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6.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7.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lucas.bruno\Downloads\"/>
    </mc:Choice>
  </mc:AlternateContent>
  <xr:revisionPtr revIDLastSave="0" documentId="13_ncr:1_{9D2EDC7C-0FCD-45AD-8EFE-90DE6CC898F8}" xr6:coauthVersionLast="47" xr6:coauthVersionMax="47" xr10:uidLastSave="{00000000-0000-0000-0000-000000000000}"/>
  <bookViews>
    <workbookView xWindow="-120" yWindow="-120" windowWidth="29040" windowHeight="15840" firstSheet="4" activeTab="8" xr2:uid="{00000000-000D-0000-FFFF-FFFF00000000}"/>
  </bookViews>
  <sheets>
    <sheet name="INSTRUCÕES" sheetId="24" r:id="rId1"/>
    <sheet name="INFORMAÇÕES (1)" sheetId="25" r:id="rId2"/>
    <sheet name="PER" sheetId="14" r:id="rId3"/>
    <sheet name="PLAN_EXEC ATÉ 2022)" sheetId="16" r:id="rId4"/>
    <sheet name="META_EXEC 2023" sheetId="15" r:id="rId5"/>
    <sheet name="META(2024)" sheetId="20" r:id="rId6"/>
    <sheet name="iNEXECUTADO ATÉ 2023 (Pendência" sheetId="22" r:id="rId7"/>
    <sheet name="A EXECUTAR (2025 DIANTE)" sheetId="21" r:id="rId8"/>
    <sheet name="LISTA AUXILIAR" sheetId="23" r:id="rId9"/>
    <sheet name="AUXILIAR" sheetId="3" r:id="rId10"/>
  </sheets>
  <externalReferences>
    <externalReference r:id="rId11"/>
    <externalReference r:id="rId12"/>
  </externalReferences>
  <definedNames>
    <definedName name="_xlnm._FilterDatabase" localSheetId="7" hidden="1">'A EXECUTAR (2025 DIANTE)'!$A$2:$EO$412</definedName>
    <definedName name="_xlnm._FilterDatabase" localSheetId="6" hidden="1">'iNEXECUTADO ATÉ 2023 (Pendência'!$A$2:$CJ$355</definedName>
    <definedName name="_xlnm._FilterDatabase" localSheetId="1" hidden="1">'INFORMAÇÕES (1)'!$A$2:$T$43</definedName>
    <definedName name="_xlnm._FilterDatabase" localSheetId="8" hidden="1">'LISTA AUXILIAR'!$E$4:$F$13</definedName>
    <definedName name="_xlnm._FilterDatabase" localSheetId="5" hidden="1">'META(2024)'!$A$2:$I$224</definedName>
    <definedName name="_xlnm._FilterDatabase" localSheetId="4" hidden="1">'META_EXEC 2023'!$A$2:$I$249</definedName>
    <definedName name="_xlnm._FilterDatabase" localSheetId="2" hidden="1">PER!$A$2:$JK$774</definedName>
    <definedName name="_xlnm._FilterDatabase" localSheetId="3" hidden="1">'PLAN_EXEC ATÉ 2022)'!$A$2:$BP$404</definedName>
    <definedName name="ADMINISTRATIVO" localSheetId="1">'[1]LISTA AUXILIAR'!$E$5:$E$12</definedName>
    <definedName name="ADMINISTRATIVO">'LISTA AUXILIAR'!$E$5:$E$12</definedName>
    <definedName name="AMBIENTAL" localSheetId="1">'[1]LISTA AUXILIAR'!$B$5:$B$16</definedName>
    <definedName name="AMBIENTAL">'LISTA AUXILIAR'!$B$5:$B$16</definedName>
    <definedName name="BRANCO" localSheetId="1">'[1]LISTA AUXILIAR'!$G$5</definedName>
    <definedName name="BRANCO">'LISTA AUXILIAR'!$G$5</definedName>
    <definedName name="CONCESSIONARIAS">[2]AUXILIAR!$F$23:$F$30</definedName>
    <definedName name="CONCESSIONÁRIAS">'LISTA AUXILIAR'!$D$5:$D$12</definedName>
    <definedName name="DESAPROPRIAÇÃO" localSheetId="1">'[1]LISTA AUXILIAR'!$C$5:$C$13</definedName>
    <definedName name="DESAPROPRIAÇÃO">'LISTA AUXILIAR'!$C$5:$C$13</definedName>
    <definedName name="DISTRIBUIDORAS" localSheetId="1">'[1]LISTA AUXILIAR'!$D$5:$D$12</definedName>
    <definedName name="DISTRIBUIDORAS">'LISTA AUXILIAR'!$D$5:$D$12</definedName>
    <definedName name="OUTROS" localSheetId="1">'[1]LISTA AUXILIAR'!$F$5</definedName>
    <definedName name="OUTROS">'LISTA AUXILIAR'!$F$5</definedName>
    <definedName name="PROJETO" localSheetId="1">'[1]LISTA AUXILIAR'!$A$5:$A$13</definedName>
    <definedName name="PROJETO">'LISTA AUXILIAR'!$A$5:$A$13</definedName>
    <definedName name="Z_00C24ABF_1761_4329_99C6_2248CDB2C893_.wvu.FilterData" localSheetId="7" hidden="1">'A EXECUTAR (2025 DIANTE)'!$B$2:$H$412</definedName>
    <definedName name="Z_00C24ABF_1761_4329_99C6_2248CDB2C893_.wvu.FilterData" localSheetId="6" hidden="1">'iNEXECUTADO ATÉ 2023 (Pendência'!$B$2:$CJ$128</definedName>
    <definedName name="Z_00C24ABF_1761_4329_99C6_2248CDB2C893_.wvu.FilterData" localSheetId="1" hidden="1">'INFORMAÇÕES (1)'!$C$2:$T$43</definedName>
    <definedName name="Z_00C24ABF_1761_4329_99C6_2248CDB2C893_.wvu.FilterData" localSheetId="5" hidden="1">'META(2024)'!$C$2:$I$125</definedName>
    <definedName name="Z_00C24ABF_1761_4329_99C6_2248CDB2C893_.wvu.FilterData" localSheetId="4" hidden="1">'META_EXEC 2023'!$C$2:$I$123</definedName>
    <definedName name="Z_00C24ABF_1761_4329_99C6_2248CDB2C893_.wvu.FilterData" localSheetId="2" hidden="1">PER!$B$2:$H$421</definedName>
    <definedName name="Z_00C24ABF_1761_4329_99C6_2248CDB2C893_.wvu.FilterData" localSheetId="3" hidden="1">'PLAN_EXEC ATÉ 2022)'!$B$2:$BP$111</definedName>
    <definedName name="Z_0149660E_43C6_4FBC_A249_8E71D17805BC_.wvu.FilterData" localSheetId="7" hidden="1">'A EXECUTAR (2025 DIANTE)'!$B$2:$H$412</definedName>
    <definedName name="Z_0149660E_43C6_4FBC_A249_8E71D17805BC_.wvu.FilterData" localSheetId="6" hidden="1">'iNEXECUTADO ATÉ 2023 (Pendência'!$B$2:$CJ$128</definedName>
    <definedName name="Z_0149660E_43C6_4FBC_A249_8E71D17805BC_.wvu.FilterData" localSheetId="1" hidden="1">'INFORMAÇÕES (1)'!$C$2:$T$43</definedName>
    <definedName name="Z_0149660E_43C6_4FBC_A249_8E71D17805BC_.wvu.FilterData" localSheetId="5" hidden="1">'META(2024)'!$C$2:$I$125</definedName>
    <definedName name="Z_0149660E_43C6_4FBC_A249_8E71D17805BC_.wvu.FilterData" localSheetId="4" hidden="1">'META_EXEC 2023'!$C$2:$I$123</definedName>
    <definedName name="Z_0149660E_43C6_4FBC_A249_8E71D17805BC_.wvu.FilterData" localSheetId="2" hidden="1">PER!$B$2:$H$421</definedName>
    <definedName name="Z_0149660E_43C6_4FBC_A249_8E71D17805BC_.wvu.FilterData" localSheetId="3" hidden="1">'PLAN_EXEC ATÉ 2022)'!$B$2:$BP$111</definedName>
    <definedName name="Z_09DE163F_9CA9_40C5_9816_4B9F505AFE08_.wvu.FilterData" localSheetId="7" hidden="1">'A EXECUTAR (2025 DIANTE)'!$B$2:$H$412</definedName>
    <definedName name="Z_09DE163F_9CA9_40C5_9816_4B9F505AFE08_.wvu.FilterData" localSheetId="6" hidden="1">'iNEXECUTADO ATÉ 2023 (Pendência'!$B$2:$CJ$128</definedName>
    <definedName name="Z_09DE163F_9CA9_40C5_9816_4B9F505AFE08_.wvu.FilterData" localSheetId="1" hidden="1">'INFORMAÇÕES (1)'!$C$2:$T$43</definedName>
    <definedName name="Z_09DE163F_9CA9_40C5_9816_4B9F505AFE08_.wvu.FilterData" localSheetId="5" hidden="1">'META(2024)'!$C$2:$I$125</definedName>
    <definedName name="Z_09DE163F_9CA9_40C5_9816_4B9F505AFE08_.wvu.FilterData" localSheetId="4" hidden="1">'META_EXEC 2023'!$C$2:$I$123</definedName>
    <definedName name="Z_09DE163F_9CA9_40C5_9816_4B9F505AFE08_.wvu.FilterData" localSheetId="2" hidden="1">PER!$B$2:$H$421</definedName>
    <definedName name="Z_09DE163F_9CA9_40C5_9816_4B9F505AFE08_.wvu.FilterData" localSheetId="3" hidden="1">'PLAN_EXEC ATÉ 2022)'!$B$2:$BP$111</definedName>
    <definedName name="Z_1F9EB5CC_8F28_4387_8520_D234F6CE3986_.wvu.FilterData" localSheetId="7" hidden="1">'A EXECUTAR (2025 DIANTE)'!$A$2:$H$412</definedName>
    <definedName name="Z_1F9EB5CC_8F28_4387_8520_D234F6CE3986_.wvu.FilterData" localSheetId="6" hidden="1">'iNEXECUTADO ATÉ 2023 (Pendência'!$A$2:$CJ$128</definedName>
    <definedName name="Z_1F9EB5CC_8F28_4387_8520_D234F6CE3986_.wvu.FilterData" localSheetId="1" hidden="1">'INFORMAÇÕES (1)'!$A$2:$T$43</definedName>
    <definedName name="Z_1F9EB5CC_8F28_4387_8520_D234F6CE3986_.wvu.FilterData" localSheetId="5" hidden="1">'META(2024)'!$A$2:$I$125</definedName>
    <definedName name="Z_1F9EB5CC_8F28_4387_8520_D234F6CE3986_.wvu.FilterData" localSheetId="4" hidden="1">'META_EXEC 2023'!$A$2:$I$123</definedName>
    <definedName name="Z_1F9EB5CC_8F28_4387_8520_D234F6CE3986_.wvu.FilterData" localSheetId="2" hidden="1">PER!$A$2:$H$421</definedName>
    <definedName name="Z_1F9EB5CC_8F28_4387_8520_D234F6CE3986_.wvu.FilterData" localSheetId="3" hidden="1">'PLAN_EXEC ATÉ 2022)'!$A$2:$BP$111</definedName>
    <definedName name="Z_2A48145A_9589_4C29_B850_9C37E759338D_.wvu.FilterData" localSheetId="7" hidden="1">'A EXECUTAR (2025 DIANTE)'!$B$3:$EO$412</definedName>
    <definedName name="Z_2A48145A_9589_4C29_B850_9C37E759338D_.wvu.FilterData" localSheetId="6" hidden="1">'iNEXECUTADO ATÉ 2023 (Pendência'!$B$3:$CJ$128</definedName>
    <definedName name="Z_2A48145A_9589_4C29_B850_9C37E759338D_.wvu.FilterData" localSheetId="1" hidden="1">'INFORMAÇÕES (1)'!$C$3:$T$43</definedName>
    <definedName name="Z_2A48145A_9589_4C29_B850_9C37E759338D_.wvu.FilterData" localSheetId="5" hidden="1">'META(2024)'!$C$3:$I$125</definedName>
    <definedName name="Z_2A48145A_9589_4C29_B850_9C37E759338D_.wvu.FilterData" localSheetId="4" hidden="1">'META_EXEC 2023'!$C$3:$I$123</definedName>
    <definedName name="Z_2A48145A_9589_4C29_B850_9C37E759338D_.wvu.FilterData" localSheetId="2" hidden="1">PER!$B$3:$JK$421</definedName>
    <definedName name="Z_2A48145A_9589_4C29_B850_9C37E759338D_.wvu.FilterData" localSheetId="3" hidden="1">'PLAN_EXEC ATÉ 2022)'!$B$3:$BP$111</definedName>
    <definedName name="Z_2E4CD1DF_9461_43C4_9815_02F100C790E9_.wvu.FilterData" localSheetId="7" hidden="1">'A EXECUTAR (2025 DIANTE)'!$B$2:$H$412</definedName>
    <definedName name="Z_2E4CD1DF_9461_43C4_9815_02F100C790E9_.wvu.FilterData" localSheetId="6" hidden="1">'iNEXECUTADO ATÉ 2023 (Pendência'!$B$2:$CJ$128</definedName>
    <definedName name="Z_2E4CD1DF_9461_43C4_9815_02F100C790E9_.wvu.FilterData" localSheetId="1" hidden="1">'INFORMAÇÕES (1)'!$C$2:$T$43</definedName>
    <definedName name="Z_2E4CD1DF_9461_43C4_9815_02F100C790E9_.wvu.FilterData" localSheetId="5" hidden="1">'META(2024)'!$C$2:$I$125</definedName>
    <definedName name="Z_2E4CD1DF_9461_43C4_9815_02F100C790E9_.wvu.FilterData" localSheetId="4" hidden="1">'META_EXEC 2023'!$C$2:$I$123</definedName>
    <definedName name="Z_2E4CD1DF_9461_43C4_9815_02F100C790E9_.wvu.FilterData" localSheetId="2" hidden="1">PER!$B$2:$H$421</definedName>
    <definedName name="Z_2E4CD1DF_9461_43C4_9815_02F100C790E9_.wvu.FilterData" localSheetId="3" hidden="1">'PLAN_EXEC ATÉ 2022)'!$B$2:$BP$111</definedName>
    <definedName name="Z_3455A576_B657_4A3A_A0C2_7CDB393911EA_.wvu.FilterData" localSheetId="7" hidden="1">'A EXECUTAR (2025 DIANTE)'!$A$2:$H$412</definedName>
    <definedName name="Z_3455A576_B657_4A3A_A0C2_7CDB393911EA_.wvu.FilterData" localSheetId="6" hidden="1">'iNEXECUTADO ATÉ 2023 (Pendência'!$A$2:$CJ$128</definedName>
    <definedName name="Z_3455A576_B657_4A3A_A0C2_7CDB393911EA_.wvu.FilterData" localSheetId="1" hidden="1">'INFORMAÇÕES (1)'!$A$2:$T$43</definedName>
    <definedName name="Z_3455A576_B657_4A3A_A0C2_7CDB393911EA_.wvu.FilterData" localSheetId="5" hidden="1">'META(2024)'!$A$2:$I$125</definedName>
    <definedName name="Z_3455A576_B657_4A3A_A0C2_7CDB393911EA_.wvu.FilterData" localSheetId="4" hidden="1">'META_EXEC 2023'!$A$2:$I$123</definedName>
    <definedName name="Z_3455A576_B657_4A3A_A0C2_7CDB393911EA_.wvu.FilterData" localSheetId="2" hidden="1">PER!$A$2:$H$421</definedName>
    <definedName name="Z_3455A576_B657_4A3A_A0C2_7CDB393911EA_.wvu.FilterData" localSheetId="3" hidden="1">'PLAN_EXEC ATÉ 2022)'!$A$2:$BP$111</definedName>
    <definedName name="Z_51FA3818_B91B_4EBF_B16E_3E4DDDB77D27_.wvu.FilterData" localSheetId="7" hidden="1">'A EXECUTAR (2025 DIANTE)'!$A$2:$H$412</definedName>
    <definedName name="Z_51FA3818_B91B_4EBF_B16E_3E4DDDB77D27_.wvu.FilterData" localSheetId="6" hidden="1">'iNEXECUTADO ATÉ 2023 (Pendência'!$A$2:$CJ$128</definedName>
    <definedName name="Z_51FA3818_B91B_4EBF_B16E_3E4DDDB77D27_.wvu.FilterData" localSheetId="1" hidden="1">'INFORMAÇÕES (1)'!$A$2:$T$43</definedName>
    <definedName name="Z_51FA3818_B91B_4EBF_B16E_3E4DDDB77D27_.wvu.FilterData" localSheetId="5" hidden="1">'META(2024)'!$A$2:$I$125</definedName>
    <definedName name="Z_51FA3818_B91B_4EBF_B16E_3E4DDDB77D27_.wvu.FilterData" localSheetId="4" hidden="1">'META_EXEC 2023'!$A$2:$I$123</definedName>
    <definedName name="Z_51FA3818_B91B_4EBF_B16E_3E4DDDB77D27_.wvu.FilterData" localSheetId="2" hidden="1">PER!$A$2:$H$421</definedName>
    <definedName name="Z_51FA3818_B91B_4EBF_B16E_3E4DDDB77D27_.wvu.FilterData" localSheetId="3" hidden="1">'PLAN_EXEC ATÉ 2022)'!$A$2:$BP$111</definedName>
    <definedName name="Z_80915716_9400_4468_B928_62055057E8A1_.wvu.FilterData" localSheetId="7" hidden="1">'A EXECUTAR (2025 DIANTE)'!$A$2:$H$412</definedName>
    <definedName name="Z_80915716_9400_4468_B928_62055057E8A1_.wvu.FilterData" localSheetId="6" hidden="1">'iNEXECUTADO ATÉ 2023 (Pendência'!$A$2:$CJ$128</definedName>
    <definedName name="Z_80915716_9400_4468_B928_62055057E8A1_.wvu.FilterData" localSheetId="1" hidden="1">'INFORMAÇÕES (1)'!$A$2:$T$43</definedName>
    <definedName name="Z_80915716_9400_4468_B928_62055057E8A1_.wvu.FilterData" localSheetId="5" hidden="1">'META(2024)'!$A$2:$I$125</definedName>
    <definedName name="Z_80915716_9400_4468_B928_62055057E8A1_.wvu.FilterData" localSheetId="4" hidden="1">'META_EXEC 2023'!$A$2:$I$123</definedName>
    <definedName name="Z_80915716_9400_4468_B928_62055057E8A1_.wvu.FilterData" localSheetId="2" hidden="1">PER!$A$2:$H$421</definedName>
    <definedName name="Z_80915716_9400_4468_B928_62055057E8A1_.wvu.FilterData" localSheetId="3" hidden="1">'PLAN_EXEC ATÉ 2022)'!$A$2:$BP$111</definedName>
    <definedName name="Z_9B3E84CE_BA8C_4908_B810_9D3B1F7B8772_.wvu.FilterData" localSheetId="7" hidden="1">'A EXECUTAR (2025 DIANTE)'!$A$2:$H$412</definedName>
    <definedName name="Z_9B3E84CE_BA8C_4908_B810_9D3B1F7B8772_.wvu.FilterData" localSheetId="6" hidden="1">'iNEXECUTADO ATÉ 2023 (Pendência'!$A$2:$CJ$128</definedName>
    <definedName name="Z_9B3E84CE_BA8C_4908_B810_9D3B1F7B8772_.wvu.FilterData" localSheetId="1" hidden="1">'INFORMAÇÕES (1)'!$A$2:$T$43</definedName>
    <definedName name="Z_9B3E84CE_BA8C_4908_B810_9D3B1F7B8772_.wvu.FilterData" localSheetId="5" hidden="1">'META(2024)'!$A$2:$I$125</definedName>
    <definedName name="Z_9B3E84CE_BA8C_4908_B810_9D3B1F7B8772_.wvu.FilterData" localSheetId="4" hidden="1">'META_EXEC 2023'!$A$2:$I$123</definedName>
    <definedName name="Z_9B3E84CE_BA8C_4908_B810_9D3B1F7B8772_.wvu.FilterData" localSheetId="2" hidden="1">PER!$A$2:$H$421</definedName>
    <definedName name="Z_9B3E84CE_BA8C_4908_B810_9D3B1F7B8772_.wvu.FilterData" localSheetId="3" hidden="1">'PLAN_EXEC ATÉ 2022)'!$A$2:$BP$111</definedName>
  </definedNames>
  <calcPr calcId="191029"/>
  <customWorkbookViews>
    <customWorkbookView name="Petala" guid="{2A48145A-9589-4C29-B850-9C37E759338D}" maximized="1" windowWidth="0" windowHeight="0" activeSheetId="0"/>
    <customWorkbookView name="PRIORITÁRIAS" guid="{00C24ABF-1761-4329-99C6-2248CDB2C893}" maximized="1" windowWidth="0" windowHeight="0" activeSheetId="0"/>
    <customWorkbookView name="Guilherme" guid="{51FA3818-B91B-4EBF-B16E-3E4DDDB77D27}" maximized="1" windowWidth="0" windowHeight="0" activeSheetId="0"/>
    <customWorkbookView name="Angelica" guid="{2E4CD1DF-9461-43C4-9815-02F100C790E9}" maximized="1" windowWidth="0" windowHeight="0" activeSheetId="0"/>
    <customWorkbookView name="Marcos" guid="{09DE163F-9CA9-40C5-9816-4B9F505AFE08}" maximized="1" windowWidth="0" windowHeight="0" activeSheetId="0"/>
    <customWorkbookView name="Bruno Camarano" guid="{9B3E84CE-BA8C-4908-B810-9D3B1F7B8772}" maximized="1" windowWidth="0" windowHeight="0" activeSheetId="0"/>
    <customWorkbookView name="Alessandro" guid="{1F9EB5CC-8F28-4387-8520-D234F6CE3986}" maximized="1" windowWidth="0" windowHeight="0" activeSheetId="0"/>
    <customWorkbookView name="Fidelis" guid="{0149660E-43C6-4FBC-A249-8E71D17805BC}" maximized="1" windowWidth="0" windowHeight="0" activeSheetId="0"/>
    <customWorkbookView name="Learth" guid="{3455A576-B657-4A3A-A0C2-7CDB393911EA}" maximized="1" windowWidth="0" windowHeight="0" activeSheetId="0"/>
    <customWorkbookView name="Alisson" guid="{80915716-9400-4468-B928-62055057E8A1}"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05" i="25" l="1"/>
  <c r="P97" i="25"/>
  <c r="P95" i="25"/>
  <c r="P89" i="25"/>
  <c r="T88" i="25"/>
  <c r="T87" i="25"/>
  <c r="T86" i="25" s="1"/>
  <c r="P86" i="25"/>
  <c r="P84" i="25"/>
  <c r="P80" i="25"/>
  <c r="P77" i="25"/>
  <c r="P74" i="25"/>
  <c r="P69" i="25"/>
  <c r="P67" i="25"/>
  <c r="P65" i="25"/>
  <c r="P62" i="25"/>
  <c r="P59" i="25"/>
  <c r="P55" i="25"/>
  <c r="P52" i="25"/>
  <c r="P50" i="25"/>
  <c r="P47" i="25"/>
  <c r="P44" i="25"/>
  <c r="T43" i="25"/>
  <c r="T42" i="25"/>
  <c r="T39" i="25" s="1"/>
  <c r="T41" i="25"/>
  <c r="T40" i="25"/>
  <c r="P39" i="25"/>
  <c r="T32" i="25"/>
  <c r="P32" i="25"/>
  <c r="T31" i="25"/>
  <c r="T30" i="25"/>
  <c r="T29" i="25"/>
  <c r="T28" i="25"/>
  <c r="T27" i="25"/>
  <c r="T26" i="25"/>
  <c r="T25" i="25" s="1"/>
  <c r="P25" i="25"/>
  <c r="T22" i="25"/>
  <c r="T19" i="25"/>
  <c r="P18" i="25"/>
  <c r="T17" i="25"/>
  <c r="T16" i="25" s="1"/>
  <c r="P16" i="25"/>
  <c r="P12" i="25"/>
  <c r="P5" i="25" s="1"/>
  <c r="T7" i="25"/>
  <c r="P7" i="25"/>
  <c r="O5" i="25"/>
  <c r="N5" i="25"/>
  <c r="E5" i="25"/>
  <c r="T5" i="25" l="1"/>
  <c r="BQ37" i="20" l="1"/>
  <c r="BP37" i="20"/>
  <c r="BA54" i="16"/>
  <c r="AZ54" i="16"/>
  <c r="AO37" i="22"/>
  <c r="AO34" i="22"/>
  <c r="N28" i="15"/>
  <c r="N29" i="15"/>
  <c r="N30" i="15"/>
  <c r="N27" i="15"/>
  <c r="BB46" i="15"/>
  <c r="AH46" i="15"/>
  <c r="N47" i="15"/>
  <c r="N46" i="15"/>
  <c r="CE194" i="22" l="1"/>
  <c r="CD194" i="22"/>
  <c r="CI194" i="22" s="1"/>
  <c r="CJ194" i="22" s="1"/>
  <c r="AO287" i="22"/>
  <c r="AP287" i="22" s="1"/>
  <c r="AQ287" i="22" s="1"/>
  <c r="AS287" i="22"/>
  <c r="AT287" i="22" s="1"/>
  <c r="AA283" i="22"/>
  <c r="Z283" i="22"/>
  <c r="AE283" i="22" s="1"/>
  <c r="AF283" i="22" s="1"/>
  <c r="AA284" i="22"/>
  <c r="Z284" i="22"/>
  <c r="CF194" i="22" l="1"/>
  <c r="CG194" i="22" s="1"/>
  <c r="AB283" i="22"/>
  <c r="AC283" i="22" s="1"/>
  <c r="AB284" i="22"/>
  <c r="AC284" i="22" s="1"/>
  <c r="AE284" i="22" l="1"/>
  <c r="AF284" i="22" s="1"/>
  <c r="AO217" i="22" l="1"/>
  <c r="AO216" i="22"/>
  <c r="AO192" i="22"/>
  <c r="AO191" i="22"/>
  <c r="AA248" i="22"/>
  <c r="AA237" i="22"/>
  <c r="AA238" i="22"/>
  <c r="AA239" i="22"/>
  <c r="AA240" i="22"/>
  <c r="AA241" i="22"/>
  <c r="AA242" i="22"/>
  <c r="AA243" i="22"/>
  <c r="AA244" i="22"/>
  <c r="AA245" i="22"/>
  <c r="AA246" i="22"/>
  <c r="AA247" i="22"/>
  <c r="AA249" i="22"/>
  <c r="AA250" i="22"/>
  <c r="AA251" i="22"/>
  <c r="AO286" i="22"/>
  <c r="AO285" i="22"/>
  <c r="AO284" i="22"/>
  <c r="AO283" i="22"/>
  <c r="AO281" i="22"/>
  <c r="AO277" i="22"/>
  <c r="AO276" i="22"/>
  <c r="AL218" i="15"/>
  <c r="AM218" i="15" s="1"/>
  <c r="AI218" i="15"/>
  <c r="AJ218" i="15" s="1"/>
  <c r="AL220" i="15"/>
  <c r="AM220" i="15" s="1"/>
  <c r="AI220" i="15"/>
  <c r="AJ220" i="15" s="1"/>
  <c r="AL217" i="15"/>
  <c r="AM217" i="15" s="1"/>
  <c r="AI217" i="15"/>
  <c r="AJ217" i="15" s="1"/>
  <c r="AL216" i="15"/>
  <c r="AM216" i="15" s="1"/>
  <c r="AI216" i="15"/>
  <c r="AJ216" i="15" s="1"/>
  <c r="AO278" i="22"/>
  <c r="AO279" i="22"/>
  <c r="AO280" i="22"/>
  <c r="M287" i="22"/>
  <c r="M289" i="22"/>
  <c r="M288" i="22"/>
  <c r="M284" i="22"/>
  <c r="M283" i="22"/>
  <c r="M223" i="15"/>
  <c r="R223" i="15" s="1"/>
  <c r="S223" i="15" s="1"/>
  <c r="M222" i="15"/>
  <c r="O222" i="15" s="1"/>
  <c r="P222" i="15" s="1"/>
  <c r="M221" i="15"/>
  <c r="R221" i="15" s="1"/>
  <c r="S221" i="15" s="1"/>
  <c r="M220" i="15"/>
  <c r="O220" i="15" s="1"/>
  <c r="P220" i="15" s="1"/>
  <c r="AO343" i="22"/>
  <c r="AO344" i="22"/>
  <c r="AO345" i="22"/>
  <c r="AO342" i="22"/>
  <c r="AO302" i="22"/>
  <c r="AO303" i="22"/>
  <c r="AO304" i="22"/>
  <c r="AO305" i="22"/>
  <c r="AO306" i="22"/>
  <c r="AO307" i="22"/>
  <c r="AO308" i="22"/>
  <c r="AO309" i="22"/>
  <c r="AO310" i="22"/>
  <c r="AO311" i="22"/>
  <c r="AO312" i="22"/>
  <c r="AO313" i="22"/>
  <c r="AO314" i="22"/>
  <c r="AO315" i="22"/>
  <c r="AO316" i="22"/>
  <c r="AO317" i="22"/>
  <c r="AO318" i="22"/>
  <c r="AO319" i="22"/>
  <c r="AO320" i="22"/>
  <c r="AO321" i="22"/>
  <c r="AO322" i="22"/>
  <c r="AO323" i="22"/>
  <c r="AO324" i="22"/>
  <c r="AO325" i="22"/>
  <c r="AO326" i="22"/>
  <c r="AO327" i="22"/>
  <c r="AO328" i="22"/>
  <c r="AO329" i="22"/>
  <c r="AO330" i="22"/>
  <c r="AO331" i="22"/>
  <c r="AO332" i="22"/>
  <c r="AO333" i="22"/>
  <c r="AO334" i="22"/>
  <c r="AO335" i="22"/>
  <c r="AO336" i="22"/>
  <c r="AO337" i="22"/>
  <c r="AO338" i="22"/>
  <c r="AO339" i="22"/>
  <c r="AO340" i="22"/>
  <c r="AO301" i="22"/>
  <c r="AO43" i="22"/>
  <c r="AO44" i="22"/>
  <c r="AO38" i="22"/>
  <c r="AO33" i="22"/>
  <c r="AO19" i="22"/>
  <c r="AL14" i="15"/>
  <c r="AM14" i="15" s="1"/>
  <c r="AI14" i="15"/>
  <c r="AJ14" i="15" s="1"/>
  <c r="AO225" i="22"/>
  <c r="AO224" i="22"/>
  <c r="AA221" i="22"/>
  <c r="BC158" i="22"/>
  <c r="AO185" i="22"/>
  <c r="AO186" i="22"/>
  <c r="AO187" i="22"/>
  <c r="AO184" i="22"/>
  <c r="AO179" i="22"/>
  <c r="AO177" i="22"/>
  <c r="AO178" i="22"/>
  <c r="AO176" i="22"/>
  <c r="AO175" i="22"/>
  <c r="AO174" i="22"/>
  <c r="AO170" i="22"/>
  <c r="AO171" i="22"/>
  <c r="AO169" i="22"/>
  <c r="AO168" i="22"/>
  <c r="AO167" i="22"/>
  <c r="AO166" i="22"/>
  <c r="AO164" i="22"/>
  <c r="AO162" i="22"/>
  <c r="AO160" i="22"/>
  <c r="AO158" i="22"/>
  <c r="BQ31" i="22"/>
  <c r="BQ30" i="22"/>
  <c r="BQ26" i="22"/>
  <c r="BQ27" i="22"/>
  <c r="BQ28" i="22"/>
  <c r="BQ25" i="22"/>
  <c r="AO10" i="22"/>
  <c r="AO9" i="22"/>
  <c r="AO36" i="22"/>
  <c r="AO35" i="22"/>
  <c r="AO29" i="22"/>
  <c r="AO28" i="22"/>
  <c r="AO26" i="22"/>
  <c r="AO27" i="22"/>
  <c r="AO32" i="22"/>
  <c r="AO31" i="22"/>
  <c r="AO30" i="22"/>
  <c r="R220" i="15" l="1"/>
  <c r="S220" i="15" s="1"/>
  <c r="R222" i="15"/>
  <c r="S222" i="15" s="1"/>
  <c r="O223" i="15"/>
  <c r="P223" i="15" s="1"/>
  <c r="O221" i="15"/>
  <c r="P221" i="15" s="1"/>
  <c r="AA29" i="22"/>
  <c r="AA30" i="22"/>
  <c r="AA28" i="22"/>
  <c r="AA27" i="22"/>
  <c r="AA26" i="22"/>
  <c r="M27" i="22"/>
  <c r="M28" i="22"/>
  <c r="M29" i="22"/>
  <c r="M26" i="22"/>
  <c r="AO51" i="22"/>
  <c r="M52" i="22"/>
  <c r="AL196" i="15"/>
  <c r="AM196" i="15" s="1"/>
  <c r="AI196" i="15"/>
  <c r="AJ196" i="15" s="1"/>
  <c r="AL195" i="15"/>
  <c r="AM195" i="15" s="1"/>
  <c r="AI195" i="15"/>
  <c r="AJ195" i="15" s="1"/>
  <c r="W189" i="15"/>
  <c r="Y189" i="15" s="1"/>
  <c r="Z189" i="15" s="1"/>
  <c r="AL184" i="15"/>
  <c r="AM184" i="15" s="1"/>
  <c r="AI184" i="15"/>
  <c r="AJ184" i="15" s="1"/>
  <c r="AQ151" i="15"/>
  <c r="AV151" i="15" s="1"/>
  <c r="AW151" i="15" s="1"/>
  <c r="AI171" i="15"/>
  <c r="AL171" i="15" s="1"/>
  <c r="AM171" i="15" s="1"/>
  <c r="AI170" i="15"/>
  <c r="AL170" i="15" s="1"/>
  <c r="AM170" i="15" s="1"/>
  <c r="AL169" i="15"/>
  <c r="AM169" i="15" s="1"/>
  <c r="AI169" i="15"/>
  <c r="AJ169" i="15" s="1"/>
  <c r="AL168" i="15"/>
  <c r="AM168" i="15" s="1"/>
  <c r="AI168" i="15"/>
  <c r="AJ168" i="15" s="1"/>
  <c r="AL167" i="15"/>
  <c r="AM167" i="15" s="1"/>
  <c r="AI167" i="15"/>
  <c r="AJ167" i="15" s="1"/>
  <c r="AL166" i="15"/>
  <c r="AM166" i="15" s="1"/>
  <c r="AI166" i="15"/>
  <c r="AJ166" i="15" s="1"/>
  <c r="AL165" i="15"/>
  <c r="AM165" i="15" s="1"/>
  <c r="AI165" i="15"/>
  <c r="AJ165" i="15" s="1"/>
  <c r="AL164" i="15"/>
  <c r="AM164" i="15" s="1"/>
  <c r="AI164" i="15"/>
  <c r="AJ164" i="15" s="1"/>
  <c r="AL163" i="15"/>
  <c r="AM163" i="15" s="1"/>
  <c r="AI163" i="15"/>
  <c r="AJ163" i="15" s="1"/>
  <c r="AL162" i="15"/>
  <c r="AM162" i="15" s="1"/>
  <c r="AI162" i="15"/>
  <c r="AJ162" i="15" s="1"/>
  <c r="AL161" i="15"/>
  <c r="AM161" i="15" s="1"/>
  <c r="AI161" i="15"/>
  <c r="AJ161" i="15" s="1"/>
  <c r="AL160" i="15"/>
  <c r="AM160" i="15" s="1"/>
  <c r="AI160" i="15"/>
  <c r="AJ160" i="15" s="1"/>
  <c r="AL159" i="15"/>
  <c r="AM159" i="15" s="1"/>
  <c r="AI159" i="15"/>
  <c r="AJ159" i="15" s="1"/>
  <c r="AL158" i="15"/>
  <c r="AM158" i="15" s="1"/>
  <c r="AI158" i="15"/>
  <c r="AJ158" i="15" s="1"/>
  <c r="AL157" i="15"/>
  <c r="AM157" i="15" s="1"/>
  <c r="AI157" i="15"/>
  <c r="AJ157" i="15" s="1"/>
  <c r="AL156" i="15"/>
  <c r="AM156" i="15" s="1"/>
  <c r="AI156" i="15"/>
  <c r="AJ156" i="15" s="1"/>
  <c r="AL155" i="15"/>
  <c r="AM155" i="15" s="1"/>
  <c r="AI155" i="15"/>
  <c r="AJ155" i="15" s="1"/>
  <c r="AL154" i="15"/>
  <c r="AM154" i="15" s="1"/>
  <c r="AI154" i="15"/>
  <c r="AJ154" i="15" s="1"/>
  <c r="AL153" i="15"/>
  <c r="AM153" i="15" s="1"/>
  <c r="AI153" i="15"/>
  <c r="AJ153" i="15" s="1"/>
  <c r="AL152" i="15"/>
  <c r="AM152" i="15" s="1"/>
  <c r="AI152" i="15"/>
  <c r="AJ152" i="15" s="1"/>
  <c r="AG151" i="15"/>
  <c r="AL151" i="15" s="1"/>
  <c r="AM151" i="15" s="1"/>
  <c r="AH200" i="16"/>
  <c r="AK200" i="16" s="1"/>
  <c r="AL200" i="16" s="1"/>
  <c r="AH199" i="16"/>
  <c r="AI199" i="16" s="1"/>
  <c r="V277" i="16"/>
  <c r="AA277" i="16" s="1"/>
  <c r="AB277" i="16" s="1"/>
  <c r="BK142" i="15"/>
  <c r="BP142" i="15" s="1"/>
  <c r="BQ142" i="15" s="1"/>
  <c r="BK141" i="15"/>
  <c r="BM141" i="15" s="1"/>
  <c r="BN141" i="15" s="1"/>
  <c r="BK140" i="15"/>
  <c r="BP140" i="15" s="1"/>
  <c r="BQ140" i="15" s="1"/>
  <c r="BK139" i="15"/>
  <c r="BP139" i="15" s="1"/>
  <c r="BQ139" i="15" s="1"/>
  <c r="AL139" i="15"/>
  <c r="AM139" i="15" s="1"/>
  <c r="AI139" i="15"/>
  <c r="AJ139" i="15" s="1"/>
  <c r="W221" i="15"/>
  <c r="AB221" i="15" s="1"/>
  <c r="AC221" i="15" s="1"/>
  <c r="W220" i="15"/>
  <c r="Y220" i="15" s="1"/>
  <c r="Z220" i="15" s="1"/>
  <c r="BA26" i="15"/>
  <c r="BF26" i="15" s="1"/>
  <c r="BG26" i="15" s="1"/>
  <c r="BA25" i="15"/>
  <c r="BC25" i="15" s="1"/>
  <c r="BD25" i="15" s="1"/>
  <c r="BA24" i="15"/>
  <c r="BF24" i="15" s="1"/>
  <c r="BG24" i="15" s="1"/>
  <c r="BA23" i="15"/>
  <c r="BF23" i="15" s="1"/>
  <c r="BG23" i="15" s="1"/>
  <c r="W29" i="15"/>
  <c r="Y29" i="15" s="1"/>
  <c r="Z29" i="15" s="1"/>
  <c r="W28" i="15"/>
  <c r="Y28" i="15" s="1"/>
  <c r="Z28" i="15" s="1"/>
  <c r="W27" i="15"/>
  <c r="AB27" i="15" s="1"/>
  <c r="AC27" i="15" s="1"/>
  <c r="W26" i="15"/>
  <c r="AB26" i="15" s="1"/>
  <c r="AC26" i="15" s="1"/>
  <c r="W25" i="15"/>
  <c r="AB25" i="15" s="1"/>
  <c r="AC25" i="15" s="1"/>
  <c r="W24" i="15"/>
  <c r="AB24" i="15" s="1"/>
  <c r="AC24" i="15" s="1"/>
  <c r="AL11" i="15"/>
  <c r="AM11" i="15" s="1"/>
  <c r="AI11" i="15"/>
  <c r="AJ11" i="15" s="1"/>
  <c r="AL10" i="15"/>
  <c r="AM10" i="15" s="1"/>
  <c r="AI10" i="15"/>
  <c r="AJ10" i="15" s="1"/>
  <c r="AL39" i="15"/>
  <c r="AM39" i="15" s="1"/>
  <c r="AI39" i="15"/>
  <c r="AJ39" i="15" s="1"/>
  <c r="AL38" i="15"/>
  <c r="AM38" i="15" s="1"/>
  <c r="AI38" i="15"/>
  <c r="AJ38" i="15" s="1"/>
  <c r="AL37" i="15"/>
  <c r="AM37" i="15" s="1"/>
  <c r="AI37" i="15"/>
  <c r="AJ37" i="15" s="1"/>
  <c r="AL36" i="15"/>
  <c r="AM36" i="15" s="1"/>
  <c r="AI36" i="15"/>
  <c r="AJ36" i="15" s="1"/>
  <c r="AL35" i="15"/>
  <c r="AM35" i="15" s="1"/>
  <c r="AI35" i="15"/>
  <c r="AJ35" i="15" s="1"/>
  <c r="AL34" i="15"/>
  <c r="AM34" i="15" s="1"/>
  <c r="AI34" i="15"/>
  <c r="AJ34" i="15" s="1"/>
  <c r="AL33" i="15"/>
  <c r="AM33" i="15" s="1"/>
  <c r="AI33" i="15"/>
  <c r="AJ33" i="15" s="1"/>
  <c r="M30" i="15"/>
  <c r="R30" i="15" s="1"/>
  <c r="S30" i="15" s="1"/>
  <c r="M29" i="15"/>
  <c r="O29" i="15" s="1"/>
  <c r="P29" i="15" s="1"/>
  <c r="M28" i="15"/>
  <c r="R28" i="15" s="1"/>
  <c r="S28" i="15" s="1"/>
  <c r="M27" i="15"/>
  <c r="O27" i="15" s="1"/>
  <c r="P27" i="15" s="1"/>
  <c r="AL46" i="15"/>
  <c r="AM46" i="15" s="1"/>
  <c r="AI46" i="15"/>
  <c r="AJ46" i="15" s="1"/>
  <c r="M47" i="15"/>
  <c r="R47" i="15" s="1"/>
  <c r="S47" i="15" s="1"/>
  <c r="BB46" i="16"/>
  <c r="AJ171" i="15" l="1"/>
  <c r="AB189" i="15"/>
  <c r="AC189" i="15" s="1"/>
  <c r="AS151" i="15"/>
  <c r="AT151" i="15" s="1"/>
  <c r="AJ170" i="15"/>
  <c r="AI151" i="15"/>
  <c r="AJ151" i="15" s="1"/>
  <c r="BP141" i="15"/>
  <c r="BQ141" i="15" s="1"/>
  <c r="BM142" i="15"/>
  <c r="BN142" i="15" s="1"/>
  <c r="AK199" i="16"/>
  <c r="AL199" i="16" s="1"/>
  <c r="AI200" i="16"/>
  <c r="X277" i="16"/>
  <c r="Y277" i="16" s="1"/>
  <c r="BM140" i="15"/>
  <c r="BN140" i="15" s="1"/>
  <c r="AB220" i="15"/>
  <c r="AC220" i="15" s="1"/>
  <c r="BM139" i="15"/>
  <c r="BN139" i="15" s="1"/>
  <c r="BC24" i="15"/>
  <c r="BD24" i="15" s="1"/>
  <c r="BF25" i="15"/>
  <c r="BG25" i="15" s="1"/>
  <c r="Y221" i="15"/>
  <c r="Z221" i="15" s="1"/>
  <c r="BC26" i="15"/>
  <c r="BD26" i="15" s="1"/>
  <c r="BC23" i="15"/>
  <c r="BD23" i="15" s="1"/>
  <c r="Y25" i="15"/>
  <c r="Z25" i="15" s="1"/>
  <c r="Y27" i="15"/>
  <c r="Z27" i="15" s="1"/>
  <c r="AB29" i="15"/>
  <c r="AC29" i="15" s="1"/>
  <c r="AB28" i="15"/>
  <c r="AC28" i="15" s="1"/>
  <c r="Y24" i="15"/>
  <c r="Z24" i="15" s="1"/>
  <c r="Y26" i="15"/>
  <c r="Z26" i="15" s="1"/>
  <c r="R27" i="15"/>
  <c r="S27" i="15" s="1"/>
  <c r="R29" i="15"/>
  <c r="S29" i="15" s="1"/>
  <c r="O28" i="15"/>
  <c r="P28" i="15" s="1"/>
  <c r="O30" i="15"/>
  <c r="P30" i="15" s="1"/>
  <c r="O47" i="15"/>
  <c r="P47" i="15" s="1"/>
  <c r="BE46" i="16"/>
  <c r="BF46" i="16" s="1"/>
  <c r="BC46" i="16"/>
  <c r="L48" i="16"/>
  <c r="Q48" i="16" s="1"/>
  <c r="R48" i="16" s="1"/>
  <c r="N48" i="16" l="1"/>
  <c r="O48" i="16" s="1"/>
  <c r="CB42" i="14" l="1"/>
  <c r="AK183" i="16" l="1"/>
  <c r="AL183" i="16" s="1"/>
  <c r="AK184" i="16"/>
  <c r="AL184" i="16" s="1"/>
  <c r="AK185" i="16"/>
  <c r="AL185" i="16" s="1"/>
  <c r="AJ168" i="16"/>
  <c r="AK198" i="16"/>
  <c r="AL198" i="16" s="1"/>
  <c r="AK141" i="16"/>
  <c r="AL141" i="16" s="1"/>
  <c r="AK140" i="16"/>
  <c r="AL140" i="16" s="1"/>
  <c r="AK139" i="16"/>
  <c r="AL139" i="16" s="1"/>
  <c r="AK138" i="16"/>
  <c r="AL138" i="16" s="1"/>
  <c r="AK137" i="16"/>
  <c r="AL137" i="16" s="1"/>
  <c r="AK136" i="16"/>
  <c r="AL136" i="16" s="1"/>
  <c r="AK134" i="16"/>
  <c r="AL134" i="16" s="1"/>
  <c r="AK133" i="16"/>
  <c r="AL133" i="16" s="1"/>
  <c r="AK132" i="16"/>
  <c r="AL132" i="16" s="1"/>
  <c r="AK131" i="16"/>
  <c r="AL131" i="16" s="1"/>
  <c r="AK130" i="16"/>
  <c r="AL130" i="16" s="1"/>
  <c r="AK129" i="16"/>
  <c r="AL129" i="16" s="1"/>
  <c r="AK128" i="16"/>
  <c r="AL128" i="16" s="1"/>
  <c r="AK127" i="16"/>
  <c r="AL127" i="16" s="1"/>
  <c r="AK126" i="16"/>
  <c r="AL126" i="16" s="1"/>
  <c r="AK125" i="16"/>
  <c r="AL125" i="16" s="1"/>
  <c r="AK124" i="16"/>
  <c r="AL124" i="16" s="1"/>
  <c r="B24" i="23" l="1"/>
  <c r="B22" i="23"/>
  <c r="B21" i="23"/>
  <c r="B20" i="23"/>
  <c r="BV235" i="22" l="1"/>
  <c r="BV234" i="22" s="1"/>
  <c r="BU235" i="22"/>
  <c r="BS235" i="22"/>
  <c r="BR235" i="22"/>
  <c r="BR234" i="22" s="1"/>
  <c r="BH235" i="22"/>
  <c r="BH234" i="22" s="1"/>
  <c r="BG235" i="22"/>
  <c r="BG234" i="22" s="1"/>
  <c r="BE235" i="22"/>
  <c r="BE234" i="22" s="1"/>
  <c r="BD235" i="22"/>
  <c r="BD234" i="22" s="1"/>
  <c r="R235" i="22"/>
  <c r="Q235" i="22"/>
  <c r="Q234" i="22" s="1"/>
  <c r="O235" i="22"/>
  <c r="O234" i="22" s="1"/>
  <c r="N235" i="22"/>
  <c r="N234" i="22" s="1"/>
  <c r="BV219" i="22"/>
  <c r="BV218" i="22" s="1"/>
  <c r="BU219" i="22"/>
  <c r="BU218" i="22" s="1"/>
  <c r="BS219" i="22"/>
  <c r="BS218" i="22" s="1"/>
  <c r="BR219" i="22"/>
  <c r="BR218" i="22" s="1"/>
  <c r="BH219" i="22"/>
  <c r="BH218" i="22" s="1"/>
  <c r="BG219" i="22"/>
  <c r="BG218" i="22" s="1"/>
  <c r="BE219" i="22"/>
  <c r="BE218" i="22" s="1"/>
  <c r="BD219" i="22"/>
  <c r="BD218" i="22" s="1"/>
  <c r="R219" i="22"/>
  <c r="R218" i="22" s="1"/>
  <c r="Q219" i="22"/>
  <c r="Q218" i="22" s="1"/>
  <c r="O219" i="22"/>
  <c r="O218" i="22" s="1"/>
  <c r="N219" i="22"/>
  <c r="N218" i="22" s="1"/>
  <c r="CJ157" i="22"/>
  <c r="CI157" i="22"/>
  <c r="CG157" i="22"/>
  <c r="CF157" i="22"/>
  <c r="BV157" i="22"/>
  <c r="BU157" i="22"/>
  <c r="BS157" i="22"/>
  <c r="BR157" i="22"/>
  <c r="AF157" i="22"/>
  <c r="AE157" i="22"/>
  <c r="AC157" i="22"/>
  <c r="AB157" i="22"/>
  <c r="CJ150" i="22"/>
  <c r="CI150" i="22"/>
  <c r="CG150" i="22"/>
  <c r="CF150" i="22"/>
  <c r="BV150" i="22"/>
  <c r="BU150" i="22"/>
  <c r="BS150" i="22"/>
  <c r="BR150" i="22"/>
  <c r="BH150" i="22"/>
  <c r="BG150" i="22"/>
  <c r="BE150" i="22"/>
  <c r="BD150" i="22"/>
  <c r="AF150" i="22"/>
  <c r="AE150" i="22"/>
  <c r="AC150" i="22"/>
  <c r="AB150" i="22"/>
  <c r="CJ24" i="22"/>
  <c r="CI24" i="22"/>
  <c r="CG24" i="22"/>
  <c r="CF24" i="22"/>
  <c r="BH24" i="22"/>
  <c r="BG24" i="22"/>
  <c r="BE24" i="22"/>
  <c r="BD24" i="22"/>
  <c r="CJ13" i="22"/>
  <c r="CI13" i="22"/>
  <c r="CG13" i="22"/>
  <c r="CF13" i="22"/>
  <c r="BV13" i="22"/>
  <c r="BU13" i="22"/>
  <c r="BS13" i="22"/>
  <c r="BR13" i="22"/>
  <c r="BH13" i="22"/>
  <c r="BG13" i="22"/>
  <c r="BE13" i="22"/>
  <c r="BD13" i="22"/>
  <c r="AF13" i="22"/>
  <c r="AE13" i="22"/>
  <c r="AC13" i="22"/>
  <c r="AB13" i="22"/>
  <c r="R13" i="22"/>
  <c r="Q13" i="22"/>
  <c r="O13" i="22"/>
  <c r="N13" i="22"/>
  <c r="CJ8" i="22"/>
  <c r="CI8" i="22"/>
  <c r="CG8" i="22"/>
  <c r="CF8" i="22"/>
  <c r="BV8" i="22"/>
  <c r="BU8" i="22"/>
  <c r="BS8" i="22"/>
  <c r="BR8" i="22"/>
  <c r="BH8" i="22"/>
  <c r="BG8" i="22"/>
  <c r="BE8" i="22"/>
  <c r="BD8" i="22"/>
  <c r="AF8" i="22"/>
  <c r="AE8" i="22"/>
  <c r="AC8" i="22"/>
  <c r="AB8" i="22"/>
  <c r="R8" i="22"/>
  <c r="Q8" i="22"/>
  <c r="O8" i="22"/>
  <c r="N8" i="22"/>
  <c r="BQ119" i="22"/>
  <c r="BP119" i="22"/>
  <c r="BQ105" i="22"/>
  <c r="BQ106" i="22"/>
  <c r="BQ104" i="22"/>
  <c r="BP106" i="22"/>
  <c r="BP105" i="22"/>
  <c r="BP104" i="22"/>
  <c r="BQ34" i="22"/>
  <c r="BQ33" i="22"/>
  <c r="BQ32" i="22"/>
  <c r="AO252" i="22"/>
  <c r="AP252" i="22" s="1"/>
  <c r="AO251" i="22"/>
  <c r="AP251" i="22" s="1"/>
  <c r="AO228" i="22"/>
  <c r="AP228" i="22" s="1"/>
  <c r="AS228" i="22" s="1"/>
  <c r="AT228" i="22" s="1"/>
  <c r="AO229" i="22"/>
  <c r="AP229" i="22" s="1"/>
  <c r="AQ229" i="22" s="1"/>
  <c r="AO230" i="22"/>
  <c r="AP230" i="22" s="1"/>
  <c r="AS230" i="22" s="1"/>
  <c r="AT230" i="22" s="1"/>
  <c r="AO231" i="22"/>
  <c r="AP231" i="22" s="1"/>
  <c r="AS231" i="22" s="1"/>
  <c r="AT231" i="22" s="1"/>
  <c r="AO232" i="22"/>
  <c r="AP232" i="22" s="1"/>
  <c r="AQ232" i="22" s="1"/>
  <c r="AO233" i="22"/>
  <c r="AP233" i="22" s="1"/>
  <c r="AS233" i="22" s="1"/>
  <c r="AT233" i="22" s="1"/>
  <c r="AO227" i="22"/>
  <c r="AP227" i="22" s="1"/>
  <c r="AS227" i="22" s="1"/>
  <c r="AT227" i="22" s="1"/>
  <c r="AO120" i="22"/>
  <c r="AP120" i="22" s="1"/>
  <c r="AS120" i="22" s="1"/>
  <c r="AT120" i="22" s="1"/>
  <c r="AO119" i="22"/>
  <c r="AP119" i="22" s="1"/>
  <c r="AO63" i="22"/>
  <c r="AP63" i="22" s="1"/>
  <c r="AO109" i="22"/>
  <c r="AP109" i="22" s="1"/>
  <c r="AO110" i="22"/>
  <c r="AP110" i="22" s="1"/>
  <c r="AO111" i="22"/>
  <c r="AP111" i="22" s="1"/>
  <c r="AS111" i="22" s="1"/>
  <c r="AT111" i="22" s="1"/>
  <c r="AO108" i="22"/>
  <c r="AP108" i="22" s="1"/>
  <c r="AS108" i="22" s="1"/>
  <c r="AO62" i="22"/>
  <c r="AP62" i="22" s="1"/>
  <c r="AQ62" i="22" s="1"/>
  <c r="AP37" i="22"/>
  <c r="AP35" i="22"/>
  <c r="AQ35" i="22" s="1"/>
  <c r="AP34" i="22"/>
  <c r="AS34" i="22" s="1"/>
  <c r="AT34" i="22" s="1"/>
  <c r="AP33" i="22"/>
  <c r="AO45" i="22"/>
  <c r="AP45" i="22" s="1"/>
  <c r="AP44" i="22"/>
  <c r="AS44" i="22" s="1"/>
  <c r="AT44" i="22" s="1"/>
  <c r="AP32" i="22"/>
  <c r="AQ32" i="22" s="1"/>
  <c r="AP43" i="22"/>
  <c r="AS43" i="22" s="1"/>
  <c r="AT43" i="22" s="1"/>
  <c r="AO42" i="22"/>
  <c r="AP42" i="22" s="1"/>
  <c r="AS42" i="22" s="1"/>
  <c r="AT42" i="22" s="1"/>
  <c r="AO41" i="22"/>
  <c r="AP41" i="22" s="1"/>
  <c r="AS41" i="22" s="1"/>
  <c r="AT41" i="22" s="1"/>
  <c r="AO12" i="22"/>
  <c r="AP12" i="22" s="1"/>
  <c r="AQ12" i="22" s="1"/>
  <c r="Z248" i="22"/>
  <c r="AA223" i="22"/>
  <c r="Z223" i="22"/>
  <c r="AA32" i="22"/>
  <c r="Z32" i="22"/>
  <c r="M120" i="22"/>
  <c r="M121" i="22"/>
  <c r="M119" i="22"/>
  <c r="L121" i="22"/>
  <c r="L120" i="22"/>
  <c r="L119" i="22"/>
  <c r="M109" i="22"/>
  <c r="M110" i="22"/>
  <c r="M111" i="22"/>
  <c r="M112" i="22"/>
  <c r="M113" i="22"/>
  <c r="M108" i="22"/>
  <c r="M32" i="22"/>
  <c r="M33" i="22"/>
  <c r="M34" i="22"/>
  <c r="M31" i="22"/>
  <c r="L113" i="22"/>
  <c r="L112" i="22"/>
  <c r="L111" i="22"/>
  <c r="L110" i="22"/>
  <c r="L109" i="22"/>
  <c r="L108" i="22"/>
  <c r="L66" i="22"/>
  <c r="M66" i="22"/>
  <c r="L67" i="22"/>
  <c r="M67" i="22"/>
  <c r="L68" i="22"/>
  <c r="M68" i="22"/>
  <c r="L69" i="22"/>
  <c r="M69" i="22"/>
  <c r="M63" i="22"/>
  <c r="M64" i="22"/>
  <c r="M65" i="22"/>
  <c r="M62" i="22"/>
  <c r="L65" i="22"/>
  <c r="L64" i="22"/>
  <c r="L63" i="22"/>
  <c r="L62" i="22"/>
  <c r="M58" i="22"/>
  <c r="M59" i="22"/>
  <c r="M57" i="22"/>
  <c r="L59" i="22"/>
  <c r="L58" i="22"/>
  <c r="L57" i="22"/>
  <c r="L34" i="22"/>
  <c r="L33" i="22"/>
  <c r="L32" i="22"/>
  <c r="L31" i="22"/>
  <c r="CJ353" i="22"/>
  <c r="CJ352" i="22" s="1"/>
  <c r="CI353" i="22"/>
  <c r="CI352" i="22" s="1"/>
  <c r="CG353" i="22"/>
  <c r="CG352" i="22" s="1"/>
  <c r="CF353" i="22"/>
  <c r="CF352" i="22" s="1"/>
  <c r="BV353" i="22"/>
  <c r="BV352" i="22" s="1"/>
  <c r="BU353" i="22"/>
  <c r="BU352" i="22" s="1"/>
  <c r="BS353" i="22"/>
  <c r="BS352" i="22" s="1"/>
  <c r="BR353" i="22"/>
  <c r="BR352" i="22" s="1"/>
  <c r="BH353" i="22"/>
  <c r="BH352" i="22" s="1"/>
  <c r="BG353" i="22"/>
  <c r="BG352" i="22" s="1"/>
  <c r="BE353" i="22"/>
  <c r="BE352" i="22" s="1"/>
  <c r="BD353" i="22"/>
  <c r="BD352" i="22" s="1"/>
  <c r="AT353" i="22"/>
  <c r="AT352" i="22" s="1"/>
  <c r="AS353" i="22"/>
  <c r="AS352" i="22" s="1"/>
  <c r="AQ353" i="22"/>
  <c r="AQ352" i="22" s="1"/>
  <c r="AP353" i="22"/>
  <c r="AP352" i="22" s="1"/>
  <c r="AF353" i="22"/>
  <c r="AF352" i="22" s="1"/>
  <c r="AE353" i="22"/>
  <c r="AE352" i="22" s="1"/>
  <c r="AC353" i="22"/>
  <c r="AC352" i="22" s="1"/>
  <c r="AB353" i="22"/>
  <c r="AB352" i="22" s="1"/>
  <c r="R353" i="22"/>
  <c r="R352" i="22" s="1"/>
  <c r="Q353" i="22"/>
  <c r="Q352" i="22" s="1"/>
  <c r="O353" i="22"/>
  <c r="O352" i="22" s="1"/>
  <c r="N353" i="22"/>
  <c r="N352" i="22" s="1"/>
  <c r="AP345" i="22"/>
  <c r="AS345" i="22" s="1"/>
  <c r="AT345" i="22" s="1"/>
  <c r="AP344" i="22"/>
  <c r="AS344" i="22" s="1"/>
  <c r="AT344" i="22" s="1"/>
  <c r="AP343" i="22"/>
  <c r="AS343" i="22" s="1"/>
  <c r="AT343" i="22" s="1"/>
  <c r="M343" i="22"/>
  <c r="L343" i="22"/>
  <c r="AP342" i="22"/>
  <c r="AS342" i="22" s="1"/>
  <c r="M342" i="22"/>
  <c r="L342" i="22"/>
  <c r="CJ341" i="22"/>
  <c r="CI341" i="22"/>
  <c r="CG341" i="22"/>
  <c r="CF341" i="22"/>
  <c r="BV341" i="22"/>
  <c r="BU341" i="22"/>
  <c r="BS341" i="22"/>
  <c r="BR341" i="22"/>
  <c r="BH341" i="22"/>
  <c r="BG341" i="22"/>
  <c r="BE341" i="22"/>
  <c r="BD341" i="22"/>
  <c r="AF341" i="22"/>
  <c r="AE341" i="22"/>
  <c r="AC341" i="22"/>
  <c r="AB341" i="22"/>
  <c r="AP340" i="22"/>
  <c r="AS340" i="22" s="1"/>
  <c r="AT340" i="22" s="1"/>
  <c r="AP339" i="22"/>
  <c r="AQ339" i="22" s="1"/>
  <c r="AP338" i="22"/>
  <c r="AQ338" i="22" s="1"/>
  <c r="AP337" i="22"/>
  <c r="AS337" i="22" s="1"/>
  <c r="AT337" i="22" s="1"/>
  <c r="AP336" i="22"/>
  <c r="AQ336" i="22" s="1"/>
  <c r="AP335" i="22"/>
  <c r="AQ335" i="22" s="1"/>
  <c r="AP334" i="22"/>
  <c r="AS334" i="22" s="1"/>
  <c r="AT334" i="22" s="1"/>
  <c r="AP333" i="22"/>
  <c r="AQ333" i="22" s="1"/>
  <c r="AP332" i="22"/>
  <c r="AS332" i="22" s="1"/>
  <c r="AT332" i="22" s="1"/>
  <c r="AP331" i="22"/>
  <c r="AS331" i="22" s="1"/>
  <c r="AT331" i="22" s="1"/>
  <c r="AP330" i="22"/>
  <c r="AS330" i="22" s="1"/>
  <c r="AT330" i="22" s="1"/>
  <c r="AP329" i="22"/>
  <c r="AS329" i="22" s="1"/>
  <c r="AT329" i="22" s="1"/>
  <c r="AP328" i="22"/>
  <c r="AS328" i="22" s="1"/>
  <c r="AT328" i="22" s="1"/>
  <c r="AP327" i="22"/>
  <c r="AQ327" i="22" s="1"/>
  <c r="AP326" i="22"/>
  <c r="AQ326" i="22" s="1"/>
  <c r="AP325" i="22"/>
  <c r="AS325" i="22" s="1"/>
  <c r="AT325" i="22" s="1"/>
  <c r="AP324" i="22"/>
  <c r="AQ324" i="22" s="1"/>
  <c r="AP323" i="22"/>
  <c r="AQ323" i="22" s="1"/>
  <c r="AP322" i="22"/>
  <c r="AS322" i="22" s="1"/>
  <c r="AT322" i="22" s="1"/>
  <c r="AP321" i="22"/>
  <c r="AS321" i="22" s="1"/>
  <c r="AT321" i="22" s="1"/>
  <c r="AP320" i="22"/>
  <c r="AS320" i="22" s="1"/>
  <c r="AT320" i="22" s="1"/>
  <c r="AP319" i="22"/>
  <c r="AS319" i="22" s="1"/>
  <c r="AT319" i="22" s="1"/>
  <c r="AP318" i="22"/>
  <c r="AS318" i="22" s="1"/>
  <c r="AT318" i="22" s="1"/>
  <c r="AP317" i="22"/>
  <c r="AQ317" i="22" s="1"/>
  <c r="AP316" i="22"/>
  <c r="AS316" i="22" s="1"/>
  <c r="AT316" i="22" s="1"/>
  <c r="AP315" i="22"/>
  <c r="AS315" i="22" s="1"/>
  <c r="AT315" i="22" s="1"/>
  <c r="AP314" i="22"/>
  <c r="AS314" i="22" s="1"/>
  <c r="AT314" i="22" s="1"/>
  <c r="AP313" i="22"/>
  <c r="AS313" i="22" s="1"/>
  <c r="AT313" i="22" s="1"/>
  <c r="AP312" i="22"/>
  <c r="AS312" i="22" s="1"/>
  <c r="AT312" i="22" s="1"/>
  <c r="AP311" i="22"/>
  <c r="AS311" i="22" s="1"/>
  <c r="AT311" i="22" s="1"/>
  <c r="AP310" i="22"/>
  <c r="AS310" i="22" s="1"/>
  <c r="AT310" i="22" s="1"/>
  <c r="L310" i="22"/>
  <c r="N310" i="22" s="1"/>
  <c r="O310" i="22" s="1"/>
  <c r="AP309" i="22"/>
  <c r="AS309" i="22" s="1"/>
  <c r="AT309" i="22" s="1"/>
  <c r="L309" i="22"/>
  <c r="N309" i="22" s="1"/>
  <c r="AP308" i="22"/>
  <c r="AS308" i="22" s="1"/>
  <c r="AT308" i="22" s="1"/>
  <c r="M308" i="22"/>
  <c r="L308" i="22"/>
  <c r="AP307" i="22"/>
  <c r="AQ307" i="22" s="1"/>
  <c r="M307" i="22"/>
  <c r="L307" i="22"/>
  <c r="AP306" i="22"/>
  <c r="AQ306" i="22" s="1"/>
  <c r="L306" i="22"/>
  <c r="N306" i="22" s="1"/>
  <c r="AP305" i="22"/>
  <c r="L305" i="22"/>
  <c r="N305" i="22" s="1"/>
  <c r="AP304" i="22"/>
  <c r="AS304" i="22" s="1"/>
  <c r="AT304" i="22" s="1"/>
  <c r="Z304" i="22"/>
  <c r="AB304" i="22" s="1"/>
  <c r="AE304" i="22" s="1"/>
  <c r="AF304" i="22" s="1"/>
  <c r="L304" i="22"/>
  <c r="N304" i="22" s="1"/>
  <c r="AP303" i="22"/>
  <c r="AS303" i="22" s="1"/>
  <c r="AT303" i="22" s="1"/>
  <c r="Z303" i="22"/>
  <c r="AB303" i="22" s="1"/>
  <c r="AE303" i="22" s="1"/>
  <c r="AF303" i="22" s="1"/>
  <c r="L303" i="22"/>
  <c r="N303" i="22" s="1"/>
  <c r="AP302" i="22"/>
  <c r="AS302" i="22" s="1"/>
  <c r="AT302" i="22" s="1"/>
  <c r="Z302" i="22"/>
  <c r="AB302" i="22" s="1"/>
  <c r="AC302" i="22" s="1"/>
  <c r="L302" i="22"/>
  <c r="N302" i="22" s="1"/>
  <c r="AP301" i="22"/>
  <c r="AS301" i="22" s="1"/>
  <c r="AA301" i="22"/>
  <c r="Z301" i="22"/>
  <c r="L301" i="22"/>
  <c r="N301" i="22" s="1"/>
  <c r="CJ300" i="22"/>
  <c r="CI300" i="22"/>
  <c r="CG300" i="22"/>
  <c r="CF300" i="22"/>
  <c r="BV300" i="22"/>
  <c r="BU300" i="22"/>
  <c r="BS300" i="22"/>
  <c r="BR300" i="22"/>
  <c r="BH300" i="22"/>
  <c r="BG300" i="22"/>
  <c r="BE300" i="22"/>
  <c r="BD300" i="22"/>
  <c r="L289" i="22"/>
  <c r="L288" i="22"/>
  <c r="L287" i="22"/>
  <c r="AP286" i="22"/>
  <c r="M286" i="22"/>
  <c r="L286" i="22"/>
  <c r="AP285" i="22"/>
  <c r="AS285" i="22" s="1"/>
  <c r="AT285" i="22" s="1"/>
  <c r="M285" i="22"/>
  <c r="L285" i="22"/>
  <c r="AP284" i="22"/>
  <c r="AS284" i="22" s="1"/>
  <c r="AT284" i="22" s="1"/>
  <c r="L284" i="22"/>
  <c r="AP283" i="22"/>
  <c r="L283" i="22"/>
  <c r="CJ282" i="22"/>
  <c r="CI282" i="22"/>
  <c r="CG282" i="22"/>
  <c r="CF282" i="22"/>
  <c r="BV282" i="22"/>
  <c r="BU282" i="22"/>
  <c r="BS282" i="22"/>
  <c r="BR282" i="22"/>
  <c r="BH282" i="22"/>
  <c r="BG282" i="22"/>
  <c r="BE282" i="22"/>
  <c r="BD282" i="22"/>
  <c r="AP281" i="22"/>
  <c r="AQ281" i="22" s="1"/>
  <c r="AP280" i="22"/>
  <c r="AS280" i="22" s="1"/>
  <c r="AT280" i="22" s="1"/>
  <c r="AP279" i="22"/>
  <c r="AP278" i="22"/>
  <c r="AQ278" i="22" s="1"/>
  <c r="AP277" i="22"/>
  <c r="AQ277" i="22" s="1"/>
  <c r="AP276" i="22"/>
  <c r="CJ275" i="22"/>
  <c r="CI275" i="22"/>
  <c r="CG275" i="22"/>
  <c r="CF275" i="22"/>
  <c r="BV275" i="22"/>
  <c r="BU275" i="22"/>
  <c r="BS275" i="22"/>
  <c r="BR275" i="22"/>
  <c r="BH275" i="22"/>
  <c r="BG275" i="22"/>
  <c r="BE275" i="22"/>
  <c r="BD275" i="22"/>
  <c r="AF275" i="22"/>
  <c r="AE275" i="22"/>
  <c r="AC275" i="22"/>
  <c r="AB275" i="22"/>
  <c r="R275" i="22"/>
  <c r="Q275" i="22"/>
  <c r="O275" i="22"/>
  <c r="N275" i="22"/>
  <c r="CJ271" i="22"/>
  <c r="CI271" i="22"/>
  <c r="CG271" i="22"/>
  <c r="CF271" i="22"/>
  <c r="BV271" i="22"/>
  <c r="BU271" i="22"/>
  <c r="BS271" i="22"/>
  <c r="BR271" i="22"/>
  <c r="BH271" i="22"/>
  <c r="BG271" i="22"/>
  <c r="BE271" i="22"/>
  <c r="BD271" i="22"/>
  <c r="AT271" i="22"/>
  <c r="AS271" i="22"/>
  <c r="AQ271" i="22"/>
  <c r="AP271" i="22"/>
  <c r="AF271" i="22"/>
  <c r="AE271" i="22"/>
  <c r="AC271" i="22"/>
  <c r="AB271" i="22"/>
  <c r="R271" i="22"/>
  <c r="Q271" i="22"/>
  <c r="O271" i="22"/>
  <c r="N271" i="22"/>
  <c r="AO270" i="22"/>
  <c r="AP270" i="22" s="1"/>
  <c r="AO269" i="22"/>
  <c r="AP269" i="22" s="1"/>
  <c r="AQ269" i="22" s="1"/>
  <c r="CJ268" i="22"/>
  <c r="CI268" i="22"/>
  <c r="CG268" i="22"/>
  <c r="CF268" i="22"/>
  <c r="BV268" i="22"/>
  <c r="BU268" i="22"/>
  <c r="BS268" i="22"/>
  <c r="BR268" i="22"/>
  <c r="BH268" i="22"/>
  <c r="BG268" i="22"/>
  <c r="BE268" i="22"/>
  <c r="BD268" i="22"/>
  <c r="AF268" i="22"/>
  <c r="AE268" i="22"/>
  <c r="AC268" i="22"/>
  <c r="AB268" i="22"/>
  <c r="R268" i="22"/>
  <c r="Q268" i="22"/>
  <c r="O268" i="22"/>
  <c r="N268" i="22"/>
  <c r="AO266" i="22"/>
  <c r="AP266" i="22" s="1"/>
  <c r="AS266" i="22" s="1"/>
  <c r="CJ265" i="22"/>
  <c r="CI265" i="22"/>
  <c r="CG265" i="22"/>
  <c r="CF265" i="22"/>
  <c r="BV265" i="22"/>
  <c r="BU265" i="22"/>
  <c r="BS265" i="22"/>
  <c r="BR265" i="22"/>
  <c r="BH265" i="22"/>
  <c r="BG265" i="22"/>
  <c r="BE265" i="22"/>
  <c r="BD265" i="22"/>
  <c r="AF265" i="22"/>
  <c r="AE265" i="22"/>
  <c r="AC265" i="22"/>
  <c r="AB265" i="22"/>
  <c r="R265" i="22"/>
  <c r="Q265" i="22"/>
  <c r="O265" i="22"/>
  <c r="N265" i="22"/>
  <c r="M264" i="22"/>
  <c r="L264" i="22"/>
  <c r="M263" i="22"/>
  <c r="L263" i="22"/>
  <c r="M262" i="22"/>
  <c r="L262" i="22"/>
  <c r="M261" i="22"/>
  <c r="L261" i="22"/>
  <c r="M260" i="22"/>
  <c r="L260" i="22"/>
  <c r="AA259" i="22"/>
  <c r="Z259" i="22"/>
  <c r="M259" i="22"/>
  <c r="L259" i="22"/>
  <c r="AO258" i="22"/>
  <c r="AP258" i="22" s="1"/>
  <c r="AA258" i="22"/>
  <c r="Z258" i="22"/>
  <c r="M258" i="22"/>
  <c r="L258" i="22"/>
  <c r="AO257" i="22"/>
  <c r="AP257" i="22" s="1"/>
  <c r="AA257" i="22"/>
  <c r="Z257" i="22"/>
  <c r="M257" i="22"/>
  <c r="L257" i="22"/>
  <c r="BC256" i="22"/>
  <c r="BB256" i="22"/>
  <c r="AO256" i="22"/>
  <c r="AP256" i="22" s="1"/>
  <c r="AA256" i="22"/>
  <c r="Z256" i="22"/>
  <c r="M256" i="22"/>
  <c r="L256" i="22"/>
  <c r="CJ255" i="22"/>
  <c r="CI255" i="22"/>
  <c r="CG255" i="22"/>
  <c r="CF255" i="22"/>
  <c r="BV255" i="22"/>
  <c r="BU255" i="22"/>
  <c r="BS255" i="22"/>
  <c r="BR255" i="22"/>
  <c r="Z251" i="22"/>
  <c r="AO249" i="22"/>
  <c r="AP249" i="22" s="1"/>
  <c r="AQ249" i="22" s="1"/>
  <c r="Z250" i="22"/>
  <c r="AO248" i="22"/>
  <c r="AP248" i="22" s="1"/>
  <c r="AQ248" i="22" s="1"/>
  <c r="Z249" i="22"/>
  <c r="AO247" i="22"/>
  <c r="AP247" i="22" s="1"/>
  <c r="Z247" i="22"/>
  <c r="AO246" i="22"/>
  <c r="AP246" i="22" s="1"/>
  <c r="Z246" i="22"/>
  <c r="AO245" i="22"/>
  <c r="AP245" i="22" s="1"/>
  <c r="Z245" i="22"/>
  <c r="AO244" i="22"/>
  <c r="AP244" i="22" s="1"/>
  <c r="AQ244" i="22" s="1"/>
  <c r="Z244" i="22"/>
  <c r="AO243" i="22"/>
  <c r="AP243" i="22" s="1"/>
  <c r="Z243" i="22"/>
  <c r="AO242" i="22"/>
  <c r="AP242" i="22" s="1"/>
  <c r="Z242" i="22"/>
  <c r="AO241" i="22"/>
  <c r="AP241" i="22" s="1"/>
  <c r="AQ241" i="22" s="1"/>
  <c r="Z241" i="22"/>
  <c r="AO240" i="22"/>
  <c r="AP240" i="22" s="1"/>
  <c r="AS240" i="22" s="1"/>
  <c r="AT240" i="22" s="1"/>
  <c r="Z240" i="22"/>
  <c r="AO239" i="22"/>
  <c r="AP239" i="22" s="1"/>
  <c r="AS239" i="22" s="1"/>
  <c r="AT239" i="22" s="1"/>
  <c r="Z239" i="22"/>
  <c r="AO238" i="22"/>
  <c r="AP238" i="22" s="1"/>
  <c r="Z238" i="22"/>
  <c r="AO237" i="22"/>
  <c r="AP237" i="22" s="1"/>
  <c r="AS237" i="22" s="1"/>
  <c r="AT237" i="22" s="1"/>
  <c r="Z237" i="22"/>
  <c r="CE236" i="22"/>
  <c r="CD236" i="22"/>
  <c r="AO236" i="22"/>
  <c r="AP236" i="22" s="1"/>
  <c r="AA236" i="22"/>
  <c r="Z236" i="22"/>
  <c r="BU234" i="22"/>
  <c r="BS234" i="22"/>
  <c r="R234" i="22"/>
  <c r="AP225" i="22"/>
  <c r="AQ225" i="22" s="1"/>
  <c r="CE224" i="22"/>
  <c r="CD224" i="22"/>
  <c r="AP224" i="22"/>
  <c r="AQ224" i="22" s="1"/>
  <c r="CE223" i="22"/>
  <c r="CD223" i="22"/>
  <c r="AO223" i="22"/>
  <c r="AP223" i="22" s="1"/>
  <c r="AQ223" i="22" s="1"/>
  <c r="CE222" i="22"/>
  <c r="CD222" i="22"/>
  <c r="AO222" i="22"/>
  <c r="AP222" i="22" s="1"/>
  <c r="CE221" i="22"/>
  <c r="CD221" i="22"/>
  <c r="AO221" i="22"/>
  <c r="AP221" i="22" s="1"/>
  <c r="Z221" i="22"/>
  <c r="CE220" i="22"/>
  <c r="CD220" i="22"/>
  <c r="AO220" i="22"/>
  <c r="AP220" i="22" s="1"/>
  <c r="AA220" i="22"/>
  <c r="Z220" i="22"/>
  <c r="AP217" i="22"/>
  <c r="AQ217" i="22" s="1"/>
  <c r="AP216" i="22"/>
  <c r="AQ216" i="22" s="1"/>
  <c r="M216" i="22"/>
  <c r="L216" i="22"/>
  <c r="AO215" i="22"/>
  <c r="AP215" i="22" s="1"/>
  <c r="M215" i="22"/>
  <c r="L215" i="22"/>
  <c r="CJ214" i="22"/>
  <c r="CI214" i="22"/>
  <c r="CG214" i="22"/>
  <c r="CF214" i="22"/>
  <c r="BV214" i="22"/>
  <c r="BU214" i="22"/>
  <c r="BS214" i="22"/>
  <c r="BR214" i="22"/>
  <c r="BH214" i="22"/>
  <c r="BG214" i="22"/>
  <c r="BE214" i="22"/>
  <c r="BD214" i="22"/>
  <c r="AF214" i="22"/>
  <c r="AE214" i="22"/>
  <c r="AC214" i="22"/>
  <c r="AB214" i="22"/>
  <c r="AO213" i="22"/>
  <c r="AP213" i="22" s="1"/>
  <c r="AO212" i="22"/>
  <c r="AP212" i="22" s="1"/>
  <c r="AS212" i="22" s="1"/>
  <c r="AT212" i="22" s="1"/>
  <c r="AO211" i="22"/>
  <c r="AP211" i="22" s="1"/>
  <c r="AO210" i="22"/>
  <c r="AP210" i="22" s="1"/>
  <c r="BC209" i="22"/>
  <c r="BB209" i="22"/>
  <c r="AO209" i="22"/>
  <c r="AP209" i="22" s="1"/>
  <c r="M209" i="22"/>
  <c r="L209" i="22"/>
  <c r="CJ208" i="22"/>
  <c r="CI208" i="22"/>
  <c r="CG208" i="22"/>
  <c r="CF208" i="22"/>
  <c r="BV208" i="22"/>
  <c r="BU208" i="22"/>
  <c r="BS208" i="22"/>
  <c r="BR208" i="22"/>
  <c r="AF208" i="22"/>
  <c r="AE208" i="22"/>
  <c r="AC208" i="22"/>
  <c r="AB208" i="22"/>
  <c r="CE206" i="22"/>
  <c r="CD206" i="22"/>
  <c r="CE205" i="22"/>
  <c r="CD205" i="22"/>
  <c r="CE204" i="22"/>
  <c r="CD204" i="22"/>
  <c r="CE203" i="22"/>
  <c r="CD203" i="22"/>
  <c r="CE202" i="22"/>
  <c r="CD202" i="22"/>
  <c r="CE201" i="22"/>
  <c r="CD201" i="22"/>
  <c r="CE200" i="22"/>
  <c r="CD200" i="22"/>
  <c r="CE199" i="22"/>
  <c r="CD199" i="22"/>
  <c r="CE198" i="22"/>
  <c r="CD198" i="22"/>
  <c r="CE197" i="22"/>
  <c r="CD197" i="22"/>
  <c r="CE196" i="22"/>
  <c r="CD196" i="22"/>
  <c r="CE195" i="22"/>
  <c r="CD195" i="22"/>
  <c r="BV193" i="22"/>
  <c r="BU193" i="22"/>
  <c r="BS193" i="22"/>
  <c r="BR193" i="22"/>
  <c r="BH193" i="22"/>
  <c r="BG193" i="22"/>
  <c r="BE193" i="22"/>
  <c r="BD193" i="22"/>
  <c r="AT193" i="22"/>
  <c r="AS193" i="22"/>
  <c r="AQ193" i="22"/>
  <c r="AP193" i="22"/>
  <c r="AF193" i="22"/>
  <c r="AE193" i="22"/>
  <c r="AC193" i="22"/>
  <c r="AB193" i="22"/>
  <c r="R193" i="22"/>
  <c r="Q193" i="22"/>
  <c r="O193" i="22"/>
  <c r="N193" i="22"/>
  <c r="AP192" i="22"/>
  <c r="AS192" i="22" s="1"/>
  <c r="AP191" i="22"/>
  <c r="AS191" i="22" s="1"/>
  <c r="AT191" i="22" s="1"/>
  <c r="CJ190" i="22"/>
  <c r="CI190" i="22"/>
  <c r="CG190" i="22"/>
  <c r="CF190" i="22"/>
  <c r="BV190" i="22"/>
  <c r="BU190" i="22"/>
  <c r="BS190" i="22"/>
  <c r="BR190" i="22"/>
  <c r="BH190" i="22"/>
  <c r="BG190" i="22"/>
  <c r="BE190" i="22"/>
  <c r="BD190" i="22"/>
  <c r="AF190" i="22"/>
  <c r="AE190" i="22"/>
  <c r="AC190" i="22"/>
  <c r="AB190" i="22"/>
  <c r="R190" i="22"/>
  <c r="Q190" i="22"/>
  <c r="O190" i="22"/>
  <c r="N190" i="22"/>
  <c r="AO188" i="22"/>
  <c r="AP188" i="22" s="1"/>
  <c r="AP187" i="22"/>
  <c r="AP186" i="22"/>
  <c r="AQ186" i="22" s="1"/>
  <c r="AP185" i="22"/>
  <c r="AP184" i="22"/>
  <c r="AO183" i="22"/>
  <c r="AP183" i="22" s="1"/>
  <c r="AS183" i="22" s="1"/>
  <c r="AT183" i="22" s="1"/>
  <c r="AO182" i="22"/>
  <c r="AP182" i="22" s="1"/>
  <c r="AO181" i="22"/>
  <c r="AP181" i="22" s="1"/>
  <c r="AS181" i="22" s="1"/>
  <c r="AT181" i="22" s="1"/>
  <c r="AO180" i="22"/>
  <c r="AP180" i="22" s="1"/>
  <c r="AQ180" i="22" s="1"/>
  <c r="AP179" i="22"/>
  <c r="AP178" i="22"/>
  <c r="AP177" i="22"/>
  <c r="AS177" i="22" s="1"/>
  <c r="AT177" i="22" s="1"/>
  <c r="AP176" i="22"/>
  <c r="AP175" i="22"/>
  <c r="AQ175" i="22" s="1"/>
  <c r="AP174" i="22"/>
  <c r="AO173" i="22"/>
  <c r="AP173" i="22" s="1"/>
  <c r="AO172" i="22"/>
  <c r="AP172" i="22" s="1"/>
  <c r="AP171" i="22"/>
  <c r="AQ171" i="22" s="1"/>
  <c r="AP170" i="22"/>
  <c r="AP169" i="22"/>
  <c r="AP168" i="22"/>
  <c r="AS168" i="22" s="1"/>
  <c r="AT168" i="22" s="1"/>
  <c r="AP167" i="22"/>
  <c r="AP166" i="22"/>
  <c r="AS166" i="22" s="1"/>
  <c r="AT166" i="22" s="1"/>
  <c r="AO165" i="22"/>
  <c r="AP165" i="22" s="1"/>
  <c r="AQ165" i="22" s="1"/>
  <c r="AP164" i="22"/>
  <c r="AO163" i="22"/>
  <c r="AP163" i="22" s="1"/>
  <c r="AP162" i="22"/>
  <c r="AS162" i="22" s="1"/>
  <c r="AT162" i="22" s="1"/>
  <c r="AO161" i="22"/>
  <c r="AP161" i="22" s="1"/>
  <c r="AP160" i="22"/>
  <c r="AS160" i="22" s="1"/>
  <c r="AT160" i="22" s="1"/>
  <c r="AO159" i="22"/>
  <c r="AP159" i="22" s="1"/>
  <c r="AQ159" i="22" s="1"/>
  <c r="BB158" i="22"/>
  <c r="AN158" i="22"/>
  <c r="M158" i="22"/>
  <c r="L158" i="22"/>
  <c r="AO156" i="22"/>
  <c r="AP156" i="22" s="1"/>
  <c r="AO155" i="22"/>
  <c r="AP155" i="22" s="1"/>
  <c r="AO154" i="22"/>
  <c r="AP154" i="22" s="1"/>
  <c r="AS154" i="22" s="1"/>
  <c r="AT154" i="22" s="1"/>
  <c r="AO153" i="22"/>
  <c r="AP153" i="22" s="1"/>
  <c r="AO152" i="22"/>
  <c r="AP152" i="22" s="1"/>
  <c r="AO151" i="22"/>
  <c r="AP151" i="22" s="1"/>
  <c r="AQ151" i="22" s="1"/>
  <c r="M151" i="22"/>
  <c r="L151" i="22"/>
  <c r="AO148" i="22"/>
  <c r="AP148" i="22" s="1"/>
  <c r="CJ147" i="22"/>
  <c r="CI147" i="22"/>
  <c r="CG147" i="22"/>
  <c r="CF147" i="22"/>
  <c r="BV147" i="22"/>
  <c r="BU147" i="22"/>
  <c r="BS147" i="22"/>
  <c r="BR147" i="22"/>
  <c r="BH147" i="22"/>
  <c r="BG147" i="22"/>
  <c r="BE147" i="22"/>
  <c r="BD147" i="22"/>
  <c r="AF147" i="22"/>
  <c r="AE147" i="22"/>
  <c r="AC147" i="22"/>
  <c r="AB147" i="22"/>
  <c r="R147" i="22"/>
  <c r="Q147" i="22"/>
  <c r="O147" i="22"/>
  <c r="N147" i="22"/>
  <c r="CJ143" i="22"/>
  <c r="CI143" i="22"/>
  <c r="CG143" i="22"/>
  <c r="CF143" i="22"/>
  <c r="BV143" i="22"/>
  <c r="BU143" i="22"/>
  <c r="BS143" i="22"/>
  <c r="BR143" i="22"/>
  <c r="BH143" i="22"/>
  <c r="BG143" i="22"/>
  <c r="BE143" i="22"/>
  <c r="BD143" i="22"/>
  <c r="AT143" i="22"/>
  <c r="AS143" i="22"/>
  <c r="AQ143" i="22"/>
  <c r="AP143" i="22"/>
  <c r="AF143" i="22"/>
  <c r="AE143" i="22"/>
  <c r="AC143" i="22"/>
  <c r="AB143" i="22"/>
  <c r="R143" i="22"/>
  <c r="Q143" i="22"/>
  <c r="O143" i="22"/>
  <c r="N143" i="22"/>
  <c r="CJ140" i="22"/>
  <c r="CI140" i="22"/>
  <c r="CI139" i="22" s="1"/>
  <c r="CG140" i="22"/>
  <c r="CF140" i="22"/>
  <c r="CF139" i="22" s="1"/>
  <c r="BV140" i="22"/>
  <c r="BU140" i="22"/>
  <c r="BU139" i="22" s="1"/>
  <c r="BS140" i="22"/>
  <c r="BS139" i="22" s="1"/>
  <c r="BR140" i="22"/>
  <c r="BR139" i="22" s="1"/>
  <c r="BH140" i="22"/>
  <c r="BH139" i="22" s="1"/>
  <c r="BG140" i="22"/>
  <c r="BE140" i="22"/>
  <c r="BD140" i="22"/>
  <c r="BD139" i="22" s="1"/>
  <c r="AT140" i="22"/>
  <c r="AT139" i="22" s="1"/>
  <c r="AS140" i="22"/>
  <c r="AS139" i="22" s="1"/>
  <c r="AQ140" i="22"/>
  <c r="AQ139" i="22" s="1"/>
  <c r="AP140" i="22"/>
  <c r="AP139" i="22" s="1"/>
  <c r="AF140" i="22"/>
  <c r="AE140" i="22"/>
  <c r="AE139" i="22" s="1"/>
  <c r="AC140" i="22"/>
  <c r="AB140" i="22"/>
  <c r="AB139" i="22" s="1"/>
  <c r="R140" i="22"/>
  <c r="Q140" i="22"/>
  <c r="Q139" i="22" s="1"/>
  <c r="O140" i="22"/>
  <c r="O139" i="22" s="1"/>
  <c r="N140" i="22"/>
  <c r="N139" i="22" s="1"/>
  <c r="CJ128" i="22"/>
  <c r="CI128" i="22"/>
  <c r="CG128" i="22"/>
  <c r="CF128" i="22"/>
  <c r="BV128" i="22"/>
  <c r="BU128" i="22"/>
  <c r="BS128" i="22"/>
  <c r="BR128" i="22"/>
  <c r="BH128" i="22"/>
  <c r="BG128" i="22"/>
  <c r="BE128" i="22"/>
  <c r="BD128" i="22"/>
  <c r="AT128" i="22"/>
  <c r="AS128" i="22"/>
  <c r="AQ128" i="22"/>
  <c r="AP128" i="22"/>
  <c r="AF128" i="22"/>
  <c r="AE128" i="22"/>
  <c r="AC128" i="22"/>
  <c r="AB128" i="22"/>
  <c r="R128" i="22"/>
  <c r="Q128" i="22"/>
  <c r="O128" i="22"/>
  <c r="N128" i="22"/>
  <c r="CJ125" i="22"/>
  <c r="CI125" i="22"/>
  <c r="CG125" i="22"/>
  <c r="CF125" i="22"/>
  <c r="BV125" i="22"/>
  <c r="BU125" i="22"/>
  <c r="BS125" i="22"/>
  <c r="BR125" i="22"/>
  <c r="BH125" i="22"/>
  <c r="BG125" i="22"/>
  <c r="BE125" i="22"/>
  <c r="BD125" i="22"/>
  <c r="AT125" i="22"/>
  <c r="AS125" i="22"/>
  <c r="AQ125" i="22"/>
  <c r="AP125" i="22"/>
  <c r="AF125" i="22"/>
  <c r="AE125" i="22"/>
  <c r="AC125" i="22"/>
  <c r="AB125" i="22"/>
  <c r="R125" i="22"/>
  <c r="Q125" i="22"/>
  <c r="O125" i="22"/>
  <c r="N125" i="22"/>
  <c r="CJ122" i="22"/>
  <c r="CI122" i="22"/>
  <c r="CG122" i="22"/>
  <c r="CF122" i="22"/>
  <c r="BV122" i="22"/>
  <c r="BU122" i="22"/>
  <c r="BS122" i="22"/>
  <c r="BR122" i="22"/>
  <c r="BH122" i="22"/>
  <c r="BG122" i="22"/>
  <c r="BE122" i="22"/>
  <c r="BD122" i="22"/>
  <c r="AT122" i="22"/>
  <c r="AS122" i="22"/>
  <c r="AQ122" i="22"/>
  <c r="AP122" i="22"/>
  <c r="AF122" i="22"/>
  <c r="AE122" i="22"/>
  <c r="AC122" i="22"/>
  <c r="AB122" i="22"/>
  <c r="R122" i="22"/>
  <c r="Q122" i="22"/>
  <c r="O122" i="22"/>
  <c r="N122" i="22"/>
  <c r="CJ118" i="22"/>
  <c r="CI118" i="22"/>
  <c r="CG118" i="22"/>
  <c r="CF118" i="22"/>
  <c r="CF117" i="22" s="1"/>
  <c r="BH118" i="22"/>
  <c r="BG118" i="22"/>
  <c r="BE118" i="22"/>
  <c r="BD118" i="22"/>
  <c r="AF118" i="22"/>
  <c r="AE118" i="22"/>
  <c r="AC118" i="22"/>
  <c r="AB118" i="22"/>
  <c r="CJ114" i="22"/>
  <c r="CI114" i="22"/>
  <c r="CG114" i="22"/>
  <c r="CF114" i="22"/>
  <c r="BV114" i="22"/>
  <c r="BU114" i="22"/>
  <c r="BS114" i="22"/>
  <c r="BR114" i="22"/>
  <c r="BH114" i="22"/>
  <c r="BG114" i="22"/>
  <c r="BE114" i="22"/>
  <c r="BD114" i="22"/>
  <c r="AT114" i="22"/>
  <c r="AS114" i="22"/>
  <c r="AQ114" i="22"/>
  <c r="AP114" i="22"/>
  <c r="AF114" i="22"/>
  <c r="AE114" i="22"/>
  <c r="AC114" i="22"/>
  <c r="AB114" i="22"/>
  <c r="R114" i="22"/>
  <c r="Q114" i="22"/>
  <c r="O114" i="22"/>
  <c r="N114" i="22"/>
  <c r="CJ107" i="22"/>
  <c r="CI107" i="22"/>
  <c r="CG107" i="22"/>
  <c r="CF107" i="22"/>
  <c r="BV107" i="22"/>
  <c r="BU107" i="22"/>
  <c r="BS107" i="22"/>
  <c r="BR107" i="22"/>
  <c r="BH107" i="22"/>
  <c r="BG107" i="22"/>
  <c r="BE107" i="22"/>
  <c r="BD107" i="22"/>
  <c r="AF107" i="22"/>
  <c r="AE107" i="22"/>
  <c r="AC107" i="22"/>
  <c r="AB107" i="22"/>
  <c r="CJ103" i="22"/>
  <c r="CI103" i="22"/>
  <c r="CG103" i="22"/>
  <c r="CF103" i="22"/>
  <c r="BH103" i="22"/>
  <c r="BG103" i="22"/>
  <c r="BE103" i="22"/>
  <c r="BD103" i="22"/>
  <c r="AT103" i="22"/>
  <c r="AS103" i="22"/>
  <c r="AQ103" i="22"/>
  <c r="AP103" i="22"/>
  <c r="AF103" i="22"/>
  <c r="AE103" i="22"/>
  <c r="AC103" i="22"/>
  <c r="AB103" i="22"/>
  <c r="R103" i="22"/>
  <c r="Q103" i="22"/>
  <c r="O103" i="22"/>
  <c r="N103" i="22"/>
  <c r="CJ99" i="22"/>
  <c r="CI99" i="22"/>
  <c r="CG99" i="22"/>
  <c r="CF99" i="22"/>
  <c r="BV99" i="22"/>
  <c r="BU99" i="22"/>
  <c r="BS99" i="22"/>
  <c r="BR99" i="22"/>
  <c r="BH99" i="22"/>
  <c r="BG99" i="22"/>
  <c r="BE99" i="22"/>
  <c r="BD99" i="22"/>
  <c r="AT99" i="22"/>
  <c r="AS99" i="22"/>
  <c r="AQ99" i="22"/>
  <c r="AP99" i="22"/>
  <c r="AF99" i="22"/>
  <c r="AE99" i="22"/>
  <c r="AC99" i="22"/>
  <c r="AB99" i="22"/>
  <c r="R99" i="22"/>
  <c r="Q99" i="22"/>
  <c r="O99" i="22"/>
  <c r="N99" i="22"/>
  <c r="CJ96" i="22"/>
  <c r="CI96" i="22"/>
  <c r="CG96" i="22"/>
  <c r="CF96" i="22"/>
  <c r="BV96" i="22"/>
  <c r="BU96" i="22"/>
  <c r="BS96" i="22"/>
  <c r="BR96" i="22"/>
  <c r="BH96" i="22"/>
  <c r="BG96" i="22"/>
  <c r="BE96" i="22"/>
  <c r="BD96" i="22"/>
  <c r="AT96" i="22"/>
  <c r="AS96" i="22"/>
  <c r="AQ96" i="22"/>
  <c r="AP96" i="22"/>
  <c r="AF96" i="22"/>
  <c r="AE96" i="22"/>
  <c r="AC96" i="22"/>
  <c r="AB96" i="22"/>
  <c r="R96" i="22"/>
  <c r="Q96" i="22"/>
  <c r="O96" i="22"/>
  <c r="N96" i="22"/>
  <c r="CJ93" i="22"/>
  <c r="CI93" i="22"/>
  <c r="CG93" i="22"/>
  <c r="CF93" i="22"/>
  <c r="BV93" i="22"/>
  <c r="BU93" i="22"/>
  <c r="BS93" i="22"/>
  <c r="BR93" i="22"/>
  <c r="BH93" i="22"/>
  <c r="BG93" i="22"/>
  <c r="BE93" i="22"/>
  <c r="BD93" i="22"/>
  <c r="AT93" i="22"/>
  <c r="AS93" i="22"/>
  <c r="AQ93" i="22"/>
  <c r="AP93" i="22"/>
  <c r="AF93" i="22"/>
  <c r="AE93" i="22"/>
  <c r="AC93" i="22"/>
  <c r="AB93" i="22"/>
  <c r="R93" i="22"/>
  <c r="Q93" i="22"/>
  <c r="O93" i="22"/>
  <c r="N93" i="22"/>
  <c r="CJ90" i="22"/>
  <c r="CI90" i="22"/>
  <c r="CI89" i="22" s="1"/>
  <c r="CG90" i="22"/>
  <c r="CF90" i="22"/>
  <c r="BV90" i="22"/>
  <c r="BV89" i="22" s="1"/>
  <c r="BU90" i="22"/>
  <c r="BS90" i="22"/>
  <c r="BR90" i="22"/>
  <c r="BR89" i="22" s="1"/>
  <c r="BH90" i="22"/>
  <c r="BG90" i="22"/>
  <c r="BE90" i="22"/>
  <c r="BD90" i="22"/>
  <c r="BD89" i="22" s="1"/>
  <c r="AT90" i="22"/>
  <c r="AT89" i="22" s="1"/>
  <c r="AS90" i="22"/>
  <c r="AS89" i="22" s="1"/>
  <c r="AQ90" i="22"/>
  <c r="AP90" i="22"/>
  <c r="AP89" i="22" s="1"/>
  <c r="AF90" i="22"/>
  <c r="AE90" i="22"/>
  <c r="AE89" i="22" s="1"/>
  <c r="AC90" i="22"/>
  <c r="AB90" i="22"/>
  <c r="R90" i="22"/>
  <c r="Q90" i="22"/>
  <c r="O90" i="22"/>
  <c r="O89" i="22" s="1"/>
  <c r="N90" i="22"/>
  <c r="N89" i="22" s="1"/>
  <c r="CJ86" i="22"/>
  <c r="CI86" i="22"/>
  <c r="CG86" i="22"/>
  <c r="CF86" i="22"/>
  <c r="BV86" i="22"/>
  <c r="BU86" i="22"/>
  <c r="BS86" i="22"/>
  <c r="BR86" i="22"/>
  <c r="BH86" i="22"/>
  <c r="BG86" i="22"/>
  <c r="BE86" i="22"/>
  <c r="BD86" i="22"/>
  <c r="AT86" i="22"/>
  <c r="AS86" i="22"/>
  <c r="AQ86" i="22"/>
  <c r="AP86" i="22"/>
  <c r="AF86" i="22"/>
  <c r="AE86" i="22"/>
  <c r="AC86" i="22"/>
  <c r="AB86" i="22"/>
  <c r="R86" i="22"/>
  <c r="Q86" i="22"/>
  <c r="O86" i="22"/>
  <c r="N86" i="22"/>
  <c r="CJ83" i="22"/>
  <c r="CI83" i="22"/>
  <c r="CG83" i="22"/>
  <c r="CF83" i="22"/>
  <c r="BV83" i="22"/>
  <c r="BU83" i="22"/>
  <c r="BS83" i="22"/>
  <c r="BR83" i="22"/>
  <c r="BH83" i="22"/>
  <c r="BG83" i="22"/>
  <c r="BE83" i="22"/>
  <c r="BD83" i="22"/>
  <c r="AT83" i="22"/>
  <c r="AS83" i="22"/>
  <c r="AQ83" i="22"/>
  <c r="AP83" i="22"/>
  <c r="AF83" i="22"/>
  <c r="AE83" i="22"/>
  <c r="AC83" i="22"/>
  <c r="AB83" i="22"/>
  <c r="R83" i="22"/>
  <c r="Q83" i="22"/>
  <c r="O83" i="22"/>
  <c r="N83" i="22"/>
  <c r="CJ80" i="22"/>
  <c r="CI80" i="22"/>
  <c r="CG80" i="22"/>
  <c r="CF80" i="22"/>
  <c r="BV80" i="22"/>
  <c r="BU80" i="22"/>
  <c r="BS80" i="22"/>
  <c r="BR80" i="22"/>
  <c r="BH80" i="22"/>
  <c r="BG80" i="22"/>
  <c r="BE80" i="22"/>
  <c r="BD80" i="22"/>
  <c r="AT80" i="22"/>
  <c r="AS80" i="22"/>
  <c r="AQ80" i="22"/>
  <c r="AP80" i="22"/>
  <c r="AF80" i="22"/>
  <c r="AE80" i="22"/>
  <c r="AC80" i="22"/>
  <c r="AB80" i="22"/>
  <c r="R80" i="22"/>
  <c r="Q80" i="22"/>
  <c r="O80" i="22"/>
  <c r="N80" i="22"/>
  <c r="CJ77" i="22"/>
  <c r="CI77" i="22"/>
  <c r="CG77" i="22"/>
  <c r="CF77" i="22"/>
  <c r="BV77" i="22"/>
  <c r="BU77" i="22"/>
  <c r="BS77" i="22"/>
  <c r="BR77" i="22"/>
  <c r="BH77" i="22"/>
  <c r="BG77" i="22"/>
  <c r="BE77" i="22"/>
  <c r="BD77" i="22"/>
  <c r="AT77" i="22"/>
  <c r="AS77" i="22"/>
  <c r="AQ77" i="22"/>
  <c r="AP77" i="22"/>
  <c r="AF77" i="22"/>
  <c r="AE77" i="22"/>
  <c r="AC77" i="22"/>
  <c r="AB77" i="22"/>
  <c r="R77" i="22"/>
  <c r="Q77" i="22"/>
  <c r="O77" i="22"/>
  <c r="N77" i="22"/>
  <c r="CJ74" i="22"/>
  <c r="CI74" i="22"/>
  <c r="CG74" i="22"/>
  <c r="CF74" i="22"/>
  <c r="BV74" i="22"/>
  <c r="BU74" i="22"/>
  <c r="BS74" i="22"/>
  <c r="BR74" i="22"/>
  <c r="BH74" i="22"/>
  <c r="BG74" i="22"/>
  <c r="BE74" i="22"/>
  <c r="BD74" i="22"/>
  <c r="AT74" i="22"/>
  <c r="AS74" i="22"/>
  <c r="AQ74" i="22"/>
  <c r="AP74" i="22"/>
  <c r="AF74" i="22"/>
  <c r="AE74" i="22"/>
  <c r="AC74" i="22"/>
  <c r="AB74" i="22"/>
  <c r="R74" i="22"/>
  <c r="Q74" i="22"/>
  <c r="O74" i="22"/>
  <c r="N74" i="22"/>
  <c r="CJ71" i="22"/>
  <c r="CI71" i="22"/>
  <c r="CG71" i="22"/>
  <c r="CF71" i="22"/>
  <c r="BV71" i="22"/>
  <c r="BU71" i="22"/>
  <c r="BS71" i="22"/>
  <c r="BS70" i="22" s="1"/>
  <c r="BR71" i="22"/>
  <c r="BR70" i="22" s="1"/>
  <c r="BH71" i="22"/>
  <c r="BH70" i="22" s="1"/>
  <c r="BG71" i="22"/>
  <c r="BE71" i="22"/>
  <c r="BD71" i="22"/>
  <c r="AT71" i="22"/>
  <c r="AT70" i="22" s="1"/>
  <c r="AS71" i="22"/>
  <c r="AQ71" i="22"/>
  <c r="AP71" i="22"/>
  <c r="AF71" i="22"/>
  <c r="AE71" i="22"/>
  <c r="AE70" i="22" s="1"/>
  <c r="AC71" i="22"/>
  <c r="AB71" i="22"/>
  <c r="R71" i="22"/>
  <c r="Q71" i="22"/>
  <c r="O71" i="22"/>
  <c r="N71" i="22"/>
  <c r="CJ61" i="22"/>
  <c r="CJ60" i="22" s="1"/>
  <c r="CI61" i="22"/>
  <c r="CI60" i="22" s="1"/>
  <c r="CG61" i="22"/>
  <c r="CG60" i="22" s="1"/>
  <c r="CF61" i="22"/>
  <c r="CF60" i="22" s="1"/>
  <c r="BV61" i="22"/>
  <c r="BV60" i="22" s="1"/>
  <c r="BU61" i="22"/>
  <c r="BU60" i="22" s="1"/>
  <c r="BS61" i="22"/>
  <c r="BS60" i="22" s="1"/>
  <c r="BR61" i="22"/>
  <c r="BR60" i="22" s="1"/>
  <c r="BH61" i="22"/>
  <c r="BH60" i="22" s="1"/>
  <c r="BG61" i="22"/>
  <c r="BG60" i="22" s="1"/>
  <c r="BE61" i="22"/>
  <c r="BE60" i="22" s="1"/>
  <c r="BD61" i="22"/>
  <c r="BD60" i="22" s="1"/>
  <c r="AF61" i="22"/>
  <c r="AF60" i="22" s="1"/>
  <c r="AE61" i="22"/>
  <c r="AE60" i="22" s="1"/>
  <c r="AC61" i="22"/>
  <c r="AC60" i="22" s="1"/>
  <c r="AB61" i="22"/>
  <c r="AB60" i="22" s="1"/>
  <c r="CJ56" i="22"/>
  <c r="CI56" i="22"/>
  <c r="CG56" i="22"/>
  <c r="CF56" i="22"/>
  <c r="BV56" i="22"/>
  <c r="BU56" i="22"/>
  <c r="BS56" i="22"/>
  <c r="BR56" i="22"/>
  <c r="BH56" i="22"/>
  <c r="BG56" i="22"/>
  <c r="BE56" i="22"/>
  <c r="BD56" i="22"/>
  <c r="AT56" i="22"/>
  <c r="AS56" i="22"/>
  <c r="AQ56" i="22"/>
  <c r="AP56" i="22"/>
  <c r="AF56" i="22"/>
  <c r="AE56" i="22"/>
  <c r="AC56" i="22"/>
  <c r="AB56" i="22"/>
  <c r="CJ53" i="22"/>
  <c r="CI53" i="22"/>
  <c r="CG53" i="22"/>
  <c r="CF53" i="22"/>
  <c r="BV53" i="22"/>
  <c r="BU53" i="22"/>
  <c r="BS53" i="22"/>
  <c r="BR53" i="22"/>
  <c r="BH53" i="22"/>
  <c r="BG53" i="22"/>
  <c r="BE53" i="22"/>
  <c r="BD53" i="22"/>
  <c r="AT53" i="22"/>
  <c r="AS53" i="22"/>
  <c r="AQ53" i="22"/>
  <c r="AP53" i="22"/>
  <c r="AF53" i="22"/>
  <c r="AE53" i="22"/>
  <c r="AC53" i="22"/>
  <c r="AB53" i="22"/>
  <c r="R53" i="22"/>
  <c r="Q53" i="22"/>
  <c r="O53" i="22"/>
  <c r="N53" i="22"/>
  <c r="L52" i="22"/>
  <c r="AP51" i="22"/>
  <c r="M51" i="22"/>
  <c r="L51" i="22"/>
  <c r="CJ50" i="22"/>
  <c r="CI50" i="22"/>
  <c r="CG50" i="22"/>
  <c r="CF50" i="22"/>
  <c r="BV50" i="22"/>
  <c r="BU50" i="22"/>
  <c r="BS50" i="22"/>
  <c r="BR50" i="22"/>
  <c r="BH50" i="22"/>
  <c r="BG50" i="22"/>
  <c r="BE50" i="22"/>
  <c r="BD50" i="22"/>
  <c r="AF50" i="22"/>
  <c r="AE50" i="22"/>
  <c r="AC50" i="22"/>
  <c r="AB50" i="22"/>
  <c r="CJ46" i="22"/>
  <c r="CI46" i="22"/>
  <c r="CG46" i="22"/>
  <c r="CF46" i="22"/>
  <c r="BV46" i="22"/>
  <c r="BU46" i="22"/>
  <c r="BS46" i="22"/>
  <c r="BR46" i="22"/>
  <c r="BH46" i="22"/>
  <c r="BG46" i="22"/>
  <c r="BE46" i="22"/>
  <c r="BD46" i="22"/>
  <c r="AT46" i="22"/>
  <c r="AS46" i="22"/>
  <c r="AQ46" i="22"/>
  <c r="AP46" i="22"/>
  <c r="AF46" i="22"/>
  <c r="AE46" i="22"/>
  <c r="AC46" i="22"/>
  <c r="AB46" i="22"/>
  <c r="R46" i="22"/>
  <c r="Q46" i="22"/>
  <c r="O46" i="22"/>
  <c r="N46" i="22"/>
  <c r="AO39" i="22"/>
  <c r="AP39" i="22" s="1"/>
  <c r="AP38" i="22"/>
  <c r="AQ38" i="22" s="1"/>
  <c r="AP36" i="22"/>
  <c r="BP34" i="22"/>
  <c r="BP33" i="22"/>
  <c r="BP32" i="22"/>
  <c r="BP31" i="22"/>
  <c r="AP31" i="22"/>
  <c r="AS31" i="22" s="1"/>
  <c r="AT31" i="22" s="1"/>
  <c r="BP30" i="22"/>
  <c r="AP30" i="22"/>
  <c r="Z30" i="22"/>
  <c r="AP29" i="22"/>
  <c r="AQ29" i="22" s="1"/>
  <c r="Z29" i="22"/>
  <c r="L29" i="22"/>
  <c r="BP28" i="22"/>
  <c r="AP28" i="22"/>
  <c r="AQ28" i="22" s="1"/>
  <c r="Z28" i="22"/>
  <c r="L28" i="22"/>
  <c r="BP27" i="22"/>
  <c r="AP27" i="22"/>
  <c r="AS27" i="22" s="1"/>
  <c r="AT27" i="22" s="1"/>
  <c r="Z27" i="22"/>
  <c r="L27" i="22"/>
  <c r="BP26" i="22"/>
  <c r="AP26" i="22"/>
  <c r="Z26" i="22"/>
  <c r="L26" i="22"/>
  <c r="BP25" i="22"/>
  <c r="AO23" i="22"/>
  <c r="AP23" i="22" s="1"/>
  <c r="AQ23" i="22" s="1"/>
  <c r="AO22" i="22"/>
  <c r="AP22" i="22" s="1"/>
  <c r="AO21" i="22"/>
  <c r="AP21" i="22" s="1"/>
  <c r="AS21" i="22" s="1"/>
  <c r="AT21" i="22" s="1"/>
  <c r="AO20" i="22"/>
  <c r="AP20" i="22" s="1"/>
  <c r="AP19" i="22"/>
  <c r="AQ19" i="22" s="1"/>
  <c r="AO18" i="22"/>
  <c r="AP18" i="22" s="1"/>
  <c r="AO17" i="22"/>
  <c r="AP17" i="22" s="1"/>
  <c r="AO16" i="22"/>
  <c r="AP16" i="22" s="1"/>
  <c r="AO15" i="22"/>
  <c r="AP15" i="22" s="1"/>
  <c r="AS15" i="22" s="1"/>
  <c r="AT15" i="22" s="1"/>
  <c r="AO14" i="22"/>
  <c r="AP14" i="22" s="1"/>
  <c r="AP10" i="22"/>
  <c r="AP9" i="22"/>
  <c r="CJ36" i="20"/>
  <c r="CI36" i="20"/>
  <c r="CG36" i="20"/>
  <c r="CF36" i="20"/>
  <c r="BH36" i="20"/>
  <c r="BG36" i="20"/>
  <c r="BE36" i="20"/>
  <c r="BD36" i="20"/>
  <c r="AU36" i="20"/>
  <c r="AT36" i="20"/>
  <c r="AR36" i="20"/>
  <c r="AQ36" i="20"/>
  <c r="AG36" i="20"/>
  <c r="AF36" i="20"/>
  <c r="AD36" i="20"/>
  <c r="AC36" i="20"/>
  <c r="M117" i="20"/>
  <c r="O117" i="20" s="1"/>
  <c r="P117" i="20" s="1"/>
  <c r="M116" i="20"/>
  <c r="O116" i="20" s="1"/>
  <c r="P116" i="20" s="1"/>
  <c r="O488" i="21"/>
  <c r="O412" i="21"/>
  <c r="O359" i="21"/>
  <c r="CD146" i="20"/>
  <c r="CF146" i="20" s="1"/>
  <c r="CD145" i="20"/>
  <c r="CF145" i="20" s="1"/>
  <c r="CG145" i="20" s="1"/>
  <c r="CD144" i="20"/>
  <c r="CF144" i="20" s="1"/>
  <c r="CD143" i="20"/>
  <c r="CF143" i="20" s="1"/>
  <c r="CG143" i="20" s="1"/>
  <c r="CD142" i="20"/>
  <c r="CF142" i="20" s="1"/>
  <c r="CD141" i="20"/>
  <c r="CF141" i="20" s="1"/>
  <c r="CI141" i="20" s="1"/>
  <c r="CJ141" i="20" s="1"/>
  <c r="BP96" i="20"/>
  <c r="BR96" i="20" s="1"/>
  <c r="BS96" i="20" s="1"/>
  <c r="BP95" i="20"/>
  <c r="BR95" i="20" s="1"/>
  <c r="BP94" i="20"/>
  <c r="BR94" i="20" s="1"/>
  <c r="BS94" i="20" s="1"/>
  <c r="BP93" i="20"/>
  <c r="BR93" i="20" s="1"/>
  <c r="BS93" i="20" s="1"/>
  <c r="BP92" i="20"/>
  <c r="BR92" i="20" s="1"/>
  <c r="BP91" i="20"/>
  <c r="BR91" i="20" s="1"/>
  <c r="BS91" i="20" s="1"/>
  <c r="BP38" i="20"/>
  <c r="BR38" i="20" s="1"/>
  <c r="BS38" i="20" s="1"/>
  <c r="BR37" i="20"/>
  <c r="BS37" i="20" s="1"/>
  <c r="BP25" i="20"/>
  <c r="BR25" i="20" s="1"/>
  <c r="BS25" i="20" s="1"/>
  <c r="BP24" i="20"/>
  <c r="BP23" i="20"/>
  <c r="BP22" i="20"/>
  <c r="BP21" i="20"/>
  <c r="AQ156" i="20"/>
  <c r="AR156" i="20" s="1"/>
  <c r="AQ155" i="20"/>
  <c r="AR155" i="20" s="1"/>
  <c r="AQ118" i="20"/>
  <c r="AR118" i="20" s="1"/>
  <c r="AQ117" i="20"/>
  <c r="AR117" i="20" s="1"/>
  <c r="AQ116" i="20"/>
  <c r="AR116" i="20" s="1"/>
  <c r="AQ115" i="20"/>
  <c r="AR115" i="20" s="1"/>
  <c r="AQ114" i="20"/>
  <c r="AR114" i="20" s="1"/>
  <c r="AQ113" i="20"/>
  <c r="AT113" i="20" s="1"/>
  <c r="AU113" i="20" s="1"/>
  <c r="AQ100" i="20"/>
  <c r="AR100" i="20" s="1"/>
  <c r="AQ99" i="20"/>
  <c r="AR99" i="20" s="1"/>
  <c r="AQ97" i="20"/>
  <c r="AR97" i="20" s="1"/>
  <c r="AQ96" i="20"/>
  <c r="AR96" i="20" s="1"/>
  <c r="AQ95" i="20"/>
  <c r="AR95" i="20" s="1"/>
  <c r="AQ94" i="20"/>
  <c r="AR94" i="20" s="1"/>
  <c r="AQ93" i="20"/>
  <c r="AR93" i="20" s="1"/>
  <c r="AQ92" i="20"/>
  <c r="AR92" i="20" s="1"/>
  <c r="AQ91" i="20"/>
  <c r="AR91" i="20" s="1"/>
  <c r="AQ60" i="20"/>
  <c r="AR60" i="20" s="1"/>
  <c r="AQ59" i="20"/>
  <c r="AR59" i="20" s="1"/>
  <c r="AQ58" i="20"/>
  <c r="AR58" i="20" s="1"/>
  <c r="AQ57" i="20"/>
  <c r="AR57" i="20" s="1"/>
  <c r="AQ49" i="20"/>
  <c r="AT49" i="20" s="1"/>
  <c r="AU49" i="20" s="1"/>
  <c r="AQ31" i="20"/>
  <c r="AR31" i="20" s="1"/>
  <c r="AQ30" i="20"/>
  <c r="AR30" i="20" s="1"/>
  <c r="AQ29" i="20"/>
  <c r="AR29" i="20" s="1"/>
  <c r="AQ28" i="20"/>
  <c r="AR28" i="20" s="1"/>
  <c r="AQ27" i="20"/>
  <c r="AR27" i="20" s="1"/>
  <c r="AQ26" i="20"/>
  <c r="AR26" i="20" s="1"/>
  <c r="AQ25" i="20"/>
  <c r="AR25" i="20" s="1"/>
  <c r="AQ24" i="20"/>
  <c r="AR24" i="20" s="1"/>
  <c r="AQ23" i="20"/>
  <c r="AR23" i="20" s="1"/>
  <c r="AQ22" i="20"/>
  <c r="AR22" i="20" s="1"/>
  <c r="AQ21" i="20"/>
  <c r="AR21" i="20" s="1"/>
  <c r="AA173" i="20"/>
  <c r="AC173" i="20" s="1"/>
  <c r="AD173" i="20" s="1"/>
  <c r="AA59" i="20"/>
  <c r="AC59" i="20" s="1"/>
  <c r="AD59" i="20" s="1"/>
  <c r="AA58" i="20"/>
  <c r="AC58" i="20" s="1"/>
  <c r="AF58" i="20" s="1"/>
  <c r="AG58" i="20" s="1"/>
  <c r="AA57" i="20"/>
  <c r="AC57" i="20" s="1"/>
  <c r="AD57" i="20" s="1"/>
  <c r="AA22" i="20"/>
  <c r="AC21" i="20"/>
  <c r="AD21" i="20" s="1"/>
  <c r="M115" i="20"/>
  <c r="O115" i="20" s="1"/>
  <c r="P115" i="20" s="1"/>
  <c r="M114" i="20"/>
  <c r="O114" i="20" s="1"/>
  <c r="P114" i="20" s="1"/>
  <c r="M113" i="20"/>
  <c r="O113" i="20" s="1"/>
  <c r="P113" i="20" s="1"/>
  <c r="O119" i="20"/>
  <c r="P119" i="20"/>
  <c r="O110" i="20"/>
  <c r="P110" i="20" s="1"/>
  <c r="O109" i="20"/>
  <c r="P109" i="20" s="1"/>
  <c r="O108" i="20"/>
  <c r="R108" i="20" s="1"/>
  <c r="S108" i="20" s="1"/>
  <c r="M106" i="20"/>
  <c r="O106" i="20" s="1"/>
  <c r="P106" i="20" s="1"/>
  <c r="M105" i="20"/>
  <c r="O105" i="20" s="1"/>
  <c r="P105" i="20" s="1"/>
  <c r="M104" i="20"/>
  <c r="O104" i="20" s="1"/>
  <c r="P104" i="20" s="1"/>
  <c r="M103" i="20"/>
  <c r="O103" i="20" s="1"/>
  <c r="P103" i="20" s="1"/>
  <c r="M102" i="20"/>
  <c r="O102" i="20" s="1"/>
  <c r="P102" i="20" s="1"/>
  <c r="M101" i="20"/>
  <c r="O101" i="20" s="1"/>
  <c r="P101" i="20" s="1"/>
  <c r="M100" i="20"/>
  <c r="O100" i="20" s="1"/>
  <c r="P100" i="20" s="1"/>
  <c r="M99" i="20"/>
  <c r="M60" i="20"/>
  <c r="O60" i="20" s="1"/>
  <c r="P60" i="20" s="1"/>
  <c r="M59" i="20"/>
  <c r="O59" i="20" s="1"/>
  <c r="P59" i="20" s="1"/>
  <c r="M58" i="20"/>
  <c r="O58" i="20" s="1"/>
  <c r="P58" i="20" s="1"/>
  <c r="M57" i="20"/>
  <c r="O57" i="20" s="1"/>
  <c r="R57" i="20" s="1"/>
  <c r="S57" i="20" s="1"/>
  <c r="M54" i="20"/>
  <c r="O54" i="20" s="1"/>
  <c r="M53" i="20"/>
  <c r="O53" i="20" s="1"/>
  <c r="P53" i="20" s="1"/>
  <c r="M52" i="20"/>
  <c r="O52" i="20" s="1"/>
  <c r="P52" i="20" s="1"/>
  <c r="M51" i="20"/>
  <c r="O51" i="20" s="1"/>
  <c r="P51" i="20" s="1"/>
  <c r="M50" i="20"/>
  <c r="O50" i="20" s="1"/>
  <c r="M49" i="20"/>
  <c r="O49" i="20" s="1"/>
  <c r="M46" i="20"/>
  <c r="O46" i="20" s="1"/>
  <c r="P46" i="20" s="1"/>
  <c r="M45" i="20"/>
  <c r="O45" i="20" s="1"/>
  <c r="P45" i="20" s="1"/>
  <c r="M40" i="20"/>
  <c r="O40" i="20" s="1"/>
  <c r="P40" i="20" s="1"/>
  <c r="M39" i="20"/>
  <c r="O39" i="20" s="1"/>
  <c r="P39" i="20" s="1"/>
  <c r="M38" i="20"/>
  <c r="O38" i="20" s="1"/>
  <c r="P38" i="20" s="1"/>
  <c r="M37" i="20"/>
  <c r="O37" i="20" s="1"/>
  <c r="P37" i="20" s="1"/>
  <c r="M26" i="20"/>
  <c r="O26" i="20" s="1"/>
  <c r="P26" i="20" s="1"/>
  <c r="M25" i="20"/>
  <c r="O25" i="20" s="1"/>
  <c r="P25" i="20" s="1"/>
  <c r="M24" i="20"/>
  <c r="O24" i="20" s="1"/>
  <c r="P24" i="20" s="1"/>
  <c r="M23" i="20"/>
  <c r="M22" i="20"/>
  <c r="O22" i="20" s="1"/>
  <c r="P22" i="20" s="1"/>
  <c r="M21" i="20"/>
  <c r="O21" i="20" s="1"/>
  <c r="P21" i="20" s="1"/>
  <c r="EN566" i="21"/>
  <c r="EP566" i="21" s="1"/>
  <c r="EM566" i="21"/>
  <c r="EM565" i="21" s="1"/>
  <c r="EG566" i="21"/>
  <c r="EG565" i="21" s="1"/>
  <c r="EF566" i="21"/>
  <c r="EF565" i="21" s="1"/>
  <c r="DZ566" i="21"/>
  <c r="DZ565" i="21" s="1"/>
  <c r="DY566" i="21"/>
  <c r="DY565" i="21" s="1"/>
  <c r="DQ566" i="21"/>
  <c r="DS566" i="21" s="1"/>
  <c r="DP566" i="21"/>
  <c r="DP565" i="21" s="1"/>
  <c r="DJ566" i="21"/>
  <c r="DJ565" i="21" s="1"/>
  <c r="DI566" i="21"/>
  <c r="DI565" i="21" s="1"/>
  <c r="DC566" i="21"/>
  <c r="DC565" i="21" s="1"/>
  <c r="DB566" i="21"/>
  <c r="DB565" i="21" s="1"/>
  <c r="CT566" i="21"/>
  <c r="CV566" i="21" s="1"/>
  <c r="CS566" i="21"/>
  <c r="CS565" i="21" s="1"/>
  <c r="CM566" i="21"/>
  <c r="CM565" i="21" s="1"/>
  <c r="CL566" i="21"/>
  <c r="CL565" i="21" s="1"/>
  <c r="CF566" i="21"/>
  <c r="CF565" i="21" s="1"/>
  <c r="CE566" i="21"/>
  <c r="CE565" i="21" s="1"/>
  <c r="BW566" i="21"/>
  <c r="BY566" i="21" s="1"/>
  <c r="BV566" i="21"/>
  <c r="BV565" i="21" s="1"/>
  <c r="BP566" i="21"/>
  <c r="BP565" i="21" s="1"/>
  <c r="BO566" i="21"/>
  <c r="BO565" i="21" s="1"/>
  <c r="BI566" i="21"/>
  <c r="BI565" i="21" s="1"/>
  <c r="BH566" i="21"/>
  <c r="BH565" i="21" s="1"/>
  <c r="AZ566" i="21"/>
  <c r="BB566" i="21" s="1"/>
  <c r="AY566" i="21"/>
  <c r="AY565" i="21" s="1"/>
  <c r="AS566" i="21"/>
  <c r="AS565" i="21" s="1"/>
  <c r="AR566" i="21"/>
  <c r="AR565" i="21" s="1"/>
  <c r="AL566" i="21"/>
  <c r="AL565" i="21" s="1"/>
  <c r="AK566" i="21"/>
  <c r="AK565" i="21" s="1"/>
  <c r="AC566" i="21"/>
  <c r="AE566" i="21" s="1"/>
  <c r="AB566" i="21"/>
  <c r="AB565" i="21" s="1"/>
  <c r="V566" i="21"/>
  <c r="V565" i="21" s="1"/>
  <c r="U566" i="21"/>
  <c r="U565" i="21" s="1"/>
  <c r="O566" i="21"/>
  <c r="O565" i="21" s="1"/>
  <c r="N566" i="21"/>
  <c r="N565" i="21" s="1"/>
  <c r="EN556" i="21"/>
  <c r="EM556" i="21"/>
  <c r="EG556" i="21"/>
  <c r="EF556" i="21"/>
  <c r="DZ556" i="21"/>
  <c r="DY556" i="21"/>
  <c r="DQ556" i="21"/>
  <c r="DP556" i="21"/>
  <c r="DJ556" i="21"/>
  <c r="DI556" i="21"/>
  <c r="DC556" i="21"/>
  <c r="DB556" i="21"/>
  <c r="CT556" i="21"/>
  <c r="CS556" i="21"/>
  <c r="CM556" i="21"/>
  <c r="CL556" i="21"/>
  <c r="CF556" i="21"/>
  <c r="CE556" i="21"/>
  <c r="BW556" i="21"/>
  <c r="BV556" i="21"/>
  <c r="BP556" i="21"/>
  <c r="BO556" i="21"/>
  <c r="BI556" i="21"/>
  <c r="BH556" i="21"/>
  <c r="AZ556" i="21"/>
  <c r="AY556" i="21"/>
  <c r="AS556" i="21"/>
  <c r="AR556" i="21"/>
  <c r="AL556" i="21"/>
  <c r="AK556" i="21"/>
  <c r="AC556" i="21"/>
  <c r="AB556" i="21"/>
  <c r="V556" i="21"/>
  <c r="U556" i="21"/>
  <c r="O556" i="21"/>
  <c r="N556" i="21"/>
  <c r="EN553" i="21"/>
  <c r="EM553" i="21"/>
  <c r="EM552" i="21" s="1"/>
  <c r="EG553" i="21"/>
  <c r="EF553" i="21"/>
  <c r="DZ553" i="21"/>
  <c r="DY553" i="21"/>
  <c r="DQ553" i="21"/>
  <c r="DP553" i="21"/>
  <c r="DJ553" i="21"/>
  <c r="DI553" i="21"/>
  <c r="DC553" i="21"/>
  <c r="DB553" i="21"/>
  <c r="DB552" i="21" s="1"/>
  <c r="CT553" i="21"/>
  <c r="CS553" i="21"/>
  <c r="CM553" i="21"/>
  <c r="CL553" i="21"/>
  <c r="CF553" i="21"/>
  <c r="CE553" i="21"/>
  <c r="BW553" i="21"/>
  <c r="BV553" i="21"/>
  <c r="BV552" i="21" s="1"/>
  <c r="BP553" i="21"/>
  <c r="BO553" i="21"/>
  <c r="BI553" i="21"/>
  <c r="BH553" i="21"/>
  <c r="AZ553" i="21"/>
  <c r="BB553" i="21" s="1"/>
  <c r="AY553" i="21"/>
  <c r="AS553" i="21"/>
  <c r="AR553" i="21"/>
  <c r="AL553" i="21"/>
  <c r="AK553" i="21"/>
  <c r="AK552" i="21" s="1"/>
  <c r="AC553" i="21"/>
  <c r="AB553" i="21"/>
  <c r="V553" i="21"/>
  <c r="U553" i="21"/>
  <c r="O553" i="21"/>
  <c r="N553" i="21"/>
  <c r="N552" i="21" s="1"/>
  <c r="EN540" i="21"/>
  <c r="EM540" i="21"/>
  <c r="EG540" i="21"/>
  <c r="EF540" i="21"/>
  <c r="DZ540" i="21"/>
  <c r="DY540" i="21"/>
  <c r="DQ540" i="21"/>
  <c r="DP540" i="21"/>
  <c r="DJ540" i="21"/>
  <c r="DI540" i="21"/>
  <c r="DC540" i="21"/>
  <c r="DB540" i="21"/>
  <c r="CT540" i="21"/>
  <c r="CS540" i="21"/>
  <c r="CM540" i="21"/>
  <c r="CL540" i="21"/>
  <c r="CF540" i="21"/>
  <c r="CE540" i="21"/>
  <c r="BW540" i="21"/>
  <c r="BV540" i="21"/>
  <c r="BP540" i="21"/>
  <c r="BO540" i="21"/>
  <c r="BI540" i="21"/>
  <c r="BH540" i="21"/>
  <c r="AZ540" i="21"/>
  <c r="AY540" i="21"/>
  <c r="AS540" i="21"/>
  <c r="AR540" i="21"/>
  <c r="AL540" i="21"/>
  <c r="AK540" i="21"/>
  <c r="AC540" i="21"/>
  <c r="AB540" i="21"/>
  <c r="V540" i="21"/>
  <c r="U540" i="21"/>
  <c r="O540" i="21"/>
  <c r="N540" i="21"/>
  <c r="EN537" i="21"/>
  <c r="EM537" i="21"/>
  <c r="EG537" i="21"/>
  <c r="EF537" i="21"/>
  <c r="EF536" i="21" s="1"/>
  <c r="DZ537" i="21"/>
  <c r="DY537" i="21"/>
  <c r="DQ537" i="21"/>
  <c r="DP537" i="21"/>
  <c r="DP536" i="21" s="1"/>
  <c r="DJ537" i="21"/>
  <c r="DI537" i="21"/>
  <c r="DC537" i="21"/>
  <c r="DB537" i="21"/>
  <c r="CT537" i="21"/>
  <c r="CS537" i="21"/>
  <c r="CM537" i="21"/>
  <c r="CL537" i="21"/>
  <c r="CF537" i="21"/>
  <c r="CE537" i="21"/>
  <c r="BW537" i="21"/>
  <c r="BV537" i="21"/>
  <c r="BP537" i="21"/>
  <c r="BO537" i="21"/>
  <c r="BO536" i="21" s="1"/>
  <c r="BI537" i="21"/>
  <c r="BH537" i="21"/>
  <c r="AZ537" i="21"/>
  <c r="AY537" i="21"/>
  <c r="AS537" i="21"/>
  <c r="AR537" i="21"/>
  <c r="AL537" i="21"/>
  <c r="AK537" i="21"/>
  <c r="AC537" i="21"/>
  <c r="AB537" i="21"/>
  <c r="V537" i="21"/>
  <c r="U537" i="21"/>
  <c r="O537" i="21"/>
  <c r="N537" i="21"/>
  <c r="EN533" i="21"/>
  <c r="EM533" i="21"/>
  <c r="EG533" i="21"/>
  <c r="EF533" i="21"/>
  <c r="DZ533" i="21"/>
  <c r="DY533" i="21"/>
  <c r="DQ533" i="21"/>
  <c r="DP533" i="21"/>
  <c r="DJ533" i="21"/>
  <c r="DI533" i="21"/>
  <c r="DC533" i="21"/>
  <c r="DB533" i="21"/>
  <c r="CT533" i="21"/>
  <c r="CS533" i="21"/>
  <c r="CM533" i="21"/>
  <c r="CL533" i="21"/>
  <c r="CF533" i="21"/>
  <c r="CE533" i="21"/>
  <c r="BW533" i="21"/>
  <c r="BV533" i="21"/>
  <c r="BP533" i="21"/>
  <c r="BO533" i="21"/>
  <c r="BI533" i="21"/>
  <c r="BH533" i="21"/>
  <c r="AZ533" i="21"/>
  <c r="AY533" i="21"/>
  <c r="AS533" i="21"/>
  <c r="AR533" i="21"/>
  <c r="AL533" i="21"/>
  <c r="AK533" i="21"/>
  <c r="AC533" i="21"/>
  <c r="AB533" i="21"/>
  <c r="V533" i="21"/>
  <c r="U533" i="21"/>
  <c r="O533" i="21"/>
  <c r="N533" i="21"/>
  <c r="EN530" i="21"/>
  <c r="EM530" i="21"/>
  <c r="EG530" i="21"/>
  <c r="EF530" i="21"/>
  <c r="DZ530" i="21"/>
  <c r="DY530" i="21"/>
  <c r="DQ530" i="21"/>
  <c r="DP530" i="21"/>
  <c r="DJ530" i="21"/>
  <c r="DI530" i="21"/>
  <c r="DC530" i="21"/>
  <c r="DB530" i="21"/>
  <c r="CT530" i="21"/>
  <c r="CS530" i="21"/>
  <c r="CM530" i="21"/>
  <c r="CL530" i="21"/>
  <c r="CF530" i="21"/>
  <c r="CE530" i="21"/>
  <c r="BW530" i="21"/>
  <c r="BV530" i="21"/>
  <c r="BP530" i="21"/>
  <c r="BO530" i="21"/>
  <c r="BI530" i="21"/>
  <c r="BH530" i="21"/>
  <c r="AZ530" i="21"/>
  <c r="AY530" i="21"/>
  <c r="AS530" i="21"/>
  <c r="AR530" i="21"/>
  <c r="AL530" i="21"/>
  <c r="AK530" i="21"/>
  <c r="AC530" i="21"/>
  <c r="AB530" i="21"/>
  <c r="V530" i="21"/>
  <c r="U530" i="21"/>
  <c r="O530" i="21"/>
  <c r="N530" i="21"/>
  <c r="EN527" i="21"/>
  <c r="EM527" i="21"/>
  <c r="EG527" i="21"/>
  <c r="EF527" i="21"/>
  <c r="DZ527" i="21"/>
  <c r="DY527" i="21"/>
  <c r="DQ527" i="21"/>
  <c r="DP527" i="21"/>
  <c r="DJ527" i="21"/>
  <c r="DI527" i="21"/>
  <c r="DC527" i="21"/>
  <c r="DB527" i="21"/>
  <c r="CT527" i="21"/>
  <c r="CS527" i="21"/>
  <c r="CM527" i="21"/>
  <c r="CL527" i="21"/>
  <c r="CF527" i="21"/>
  <c r="CE527" i="21"/>
  <c r="BW527" i="21"/>
  <c r="BV527" i="21"/>
  <c r="BP527" i="21"/>
  <c r="BO527" i="21"/>
  <c r="BI527" i="21"/>
  <c r="BH527" i="21"/>
  <c r="AZ527" i="21"/>
  <c r="AY527" i="21"/>
  <c r="AS527" i="21"/>
  <c r="AR527" i="21"/>
  <c r="AL527" i="21"/>
  <c r="AK527" i="21"/>
  <c r="AC527" i="21"/>
  <c r="AB527" i="21"/>
  <c r="V527" i="21"/>
  <c r="U527" i="21"/>
  <c r="O527" i="21"/>
  <c r="N527" i="21"/>
  <c r="EN524" i="21"/>
  <c r="EM524" i="21"/>
  <c r="EG524" i="21"/>
  <c r="EF524" i="21"/>
  <c r="DZ524" i="21"/>
  <c r="DY524" i="21"/>
  <c r="DQ524" i="21"/>
  <c r="DP524" i="21"/>
  <c r="DJ524" i="21"/>
  <c r="DI524" i="21"/>
  <c r="DC524" i="21"/>
  <c r="DB524" i="21"/>
  <c r="CT524" i="21"/>
  <c r="CS524" i="21"/>
  <c r="CM524" i="21"/>
  <c r="CL524" i="21"/>
  <c r="CF524" i="21"/>
  <c r="CE524" i="21"/>
  <c r="BW524" i="21"/>
  <c r="BV524" i="21"/>
  <c r="BP524" i="21"/>
  <c r="BO524" i="21"/>
  <c r="BI524" i="21"/>
  <c r="BH524" i="21"/>
  <c r="AZ524" i="21"/>
  <c r="AY524" i="21"/>
  <c r="AS524" i="21"/>
  <c r="AR524" i="21"/>
  <c r="AL524" i="21"/>
  <c r="AK524" i="21"/>
  <c r="AC524" i="21"/>
  <c r="AB524" i="21"/>
  <c r="V524" i="21"/>
  <c r="U524" i="21"/>
  <c r="O524" i="21"/>
  <c r="N524" i="21"/>
  <c r="EN520" i="21"/>
  <c r="EP520" i="21" s="1"/>
  <c r="EM520" i="21"/>
  <c r="EM519" i="21" s="1"/>
  <c r="EG520" i="21"/>
  <c r="EF520" i="21"/>
  <c r="EF519" i="21" s="1"/>
  <c r="DZ520" i="21"/>
  <c r="DZ519" i="21" s="1"/>
  <c r="DY520" i="21"/>
  <c r="DY519" i="21" s="1"/>
  <c r="DQ520" i="21"/>
  <c r="DS520" i="21" s="1"/>
  <c r="DP520" i="21"/>
  <c r="DP519" i="21" s="1"/>
  <c r="DJ520" i="21"/>
  <c r="DJ519" i="21" s="1"/>
  <c r="DI520" i="21"/>
  <c r="DI519" i="21" s="1"/>
  <c r="DC520" i="21"/>
  <c r="DC519" i="21" s="1"/>
  <c r="DB520" i="21"/>
  <c r="DB519" i="21" s="1"/>
  <c r="CT520" i="21"/>
  <c r="CV520" i="21" s="1"/>
  <c r="CS520" i="21"/>
  <c r="CS519" i="21" s="1"/>
  <c r="CM520" i="21"/>
  <c r="CM519" i="21" s="1"/>
  <c r="CL520" i="21"/>
  <c r="CL519" i="21" s="1"/>
  <c r="CF520" i="21"/>
  <c r="CF519" i="21" s="1"/>
  <c r="CE520" i="21"/>
  <c r="CE519" i="21" s="1"/>
  <c r="BW520" i="21"/>
  <c r="BY520" i="21" s="1"/>
  <c r="BV520" i="21"/>
  <c r="BV519" i="21" s="1"/>
  <c r="BP520" i="21"/>
  <c r="BP519" i="21" s="1"/>
  <c r="BO520" i="21"/>
  <c r="BO519" i="21" s="1"/>
  <c r="BI520" i="21"/>
  <c r="BI519" i="21" s="1"/>
  <c r="BH520" i="21"/>
  <c r="BH519" i="21" s="1"/>
  <c r="AZ520" i="21"/>
  <c r="BB520" i="21" s="1"/>
  <c r="AY520" i="21"/>
  <c r="AY519" i="21" s="1"/>
  <c r="AS520" i="21"/>
  <c r="AS519" i="21" s="1"/>
  <c r="AR520" i="21"/>
  <c r="AR519" i="21" s="1"/>
  <c r="AL520" i="21"/>
  <c r="AL519" i="21" s="1"/>
  <c r="AK520" i="21"/>
  <c r="AK519" i="21" s="1"/>
  <c r="AC520" i="21"/>
  <c r="AE520" i="21" s="1"/>
  <c r="AB520" i="21"/>
  <c r="AB519" i="21" s="1"/>
  <c r="V520" i="21"/>
  <c r="V519" i="21" s="1"/>
  <c r="U520" i="21"/>
  <c r="U519" i="21" s="1"/>
  <c r="O520" i="21"/>
  <c r="O519" i="21" s="1"/>
  <c r="N520" i="21"/>
  <c r="N519" i="21" s="1"/>
  <c r="EG519" i="21"/>
  <c r="EN516" i="21"/>
  <c r="EP516" i="21" s="1"/>
  <c r="EM516" i="21"/>
  <c r="EM515" i="21" s="1"/>
  <c r="EG516" i="21"/>
  <c r="EG515" i="21" s="1"/>
  <c r="EF516" i="21"/>
  <c r="EF515" i="21" s="1"/>
  <c r="DZ516" i="21"/>
  <c r="DZ515" i="21" s="1"/>
  <c r="DY516" i="21"/>
  <c r="DY515" i="21" s="1"/>
  <c r="DQ516" i="21"/>
  <c r="DS516" i="21" s="1"/>
  <c r="DP516" i="21"/>
  <c r="DP515" i="21" s="1"/>
  <c r="DJ516" i="21"/>
  <c r="DJ515" i="21" s="1"/>
  <c r="DI516" i="21"/>
  <c r="DI515" i="21" s="1"/>
  <c r="DC516" i="21"/>
  <c r="DC515" i="21" s="1"/>
  <c r="DB516" i="21"/>
  <c r="DB515" i="21" s="1"/>
  <c r="CT516" i="21"/>
  <c r="CV516" i="21" s="1"/>
  <c r="CS516" i="21"/>
  <c r="CS515" i="21" s="1"/>
  <c r="CM516" i="21"/>
  <c r="CM515" i="21" s="1"/>
  <c r="CL516" i="21"/>
  <c r="CL515" i="21" s="1"/>
  <c r="CF516" i="21"/>
  <c r="CF515" i="21" s="1"/>
  <c r="CE516" i="21"/>
  <c r="CE515" i="21" s="1"/>
  <c r="BW516" i="21"/>
  <c r="BY516" i="21" s="1"/>
  <c r="BV516" i="21"/>
  <c r="BV515" i="21" s="1"/>
  <c r="BP516" i="21"/>
  <c r="BP515" i="21" s="1"/>
  <c r="BO516" i="21"/>
  <c r="BO515" i="21" s="1"/>
  <c r="BI516" i="21"/>
  <c r="BI515" i="21" s="1"/>
  <c r="BH516" i="21"/>
  <c r="BH515" i="21" s="1"/>
  <c r="AZ516" i="21"/>
  <c r="BB516" i="21" s="1"/>
  <c r="AY516" i="21"/>
  <c r="AY515" i="21" s="1"/>
  <c r="AS516" i="21"/>
  <c r="AS515" i="21" s="1"/>
  <c r="AR516" i="21"/>
  <c r="AR515" i="21" s="1"/>
  <c r="AL516" i="21"/>
  <c r="AL515" i="21" s="1"/>
  <c r="AK516" i="21"/>
  <c r="AK515" i="21" s="1"/>
  <c r="AC516" i="21"/>
  <c r="AE516" i="21" s="1"/>
  <c r="AB516" i="21"/>
  <c r="AB515" i="21" s="1"/>
  <c r="V516" i="21"/>
  <c r="V515" i="21" s="1"/>
  <c r="U516" i="21"/>
  <c r="U515" i="21" s="1"/>
  <c r="O516" i="21"/>
  <c r="O515" i="21" s="1"/>
  <c r="N516" i="21"/>
  <c r="N515" i="21" s="1"/>
  <c r="EN512" i="21"/>
  <c r="EM512" i="21"/>
  <c r="EG512" i="21"/>
  <c r="EF512" i="21"/>
  <c r="DZ512" i="21"/>
  <c r="DY512" i="21"/>
  <c r="DQ512" i="21"/>
  <c r="DP512" i="21"/>
  <c r="DJ512" i="21"/>
  <c r="DI512" i="21"/>
  <c r="DC512" i="21"/>
  <c r="DB512" i="21"/>
  <c r="CT512" i="21"/>
  <c r="CS512" i="21"/>
  <c r="CM512" i="21"/>
  <c r="CL512" i="21"/>
  <c r="CF512" i="21"/>
  <c r="CE512" i="21"/>
  <c r="BW512" i="21"/>
  <c r="BV512" i="21"/>
  <c r="BP512" i="21"/>
  <c r="BO512" i="21"/>
  <c r="BI512" i="21"/>
  <c r="BH512" i="21"/>
  <c r="AZ512" i="21"/>
  <c r="AY512" i="21"/>
  <c r="AS512" i="21"/>
  <c r="AR512" i="21"/>
  <c r="AL512" i="21"/>
  <c r="AK512" i="21"/>
  <c r="AC512" i="21"/>
  <c r="AB512" i="21"/>
  <c r="V512" i="21"/>
  <c r="U512" i="21"/>
  <c r="O512" i="21"/>
  <c r="N512" i="21"/>
  <c r="EN509" i="21"/>
  <c r="EM509" i="21"/>
  <c r="EG509" i="21"/>
  <c r="EF509" i="21"/>
  <c r="DZ509" i="21"/>
  <c r="DY509" i="21"/>
  <c r="DQ509" i="21"/>
  <c r="DP509" i="21"/>
  <c r="DJ509" i="21"/>
  <c r="DI509" i="21"/>
  <c r="DC509" i="21"/>
  <c r="DB509" i="21"/>
  <c r="CT509" i="21"/>
  <c r="CS509" i="21"/>
  <c r="CM509" i="21"/>
  <c r="CL509" i="21"/>
  <c r="CF509" i="21"/>
  <c r="CE509" i="21"/>
  <c r="BW509" i="21"/>
  <c r="BY509" i="21" s="1"/>
  <c r="BV509" i="21"/>
  <c r="BP509" i="21"/>
  <c r="BO509" i="21"/>
  <c r="BI509" i="21"/>
  <c r="BH509" i="21"/>
  <c r="AZ509" i="21"/>
  <c r="AY509" i="21"/>
  <c r="AS509" i="21"/>
  <c r="AR509" i="21"/>
  <c r="AL509" i="21"/>
  <c r="AK509" i="21"/>
  <c r="AC509" i="21"/>
  <c r="AB509" i="21"/>
  <c r="V509" i="21"/>
  <c r="U509" i="21"/>
  <c r="O509" i="21"/>
  <c r="N509" i="21"/>
  <c r="EN505" i="21"/>
  <c r="EM505" i="21"/>
  <c r="EG505" i="21"/>
  <c r="EF505" i="21"/>
  <c r="DZ505" i="21"/>
  <c r="DY505" i="21"/>
  <c r="DQ505" i="21"/>
  <c r="DP505" i="21"/>
  <c r="DJ505" i="21"/>
  <c r="DI505" i="21"/>
  <c r="DC505" i="21"/>
  <c r="DB505" i="21"/>
  <c r="CT505" i="21"/>
  <c r="CS505" i="21"/>
  <c r="CM505" i="21"/>
  <c r="CL505" i="21"/>
  <c r="CF505" i="21"/>
  <c r="CE505" i="21"/>
  <c r="BW505" i="21"/>
  <c r="BV505" i="21"/>
  <c r="BP505" i="21"/>
  <c r="BO505" i="21"/>
  <c r="BI505" i="21"/>
  <c r="BH505" i="21"/>
  <c r="AZ505" i="21"/>
  <c r="AY505" i="21"/>
  <c r="AS505" i="21"/>
  <c r="AR505" i="21"/>
  <c r="AL505" i="21"/>
  <c r="AK505" i="21"/>
  <c r="AC505" i="21"/>
  <c r="AB505" i="21"/>
  <c r="V505" i="21"/>
  <c r="U505" i="21"/>
  <c r="O505" i="21"/>
  <c r="N505" i="21"/>
  <c r="EN502" i="21"/>
  <c r="EM502" i="21"/>
  <c r="EG502" i="21"/>
  <c r="EF502" i="21"/>
  <c r="DZ502" i="21"/>
  <c r="DY502" i="21"/>
  <c r="DQ502" i="21"/>
  <c r="DP502" i="21"/>
  <c r="DJ502" i="21"/>
  <c r="DI502" i="21"/>
  <c r="DC502" i="21"/>
  <c r="DB502" i="21"/>
  <c r="CT502" i="21"/>
  <c r="CS502" i="21"/>
  <c r="CM502" i="21"/>
  <c r="CM501" i="21" s="1"/>
  <c r="CL502" i="21"/>
  <c r="CF502" i="21"/>
  <c r="CE502" i="21"/>
  <c r="BW502" i="21"/>
  <c r="BV502" i="21"/>
  <c r="BP502" i="21"/>
  <c r="BO502" i="21"/>
  <c r="BI502" i="21"/>
  <c r="BH502" i="21"/>
  <c r="AZ502" i="21"/>
  <c r="AY502" i="21"/>
  <c r="AS502" i="21"/>
  <c r="AS501" i="21" s="1"/>
  <c r="AR502" i="21"/>
  <c r="AR501" i="21" s="1"/>
  <c r="AL502" i="21"/>
  <c r="AK502" i="21"/>
  <c r="AC502" i="21"/>
  <c r="AB502" i="21"/>
  <c r="V502" i="21"/>
  <c r="V501" i="21" s="1"/>
  <c r="U502" i="21"/>
  <c r="O502" i="21"/>
  <c r="N502" i="21"/>
  <c r="EN498" i="21"/>
  <c r="EM498" i="21"/>
  <c r="EG498" i="21"/>
  <c r="EF498" i="21"/>
  <c r="DZ498" i="21"/>
  <c r="DY498" i="21"/>
  <c r="DQ498" i="21"/>
  <c r="DP498" i="21"/>
  <c r="DJ498" i="21"/>
  <c r="DI498" i="21"/>
  <c r="DC498" i="21"/>
  <c r="DB498" i="21"/>
  <c r="CT498" i="21"/>
  <c r="CS498" i="21"/>
  <c r="CM498" i="21"/>
  <c r="CL498" i="21"/>
  <c r="CF498" i="21"/>
  <c r="CE498" i="21"/>
  <c r="BW498" i="21"/>
  <c r="BV498" i="21"/>
  <c r="BP498" i="21"/>
  <c r="BO498" i="21"/>
  <c r="BI498" i="21"/>
  <c r="BH498" i="21"/>
  <c r="AZ498" i="21"/>
  <c r="AY498" i="21"/>
  <c r="AS498" i="21"/>
  <c r="AR498" i="21"/>
  <c r="AL498" i="21"/>
  <c r="AK498" i="21"/>
  <c r="AC498" i="21"/>
  <c r="AB498" i="21"/>
  <c r="V498" i="21"/>
  <c r="U498" i="21"/>
  <c r="O498" i="21"/>
  <c r="N498" i="21"/>
  <c r="EN495" i="21"/>
  <c r="EM495" i="21"/>
  <c r="EG495" i="21"/>
  <c r="EF495" i="21"/>
  <c r="DZ495" i="21"/>
  <c r="DY495" i="21"/>
  <c r="DQ495" i="21"/>
  <c r="DP495" i="21"/>
  <c r="DJ495" i="21"/>
  <c r="DI495" i="21"/>
  <c r="DC495" i="21"/>
  <c r="DB495" i="21"/>
  <c r="CT495" i="21"/>
  <c r="CS495" i="21"/>
  <c r="CM495" i="21"/>
  <c r="CL495" i="21"/>
  <c r="CF495" i="21"/>
  <c r="CE495" i="21"/>
  <c r="BW495" i="21"/>
  <c r="BV495" i="21"/>
  <c r="BP495" i="21"/>
  <c r="BO495" i="21"/>
  <c r="BI495" i="21"/>
  <c r="BH495" i="21"/>
  <c r="AZ495" i="21"/>
  <c r="AY495" i="21"/>
  <c r="AS495" i="21"/>
  <c r="AR495" i="21"/>
  <c r="AL495" i="21"/>
  <c r="AK495" i="21"/>
  <c r="AC495" i="21"/>
  <c r="AB495" i="21"/>
  <c r="V495" i="21"/>
  <c r="U495" i="21"/>
  <c r="O495" i="21"/>
  <c r="N495" i="21"/>
  <c r="EN492" i="21"/>
  <c r="EM492" i="21"/>
  <c r="EG492" i="21"/>
  <c r="EF492" i="21"/>
  <c r="DZ492" i="21"/>
  <c r="DY492" i="21"/>
  <c r="DQ492" i="21"/>
  <c r="DP492" i="21"/>
  <c r="DJ492" i="21"/>
  <c r="DI492" i="21"/>
  <c r="DC492" i="21"/>
  <c r="DB492" i="21"/>
  <c r="CT492" i="21"/>
  <c r="CS492" i="21"/>
  <c r="CM492" i="21"/>
  <c r="CL492" i="21"/>
  <c r="CF492" i="21"/>
  <c r="CE492" i="21"/>
  <c r="BW492" i="21"/>
  <c r="BV492" i="21"/>
  <c r="BP492" i="21"/>
  <c r="BO492" i="21"/>
  <c r="BI492" i="21"/>
  <c r="BH492" i="21"/>
  <c r="AZ492" i="21"/>
  <c r="AY492" i="21"/>
  <c r="AS492" i="21"/>
  <c r="AR492" i="21"/>
  <c r="AL492" i="21"/>
  <c r="AK492" i="21"/>
  <c r="AC492" i="21"/>
  <c r="AB492" i="21"/>
  <c r="V492" i="21"/>
  <c r="U492" i="21"/>
  <c r="O492" i="21"/>
  <c r="N492" i="21"/>
  <c r="EN488" i="21"/>
  <c r="EM488" i="21"/>
  <c r="EG488" i="21"/>
  <c r="EF488" i="21"/>
  <c r="DZ488" i="21"/>
  <c r="DY488" i="21"/>
  <c r="DQ488" i="21"/>
  <c r="DP488" i="21"/>
  <c r="DJ488" i="21"/>
  <c r="DI488" i="21"/>
  <c r="DC488" i="21"/>
  <c r="DB488" i="21"/>
  <c r="CT488" i="21"/>
  <c r="CS488" i="21"/>
  <c r="CM488" i="21"/>
  <c r="CL488" i="21"/>
  <c r="CF488" i="21"/>
  <c r="CE488" i="21"/>
  <c r="BW488" i="21"/>
  <c r="BV488" i="21"/>
  <c r="BP488" i="21"/>
  <c r="BO488" i="21"/>
  <c r="BI488" i="21"/>
  <c r="BH488" i="21"/>
  <c r="AZ488" i="21"/>
  <c r="AY488" i="21"/>
  <c r="AS488" i="21"/>
  <c r="AR488" i="21"/>
  <c r="AL488" i="21"/>
  <c r="AK488" i="21"/>
  <c r="AC488" i="21"/>
  <c r="AB488" i="21"/>
  <c r="V488" i="21"/>
  <c r="U488" i="21"/>
  <c r="N488" i="21"/>
  <c r="EN485" i="21"/>
  <c r="EM485" i="21"/>
  <c r="EG485" i="21"/>
  <c r="EF485" i="21"/>
  <c r="DZ485" i="21"/>
  <c r="DY485" i="21"/>
  <c r="DQ485" i="21"/>
  <c r="DP485" i="21"/>
  <c r="DJ485" i="21"/>
  <c r="DI485" i="21"/>
  <c r="DC485" i="21"/>
  <c r="DB485" i="21"/>
  <c r="CT485" i="21"/>
  <c r="CS485" i="21"/>
  <c r="CM485" i="21"/>
  <c r="CL485" i="21"/>
  <c r="CF485" i="21"/>
  <c r="CE485" i="21"/>
  <c r="BW485" i="21"/>
  <c r="BV485" i="21"/>
  <c r="BP485" i="21"/>
  <c r="BO485" i="21"/>
  <c r="BI485" i="21"/>
  <c r="BH485" i="21"/>
  <c r="AZ485" i="21"/>
  <c r="AY485" i="21"/>
  <c r="AS485" i="21"/>
  <c r="AR485" i="21"/>
  <c r="AL485" i="21"/>
  <c r="AK485" i="21"/>
  <c r="AC485" i="21"/>
  <c r="AB485" i="21"/>
  <c r="V485" i="21"/>
  <c r="U485" i="21"/>
  <c r="O485" i="21"/>
  <c r="N485" i="21"/>
  <c r="BT475" i="21"/>
  <c r="BV475" i="21" s="1"/>
  <c r="BW475" i="21" s="1"/>
  <c r="BT474" i="21"/>
  <c r="BV474" i="21" s="1"/>
  <c r="BW474" i="21" s="1"/>
  <c r="BT473" i="21"/>
  <c r="BV473" i="21" s="1"/>
  <c r="BW473" i="21" s="1"/>
  <c r="BV472" i="21"/>
  <c r="BW472" i="21" s="1"/>
  <c r="BV471" i="21"/>
  <c r="BW471" i="21" s="1"/>
  <c r="BV470" i="21"/>
  <c r="BW470" i="21" s="1"/>
  <c r="BV469" i="21"/>
  <c r="BW469" i="21" s="1"/>
  <c r="BV468" i="21"/>
  <c r="BW468" i="21" s="1"/>
  <c r="BV467" i="21"/>
  <c r="BW467" i="21" s="1"/>
  <c r="BV466" i="21"/>
  <c r="BW466" i="21" s="1"/>
  <c r="BV465" i="21"/>
  <c r="BW465" i="21" s="1"/>
  <c r="BV464" i="21"/>
  <c r="BW464" i="21" s="1"/>
  <c r="BV463" i="21"/>
  <c r="BW463" i="21" s="1"/>
  <c r="BV462" i="21"/>
  <c r="BW462" i="21" s="1"/>
  <c r="BV461" i="21"/>
  <c r="BW461" i="21" s="1"/>
  <c r="BV460" i="21"/>
  <c r="BW460" i="21" s="1"/>
  <c r="BV459" i="21"/>
  <c r="BW459" i="21" s="1"/>
  <c r="BV458" i="21"/>
  <c r="BW458" i="21" s="1"/>
  <c r="BV457" i="21"/>
  <c r="BW457" i="21" s="1"/>
  <c r="BV456" i="21"/>
  <c r="BW456" i="21" s="1"/>
  <c r="BV455" i="21"/>
  <c r="BW455" i="21" s="1"/>
  <c r="BV454" i="21"/>
  <c r="BW454" i="21" s="1"/>
  <c r="BV453" i="21"/>
  <c r="BW453" i="21" s="1"/>
  <c r="BV452" i="21"/>
  <c r="BW452" i="21" s="1"/>
  <c r="BV451" i="21"/>
  <c r="BW451" i="21" s="1"/>
  <c r="BV450" i="21"/>
  <c r="BW450" i="21" s="1"/>
  <c r="BV449" i="21"/>
  <c r="BW449" i="21" s="1"/>
  <c r="BV448" i="21"/>
  <c r="BW448" i="21" s="1"/>
  <c r="BV447" i="21"/>
  <c r="BW447" i="21" s="1"/>
  <c r="BV446" i="21"/>
  <c r="BW446" i="21" s="1"/>
  <c r="BV445" i="21"/>
  <c r="BW445" i="21" s="1"/>
  <c r="BV444" i="21"/>
  <c r="BW444" i="21" s="1"/>
  <c r="BV443" i="21"/>
  <c r="BW443" i="21" s="1"/>
  <c r="BV442" i="21"/>
  <c r="BW442" i="21" s="1"/>
  <c r="BV441" i="21"/>
  <c r="BW441" i="21" s="1"/>
  <c r="BV440" i="21"/>
  <c r="BW440" i="21" s="1"/>
  <c r="BV439" i="21"/>
  <c r="BW439" i="21" s="1"/>
  <c r="BV438" i="21"/>
  <c r="BW438" i="21" s="1"/>
  <c r="BV437" i="21"/>
  <c r="BW437" i="21" s="1"/>
  <c r="BV436" i="21"/>
  <c r="BW436" i="21" s="1"/>
  <c r="BV435" i="21"/>
  <c r="BW435" i="21" s="1"/>
  <c r="DN434" i="21"/>
  <c r="DP434" i="21" s="1"/>
  <c r="DQ434" i="21" s="1"/>
  <c r="BV434" i="21"/>
  <c r="BW434" i="21" s="1"/>
  <c r="DN433" i="21"/>
  <c r="DP433" i="21" s="1"/>
  <c r="DQ433" i="21" s="1"/>
  <c r="BV433" i="21"/>
  <c r="BW433" i="21" s="1"/>
  <c r="DN432" i="21"/>
  <c r="DP432" i="21" s="1"/>
  <c r="DQ432" i="21" s="1"/>
  <c r="BV432" i="21"/>
  <c r="BW432" i="21" s="1"/>
  <c r="DN431" i="21"/>
  <c r="DP431" i="21" s="1"/>
  <c r="DQ431" i="21" s="1"/>
  <c r="BV431" i="21"/>
  <c r="BW431" i="21" s="1"/>
  <c r="DN430" i="21"/>
  <c r="DP430" i="21" s="1"/>
  <c r="DQ430" i="21" s="1"/>
  <c r="BV430" i="21"/>
  <c r="BW430" i="21" s="1"/>
  <c r="DN429" i="21"/>
  <c r="DP429" i="21" s="1"/>
  <c r="DQ429" i="21" s="1"/>
  <c r="BV429" i="21"/>
  <c r="BW429" i="21" s="1"/>
  <c r="DN428" i="21"/>
  <c r="DP428" i="21" s="1"/>
  <c r="DQ428" i="21" s="1"/>
  <c r="BV428" i="21"/>
  <c r="BW428" i="21" s="1"/>
  <c r="DN427" i="21"/>
  <c r="DP427" i="21" s="1"/>
  <c r="DQ427" i="21" s="1"/>
  <c r="BV427" i="21"/>
  <c r="BW427" i="21" s="1"/>
  <c r="DN426" i="21"/>
  <c r="DP426" i="21" s="1"/>
  <c r="DQ426" i="21" s="1"/>
  <c r="BV426" i="21"/>
  <c r="BW426" i="21" s="1"/>
  <c r="DN425" i="21"/>
  <c r="DP425" i="21" s="1"/>
  <c r="DQ425" i="21" s="1"/>
  <c r="BV425" i="21"/>
  <c r="BW425" i="21" s="1"/>
  <c r="DN424" i="21"/>
  <c r="DP424" i="21" s="1"/>
  <c r="DQ424" i="21" s="1"/>
  <c r="BV424" i="21"/>
  <c r="BW424" i="21" s="1"/>
  <c r="DN423" i="21"/>
  <c r="DP423" i="21" s="1"/>
  <c r="DQ423" i="21" s="1"/>
  <c r="BV423" i="21"/>
  <c r="BW423" i="21" s="1"/>
  <c r="DN422" i="21"/>
  <c r="DP422" i="21" s="1"/>
  <c r="DQ422" i="21" s="1"/>
  <c r="BV422" i="21"/>
  <c r="BW422" i="21" s="1"/>
  <c r="DN421" i="21"/>
  <c r="DP421" i="21" s="1"/>
  <c r="DQ421" i="21" s="1"/>
  <c r="BV421" i="21"/>
  <c r="BW421" i="21" s="1"/>
  <c r="DN420" i="21"/>
  <c r="DP420" i="21" s="1"/>
  <c r="DQ420" i="21" s="1"/>
  <c r="BV420" i="21"/>
  <c r="BW420" i="21" s="1"/>
  <c r="Z420" i="21"/>
  <c r="AB420" i="21" s="1"/>
  <c r="AC420" i="21" s="1"/>
  <c r="DN419" i="21"/>
  <c r="DP419" i="21" s="1"/>
  <c r="DQ419" i="21" s="1"/>
  <c r="BV419" i="21"/>
  <c r="BW419" i="21" s="1"/>
  <c r="Z419" i="21"/>
  <c r="AB419" i="21" s="1"/>
  <c r="AC419" i="21" s="1"/>
  <c r="DN418" i="21"/>
  <c r="DP418" i="21" s="1"/>
  <c r="DQ418" i="21" s="1"/>
  <c r="BV418" i="21"/>
  <c r="BW418" i="21" s="1"/>
  <c r="Z418" i="21"/>
  <c r="AB418" i="21" s="1"/>
  <c r="AC418" i="21" s="1"/>
  <c r="DN417" i="21"/>
  <c r="DP417" i="21" s="1"/>
  <c r="DQ417" i="21" s="1"/>
  <c r="BV417" i="21"/>
  <c r="BW417" i="21" s="1"/>
  <c r="Z417" i="21"/>
  <c r="AB417" i="21" s="1"/>
  <c r="AC417" i="21" s="1"/>
  <c r="DN416" i="21"/>
  <c r="DP416" i="21" s="1"/>
  <c r="DQ416" i="21" s="1"/>
  <c r="BV416" i="21"/>
  <c r="BW416" i="21" s="1"/>
  <c r="AW416" i="21"/>
  <c r="AY416" i="21" s="1"/>
  <c r="AZ416" i="21" s="1"/>
  <c r="Z416" i="21"/>
  <c r="AB416" i="21" s="1"/>
  <c r="AC416" i="21" s="1"/>
  <c r="DN415" i="21"/>
  <c r="DP415" i="21" s="1"/>
  <c r="DQ415" i="21" s="1"/>
  <c r="BV415" i="21"/>
  <c r="BW415" i="21" s="1"/>
  <c r="AW415" i="21"/>
  <c r="AY415" i="21" s="1"/>
  <c r="AZ415" i="21" s="1"/>
  <c r="Z415" i="21"/>
  <c r="AB415" i="21" s="1"/>
  <c r="AC415" i="21" s="1"/>
  <c r="DN414" i="21"/>
  <c r="DP414" i="21" s="1"/>
  <c r="DQ414" i="21" s="1"/>
  <c r="BV414" i="21"/>
  <c r="AW414" i="21"/>
  <c r="AY414" i="21" s="1"/>
  <c r="Z414" i="21"/>
  <c r="AB414" i="21" s="1"/>
  <c r="AC414" i="21" s="1"/>
  <c r="DN413" i="21"/>
  <c r="DP413" i="21" s="1"/>
  <c r="BV413" i="21"/>
  <c r="BW413" i="21" s="1"/>
  <c r="AW413" i="21"/>
  <c r="AY413" i="21" s="1"/>
  <c r="AZ413" i="21" s="1"/>
  <c r="Z413" i="21"/>
  <c r="AB413" i="21" s="1"/>
  <c r="EN412" i="21"/>
  <c r="EM412" i="21"/>
  <c r="EG412" i="21"/>
  <c r="EF412" i="21"/>
  <c r="DZ412" i="21"/>
  <c r="DY412" i="21"/>
  <c r="DJ412" i="21"/>
  <c r="DI412" i="21"/>
  <c r="DC412" i="21"/>
  <c r="DB412" i="21"/>
  <c r="CT412" i="21"/>
  <c r="CS412" i="21"/>
  <c r="CM412" i="21"/>
  <c r="CL412" i="21"/>
  <c r="CF412" i="21"/>
  <c r="CE412" i="21"/>
  <c r="BP412" i="21"/>
  <c r="BO412" i="21"/>
  <c r="BI412" i="21"/>
  <c r="BH412" i="21"/>
  <c r="AS412" i="21"/>
  <c r="AR412" i="21"/>
  <c r="AL412" i="21"/>
  <c r="AK412" i="21"/>
  <c r="U412" i="21"/>
  <c r="N412" i="21"/>
  <c r="BT411" i="21"/>
  <c r="BV411" i="21" s="1"/>
  <c r="BW411" i="21" s="1"/>
  <c r="BV410" i="21"/>
  <c r="BW410" i="21" s="1"/>
  <c r="BV409" i="21"/>
  <c r="BW409" i="21" s="1"/>
  <c r="BV408" i="21"/>
  <c r="BW408" i="21" s="1"/>
  <c r="BV407" i="21"/>
  <c r="BW407" i="21" s="1"/>
  <c r="BV406" i="21"/>
  <c r="BW406" i="21" s="1"/>
  <c r="BV405" i="21"/>
  <c r="BW405" i="21" s="1"/>
  <c r="BV404" i="21"/>
  <c r="BW404" i="21" s="1"/>
  <c r="BV403" i="21"/>
  <c r="BW403" i="21" s="1"/>
  <c r="BV402" i="21"/>
  <c r="BW402" i="21" s="1"/>
  <c r="BV401" i="21"/>
  <c r="BW401" i="21" s="1"/>
  <c r="BV400" i="21"/>
  <c r="BW400" i="21" s="1"/>
  <c r="BV399" i="21"/>
  <c r="BW399" i="21" s="1"/>
  <c r="BV398" i="21"/>
  <c r="BW398" i="21" s="1"/>
  <c r="BV397" i="21"/>
  <c r="BW397" i="21" s="1"/>
  <c r="BV396" i="21"/>
  <c r="BW396" i="21" s="1"/>
  <c r="BV395" i="21"/>
  <c r="BW395" i="21" s="1"/>
  <c r="BV394" i="21"/>
  <c r="BW394" i="21" s="1"/>
  <c r="BV393" i="21"/>
  <c r="BW393" i="21" s="1"/>
  <c r="BV392" i="21"/>
  <c r="BW392" i="21" s="1"/>
  <c r="BV391" i="21"/>
  <c r="BW391" i="21" s="1"/>
  <c r="BV390" i="21"/>
  <c r="BW390" i="21" s="1"/>
  <c r="BV389" i="21"/>
  <c r="BW389" i="21" s="1"/>
  <c r="BV388" i="21"/>
  <c r="BW388" i="21" s="1"/>
  <c r="BV387" i="21"/>
  <c r="BW387" i="21" s="1"/>
  <c r="BV386" i="21"/>
  <c r="BW386" i="21" s="1"/>
  <c r="BV385" i="21"/>
  <c r="BW385" i="21" s="1"/>
  <c r="BV384" i="21"/>
  <c r="BW384" i="21" s="1"/>
  <c r="BV383" i="21"/>
  <c r="BW383" i="21" s="1"/>
  <c r="BV382" i="21"/>
  <c r="BW382" i="21" s="1"/>
  <c r="BV381" i="21"/>
  <c r="BW381" i="21" s="1"/>
  <c r="BV380" i="21"/>
  <c r="BW380" i="21" s="1"/>
  <c r="BV379" i="21"/>
  <c r="BW379" i="21" s="1"/>
  <c r="BV378" i="21"/>
  <c r="BW378" i="21" s="1"/>
  <c r="BV377" i="21"/>
  <c r="BW377" i="21" s="1"/>
  <c r="Z377" i="21"/>
  <c r="AB377" i="21" s="1"/>
  <c r="AC377" i="21" s="1"/>
  <c r="BV376" i="21"/>
  <c r="BW376" i="21" s="1"/>
  <c r="Z376" i="21"/>
  <c r="AB376" i="21" s="1"/>
  <c r="AC376" i="21" s="1"/>
  <c r="BV375" i="21"/>
  <c r="BW375" i="21" s="1"/>
  <c r="Z375" i="21"/>
  <c r="AB375" i="21" s="1"/>
  <c r="AC375" i="21" s="1"/>
  <c r="BV374" i="21"/>
  <c r="BW374" i="21" s="1"/>
  <c r="Z374" i="21"/>
  <c r="AB374" i="21" s="1"/>
  <c r="AC374" i="21" s="1"/>
  <c r="BV373" i="21"/>
  <c r="BW373" i="21" s="1"/>
  <c r="Z373" i="21"/>
  <c r="AB373" i="21" s="1"/>
  <c r="AC373" i="21" s="1"/>
  <c r="DN372" i="21"/>
  <c r="DP372" i="21" s="1"/>
  <c r="DQ372" i="21" s="1"/>
  <c r="BV372" i="21"/>
  <c r="BW372" i="21" s="1"/>
  <c r="Z372" i="21"/>
  <c r="AB372" i="21" s="1"/>
  <c r="AC372" i="21" s="1"/>
  <c r="DN371" i="21"/>
  <c r="DP371" i="21" s="1"/>
  <c r="DQ371" i="21" s="1"/>
  <c r="BV371" i="21"/>
  <c r="BW371" i="21" s="1"/>
  <c r="Z371" i="21"/>
  <c r="AB371" i="21" s="1"/>
  <c r="AC371" i="21" s="1"/>
  <c r="DN370" i="21"/>
  <c r="DP370" i="21" s="1"/>
  <c r="DQ370" i="21" s="1"/>
  <c r="BV370" i="21"/>
  <c r="BW370" i="21" s="1"/>
  <c r="Z370" i="21"/>
  <c r="AB370" i="21" s="1"/>
  <c r="AC370" i="21" s="1"/>
  <c r="DN369" i="21"/>
  <c r="DP369" i="21" s="1"/>
  <c r="DQ369" i="21" s="1"/>
  <c r="BV369" i="21"/>
  <c r="BW369" i="21" s="1"/>
  <c r="Z369" i="21"/>
  <c r="AB369" i="21" s="1"/>
  <c r="AC369" i="21" s="1"/>
  <c r="DN368" i="21"/>
  <c r="DP368" i="21" s="1"/>
  <c r="DQ368" i="21" s="1"/>
  <c r="BV368" i="21"/>
  <c r="BW368" i="21" s="1"/>
  <c r="Z368" i="21"/>
  <c r="AB368" i="21" s="1"/>
  <c r="AC368" i="21" s="1"/>
  <c r="DN367" i="21"/>
  <c r="DP367" i="21" s="1"/>
  <c r="DQ367" i="21" s="1"/>
  <c r="BV367" i="21"/>
  <c r="BW367" i="21" s="1"/>
  <c r="Z367" i="21"/>
  <c r="AB367" i="21" s="1"/>
  <c r="AC367" i="21" s="1"/>
  <c r="DN366" i="21"/>
  <c r="DP366" i="21" s="1"/>
  <c r="DQ366" i="21" s="1"/>
  <c r="BV366" i="21"/>
  <c r="BW366" i="21" s="1"/>
  <c r="Z366" i="21"/>
  <c r="AB366" i="21" s="1"/>
  <c r="AC366" i="21" s="1"/>
  <c r="DN365" i="21"/>
  <c r="DP365" i="21" s="1"/>
  <c r="DQ365" i="21" s="1"/>
  <c r="BV365" i="21"/>
  <c r="BW365" i="21" s="1"/>
  <c r="Z365" i="21"/>
  <c r="AB365" i="21" s="1"/>
  <c r="AC365" i="21" s="1"/>
  <c r="DN364" i="21"/>
  <c r="DP364" i="21" s="1"/>
  <c r="DQ364" i="21" s="1"/>
  <c r="BV364" i="21"/>
  <c r="Z364" i="21"/>
  <c r="AB364" i="21" s="1"/>
  <c r="AC364" i="21" s="1"/>
  <c r="DN363" i="21"/>
  <c r="DP363" i="21" s="1"/>
  <c r="BV363" i="21"/>
  <c r="BW363" i="21" s="1"/>
  <c r="Z363" i="21"/>
  <c r="AB363" i="21" s="1"/>
  <c r="AC363" i="21" s="1"/>
  <c r="DN362" i="21"/>
  <c r="DP362" i="21" s="1"/>
  <c r="DQ362" i="21" s="1"/>
  <c r="BV362" i="21"/>
  <c r="BW362" i="21" s="1"/>
  <c r="BO362" i="21"/>
  <c r="Z362" i="21"/>
  <c r="AB362" i="21" s="1"/>
  <c r="AC362" i="21" s="1"/>
  <c r="S362" i="21"/>
  <c r="U362" i="21" s="1"/>
  <c r="V362" i="21" s="1"/>
  <c r="DN361" i="21"/>
  <c r="DP361" i="21" s="1"/>
  <c r="DQ361" i="21" s="1"/>
  <c r="BV361" i="21"/>
  <c r="BW361" i="21" s="1"/>
  <c r="BO361" i="21"/>
  <c r="BP361" i="21" s="1"/>
  <c r="Z361" i="21"/>
  <c r="AB361" i="21" s="1"/>
  <c r="AC361" i="21" s="1"/>
  <c r="S361" i="21"/>
  <c r="U361" i="21" s="1"/>
  <c r="DN360" i="21"/>
  <c r="DP360" i="21" s="1"/>
  <c r="DQ360" i="21" s="1"/>
  <c r="DG360" i="21"/>
  <c r="DI360" i="21" s="1"/>
  <c r="BV360" i="21"/>
  <c r="BW360" i="21" s="1"/>
  <c r="BO360" i="21"/>
  <c r="BP360" i="21" s="1"/>
  <c r="Z360" i="21"/>
  <c r="AB360" i="21" s="1"/>
  <c r="S360" i="21"/>
  <c r="U360" i="21" s="1"/>
  <c r="V360" i="21" s="1"/>
  <c r="EN359" i="21"/>
  <c r="EM359" i="21"/>
  <c r="EG359" i="21"/>
  <c r="EF359" i="21"/>
  <c r="DZ359" i="21"/>
  <c r="DY359" i="21"/>
  <c r="DC359" i="21"/>
  <c r="DB359" i="21"/>
  <c r="CT359" i="21"/>
  <c r="CS359" i="21"/>
  <c r="CM359" i="21"/>
  <c r="CL359" i="21"/>
  <c r="CF359" i="21"/>
  <c r="CE359" i="21"/>
  <c r="BI359" i="21"/>
  <c r="BH359" i="21"/>
  <c r="AZ359" i="21"/>
  <c r="AY359" i="21"/>
  <c r="AS359" i="21"/>
  <c r="AR359" i="21"/>
  <c r="AL359" i="21"/>
  <c r="AK359" i="21"/>
  <c r="N359" i="21"/>
  <c r="DN358" i="21"/>
  <c r="DP358" i="21" s="1"/>
  <c r="DQ358" i="21" s="1"/>
  <c r="BV358" i="21"/>
  <c r="BW358" i="21" s="1"/>
  <c r="DN357" i="21"/>
  <c r="DP357" i="21" s="1"/>
  <c r="DQ357" i="21" s="1"/>
  <c r="BV357" i="21"/>
  <c r="BW357" i="21" s="1"/>
  <c r="DN356" i="21"/>
  <c r="DP356" i="21" s="1"/>
  <c r="DQ356" i="21" s="1"/>
  <c r="BV356" i="21"/>
  <c r="BW356" i="21" s="1"/>
  <c r="DN355" i="21"/>
  <c r="DP355" i="21" s="1"/>
  <c r="DQ355" i="21" s="1"/>
  <c r="BV355" i="21"/>
  <c r="BW355" i="21" s="1"/>
  <c r="DN354" i="21"/>
  <c r="DP354" i="21" s="1"/>
  <c r="DQ354" i="21" s="1"/>
  <c r="BV354" i="21"/>
  <c r="DN353" i="21"/>
  <c r="DP353" i="21" s="1"/>
  <c r="BV353" i="21"/>
  <c r="BW353" i="21" s="1"/>
  <c r="EN352" i="21"/>
  <c r="EM352" i="21"/>
  <c r="EG352" i="21"/>
  <c r="EF352" i="21"/>
  <c r="DZ352" i="21"/>
  <c r="DY352" i="21"/>
  <c r="DJ352" i="21"/>
  <c r="DI352" i="21"/>
  <c r="DC352" i="21"/>
  <c r="DB352" i="21"/>
  <c r="CT352" i="21"/>
  <c r="CS352" i="21"/>
  <c r="CM352" i="21"/>
  <c r="CL352" i="21"/>
  <c r="CF352" i="21"/>
  <c r="CE352" i="21"/>
  <c r="BP352" i="21"/>
  <c r="BO352" i="21"/>
  <c r="BI352" i="21"/>
  <c r="BH352" i="21"/>
  <c r="AZ352" i="21"/>
  <c r="AY352" i="21"/>
  <c r="AS352" i="21"/>
  <c r="AR352" i="21"/>
  <c r="AL352" i="21"/>
  <c r="AK352" i="21"/>
  <c r="AC352" i="21"/>
  <c r="AB352" i="21"/>
  <c r="V352" i="21"/>
  <c r="U352" i="21"/>
  <c r="O352" i="21"/>
  <c r="N352" i="21"/>
  <c r="BV351" i="21"/>
  <c r="BW351" i="21" s="1"/>
  <c r="BV350" i="21"/>
  <c r="BW350" i="21" s="1"/>
  <c r="BV349" i="21"/>
  <c r="BW349" i="21" s="1"/>
  <c r="BV348" i="21"/>
  <c r="BW348" i="21" s="1"/>
  <c r="BV347" i="21"/>
  <c r="BW347" i="21" s="1"/>
  <c r="BV346" i="21"/>
  <c r="BW346" i="21" s="1"/>
  <c r="BV345" i="21"/>
  <c r="BW345" i="21" s="1"/>
  <c r="BV344" i="21"/>
  <c r="BW344" i="21" s="1"/>
  <c r="BV343" i="21"/>
  <c r="BW343" i="21" s="1"/>
  <c r="BV342" i="21"/>
  <c r="BW342" i="21" s="1"/>
  <c r="BV341" i="21"/>
  <c r="BW341" i="21" s="1"/>
  <c r="BV340" i="21"/>
  <c r="BW340" i="21" s="1"/>
  <c r="BV339" i="21"/>
  <c r="BW339" i="21" s="1"/>
  <c r="BV338" i="21"/>
  <c r="BW338" i="21" s="1"/>
  <c r="BV337" i="21"/>
  <c r="BW337" i="21" s="1"/>
  <c r="BV336" i="21"/>
  <c r="BW336" i="21" s="1"/>
  <c r="BV335" i="21"/>
  <c r="BW335" i="21" s="1"/>
  <c r="BV334" i="21"/>
  <c r="BW334" i="21" s="1"/>
  <c r="BV333" i="21"/>
  <c r="BW333" i="21" s="1"/>
  <c r="BV332" i="21"/>
  <c r="BW332" i="21" s="1"/>
  <c r="BV331" i="21"/>
  <c r="BW331" i="21" s="1"/>
  <c r="BV330" i="21"/>
  <c r="BW330" i="21" s="1"/>
  <c r="BV329" i="21"/>
  <c r="BW329" i="21" s="1"/>
  <c r="BV328" i="21"/>
  <c r="BW328" i="21" s="1"/>
  <c r="BV327" i="21"/>
  <c r="BW327" i="21" s="1"/>
  <c r="BV326" i="21"/>
  <c r="BW326" i="21" s="1"/>
  <c r="BV325" i="21"/>
  <c r="BW325" i="21" s="1"/>
  <c r="BV324" i="21"/>
  <c r="BW324" i="21" s="1"/>
  <c r="BV323" i="21"/>
  <c r="BW323" i="21" s="1"/>
  <c r="BV322" i="21"/>
  <c r="BW322" i="21" s="1"/>
  <c r="BV321" i="21"/>
  <c r="BW321" i="21" s="1"/>
  <c r="BV320" i="21"/>
  <c r="BW320" i="21" s="1"/>
  <c r="BV319" i="21"/>
  <c r="BW319" i="21" s="1"/>
  <c r="BV318" i="21"/>
  <c r="BW318" i="21" s="1"/>
  <c r="BV317" i="21"/>
  <c r="BW317" i="21" s="1"/>
  <c r="BV316" i="21"/>
  <c r="BW316" i="21" s="1"/>
  <c r="BV315" i="21"/>
  <c r="BW315" i="21" s="1"/>
  <c r="BV314" i="21"/>
  <c r="BW314" i="21" s="1"/>
  <c r="BV313" i="21"/>
  <c r="BW313" i="21" s="1"/>
  <c r="BV312" i="21"/>
  <c r="BW312" i="21" s="1"/>
  <c r="BV311" i="21"/>
  <c r="BW311" i="21" s="1"/>
  <c r="BV310" i="21"/>
  <c r="BW310" i="21" s="1"/>
  <c r="BV309" i="21"/>
  <c r="BW309" i="21" s="1"/>
  <c r="BH309" i="21"/>
  <c r="BI309" i="21" s="1"/>
  <c r="DN308" i="21"/>
  <c r="DP308" i="21" s="1"/>
  <c r="DQ308" i="21" s="1"/>
  <c r="BV308" i="21"/>
  <c r="BW308" i="21" s="1"/>
  <c r="BH308" i="21"/>
  <c r="BI308" i="21" s="1"/>
  <c r="DN307" i="21"/>
  <c r="DP307" i="21" s="1"/>
  <c r="DQ307" i="21" s="1"/>
  <c r="BV307" i="21"/>
  <c r="BW307" i="21" s="1"/>
  <c r="BH307" i="21"/>
  <c r="BI307" i="21" s="1"/>
  <c r="DN306" i="21"/>
  <c r="DP306" i="21" s="1"/>
  <c r="DQ306" i="21" s="1"/>
  <c r="BV306" i="21"/>
  <c r="BW306" i="21" s="1"/>
  <c r="BH306" i="21"/>
  <c r="BI306" i="21" s="1"/>
  <c r="DN305" i="21"/>
  <c r="DP305" i="21" s="1"/>
  <c r="DQ305" i="21" s="1"/>
  <c r="BV305" i="21"/>
  <c r="BW305" i="21" s="1"/>
  <c r="BH305" i="21"/>
  <c r="BI305" i="21" s="1"/>
  <c r="DN304" i="21"/>
  <c r="DP304" i="21" s="1"/>
  <c r="DQ304" i="21" s="1"/>
  <c r="BV304" i="21"/>
  <c r="BW304" i="21" s="1"/>
  <c r="BH304" i="21"/>
  <c r="BI304" i="21" s="1"/>
  <c r="L304" i="21"/>
  <c r="N304" i="21" s="1"/>
  <c r="O304" i="21" s="1"/>
  <c r="DN303" i="21"/>
  <c r="DP303" i="21" s="1"/>
  <c r="DQ303" i="21" s="1"/>
  <c r="BV303" i="21"/>
  <c r="BW303" i="21" s="1"/>
  <c r="BH303" i="21"/>
  <c r="BI303" i="21" s="1"/>
  <c r="L303" i="21"/>
  <c r="N303" i="21" s="1"/>
  <c r="O303" i="21" s="1"/>
  <c r="DN302" i="21"/>
  <c r="DP302" i="21" s="1"/>
  <c r="DQ302" i="21" s="1"/>
  <c r="BV302" i="21"/>
  <c r="BW302" i="21" s="1"/>
  <c r="BH302" i="21"/>
  <c r="BI302" i="21" s="1"/>
  <c r="L302" i="21"/>
  <c r="N302" i="21" s="1"/>
  <c r="O302" i="21" s="1"/>
  <c r="DN301" i="21"/>
  <c r="DP301" i="21" s="1"/>
  <c r="DQ301" i="21" s="1"/>
  <c r="BV301" i="21"/>
  <c r="BW301" i="21" s="1"/>
  <c r="BH301" i="21"/>
  <c r="BI301" i="21" s="1"/>
  <c r="Z301" i="21"/>
  <c r="AB301" i="21" s="1"/>
  <c r="AC301" i="21" s="1"/>
  <c r="L301" i="21"/>
  <c r="N301" i="21" s="1"/>
  <c r="O301" i="21" s="1"/>
  <c r="DN300" i="21"/>
  <c r="DP300" i="21" s="1"/>
  <c r="DQ300" i="21" s="1"/>
  <c r="BV300" i="21"/>
  <c r="BW300" i="21" s="1"/>
  <c r="BH300" i="21"/>
  <c r="BI300" i="21" s="1"/>
  <c r="Z300" i="21"/>
  <c r="AB300" i="21" s="1"/>
  <c r="AC300" i="21" s="1"/>
  <c r="L300" i="21"/>
  <c r="N300" i="21" s="1"/>
  <c r="O300" i="21" s="1"/>
  <c r="DN299" i="21"/>
  <c r="DP299" i="21" s="1"/>
  <c r="DQ299" i="21" s="1"/>
  <c r="BV299" i="21"/>
  <c r="BW299" i="21" s="1"/>
  <c r="BH299" i="21"/>
  <c r="BI299" i="21" s="1"/>
  <c r="Z299" i="21"/>
  <c r="AB299" i="21" s="1"/>
  <c r="AC299" i="21" s="1"/>
  <c r="L299" i="21"/>
  <c r="N299" i="21" s="1"/>
  <c r="O299" i="21" s="1"/>
  <c r="DN298" i="21"/>
  <c r="DP298" i="21" s="1"/>
  <c r="DQ298" i="21" s="1"/>
  <c r="BV298" i="21"/>
  <c r="BW298" i="21" s="1"/>
  <c r="BO298" i="21"/>
  <c r="BP298" i="21" s="1"/>
  <c r="BH298" i="21"/>
  <c r="BI298" i="21" s="1"/>
  <c r="Z298" i="21"/>
  <c r="AB298" i="21" s="1"/>
  <c r="AC298" i="21" s="1"/>
  <c r="L298" i="21"/>
  <c r="N298" i="21" s="1"/>
  <c r="O298" i="21" s="1"/>
  <c r="DN297" i="21"/>
  <c r="DP297" i="21" s="1"/>
  <c r="DQ297" i="21" s="1"/>
  <c r="CZ297" i="21"/>
  <c r="DB297" i="21" s="1"/>
  <c r="DC297" i="21" s="1"/>
  <c r="BV297" i="21"/>
  <c r="BW297" i="21" s="1"/>
  <c r="BO297" i="21"/>
  <c r="BP297" i="21" s="1"/>
  <c r="BH297" i="21"/>
  <c r="BI297" i="21" s="1"/>
  <c r="Z297" i="21"/>
  <c r="AB297" i="21" s="1"/>
  <c r="AC297" i="21" s="1"/>
  <c r="L297" i="21"/>
  <c r="N297" i="21" s="1"/>
  <c r="O297" i="21" s="1"/>
  <c r="DN296" i="21"/>
  <c r="DP296" i="21" s="1"/>
  <c r="DQ296" i="21" s="1"/>
  <c r="CZ296" i="21"/>
  <c r="DB296" i="21" s="1"/>
  <c r="DC296" i="21" s="1"/>
  <c r="BV296" i="21"/>
  <c r="BW296" i="21" s="1"/>
  <c r="BO296" i="21"/>
  <c r="BP296" i="21" s="1"/>
  <c r="BH296" i="21"/>
  <c r="BI296" i="21" s="1"/>
  <c r="Z296" i="21"/>
  <c r="AB296" i="21" s="1"/>
  <c r="AC296" i="21" s="1"/>
  <c r="L296" i="21"/>
  <c r="N296" i="21" s="1"/>
  <c r="O296" i="21" s="1"/>
  <c r="DN295" i="21"/>
  <c r="DP295" i="21" s="1"/>
  <c r="DQ295" i="21" s="1"/>
  <c r="DG295" i="21"/>
  <c r="DI295" i="21" s="1"/>
  <c r="CZ295" i="21"/>
  <c r="DB295" i="21" s="1"/>
  <c r="DC295" i="21" s="1"/>
  <c r="BV295" i="21"/>
  <c r="BW295" i="21" s="1"/>
  <c r="BO295" i="21"/>
  <c r="BP295" i="21" s="1"/>
  <c r="BH295" i="21"/>
  <c r="BI295" i="21" s="1"/>
  <c r="Z295" i="21"/>
  <c r="AB295" i="21" s="1"/>
  <c r="AC295" i="21" s="1"/>
  <c r="L295" i="21"/>
  <c r="N295" i="21" s="1"/>
  <c r="O295" i="21" s="1"/>
  <c r="DN294" i="21"/>
  <c r="DP294" i="21" s="1"/>
  <c r="DQ294" i="21" s="1"/>
  <c r="DG294" i="21"/>
  <c r="DI294" i="21" s="1"/>
  <c r="DJ294" i="21" s="1"/>
  <c r="CZ294" i="21"/>
  <c r="DB294" i="21" s="1"/>
  <c r="DC294" i="21" s="1"/>
  <c r="BV294" i="21"/>
  <c r="BW294" i="21" s="1"/>
  <c r="BO294" i="21"/>
  <c r="BH294" i="21"/>
  <c r="BI294" i="21" s="1"/>
  <c r="Z294" i="21"/>
  <c r="AB294" i="21" s="1"/>
  <c r="AC294" i="21" s="1"/>
  <c r="L294" i="21"/>
  <c r="N294" i="21" s="1"/>
  <c r="O294" i="21" s="1"/>
  <c r="DN293" i="21"/>
  <c r="DP293" i="21" s="1"/>
  <c r="DG293" i="21"/>
  <c r="DI293" i="21" s="1"/>
  <c r="DJ293" i="21" s="1"/>
  <c r="CZ293" i="21"/>
  <c r="DB293" i="21" s="1"/>
  <c r="BV293" i="21"/>
  <c r="BW293" i="21" s="1"/>
  <c r="BO293" i="21"/>
  <c r="BP293" i="21" s="1"/>
  <c r="BH293" i="21"/>
  <c r="BI293" i="21" s="1"/>
  <c r="Z293" i="21"/>
  <c r="AB293" i="21" s="1"/>
  <c r="L293" i="21"/>
  <c r="N293" i="21" s="1"/>
  <c r="O293" i="21" s="1"/>
  <c r="EN292" i="21"/>
  <c r="EM292" i="21"/>
  <c r="EG292" i="21"/>
  <c r="EF292" i="21"/>
  <c r="DZ292" i="21"/>
  <c r="DY292" i="21"/>
  <c r="CT292" i="21"/>
  <c r="CS292" i="21"/>
  <c r="CM292" i="21"/>
  <c r="CL292" i="21"/>
  <c r="CF292" i="21"/>
  <c r="CE292" i="21"/>
  <c r="AZ292" i="21"/>
  <c r="AY292" i="21"/>
  <c r="AS292" i="21"/>
  <c r="AR292" i="21"/>
  <c r="AL292" i="21"/>
  <c r="AK292" i="21"/>
  <c r="V292" i="21"/>
  <c r="U292" i="21"/>
  <c r="L290" i="21"/>
  <c r="N290" i="21" s="1"/>
  <c r="L289" i="21"/>
  <c r="N289" i="21" s="1"/>
  <c r="O289" i="21" s="1"/>
  <c r="EN288" i="21"/>
  <c r="EM288" i="21"/>
  <c r="EG288" i="21"/>
  <c r="EF288" i="21"/>
  <c r="DZ288" i="21"/>
  <c r="DY288" i="21"/>
  <c r="DQ288" i="21"/>
  <c r="DP288" i="21"/>
  <c r="DJ288" i="21"/>
  <c r="DI288" i="21"/>
  <c r="DC288" i="21"/>
  <c r="DB288" i="21"/>
  <c r="CT288" i="21"/>
  <c r="CS288" i="21"/>
  <c r="CM288" i="21"/>
  <c r="CL288" i="21"/>
  <c r="CF288" i="21"/>
  <c r="CE288" i="21"/>
  <c r="BW288" i="21"/>
  <c r="BV288" i="21"/>
  <c r="BP288" i="21"/>
  <c r="BO288" i="21"/>
  <c r="BI288" i="21"/>
  <c r="BH288" i="21"/>
  <c r="AZ288" i="21"/>
  <c r="AY288" i="21"/>
  <c r="AS288" i="21"/>
  <c r="AR288" i="21"/>
  <c r="AL288" i="21"/>
  <c r="AK288" i="21"/>
  <c r="AC288" i="21"/>
  <c r="AB288" i="21"/>
  <c r="V288" i="21"/>
  <c r="U288" i="21"/>
  <c r="L287" i="21"/>
  <c r="N287" i="21" s="1"/>
  <c r="O287" i="21" s="1"/>
  <c r="L286" i="21"/>
  <c r="N286" i="21" s="1"/>
  <c r="O286" i="21" s="1"/>
  <c r="L285" i="21"/>
  <c r="N285" i="21" s="1"/>
  <c r="O285" i="21" s="1"/>
  <c r="BH284" i="21"/>
  <c r="BI284" i="21" s="1"/>
  <c r="L284" i="21"/>
  <c r="N284" i="21" s="1"/>
  <c r="O284" i="21" s="1"/>
  <c r="BO283" i="21"/>
  <c r="BO282" i="21" s="1"/>
  <c r="BH283" i="21"/>
  <c r="BI283" i="21" s="1"/>
  <c r="L283" i="21"/>
  <c r="N283" i="21" s="1"/>
  <c r="EN282" i="21"/>
  <c r="EM282" i="21"/>
  <c r="EG282" i="21"/>
  <c r="EF282" i="21"/>
  <c r="DZ282" i="21"/>
  <c r="DY282" i="21"/>
  <c r="DQ282" i="21"/>
  <c r="DP282" i="21"/>
  <c r="DJ282" i="21"/>
  <c r="DI282" i="21"/>
  <c r="DC282" i="21"/>
  <c r="DB282" i="21"/>
  <c r="CT282" i="21"/>
  <c r="CS282" i="21"/>
  <c r="CM282" i="21"/>
  <c r="CL282" i="21"/>
  <c r="CF282" i="21"/>
  <c r="CE282" i="21"/>
  <c r="BW282" i="21"/>
  <c r="BV282" i="21"/>
  <c r="AZ282" i="21"/>
  <c r="AY282" i="21"/>
  <c r="AS282" i="21"/>
  <c r="AR282" i="21"/>
  <c r="AL282" i="21"/>
  <c r="AK282" i="21"/>
  <c r="AC282" i="21"/>
  <c r="AB282" i="21"/>
  <c r="V282" i="21"/>
  <c r="U282" i="21"/>
  <c r="DG281" i="21"/>
  <c r="DI281" i="21" s="1"/>
  <c r="DJ281" i="21" s="1"/>
  <c r="DG280" i="21"/>
  <c r="DI280" i="21" s="1"/>
  <c r="DJ280" i="21" s="1"/>
  <c r="CZ280" i="21"/>
  <c r="DB280" i="21" s="1"/>
  <c r="DG279" i="21"/>
  <c r="DI279" i="21" s="1"/>
  <c r="DJ279" i="21" s="1"/>
  <c r="CZ279" i="21"/>
  <c r="DB279" i="21" s="1"/>
  <c r="DC279" i="21" s="1"/>
  <c r="DG278" i="21"/>
  <c r="DI278" i="21" s="1"/>
  <c r="DJ278" i="21" s="1"/>
  <c r="CZ278" i="21"/>
  <c r="DB278" i="21" s="1"/>
  <c r="DC278" i="21" s="1"/>
  <c r="DG277" i="21"/>
  <c r="DI277" i="21" s="1"/>
  <c r="DJ277" i="21" s="1"/>
  <c r="CZ277" i="21"/>
  <c r="DB277" i="21" s="1"/>
  <c r="DC277" i="21" s="1"/>
  <c r="DG276" i="21"/>
  <c r="DI276" i="21" s="1"/>
  <c r="DJ276" i="21" s="1"/>
  <c r="CZ276" i="21"/>
  <c r="DB276" i="21" s="1"/>
  <c r="DC276" i="21" s="1"/>
  <c r="BO276" i="21"/>
  <c r="BP276" i="21" s="1"/>
  <c r="DG275" i="21"/>
  <c r="DI275" i="21" s="1"/>
  <c r="DJ275" i="21" s="1"/>
  <c r="CZ275" i="21"/>
  <c r="DB275" i="21" s="1"/>
  <c r="DC275" i="21" s="1"/>
  <c r="BO275" i="21"/>
  <c r="BP275" i="21" s="1"/>
  <c r="DG274" i="21"/>
  <c r="DI274" i="21" s="1"/>
  <c r="CZ274" i="21"/>
  <c r="DB274" i="21" s="1"/>
  <c r="DC274" i="21" s="1"/>
  <c r="BO274" i="21"/>
  <c r="EN273" i="21"/>
  <c r="EM273" i="21"/>
  <c r="EG273" i="21"/>
  <c r="EF273" i="21"/>
  <c r="DZ273" i="21"/>
  <c r="DY273" i="21"/>
  <c r="DQ273" i="21"/>
  <c r="DP273" i="21"/>
  <c r="CT273" i="21"/>
  <c r="CS273" i="21"/>
  <c r="CM273" i="21"/>
  <c r="CL273" i="21"/>
  <c r="CF273" i="21"/>
  <c r="CE273" i="21"/>
  <c r="BW273" i="21"/>
  <c r="BV273" i="21"/>
  <c r="BI273" i="21"/>
  <c r="BH273" i="21"/>
  <c r="AZ273" i="21"/>
  <c r="AY273" i="21"/>
  <c r="AS273" i="21"/>
  <c r="AR273" i="21"/>
  <c r="AL273" i="21"/>
  <c r="AK273" i="21"/>
  <c r="AC273" i="21"/>
  <c r="AB273" i="21"/>
  <c r="V273" i="21"/>
  <c r="U273" i="21"/>
  <c r="O273" i="21"/>
  <c r="N273" i="21"/>
  <c r="DN271" i="21"/>
  <c r="DP271" i="21" s="1"/>
  <c r="DQ271" i="21" s="1"/>
  <c r="DN270" i="21"/>
  <c r="DP270" i="21" s="1"/>
  <c r="DQ270" i="21" s="1"/>
  <c r="DN269" i="21"/>
  <c r="DP269" i="21" s="1"/>
  <c r="DQ269" i="21" s="1"/>
  <c r="DN268" i="21"/>
  <c r="DP268" i="21" s="1"/>
  <c r="DQ268" i="21" s="1"/>
  <c r="DN267" i="21"/>
  <c r="DP267" i="21" s="1"/>
  <c r="DQ267" i="21" s="1"/>
  <c r="DN266" i="21"/>
  <c r="DP266" i="21" s="1"/>
  <c r="DQ266" i="21" s="1"/>
  <c r="DN265" i="21"/>
  <c r="DP265" i="21" s="1"/>
  <c r="DQ265" i="21" s="1"/>
  <c r="DN264" i="21"/>
  <c r="DP264" i="21" s="1"/>
  <c r="DQ264" i="21" s="1"/>
  <c r="DN263" i="21"/>
  <c r="DP263" i="21" s="1"/>
  <c r="DQ263" i="21" s="1"/>
  <c r="DN262" i="21"/>
  <c r="DP262" i="21" s="1"/>
  <c r="DQ262" i="21" s="1"/>
  <c r="DN261" i="21"/>
  <c r="DP261" i="21" s="1"/>
  <c r="DQ261" i="21" s="1"/>
  <c r="DN260" i="21"/>
  <c r="DP260" i="21" s="1"/>
  <c r="DQ260" i="21" s="1"/>
  <c r="DN259" i="21"/>
  <c r="DP259" i="21" s="1"/>
  <c r="DQ259" i="21" s="1"/>
  <c r="DN258" i="21"/>
  <c r="DP258" i="21" s="1"/>
  <c r="DQ258" i="21" s="1"/>
  <c r="DN257" i="21"/>
  <c r="DP257" i="21" s="1"/>
  <c r="DQ257" i="21" s="1"/>
  <c r="DN256" i="21"/>
  <c r="DP256" i="21" s="1"/>
  <c r="DQ256" i="21" s="1"/>
  <c r="DN255" i="21"/>
  <c r="DP255" i="21" s="1"/>
  <c r="DQ255" i="21" s="1"/>
  <c r="DN254" i="21"/>
  <c r="DP254" i="21" s="1"/>
  <c r="DQ254" i="21" s="1"/>
  <c r="DN253" i="21"/>
  <c r="DP253" i="21" s="1"/>
  <c r="DQ253" i="21" s="1"/>
  <c r="DN252" i="21"/>
  <c r="DP252" i="21" s="1"/>
  <c r="DQ252" i="21" s="1"/>
  <c r="DN251" i="21"/>
  <c r="DP251" i="21" s="1"/>
  <c r="DQ251" i="21" s="1"/>
  <c r="DN250" i="21"/>
  <c r="DP250" i="21" s="1"/>
  <c r="DQ250" i="21" s="1"/>
  <c r="DN249" i="21"/>
  <c r="DP249" i="21" s="1"/>
  <c r="DQ249" i="21" s="1"/>
  <c r="DN248" i="21"/>
  <c r="DP248" i="21" s="1"/>
  <c r="DQ248" i="21" s="1"/>
  <c r="DN247" i="21"/>
  <c r="DP247" i="21" s="1"/>
  <c r="DQ247" i="21" s="1"/>
  <c r="DN246" i="21"/>
  <c r="DP246" i="21" s="1"/>
  <c r="DQ246" i="21" s="1"/>
  <c r="DN245" i="21"/>
  <c r="DP245" i="21" s="1"/>
  <c r="DQ245" i="21" s="1"/>
  <c r="DN244" i="21"/>
  <c r="DP244" i="21" s="1"/>
  <c r="DQ244" i="21" s="1"/>
  <c r="DN243" i="21"/>
  <c r="DP243" i="21" s="1"/>
  <c r="DQ243" i="21" s="1"/>
  <c r="DN242" i="21"/>
  <c r="DP242" i="21" s="1"/>
  <c r="DQ242" i="21" s="1"/>
  <c r="DN241" i="21"/>
  <c r="DP241" i="21" s="1"/>
  <c r="DQ241" i="21" s="1"/>
  <c r="DN240" i="21"/>
  <c r="DP240" i="21" s="1"/>
  <c r="DQ240" i="21" s="1"/>
  <c r="DN239" i="21"/>
  <c r="DP239" i="21" s="1"/>
  <c r="DQ239" i="21" s="1"/>
  <c r="DN238" i="21"/>
  <c r="DP238" i="21" s="1"/>
  <c r="DQ238" i="21" s="1"/>
  <c r="DN237" i="21"/>
  <c r="DP237" i="21" s="1"/>
  <c r="DQ237" i="21" s="1"/>
  <c r="DN236" i="21"/>
  <c r="DP236" i="21" s="1"/>
  <c r="DQ236" i="21" s="1"/>
  <c r="DN235" i="21"/>
  <c r="DP235" i="21" s="1"/>
  <c r="DQ235" i="21" s="1"/>
  <c r="DN234" i="21"/>
  <c r="DP234" i="21" s="1"/>
  <c r="DQ234" i="21" s="1"/>
  <c r="DN233" i="21"/>
  <c r="DP233" i="21" s="1"/>
  <c r="DQ233" i="21" s="1"/>
  <c r="DN232" i="21"/>
  <c r="DP232" i="21" s="1"/>
  <c r="DQ232" i="21" s="1"/>
  <c r="DN231" i="21"/>
  <c r="DP231" i="21" s="1"/>
  <c r="DQ231" i="21" s="1"/>
  <c r="DN230" i="21"/>
  <c r="DP230" i="21" s="1"/>
  <c r="DQ230" i="21" s="1"/>
  <c r="DN229" i="21"/>
  <c r="DP229" i="21" s="1"/>
  <c r="DQ229" i="21" s="1"/>
  <c r="DN228" i="21"/>
  <c r="DP228" i="21" s="1"/>
  <c r="DQ228" i="21" s="1"/>
  <c r="DN227" i="21"/>
  <c r="DP227" i="21" s="1"/>
  <c r="DQ227" i="21" s="1"/>
  <c r="DN226" i="21"/>
  <c r="DP226" i="21" s="1"/>
  <c r="DQ226" i="21" s="1"/>
  <c r="DN225" i="21"/>
  <c r="DP225" i="21" s="1"/>
  <c r="DQ225" i="21" s="1"/>
  <c r="DN224" i="21"/>
  <c r="DP224" i="21" s="1"/>
  <c r="DQ224" i="21" s="1"/>
  <c r="DN223" i="21"/>
  <c r="DP223" i="21" s="1"/>
  <c r="DQ223" i="21" s="1"/>
  <c r="DN222" i="21"/>
  <c r="DP222" i="21" s="1"/>
  <c r="DQ222" i="21" s="1"/>
  <c r="DN221" i="21"/>
  <c r="DP221" i="21" s="1"/>
  <c r="DQ221" i="21" s="1"/>
  <c r="DN220" i="21"/>
  <c r="DP220" i="21" s="1"/>
  <c r="DQ220" i="21" s="1"/>
  <c r="DN219" i="21"/>
  <c r="DP219" i="21" s="1"/>
  <c r="DQ219" i="21" s="1"/>
  <c r="DN218" i="21"/>
  <c r="DP218" i="21" s="1"/>
  <c r="DQ218" i="21" s="1"/>
  <c r="DN217" i="21"/>
  <c r="DP217" i="21" s="1"/>
  <c r="DQ217" i="21" s="1"/>
  <c r="DN216" i="21"/>
  <c r="DP216" i="21" s="1"/>
  <c r="DQ216" i="21" s="1"/>
  <c r="DN215" i="21"/>
  <c r="DP215" i="21" s="1"/>
  <c r="DQ215" i="21" s="1"/>
  <c r="DN214" i="21"/>
  <c r="DP214" i="21" s="1"/>
  <c r="DQ214" i="21" s="1"/>
  <c r="DN213" i="21"/>
  <c r="DP213" i="21" s="1"/>
  <c r="DQ213" i="21" s="1"/>
  <c r="DN212" i="21"/>
  <c r="DP212" i="21" s="1"/>
  <c r="DQ212" i="21" s="1"/>
  <c r="DN211" i="21"/>
  <c r="DP211" i="21" s="1"/>
  <c r="DQ211" i="21" s="1"/>
  <c r="DN210" i="21"/>
  <c r="DP210" i="21" s="1"/>
  <c r="DQ210" i="21" s="1"/>
  <c r="DN209" i="21"/>
  <c r="DP209" i="21" s="1"/>
  <c r="DQ209" i="21" s="1"/>
  <c r="DN208" i="21"/>
  <c r="DP208" i="21" s="1"/>
  <c r="DQ208" i="21" s="1"/>
  <c r="DN207" i="21"/>
  <c r="DP207" i="21" s="1"/>
  <c r="DQ207" i="21" s="1"/>
  <c r="DN206" i="21"/>
  <c r="DP206" i="21" s="1"/>
  <c r="DQ206" i="21" s="1"/>
  <c r="DN205" i="21"/>
  <c r="DP205" i="21" s="1"/>
  <c r="DQ205" i="21" s="1"/>
  <c r="DN204" i="21"/>
  <c r="DP204" i="21" s="1"/>
  <c r="DQ204" i="21" s="1"/>
  <c r="DN203" i="21"/>
  <c r="DP203" i="21" s="1"/>
  <c r="DQ203" i="21" s="1"/>
  <c r="DN202" i="21"/>
  <c r="DP202" i="21" s="1"/>
  <c r="DQ202" i="21" s="1"/>
  <c r="DN201" i="21"/>
  <c r="DP201" i="21" s="1"/>
  <c r="DQ201" i="21" s="1"/>
  <c r="DN200" i="21"/>
  <c r="DP200" i="21" s="1"/>
  <c r="DQ200" i="21" s="1"/>
  <c r="DN199" i="21"/>
  <c r="DP199" i="21" s="1"/>
  <c r="DQ199" i="21" s="1"/>
  <c r="DN198" i="21"/>
  <c r="DP198" i="21" s="1"/>
  <c r="DQ198" i="21" s="1"/>
  <c r="DN197" i="21"/>
  <c r="DP197" i="21" s="1"/>
  <c r="DQ197" i="21" s="1"/>
  <c r="DN196" i="21"/>
  <c r="DP196" i="21" s="1"/>
  <c r="DQ196" i="21" s="1"/>
  <c r="DN195" i="21"/>
  <c r="DP195" i="21" s="1"/>
  <c r="DQ195" i="21" s="1"/>
  <c r="DN194" i="21"/>
  <c r="DP194" i="21" s="1"/>
  <c r="DQ194" i="21" s="1"/>
  <c r="DN193" i="21"/>
  <c r="DP193" i="21" s="1"/>
  <c r="DQ193" i="21" s="1"/>
  <c r="DN192" i="21"/>
  <c r="DP192" i="21" s="1"/>
  <c r="DQ192" i="21" s="1"/>
  <c r="DN191" i="21"/>
  <c r="DP191" i="21" s="1"/>
  <c r="DQ191" i="21" s="1"/>
  <c r="DN190" i="21"/>
  <c r="DP190" i="21" s="1"/>
  <c r="DQ190" i="21" s="1"/>
  <c r="DN189" i="21"/>
  <c r="DP189" i="21" s="1"/>
  <c r="DQ189" i="21" s="1"/>
  <c r="DN188" i="21"/>
  <c r="DP188" i="21" s="1"/>
  <c r="DQ188" i="21" s="1"/>
  <c r="DN187" i="21"/>
  <c r="DP187" i="21" s="1"/>
  <c r="DQ187" i="21" s="1"/>
  <c r="DN186" i="21"/>
  <c r="DP186" i="21" s="1"/>
  <c r="DQ186" i="21" s="1"/>
  <c r="DN185" i="21"/>
  <c r="DP185" i="21" s="1"/>
  <c r="DQ185" i="21" s="1"/>
  <c r="DN184" i="21"/>
  <c r="DP184" i="21" s="1"/>
  <c r="DQ184" i="21" s="1"/>
  <c r="DN183" i="21"/>
  <c r="DP183" i="21" s="1"/>
  <c r="DQ183" i="21" s="1"/>
  <c r="DN182" i="21"/>
  <c r="DP182" i="21" s="1"/>
  <c r="DQ182" i="21" s="1"/>
  <c r="DN181" i="21"/>
  <c r="DP181" i="21" s="1"/>
  <c r="DQ181" i="21" s="1"/>
  <c r="DN180" i="21"/>
  <c r="DP180" i="21" s="1"/>
  <c r="DQ180" i="21" s="1"/>
  <c r="AW180" i="21"/>
  <c r="AY180" i="21" s="1"/>
  <c r="AZ180" i="21" s="1"/>
  <c r="Z180" i="21"/>
  <c r="AB180" i="21" s="1"/>
  <c r="AC180" i="21" s="1"/>
  <c r="DN179" i="21"/>
  <c r="DP179" i="21" s="1"/>
  <c r="DQ179" i="21" s="1"/>
  <c r="AW179" i="21"/>
  <c r="AY179" i="21" s="1"/>
  <c r="AZ179" i="21" s="1"/>
  <c r="Z179" i="21"/>
  <c r="AB179" i="21" s="1"/>
  <c r="AC179" i="21" s="1"/>
  <c r="DN178" i="21"/>
  <c r="DP178" i="21" s="1"/>
  <c r="DQ178" i="21" s="1"/>
  <c r="AW178" i="21"/>
  <c r="AY178" i="21" s="1"/>
  <c r="AZ178" i="21" s="1"/>
  <c r="Z178" i="21"/>
  <c r="AB178" i="21" s="1"/>
  <c r="AC178" i="21" s="1"/>
  <c r="DN177" i="21"/>
  <c r="DP177" i="21" s="1"/>
  <c r="DQ177" i="21" s="1"/>
  <c r="AW177" i="21"/>
  <c r="AY177" i="21" s="1"/>
  <c r="AZ177" i="21" s="1"/>
  <c r="Z177" i="21"/>
  <c r="AB177" i="21" s="1"/>
  <c r="AC177" i="21" s="1"/>
  <c r="DN176" i="21"/>
  <c r="DP176" i="21" s="1"/>
  <c r="DQ176" i="21" s="1"/>
  <c r="BV176" i="21"/>
  <c r="BW176" i="21" s="1"/>
  <c r="AW176" i="21"/>
  <c r="AY176" i="21" s="1"/>
  <c r="AZ176" i="21" s="1"/>
  <c r="Z176" i="21"/>
  <c r="AB176" i="21" s="1"/>
  <c r="AC176" i="21" s="1"/>
  <c r="DN175" i="21"/>
  <c r="DP175" i="21" s="1"/>
  <c r="DQ175" i="21" s="1"/>
  <c r="BV175" i="21"/>
  <c r="BW175" i="21" s="1"/>
  <c r="AW175" i="21"/>
  <c r="AY175" i="21" s="1"/>
  <c r="AZ175" i="21" s="1"/>
  <c r="Z175" i="21"/>
  <c r="AB175" i="21" s="1"/>
  <c r="AC175" i="21" s="1"/>
  <c r="DN174" i="21"/>
  <c r="DP174" i="21" s="1"/>
  <c r="DQ174" i="21" s="1"/>
  <c r="BV174" i="21"/>
  <c r="BW174" i="21" s="1"/>
  <c r="AW174" i="21"/>
  <c r="AY174" i="21" s="1"/>
  <c r="AZ174" i="21" s="1"/>
  <c r="Z174" i="21"/>
  <c r="AB174" i="21" s="1"/>
  <c r="AC174" i="21" s="1"/>
  <c r="DN173" i="21"/>
  <c r="DP173" i="21" s="1"/>
  <c r="DQ173" i="21" s="1"/>
  <c r="BV173" i="21"/>
  <c r="BW173" i="21" s="1"/>
  <c r="AW173" i="21"/>
  <c r="AY173" i="21" s="1"/>
  <c r="AZ173" i="21" s="1"/>
  <c r="Z173" i="21"/>
  <c r="AB173" i="21" s="1"/>
  <c r="AC173" i="21" s="1"/>
  <c r="DN172" i="21"/>
  <c r="DP172" i="21" s="1"/>
  <c r="DQ172" i="21" s="1"/>
  <c r="BV172" i="21"/>
  <c r="BW172" i="21" s="1"/>
  <c r="AW172" i="21"/>
  <c r="AY172" i="21" s="1"/>
  <c r="AZ172" i="21" s="1"/>
  <c r="Z172" i="21"/>
  <c r="AB172" i="21" s="1"/>
  <c r="AC172" i="21" s="1"/>
  <c r="DN171" i="21"/>
  <c r="DP171" i="21" s="1"/>
  <c r="DQ171" i="21" s="1"/>
  <c r="BV171" i="21"/>
  <c r="BW171" i="21" s="1"/>
  <c r="AW171" i="21"/>
  <c r="AY171" i="21" s="1"/>
  <c r="AZ171" i="21" s="1"/>
  <c r="Z171" i="21"/>
  <c r="AB171" i="21" s="1"/>
  <c r="AC171" i="21" s="1"/>
  <c r="S171" i="21"/>
  <c r="U171" i="21" s="1"/>
  <c r="V171" i="21" s="1"/>
  <c r="DN170" i="21"/>
  <c r="DP170" i="21" s="1"/>
  <c r="DQ170" i="21" s="1"/>
  <c r="BV170" i="21"/>
  <c r="BW170" i="21" s="1"/>
  <c r="AW170" i="21"/>
  <c r="AY170" i="21" s="1"/>
  <c r="AZ170" i="21" s="1"/>
  <c r="Z170" i="21"/>
  <c r="AB170" i="21" s="1"/>
  <c r="AC170" i="21" s="1"/>
  <c r="S170" i="21"/>
  <c r="U170" i="21" s="1"/>
  <c r="V170" i="21" s="1"/>
  <c r="DN169" i="21"/>
  <c r="DP169" i="21" s="1"/>
  <c r="DQ169" i="21" s="1"/>
  <c r="BV169" i="21"/>
  <c r="BW169" i="21" s="1"/>
  <c r="AW169" i="21"/>
  <c r="AY169" i="21" s="1"/>
  <c r="AZ169" i="21" s="1"/>
  <c r="Z169" i="21"/>
  <c r="AB169" i="21" s="1"/>
  <c r="AC169" i="21" s="1"/>
  <c r="S169" i="21"/>
  <c r="U169" i="21" s="1"/>
  <c r="V169" i="21" s="1"/>
  <c r="DN168" i="21"/>
  <c r="DP168" i="21" s="1"/>
  <c r="DQ168" i="21" s="1"/>
  <c r="BV168" i="21"/>
  <c r="BW168" i="21" s="1"/>
  <c r="AW168" i="21"/>
  <c r="AY168" i="21" s="1"/>
  <c r="AZ168" i="21" s="1"/>
  <c r="Z168" i="21"/>
  <c r="AB168" i="21" s="1"/>
  <c r="AC168" i="21" s="1"/>
  <c r="S168" i="21"/>
  <c r="U168" i="21" s="1"/>
  <c r="V168" i="21" s="1"/>
  <c r="DN167" i="21"/>
  <c r="DP167" i="21" s="1"/>
  <c r="DQ167" i="21" s="1"/>
  <c r="BV167" i="21"/>
  <c r="AW167" i="21"/>
  <c r="AY167" i="21" s="1"/>
  <c r="AZ167" i="21" s="1"/>
  <c r="AP167" i="21"/>
  <c r="AR167" i="21" s="1"/>
  <c r="Z167" i="21"/>
  <c r="AB167" i="21" s="1"/>
  <c r="AC167" i="21" s="1"/>
  <c r="S167" i="21"/>
  <c r="U167" i="21" s="1"/>
  <c r="V167" i="21" s="1"/>
  <c r="DN166" i="21"/>
  <c r="DP166" i="21" s="1"/>
  <c r="BV166" i="21"/>
  <c r="BW166" i="21" s="1"/>
  <c r="AW166" i="21"/>
  <c r="AY166" i="21" s="1"/>
  <c r="AP166" i="21"/>
  <c r="AR166" i="21" s="1"/>
  <c r="AS166" i="21" s="1"/>
  <c r="Z166" i="21"/>
  <c r="AB166" i="21" s="1"/>
  <c r="S166" i="21"/>
  <c r="U166" i="21" s="1"/>
  <c r="EN165" i="21"/>
  <c r="EM165" i="21"/>
  <c r="EG165" i="21"/>
  <c r="EF165" i="21"/>
  <c r="DZ165" i="21"/>
  <c r="DY165" i="21"/>
  <c r="DJ165" i="21"/>
  <c r="DI165" i="21"/>
  <c r="DC165" i="21"/>
  <c r="DB165" i="21"/>
  <c r="CT165" i="21"/>
  <c r="CS165" i="21"/>
  <c r="CM165" i="21"/>
  <c r="CL165" i="21"/>
  <c r="CF165" i="21"/>
  <c r="CE165" i="21"/>
  <c r="BP165" i="21"/>
  <c r="BO165" i="21"/>
  <c r="BI165" i="21"/>
  <c r="BH165" i="21"/>
  <c r="AL165" i="21"/>
  <c r="AK165" i="21"/>
  <c r="O165" i="21"/>
  <c r="N165" i="21"/>
  <c r="S164" i="21"/>
  <c r="U164" i="21" s="1"/>
  <c r="V164" i="21" s="1"/>
  <c r="S163" i="21"/>
  <c r="U163" i="21" s="1"/>
  <c r="V163" i="21" s="1"/>
  <c r="BO162" i="21"/>
  <c r="BP162" i="21" s="1"/>
  <c r="S162" i="21"/>
  <c r="U162" i="21" s="1"/>
  <c r="V162" i="21" s="1"/>
  <c r="BO161" i="21"/>
  <c r="BP161" i="21" s="1"/>
  <c r="S161" i="21"/>
  <c r="U161" i="21" s="1"/>
  <c r="V161" i="21" s="1"/>
  <c r="BO160" i="21"/>
  <c r="BP160" i="21" s="1"/>
  <c r="AP160" i="21"/>
  <c r="AR160" i="21" s="1"/>
  <c r="AS160" i="21" s="1"/>
  <c r="S160" i="21"/>
  <c r="U160" i="21" s="1"/>
  <c r="V160" i="21" s="1"/>
  <c r="BO159" i="21"/>
  <c r="AP159" i="21"/>
  <c r="AR159" i="21" s="1"/>
  <c r="AS159" i="21" s="1"/>
  <c r="S159" i="21"/>
  <c r="U159" i="21" s="1"/>
  <c r="V159" i="21" s="1"/>
  <c r="BO158" i="21"/>
  <c r="BP158" i="21" s="1"/>
  <c r="AP158" i="21"/>
  <c r="AR158" i="21" s="1"/>
  <c r="AS158" i="21" s="1"/>
  <c r="S158" i="21"/>
  <c r="U158" i="21" s="1"/>
  <c r="V158" i="21" s="1"/>
  <c r="BO157" i="21"/>
  <c r="BP157" i="21" s="1"/>
  <c r="AP157" i="21"/>
  <c r="AR157" i="21" s="1"/>
  <c r="AS157" i="21" s="1"/>
  <c r="S157" i="21"/>
  <c r="U157" i="21" s="1"/>
  <c r="BV156" i="21"/>
  <c r="BO156" i="21"/>
  <c r="BP156" i="21" s="1"/>
  <c r="AP156" i="21"/>
  <c r="AR156" i="21" s="1"/>
  <c r="AS156" i="21" s="1"/>
  <c r="Z156" i="21"/>
  <c r="AB156" i="21" s="1"/>
  <c r="AB155" i="21" s="1"/>
  <c r="S156" i="21"/>
  <c r="U156" i="21" s="1"/>
  <c r="V156" i="21" s="1"/>
  <c r="EN155" i="21"/>
  <c r="EM155" i="21"/>
  <c r="EG155" i="21"/>
  <c r="EF155" i="21"/>
  <c r="DZ155" i="21"/>
  <c r="DY155" i="21"/>
  <c r="DQ155" i="21"/>
  <c r="DP155" i="21"/>
  <c r="DJ155" i="21"/>
  <c r="DI155" i="21"/>
  <c r="DC155" i="21"/>
  <c r="DB155" i="21"/>
  <c r="CT155" i="21"/>
  <c r="CS155" i="21"/>
  <c r="CM155" i="21"/>
  <c r="CL155" i="21"/>
  <c r="CF155" i="21"/>
  <c r="CE155" i="21"/>
  <c r="BI155" i="21"/>
  <c r="BH155" i="21"/>
  <c r="AZ155" i="21"/>
  <c r="AY155" i="21"/>
  <c r="AL155" i="21"/>
  <c r="AK155" i="21"/>
  <c r="O155" i="21"/>
  <c r="N155" i="21"/>
  <c r="Z154" i="21"/>
  <c r="AB154" i="21" s="1"/>
  <c r="AC154" i="21" s="1"/>
  <c r="Z153" i="21"/>
  <c r="AB153" i="21" s="1"/>
  <c r="AC153" i="21" s="1"/>
  <c r="Z152" i="21"/>
  <c r="AB152" i="21" s="1"/>
  <c r="AC152" i="21" s="1"/>
  <c r="Z151" i="21"/>
  <c r="AB151" i="21" s="1"/>
  <c r="AC151" i="21" s="1"/>
  <c r="Z150" i="21"/>
  <c r="AB150" i="21" s="1"/>
  <c r="AC150" i="21" s="1"/>
  <c r="Z149" i="21"/>
  <c r="AB149" i="21" s="1"/>
  <c r="AC149" i="21" s="1"/>
  <c r="Z148" i="21"/>
  <c r="AB148" i="21" s="1"/>
  <c r="AC148" i="21" s="1"/>
  <c r="Z147" i="21"/>
  <c r="AB147" i="21" s="1"/>
  <c r="AC147" i="21" s="1"/>
  <c r="Z146" i="21"/>
  <c r="AB146" i="21" s="1"/>
  <c r="AC146" i="21" s="1"/>
  <c r="EN145" i="21"/>
  <c r="EM145" i="21"/>
  <c r="EG145" i="21"/>
  <c r="EF145" i="21"/>
  <c r="DZ145" i="21"/>
  <c r="DY145" i="21"/>
  <c r="DQ145" i="21"/>
  <c r="DP145" i="21"/>
  <c r="DJ145" i="21"/>
  <c r="DI145" i="21"/>
  <c r="DC145" i="21"/>
  <c r="DB145" i="21"/>
  <c r="CT145" i="21"/>
  <c r="CS145" i="21"/>
  <c r="CM145" i="21"/>
  <c r="CL145" i="21"/>
  <c r="CF145" i="21"/>
  <c r="CE145" i="21"/>
  <c r="BW145" i="21"/>
  <c r="BV145" i="21"/>
  <c r="BP145" i="21"/>
  <c r="BO145" i="21"/>
  <c r="BI145" i="21"/>
  <c r="BH145" i="21"/>
  <c r="AZ145" i="21"/>
  <c r="AY145" i="21"/>
  <c r="AS145" i="21"/>
  <c r="AR145" i="21"/>
  <c r="AL145" i="21"/>
  <c r="AK145" i="21"/>
  <c r="V145" i="21"/>
  <c r="U145" i="21"/>
  <c r="O145" i="21"/>
  <c r="N145" i="21"/>
  <c r="DG144" i="21"/>
  <c r="DI144" i="21" s="1"/>
  <c r="DJ144" i="21" s="1"/>
  <c r="DG143" i="21"/>
  <c r="DI143" i="21" s="1"/>
  <c r="DJ143" i="21" s="1"/>
  <c r="DG142" i="21"/>
  <c r="DI142" i="21" s="1"/>
  <c r="DJ142" i="21" s="1"/>
  <c r="DG141" i="21"/>
  <c r="DI141" i="21" s="1"/>
  <c r="DJ141" i="21" s="1"/>
  <c r="DN140" i="21"/>
  <c r="DP140" i="21" s="1"/>
  <c r="DQ140" i="21" s="1"/>
  <c r="DG140" i="21"/>
  <c r="DI140" i="21" s="1"/>
  <c r="DJ140" i="21" s="1"/>
  <c r="S140" i="21"/>
  <c r="U140" i="21" s="1"/>
  <c r="V140" i="21" s="1"/>
  <c r="DN139" i="21"/>
  <c r="DP139" i="21" s="1"/>
  <c r="DQ139" i="21" s="1"/>
  <c r="DG139" i="21"/>
  <c r="DI139" i="21" s="1"/>
  <c r="DJ139" i="21" s="1"/>
  <c r="S139" i="21"/>
  <c r="U139" i="21" s="1"/>
  <c r="V139" i="21" s="1"/>
  <c r="DN138" i="21"/>
  <c r="DP138" i="21" s="1"/>
  <c r="DQ138" i="21" s="1"/>
  <c r="DG138" i="21"/>
  <c r="DI138" i="21" s="1"/>
  <c r="DJ138" i="21" s="1"/>
  <c r="S138" i="21"/>
  <c r="U138" i="21" s="1"/>
  <c r="V138" i="21" s="1"/>
  <c r="DN137" i="21"/>
  <c r="DP137" i="21" s="1"/>
  <c r="DQ137" i="21" s="1"/>
  <c r="DG137" i="21"/>
  <c r="DI137" i="21" s="1"/>
  <c r="DJ137" i="21" s="1"/>
  <c r="S137" i="21"/>
  <c r="U137" i="21" s="1"/>
  <c r="V137" i="21" s="1"/>
  <c r="DN136" i="21"/>
  <c r="DP136" i="21" s="1"/>
  <c r="DQ136" i="21" s="1"/>
  <c r="DG136" i="21"/>
  <c r="DI136" i="21" s="1"/>
  <c r="DJ136" i="21" s="1"/>
  <c r="S136" i="21"/>
  <c r="U136" i="21" s="1"/>
  <c r="V136" i="21" s="1"/>
  <c r="DN135" i="21"/>
  <c r="DP135" i="21" s="1"/>
  <c r="DQ135" i="21" s="1"/>
  <c r="DG135" i="21"/>
  <c r="DI135" i="21" s="1"/>
  <c r="DJ135" i="21" s="1"/>
  <c r="S135" i="21"/>
  <c r="U135" i="21" s="1"/>
  <c r="V135" i="21" s="1"/>
  <c r="DN134" i="21"/>
  <c r="DP134" i="21" s="1"/>
  <c r="DQ134" i="21" s="1"/>
  <c r="DG134" i="21"/>
  <c r="DI134" i="21" s="1"/>
  <c r="DJ134" i="21" s="1"/>
  <c r="BV134" i="21"/>
  <c r="BW134" i="21" s="1"/>
  <c r="AW134" i="21"/>
  <c r="AY134" i="21" s="1"/>
  <c r="AZ134" i="21" s="1"/>
  <c r="S134" i="21"/>
  <c r="U134" i="21" s="1"/>
  <c r="V134" i="21" s="1"/>
  <c r="DN133" i="21"/>
  <c r="DP133" i="21" s="1"/>
  <c r="DQ133" i="21" s="1"/>
  <c r="DG133" i="21"/>
  <c r="DI133" i="21" s="1"/>
  <c r="DJ133" i="21" s="1"/>
  <c r="BV133" i="21"/>
  <c r="BW133" i="21" s="1"/>
  <c r="AW133" i="21"/>
  <c r="AY133" i="21" s="1"/>
  <c r="AZ133" i="21" s="1"/>
  <c r="S133" i="21"/>
  <c r="U133" i="21" s="1"/>
  <c r="V133" i="21" s="1"/>
  <c r="DN132" i="21"/>
  <c r="DP132" i="21" s="1"/>
  <c r="DQ132" i="21" s="1"/>
  <c r="DG132" i="21"/>
  <c r="DI132" i="21" s="1"/>
  <c r="DJ132" i="21" s="1"/>
  <c r="BV132" i="21"/>
  <c r="BW132" i="21" s="1"/>
  <c r="AW132" i="21"/>
  <c r="AY132" i="21" s="1"/>
  <c r="AZ132" i="21" s="1"/>
  <c r="S132" i="21"/>
  <c r="U132" i="21" s="1"/>
  <c r="V132" i="21" s="1"/>
  <c r="DN131" i="21"/>
  <c r="DP131" i="21" s="1"/>
  <c r="DQ131" i="21" s="1"/>
  <c r="DG131" i="21"/>
  <c r="DI131" i="21" s="1"/>
  <c r="DJ131" i="21" s="1"/>
  <c r="BV131" i="21"/>
  <c r="BW131" i="21" s="1"/>
  <c r="AW131" i="21"/>
  <c r="AY131" i="21" s="1"/>
  <c r="AZ131" i="21" s="1"/>
  <c r="S131" i="21"/>
  <c r="U131" i="21" s="1"/>
  <c r="V131" i="21" s="1"/>
  <c r="DN130" i="21"/>
  <c r="DP130" i="21" s="1"/>
  <c r="DQ130" i="21" s="1"/>
  <c r="DG130" i="21"/>
  <c r="DI130" i="21" s="1"/>
  <c r="DJ130" i="21" s="1"/>
  <c r="BV130" i="21"/>
  <c r="AW130" i="21"/>
  <c r="AY130" i="21" s="1"/>
  <c r="AZ130" i="21" s="1"/>
  <c r="Z130" i="21"/>
  <c r="AB130" i="21" s="1"/>
  <c r="S130" i="21"/>
  <c r="U130" i="21" s="1"/>
  <c r="V130" i="21" s="1"/>
  <c r="DN129" i="21"/>
  <c r="DP129" i="21" s="1"/>
  <c r="DG129" i="21"/>
  <c r="DI129" i="21" s="1"/>
  <c r="DJ129" i="21" s="1"/>
  <c r="BV129" i="21"/>
  <c r="BW129" i="21" s="1"/>
  <c r="AW129" i="21"/>
  <c r="AY129" i="21" s="1"/>
  <c r="AZ129" i="21" s="1"/>
  <c r="Z129" i="21"/>
  <c r="AB129" i="21" s="1"/>
  <c r="AC129" i="21" s="1"/>
  <c r="S129" i="21"/>
  <c r="U129" i="21" s="1"/>
  <c r="V129" i="21" s="1"/>
  <c r="DN128" i="21"/>
  <c r="DP128" i="21" s="1"/>
  <c r="DQ128" i="21" s="1"/>
  <c r="DG128" i="21"/>
  <c r="DI128" i="21" s="1"/>
  <c r="DJ128" i="21" s="1"/>
  <c r="BV128" i="21"/>
  <c r="BW128" i="21" s="1"/>
  <c r="AW128" i="21"/>
  <c r="AY128" i="21" s="1"/>
  <c r="AZ128" i="21" s="1"/>
  <c r="Z128" i="21"/>
  <c r="AB128" i="21" s="1"/>
  <c r="AC128" i="21" s="1"/>
  <c r="S128" i="21"/>
  <c r="U128" i="21" s="1"/>
  <c r="V128" i="21" s="1"/>
  <c r="DN127" i="21"/>
  <c r="DP127" i="21" s="1"/>
  <c r="DQ127" i="21" s="1"/>
  <c r="DG127" i="21"/>
  <c r="DI127" i="21" s="1"/>
  <c r="BV127" i="21"/>
  <c r="BW127" i="21" s="1"/>
  <c r="BO127" i="21"/>
  <c r="AW127" i="21"/>
  <c r="AY127" i="21" s="1"/>
  <c r="Z127" i="21"/>
  <c r="AB127" i="21" s="1"/>
  <c r="AC127" i="21" s="1"/>
  <c r="S127" i="21"/>
  <c r="U127" i="21" s="1"/>
  <c r="V127" i="21" s="1"/>
  <c r="EN126" i="21"/>
  <c r="EM126" i="21"/>
  <c r="EG126" i="21"/>
  <c r="EF126" i="21"/>
  <c r="DZ126" i="21"/>
  <c r="DY126" i="21"/>
  <c r="DC126" i="21"/>
  <c r="DB126" i="21"/>
  <c r="CT126" i="21"/>
  <c r="CS126" i="21"/>
  <c r="CM126" i="21"/>
  <c r="CL126" i="21"/>
  <c r="CF126" i="21"/>
  <c r="CE126" i="21"/>
  <c r="BI126" i="21"/>
  <c r="BH126" i="21"/>
  <c r="AS126" i="21"/>
  <c r="AR126" i="21"/>
  <c r="AL126" i="21"/>
  <c r="AK126" i="21"/>
  <c r="O126" i="21"/>
  <c r="N126" i="21"/>
  <c r="EN122" i="21"/>
  <c r="EM122" i="21"/>
  <c r="EG122" i="21"/>
  <c r="EF122" i="21"/>
  <c r="DZ122" i="21"/>
  <c r="DY122" i="21"/>
  <c r="DQ122" i="21"/>
  <c r="DP122" i="21"/>
  <c r="DJ122" i="21"/>
  <c r="DI122" i="21"/>
  <c r="DC122" i="21"/>
  <c r="DB122" i="21"/>
  <c r="CT122" i="21"/>
  <c r="CS122" i="21"/>
  <c r="CM122" i="21"/>
  <c r="CL122" i="21"/>
  <c r="CF122" i="21"/>
  <c r="CE122" i="21"/>
  <c r="BW122" i="21"/>
  <c r="BV122" i="21"/>
  <c r="BP122" i="21"/>
  <c r="BO122" i="21"/>
  <c r="BI122" i="21"/>
  <c r="BH122" i="21"/>
  <c r="AZ122" i="21"/>
  <c r="AY122" i="21"/>
  <c r="AS122" i="21"/>
  <c r="AR122" i="21"/>
  <c r="AL122" i="21"/>
  <c r="AK122" i="21"/>
  <c r="AC122" i="21"/>
  <c r="AB122" i="21"/>
  <c r="U122" i="21"/>
  <c r="O122" i="21"/>
  <c r="N122" i="21"/>
  <c r="DN121" i="21"/>
  <c r="DP121" i="21" s="1"/>
  <c r="DQ121" i="21" s="1"/>
  <c r="DN120" i="21"/>
  <c r="DP120" i="21" s="1"/>
  <c r="DQ120" i="21" s="1"/>
  <c r="DN119" i="21"/>
  <c r="DP119" i="21" s="1"/>
  <c r="DQ119" i="21" s="1"/>
  <c r="DN118" i="21"/>
  <c r="DP118" i="21" s="1"/>
  <c r="DQ118" i="21" s="1"/>
  <c r="BV118" i="21"/>
  <c r="BW118" i="21" s="1"/>
  <c r="DN117" i="21"/>
  <c r="DP117" i="21" s="1"/>
  <c r="DQ117" i="21" s="1"/>
  <c r="BV117" i="21"/>
  <c r="BW117" i="21" s="1"/>
  <c r="DN116" i="21"/>
  <c r="DP116" i="21" s="1"/>
  <c r="DQ116" i="21" s="1"/>
  <c r="BV116" i="21"/>
  <c r="BW116" i="21" s="1"/>
  <c r="Z116" i="21"/>
  <c r="AB116" i="21" s="1"/>
  <c r="AC116" i="21" s="1"/>
  <c r="DN115" i="21"/>
  <c r="DP115" i="21" s="1"/>
  <c r="DQ115" i="21" s="1"/>
  <c r="BV115" i="21"/>
  <c r="BW115" i="21" s="1"/>
  <c r="Z115" i="21"/>
  <c r="AB115" i="21" s="1"/>
  <c r="AC115" i="21" s="1"/>
  <c r="DN114" i="21"/>
  <c r="DP114" i="21" s="1"/>
  <c r="DQ114" i="21" s="1"/>
  <c r="BV114" i="21"/>
  <c r="BW114" i="21" s="1"/>
  <c r="Z114" i="21"/>
  <c r="AB114" i="21" s="1"/>
  <c r="AC114" i="21" s="1"/>
  <c r="DN113" i="21"/>
  <c r="DP113" i="21" s="1"/>
  <c r="DQ113" i="21" s="1"/>
  <c r="BV113" i="21"/>
  <c r="BW113" i="21" s="1"/>
  <c r="Z113" i="21"/>
  <c r="AB113" i="21" s="1"/>
  <c r="AC113" i="21" s="1"/>
  <c r="DN112" i="21"/>
  <c r="DP112" i="21" s="1"/>
  <c r="CQ112" i="21"/>
  <c r="CS112" i="21" s="1"/>
  <c r="CT112" i="21" s="1"/>
  <c r="CT111" i="21" s="1"/>
  <c r="BV112" i="21"/>
  <c r="AW112" i="21"/>
  <c r="AY112" i="21" s="1"/>
  <c r="Z112" i="21"/>
  <c r="AB112" i="21" s="1"/>
  <c r="AC112" i="21" s="1"/>
  <c r="EN111" i="21"/>
  <c r="EM111" i="21"/>
  <c r="EG111" i="21"/>
  <c r="EF111" i="21"/>
  <c r="DZ111" i="21"/>
  <c r="DY111" i="21"/>
  <c r="DJ111" i="21"/>
  <c r="DI111" i="21"/>
  <c r="DC111" i="21"/>
  <c r="DB111" i="21"/>
  <c r="CM111" i="21"/>
  <c r="CL111" i="21"/>
  <c r="CF111" i="21"/>
  <c r="CE111" i="21"/>
  <c r="BP111" i="21"/>
  <c r="BO111" i="21"/>
  <c r="BI111" i="21"/>
  <c r="BH111" i="21"/>
  <c r="AS111" i="21"/>
  <c r="AR111" i="21"/>
  <c r="AL111" i="21"/>
  <c r="AK111" i="21"/>
  <c r="V111" i="21"/>
  <c r="U111" i="21"/>
  <c r="O111" i="21"/>
  <c r="N111" i="21"/>
  <c r="AW110" i="21"/>
  <c r="AY110" i="21" s="1"/>
  <c r="AZ110" i="21" s="1"/>
  <c r="AW109" i="21"/>
  <c r="AY109" i="21" s="1"/>
  <c r="AZ109" i="21" s="1"/>
  <c r="Z109" i="21"/>
  <c r="AB109" i="21" s="1"/>
  <c r="AC109" i="21" s="1"/>
  <c r="BV108" i="21"/>
  <c r="BW108" i="21" s="1"/>
  <c r="AW108" i="21"/>
  <c r="AY108" i="21" s="1"/>
  <c r="AZ108" i="21" s="1"/>
  <c r="Z108" i="21"/>
  <c r="AB108" i="21" s="1"/>
  <c r="AC108" i="21" s="1"/>
  <c r="BV107" i="21"/>
  <c r="BW107" i="21" s="1"/>
  <c r="AW107" i="21"/>
  <c r="AY107" i="21" s="1"/>
  <c r="AZ107" i="21" s="1"/>
  <c r="Z107" i="21"/>
  <c r="AB107" i="21" s="1"/>
  <c r="AC107" i="21" s="1"/>
  <c r="BV106" i="21"/>
  <c r="BW106" i="21" s="1"/>
  <c r="AW106" i="21"/>
  <c r="AY106" i="21" s="1"/>
  <c r="AZ106" i="21" s="1"/>
  <c r="Z106" i="21"/>
  <c r="AB106" i="21" s="1"/>
  <c r="AC106" i="21" s="1"/>
  <c r="BV105" i="21"/>
  <c r="BW105" i="21" s="1"/>
  <c r="AW105" i="21"/>
  <c r="AY105" i="21" s="1"/>
  <c r="AZ105" i="21" s="1"/>
  <c r="Z105" i="21"/>
  <c r="AB105" i="21" s="1"/>
  <c r="AC105" i="21" s="1"/>
  <c r="BV104" i="21"/>
  <c r="BW104" i="21" s="1"/>
  <c r="AW104" i="21"/>
  <c r="AY104" i="21" s="1"/>
  <c r="AZ104" i="21" s="1"/>
  <c r="Z104" i="21"/>
  <c r="AB104" i="21" s="1"/>
  <c r="AC104" i="21" s="1"/>
  <c r="BV103" i="21"/>
  <c r="BW103" i="21" s="1"/>
  <c r="AW103" i="21"/>
  <c r="AY103" i="21" s="1"/>
  <c r="AZ103" i="21" s="1"/>
  <c r="Z103" i="21"/>
  <c r="AB103" i="21" s="1"/>
  <c r="AC103" i="21" s="1"/>
  <c r="BV102" i="21"/>
  <c r="BW102" i="21" s="1"/>
  <c r="AW102" i="21"/>
  <c r="AY102" i="21" s="1"/>
  <c r="AZ102" i="21" s="1"/>
  <c r="Z102" i="21"/>
  <c r="AB102" i="21" s="1"/>
  <c r="AC102" i="21" s="1"/>
  <c r="BV101" i="21"/>
  <c r="BW101" i="21" s="1"/>
  <c r="AW101" i="21"/>
  <c r="AY101" i="21" s="1"/>
  <c r="AZ101" i="21" s="1"/>
  <c r="Z101" i="21"/>
  <c r="AB101" i="21" s="1"/>
  <c r="AC101" i="21" s="1"/>
  <c r="BV100" i="21"/>
  <c r="BW100" i="21" s="1"/>
  <c r="AW100" i="21"/>
  <c r="AY100" i="21" s="1"/>
  <c r="AZ100" i="21" s="1"/>
  <c r="Z100" i="21"/>
  <c r="AB100" i="21" s="1"/>
  <c r="AC100" i="21" s="1"/>
  <c r="L100" i="21"/>
  <c r="N100" i="21" s="1"/>
  <c r="O100" i="21" s="1"/>
  <c r="BV99" i="21"/>
  <c r="BW99" i="21" s="1"/>
  <c r="AW99" i="21"/>
  <c r="AY99" i="21" s="1"/>
  <c r="AZ99" i="21" s="1"/>
  <c r="Z99" i="21"/>
  <c r="AB99" i="21" s="1"/>
  <c r="AC99" i="21" s="1"/>
  <c r="L99" i="21"/>
  <c r="N99" i="21" s="1"/>
  <c r="O99" i="21" s="1"/>
  <c r="BV98" i="21"/>
  <c r="BW98" i="21" s="1"/>
  <c r="AW98" i="21"/>
  <c r="AY98" i="21" s="1"/>
  <c r="AZ98" i="21" s="1"/>
  <c r="Z98" i="21"/>
  <c r="AB98" i="21" s="1"/>
  <c r="AC98" i="21" s="1"/>
  <c r="L98" i="21"/>
  <c r="N98" i="21" s="1"/>
  <c r="O98" i="21" s="1"/>
  <c r="BV97" i="21"/>
  <c r="BW97" i="21" s="1"/>
  <c r="AW97" i="21"/>
  <c r="AY97" i="21" s="1"/>
  <c r="AZ97" i="21" s="1"/>
  <c r="AP97" i="21"/>
  <c r="AR97" i="21" s="1"/>
  <c r="AS97" i="21" s="1"/>
  <c r="AI97" i="21"/>
  <c r="AK97" i="21" s="1"/>
  <c r="AL97" i="21" s="1"/>
  <c r="Z97" i="21"/>
  <c r="AB97" i="21" s="1"/>
  <c r="AC97" i="21" s="1"/>
  <c r="L97" i="21"/>
  <c r="N97" i="21" s="1"/>
  <c r="O97" i="21" s="1"/>
  <c r="DN96" i="21"/>
  <c r="DP96" i="21" s="1"/>
  <c r="DQ96" i="21" s="1"/>
  <c r="BV96" i="21"/>
  <c r="BW96" i="21" s="1"/>
  <c r="BO96" i="21"/>
  <c r="BP96" i="21" s="1"/>
  <c r="BH96" i="21"/>
  <c r="BI96" i="21" s="1"/>
  <c r="AW96" i="21"/>
  <c r="AY96" i="21" s="1"/>
  <c r="AZ96" i="21" s="1"/>
  <c r="AP96" i="21"/>
  <c r="AR96" i="21" s="1"/>
  <c r="AS96" i="21" s="1"/>
  <c r="AI96" i="21"/>
  <c r="AK96" i="21" s="1"/>
  <c r="Z96" i="21"/>
  <c r="AB96" i="21" s="1"/>
  <c r="AC96" i="21" s="1"/>
  <c r="S96" i="21"/>
  <c r="U96" i="21" s="1"/>
  <c r="V96" i="21" s="1"/>
  <c r="L96" i="21"/>
  <c r="N96" i="21" s="1"/>
  <c r="O96" i="21" s="1"/>
  <c r="DN95" i="21"/>
  <c r="DP95" i="21" s="1"/>
  <c r="DQ95" i="21" s="1"/>
  <c r="BV95" i="21"/>
  <c r="BW95" i="21" s="1"/>
  <c r="BO95" i="21"/>
  <c r="BP95" i="21" s="1"/>
  <c r="BH95" i="21"/>
  <c r="BI95" i="21" s="1"/>
  <c r="AW95" i="21"/>
  <c r="AY95" i="21" s="1"/>
  <c r="AZ95" i="21" s="1"/>
  <c r="AP95" i="21"/>
  <c r="AR95" i="21" s="1"/>
  <c r="AI95" i="21"/>
  <c r="AK95" i="21" s="1"/>
  <c r="AL95" i="21" s="1"/>
  <c r="Z95" i="21"/>
  <c r="AB95" i="21" s="1"/>
  <c r="S95" i="21"/>
  <c r="U95" i="21" s="1"/>
  <c r="V95" i="21" s="1"/>
  <c r="L95" i="21"/>
  <c r="N95" i="21" s="1"/>
  <c r="EN94" i="21"/>
  <c r="EM94" i="21"/>
  <c r="EG94" i="21"/>
  <c r="EF94" i="21"/>
  <c r="DZ94" i="21"/>
  <c r="DY94" i="21"/>
  <c r="DJ94" i="21"/>
  <c r="DI94" i="21"/>
  <c r="DC94" i="21"/>
  <c r="DB94" i="21"/>
  <c r="CT94" i="21"/>
  <c r="CS94" i="21"/>
  <c r="CM94" i="21"/>
  <c r="CL94" i="21"/>
  <c r="CF94" i="21"/>
  <c r="CE94" i="21"/>
  <c r="EN91" i="21"/>
  <c r="EM91" i="21"/>
  <c r="EG91" i="21"/>
  <c r="EF91" i="21"/>
  <c r="DZ91" i="21"/>
  <c r="DY91" i="21"/>
  <c r="DQ91" i="21"/>
  <c r="DP91" i="21"/>
  <c r="DJ91" i="21"/>
  <c r="DI91" i="21"/>
  <c r="DC91" i="21"/>
  <c r="DB91" i="21"/>
  <c r="CT91" i="21"/>
  <c r="CS91" i="21"/>
  <c r="CM91" i="21"/>
  <c r="CL91" i="21"/>
  <c r="CF91" i="21"/>
  <c r="CE91" i="21"/>
  <c r="BW91" i="21"/>
  <c r="BV91" i="21"/>
  <c r="BP91" i="21"/>
  <c r="BO91" i="21"/>
  <c r="BI91" i="21"/>
  <c r="BH91" i="21"/>
  <c r="AZ91" i="21"/>
  <c r="AY91" i="21"/>
  <c r="AS91" i="21"/>
  <c r="AR91" i="21"/>
  <c r="AL91" i="21"/>
  <c r="AK91" i="21"/>
  <c r="AC91" i="21"/>
  <c r="AB91" i="21"/>
  <c r="V91" i="21"/>
  <c r="U91" i="21"/>
  <c r="O91" i="21"/>
  <c r="N91" i="21"/>
  <c r="EN88" i="21"/>
  <c r="EM88" i="21"/>
  <c r="EG88" i="21"/>
  <c r="EF88" i="21"/>
  <c r="DZ88" i="21"/>
  <c r="DY88" i="21"/>
  <c r="DQ88" i="21"/>
  <c r="DP88" i="21"/>
  <c r="DJ88" i="21"/>
  <c r="DI88" i="21"/>
  <c r="DC88" i="21"/>
  <c r="DB88" i="21"/>
  <c r="CT88" i="21"/>
  <c r="CS88" i="21"/>
  <c r="CM88" i="21"/>
  <c r="CL88" i="21"/>
  <c r="CF88" i="21"/>
  <c r="CE88" i="21"/>
  <c r="BW88" i="21"/>
  <c r="BV88" i="21"/>
  <c r="BP88" i="21"/>
  <c r="BO88" i="21"/>
  <c r="BI88" i="21"/>
  <c r="BH88" i="21"/>
  <c r="AZ88" i="21"/>
  <c r="AY88" i="21"/>
  <c r="AS88" i="21"/>
  <c r="AR88" i="21"/>
  <c r="AL88" i="21"/>
  <c r="AK88" i="21"/>
  <c r="AC88" i="21"/>
  <c r="AB88" i="21"/>
  <c r="V88" i="21"/>
  <c r="U88" i="21"/>
  <c r="O88" i="21"/>
  <c r="N88" i="21"/>
  <c r="BH87" i="21"/>
  <c r="BI87" i="21" s="1"/>
  <c r="BH86" i="21"/>
  <c r="BI86" i="21" s="1"/>
  <c r="AW86" i="21"/>
  <c r="AY86" i="21" s="1"/>
  <c r="AZ86" i="21" s="1"/>
  <c r="AI86" i="21"/>
  <c r="AK86" i="21" s="1"/>
  <c r="AL86" i="21" s="1"/>
  <c r="BH85" i="21"/>
  <c r="BI85" i="21" s="1"/>
  <c r="AW85" i="21"/>
  <c r="AY85" i="21" s="1"/>
  <c r="AZ85" i="21" s="1"/>
  <c r="AI85" i="21"/>
  <c r="AK85" i="21" s="1"/>
  <c r="AL85" i="21" s="1"/>
  <c r="L85" i="21"/>
  <c r="N85" i="21" s="1"/>
  <c r="O85" i="21" s="1"/>
  <c r="BH84" i="21"/>
  <c r="AW84" i="21"/>
  <c r="AY84" i="21" s="1"/>
  <c r="AZ84" i="21" s="1"/>
  <c r="AI84" i="21"/>
  <c r="AK84" i="21" s="1"/>
  <c r="AL84" i="21" s="1"/>
  <c r="L84" i="21"/>
  <c r="N84" i="21" s="1"/>
  <c r="O84" i="21" s="1"/>
  <c r="BH83" i="21"/>
  <c r="BI83" i="21" s="1"/>
  <c r="AW83" i="21"/>
  <c r="AY83" i="21" s="1"/>
  <c r="AZ83" i="21" s="1"/>
  <c r="AI83" i="21"/>
  <c r="AK83" i="21" s="1"/>
  <c r="AL83" i="21" s="1"/>
  <c r="L83" i="21"/>
  <c r="N83" i="21" s="1"/>
  <c r="O83" i="21" s="1"/>
  <c r="BO82" i="21"/>
  <c r="BO81" i="21" s="1"/>
  <c r="BH82" i="21"/>
  <c r="BI82" i="21" s="1"/>
  <c r="AW82" i="21"/>
  <c r="AY82" i="21" s="1"/>
  <c r="AP82" i="21"/>
  <c r="AR82" i="21" s="1"/>
  <c r="AI82" i="21"/>
  <c r="AK82" i="21" s="1"/>
  <c r="S82" i="21"/>
  <c r="U82" i="21" s="1"/>
  <c r="L82" i="21"/>
  <c r="N82" i="21" s="1"/>
  <c r="EN81" i="21"/>
  <c r="EM81" i="21"/>
  <c r="EG81" i="21"/>
  <c r="EF81" i="21"/>
  <c r="DZ81" i="21"/>
  <c r="DY81" i="21"/>
  <c r="DQ81" i="21"/>
  <c r="DP81" i="21"/>
  <c r="DJ81" i="21"/>
  <c r="DI81" i="21"/>
  <c r="DC81" i="21"/>
  <c r="DB81" i="21"/>
  <c r="CT81" i="21"/>
  <c r="CS81" i="21"/>
  <c r="CM81" i="21"/>
  <c r="CL81" i="21"/>
  <c r="CF81" i="21"/>
  <c r="CE81" i="21"/>
  <c r="BW81" i="21"/>
  <c r="BV81" i="21"/>
  <c r="AC81" i="21"/>
  <c r="AB81" i="21"/>
  <c r="Z79" i="21"/>
  <c r="AB79" i="21" s="1"/>
  <c r="AC79" i="21" s="1"/>
  <c r="Z78" i="21"/>
  <c r="AB78" i="21" s="1"/>
  <c r="AC78" i="21" s="1"/>
  <c r="Z77" i="21"/>
  <c r="AB77" i="21" s="1"/>
  <c r="AC77" i="21" s="1"/>
  <c r="Z76" i="21"/>
  <c r="AB76" i="21" s="1"/>
  <c r="AC76" i="21" s="1"/>
  <c r="Z75" i="21"/>
  <c r="AB75" i="21" s="1"/>
  <c r="AC75" i="21" s="1"/>
  <c r="Z74" i="21"/>
  <c r="AB74" i="21" s="1"/>
  <c r="AC74" i="21" s="1"/>
  <c r="Z73" i="21"/>
  <c r="AB73" i="21" s="1"/>
  <c r="AC73" i="21" s="1"/>
  <c r="Z72" i="21"/>
  <c r="AB72" i="21" s="1"/>
  <c r="AC72" i="21" s="1"/>
  <c r="Z71" i="21"/>
  <c r="AB71" i="21" s="1"/>
  <c r="AC71" i="21" s="1"/>
  <c r="Z70" i="21"/>
  <c r="AB70" i="21" s="1"/>
  <c r="AC70" i="21" s="1"/>
  <c r="Z69" i="21"/>
  <c r="AB69" i="21" s="1"/>
  <c r="AC69" i="21" s="1"/>
  <c r="Z68" i="21"/>
  <c r="AB68" i="21" s="1"/>
  <c r="AC68" i="21" s="1"/>
  <c r="Z67" i="21"/>
  <c r="AB67" i="21" s="1"/>
  <c r="AC67" i="21" s="1"/>
  <c r="Z66" i="21"/>
  <c r="AB66" i="21" s="1"/>
  <c r="AC66" i="21" s="1"/>
  <c r="Z65" i="21"/>
  <c r="AB65" i="21" s="1"/>
  <c r="AC65" i="21" s="1"/>
  <c r="Z64" i="21"/>
  <c r="AB64" i="21" s="1"/>
  <c r="AC64" i="21" s="1"/>
  <c r="Z63" i="21"/>
  <c r="AB63" i="21" s="1"/>
  <c r="AC63" i="21" s="1"/>
  <c r="Z62" i="21"/>
  <c r="AB62" i="21" s="1"/>
  <c r="AC62" i="21" s="1"/>
  <c r="DN61" i="21"/>
  <c r="DP61" i="21" s="1"/>
  <c r="DQ61" i="21" s="1"/>
  <c r="Z61" i="21"/>
  <c r="AB61" i="21" s="1"/>
  <c r="AC61" i="21" s="1"/>
  <c r="S61" i="21"/>
  <c r="U61" i="21" s="1"/>
  <c r="V61" i="21" s="1"/>
  <c r="DN60" i="21"/>
  <c r="DP60" i="21" s="1"/>
  <c r="DQ60" i="21" s="1"/>
  <c r="Z60" i="21"/>
  <c r="AB60" i="21" s="1"/>
  <c r="AC60" i="21" s="1"/>
  <c r="S60" i="21"/>
  <c r="U60" i="21" s="1"/>
  <c r="V60" i="21" s="1"/>
  <c r="DN59" i="21"/>
  <c r="DP59" i="21" s="1"/>
  <c r="DQ59" i="21" s="1"/>
  <c r="Z59" i="21"/>
  <c r="AB59" i="21" s="1"/>
  <c r="AC59" i="21" s="1"/>
  <c r="S59" i="21"/>
  <c r="U59" i="21" s="1"/>
  <c r="V59" i="21" s="1"/>
  <c r="DN58" i="21"/>
  <c r="DP58" i="21" s="1"/>
  <c r="DQ58" i="21" s="1"/>
  <c r="Z58" i="21"/>
  <c r="AB58" i="21" s="1"/>
  <c r="AC58" i="21" s="1"/>
  <c r="S58" i="21"/>
  <c r="U58" i="21" s="1"/>
  <c r="V58" i="21" s="1"/>
  <c r="L58" i="21"/>
  <c r="N58" i="21" s="1"/>
  <c r="O58" i="21" s="1"/>
  <c r="DN57" i="21"/>
  <c r="DP57" i="21" s="1"/>
  <c r="DQ57" i="21" s="1"/>
  <c r="Z57" i="21"/>
  <c r="AB57" i="21" s="1"/>
  <c r="AC57" i="21" s="1"/>
  <c r="S57" i="21"/>
  <c r="U57" i="21" s="1"/>
  <c r="V57" i="21" s="1"/>
  <c r="L57" i="21"/>
  <c r="N57" i="21" s="1"/>
  <c r="O57" i="21" s="1"/>
  <c r="DN56" i="21"/>
  <c r="DP56" i="21" s="1"/>
  <c r="DQ56" i="21" s="1"/>
  <c r="Z56" i="21"/>
  <c r="AB56" i="21" s="1"/>
  <c r="AC56" i="21" s="1"/>
  <c r="S56" i="21"/>
  <c r="U56" i="21" s="1"/>
  <c r="V56" i="21" s="1"/>
  <c r="L56" i="21"/>
  <c r="N56" i="21" s="1"/>
  <c r="O56" i="21" s="1"/>
  <c r="DN55" i="21"/>
  <c r="DP55" i="21" s="1"/>
  <c r="DQ55" i="21" s="1"/>
  <c r="Z55" i="21"/>
  <c r="AB55" i="21" s="1"/>
  <c r="AC55" i="21" s="1"/>
  <c r="S55" i="21"/>
  <c r="U55" i="21" s="1"/>
  <c r="L55" i="21"/>
  <c r="N55" i="21" s="1"/>
  <c r="O55" i="21" s="1"/>
  <c r="DN54" i="21"/>
  <c r="DP54" i="21" s="1"/>
  <c r="DQ54" i="21" s="1"/>
  <c r="BH54" i="21"/>
  <c r="BI54" i="21" s="1"/>
  <c r="Z54" i="21"/>
  <c r="AB54" i="21" s="1"/>
  <c r="AC54" i="21" s="1"/>
  <c r="S54" i="21"/>
  <c r="U54" i="21" s="1"/>
  <c r="V54" i="21" s="1"/>
  <c r="L54" i="21"/>
  <c r="N54" i="21" s="1"/>
  <c r="O54" i="21" s="1"/>
  <c r="DN53" i="21"/>
  <c r="DP53" i="21" s="1"/>
  <c r="DQ53" i="21" s="1"/>
  <c r="BV53" i="21"/>
  <c r="BW53" i="21" s="1"/>
  <c r="BW52" i="21" s="1"/>
  <c r="BY52" i="21" s="1"/>
  <c r="BO53" i="21"/>
  <c r="BP53" i="21" s="1"/>
  <c r="BP52" i="21" s="1"/>
  <c r="BP51" i="21" s="1"/>
  <c r="BH53" i="21"/>
  <c r="BI53" i="21" s="1"/>
  <c r="Z53" i="21"/>
  <c r="AB53" i="21" s="1"/>
  <c r="S53" i="21"/>
  <c r="U53" i="21" s="1"/>
  <c r="V53" i="21" s="1"/>
  <c r="L53" i="21"/>
  <c r="N53" i="21" s="1"/>
  <c r="EN52" i="21"/>
  <c r="EP52" i="21" s="1"/>
  <c r="EM52" i="21"/>
  <c r="EM51" i="21" s="1"/>
  <c r="EG52" i="21"/>
  <c r="EG51" i="21" s="1"/>
  <c r="EF52" i="21"/>
  <c r="EF51" i="21" s="1"/>
  <c r="DZ52" i="21"/>
  <c r="DZ51" i="21" s="1"/>
  <c r="DY52" i="21"/>
  <c r="DY51" i="21" s="1"/>
  <c r="DJ52" i="21"/>
  <c r="DJ51" i="21" s="1"/>
  <c r="DI52" i="21"/>
  <c r="DI51" i="21" s="1"/>
  <c r="DC52" i="21"/>
  <c r="DC51" i="21" s="1"/>
  <c r="DB52" i="21"/>
  <c r="DB51" i="21" s="1"/>
  <c r="CT52" i="21"/>
  <c r="CV52" i="21" s="1"/>
  <c r="CS52" i="21"/>
  <c r="CS51" i="21" s="1"/>
  <c r="CM52" i="21"/>
  <c r="CM51" i="21" s="1"/>
  <c r="CL52" i="21"/>
  <c r="CL51" i="21" s="1"/>
  <c r="CF52" i="21"/>
  <c r="CF51" i="21" s="1"/>
  <c r="CE52" i="21"/>
  <c r="CE51" i="21" s="1"/>
  <c r="AZ52" i="21"/>
  <c r="BB52" i="21" s="1"/>
  <c r="AY52" i="21"/>
  <c r="AY51" i="21" s="1"/>
  <c r="AS52" i="21"/>
  <c r="AS51" i="21" s="1"/>
  <c r="AR52" i="21"/>
  <c r="AR51" i="21" s="1"/>
  <c r="AL52" i="21"/>
  <c r="AL51" i="21" s="1"/>
  <c r="AK52" i="21"/>
  <c r="AK51" i="21" s="1"/>
  <c r="DN50" i="21"/>
  <c r="DP50" i="21" s="1"/>
  <c r="DQ50" i="21" s="1"/>
  <c r="DN49" i="21"/>
  <c r="DP49" i="21" s="1"/>
  <c r="DQ49" i="21" s="1"/>
  <c r="DN48" i="21"/>
  <c r="DP48" i="21" s="1"/>
  <c r="DQ48" i="21" s="1"/>
  <c r="DN47" i="21"/>
  <c r="DP47" i="21" s="1"/>
  <c r="DQ47" i="21" s="1"/>
  <c r="DN46" i="21"/>
  <c r="DP46" i="21" s="1"/>
  <c r="DQ46" i="21" s="1"/>
  <c r="DN45" i="21"/>
  <c r="DP45" i="21" s="1"/>
  <c r="DQ45" i="21" s="1"/>
  <c r="DG45" i="21"/>
  <c r="DI45" i="21" s="1"/>
  <c r="DJ45" i="21" s="1"/>
  <c r="DJ44" i="21" s="1"/>
  <c r="EN44" i="21"/>
  <c r="EM44" i="21"/>
  <c r="EG44" i="21"/>
  <c r="EF44" i="21"/>
  <c r="DZ44" i="21"/>
  <c r="DY44" i="21"/>
  <c r="DC44" i="21"/>
  <c r="DB44" i="21"/>
  <c r="CT44" i="21"/>
  <c r="CS44" i="21"/>
  <c r="CM44" i="21"/>
  <c r="CL44" i="21"/>
  <c r="CF44" i="21"/>
  <c r="CE44" i="21"/>
  <c r="BW44" i="21"/>
  <c r="BV44" i="21"/>
  <c r="BP44" i="21"/>
  <c r="BO44" i="21"/>
  <c r="BI44" i="21"/>
  <c r="BH44" i="21"/>
  <c r="AZ44" i="21"/>
  <c r="AY44" i="21"/>
  <c r="AS44" i="21"/>
  <c r="AR44" i="21"/>
  <c r="AL44" i="21"/>
  <c r="AK44" i="21"/>
  <c r="AC44" i="21"/>
  <c r="AB44" i="21"/>
  <c r="V44" i="21"/>
  <c r="U44" i="21"/>
  <c r="O44" i="21"/>
  <c r="N44" i="21"/>
  <c r="EN41" i="21"/>
  <c r="EM41" i="21"/>
  <c r="EG41" i="21"/>
  <c r="EF41" i="21"/>
  <c r="DZ41" i="21"/>
  <c r="DY41" i="21"/>
  <c r="DQ41" i="21"/>
  <c r="DP41" i="21"/>
  <c r="DJ41" i="21"/>
  <c r="DI41" i="21"/>
  <c r="DC41" i="21"/>
  <c r="DB41" i="21"/>
  <c r="CT41" i="21"/>
  <c r="CS41" i="21"/>
  <c r="CM41" i="21"/>
  <c r="CL41" i="21"/>
  <c r="CF41" i="21"/>
  <c r="CE41" i="21"/>
  <c r="BW41" i="21"/>
  <c r="BV41" i="21"/>
  <c r="BP41" i="21"/>
  <c r="BO41" i="21"/>
  <c r="BI41" i="21"/>
  <c r="BH41" i="21"/>
  <c r="AZ41" i="21"/>
  <c r="AY41" i="21"/>
  <c r="AS41" i="21"/>
  <c r="AR41" i="21"/>
  <c r="AL41" i="21"/>
  <c r="AK41" i="21"/>
  <c r="AC41" i="21"/>
  <c r="AB41" i="21"/>
  <c r="V41" i="21"/>
  <c r="U41" i="21"/>
  <c r="O41" i="21"/>
  <c r="N41" i="21"/>
  <c r="DN38" i="21"/>
  <c r="DP38" i="21" s="1"/>
  <c r="DQ38" i="21" s="1"/>
  <c r="AW38" i="21"/>
  <c r="AY38" i="21" s="1"/>
  <c r="DN37" i="21"/>
  <c r="DP37" i="21" s="1"/>
  <c r="AW37" i="21"/>
  <c r="AY37" i="21" s="1"/>
  <c r="AZ37" i="21" s="1"/>
  <c r="AI37" i="21"/>
  <c r="AK37" i="21" s="1"/>
  <c r="AL37" i="21" s="1"/>
  <c r="AL36" i="21" s="1"/>
  <c r="EN36" i="21"/>
  <c r="EM36" i="21"/>
  <c r="EG36" i="21"/>
  <c r="EF36" i="21"/>
  <c r="DZ36" i="21"/>
  <c r="DY36" i="21"/>
  <c r="DJ36" i="21"/>
  <c r="DI36" i="21"/>
  <c r="DC36" i="21"/>
  <c r="DB36" i="21"/>
  <c r="CT36" i="21"/>
  <c r="CS36" i="21"/>
  <c r="CM36" i="21"/>
  <c r="CL36" i="21"/>
  <c r="CF36" i="21"/>
  <c r="CE36" i="21"/>
  <c r="BW36" i="21"/>
  <c r="BV36" i="21"/>
  <c r="BP36" i="21"/>
  <c r="BO36" i="21"/>
  <c r="BI36" i="21"/>
  <c r="BH36" i="21"/>
  <c r="AS36" i="21"/>
  <c r="AR36" i="21"/>
  <c r="AC36" i="21"/>
  <c r="AB36" i="21"/>
  <c r="V36" i="21"/>
  <c r="U36" i="21"/>
  <c r="O36" i="21"/>
  <c r="N36" i="21"/>
  <c r="EN32" i="21"/>
  <c r="EM32" i="21"/>
  <c r="EG32" i="21"/>
  <c r="EF32" i="21"/>
  <c r="DZ32" i="21"/>
  <c r="DY32" i="21"/>
  <c r="DQ32" i="21"/>
  <c r="DP32" i="21"/>
  <c r="DJ32" i="21"/>
  <c r="DI32" i="21"/>
  <c r="DC32" i="21"/>
  <c r="DB32" i="21"/>
  <c r="CT32" i="21"/>
  <c r="CS32" i="21"/>
  <c r="CM32" i="21"/>
  <c r="CL32" i="21"/>
  <c r="CF32" i="21"/>
  <c r="CE32" i="21"/>
  <c r="BW32" i="21"/>
  <c r="BV32" i="21"/>
  <c r="BP32" i="21"/>
  <c r="BO32" i="21"/>
  <c r="BI32" i="21"/>
  <c r="BH32" i="21"/>
  <c r="AZ32" i="21"/>
  <c r="AY32" i="21"/>
  <c r="AS32" i="21"/>
  <c r="AR32" i="21"/>
  <c r="AL32" i="21"/>
  <c r="AK32" i="21"/>
  <c r="AC32" i="21"/>
  <c r="AB32" i="21"/>
  <c r="V32" i="21"/>
  <c r="U32" i="21"/>
  <c r="O32" i="21"/>
  <c r="N32" i="21"/>
  <c r="Z31" i="21"/>
  <c r="AB31" i="21" s="1"/>
  <c r="AC31" i="21" s="1"/>
  <c r="Z30" i="21"/>
  <c r="AB30" i="21" s="1"/>
  <c r="AC30" i="21" s="1"/>
  <c r="Z29" i="21"/>
  <c r="AB29" i="21" s="1"/>
  <c r="AC29" i="21" s="1"/>
  <c r="Z28" i="21"/>
  <c r="AB28" i="21" s="1"/>
  <c r="AC28" i="21" s="1"/>
  <c r="Z27" i="21"/>
  <c r="AB27" i="21" s="1"/>
  <c r="AC27" i="21" s="1"/>
  <c r="Z26" i="21"/>
  <c r="AB26" i="21" s="1"/>
  <c r="AC26" i="21" s="1"/>
  <c r="BV25" i="21"/>
  <c r="BW25" i="21" s="1"/>
  <c r="Z25" i="21"/>
  <c r="AB25" i="21" s="1"/>
  <c r="AC25" i="21" s="1"/>
  <c r="BV24" i="21"/>
  <c r="BW24" i="21" s="1"/>
  <c r="Z24" i="21"/>
  <c r="AB24" i="21" s="1"/>
  <c r="AC24" i="21" s="1"/>
  <c r="BV23" i="21"/>
  <c r="BW23" i="21" s="1"/>
  <c r="BH23" i="21"/>
  <c r="BI23" i="21" s="1"/>
  <c r="Z23" i="21"/>
  <c r="AB23" i="21" s="1"/>
  <c r="AC23" i="21" s="1"/>
  <c r="BV22" i="21"/>
  <c r="BW22" i="21" s="1"/>
  <c r="BH22" i="21"/>
  <c r="BI22" i="21" s="1"/>
  <c r="AY22" i="21"/>
  <c r="AZ22" i="21" s="1"/>
  <c r="Z22" i="21"/>
  <c r="AB22" i="21" s="1"/>
  <c r="AC22" i="21" s="1"/>
  <c r="BV21" i="21"/>
  <c r="BW21" i="21" s="1"/>
  <c r="BO21" i="21"/>
  <c r="BP21" i="21" s="1"/>
  <c r="BH21" i="21"/>
  <c r="BI21" i="21" s="1"/>
  <c r="AY21" i="21"/>
  <c r="AZ21" i="21" s="1"/>
  <c r="Z21" i="21"/>
  <c r="AB21" i="21" s="1"/>
  <c r="AC21" i="21" s="1"/>
  <c r="L21" i="21"/>
  <c r="N21" i="21" s="1"/>
  <c r="O21" i="21" s="1"/>
  <c r="BV20" i="21"/>
  <c r="BO20" i="21"/>
  <c r="BP20" i="21" s="1"/>
  <c r="BH20" i="21"/>
  <c r="BI20" i="21" s="1"/>
  <c r="AY20" i="21"/>
  <c r="AZ20" i="21" s="1"/>
  <c r="AR20" i="21"/>
  <c r="AR19" i="21" s="1"/>
  <c r="AK20" i="21"/>
  <c r="AK19" i="21" s="1"/>
  <c r="Z20" i="21"/>
  <c r="AB20" i="21" s="1"/>
  <c r="AC20" i="21" s="1"/>
  <c r="L20" i="21"/>
  <c r="N20" i="21" s="1"/>
  <c r="EN19" i="21"/>
  <c r="EM19" i="21"/>
  <c r="EG19" i="21"/>
  <c r="EF19" i="21"/>
  <c r="DZ19" i="21"/>
  <c r="DY19" i="21"/>
  <c r="DQ19" i="21"/>
  <c r="DP19" i="21"/>
  <c r="DJ19" i="21"/>
  <c r="DI19" i="21"/>
  <c r="DC19" i="21"/>
  <c r="DB19" i="21"/>
  <c r="CT19" i="21"/>
  <c r="CS19" i="21"/>
  <c r="CM19" i="21"/>
  <c r="CL19" i="21"/>
  <c r="CF19" i="21"/>
  <c r="CE19" i="21"/>
  <c r="V19" i="21"/>
  <c r="U19" i="21"/>
  <c r="BV18" i="21"/>
  <c r="BW18" i="21" s="1"/>
  <c r="BV17" i="21"/>
  <c r="BW17" i="21" s="1"/>
  <c r="BV16" i="21"/>
  <c r="BW16" i="21" s="1"/>
  <c r="BV15" i="21"/>
  <c r="BV14" i="21"/>
  <c r="BW14" i="21" s="1"/>
  <c r="DN13" i="21"/>
  <c r="DP13" i="21" s="1"/>
  <c r="DQ13" i="21" s="1"/>
  <c r="BV13" i="21"/>
  <c r="BW13" i="21" s="1"/>
  <c r="DN12" i="21"/>
  <c r="DP12" i="21" s="1"/>
  <c r="DQ12" i="21" s="1"/>
  <c r="BV12" i="21"/>
  <c r="BW12" i="21" s="1"/>
  <c r="DJ11" i="21"/>
  <c r="DI11" i="21"/>
  <c r="DC11" i="21"/>
  <c r="DB11" i="21"/>
  <c r="CT11" i="21"/>
  <c r="CS11" i="21"/>
  <c r="CM11" i="21"/>
  <c r="CL11" i="21"/>
  <c r="CF11" i="21"/>
  <c r="CE11" i="21"/>
  <c r="BP11" i="21"/>
  <c r="BO11" i="21"/>
  <c r="BI11" i="21"/>
  <c r="BH11" i="21"/>
  <c r="AZ11" i="21"/>
  <c r="AY11" i="21"/>
  <c r="AS11" i="21"/>
  <c r="AR11" i="21"/>
  <c r="AL11" i="21"/>
  <c r="AK11" i="21"/>
  <c r="AC11" i="21"/>
  <c r="AB11" i="21"/>
  <c r="V11" i="21"/>
  <c r="U11" i="21"/>
  <c r="O11" i="21"/>
  <c r="N11" i="21"/>
  <c r="DQ8" i="21"/>
  <c r="DP8" i="21"/>
  <c r="DJ8" i="21"/>
  <c r="DI8" i="21"/>
  <c r="DC8" i="21"/>
  <c r="DB8" i="21"/>
  <c r="CT8" i="21"/>
  <c r="CS8" i="21"/>
  <c r="CM8" i="21"/>
  <c r="CL8" i="21"/>
  <c r="CF8" i="21"/>
  <c r="CE8" i="21"/>
  <c r="BW8" i="21"/>
  <c r="BV8" i="21"/>
  <c r="BP8" i="21"/>
  <c r="BO8" i="21"/>
  <c r="BI8" i="21"/>
  <c r="BH8" i="21"/>
  <c r="AZ8" i="21"/>
  <c r="AY8" i="21"/>
  <c r="AS8" i="21"/>
  <c r="AR8" i="21"/>
  <c r="AL8" i="21"/>
  <c r="AK8" i="21"/>
  <c r="AC8" i="21"/>
  <c r="AB8" i="21"/>
  <c r="V8" i="21"/>
  <c r="U8" i="21"/>
  <c r="O8" i="21"/>
  <c r="N8" i="21"/>
  <c r="CJ222" i="20"/>
  <c r="CJ221" i="20" s="1"/>
  <c r="CI222" i="20"/>
  <c r="CI221" i="20" s="1"/>
  <c r="CG222" i="20"/>
  <c r="CG221" i="20" s="1"/>
  <c r="CF222" i="20"/>
  <c r="CF221" i="20" s="1"/>
  <c r="BV222" i="20"/>
  <c r="BV221" i="20" s="1"/>
  <c r="BU222" i="20"/>
  <c r="BU221" i="20" s="1"/>
  <c r="BS222" i="20"/>
  <c r="BS221" i="20" s="1"/>
  <c r="BR222" i="20"/>
  <c r="BR221" i="20" s="1"/>
  <c r="BH222" i="20"/>
  <c r="BH221" i="20" s="1"/>
  <c r="BG222" i="20"/>
  <c r="BG221" i="20" s="1"/>
  <c r="BE222" i="20"/>
  <c r="BE221" i="20" s="1"/>
  <c r="BD222" i="20"/>
  <c r="BD221" i="20" s="1"/>
  <c r="AU222" i="20"/>
  <c r="AU221" i="20" s="1"/>
  <c r="AT222" i="20"/>
  <c r="AT221" i="20" s="1"/>
  <c r="AR222" i="20"/>
  <c r="AR221" i="20" s="1"/>
  <c r="AQ222" i="20"/>
  <c r="AQ221" i="20" s="1"/>
  <c r="AG222" i="20"/>
  <c r="AG221" i="20" s="1"/>
  <c r="AF222" i="20"/>
  <c r="AF221" i="20" s="1"/>
  <c r="AD222" i="20"/>
  <c r="AD221" i="20" s="1"/>
  <c r="AC222" i="20"/>
  <c r="AC221" i="20" s="1"/>
  <c r="S222" i="20"/>
  <c r="S221" i="20" s="1"/>
  <c r="R222" i="20"/>
  <c r="R221" i="20" s="1"/>
  <c r="P222" i="20"/>
  <c r="P221" i="20" s="1"/>
  <c r="O222" i="20"/>
  <c r="O221" i="20" s="1"/>
  <c r="CJ212" i="20"/>
  <c r="CI212" i="20"/>
  <c r="CG212" i="20"/>
  <c r="CF212" i="20"/>
  <c r="BV212" i="20"/>
  <c r="BU212" i="20"/>
  <c r="BS212" i="20"/>
  <c r="BR212" i="20"/>
  <c r="BH212" i="20"/>
  <c r="BG212" i="20"/>
  <c r="BE212" i="20"/>
  <c r="BD212" i="20"/>
  <c r="AU212" i="20"/>
  <c r="AT212" i="20"/>
  <c r="AR212" i="20"/>
  <c r="AQ212" i="20"/>
  <c r="AG212" i="20"/>
  <c r="AF212" i="20"/>
  <c r="AD212" i="20"/>
  <c r="AC212" i="20"/>
  <c r="S212" i="20"/>
  <c r="R212" i="20"/>
  <c r="P212" i="20"/>
  <c r="O212" i="20"/>
  <c r="CJ209" i="20"/>
  <c r="CJ208" i="20" s="1"/>
  <c r="CI209" i="20"/>
  <c r="CI208" i="20" s="1"/>
  <c r="CG209" i="20"/>
  <c r="CF209" i="20"/>
  <c r="BV209" i="20"/>
  <c r="BU209" i="20"/>
  <c r="BS209" i="20"/>
  <c r="BS208" i="20" s="1"/>
  <c r="BR209" i="20"/>
  <c r="BR208" i="20" s="1"/>
  <c r="BH209" i="20"/>
  <c r="BG209" i="20"/>
  <c r="BE209" i="20"/>
  <c r="BE208" i="20" s="1"/>
  <c r="BD209" i="20"/>
  <c r="AU209" i="20"/>
  <c r="AT209" i="20"/>
  <c r="AR209" i="20"/>
  <c r="AR208" i="20" s="1"/>
  <c r="AQ209" i="20"/>
  <c r="AQ208" i="20" s="1"/>
  <c r="AG209" i="20"/>
  <c r="AG208" i="20" s="1"/>
  <c r="AF209" i="20"/>
  <c r="AD209" i="20"/>
  <c r="AC209" i="20"/>
  <c r="S209" i="20"/>
  <c r="R209" i="20"/>
  <c r="R208" i="20" s="1"/>
  <c r="P209" i="20"/>
  <c r="P208" i="20" s="1"/>
  <c r="O209" i="20"/>
  <c r="CJ196" i="20"/>
  <c r="CI196" i="20"/>
  <c r="CG196" i="20"/>
  <c r="CF196" i="20"/>
  <c r="BV196" i="20"/>
  <c r="BU196" i="20"/>
  <c r="BS196" i="20"/>
  <c r="BR196" i="20"/>
  <c r="BH196" i="20"/>
  <c r="BG196" i="20"/>
  <c r="BE196" i="20"/>
  <c r="BD196" i="20"/>
  <c r="AU196" i="20"/>
  <c r="AT196" i="20"/>
  <c r="AR196" i="20"/>
  <c r="AQ196" i="20"/>
  <c r="AG196" i="20"/>
  <c r="AF196" i="20"/>
  <c r="AD196" i="20"/>
  <c r="AC196" i="20"/>
  <c r="S196" i="20"/>
  <c r="R196" i="20"/>
  <c r="P196" i="20"/>
  <c r="O196" i="20"/>
  <c r="CJ193" i="20"/>
  <c r="CI193" i="20"/>
  <c r="CG193" i="20"/>
  <c r="CG192" i="20" s="1"/>
  <c r="CF193" i="20"/>
  <c r="CF192" i="20" s="1"/>
  <c r="BV193" i="20"/>
  <c r="BV192" i="20" s="1"/>
  <c r="BU193" i="20"/>
  <c r="BS193" i="20"/>
  <c r="BR193" i="20"/>
  <c r="BH193" i="20"/>
  <c r="BH192" i="20" s="1"/>
  <c r="BG193" i="20"/>
  <c r="BG192" i="20" s="1"/>
  <c r="BE193" i="20"/>
  <c r="BE192" i="20" s="1"/>
  <c r="BD193" i="20"/>
  <c r="BD192" i="20" s="1"/>
  <c r="AU193" i="20"/>
  <c r="AU192" i="20" s="1"/>
  <c r="AT193" i="20"/>
  <c r="AR193" i="20"/>
  <c r="AQ193" i="20"/>
  <c r="AG193" i="20"/>
  <c r="AG192" i="20" s="1"/>
  <c r="AF193" i="20"/>
  <c r="AD193" i="20"/>
  <c r="AD192" i="20" s="1"/>
  <c r="AC193" i="20"/>
  <c r="AC192" i="20" s="1"/>
  <c r="S193" i="20"/>
  <c r="S192" i="20" s="1"/>
  <c r="R193" i="20"/>
  <c r="R192" i="20" s="1"/>
  <c r="P193" i="20"/>
  <c r="P192" i="20" s="1"/>
  <c r="O193" i="20"/>
  <c r="O192" i="20" s="1"/>
  <c r="CJ189" i="20"/>
  <c r="CI189" i="20"/>
  <c r="CG189" i="20"/>
  <c r="CF189" i="20"/>
  <c r="BV189" i="20"/>
  <c r="BU189" i="20"/>
  <c r="BS189" i="20"/>
  <c r="BR189" i="20"/>
  <c r="BH189" i="20"/>
  <c r="BG189" i="20"/>
  <c r="BE189" i="20"/>
  <c r="BD189" i="20"/>
  <c r="AU189" i="20"/>
  <c r="AT189" i="20"/>
  <c r="AR189" i="20"/>
  <c r="AQ189" i="20"/>
  <c r="AG189" i="20"/>
  <c r="AF189" i="20"/>
  <c r="AD189" i="20"/>
  <c r="AC189" i="20"/>
  <c r="S189" i="20"/>
  <c r="R189" i="20"/>
  <c r="P189" i="20"/>
  <c r="O189" i="20"/>
  <c r="CJ186" i="20"/>
  <c r="CI186" i="20"/>
  <c r="CG186" i="20"/>
  <c r="CF186" i="20"/>
  <c r="BV186" i="20"/>
  <c r="BU186" i="20"/>
  <c r="BS186" i="20"/>
  <c r="BR186" i="20"/>
  <c r="BH186" i="20"/>
  <c r="BG186" i="20"/>
  <c r="BE186" i="20"/>
  <c r="BD186" i="20"/>
  <c r="AU186" i="20"/>
  <c r="AT186" i="20"/>
  <c r="AR186" i="20"/>
  <c r="AQ186" i="20"/>
  <c r="AG186" i="20"/>
  <c r="AF186" i="20"/>
  <c r="AD186" i="20"/>
  <c r="AC186" i="20"/>
  <c r="S186" i="20"/>
  <c r="R186" i="20"/>
  <c r="P186" i="20"/>
  <c r="O186" i="20"/>
  <c r="CJ183" i="20"/>
  <c r="CI183" i="20"/>
  <c r="CG183" i="20"/>
  <c r="CF183" i="20"/>
  <c r="BV183" i="20"/>
  <c r="BU183" i="20"/>
  <c r="BS183" i="20"/>
  <c r="BR183" i="20"/>
  <c r="BH183" i="20"/>
  <c r="BG183" i="20"/>
  <c r="BE183" i="20"/>
  <c r="BD183" i="20"/>
  <c r="AU183" i="20"/>
  <c r="AT183" i="20"/>
  <c r="AR183" i="20"/>
  <c r="AQ183" i="20"/>
  <c r="AG183" i="20"/>
  <c r="AF183" i="20"/>
  <c r="AD183" i="20"/>
  <c r="AC183" i="20"/>
  <c r="S183" i="20"/>
  <c r="R183" i="20"/>
  <c r="P183" i="20"/>
  <c r="O183" i="20"/>
  <c r="CJ180" i="20"/>
  <c r="CJ179" i="20" s="1"/>
  <c r="CI180" i="20"/>
  <c r="CG180" i="20"/>
  <c r="CF180" i="20"/>
  <c r="BV180" i="20"/>
  <c r="BU180" i="20"/>
  <c r="BS180" i="20"/>
  <c r="BS179" i="20" s="1"/>
  <c r="BR180" i="20"/>
  <c r="BH180" i="20"/>
  <c r="BH179" i="20" s="1"/>
  <c r="BG180" i="20"/>
  <c r="BG179" i="20" s="1"/>
  <c r="BE180" i="20"/>
  <c r="BD180" i="20"/>
  <c r="AU180" i="20"/>
  <c r="AT180" i="20"/>
  <c r="AT179" i="20" s="1"/>
  <c r="AR180" i="20"/>
  <c r="AQ180" i="20"/>
  <c r="AG180" i="20"/>
  <c r="AG179" i="20" s="1"/>
  <c r="AF180" i="20"/>
  <c r="AF179" i="20" s="1"/>
  <c r="AD180" i="20"/>
  <c r="AD179" i="20" s="1"/>
  <c r="AC180" i="20"/>
  <c r="S180" i="20"/>
  <c r="R180" i="20"/>
  <c r="P180" i="20"/>
  <c r="O180" i="20"/>
  <c r="CI179" i="20"/>
  <c r="CG179" i="20"/>
  <c r="CF179" i="20"/>
  <c r="CJ176" i="20"/>
  <c r="CJ175" i="20" s="1"/>
  <c r="CI176" i="20"/>
  <c r="CI175" i="20" s="1"/>
  <c r="CG176" i="20"/>
  <c r="CG175" i="20" s="1"/>
  <c r="CF176" i="20"/>
  <c r="CF175" i="20" s="1"/>
  <c r="BV176" i="20"/>
  <c r="BV175" i="20" s="1"/>
  <c r="BU176" i="20"/>
  <c r="BU175" i="20" s="1"/>
  <c r="BS176" i="20"/>
  <c r="BS175" i="20" s="1"/>
  <c r="BR176" i="20"/>
  <c r="BR175" i="20" s="1"/>
  <c r="BH176" i="20"/>
  <c r="BH175" i="20" s="1"/>
  <c r="BG176" i="20"/>
  <c r="BG175" i="20" s="1"/>
  <c r="BE176" i="20"/>
  <c r="BE175" i="20" s="1"/>
  <c r="BD176" i="20"/>
  <c r="BD175" i="20" s="1"/>
  <c r="AU176" i="20"/>
  <c r="AU175" i="20" s="1"/>
  <c r="AT176" i="20"/>
  <c r="AT175" i="20" s="1"/>
  <c r="AG176" i="20"/>
  <c r="AG175" i="20" s="1"/>
  <c r="AF176" i="20"/>
  <c r="AF175" i="20" s="1"/>
  <c r="S176" i="20"/>
  <c r="S175" i="20" s="1"/>
  <c r="R176" i="20"/>
  <c r="R175" i="20" s="1"/>
  <c r="P176" i="20"/>
  <c r="P175" i="20" s="1"/>
  <c r="O176" i="20"/>
  <c r="O175" i="20" s="1"/>
  <c r="CJ172" i="20"/>
  <c r="CJ171" i="20" s="1"/>
  <c r="CI172" i="20"/>
  <c r="CI171" i="20" s="1"/>
  <c r="CG172" i="20"/>
  <c r="CG171" i="20" s="1"/>
  <c r="CF172" i="20"/>
  <c r="CF171" i="20" s="1"/>
  <c r="BV172" i="20"/>
  <c r="BV171" i="20" s="1"/>
  <c r="BU172" i="20"/>
  <c r="BU171" i="20" s="1"/>
  <c r="BS172" i="20"/>
  <c r="BS171" i="20" s="1"/>
  <c r="BR172" i="20"/>
  <c r="BR171" i="20" s="1"/>
  <c r="BH172" i="20"/>
  <c r="BH171" i="20" s="1"/>
  <c r="BG172" i="20"/>
  <c r="BG171" i="20" s="1"/>
  <c r="BE172" i="20"/>
  <c r="BE171" i="20" s="1"/>
  <c r="BD172" i="20"/>
  <c r="BD171" i="20" s="1"/>
  <c r="S172" i="20"/>
  <c r="S171" i="20" s="1"/>
  <c r="R172" i="20"/>
  <c r="R171" i="20" s="1"/>
  <c r="P172" i="20"/>
  <c r="P171" i="20" s="1"/>
  <c r="O172" i="20"/>
  <c r="O171" i="20" s="1"/>
  <c r="CJ168" i="20"/>
  <c r="CI168" i="20"/>
  <c r="CG168" i="20"/>
  <c r="CF168" i="20"/>
  <c r="BV168" i="20"/>
  <c r="BU168" i="20"/>
  <c r="BS168" i="20"/>
  <c r="BR168" i="20"/>
  <c r="BH168" i="20"/>
  <c r="BG168" i="20"/>
  <c r="BE168" i="20"/>
  <c r="BD168" i="20"/>
  <c r="AU168" i="20"/>
  <c r="AT168" i="20"/>
  <c r="AR168" i="20"/>
  <c r="AQ168" i="20"/>
  <c r="AG168" i="20"/>
  <c r="AF168" i="20"/>
  <c r="AD168" i="20"/>
  <c r="AC168" i="20"/>
  <c r="S168" i="20"/>
  <c r="R168" i="20"/>
  <c r="P168" i="20"/>
  <c r="O168" i="20"/>
  <c r="CJ165" i="20"/>
  <c r="CI165" i="20"/>
  <c r="CG165" i="20"/>
  <c r="CF165" i="20"/>
  <c r="CF164" i="20" s="1"/>
  <c r="BV165" i="20"/>
  <c r="BV164" i="20" s="1"/>
  <c r="BU165" i="20"/>
  <c r="BU164" i="20" s="1"/>
  <c r="BS165" i="20"/>
  <c r="BR165" i="20"/>
  <c r="BH165" i="20"/>
  <c r="BG165" i="20"/>
  <c r="BG164" i="20" s="1"/>
  <c r="BE165" i="20"/>
  <c r="BE164" i="20" s="1"/>
  <c r="BD165" i="20"/>
  <c r="BD164" i="20" s="1"/>
  <c r="AU165" i="20"/>
  <c r="AU164" i="20" s="1"/>
  <c r="AT165" i="20"/>
  <c r="AT164" i="20" s="1"/>
  <c r="AR165" i="20"/>
  <c r="AQ165" i="20"/>
  <c r="AG165" i="20"/>
  <c r="AF165" i="20"/>
  <c r="AF164" i="20" s="1"/>
  <c r="AD165" i="20"/>
  <c r="AC165" i="20"/>
  <c r="AC164" i="20" s="1"/>
  <c r="S165" i="20"/>
  <c r="S164" i="20" s="1"/>
  <c r="R165" i="20"/>
  <c r="R164" i="20" s="1"/>
  <c r="P165" i="20"/>
  <c r="P164" i="20" s="1"/>
  <c r="O165" i="20"/>
  <c r="CJ164" i="20"/>
  <c r="CI164" i="20"/>
  <c r="CJ161" i="20"/>
  <c r="CI161" i="20"/>
  <c r="CG161" i="20"/>
  <c r="CF161" i="20"/>
  <c r="BV161" i="20"/>
  <c r="BU161" i="20"/>
  <c r="BS161" i="20"/>
  <c r="BR161" i="20"/>
  <c r="BH161" i="20"/>
  <c r="BG161" i="20"/>
  <c r="BE161" i="20"/>
  <c r="BD161" i="20"/>
  <c r="AU161" i="20"/>
  <c r="AT161" i="20"/>
  <c r="AR161" i="20"/>
  <c r="AQ161" i="20"/>
  <c r="AG161" i="20"/>
  <c r="AF161" i="20"/>
  <c r="AD161" i="20"/>
  <c r="AC161" i="20"/>
  <c r="S161" i="20"/>
  <c r="R161" i="20"/>
  <c r="P161" i="20"/>
  <c r="O161" i="20"/>
  <c r="CJ158" i="20"/>
  <c r="CI158" i="20"/>
  <c r="CI157" i="20" s="1"/>
  <c r="CG158" i="20"/>
  <c r="CG157" i="20" s="1"/>
  <c r="CF158" i="20"/>
  <c r="BV158" i="20"/>
  <c r="BV157" i="20" s="1"/>
  <c r="BU158" i="20"/>
  <c r="BU157" i="20" s="1"/>
  <c r="BS158" i="20"/>
  <c r="BS157" i="20" s="1"/>
  <c r="BR158" i="20"/>
  <c r="BR157" i="20" s="1"/>
  <c r="BH158" i="20"/>
  <c r="BH157" i="20" s="1"/>
  <c r="BG158" i="20"/>
  <c r="BG157" i="20" s="1"/>
  <c r="BE158" i="20"/>
  <c r="BE157" i="20" s="1"/>
  <c r="BD158" i="20"/>
  <c r="AU158" i="20"/>
  <c r="AU157" i="20" s="1"/>
  <c r="AT158" i="20"/>
  <c r="AT157" i="20" s="1"/>
  <c r="AR158" i="20"/>
  <c r="AR157" i="20" s="1"/>
  <c r="AQ158" i="20"/>
  <c r="AG158" i="20"/>
  <c r="AG157" i="20" s="1"/>
  <c r="AF158" i="20"/>
  <c r="AF157" i="20" s="1"/>
  <c r="AD158" i="20"/>
  <c r="AD157" i="20" s="1"/>
  <c r="AC158" i="20"/>
  <c r="AC157" i="20" s="1"/>
  <c r="S158" i="20"/>
  <c r="S157" i="20" s="1"/>
  <c r="R158" i="20"/>
  <c r="R157" i="20" s="1"/>
  <c r="P158" i="20"/>
  <c r="P157" i="20" s="1"/>
  <c r="O158" i="20"/>
  <c r="O157" i="20" s="1"/>
  <c r="CJ154" i="20"/>
  <c r="CI154" i="20"/>
  <c r="CG154" i="20"/>
  <c r="CF154" i="20"/>
  <c r="BV154" i="20"/>
  <c r="BU154" i="20"/>
  <c r="BS154" i="20"/>
  <c r="BR154" i="20"/>
  <c r="BH154" i="20"/>
  <c r="BG154" i="20"/>
  <c r="BE154" i="20"/>
  <c r="BD154" i="20"/>
  <c r="AG154" i="20"/>
  <c r="AF154" i="20"/>
  <c r="AD154" i="20"/>
  <c r="AC154" i="20"/>
  <c r="S154" i="20"/>
  <c r="R154" i="20"/>
  <c r="P154" i="20"/>
  <c r="O154" i="20"/>
  <c r="CJ151" i="20"/>
  <c r="CI151" i="20"/>
  <c r="CG151" i="20"/>
  <c r="CF151" i="20"/>
  <c r="BV151" i="20"/>
  <c r="BU151" i="20"/>
  <c r="BS151" i="20"/>
  <c r="BR151" i="20"/>
  <c r="BH151" i="20"/>
  <c r="BG151" i="20"/>
  <c r="BE151" i="20"/>
  <c r="BD151" i="20"/>
  <c r="AU151" i="20"/>
  <c r="AT151" i="20"/>
  <c r="AR151" i="20"/>
  <c r="AQ151" i="20"/>
  <c r="AG151" i="20"/>
  <c r="AF151" i="20"/>
  <c r="AD151" i="20"/>
  <c r="AC151" i="20"/>
  <c r="S151" i="20"/>
  <c r="R151" i="20"/>
  <c r="P151" i="20"/>
  <c r="O151" i="20"/>
  <c r="CJ148" i="20"/>
  <c r="CI148" i="20"/>
  <c r="CG148" i="20"/>
  <c r="CF148" i="20"/>
  <c r="BV148" i="20"/>
  <c r="BU148" i="20"/>
  <c r="BS148" i="20"/>
  <c r="BR148" i="20"/>
  <c r="BH148" i="20"/>
  <c r="BG148" i="20"/>
  <c r="BE148" i="20"/>
  <c r="BD148" i="20"/>
  <c r="AU148" i="20"/>
  <c r="AT148" i="20"/>
  <c r="AR148" i="20"/>
  <c r="AQ148" i="20"/>
  <c r="AG148" i="20"/>
  <c r="AF148" i="20"/>
  <c r="AD148" i="20"/>
  <c r="AC148" i="20"/>
  <c r="AC147" i="20" s="1"/>
  <c r="S148" i="20"/>
  <c r="R148" i="20"/>
  <c r="R147" i="20" s="1"/>
  <c r="P148" i="20"/>
  <c r="P147" i="20" s="1"/>
  <c r="O148" i="20"/>
  <c r="BV140" i="20"/>
  <c r="BU140" i="20"/>
  <c r="BS140" i="20"/>
  <c r="BR140" i="20"/>
  <c r="BH140" i="20"/>
  <c r="BG140" i="20"/>
  <c r="BE140" i="20"/>
  <c r="BD140" i="20"/>
  <c r="AU140" i="20"/>
  <c r="AT140" i="20"/>
  <c r="AR140" i="20"/>
  <c r="AQ140" i="20"/>
  <c r="AG140" i="20"/>
  <c r="AF140" i="20"/>
  <c r="AD140" i="20"/>
  <c r="AC140" i="20"/>
  <c r="S140" i="20"/>
  <c r="R140" i="20"/>
  <c r="P140" i="20"/>
  <c r="O140" i="20"/>
  <c r="CJ137" i="20"/>
  <c r="CI137" i="20"/>
  <c r="CG137" i="20"/>
  <c r="CF137" i="20"/>
  <c r="BV137" i="20"/>
  <c r="BV136" i="20" s="1"/>
  <c r="BU137" i="20"/>
  <c r="BS137" i="20"/>
  <c r="BS136" i="20" s="1"/>
  <c r="BR137" i="20"/>
  <c r="BR136" i="20" s="1"/>
  <c r="BH137" i="20"/>
  <c r="BG137" i="20"/>
  <c r="BE137" i="20"/>
  <c r="BE136" i="20" s="1"/>
  <c r="BD137" i="20"/>
  <c r="BD136" i="20" s="1"/>
  <c r="AU137" i="20"/>
  <c r="AU136" i="20" s="1"/>
  <c r="AT137" i="20"/>
  <c r="AR137" i="20"/>
  <c r="AR136" i="20" s="1"/>
  <c r="AQ137" i="20"/>
  <c r="AQ136" i="20" s="1"/>
  <c r="AG137" i="20"/>
  <c r="AF137" i="20"/>
  <c r="AF136" i="20" s="1"/>
  <c r="AD137" i="20"/>
  <c r="AD136" i="20" s="1"/>
  <c r="AC137" i="20"/>
  <c r="AC136" i="20" s="1"/>
  <c r="S137" i="20"/>
  <c r="S136" i="20" s="1"/>
  <c r="R137" i="20"/>
  <c r="P137" i="20"/>
  <c r="P136" i="20" s="1"/>
  <c r="O137" i="20"/>
  <c r="CJ125" i="20"/>
  <c r="CI125" i="20"/>
  <c r="CG125" i="20"/>
  <c r="CF125" i="20"/>
  <c r="BV125" i="20"/>
  <c r="BU125" i="20"/>
  <c r="BS125" i="20"/>
  <c r="BR125" i="20"/>
  <c r="BH125" i="20"/>
  <c r="BG125" i="20"/>
  <c r="BE125" i="20"/>
  <c r="BD125" i="20"/>
  <c r="AU125" i="20"/>
  <c r="AT125" i="20"/>
  <c r="AR125" i="20"/>
  <c r="AQ125" i="20"/>
  <c r="AG125" i="20"/>
  <c r="AF125" i="20"/>
  <c r="AD125" i="20"/>
  <c r="AC125" i="20"/>
  <c r="S125" i="20"/>
  <c r="R125" i="20"/>
  <c r="P125" i="20"/>
  <c r="O125" i="20"/>
  <c r="CJ122" i="20"/>
  <c r="CI122" i="20"/>
  <c r="CG122" i="20"/>
  <c r="CF122" i="20"/>
  <c r="BV122" i="20"/>
  <c r="BU122" i="20"/>
  <c r="BS122" i="20"/>
  <c r="BR122" i="20"/>
  <c r="BH122" i="20"/>
  <c r="BG122" i="20"/>
  <c r="BE122" i="20"/>
  <c r="BD122" i="20"/>
  <c r="AU122" i="20"/>
  <c r="AT122" i="20"/>
  <c r="AR122" i="20"/>
  <c r="AQ122" i="20"/>
  <c r="AG122" i="20"/>
  <c r="AF122" i="20"/>
  <c r="AD122" i="20"/>
  <c r="AC122" i="20"/>
  <c r="S122" i="20"/>
  <c r="R122" i="20"/>
  <c r="P122" i="20"/>
  <c r="O122" i="20"/>
  <c r="CJ119" i="20"/>
  <c r="CI119" i="20"/>
  <c r="CG119" i="20"/>
  <c r="CF119" i="20"/>
  <c r="BV119" i="20"/>
  <c r="BU119" i="20"/>
  <c r="BS119" i="20"/>
  <c r="BR119" i="20"/>
  <c r="BH119" i="20"/>
  <c r="BG119" i="20"/>
  <c r="BE119" i="20"/>
  <c r="BD119" i="20"/>
  <c r="AU119" i="20"/>
  <c r="AT119" i="20"/>
  <c r="AR119" i="20"/>
  <c r="AQ119" i="20"/>
  <c r="AG119" i="20"/>
  <c r="AF119" i="20"/>
  <c r="AD119" i="20"/>
  <c r="AC119" i="20"/>
  <c r="S119" i="20"/>
  <c r="R119" i="20"/>
  <c r="CJ112" i="20"/>
  <c r="CI112" i="20"/>
  <c r="CG112" i="20"/>
  <c r="CF112" i="20"/>
  <c r="BH112" i="20"/>
  <c r="BG112" i="20"/>
  <c r="BE112" i="20"/>
  <c r="BD112" i="20"/>
  <c r="AG112" i="20"/>
  <c r="AF112" i="20"/>
  <c r="AD112" i="20"/>
  <c r="AC112" i="20"/>
  <c r="CJ107" i="20"/>
  <c r="CI107" i="20"/>
  <c r="CG107" i="20"/>
  <c r="CF107" i="20"/>
  <c r="BV107" i="20"/>
  <c r="BU107" i="20"/>
  <c r="BS107" i="20"/>
  <c r="BR107" i="20"/>
  <c r="BH107" i="20"/>
  <c r="BG107" i="20"/>
  <c r="BE107" i="20"/>
  <c r="BD107" i="20"/>
  <c r="AU107" i="20"/>
  <c r="AT107" i="20"/>
  <c r="AR107" i="20"/>
  <c r="AQ107" i="20"/>
  <c r="AG107" i="20"/>
  <c r="AF107" i="20"/>
  <c r="AD107" i="20"/>
  <c r="AC107" i="20"/>
  <c r="CJ98" i="20"/>
  <c r="CI98" i="20"/>
  <c r="CG98" i="20"/>
  <c r="CF98" i="20"/>
  <c r="BV98" i="20"/>
  <c r="BU98" i="20"/>
  <c r="BS98" i="20"/>
  <c r="BR98" i="20"/>
  <c r="BH98" i="20"/>
  <c r="BG98" i="20"/>
  <c r="BE98" i="20"/>
  <c r="BD98" i="20"/>
  <c r="AG98" i="20"/>
  <c r="AF98" i="20"/>
  <c r="AD98" i="20"/>
  <c r="AC98" i="20"/>
  <c r="CJ90" i="20"/>
  <c r="CI90" i="20"/>
  <c r="CG90" i="20"/>
  <c r="CF90" i="20"/>
  <c r="BH90" i="20"/>
  <c r="BG90" i="20"/>
  <c r="BE90" i="20"/>
  <c r="BD90" i="20"/>
  <c r="AG90" i="20"/>
  <c r="AF90" i="20"/>
  <c r="AD90" i="20"/>
  <c r="AC90" i="20"/>
  <c r="S90" i="20"/>
  <c r="R90" i="20"/>
  <c r="P90" i="20"/>
  <c r="O90" i="20"/>
  <c r="CJ86" i="20"/>
  <c r="CI86" i="20"/>
  <c r="CG86" i="20"/>
  <c r="CF86" i="20"/>
  <c r="BV86" i="20"/>
  <c r="BU86" i="20"/>
  <c r="BS86" i="20"/>
  <c r="BR86" i="20"/>
  <c r="BH86" i="20"/>
  <c r="BG86" i="20"/>
  <c r="BE86" i="20"/>
  <c r="BD86" i="20"/>
  <c r="AU86" i="20"/>
  <c r="AT86" i="20"/>
  <c r="AR86" i="20"/>
  <c r="AQ86" i="20"/>
  <c r="AG86" i="20"/>
  <c r="AF86" i="20"/>
  <c r="AD86" i="20"/>
  <c r="AC86" i="20"/>
  <c r="S86" i="20"/>
  <c r="R86" i="20"/>
  <c r="P86" i="20"/>
  <c r="O86" i="20"/>
  <c r="CJ83" i="20"/>
  <c r="CI83" i="20"/>
  <c r="CG83" i="20"/>
  <c r="CF83" i="20"/>
  <c r="BV83" i="20"/>
  <c r="BU83" i="20"/>
  <c r="BS83" i="20"/>
  <c r="BR83" i="20"/>
  <c r="BH83" i="20"/>
  <c r="BG83" i="20"/>
  <c r="BE83" i="20"/>
  <c r="BD83" i="20"/>
  <c r="AU83" i="20"/>
  <c r="AT83" i="20"/>
  <c r="AR83" i="20"/>
  <c r="AQ83" i="20"/>
  <c r="AG83" i="20"/>
  <c r="AF83" i="20"/>
  <c r="AD83" i="20"/>
  <c r="AC83" i="20"/>
  <c r="S83" i="20"/>
  <c r="R83" i="20"/>
  <c r="P83" i="20"/>
  <c r="O83" i="20"/>
  <c r="CJ80" i="20"/>
  <c r="CI80" i="20"/>
  <c r="CG80" i="20"/>
  <c r="CF80" i="20"/>
  <c r="BV80" i="20"/>
  <c r="BU80" i="20"/>
  <c r="BS80" i="20"/>
  <c r="BR80" i="20"/>
  <c r="BH80" i="20"/>
  <c r="BG80" i="20"/>
  <c r="BE80" i="20"/>
  <c r="BD80" i="20"/>
  <c r="AU80" i="20"/>
  <c r="AT80" i="20"/>
  <c r="AR80" i="20"/>
  <c r="AQ80" i="20"/>
  <c r="AG80" i="20"/>
  <c r="AF80" i="20"/>
  <c r="AD80" i="20"/>
  <c r="AC80" i="20"/>
  <c r="S80" i="20"/>
  <c r="R80" i="20"/>
  <c r="P80" i="20"/>
  <c r="O80" i="20"/>
  <c r="CJ77" i="20"/>
  <c r="CJ76" i="20" s="1"/>
  <c r="CI77" i="20"/>
  <c r="CG77" i="20"/>
  <c r="CF77" i="20"/>
  <c r="BV77" i="20"/>
  <c r="BV76" i="20" s="1"/>
  <c r="BU77" i="20"/>
  <c r="BS77" i="20"/>
  <c r="BR77" i="20"/>
  <c r="BH77" i="20"/>
  <c r="BH76" i="20" s="1"/>
  <c r="BG77" i="20"/>
  <c r="BE77" i="20"/>
  <c r="BE76" i="20" s="1"/>
  <c r="BD77" i="20"/>
  <c r="AU77" i="20"/>
  <c r="AT77" i="20"/>
  <c r="AT76" i="20" s="1"/>
  <c r="AR77" i="20"/>
  <c r="AQ77" i="20"/>
  <c r="AQ76" i="20" s="1"/>
  <c r="AG77" i="20"/>
  <c r="AF77" i="20"/>
  <c r="AF76" i="20" s="1"/>
  <c r="AD77" i="20"/>
  <c r="AC77" i="20"/>
  <c r="AC76" i="20" s="1"/>
  <c r="S77" i="20"/>
  <c r="R77" i="20"/>
  <c r="P77" i="20"/>
  <c r="O77" i="20"/>
  <c r="CJ73" i="20"/>
  <c r="CI73" i="20"/>
  <c r="CG73" i="20"/>
  <c r="CF73" i="20"/>
  <c r="BV73" i="20"/>
  <c r="BU73" i="20"/>
  <c r="BS73" i="20"/>
  <c r="BR73" i="20"/>
  <c r="BH73" i="20"/>
  <c r="BG73" i="20"/>
  <c r="BE73" i="20"/>
  <c r="BD73" i="20"/>
  <c r="AU73" i="20"/>
  <c r="AT73" i="20"/>
  <c r="AR73" i="20"/>
  <c r="AQ73" i="20"/>
  <c r="AG73" i="20"/>
  <c r="AF73" i="20"/>
  <c r="AD73" i="20"/>
  <c r="AC73" i="20"/>
  <c r="S73" i="20"/>
  <c r="R73" i="20"/>
  <c r="P73" i="20"/>
  <c r="O73" i="20"/>
  <c r="CJ70" i="20"/>
  <c r="CI70" i="20"/>
  <c r="CG70" i="20"/>
  <c r="CF70" i="20"/>
  <c r="BV70" i="20"/>
  <c r="BU70" i="20"/>
  <c r="BS70" i="20"/>
  <c r="BR70" i="20"/>
  <c r="BH70" i="20"/>
  <c r="BG70" i="20"/>
  <c r="BE70" i="20"/>
  <c r="BD70" i="20"/>
  <c r="AU70" i="20"/>
  <c r="AT70" i="20"/>
  <c r="AR70" i="20"/>
  <c r="AQ70" i="20"/>
  <c r="AG70" i="20"/>
  <c r="AF70" i="20"/>
  <c r="AD70" i="20"/>
  <c r="AC70" i="20"/>
  <c r="S70" i="20"/>
  <c r="R70" i="20"/>
  <c r="P70" i="20"/>
  <c r="O70" i="20"/>
  <c r="CJ67" i="20"/>
  <c r="CI67" i="20"/>
  <c r="CG67" i="20"/>
  <c r="CF67" i="20"/>
  <c r="BV67" i="20"/>
  <c r="BU67" i="20"/>
  <c r="BS67" i="20"/>
  <c r="BR67" i="20"/>
  <c r="BH67" i="20"/>
  <c r="BG67" i="20"/>
  <c r="BE67" i="20"/>
  <c r="BD67" i="20"/>
  <c r="AU67" i="20"/>
  <c r="AT67" i="20"/>
  <c r="AR67" i="20"/>
  <c r="AQ67" i="20"/>
  <c r="AG67" i="20"/>
  <c r="AF67" i="20"/>
  <c r="AD67" i="20"/>
  <c r="AC67" i="20"/>
  <c r="S67" i="20"/>
  <c r="R67" i="20"/>
  <c r="P67" i="20"/>
  <c r="O67" i="20"/>
  <c r="CJ64" i="20"/>
  <c r="CI64" i="20"/>
  <c r="CG64" i="20"/>
  <c r="CF64" i="20"/>
  <c r="BV64" i="20"/>
  <c r="BU64" i="20"/>
  <c r="BS64" i="20"/>
  <c r="BR64" i="20"/>
  <c r="BH64" i="20"/>
  <c r="BG64" i="20"/>
  <c r="BE64" i="20"/>
  <c r="BD64" i="20"/>
  <c r="AU64" i="20"/>
  <c r="AT64" i="20"/>
  <c r="AR64" i="20"/>
  <c r="AQ64" i="20"/>
  <c r="AG64" i="20"/>
  <c r="AF64" i="20"/>
  <c r="AD64" i="20"/>
  <c r="AC64" i="20"/>
  <c r="S64" i="20"/>
  <c r="R64" i="20"/>
  <c r="P64" i="20"/>
  <c r="O64" i="20"/>
  <c r="CJ61" i="20"/>
  <c r="CI61" i="20"/>
  <c r="CG61" i="20"/>
  <c r="CF61" i="20"/>
  <c r="BV61" i="20"/>
  <c r="BU61" i="20"/>
  <c r="BS61" i="20"/>
  <c r="BR61" i="20"/>
  <c r="BH61" i="20"/>
  <c r="BG61" i="20"/>
  <c r="BE61" i="20"/>
  <c r="BD61" i="20"/>
  <c r="AU61" i="20"/>
  <c r="AT61" i="20"/>
  <c r="AR61" i="20"/>
  <c r="AQ61" i="20"/>
  <c r="AG61" i="20"/>
  <c r="AF61" i="20"/>
  <c r="AD61" i="20"/>
  <c r="AC61" i="20"/>
  <c r="S61" i="20"/>
  <c r="R61" i="20"/>
  <c r="P61" i="20"/>
  <c r="O61" i="20"/>
  <c r="CJ56" i="20"/>
  <c r="CI56" i="20"/>
  <c r="CI55" i="20" s="1"/>
  <c r="CG56" i="20"/>
  <c r="CG55" i="20" s="1"/>
  <c r="CF56" i="20"/>
  <c r="CF55" i="20" s="1"/>
  <c r="BV56" i="20"/>
  <c r="BU56" i="20"/>
  <c r="BS56" i="20"/>
  <c r="BR56" i="20"/>
  <c r="BR55" i="20" s="1"/>
  <c r="BH56" i="20"/>
  <c r="BH55" i="20" s="1"/>
  <c r="BG56" i="20"/>
  <c r="BE56" i="20"/>
  <c r="BE55" i="20" s="1"/>
  <c r="BD56" i="20"/>
  <c r="CJ48" i="20"/>
  <c r="CJ47" i="20" s="1"/>
  <c r="CI48" i="20"/>
  <c r="CI47" i="20" s="1"/>
  <c r="CG48" i="20"/>
  <c r="CG47" i="20" s="1"/>
  <c r="CF48" i="20"/>
  <c r="CF47" i="20" s="1"/>
  <c r="BV48" i="20"/>
  <c r="BV47" i="20" s="1"/>
  <c r="BU48" i="20"/>
  <c r="BU47" i="20" s="1"/>
  <c r="BS48" i="20"/>
  <c r="BS47" i="20" s="1"/>
  <c r="BR48" i="20"/>
  <c r="BR47" i="20" s="1"/>
  <c r="BH48" i="20"/>
  <c r="BH47" i="20" s="1"/>
  <c r="BG48" i="20"/>
  <c r="BG47" i="20" s="1"/>
  <c r="BE48" i="20"/>
  <c r="BE47" i="20" s="1"/>
  <c r="BD48" i="20"/>
  <c r="BD47" i="20" s="1"/>
  <c r="AG48" i="20"/>
  <c r="AG47" i="20" s="1"/>
  <c r="AF48" i="20"/>
  <c r="AF47" i="20" s="1"/>
  <c r="AD48" i="20"/>
  <c r="AD47" i="20" s="1"/>
  <c r="AC48" i="20"/>
  <c r="AC47" i="20" s="1"/>
  <c r="CJ44" i="20"/>
  <c r="CI44" i="20"/>
  <c r="CG44" i="20"/>
  <c r="CF44" i="20"/>
  <c r="BV44" i="20"/>
  <c r="BU44" i="20"/>
  <c r="BS44" i="20"/>
  <c r="BR44" i="20"/>
  <c r="BH44" i="20"/>
  <c r="BG44" i="20"/>
  <c r="BE44" i="20"/>
  <c r="BD44" i="20"/>
  <c r="AU44" i="20"/>
  <c r="AT44" i="20"/>
  <c r="AR44" i="20"/>
  <c r="AQ44" i="20"/>
  <c r="AG44" i="20"/>
  <c r="AF44" i="20"/>
  <c r="AD44" i="20"/>
  <c r="AC44" i="20"/>
  <c r="CJ41" i="20"/>
  <c r="CI41" i="20"/>
  <c r="CG41" i="20"/>
  <c r="CF41" i="20"/>
  <c r="BV41" i="20"/>
  <c r="BU41" i="20"/>
  <c r="BS41" i="20"/>
  <c r="BR41" i="20"/>
  <c r="BH41" i="20"/>
  <c r="BG41" i="20"/>
  <c r="BE41" i="20"/>
  <c r="BD41" i="20"/>
  <c r="AU41" i="20"/>
  <c r="AT41" i="20"/>
  <c r="AR41" i="20"/>
  <c r="AQ41" i="20"/>
  <c r="AG41" i="20"/>
  <c r="AF41" i="20"/>
  <c r="AD41" i="20"/>
  <c r="AC41" i="20"/>
  <c r="S41" i="20"/>
  <c r="R41" i="20"/>
  <c r="P41" i="20"/>
  <c r="O41" i="20"/>
  <c r="CJ32" i="20"/>
  <c r="CI32" i="20"/>
  <c r="CG32" i="20"/>
  <c r="CF32" i="20"/>
  <c r="BV32" i="20"/>
  <c r="BU32" i="20"/>
  <c r="BS32" i="20"/>
  <c r="BR32" i="20"/>
  <c r="BH32" i="20"/>
  <c r="BG32" i="20"/>
  <c r="BE32" i="20"/>
  <c r="BD32" i="20"/>
  <c r="AU32" i="20"/>
  <c r="AT32" i="20"/>
  <c r="AR32" i="20"/>
  <c r="AQ32" i="20"/>
  <c r="AG32" i="20"/>
  <c r="AF32" i="20"/>
  <c r="AD32" i="20"/>
  <c r="AC32" i="20"/>
  <c r="S32" i="20"/>
  <c r="R32" i="20"/>
  <c r="P32" i="20"/>
  <c r="O32" i="20"/>
  <c r="CJ20" i="20"/>
  <c r="CI20" i="20"/>
  <c r="CG20" i="20"/>
  <c r="CF20" i="20"/>
  <c r="BH20" i="20"/>
  <c r="BG20" i="20"/>
  <c r="BE20" i="20"/>
  <c r="BD20" i="20"/>
  <c r="CJ11" i="20"/>
  <c r="CI11" i="20"/>
  <c r="CG11" i="20"/>
  <c r="CF11" i="20"/>
  <c r="BV11" i="20"/>
  <c r="BU11" i="20"/>
  <c r="BS11" i="20"/>
  <c r="BR11" i="20"/>
  <c r="BH11" i="20"/>
  <c r="BG11" i="20"/>
  <c r="BE11" i="20"/>
  <c r="BD11" i="20"/>
  <c r="AU11" i="20"/>
  <c r="AT11" i="20"/>
  <c r="AR11" i="20"/>
  <c r="AQ11" i="20"/>
  <c r="AG11" i="20"/>
  <c r="AF11" i="20"/>
  <c r="AD11" i="20"/>
  <c r="AC11" i="20"/>
  <c r="S11" i="20"/>
  <c r="R11" i="20"/>
  <c r="P11" i="20"/>
  <c r="O11" i="20"/>
  <c r="AU8" i="20"/>
  <c r="AR8" i="20"/>
  <c r="CJ8" i="20"/>
  <c r="CI8" i="20"/>
  <c r="CG8" i="20"/>
  <c r="CF8" i="20"/>
  <c r="BV8" i="20"/>
  <c r="BU8" i="20"/>
  <c r="BS8" i="20"/>
  <c r="BR8" i="20"/>
  <c r="BH8" i="20"/>
  <c r="BG8" i="20"/>
  <c r="BE8" i="20"/>
  <c r="BD8" i="20"/>
  <c r="AG8" i="20"/>
  <c r="AF8" i="20"/>
  <c r="AD8" i="20"/>
  <c r="AC8" i="20"/>
  <c r="S8" i="20"/>
  <c r="R8" i="20"/>
  <c r="P8" i="20"/>
  <c r="O8" i="20"/>
  <c r="S187" i="15"/>
  <c r="R187" i="15"/>
  <c r="P187" i="15"/>
  <c r="O187" i="15"/>
  <c r="BQ187" i="15"/>
  <c r="BP187" i="15"/>
  <c r="BN187" i="15"/>
  <c r="BM187" i="15"/>
  <c r="BG187" i="15"/>
  <c r="BF187" i="15"/>
  <c r="BD187" i="15"/>
  <c r="BC187" i="15"/>
  <c r="AW187" i="15"/>
  <c r="AV187" i="15"/>
  <c r="AT187" i="15"/>
  <c r="AS187" i="15"/>
  <c r="BQ113" i="15"/>
  <c r="BP113" i="15"/>
  <c r="BN113" i="15"/>
  <c r="BM113" i="15"/>
  <c r="AW113" i="15"/>
  <c r="AV113" i="15"/>
  <c r="AT113" i="15"/>
  <c r="AS113" i="15"/>
  <c r="AC113" i="15"/>
  <c r="AB113" i="15"/>
  <c r="Z113" i="15"/>
  <c r="Y113" i="15"/>
  <c r="M116" i="15"/>
  <c r="O116" i="15" s="1"/>
  <c r="P116" i="15" s="1"/>
  <c r="BA114" i="15"/>
  <c r="BC114" i="15" s="1"/>
  <c r="BC113" i="15" s="1"/>
  <c r="AI115" i="15"/>
  <c r="AJ115" i="15" s="1"/>
  <c r="AI114" i="15"/>
  <c r="AJ114" i="15" s="1"/>
  <c r="M115" i="15"/>
  <c r="R115" i="15" s="1"/>
  <c r="S115" i="15" s="1"/>
  <c r="M114" i="15"/>
  <c r="R114" i="15" s="1"/>
  <c r="S114" i="15" s="1"/>
  <c r="CG139" i="22" l="1"/>
  <c r="AD164" i="20"/>
  <c r="BH164" i="20"/>
  <c r="AF208" i="20"/>
  <c r="BH208" i="20"/>
  <c r="AF147" i="20"/>
  <c r="AC89" i="22"/>
  <c r="CG89" i="22"/>
  <c r="O136" i="20"/>
  <c r="AC70" i="22"/>
  <c r="AC139" i="22"/>
  <c r="BE139" i="22"/>
  <c r="CF157" i="20"/>
  <c r="AQ192" i="20"/>
  <c r="CJ139" i="22"/>
  <c r="CJ70" i="22"/>
  <c r="BS89" i="22"/>
  <c r="AF139" i="22"/>
  <c r="AF89" i="22"/>
  <c r="CI117" i="22"/>
  <c r="BU70" i="22"/>
  <c r="Q89" i="22"/>
  <c r="BU89" i="22"/>
  <c r="CG70" i="22"/>
  <c r="BG139" i="22"/>
  <c r="AB89" i="22"/>
  <c r="CF89" i="22"/>
  <c r="BE274" i="22"/>
  <c r="BE89" i="22"/>
  <c r="R139" i="22"/>
  <c r="CG117" i="22"/>
  <c r="BD70" i="22"/>
  <c r="AB70" i="22"/>
  <c r="CI70" i="22"/>
  <c r="BR274" i="22"/>
  <c r="CJ89" i="22"/>
  <c r="AQ70" i="22"/>
  <c r="BH89" i="22"/>
  <c r="CI274" i="22"/>
  <c r="BD76" i="20"/>
  <c r="BG136" i="20"/>
  <c r="BU208" i="20"/>
  <c r="BD55" i="20"/>
  <c r="AC179" i="20"/>
  <c r="CG164" i="20"/>
  <c r="BV208" i="20"/>
  <c r="BD179" i="20"/>
  <c r="CI192" i="20"/>
  <c r="CG208" i="20"/>
  <c r="AQ157" i="20"/>
  <c r="AD147" i="20"/>
  <c r="AF192" i="20"/>
  <c r="AR192" i="20"/>
  <c r="O76" i="20"/>
  <c r="AR164" i="20"/>
  <c r="BS164" i="20"/>
  <c r="CF208" i="20"/>
  <c r="AT136" i="20"/>
  <c r="R136" i="20"/>
  <c r="AU208" i="20"/>
  <c r="AT208" i="20"/>
  <c r="BR76" i="20"/>
  <c r="BU55" i="20"/>
  <c r="BD208" i="20"/>
  <c r="CG76" i="20"/>
  <c r="S208" i="20"/>
  <c r="AC208" i="20"/>
  <c r="BR179" i="20"/>
  <c r="BU136" i="20"/>
  <c r="AT192" i="20"/>
  <c r="O147" i="20"/>
  <c r="AQ179" i="20"/>
  <c r="BU179" i="20"/>
  <c r="AR179" i="20"/>
  <c r="CF76" i="20"/>
  <c r="AQ164" i="20"/>
  <c r="CI76" i="20"/>
  <c r="N34" i="22"/>
  <c r="O34" i="22" s="1"/>
  <c r="N63" i="22"/>
  <c r="O63" i="22" s="1"/>
  <c r="N110" i="22"/>
  <c r="O110" i="22" s="1"/>
  <c r="BR164" i="20"/>
  <c r="O208" i="20"/>
  <c r="BD157" i="20"/>
  <c r="AJ113" i="15"/>
  <c r="R116" i="15"/>
  <c r="S116" i="15" s="1"/>
  <c r="S113" i="15" s="1"/>
  <c r="BG89" i="22"/>
  <c r="BV139" i="22"/>
  <c r="BR104" i="22"/>
  <c r="BS104" i="22" s="1"/>
  <c r="BH117" i="22"/>
  <c r="BG70" i="22"/>
  <c r="AS70" i="22"/>
  <c r="AP235" i="22"/>
  <c r="AP234" i="22" s="1"/>
  <c r="AP8" i="22"/>
  <c r="AP24" i="22"/>
  <c r="AP13" i="22"/>
  <c r="BR105" i="22"/>
  <c r="BU105" i="22" s="1"/>
  <c r="BV105" i="22" s="1"/>
  <c r="O70" i="22"/>
  <c r="AF70" i="22"/>
  <c r="BV70" i="22"/>
  <c r="AP219" i="22"/>
  <c r="AP218" i="22" s="1"/>
  <c r="BR106" i="22"/>
  <c r="BS106" i="22" s="1"/>
  <c r="R89" i="22"/>
  <c r="BD117" i="22"/>
  <c r="BE117" i="22"/>
  <c r="AP150" i="22"/>
  <c r="BG117" i="22"/>
  <c r="BH136" i="20"/>
  <c r="CJ192" i="20"/>
  <c r="AD208" i="20"/>
  <c r="BG55" i="20"/>
  <c r="AG76" i="20"/>
  <c r="S76" i="20"/>
  <c r="AT99" i="20"/>
  <c r="AU99" i="20" s="1"/>
  <c r="R179" i="20"/>
  <c r="S147" i="20"/>
  <c r="P76" i="20"/>
  <c r="BU192" i="20"/>
  <c r="BS192" i="20"/>
  <c r="P179" i="20"/>
  <c r="BV179" i="20"/>
  <c r="BS55" i="20"/>
  <c r="CJ55" i="20"/>
  <c r="AU76" i="20"/>
  <c r="CI147" i="20"/>
  <c r="S179" i="20"/>
  <c r="BS76" i="20"/>
  <c r="AT114" i="20"/>
  <c r="AU114" i="20" s="1"/>
  <c r="O164" i="20"/>
  <c r="R76" i="20"/>
  <c r="BR119" i="22"/>
  <c r="BR118" i="22" s="1"/>
  <c r="BR117" i="22" s="1"/>
  <c r="AS252" i="22"/>
  <c r="AT252" i="22" s="1"/>
  <c r="AQ252" i="22"/>
  <c r="AQ251" i="22"/>
  <c r="AS251" i="22"/>
  <c r="AT251" i="22" s="1"/>
  <c r="AS232" i="22"/>
  <c r="AT232" i="22" s="1"/>
  <c r="AS229" i="22"/>
  <c r="AT229" i="22" s="1"/>
  <c r="AQ228" i="22"/>
  <c r="AQ231" i="22"/>
  <c r="AQ227" i="22"/>
  <c r="AQ230" i="22"/>
  <c r="AQ233" i="22"/>
  <c r="AF117" i="22"/>
  <c r="CF70" i="22"/>
  <c r="Q70" i="22"/>
  <c r="R70" i="22"/>
  <c r="CG102" i="22"/>
  <c r="AC117" i="22"/>
  <c r="AP70" i="22"/>
  <c r="AE117" i="22"/>
  <c r="AQ120" i="22"/>
  <c r="AQ119" i="22"/>
  <c r="AP118" i="22"/>
  <c r="AP117" i="22" s="1"/>
  <c r="AS119" i="22"/>
  <c r="AS63" i="22"/>
  <c r="AT63" i="22" s="1"/>
  <c r="AQ63" i="22"/>
  <c r="AQ61" i="22" s="1"/>
  <c r="AQ60" i="22" s="1"/>
  <c r="AQ110" i="22"/>
  <c r="AS110" i="22"/>
  <c r="AT110" i="22" s="1"/>
  <c r="AP107" i="22"/>
  <c r="AP102" i="22" s="1"/>
  <c r="AT108" i="22"/>
  <c r="AQ109" i="22"/>
  <c r="AS109" i="22"/>
  <c r="AT109" i="22" s="1"/>
  <c r="AQ108" i="22"/>
  <c r="AQ111" i="22"/>
  <c r="AS62" i="22"/>
  <c r="AP61" i="22"/>
  <c r="AP60" i="22" s="1"/>
  <c r="AS45" i="22"/>
  <c r="AT45" i="22" s="1"/>
  <c r="AQ45" i="22"/>
  <c r="AQ44" i="22"/>
  <c r="AQ43" i="22"/>
  <c r="AQ89" i="22"/>
  <c r="AQ42" i="22"/>
  <c r="AQ41" i="22"/>
  <c r="N70" i="22"/>
  <c r="CI102" i="22"/>
  <c r="CJ102" i="22"/>
  <c r="AS12" i="22"/>
  <c r="AT12" i="22" s="1"/>
  <c r="N32" i="22"/>
  <c r="Q32" i="22" s="1"/>
  <c r="R32" i="22" s="1"/>
  <c r="N120" i="22"/>
  <c r="O120" i="22" s="1"/>
  <c r="AB248" i="22"/>
  <c r="AC248" i="22" s="1"/>
  <c r="AB102" i="22"/>
  <c r="AC102" i="22"/>
  <c r="AE102" i="22"/>
  <c r="BD102" i="22"/>
  <c r="CF102" i="22"/>
  <c r="N33" i="22"/>
  <c r="O33" i="22" s="1"/>
  <c r="CJ117" i="22"/>
  <c r="N119" i="22"/>
  <c r="Q119" i="22" s="1"/>
  <c r="R119" i="22" s="1"/>
  <c r="BE70" i="22"/>
  <c r="N108" i="22"/>
  <c r="Q108" i="22" s="1"/>
  <c r="R108" i="22" s="1"/>
  <c r="N121" i="22"/>
  <c r="O121" i="22" s="1"/>
  <c r="BG102" i="22"/>
  <c r="AB223" i="22"/>
  <c r="AB32" i="22"/>
  <c r="N109" i="22"/>
  <c r="AF102" i="22"/>
  <c r="BE102" i="22"/>
  <c r="N31" i="22"/>
  <c r="Q31" i="22" s="1"/>
  <c r="R31" i="22" s="1"/>
  <c r="N69" i="22"/>
  <c r="O69" i="22" s="1"/>
  <c r="N66" i="22"/>
  <c r="Q66" i="22" s="1"/>
  <c r="R66" i="22" s="1"/>
  <c r="N111" i="22"/>
  <c r="N112" i="22"/>
  <c r="N113" i="22"/>
  <c r="N65" i="22"/>
  <c r="O65" i="22" s="1"/>
  <c r="BV274" i="22"/>
  <c r="N62" i="22"/>
  <c r="Q62" i="22" s="1"/>
  <c r="R62" i="22" s="1"/>
  <c r="N64" i="22"/>
  <c r="O64" i="22" s="1"/>
  <c r="N68" i="22"/>
  <c r="N67" i="22"/>
  <c r="Q67" i="22" s="1"/>
  <c r="R67" i="22" s="1"/>
  <c r="N57" i="22"/>
  <c r="Q57" i="22" s="1"/>
  <c r="R57" i="22" s="1"/>
  <c r="AB117" i="22"/>
  <c r="N28" i="22"/>
  <c r="Q28" i="22" s="1"/>
  <c r="R28" i="22" s="1"/>
  <c r="N261" i="22"/>
  <c r="Q261" i="22" s="1"/>
  <c r="R261" i="22" s="1"/>
  <c r="CJ299" i="22"/>
  <c r="CF49" i="22"/>
  <c r="AB28" i="22"/>
  <c r="AE28" i="22" s="1"/>
  <c r="AF28" i="22" s="1"/>
  <c r="CI207" i="22"/>
  <c r="BU146" i="22"/>
  <c r="BD209" i="22"/>
  <c r="BG209" i="22" s="1"/>
  <c r="BH209" i="22" s="1"/>
  <c r="BH208" i="22" s="1"/>
  <c r="BH207" i="22" s="1"/>
  <c r="N58" i="22"/>
  <c r="O58" i="22" s="1"/>
  <c r="BR207" i="22"/>
  <c r="N216" i="22"/>
  <c r="Q216" i="22" s="1"/>
  <c r="R216" i="22" s="1"/>
  <c r="AC189" i="22"/>
  <c r="AE207" i="22"/>
  <c r="N288" i="22"/>
  <c r="Q288" i="22" s="1"/>
  <c r="R288" i="22" s="1"/>
  <c r="BV299" i="22"/>
  <c r="N59" i="22"/>
  <c r="O59" i="22" s="1"/>
  <c r="BR254" i="22"/>
  <c r="BS189" i="22"/>
  <c r="BS299" i="22"/>
  <c r="CF223" i="22"/>
  <c r="CG223" i="22" s="1"/>
  <c r="AB246" i="22"/>
  <c r="AC246" i="22" s="1"/>
  <c r="AB249" i="22"/>
  <c r="AE249" i="22" s="1"/>
  <c r="AF249" i="22" s="1"/>
  <c r="AB207" i="22"/>
  <c r="AQ303" i="22"/>
  <c r="BR25" i="22"/>
  <c r="AB29" i="22"/>
  <c r="AC29" i="22" s="1"/>
  <c r="N26" i="22"/>
  <c r="AB49" i="22"/>
  <c r="CF207" i="22"/>
  <c r="AB244" i="22"/>
  <c r="AE244" i="22" s="1"/>
  <c r="AF244" i="22" s="1"/>
  <c r="N258" i="22"/>
  <c r="O258" i="22" s="1"/>
  <c r="AS336" i="22"/>
  <c r="AT336" i="22" s="1"/>
  <c r="AB258" i="22"/>
  <c r="AC258" i="22" s="1"/>
  <c r="CI7" i="22"/>
  <c r="AB27" i="22"/>
  <c r="AE27" i="22" s="1"/>
  <c r="AF27" i="22" s="1"/>
  <c r="CG7" i="22"/>
  <c r="BR49" i="22"/>
  <c r="CI49" i="22"/>
  <c r="N189" i="22"/>
  <c r="AE189" i="22"/>
  <c r="Q189" i="22"/>
  <c r="AB247" i="22"/>
  <c r="AE247" i="22" s="1"/>
  <c r="AF247" i="22" s="1"/>
  <c r="AS339" i="22"/>
  <c r="AT339" i="22" s="1"/>
  <c r="CF221" i="22"/>
  <c r="CI221" i="22" s="1"/>
  <c r="CJ221" i="22" s="1"/>
  <c r="AB259" i="22"/>
  <c r="AE259" i="22" s="1"/>
  <c r="AF259" i="22" s="1"/>
  <c r="AQ312" i="22"/>
  <c r="CF7" i="22"/>
  <c r="BS49" i="22"/>
  <c r="CJ49" i="22"/>
  <c r="AB189" i="22"/>
  <c r="AC207" i="22"/>
  <c r="N209" i="22"/>
  <c r="O209" i="22" s="1"/>
  <c r="O208" i="22" s="1"/>
  <c r="AB237" i="22"/>
  <c r="AE237" i="22" s="1"/>
  <c r="AF237" i="22" s="1"/>
  <c r="AB239" i="22"/>
  <c r="AE239" i="22" s="1"/>
  <c r="AF239" i="22" s="1"/>
  <c r="AB241" i="22"/>
  <c r="AE241" i="22" s="1"/>
  <c r="AF241" i="22" s="1"/>
  <c r="AB245" i="22"/>
  <c r="AE245" i="22" s="1"/>
  <c r="AF245" i="22" s="1"/>
  <c r="BG274" i="22"/>
  <c r="CF274" i="22"/>
  <c r="BR299" i="22"/>
  <c r="CI299" i="22"/>
  <c r="AQ301" i="22"/>
  <c r="AS307" i="22"/>
  <c r="AT307" i="22" s="1"/>
  <c r="AQ309" i="22"/>
  <c r="AS323" i="22"/>
  <c r="AT323" i="22" s="1"/>
  <c r="AS327" i="22"/>
  <c r="AT327" i="22" s="1"/>
  <c r="AQ332" i="22"/>
  <c r="N51" i="22"/>
  <c r="O51" i="22" s="1"/>
  <c r="BH102" i="22"/>
  <c r="AB236" i="22"/>
  <c r="CI254" i="22"/>
  <c r="AP255" i="22"/>
  <c r="N260" i="22"/>
  <c r="Q260" i="22" s="1"/>
  <c r="R260" i="22" s="1"/>
  <c r="N285" i="22"/>
  <c r="Q285" i="22" s="1"/>
  <c r="R285" i="22" s="1"/>
  <c r="BG299" i="22"/>
  <c r="BR32" i="22"/>
  <c r="BS32" i="22" s="1"/>
  <c r="BS146" i="22"/>
  <c r="CJ146" i="22"/>
  <c r="BD299" i="22"/>
  <c r="BU299" i="22"/>
  <c r="AQ314" i="22"/>
  <c r="AS324" i="22"/>
  <c r="AT324" i="22" s="1"/>
  <c r="AS338" i="22"/>
  <c r="AT338" i="22" s="1"/>
  <c r="BV207" i="22"/>
  <c r="CF220" i="22"/>
  <c r="N259" i="22"/>
  <c r="Q259" i="22" s="1"/>
  <c r="R259" i="22" s="1"/>
  <c r="N307" i="22"/>
  <c r="O307" i="22" s="1"/>
  <c r="N343" i="22"/>
  <c r="O343" i="22" s="1"/>
  <c r="AB30" i="22"/>
  <c r="AC30" i="22" s="1"/>
  <c r="BR31" i="22"/>
  <c r="BU31" i="22" s="1"/>
  <c r="BV31" i="22" s="1"/>
  <c r="BR33" i="22"/>
  <c r="BS33" i="22" s="1"/>
  <c r="CF195" i="22"/>
  <c r="CI195" i="22" s="1"/>
  <c r="CF198" i="22"/>
  <c r="CG198" i="22" s="1"/>
  <c r="CF201" i="22"/>
  <c r="CG201" i="22" s="1"/>
  <c r="CF204" i="22"/>
  <c r="CI204" i="22" s="1"/>
  <c r="CJ204" i="22" s="1"/>
  <c r="CF236" i="22"/>
  <c r="BD274" i="22"/>
  <c r="BU274" i="22"/>
  <c r="AQ17" i="22"/>
  <c r="AS17" i="22"/>
  <c r="AT17" i="22" s="1"/>
  <c r="AS37" i="22"/>
  <c r="AT37" i="22" s="1"/>
  <c r="AQ37" i="22"/>
  <c r="BG7" i="22"/>
  <c r="BR26" i="22"/>
  <c r="BS26" i="22" s="1"/>
  <c r="N52" i="22"/>
  <c r="O52" i="22" s="1"/>
  <c r="AQ192" i="22"/>
  <c r="CF224" i="22"/>
  <c r="CI224" i="22" s="1"/>
  <c r="CJ224" i="22" s="1"/>
  <c r="CG254" i="22"/>
  <c r="AS278" i="22"/>
  <c r="AT278" i="22" s="1"/>
  <c r="AQ285" i="22"/>
  <c r="N287" i="22"/>
  <c r="O287" i="22" s="1"/>
  <c r="CF299" i="22"/>
  <c r="BR27" i="22"/>
  <c r="BU27" i="22" s="1"/>
  <c r="BV27" i="22" s="1"/>
  <c r="CJ7" i="22"/>
  <c r="AC49" i="22"/>
  <c r="BV146" i="22"/>
  <c r="CG146" i="22"/>
  <c r="AF207" i="22"/>
  <c r="BS254" i="22"/>
  <c r="BR189" i="22"/>
  <c r="CG207" i="22"/>
  <c r="AS223" i="22"/>
  <c r="AT223" i="22" s="1"/>
  <c r="CJ254" i="22"/>
  <c r="AP341" i="22"/>
  <c r="BH7" i="22"/>
  <c r="AS28" i="22"/>
  <c r="AT28" i="22" s="1"/>
  <c r="BR30" i="22"/>
  <c r="BS30" i="22" s="1"/>
  <c r="AB243" i="22"/>
  <c r="AE243" i="22" s="1"/>
  <c r="AF243" i="22" s="1"/>
  <c r="BV254" i="22"/>
  <c r="AQ319" i="22"/>
  <c r="AQ330" i="22"/>
  <c r="AS333" i="22"/>
  <c r="AT333" i="22" s="1"/>
  <c r="AQ337" i="22"/>
  <c r="BR28" i="22"/>
  <c r="BU28" i="22" s="1"/>
  <c r="BV28" i="22" s="1"/>
  <c r="BG49" i="22"/>
  <c r="AC146" i="22"/>
  <c r="AE146" i="22"/>
  <c r="BR146" i="22"/>
  <c r="CI146" i="22"/>
  <c r="BS207" i="22"/>
  <c r="CJ207" i="22"/>
  <c r="AS217" i="22"/>
  <c r="AT217" i="22" s="1"/>
  <c r="AB220" i="22"/>
  <c r="AB221" i="22"/>
  <c r="AC221" i="22" s="1"/>
  <c r="AB240" i="22"/>
  <c r="AE240" i="22" s="1"/>
  <c r="AF240" i="22" s="1"/>
  <c r="AS248" i="22"/>
  <c r="AT248" i="22" s="1"/>
  <c r="N257" i="22"/>
  <c r="O257" i="22" s="1"/>
  <c r="N264" i="22"/>
  <c r="Q264" i="22" s="1"/>
  <c r="R264" i="22" s="1"/>
  <c r="AS281" i="22"/>
  <c r="AT281" i="22" s="1"/>
  <c r="N289" i="22"/>
  <c r="Q289" i="22" s="1"/>
  <c r="R289" i="22" s="1"/>
  <c r="AQ344" i="22"/>
  <c r="AS242" i="22"/>
  <c r="AT242" i="22" s="1"/>
  <c r="AQ242" i="22"/>
  <c r="AS270" i="22"/>
  <c r="AT270" i="22" s="1"/>
  <c r="AQ270" i="22"/>
  <c r="AQ268" i="22" s="1"/>
  <c r="Q305" i="22"/>
  <c r="R305" i="22" s="1"/>
  <c r="O305" i="22"/>
  <c r="AS152" i="22"/>
  <c r="AT152" i="22" s="1"/>
  <c r="AQ152" i="22"/>
  <c r="AS172" i="22"/>
  <c r="AT172" i="22" s="1"/>
  <c r="AQ172" i="22"/>
  <c r="AS187" i="22"/>
  <c r="AT187" i="22" s="1"/>
  <c r="AQ187" i="22"/>
  <c r="AS215" i="22"/>
  <c r="AT215" i="22" s="1"/>
  <c r="AP214" i="22"/>
  <c r="AS243" i="22"/>
  <c r="AT243" i="22" s="1"/>
  <c r="AQ243" i="22"/>
  <c r="Q302" i="22"/>
  <c r="R302" i="22" s="1"/>
  <c r="O302" i="22"/>
  <c r="BE7" i="22"/>
  <c r="N29" i="22"/>
  <c r="Q29" i="22" s="1"/>
  <c r="R29" i="22" s="1"/>
  <c r="BH49" i="22"/>
  <c r="CG49" i="22"/>
  <c r="AB146" i="22"/>
  <c r="CF146" i="22"/>
  <c r="AP158" i="22"/>
  <c r="AP157" i="22" s="1"/>
  <c r="AQ166" i="22"/>
  <c r="AQ181" i="22"/>
  <c r="AP190" i="22"/>
  <c r="AP189" i="22" s="1"/>
  <c r="BD189" i="22"/>
  <c r="BU189" i="22"/>
  <c r="CF197" i="22"/>
  <c r="CI197" i="22" s="1"/>
  <c r="CJ197" i="22" s="1"/>
  <c r="CF200" i="22"/>
  <c r="CI200" i="22" s="1"/>
  <c r="CJ200" i="22" s="1"/>
  <c r="CF203" i="22"/>
  <c r="CG203" i="22" s="1"/>
  <c r="CF206" i="22"/>
  <c r="CI206" i="22" s="1"/>
  <c r="CJ206" i="22" s="1"/>
  <c r="AB251" i="22"/>
  <c r="AC251" i="22" s="1"/>
  <c r="CF254" i="22"/>
  <c r="AB256" i="22"/>
  <c r="AC256" i="22" s="1"/>
  <c r="N263" i="22"/>
  <c r="O263" i="22" s="1"/>
  <c r="BS274" i="22"/>
  <c r="CJ274" i="22"/>
  <c r="N286" i="22"/>
  <c r="Q286" i="22" s="1"/>
  <c r="R286" i="22" s="1"/>
  <c r="AP300" i="22"/>
  <c r="AE302" i="22"/>
  <c r="AF302" i="22" s="1"/>
  <c r="N308" i="22"/>
  <c r="O308" i="22" s="1"/>
  <c r="AQ328" i="22"/>
  <c r="AS23" i="22"/>
  <c r="AT23" i="22" s="1"/>
  <c r="AQ191" i="22"/>
  <c r="N342" i="22"/>
  <c r="Q342" i="22" s="1"/>
  <c r="AQ343" i="22"/>
  <c r="AQ345" i="22"/>
  <c r="AQ160" i="22"/>
  <c r="N215" i="22"/>
  <c r="O215" i="22" s="1"/>
  <c r="AB26" i="22"/>
  <c r="N27" i="22"/>
  <c r="BR34" i="22"/>
  <c r="AE49" i="22"/>
  <c r="BD49" i="22"/>
  <c r="BU49" i="22"/>
  <c r="AF146" i="22"/>
  <c r="BG189" i="22"/>
  <c r="R189" i="22"/>
  <c r="BH189" i="22"/>
  <c r="AS216" i="22"/>
  <c r="AT216" i="22" s="1"/>
  <c r="CF222" i="22"/>
  <c r="CG222" i="22" s="1"/>
  <c r="AQ266" i="22"/>
  <c r="AQ265" i="22" s="1"/>
  <c r="N283" i="22"/>
  <c r="N284" i="22"/>
  <c r="Q284" i="22" s="1"/>
  <c r="R284" i="22" s="1"/>
  <c r="AB301" i="22"/>
  <c r="AB300" i="22" s="1"/>
  <c r="AB299" i="22" s="1"/>
  <c r="AQ302" i="22"/>
  <c r="AQ304" i="22"/>
  <c r="Q310" i="22"/>
  <c r="R310" i="22" s="1"/>
  <c r="AQ315" i="22"/>
  <c r="AQ318" i="22"/>
  <c r="AQ321" i="22"/>
  <c r="BE299" i="22"/>
  <c r="BV189" i="22"/>
  <c r="BU207" i="22"/>
  <c r="AF49" i="22"/>
  <c r="BE49" i="22"/>
  <c r="BV49" i="22"/>
  <c r="N151" i="22"/>
  <c r="N150" i="22" s="1"/>
  <c r="N158" i="22"/>
  <c r="CF196" i="22"/>
  <c r="CI196" i="22" s="1"/>
  <c r="CJ196" i="22" s="1"/>
  <c r="CF199" i="22"/>
  <c r="CI199" i="22" s="1"/>
  <c r="CJ199" i="22" s="1"/>
  <c r="CF202" i="22"/>
  <c r="CI202" i="22" s="1"/>
  <c r="CJ202" i="22" s="1"/>
  <c r="CF205" i="22"/>
  <c r="CI205" i="22" s="1"/>
  <c r="CJ205" i="22" s="1"/>
  <c r="AB250" i="22"/>
  <c r="AC250" i="22" s="1"/>
  <c r="AQ256" i="22"/>
  <c r="BE189" i="22"/>
  <c r="BD7" i="22"/>
  <c r="O189" i="22"/>
  <c r="AF189" i="22"/>
  <c r="BU254" i="22"/>
  <c r="N256" i="22"/>
  <c r="Q256" i="22" s="1"/>
  <c r="BD256" i="22"/>
  <c r="N262" i="22"/>
  <c r="Q262" i="22" s="1"/>
  <c r="R262" i="22" s="1"/>
  <c r="BH274" i="22"/>
  <c r="CG274" i="22"/>
  <c r="AS306" i="22"/>
  <c r="AT306" i="22" s="1"/>
  <c r="AQ310" i="22"/>
  <c r="BH299" i="22"/>
  <c r="CG299" i="22"/>
  <c r="AQ14" i="22"/>
  <c r="AS14" i="22"/>
  <c r="AS22" i="22"/>
  <c r="AT22" i="22" s="1"/>
  <c r="AQ22" i="22"/>
  <c r="AQ26" i="22"/>
  <c r="AS26" i="22"/>
  <c r="AS18" i="22"/>
  <c r="AT18" i="22" s="1"/>
  <c r="AQ18" i="22"/>
  <c r="AS9" i="22"/>
  <c r="AQ9" i="22"/>
  <c r="AS19" i="22"/>
  <c r="AT19" i="22" s="1"/>
  <c r="AS10" i="22"/>
  <c r="AT10" i="22" s="1"/>
  <c r="AQ10" i="22"/>
  <c r="AS16" i="22"/>
  <c r="AT16" i="22" s="1"/>
  <c r="AQ16" i="22"/>
  <c r="AQ20" i="22"/>
  <c r="AS20" i="22"/>
  <c r="AT20" i="22" s="1"/>
  <c r="AQ30" i="22"/>
  <c r="AS30" i="22"/>
  <c r="AT30" i="22" s="1"/>
  <c r="AS148" i="22"/>
  <c r="AQ148" i="22"/>
  <c r="AQ147" i="22" s="1"/>
  <c r="AP147" i="22"/>
  <c r="AS153" i="22"/>
  <c r="AT153" i="22" s="1"/>
  <c r="AQ153" i="22"/>
  <c r="AS170" i="22"/>
  <c r="AT170" i="22" s="1"/>
  <c r="AQ170" i="22"/>
  <c r="AS173" i="22"/>
  <c r="AQ173" i="22"/>
  <c r="AS185" i="22"/>
  <c r="AT185" i="22" s="1"/>
  <c r="AQ185" i="22"/>
  <c r="AS188" i="22"/>
  <c r="AQ188" i="22"/>
  <c r="AS39" i="22"/>
  <c r="AT39" i="22" s="1"/>
  <c r="AQ39" i="22"/>
  <c r="AS51" i="22"/>
  <c r="AQ51" i="22"/>
  <c r="AQ50" i="22" s="1"/>
  <c r="AQ49" i="22" s="1"/>
  <c r="AP50" i="22"/>
  <c r="AP49" i="22" s="1"/>
  <c r="AS163" i="22"/>
  <c r="AT163" i="22" s="1"/>
  <c r="AQ163" i="22"/>
  <c r="AS174" i="22"/>
  <c r="AQ174" i="22"/>
  <c r="AS178" i="22"/>
  <c r="AT178" i="22" s="1"/>
  <c r="AQ178" i="22"/>
  <c r="AS164" i="22"/>
  <c r="AT164" i="22" s="1"/>
  <c r="AQ164" i="22"/>
  <c r="AS167" i="22"/>
  <c r="AT167" i="22" s="1"/>
  <c r="AQ167" i="22"/>
  <c r="AS179" i="22"/>
  <c r="AT179" i="22" s="1"/>
  <c r="AQ179" i="22"/>
  <c r="AS182" i="22"/>
  <c r="AT182" i="22" s="1"/>
  <c r="AQ182" i="22"/>
  <c r="AS213" i="22"/>
  <c r="AT213" i="22" s="1"/>
  <c r="AQ213" i="22"/>
  <c r="AS222" i="22"/>
  <c r="AT222" i="22" s="1"/>
  <c r="AQ222" i="22"/>
  <c r="AS29" i="22"/>
  <c r="AT29" i="22" s="1"/>
  <c r="AS33" i="22"/>
  <c r="AT33" i="22" s="1"/>
  <c r="AQ33" i="22"/>
  <c r="AS35" i="22"/>
  <c r="AT35" i="22" s="1"/>
  <c r="AS155" i="22"/>
  <c r="AT155" i="22" s="1"/>
  <c r="AQ155" i="22"/>
  <c r="AS238" i="22"/>
  <c r="AT238" i="22" s="1"/>
  <c r="AQ238" i="22"/>
  <c r="AQ15" i="22"/>
  <c r="AQ21" i="22"/>
  <c r="AQ27" i="22"/>
  <c r="AS32" i="22"/>
  <c r="AT32" i="22" s="1"/>
  <c r="AQ34" i="22"/>
  <c r="AS156" i="22"/>
  <c r="AT156" i="22" s="1"/>
  <c r="AQ156" i="22"/>
  <c r="AS161" i="22"/>
  <c r="AT161" i="22" s="1"/>
  <c r="AQ161" i="22"/>
  <c r="AS176" i="22"/>
  <c r="AT176" i="22" s="1"/>
  <c r="AQ176" i="22"/>
  <c r="AQ210" i="22"/>
  <c r="AS210" i="22"/>
  <c r="AT210" i="22" s="1"/>
  <c r="AQ31" i="22"/>
  <c r="AQ36" i="22"/>
  <c r="AS36" i="22"/>
  <c r="AT36" i="22" s="1"/>
  <c r="AS38" i="22"/>
  <c r="AT38" i="22" s="1"/>
  <c r="AS169" i="22"/>
  <c r="AT169" i="22" s="1"/>
  <c r="AQ169" i="22"/>
  <c r="AS184" i="22"/>
  <c r="AT184" i="22" s="1"/>
  <c r="AQ184" i="22"/>
  <c r="AS190" i="22"/>
  <c r="AS189" i="22" s="1"/>
  <c r="AT192" i="22"/>
  <c r="AT190" i="22" s="1"/>
  <c r="AT189" i="22" s="1"/>
  <c r="AP208" i="22"/>
  <c r="AS211" i="22"/>
  <c r="AT211" i="22" s="1"/>
  <c r="AQ211" i="22"/>
  <c r="AQ220" i="22"/>
  <c r="AS220" i="22"/>
  <c r="AS221" i="22"/>
  <c r="AT221" i="22" s="1"/>
  <c r="AQ221" i="22"/>
  <c r="AS151" i="22"/>
  <c r="AS159" i="22"/>
  <c r="AT159" i="22" s="1"/>
  <c r="AS165" i="22"/>
  <c r="AT165" i="22" s="1"/>
  <c r="AS171" i="22"/>
  <c r="AT171" i="22" s="1"/>
  <c r="AS175" i="22"/>
  <c r="AS180" i="22"/>
  <c r="AT180" i="22" s="1"/>
  <c r="AS186" i="22"/>
  <c r="AT186" i="22" s="1"/>
  <c r="AS224" i="22"/>
  <c r="AT224" i="22" s="1"/>
  <c r="AQ236" i="22"/>
  <c r="AS236" i="22"/>
  <c r="AB238" i="22"/>
  <c r="AB242" i="22"/>
  <c r="AS258" i="22"/>
  <c r="AT258" i="22" s="1"/>
  <c r="AQ258" i="22"/>
  <c r="AQ154" i="22"/>
  <c r="AQ162" i="22"/>
  <c r="AQ168" i="22"/>
  <c r="AQ177" i="22"/>
  <c r="AQ183" i="22"/>
  <c r="AQ209" i="22"/>
  <c r="AQ212" i="22"/>
  <c r="AQ215" i="22"/>
  <c r="AQ214" i="22" s="1"/>
  <c r="AS225" i="22"/>
  <c r="AT225" i="22" s="1"/>
  <c r="AS247" i="22"/>
  <c r="AT247" i="22" s="1"/>
  <c r="AQ247" i="22"/>
  <c r="AS209" i="22"/>
  <c r="AS246" i="22"/>
  <c r="AT246" i="22" s="1"/>
  <c r="AQ246" i="22"/>
  <c r="AT266" i="22"/>
  <c r="AT265" i="22" s="1"/>
  <c r="AS265" i="22"/>
  <c r="Q301" i="22"/>
  <c r="O301" i="22"/>
  <c r="AQ239" i="22"/>
  <c r="AQ240" i="22"/>
  <c r="AQ245" i="22"/>
  <c r="AS245" i="22"/>
  <c r="AT245" i="22" s="1"/>
  <c r="AQ257" i="22"/>
  <c r="AS257" i="22"/>
  <c r="AT257" i="22" s="1"/>
  <c r="Q306" i="22"/>
  <c r="R306" i="22" s="1"/>
  <c r="O306" i="22"/>
  <c r="AQ237" i="22"/>
  <c r="Q303" i="22"/>
  <c r="R303" i="22" s="1"/>
  <c r="O303" i="22"/>
  <c r="Q309" i="22"/>
  <c r="R309" i="22" s="1"/>
  <c r="O309" i="22"/>
  <c r="AS341" i="22"/>
  <c r="AT342" i="22"/>
  <c r="AT341" i="22" s="1"/>
  <c r="AS241" i="22"/>
  <c r="AT241" i="22" s="1"/>
  <c r="AS244" i="22"/>
  <c r="AT244" i="22" s="1"/>
  <c r="AS249" i="22"/>
  <c r="AT249" i="22" s="1"/>
  <c r="AP268" i="22"/>
  <c r="AS269" i="22"/>
  <c r="AS277" i="22"/>
  <c r="AT277" i="22" s="1"/>
  <c r="AS305" i="22"/>
  <c r="AT305" i="22" s="1"/>
  <c r="AQ305" i="22"/>
  <c r="AQ308" i="22"/>
  <c r="AS317" i="22"/>
  <c r="AT317" i="22" s="1"/>
  <c r="AS326" i="22"/>
  <c r="AT326" i="22" s="1"/>
  <c r="AS335" i="22"/>
  <c r="AT335" i="22" s="1"/>
  <c r="AS286" i="22"/>
  <c r="AT286" i="22" s="1"/>
  <c r="AQ286" i="22"/>
  <c r="AS276" i="22"/>
  <c r="AP275" i="22"/>
  <c r="AQ276" i="22"/>
  <c r="AQ280" i="22"/>
  <c r="AS283" i="22"/>
  <c r="AP282" i="22"/>
  <c r="AQ283" i="22"/>
  <c r="AC303" i="22"/>
  <c r="AC304" i="22"/>
  <c r="AS256" i="22"/>
  <c r="AB257" i="22"/>
  <c r="AP265" i="22"/>
  <c r="AQ284" i="22"/>
  <c r="AT301" i="22"/>
  <c r="AQ311" i="22"/>
  <c r="AQ316" i="22"/>
  <c r="AQ320" i="22"/>
  <c r="AQ325" i="22"/>
  <c r="AQ329" i="22"/>
  <c r="AQ334" i="22"/>
  <c r="AQ342" i="22"/>
  <c r="Q304" i="22"/>
  <c r="R304" i="22" s="1"/>
  <c r="O304" i="22"/>
  <c r="AS279" i="22"/>
  <c r="AT279" i="22" s="1"/>
  <c r="AQ279" i="22"/>
  <c r="AQ313" i="22"/>
  <c r="AQ322" i="22"/>
  <c r="AQ331" i="22"/>
  <c r="AQ340" i="22"/>
  <c r="AU179" i="20"/>
  <c r="BU76" i="20"/>
  <c r="P36" i="20"/>
  <c r="BU25" i="20"/>
  <c r="BV25" i="20" s="1"/>
  <c r="BV55" i="20"/>
  <c r="CG144" i="20"/>
  <c r="CI144" i="20"/>
  <c r="CJ144" i="20" s="1"/>
  <c r="AR20" i="20"/>
  <c r="AR7" i="20" s="1"/>
  <c r="R114" i="20"/>
  <c r="S114" i="20" s="1"/>
  <c r="AT96" i="20"/>
  <c r="AU96" i="20" s="1"/>
  <c r="BG208" i="20"/>
  <c r="AT60" i="20"/>
  <c r="AU60" i="20" s="1"/>
  <c r="BD147" i="20"/>
  <c r="BU147" i="20"/>
  <c r="BR147" i="20"/>
  <c r="BS36" i="20"/>
  <c r="BS35" i="20" s="1"/>
  <c r="CG142" i="20"/>
  <c r="CI142" i="20"/>
  <c r="CJ142" i="20" s="1"/>
  <c r="CG146" i="20"/>
  <c r="CI146" i="20"/>
  <c r="CJ146" i="20" s="1"/>
  <c r="R21" i="20"/>
  <c r="R37" i="20"/>
  <c r="R105" i="20"/>
  <c r="S105" i="20" s="1"/>
  <c r="AF57" i="20"/>
  <c r="AG57" i="20" s="1"/>
  <c r="AT23" i="20"/>
  <c r="AU23" i="20" s="1"/>
  <c r="AT29" i="20"/>
  <c r="AU29" i="20" s="1"/>
  <c r="AT92" i="20"/>
  <c r="AU92" i="20" s="1"/>
  <c r="AT155" i="20"/>
  <c r="R26" i="20"/>
  <c r="S26" i="20" s="1"/>
  <c r="R38" i="20"/>
  <c r="R100" i="20"/>
  <c r="S100" i="20" s="1"/>
  <c r="R106" i="20"/>
  <c r="S106" i="20" s="1"/>
  <c r="R115" i="20"/>
  <c r="S115" i="20" s="1"/>
  <c r="AT24" i="20"/>
  <c r="AU24" i="20" s="1"/>
  <c r="AT30" i="20"/>
  <c r="AU30" i="20" s="1"/>
  <c r="AT93" i="20"/>
  <c r="AU93" i="20" s="1"/>
  <c r="AT97" i="20"/>
  <c r="AU97" i="20" s="1"/>
  <c r="AT115" i="20"/>
  <c r="AU115" i="20" s="1"/>
  <c r="AT156" i="20"/>
  <c r="AU156" i="20" s="1"/>
  <c r="CI145" i="20"/>
  <c r="CJ145" i="20" s="1"/>
  <c r="AG147" i="20"/>
  <c r="BG147" i="20"/>
  <c r="CF147" i="20"/>
  <c r="R25" i="20"/>
  <c r="S25" i="20" s="1"/>
  <c r="R39" i="20"/>
  <c r="S39" i="20" s="1"/>
  <c r="R101" i="20"/>
  <c r="S101" i="20" s="1"/>
  <c r="R116" i="20"/>
  <c r="S116" i="20" s="1"/>
  <c r="AT25" i="20"/>
  <c r="AU25" i="20" s="1"/>
  <c r="AT31" i="20"/>
  <c r="AU31" i="20" s="1"/>
  <c r="AT116" i="20"/>
  <c r="AU116" i="20" s="1"/>
  <c r="R24" i="20"/>
  <c r="S24" i="20" s="1"/>
  <c r="R40" i="20"/>
  <c r="S40" i="20" s="1"/>
  <c r="R102" i="20"/>
  <c r="S102" i="20" s="1"/>
  <c r="R109" i="20"/>
  <c r="S109" i="20" s="1"/>
  <c r="R117" i="20"/>
  <c r="S117" i="20" s="1"/>
  <c r="AF59" i="20"/>
  <c r="AG59" i="20" s="1"/>
  <c r="AT26" i="20"/>
  <c r="AU26" i="20" s="1"/>
  <c r="AT57" i="20"/>
  <c r="AT94" i="20"/>
  <c r="AU94" i="20" s="1"/>
  <c r="AT117" i="20"/>
  <c r="AU117" i="20" s="1"/>
  <c r="O179" i="20"/>
  <c r="BH147" i="20"/>
  <c r="CG147" i="20"/>
  <c r="O36" i="20"/>
  <c r="R45" i="20"/>
  <c r="R103" i="20"/>
  <c r="S103" i="20" s="1"/>
  <c r="R110" i="20"/>
  <c r="S110" i="20" s="1"/>
  <c r="AF21" i="20"/>
  <c r="AT21" i="20"/>
  <c r="AU21" i="20" s="1"/>
  <c r="AT27" i="20"/>
  <c r="AU27" i="20" s="1"/>
  <c r="AT58" i="20"/>
  <c r="AU58" i="20" s="1"/>
  <c r="BR36" i="20"/>
  <c r="BR35" i="20" s="1"/>
  <c r="R22" i="20"/>
  <c r="S22" i="20" s="1"/>
  <c r="R46" i="20"/>
  <c r="S46" i="20" s="1"/>
  <c r="R104" i="20"/>
  <c r="S104" i="20" s="1"/>
  <c r="R113" i="20"/>
  <c r="S113" i="20" s="1"/>
  <c r="AF173" i="20"/>
  <c r="AF172" i="20" s="1"/>
  <c r="AF171" i="20" s="1"/>
  <c r="AT22" i="20"/>
  <c r="AU22" i="20" s="1"/>
  <c r="AT28" i="20"/>
  <c r="AU28" i="20" s="1"/>
  <c r="AT59" i="20"/>
  <c r="AU59" i="20" s="1"/>
  <c r="AT91" i="20"/>
  <c r="AU91" i="20" s="1"/>
  <c r="AT95" i="20"/>
  <c r="AU95" i="20" s="1"/>
  <c r="AT118" i="20"/>
  <c r="AU118" i="20" s="1"/>
  <c r="CI143" i="20"/>
  <c r="CJ143" i="20" s="1"/>
  <c r="O292" i="21"/>
  <c r="CV519" i="21"/>
  <c r="EP515" i="21"/>
  <c r="EO51" i="21"/>
  <c r="EO515" i="21"/>
  <c r="CV51" i="21"/>
  <c r="EP51" i="21"/>
  <c r="EO519" i="21"/>
  <c r="DR565" i="21"/>
  <c r="EO565" i="21"/>
  <c r="U7" i="21"/>
  <c r="BY273" i="21"/>
  <c r="DS519" i="21"/>
  <c r="EP519" i="21"/>
  <c r="EP565" i="21"/>
  <c r="CL272" i="21"/>
  <c r="DQ11" i="21"/>
  <c r="DS8" i="21" s="1"/>
  <c r="CU515" i="21"/>
  <c r="DR515" i="21"/>
  <c r="BI125" i="21"/>
  <c r="DS515" i="21"/>
  <c r="DR519" i="21"/>
  <c r="AZ19" i="21"/>
  <c r="CU565" i="21"/>
  <c r="DS565" i="21"/>
  <c r="CV515" i="21"/>
  <c r="CE35" i="21"/>
  <c r="BA51" i="21"/>
  <c r="CU51" i="21"/>
  <c r="U552" i="21"/>
  <c r="CU519" i="21"/>
  <c r="CV565" i="21"/>
  <c r="DC7" i="21"/>
  <c r="CM291" i="21"/>
  <c r="CF140" i="20"/>
  <c r="CF136" i="20" s="1"/>
  <c r="CG141" i="20"/>
  <c r="BR21" i="20"/>
  <c r="BR23" i="20"/>
  <c r="BS95" i="20"/>
  <c r="BU95" i="20"/>
  <c r="BV95" i="20" s="1"/>
  <c r="AG136" i="20"/>
  <c r="AR154" i="20"/>
  <c r="AR147" i="20" s="1"/>
  <c r="BE147" i="20"/>
  <c r="BV147" i="20"/>
  <c r="BU38" i="20"/>
  <c r="BV38" i="20" s="1"/>
  <c r="BU96" i="20"/>
  <c r="BV96" i="20" s="1"/>
  <c r="CJ147" i="20"/>
  <c r="AG111" i="20"/>
  <c r="BU93" i="20"/>
  <c r="BV93" i="20" s="1"/>
  <c r="BE111" i="20"/>
  <c r="BU94" i="20"/>
  <c r="BV94" i="20" s="1"/>
  <c r="AS291" i="21"/>
  <c r="BO35" i="21"/>
  <c r="EF35" i="21"/>
  <c r="EF11" i="21" s="1"/>
  <c r="EF8" i="21" s="1"/>
  <c r="EF7" i="21" s="1"/>
  <c r="BO52" i="21"/>
  <c r="BO51" i="21" s="1"/>
  <c r="AB272" i="21"/>
  <c r="DP484" i="21"/>
  <c r="EF491" i="21"/>
  <c r="BB565" i="21"/>
  <c r="BY565" i="21"/>
  <c r="DY125" i="21"/>
  <c r="EG491" i="21"/>
  <c r="AL501" i="21"/>
  <c r="BB515" i="21"/>
  <c r="BY515" i="21"/>
  <c r="CE291" i="21"/>
  <c r="AB501" i="21"/>
  <c r="N508" i="21"/>
  <c r="BA515" i="21"/>
  <c r="BX515" i="21"/>
  <c r="AD519" i="21"/>
  <c r="BA519" i="21"/>
  <c r="BX519" i="21"/>
  <c r="CE536" i="21"/>
  <c r="AL552" i="21"/>
  <c r="EP553" i="21"/>
  <c r="CF125" i="21"/>
  <c r="V484" i="21"/>
  <c r="O491" i="21"/>
  <c r="O508" i="21"/>
  <c r="AL508" i="21"/>
  <c r="BB519" i="21"/>
  <c r="BS92" i="20"/>
  <c r="BU92" i="20"/>
  <c r="BV92" i="20" s="1"/>
  <c r="BR24" i="20"/>
  <c r="BR22" i="20"/>
  <c r="BY519" i="21"/>
  <c r="BX565" i="21"/>
  <c r="CF552" i="21"/>
  <c r="CM35" i="21"/>
  <c r="V491" i="21"/>
  <c r="AE502" i="21"/>
  <c r="CV502" i="21"/>
  <c r="DJ501" i="21"/>
  <c r="DZ501" i="21"/>
  <c r="U508" i="21"/>
  <c r="BO508" i="21"/>
  <c r="DB508" i="21"/>
  <c r="EM508" i="21"/>
  <c r="V536" i="21"/>
  <c r="EP537" i="21"/>
  <c r="BO552" i="21"/>
  <c r="CL552" i="21"/>
  <c r="O552" i="21"/>
  <c r="BP94" i="21"/>
  <c r="CM272" i="21"/>
  <c r="EP273" i="21"/>
  <c r="O484" i="21"/>
  <c r="AB491" i="21"/>
  <c r="N501" i="21"/>
  <c r="CM508" i="21"/>
  <c r="EP524" i="21"/>
  <c r="AB536" i="21"/>
  <c r="AY536" i="21"/>
  <c r="V552" i="21"/>
  <c r="BP552" i="21"/>
  <c r="U35" i="21"/>
  <c r="BB51" i="21"/>
  <c r="U272" i="21"/>
  <c r="U484" i="21"/>
  <c r="EM484" i="21"/>
  <c r="EF484" i="21"/>
  <c r="BI501" i="21"/>
  <c r="AE537" i="21"/>
  <c r="BB537" i="21"/>
  <c r="BY537" i="21"/>
  <c r="DS553" i="21"/>
  <c r="BO94" i="21"/>
  <c r="BO80" i="21" s="1"/>
  <c r="V272" i="21"/>
  <c r="AS272" i="21"/>
  <c r="EP485" i="21"/>
  <c r="DP491" i="21"/>
  <c r="BY524" i="21"/>
  <c r="BA565" i="21"/>
  <c r="BV52" i="21"/>
  <c r="BV51" i="21" s="1"/>
  <c r="BH125" i="21"/>
  <c r="AC156" i="21"/>
  <c r="AC155" i="21" s="1"/>
  <c r="AK272" i="21"/>
  <c r="BP283" i="21"/>
  <c r="BP282" i="21" s="1"/>
  <c r="DZ291" i="21"/>
  <c r="AK291" i="21"/>
  <c r="AL484" i="21"/>
  <c r="AK491" i="21"/>
  <c r="N491" i="21"/>
  <c r="AY508" i="21"/>
  <c r="AD515" i="21"/>
  <c r="DZ552" i="21"/>
  <c r="DC35" i="21"/>
  <c r="CS7" i="21"/>
  <c r="DI7" i="21"/>
  <c r="AL272" i="21"/>
  <c r="U501" i="21"/>
  <c r="AE509" i="21"/>
  <c r="AE515" i="21"/>
  <c r="BV536" i="21"/>
  <c r="CL536" i="21"/>
  <c r="DB536" i="21"/>
  <c r="EM536" i="21"/>
  <c r="EP492" i="21"/>
  <c r="AS508" i="21"/>
  <c r="BP19" i="21"/>
  <c r="BP7" i="21" s="1"/>
  <c r="CS35" i="21"/>
  <c r="DZ125" i="21"/>
  <c r="U491" i="21"/>
  <c r="CE552" i="21"/>
  <c r="DP552" i="21"/>
  <c r="EF552" i="21"/>
  <c r="AD565" i="21"/>
  <c r="AK501" i="21"/>
  <c r="CV36" i="21"/>
  <c r="EP36" i="21"/>
  <c r="CF35" i="21"/>
  <c r="BI52" i="21"/>
  <c r="BI51" i="21" s="1"/>
  <c r="BY51" i="21" s="1"/>
  <c r="CL291" i="21"/>
  <c r="CL484" i="21"/>
  <c r="BV501" i="21"/>
  <c r="CL501" i="21"/>
  <c r="EM501" i="21"/>
  <c r="DJ508" i="21"/>
  <c r="AK536" i="21"/>
  <c r="AE565" i="21"/>
  <c r="BV11" i="21"/>
  <c r="BH52" i="21"/>
  <c r="BH51" i="21" s="1"/>
  <c r="CF80" i="21"/>
  <c r="BW94" i="21"/>
  <c r="DY272" i="21"/>
  <c r="CS291" i="21"/>
  <c r="DB491" i="21"/>
  <c r="BY502" i="21"/>
  <c r="BP523" i="21"/>
  <c r="EG523" i="21"/>
  <c r="V523" i="21"/>
  <c r="AL536" i="21"/>
  <c r="BY553" i="21"/>
  <c r="AQ154" i="20"/>
  <c r="AQ147" i="20" s="1"/>
  <c r="AR113" i="20"/>
  <c r="AQ90" i="20"/>
  <c r="AR90" i="20"/>
  <c r="BE179" i="20"/>
  <c r="AG164" i="20"/>
  <c r="BR192" i="20"/>
  <c r="AR49" i="20"/>
  <c r="BS147" i="20"/>
  <c r="AF111" i="20"/>
  <c r="AR56" i="20"/>
  <c r="AR55" i="20" s="1"/>
  <c r="AR76" i="20"/>
  <c r="AQ56" i="20"/>
  <c r="AQ55" i="20" s="1"/>
  <c r="CJ157" i="20"/>
  <c r="CF111" i="20"/>
  <c r="AC22" i="20"/>
  <c r="BG76" i="20"/>
  <c r="R59" i="20"/>
  <c r="S59" i="20" s="1"/>
  <c r="R60" i="20"/>
  <c r="S60" i="20" s="1"/>
  <c r="BE89" i="20"/>
  <c r="R58" i="20"/>
  <c r="O20" i="21"/>
  <c r="O19" i="21" s="1"/>
  <c r="O7" i="21" s="1"/>
  <c r="N19" i="21"/>
  <c r="N7" i="21" s="1"/>
  <c r="AS167" i="21"/>
  <c r="AS165" i="21" s="1"/>
  <c r="AR165" i="21"/>
  <c r="BW15" i="21"/>
  <c r="BW11" i="21" s="1"/>
  <c r="BV19" i="21"/>
  <c r="AL35" i="21"/>
  <c r="N35" i="21"/>
  <c r="BB492" i="21"/>
  <c r="CM7" i="21"/>
  <c r="DZ35" i="21"/>
  <c r="DZ11" i="21" s="1"/>
  <c r="DZ8" i="21" s="1"/>
  <c r="DZ7" i="21" s="1"/>
  <c r="O35" i="21"/>
  <c r="O125" i="21"/>
  <c r="CE272" i="21"/>
  <c r="DP272" i="21"/>
  <c r="EF272" i="21"/>
  <c r="BO19" i="21"/>
  <c r="BO7" i="21" s="1"/>
  <c r="DI44" i="21"/>
  <c r="DI35" i="21" s="1"/>
  <c r="EG35" i="21"/>
  <c r="EG11" i="21" s="1"/>
  <c r="EG8" i="21" s="1"/>
  <c r="EG7" i="21" s="1"/>
  <c r="BO126" i="21"/>
  <c r="BP127" i="21"/>
  <c r="BP126" i="21" s="1"/>
  <c r="BY36" i="21"/>
  <c r="BP82" i="21"/>
  <c r="BP81" i="21" s="1"/>
  <c r="DC80" i="21"/>
  <c r="N484" i="21"/>
  <c r="AL523" i="21"/>
  <c r="BV35" i="21"/>
  <c r="DB35" i="21"/>
  <c r="CL80" i="21"/>
  <c r="EM80" i="21"/>
  <c r="AE519" i="21"/>
  <c r="BO523" i="21"/>
  <c r="N536" i="21"/>
  <c r="AL125" i="21"/>
  <c r="DC125" i="21"/>
  <c r="CV126" i="21"/>
  <c r="AE273" i="21"/>
  <c r="CV273" i="21"/>
  <c r="DZ272" i="21"/>
  <c r="EM291" i="21"/>
  <c r="BH484" i="21"/>
  <c r="CS484" i="21"/>
  <c r="DI484" i="21"/>
  <c r="EM491" i="21"/>
  <c r="AS491" i="21"/>
  <c r="DZ491" i="21"/>
  <c r="V508" i="21"/>
  <c r="DZ523" i="21"/>
  <c r="BB524" i="21"/>
  <c r="CF523" i="21"/>
  <c r="O536" i="21"/>
  <c r="BP536" i="21"/>
  <c r="EG536" i="21"/>
  <c r="BB485" i="21"/>
  <c r="BP484" i="21"/>
  <c r="CF484" i="21"/>
  <c r="DS485" i="21"/>
  <c r="AS484" i="21"/>
  <c r="BI484" i="21"/>
  <c r="DJ484" i="21"/>
  <c r="AL491" i="21"/>
  <c r="DB501" i="21"/>
  <c r="CE501" i="21"/>
  <c r="DP501" i="21"/>
  <c r="EF501" i="21"/>
  <c r="BI508" i="21"/>
  <c r="CV509" i="21"/>
  <c r="DZ508" i="21"/>
  <c r="AR523" i="21"/>
  <c r="BH523" i="21"/>
  <c r="CS523" i="21"/>
  <c r="DI523" i="21"/>
  <c r="DY523" i="21"/>
  <c r="BH94" i="21"/>
  <c r="DS273" i="21"/>
  <c r="AR291" i="21"/>
  <c r="AK484" i="21"/>
  <c r="BV484" i="21"/>
  <c r="DB484" i="21"/>
  <c r="AB484" i="21"/>
  <c r="AR491" i="21"/>
  <c r="BH501" i="21"/>
  <c r="DC501" i="21"/>
  <c r="EP502" i="21"/>
  <c r="BP501" i="21"/>
  <c r="CF501" i="21"/>
  <c r="DS502" i="21"/>
  <c r="EG501" i="21"/>
  <c r="AR508" i="21"/>
  <c r="BH508" i="21"/>
  <c r="CS508" i="21"/>
  <c r="DI508" i="21"/>
  <c r="DY508" i="21"/>
  <c r="AE524" i="21"/>
  <c r="O523" i="21"/>
  <c r="DZ536" i="21"/>
  <c r="AB552" i="21"/>
  <c r="AY552" i="21"/>
  <c r="AR272" i="21"/>
  <c r="EM272" i="21"/>
  <c r="EG272" i="21"/>
  <c r="CF291" i="21"/>
  <c r="BY485" i="21"/>
  <c r="CM484" i="21"/>
  <c r="DC484" i="21"/>
  <c r="CS501" i="21"/>
  <c r="DI501" i="21"/>
  <c r="DY501" i="21"/>
  <c r="BB509" i="21"/>
  <c r="CL523" i="21"/>
  <c r="DB523" i="21"/>
  <c r="EM523" i="21"/>
  <c r="AE553" i="21"/>
  <c r="AC56" i="20"/>
  <c r="AC55" i="20" s="1"/>
  <c r="AD58" i="20"/>
  <c r="AD56" i="20" s="1"/>
  <c r="AD55" i="20" s="1"/>
  <c r="AR94" i="21"/>
  <c r="AS95" i="21"/>
  <c r="AS94" i="21" s="1"/>
  <c r="AZ38" i="21"/>
  <c r="AZ36" i="21" s="1"/>
  <c r="BB36" i="21" s="1"/>
  <c r="AY36" i="21"/>
  <c r="AY35" i="21" s="1"/>
  <c r="N94" i="21"/>
  <c r="O95" i="21"/>
  <c r="O94" i="21" s="1"/>
  <c r="DQ94" i="21"/>
  <c r="BW20" i="21"/>
  <c r="BW19" i="21" s="1"/>
  <c r="DP36" i="21"/>
  <c r="V35" i="21"/>
  <c r="AB52" i="21"/>
  <c r="AB51" i="21" s="1"/>
  <c r="EG80" i="21"/>
  <c r="AK94" i="21"/>
  <c r="DJ7" i="21"/>
  <c r="V7" i="21"/>
  <c r="AL20" i="21"/>
  <c r="AL19" i="21" s="1"/>
  <c r="AL7" i="21" s="1"/>
  <c r="DQ37" i="21"/>
  <c r="DQ36" i="21" s="1"/>
  <c r="AB35" i="21"/>
  <c r="AR35" i="21"/>
  <c r="BH35" i="21"/>
  <c r="DY35" i="21"/>
  <c r="U94" i="21"/>
  <c r="AL96" i="21"/>
  <c r="AL94" i="21" s="1"/>
  <c r="N125" i="21"/>
  <c r="EG125" i="21"/>
  <c r="AY272" i="21"/>
  <c r="O290" i="21"/>
  <c r="N288" i="21"/>
  <c r="DJ295" i="21"/>
  <c r="DJ292" i="21" s="1"/>
  <c r="DI292" i="21"/>
  <c r="CV8" i="21"/>
  <c r="AR7" i="21"/>
  <c r="AE36" i="21"/>
  <c r="BI35" i="21"/>
  <c r="V94" i="21"/>
  <c r="BV292" i="21"/>
  <c r="CF7" i="21"/>
  <c r="EN11" i="21"/>
  <c r="EN8" i="21" s="1"/>
  <c r="EP8" i="21" s="1"/>
  <c r="AS20" i="21"/>
  <c r="AS19" i="21" s="1"/>
  <c r="AS7" i="21" s="1"/>
  <c r="DB80" i="21"/>
  <c r="DI80" i="21"/>
  <c r="DY80" i="21"/>
  <c r="AY94" i="21"/>
  <c r="DP94" i="21"/>
  <c r="V166" i="21"/>
  <c r="V165" i="21" s="1"/>
  <c r="U165" i="21"/>
  <c r="CS272" i="21"/>
  <c r="BH292" i="21"/>
  <c r="BH291" i="21" s="1"/>
  <c r="AB508" i="21"/>
  <c r="CS111" i="21"/>
  <c r="CS80" i="21" s="1"/>
  <c r="AB359" i="21"/>
  <c r="AC360" i="21"/>
  <c r="AC359" i="21" s="1"/>
  <c r="CE7" i="21"/>
  <c r="DP11" i="21"/>
  <c r="DP7" i="21" s="1"/>
  <c r="AB19" i="21"/>
  <c r="AB7" i="21" s="1"/>
  <c r="BH19" i="21"/>
  <c r="BH7" i="21" s="1"/>
  <c r="CL35" i="21"/>
  <c r="AS35" i="21"/>
  <c r="AZ94" i="21"/>
  <c r="BW167" i="21"/>
  <c r="BW165" i="21" s="1"/>
  <c r="BV165" i="21"/>
  <c r="CL7" i="21"/>
  <c r="DB7" i="21"/>
  <c r="AY19" i="21"/>
  <c r="AY7" i="21" s="1"/>
  <c r="EM35" i="21"/>
  <c r="CM80" i="21"/>
  <c r="CV81" i="21"/>
  <c r="DJ80" i="21"/>
  <c r="DZ80" i="21"/>
  <c r="AB94" i="21"/>
  <c r="AC95" i="21"/>
  <c r="AC94" i="21" s="1"/>
  <c r="BI94" i="21"/>
  <c r="CS125" i="21"/>
  <c r="EP126" i="21"/>
  <c r="CF272" i="21"/>
  <c r="BP294" i="21"/>
  <c r="BP292" i="21" s="1"/>
  <c r="BO292" i="21"/>
  <c r="CE80" i="21"/>
  <c r="EF80" i="21"/>
  <c r="BH282" i="21"/>
  <c r="BH272" i="21" s="1"/>
  <c r="DY291" i="21"/>
  <c r="DC293" i="21"/>
  <c r="DC292" i="21" s="1"/>
  <c r="DC291" i="21" s="1"/>
  <c r="DB292" i="21"/>
  <c r="DB291" i="21" s="1"/>
  <c r="BY492" i="21"/>
  <c r="CM491" i="21"/>
  <c r="DC491" i="21"/>
  <c r="BH491" i="21"/>
  <c r="CS491" i="21"/>
  <c r="DI491" i="21"/>
  <c r="DY491" i="21"/>
  <c r="BH81" i="21"/>
  <c r="CM125" i="21"/>
  <c r="DB125" i="21"/>
  <c r="CL125" i="21"/>
  <c r="BV272" i="21"/>
  <c r="EF291" i="21"/>
  <c r="AB412" i="21"/>
  <c r="AC413" i="21"/>
  <c r="AC412" i="21" s="1"/>
  <c r="BP35" i="21"/>
  <c r="EP81" i="21"/>
  <c r="BV94" i="21"/>
  <c r="CE125" i="21"/>
  <c r="EF125" i="21"/>
  <c r="DQ293" i="21"/>
  <c r="DQ292" i="21" s="1"/>
  <c r="DP292" i="21"/>
  <c r="AY501" i="21"/>
  <c r="BO501" i="21"/>
  <c r="O501" i="21"/>
  <c r="N523" i="21"/>
  <c r="AY523" i="21"/>
  <c r="BB273" i="21"/>
  <c r="EG484" i="21"/>
  <c r="AE492" i="21"/>
  <c r="AK523" i="21"/>
  <c r="BV523" i="21"/>
  <c r="U536" i="21"/>
  <c r="CF536" i="21"/>
  <c r="DS537" i="21"/>
  <c r="AK125" i="21"/>
  <c r="EM125" i="21"/>
  <c r="EG291" i="21"/>
  <c r="AL291" i="21"/>
  <c r="BP491" i="21"/>
  <c r="AK508" i="21"/>
  <c r="BV508" i="21"/>
  <c r="CL508" i="21"/>
  <c r="AB523" i="21"/>
  <c r="AS523" i="21"/>
  <c r="BI523" i="21"/>
  <c r="CV524" i="21"/>
  <c r="DJ523" i="21"/>
  <c r="AR552" i="21"/>
  <c r="BH552" i="21"/>
  <c r="CS552" i="21"/>
  <c r="DI552" i="21"/>
  <c r="DY552" i="21"/>
  <c r="CV292" i="21"/>
  <c r="BV491" i="21"/>
  <c r="CL491" i="21"/>
  <c r="CE523" i="21"/>
  <c r="EF523" i="21"/>
  <c r="U523" i="21"/>
  <c r="AS552" i="21"/>
  <c r="BI552" i="21"/>
  <c r="CV553" i="21"/>
  <c r="DJ552" i="21"/>
  <c r="AR484" i="21"/>
  <c r="AY484" i="21"/>
  <c r="BO484" i="21"/>
  <c r="CE484" i="21"/>
  <c r="AY491" i="21"/>
  <c r="BO491" i="21"/>
  <c r="CE491" i="21"/>
  <c r="DC508" i="21"/>
  <c r="EP509" i="21"/>
  <c r="DP523" i="21"/>
  <c r="CM536" i="21"/>
  <c r="DC536" i="21"/>
  <c r="EG552" i="21"/>
  <c r="AE485" i="21"/>
  <c r="CV485" i="21"/>
  <c r="DZ484" i="21"/>
  <c r="CE508" i="21"/>
  <c r="DP508" i="21"/>
  <c r="EF508" i="21"/>
  <c r="DS524" i="21"/>
  <c r="AR536" i="21"/>
  <c r="BH536" i="21"/>
  <c r="CS536" i="21"/>
  <c r="DI536" i="21"/>
  <c r="DR536" i="21" s="1"/>
  <c r="DY536" i="21"/>
  <c r="DY484" i="21"/>
  <c r="CF491" i="21"/>
  <c r="DS492" i="21"/>
  <c r="BP508" i="21"/>
  <c r="CF508" i="21"/>
  <c r="DS509" i="21"/>
  <c r="EG508" i="21"/>
  <c r="CM523" i="21"/>
  <c r="DC523" i="21"/>
  <c r="AS536" i="21"/>
  <c r="BI536" i="21"/>
  <c r="CV537" i="21"/>
  <c r="DJ536" i="21"/>
  <c r="CM552" i="21"/>
  <c r="DC552" i="21"/>
  <c r="BH111" i="20"/>
  <c r="AQ8" i="20"/>
  <c r="CG111" i="20"/>
  <c r="AG89" i="20"/>
  <c r="CJ89" i="20"/>
  <c r="O107" i="20"/>
  <c r="P108" i="20"/>
  <c r="P107" i="20" s="1"/>
  <c r="O99" i="20"/>
  <c r="AF35" i="20"/>
  <c r="BD35" i="20"/>
  <c r="BG111" i="20"/>
  <c r="BD7" i="20"/>
  <c r="AD89" i="20"/>
  <c r="CG35" i="20"/>
  <c r="O56" i="20"/>
  <c r="O55" i="20" s="1"/>
  <c r="P57" i="20"/>
  <c r="P56" i="20" s="1"/>
  <c r="P55" i="20" s="1"/>
  <c r="BD111" i="20"/>
  <c r="AR35" i="20"/>
  <c r="BH35" i="20"/>
  <c r="CF7" i="20"/>
  <c r="AD35" i="20"/>
  <c r="AU35" i="20"/>
  <c r="BH89" i="20"/>
  <c r="CI7" i="20"/>
  <c r="CJ35" i="20"/>
  <c r="AC35" i="20"/>
  <c r="CI35" i="20"/>
  <c r="AT8" i="20"/>
  <c r="CG89" i="20"/>
  <c r="R49" i="20"/>
  <c r="S49" i="20" s="1"/>
  <c r="P49" i="20"/>
  <c r="P50" i="20"/>
  <c r="R50" i="20"/>
  <c r="S50" i="20" s="1"/>
  <c r="P54" i="20"/>
  <c r="R54" i="20"/>
  <c r="S54" i="20" s="1"/>
  <c r="BH7" i="20"/>
  <c r="CG7" i="20"/>
  <c r="AQ35" i="20"/>
  <c r="CI89" i="20"/>
  <c r="AU172" i="20"/>
  <c r="AU171" i="20" s="1"/>
  <c r="BG7" i="20"/>
  <c r="AR98" i="20"/>
  <c r="AC111" i="20"/>
  <c r="CI111" i="20"/>
  <c r="AD76" i="20"/>
  <c r="AD111" i="20"/>
  <c r="CJ111" i="20"/>
  <c r="CF35" i="20"/>
  <c r="BU37" i="20"/>
  <c r="AQ98" i="20"/>
  <c r="AT100" i="20"/>
  <c r="AU100" i="20" s="1"/>
  <c r="AQ112" i="20"/>
  <c r="AQ111" i="20" s="1"/>
  <c r="BR90" i="20"/>
  <c r="BR89" i="20" s="1"/>
  <c r="BD89" i="20"/>
  <c r="AC89" i="20"/>
  <c r="BE7" i="20"/>
  <c r="AG35" i="20"/>
  <c r="BE35" i="20"/>
  <c r="BU91" i="20"/>
  <c r="BV91" i="20" s="1"/>
  <c r="BG89" i="20"/>
  <c r="CF89" i="20"/>
  <c r="AT35" i="20"/>
  <c r="AF89" i="20"/>
  <c r="O23" i="20"/>
  <c r="V82" i="21"/>
  <c r="V81" i="21" s="1"/>
  <c r="U81" i="21"/>
  <c r="AK7" i="21"/>
  <c r="N52" i="21"/>
  <c r="N51" i="21" s="1"/>
  <c r="AL82" i="21"/>
  <c r="AL81" i="21" s="1"/>
  <c r="AK81" i="21"/>
  <c r="BB8" i="21"/>
  <c r="AC19" i="21"/>
  <c r="AE8" i="21" s="1"/>
  <c r="BI19" i="21"/>
  <c r="BI7" i="21" s="1"/>
  <c r="DQ44" i="21"/>
  <c r="DP52" i="21"/>
  <c r="DP51" i="21" s="1"/>
  <c r="DR51" i="21" s="1"/>
  <c r="AR81" i="21"/>
  <c r="AS82" i="21"/>
  <c r="AS81" i="21" s="1"/>
  <c r="DJ35" i="21"/>
  <c r="DQ52" i="21"/>
  <c r="DS52" i="21" s="1"/>
  <c r="DS51" i="21" s="1"/>
  <c r="V55" i="21"/>
  <c r="V52" i="21" s="1"/>
  <c r="V51" i="21" s="1"/>
  <c r="U52" i="21"/>
  <c r="U51" i="21" s="1"/>
  <c r="AZ82" i="21"/>
  <c r="AZ81" i="21" s="1"/>
  <c r="AY81" i="21"/>
  <c r="N81" i="21"/>
  <c r="O82" i="21"/>
  <c r="O81" i="21" s="1"/>
  <c r="AK36" i="21"/>
  <c r="AK35" i="21" s="1"/>
  <c r="DP44" i="21"/>
  <c r="O53" i="21"/>
  <c r="O52" i="21" s="1"/>
  <c r="O51" i="21" s="1"/>
  <c r="AC53" i="21"/>
  <c r="AC52" i="21" s="1"/>
  <c r="AE52" i="21" s="1"/>
  <c r="BI84" i="21"/>
  <c r="BI81" i="21" s="1"/>
  <c r="AB111" i="21"/>
  <c r="BV111" i="21"/>
  <c r="BW112" i="21"/>
  <c r="BW111" i="21" s="1"/>
  <c r="AB126" i="21"/>
  <c r="AC130" i="21"/>
  <c r="AC126" i="21" s="1"/>
  <c r="AB145" i="21"/>
  <c r="U155" i="21"/>
  <c r="V157" i="21"/>
  <c r="V155" i="21" s="1"/>
  <c r="AZ112" i="21"/>
  <c r="AZ111" i="21" s="1"/>
  <c r="AY111" i="21"/>
  <c r="AC145" i="21"/>
  <c r="AB165" i="21"/>
  <c r="AC166" i="21"/>
  <c r="AC165" i="21" s="1"/>
  <c r="BV155" i="21"/>
  <c r="BW156" i="21"/>
  <c r="BW155" i="21" s="1"/>
  <c r="AY126" i="21"/>
  <c r="DI126" i="21"/>
  <c r="DI125" i="21" s="1"/>
  <c r="DJ127" i="21"/>
  <c r="DJ126" i="21" s="1"/>
  <c r="DJ125" i="21" s="1"/>
  <c r="BV126" i="21"/>
  <c r="BW130" i="21"/>
  <c r="BW126" i="21" s="1"/>
  <c r="DP165" i="21"/>
  <c r="BO155" i="21"/>
  <c r="BO125" i="21" s="1"/>
  <c r="BP159" i="21"/>
  <c r="BP155" i="21" s="1"/>
  <c r="AY165" i="21"/>
  <c r="AZ166" i="21"/>
  <c r="AZ165" i="21" s="1"/>
  <c r="DP111" i="21"/>
  <c r="DQ112" i="21"/>
  <c r="DQ111" i="21" s="1"/>
  <c r="DS81" i="21" s="1"/>
  <c r="U126" i="21"/>
  <c r="AZ127" i="21"/>
  <c r="AZ126" i="21" s="1"/>
  <c r="AS155" i="21"/>
  <c r="DQ166" i="21"/>
  <c r="DQ165" i="21" s="1"/>
  <c r="N282" i="21"/>
  <c r="O283" i="21"/>
  <c r="O282" i="21" s="1"/>
  <c r="AC111" i="21"/>
  <c r="V126" i="21"/>
  <c r="DP126" i="21"/>
  <c r="DQ129" i="21"/>
  <c r="DQ126" i="21" s="1"/>
  <c r="DC280" i="21"/>
  <c r="DC273" i="21" s="1"/>
  <c r="DC272" i="21" s="1"/>
  <c r="DB273" i="21"/>
  <c r="DB272" i="21" s="1"/>
  <c r="AR155" i="21"/>
  <c r="O288" i="21"/>
  <c r="BI292" i="21"/>
  <c r="BI291" i="21" s="1"/>
  <c r="EP292" i="21"/>
  <c r="BW292" i="21"/>
  <c r="BV412" i="21"/>
  <c r="BW414" i="21"/>
  <c r="BW412" i="21" s="1"/>
  <c r="DP359" i="21"/>
  <c r="DQ363" i="21"/>
  <c r="DJ274" i="21"/>
  <c r="DJ273" i="21" s="1"/>
  <c r="DJ272" i="21" s="1"/>
  <c r="DI273" i="21"/>
  <c r="DI272" i="21" s="1"/>
  <c r="BI282" i="21"/>
  <c r="BI272" i="21" s="1"/>
  <c r="O291" i="21"/>
  <c r="BO273" i="21"/>
  <c r="BO272" i="21" s="1"/>
  <c r="BP274" i="21"/>
  <c r="BP273" i="21" s="1"/>
  <c r="BP272" i="21" s="1"/>
  <c r="N292" i="21"/>
  <c r="N291" i="21" s="1"/>
  <c r="AC293" i="21"/>
  <c r="AC292" i="21" s="1"/>
  <c r="AB292" i="21"/>
  <c r="BO359" i="21"/>
  <c r="BP362" i="21"/>
  <c r="BP359" i="21" s="1"/>
  <c r="DQ359" i="21"/>
  <c r="DQ413" i="21"/>
  <c r="DQ412" i="21" s="1"/>
  <c r="DP412" i="21"/>
  <c r="DQ353" i="21"/>
  <c r="DQ352" i="21" s="1"/>
  <c r="DP352" i="21"/>
  <c r="U359" i="21"/>
  <c r="U291" i="21" s="1"/>
  <c r="V361" i="21"/>
  <c r="BV359" i="21"/>
  <c r="BW364" i="21"/>
  <c r="BW359" i="21" s="1"/>
  <c r="BV352" i="21"/>
  <c r="BW354" i="21"/>
  <c r="BW352" i="21" s="1"/>
  <c r="DJ360" i="21"/>
  <c r="DJ359" i="21" s="1"/>
  <c r="DI359" i="21"/>
  <c r="AZ414" i="21"/>
  <c r="AZ412" i="21" s="1"/>
  <c r="BB292" i="21" s="1"/>
  <c r="AY412" i="21"/>
  <c r="AY291" i="21" s="1"/>
  <c r="BB502" i="21"/>
  <c r="BI491" i="21"/>
  <c r="CV492" i="21"/>
  <c r="DJ491" i="21"/>
  <c r="AQ20" i="20"/>
  <c r="AQ172" i="20"/>
  <c r="AQ171" i="20" s="1"/>
  <c r="AR172" i="20"/>
  <c r="AR171" i="20" s="1"/>
  <c r="AU48" i="20"/>
  <c r="AU47" i="20" s="1"/>
  <c r="AT48" i="20"/>
  <c r="AT47" i="20" s="1"/>
  <c r="R53" i="20"/>
  <c r="S53" i="20" s="1"/>
  <c r="AC176" i="20"/>
  <c r="AC175" i="20" s="1"/>
  <c r="AD176" i="20"/>
  <c r="AD175" i="20" s="1"/>
  <c r="BG35" i="20"/>
  <c r="BS112" i="20"/>
  <c r="BS111" i="20" s="1"/>
  <c r="BR112" i="20"/>
  <c r="BR111" i="20" s="1"/>
  <c r="R52" i="20"/>
  <c r="S52" i="20" s="1"/>
  <c r="AQ48" i="20"/>
  <c r="AQ47" i="20" s="1"/>
  <c r="R51" i="20"/>
  <c r="S51" i="20" s="1"/>
  <c r="AT172" i="20"/>
  <c r="AT171" i="20" s="1"/>
  <c r="AQ176" i="20"/>
  <c r="AQ175" i="20" s="1"/>
  <c r="AR176" i="20"/>
  <c r="AR175" i="20" s="1"/>
  <c r="CJ7" i="20"/>
  <c r="O48" i="20"/>
  <c r="O47" i="20" s="1"/>
  <c r="AI113" i="15"/>
  <c r="BD114" i="15"/>
  <c r="BD113" i="15" s="1"/>
  <c r="AL114" i="15"/>
  <c r="AL115" i="15"/>
  <c r="AM115" i="15" s="1"/>
  <c r="BF114" i="15"/>
  <c r="BF113" i="15" s="1"/>
  <c r="O115" i="15"/>
  <c r="P115" i="15" s="1"/>
  <c r="O114" i="15"/>
  <c r="Q34" i="22" l="1"/>
  <c r="R34" i="22" s="1"/>
  <c r="Q63" i="22"/>
  <c r="R63" i="22" s="1"/>
  <c r="O113" i="15"/>
  <c r="Q110" i="22"/>
  <c r="R110" i="22" s="1"/>
  <c r="R113" i="15"/>
  <c r="AL113" i="15"/>
  <c r="BA536" i="21"/>
  <c r="BU104" i="22"/>
  <c r="BV104" i="22" s="1"/>
  <c r="BU106" i="22"/>
  <c r="BV106" i="22" s="1"/>
  <c r="BR103" i="22"/>
  <c r="BR102" i="22" s="1"/>
  <c r="BS105" i="22"/>
  <c r="BS103" i="22" s="1"/>
  <c r="BS102" i="22" s="1"/>
  <c r="AQ150" i="22"/>
  <c r="AQ13" i="22"/>
  <c r="AQ219" i="22"/>
  <c r="AQ218" i="22" s="1"/>
  <c r="AS235" i="22"/>
  <c r="AS234" i="22" s="1"/>
  <c r="AQ8" i="22"/>
  <c r="AC26" i="22"/>
  <c r="AB24" i="22"/>
  <c r="AB7" i="22" s="1"/>
  <c r="CG236" i="22"/>
  <c r="CF235" i="22"/>
  <c r="CF234" i="22" s="1"/>
  <c r="CG220" i="22"/>
  <c r="CF219" i="22"/>
  <c r="CF218" i="22" s="1"/>
  <c r="BU25" i="22"/>
  <c r="BR24" i="22"/>
  <c r="BR7" i="22" s="1"/>
  <c r="AC236" i="22"/>
  <c r="AB235" i="22"/>
  <c r="AB234" i="22" s="1"/>
  <c r="AQ24" i="22"/>
  <c r="AS219" i="22"/>
  <c r="AS218" i="22" s="1"/>
  <c r="AS8" i="22"/>
  <c r="Q158" i="22"/>
  <c r="Q157" i="22" s="1"/>
  <c r="N157" i="22"/>
  <c r="N146" i="22" s="1"/>
  <c r="AC220" i="22"/>
  <c r="AB219" i="22"/>
  <c r="AB218" i="22" s="1"/>
  <c r="BS119" i="22"/>
  <c r="BS118" i="22" s="1"/>
  <c r="BS117" i="22" s="1"/>
  <c r="AS150" i="22"/>
  <c r="AS24" i="22"/>
  <c r="Q26" i="22"/>
  <c r="N24" i="22"/>
  <c r="N7" i="22" s="1"/>
  <c r="AQ235" i="22"/>
  <c r="AQ234" i="22" s="1"/>
  <c r="AS13" i="22"/>
  <c r="BU119" i="22"/>
  <c r="BV119" i="22" s="1"/>
  <c r="BV118" i="22" s="1"/>
  <c r="BV117" i="22" s="1"/>
  <c r="AT20" i="20"/>
  <c r="AT7" i="20" s="1"/>
  <c r="AQ89" i="20"/>
  <c r="AG56" i="20"/>
  <c r="AG55" i="20" s="1"/>
  <c r="O32" i="22"/>
  <c r="AQ118" i="22"/>
  <c r="AQ117" i="22" s="1"/>
  <c r="AS61" i="22"/>
  <c r="AS60" i="22" s="1"/>
  <c r="AT119" i="22"/>
  <c r="AT118" i="22" s="1"/>
  <c r="AT117" i="22" s="1"/>
  <c r="AS118" i="22"/>
  <c r="AS117" i="22" s="1"/>
  <c r="AQ107" i="22"/>
  <c r="AQ102" i="22" s="1"/>
  <c r="AS107" i="22"/>
  <c r="AS102" i="22" s="1"/>
  <c r="AT107" i="22"/>
  <c r="AT102" i="22" s="1"/>
  <c r="AT62" i="22"/>
  <c r="AT61" i="22" s="1"/>
  <c r="AT60" i="22" s="1"/>
  <c r="AC249" i="22"/>
  <c r="AE248" i="22"/>
  <c r="AF248" i="22" s="1"/>
  <c r="Q120" i="22"/>
  <c r="R120" i="22" s="1"/>
  <c r="Q33" i="22"/>
  <c r="R33" i="22" s="1"/>
  <c r="O108" i="22"/>
  <c r="N118" i="22"/>
  <c r="N117" i="22" s="1"/>
  <c r="O119" i="22"/>
  <c r="O118" i="22" s="1"/>
  <c r="O117" i="22" s="1"/>
  <c r="Q121" i="22"/>
  <c r="R121" i="22" s="1"/>
  <c r="O66" i="22"/>
  <c r="AC223" i="22"/>
  <c r="AE223" i="22"/>
  <c r="AF223" i="22" s="1"/>
  <c r="AC32" i="22"/>
  <c r="AE32" i="22"/>
  <c r="AF32" i="22" s="1"/>
  <c r="O62" i="22"/>
  <c r="O111" i="22"/>
  <c r="Q111" i="22"/>
  <c r="O31" i="22"/>
  <c r="Q65" i="22"/>
  <c r="R65" i="22" s="1"/>
  <c r="O112" i="22"/>
  <c r="Q112" i="22"/>
  <c r="R112" i="22" s="1"/>
  <c r="Q69" i="22"/>
  <c r="R69" i="22" s="1"/>
  <c r="N61" i="22"/>
  <c r="N60" i="22" s="1"/>
  <c r="O67" i="22"/>
  <c r="O113" i="22"/>
  <c r="Q113" i="22"/>
  <c r="R113" i="22" s="1"/>
  <c r="O109" i="22"/>
  <c r="Q109" i="22"/>
  <c r="R109" i="22" s="1"/>
  <c r="N107" i="22"/>
  <c r="N102" i="22" s="1"/>
  <c r="O288" i="22"/>
  <c r="O68" i="22"/>
  <c r="O57" i="22"/>
  <c r="O56" i="22" s="1"/>
  <c r="Q64" i="22"/>
  <c r="R64" i="22" s="1"/>
  <c r="Q68" i="22"/>
  <c r="R68" i="22" s="1"/>
  <c r="O216" i="22"/>
  <c r="O214" i="22" s="1"/>
  <c r="O207" i="22" s="1"/>
  <c r="O261" i="22"/>
  <c r="O28" i="22"/>
  <c r="Q287" i="22"/>
  <c r="R287" i="22" s="1"/>
  <c r="AE246" i="22"/>
  <c r="AF246" i="22" s="1"/>
  <c r="BS28" i="22"/>
  <c r="AC28" i="22"/>
  <c r="O285" i="22"/>
  <c r="AC259" i="22"/>
  <c r="CI198" i="22"/>
  <c r="CJ198" i="22" s="1"/>
  <c r="Q209" i="22"/>
  <c r="Q208" i="22" s="1"/>
  <c r="AC237" i="22"/>
  <c r="CG195" i="22"/>
  <c r="AC244" i="22"/>
  <c r="CG196" i="22"/>
  <c r="AC27" i="22"/>
  <c r="O256" i="22"/>
  <c r="Q343" i="22"/>
  <c r="R343" i="22" s="1"/>
  <c r="BE209" i="22"/>
  <c r="BE208" i="22" s="1"/>
  <c r="BE207" i="22" s="1"/>
  <c r="BD208" i="22"/>
  <c r="BD207" i="22" s="1"/>
  <c r="CI220" i="22"/>
  <c r="AE29" i="22"/>
  <c r="AF29" i="22" s="1"/>
  <c r="AE221" i="22"/>
  <c r="AF221" i="22" s="1"/>
  <c r="AE251" i="22"/>
  <c r="AF251" i="22" s="1"/>
  <c r="CI236" i="22"/>
  <c r="O259" i="22"/>
  <c r="BU33" i="22"/>
  <c r="BV33" i="22" s="1"/>
  <c r="N56" i="22"/>
  <c r="Q58" i="22"/>
  <c r="R58" i="22" s="1"/>
  <c r="O286" i="22"/>
  <c r="O289" i="22"/>
  <c r="Q51" i="22"/>
  <c r="R51" i="22" s="1"/>
  <c r="CG221" i="22"/>
  <c r="AC245" i="22"/>
  <c r="CI223" i="22"/>
  <c r="CJ223" i="22" s="1"/>
  <c r="O26" i="22"/>
  <c r="AE258" i="22"/>
  <c r="AF258" i="22" s="1"/>
  <c r="AC241" i="22"/>
  <c r="CG199" i="22"/>
  <c r="AT214" i="22"/>
  <c r="AC239" i="22"/>
  <c r="AS214" i="22"/>
  <c r="AQ190" i="22"/>
  <c r="AQ189" i="22" s="1"/>
  <c r="AP299" i="22"/>
  <c r="Q258" i="22"/>
  <c r="R258" i="22" s="1"/>
  <c r="CG202" i="22"/>
  <c r="CG204" i="22"/>
  <c r="Q263" i="22"/>
  <c r="R263" i="22" s="1"/>
  <c r="CI201" i="22"/>
  <c r="CJ201" i="22" s="1"/>
  <c r="Q59" i="22"/>
  <c r="AE26" i="22"/>
  <c r="N255" i="22"/>
  <c r="N254" i="22" s="1"/>
  <c r="CG224" i="22"/>
  <c r="AE236" i="22"/>
  <c r="AE256" i="22"/>
  <c r="AF256" i="22" s="1"/>
  <c r="BS27" i="22"/>
  <c r="CG197" i="22"/>
  <c r="N50" i="22"/>
  <c r="AC247" i="22"/>
  <c r="O264" i="22"/>
  <c r="N341" i="22"/>
  <c r="BS25" i="22"/>
  <c r="O342" i="22"/>
  <c r="O341" i="22" s="1"/>
  <c r="BG208" i="22"/>
  <c r="BG207" i="22" s="1"/>
  <c r="AE250" i="22"/>
  <c r="AF250" i="22" s="1"/>
  <c r="N214" i="22"/>
  <c r="AQ158" i="22"/>
  <c r="BS31" i="22"/>
  <c r="O260" i="22"/>
  <c r="O262" i="22"/>
  <c r="CG205" i="22"/>
  <c r="AS158" i="22"/>
  <c r="AS157" i="22" s="1"/>
  <c r="AC243" i="22"/>
  <c r="CI222" i="22"/>
  <c r="CJ222" i="22" s="1"/>
  <c r="AE30" i="22"/>
  <c r="AF30" i="22" s="1"/>
  <c r="Q52" i="22"/>
  <c r="R52" i="22" s="1"/>
  <c r="AP254" i="22"/>
  <c r="Q215" i="22"/>
  <c r="R215" i="22" s="1"/>
  <c r="R214" i="22" s="1"/>
  <c r="CG206" i="22"/>
  <c r="AC301" i="22"/>
  <c r="AC300" i="22" s="1"/>
  <c r="AC299" i="22" s="1"/>
  <c r="O151" i="22"/>
  <c r="O150" i="22" s="1"/>
  <c r="BU32" i="22"/>
  <c r="BV32" i="22" s="1"/>
  <c r="Q307" i="22"/>
  <c r="R307" i="22" s="1"/>
  <c r="AC282" i="22"/>
  <c r="AC274" i="22" s="1"/>
  <c r="AB282" i="22"/>
  <c r="AB274" i="22" s="1"/>
  <c r="AE301" i="22"/>
  <c r="AE300" i="22" s="1"/>
  <c r="AE299" i="22" s="1"/>
  <c r="AC240" i="22"/>
  <c r="Q151" i="22"/>
  <c r="Q150" i="22" s="1"/>
  <c r="N208" i="22"/>
  <c r="AP7" i="22"/>
  <c r="CG200" i="22"/>
  <c r="Q27" i="22"/>
  <c r="BU26" i="22"/>
  <c r="BV26" i="22" s="1"/>
  <c r="BU30" i="22"/>
  <c r="BV30" i="22" s="1"/>
  <c r="O27" i="22"/>
  <c r="Q308" i="22"/>
  <c r="R308" i="22" s="1"/>
  <c r="N300" i="22"/>
  <c r="AQ255" i="22"/>
  <c r="AQ254" i="22" s="1"/>
  <c r="CI203" i="22"/>
  <c r="CJ203" i="22" s="1"/>
  <c r="AE220" i="22"/>
  <c r="AP207" i="22"/>
  <c r="O29" i="22"/>
  <c r="Q257" i="22"/>
  <c r="R257" i="22" s="1"/>
  <c r="BU34" i="22"/>
  <c r="BV34" i="22" s="1"/>
  <c r="BS34" i="22"/>
  <c r="O283" i="22"/>
  <c r="Q283" i="22"/>
  <c r="R283" i="22" s="1"/>
  <c r="AQ341" i="22"/>
  <c r="AS300" i="22"/>
  <c r="AS299" i="22" s="1"/>
  <c r="O158" i="22"/>
  <c r="O157" i="22" s="1"/>
  <c r="N282" i="22"/>
  <c r="N274" i="22" s="1"/>
  <c r="BD255" i="22"/>
  <c r="BD254" i="22" s="1"/>
  <c r="BG256" i="22"/>
  <c r="BE256" i="22"/>
  <c r="BE255" i="22" s="1"/>
  <c r="BE254" i="22" s="1"/>
  <c r="AQ300" i="22"/>
  <c r="O284" i="22"/>
  <c r="CF193" i="22"/>
  <c r="CF189" i="22" s="1"/>
  <c r="AC257" i="22"/>
  <c r="AE257" i="22"/>
  <c r="AF257" i="22" s="1"/>
  <c r="AQ275" i="22"/>
  <c r="AT300" i="22"/>
  <c r="AT299" i="22" s="1"/>
  <c r="AT256" i="22"/>
  <c r="AT255" i="22" s="1"/>
  <c r="AS255" i="22"/>
  <c r="AQ282" i="22"/>
  <c r="AP274" i="22"/>
  <c r="AS268" i="22"/>
  <c r="AT269" i="22"/>
  <c r="AT268" i="22" s="1"/>
  <c r="AQ208" i="22"/>
  <c r="AQ207" i="22" s="1"/>
  <c r="O50" i="22"/>
  <c r="AE238" i="22"/>
  <c r="AF238" i="22" s="1"/>
  <c r="AC238" i="22"/>
  <c r="AB255" i="22"/>
  <c r="AB254" i="22" s="1"/>
  <c r="AT276" i="22"/>
  <c r="AT275" i="22" s="1"/>
  <c r="AS275" i="22"/>
  <c r="R342" i="22"/>
  <c r="AT209" i="22"/>
  <c r="AT208" i="22" s="1"/>
  <c r="AS208" i="22"/>
  <c r="AT236" i="22"/>
  <c r="AT151" i="22"/>
  <c r="AT150" i="22" s="1"/>
  <c r="AT148" i="22"/>
  <c r="AT147" i="22" s="1"/>
  <c r="AS147" i="22"/>
  <c r="AT283" i="22"/>
  <c r="AT282" i="22" s="1"/>
  <c r="AS282" i="22"/>
  <c r="O300" i="22"/>
  <c r="R256" i="22"/>
  <c r="CJ195" i="22"/>
  <c r="AT14" i="22"/>
  <c r="AT13" i="22" s="1"/>
  <c r="AT51" i="22"/>
  <c r="AT50" i="22" s="1"/>
  <c r="AT49" i="22" s="1"/>
  <c r="AS50" i="22"/>
  <c r="AS49" i="22" s="1"/>
  <c r="AT9" i="22"/>
  <c r="AT8" i="22" s="1"/>
  <c r="AT26" i="22"/>
  <c r="AT24" i="22" s="1"/>
  <c r="AF282" i="22"/>
  <c r="AF274" i="22" s="1"/>
  <c r="AE282" i="22"/>
  <c r="AE274" i="22" s="1"/>
  <c r="R301" i="22"/>
  <c r="AT220" i="22"/>
  <c r="AE242" i="22"/>
  <c r="AF242" i="22" s="1"/>
  <c r="AC242" i="22"/>
  <c r="AP146" i="22"/>
  <c r="AU90" i="20"/>
  <c r="AU20" i="20"/>
  <c r="AU7" i="20" s="1"/>
  <c r="CG140" i="20"/>
  <c r="CG136" i="20" s="1"/>
  <c r="AU112" i="20"/>
  <c r="AU111" i="20" s="1"/>
  <c r="S107" i="20"/>
  <c r="R36" i="20"/>
  <c r="P99" i="20"/>
  <c r="P98" i="20" s="1"/>
  <c r="P89" i="20" s="1"/>
  <c r="R99" i="20"/>
  <c r="S99" i="20" s="1"/>
  <c r="S98" i="20" s="1"/>
  <c r="BS23" i="20"/>
  <c r="BU23" i="20"/>
  <c r="BV23" i="20" s="1"/>
  <c r="CJ140" i="20"/>
  <c r="CJ136" i="20" s="1"/>
  <c r="AT56" i="20"/>
  <c r="AT55" i="20" s="1"/>
  <c r="AU57" i="20"/>
  <c r="AU56" i="20" s="1"/>
  <c r="AU55" i="20" s="1"/>
  <c r="BV37" i="20"/>
  <c r="BU36" i="20"/>
  <c r="BU35" i="20" s="1"/>
  <c r="R107" i="20"/>
  <c r="AT90" i="20"/>
  <c r="AF56" i="20"/>
  <c r="AF55" i="20" s="1"/>
  <c r="P23" i="20"/>
  <c r="P20" i="20" s="1"/>
  <c r="P7" i="20" s="1"/>
  <c r="R23" i="20"/>
  <c r="S23" i="20" s="1"/>
  <c r="AT112" i="20"/>
  <c r="AT111" i="20" s="1"/>
  <c r="AD22" i="20"/>
  <c r="AD20" i="20" s="1"/>
  <c r="AD7" i="20" s="1"/>
  <c r="AF22" i="20"/>
  <c r="AG22" i="20" s="1"/>
  <c r="CI140" i="20"/>
  <c r="CI136" i="20" s="1"/>
  <c r="S38" i="20"/>
  <c r="BS22" i="20"/>
  <c r="BU22" i="20"/>
  <c r="BV22" i="20" s="1"/>
  <c r="BS21" i="20"/>
  <c r="BU21" i="20"/>
  <c r="BV21" i="20" s="1"/>
  <c r="AU155" i="20"/>
  <c r="AU154" i="20" s="1"/>
  <c r="AU147" i="20" s="1"/>
  <c r="AT154" i="20"/>
  <c r="AT147" i="20" s="1"/>
  <c r="BS24" i="20"/>
  <c r="BU24" i="20"/>
  <c r="BV24" i="20" s="1"/>
  <c r="AD7" i="21"/>
  <c r="EP508" i="21"/>
  <c r="CV291" i="21"/>
  <c r="EP291" i="21"/>
  <c r="EP484" i="21"/>
  <c r="AE7" i="21"/>
  <c r="AE552" i="21"/>
  <c r="EP523" i="21"/>
  <c r="EO552" i="21"/>
  <c r="EO272" i="21"/>
  <c r="DS7" i="21"/>
  <c r="DS126" i="21"/>
  <c r="DS125" i="21" s="1"/>
  <c r="DS80" i="21"/>
  <c r="BY81" i="21"/>
  <c r="DR523" i="21"/>
  <c r="EO125" i="21"/>
  <c r="EO291" i="21"/>
  <c r="BB7" i="21"/>
  <c r="EO523" i="21"/>
  <c r="EP35" i="21"/>
  <c r="EP491" i="21"/>
  <c r="U125" i="21"/>
  <c r="EP125" i="21"/>
  <c r="EP7" i="21"/>
  <c r="AE536" i="21"/>
  <c r="DR272" i="21"/>
  <c r="CV35" i="21"/>
  <c r="EO536" i="21"/>
  <c r="AD501" i="21"/>
  <c r="EO508" i="21"/>
  <c r="EP552" i="21"/>
  <c r="EO491" i="21"/>
  <c r="EP536" i="21"/>
  <c r="EO484" i="21"/>
  <c r="V412" i="21"/>
  <c r="V359" i="21" s="1"/>
  <c r="V291" i="21" s="1"/>
  <c r="EO501" i="21"/>
  <c r="EP272" i="21"/>
  <c r="DS523" i="21"/>
  <c r="EP80" i="21"/>
  <c r="EM11" i="21"/>
  <c r="EM8" i="21" s="1"/>
  <c r="EM7" i="21" s="1"/>
  <c r="EO35" i="21"/>
  <c r="EP501" i="21"/>
  <c r="EO80" i="21"/>
  <c r="BP125" i="21"/>
  <c r="DS491" i="21"/>
  <c r="DR508" i="21"/>
  <c r="AD552" i="21"/>
  <c r="DR484" i="21"/>
  <c r="DS552" i="21"/>
  <c r="CV536" i="21"/>
  <c r="DR491" i="21"/>
  <c r="BX552" i="21"/>
  <c r="DS508" i="21"/>
  <c r="CU125" i="21"/>
  <c r="CV80" i="21"/>
  <c r="DR501" i="21"/>
  <c r="BP80" i="21"/>
  <c r="DR552" i="21"/>
  <c r="CV523" i="21"/>
  <c r="DS536" i="21"/>
  <c r="DR7" i="21"/>
  <c r="DS501" i="21"/>
  <c r="DS272" i="21"/>
  <c r="DS484" i="21"/>
  <c r="AR89" i="20"/>
  <c r="AG173" i="20"/>
  <c r="AG172" i="20" s="1"/>
  <c r="AG171" i="20" s="1"/>
  <c r="CU80" i="21"/>
  <c r="BY35" i="21"/>
  <c r="BV80" i="21"/>
  <c r="AL80" i="21"/>
  <c r="BB536" i="21"/>
  <c r="BA491" i="21"/>
  <c r="CV552" i="21"/>
  <c r="AE501" i="21"/>
  <c r="CU491" i="21"/>
  <c r="AD508" i="21"/>
  <c r="CU508" i="21"/>
  <c r="CV508" i="21"/>
  <c r="CV272" i="21"/>
  <c r="BX35" i="21"/>
  <c r="CU35" i="21"/>
  <c r="CU552" i="21"/>
  <c r="CV491" i="21"/>
  <c r="BB291" i="21"/>
  <c r="N80" i="21"/>
  <c r="AE484" i="21"/>
  <c r="BB552" i="21"/>
  <c r="AD536" i="21"/>
  <c r="BA501" i="21"/>
  <c r="CU272" i="21"/>
  <c r="CV7" i="21"/>
  <c r="CU523" i="21"/>
  <c r="CU484" i="21"/>
  <c r="CV125" i="21"/>
  <c r="CU7" i="21"/>
  <c r="CV484" i="21"/>
  <c r="BB501" i="21"/>
  <c r="DI291" i="21"/>
  <c r="AE51" i="21"/>
  <c r="BY508" i="21"/>
  <c r="CU536" i="21"/>
  <c r="BB272" i="21"/>
  <c r="BH80" i="21"/>
  <c r="BX80" i="21" s="1"/>
  <c r="CU501" i="21"/>
  <c r="CU291" i="21"/>
  <c r="BV7" i="21"/>
  <c r="BX7" i="21" s="1"/>
  <c r="CV501" i="21"/>
  <c r="AD491" i="21"/>
  <c r="BY523" i="21"/>
  <c r="AD35" i="21"/>
  <c r="BA484" i="21"/>
  <c r="BX491" i="21"/>
  <c r="BX272" i="21"/>
  <c r="BY491" i="21"/>
  <c r="BY484" i="21"/>
  <c r="BX51" i="21"/>
  <c r="BY536" i="21"/>
  <c r="BX501" i="21"/>
  <c r="BA291" i="21"/>
  <c r="DP291" i="21"/>
  <c r="BY272" i="21"/>
  <c r="AR125" i="21"/>
  <c r="AS80" i="21"/>
  <c r="BY552" i="21"/>
  <c r="BY501" i="21"/>
  <c r="AE491" i="21"/>
  <c r="BX536" i="21"/>
  <c r="AK80" i="21"/>
  <c r="BX508" i="21"/>
  <c r="BX523" i="21"/>
  <c r="BX484" i="21"/>
  <c r="BA272" i="21"/>
  <c r="BB508" i="21"/>
  <c r="BA552" i="21"/>
  <c r="AE508" i="21"/>
  <c r="AS125" i="21"/>
  <c r="BA7" i="21"/>
  <c r="DP80" i="21"/>
  <c r="DR80" i="21" s="1"/>
  <c r="BA35" i="21"/>
  <c r="BA508" i="21"/>
  <c r="BA523" i="21"/>
  <c r="BB35" i="21"/>
  <c r="BB523" i="21"/>
  <c r="BB491" i="21"/>
  <c r="DS36" i="21"/>
  <c r="DS35" i="21" s="1"/>
  <c r="BB484" i="21"/>
  <c r="AQ7" i="20"/>
  <c r="R56" i="20"/>
  <c r="R55" i="20" s="1"/>
  <c r="S58" i="20"/>
  <c r="S56" i="20" s="1"/>
  <c r="S55" i="20" s="1"/>
  <c r="DJ291" i="21"/>
  <c r="BY126" i="21"/>
  <c r="AD484" i="21"/>
  <c r="DP125" i="21"/>
  <c r="DR125" i="21" s="1"/>
  <c r="DP35" i="21"/>
  <c r="DR35" i="21" s="1"/>
  <c r="AE35" i="21"/>
  <c r="BP291" i="21"/>
  <c r="AB291" i="21"/>
  <c r="AD291" i="21" s="1"/>
  <c r="U80" i="21"/>
  <c r="AD523" i="21"/>
  <c r="AD51" i="21"/>
  <c r="AE523" i="21"/>
  <c r="AE81" i="21"/>
  <c r="BI80" i="21"/>
  <c r="AB80" i="21"/>
  <c r="AR80" i="21"/>
  <c r="V80" i="21"/>
  <c r="DY11" i="21"/>
  <c r="DY8" i="21" s="1"/>
  <c r="DY7" i="21" s="1"/>
  <c r="BV125" i="21"/>
  <c r="N272" i="21"/>
  <c r="AD272" i="21" s="1"/>
  <c r="AE126" i="21"/>
  <c r="V125" i="21"/>
  <c r="BO291" i="21"/>
  <c r="AB125" i="21"/>
  <c r="AD125" i="21" s="1"/>
  <c r="O80" i="21"/>
  <c r="S112" i="20"/>
  <c r="S111" i="20" s="1"/>
  <c r="O112" i="20"/>
  <c r="O111" i="20" s="1"/>
  <c r="BS90" i="20"/>
  <c r="BS89" i="20" s="1"/>
  <c r="P112" i="20"/>
  <c r="P111" i="20" s="1"/>
  <c r="R112" i="20"/>
  <c r="R111" i="20" s="1"/>
  <c r="AU98" i="20"/>
  <c r="AR112" i="20"/>
  <c r="AR111" i="20" s="1"/>
  <c r="AR48" i="20"/>
  <c r="AR47" i="20" s="1"/>
  <c r="BV90" i="20"/>
  <c r="BV89" i="20" s="1"/>
  <c r="BV291" i="21"/>
  <c r="DS292" i="21"/>
  <c r="DS291" i="21" s="1"/>
  <c r="AY80" i="21"/>
  <c r="BY8" i="21"/>
  <c r="BY7" i="21" s="1"/>
  <c r="BB81" i="21"/>
  <c r="BY292" i="21"/>
  <c r="AY125" i="21"/>
  <c r="AE292" i="21"/>
  <c r="O272" i="21"/>
  <c r="AE272" i="21" s="1"/>
  <c r="BB126" i="21"/>
  <c r="BV112" i="20"/>
  <c r="BV111" i="20" s="1"/>
  <c r="BU112" i="20"/>
  <c r="BU111" i="20" s="1"/>
  <c r="BR20" i="20"/>
  <c r="BR7" i="20" s="1"/>
  <c r="AD172" i="20"/>
  <c r="AD171" i="20" s="1"/>
  <c r="AC172" i="20"/>
  <c r="AC171" i="20" s="1"/>
  <c r="AC20" i="20"/>
  <c r="AC7" i="20" s="1"/>
  <c r="O98" i="20"/>
  <c r="O89" i="20" s="1"/>
  <c r="O20" i="20"/>
  <c r="O7" i="20" s="1"/>
  <c r="BU90" i="20"/>
  <c r="BU89" i="20" s="1"/>
  <c r="S48" i="20"/>
  <c r="S47" i="20" s="1"/>
  <c r="P48" i="20"/>
  <c r="P47" i="20" s="1"/>
  <c r="AG21" i="20"/>
  <c r="S21" i="20"/>
  <c r="R48" i="20"/>
  <c r="R47" i="20" s="1"/>
  <c r="AT98" i="20"/>
  <c r="S37" i="20"/>
  <c r="O44" i="20"/>
  <c r="P44" i="20"/>
  <c r="S45" i="20"/>
  <c r="S44" i="20" s="1"/>
  <c r="R44" i="20"/>
  <c r="P114" i="15"/>
  <c r="P113" i="15" s="1"/>
  <c r="AM114" i="15"/>
  <c r="AM113" i="15" s="1"/>
  <c r="BG114" i="15"/>
  <c r="BG113" i="15" s="1"/>
  <c r="BV103" i="22" l="1"/>
  <c r="BV102" i="22" s="1"/>
  <c r="BU103" i="22"/>
  <c r="BU102" i="22" s="1"/>
  <c r="BS24" i="22"/>
  <c r="BS7" i="22" s="1"/>
  <c r="AC219" i="22"/>
  <c r="AC218" i="22" s="1"/>
  <c r="R158" i="22"/>
  <c r="R157" i="22" s="1"/>
  <c r="R26" i="22"/>
  <c r="Q24" i="22"/>
  <c r="Q7" i="22" s="1"/>
  <c r="CG235" i="22"/>
  <c r="CG234" i="22" s="1"/>
  <c r="AT219" i="22"/>
  <c r="AT218" i="22" s="1"/>
  <c r="AQ157" i="22"/>
  <c r="AQ146" i="22" s="1"/>
  <c r="AF26" i="22"/>
  <c r="AF24" i="22" s="1"/>
  <c r="AF7" i="22" s="1"/>
  <c r="AE24" i="22"/>
  <c r="AE7" i="22" s="1"/>
  <c r="BU118" i="22"/>
  <c r="BU117" i="22" s="1"/>
  <c r="AC235" i="22"/>
  <c r="AC234" i="22" s="1"/>
  <c r="AF220" i="22"/>
  <c r="AF219" i="22" s="1"/>
  <c r="AF218" i="22" s="1"/>
  <c r="AE219" i="22"/>
  <c r="AE218" i="22" s="1"/>
  <c r="BV25" i="22"/>
  <c r="BV24" i="22" s="1"/>
  <c r="BV7" i="22" s="1"/>
  <c r="BU24" i="22"/>
  <c r="BU7" i="22" s="1"/>
  <c r="AC24" i="22"/>
  <c r="AC7" i="22" s="1"/>
  <c r="CJ236" i="22"/>
  <c r="CI235" i="22"/>
  <c r="CI234" i="22" s="1"/>
  <c r="AT235" i="22"/>
  <c r="AT234" i="22" s="1"/>
  <c r="AF236" i="22"/>
  <c r="AF235" i="22" s="1"/>
  <c r="AF234" i="22" s="1"/>
  <c r="AE235" i="22"/>
  <c r="AE234" i="22" s="1"/>
  <c r="O24" i="22"/>
  <c r="O7" i="22" s="1"/>
  <c r="CJ220" i="22"/>
  <c r="CJ219" i="22" s="1"/>
  <c r="CJ218" i="22" s="1"/>
  <c r="CI219" i="22"/>
  <c r="CI218" i="22" s="1"/>
  <c r="CG219" i="22"/>
  <c r="CG218" i="22" s="1"/>
  <c r="AU89" i="20"/>
  <c r="R98" i="20"/>
  <c r="R89" i="20" s="1"/>
  <c r="S20" i="20"/>
  <c r="S7" i="20" s="1"/>
  <c r="BS20" i="20"/>
  <c r="BS7" i="20" s="1"/>
  <c r="S36" i="20"/>
  <c r="S35" i="20" s="1"/>
  <c r="AC255" i="22"/>
  <c r="AC254" i="22" s="1"/>
  <c r="R118" i="22"/>
  <c r="R117" i="22" s="1"/>
  <c r="Q118" i="22"/>
  <c r="Q117" i="22" s="1"/>
  <c r="O107" i="22"/>
  <c r="O102" i="22" s="1"/>
  <c r="O61" i="22"/>
  <c r="O60" i="22" s="1"/>
  <c r="Q107" i="22"/>
  <c r="Q102" i="22" s="1"/>
  <c r="R111" i="22"/>
  <c r="R107" i="22" s="1"/>
  <c r="R102" i="22" s="1"/>
  <c r="AT158" i="22"/>
  <c r="R61" i="22"/>
  <c r="R60" i="22" s="1"/>
  <c r="R209" i="22"/>
  <c r="R208" i="22" s="1"/>
  <c r="R207" i="22" s="1"/>
  <c r="Q341" i="22"/>
  <c r="R282" i="22"/>
  <c r="R274" i="22" s="1"/>
  <c r="Q61" i="22"/>
  <c r="Q60" i="22" s="1"/>
  <c r="O49" i="22"/>
  <c r="AT207" i="22"/>
  <c r="R341" i="22"/>
  <c r="R50" i="22"/>
  <c r="CJ193" i="22"/>
  <c r="CJ189" i="22" s="1"/>
  <c r="N299" i="22"/>
  <c r="CG193" i="22"/>
  <c r="CG189" i="22" s="1"/>
  <c r="AF301" i="22"/>
  <c r="AF300" i="22" s="1"/>
  <c r="AF299" i="22" s="1"/>
  <c r="O255" i="22"/>
  <c r="O254" i="22" s="1"/>
  <c r="N49" i="22"/>
  <c r="R151" i="22"/>
  <c r="R255" i="22"/>
  <c r="R254" i="22" s="1"/>
  <c r="N207" i="22"/>
  <c r="Q255" i="22"/>
  <c r="Q254" i="22" s="1"/>
  <c r="Q282" i="22"/>
  <c r="Q274" i="22" s="1"/>
  <c r="R59" i="22"/>
  <c r="R56" i="22" s="1"/>
  <c r="Q56" i="22"/>
  <c r="AS207" i="22"/>
  <c r="CI193" i="22"/>
  <c r="CI189" i="22" s="1"/>
  <c r="Q214" i="22"/>
  <c r="Q207" i="22" s="1"/>
  <c r="Q50" i="22"/>
  <c r="O146" i="22"/>
  <c r="AF255" i="22"/>
  <c r="AF254" i="22" s="1"/>
  <c r="Q300" i="22"/>
  <c r="AE255" i="22"/>
  <c r="AE254" i="22" s="1"/>
  <c r="R27" i="22"/>
  <c r="R300" i="22"/>
  <c r="O282" i="22"/>
  <c r="O274" i="22" s="1"/>
  <c r="AS7" i="22"/>
  <c r="AQ299" i="22"/>
  <c r="AQ7" i="22"/>
  <c r="AS254" i="22"/>
  <c r="BH256" i="22"/>
  <c r="BH255" i="22" s="1"/>
  <c r="BH254" i="22" s="1"/>
  <c r="BG255" i="22"/>
  <c r="BG254" i="22" s="1"/>
  <c r="AT254" i="22"/>
  <c r="O299" i="22"/>
  <c r="AQ274" i="22"/>
  <c r="AS146" i="22"/>
  <c r="AS274" i="22"/>
  <c r="AT274" i="22"/>
  <c r="AT7" i="22"/>
  <c r="Q146" i="22"/>
  <c r="S89" i="20"/>
  <c r="BV20" i="20"/>
  <c r="BV7" i="20" s="1"/>
  <c r="AF20" i="20"/>
  <c r="AF7" i="20" s="1"/>
  <c r="AG20" i="20"/>
  <c r="AG7" i="20" s="1"/>
  <c r="R20" i="20"/>
  <c r="R7" i="20" s="1"/>
  <c r="BV36" i="20"/>
  <c r="BV35" i="20" s="1"/>
  <c r="BU20" i="20"/>
  <c r="BU7" i="20" s="1"/>
  <c r="AT89" i="20"/>
  <c r="BY80" i="21"/>
  <c r="EO7" i="21"/>
  <c r="BA80" i="21"/>
  <c r="DR291" i="21"/>
  <c r="DR6" i="21" s="1"/>
  <c r="BA125" i="21"/>
  <c r="BY125" i="21"/>
  <c r="BY291" i="21"/>
  <c r="BX291" i="21"/>
  <c r="BB80" i="21"/>
  <c r="AD80" i="21"/>
  <c r="AD6" i="21" s="1"/>
  <c r="CV6" i="21"/>
  <c r="BX125" i="21"/>
  <c r="BX6" i="21" s="1"/>
  <c r="BB125" i="21"/>
  <c r="AE80" i="21"/>
  <c r="DS6" i="21"/>
  <c r="CU6" i="21"/>
  <c r="EP6" i="21"/>
  <c r="AE291" i="21"/>
  <c r="AE125" i="21"/>
  <c r="EO6" i="21"/>
  <c r="R35" i="20"/>
  <c r="O35" i="20"/>
  <c r="P35" i="20"/>
  <c r="BY42" i="14"/>
  <c r="CA42" i="14" s="1"/>
  <c r="R150" i="22" l="1"/>
  <c r="R146" i="22" s="1"/>
  <c r="AT157" i="22"/>
  <c r="AT146" i="22" s="1"/>
  <c r="CJ235" i="22"/>
  <c r="CJ234" i="22" s="1"/>
  <c r="R24" i="22"/>
  <c r="R7" i="22" s="1"/>
  <c r="Q299" i="22"/>
  <c r="R299" i="22"/>
  <c r="R49" i="22"/>
  <c r="Q49" i="22"/>
  <c r="BY6" i="21"/>
  <c r="BA6" i="21"/>
  <c r="BB6" i="21"/>
  <c r="AE6" i="21"/>
  <c r="CF23" i="14" l="1"/>
  <c r="CH23" i="14" s="1"/>
  <c r="CI23" i="14" s="1"/>
  <c r="AK289" i="16" l="1"/>
  <c r="AH289" i="16"/>
  <c r="AI289" i="16" s="1"/>
  <c r="BP286" i="16"/>
  <c r="BO286" i="16"/>
  <c r="BM286" i="16"/>
  <c r="BL286" i="16"/>
  <c r="BF286" i="16"/>
  <c r="BE286" i="16"/>
  <c r="BC286" i="16"/>
  <c r="BB286" i="16"/>
  <c r="AK287" i="16"/>
  <c r="AL287" i="16" s="1"/>
  <c r="AK298" i="16"/>
  <c r="AL298" i="16" s="1"/>
  <c r="AK301" i="16"/>
  <c r="AL301" i="16" s="1"/>
  <c r="AK300" i="16"/>
  <c r="AL300" i="16" s="1"/>
  <c r="AK297" i="16"/>
  <c r="AL297" i="16" s="1"/>
  <c r="AK288" i="16"/>
  <c r="AL288" i="16" s="1"/>
  <c r="AK286" i="16" l="1"/>
  <c r="AL289" i="16"/>
  <c r="AL286" i="16" s="1"/>
  <c r="AP287" i="16" l="1"/>
  <c r="AH301" i="16"/>
  <c r="AI301" i="16" s="1"/>
  <c r="AH300" i="16"/>
  <c r="AI300" i="16" s="1"/>
  <c r="AH298" i="16"/>
  <c r="AI298" i="16" s="1"/>
  <c r="AH297" i="16"/>
  <c r="AI297" i="16" s="1"/>
  <c r="AH288" i="16"/>
  <c r="AI288" i="16" s="1"/>
  <c r="AH287" i="16"/>
  <c r="V290" i="16"/>
  <c r="V289" i="16"/>
  <c r="V288" i="16"/>
  <c r="V287" i="16"/>
  <c r="L295" i="16"/>
  <c r="L294" i="16"/>
  <c r="L293" i="16"/>
  <c r="L292" i="16"/>
  <c r="L291" i="16"/>
  <c r="L290" i="16"/>
  <c r="L289" i="16"/>
  <c r="L288" i="16"/>
  <c r="L287" i="16"/>
  <c r="JJ656" i="14"/>
  <c r="JI656" i="14"/>
  <c r="JC656" i="14"/>
  <c r="JB656" i="14"/>
  <c r="IV656" i="14"/>
  <c r="IU656" i="14"/>
  <c r="IO656" i="14"/>
  <c r="IN656" i="14"/>
  <c r="IH656" i="14"/>
  <c r="IG656" i="14"/>
  <c r="IA656" i="14"/>
  <c r="HZ656" i="14"/>
  <c r="HR656" i="14"/>
  <c r="HQ656" i="14"/>
  <c r="HK656" i="14"/>
  <c r="HJ656" i="14"/>
  <c r="HD656" i="14"/>
  <c r="HC656" i="14"/>
  <c r="GW656" i="14"/>
  <c r="GV656" i="14"/>
  <c r="GP656" i="14"/>
  <c r="GO656" i="14"/>
  <c r="GI656" i="14"/>
  <c r="GH656" i="14"/>
  <c r="FZ656" i="14"/>
  <c r="FY656" i="14"/>
  <c r="FS656" i="14"/>
  <c r="FR656" i="14"/>
  <c r="FL656" i="14"/>
  <c r="FK656" i="14"/>
  <c r="FE656" i="14"/>
  <c r="FD656" i="14"/>
  <c r="EX656" i="14"/>
  <c r="EW656" i="14"/>
  <c r="EH656" i="14"/>
  <c r="EG656" i="14"/>
  <c r="EA656" i="14"/>
  <c r="DZ656" i="14"/>
  <c r="DT656" i="14"/>
  <c r="DS656" i="14"/>
  <c r="DM656" i="14"/>
  <c r="DL656" i="14"/>
  <c r="DF656" i="14"/>
  <c r="DE656" i="14"/>
  <c r="CP656" i="14"/>
  <c r="CO656" i="14"/>
  <c r="CI656" i="14"/>
  <c r="CH656" i="14"/>
  <c r="CB656" i="14"/>
  <c r="CA656" i="14"/>
  <c r="BU656" i="14"/>
  <c r="BT656" i="14"/>
  <c r="BN656" i="14"/>
  <c r="BM656" i="14"/>
  <c r="AX656" i="14"/>
  <c r="AW656" i="14"/>
  <c r="AQ656" i="14"/>
  <c r="AP656" i="14"/>
  <c r="AJ656" i="14"/>
  <c r="AI656" i="14"/>
  <c r="AC656" i="14"/>
  <c r="AB656" i="14"/>
  <c r="V656" i="14"/>
  <c r="U656" i="14"/>
  <c r="CX671" i="14"/>
  <c r="CY671" i="14" s="1"/>
  <c r="CX670" i="14"/>
  <c r="CY670" i="14" s="1"/>
  <c r="CX668" i="14"/>
  <c r="CY668" i="14" s="1"/>
  <c r="CX667" i="14"/>
  <c r="CY667" i="14" s="1"/>
  <c r="CX658" i="14"/>
  <c r="CY658" i="14" s="1"/>
  <c r="CX657" i="14"/>
  <c r="CY657" i="14" s="1"/>
  <c r="L664" i="14"/>
  <c r="N664" i="14" s="1"/>
  <c r="O664" i="14" s="1"/>
  <c r="L665" i="14"/>
  <c r="N665" i="14" s="1"/>
  <c r="O665" i="14" s="1"/>
  <c r="L658" i="14"/>
  <c r="N658" i="14" s="1"/>
  <c r="O658" i="14" s="1"/>
  <c r="L659" i="14"/>
  <c r="N659" i="14" s="1"/>
  <c r="O659" i="14" s="1"/>
  <c r="L660" i="14"/>
  <c r="N660" i="14" s="1"/>
  <c r="O660" i="14" s="1"/>
  <c r="L661" i="14"/>
  <c r="N661" i="14" s="1"/>
  <c r="O661" i="14" s="1"/>
  <c r="L663" i="14"/>
  <c r="N663" i="14" s="1"/>
  <c r="O663" i="14" s="1"/>
  <c r="L662" i="14"/>
  <c r="N662" i="14" s="1"/>
  <c r="O662" i="14" s="1"/>
  <c r="L657" i="14"/>
  <c r="N657" i="14" s="1"/>
  <c r="O657" i="14" s="1"/>
  <c r="BD660" i="14"/>
  <c r="BF660" i="14" s="1"/>
  <c r="BG660" i="14" s="1"/>
  <c r="BD659" i="14"/>
  <c r="BF659" i="14" s="1"/>
  <c r="BG659" i="14" s="1"/>
  <c r="BD658" i="14"/>
  <c r="BF658" i="14" s="1"/>
  <c r="BG658" i="14" s="1"/>
  <c r="BD657" i="14"/>
  <c r="BF657" i="14" s="1"/>
  <c r="BG657" i="14" s="1"/>
  <c r="EN657" i="14"/>
  <c r="EP657" i="14" s="1"/>
  <c r="EQ657" i="14" s="1"/>
  <c r="EQ656" i="14" s="1"/>
  <c r="AH286" i="16" l="1"/>
  <c r="N291" i="16"/>
  <c r="O291" i="16" s="1"/>
  <c r="Q291" i="16"/>
  <c r="R291" i="16" s="1"/>
  <c r="N292" i="16"/>
  <c r="O292" i="16" s="1"/>
  <c r="Q292" i="16"/>
  <c r="R292" i="16" s="1"/>
  <c r="N293" i="16"/>
  <c r="O293" i="16" s="1"/>
  <c r="Q293" i="16"/>
  <c r="R293" i="16" s="1"/>
  <c r="X290" i="16"/>
  <c r="Y290" i="16" s="1"/>
  <c r="AA290" i="16"/>
  <c r="AB290" i="16" s="1"/>
  <c r="N288" i="16"/>
  <c r="O288" i="16" s="1"/>
  <c r="Q288" i="16"/>
  <c r="R288" i="16" s="1"/>
  <c r="N294" i="16"/>
  <c r="O294" i="16" s="1"/>
  <c r="Q294" i="16"/>
  <c r="R294" i="16" s="1"/>
  <c r="N289" i="16"/>
  <c r="O289" i="16" s="1"/>
  <c r="Q289" i="16"/>
  <c r="R289" i="16" s="1"/>
  <c r="N295" i="16"/>
  <c r="O295" i="16" s="1"/>
  <c r="Q295" i="16"/>
  <c r="R295" i="16" s="1"/>
  <c r="AI287" i="16"/>
  <c r="AI286" i="16" s="1"/>
  <c r="N290" i="16"/>
  <c r="O290" i="16" s="1"/>
  <c r="Q290" i="16"/>
  <c r="R290" i="16" s="1"/>
  <c r="X287" i="16"/>
  <c r="AA287" i="16"/>
  <c r="AR287" i="16"/>
  <c r="AU287" i="16"/>
  <c r="X289" i="16"/>
  <c r="Y289" i="16" s="1"/>
  <c r="AA289" i="16"/>
  <c r="AB289" i="16" s="1"/>
  <c r="N287" i="16"/>
  <c r="Q287" i="16"/>
  <c r="X288" i="16"/>
  <c r="Y288" i="16" s="1"/>
  <c r="AA288" i="16"/>
  <c r="AB288" i="16" s="1"/>
  <c r="CY656" i="14"/>
  <c r="BG656" i="14"/>
  <c r="O656" i="14"/>
  <c r="N656" i="14"/>
  <c r="BF656" i="14"/>
  <c r="CX656" i="14"/>
  <c r="EP656" i="14"/>
  <c r="BQ211" i="15"/>
  <c r="BP211" i="15"/>
  <c r="BN211" i="15"/>
  <c r="BM211" i="15"/>
  <c r="BG211" i="15"/>
  <c r="BF211" i="15"/>
  <c r="BD211" i="15"/>
  <c r="BC211" i="15"/>
  <c r="AW211" i="15"/>
  <c r="AV211" i="15"/>
  <c r="AT211" i="15"/>
  <c r="AS211" i="15"/>
  <c r="AM211" i="15"/>
  <c r="AL211" i="15"/>
  <c r="AJ211" i="15"/>
  <c r="AI211" i="15"/>
  <c r="AC211" i="15"/>
  <c r="AB211" i="15"/>
  <c r="Z211" i="15"/>
  <c r="Y211" i="15"/>
  <c r="S211" i="15"/>
  <c r="R211" i="15"/>
  <c r="P211" i="15"/>
  <c r="O211" i="15"/>
  <c r="BQ208" i="15"/>
  <c r="BP208" i="15"/>
  <c r="BN208" i="15"/>
  <c r="BM208" i="15"/>
  <c r="BG208" i="15"/>
  <c r="BF208" i="15"/>
  <c r="BD208" i="15"/>
  <c r="BC208" i="15"/>
  <c r="AW208" i="15"/>
  <c r="AV208" i="15"/>
  <c r="AT208" i="15"/>
  <c r="AS208" i="15"/>
  <c r="AM208" i="15"/>
  <c r="AL208" i="15"/>
  <c r="AJ208" i="15"/>
  <c r="AI208" i="15"/>
  <c r="AC208" i="15"/>
  <c r="AB208" i="15"/>
  <c r="Z208" i="15"/>
  <c r="Y208" i="15"/>
  <c r="S208" i="15"/>
  <c r="R208" i="15"/>
  <c r="P208" i="15"/>
  <c r="O208" i="15"/>
  <c r="BQ205" i="15"/>
  <c r="BP205" i="15"/>
  <c r="BN205" i="15"/>
  <c r="BM205" i="15"/>
  <c r="BG205" i="15"/>
  <c r="BF205" i="15"/>
  <c r="BD205" i="15"/>
  <c r="BC205" i="15"/>
  <c r="AW205" i="15"/>
  <c r="AV205" i="15"/>
  <c r="AT205" i="15"/>
  <c r="AS205" i="15"/>
  <c r="AM205" i="15"/>
  <c r="AL205" i="15"/>
  <c r="AJ205" i="15"/>
  <c r="AI205" i="15"/>
  <c r="AC205" i="15"/>
  <c r="AB205" i="15"/>
  <c r="Z205" i="15"/>
  <c r="Y205" i="15"/>
  <c r="S205" i="15"/>
  <c r="R205" i="15"/>
  <c r="P205" i="15"/>
  <c r="O205" i="15"/>
  <c r="BQ202" i="15"/>
  <c r="BP202" i="15"/>
  <c r="BN202" i="15"/>
  <c r="BM202" i="15"/>
  <c r="BG202" i="15"/>
  <c r="BF202" i="15"/>
  <c r="BD202" i="15"/>
  <c r="BC202" i="15"/>
  <c r="AW202" i="15"/>
  <c r="AV202" i="15"/>
  <c r="AT202" i="15"/>
  <c r="AS202" i="15"/>
  <c r="AS201" i="15" s="1"/>
  <c r="AM202" i="15"/>
  <c r="AM201" i="15" s="1"/>
  <c r="AL202" i="15"/>
  <c r="AL201" i="15" s="1"/>
  <c r="AJ202" i="15"/>
  <c r="AI202" i="15"/>
  <c r="AC202" i="15"/>
  <c r="AC201" i="15" s="1"/>
  <c r="AB202" i="15"/>
  <c r="Z202" i="15"/>
  <c r="Y202" i="15"/>
  <c r="Y201" i="15" s="1"/>
  <c r="S202" i="15"/>
  <c r="R202" i="15"/>
  <c r="R201" i="15" s="1"/>
  <c r="P202" i="15"/>
  <c r="P201" i="15" s="1"/>
  <c r="O202" i="15"/>
  <c r="O201" i="15" s="1"/>
  <c r="BP302" i="16"/>
  <c r="BO302" i="16"/>
  <c r="BM302" i="16"/>
  <c r="BL302" i="16"/>
  <c r="BF302" i="16"/>
  <c r="BE302" i="16"/>
  <c r="BC302" i="16"/>
  <c r="BB302" i="16"/>
  <c r="AV302" i="16"/>
  <c r="AU302" i="16"/>
  <c r="AS302" i="16"/>
  <c r="AR302" i="16"/>
  <c r="AL302" i="16"/>
  <c r="AK302" i="16"/>
  <c r="AI302" i="16"/>
  <c r="AH302" i="16"/>
  <c r="AB302" i="16"/>
  <c r="AA302" i="16"/>
  <c r="Y302" i="16"/>
  <c r="X302" i="16"/>
  <c r="R302" i="16"/>
  <c r="Q302" i="16"/>
  <c r="O302" i="16"/>
  <c r="N302" i="16"/>
  <c r="BP299" i="16"/>
  <c r="BO299" i="16"/>
  <c r="BM299" i="16"/>
  <c r="BL299" i="16"/>
  <c r="BF299" i="16"/>
  <c r="BE299" i="16"/>
  <c r="BC299" i="16"/>
  <c r="BB299" i="16"/>
  <c r="AV299" i="16"/>
  <c r="AU299" i="16"/>
  <c r="AS299" i="16"/>
  <c r="AR299" i="16"/>
  <c r="AL299" i="16"/>
  <c r="AK299" i="16"/>
  <c r="AI299" i="16"/>
  <c r="AH299" i="16"/>
  <c r="AB299" i="16"/>
  <c r="AA299" i="16"/>
  <c r="Y299" i="16"/>
  <c r="X299" i="16"/>
  <c r="R299" i="16"/>
  <c r="Q299" i="16"/>
  <c r="O299" i="16"/>
  <c r="N299" i="16"/>
  <c r="BP296" i="16"/>
  <c r="BO296" i="16"/>
  <c r="BM296" i="16"/>
  <c r="BL296" i="16"/>
  <c r="BL285" i="16" s="1"/>
  <c r="BF296" i="16"/>
  <c r="BF285" i="16" s="1"/>
  <c r="BE296" i="16"/>
  <c r="BE285" i="16" s="1"/>
  <c r="BC296" i="16"/>
  <c r="BC285" i="16" s="1"/>
  <c r="BB296" i="16"/>
  <c r="AV296" i="16"/>
  <c r="AU296" i="16"/>
  <c r="AS296" i="16"/>
  <c r="AR296" i="16"/>
  <c r="AL296" i="16"/>
  <c r="AK296" i="16"/>
  <c r="AK285" i="16" s="1"/>
  <c r="AI296" i="16"/>
  <c r="AH296" i="16"/>
  <c r="AB296" i="16"/>
  <c r="AA296" i="16"/>
  <c r="Y296" i="16"/>
  <c r="X296" i="16"/>
  <c r="R296" i="16"/>
  <c r="Q296" i="16"/>
  <c r="O296" i="16"/>
  <c r="N296" i="16"/>
  <c r="JJ672" i="14"/>
  <c r="JI672" i="14"/>
  <c r="JC672" i="14"/>
  <c r="JB672" i="14"/>
  <c r="IV672" i="14"/>
  <c r="IU672" i="14"/>
  <c r="IO672" i="14"/>
  <c r="IN672" i="14"/>
  <c r="IH672" i="14"/>
  <c r="IG672" i="14"/>
  <c r="IA672" i="14"/>
  <c r="HZ672" i="14"/>
  <c r="HR672" i="14"/>
  <c r="HQ672" i="14"/>
  <c r="HK672" i="14"/>
  <c r="HJ672" i="14"/>
  <c r="HD672" i="14"/>
  <c r="HC672" i="14"/>
  <c r="GW672" i="14"/>
  <c r="GV672" i="14"/>
  <c r="GP672" i="14"/>
  <c r="GO672" i="14"/>
  <c r="GI672" i="14"/>
  <c r="GH672" i="14"/>
  <c r="FZ672" i="14"/>
  <c r="FY672" i="14"/>
  <c r="FS672" i="14"/>
  <c r="FR672" i="14"/>
  <c r="FL672" i="14"/>
  <c r="FK672" i="14"/>
  <c r="FE672" i="14"/>
  <c r="FD672" i="14"/>
  <c r="EX672" i="14"/>
  <c r="EW672" i="14"/>
  <c r="EQ672" i="14"/>
  <c r="EP672" i="14"/>
  <c r="EH672" i="14"/>
  <c r="EG672" i="14"/>
  <c r="EA672" i="14"/>
  <c r="DZ672" i="14"/>
  <c r="DT672" i="14"/>
  <c r="DS672" i="14"/>
  <c r="DM672" i="14"/>
  <c r="DL672" i="14"/>
  <c r="DF672" i="14"/>
  <c r="DE672" i="14"/>
  <c r="CY672" i="14"/>
  <c r="CX672" i="14"/>
  <c r="CP672" i="14"/>
  <c r="CO672" i="14"/>
  <c r="CI672" i="14"/>
  <c r="CH672" i="14"/>
  <c r="CB672" i="14"/>
  <c r="CA672" i="14"/>
  <c r="BU672" i="14"/>
  <c r="BT672" i="14"/>
  <c r="BN672" i="14"/>
  <c r="BM672" i="14"/>
  <c r="BG672" i="14"/>
  <c r="BF672" i="14"/>
  <c r="AX672" i="14"/>
  <c r="AW672" i="14"/>
  <c r="AQ672" i="14"/>
  <c r="AP672" i="14"/>
  <c r="AJ672" i="14"/>
  <c r="AI672" i="14"/>
  <c r="AC672" i="14"/>
  <c r="AB672" i="14"/>
  <c r="V672" i="14"/>
  <c r="U672" i="14"/>
  <c r="O672" i="14"/>
  <c r="N672" i="14"/>
  <c r="JJ669" i="14"/>
  <c r="JI669" i="14"/>
  <c r="JC669" i="14"/>
  <c r="JB669" i="14"/>
  <c r="IV669" i="14"/>
  <c r="IU669" i="14"/>
  <c r="IO669" i="14"/>
  <c r="IN669" i="14"/>
  <c r="IH669" i="14"/>
  <c r="IG669" i="14"/>
  <c r="IA669" i="14"/>
  <c r="HZ669" i="14"/>
  <c r="HR669" i="14"/>
  <c r="HQ669" i="14"/>
  <c r="HK669" i="14"/>
  <c r="HJ669" i="14"/>
  <c r="HD669" i="14"/>
  <c r="HC669" i="14"/>
  <c r="GW669" i="14"/>
  <c r="GV669" i="14"/>
  <c r="GP669" i="14"/>
  <c r="GO669" i="14"/>
  <c r="GI669" i="14"/>
  <c r="GH669" i="14"/>
  <c r="FZ669" i="14"/>
  <c r="FY669" i="14"/>
  <c r="FS669" i="14"/>
  <c r="FR669" i="14"/>
  <c r="FL669" i="14"/>
  <c r="FK669" i="14"/>
  <c r="FE669" i="14"/>
  <c r="FD669" i="14"/>
  <c r="EX669" i="14"/>
  <c r="EW669" i="14"/>
  <c r="EQ669" i="14"/>
  <c r="EP669" i="14"/>
  <c r="EH669" i="14"/>
  <c r="EG669" i="14"/>
  <c r="EA669" i="14"/>
  <c r="DZ669" i="14"/>
  <c r="DT669" i="14"/>
  <c r="DS669" i="14"/>
  <c r="DM669" i="14"/>
  <c r="DL669" i="14"/>
  <c r="DF669" i="14"/>
  <c r="DE669" i="14"/>
  <c r="CY669" i="14"/>
  <c r="CX669" i="14"/>
  <c r="CP669" i="14"/>
  <c r="CO669" i="14"/>
  <c r="CI669" i="14"/>
  <c r="CH669" i="14"/>
  <c r="CB669" i="14"/>
  <c r="CA669" i="14"/>
  <c r="BU669" i="14"/>
  <c r="BT669" i="14"/>
  <c r="BN669" i="14"/>
  <c r="BM669" i="14"/>
  <c r="BG669" i="14"/>
  <c r="BF669" i="14"/>
  <c r="AX669" i="14"/>
  <c r="AW669" i="14"/>
  <c r="AQ669" i="14"/>
  <c r="AP669" i="14"/>
  <c r="AJ669" i="14"/>
  <c r="AI669" i="14"/>
  <c r="AC669" i="14"/>
  <c r="AB669" i="14"/>
  <c r="V669" i="14"/>
  <c r="U669" i="14"/>
  <c r="O669" i="14"/>
  <c r="N669" i="14"/>
  <c r="JJ666" i="14"/>
  <c r="JI666" i="14"/>
  <c r="JC666" i="14"/>
  <c r="JB666" i="14"/>
  <c r="IV666" i="14"/>
  <c r="IV655" i="14" s="1"/>
  <c r="IU666" i="14"/>
  <c r="IU655" i="14" s="1"/>
  <c r="IO666" i="14"/>
  <c r="IO655" i="14" s="1"/>
  <c r="IN666" i="14"/>
  <c r="IN655" i="14" s="1"/>
  <c r="IH666" i="14"/>
  <c r="IH655" i="14" s="1"/>
  <c r="IG666" i="14"/>
  <c r="IG655" i="14" s="1"/>
  <c r="IA666" i="14"/>
  <c r="IA655" i="14" s="1"/>
  <c r="HZ666" i="14"/>
  <c r="HZ655" i="14" s="1"/>
  <c r="HR666" i="14"/>
  <c r="HQ666" i="14"/>
  <c r="HQ655" i="14" s="1"/>
  <c r="HK666" i="14"/>
  <c r="HK655" i="14" s="1"/>
  <c r="HJ666" i="14"/>
  <c r="HJ655" i="14" s="1"/>
  <c r="HD666" i="14"/>
  <c r="HD655" i="14" s="1"/>
  <c r="HC666" i="14"/>
  <c r="HC655" i="14" s="1"/>
  <c r="GW666" i="14"/>
  <c r="GW655" i="14" s="1"/>
  <c r="GV666" i="14"/>
  <c r="GV655" i="14" s="1"/>
  <c r="GP666" i="14"/>
  <c r="GP655" i="14" s="1"/>
  <c r="GO666" i="14"/>
  <c r="GO655" i="14" s="1"/>
  <c r="GI666" i="14"/>
  <c r="GI655" i="14" s="1"/>
  <c r="GH666" i="14"/>
  <c r="GH655" i="14" s="1"/>
  <c r="FZ666" i="14"/>
  <c r="GB656" i="14" s="1"/>
  <c r="FY666" i="14"/>
  <c r="FY655" i="14" s="1"/>
  <c r="FS666" i="14"/>
  <c r="FS655" i="14" s="1"/>
  <c r="FR666" i="14"/>
  <c r="FR655" i="14" s="1"/>
  <c r="FL666" i="14"/>
  <c r="FL655" i="14" s="1"/>
  <c r="FK666" i="14"/>
  <c r="FK655" i="14" s="1"/>
  <c r="FE666" i="14"/>
  <c r="FE655" i="14" s="1"/>
  <c r="FD666" i="14"/>
  <c r="FD655" i="14" s="1"/>
  <c r="EX666" i="14"/>
  <c r="EX655" i="14" s="1"/>
  <c r="EW666" i="14"/>
  <c r="EQ666" i="14"/>
  <c r="EQ655" i="14" s="1"/>
  <c r="EP666" i="14"/>
  <c r="EH666" i="14"/>
  <c r="EJ656" i="14" s="1"/>
  <c r="EG666" i="14"/>
  <c r="EG655" i="14" s="1"/>
  <c r="EA666" i="14"/>
  <c r="EA655" i="14" s="1"/>
  <c r="DZ666" i="14"/>
  <c r="DZ655" i="14" s="1"/>
  <c r="DT666" i="14"/>
  <c r="DT655" i="14" s="1"/>
  <c r="DS666" i="14"/>
  <c r="DS655" i="14" s="1"/>
  <c r="DM666" i="14"/>
  <c r="DM655" i="14" s="1"/>
  <c r="DL666" i="14"/>
  <c r="DL655" i="14" s="1"/>
  <c r="DF666" i="14"/>
  <c r="DF655" i="14" s="1"/>
  <c r="DE666" i="14"/>
  <c r="DE655" i="14" s="1"/>
  <c r="CY666" i="14"/>
  <c r="CX666" i="14"/>
  <c r="CP666" i="14"/>
  <c r="CR656" i="14" s="1"/>
  <c r="CO666" i="14"/>
  <c r="CO655" i="14" s="1"/>
  <c r="CI666" i="14"/>
  <c r="CI655" i="14" s="1"/>
  <c r="CH666" i="14"/>
  <c r="CH655" i="14" s="1"/>
  <c r="CB666" i="14"/>
  <c r="CB655" i="14" s="1"/>
  <c r="CA666" i="14"/>
  <c r="CA655" i="14" s="1"/>
  <c r="BU666" i="14"/>
  <c r="BU655" i="14" s="1"/>
  <c r="BT666" i="14"/>
  <c r="BT655" i="14" s="1"/>
  <c r="BN666" i="14"/>
  <c r="BN655" i="14" s="1"/>
  <c r="BM666" i="14"/>
  <c r="BM655" i="14" s="1"/>
  <c r="BG666" i="14"/>
  <c r="BF666" i="14"/>
  <c r="AX666" i="14"/>
  <c r="AZ656" i="14" s="1"/>
  <c r="AW666" i="14"/>
  <c r="AW655" i="14" s="1"/>
  <c r="AQ666" i="14"/>
  <c r="AQ655" i="14" s="1"/>
  <c r="AP666" i="14"/>
  <c r="AP655" i="14" s="1"/>
  <c r="AJ666" i="14"/>
  <c r="AJ655" i="14" s="1"/>
  <c r="AI666" i="14"/>
  <c r="AI655" i="14" s="1"/>
  <c r="AC666" i="14"/>
  <c r="AC655" i="14" s="1"/>
  <c r="AB666" i="14"/>
  <c r="AB655" i="14" s="1"/>
  <c r="V666" i="14"/>
  <c r="V655" i="14" s="1"/>
  <c r="U666" i="14"/>
  <c r="U655" i="14" s="1"/>
  <c r="O666" i="14"/>
  <c r="N666" i="14"/>
  <c r="JL656" i="14"/>
  <c r="JI655" i="14"/>
  <c r="JC655" i="14"/>
  <c r="JB655" i="14"/>
  <c r="AK280" i="16"/>
  <c r="AL280" i="16" s="1"/>
  <c r="AK279" i="16"/>
  <c r="AL279" i="16" s="1"/>
  <c r="AK278" i="16"/>
  <c r="AL278" i="16" s="1"/>
  <c r="AK277" i="16"/>
  <c r="AL277" i="16" s="1"/>
  <c r="AK274" i="16"/>
  <c r="AL274" i="16" s="1"/>
  <c r="AH274" i="16"/>
  <c r="AI274" i="16" s="1"/>
  <c r="AK284" i="16"/>
  <c r="AL284" i="16" s="1"/>
  <c r="AK283" i="16"/>
  <c r="AL283" i="16" s="1"/>
  <c r="AK282" i="16"/>
  <c r="AL282" i="16" s="1"/>
  <c r="AK281" i="16"/>
  <c r="AL281" i="16" s="1"/>
  <c r="AK276" i="16"/>
  <c r="AL276" i="16" s="1"/>
  <c r="AK273" i="16"/>
  <c r="AL273" i="16" s="1"/>
  <c r="AK272" i="16"/>
  <c r="AL272" i="16" s="1"/>
  <c r="AK271" i="16"/>
  <c r="AL271" i="16" s="1"/>
  <c r="AK270" i="16"/>
  <c r="AL270" i="16" s="1"/>
  <c r="AK269" i="16"/>
  <c r="AL269" i="16" s="1"/>
  <c r="AK268" i="16"/>
  <c r="AL268" i="16" s="1"/>
  <c r="AK267" i="16"/>
  <c r="AL267" i="16" s="1"/>
  <c r="AK266" i="16"/>
  <c r="AL266" i="16" s="1"/>
  <c r="AK265" i="16"/>
  <c r="AL265" i="16" s="1"/>
  <c r="AK275" i="16"/>
  <c r="AL275" i="16" s="1"/>
  <c r="AI200" i="15"/>
  <c r="AI199" i="15"/>
  <c r="W199" i="15"/>
  <c r="BF264" i="16"/>
  <c r="BF263" i="16" s="1"/>
  <c r="BE264" i="16"/>
  <c r="BE263" i="16" s="1"/>
  <c r="BC264" i="16"/>
  <c r="BC263" i="16" s="1"/>
  <c r="BB264" i="16"/>
  <c r="BB263" i="16" s="1"/>
  <c r="BJ265" i="16"/>
  <c r="BL265" i="16" s="1"/>
  <c r="BL264" i="16" s="1"/>
  <c r="BL263" i="16" s="1"/>
  <c r="AP265" i="16"/>
  <c r="AU265" i="16" s="1"/>
  <c r="AH284" i="16"/>
  <c r="AI284" i="16" s="1"/>
  <c r="AH283" i="16"/>
  <c r="AI283" i="16" s="1"/>
  <c r="AH282" i="16"/>
  <c r="AI282" i="16" s="1"/>
  <c r="AH281" i="16"/>
  <c r="AI281" i="16" s="1"/>
  <c r="AH280" i="16"/>
  <c r="AI280" i="16" s="1"/>
  <c r="AH279" i="16"/>
  <c r="AI279" i="16" s="1"/>
  <c r="AH278" i="16"/>
  <c r="AI278" i="16" s="1"/>
  <c r="AH277" i="16"/>
  <c r="AI277" i="16" s="1"/>
  <c r="AH276" i="16"/>
  <c r="AI276" i="16" s="1"/>
  <c r="AH275" i="16"/>
  <c r="AI275" i="16" s="1"/>
  <c r="AH273" i="16"/>
  <c r="AI273" i="16" s="1"/>
  <c r="AH272" i="16"/>
  <c r="AI272" i="16" s="1"/>
  <c r="AH271" i="16"/>
  <c r="AI271" i="16" s="1"/>
  <c r="AH270" i="16"/>
  <c r="AI270" i="16" s="1"/>
  <c r="AH269" i="16"/>
  <c r="AI269" i="16" s="1"/>
  <c r="AH268" i="16"/>
  <c r="AI268" i="16" s="1"/>
  <c r="AH267" i="16"/>
  <c r="AI267" i="16" s="1"/>
  <c r="AH266" i="16"/>
  <c r="AI266" i="16" s="1"/>
  <c r="AH265" i="16"/>
  <c r="AI265" i="16" s="1"/>
  <c r="V280" i="16"/>
  <c r="X280" i="16" s="1"/>
  <c r="Y280" i="16" s="1"/>
  <c r="V279" i="16"/>
  <c r="X279" i="16" s="1"/>
  <c r="Y279" i="16" s="1"/>
  <c r="V278" i="16"/>
  <c r="X278" i="16" s="1"/>
  <c r="Y278" i="16" s="1"/>
  <c r="V276" i="16"/>
  <c r="X276" i="16" s="1"/>
  <c r="Y276" i="16" s="1"/>
  <c r="V275" i="16"/>
  <c r="X275" i="16" s="1"/>
  <c r="Y275" i="16" s="1"/>
  <c r="V274" i="16"/>
  <c r="X274" i="16" s="1"/>
  <c r="Y274" i="16" s="1"/>
  <c r="V273" i="16"/>
  <c r="X273" i="16" s="1"/>
  <c r="Y273" i="16" s="1"/>
  <c r="V272" i="16"/>
  <c r="X272" i="16" s="1"/>
  <c r="Y272" i="16" s="1"/>
  <c r="V271" i="16"/>
  <c r="X271" i="16" s="1"/>
  <c r="Y271" i="16" s="1"/>
  <c r="V270" i="16"/>
  <c r="X270" i="16" s="1"/>
  <c r="Y270" i="16" s="1"/>
  <c r="V269" i="16"/>
  <c r="X269" i="16" s="1"/>
  <c r="Y269" i="16" s="1"/>
  <c r="V268" i="16"/>
  <c r="X268" i="16" s="1"/>
  <c r="Y268" i="16" s="1"/>
  <c r="V267" i="16"/>
  <c r="X267" i="16" s="1"/>
  <c r="Y267" i="16" s="1"/>
  <c r="V266" i="16"/>
  <c r="X266" i="16" s="1"/>
  <c r="Y266" i="16" s="1"/>
  <c r="V265" i="16"/>
  <c r="X265" i="16" s="1"/>
  <c r="Y265" i="16" s="1"/>
  <c r="L265" i="16"/>
  <c r="N265" i="16" s="1"/>
  <c r="O265" i="16" s="1"/>
  <c r="O264" i="16" s="1"/>
  <c r="O263" i="16" s="1"/>
  <c r="CX654" i="14"/>
  <c r="CY654" i="14" s="1"/>
  <c r="CX653" i="14"/>
  <c r="CY653" i="14" s="1"/>
  <c r="CX652" i="14"/>
  <c r="CY652" i="14" s="1"/>
  <c r="CX651" i="14"/>
  <c r="CY651" i="14" s="1"/>
  <c r="CX650" i="14"/>
  <c r="CY650" i="14" s="1"/>
  <c r="CX649" i="14"/>
  <c r="CY649" i="14" s="1"/>
  <c r="CX648" i="14"/>
  <c r="CY648" i="14" s="1"/>
  <c r="CX647" i="14"/>
  <c r="CY647" i="14" s="1"/>
  <c r="CX646" i="14"/>
  <c r="CY646" i="14" s="1"/>
  <c r="CX645" i="14"/>
  <c r="CY645" i="14" s="1"/>
  <c r="CX644" i="14"/>
  <c r="CY644" i="14" s="1"/>
  <c r="DE636" i="14"/>
  <c r="DF636" i="14" s="1"/>
  <c r="DE635" i="14"/>
  <c r="DF635" i="14" s="1"/>
  <c r="BD649" i="14"/>
  <c r="BF649" i="14" s="1"/>
  <c r="BG649" i="14" s="1"/>
  <c r="BD648" i="14"/>
  <c r="BF648" i="14" s="1"/>
  <c r="BG648" i="14" s="1"/>
  <c r="BD647" i="14"/>
  <c r="BF647" i="14" s="1"/>
  <c r="BG647" i="14" s="1"/>
  <c r="BK636" i="14"/>
  <c r="BM636" i="14" s="1"/>
  <c r="BN636" i="14" s="1"/>
  <c r="BD646" i="14"/>
  <c r="BF646" i="14" s="1"/>
  <c r="BG646" i="14" s="1"/>
  <c r="BD645" i="14"/>
  <c r="BF645" i="14" s="1"/>
  <c r="BG645" i="14" s="1"/>
  <c r="BD644" i="14"/>
  <c r="BF644" i="14" s="1"/>
  <c r="BG644" i="14" s="1"/>
  <c r="BD643" i="14"/>
  <c r="BF643" i="14" s="1"/>
  <c r="BG643" i="14" s="1"/>
  <c r="BD642" i="14"/>
  <c r="BF642" i="14" s="1"/>
  <c r="BG642" i="14" s="1"/>
  <c r="BD641" i="14"/>
  <c r="BF641" i="14" s="1"/>
  <c r="BG641" i="14" s="1"/>
  <c r="BD640" i="14"/>
  <c r="BF640" i="14" s="1"/>
  <c r="BG640" i="14" s="1"/>
  <c r="BD639" i="14"/>
  <c r="BF639" i="14" s="1"/>
  <c r="BG639" i="14" s="1"/>
  <c r="BD638" i="14"/>
  <c r="BF638" i="14" s="1"/>
  <c r="BG638" i="14" s="1"/>
  <c r="BD637" i="14"/>
  <c r="BF637" i="14" s="1"/>
  <c r="BG637" i="14" s="1"/>
  <c r="BD636" i="14"/>
  <c r="BF636" i="14" s="1"/>
  <c r="BG636" i="14" s="1"/>
  <c r="BD635" i="14"/>
  <c r="BF635" i="14" s="1"/>
  <c r="BK635" i="14"/>
  <c r="BM635" i="14" s="1"/>
  <c r="JJ634" i="14"/>
  <c r="JI634" i="14"/>
  <c r="JC634" i="14"/>
  <c r="JB634" i="14"/>
  <c r="IV634" i="14"/>
  <c r="IU634" i="14"/>
  <c r="IO634" i="14"/>
  <c r="IN634" i="14"/>
  <c r="IH634" i="14"/>
  <c r="IG634" i="14"/>
  <c r="HR634" i="14"/>
  <c r="HQ634" i="14"/>
  <c r="HK634" i="14"/>
  <c r="HJ634" i="14"/>
  <c r="HD634" i="14"/>
  <c r="HC634" i="14"/>
  <c r="GW634" i="14"/>
  <c r="GV634" i="14"/>
  <c r="GP634" i="14"/>
  <c r="GO634" i="14"/>
  <c r="GI634" i="14"/>
  <c r="GH634" i="14"/>
  <c r="FZ634" i="14"/>
  <c r="FY634" i="14"/>
  <c r="FS634" i="14"/>
  <c r="FR634" i="14"/>
  <c r="FL634" i="14"/>
  <c r="FK634" i="14"/>
  <c r="FE634" i="14"/>
  <c r="FD634" i="14"/>
  <c r="EX634" i="14"/>
  <c r="EW634" i="14"/>
  <c r="EH634" i="14"/>
  <c r="EG634" i="14"/>
  <c r="EA634" i="14"/>
  <c r="DZ634" i="14"/>
  <c r="DT634" i="14"/>
  <c r="DS634" i="14"/>
  <c r="DM634" i="14"/>
  <c r="DL634" i="14"/>
  <c r="CP634" i="14"/>
  <c r="CO634" i="14"/>
  <c r="CI634" i="14"/>
  <c r="CH634" i="14"/>
  <c r="CB634" i="14"/>
  <c r="CA634" i="14"/>
  <c r="BU634" i="14"/>
  <c r="BT634" i="14"/>
  <c r="AX634" i="14"/>
  <c r="AW634" i="14"/>
  <c r="AQ634" i="14"/>
  <c r="AP634" i="14"/>
  <c r="AJ634" i="14"/>
  <c r="AI634" i="14"/>
  <c r="AC634" i="14"/>
  <c r="AB634" i="14"/>
  <c r="V634" i="14"/>
  <c r="U634" i="14"/>
  <c r="HX635" i="14"/>
  <c r="HZ635" i="14" s="1"/>
  <c r="IA635" i="14" s="1"/>
  <c r="IA634" i="14" s="1"/>
  <c r="CX643" i="14"/>
  <c r="CY643" i="14" s="1"/>
  <c r="CX642" i="14"/>
  <c r="CY642" i="14" s="1"/>
  <c r="CX641" i="14"/>
  <c r="CY641" i="14" s="1"/>
  <c r="CX640" i="14"/>
  <c r="CY640" i="14" s="1"/>
  <c r="CX639" i="14"/>
  <c r="CY639" i="14" s="1"/>
  <c r="CX638" i="14"/>
  <c r="CY638" i="14" s="1"/>
  <c r="CX637" i="14"/>
  <c r="CY637" i="14" s="1"/>
  <c r="CX636" i="14"/>
  <c r="CY636" i="14" s="1"/>
  <c r="CX635" i="14"/>
  <c r="CY635" i="14" s="1"/>
  <c r="L635" i="14"/>
  <c r="N635" i="14" s="1"/>
  <c r="O635" i="14" s="1"/>
  <c r="O634" i="14" s="1"/>
  <c r="BG201" i="15" l="1"/>
  <c r="BB285" i="16"/>
  <c r="BQ201" i="15"/>
  <c r="AJ201" i="15"/>
  <c r="BM201" i="15"/>
  <c r="BF201" i="15"/>
  <c r="AB201" i="15"/>
  <c r="BN201" i="15"/>
  <c r="BD201" i="15"/>
  <c r="Z201" i="15"/>
  <c r="S201" i="15"/>
  <c r="AT201" i="15"/>
  <c r="BP201" i="15"/>
  <c r="AI201" i="15"/>
  <c r="BC201" i="15"/>
  <c r="AW201" i="15"/>
  <c r="CY655" i="14"/>
  <c r="EJ655" i="14" s="1"/>
  <c r="BO285" i="16"/>
  <c r="BP285" i="16"/>
  <c r="AI285" i="16"/>
  <c r="BM285" i="16"/>
  <c r="AJ199" i="15"/>
  <c r="AL199" i="15"/>
  <c r="AM199" i="15" s="1"/>
  <c r="AJ200" i="15"/>
  <c r="AL200" i="15"/>
  <c r="AM200" i="15" s="1"/>
  <c r="Y199" i="15"/>
  <c r="Z199" i="15" s="1"/>
  <c r="AB199" i="15"/>
  <c r="AC199" i="15" s="1"/>
  <c r="AV287" i="16"/>
  <c r="AV286" i="16" s="1"/>
  <c r="AV285" i="16" s="1"/>
  <c r="AU286" i="16"/>
  <c r="AU285" i="16" s="1"/>
  <c r="AS287" i="16"/>
  <c r="AS286" i="16" s="1"/>
  <c r="AS285" i="16" s="1"/>
  <c r="AR286" i="16"/>
  <c r="AR285" i="16" s="1"/>
  <c r="R287" i="16"/>
  <c r="R286" i="16" s="1"/>
  <c r="R285" i="16" s="1"/>
  <c r="Q286" i="16"/>
  <c r="Q285" i="16" s="1"/>
  <c r="AB287" i="16"/>
  <c r="AB286" i="16" s="1"/>
  <c r="AB285" i="16" s="1"/>
  <c r="AA286" i="16"/>
  <c r="AA285" i="16" s="1"/>
  <c r="O287" i="16"/>
  <c r="O286" i="16" s="1"/>
  <c r="O285" i="16" s="1"/>
  <c r="N286" i="16"/>
  <c r="Y287" i="16"/>
  <c r="Y286" i="16" s="1"/>
  <c r="Y285" i="16" s="1"/>
  <c r="X286" i="16"/>
  <c r="X285" i="16" s="1"/>
  <c r="AV201" i="15"/>
  <c r="EW655" i="14"/>
  <c r="HT656" i="14"/>
  <c r="HT655" i="14" s="1"/>
  <c r="O655" i="14"/>
  <c r="AZ655" i="14" s="1"/>
  <c r="BG655" i="14"/>
  <c r="CR655" i="14" s="1"/>
  <c r="EP655" i="14"/>
  <c r="GA655" i="14" s="1"/>
  <c r="BF655" i="14"/>
  <c r="CQ655" i="14" s="1"/>
  <c r="N655" i="14"/>
  <c r="AY655" i="14" s="1"/>
  <c r="AL285" i="16"/>
  <c r="AH285" i="16"/>
  <c r="CX655" i="14"/>
  <c r="EI655" i="14" s="1"/>
  <c r="N264" i="16"/>
  <c r="N263" i="16" s="1"/>
  <c r="Y264" i="16"/>
  <c r="Y263" i="16" s="1"/>
  <c r="BO265" i="16"/>
  <c r="BP265" i="16" s="1"/>
  <c r="BP264" i="16" s="1"/>
  <c r="BP263" i="16" s="1"/>
  <c r="AU264" i="16"/>
  <c r="AU263" i="16" s="1"/>
  <c r="AV265" i="16"/>
  <c r="AV264" i="16" s="1"/>
  <c r="AV263" i="16" s="1"/>
  <c r="AA267" i="16"/>
  <c r="AB267" i="16" s="1"/>
  <c r="AA273" i="16"/>
  <c r="AB273" i="16" s="1"/>
  <c r="X264" i="16"/>
  <c r="X263" i="16" s="1"/>
  <c r="Q265" i="16"/>
  <c r="R265" i="16" s="1"/>
  <c r="R264" i="16" s="1"/>
  <c r="R263" i="16" s="1"/>
  <c r="AA269" i="16"/>
  <c r="AB269" i="16" s="1"/>
  <c r="AA275" i="16"/>
  <c r="AB275" i="16" s="1"/>
  <c r="BM265" i="16"/>
  <c r="BM264" i="16" s="1"/>
  <c r="BM263" i="16" s="1"/>
  <c r="AA274" i="16"/>
  <c r="AB274" i="16" s="1"/>
  <c r="AR265" i="16"/>
  <c r="AA270" i="16"/>
  <c r="AB270" i="16" s="1"/>
  <c r="AA276" i="16"/>
  <c r="AB276" i="16" s="1"/>
  <c r="AA280" i="16"/>
  <c r="AB280" i="16" s="1"/>
  <c r="AH264" i="16"/>
  <c r="AH263" i="16" s="1"/>
  <c r="AA265" i="16"/>
  <c r="AB265" i="16" s="1"/>
  <c r="AA271" i="16"/>
  <c r="AB271" i="16" s="1"/>
  <c r="AA278" i="16"/>
  <c r="AB278" i="16" s="1"/>
  <c r="AA268" i="16"/>
  <c r="AB268" i="16" s="1"/>
  <c r="AA266" i="16"/>
  <c r="AB266" i="16" s="1"/>
  <c r="AA272" i="16"/>
  <c r="AB272" i="16" s="1"/>
  <c r="AA279" i="16"/>
  <c r="AB279" i="16" s="1"/>
  <c r="HS655" i="14"/>
  <c r="JK655" i="14"/>
  <c r="GB655" i="14"/>
  <c r="JL655" i="14"/>
  <c r="HZ634" i="14"/>
  <c r="AI264" i="16"/>
  <c r="AI263" i="16" s="1"/>
  <c r="AK264" i="16"/>
  <c r="AK263" i="16" s="1"/>
  <c r="AL264" i="16"/>
  <c r="AL263" i="16" s="1"/>
  <c r="N634" i="14"/>
  <c r="CY634" i="14"/>
  <c r="CX634" i="14"/>
  <c r="DF634" i="14"/>
  <c r="DE634" i="14"/>
  <c r="BG635" i="14"/>
  <c r="BG634" i="14" s="1"/>
  <c r="BF634" i="14"/>
  <c r="BN635" i="14"/>
  <c r="BN634" i="14" s="1"/>
  <c r="BM634" i="14"/>
  <c r="BO264" i="16" l="1"/>
  <c r="BO263" i="16" s="1"/>
  <c r="AR264" i="16"/>
  <c r="AR263" i="16" s="1"/>
  <c r="AS265" i="16"/>
  <c r="AS264" i="16" s="1"/>
  <c r="AS263" i="16" s="1"/>
  <c r="AB264" i="16"/>
  <c r="AB263" i="16" s="1"/>
  <c r="AA264" i="16"/>
  <c r="AA263" i="16" s="1"/>
  <c r="Q264" i="16"/>
  <c r="Q263" i="16" s="1"/>
  <c r="EN635" i="14"/>
  <c r="EP635" i="14" s="1"/>
  <c r="BQ198" i="15"/>
  <c r="BQ197" i="15" s="1"/>
  <c r="BP198" i="15"/>
  <c r="BP197" i="15" s="1"/>
  <c r="BN198" i="15"/>
  <c r="BN197" i="15" s="1"/>
  <c r="BM198" i="15"/>
  <c r="BM197" i="15" s="1"/>
  <c r="BG198" i="15"/>
  <c r="BG197" i="15" s="1"/>
  <c r="BF198" i="15"/>
  <c r="BF197" i="15" s="1"/>
  <c r="BD198" i="15"/>
  <c r="BD197" i="15" s="1"/>
  <c r="BC198" i="15"/>
  <c r="BC197" i="15" s="1"/>
  <c r="AW198" i="15"/>
  <c r="AW197" i="15" s="1"/>
  <c r="AV198" i="15"/>
  <c r="AV197" i="15" s="1"/>
  <c r="AT198" i="15"/>
  <c r="AT197" i="15" s="1"/>
  <c r="AS198" i="15"/>
  <c r="AS197" i="15" s="1"/>
  <c r="AM198" i="15"/>
  <c r="AM197" i="15" s="1"/>
  <c r="AL198" i="15"/>
  <c r="AL197" i="15" s="1"/>
  <c r="AJ198" i="15"/>
  <c r="AJ197" i="15" s="1"/>
  <c r="AI198" i="15"/>
  <c r="AI197" i="15" s="1"/>
  <c r="AC198" i="15"/>
  <c r="AC197" i="15" s="1"/>
  <c r="AB198" i="15"/>
  <c r="AB197" i="15" s="1"/>
  <c r="Z198" i="15"/>
  <c r="Z197" i="15" s="1"/>
  <c r="Y198" i="15"/>
  <c r="Y197" i="15" s="1"/>
  <c r="S198" i="15"/>
  <c r="S197" i="15" s="1"/>
  <c r="R198" i="15"/>
  <c r="R197" i="15" s="1"/>
  <c r="P198" i="15"/>
  <c r="P197" i="15" s="1"/>
  <c r="O198" i="15"/>
  <c r="O197" i="15" s="1"/>
  <c r="JL634" i="14"/>
  <c r="JI633" i="14"/>
  <c r="JC633" i="14"/>
  <c r="JB633" i="14"/>
  <c r="IV633" i="14"/>
  <c r="IU633" i="14"/>
  <c r="IO633" i="14"/>
  <c r="IN633" i="14"/>
  <c r="IH633" i="14"/>
  <c r="IA633" i="14"/>
  <c r="HZ633" i="14"/>
  <c r="HT634" i="14"/>
  <c r="HQ633" i="14"/>
  <c r="HK633" i="14"/>
  <c r="HJ633" i="14"/>
  <c r="HD633" i="14"/>
  <c r="HC633" i="14"/>
  <c r="GW633" i="14"/>
  <c r="GV633" i="14"/>
  <c r="GP633" i="14"/>
  <c r="GI633" i="14"/>
  <c r="GH633" i="14"/>
  <c r="GB634" i="14"/>
  <c r="FY633" i="14"/>
  <c r="FS633" i="14"/>
  <c r="FR633" i="14"/>
  <c r="FL633" i="14"/>
  <c r="FK633" i="14"/>
  <c r="FE633" i="14"/>
  <c r="FD633" i="14"/>
  <c r="EX633" i="14"/>
  <c r="EW633" i="14"/>
  <c r="EJ634" i="14"/>
  <c r="EG633" i="14"/>
  <c r="EA633" i="14"/>
  <c r="DZ633" i="14"/>
  <c r="DT633" i="14"/>
  <c r="DS633" i="14"/>
  <c r="DM633" i="14"/>
  <c r="DL633" i="14"/>
  <c r="DF633" i="14"/>
  <c r="DE633" i="14"/>
  <c r="DC634" i="14"/>
  <c r="CY633" i="14"/>
  <c r="CX633" i="14"/>
  <c r="CR634" i="14"/>
  <c r="CO633" i="14"/>
  <c r="CI633" i="14"/>
  <c r="CH633" i="14"/>
  <c r="CB633" i="14"/>
  <c r="CA633" i="14"/>
  <c r="BU633" i="14"/>
  <c r="BT633" i="14"/>
  <c r="BN633" i="14"/>
  <c r="BM633" i="14"/>
  <c r="BG633" i="14"/>
  <c r="BF633" i="14"/>
  <c r="AZ634" i="14"/>
  <c r="AW633" i="14"/>
  <c r="AQ633" i="14"/>
  <c r="AP633" i="14"/>
  <c r="AJ633" i="14"/>
  <c r="AI633" i="14"/>
  <c r="AC633" i="14"/>
  <c r="AB633" i="14"/>
  <c r="V633" i="14"/>
  <c r="U633" i="14"/>
  <c r="O633" i="14"/>
  <c r="N633" i="14"/>
  <c r="IG633" i="14"/>
  <c r="GO633" i="14"/>
  <c r="AK262" i="16"/>
  <c r="AL262" i="16" s="1"/>
  <c r="AK261" i="16"/>
  <c r="AL261" i="16" s="1"/>
  <c r="AK260" i="16"/>
  <c r="AL260" i="16" s="1"/>
  <c r="AK259" i="16"/>
  <c r="AL259" i="16" s="1"/>
  <c r="AK258" i="16"/>
  <c r="AL258" i="16" s="1"/>
  <c r="AK256" i="16"/>
  <c r="AL256" i="16" s="1"/>
  <c r="AK255" i="16"/>
  <c r="AL255" i="16" s="1"/>
  <c r="AK254" i="16"/>
  <c r="AL254" i="16" s="1"/>
  <c r="AK257" i="16"/>
  <c r="AL257" i="16" s="1"/>
  <c r="L255" i="16"/>
  <c r="Q255" i="16" s="1"/>
  <c r="R255" i="16" s="1"/>
  <c r="L254" i="16"/>
  <c r="N254" i="16" s="1"/>
  <c r="O254" i="16" s="1"/>
  <c r="L624" i="14"/>
  <c r="N624" i="14" s="1"/>
  <c r="O624" i="14" s="1"/>
  <c r="L623" i="14"/>
  <c r="N623" i="14" s="1"/>
  <c r="O623" i="14" s="1"/>
  <c r="EQ635" i="14" l="1"/>
  <c r="EQ634" i="14" s="1"/>
  <c r="EQ633" i="14" s="1"/>
  <c r="GB633" i="14" s="1"/>
  <c r="EP634" i="14"/>
  <c r="EP633" i="14" s="1"/>
  <c r="GA633" i="14" s="1"/>
  <c r="CQ633" i="14"/>
  <c r="JK633" i="14"/>
  <c r="CR633" i="14"/>
  <c r="HS633" i="14"/>
  <c r="HT633" i="14"/>
  <c r="EJ633" i="14"/>
  <c r="AZ633" i="14"/>
  <c r="AY633" i="14"/>
  <c r="N255" i="16"/>
  <c r="O255" i="16" s="1"/>
  <c r="Q254" i="16"/>
  <c r="R254" i="16" s="1"/>
  <c r="EI633" i="14"/>
  <c r="JL633" i="14"/>
  <c r="AI194" i="15" l="1"/>
  <c r="AI193" i="15"/>
  <c r="AI192" i="15"/>
  <c r="AI191" i="15"/>
  <c r="AI190" i="15"/>
  <c r="AI189" i="15"/>
  <c r="AI188" i="15"/>
  <c r="W188" i="15"/>
  <c r="BJ258" i="16"/>
  <c r="BO258" i="16" s="1"/>
  <c r="BP258" i="16" s="1"/>
  <c r="BJ257" i="16"/>
  <c r="BJ256" i="16"/>
  <c r="BJ255" i="16"/>
  <c r="BJ254" i="16"/>
  <c r="AP254" i="16"/>
  <c r="AH262" i="16"/>
  <c r="AI262" i="16" s="1"/>
  <c r="AH261" i="16"/>
  <c r="AI261" i="16" s="1"/>
  <c r="AH260" i="16"/>
  <c r="AI260" i="16" s="1"/>
  <c r="AH259" i="16"/>
  <c r="AI259" i="16" s="1"/>
  <c r="AH258" i="16"/>
  <c r="AI258" i="16" s="1"/>
  <c r="AH257" i="16"/>
  <c r="AI257" i="16" s="1"/>
  <c r="AH256" i="16"/>
  <c r="AI256" i="16" s="1"/>
  <c r="AH255" i="16"/>
  <c r="AI255" i="16" s="1"/>
  <c r="AH254" i="16"/>
  <c r="AI254" i="16" s="1"/>
  <c r="V259" i="16"/>
  <c r="V258" i="16"/>
  <c r="V257" i="16"/>
  <c r="V256" i="16"/>
  <c r="V255" i="16"/>
  <c r="V254" i="16"/>
  <c r="HX627" i="14"/>
  <c r="HZ627" i="14" s="1"/>
  <c r="IA627" i="14" s="1"/>
  <c r="HX626" i="14"/>
  <c r="HZ626" i="14" s="1"/>
  <c r="IA626" i="14" s="1"/>
  <c r="HX625" i="14"/>
  <c r="HZ625" i="14" s="1"/>
  <c r="IA625" i="14" s="1"/>
  <c r="HX624" i="14"/>
  <c r="HZ624" i="14" s="1"/>
  <c r="IA624" i="14" s="1"/>
  <c r="HX623" i="14"/>
  <c r="HZ623" i="14" s="1"/>
  <c r="IA623" i="14" s="1"/>
  <c r="DE629" i="14"/>
  <c r="DF629" i="14" s="1"/>
  <c r="DE628" i="14"/>
  <c r="DF628" i="14" s="1"/>
  <c r="DE627" i="14"/>
  <c r="DF627" i="14" s="1"/>
  <c r="DE626" i="14"/>
  <c r="DF626" i="14" s="1"/>
  <c r="DE625" i="14"/>
  <c r="DF625" i="14" s="1"/>
  <c r="BK623" i="14"/>
  <c r="BM623" i="14" s="1"/>
  <c r="BN623" i="14" s="1"/>
  <c r="DL632" i="14"/>
  <c r="DM632" i="14" s="1"/>
  <c r="DL631" i="14"/>
  <c r="DM631" i="14" s="1"/>
  <c r="DL630" i="14"/>
  <c r="DM630" i="14" s="1"/>
  <c r="DL629" i="14"/>
  <c r="DM629" i="14" s="1"/>
  <c r="DL628" i="14"/>
  <c r="DM628" i="14" s="1"/>
  <c r="DL627" i="14"/>
  <c r="DM627" i="14" s="1"/>
  <c r="DL626" i="14"/>
  <c r="DM626" i="14" s="1"/>
  <c r="DL625" i="14"/>
  <c r="DM625" i="14" s="1"/>
  <c r="DL624" i="14"/>
  <c r="DM624" i="14" s="1"/>
  <c r="DL623" i="14"/>
  <c r="DM623" i="14" s="1"/>
  <c r="BR623" i="14"/>
  <c r="BT623" i="14" s="1"/>
  <c r="BU623" i="14" s="1"/>
  <c r="BD628" i="14"/>
  <c r="BF628" i="14" s="1"/>
  <c r="BG628" i="14" s="1"/>
  <c r="BD627" i="14"/>
  <c r="BF627" i="14" s="1"/>
  <c r="BG627" i="14" s="1"/>
  <c r="BD626" i="14"/>
  <c r="BF626" i="14" s="1"/>
  <c r="BG626" i="14" s="1"/>
  <c r="BD625" i="14"/>
  <c r="BF625" i="14" s="1"/>
  <c r="BG625" i="14" s="1"/>
  <c r="BD624" i="14"/>
  <c r="BF624" i="14" s="1"/>
  <c r="BG624" i="14" s="1"/>
  <c r="BD623" i="14"/>
  <c r="BF623" i="14" s="1"/>
  <c r="BG623" i="14" s="1"/>
  <c r="DE624" i="14"/>
  <c r="DF624" i="14" s="1"/>
  <c r="CX631" i="14"/>
  <c r="CY631" i="14" s="1"/>
  <c r="CX630" i="14"/>
  <c r="CY630" i="14" s="1"/>
  <c r="CX629" i="14"/>
  <c r="CY629" i="14" s="1"/>
  <c r="CX628" i="14"/>
  <c r="CY628" i="14" s="1"/>
  <c r="CX627" i="14"/>
  <c r="CY627" i="14" s="1"/>
  <c r="DE623" i="14"/>
  <c r="DF623" i="14" s="1"/>
  <c r="CX626" i="14"/>
  <c r="CY626" i="14" s="1"/>
  <c r="CX625" i="14"/>
  <c r="CY625" i="14" s="1"/>
  <c r="CX624" i="14"/>
  <c r="CY624" i="14" s="1"/>
  <c r="CX623" i="14"/>
  <c r="CY623" i="14" s="1"/>
  <c r="EN623" i="14"/>
  <c r="EP623" i="14" s="1"/>
  <c r="EQ623" i="14" s="1"/>
  <c r="DF278" i="14"/>
  <c r="CY278" i="14"/>
  <c r="DF49" i="14"/>
  <c r="DF46" i="14"/>
  <c r="CY49" i="14"/>
  <c r="CY46" i="14"/>
  <c r="DF41" i="14"/>
  <c r="DF37" i="14"/>
  <c r="DF11" i="14"/>
  <c r="CY37" i="14"/>
  <c r="AJ192" i="15" l="1"/>
  <c r="AL192" i="15"/>
  <c r="AM192" i="15" s="1"/>
  <c r="AJ190" i="15"/>
  <c r="AL190" i="15"/>
  <c r="AM190" i="15" s="1"/>
  <c r="AJ191" i="15"/>
  <c r="AL191" i="15"/>
  <c r="AM191" i="15" s="1"/>
  <c r="AJ188" i="15"/>
  <c r="AI187" i="15"/>
  <c r="AI186" i="15" s="1"/>
  <c r="AL188" i="15"/>
  <c r="AM188" i="15" s="1"/>
  <c r="AJ194" i="15"/>
  <c r="AL194" i="15"/>
  <c r="AM194" i="15" s="1"/>
  <c r="AJ193" i="15"/>
  <c r="AL193" i="15"/>
  <c r="AM193" i="15" s="1"/>
  <c r="AJ189" i="15"/>
  <c r="AL189" i="15"/>
  <c r="Y188" i="15"/>
  <c r="AB188" i="15"/>
  <c r="BL258" i="16"/>
  <c r="BM258" i="16" s="1"/>
  <c r="X257" i="16"/>
  <c r="Y257" i="16" s="1"/>
  <c r="AA257" i="16"/>
  <c r="AB257" i="16" s="1"/>
  <c r="X258" i="16"/>
  <c r="Y258" i="16" s="1"/>
  <c r="AA258" i="16"/>
  <c r="AB258" i="16" s="1"/>
  <c r="X259" i="16"/>
  <c r="Y259" i="16" s="1"/>
  <c r="AA259" i="16"/>
  <c r="AB259" i="16" s="1"/>
  <c r="BL255" i="16"/>
  <c r="BM255" i="16" s="1"/>
  <c r="BO255" i="16"/>
  <c r="BP255" i="16" s="1"/>
  <c r="X255" i="16"/>
  <c r="Y255" i="16" s="1"/>
  <c r="AA255" i="16"/>
  <c r="AB255" i="16" s="1"/>
  <c r="AR254" i="16"/>
  <c r="AS254" i="16" s="1"/>
  <c r="AS253" i="16" s="1"/>
  <c r="AS252" i="16" s="1"/>
  <c r="AU254" i="16"/>
  <c r="AV254" i="16" s="1"/>
  <c r="AV253" i="16" s="1"/>
  <c r="AV252" i="16" s="1"/>
  <c r="BL254" i="16"/>
  <c r="BM254" i="16" s="1"/>
  <c r="BO254" i="16"/>
  <c r="BP254" i="16" s="1"/>
  <c r="X254" i="16"/>
  <c r="Y254" i="16" s="1"/>
  <c r="AA254" i="16"/>
  <c r="AB254" i="16" s="1"/>
  <c r="BL256" i="16"/>
  <c r="BM256" i="16" s="1"/>
  <c r="BO256" i="16"/>
  <c r="BP256" i="16" s="1"/>
  <c r="BL257" i="16"/>
  <c r="BM257" i="16" s="1"/>
  <c r="BO257" i="16"/>
  <c r="BP257" i="16" s="1"/>
  <c r="X256" i="16"/>
  <c r="Y256" i="16" s="1"/>
  <c r="AA256" i="16"/>
  <c r="AB256" i="16" s="1"/>
  <c r="BG186" i="15"/>
  <c r="BQ186" i="15"/>
  <c r="BP186" i="15"/>
  <c r="BN186" i="15"/>
  <c r="BM186" i="15"/>
  <c r="BF186" i="15"/>
  <c r="BD186" i="15"/>
  <c r="BC186" i="15"/>
  <c r="AW186" i="15"/>
  <c r="AV186" i="15"/>
  <c r="AT186" i="15"/>
  <c r="AS186" i="15"/>
  <c r="S186" i="15"/>
  <c r="R186" i="15"/>
  <c r="P186" i="15"/>
  <c r="O186" i="15"/>
  <c r="BF253" i="16"/>
  <c r="BF252" i="16" s="1"/>
  <c r="BE253" i="16"/>
  <c r="BE252" i="16" s="1"/>
  <c r="BC253" i="16"/>
  <c r="BC252" i="16" s="1"/>
  <c r="BB253" i="16"/>
  <c r="BB252" i="16" s="1"/>
  <c r="AL253" i="16"/>
  <c r="AL252" i="16" s="1"/>
  <c r="AK253" i="16"/>
  <c r="AK252" i="16" s="1"/>
  <c r="AI253" i="16"/>
  <c r="AI252" i="16" s="1"/>
  <c r="AH253" i="16"/>
  <c r="AH252" i="16" s="1"/>
  <c r="R253" i="16"/>
  <c r="R252" i="16" s="1"/>
  <c r="Q253" i="16"/>
  <c r="Q252" i="16" s="1"/>
  <c r="O253" i="16"/>
  <c r="O252" i="16" s="1"/>
  <c r="N253" i="16"/>
  <c r="N252" i="16" s="1"/>
  <c r="JJ622" i="14"/>
  <c r="JL622" i="14" s="1"/>
  <c r="JI622" i="14"/>
  <c r="JI621" i="14" s="1"/>
  <c r="JC622" i="14"/>
  <c r="JC621" i="14" s="1"/>
  <c r="JB622" i="14"/>
  <c r="JB621" i="14" s="1"/>
  <c r="IV622" i="14"/>
  <c r="IV621" i="14" s="1"/>
  <c r="IU622" i="14"/>
  <c r="IU621" i="14" s="1"/>
  <c r="IO622" i="14"/>
  <c r="IO621" i="14" s="1"/>
  <c r="IN622" i="14"/>
  <c r="IN621" i="14" s="1"/>
  <c r="IH622" i="14"/>
  <c r="IH621" i="14" s="1"/>
  <c r="IG622" i="14"/>
  <c r="IG621" i="14" s="1"/>
  <c r="IA622" i="14"/>
  <c r="IA621" i="14" s="1"/>
  <c r="HZ622" i="14"/>
  <c r="HZ621" i="14" s="1"/>
  <c r="HR622" i="14"/>
  <c r="HT622" i="14" s="1"/>
  <c r="HQ622" i="14"/>
  <c r="HQ621" i="14" s="1"/>
  <c r="HK622" i="14"/>
  <c r="HK621" i="14" s="1"/>
  <c r="HJ622" i="14"/>
  <c r="HJ621" i="14" s="1"/>
  <c r="HD622" i="14"/>
  <c r="HD621" i="14" s="1"/>
  <c r="HC622" i="14"/>
  <c r="HC621" i="14" s="1"/>
  <c r="GW622" i="14"/>
  <c r="GW621" i="14" s="1"/>
  <c r="GV622" i="14"/>
  <c r="GV621" i="14" s="1"/>
  <c r="GP622" i="14"/>
  <c r="GP621" i="14" s="1"/>
  <c r="GO622" i="14"/>
  <c r="GO621" i="14" s="1"/>
  <c r="GI622" i="14"/>
  <c r="GI621" i="14" s="1"/>
  <c r="GH622" i="14"/>
  <c r="GH621" i="14" s="1"/>
  <c r="FZ622" i="14"/>
  <c r="GB622" i="14" s="1"/>
  <c r="FY622" i="14"/>
  <c r="FY621" i="14" s="1"/>
  <c r="FS622" i="14"/>
  <c r="FS621" i="14" s="1"/>
  <c r="FR622" i="14"/>
  <c r="FR621" i="14" s="1"/>
  <c r="FL622" i="14"/>
  <c r="FL621" i="14" s="1"/>
  <c r="FK622" i="14"/>
  <c r="FK621" i="14" s="1"/>
  <c r="FE622" i="14"/>
  <c r="FE621" i="14" s="1"/>
  <c r="FD622" i="14"/>
  <c r="FD621" i="14" s="1"/>
  <c r="EX622" i="14"/>
  <c r="EX621" i="14" s="1"/>
  <c r="EW622" i="14"/>
  <c r="EW621" i="14" s="1"/>
  <c r="EQ622" i="14"/>
  <c r="EQ621" i="14" s="1"/>
  <c r="EP622" i="14"/>
  <c r="EP621" i="14" s="1"/>
  <c r="EH622" i="14"/>
  <c r="EJ622" i="14" s="1"/>
  <c r="EG622" i="14"/>
  <c r="EG621" i="14" s="1"/>
  <c r="EA622" i="14"/>
  <c r="EA621" i="14" s="1"/>
  <c r="DZ622" i="14"/>
  <c r="DZ621" i="14" s="1"/>
  <c r="DT622" i="14"/>
  <c r="DT621" i="14" s="1"/>
  <c r="DS622" i="14"/>
  <c r="DS621" i="14" s="1"/>
  <c r="DM622" i="14"/>
  <c r="DM621" i="14" s="1"/>
  <c r="DL622" i="14"/>
  <c r="DL621" i="14" s="1"/>
  <c r="DF622" i="14"/>
  <c r="DF621" i="14" s="1"/>
  <c r="DE622" i="14"/>
  <c r="DE621" i="14" s="1"/>
  <c r="CY622" i="14"/>
  <c r="CY621" i="14" s="1"/>
  <c r="CX622" i="14"/>
  <c r="CX621" i="14" s="1"/>
  <c r="CP622" i="14"/>
  <c r="CR622" i="14" s="1"/>
  <c r="CO622" i="14"/>
  <c r="CO621" i="14" s="1"/>
  <c r="CI622" i="14"/>
  <c r="CI621" i="14" s="1"/>
  <c r="CH622" i="14"/>
  <c r="CH621" i="14" s="1"/>
  <c r="CB622" i="14"/>
  <c r="CB621" i="14" s="1"/>
  <c r="CA622" i="14"/>
  <c r="CA621" i="14" s="1"/>
  <c r="BU622" i="14"/>
  <c r="BU621" i="14" s="1"/>
  <c r="BT622" i="14"/>
  <c r="BT621" i="14" s="1"/>
  <c r="BN622" i="14"/>
  <c r="BN621" i="14" s="1"/>
  <c r="BM622" i="14"/>
  <c r="BM621" i="14" s="1"/>
  <c r="BG622" i="14"/>
  <c r="BG621" i="14" s="1"/>
  <c r="BF622" i="14"/>
  <c r="BF621" i="14" s="1"/>
  <c r="AX622" i="14"/>
  <c r="AZ622" i="14" s="1"/>
  <c r="AW622" i="14"/>
  <c r="AW621" i="14" s="1"/>
  <c r="AQ622" i="14"/>
  <c r="AQ621" i="14" s="1"/>
  <c r="AP622" i="14"/>
  <c r="AP621" i="14" s="1"/>
  <c r="AJ622" i="14"/>
  <c r="AJ621" i="14" s="1"/>
  <c r="AI622" i="14"/>
  <c r="AI621" i="14" s="1"/>
  <c r="AC622" i="14"/>
  <c r="AC621" i="14" s="1"/>
  <c r="AB622" i="14"/>
  <c r="AB621" i="14" s="1"/>
  <c r="V622" i="14"/>
  <c r="V621" i="14" s="1"/>
  <c r="U622" i="14"/>
  <c r="U621" i="14" s="1"/>
  <c r="O622" i="14"/>
  <c r="O621" i="14" s="1"/>
  <c r="N622" i="14"/>
  <c r="N621" i="14" s="1"/>
  <c r="DC622" i="14"/>
  <c r="AC188" i="15" l="1"/>
  <c r="AB187" i="15"/>
  <c r="AB186" i="15" s="1"/>
  <c r="AL187" i="15"/>
  <c r="AL186" i="15" s="1"/>
  <c r="AM189" i="15"/>
  <c r="AM187" i="15" s="1"/>
  <c r="AM186" i="15" s="1"/>
  <c r="Z188" i="15"/>
  <c r="Y187" i="15"/>
  <c r="Y186" i="15" s="1"/>
  <c r="AJ187" i="15"/>
  <c r="AJ186" i="15" s="1"/>
  <c r="BM253" i="16"/>
  <c r="BM252" i="16" s="1"/>
  <c r="Y253" i="16"/>
  <c r="Y252" i="16" s="1"/>
  <c r="BP253" i="16"/>
  <c r="BP252" i="16" s="1"/>
  <c r="AR253" i="16"/>
  <c r="AR252" i="16" s="1"/>
  <c r="AB253" i="16"/>
  <c r="AB252" i="16" s="1"/>
  <c r="AA253" i="16"/>
  <c r="AA252" i="16" s="1"/>
  <c r="AU253" i="16"/>
  <c r="AU252" i="16" s="1"/>
  <c r="BL253" i="16"/>
  <c r="BL252" i="16" s="1"/>
  <c r="X253" i="16"/>
  <c r="X252" i="16" s="1"/>
  <c r="BO253" i="16"/>
  <c r="BO252" i="16" s="1"/>
  <c r="JL621" i="14"/>
  <c r="HS621" i="14"/>
  <c r="GB621" i="14"/>
  <c r="EJ621" i="14"/>
  <c r="EI621" i="14"/>
  <c r="CR621" i="14"/>
  <c r="CQ621" i="14"/>
  <c r="AY621" i="14"/>
  <c r="AZ621" i="14"/>
  <c r="JK621" i="14"/>
  <c r="GA621" i="14"/>
  <c r="HT621" i="14"/>
  <c r="Z187" i="15" l="1"/>
  <c r="Z186" i="15" s="1"/>
  <c r="AC187" i="15"/>
  <c r="AC186" i="15" s="1"/>
  <c r="AK235" i="16"/>
  <c r="AL235" i="16" s="1"/>
  <c r="AK237" i="16"/>
  <c r="AL237" i="16" s="1"/>
  <c r="AK236" i="16"/>
  <c r="AL236" i="16" s="1"/>
  <c r="AK234" i="16"/>
  <c r="AL234" i="16" s="1"/>
  <c r="AK233" i="16"/>
  <c r="AL233" i="16" s="1"/>
  <c r="AK232" i="16"/>
  <c r="AL232" i="16" s="1"/>
  <c r="AK251" i="16"/>
  <c r="AL251" i="16" s="1"/>
  <c r="AK250" i="16"/>
  <c r="AL250" i="16" s="1"/>
  <c r="AK249" i="16"/>
  <c r="AL249" i="16" s="1"/>
  <c r="AK248" i="16"/>
  <c r="AL248" i="16" s="1"/>
  <c r="AK247" i="16"/>
  <c r="AL247" i="16" s="1"/>
  <c r="AK246" i="16"/>
  <c r="AL246" i="16" s="1"/>
  <c r="AK245" i="16"/>
  <c r="AL245" i="16" s="1"/>
  <c r="AK244" i="16"/>
  <c r="AL244" i="16" s="1"/>
  <c r="AK243" i="16"/>
  <c r="AL243" i="16" s="1"/>
  <c r="AK242" i="16"/>
  <c r="AL242" i="16" s="1"/>
  <c r="AK241" i="16"/>
  <c r="AL241" i="16" s="1"/>
  <c r="AK240" i="16"/>
  <c r="AL240" i="16" s="1"/>
  <c r="AK239" i="16"/>
  <c r="AL239" i="16" s="1"/>
  <c r="BJ239" i="16" l="1"/>
  <c r="AP232" i="16"/>
  <c r="AH251" i="16"/>
  <c r="AI251" i="16" s="1"/>
  <c r="AH250" i="16"/>
  <c r="AI250" i="16" s="1"/>
  <c r="AH249" i="16"/>
  <c r="AI249" i="16" s="1"/>
  <c r="AH248" i="16"/>
  <c r="AI248" i="16" s="1"/>
  <c r="AH247" i="16"/>
  <c r="AI247" i="16" s="1"/>
  <c r="AH246" i="16"/>
  <c r="AI246" i="16" s="1"/>
  <c r="AH245" i="16"/>
  <c r="AI245" i="16" s="1"/>
  <c r="AH244" i="16"/>
  <c r="AI244" i="16" s="1"/>
  <c r="AH243" i="16"/>
  <c r="AI243" i="16" s="1"/>
  <c r="AH242" i="16"/>
  <c r="AI242" i="16" s="1"/>
  <c r="AH241" i="16"/>
  <c r="AI241" i="16" s="1"/>
  <c r="AH240" i="16"/>
  <c r="AH239" i="16"/>
  <c r="AI239" i="16" s="1"/>
  <c r="AH237" i="16"/>
  <c r="AI237" i="16" s="1"/>
  <c r="AH236" i="16"/>
  <c r="AI236" i="16" s="1"/>
  <c r="AH235" i="16"/>
  <c r="AI235" i="16" s="1"/>
  <c r="AH234" i="16"/>
  <c r="AI234" i="16" s="1"/>
  <c r="AH233" i="16"/>
  <c r="AI233" i="16" s="1"/>
  <c r="AH232" i="16"/>
  <c r="AI232" i="16" s="1"/>
  <c r="V239" i="16"/>
  <c r="L240" i="16"/>
  <c r="Q240" i="16" s="1"/>
  <c r="R240" i="16" s="1"/>
  <c r="L239" i="16"/>
  <c r="L232" i="16"/>
  <c r="Q232" i="16" s="1"/>
  <c r="R232" i="16" s="1"/>
  <c r="R231" i="16" s="1"/>
  <c r="JJ607" i="14"/>
  <c r="JI607" i="14"/>
  <c r="JC607" i="14"/>
  <c r="JB607" i="14"/>
  <c r="IV607" i="14"/>
  <c r="IU607" i="14"/>
  <c r="IO607" i="14"/>
  <c r="IN607" i="14"/>
  <c r="IH607" i="14"/>
  <c r="IG607" i="14"/>
  <c r="HR607" i="14"/>
  <c r="HQ607" i="14"/>
  <c r="HK607" i="14"/>
  <c r="HJ607" i="14"/>
  <c r="HD607" i="14"/>
  <c r="HC607" i="14"/>
  <c r="GW607" i="14"/>
  <c r="GV607" i="14"/>
  <c r="GP607" i="14"/>
  <c r="GO607" i="14"/>
  <c r="GI607" i="14"/>
  <c r="GH607" i="14"/>
  <c r="FZ607" i="14"/>
  <c r="FY607" i="14"/>
  <c r="FS607" i="14"/>
  <c r="FR607" i="14"/>
  <c r="FL607" i="14"/>
  <c r="FK607" i="14"/>
  <c r="FE607" i="14"/>
  <c r="FD607" i="14"/>
  <c r="EX607" i="14"/>
  <c r="EW607" i="14"/>
  <c r="EQ607" i="14"/>
  <c r="EP607" i="14"/>
  <c r="EH607" i="14"/>
  <c r="EG607" i="14"/>
  <c r="EA607" i="14"/>
  <c r="DZ607" i="14"/>
  <c r="DT607" i="14"/>
  <c r="DS607" i="14"/>
  <c r="DM607" i="14"/>
  <c r="DL607" i="14"/>
  <c r="DF607" i="14"/>
  <c r="DE607" i="14"/>
  <c r="CP607" i="14"/>
  <c r="CO607" i="14"/>
  <c r="CI607" i="14"/>
  <c r="CH607" i="14"/>
  <c r="CB607" i="14"/>
  <c r="CA607" i="14"/>
  <c r="BU607" i="14"/>
  <c r="BT607" i="14"/>
  <c r="BN607" i="14"/>
  <c r="BM607" i="14"/>
  <c r="AX607" i="14"/>
  <c r="AW607" i="14"/>
  <c r="AQ607" i="14"/>
  <c r="AP607" i="14"/>
  <c r="AJ607" i="14"/>
  <c r="AI607" i="14"/>
  <c r="AC607" i="14"/>
  <c r="AB607" i="14"/>
  <c r="V607" i="14"/>
  <c r="U607" i="14"/>
  <c r="JJ600" i="14"/>
  <c r="JI600" i="14"/>
  <c r="JC600" i="14"/>
  <c r="JB600" i="14"/>
  <c r="IV600" i="14"/>
  <c r="IU600" i="14"/>
  <c r="IO600" i="14"/>
  <c r="IN600" i="14"/>
  <c r="IH600" i="14"/>
  <c r="IG600" i="14"/>
  <c r="IA600" i="14"/>
  <c r="HZ600" i="14"/>
  <c r="HR600" i="14"/>
  <c r="HQ600" i="14"/>
  <c r="HK600" i="14"/>
  <c r="HJ600" i="14"/>
  <c r="HD600" i="14"/>
  <c r="HC600" i="14"/>
  <c r="GW600" i="14"/>
  <c r="GV600" i="14"/>
  <c r="GP600" i="14"/>
  <c r="GO600" i="14"/>
  <c r="GI600" i="14"/>
  <c r="GH600" i="14"/>
  <c r="FZ600" i="14"/>
  <c r="FY600" i="14"/>
  <c r="FS600" i="14"/>
  <c r="FR600" i="14"/>
  <c r="FL600" i="14"/>
  <c r="FK600" i="14"/>
  <c r="FE600" i="14"/>
  <c r="FD600" i="14"/>
  <c r="EX600" i="14"/>
  <c r="EW600" i="14"/>
  <c r="EH600" i="14"/>
  <c r="EG600" i="14"/>
  <c r="EA600" i="14"/>
  <c r="DZ600" i="14"/>
  <c r="DT600" i="14"/>
  <c r="DS600" i="14"/>
  <c r="DM600" i="14"/>
  <c r="DL600" i="14"/>
  <c r="DF600" i="14"/>
  <c r="DE600" i="14"/>
  <c r="CP600" i="14"/>
  <c r="CO600" i="14"/>
  <c r="CI600" i="14"/>
  <c r="CH600" i="14"/>
  <c r="CB600" i="14"/>
  <c r="CA600" i="14"/>
  <c r="BU600" i="14"/>
  <c r="BT600" i="14"/>
  <c r="BN600" i="14"/>
  <c r="BM600" i="14"/>
  <c r="BG600" i="14"/>
  <c r="BF600" i="14"/>
  <c r="AX600" i="14"/>
  <c r="AW600" i="14"/>
  <c r="AQ600" i="14"/>
  <c r="AP600" i="14"/>
  <c r="AJ600" i="14"/>
  <c r="AI600" i="14"/>
  <c r="AC600" i="14"/>
  <c r="AB600" i="14"/>
  <c r="V600" i="14"/>
  <c r="U600" i="14"/>
  <c r="HX608" i="14"/>
  <c r="HZ608" i="14" s="1"/>
  <c r="HZ607" i="14" s="1"/>
  <c r="BD608" i="14"/>
  <c r="BF608" i="14" s="1"/>
  <c r="BF607" i="14" s="1"/>
  <c r="CX606" i="14"/>
  <c r="CY606" i="14" s="1"/>
  <c r="CX620" i="14"/>
  <c r="CY620" i="14" s="1"/>
  <c r="CX605" i="14"/>
  <c r="CY605" i="14" s="1"/>
  <c r="CX619" i="14"/>
  <c r="CY619" i="14" s="1"/>
  <c r="CX618" i="14"/>
  <c r="CY618" i="14" s="1"/>
  <c r="CX604" i="14"/>
  <c r="CY604" i="14" s="1"/>
  <c r="CX617" i="14"/>
  <c r="CY617" i="14" s="1"/>
  <c r="CX616" i="14"/>
  <c r="CY616" i="14" s="1"/>
  <c r="CX615" i="14"/>
  <c r="CY615" i="14" s="1"/>
  <c r="CX614" i="14"/>
  <c r="CY614" i="14" s="1"/>
  <c r="CX613" i="14"/>
  <c r="CY613" i="14" s="1"/>
  <c r="CX612" i="14"/>
  <c r="CY612" i="14" s="1"/>
  <c r="CX611" i="14"/>
  <c r="CY611" i="14" s="1"/>
  <c r="CX603" i="14"/>
  <c r="CY603" i="14" s="1"/>
  <c r="CX602" i="14"/>
  <c r="CY602" i="14" s="1"/>
  <c r="CX601" i="14"/>
  <c r="CY601" i="14" s="1"/>
  <c r="CX610" i="14"/>
  <c r="CY610" i="14" s="1"/>
  <c r="CX609" i="14"/>
  <c r="CY609" i="14" s="1"/>
  <c r="CX608" i="14"/>
  <c r="CY608" i="14" s="1"/>
  <c r="L601" i="14"/>
  <c r="N601" i="14" s="1"/>
  <c r="N600" i="14" s="1"/>
  <c r="L609" i="14"/>
  <c r="N609" i="14" s="1"/>
  <c r="O609" i="14" s="1"/>
  <c r="L608" i="14"/>
  <c r="N608" i="14" s="1"/>
  <c r="EN601" i="14"/>
  <c r="EP601" i="14" s="1"/>
  <c r="EP600" i="14" s="1"/>
  <c r="BQ183" i="15"/>
  <c r="BP183" i="15"/>
  <c r="BN183" i="15"/>
  <c r="BM183" i="15"/>
  <c r="BG183" i="15"/>
  <c r="BF183" i="15"/>
  <c r="BD183" i="15"/>
  <c r="BC183" i="15"/>
  <c r="AW183" i="15"/>
  <c r="AV183" i="15"/>
  <c r="AT183" i="15"/>
  <c r="AS183" i="15"/>
  <c r="AM183" i="15"/>
  <c r="AL183" i="15"/>
  <c r="AJ183" i="15"/>
  <c r="AI183" i="15"/>
  <c r="AC183" i="15"/>
  <c r="AB183" i="15"/>
  <c r="Z183" i="15"/>
  <c r="Y183" i="15"/>
  <c r="S183" i="15"/>
  <c r="R183" i="15"/>
  <c r="P183" i="15"/>
  <c r="O183" i="15"/>
  <c r="BQ180" i="15"/>
  <c r="BP180" i="15"/>
  <c r="BN180" i="15"/>
  <c r="BM180" i="15"/>
  <c r="BM179" i="15" s="1"/>
  <c r="BG180" i="15"/>
  <c r="BF180" i="15"/>
  <c r="BD180" i="15"/>
  <c r="BC180" i="15"/>
  <c r="AW180" i="15"/>
  <c r="AV180" i="15"/>
  <c r="AT180" i="15"/>
  <c r="AT179" i="15" s="1"/>
  <c r="AS180" i="15"/>
  <c r="AM180" i="15"/>
  <c r="AL180" i="15"/>
  <c r="AL179" i="15" s="1"/>
  <c r="AJ180" i="15"/>
  <c r="AI180" i="15"/>
  <c r="AC180" i="15"/>
  <c r="AB180" i="15"/>
  <c r="Z180" i="15"/>
  <c r="Y180" i="15"/>
  <c r="S180" i="15"/>
  <c r="R180" i="15"/>
  <c r="P180" i="15"/>
  <c r="O180" i="15"/>
  <c r="BF238" i="16"/>
  <c r="BE238" i="16"/>
  <c r="BC238" i="16"/>
  <c r="BB238" i="16"/>
  <c r="AV238" i="16"/>
  <c r="AU238" i="16"/>
  <c r="AS238" i="16"/>
  <c r="AR238" i="16"/>
  <c r="AL238" i="16"/>
  <c r="AK238" i="16"/>
  <c r="BP231" i="16"/>
  <c r="BO231" i="16"/>
  <c r="BM231" i="16"/>
  <c r="BL231" i="16"/>
  <c r="BF231" i="16"/>
  <c r="BE231" i="16"/>
  <c r="BC231" i="16"/>
  <c r="BB231" i="16"/>
  <c r="AL231" i="16"/>
  <c r="AK231" i="16"/>
  <c r="AB231" i="16"/>
  <c r="AA231" i="16"/>
  <c r="Y231" i="16"/>
  <c r="X231" i="16"/>
  <c r="DC600" i="14"/>
  <c r="AK212" i="16"/>
  <c r="AL212" i="16" s="1"/>
  <c r="AK211" i="16"/>
  <c r="AL211" i="16" s="1"/>
  <c r="AK209" i="16"/>
  <c r="AL209" i="16" s="1"/>
  <c r="AK208" i="16"/>
  <c r="AL208" i="16" s="1"/>
  <c r="AK207" i="16"/>
  <c r="AL207" i="16" s="1"/>
  <c r="AK206" i="16"/>
  <c r="AL206" i="16" s="1"/>
  <c r="AK205" i="16"/>
  <c r="AL205" i="16" s="1"/>
  <c r="AK204" i="16"/>
  <c r="AL204" i="16" s="1"/>
  <c r="AK203" i="16"/>
  <c r="AL203" i="16" s="1"/>
  <c r="AC179" i="15" l="1"/>
  <c r="BQ179" i="15"/>
  <c r="Z179" i="15"/>
  <c r="S179" i="15"/>
  <c r="AM179" i="15"/>
  <c r="AJ179" i="15"/>
  <c r="AI179" i="15"/>
  <c r="BC179" i="15"/>
  <c r="Y179" i="15"/>
  <c r="BP179" i="15"/>
  <c r="BD179" i="15"/>
  <c r="R179" i="15"/>
  <c r="AB179" i="15"/>
  <c r="AV179" i="15"/>
  <c r="BF179" i="15"/>
  <c r="P179" i="15"/>
  <c r="O179" i="15"/>
  <c r="AS179" i="15"/>
  <c r="BG179" i="15"/>
  <c r="AW179" i="15"/>
  <c r="BN179" i="15"/>
  <c r="BB230" i="16"/>
  <c r="BE230" i="16"/>
  <c r="N240" i="16"/>
  <c r="O240" i="16" s="1"/>
  <c r="BC230" i="16"/>
  <c r="Q231" i="16"/>
  <c r="AH231" i="16"/>
  <c r="BF230" i="16"/>
  <c r="AH238" i="16"/>
  <c r="N239" i="16"/>
  <c r="O239" i="16" s="1"/>
  <c r="Q239" i="16"/>
  <c r="X239" i="16"/>
  <c r="Y239" i="16" s="1"/>
  <c r="Y238" i="16" s="1"/>
  <c r="Y230" i="16" s="1"/>
  <c r="AA239" i="16"/>
  <c r="AR232" i="16"/>
  <c r="AR231" i="16" s="1"/>
  <c r="AR230" i="16" s="1"/>
  <c r="AU232" i="16"/>
  <c r="N232" i="16"/>
  <c r="AI231" i="16"/>
  <c r="BL239" i="16"/>
  <c r="BM239" i="16" s="1"/>
  <c r="BM238" i="16" s="1"/>
  <c r="BM230" i="16" s="1"/>
  <c r="BO239" i="16"/>
  <c r="CY607" i="14"/>
  <c r="N607" i="14"/>
  <c r="CY600" i="14"/>
  <c r="BG608" i="14"/>
  <c r="BG607" i="14" s="1"/>
  <c r="BG599" i="14" s="1"/>
  <c r="AW599" i="14"/>
  <c r="CX600" i="14"/>
  <c r="CX607" i="14"/>
  <c r="AK230" i="16"/>
  <c r="AL230" i="16"/>
  <c r="AI240" i="16"/>
  <c r="AI238" i="16" s="1"/>
  <c r="IA608" i="14"/>
  <c r="IA607" i="14" s="1"/>
  <c r="IA599" i="14" s="1"/>
  <c r="HZ599" i="14"/>
  <c r="BF599" i="14"/>
  <c r="FY599" i="14"/>
  <c r="CH599" i="14"/>
  <c r="IN599" i="14"/>
  <c r="CR600" i="14"/>
  <c r="DF599" i="14"/>
  <c r="EX599" i="14"/>
  <c r="JI599" i="14"/>
  <c r="EJ600" i="14"/>
  <c r="JL600" i="14"/>
  <c r="HD599" i="14"/>
  <c r="DE599" i="14"/>
  <c r="AJ599" i="14"/>
  <c r="AQ599" i="14"/>
  <c r="GP599" i="14"/>
  <c r="HK599" i="14"/>
  <c r="JC599" i="14"/>
  <c r="AB599" i="14"/>
  <c r="FD599" i="14"/>
  <c r="HC599" i="14"/>
  <c r="IG599" i="14"/>
  <c r="AC599" i="14"/>
  <c r="CI599" i="14"/>
  <c r="DS599" i="14"/>
  <c r="JB599" i="14"/>
  <c r="AP599" i="14"/>
  <c r="DM599" i="14"/>
  <c r="FL599" i="14"/>
  <c r="GW599" i="14"/>
  <c r="BU599" i="14"/>
  <c r="FR599" i="14"/>
  <c r="HQ599" i="14"/>
  <c r="CB599" i="14"/>
  <c r="IV599" i="14"/>
  <c r="BT599" i="14"/>
  <c r="FE599" i="14"/>
  <c r="AZ600" i="14"/>
  <c r="GB600" i="14"/>
  <c r="DL599" i="14"/>
  <c r="EW599" i="14"/>
  <c r="BN599" i="14"/>
  <c r="FK599" i="14"/>
  <c r="GV599" i="14"/>
  <c r="IO599" i="14"/>
  <c r="U599" i="14"/>
  <c r="BM599" i="14"/>
  <c r="CA599" i="14"/>
  <c r="DT599" i="14"/>
  <c r="GO599" i="14"/>
  <c r="IU599" i="14"/>
  <c r="EG599" i="14"/>
  <c r="HT600" i="14"/>
  <c r="GI599" i="14"/>
  <c r="HJ599" i="14"/>
  <c r="AI599" i="14"/>
  <c r="GH599" i="14"/>
  <c r="EA599" i="14"/>
  <c r="FS599" i="14"/>
  <c r="V599" i="14"/>
  <c r="DZ599" i="14"/>
  <c r="IH599" i="14"/>
  <c r="CO599" i="14"/>
  <c r="O601" i="14"/>
  <c r="O600" i="14" s="1"/>
  <c r="O608" i="14"/>
  <c r="O607" i="14" s="1"/>
  <c r="EP599" i="14"/>
  <c r="EQ601" i="14"/>
  <c r="BQ176" i="15"/>
  <c r="BP176" i="15"/>
  <c r="BN176" i="15"/>
  <c r="BM176" i="15"/>
  <c r="BG176" i="15"/>
  <c r="BF176" i="15"/>
  <c r="BD176" i="15"/>
  <c r="BC176" i="15"/>
  <c r="AW176" i="15"/>
  <c r="AV176" i="15"/>
  <c r="AT176" i="15"/>
  <c r="AS176" i="15"/>
  <c r="AM176" i="15"/>
  <c r="AL176" i="15"/>
  <c r="AJ176" i="15"/>
  <c r="AI176" i="15"/>
  <c r="AC176" i="15"/>
  <c r="AB176" i="15"/>
  <c r="Z176" i="15"/>
  <c r="Y176" i="15"/>
  <c r="S176" i="15"/>
  <c r="R176" i="15"/>
  <c r="P176" i="15"/>
  <c r="O176" i="15"/>
  <c r="BQ173" i="15"/>
  <c r="BP173" i="15"/>
  <c r="BP172" i="15" s="1"/>
  <c r="BN173" i="15"/>
  <c r="BN172" i="15" s="1"/>
  <c r="BM173" i="15"/>
  <c r="BM172" i="15" s="1"/>
  <c r="BG173" i="15"/>
  <c r="BG172" i="15" s="1"/>
  <c r="BF173" i="15"/>
  <c r="BD173" i="15"/>
  <c r="BD172" i="15" s="1"/>
  <c r="BC173" i="15"/>
  <c r="BC172" i="15" s="1"/>
  <c r="AW173" i="15"/>
  <c r="AV173" i="15"/>
  <c r="AT173" i="15"/>
  <c r="AT172" i="15" s="1"/>
  <c r="AS173" i="15"/>
  <c r="AM173" i="15"/>
  <c r="AM172" i="15" s="1"/>
  <c r="AL173" i="15"/>
  <c r="AL172" i="15" s="1"/>
  <c r="AJ173" i="15"/>
  <c r="AI173" i="15"/>
  <c r="AC173" i="15"/>
  <c r="AB173" i="15"/>
  <c r="Z173" i="15"/>
  <c r="Y173" i="15"/>
  <c r="S173" i="15"/>
  <c r="S172" i="15" s="1"/>
  <c r="R173" i="15"/>
  <c r="R172" i="15" s="1"/>
  <c r="P173" i="15"/>
  <c r="P172" i="15" s="1"/>
  <c r="O173" i="15"/>
  <c r="BF202" i="16"/>
  <c r="BE202" i="16"/>
  <c r="BC202" i="16"/>
  <c r="BB202" i="16"/>
  <c r="AV202" i="16"/>
  <c r="AU202" i="16"/>
  <c r="AS202" i="16"/>
  <c r="AR202" i="16"/>
  <c r="AL202" i="16"/>
  <c r="AK202" i="16"/>
  <c r="AB202" i="16"/>
  <c r="AA202" i="16"/>
  <c r="Y202" i="16"/>
  <c r="X202" i="16"/>
  <c r="BJ229" i="16"/>
  <c r="BJ228" i="16"/>
  <c r="BJ227" i="16"/>
  <c r="BJ226" i="16"/>
  <c r="BJ225" i="16"/>
  <c r="BJ224" i="16"/>
  <c r="BJ223" i="16"/>
  <c r="BJ222" i="16"/>
  <c r="BJ221" i="16"/>
  <c r="BJ220" i="16"/>
  <c r="BJ219" i="16"/>
  <c r="BJ218" i="16"/>
  <c r="BJ217" i="16"/>
  <c r="BJ216" i="16"/>
  <c r="BJ215" i="16"/>
  <c r="BJ214" i="16"/>
  <c r="BJ213" i="16"/>
  <c r="BJ212" i="16"/>
  <c r="BJ211" i="16"/>
  <c r="AH212" i="16"/>
  <c r="AI212" i="16" s="1"/>
  <c r="AH211" i="16"/>
  <c r="AI211" i="16" s="1"/>
  <c r="V212" i="16"/>
  <c r="V211" i="16"/>
  <c r="L211" i="16"/>
  <c r="BJ205" i="16"/>
  <c r="BJ204" i="16"/>
  <c r="BJ203" i="16"/>
  <c r="AH209" i="16"/>
  <c r="AI209" i="16" s="1"/>
  <c r="AH208" i="16"/>
  <c r="AI208" i="16" s="1"/>
  <c r="AH207" i="16"/>
  <c r="AI207" i="16" s="1"/>
  <c r="AH206" i="16"/>
  <c r="AI206" i="16" s="1"/>
  <c r="AH205" i="16"/>
  <c r="AI205" i="16" s="1"/>
  <c r="AH204" i="16"/>
  <c r="AI204" i="16" s="1"/>
  <c r="AH203" i="16"/>
  <c r="AI203" i="16" s="1"/>
  <c r="L205" i="16"/>
  <c r="L204" i="16"/>
  <c r="L203" i="16"/>
  <c r="JJ579" i="14"/>
  <c r="JI579" i="14"/>
  <c r="JC579" i="14"/>
  <c r="JB579" i="14"/>
  <c r="IV579" i="14"/>
  <c r="IU579" i="14"/>
  <c r="IO579" i="14"/>
  <c r="IN579" i="14"/>
  <c r="IH579" i="14"/>
  <c r="IG579" i="14"/>
  <c r="HR579" i="14"/>
  <c r="HQ579" i="14"/>
  <c r="HK579" i="14"/>
  <c r="HJ579" i="14"/>
  <c r="HD579" i="14"/>
  <c r="HC579" i="14"/>
  <c r="GW579" i="14"/>
  <c r="GV579" i="14"/>
  <c r="GP579" i="14"/>
  <c r="GO579" i="14"/>
  <c r="GI579" i="14"/>
  <c r="GH579" i="14"/>
  <c r="FZ579" i="14"/>
  <c r="FY579" i="14"/>
  <c r="FS579" i="14"/>
  <c r="FR579" i="14"/>
  <c r="FL579" i="14"/>
  <c r="FK579" i="14"/>
  <c r="FE579" i="14"/>
  <c r="FD579" i="14"/>
  <c r="EX579" i="14"/>
  <c r="EW579" i="14"/>
  <c r="EQ579" i="14"/>
  <c r="EP579" i="14"/>
  <c r="EH579" i="14"/>
  <c r="EG579" i="14"/>
  <c r="EA579" i="14"/>
  <c r="DZ579" i="14"/>
  <c r="DT579" i="14"/>
  <c r="DS579" i="14"/>
  <c r="DM579" i="14"/>
  <c r="DL579" i="14"/>
  <c r="DF579" i="14"/>
  <c r="DE579" i="14"/>
  <c r="CP579" i="14"/>
  <c r="CO579" i="14"/>
  <c r="CI579" i="14"/>
  <c r="CH579" i="14"/>
  <c r="CB579" i="14"/>
  <c r="CA579" i="14"/>
  <c r="BU579" i="14"/>
  <c r="BT579" i="14"/>
  <c r="BN579" i="14"/>
  <c r="BM579" i="14"/>
  <c r="AX579" i="14"/>
  <c r="AW579" i="14"/>
  <c r="AQ579" i="14"/>
  <c r="AP579" i="14"/>
  <c r="AJ579" i="14"/>
  <c r="AI579" i="14"/>
  <c r="AC579" i="14"/>
  <c r="AB579" i="14"/>
  <c r="V579" i="14"/>
  <c r="U579" i="14"/>
  <c r="JJ571" i="14"/>
  <c r="JI571" i="14"/>
  <c r="JC571" i="14"/>
  <c r="JB571" i="14"/>
  <c r="IV571" i="14"/>
  <c r="IU571" i="14"/>
  <c r="IO571" i="14"/>
  <c r="IN571" i="14"/>
  <c r="IH571" i="14"/>
  <c r="IG571" i="14"/>
  <c r="HR571" i="14"/>
  <c r="HQ571" i="14"/>
  <c r="HK571" i="14"/>
  <c r="HJ571" i="14"/>
  <c r="HD571" i="14"/>
  <c r="HC571" i="14"/>
  <c r="GW571" i="14"/>
  <c r="GV571" i="14"/>
  <c r="GP571" i="14"/>
  <c r="GO571" i="14"/>
  <c r="GI571" i="14"/>
  <c r="GH571" i="14"/>
  <c r="FZ571" i="14"/>
  <c r="FY571" i="14"/>
  <c r="FS571" i="14"/>
  <c r="FR571" i="14"/>
  <c r="FL571" i="14"/>
  <c r="FK571" i="14"/>
  <c r="FE571" i="14"/>
  <c r="FD571" i="14"/>
  <c r="EX571" i="14"/>
  <c r="EW571" i="14"/>
  <c r="EQ571" i="14"/>
  <c r="EP571" i="14"/>
  <c r="EH571" i="14"/>
  <c r="EG571" i="14"/>
  <c r="EA571" i="14"/>
  <c r="DZ571" i="14"/>
  <c r="DT571" i="14"/>
  <c r="DS571" i="14"/>
  <c r="DM571" i="14"/>
  <c r="DL571" i="14"/>
  <c r="DF571" i="14"/>
  <c r="DE571" i="14"/>
  <c r="CP571" i="14"/>
  <c r="CO571" i="14"/>
  <c r="CI571" i="14"/>
  <c r="CH571" i="14"/>
  <c r="CB571" i="14"/>
  <c r="CA571" i="14"/>
  <c r="BU571" i="14"/>
  <c r="BT571" i="14"/>
  <c r="BN571" i="14"/>
  <c r="BM571" i="14"/>
  <c r="BG571" i="14"/>
  <c r="BF571" i="14"/>
  <c r="AX571" i="14"/>
  <c r="AW571" i="14"/>
  <c r="AW570" i="14" s="1"/>
  <c r="AQ571" i="14"/>
  <c r="AQ570" i="14" s="1"/>
  <c r="AP571" i="14"/>
  <c r="AJ571" i="14"/>
  <c r="AJ570" i="14" s="1"/>
  <c r="AI571" i="14"/>
  <c r="AC571" i="14"/>
  <c r="AB571" i="14"/>
  <c r="V571" i="14"/>
  <c r="U571" i="14"/>
  <c r="BF210" i="16"/>
  <c r="BE210" i="16"/>
  <c r="BC210" i="16"/>
  <c r="BB210" i="16"/>
  <c r="AV210" i="16"/>
  <c r="AU210" i="16"/>
  <c r="AS210" i="16"/>
  <c r="AR210" i="16"/>
  <c r="AL210" i="16"/>
  <c r="AK210" i="16"/>
  <c r="HX598" i="14"/>
  <c r="HZ598" i="14" s="1"/>
  <c r="IA598" i="14" s="1"/>
  <c r="HX597" i="14"/>
  <c r="HZ597" i="14" s="1"/>
  <c r="IA597" i="14" s="1"/>
  <c r="HX596" i="14"/>
  <c r="HZ596" i="14" s="1"/>
  <c r="IA596" i="14" s="1"/>
  <c r="HX595" i="14"/>
  <c r="HZ595" i="14" s="1"/>
  <c r="IA595" i="14" s="1"/>
  <c r="HX594" i="14"/>
  <c r="HZ594" i="14" s="1"/>
  <c r="IA594" i="14" s="1"/>
  <c r="HX593" i="14"/>
  <c r="HZ593" i="14" s="1"/>
  <c r="IA593" i="14" s="1"/>
  <c r="HX592" i="14"/>
  <c r="HZ592" i="14" s="1"/>
  <c r="IA592" i="14" s="1"/>
  <c r="HX591" i="14"/>
  <c r="HZ591" i="14" s="1"/>
  <c r="IA591" i="14" s="1"/>
  <c r="HX590" i="14"/>
  <c r="HZ590" i="14" s="1"/>
  <c r="IA590" i="14" s="1"/>
  <c r="HX589" i="14"/>
  <c r="HZ589" i="14" s="1"/>
  <c r="IA589" i="14" s="1"/>
  <c r="HX588" i="14"/>
  <c r="HZ588" i="14" s="1"/>
  <c r="IA588" i="14" s="1"/>
  <c r="HX587" i="14"/>
  <c r="HZ587" i="14" s="1"/>
  <c r="IA587" i="14" s="1"/>
  <c r="HX586" i="14"/>
  <c r="HZ586" i="14" s="1"/>
  <c r="IA586" i="14" s="1"/>
  <c r="HX585" i="14"/>
  <c r="HZ585" i="14" s="1"/>
  <c r="IA585" i="14" s="1"/>
  <c r="HX584" i="14"/>
  <c r="HZ584" i="14" s="1"/>
  <c r="IA584" i="14" s="1"/>
  <c r="HX583" i="14"/>
  <c r="HZ583" i="14" s="1"/>
  <c r="IA583" i="14" s="1"/>
  <c r="HX582" i="14"/>
  <c r="HZ582" i="14" s="1"/>
  <c r="IA582" i="14" s="1"/>
  <c r="HX581" i="14"/>
  <c r="HZ581" i="14" s="1"/>
  <c r="IA581" i="14" s="1"/>
  <c r="HX580" i="14"/>
  <c r="HZ580" i="14" s="1"/>
  <c r="HX574" i="14"/>
  <c r="HZ574" i="14" s="1"/>
  <c r="IA574" i="14" s="1"/>
  <c r="HX573" i="14"/>
  <c r="HZ573" i="14" s="1"/>
  <c r="HX572" i="14"/>
  <c r="HZ572" i="14" s="1"/>
  <c r="IA572" i="14" s="1"/>
  <c r="BD581" i="14"/>
  <c r="BF581" i="14" s="1"/>
  <c r="BG581" i="14" s="1"/>
  <c r="BD580" i="14"/>
  <c r="BF580" i="14" s="1"/>
  <c r="BG580" i="14" s="1"/>
  <c r="CX578" i="14"/>
  <c r="CY578" i="14" s="1"/>
  <c r="CX577" i="14"/>
  <c r="CY577" i="14" s="1"/>
  <c r="CX581" i="14"/>
  <c r="CY581" i="14" s="1"/>
  <c r="CX576" i="14"/>
  <c r="CY576" i="14" s="1"/>
  <c r="CX575" i="14"/>
  <c r="CY575" i="14" s="1"/>
  <c r="CX574" i="14"/>
  <c r="CY574" i="14" s="1"/>
  <c r="CX573" i="14"/>
  <c r="CY573" i="14" s="1"/>
  <c r="CX572" i="14"/>
  <c r="CY572" i="14" s="1"/>
  <c r="CX580" i="14"/>
  <c r="CY580" i="14" s="1"/>
  <c r="L574" i="14"/>
  <c r="N574" i="14" s="1"/>
  <c r="O574" i="14" s="1"/>
  <c r="L580" i="14"/>
  <c r="N580" i="14" s="1"/>
  <c r="N579" i="14" s="1"/>
  <c r="L573" i="14"/>
  <c r="N573" i="14" s="1"/>
  <c r="O573" i="14" s="1"/>
  <c r="L572" i="14"/>
  <c r="N572" i="14" s="1"/>
  <c r="O572" i="14" s="1"/>
  <c r="AK156" i="16"/>
  <c r="AL156" i="16" s="1"/>
  <c r="AK162" i="16"/>
  <c r="AL162" i="16" s="1"/>
  <c r="AK161" i="16"/>
  <c r="AL161" i="16" s="1"/>
  <c r="AK160" i="16"/>
  <c r="AL160" i="16" s="1"/>
  <c r="AK166" i="16"/>
  <c r="AL166" i="16" s="1"/>
  <c r="AK165" i="16"/>
  <c r="AL165" i="16" s="1"/>
  <c r="AK197" i="16"/>
  <c r="AL197" i="16" s="1"/>
  <c r="AK196" i="16"/>
  <c r="AL196" i="16" s="1"/>
  <c r="AK195" i="16"/>
  <c r="AL195" i="16" s="1"/>
  <c r="AK194" i="16"/>
  <c r="AL194" i="16" s="1"/>
  <c r="AK193" i="16"/>
  <c r="AL193" i="16" s="1"/>
  <c r="AK192" i="16"/>
  <c r="AL192" i="16" s="1"/>
  <c r="AK191" i="16"/>
  <c r="AL191" i="16" s="1"/>
  <c r="AK190" i="16"/>
  <c r="AL190" i="16" s="1"/>
  <c r="AK189" i="16"/>
  <c r="AL189" i="16" s="1"/>
  <c r="AK188" i="16"/>
  <c r="AL188" i="16" s="1"/>
  <c r="AK187" i="16"/>
  <c r="AL187" i="16" s="1"/>
  <c r="AK186" i="16"/>
  <c r="AL186" i="16" s="1"/>
  <c r="AK164" i="16"/>
  <c r="AL164" i="16" s="1"/>
  <c r="AK163" i="16"/>
  <c r="AL163" i="16" s="1"/>
  <c r="AK182" i="16"/>
  <c r="AL182" i="16" s="1"/>
  <c r="AK181" i="16"/>
  <c r="AL181" i="16" s="1"/>
  <c r="AK180" i="16"/>
  <c r="AL180" i="16" s="1"/>
  <c r="AK179" i="16"/>
  <c r="AL179" i="16" s="1"/>
  <c r="AK157" i="16"/>
  <c r="AL157" i="16" s="1"/>
  <c r="AK171" i="16"/>
  <c r="AL171" i="16" s="1"/>
  <c r="AK170" i="16"/>
  <c r="AL170" i="16" s="1"/>
  <c r="AK159" i="16"/>
  <c r="AK169" i="16"/>
  <c r="AL169" i="16" s="1"/>
  <c r="AK175" i="16"/>
  <c r="AL175" i="16" s="1"/>
  <c r="AK178" i="16"/>
  <c r="AL178" i="16" s="1"/>
  <c r="AK177" i="16"/>
  <c r="AL177" i="16" s="1"/>
  <c r="AK176" i="16"/>
  <c r="AL176" i="16" s="1"/>
  <c r="AK174" i="16"/>
  <c r="AL174" i="16" s="1"/>
  <c r="AK173" i="16"/>
  <c r="AL173" i="16" s="1"/>
  <c r="AK172" i="16"/>
  <c r="AL172" i="16" s="1"/>
  <c r="AW247" i="15"/>
  <c r="AW246" i="15" s="1"/>
  <c r="AV247" i="15"/>
  <c r="AV246" i="15" s="1"/>
  <c r="AT247" i="15"/>
  <c r="AT246" i="15" s="1"/>
  <c r="AS247" i="15"/>
  <c r="AS246" i="15" s="1"/>
  <c r="AW237" i="15"/>
  <c r="AV237" i="15"/>
  <c r="AT237" i="15"/>
  <c r="AS237" i="15"/>
  <c r="AW234" i="15"/>
  <c r="AV234" i="15"/>
  <c r="AT234" i="15"/>
  <c r="AS234" i="15"/>
  <c r="AW219" i="15"/>
  <c r="AV219" i="15"/>
  <c r="AT219" i="15"/>
  <c r="AS219" i="15"/>
  <c r="AW215" i="15"/>
  <c r="AV215" i="15"/>
  <c r="AT215" i="15"/>
  <c r="AS215" i="15"/>
  <c r="AW150" i="15"/>
  <c r="AV150" i="15"/>
  <c r="AT150" i="15"/>
  <c r="AS150" i="15"/>
  <c r="AW147" i="15"/>
  <c r="AV147" i="15"/>
  <c r="AT147" i="15"/>
  <c r="AS147" i="15"/>
  <c r="AW144" i="15"/>
  <c r="AV144" i="15"/>
  <c r="AT144" i="15"/>
  <c r="AS144" i="15"/>
  <c r="AW138" i="15"/>
  <c r="AV138" i="15"/>
  <c r="AT138" i="15"/>
  <c r="AS138" i="15"/>
  <c r="AW135" i="15"/>
  <c r="AV135" i="15"/>
  <c r="AT135" i="15"/>
  <c r="AS135" i="15"/>
  <c r="AV123" i="15"/>
  <c r="AT123" i="15"/>
  <c r="AS123" i="15"/>
  <c r="AV120" i="15"/>
  <c r="AT120" i="15"/>
  <c r="AS120" i="15"/>
  <c r="AV117" i="15"/>
  <c r="AT117" i="15"/>
  <c r="AS117" i="15"/>
  <c r="BQ150" i="15"/>
  <c r="BP150" i="15"/>
  <c r="BN150" i="15"/>
  <c r="BM150" i="15"/>
  <c r="BG150" i="15"/>
  <c r="BF150" i="15"/>
  <c r="BD150" i="15"/>
  <c r="BC150" i="15"/>
  <c r="AM150" i="15"/>
  <c r="AL150" i="15"/>
  <c r="AJ150" i="15"/>
  <c r="AI150" i="15"/>
  <c r="AC150" i="15"/>
  <c r="AB150" i="15"/>
  <c r="Z150" i="15"/>
  <c r="Y150" i="15"/>
  <c r="S150" i="15"/>
  <c r="R150" i="15"/>
  <c r="P150" i="15"/>
  <c r="O150" i="15"/>
  <c r="BQ147" i="15"/>
  <c r="BP147" i="15"/>
  <c r="BN147" i="15"/>
  <c r="BM147" i="15"/>
  <c r="BG147" i="15"/>
  <c r="BF147" i="15"/>
  <c r="BD147" i="15"/>
  <c r="BC147" i="15"/>
  <c r="AM147" i="15"/>
  <c r="AL147" i="15"/>
  <c r="AJ147" i="15"/>
  <c r="AI147" i="15"/>
  <c r="AC147" i="15"/>
  <c r="AB147" i="15"/>
  <c r="Z147" i="15"/>
  <c r="Y147" i="15"/>
  <c r="S147" i="15"/>
  <c r="R147" i="15"/>
  <c r="P147" i="15"/>
  <c r="O147" i="15"/>
  <c r="BQ144" i="15"/>
  <c r="BP144" i="15"/>
  <c r="BN144" i="15"/>
  <c r="BM144" i="15"/>
  <c r="BG144" i="15"/>
  <c r="BF144" i="15"/>
  <c r="BD144" i="15"/>
  <c r="BC144" i="15"/>
  <c r="AM144" i="15"/>
  <c r="AL144" i="15"/>
  <c r="AJ144" i="15"/>
  <c r="AI144" i="15"/>
  <c r="AC144" i="15"/>
  <c r="AB144" i="15"/>
  <c r="Z144" i="15"/>
  <c r="Y144" i="15"/>
  <c r="S144" i="15"/>
  <c r="R144" i="15"/>
  <c r="P144" i="15"/>
  <c r="O144" i="15"/>
  <c r="BJ159" i="16"/>
  <c r="BL159" i="16" s="1"/>
  <c r="AP168" i="16"/>
  <c r="AR168" i="16" s="1"/>
  <c r="AH198" i="16"/>
  <c r="AI198" i="16" s="1"/>
  <c r="AH197" i="16"/>
  <c r="AI197" i="16" s="1"/>
  <c r="AH196" i="16"/>
  <c r="AI196" i="16" s="1"/>
  <c r="AH195" i="16"/>
  <c r="AI195" i="16" s="1"/>
  <c r="AH194" i="16"/>
  <c r="AI194" i="16" s="1"/>
  <c r="AH193" i="16"/>
  <c r="AI193" i="16" s="1"/>
  <c r="AH192" i="16"/>
  <c r="AI192" i="16" s="1"/>
  <c r="AH191" i="16"/>
  <c r="AI191" i="16" s="1"/>
  <c r="AH190" i="16"/>
  <c r="AI190" i="16" s="1"/>
  <c r="AH189" i="16"/>
  <c r="AI189" i="16" s="1"/>
  <c r="AH188" i="16"/>
  <c r="AI188" i="16" s="1"/>
  <c r="AH187" i="16"/>
  <c r="AI187" i="16" s="1"/>
  <c r="AH186" i="16"/>
  <c r="AI186" i="16" s="1"/>
  <c r="AH185" i="16"/>
  <c r="AI185" i="16" s="1"/>
  <c r="AH184" i="16"/>
  <c r="AI184" i="16" s="1"/>
  <c r="AH183" i="16"/>
  <c r="AI183" i="16" s="1"/>
  <c r="AH182" i="16"/>
  <c r="AI182" i="16" s="1"/>
  <c r="AH181" i="16"/>
  <c r="AI181" i="16" s="1"/>
  <c r="AH180" i="16"/>
  <c r="AI180" i="16" s="1"/>
  <c r="AH179" i="16"/>
  <c r="AI179" i="16" s="1"/>
  <c r="AH178" i="16"/>
  <c r="AI178" i="16" s="1"/>
  <c r="AH177" i="16"/>
  <c r="AI177" i="16" s="1"/>
  <c r="AH176" i="16"/>
  <c r="AI176" i="16" s="1"/>
  <c r="AH175" i="16"/>
  <c r="AI175" i="16" s="1"/>
  <c r="AH174" i="16"/>
  <c r="AI174" i="16" s="1"/>
  <c r="AH173" i="16"/>
  <c r="AI173" i="16" s="1"/>
  <c r="AH172" i="16"/>
  <c r="AI172" i="16" s="1"/>
  <c r="AH171" i="16"/>
  <c r="AI171" i="16" s="1"/>
  <c r="AH170" i="16"/>
  <c r="AI170" i="16" s="1"/>
  <c r="AH169" i="16"/>
  <c r="AI169" i="16" s="1"/>
  <c r="AF168" i="16"/>
  <c r="AH168" i="16" s="1"/>
  <c r="AH166" i="16"/>
  <c r="AI166" i="16" s="1"/>
  <c r="AH165" i="16"/>
  <c r="AI165" i="16" s="1"/>
  <c r="AH164" i="16"/>
  <c r="AI164" i="16" s="1"/>
  <c r="AH163" i="16"/>
  <c r="AI163" i="16" s="1"/>
  <c r="AH162" i="16"/>
  <c r="AI162" i="16" s="1"/>
  <c r="AH161" i="16"/>
  <c r="AI161" i="16" s="1"/>
  <c r="AH160" i="16"/>
  <c r="AI160" i="16" s="1"/>
  <c r="AH159" i="16"/>
  <c r="AH157" i="16"/>
  <c r="AI157" i="16" s="1"/>
  <c r="AH156" i="16"/>
  <c r="L175" i="16"/>
  <c r="N175" i="16" s="1"/>
  <c r="O175" i="16" s="1"/>
  <c r="L174" i="16"/>
  <c r="N174" i="16" s="1"/>
  <c r="O174" i="16" s="1"/>
  <c r="L173" i="16"/>
  <c r="N173" i="16" s="1"/>
  <c r="O173" i="16" s="1"/>
  <c r="L172" i="16"/>
  <c r="N172" i="16" s="1"/>
  <c r="O172" i="16" s="1"/>
  <c r="L171" i="16"/>
  <c r="N171" i="16" s="1"/>
  <c r="O171" i="16" s="1"/>
  <c r="L170" i="16"/>
  <c r="N170" i="16" s="1"/>
  <c r="O170" i="16" s="1"/>
  <c r="L169" i="16"/>
  <c r="N169" i="16" s="1"/>
  <c r="O169" i="16" s="1"/>
  <c r="L168" i="16"/>
  <c r="N168" i="16" s="1"/>
  <c r="L160" i="16"/>
  <c r="N160" i="16" s="1"/>
  <c r="O160" i="16" s="1"/>
  <c r="L159" i="16"/>
  <c r="N159" i="16" s="1"/>
  <c r="L156" i="16"/>
  <c r="N156" i="16" s="1"/>
  <c r="BP155" i="16"/>
  <c r="BO155" i="16"/>
  <c r="BM155" i="16"/>
  <c r="BL155" i="16"/>
  <c r="BF155" i="16"/>
  <c r="BE155" i="16"/>
  <c r="BC155" i="16"/>
  <c r="BB155" i="16"/>
  <c r="AV155" i="16"/>
  <c r="AU155" i="16"/>
  <c r="AS155" i="16"/>
  <c r="AR155" i="16"/>
  <c r="AB155" i="16"/>
  <c r="AA155" i="16"/>
  <c r="Y155" i="16"/>
  <c r="X155" i="16"/>
  <c r="BP167" i="16"/>
  <c r="BO167" i="16"/>
  <c r="BM167" i="16"/>
  <c r="BL167" i="16"/>
  <c r="BF167" i="16"/>
  <c r="BE167" i="16"/>
  <c r="BC167" i="16"/>
  <c r="BB167" i="16"/>
  <c r="AB167" i="16"/>
  <c r="AA167" i="16"/>
  <c r="Y167" i="16"/>
  <c r="X167" i="16"/>
  <c r="BF158" i="16"/>
  <c r="BE158" i="16"/>
  <c r="BC158" i="16"/>
  <c r="BB158" i="16"/>
  <c r="AV158" i="16"/>
  <c r="AU158" i="16"/>
  <c r="AS158" i="16"/>
  <c r="AR158" i="16"/>
  <c r="AB158" i="16"/>
  <c r="AA158" i="16"/>
  <c r="Y158" i="16"/>
  <c r="X158" i="16"/>
  <c r="AC172" i="15" l="1"/>
  <c r="AV172" i="15"/>
  <c r="BQ172" i="15"/>
  <c r="O172" i="15"/>
  <c r="AJ172" i="15"/>
  <c r="AS172" i="15"/>
  <c r="AW172" i="15"/>
  <c r="Y172" i="15"/>
  <c r="AK158" i="16"/>
  <c r="Z172" i="15"/>
  <c r="AC570" i="14"/>
  <c r="AI570" i="14"/>
  <c r="CY579" i="14"/>
  <c r="AP570" i="14"/>
  <c r="AZ571" i="14"/>
  <c r="AB570" i="14"/>
  <c r="P143" i="15"/>
  <c r="O238" i="16"/>
  <c r="AB172" i="15"/>
  <c r="AI230" i="16"/>
  <c r="U570" i="14"/>
  <c r="CX599" i="14"/>
  <c r="EI599" i="14" s="1"/>
  <c r="CY599" i="14"/>
  <c r="EJ599" i="14" s="1"/>
  <c r="V570" i="14"/>
  <c r="AI172" i="15"/>
  <c r="BF172" i="15"/>
  <c r="AW134" i="15"/>
  <c r="O143" i="15"/>
  <c r="AB143" i="15"/>
  <c r="BC143" i="15"/>
  <c r="BP143" i="15"/>
  <c r="Z143" i="15"/>
  <c r="AM143" i="15"/>
  <c r="BN143" i="15"/>
  <c r="AV143" i="15"/>
  <c r="AV214" i="15"/>
  <c r="AW214" i="15"/>
  <c r="AW143" i="15"/>
  <c r="AT233" i="15"/>
  <c r="AH230" i="16"/>
  <c r="N238" i="16"/>
  <c r="AR201" i="16"/>
  <c r="BE201" i="16"/>
  <c r="X238" i="16"/>
  <c r="X230" i="16" s="1"/>
  <c r="BL238" i="16"/>
  <c r="BL230" i="16" s="1"/>
  <c r="BB154" i="16"/>
  <c r="BF154" i="16"/>
  <c r="X154" i="16"/>
  <c r="BP239" i="16"/>
  <c r="BP238" i="16" s="1"/>
  <c r="BP230" i="16" s="1"/>
  <c r="BO238" i="16"/>
  <c r="BO230" i="16" s="1"/>
  <c r="AB239" i="16"/>
  <c r="AB238" i="16" s="1"/>
  <c r="AB230" i="16" s="1"/>
  <c r="AA238" i="16"/>
  <c r="AA230" i="16" s="1"/>
  <c r="Y154" i="16"/>
  <c r="AS201" i="16"/>
  <c r="BF201" i="16"/>
  <c r="AA154" i="16"/>
  <c r="AR167" i="16"/>
  <c r="AR154" i="16" s="1"/>
  <c r="AS168" i="16"/>
  <c r="AS167" i="16" s="1"/>
  <c r="AS154" i="16" s="1"/>
  <c r="R239" i="16"/>
  <c r="R238" i="16" s="1"/>
  <c r="R230" i="16" s="1"/>
  <c r="Q238" i="16"/>
  <c r="Q230" i="16" s="1"/>
  <c r="AB154" i="16"/>
  <c r="BC154" i="16"/>
  <c r="AS232" i="16"/>
  <c r="AS231" i="16" s="1"/>
  <c r="AS230" i="16" s="1"/>
  <c r="N231" i="16"/>
  <c r="O232" i="16"/>
  <c r="O231" i="16" s="1"/>
  <c r="BE154" i="16"/>
  <c r="AV232" i="16"/>
  <c r="AV231" i="16" s="1"/>
  <c r="AV230" i="16" s="1"/>
  <c r="AU231" i="16"/>
  <c r="AU230" i="16" s="1"/>
  <c r="EQ600" i="14"/>
  <c r="EQ599" i="14" s="1"/>
  <c r="GB599" i="14" s="1"/>
  <c r="AI210" i="16"/>
  <c r="HT599" i="14"/>
  <c r="JK599" i="14"/>
  <c r="HS599" i="14"/>
  <c r="CQ599" i="14"/>
  <c r="JL599" i="14"/>
  <c r="CR599" i="14"/>
  <c r="EG570" i="14"/>
  <c r="FY570" i="14"/>
  <c r="GV570" i="14"/>
  <c r="IU570" i="14"/>
  <c r="GA599" i="14"/>
  <c r="BU570" i="14"/>
  <c r="BG579" i="14"/>
  <c r="BG570" i="14" s="1"/>
  <c r="GP570" i="14"/>
  <c r="HK570" i="14"/>
  <c r="IO570" i="14"/>
  <c r="N599" i="14"/>
  <c r="AY599" i="14" s="1"/>
  <c r="O599" i="14"/>
  <c r="AZ599" i="14" s="1"/>
  <c r="BC201" i="16"/>
  <c r="AU201" i="16"/>
  <c r="AI202" i="16"/>
  <c r="AV201" i="16"/>
  <c r="BB201" i="16"/>
  <c r="BL226" i="16"/>
  <c r="BM226" i="16" s="1"/>
  <c r="BO226" i="16"/>
  <c r="BP226" i="16" s="1"/>
  <c r="BL215" i="16"/>
  <c r="BM215" i="16" s="1"/>
  <c r="BO215" i="16"/>
  <c r="BP215" i="16" s="1"/>
  <c r="BL222" i="16"/>
  <c r="BM222" i="16" s="1"/>
  <c r="BO222" i="16"/>
  <c r="BP222" i="16" s="1"/>
  <c r="N203" i="16"/>
  <c r="O203" i="16" s="1"/>
  <c r="Q203" i="16"/>
  <c r="BL205" i="16"/>
  <c r="BM205" i="16" s="1"/>
  <c r="BO205" i="16"/>
  <c r="BP205" i="16" s="1"/>
  <c r="BL211" i="16"/>
  <c r="BM211" i="16" s="1"/>
  <c r="BO211" i="16"/>
  <c r="BL217" i="16"/>
  <c r="BM217" i="16" s="1"/>
  <c r="BO217" i="16"/>
  <c r="BP217" i="16" s="1"/>
  <c r="BL223" i="16"/>
  <c r="BM223" i="16" s="1"/>
  <c r="BO223" i="16"/>
  <c r="BP223" i="16" s="1"/>
  <c r="BL229" i="16"/>
  <c r="BM229" i="16" s="1"/>
  <c r="BO229" i="16"/>
  <c r="BP229" i="16" s="1"/>
  <c r="AL201" i="16"/>
  <c r="BL214" i="16"/>
  <c r="BM214" i="16" s="1"/>
  <c r="BO214" i="16"/>
  <c r="BP214" i="16" s="1"/>
  <c r="BL220" i="16"/>
  <c r="BM220" i="16" s="1"/>
  <c r="BO220" i="16"/>
  <c r="BP220" i="16" s="1"/>
  <c r="AH202" i="16"/>
  <c r="BL221" i="16"/>
  <c r="BM221" i="16" s="1"/>
  <c r="BO221" i="16"/>
  <c r="BP221" i="16" s="1"/>
  <c r="BL204" i="16"/>
  <c r="BM204" i="16" s="1"/>
  <c r="BO204" i="16"/>
  <c r="BP204" i="16" s="1"/>
  <c r="BL216" i="16"/>
  <c r="BM216" i="16" s="1"/>
  <c r="BO216" i="16"/>
  <c r="BP216" i="16" s="1"/>
  <c r="BL228" i="16"/>
  <c r="BM228" i="16" s="1"/>
  <c r="BO228" i="16"/>
  <c r="BP228" i="16" s="1"/>
  <c r="AH210" i="16"/>
  <c r="N204" i="16"/>
  <c r="O204" i="16" s="1"/>
  <c r="Q204" i="16"/>
  <c r="R204" i="16" s="1"/>
  <c r="N211" i="16"/>
  <c r="N210" i="16" s="1"/>
  <c r="Q211" i="16"/>
  <c r="BL212" i="16"/>
  <c r="BM212" i="16" s="1"/>
  <c r="BO212" i="16"/>
  <c r="BP212" i="16" s="1"/>
  <c r="BL218" i="16"/>
  <c r="BM218" i="16" s="1"/>
  <c r="BO218" i="16"/>
  <c r="BP218" i="16" s="1"/>
  <c r="BL224" i="16"/>
  <c r="BM224" i="16" s="1"/>
  <c r="BO224" i="16"/>
  <c r="BP224" i="16" s="1"/>
  <c r="X212" i="16"/>
  <c r="Y212" i="16" s="1"/>
  <c r="AA212" i="16"/>
  <c r="AB212" i="16" s="1"/>
  <c r="BL203" i="16"/>
  <c r="BM203" i="16" s="1"/>
  <c r="BO203" i="16"/>
  <c r="BL227" i="16"/>
  <c r="BM227" i="16" s="1"/>
  <c r="BO227" i="16"/>
  <c r="BP227" i="16" s="1"/>
  <c r="N205" i="16"/>
  <c r="O205" i="16" s="1"/>
  <c r="Q205" i="16"/>
  <c r="R205" i="16" s="1"/>
  <c r="X211" i="16"/>
  <c r="Y211" i="16" s="1"/>
  <c r="AA211" i="16"/>
  <c r="BL213" i="16"/>
  <c r="BM213" i="16" s="1"/>
  <c r="BO213" i="16"/>
  <c r="BP213" i="16" s="1"/>
  <c r="BL219" i="16"/>
  <c r="BM219" i="16" s="1"/>
  <c r="BO219" i="16"/>
  <c r="BP219" i="16" s="1"/>
  <c r="BL225" i="16"/>
  <c r="BM225" i="16" s="1"/>
  <c r="BO225" i="16"/>
  <c r="BP225" i="16" s="1"/>
  <c r="O571" i="14"/>
  <c r="CI570" i="14"/>
  <c r="FE570" i="14"/>
  <c r="HT571" i="14"/>
  <c r="BT570" i="14"/>
  <c r="CO570" i="14"/>
  <c r="DS570" i="14"/>
  <c r="GH570" i="14"/>
  <c r="HC570" i="14"/>
  <c r="CA570" i="14"/>
  <c r="DM570" i="14"/>
  <c r="GB571" i="14"/>
  <c r="GW570" i="14"/>
  <c r="CR571" i="14"/>
  <c r="CY571" i="14"/>
  <c r="CY570" i="14" s="1"/>
  <c r="BN570" i="14"/>
  <c r="EJ571" i="14"/>
  <c r="IV570" i="14"/>
  <c r="FK570" i="14"/>
  <c r="JB570" i="14"/>
  <c r="EQ570" i="14"/>
  <c r="GI570" i="14"/>
  <c r="JC570" i="14"/>
  <c r="DZ570" i="14"/>
  <c r="FR570" i="14"/>
  <c r="HJ570" i="14"/>
  <c r="JI570" i="14"/>
  <c r="CB570" i="14"/>
  <c r="DF570" i="14"/>
  <c r="EA570" i="14"/>
  <c r="EX570" i="14"/>
  <c r="FS570" i="14"/>
  <c r="JL571" i="14"/>
  <c r="EP570" i="14"/>
  <c r="IG570" i="14"/>
  <c r="DT570" i="14"/>
  <c r="FL570" i="14"/>
  <c r="HD570" i="14"/>
  <c r="IH570" i="14"/>
  <c r="DE570" i="14"/>
  <c r="EW570" i="14"/>
  <c r="GO570" i="14"/>
  <c r="IN570" i="14"/>
  <c r="HZ579" i="14"/>
  <c r="BM570" i="14"/>
  <c r="CH570" i="14"/>
  <c r="DL570" i="14"/>
  <c r="FD570" i="14"/>
  <c r="HQ570" i="14"/>
  <c r="N571" i="14"/>
  <c r="N570" i="14" s="1"/>
  <c r="CX571" i="14"/>
  <c r="HZ571" i="14"/>
  <c r="BF579" i="14"/>
  <c r="BF570" i="14" s="1"/>
  <c r="CX579" i="14"/>
  <c r="AK201" i="16"/>
  <c r="AT112" i="15"/>
  <c r="AV233" i="15"/>
  <c r="BD143" i="15"/>
  <c r="R143" i="15"/>
  <c r="AI143" i="15"/>
  <c r="BF143" i="15"/>
  <c r="AT134" i="15"/>
  <c r="AW233" i="15"/>
  <c r="BQ143" i="15"/>
  <c r="S143" i="15"/>
  <c r="AJ143" i="15"/>
  <c r="BG143" i="15"/>
  <c r="AS214" i="15"/>
  <c r="AC143" i="15"/>
  <c r="AS143" i="15"/>
  <c r="Y143" i="15"/>
  <c r="AL143" i="15"/>
  <c r="BM143" i="15"/>
  <c r="AT214" i="15"/>
  <c r="AV134" i="15"/>
  <c r="AV112" i="15"/>
  <c r="AS233" i="15"/>
  <c r="AS112" i="15"/>
  <c r="AS134" i="15"/>
  <c r="AT143" i="15"/>
  <c r="AH158" i="16"/>
  <c r="Q160" i="16"/>
  <c r="R160" i="16" s="1"/>
  <c r="Q174" i="16"/>
  <c r="R174" i="16" s="1"/>
  <c r="Q171" i="16"/>
  <c r="R171" i="16" s="1"/>
  <c r="Q175" i="16"/>
  <c r="R175" i="16" s="1"/>
  <c r="BO159" i="16"/>
  <c r="Q172" i="16"/>
  <c r="R172" i="16" s="1"/>
  <c r="Q170" i="16"/>
  <c r="R170" i="16" s="1"/>
  <c r="AL159" i="16"/>
  <c r="AL158" i="16" s="1"/>
  <c r="AU168" i="16"/>
  <c r="Q168" i="16"/>
  <c r="Q156" i="16"/>
  <c r="Q169" i="16"/>
  <c r="R169" i="16" s="1"/>
  <c r="AK168" i="16"/>
  <c r="AL168" i="16" s="1"/>
  <c r="AL167" i="16" s="1"/>
  <c r="Q159" i="16"/>
  <c r="R159" i="16" s="1"/>
  <c r="Q173" i="16"/>
  <c r="R173" i="16" s="1"/>
  <c r="IA580" i="14"/>
  <c r="IA579" i="14" s="1"/>
  <c r="IA573" i="14"/>
  <c r="O580" i="14"/>
  <c r="O579" i="14" s="1"/>
  <c r="AL155" i="16"/>
  <c r="AK155" i="16"/>
  <c r="BM159" i="16"/>
  <c r="BM158" i="16" s="1"/>
  <c r="BM154" i="16" s="1"/>
  <c r="BL158" i="16"/>
  <c r="BL154" i="16" s="1"/>
  <c r="AI159" i="16"/>
  <c r="AI158" i="16" s="1"/>
  <c r="AI168" i="16"/>
  <c r="AI167" i="16" s="1"/>
  <c r="AH167" i="16"/>
  <c r="AH155" i="16"/>
  <c r="AI156" i="16"/>
  <c r="AI155" i="16" s="1"/>
  <c r="N167" i="16"/>
  <c r="O168" i="16"/>
  <c r="O167" i="16" s="1"/>
  <c r="O159" i="16"/>
  <c r="O158" i="16" s="1"/>
  <c r="N158" i="16"/>
  <c r="N155" i="16"/>
  <c r="O156" i="16"/>
  <c r="O230" i="16" l="1"/>
  <c r="AV168" i="16"/>
  <c r="AV167" i="16" s="1"/>
  <c r="AV154" i="16" s="1"/>
  <c r="BD158" i="22"/>
  <c r="N230" i="16"/>
  <c r="BM202" i="16"/>
  <c r="AL154" i="16"/>
  <c r="AI154" i="16"/>
  <c r="AH154" i="16"/>
  <c r="N154" i="16"/>
  <c r="AI201" i="16"/>
  <c r="O570" i="14"/>
  <c r="O202" i="16"/>
  <c r="AH201" i="16"/>
  <c r="BM210" i="16"/>
  <c r="Y210" i="16"/>
  <c r="Y201" i="16" s="1"/>
  <c r="BL202" i="16"/>
  <c r="BP211" i="16"/>
  <c r="BP210" i="16" s="1"/>
  <c r="BO210" i="16"/>
  <c r="O211" i="16"/>
  <c r="O210" i="16" s="1"/>
  <c r="AB211" i="16"/>
  <c r="AB210" i="16" s="1"/>
  <c r="AB201" i="16" s="1"/>
  <c r="AA210" i="16"/>
  <c r="AA201" i="16" s="1"/>
  <c r="BP203" i="16"/>
  <c r="BP202" i="16" s="1"/>
  <c r="BO202" i="16"/>
  <c r="X210" i="16"/>
  <c r="BL210" i="16"/>
  <c r="R203" i="16"/>
  <c r="R202" i="16" s="1"/>
  <c r="Q202" i="16"/>
  <c r="R211" i="16"/>
  <c r="R210" i="16" s="1"/>
  <c r="Q210" i="16"/>
  <c r="N202" i="16"/>
  <c r="N201" i="16" s="1"/>
  <c r="HS570" i="14"/>
  <c r="HT570" i="14"/>
  <c r="GB570" i="14"/>
  <c r="GA570" i="14"/>
  <c r="HZ570" i="14"/>
  <c r="JK570" i="14" s="1"/>
  <c r="CX570" i="14"/>
  <c r="IA571" i="14"/>
  <c r="IA570" i="14" s="1"/>
  <c r="JL570" i="14" s="1"/>
  <c r="AK167" i="16"/>
  <c r="AK154" i="16" s="1"/>
  <c r="R158" i="16"/>
  <c r="Q158" i="16"/>
  <c r="BP159" i="16"/>
  <c r="BP158" i="16" s="1"/>
  <c r="BP154" i="16" s="1"/>
  <c r="BO158" i="16"/>
  <c r="BO154" i="16" s="1"/>
  <c r="R168" i="16"/>
  <c r="R167" i="16" s="1"/>
  <c r="Q167" i="16"/>
  <c r="AU167" i="16"/>
  <c r="AU154" i="16" s="1"/>
  <c r="O155" i="16"/>
  <c r="O154" i="16" s="1"/>
  <c r="BE158" i="22" l="1"/>
  <c r="BE157" i="22" s="1"/>
  <c r="BE146" i="22" s="1"/>
  <c r="BD157" i="22"/>
  <c r="BD146" i="22" s="1"/>
  <c r="BG158" i="22"/>
  <c r="BM201" i="16"/>
  <c r="O201" i="16"/>
  <c r="BL201" i="16"/>
  <c r="BP201" i="16"/>
  <c r="R201" i="16"/>
  <c r="X201" i="16"/>
  <c r="BO201" i="16"/>
  <c r="Q201" i="16"/>
  <c r="R156" i="16"/>
  <c r="R155" i="16" s="1"/>
  <c r="R154" i="16" s="1"/>
  <c r="Q155" i="16"/>
  <c r="Q154" i="16" s="1"/>
  <c r="BG157" i="22" l="1"/>
  <c r="BG146" i="22" s="1"/>
  <c r="BH158" i="22"/>
  <c r="BH157" i="22" s="1"/>
  <c r="BH146" i="22" s="1"/>
  <c r="DL540" i="14"/>
  <c r="DM540" i="14" s="1"/>
  <c r="DL539" i="14"/>
  <c r="DM539" i="14" s="1"/>
  <c r="CX528" i="14"/>
  <c r="CY528" i="14" s="1"/>
  <c r="CX527" i="14"/>
  <c r="JJ538" i="14"/>
  <c r="JI538" i="14"/>
  <c r="JC538" i="14"/>
  <c r="JB538" i="14"/>
  <c r="IV538" i="14"/>
  <c r="IU538" i="14"/>
  <c r="IO538" i="14"/>
  <c r="IN538" i="14"/>
  <c r="IH538" i="14"/>
  <c r="IG538" i="14"/>
  <c r="IA538" i="14"/>
  <c r="HZ538" i="14"/>
  <c r="HR538" i="14"/>
  <c r="HQ538" i="14"/>
  <c r="HK538" i="14"/>
  <c r="HJ538" i="14"/>
  <c r="HD538" i="14"/>
  <c r="HC538" i="14"/>
  <c r="GW538" i="14"/>
  <c r="GV538" i="14"/>
  <c r="GP538" i="14"/>
  <c r="GO538" i="14"/>
  <c r="GI538" i="14"/>
  <c r="GH538" i="14"/>
  <c r="FZ538" i="14"/>
  <c r="FY538" i="14"/>
  <c r="FS538" i="14"/>
  <c r="FR538" i="14"/>
  <c r="FL538" i="14"/>
  <c r="FK538" i="14"/>
  <c r="FE538" i="14"/>
  <c r="FD538" i="14"/>
  <c r="EX538" i="14"/>
  <c r="EW538" i="14"/>
  <c r="EH538" i="14"/>
  <c r="EG538" i="14"/>
  <c r="EA538" i="14"/>
  <c r="DZ538" i="14"/>
  <c r="DT538" i="14"/>
  <c r="DS538" i="14"/>
  <c r="DF538" i="14"/>
  <c r="DE538" i="14"/>
  <c r="CP538" i="14"/>
  <c r="CO538" i="14"/>
  <c r="CI538" i="14"/>
  <c r="CH538" i="14"/>
  <c r="CB538" i="14"/>
  <c r="CA538" i="14"/>
  <c r="BU538" i="14"/>
  <c r="BT538" i="14"/>
  <c r="BN538" i="14"/>
  <c r="BM538" i="14"/>
  <c r="BG538" i="14"/>
  <c r="BF538" i="14"/>
  <c r="AX538" i="14"/>
  <c r="AW538" i="14"/>
  <c r="AQ538" i="14"/>
  <c r="AP538" i="14"/>
  <c r="AJ538" i="14"/>
  <c r="AI538" i="14"/>
  <c r="AC538" i="14"/>
  <c r="AB538" i="14"/>
  <c r="V538" i="14"/>
  <c r="U538" i="14"/>
  <c r="JJ529" i="14"/>
  <c r="JI529" i="14"/>
  <c r="JC529" i="14"/>
  <c r="JB529" i="14"/>
  <c r="IV529" i="14"/>
  <c r="IU529" i="14"/>
  <c r="IO529" i="14"/>
  <c r="IN529" i="14"/>
  <c r="IH529" i="14"/>
  <c r="IG529" i="14"/>
  <c r="HR529" i="14"/>
  <c r="HQ529" i="14"/>
  <c r="HK529" i="14"/>
  <c r="HJ529" i="14"/>
  <c r="HD529" i="14"/>
  <c r="HC529" i="14"/>
  <c r="GW529" i="14"/>
  <c r="GV529" i="14"/>
  <c r="GP529" i="14"/>
  <c r="GO529" i="14"/>
  <c r="GI529" i="14"/>
  <c r="GH529" i="14"/>
  <c r="FZ529" i="14"/>
  <c r="FY529" i="14"/>
  <c r="FS529" i="14"/>
  <c r="FR529" i="14"/>
  <c r="FL529" i="14"/>
  <c r="FK529" i="14"/>
  <c r="FE529" i="14"/>
  <c r="FD529" i="14"/>
  <c r="EX529" i="14"/>
  <c r="EW529" i="14"/>
  <c r="EQ529" i="14"/>
  <c r="EP529" i="14"/>
  <c r="EH529" i="14"/>
  <c r="EG529" i="14"/>
  <c r="EA529" i="14"/>
  <c r="DZ529" i="14"/>
  <c r="DT529" i="14"/>
  <c r="DS529" i="14"/>
  <c r="DM529" i="14"/>
  <c r="DL529" i="14"/>
  <c r="DF529" i="14"/>
  <c r="DE529" i="14"/>
  <c r="CP529" i="14"/>
  <c r="CO529" i="14"/>
  <c r="CI529" i="14"/>
  <c r="CH529" i="14"/>
  <c r="CB529" i="14"/>
  <c r="CA529" i="14"/>
  <c r="BU529" i="14"/>
  <c r="BT529" i="14"/>
  <c r="BN529" i="14"/>
  <c r="BM529" i="14"/>
  <c r="BG529" i="14"/>
  <c r="BF529" i="14"/>
  <c r="AX529" i="14"/>
  <c r="AW529" i="14"/>
  <c r="AQ529" i="14"/>
  <c r="AP529" i="14"/>
  <c r="AJ529" i="14"/>
  <c r="AI529" i="14"/>
  <c r="AC529" i="14"/>
  <c r="AB529" i="14"/>
  <c r="V529" i="14"/>
  <c r="U529" i="14"/>
  <c r="JJ526" i="14"/>
  <c r="JI526" i="14"/>
  <c r="JC526" i="14"/>
  <c r="JB526" i="14"/>
  <c r="IV526" i="14"/>
  <c r="IU526" i="14"/>
  <c r="IO526" i="14"/>
  <c r="IN526" i="14"/>
  <c r="IH526" i="14"/>
  <c r="IG526" i="14"/>
  <c r="IA526" i="14"/>
  <c r="HZ526" i="14"/>
  <c r="HR526" i="14"/>
  <c r="HQ526" i="14"/>
  <c r="HK526" i="14"/>
  <c r="HJ526" i="14"/>
  <c r="HD526" i="14"/>
  <c r="HC526" i="14"/>
  <c r="GW526" i="14"/>
  <c r="GV526" i="14"/>
  <c r="GP526" i="14"/>
  <c r="GO526" i="14"/>
  <c r="GI526" i="14"/>
  <c r="GH526" i="14"/>
  <c r="FZ526" i="14"/>
  <c r="FY526" i="14"/>
  <c r="FS526" i="14"/>
  <c r="FR526" i="14"/>
  <c r="FL526" i="14"/>
  <c r="FK526" i="14"/>
  <c r="FE526" i="14"/>
  <c r="FD526" i="14"/>
  <c r="EX526" i="14"/>
  <c r="EW526" i="14"/>
  <c r="EQ526" i="14"/>
  <c r="EP526" i="14"/>
  <c r="EH526" i="14"/>
  <c r="EG526" i="14"/>
  <c r="EA526" i="14"/>
  <c r="DZ526" i="14"/>
  <c r="DT526" i="14"/>
  <c r="DS526" i="14"/>
  <c r="DM526" i="14"/>
  <c r="DL526" i="14"/>
  <c r="DF526" i="14"/>
  <c r="DE526" i="14"/>
  <c r="CP526" i="14"/>
  <c r="CO526" i="14"/>
  <c r="CI526" i="14"/>
  <c r="CH526" i="14"/>
  <c r="CB526" i="14"/>
  <c r="CA526" i="14"/>
  <c r="BU526" i="14"/>
  <c r="BT526" i="14"/>
  <c r="BN526" i="14"/>
  <c r="BM526" i="14"/>
  <c r="BG526" i="14"/>
  <c r="BF526" i="14"/>
  <c r="AX526" i="14"/>
  <c r="AW526" i="14"/>
  <c r="AQ526" i="14"/>
  <c r="AP526" i="14"/>
  <c r="AJ526" i="14"/>
  <c r="AI526" i="14"/>
  <c r="AC526" i="14"/>
  <c r="AB526" i="14"/>
  <c r="V526" i="14"/>
  <c r="U526" i="14"/>
  <c r="HX530" i="14"/>
  <c r="HZ530" i="14" s="1"/>
  <c r="IA530" i="14" s="1"/>
  <c r="IA529" i="14" s="1"/>
  <c r="CX537" i="14"/>
  <c r="CY537" i="14" s="1"/>
  <c r="CX536" i="14"/>
  <c r="CY536" i="14" s="1"/>
  <c r="BT525" i="14" l="1"/>
  <c r="DL538" i="14"/>
  <c r="DL525" i="14" s="1"/>
  <c r="AJ525" i="14"/>
  <c r="BG525" i="14"/>
  <c r="CB525" i="14"/>
  <c r="DF525" i="14"/>
  <c r="EA525" i="14"/>
  <c r="GP525" i="14"/>
  <c r="IH525" i="14"/>
  <c r="JC525" i="14"/>
  <c r="EG525" i="14"/>
  <c r="IG525" i="14"/>
  <c r="JB525" i="14"/>
  <c r="HQ525" i="14"/>
  <c r="IO525" i="14"/>
  <c r="JL526" i="14"/>
  <c r="CX526" i="14"/>
  <c r="FY525" i="14"/>
  <c r="IN525" i="14"/>
  <c r="BU525" i="14"/>
  <c r="CR526" i="14"/>
  <c r="DT525" i="14"/>
  <c r="FL525" i="14"/>
  <c r="GI525" i="14"/>
  <c r="HD525" i="14"/>
  <c r="IV525" i="14"/>
  <c r="FD525" i="14"/>
  <c r="GV525" i="14"/>
  <c r="AI525" i="14"/>
  <c r="CA525" i="14"/>
  <c r="DE525" i="14"/>
  <c r="DZ525" i="14"/>
  <c r="EW525" i="14"/>
  <c r="FR525" i="14"/>
  <c r="GO525" i="14"/>
  <c r="HJ525" i="14"/>
  <c r="U525" i="14"/>
  <c r="AP525" i="14"/>
  <c r="FK525" i="14"/>
  <c r="HZ529" i="14"/>
  <c r="HZ525" i="14" s="1"/>
  <c r="HK525" i="14"/>
  <c r="BF525" i="14"/>
  <c r="JI525" i="14"/>
  <c r="DM538" i="14"/>
  <c r="DM525" i="14" s="1"/>
  <c r="BM525" i="14"/>
  <c r="CH525" i="14"/>
  <c r="AC525" i="14"/>
  <c r="AZ526" i="14"/>
  <c r="IA525" i="14"/>
  <c r="V525" i="14"/>
  <c r="AQ525" i="14"/>
  <c r="BN525" i="14"/>
  <c r="CI525" i="14"/>
  <c r="EJ526" i="14"/>
  <c r="FE525" i="14"/>
  <c r="GB526" i="14"/>
  <c r="GW525" i="14"/>
  <c r="HT526" i="14"/>
  <c r="EX525" i="14"/>
  <c r="FS525" i="14"/>
  <c r="AB525" i="14"/>
  <c r="AW525" i="14"/>
  <c r="CO525" i="14"/>
  <c r="DS525" i="14"/>
  <c r="GH525" i="14"/>
  <c r="HC525" i="14"/>
  <c r="IU525" i="14"/>
  <c r="CY527" i="14"/>
  <c r="CY526" i="14" s="1"/>
  <c r="CX535" i="14"/>
  <c r="CY535" i="14" s="1"/>
  <c r="CX534" i="14"/>
  <c r="CY534" i="14" s="1"/>
  <c r="CX569" i="14"/>
  <c r="CY569" i="14" s="1"/>
  <c r="CX568" i="14"/>
  <c r="CY568" i="14" s="1"/>
  <c r="CX567" i="14"/>
  <c r="CY567" i="14" s="1"/>
  <c r="CX566" i="14"/>
  <c r="CY566" i="14" s="1"/>
  <c r="CX565" i="14"/>
  <c r="CY565" i="14" s="1"/>
  <c r="CX564" i="14"/>
  <c r="CY564" i="14" s="1"/>
  <c r="CX563" i="14"/>
  <c r="CY563" i="14" s="1"/>
  <c r="CX562" i="14"/>
  <c r="CY562" i="14" s="1"/>
  <c r="CX561" i="14"/>
  <c r="CY561" i="14" s="1"/>
  <c r="CX560" i="14"/>
  <c r="CY560" i="14" s="1"/>
  <c r="CX559" i="14"/>
  <c r="CY559" i="14" s="1"/>
  <c r="CX558" i="14"/>
  <c r="CY558" i="14" s="1"/>
  <c r="CX557" i="14"/>
  <c r="CY557" i="14" s="1"/>
  <c r="CX556" i="14"/>
  <c r="CY556" i="14" s="1"/>
  <c r="CX555" i="14"/>
  <c r="CY555" i="14" s="1"/>
  <c r="CX554" i="14"/>
  <c r="CY554" i="14" s="1"/>
  <c r="CX553" i="14"/>
  <c r="CY553" i="14" s="1"/>
  <c r="CX552" i="14"/>
  <c r="CY552" i="14" s="1"/>
  <c r="CX551" i="14"/>
  <c r="CY551" i="14" s="1"/>
  <c r="CX550" i="14"/>
  <c r="CY550" i="14" s="1"/>
  <c r="CX549" i="14"/>
  <c r="CY549" i="14" s="1"/>
  <c r="CX548" i="14"/>
  <c r="CY548" i="14" s="1"/>
  <c r="CX547" i="14"/>
  <c r="CY547" i="14" s="1"/>
  <c r="CX533" i="14"/>
  <c r="CY533" i="14" s="1"/>
  <c r="CX532" i="14"/>
  <c r="CY532" i="14" s="1"/>
  <c r="CX531" i="14"/>
  <c r="CY531" i="14" s="1"/>
  <c r="CX546" i="14"/>
  <c r="CY546" i="14" s="1"/>
  <c r="CX545" i="14"/>
  <c r="CY545" i="14" s="1"/>
  <c r="CX544" i="14"/>
  <c r="CY544" i="14" s="1"/>
  <c r="CX543" i="14"/>
  <c r="CY543" i="14" s="1"/>
  <c r="CX542" i="14"/>
  <c r="CY542" i="14" s="1"/>
  <c r="CX541" i="14"/>
  <c r="CY541" i="14" s="1"/>
  <c r="CX540" i="14"/>
  <c r="CY540" i="14" s="1"/>
  <c r="CX530" i="14"/>
  <c r="L546" i="14"/>
  <c r="N546" i="14" s="1"/>
  <c r="O546" i="14" s="1"/>
  <c r="L545" i="14"/>
  <c r="N545" i="14" s="1"/>
  <c r="O545" i="14" s="1"/>
  <c r="L544" i="14"/>
  <c r="N544" i="14" s="1"/>
  <c r="O544" i="14" s="1"/>
  <c r="L531" i="14"/>
  <c r="N531" i="14" s="1"/>
  <c r="O531" i="14" s="1"/>
  <c r="L527" i="14"/>
  <c r="N527" i="14" s="1"/>
  <c r="L530" i="14"/>
  <c r="N530" i="14" s="1"/>
  <c r="L543" i="14"/>
  <c r="N543" i="14" s="1"/>
  <c r="O543" i="14" s="1"/>
  <c r="L542" i="14"/>
  <c r="N542" i="14" s="1"/>
  <c r="O542" i="14" s="1"/>
  <c r="L541" i="14"/>
  <c r="N541" i="14" s="1"/>
  <c r="O541" i="14" s="1"/>
  <c r="L540" i="14"/>
  <c r="N540" i="14" s="1"/>
  <c r="O540" i="14" s="1"/>
  <c r="L539" i="14"/>
  <c r="N539" i="14" s="1"/>
  <c r="CV539" i="14"/>
  <c r="CX539" i="14" s="1"/>
  <c r="EN539" i="14"/>
  <c r="EP539" i="14" s="1"/>
  <c r="IL512" i="14"/>
  <c r="IN512" i="14" s="1"/>
  <c r="IO512" i="14" s="1"/>
  <c r="IL511" i="14"/>
  <c r="IN511" i="14" s="1"/>
  <c r="IO511" i="14" s="1"/>
  <c r="IL510" i="14"/>
  <c r="IN510" i="14" s="1"/>
  <c r="IO510" i="14" s="1"/>
  <c r="IL509" i="14"/>
  <c r="IN509" i="14" s="1"/>
  <c r="IO509" i="14" s="1"/>
  <c r="IL508" i="14"/>
  <c r="IN508" i="14" s="1"/>
  <c r="IO508" i="14" s="1"/>
  <c r="IL507" i="14"/>
  <c r="IN507" i="14" s="1"/>
  <c r="IO507" i="14" s="1"/>
  <c r="BQ138" i="15"/>
  <c r="BP138" i="15"/>
  <c r="BN138" i="15"/>
  <c r="BM138" i="15"/>
  <c r="BG138" i="15"/>
  <c r="BF138" i="15"/>
  <c r="BD138" i="15"/>
  <c r="BC138" i="15"/>
  <c r="AM138" i="15"/>
  <c r="AL138" i="15"/>
  <c r="AJ138" i="15"/>
  <c r="AI138" i="15"/>
  <c r="AC138" i="15"/>
  <c r="AB138" i="15"/>
  <c r="Z138" i="15"/>
  <c r="Y138" i="15"/>
  <c r="S138" i="15"/>
  <c r="R138" i="15"/>
  <c r="P138" i="15"/>
  <c r="O138" i="15"/>
  <c r="BQ135" i="15"/>
  <c r="BP135" i="15"/>
  <c r="BN135" i="15"/>
  <c r="BM135" i="15"/>
  <c r="BG135" i="15"/>
  <c r="BF135" i="15"/>
  <c r="BD135" i="15"/>
  <c r="BC135" i="15"/>
  <c r="AM135" i="15"/>
  <c r="AL135" i="15"/>
  <c r="AJ135" i="15"/>
  <c r="AI135" i="15"/>
  <c r="AC135" i="15"/>
  <c r="AB135" i="15"/>
  <c r="Z135" i="15"/>
  <c r="Y135" i="15"/>
  <c r="S135" i="15"/>
  <c r="R135" i="15"/>
  <c r="P135" i="15"/>
  <c r="O135" i="15"/>
  <c r="BJ141" i="16"/>
  <c r="BJ140" i="16"/>
  <c r="BJ139" i="16"/>
  <c r="BJ138" i="16"/>
  <c r="BJ137" i="16"/>
  <c r="BJ136" i="16"/>
  <c r="BJ124" i="16"/>
  <c r="AP136" i="16"/>
  <c r="AH141" i="16"/>
  <c r="AI141" i="16" s="1"/>
  <c r="AH140" i="16"/>
  <c r="AI140" i="16" s="1"/>
  <c r="AH139" i="16"/>
  <c r="AI139" i="16" s="1"/>
  <c r="AH138" i="16"/>
  <c r="AI138" i="16" s="1"/>
  <c r="AH137" i="16"/>
  <c r="AI137" i="16" s="1"/>
  <c r="AH136" i="16"/>
  <c r="AI136" i="16" s="1"/>
  <c r="AH134" i="16"/>
  <c r="AI134" i="16" s="1"/>
  <c r="AH133" i="16"/>
  <c r="AI133" i="16" s="1"/>
  <c r="AH132" i="16"/>
  <c r="AI132" i="16" s="1"/>
  <c r="AH131" i="16"/>
  <c r="AI131" i="16" s="1"/>
  <c r="AH130" i="16"/>
  <c r="AI130" i="16" s="1"/>
  <c r="AH129" i="16"/>
  <c r="AI129" i="16" s="1"/>
  <c r="AH128" i="16"/>
  <c r="AI128" i="16" s="1"/>
  <c r="AH127" i="16"/>
  <c r="AI127" i="16" s="1"/>
  <c r="AH126" i="16"/>
  <c r="AI126" i="16" s="1"/>
  <c r="AH125" i="16"/>
  <c r="AI125" i="16" s="1"/>
  <c r="AH124" i="16"/>
  <c r="L153" i="16"/>
  <c r="L152" i="16"/>
  <c r="L151" i="16"/>
  <c r="L150" i="16"/>
  <c r="L149" i="16"/>
  <c r="L148" i="16"/>
  <c r="L147" i="16"/>
  <c r="L146" i="16"/>
  <c r="L145" i="16"/>
  <c r="L144" i="16"/>
  <c r="L143" i="16"/>
  <c r="L142" i="16"/>
  <c r="L141" i="16"/>
  <c r="L140" i="16"/>
  <c r="L139" i="16"/>
  <c r="L138" i="16"/>
  <c r="L137" i="16"/>
  <c r="L136" i="16"/>
  <c r="BF135" i="16"/>
  <c r="BE135" i="16"/>
  <c r="BC135" i="16"/>
  <c r="BB135" i="16"/>
  <c r="AL135" i="16"/>
  <c r="AK135" i="16"/>
  <c r="AB135" i="16"/>
  <c r="AA135" i="16"/>
  <c r="Y135" i="16"/>
  <c r="X135" i="16"/>
  <c r="BF123" i="16"/>
  <c r="BE123" i="16"/>
  <c r="BC123" i="16"/>
  <c r="BB123" i="16"/>
  <c r="AV123" i="16"/>
  <c r="AU123" i="16"/>
  <c r="AS123" i="16"/>
  <c r="AR123" i="16"/>
  <c r="AL123" i="16"/>
  <c r="AK123" i="16"/>
  <c r="AB123" i="16"/>
  <c r="AA123" i="16"/>
  <c r="Y123" i="16"/>
  <c r="X123" i="16"/>
  <c r="R123" i="16"/>
  <c r="Q123" i="16"/>
  <c r="O123" i="16"/>
  <c r="N123" i="16"/>
  <c r="Y122" i="16" l="1"/>
  <c r="BL124" i="16"/>
  <c r="BM124" i="16" s="1"/>
  <c r="BM123" i="16" s="1"/>
  <c r="BO124" i="16"/>
  <c r="N150" i="16"/>
  <c r="O150" i="16" s="1"/>
  <c r="Q150" i="16"/>
  <c r="R150" i="16" s="1"/>
  <c r="N151" i="16"/>
  <c r="O151" i="16" s="1"/>
  <c r="Q151" i="16"/>
  <c r="R151" i="16" s="1"/>
  <c r="N136" i="16"/>
  <c r="O136" i="16" s="1"/>
  <c r="Q136" i="16"/>
  <c r="N145" i="16"/>
  <c r="O145" i="16" s="1"/>
  <c r="Q145" i="16"/>
  <c r="R145" i="16" s="1"/>
  <c r="BL140" i="16"/>
  <c r="BM140" i="16" s="1"/>
  <c r="BO140" i="16"/>
  <c r="BP140" i="16" s="1"/>
  <c r="BL141" i="16"/>
  <c r="BM141" i="16" s="1"/>
  <c r="BO141" i="16"/>
  <c r="BP141" i="16" s="1"/>
  <c r="N144" i="16"/>
  <c r="O144" i="16" s="1"/>
  <c r="Q144" i="16"/>
  <c r="R144" i="16" s="1"/>
  <c r="BL139" i="16"/>
  <c r="BM139" i="16" s="1"/>
  <c r="BO139" i="16"/>
  <c r="BP139" i="16" s="1"/>
  <c r="N137" i="16"/>
  <c r="O137" i="16" s="1"/>
  <c r="Q137" i="16"/>
  <c r="R137" i="16" s="1"/>
  <c r="N153" i="16"/>
  <c r="O153" i="16" s="1"/>
  <c r="Q153" i="16"/>
  <c r="R153" i="16" s="1"/>
  <c r="N138" i="16"/>
  <c r="O138" i="16" s="1"/>
  <c r="Q138" i="16"/>
  <c r="R138" i="16" s="1"/>
  <c r="N146" i="16"/>
  <c r="O146" i="16" s="1"/>
  <c r="Q146" i="16"/>
  <c r="R146" i="16" s="1"/>
  <c r="N139" i="16"/>
  <c r="O139" i="16" s="1"/>
  <c r="Q139" i="16"/>
  <c r="R139" i="16" s="1"/>
  <c r="N147" i="16"/>
  <c r="O147" i="16" s="1"/>
  <c r="Q147" i="16"/>
  <c r="R147" i="16" s="1"/>
  <c r="AR136" i="16"/>
  <c r="AS136" i="16" s="1"/>
  <c r="AS135" i="16" s="1"/>
  <c r="AS122" i="16" s="1"/>
  <c r="AU136" i="16"/>
  <c r="N152" i="16"/>
  <c r="O152" i="16" s="1"/>
  <c r="Q152" i="16"/>
  <c r="R152" i="16" s="1"/>
  <c r="N140" i="16"/>
  <c r="O140" i="16" s="1"/>
  <c r="Q140" i="16"/>
  <c r="R140" i="16" s="1"/>
  <c r="N148" i="16"/>
  <c r="O148" i="16" s="1"/>
  <c r="Q148" i="16"/>
  <c r="R148" i="16" s="1"/>
  <c r="N142" i="16"/>
  <c r="O142" i="16" s="1"/>
  <c r="Q142" i="16"/>
  <c r="R142" i="16" s="1"/>
  <c r="BL137" i="16"/>
  <c r="BM137" i="16" s="1"/>
  <c r="BO137" i="16"/>
  <c r="BP137" i="16" s="1"/>
  <c r="N143" i="16"/>
  <c r="O143" i="16" s="1"/>
  <c r="Q143" i="16"/>
  <c r="R143" i="16" s="1"/>
  <c r="BL138" i="16"/>
  <c r="BM138" i="16" s="1"/>
  <c r="BO138" i="16"/>
  <c r="BP138" i="16" s="1"/>
  <c r="N141" i="16"/>
  <c r="O141" i="16" s="1"/>
  <c r="Q141" i="16"/>
  <c r="R141" i="16" s="1"/>
  <c r="N149" i="16"/>
  <c r="O149" i="16" s="1"/>
  <c r="Q149" i="16"/>
  <c r="R149" i="16" s="1"/>
  <c r="BL136" i="16"/>
  <c r="BM136" i="16" s="1"/>
  <c r="BO136" i="16"/>
  <c r="AA122" i="16"/>
  <c r="AB122" i="16"/>
  <c r="AK122" i="16"/>
  <c r="Z134" i="15"/>
  <c r="AM134" i="15"/>
  <c r="BN134" i="15"/>
  <c r="X122" i="16"/>
  <c r="BQ134" i="15"/>
  <c r="O134" i="15"/>
  <c r="AB134" i="15"/>
  <c r="BC134" i="15"/>
  <c r="BP134" i="15"/>
  <c r="Y134" i="15"/>
  <c r="AL134" i="15"/>
  <c r="BM134" i="15"/>
  <c r="P134" i="15"/>
  <c r="AC134" i="15"/>
  <c r="BD134" i="15"/>
  <c r="AI134" i="15"/>
  <c r="S134" i="15"/>
  <c r="AJ134" i="15"/>
  <c r="BG134" i="15"/>
  <c r="R134" i="15"/>
  <c r="BF134" i="15"/>
  <c r="BC122" i="16"/>
  <c r="BF122" i="16"/>
  <c r="BB122" i="16"/>
  <c r="AL122" i="16"/>
  <c r="BE122" i="16"/>
  <c r="AH135" i="16"/>
  <c r="AH123" i="16"/>
  <c r="O530" i="14"/>
  <c r="O529" i="14" s="1"/>
  <c r="N529" i="14"/>
  <c r="CX529" i="14"/>
  <c r="EQ539" i="14"/>
  <c r="EQ538" i="14" s="1"/>
  <c r="EQ525" i="14" s="1"/>
  <c r="EP538" i="14"/>
  <c r="EP525" i="14" s="1"/>
  <c r="N538" i="14"/>
  <c r="O527" i="14"/>
  <c r="O526" i="14" s="1"/>
  <c r="N526" i="14"/>
  <c r="CY539" i="14"/>
  <c r="CY538" i="14" s="1"/>
  <c r="CX538" i="14"/>
  <c r="CY530" i="14"/>
  <c r="CY529" i="14" s="1"/>
  <c r="O539" i="14"/>
  <c r="O538" i="14" s="1"/>
  <c r="AI135" i="16"/>
  <c r="AI124" i="16"/>
  <c r="AI123" i="16" s="1"/>
  <c r="BL123" i="16" l="1"/>
  <c r="AR135" i="16"/>
  <c r="AR122" i="16" s="1"/>
  <c r="BP124" i="16"/>
  <c r="BP123" i="16" s="1"/>
  <c r="BO123" i="16"/>
  <c r="AV136" i="16"/>
  <c r="AV135" i="16" s="1"/>
  <c r="AV122" i="16" s="1"/>
  <c r="AU135" i="16"/>
  <c r="AU122" i="16" s="1"/>
  <c r="R136" i="16"/>
  <c r="R135" i="16" s="1"/>
  <c r="R122" i="16" s="1"/>
  <c r="Q135" i="16"/>
  <c r="Q122" i="16" s="1"/>
  <c r="N135" i="16"/>
  <c r="N122" i="16" s="1"/>
  <c r="BM135" i="16"/>
  <c r="BM122" i="16" s="1"/>
  <c r="BL135" i="16"/>
  <c r="O135" i="16"/>
  <c r="O122" i="16" s="1"/>
  <c r="BP136" i="16"/>
  <c r="BP135" i="16" s="1"/>
  <c r="BO135" i="16"/>
  <c r="AI122" i="16"/>
  <c r="AH122" i="16"/>
  <c r="CX525" i="14"/>
  <c r="EI525" i="14" s="1"/>
  <c r="CY525" i="14"/>
  <c r="EJ525" i="14" s="1"/>
  <c r="N525" i="14"/>
  <c r="AY525" i="14" s="1"/>
  <c r="O525" i="14"/>
  <c r="AZ525" i="14" s="1"/>
  <c r="JK525" i="14"/>
  <c r="CR525" i="14"/>
  <c r="GB525" i="14"/>
  <c r="HS525" i="14"/>
  <c r="HT525" i="14"/>
  <c r="JL525" i="14"/>
  <c r="CQ525" i="14"/>
  <c r="GA525" i="14"/>
  <c r="BL122" i="16" l="1"/>
  <c r="BO122" i="16"/>
  <c r="BP122" i="16"/>
  <c r="JJ506" i="14"/>
  <c r="JI506" i="14"/>
  <c r="JC506" i="14"/>
  <c r="JB506" i="14"/>
  <c r="IV506" i="14"/>
  <c r="IU506" i="14"/>
  <c r="IO506" i="14"/>
  <c r="IN506" i="14"/>
  <c r="IH506" i="14"/>
  <c r="IG506" i="14"/>
  <c r="IA506" i="14"/>
  <c r="HZ506" i="14"/>
  <c r="HR506" i="14"/>
  <c r="HQ506" i="14"/>
  <c r="HK506" i="14"/>
  <c r="HJ506" i="14"/>
  <c r="HD506" i="14"/>
  <c r="HC506" i="14"/>
  <c r="GW506" i="14"/>
  <c r="GV506" i="14"/>
  <c r="GP506" i="14"/>
  <c r="GO506" i="14"/>
  <c r="GI506" i="14"/>
  <c r="GH506" i="14"/>
  <c r="FZ506" i="14"/>
  <c r="FY506" i="14"/>
  <c r="FS506" i="14"/>
  <c r="FR506" i="14"/>
  <c r="FL506" i="14"/>
  <c r="FK506" i="14"/>
  <c r="FE506" i="14"/>
  <c r="FD506" i="14"/>
  <c r="EX506" i="14"/>
  <c r="EW506" i="14"/>
  <c r="EH506" i="14"/>
  <c r="EG506" i="14"/>
  <c r="EA506" i="14"/>
  <c r="DZ506" i="14"/>
  <c r="DT506" i="14"/>
  <c r="DS506" i="14"/>
  <c r="DM506" i="14"/>
  <c r="DL506" i="14"/>
  <c r="DF506" i="14"/>
  <c r="DE506" i="14"/>
  <c r="CP506" i="14"/>
  <c r="CO506" i="14"/>
  <c r="CI506" i="14"/>
  <c r="CH506" i="14"/>
  <c r="CB506" i="14"/>
  <c r="CA506" i="14"/>
  <c r="BU506" i="14"/>
  <c r="BT506" i="14"/>
  <c r="BN506" i="14"/>
  <c r="BM506" i="14"/>
  <c r="BG506" i="14"/>
  <c r="BF506" i="14"/>
  <c r="AX506" i="14"/>
  <c r="AW506" i="14"/>
  <c r="AQ506" i="14"/>
  <c r="AP506" i="14"/>
  <c r="AJ506" i="14"/>
  <c r="AI506" i="14"/>
  <c r="AC506" i="14"/>
  <c r="AB506" i="14"/>
  <c r="V506" i="14"/>
  <c r="U506" i="14"/>
  <c r="JJ494" i="14"/>
  <c r="JI494" i="14"/>
  <c r="JC494" i="14"/>
  <c r="JC493" i="14" s="1"/>
  <c r="JB494" i="14"/>
  <c r="IV494" i="14"/>
  <c r="IV493" i="14" s="1"/>
  <c r="IU494" i="14"/>
  <c r="IO494" i="14"/>
  <c r="IN494" i="14"/>
  <c r="IN493" i="14" s="1"/>
  <c r="IH494" i="14"/>
  <c r="IG494" i="14"/>
  <c r="IG493" i="14" s="1"/>
  <c r="HR494" i="14"/>
  <c r="HQ494" i="14"/>
  <c r="HK494" i="14"/>
  <c r="HJ494" i="14"/>
  <c r="HD494" i="14"/>
  <c r="HC494" i="14"/>
  <c r="GW494" i="14"/>
  <c r="GV494" i="14"/>
  <c r="GP494" i="14"/>
  <c r="GO494" i="14"/>
  <c r="GI494" i="14"/>
  <c r="GH494" i="14"/>
  <c r="FZ494" i="14"/>
  <c r="FY494" i="14"/>
  <c r="FS494" i="14"/>
  <c r="FR494" i="14"/>
  <c r="FL494" i="14"/>
  <c r="FK494" i="14"/>
  <c r="FE494" i="14"/>
  <c r="FD494" i="14"/>
  <c r="EX494" i="14"/>
  <c r="EW494" i="14"/>
  <c r="EQ494" i="14"/>
  <c r="EP494" i="14"/>
  <c r="EH494" i="14"/>
  <c r="EJ494" i="14" s="1"/>
  <c r="EG494" i="14"/>
  <c r="EA494" i="14"/>
  <c r="EA493" i="14" s="1"/>
  <c r="DZ494" i="14"/>
  <c r="DT494" i="14"/>
  <c r="DS494" i="14"/>
  <c r="DS493" i="14" s="1"/>
  <c r="DM494" i="14"/>
  <c r="DM493" i="14" s="1"/>
  <c r="DL494" i="14"/>
  <c r="DL493" i="14" s="1"/>
  <c r="DF494" i="14"/>
  <c r="DF493" i="14" s="1"/>
  <c r="DE494" i="14"/>
  <c r="DE493" i="14" s="1"/>
  <c r="CP494" i="14"/>
  <c r="CR494" i="14" s="1"/>
  <c r="CO494" i="14"/>
  <c r="CI494" i="14"/>
  <c r="CH494" i="14"/>
  <c r="CB494" i="14"/>
  <c r="CB493" i="14" s="1"/>
  <c r="CA494" i="14"/>
  <c r="CA493" i="14" s="1"/>
  <c r="BU494" i="14"/>
  <c r="BU493" i="14" s="1"/>
  <c r="BT494" i="14"/>
  <c r="BT493" i="14" s="1"/>
  <c r="BN494" i="14"/>
  <c r="BN493" i="14" s="1"/>
  <c r="BM494" i="14"/>
  <c r="BG494" i="14"/>
  <c r="BF494" i="14"/>
  <c r="BF493" i="14" s="1"/>
  <c r="AX494" i="14"/>
  <c r="AZ494" i="14" s="1"/>
  <c r="AW494" i="14"/>
  <c r="AQ494" i="14"/>
  <c r="AP494" i="14"/>
  <c r="AP493" i="14" s="1"/>
  <c r="AJ494" i="14"/>
  <c r="AI494" i="14"/>
  <c r="AC494" i="14"/>
  <c r="AB494" i="14"/>
  <c r="V494" i="14"/>
  <c r="U494" i="14"/>
  <c r="U493" i="14" s="1"/>
  <c r="O494" i="14"/>
  <c r="N494" i="14"/>
  <c r="BG493" i="14" l="1"/>
  <c r="CI493" i="14"/>
  <c r="AI493" i="14"/>
  <c r="BM493" i="14"/>
  <c r="DZ493" i="14"/>
  <c r="IU493" i="14"/>
  <c r="JL494" i="14"/>
  <c r="DT493" i="14"/>
  <c r="EG493" i="14"/>
  <c r="AC493" i="14"/>
  <c r="JI493" i="14"/>
  <c r="JB493" i="14"/>
  <c r="CH493" i="14"/>
  <c r="FK493" i="14"/>
  <c r="GH493" i="14"/>
  <c r="HC493" i="14"/>
  <c r="FD493" i="14"/>
  <c r="FY493" i="14"/>
  <c r="GI493" i="14"/>
  <c r="HD493" i="14"/>
  <c r="EX493" i="14"/>
  <c r="FS493" i="14"/>
  <c r="HQ493" i="14"/>
  <c r="AB493" i="14"/>
  <c r="AW493" i="14"/>
  <c r="CO493" i="14"/>
  <c r="IH493" i="14"/>
  <c r="EW493" i="14"/>
  <c r="FR493" i="14"/>
  <c r="GO493" i="14"/>
  <c r="HJ493" i="14"/>
  <c r="GP493" i="14"/>
  <c r="HK493" i="14"/>
  <c r="AJ493" i="14"/>
  <c r="GV493" i="14"/>
  <c r="FE493" i="14"/>
  <c r="GB494" i="14"/>
  <c r="GW493" i="14"/>
  <c r="HT494" i="14"/>
  <c r="V493" i="14"/>
  <c r="AQ493" i="14"/>
  <c r="FL493" i="14"/>
  <c r="IO493" i="14"/>
  <c r="CX505" i="14" l="1"/>
  <c r="CY505" i="14" s="1"/>
  <c r="CX504" i="14"/>
  <c r="CY504" i="14" s="1"/>
  <c r="CX503" i="14"/>
  <c r="CY503" i="14" s="1"/>
  <c r="CX502" i="14"/>
  <c r="CY502" i="14" s="1"/>
  <c r="CX501" i="14"/>
  <c r="CY501" i="14" s="1"/>
  <c r="CX500" i="14"/>
  <c r="CY500" i="14" s="1"/>
  <c r="CX499" i="14"/>
  <c r="CY499" i="14" s="1"/>
  <c r="CX498" i="14"/>
  <c r="CY498" i="14" s="1"/>
  <c r="HX495" i="14"/>
  <c r="HZ495" i="14" s="1"/>
  <c r="CX512" i="14"/>
  <c r="CY512" i="14" s="1"/>
  <c r="CX511" i="14"/>
  <c r="CY511" i="14" s="1"/>
  <c r="CX510" i="14"/>
  <c r="CY510" i="14" s="1"/>
  <c r="CX509" i="14"/>
  <c r="CY509" i="14" s="1"/>
  <c r="CX508" i="14"/>
  <c r="CY508" i="14" s="1"/>
  <c r="CX507" i="14"/>
  <c r="CX497" i="14"/>
  <c r="CY497" i="14" s="1"/>
  <c r="CX496" i="14"/>
  <c r="CY496" i="14" s="1"/>
  <c r="CX495" i="14"/>
  <c r="L514" i="14"/>
  <c r="N514" i="14" s="1"/>
  <c r="O514" i="14" s="1"/>
  <c r="L510" i="14"/>
  <c r="N510" i="14" s="1"/>
  <c r="O510" i="14" s="1"/>
  <c r="L524" i="14"/>
  <c r="N524" i="14" s="1"/>
  <c r="O524" i="14" s="1"/>
  <c r="L523" i="14"/>
  <c r="N523" i="14" s="1"/>
  <c r="O523" i="14" s="1"/>
  <c r="L522" i="14"/>
  <c r="N522" i="14" s="1"/>
  <c r="O522" i="14" s="1"/>
  <c r="L521" i="14"/>
  <c r="N521" i="14" s="1"/>
  <c r="O521" i="14" s="1"/>
  <c r="L520" i="14"/>
  <c r="N520" i="14" s="1"/>
  <c r="O520" i="14" s="1"/>
  <c r="L519" i="14"/>
  <c r="N519" i="14" s="1"/>
  <c r="O519" i="14" s="1"/>
  <c r="L518" i="14"/>
  <c r="N518" i="14" s="1"/>
  <c r="O518" i="14" s="1"/>
  <c r="L517" i="14"/>
  <c r="N517" i="14" s="1"/>
  <c r="O517" i="14" s="1"/>
  <c r="L516" i="14"/>
  <c r="N516" i="14" s="1"/>
  <c r="O516" i="14" s="1"/>
  <c r="L515" i="14"/>
  <c r="N515" i="14" s="1"/>
  <c r="O515" i="14" s="1"/>
  <c r="L513" i="14"/>
  <c r="N513" i="14" s="1"/>
  <c r="O513" i="14" s="1"/>
  <c r="L512" i="14"/>
  <c r="N512" i="14" s="1"/>
  <c r="O512" i="14" s="1"/>
  <c r="L511" i="14"/>
  <c r="N511" i="14" s="1"/>
  <c r="O511" i="14" s="1"/>
  <c r="L509" i="14"/>
  <c r="N509" i="14" s="1"/>
  <c r="O509" i="14" s="1"/>
  <c r="L508" i="14"/>
  <c r="N508" i="14" s="1"/>
  <c r="O508" i="14" s="1"/>
  <c r="L507" i="14"/>
  <c r="N507" i="14" s="1"/>
  <c r="EN507" i="14"/>
  <c r="EP507" i="14" s="1"/>
  <c r="HT506" i="14"/>
  <c r="GB506" i="14"/>
  <c r="EJ506" i="14"/>
  <c r="CR506" i="14"/>
  <c r="AZ506" i="14"/>
  <c r="EQ507" i="14" l="1"/>
  <c r="EQ506" i="14" s="1"/>
  <c r="EQ493" i="14" s="1"/>
  <c r="GB493" i="14" s="1"/>
  <c r="EP506" i="14"/>
  <c r="EP493" i="14" s="1"/>
  <c r="GA493" i="14" s="1"/>
  <c r="CY495" i="14"/>
  <c r="CY494" i="14" s="1"/>
  <c r="CX494" i="14"/>
  <c r="CY507" i="14"/>
  <c r="CY506" i="14" s="1"/>
  <c r="CX506" i="14"/>
  <c r="IA495" i="14"/>
  <c r="IA494" i="14" s="1"/>
  <c r="IA493" i="14" s="1"/>
  <c r="HZ494" i="14"/>
  <c r="HZ493" i="14" s="1"/>
  <c r="N506" i="14"/>
  <c r="CR493" i="14"/>
  <c r="O507" i="14"/>
  <c r="O506" i="14" s="1"/>
  <c r="O493" i="14" s="1"/>
  <c r="CQ493" i="14"/>
  <c r="HS493" i="14"/>
  <c r="HT493" i="14"/>
  <c r="CY493" i="14" l="1"/>
  <c r="EJ493" i="14" s="1"/>
  <c r="CX493" i="14"/>
  <c r="EI493" i="14" s="1"/>
  <c r="N493" i="14"/>
  <c r="AY493" i="14" s="1"/>
  <c r="JK493" i="14"/>
  <c r="JL493" i="14"/>
  <c r="AZ493" i="14"/>
  <c r="AZ403" i="16" l="1"/>
  <c r="BB403" i="16" s="1"/>
  <c r="BC403" i="16" s="1"/>
  <c r="AZ402" i="16"/>
  <c r="BB402" i="16" s="1"/>
  <c r="BE402" i="16" s="1"/>
  <c r="BF402" i="16" s="1"/>
  <c r="BQ247" i="15"/>
  <c r="BQ246" i="15" s="1"/>
  <c r="BP247" i="15"/>
  <c r="BP246" i="15" s="1"/>
  <c r="BN247" i="15"/>
  <c r="BN246" i="15" s="1"/>
  <c r="BM247" i="15"/>
  <c r="BM246" i="15" s="1"/>
  <c r="BG247" i="15"/>
  <c r="BG246" i="15" s="1"/>
  <c r="BF247" i="15"/>
  <c r="BF246" i="15" s="1"/>
  <c r="BD247" i="15"/>
  <c r="BD246" i="15" s="1"/>
  <c r="BC247" i="15"/>
  <c r="BC246" i="15" s="1"/>
  <c r="AM247" i="15"/>
  <c r="AM246" i="15" s="1"/>
  <c r="AL247" i="15"/>
  <c r="AL246" i="15" s="1"/>
  <c r="AJ247" i="15"/>
  <c r="AJ246" i="15" s="1"/>
  <c r="AI247" i="15"/>
  <c r="AI246" i="15" s="1"/>
  <c r="AC247" i="15"/>
  <c r="AC246" i="15" s="1"/>
  <c r="AB247" i="15"/>
  <c r="AB246" i="15" s="1"/>
  <c r="Z247" i="15"/>
  <c r="Z246" i="15" s="1"/>
  <c r="Y247" i="15"/>
  <c r="Y246" i="15" s="1"/>
  <c r="S247" i="15"/>
  <c r="S246" i="15" s="1"/>
  <c r="R247" i="15"/>
  <c r="R246" i="15" s="1"/>
  <c r="P247" i="15"/>
  <c r="P246" i="15" s="1"/>
  <c r="O247" i="15"/>
  <c r="O246" i="15" s="1"/>
  <c r="AK404" i="16"/>
  <c r="AL404" i="16" s="1"/>
  <c r="AK403" i="16"/>
  <c r="AL403" i="16" s="1"/>
  <c r="AK402" i="16"/>
  <c r="AL402" i="16" s="1"/>
  <c r="AH404" i="16"/>
  <c r="AI404" i="16" s="1"/>
  <c r="AH403" i="16"/>
  <c r="AI403" i="16" s="1"/>
  <c r="AH402" i="16"/>
  <c r="L403" i="16"/>
  <c r="N403" i="16" s="1"/>
  <c r="O403" i="16" s="1"/>
  <c r="L402" i="16"/>
  <c r="N402" i="16" s="1"/>
  <c r="BP401" i="16"/>
  <c r="BP400" i="16" s="1"/>
  <c r="BO401" i="16"/>
  <c r="BO400" i="16" s="1"/>
  <c r="BM401" i="16"/>
  <c r="BM400" i="16" s="1"/>
  <c r="BL401" i="16"/>
  <c r="BL400" i="16" s="1"/>
  <c r="AV401" i="16"/>
  <c r="AV400" i="16" s="1"/>
  <c r="AU401" i="16"/>
  <c r="AU400" i="16" s="1"/>
  <c r="AS401" i="16"/>
  <c r="AS400" i="16" s="1"/>
  <c r="AR401" i="16"/>
  <c r="AR400" i="16" s="1"/>
  <c r="AB401" i="16"/>
  <c r="AB400" i="16" s="1"/>
  <c r="AA401" i="16"/>
  <c r="AA400" i="16" s="1"/>
  <c r="Y401" i="16"/>
  <c r="Y400" i="16" s="1"/>
  <c r="X401" i="16"/>
  <c r="X400" i="16" s="1"/>
  <c r="JJ771" i="14"/>
  <c r="JL771" i="14" s="1"/>
  <c r="JI771" i="14"/>
  <c r="JI770" i="14" s="1"/>
  <c r="JC771" i="14"/>
  <c r="JC770" i="14" s="1"/>
  <c r="JB771" i="14"/>
  <c r="JB770" i="14" s="1"/>
  <c r="IV771" i="14"/>
  <c r="IV770" i="14" s="1"/>
  <c r="IU771" i="14"/>
  <c r="IU770" i="14" s="1"/>
  <c r="IO771" i="14"/>
  <c r="IO770" i="14" s="1"/>
  <c r="IN771" i="14"/>
  <c r="IN770" i="14" s="1"/>
  <c r="IH771" i="14"/>
  <c r="IH770" i="14" s="1"/>
  <c r="IG771" i="14"/>
  <c r="IG770" i="14" s="1"/>
  <c r="IA771" i="14"/>
  <c r="IA770" i="14" s="1"/>
  <c r="HZ771" i="14"/>
  <c r="HZ770" i="14" s="1"/>
  <c r="HR771" i="14"/>
  <c r="HT771" i="14" s="1"/>
  <c r="HQ771" i="14"/>
  <c r="HQ770" i="14" s="1"/>
  <c r="HK771" i="14"/>
  <c r="HK770" i="14" s="1"/>
  <c r="HJ771" i="14"/>
  <c r="HJ770" i="14" s="1"/>
  <c r="HD771" i="14"/>
  <c r="HD770" i="14" s="1"/>
  <c r="HC771" i="14"/>
  <c r="HC770" i="14" s="1"/>
  <c r="GW771" i="14"/>
  <c r="GW770" i="14" s="1"/>
  <c r="GV771" i="14"/>
  <c r="GV770" i="14" s="1"/>
  <c r="GP771" i="14"/>
  <c r="GP770" i="14" s="1"/>
  <c r="GO771" i="14"/>
  <c r="GO770" i="14" s="1"/>
  <c r="FZ771" i="14"/>
  <c r="GB771" i="14" s="1"/>
  <c r="FY771" i="14"/>
  <c r="FY770" i="14" s="1"/>
  <c r="FS771" i="14"/>
  <c r="FS770" i="14" s="1"/>
  <c r="FR771" i="14"/>
  <c r="FR770" i="14" s="1"/>
  <c r="FL771" i="14"/>
  <c r="FL770" i="14" s="1"/>
  <c r="FK771" i="14"/>
  <c r="FK770" i="14" s="1"/>
  <c r="FE771" i="14"/>
  <c r="FE770" i="14" s="1"/>
  <c r="FD771" i="14"/>
  <c r="FD770" i="14" s="1"/>
  <c r="EX771" i="14"/>
  <c r="EX770" i="14" s="1"/>
  <c r="EW771" i="14"/>
  <c r="EW770" i="14" s="1"/>
  <c r="EQ771" i="14"/>
  <c r="EQ770" i="14" s="1"/>
  <c r="EP771" i="14"/>
  <c r="EP770" i="14" s="1"/>
  <c r="EH771" i="14"/>
  <c r="EJ771" i="14" s="1"/>
  <c r="EG771" i="14"/>
  <c r="EG770" i="14" s="1"/>
  <c r="EA771" i="14"/>
  <c r="EA770" i="14" s="1"/>
  <c r="DZ771" i="14"/>
  <c r="DZ770" i="14" s="1"/>
  <c r="DT771" i="14"/>
  <c r="DT770" i="14" s="1"/>
  <c r="DS771" i="14"/>
  <c r="DS770" i="14" s="1"/>
  <c r="DM771" i="14"/>
  <c r="DM770" i="14" s="1"/>
  <c r="DL771" i="14"/>
  <c r="DL770" i="14" s="1"/>
  <c r="DF771" i="14"/>
  <c r="DF770" i="14" s="1"/>
  <c r="DE771" i="14"/>
  <c r="DE770" i="14" s="1"/>
  <c r="CP771" i="14"/>
  <c r="CR771" i="14" s="1"/>
  <c r="CO771" i="14"/>
  <c r="CO770" i="14" s="1"/>
  <c r="CI771" i="14"/>
  <c r="CI770" i="14" s="1"/>
  <c r="CH771" i="14"/>
  <c r="CH770" i="14" s="1"/>
  <c r="CB771" i="14"/>
  <c r="CB770" i="14" s="1"/>
  <c r="CA771" i="14"/>
  <c r="CA770" i="14" s="1"/>
  <c r="BU771" i="14"/>
  <c r="BU770" i="14" s="1"/>
  <c r="BT771" i="14"/>
  <c r="BT770" i="14" s="1"/>
  <c r="BN771" i="14"/>
  <c r="BN770" i="14" s="1"/>
  <c r="BM771" i="14"/>
  <c r="BM770" i="14" s="1"/>
  <c r="BG771" i="14"/>
  <c r="BG770" i="14" s="1"/>
  <c r="BF771" i="14"/>
  <c r="BF770" i="14" s="1"/>
  <c r="AX771" i="14"/>
  <c r="AZ771" i="14" s="1"/>
  <c r="AW771" i="14"/>
  <c r="AW770" i="14" s="1"/>
  <c r="AQ771" i="14"/>
  <c r="AQ770" i="14" s="1"/>
  <c r="AP771" i="14"/>
  <c r="AP770" i="14" s="1"/>
  <c r="AJ771" i="14"/>
  <c r="AJ770" i="14" s="1"/>
  <c r="AI771" i="14"/>
  <c r="AI770" i="14" s="1"/>
  <c r="AC771" i="14"/>
  <c r="AC770" i="14" s="1"/>
  <c r="AB771" i="14"/>
  <c r="AB770" i="14" s="1"/>
  <c r="V771" i="14"/>
  <c r="V770" i="14" s="1"/>
  <c r="U771" i="14"/>
  <c r="U770" i="14" s="1"/>
  <c r="GF773" i="14"/>
  <c r="GH773" i="14" s="1"/>
  <c r="GI773" i="14" s="1"/>
  <c r="GF772" i="14"/>
  <c r="GH772" i="14" s="1"/>
  <c r="GI772" i="14" s="1"/>
  <c r="L773" i="14"/>
  <c r="N773" i="14" s="1"/>
  <c r="O773" i="14" s="1"/>
  <c r="CX774" i="14"/>
  <c r="CY774" i="14" s="1"/>
  <c r="L772" i="14"/>
  <c r="N772" i="14" s="1"/>
  <c r="CX773" i="14"/>
  <c r="CX772" i="14"/>
  <c r="CY772" i="14" s="1"/>
  <c r="BQ237" i="15"/>
  <c r="BP237" i="15"/>
  <c r="BN237" i="15"/>
  <c r="BM237" i="15"/>
  <c r="BG237" i="15"/>
  <c r="BF237" i="15"/>
  <c r="BD237" i="15"/>
  <c r="BC237" i="15"/>
  <c r="AM237" i="15"/>
  <c r="AL237" i="15"/>
  <c r="AJ237" i="15"/>
  <c r="AI237" i="15"/>
  <c r="AC237" i="15"/>
  <c r="AB237" i="15"/>
  <c r="Z237" i="15"/>
  <c r="Y237" i="15"/>
  <c r="S237" i="15"/>
  <c r="R237" i="15"/>
  <c r="P237" i="15"/>
  <c r="O237" i="15"/>
  <c r="BQ234" i="15"/>
  <c r="BP234" i="15"/>
  <c r="BN234" i="15"/>
  <c r="BM234" i="15"/>
  <c r="BG234" i="15"/>
  <c r="BF234" i="15"/>
  <c r="BD234" i="15"/>
  <c r="BC234" i="15"/>
  <c r="AM234" i="15"/>
  <c r="AL234" i="15"/>
  <c r="AJ234" i="15"/>
  <c r="AI234" i="15"/>
  <c r="AC234" i="15"/>
  <c r="AB234" i="15"/>
  <c r="Z234" i="15"/>
  <c r="Y234" i="15"/>
  <c r="S234" i="15"/>
  <c r="R234" i="15"/>
  <c r="P234" i="15"/>
  <c r="O234" i="15"/>
  <c r="BP389" i="16"/>
  <c r="BO389" i="16"/>
  <c r="BM389" i="16"/>
  <c r="BL389" i="16"/>
  <c r="BF389" i="16"/>
  <c r="BE389" i="16"/>
  <c r="BC389" i="16"/>
  <c r="BB389" i="16"/>
  <c r="AV389" i="16"/>
  <c r="AU389" i="16"/>
  <c r="AS389" i="16"/>
  <c r="AR389" i="16"/>
  <c r="AB389" i="16"/>
  <c r="AA389" i="16"/>
  <c r="Y389" i="16"/>
  <c r="X389" i="16"/>
  <c r="BP348" i="16"/>
  <c r="BO348" i="16"/>
  <c r="BM348" i="16"/>
  <c r="BL348" i="16"/>
  <c r="BF348" i="16"/>
  <c r="BE348" i="16"/>
  <c r="BC348" i="16"/>
  <c r="BB348" i="16"/>
  <c r="AK393" i="16"/>
  <c r="AL393" i="16" s="1"/>
  <c r="AK392" i="16"/>
  <c r="AL392" i="16" s="1"/>
  <c r="AK391" i="16"/>
  <c r="AK390" i="16"/>
  <c r="AL390" i="16" s="1"/>
  <c r="AK388" i="16"/>
  <c r="AL388" i="16" s="1"/>
  <c r="AK387" i="16"/>
  <c r="AL387" i="16" s="1"/>
  <c r="AK386" i="16"/>
  <c r="AL386" i="16" s="1"/>
  <c r="AK385" i="16"/>
  <c r="AL385" i="16" s="1"/>
  <c r="AK384" i="16"/>
  <c r="AL384" i="16" s="1"/>
  <c r="AK383" i="16"/>
  <c r="AL383" i="16" s="1"/>
  <c r="AK382" i="16"/>
  <c r="AL382" i="16" s="1"/>
  <c r="AK381" i="16"/>
  <c r="AL381" i="16" s="1"/>
  <c r="AK380" i="16"/>
  <c r="AL380" i="16" s="1"/>
  <c r="AK379" i="16"/>
  <c r="AL379" i="16" s="1"/>
  <c r="AK378" i="16"/>
  <c r="AL378" i="16" s="1"/>
  <c r="AK377" i="16"/>
  <c r="AL377" i="16" s="1"/>
  <c r="AK376" i="16"/>
  <c r="AL376" i="16" s="1"/>
  <c r="AK375" i="16"/>
  <c r="AL375" i="16" s="1"/>
  <c r="AK374" i="16"/>
  <c r="AL374" i="16" s="1"/>
  <c r="AK373" i="16"/>
  <c r="AL373" i="16" s="1"/>
  <c r="AK372" i="16"/>
  <c r="AL372" i="16" s="1"/>
  <c r="AK371" i="16"/>
  <c r="AL371" i="16" s="1"/>
  <c r="AK370" i="16"/>
  <c r="AL370" i="16" s="1"/>
  <c r="AK369" i="16"/>
  <c r="AL369" i="16" s="1"/>
  <c r="AK368" i="16"/>
  <c r="AL368" i="16" s="1"/>
  <c r="AK367" i="16"/>
  <c r="AL367" i="16" s="1"/>
  <c r="AK366" i="16"/>
  <c r="AL366" i="16" s="1"/>
  <c r="AK365" i="16"/>
  <c r="AL365" i="16" s="1"/>
  <c r="AK364" i="16"/>
  <c r="AL364" i="16" s="1"/>
  <c r="AK363" i="16"/>
  <c r="AL363" i="16" s="1"/>
  <c r="AK362" i="16"/>
  <c r="AL362" i="16" s="1"/>
  <c r="AK361" i="16"/>
  <c r="AL361" i="16" s="1"/>
  <c r="AK360" i="16"/>
  <c r="AL360" i="16" s="1"/>
  <c r="AK359" i="16"/>
  <c r="AL359" i="16" s="1"/>
  <c r="AK358" i="16"/>
  <c r="AL358" i="16" s="1"/>
  <c r="AK357" i="16"/>
  <c r="AL357" i="16" s="1"/>
  <c r="AK356" i="16"/>
  <c r="AL356" i="16" s="1"/>
  <c r="AK355" i="16"/>
  <c r="AL355" i="16" s="1"/>
  <c r="AK354" i="16"/>
  <c r="AL354" i="16" s="1"/>
  <c r="AK353" i="16"/>
  <c r="AL353" i="16" s="1"/>
  <c r="AK352" i="16"/>
  <c r="AL352" i="16" s="1"/>
  <c r="AK351" i="16"/>
  <c r="AL351" i="16" s="1"/>
  <c r="AK350" i="16"/>
  <c r="AL350" i="16" s="1"/>
  <c r="AK349" i="16"/>
  <c r="AL349" i="16" s="1"/>
  <c r="AP349" i="16"/>
  <c r="AR349" i="16" s="1"/>
  <c r="AH393" i="16"/>
  <c r="AI393" i="16" s="1"/>
  <c r="AH392" i="16"/>
  <c r="AI392" i="16" s="1"/>
  <c r="AH391" i="16"/>
  <c r="AH390" i="16"/>
  <c r="AI390" i="16" s="1"/>
  <c r="AH388" i="16"/>
  <c r="AI388" i="16" s="1"/>
  <c r="AH387" i="16"/>
  <c r="AI387" i="16" s="1"/>
  <c r="AH386" i="16"/>
  <c r="AI386" i="16" s="1"/>
  <c r="AH385" i="16"/>
  <c r="AI385" i="16" s="1"/>
  <c r="AH384" i="16"/>
  <c r="AI384" i="16" s="1"/>
  <c r="AH383" i="16"/>
  <c r="AI383" i="16" s="1"/>
  <c r="AH382" i="16"/>
  <c r="AI382" i="16" s="1"/>
  <c r="AH381" i="16"/>
  <c r="AI381" i="16" s="1"/>
  <c r="AH380" i="16"/>
  <c r="AI380" i="16" s="1"/>
  <c r="AH379" i="16"/>
  <c r="AI379" i="16" s="1"/>
  <c r="AH378" i="16"/>
  <c r="AI378" i="16" s="1"/>
  <c r="AH377" i="16"/>
  <c r="AI377" i="16" s="1"/>
  <c r="AH376" i="16"/>
  <c r="AI376" i="16" s="1"/>
  <c r="AH375" i="16"/>
  <c r="AI375" i="16" s="1"/>
  <c r="AH374" i="16"/>
  <c r="AI374" i="16" s="1"/>
  <c r="AH373" i="16"/>
  <c r="AI373" i="16" s="1"/>
  <c r="AH372" i="16"/>
  <c r="AI372" i="16" s="1"/>
  <c r="AH371" i="16"/>
  <c r="AI371" i="16" s="1"/>
  <c r="AH370" i="16"/>
  <c r="AI370" i="16" s="1"/>
  <c r="AH369" i="16"/>
  <c r="AI369" i="16" s="1"/>
  <c r="AH368" i="16"/>
  <c r="AI368" i="16" s="1"/>
  <c r="AH367" i="16"/>
  <c r="AI367" i="16" s="1"/>
  <c r="AH366" i="16"/>
  <c r="AI366" i="16" s="1"/>
  <c r="AH365" i="16"/>
  <c r="AI365" i="16" s="1"/>
  <c r="AH364" i="16"/>
  <c r="AI364" i="16" s="1"/>
  <c r="AH363" i="16"/>
  <c r="AI363" i="16" s="1"/>
  <c r="AH362" i="16"/>
  <c r="AI362" i="16" s="1"/>
  <c r="AH361" i="16"/>
  <c r="AI361" i="16" s="1"/>
  <c r="AH360" i="16"/>
  <c r="AI360" i="16" s="1"/>
  <c r="AH359" i="16"/>
  <c r="AI359" i="16" s="1"/>
  <c r="AH358" i="16"/>
  <c r="AI358" i="16" s="1"/>
  <c r="AH357" i="16"/>
  <c r="AI357" i="16" s="1"/>
  <c r="AH356" i="16"/>
  <c r="AI356" i="16" s="1"/>
  <c r="AH355" i="16"/>
  <c r="AI355" i="16" s="1"/>
  <c r="AH354" i="16"/>
  <c r="AI354" i="16" s="1"/>
  <c r="AH353" i="16"/>
  <c r="AI353" i="16" s="1"/>
  <c r="AH352" i="16"/>
  <c r="AI352" i="16" s="1"/>
  <c r="AH351" i="16"/>
  <c r="AI351" i="16" s="1"/>
  <c r="AH350" i="16"/>
  <c r="AI350" i="16" s="1"/>
  <c r="AH349" i="16"/>
  <c r="AI349" i="16" s="1"/>
  <c r="V353" i="16"/>
  <c r="X353" i="16" s="1"/>
  <c r="Y353" i="16" s="1"/>
  <c r="V352" i="16"/>
  <c r="X352" i="16" s="1"/>
  <c r="Y352" i="16" s="1"/>
  <c r="V351" i="16"/>
  <c r="X351" i="16" s="1"/>
  <c r="Y351" i="16" s="1"/>
  <c r="V350" i="16"/>
  <c r="X350" i="16" s="1"/>
  <c r="Y350" i="16" s="1"/>
  <c r="V349" i="16"/>
  <c r="X349" i="16" s="1"/>
  <c r="Y349" i="16" s="1"/>
  <c r="L391" i="16"/>
  <c r="N391" i="16" s="1"/>
  <c r="O391" i="16" s="1"/>
  <c r="L390" i="16"/>
  <c r="N390" i="16" s="1"/>
  <c r="L358" i="16"/>
  <c r="N358" i="16" s="1"/>
  <c r="O358" i="16" s="1"/>
  <c r="L357" i="16"/>
  <c r="N357" i="16" s="1"/>
  <c r="O357" i="16" s="1"/>
  <c r="L356" i="16"/>
  <c r="N356" i="16" s="1"/>
  <c r="O356" i="16" s="1"/>
  <c r="L355" i="16"/>
  <c r="N355" i="16" s="1"/>
  <c r="O355" i="16" s="1"/>
  <c r="L354" i="16"/>
  <c r="N354" i="16" s="1"/>
  <c r="O354" i="16" s="1"/>
  <c r="L353" i="16"/>
  <c r="N353" i="16" s="1"/>
  <c r="O353" i="16" s="1"/>
  <c r="L352" i="16"/>
  <c r="N352" i="16" s="1"/>
  <c r="O352" i="16" s="1"/>
  <c r="L351" i="16"/>
  <c r="N351" i="16" s="1"/>
  <c r="O351" i="16" s="1"/>
  <c r="L350" i="16"/>
  <c r="N350" i="16" s="1"/>
  <c r="O350" i="16" s="1"/>
  <c r="L349" i="16"/>
  <c r="N349" i="16" s="1"/>
  <c r="O349" i="16" s="1"/>
  <c r="EN719" i="14"/>
  <c r="EP719" i="14" s="1"/>
  <c r="EQ719" i="14" s="1"/>
  <c r="JJ759" i="14"/>
  <c r="JI759" i="14"/>
  <c r="JC759" i="14"/>
  <c r="JB759" i="14"/>
  <c r="IV759" i="14"/>
  <c r="IU759" i="14"/>
  <c r="IO759" i="14"/>
  <c r="IN759" i="14"/>
  <c r="IH759" i="14"/>
  <c r="IG759" i="14"/>
  <c r="IA759" i="14"/>
  <c r="HZ759" i="14"/>
  <c r="HR759" i="14"/>
  <c r="HQ759" i="14"/>
  <c r="HK759" i="14"/>
  <c r="HJ759" i="14"/>
  <c r="HD759" i="14"/>
  <c r="HC759" i="14"/>
  <c r="GW759" i="14"/>
  <c r="GV759" i="14"/>
  <c r="GP759" i="14"/>
  <c r="GO759" i="14"/>
  <c r="GI759" i="14"/>
  <c r="GH759" i="14"/>
  <c r="FZ759" i="14"/>
  <c r="FY759" i="14"/>
  <c r="FS759" i="14"/>
  <c r="FR759" i="14"/>
  <c r="FL759" i="14"/>
  <c r="FK759" i="14"/>
  <c r="FE759" i="14"/>
  <c r="FD759" i="14"/>
  <c r="EX759" i="14"/>
  <c r="EW759" i="14"/>
  <c r="EQ759" i="14"/>
  <c r="EP759" i="14"/>
  <c r="EH759" i="14"/>
  <c r="EG759" i="14"/>
  <c r="EA759" i="14"/>
  <c r="DZ759" i="14"/>
  <c r="DT759" i="14"/>
  <c r="DS759" i="14"/>
  <c r="DM759" i="14"/>
  <c r="DL759" i="14"/>
  <c r="DF759" i="14"/>
  <c r="DE759" i="14"/>
  <c r="CP759" i="14"/>
  <c r="CO759" i="14"/>
  <c r="CI759" i="14"/>
  <c r="CH759" i="14"/>
  <c r="CB759" i="14"/>
  <c r="CA759" i="14"/>
  <c r="BU759" i="14"/>
  <c r="BT759" i="14"/>
  <c r="BN759" i="14"/>
  <c r="BM759" i="14"/>
  <c r="BG759" i="14"/>
  <c r="BF759" i="14"/>
  <c r="AX759" i="14"/>
  <c r="AW759" i="14"/>
  <c r="AQ759" i="14"/>
  <c r="AP759" i="14"/>
  <c r="AJ759" i="14"/>
  <c r="AI759" i="14"/>
  <c r="AC759" i="14"/>
  <c r="AB759" i="14"/>
  <c r="V759" i="14"/>
  <c r="U759" i="14"/>
  <c r="JJ718" i="14"/>
  <c r="JI718" i="14"/>
  <c r="JC718" i="14"/>
  <c r="JB718" i="14"/>
  <c r="IV718" i="14"/>
  <c r="IU718" i="14"/>
  <c r="IO718" i="14"/>
  <c r="IN718" i="14"/>
  <c r="IH718" i="14"/>
  <c r="IG718" i="14"/>
  <c r="IA718" i="14"/>
  <c r="HZ718" i="14"/>
  <c r="HR718" i="14"/>
  <c r="HQ718" i="14"/>
  <c r="HK718" i="14"/>
  <c r="HJ718" i="14"/>
  <c r="HD718" i="14"/>
  <c r="HC718" i="14"/>
  <c r="GW718" i="14"/>
  <c r="GV718" i="14"/>
  <c r="GP718" i="14"/>
  <c r="GO718" i="14"/>
  <c r="GI718" i="14"/>
  <c r="GH718" i="14"/>
  <c r="FZ718" i="14"/>
  <c r="FY718" i="14"/>
  <c r="FS718" i="14"/>
  <c r="FR718" i="14"/>
  <c r="FL718" i="14"/>
  <c r="FK718" i="14"/>
  <c r="FE718" i="14"/>
  <c r="FD718" i="14"/>
  <c r="EX718" i="14"/>
  <c r="EW718" i="14"/>
  <c r="EH718" i="14"/>
  <c r="EG718" i="14"/>
  <c r="EA718" i="14"/>
  <c r="DZ718" i="14"/>
  <c r="DZ717" i="14" s="1"/>
  <c r="DT718" i="14"/>
  <c r="DT717" i="14" s="1"/>
  <c r="DS718" i="14"/>
  <c r="DM718" i="14"/>
  <c r="DL718" i="14"/>
  <c r="DL717" i="14" s="1"/>
  <c r="DF718" i="14"/>
  <c r="DF717" i="14" s="1"/>
  <c r="DE718" i="14"/>
  <c r="DE717" i="14" s="1"/>
  <c r="CP718" i="14"/>
  <c r="CO718" i="14"/>
  <c r="CO717" i="14" s="1"/>
  <c r="CI718" i="14"/>
  <c r="CH718" i="14"/>
  <c r="CB718" i="14"/>
  <c r="CA718" i="14"/>
  <c r="CA717" i="14" s="1"/>
  <c r="BU718" i="14"/>
  <c r="BU717" i="14" s="1"/>
  <c r="BT718" i="14"/>
  <c r="BT717" i="14" s="1"/>
  <c r="BN718" i="14"/>
  <c r="BM718" i="14"/>
  <c r="BM717" i="14" s="1"/>
  <c r="AX718" i="14"/>
  <c r="AW718" i="14"/>
  <c r="AQ718" i="14"/>
  <c r="AP718" i="14"/>
  <c r="AJ718" i="14"/>
  <c r="AI718" i="14"/>
  <c r="AC718" i="14"/>
  <c r="AB718" i="14"/>
  <c r="V718" i="14"/>
  <c r="U718" i="14"/>
  <c r="BD723" i="14"/>
  <c r="BF723" i="14" s="1"/>
  <c r="BG723" i="14" s="1"/>
  <c r="CX758" i="14"/>
  <c r="CY758" i="14" s="1"/>
  <c r="CX757" i="14"/>
  <c r="CY757" i="14" s="1"/>
  <c r="CX756" i="14"/>
  <c r="CY756" i="14" s="1"/>
  <c r="CX755" i="14"/>
  <c r="CY755" i="14" s="1"/>
  <c r="CX754" i="14"/>
  <c r="CY754" i="14" s="1"/>
  <c r="CX753" i="14"/>
  <c r="CY753" i="14" s="1"/>
  <c r="CX752" i="14"/>
  <c r="CY752" i="14" s="1"/>
  <c r="CX751" i="14"/>
  <c r="CY751" i="14" s="1"/>
  <c r="CX750" i="14"/>
  <c r="CY750" i="14" s="1"/>
  <c r="CX749" i="14"/>
  <c r="CY749" i="14" s="1"/>
  <c r="CX763" i="14"/>
  <c r="CY763" i="14" s="1"/>
  <c r="CX762" i="14"/>
  <c r="CY762" i="14" s="1"/>
  <c r="CX761" i="14"/>
  <c r="CY761" i="14" s="1"/>
  <c r="CX760" i="14"/>
  <c r="CY760" i="14" s="1"/>
  <c r="CX748" i="14"/>
  <c r="CY748" i="14" s="1"/>
  <c r="CX747" i="14"/>
  <c r="CY747" i="14" s="1"/>
  <c r="CX746" i="14"/>
  <c r="CY746" i="14" s="1"/>
  <c r="CX745" i="14"/>
  <c r="CY745" i="14" s="1"/>
  <c r="CX744" i="14"/>
  <c r="CY744" i="14" s="1"/>
  <c r="CX743" i="14"/>
  <c r="CY743" i="14" s="1"/>
  <c r="CX742" i="14"/>
  <c r="CY742" i="14" s="1"/>
  <c r="CX741" i="14"/>
  <c r="CY741" i="14" s="1"/>
  <c r="CX740" i="14"/>
  <c r="CY740" i="14" s="1"/>
  <c r="CX739" i="14"/>
  <c r="CY739" i="14" s="1"/>
  <c r="CX738" i="14"/>
  <c r="CY738" i="14" s="1"/>
  <c r="CX737" i="14"/>
  <c r="CY737" i="14" s="1"/>
  <c r="CX736" i="14"/>
  <c r="CY736" i="14" s="1"/>
  <c r="CX735" i="14"/>
  <c r="CY735" i="14" s="1"/>
  <c r="CX734" i="14"/>
  <c r="CY734" i="14" s="1"/>
  <c r="CX733" i="14"/>
  <c r="CY733" i="14" s="1"/>
  <c r="CX732" i="14"/>
  <c r="CY732" i="14" s="1"/>
  <c r="CX731" i="14"/>
  <c r="CY731" i="14" s="1"/>
  <c r="CX730" i="14"/>
  <c r="CY730" i="14" s="1"/>
  <c r="CX729" i="14"/>
  <c r="CY729" i="14" s="1"/>
  <c r="CX728" i="14"/>
  <c r="CY728" i="14" s="1"/>
  <c r="CX727" i="14"/>
  <c r="CY727" i="14" s="1"/>
  <c r="CX726" i="14"/>
  <c r="CY726" i="14" s="1"/>
  <c r="CX725" i="14"/>
  <c r="CY725" i="14" s="1"/>
  <c r="CX724" i="14"/>
  <c r="CY724" i="14" s="1"/>
  <c r="CX723" i="14"/>
  <c r="CY723" i="14" s="1"/>
  <c r="CX722" i="14"/>
  <c r="CY722" i="14" s="1"/>
  <c r="CX721" i="14"/>
  <c r="CY721" i="14" s="1"/>
  <c r="CX720" i="14"/>
  <c r="CY720" i="14" s="1"/>
  <c r="CX719" i="14"/>
  <c r="CY719" i="14" s="1"/>
  <c r="L728" i="14"/>
  <c r="N728" i="14" s="1"/>
  <c r="O728" i="14" s="1"/>
  <c r="L727" i="14"/>
  <c r="N727" i="14" s="1"/>
  <c r="O727" i="14" s="1"/>
  <c r="L726" i="14"/>
  <c r="N726" i="14" s="1"/>
  <c r="O726" i="14" s="1"/>
  <c r="L725" i="14"/>
  <c r="N725" i="14" s="1"/>
  <c r="O725" i="14" s="1"/>
  <c r="L724" i="14"/>
  <c r="N724" i="14" s="1"/>
  <c r="O724" i="14" s="1"/>
  <c r="L723" i="14"/>
  <c r="N723" i="14" s="1"/>
  <c r="O723" i="14" s="1"/>
  <c r="L761" i="14"/>
  <c r="N761" i="14" s="1"/>
  <c r="O761" i="14" s="1"/>
  <c r="L722" i="14"/>
  <c r="N722" i="14" s="1"/>
  <c r="O722" i="14" s="1"/>
  <c r="L721" i="14"/>
  <c r="N721" i="14" s="1"/>
  <c r="O721" i="14" s="1"/>
  <c r="L720" i="14"/>
  <c r="N720" i="14" s="1"/>
  <c r="O720" i="14" s="1"/>
  <c r="L760" i="14"/>
  <c r="N760" i="14" s="1"/>
  <c r="L719" i="14"/>
  <c r="N719" i="14" s="1"/>
  <c r="BD722" i="14"/>
  <c r="BF722" i="14" s="1"/>
  <c r="BG722" i="14" s="1"/>
  <c r="BD721" i="14"/>
  <c r="BF721" i="14" s="1"/>
  <c r="BG721" i="14" s="1"/>
  <c r="BD720" i="14"/>
  <c r="BF720" i="14" s="1"/>
  <c r="BG720" i="14" s="1"/>
  <c r="BD719" i="14"/>
  <c r="BF719" i="14" s="1"/>
  <c r="BG719" i="14" s="1"/>
  <c r="EA717" i="14" l="1"/>
  <c r="CB717" i="14"/>
  <c r="CH717" i="14"/>
  <c r="DS717" i="14"/>
  <c r="CR718" i="14"/>
  <c r="Y233" i="15"/>
  <c r="AL233" i="15"/>
  <c r="BM233" i="15"/>
  <c r="BN233" i="15"/>
  <c r="BQ233" i="15"/>
  <c r="EG717" i="14"/>
  <c r="AM233" i="15"/>
  <c r="O233" i="15"/>
  <c r="AB233" i="15"/>
  <c r="BC233" i="15"/>
  <c r="P233" i="15"/>
  <c r="AC233" i="15"/>
  <c r="BD233" i="15"/>
  <c r="R233" i="15"/>
  <c r="AI233" i="15"/>
  <c r="BF233" i="15"/>
  <c r="S233" i="15"/>
  <c r="AJ233" i="15"/>
  <c r="BG233" i="15"/>
  <c r="BP233" i="15"/>
  <c r="Z233" i="15"/>
  <c r="N401" i="16"/>
  <c r="N400" i="16" s="1"/>
  <c r="AH401" i="16"/>
  <c r="AH400" i="16" s="1"/>
  <c r="Q403" i="16"/>
  <c r="R403" i="16" s="1"/>
  <c r="BL347" i="16"/>
  <c r="BM347" i="16"/>
  <c r="BE403" i="16"/>
  <c r="BE347" i="16"/>
  <c r="GI771" i="14"/>
  <c r="GI770" i="14" s="1"/>
  <c r="HT770" i="14" s="1"/>
  <c r="IV717" i="14"/>
  <c r="AI717" i="14"/>
  <c r="EW717" i="14"/>
  <c r="FR717" i="14"/>
  <c r="GO717" i="14"/>
  <c r="HJ717" i="14"/>
  <c r="IG717" i="14"/>
  <c r="JB717" i="14"/>
  <c r="O772" i="14"/>
  <c r="O771" i="14" s="1"/>
  <c r="O770" i="14" s="1"/>
  <c r="AZ770" i="14" s="1"/>
  <c r="N771" i="14"/>
  <c r="N770" i="14" s="1"/>
  <c r="AY770" i="14" s="1"/>
  <c r="AB717" i="14"/>
  <c r="AW717" i="14"/>
  <c r="AC717" i="14"/>
  <c r="AZ718" i="14"/>
  <c r="CX771" i="14"/>
  <c r="CX770" i="14" s="1"/>
  <c r="EI770" i="14" s="1"/>
  <c r="GH771" i="14"/>
  <c r="GH770" i="14" s="1"/>
  <c r="HS770" i="14" s="1"/>
  <c r="FK717" i="14"/>
  <c r="GH717" i="14"/>
  <c r="HC717" i="14"/>
  <c r="HZ717" i="14"/>
  <c r="IU717" i="14"/>
  <c r="N759" i="14"/>
  <c r="FL717" i="14"/>
  <c r="GI717" i="14"/>
  <c r="HD717" i="14"/>
  <c r="IA717" i="14"/>
  <c r="BC402" i="16"/>
  <c r="BC401" i="16" s="1"/>
  <c r="BC400" i="16" s="1"/>
  <c r="BB401" i="16"/>
  <c r="BB400" i="16" s="1"/>
  <c r="BB347" i="16"/>
  <c r="BO347" i="16"/>
  <c r="Q350" i="16"/>
  <c r="R350" i="16" s="1"/>
  <c r="AA350" i="16"/>
  <c r="AB350" i="16" s="1"/>
  <c r="BC347" i="16"/>
  <c r="BP347" i="16"/>
  <c r="BF347" i="16"/>
  <c r="Q351" i="16"/>
  <c r="R351" i="16" s="1"/>
  <c r="AA351" i="16"/>
  <c r="AB351" i="16" s="1"/>
  <c r="Q356" i="16"/>
  <c r="R356" i="16" s="1"/>
  <c r="N389" i="16"/>
  <c r="Q357" i="16"/>
  <c r="R357" i="16" s="1"/>
  <c r="Q402" i="16"/>
  <c r="R402" i="16" s="1"/>
  <c r="AK401" i="16"/>
  <c r="AK400" i="16" s="1"/>
  <c r="AL401" i="16"/>
  <c r="AL400" i="16" s="1"/>
  <c r="AI402" i="16"/>
  <c r="AI401" i="16" s="1"/>
  <c r="AI400" i="16" s="1"/>
  <c r="O402" i="16"/>
  <c r="O401" i="16" s="1"/>
  <c r="O400" i="16" s="1"/>
  <c r="CQ770" i="14"/>
  <c r="GA770" i="14"/>
  <c r="JK770" i="14"/>
  <c r="AJ717" i="14"/>
  <c r="U717" i="14"/>
  <c r="AP717" i="14"/>
  <c r="GB770" i="14"/>
  <c r="JL770" i="14"/>
  <c r="EX717" i="14"/>
  <c r="FS717" i="14"/>
  <c r="GP717" i="14"/>
  <c r="HK717" i="14"/>
  <c r="IH717" i="14"/>
  <c r="JC717" i="14"/>
  <c r="CR770" i="14"/>
  <c r="FD717" i="14"/>
  <c r="FY717" i="14"/>
  <c r="GV717" i="14"/>
  <c r="HQ717" i="14"/>
  <c r="IN717" i="14"/>
  <c r="JI717" i="14"/>
  <c r="AS349" i="16"/>
  <c r="AS348" i="16" s="1"/>
  <c r="AS347" i="16" s="1"/>
  <c r="AU349" i="16"/>
  <c r="AV349" i="16" s="1"/>
  <c r="AV348" i="16" s="1"/>
  <c r="AV347" i="16" s="1"/>
  <c r="AR348" i="16"/>
  <c r="AR347" i="16" s="1"/>
  <c r="AA352" i="16"/>
  <c r="AB352" i="16" s="1"/>
  <c r="N348" i="16"/>
  <c r="Q352" i="16"/>
  <c r="R352" i="16" s="1"/>
  <c r="Q358" i="16"/>
  <c r="R358" i="16" s="1"/>
  <c r="AK348" i="16"/>
  <c r="AA353" i="16"/>
  <c r="AB353" i="16" s="1"/>
  <c r="X348" i="16"/>
  <c r="X347" i="16" s="1"/>
  <c r="AH389" i="16"/>
  <c r="Q353" i="16"/>
  <c r="R353" i="16" s="1"/>
  <c r="Q390" i="16"/>
  <c r="R390" i="16" s="1"/>
  <c r="AK389" i="16"/>
  <c r="Q354" i="16"/>
  <c r="R354" i="16" s="1"/>
  <c r="AA349" i="16"/>
  <c r="AH348" i="16"/>
  <c r="Q349" i="16"/>
  <c r="R349" i="16" s="1"/>
  <c r="Q355" i="16"/>
  <c r="R355" i="16" s="1"/>
  <c r="Q391" i="16"/>
  <c r="R391" i="16" s="1"/>
  <c r="O348" i="16"/>
  <c r="Y348" i="16"/>
  <c r="Y347" i="16" s="1"/>
  <c r="AL348" i="16"/>
  <c r="AI348" i="16"/>
  <c r="CY773" i="14"/>
  <c r="CY771" i="14" s="1"/>
  <c r="CY770" i="14" s="1"/>
  <c r="V717" i="14"/>
  <c r="AQ717" i="14"/>
  <c r="N718" i="14"/>
  <c r="CY718" i="14"/>
  <c r="CY759" i="14"/>
  <c r="FE717" i="14"/>
  <c r="GB718" i="14"/>
  <c r="GW717" i="14"/>
  <c r="HT718" i="14"/>
  <c r="IO717" i="14"/>
  <c r="JL718" i="14"/>
  <c r="BN717" i="14"/>
  <c r="CI717" i="14"/>
  <c r="DM717" i="14"/>
  <c r="EJ718" i="14"/>
  <c r="BG718" i="14"/>
  <c r="BG717" i="14" s="1"/>
  <c r="BF718" i="14"/>
  <c r="BF717" i="14" s="1"/>
  <c r="CQ717" i="14" s="1"/>
  <c r="CX718" i="14"/>
  <c r="CX759" i="14"/>
  <c r="AL391" i="16"/>
  <c r="AL389" i="16" s="1"/>
  <c r="AI391" i="16"/>
  <c r="AI389" i="16" s="1"/>
  <c r="O390" i="16"/>
  <c r="O389" i="16" s="1"/>
  <c r="EQ718" i="14"/>
  <c r="EQ717" i="14" s="1"/>
  <c r="EP718" i="14"/>
  <c r="EP717" i="14" s="1"/>
  <c r="O760" i="14"/>
  <c r="O759" i="14" s="1"/>
  <c r="O719" i="14"/>
  <c r="O718" i="14" s="1"/>
  <c r="L321" i="16"/>
  <c r="Q321" i="16" s="1"/>
  <c r="R321" i="16" s="1"/>
  <c r="L320" i="16"/>
  <c r="N320" i="16" s="1"/>
  <c r="O320" i="16" s="1"/>
  <c r="L323" i="16"/>
  <c r="Q323" i="16" s="1"/>
  <c r="R323" i="16" s="1"/>
  <c r="L322" i="16"/>
  <c r="Q322" i="16" s="1"/>
  <c r="R322" i="16" s="1"/>
  <c r="L691" i="14"/>
  <c r="N691" i="14" s="1"/>
  <c r="O691" i="14" s="1"/>
  <c r="L690" i="14"/>
  <c r="N690" i="14" s="1"/>
  <c r="O690" i="14" s="1"/>
  <c r="L693" i="14"/>
  <c r="N693" i="14" s="1"/>
  <c r="O693" i="14" s="1"/>
  <c r="L692" i="14"/>
  <c r="N692" i="14" s="1"/>
  <c r="O692" i="14" s="1"/>
  <c r="AK337" i="16"/>
  <c r="AL337" i="16" s="1"/>
  <c r="AK336" i="16"/>
  <c r="AL336" i="16" s="1"/>
  <c r="AK335" i="16"/>
  <c r="AL335" i="16" s="1"/>
  <c r="AK334" i="16"/>
  <c r="AL334" i="16" s="1"/>
  <c r="AK333" i="16"/>
  <c r="AL333" i="16" s="1"/>
  <c r="AK332" i="16"/>
  <c r="AL332" i="16" s="1"/>
  <c r="AK331" i="16"/>
  <c r="AL331" i="16" s="1"/>
  <c r="AK330" i="16"/>
  <c r="AL330" i="16" s="1"/>
  <c r="AK329" i="16"/>
  <c r="AL329" i="16" s="1"/>
  <c r="AK328" i="16"/>
  <c r="AL328" i="16" s="1"/>
  <c r="AK327" i="16"/>
  <c r="AL327" i="16" s="1"/>
  <c r="AK326" i="16"/>
  <c r="AL326" i="16" s="1"/>
  <c r="AK325" i="16"/>
  <c r="AL325" i="16" s="1"/>
  <c r="AK324" i="16"/>
  <c r="AL324" i="16" s="1"/>
  <c r="AK323" i="16"/>
  <c r="AL323" i="16" s="1"/>
  <c r="AK322" i="16"/>
  <c r="AL322" i="16" s="1"/>
  <c r="AK321" i="16"/>
  <c r="AL321" i="16" s="1"/>
  <c r="AK320" i="16"/>
  <c r="AL320" i="16" s="1"/>
  <c r="AK319" i="16"/>
  <c r="AL319" i="16" s="1"/>
  <c r="AK318" i="16"/>
  <c r="AL318" i="16" s="1"/>
  <c r="AK317" i="16"/>
  <c r="AL317" i="16" s="1"/>
  <c r="AK316" i="16"/>
  <c r="AL316" i="16" s="1"/>
  <c r="AK314" i="16"/>
  <c r="AL314" i="16" s="1"/>
  <c r="AK313" i="16"/>
  <c r="AL313" i="16" s="1"/>
  <c r="AK312" i="16"/>
  <c r="AL312" i="16" s="1"/>
  <c r="AK311" i="16"/>
  <c r="AL311" i="16" s="1"/>
  <c r="AK310" i="16"/>
  <c r="AL310" i="16" s="1"/>
  <c r="AK309" i="16"/>
  <c r="AL309" i="16" s="1"/>
  <c r="AK308" i="16"/>
  <c r="AL308" i="16" s="1"/>
  <c r="AK307" i="16"/>
  <c r="AL307" i="16" s="1"/>
  <c r="AH337" i="16"/>
  <c r="AI337" i="16" s="1"/>
  <c r="AH336" i="16"/>
  <c r="AI336" i="16" s="1"/>
  <c r="AH335" i="16"/>
  <c r="AI335" i="16" s="1"/>
  <c r="AH334" i="16"/>
  <c r="AI334" i="16" s="1"/>
  <c r="AH333" i="16"/>
  <c r="AI333" i="16" s="1"/>
  <c r="AH332" i="16"/>
  <c r="AI332" i="16" s="1"/>
  <c r="AH331" i="16"/>
  <c r="AI331" i="16" s="1"/>
  <c r="AH330" i="16"/>
  <c r="AI330" i="16" s="1"/>
  <c r="AH329" i="16"/>
  <c r="AI329" i="16" s="1"/>
  <c r="AH328" i="16"/>
  <c r="AI328" i="16" s="1"/>
  <c r="AH327" i="16"/>
  <c r="AI327" i="16" s="1"/>
  <c r="AH326" i="16"/>
  <c r="AI326" i="16" s="1"/>
  <c r="AH325" i="16"/>
  <c r="AI325" i="16" s="1"/>
  <c r="AH324" i="16"/>
  <c r="AI324" i="16" s="1"/>
  <c r="AH323" i="16"/>
  <c r="AI323" i="16" s="1"/>
  <c r="AH322" i="16"/>
  <c r="AI322" i="16" s="1"/>
  <c r="AH321" i="16"/>
  <c r="AI321" i="16" s="1"/>
  <c r="AH320" i="16"/>
  <c r="AI320" i="16" s="1"/>
  <c r="AH319" i="16"/>
  <c r="AI319" i="16" s="1"/>
  <c r="AH318" i="16"/>
  <c r="AI318" i="16" s="1"/>
  <c r="AH317" i="16"/>
  <c r="AI317" i="16" s="1"/>
  <c r="AH316" i="16"/>
  <c r="AI316" i="16" s="1"/>
  <c r="AH314" i="16"/>
  <c r="AI314" i="16" s="1"/>
  <c r="AH313" i="16"/>
  <c r="AI313" i="16" s="1"/>
  <c r="AH312" i="16"/>
  <c r="AI312" i="16" s="1"/>
  <c r="AH311" i="16"/>
  <c r="AI311" i="16" s="1"/>
  <c r="AH310" i="16"/>
  <c r="AI310" i="16" s="1"/>
  <c r="AH309" i="16"/>
  <c r="AI309" i="16" s="1"/>
  <c r="AH308" i="16"/>
  <c r="AI308" i="16" s="1"/>
  <c r="AH307" i="16"/>
  <c r="V318" i="16"/>
  <c r="X318" i="16" s="1"/>
  <c r="Y318" i="16" s="1"/>
  <c r="V317" i="16"/>
  <c r="X317" i="16" s="1"/>
  <c r="Y317" i="16" s="1"/>
  <c r="V316" i="16"/>
  <c r="X316" i="16" s="1"/>
  <c r="V311" i="16"/>
  <c r="X311" i="16" s="1"/>
  <c r="Y311" i="16" s="1"/>
  <c r="V310" i="16"/>
  <c r="X310" i="16" s="1"/>
  <c r="Y310" i="16" s="1"/>
  <c r="V309" i="16"/>
  <c r="X309" i="16" s="1"/>
  <c r="Y309" i="16" s="1"/>
  <c r="V308" i="16"/>
  <c r="X308" i="16" s="1"/>
  <c r="Y308" i="16" s="1"/>
  <c r="V307" i="16"/>
  <c r="X307" i="16" s="1"/>
  <c r="L319" i="16"/>
  <c r="N319" i="16" s="1"/>
  <c r="O319" i="16" s="1"/>
  <c r="L318" i="16"/>
  <c r="N318" i="16" s="1"/>
  <c r="O318" i="16" s="1"/>
  <c r="L317" i="16"/>
  <c r="N317" i="16" s="1"/>
  <c r="O317" i="16" s="1"/>
  <c r="L316" i="16"/>
  <c r="N316" i="16" s="1"/>
  <c r="L308" i="16"/>
  <c r="Q308" i="16" s="1"/>
  <c r="R308" i="16" s="1"/>
  <c r="L307" i="16"/>
  <c r="N307" i="16" s="1"/>
  <c r="O307" i="16" s="1"/>
  <c r="BP315" i="16"/>
  <c r="BO315" i="16"/>
  <c r="BP306" i="16"/>
  <c r="BO306" i="16"/>
  <c r="BM315" i="16"/>
  <c r="BL315" i="16"/>
  <c r="BM306" i="16"/>
  <c r="BL306" i="16"/>
  <c r="BF315" i="16"/>
  <c r="BE315" i="16"/>
  <c r="BF306" i="16"/>
  <c r="BE306" i="16"/>
  <c r="BC315" i="16"/>
  <c r="BB315" i="16"/>
  <c r="BC306" i="16"/>
  <c r="BB306" i="16"/>
  <c r="AV315" i="16"/>
  <c r="AU315" i="16"/>
  <c r="AV306" i="16"/>
  <c r="AU306" i="16"/>
  <c r="AS315" i="16"/>
  <c r="AR315" i="16"/>
  <c r="AS306" i="16"/>
  <c r="AR306" i="16"/>
  <c r="AH347" i="16" l="1"/>
  <c r="R401" i="16"/>
  <c r="R400" i="16" s="1"/>
  <c r="AK347" i="16"/>
  <c r="Q401" i="16"/>
  <c r="Q400" i="16" s="1"/>
  <c r="AU348" i="16"/>
  <c r="AU347" i="16" s="1"/>
  <c r="BF403" i="16"/>
  <c r="BF401" i="16" s="1"/>
  <c r="BF400" i="16" s="1"/>
  <c r="BE401" i="16"/>
  <c r="BE400" i="16" s="1"/>
  <c r="JK717" i="14"/>
  <c r="N717" i="14"/>
  <c r="AY717" i="14" s="1"/>
  <c r="EJ770" i="14"/>
  <c r="HT717" i="14"/>
  <c r="HS717" i="14"/>
  <c r="N347" i="16"/>
  <c r="Q389" i="16"/>
  <c r="R389" i="16"/>
  <c r="GA717" i="14"/>
  <c r="JL717" i="14"/>
  <c r="R348" i="16"/>
  <c r="Q348" i="16"/>
  <c r="AB349" i="16"/>
  <c r="AB348" i="16" s="1"/>
  <c r="AB347" i="16" s="1"/>
  <c r="AA348" i="16"/>
  <c r="AA347" i="16" s="1"/>
  <c r="O347" i="16"/>
  <c r="AL347" i="16"/>
  <c r="AI347" i="16"/>
  <c r="O717" i="14"/>
  <c r="AZ717" i="14" s="1"/>
  <c r="CR717" i="14"/>
  <c r="CY717" i="14"/>
  <c r="EJ717" i="14" s="1"/>
  <c r="GB717" i="14"/>
  <c r="CX717" i="14"/>
  <c r="EI717" i="14" s="1"/>
  <c r="AS305" i="16"/>
  <c r="AV305" i="16"/>
  <c r="BF305" i="16"/>
  <c r="BM305" i="16"/>
  <c r="Q319" i="16"/>
  <c r="R319" i="16" s="1"/>
  <c r="BL305" i="16"/>
  <c r="BC305" i="16"/>
  <c r="BP305" i="16"/>
  <c r="AR305" i="16"/>
  <c r="AU305" i="16"/>
  <c r="BE305" i="16"/>
  <c r="BB305" i="16"/>
  <c r="BO305" i="16"/>
  <c r="Q307" i="16"/>
  <c r="R307" i="16" s="1"/>
  <c r="R306" i="16" s="1"/>
  <c r="AA317" i="16"/>
  <c r="AB317" i="16" s="1"/>
  <c r="AA307" i="16"/>
  <c r="AB307" i="16" s="1"/>
  <c r="AA316" i="16"/>
  <c r="AB316" i="16" s="1"/>
  <c r="Q320" i="16"/>
  <c r="R320" i="16" s="1"/>
  <c r="AH315" i="16"/>
  <c r="N308" i="16"/>
  <c r="O308" i="16" s="1"/>
  <c r="O306" i="16" s="1"/>
  <c r="Q317" i="16"/>
  <c r="R317" i="16" s="1"/>
  <c r="O316" i="16"/>
  <c r="Q318" i="16"/>
  <c r="R318" i="16" s="1"/>
  <c r="AA311" i="16"/>
  <c r="AB311" i="16" s="1"/>
  <c r="N323" i="16"/>
  <c r="O323" i="16" s="1"/>
  <c r="AH306" i="16"/>
  <c r="AA308" i="16"/>
  <c r="AB308" i="16" s="1"/>
  <c r="AA318" i="16"/>
  <c r="AB318" i="16" s="1"/>
  <c r="Q316" i="16"/>
  <c r="R316" i="16" s="1"/>
  <c r="AA309" i="16"/>
  <c r="AB309" i="16" s="1"/>
  <c r="AA310" i="16"/>
  <c r="AB310" i="16" s="1"/>
  <c r="N321" i="16"/>
  <c r="O321" i="16" s="1"/>
  <c r="N322" i="16"/>
  <c r="O322" i="16" s="1"/>
  <c r="AK315" i="16"/>
  <c r="AL315" i="16"/>
  <c r="AL306" i="16"/>
  <c r="AK306" i="16"/>
  <c r="AI315" i="16"/>
  <c r="AI307" i="16"/>
  <c r="AI306" i="16" s="1"/>
  <c r="X315" i="16"/>
  <c r="Y316" i="16"/>
  <c r="Y315" i="16" s="1"/>
  <c r="Y307" i="16"/>
  <c r="Y306" i="16" s="1"/>
  <c r="X306" i="16"/>
  <c r="BQ219" i="15"/>
  <c r="BP219" i="15"/>
  <c r="BN219" i="15"/>
  <c r="BM219" i="15"/>
  <c r="BG219" i="15"/>
  <c r="BF219" i="15"/>
  <c r="BD219" i="15"/>
  <c r="BC219" i="15"/>
  <c r="AM219" i="15"/>
  <c r="AL219" i="15"/>
  <c r="AJ219" i="15"/>
  <c r="AI219" i="15"/>
  <c r="AC219" i="15"/>
  <c r="AB219" i="15"/>
  <c r="Z219" i="15"/>
  <c r="Y219" i="15"/>
  <c r="S219" i="15"/>
  <c r="R219" i="15"/>
  <c r="P219" i="15"/>
  <c r="O219" i="15"/>
  <c r="BQ215" i="15"/>
  <c r="BP215" i="15"/>
  <c r="BN215" i="15"/>
  <c r="BM215" i="15"/>
  <c r="BG215" i="15"/>
  <c r="BF215" i="15"/>
  <c r="BD215" i="15"/>
  <c r="BC215" i="15"/>
  <c r="AM215" i="15"/>
  <c r="AL215" i="15"/>
  <c r="AJ215" i="15"/>
  <c r="AI215" i="15"/>
  <c r="AC215" i="15"/>
  <c r="AB215" i="15"/>
  <c r="Z215" i="15"/>
  <c r="Y215" i="15"/>
  <c r="S215" i="15"/>
  <c r="R215" i="15"/>
  <c r="P215" i="15"/>
  <c r="O215" i="15"/>
  <c r="Z214" i="15" l="1"/>
  <c r="O214" i="15"/>
  <c r="BC214" i="15"/>
  <c r="P214" i="15"/>
  <c r="BQ214" i="15"/>
  <c r="Y214" i="15"/>
  <c r="AL214" i="15"/>
  <c r="BM214" i="15"/>
  <c r="R214" i="15"/>
  <c r="AI214" i="15"/>
  <c r="S214" i="15"/>
  <c r="AJ214" i="15"/>
  <c r="AC214" i="15"/>
  <c r="AB214" i="15"/>
  <c r="BG214" i="15"/>
  <c r="R347" i="16"/>
  <c r="Q347" i="16"/>
  <c r="BN214" i="15"/>
  <c r="BP214" i="15"/>
  <c r="BD214" i="15"/>
  <c r="AM214" i="15"/>
  <c r="BF214" i="15"/>
  <c r="AH305" i="16"/>
  <c r="R315" i="16"/>
  <c r="R305" i="16" s="1"/>
  <c r="N315" i="16"/>
  <c r="N306" i="16"/>
  <c r="AB306" i="16"/>
  <c r="Q306" i="16"/>
  <c r="AI305" i="16"/>
  <c r="Q315" i="16"/>
  <c r="O315" i="16"/>
  <c r="O305" i="16" s="1"/>
  <c r="AA306" i="16"/>
  <c r="AB315" i="16"/>
  <c r="AA315" i="16"/>
  <c r="AL305" i="16"/>
  <c r="AK305" i="16"/>
  <c r="X305" i="16"/>
  <c r="Y305" i="16"/>
  <c r="JJ685" i="14"/>
  <c r="JI685" i="14"/>
  <c r="JC685" i="14"/>
  <c r="JB685" i="14"/>
  <c r="IV685" i="14"/>
  <c r="IU685" i="14"/>
  <c r="IO685" i="14"/>
  <c r="IN685" i="14"/>
  <c r="IH685" i="14"/>
  <c r="IG685" i="14"/>
  <c r="IA685" i="14"/>
  <c r="HZ685" i="14"/>
  <c r="HR685" i="14"/>
  <c r="HQ685" i="14"/>
  <c r="HK685" i="14"/>
  <c r="HJ685" i="14"/>
  <c r="HD685" i="14"/>
  <c r="HC685" i="14"/>
  <c r="GW685" i="14"/>
  <c r="GV685" i="14"/>
  <c r="GP685" i="14"/>
  <c r="GO685" i="14"/>
  <c r="GI685" i="14"/>
  <c r="GH685" i="14"/>
  <c r="FZ685" i="14"/>
  <c r="FY685" i="14"/>
  <c r="FS685" i="14"/>
  <c r="FR685" i="14"/>
  <c r="FL685" i="14"/>
  <c r="FK685" i="14"/>
  <c r="FE685" i="14"/>
  <c r="FD685" i="14"/>
  <c r="EX685" i="14"/>
  <c r="EW685" i="14"/>
  <c r="EQ685" i="14"/>
  <c r="EP685" i="14"/>
  <c r="EH685" i="14"/>
  <c r="EG685" i="14"/>
  <c r="EA685" i="14"/>
  <c r="DZ685" i="14"/>
  <c r="DT685" i="14"/>
  <c r="DS685" i="14"/>
  <c r="DM685" i="14"/>
  <c r="DL685" i="14"/>
  <c r="DF685" i="14"/>
  <c r="DE685" i="14"/>
  <c r="CP685" i="14"/>
  <c r="CO685" i="14"/>
  <c r="CI685" i="14"/>
  <c r="CH685" i="14"/>
  <c r="CB685" i="14"/>
  <c r="CA685" i="14"/>
  <c r="BU685" i="14"/>
  <c r="BT685" i="14"/>
  <c r="BN685" i="14"/>
  <c r="BM685" i="14"/>
  <c r="AX685" i="14"/>
  <c r="AW685" i="14"/>
  <c r="AQ685" i="14"/>
  <c r="AP685" i="14"/>
  <c r="AJ685" i="14"/>
  <c r="AI685" i="14"/>
  <c r="AC685" i="14"/>
  <c r="AB685" i="14"/>
  <c r="V685" i="14"/>
  <c r="U685" i="14"/>
  <c r="JJ676" i="14"/>
  <c r="JL676" i="14" s="1"/>
  <c r="JI676" i="14"/>
  <c r="JI675" i="14" s="1"/>
  <c r="JC676" i="14"/>
  <c r="JB676" i="14"/>
  <c r="IV676" i="14"/>
  <c r="IU676" i="14"/>
  <c r="IO676" i="14"/>
  <c r="IO675" i="14" s="1"/>
  <c r="IN676" i="14"/>
  <c r="IH676" i="14"/>
  <c r="IG676" i="14"/>
  <c r="IA676" i="14"/>
  <c r="HZ676" i="14"/>
  <c r="HR676" i="14"/>
  <c r="HT676" i="14" s="1"/>
  <c r="HQ676" i="14"/>
  <c r="HQ675" i="14" s="1"/>
  <c r="HK676" i="14"/>
  <c r="HK675" i="14" s="1"/>
  <c r="HJ676" i="14"/>
  <c r="HD676" i="14"/>
  <c r="HC676" i="14"/>
  <c r="GW676" i="14"/>
  <c r="GV676" i="14"/>
  <c r="GP676" i="14"/>
  <c r="GO676" i="14"/>
  <c r="GI676" i="14"/>
  <c r="GH676" i="14"/>
  <c r="GH675" i="14" s="1"/>
  <c r="FS676" i="14"/>
  <c r="FR676" i="14"/>
  <c r="FL676" i="14"/>
  <c r="FK676" i="14"/>
  <c r="FE676" i="14"/>
  <c r="FD676" i="14"/>
  <c r="EX676" i="14"/>
  <c r="EW676" i="14"/>
  <c r="EQ676" i="14"/>
  <c r="EP676" i="14"/>
  <c r="EH676" i="14"/>
  <c r="EG676" i="14"/>
  <c r="EA676" i="14"/>
  <c r="DZ676" i="14"/>
  <c r="DT676" i="14"/>
  <c r="DS676" i="14"/>
  <c r="DM676" i="14"/>
  <c r="DL676" i="14"/>
  <c r="DF676" i="14"/>
  <c r="DE676" i="14"/>
  <c r="CP676" i="14"/>
  <c r="CR676" i="14" s="1"/>
  <c r="CO676" i="14"/>
  <c r="CI676" i="14"/>
  <c r="CH676" i="14"/>
  <c r="CB676" i="14"/>
  <c r="CA676" i="14"/>
  <c r="BU676" i="14"/>
  <c r="BT676" i="14"/>
  <c r="BN676" i="14"/>
  <c r="BM676" i="14"/>
  <c r="AX676" i="14"/>
  <c r="AZ676" i="14" s="1"/>
  <c r="AW676" i="14"/>
  <c r="AQ676" i="14"/>
  <c r="AP676" i="14"/>
  <c r="AJ676" i="14"/>
  <c r="AI676" i="14"/>
  <c r="AC676" i="14"/>
  <c r="AB676" i="14"/>
  <c r="V676" i="14"/>
  <c r="U676" i="14"/>
  <c r="CX707" i="14"/>
  <c r="CY707" i="14" s="1"/>
  <c r="CX706" i="14"/>
  <c r="CY706" i="14" s="1"/>
  <c r="CX705" i="14"/>
  <c r="CY705" i="14" s="1"/>
  <c r="CX704" i="14"/>
  <c r="CY704" i="14" s="1"/>
  <c r="CX684" i="14"/>
  <c r="CY684" i="14" s="1"/>
  <c r="FZ676" i="14"/>
  <c r="FY676" i="14"/>
  <c r="CX703" i="14"/>
  <c r="CY703" i="14" s="1"/>
  <c r="CX702" i="14"/>
  <c r="CY702" i="14" s="1"/>
  <c r="CX701" i="14"/>
  <c r="CY701" i="14" s="1"/>
  <c r="CX700" i="14"/>
  <c r="CY700" i="14" s="1"/>
  <c r="CX699" i="14"/>
  <c r="CY699" i="14" s="1"/>
  <c r="CX683" i="14"/>
  <c r="CY683" i="14" s="1"/>
  <c r="CX682" i="14"/>
  <c r="CY682" i="14" s="1"/>
  <c r="CX681" i="14"/>
  <c r="CY681" i="14" s="1"/>
  <c r="CX698" i="14"/>
  <c r="CY698" i="14" s="1"/>
  <c r="CX677" i="14"/>
  <c r="CY677" i="14" s="1"/>
  <c r="L678" i="14"/>
  <c r="N678" i="14" s="1"/>
  <c r="O678" i="14" s="1"/>
  <c r="L677" i="14"/>
  <c r="N677" i="14" s="1"/>
  <c r="O677" i="14" s="1"/>
  <c r="BD688" i="14"/>
  <c r="BF688" i="14" s="1"/>
  <c r="BG688" i="14" s="1"/>
  <c r="CX697" i="14"/>
  <c r="CY697" i="14" s="1"/>
  <c r="CX696" i="14"/>
  <c r="CY696" i="14" s="1"/>
  <c r="CX695" i="14"/>
  <c r="CY695" i="14" s="1"/>
  <c r="CX694" i="14"/>
  <c r="CY694" i="14" s="1"/>
  <c r="CX693" i="14"/>
  <c r="CY693" i="14" s="1"/>
  <c r="CX680" i="14"/>
  <c r="CY680" i="14" s="1"/>
  <c r="CX679" i="14"/>
  <c r="CY679" i="14" s="1"/>
  <c r="CX678" i="14"/>
  <c r="CY678" i="14" s="1"/>
  <c r="CX692" i="14"/>
  <c r="CY692" i="14" s="1"/>
  <c r="CX691" i="14"/>
  <c r="CY691" i="14" s="1"/>
  <c r="CX690" i="14"/>
  <c r="CY690" i="14" s="1"/>
  <c r="CX689" i="14"/>
  <c r="CY689" i="14" s="1"/>
  <c r="CX688" i="14"/>
  <c r="CY688" i="14" s="1"/>
  <c r="CX687" i="14"/>
  <c r="CX686" i="14"/>
  <c r="CY686" i="14" s="1"/>
  <c r="L689" i="14"/>
  <c r="N689" i="14" s="1"/>
  <c r="O689" i="14" s="1"/>
  <c r="L688" i="14"/>
  <c r="N688" i="14" s="1"/>
  <c r="O688" i="14" s="1"/>
  <c r="L687" i="14"/>
  <c r="N687" i="14" s="1"/>
  <c r="L686" i="14"/>
  <c r="N686" i="14" s="1"/>
  <c r="O686" i="14" s="1"/>
  <c r="BD687" i="14"/>
  <c r="BF687" i="14" s="1"/>
  <c r="BD686" i="14"/>
  <c r="BF686" i="14" s="1"/>
  <c r="BG686" i="14" s="1"/>
  <c r="BD681" i="14"/>
  <c r="BF681" i="14" s="1"/>
  <c r="BG681" i="14" s="1"/>
  <c r="BD680" i="14"/>
  <c r="BF680" i="14" s="1"/>
  <c r="BG680" i="14" s="1"/>
  <c r="BD679" i="14"/>
  <c r="BF679" i="14" s="1"/>
  <c r="BG679" i="14" s="1"/>
  <c r="BD678" i="14"/>
  <c r="BF678" i="14" s="1"/>
  <c r="BG678" i="14" s="1"/>
  <c r="BD677" i="14"/>
  <c r="BF677" i="14" s="1"/>
  <c r="BG677" i="14" s="1"/>
  <c r="JB675" i="14" l="1"/>
  <c r="GW675" i="14"/>
  <c r="JC675" i="14"/>
  <c r="IV675" i="14"/>
  <c r="HZ675" i="14"/>
  <c r="BG687" i="14"/>
  <c r="CR570" i="14" s="1"/>
  <c r="CQ570" i="14"/>
  <c r="CY687" i="14"/>
  <c r="EJ570" i="14" s="1"/>
  <c r="EI570" i="14"/>
  <c r="O687" i="14"/>
  <c r="AZ570" i="14" s="1"/>
  <c r="AY570" i="14"/>
  <c r="GP675" i="14"/>
  <c r="IU675" i="14"/>
  <c r="IH675" i="14"/>
  <c r="IN675" i="14"/>
  <c r="N305" i="16"/>
  <c r="Q305" i="16"/>
  <c r="AB305" i="16"/>
  <c r="AA305" i="16"/>
  <c r="AB675" i="14"/>
  <c r="DL675" i="14"/>
  <c r="EG675" i="14"/>
  <c r="EA675" i="14"/>
  <c r="AC675" i="14"/>
  <c r="CB675" i="14"/>
  <c r="EX675" i="14"/>
  <c r="FE675" i="14"/>
  <c r="O676" i="14"/>
  <c r="CI675" i="14"/>
  <c r="DM675" i="14"/>
  <c r="CO675" i="14"/>
  <c r="BG676" i="14"/>
  <c r="CY676" i="14"/>
  <c r="EQ675" i="14"/>
  <c r="AJ675" i="14"/>
  <c r="BN675" i="14"/>
  <c r="FD675" i="14"/>
  <c r="DS675" i="14"/>
  <c r="EP675" i="14"/>
  <c r="FK675" i="14"/>
  <c r="AW675" i="14"/>
  <c r="DE675" i="14"/>
  <c r="DZ675" i="14"/>
  <c r="AI675" i="14"/>
  <c r="DF675" i="14"/>
  <c r="N676" i="14"/>
  <c r="CX676" i="14"/>
  <c r="AP675" i="14"/>
  <c r="U675" i="14"/>
  <c r="N685" i="14"/>
  <c r="BF685" i="14"/>
  <c r="CA675" i="14"/>
  <c r="CX685" i="14"/>
  <c r="AQ675" i="14"/>
  <c r="FL675" i="14"/>
  <c r="BF676" i="14"/>
  <c r="IG675" i="14"/>
  <c r="FS675" i="14"/>
  <c r="IA675" i="14"/>
  <c r="HC675" i="14"/>
  <c r="HD675" i="14"/>
  <c r="GI675" i="14"/>
  <c r="DT675" i="14"/>
  <c r="BU675" i="14"/>
  <c r="V675" i="14"/>
  <c r="BM675" i="14"/>
  <c r="FY675" i="14"/>
  <c r="BT675" i="14"/>
  <c r="EW675" i="14"/>
  <c r="FR675" i="14"/>
  <c r="GO675" i="14"/>
  <c r="HJ675" i="14"/>
  <c r="CH675" i="14"/>
  <c r="GV675" i="14"/>
  <c r="GB676" i="14"/>
  <c r="EJ676" i="14"/>
  <c r="BG685" i="14" l="1"/>
  <c r="BG675" i="14" s="1"/>
  <c r="CR675" i="14" s="1"/>
  <c r="CY685" i="14"/>
  <c r="CY675" i="14" s="1"/>
  <c r="EJ675" i="14" s="1"/>
  <c r="O685" i="14"/>
  <c r="O675" i="14" s="1"/>
  <c r="AZ675" i="14" s="1"/>
  <c r="JL675" i="14"/>
  <c r="JK675" i="14"/>
  <c r="N675" i="14"/>
  <c r="AY675" i="14" s="1"/>
  <c r="GB675" i="14"/>
  <c r="HT675" i="14"/>
  <c r="HS675" i="14"/>
  <c r="GA675" i="14"/>
  <c r="BF675" i="14"/>
  <c r="CQ675" i="14" s="1"/>
  <c r="CX675" i="14"/>
  <c r="EI675" i="14" s="1"/>
  <c r="BA101" i="15" l="1"/>
  <c r="BC101" i="15" s="1"/>
  <c r="BA100" i="15"/>
  <c r="BC100" i="15" s="1"/>
  <c r="BA99" i="15"/>
  <c r="BC99" i="15" s="1"/>
  <c r="BF99" i="15" s="1"/>
  <c r="BG99" i="15" s="1"/>
  <c r="AI106" i="15"/>
  <c r="AI105" i="15"/>
  <c r="AI104" i="15"/>
  <c r="AL104" i="15" s="1"/>
  <c r="AM104" i="15" s="1"/>
  <c r="AI103" i="15"/>
  <c r="M108" i="15"/>
  <c r="M107" i="15"/>
  <c r="M106" i="15"/>
  <c r="M105" i="15"/>
  <c r="M104" i="15"/>
  <c r="M103" i="15"/>
  <c r="N92" i="16"/>
  <c r="BM98" i="15"/>
  <c r="BQ98" i="15"/>
  <c r="BP98" i="15"/>
  <c r="BN98" i="15"/>
  <c r="AW98" i="15"/>
  <c r="AV98" i="15"/>
  <c r="AT98" i="15"/>
  <c r="AS98" i="15"/>
  <c r="AM98" i="15"/>
  <c r="AL98" i="15"/>
  <c r="AJ98" i="15"/>
  <c r="AI98" i="15"/>
  <c r="AC98" i="15"/>
  <c r="AB98" i="15"/>
  <c r="Z98" i="15"/>
  <c r="Y98" i="15"/>
  <c r="S98" i="15"/>
  <c r="R98" i="15"/>
  <c r="P98" i="15"/>
  <c r="O98" i="15"/>
  <c r="AW109" i="15"/>
  <c r="AV109" i="15"/>
  <c r="AT109" i="15"/>
  <c r="AS109" i="15"/>
  <c r="AW102" i="15"/>
  <c r="AV102" i="15"/>
  <c r="AT102" i="15"/>
  <c r="AS102" i="15"/>
  <c r="BQ109" i="15"/>
  <c r="BP109" i="15"/>
  <c r="BN109" i="15"/>
  <c r="BM109" i="15"/>
  <c r="BG109" i="15"/>
  <c r="BF109" i="15"/>
  <c r="BD109" i="15"/>
  <c r="BC109" i="15"/>
  <c r="AM109" i="15"/>
  <c r="AL109" i="15"/>
  <c r="AJ109" i="15"/>
  <c r="AI109" i="15"/>
  <c r="AC109" i="15"/>
  <c r="AB109" i="15"/>
  <c r="Z109" i="15"/>
  <c r="Y109" i="15"/>
  <c r="S109" i="15"/>
  <c r="R109" i="15"/>
  <c r="P109" i="15"/>
  <c r="O109" i="15"/>
  <c r="BQ102" i="15"/>
  <c r="BP102" i="15"/>
  <c r="BN102" i="15"/>
  <c r="BM102" i="15"/>
  <c r="BG102" i="15"/>
  <c r="BF102" i="15"/>
  <c r="BD102" i="15"/>
  <c r="BC102" i="15"/>
  <c r="AC102" i="15"/>
  <c r="AB102" i="15"/>
  <c r="Z102" i="15"/>
  <c r="Y102" i="15"/>
  <c r="BP98" i="16"/>
  <c r="BO98" i="16"/>
  <c r="BM98" i="16"/>
  <c r="BL98" i="16"/>
  <c r="BF98" i="16"/>
  <c r="BE98" i="16"/>
  <c r="BC98" i="16"/>
  <c r="BB98" i="16"/>
  <c r="AV98" i="16"/>
  <c r="AU98" i="16"/>
  <c r="AS98" i="16"/>
  <c r="AR98" i="16"/>
  <c r="AL98" i="16"/>
  <c r="AK98" i="16"/>
  <c r="AI98" i="16"/>
  <c r="AH98" i="16"/>
  <c r="AB98" i="16"/>
  <c r="AA98" i="16"/>
  <c r="Y98" i="16"/>
  <c r="X98" i="16"/>
  <c r="R98" i="16"/>
  <c r="Q98" i="16"/>
  <c r="O98" i="16"/>
  <c r="N98" i="16"/>
  <c r="BP95" i="16"/>
  <c r="BO95" i="16"/>
  <c r="BM95" i="16"/>
  <c r="BL95" i="16"/>
  <c r="BF95" i="16"/>
  <c r="BE95" i="16"/>
  <c r="BC95" i="16"/>
  <c r="BB95" i="16"/>
  <c r="AV95" i="16"/>
  <c r="AU95" i="16"/>
  <c r="AS95" i="16"/>
  <c r="AR95" i="16"/>
  <c r="AL95" i="16"/>
  <c r="AK95" i="16"/>
  <c r="AI95" i="16"/>
  <c r="AH95" i="16"/>
  <c r="AB95" i="16"/>
  <c r="AA95" i="16"/>
  <c r="Y95" i="16"/>
  <c r="X95" i="16"/>
  <c r="R95" i="16"/>
  <c r="Q95" i="16"/>
  <c r="O95" i="16"/>
  <c r="N95" i="16"/>
  <c r="BP92" i="16"/>
  <c r="BO92" i="16"/>
  <c r="BM92" i="16"/>
  <c r="BL92" i="16"/>
  <c r="BF92" i="16"/>
  <c r="BF91" i="16" s="1"/>
  <c r="BE92" i="16"/>
  <c r="BC92" i="16"/>
  <c r="BC91" i="16" s="1"/>
  <c r="BB92" i="16"/>
  <c r="BB91" i="16" s="1"/>
  <c r="AV92" i="16"/>
  <c r="AU92" i="16"/>
  <c r="AU91" i="16" s="1"/>
  <c r="AS92" i="16"/>
  <c r="AR92" i="16"/>
  <c r="AL92" i="16"/>
  <c r="AK92" i="16"/>
  <c r="AI92" i="16"/>
  <c r="AI91" i="16" s="1"/>
  <c r="AH92" i="16"/>
  <c r="AH91" i="16" s="1"/>
  <c r="AB92" i="16"/>
  <c r="AB91" i="16" s="1"/>
  <c r="AA92" i="16"/>
  <c r="AA91" i="16" s="1"/>
  <c r="Y92" i="16"/>
  <c r="X92" i="16"/>
  <c r="X91" i="16" s="1"/>
  <c r="R92" i="16"/>
  <c r="Q92" i="16"/>
  <c r="O92" i="16"/>
  <c r="O91" i="16" s="1"/>
  <c r="DS289" i="14"/>
  <c r="DS288" i="14"/>
  <c r="DT288" i="14" s="1"/>
  <c r="DL289" i="14"/>
  <c r="DL288" i="14"/>
  <c r="DM288" i="14" s="1"/>
  <c r="DE291" i="14"/>
  <c r="DF291" i="14" s="1"/>
  <c r="DE290" i="14"/>
  <c r="DF290" i="14" s="1"/>
  <c r="DE289" i="14"/>
  <c r="DF289" i="14" s="1"/>
  <c r="DE288" i="14"/>
  <c r="DF288" i="14" s="1"/>
  <c r="DL285" i="14"/>
  <c r="DM285" i="14" s="1"/>
  <c r="DL284" i="14"/>
  <c r="DM284" i="14" s="1"/>
  <c r="DL283" i="14"/>
  <c r="DM283" i="14" s="1"/>
  <c r="DZ281" i="14"/>
  <c r="EA281" i="14" s="1"/>
  <c r="DZ280" i="14"/>
  <c r="EA280" i="14" s="1"/>
  <c r="DL282" i="14"/>
  <c r="DM282" i="14" s="1"/>
  <c r="DL281" i="14"/>
  <c r="DM281" i="14" s="1"/>
  <c r="DZ288" i="14"/>
  <c r="EA288" i="14" s="1"/>
  <c r="EA287" i="14" s="1"/>
  <c r="DZ279" i="14"/>
  <c r="EA279" i="14" s="1"/>
  <c r="DL280" i="14"/>
  <c r="DM280" i="14" s="1"/>
  <c r="DL279" i="14"/>
  <c r="DM279" i="14" s="1"/>
  <c r="AG298" i="14"/>
  <c r="AI298" i="14" s="1"/>
  <c r="AJ298" i="14" s="1"/>
  <c r="AG297" i="14"/>
  <c r="AI297" i="14" s="1"/>
  <c r="AG292" i="14"/>
  <c r="AI292" i="14" s="1"/>
  <c r="AJ292" i="14" s="1"/>
  <c r="AG291" i="14"/>
  <c r="AI291" i="14" s="1"/>
  <c r="AJ291" i="14" s="1"/>
  <c r="AG290" i="14"/>
  <c r="AI290" i="14" s="1"/>
  <c r="AJ290" i="14" s="1"/>
  <c r="AG289" i="14"/>
  <c r="AI289" i="14" s="1"/>
  <c r="AJ289" i="14" s="1"/>
  <c r="AG288" i="14"/>
  <c r="AI288" i="14" s="1"/>
  <c r="Z295" i="14"/>
  <c r="AB295" i="14" s="1"/>
  <c r="AC295" i="14" s="1"/>
  <c r="Z294" i="14"/>
  <c r="AB294" i="14" s="1"/>
  <c r="AC294" i="14" s="1"/>
  <c r="Z293" i="14"/>
  <c r="AB293" i="14" s="1"/>
  <c r="AC293" i="14" s="1"/>
  <c r="Z292" i="14"/>
  <c r="AB292" i="14" s="1"/>
  <c r="AC292" i="14" s="1"/>
  <c r="Z291" i="14"/>
  <c r="AB291" i="14" s="1"/>
  <c r="AC291" i="14" s="1"/>
  <c r="Z290" i="14"/>
  <c r="AB290" i="14" s="1"/>
  <c r="AC290" i="14" s="1"/>
  <c r="Z289" i="14"/>
  <c r="AB289" i="14" s="1"/>
  <c r="AC289" i="14" s="1"/>
  <c r="Z288" i="14"/>
  <c r="AB288" i="14" s="1"/>
  <c r="S293" i="14"/>
  <c r="U293" i="14" s="1"/>
  <c r="V293" i="14" s="1"/>
  <c r="S292" i="14"/>
  <c r="U292" i="14" s="1"/>
  <c r="V292" i="14" s="1"/>
  <c r="S291" i="14"/>
  <c r="U291" i="14" s="1"/>
  <c r="V291" i="14" s="1"/>
  <c r="S290" i="14"/>
  <c r="U290" i="14" s="1"/>
  <c r="V290" i="14" s="1"/>
  <c r="S289" i="14"/>
  <c r="U289" i="14" s="1"/>
  <c r="S288" i="14"/>
  <c r="U288" i="14" s="1"/>
  <c r="V288" i="14" s="1"/>
  <c r="AB299" i="14"/>
  <c r="AC299" i="14" s="1"/>
  <c r="AB298" i="14"/>
  <c r="AC298" i="14" s="1"/>
  <c r="AB297" i="14"/>
  <c r="AC297" i="14" s="1"/>
  <c r="HH286" i="14"/>
  <c r="HJ286" i="14" s="1"/>
  <c r="HK286" i="14" s="1"/>
  <c r="HH285" i="14"/>
  <c r="HJ285" i="14" s="1"/>
  <c r="HK285" i="14" s="1"/>
  <c r="HH284" i="14"/>
  <c r="HJ284" i="14" s="1"/>
  <c r="HK284" i="14" s="1"/>
  <c r="HH283" i="14"/>
  <c r="HJ283" i="14" s="1"/>
  <c r="HK283" i="14" s="1"/>
  <c r="HH282" i="14"/>
  <c r="HJ282" i="14" s="1"/>
  <c r="HK282" i="14" s="1"/>
  <c r="HH281" i="14"/>
  <c r="HJ281" i="14" s="1"/>
  <c r="HK281" i="14" s="1"/>
  <c r="HH280" i="14"/>
  <c r="HJ280" i="14" s="1"/>
  <c r="HK280" i="14" s="1"/>
  <c r="HH279" i="14"/>
  <c r="HJ279" i="14" s="1"/>
  <c r="HA285" i="14"/>
  <c r="HC285" i="14" s="1"/>
  <c r="HD285" i="14" s="1"/>
  <c r="HA284" i="14"/>
  <c r="HC284" i="14" s="1"/>
  <c r="HD284" i="14" s="1"/>
  <c r="HA283" i="14"/>
  <c r="HC283" i="14" s="1"/>
  <c r="HD283" i="14" s="1"/>
  <c r="HA282" i="14"/>
  <c r="HC282" i="14" s="1"/>
  <c r="HD282" i="14" s="1"/>
  <c r="HA281" i="14"/>
  <c r="HC281" i="14" s="1"/>
  <c r="HD281" i="14" s="1"/>
  <c r="HA280" i="14"/>
  <c r="HC280" i="14" s="1"/>
  <c r="HD280" i="14" s="1"/>
  <c r="HA279" i="14"/>
  <c r="HC279" i="14" s="1"/>
  <c r="GT284" i="14"/>
  <c r="GV284" i="14" s="1"/>
  <c r="GW284" i="14" s="1"/>
  <c r="GT283" i="14"/>
  <c r="GV283" i="14" s="1"/>
  <c r="GW283" i="14" s="1"/>
  <c r="GT282" i="14"/>
  <c r="GV282" i="14" s="1"/>
  <c r="GW282" i="14" s="1"/>
  <c r="GT281" i="14"/>
  <c r="GV281" i="14" s="1"/>
  <c r="GW281" i="14" s="1"/>
  <c r="GT280" i="14"/>
  <c r="GV280" i="14" s="1"/>
  <c r="GW280" i="14" s="1"/>
  <c r="GT279" i="14"/>
  <c r="GV279" i="14" s="1"/>
  <c r="GM281" i="14"/>
  <c r="GO281" i="14" s="1"/>
  <c r="GP281" i="14" s="1"/>
  <c r="GM280" i="14"/>
  <c r="GO280" i="14" s="1"/>
  <c r="GP280" i="14" s="1"/>
  <c r="GM279" i="14"/>
  <c r="GO279" i="14" s="1"/>
  <c r="JJ296" i="14"/>
  <c r="JI296" i="14"/>
  <c r="JC296" i="14"/>
  <c r="JB296" i="14"/>
  <c r="IV296" i="14"/>
  <c r="IU296" i="14"/>
  <c r="IO296" i="14"/>
  <c r="IN296" i="14"/>
  <c r="IH296" i="14"/>
  <c r="IG296" i="14"/>
  <c r="IA296" i="14"/>
  <c r="HZ296" i="14"/>
  <c r="HR296" i="14"/>
  <c r="HQ296" i="14"/>
  <c r="HK296" i="14"/>
  <c r="HJ296" i="14"/>
  <c r="HD296" i="14"/>
  <c r="HC296" i="14"/>
  <c r="GW296" i="14"/>
  <c r="GV296" i="14"/>
  <c r="GP296" i="14"/>
  <c r="GO296" i="14"/>
  <c r="GI296" i="14"/>
  <c r="GH296" i="14"/>
  <c r="FZ296" i="14"/>
  <c r="FY296" i="14"/>
  <c r="FS296" i="14"/>
  <c r="FR296" i="14"/>
  <c r="FL296" i="14"/>
  <c r="FK296" i="14"/>
  <c r="FE296" i="14"/>
  <c r="FD296" i="14"/>
  <c r="EX296" i="14"/>
  <c r="EW296" i="14"/>
  <c r="EQ296" i="14"/>
  <c r="EP296" i="14"/>
  <c r="EH296" i="14"/>
  <c r="EG296" i="14"/>
  <c r="EA296" i="14"/>
  <c r="DZ296" i="14"/>
  <c r="DT296" i="14"/>
  <c r="DS296" i="14"/>
  <c r="DM296" i="14"/>
  <c r="DL296" i="14"/>
  <c r="DF296" i="14"/>
  <c r="DE296" i="14"/>
  <c r="CY296" i="14"/>
  <c r="CX296" i="14"/>
  <c r="CP296" i="14"/>
  <c r="CO296" i="14"/>
  <c r="CI296" i="14"/>
  <c r="CH296" i="14"/>
  <c r="CB296" i="14"/>
  <c r="CA296" i="14"/>
  <c r="BU296" i="14"/>
  <c r="BT296" i="14"/>
  <c r="BN296" i="14"/>
  <c r="BM296" i="14"/>
  <c r="BG296" i="14"/>
  <c r="BF296" i="14"/>
  <c r="AX296" i="14"/>
  <c r="AW296" i="14"/>
  <c r="AQ296" i="14"/>
  <c r="AP296" i="14"/>
  <c r="V296" i="14"/>
  <c r="U296" i="14"/>
  <c r="O296" i="14"/>
  <c r="N296" i="14"/>
  <c r="JJ287" i="14"/>
  <c r="JI287" i="14"/>
  <c r="JC287" i="14"/>
  <c r="JB287" i="14"/>
  <c r="IV287" i="14"/>
  <c r="IU287" i="14"/>
  <c r="IO287" i="14"/>
  <c r="IN287" i="14"/>
  <c r="IH287" i="14"/>
  <c r="IG287" i="14"/>
  <c r="IA287" i="14"/>
  <c r="HZ287" i="14"/>
  <c r="HR287" i="14"/>
  <c r="HQ287" i="14"/>
  <c r="HK287" i="14"/>
  <c r="HJ287" i="14"/>
  <c r="HD287" i="14"/>
  <c r="HC287" i="14"/>
  <c r="GW287" i="14"/>
  <c r="GV287" i="14"/>
  <c r="GP287" i="14"/>
  <c r="GO287" i="14"/>
  <c r="GI287" i="14"/>
  <c r="GH287" i="14"/>
  <c r="FZ287" i="14"/>
  <c r="FY287" i="14"/>
  <c r="FS287" i="14"/>
  <c r="FR287" i="14"/>
  <c r="FL287" i="14"/>
  <c r="FK287" i="14"/>
  <c r="FE287" i="14"/>
  <c r="FD287" i="14"/>
  <c r="EX287" i="14"/>
  <c r="EW287" i="14"/>
  <c r="EQ287" i="14"/>
  <c r="EP287" i="14"/>
  <c r="EH287" i="14"/>
  <c r="EG287" i="14"/>
  <c r="CY287" i="14"/>
  <c r="CX287" i="14"/>
  <c r="CP287" i="14"/>
  <c r="CO287" i="14"/>
  <c r="CI287" i="14"/>
  <c r="CH287" i="14"/>
  <c r="CB287" i="14"/>
  <c r="CA287" i="14"/>
  <c r="BU287" i="14"/>
  <c r="BT287" i="14"/>
  <c r="BN287" i="14"/>
  <c r="BM287" i="14"/>
  <c r="BG287" i="14"/>
  <c r="BF287" i="14"/>
  <c r="AX287" i="14"/>
  <c r="AW287" i="14"/>
  <c r="AQ287" i="14"/>
  <c r="AP287" i="14"/>
  <c r="O287" i="14"/>
  <c r="N287" i="14"/>
  <c r="JJ278" i="14"/>
  <c r="JI278" i="14"/>
  <c r="JC278" i="14"/>
  <c r="JB278" i="14"/>
  <c r="IV278" i="14"/>
  <c r="IU278" i="14"/>
  <c r="IO278" i="14"/>
  <c r="IN278" i="14"/>
  <c r="IH278" i="14"/>
  <c r="IG278" i="14"/>
  <c r="IA278" i="14"/>
  <c r="HZ278" i="14"/>
  <c r="HR278" i="14"/>
  <c r="HQ278" i="14"/>
  <c r="GI278" i="14"/>
  <c r="GH278" i="14"/>
  <c r="FZ278" i="14"/>
  <c r="FY278" i="14"/>
  <c r="FS278" i="14"/>
  <c r="FR278" i="14"/>
  <c r="FL278" i="14"/>
  <c r="FK278" i="14"/>
  <c r="FE278" i="14"/>
  <c r="FD278" i="14"/>
  <c r="EX278" i="14"/>
  <c r="EW278" i="14"/>
  <c r="EQ278" i="14"/>
  <c r="EP278" i="14"/>
  <c r="EH278" i="14"/>
  <c r="EG278" i="14"/>
  <c r="DT278" i="14"/>
  <c r="DS278" i="14"/>
  <c r="DE278" i="14"/>
  <c r="DC278" i="14"/>
  <c r="CX278" i="14"/>
  <c r="CP278" i="14"/>
  <c r="CO278" i="14"/>
  <c r="CI278" i="14"/>
  <c r="CH278" i="14"/>
  <c r="CB278" i="14"/>
  <c r="CA278" i="14"/>
  <c r="BU278" i="14"/>
  <c r="BT278" i="14"/>
  <c r="BN278" i="14"/>
  <c r="BM278" i="14"/>
  <c r="BG278" i="14"/>
  <c r="BF278" i="14"/>
  <c r="AX278" i="14"/>
  <c r="AW278" i="14"/>
  <c r="AQ278" i="14"/>
  <c r="AP278" i="14"/>
  <c r="AJ278" i="14"/>
  <c r="AI278" i="14"/>
  <c r="AC278" i="14"/>
  <c r="AB278" i="14"/>
  <c r="V278" i="14"/>
  <c r="U278" i="14"/>
  <c r="O278" i="14"/>
  <c r="N278" i="14"/>
  <c r="AI58" i="15"/>
  <c r="AL58" i="15" s="1"/>
  <c r="AM58" i="15" s="1"/>
  <c r="AI57" i="15"/>
  <c r="M64" i="15"/>
  <c r="O64" i="15" s="1"/>
  <c r="M63" i="15"/>
  <c r="O63" i="15" s="1"/>
  <c r="M62" i="15"/>
  <c r="O62" i="15" s="1"/>
  <c r="M61" i="15"/>
  <c r="O61" i="15" s="1"/>
  <c r="M60" i="15"/>
  <c r="O60" i="15" s="1"/>
  <c r="M59" i="15"/>
  <c r="O59" i="15" s="1"/>
  <c r="M58" i="15"/>
  <c r="O58" i="15" s="1"/>
  <c r="M57" i="15"/>
  <c r="O57" i="15" s="1"/>
  <c r="R57" i="15" s="1"/>
  <c r="S57" i="15" s="1"/>
  <c r="BQ56" i="15"/>
  <c r="BQ55" i="15" s="1"/>
  <c r="BP56" i="15"/>
  <c r="BP55" i="15" s="1"/>
  <c r="BN56" i="15"/>
  <c r="BN55" i="15" s="1"/>
  <c r="BM56" i="15"/>
  <c r="BM55" i="15" s="1"/>
  <c r="BG56" i="15"/>
  <c r="BG55" i="15" s="1"/>
  <c r="BF56" i="15"/>
  <c r="BF55" i="15" s="1"/>
  <c r="BD56" i="15"/>
  <c r="BD55" i="15" s="1"/>
  <c r="BC56" i="15"/>
  <c r="BC55" i="15" s="1"/>
  <c r="AW56" i="15"/>
  <c r="AW55" i="15" s="1"/>
  <c r="AV56" i="15"/>
  <c r="AV55" i="15" s="1"/>
  <c r="AT56" i="15"/>
  <c r="AT55" i="15" s="1"/>
  <c r="AS56" i="15"/>
  <c r="AS55" i="15" s="1"/>
  <c r="AC56" i="15"/>
  <c r="AC55" i="15" s="1"/>
  <c r="AB56" i="15"/>
  <c r="AB55" i="15" s="1"/>
  <c r="Z56" i="15"/>
  <c r="Z55" i="15" s="1"/>
  <c r="Y56" i="15"/>
  <c r="Y55" i="15" s="1"/>
  <c r="BP56" i="16"/>
  <c r="BP55" i="16" s="1"/>
  <c r="BO56" i="16"/>
  <c r="BO55" i="16" s="1"/>
  <c r="BM56" i="16"/>
  <c r="BM55" i="16" s="1"/>
  <c r="BL56" i="16"/>
  <c r="BL55" i="16" s="1"/>
  <c r="BF56" i="16"/>
  <c r="BF55" i="16" s="1"/>
  <c r="BE56" i="16"/>
  <c r="BE55" i="16" s="1"/>
  <c r="BC56" i="16"/>
  <c r="BC55" i="16" s="1"/>
  <c r="BB56" i="16"/>
  <c r="BB55" i="16" s="1"/>
  <c r="AV56" i="16"/>
  <c r="AV55" i="16" s="1"/>
  <c r="AU56" i="16"/>
  <c r="AU55" i="16" s="1"/>
  <c r="AS56" i="16"/>
  <c r="AS55" i="16" s="1"/>
  <c r="AR56" i="16"/>
  <c r="AR55" i="16" s="1"/>
  <c r="AL56" i="16"/>
  <c r="AL55" i="16" s="1"/>
  <c r="AK56" i="16"/>
  <c r="AK55" i="16" s="1"/>
  <c r="AI56" i="16"/>
  <c r="AI55" i="16" s="1"/>
  <c r="AH56" i="16"/>
  <c r="AH55" i="16" s="1"/>
  <c r="AB56" i="16"/>
  <c r="AB55" i="16" s="1"/>
  <c r="AA56" i="16"/>
  <c r="AA55" i="16" s="1"/>
  <c r="Y56" i="16"/>
  <c r="Y55" i="16" s="1"/>
  <c r="X56" i="16"/>
  <c r="X55" i="16" s="1"/>
  <c r="R56" i="16"/>
  <c r="R55" i="16" s="1"/>
  <c r="Q56" i="16"/>
  <c r="Q55" i="16" s="1"/>
  <c r="O56" i="16"/>
  <c r="O55" i="16" s="1"/>
  <c r="N56" i="16"/>
  <c r="N55" i="16" s="1"/>
  <c r="EG58" i="14"/>
  <c r="EH58" i="14" s="1"/>
  <c r="EH57" i="14" s="1"/>
  <c r="EJ57" i="14" s="1"/>
  <c r="DZ58" i="14"/>
  <c r="EA58" i="14" s="1"/>
  <c r="EA57" i="14" s="1"/>
  <c r="EA56" i="14" s="1"/>
  <c r="DS59" i="14"/>
  <c r="DT59" i="14" s="1"/>
  <c r="DS58" i="14"/>
  <c r="DT58" i="14" s="1"/>
  <c r="DL58" i="14"/>
  <c r="DM58" i="14" s="1"/>
  <c r="DE59" i="14"/>
  <c r="DF59" i="14" s="1"/>
  <c r="DE58" i="14"/>
  <c r="DF58" i="14" s="1"/>
  <c r="O57" i="14"/>
  <c r="O56" i="14" s="1"/>
  <c r="N57" i="14"/>
  <c r="N56" i="14" s="1"/>
  <c r="Z63" i="14"/>
  <c r="AB63" i="14" s="1"/>
  <c r="AC63" i="14" s="1"/>
  <c r="Z62" i="14"/>
  <c r="AB62" i="14" s="1"/>
  <c r="AC62" i="14" s="1"/>
  <c r="Z61" i="14"/>
  <c r="AB61" i="14" s="1"/>
  <c r="AC61" i="14" s="1"/>
  <c r="AG63" i="14"/>
  <c r="AI63" i="14" s="1"/>
  <c r="AJ63" i="14" s="1"/>
  <c r="S65" i="14"/>
  <c r="U65" i="14" s="1"/>
  <c r="V65" i="14" s="1"/>
  <c r="S64" i="14"/>
  <c r="U64" i="14" s="1"/>
  <c r="V64" i="14" s="1"/>
  <c r="S63" i="14"/>
  <c r="U63" i="14" s="1"/>
  <c r="V63" i="14" s="1"/>
  <c r="S62" i="14"/>
  <c r="U62" i="14" s="1"/>
  <c r="V62" i="14" s="1"/>
  <c r="S61" i="14"/>
  <c r="U61" i="14" s="1"/>
  <c r="V61" i="14" s="1"/>
  <c r="AN66" i="14"/>
  <c r="AP66" i="14" s="1"/>
  <c r="AQ66" i="14" s="1"/>
  <c r="AN65" i="14"/>
  <c r="AP65" i="14" s="1"/>
  <c r="AQ65" i="14" s="1"/>
  <c r="AN64" i="14"/>
  <c r="AP64" i="14" s="1"/>
  <c r="AQ64" i="14" s="1"/>
  <c r="AU84" i="14"/>
  <c r="AW84" i="14" s="1"/>
  <c r="AX84" i="14" s="1"/>
  <c r="AU83" i="14"/>
  <c r="AW83" i="14" s="1"/>
  <c r="AX83" i="14" s="1"/>
  <c r="AU82" i="14"/>
  <c r="AW82" i="14" s="1"/>
  <c r="AX82" i="14" s="1"/>
  <c r="AU81" i="14"/>
  <c r="AW81" i="14" s="1"/>
  <c r="AX81" i="14" s="1"/>
  <c r="AU80" i="14"/>
  <c r="AW80" i="14" s="1"/>
  <c r="AX80" i="14" s="1"/>
  <c r="AU79" i="14"/>
  <c r="AW79" i="14" s="1"/>
  <c r="AX79" i="14" s="1"/>
  <c r="AU78" i="14"/>
  <c r="AW78" i="14" s="1"/>
  <c r="AX78" i="14" s="1"/>
  <c r="AU77" i="14"/>
  <c r="AW77" i="14" s="1"/>
  <c r="AX77" i="14" s="1"/>
  <c r="AU76" i="14"/>
  <c r="AW76" i="14" s="1"/>
  <c r="AX76" i="14" s="1"/>
  <c r="AU75" i="14"/>
  <c r="AW75" i="14" s="1"/>
  <c r="AX75" i="14" s="1"/>
  <c r="AU74" i="14"/>
  <c r="AW74" i="14" s="1"/>
  <c r="AX74" i="14" s="1"/>
  <c r="AU73" i="14"/>
  <c r="AW73" i="14" s="1"/>
  <c r="AX73" i="14" s="1"/>
  <c r="AU72" i="14"/>
  <c r="AW72" i="14" s="1"/>
  <c r="AX72" i="14" s="1"/>
  <c r="AU71" i="14"/>
  <c r="AW71" i="14" s="1"/>
  <c r="AX71" i="14" s="1"/>
  <c r="S60" i="14"/>
  <c r="U60" i="14" s="1"/>
  <c r="V60" i="14" s="1"/>
  <c r="S59" i="14"/>
  <c r="U59" i="14" s="1"/>
  <c r="V59" i="14" s="1"/>
  <c r="S58" i="14"/>
  <c r="U58" i="14" s="1"/>
  <c r="AU70" i="14"/>
  <c r="AW70" i="14" s="1"/>
  <c r="AX70" i="14" s="1"/>
  <c r="AU69" i="14"/>
  <c r="AW69" i="14" s="1"/>
  <c r="AX69" i="14" s="1"/>
  <c r="AU68" i="14"/>
  <c r="AW68" i="14" s="1"/>
  <c r="AX68" i="14" s="1"/>
  <c r="AU67" i="14"/>
  <c r="AW67" i="14" s="1"/>
  <c r="AX67" i="14" s="1"/>
  <c r="AU66" i="14"/>
  <c r="AW66" i="14" s="1"/>
  <c r="AX66" i="14" s="1"/>
  <c r="AU65" i="14"/>
  <c r="AW65" i="14" s="1"/>
  <c r="AX65" i="14" s="1"/>
  <c r="AU64" i="14"/>
  <c r="AW64" i="14" s="1"/>
  <c r="AX64" i="14" s="1"/>
  <c r="AU63" i="14"/>
  <c r="AW63" i="14" s="1"/>
  <c r="AX63" i="14" s="1"/>
  <c r="AU62" i="14"/>
  <c r="AW62" i="14" s="1"/>
  <c r="AX62" i="14" s="1"/>
  <c r="AU61" i="14"/>
  <c r="AW61" i="14" s="1"/>
  <c r="AX61" i="14" s="1"/>
  <c r="AU60" i="14"/>
  <c r="AW60" i="14" s="1"/>
  <c r="AX60" i="14" s="1"/>
  <c r="AU59" i="14"/>
  <c r="AW59" i="14" s="1"/>
  <c r="AX59" i="14" s="1"/>
  <c r="AU58" i="14"/>
  <c r="AW58" i="14" s="1"/>
  <c r="AG62" i="14"/>
  <c r="AI62" i="14" s="1"/>
  <c r="AJ62" i="14" s="1"/>
  <c r="AG61" i="14"/>
  <c r="AI61" i="14" s="1"/>
  <c r="AJ61" i="14" s="1"/>
  <c r="AG60" i="14"/>
  <c r="AI60" i="14" s="1"/>
  <c r="AJ60" i="14" s="1"/>
  <c r="AG59" i="14"/>
  <c r="AI59" i="14" s="1"/>
  <c r="AG58" i="14"/>
  <c r="AI58" i="14" s="1"/>
  <c r="AJ58" i="14" s="1"/>
  <c r="Z59" i="14"/>
  <c r="AB59" i="14" s="1"/>
  <c r="AC59" i="14" s="1"/>
  <c r="Z60" i="14"/>
  <c r="AB60" i="14" s="1"/>
  <c r="AC60" i="14" s="1"/>
  <c r="Z58" i="14"/>
  <c r="AB58" i="14" s="1"/>
  <c r="AN63" i="14"/>
  <c r="AP63" i="14" s="1"/>
  <c r="AQ63" i="14" s="1"/>
  <c r="AN62" i="14"/>
  <c r="AP62" i="14" s="1"/>
  <c r="AQ62" i="14" s="1"/>
  <c r="AN61" i="14"/>
  <c r="AP61" i="14" s="1"/>
  <c r="AQ61" i="14" s="1"/>
  <c r="AN60" i="14"/>
  <c r="AP60" i="14" s="1"/>
  <c r="AQ60" i="14" s="1"/>
  <c r="AN59" i="14"/>
  <c r="AP59" i="14" s="1"/>
  <c r="AQ59" i="14" s="1"/>
  <c r="AN58" i="14"/>
  <c r="AP58" i="14" s="1"/>
  <c r="AQ58" i="14" s="1"/>
  <c r="HO60" i="14"/>
  <c r="HQ60" i="14" s="1"/>
  <c r="HR60" i="14" s="1"/>
  <c r="HO61" i="14"/>
  <c r="HQ61" i="14" s="1"/>
  <c r="HR61" i="14" s="1"/>
  <c r="HO62" i="14"/>
  <c r="HQ62" i="14" s="1"/>
  <c r="HR62" i="14" s="1"/>
  <c r="HO63" i="14"/>
  <c r="HQ63" i="14" s="1"/>
  <c r="HR63" i="14" s="1"/>
  <c r="HO64" i="14"/>
  <c r="HQ64" i="14" s="1"/>
  <c r="HR64" i="14" s="1"/>
  <c r="HO65" i="14"/>
  <c r="HQ65" i="14" s="1"/>
  <c r="HR65" i="14" s="1"/>
  <c r="HO66" i="14"/>
  <c r="HQ66" i="14" s="1"/>
  <c r="HR66" i="14" s="1"/>
  <c r="HO59" i="14"/>
  <c r="HQ59" i="14" s="1"/>
  <c r="HO58" i="14"/>
  <c r="HQ58" i="14" s="1"/>
  <c r="HR58" i="14" s="1"/>
  <c r="JJ57" i="14"/>
  <c r="JL57" i="14" s="1"/>
  <c r="JI57" i="14"/>
  <c r="JI56" i="14" s="1"/>
  <c r="JC57" i="14"/>
  <c r="JC56" i="14" s="1"/>
  <c r="JB57" i="14"/>
  <c r="JB56" i="14" s="1"/>
  <c r="IV57" i="14"/>
  <c r="IV56" i="14" s="1"/>
  <c r="IU57" i="14"/>
  <c r="IU56" i="14" s="1"/>
  <c r="IO57" i="14"/>
  <c r="IO56" i="14" s="1"/>
  <c r="IN57" i="14"/>
  <c r="IN56" i="14" s="1"/>
  <c r="IH57" i="14"/>
  <c r="IH56" i="14" s="1"/>
  <c r="IG57" i="14"/>
  <c r="IG56" i="14" s="1"/>
  <c r="IA57" i="14"/>
  <c r="IA56" i="14" s="1"/>
  <c r="HZ57" i="14"/>
  <c r="HZ56" i="14" s="1"/>
  <c r="HK57" i="14"/>
  <c r="HK56" i="14" s="1"/>
  <c r="HJ57" i="14"/>
  <c r="HJ56" i="14" s="1"/>
  <c r="HD57" i="14"/>
  <c r="HD56" i="14" s="1"/>
  <c r="HC57" i="14"/>
  <c r="HC56" i="14" s="1"/>
  <c r="GW57" i="14"/>
  <c r="GW56" i="14" s="1"/>
  <c r="GV57" i="14"/>
  <c r="GV56" i="14" s="1"/>
  <c r="GP57" i="14"/>
  <c r="GP56" i="14" s="1"/>
  <c r="GO57" i="14"/>
  <c r="GO56" i="14" s="1"/>
  <c r="GI57" i="14"/>
  <c r="GI56" i="14" s="1"/>
  <c r="GH57" i="14"/>
  <c r="GH56" i="14" s="1"/>
  <c r="FZ57" i="14"/>
  <c r="GB57" i="14" s="1"/>
  <c r="FY57" i="14"/>
  <c r="FY56" i="14" s="1"/>
  <c r="FS57" i="14"/>
  <c r="FS56" i="14" s="1"/>
  <c r="FR57" i="14"/>
  <c r="FR56" i="14" s="1"/>
  <c r="FL57" i="14"/>
  <c r="FL56" i="14" s="1"/>
  <c r="FK57" i="14"/>
  <c r="FK56" i="14" s="1"/>
  <c r="FE57" i="14"/>
  <c r="FE56" i="14" s="1"/>
  <c r="FD57" i="14"/>
  <c r="FD56" i="14" s="1"/>
  <c r="EX57" i="14"/>
  <c r="EX56" i="14" s="1"/>
  <c r="EW57" i="14"/>
  <c r="EW56" i="14" s="1"/>
  <c r="EQ57" i="14"/>
  <c r="EQ56" i="14" s="1"/>
  <c r="EP57" i="14"/>
  <c r="EP56" i="14" s="1"/>
  <c r="CY57" i="14"/>
  <c r="CY56" i="14" s="1"/>
  <c r="CX57" i="14"/>
  <c r="CX56" i="14" s="1"/>
  <c r="CP57" i="14"/>
  <c r="CR57" i="14" s="1"/>
  <c r="CO57" i="14"/>
  <c r="CO56" i="14" s="1"/>
  <c r="CI57" i="14"/>
  <c r="CI56" i="14" s="1"/>
  <c r="CH57" i="14"/>
  <c r="CH56" i="14" s="1"/>
  <c r="CB57" i="14"/>
  <c r="CB56" i="14" s="1"/>
  <c r="CA57" i="14"/>
  <c r="CA56" i="14" s="1"/>
  <c r="BU57" i="14"/>
  <c r="BU56" i="14" s="1"/>
  <c r="BT57" i="14"/>
  <c r="BT56" i="14" s="1"/>
  <c r="BN57" i="14"/>
  <c r="BN56" i="14" s="1"/>
  <c r="BM57" i="14"/>
  <c r="BM56" i="14" s="1"/>
  <c r="BG57" i="14"/>
  <c r="BG56" i="14" s="1"/>
  <c r="BF57" i="14"/>
  <c r="BF56" i="14" s="1"/>
  <c r="BC46" i="15"/>
  <c r="BF46" i="15" s="1"/>
  <c r="M54" i="15"/>
  <c r="O54" i="15" s="1"/>
  <c r="P54" i="15" s="1"/>
  <c r="M53" i="15"/>
  <c r="O53" i="15" s="1"/>
  <c r="P53" i="15" s="1"/>
  <c r="M52" i="15"/>
  <c r="O52" i="15" s="1"/>
  <c r="M46" i="15"/>
  <c r="O46" i="15" s="1"/>
  <c r="BQ51" i="15"/>
  <c r="BP51" i="15"/>
  <c r="BN51" i="15"/>
  <c r="BM51" i="15"/>
  <c r="BG51" i="15"/>
  <c r="BF51" i="15"/>
  <c r="BD51" i="15"/>
  <c r="BC51" i="15"/>
  <c r="AW51" i="15"/>
  <c r="AV51" i="15"/>
  <c r="AT51" i="15"/>
  <c r="AS51" i="15"/>
  <c r="AM51" i="15"/>
  <c r="AL51" i="15"/>
  <c r="AJ51" i="15"/>
  <c r="AI51" i="15"/>
  <c r="AC51" i="15"/>
  <c r="AB51" i="15"/>
  <c r="Z51" i="15"/>
  <c r="Y51" i="15"/>
  <c r="BQ48" i="15"/>
  <c r="BP48" i="15"/>
  <c r="BN48" i="15"/>
  <c r="BM48" i="15"/>
  <c r="BG48" i="15"/>
  <c r="BF48" i="15"/>
  <c r="BD48" i="15"/>
  <c r="BC48" i="15"/>
  <c r="AW48" i="15"/>
  <c r="AV48" i="15"/>
  <c r="AT48" i="15"/>
  <c r="AS48" i="15"/>
  <c r="AM48" i="15"/>
  <c r="AL48" i="15"/>
  <c r="AJ48" i="15"/>
  <c r="AI48" i="15"/>
  <c r="AC48" i="15"/>
  <c r="AB48" i="15"/>
  <c r="Z48" i="15"/>
  <c r="Y48" i="15"/>
  <c r="S48" i="15"/>
  <c r="R48" i="15"/>
  <c r="P48" i="15"/>
  <c r="O48" i="15"/>
  <c r="BQ45" i="15"/>
  <c r="BP45" i="15"/>
  <c r="BN45" i="15"/>
  <c r="BM45" i="15"/>
  <c r="AW45" i="15"/>
  <c r="AV45" i="15"/>
  <c r="AT45" i="15"/>
  <c r="AS45" i="15"/>
  <c r="AM45" i="15"/>
  <c r="AL45" i="15"/>
  <c r="AJ45" i="15"/>
  <c r="AI45" i="15"/>
  <c r="AC45" i="15"/>
  <c r="AB45" i="15"/>
  <c r="Z45" i="15"/>
  <c r="Y45" i="15"/>
  <c r="AK47" i="16"/>
  <c r="AL47" i="16" s="1"/>
  <c r="BB54" i="16"/>
  <c r="BC54" i="16" s="1"/>
  <c r="BB53" i="16"/>
  <c r="BE53" i="16" s="1"/>
  <c r="BF53" i="16" s="1"/>
  <c r="AK46" i="16"/>
  <c r="AL46" i="16" s="1"/>
  <c r="AH47" i="16"/>
  <c r="AI47" i="16" s="1"/>
  <c r="AH46" i="16"/>
  <c r="AI46" i="16" s="1"/>
  <c r="L47" i="16"/>
  <c r="N47" i="16" s="1"/>
  <c r="L46" i="16"/>
  <c r="N46" i="16" s="1"/>
  <c r="O46" i="16" s="1"/>
  <c r="BP52" i="16"/>
  <c r="BO52" i="16"/>
  <c r="BM52" i="16"/>
  <c r="BL52" i="16"/>
  <c r="AV52" i="16"/>
  <c r="AU52" i="16"/>
  <c r="AS52" i="16"/>
  <c r="AR52" i="16"/>
  <c r="AL52" i="16"/>
  <c r="AK52" i="16"/>
  <c r="AI52" i="16"/>
  <c r="AH52" i="16"/>
  <c r="AB52" i="16"/>
  <c r="AA52" i="16"/>
  <c r="X52" i="16"/>
  <c r="R52" i="16"/>
  <c r="Q52" i="16"/>
  <c r="BP49" i="16"/>
  <c r="BO49" i="16"/>
  <c r="BM49" i="16"/>
  <c r="BL49" i="16"/>
  <c r="BF49" i="16"/>
  <c r="BE49" i="16"/>
  <c r="BC49" i="16"/>
  <c r="BB49" i="16"/>
  <c r="AV49" i="16"/>
  <c r="AU49" i="16"/>
  <c r="AS49" i="16"/>
  <c r="AR49" i="16"/>
  <c r="AL49" i="16"/>
  <c r="AK49" i="16"/>
  <c r="AI49" i="16"/>
  <c r="AH49" i="16"/>
  <c r="AB49" i="16"/>
  <c r="AA49" i="16"/>
  <c r="X49" i="16"/>
  <c r="R49" i="16"/>
  <c r="Q49" i="16"/>
  <c r="O49" i="16"/>
  <c r="N49" i="16"/>
  <c r="BP45" i="16"/>
  <c r="BO45" i="16"/>
  <c r="BM45" i="16"/>
  <c r="BL45" i="16"/>
  <c r="BF45" i="16"/>
  <c r="BE45" i="16"/>
  <c r="BC45" i="16"/>
  <c r="BB45" i="16"/>
  <c r="AV45" i="16"/>
  <c r="AU45" i="16"/>
  <c r="AS45" i="16"/>
  <c r="AR45" i="16"/>
  <c r="AB45" i="16"/>
  <c r="AA45" i="16"/>
  <c r="Y45" i="16"/>
  <c r="Y44" i="16" s="1"/>
  <c r="X45" i="16"/>
  <c r="S42" i="14"/>
  <c r="U42" i="14" s="1"/>
  <c r="V42" i="14" s="1"/>
  <c r="Z45" i="14"/>
  <c r="AB45" i="14" s="1"/>
  <c r="AC45" i="14" s="1"/>
  <c r="Z44" i="14"/>
  <c r="AB44" i="14" s="1"/>
  <c r="AC44" i="14" s="1"/>
  <c r="Z43" i="14"/>
  <c r="AB43" i="14" s="1"/>
  <c r="AC43" i="14" s="1"/>
  <c r="Z42" i="14"/>
  <c r="AB42" i="14" s="1"/>
  <c r="L43" i="14"/>
  <c r="N43" i="14" s="1"/>
  <c r="O43" i="14" s="1"/>
  <c r="L42" i="14"/>
  <c r="N42" i="14" s="1"/>
  <c r="Z51" i="14"/>
  <c r="AB51" i="14" s="1"/>
  <c r="AC51" i="14" s="1"/>
  <c r="Z50" i="14"/>
  <c r="AB50" i="14" s="1"/>
  <c r="S52" i="14"/>
  <c r="U52" i="14" s="1"/>
  <c r="V52" i="14" s="1"/>
  <c r="S51" i="14"/>
  <c r="U51" i="14" s="1"/>
  <c r="V51" i="14" s="1"/>
  <c r="S50" i="14"/>
  <c r="U50" i="14" s="1"/>
  <c r="CX43" i="14"/>
  <c r="CY43" i="14" s="1"/>
  <c r="CX42" i="14"/>
  <c r="CY42" i="14" s="1"/>
  <c r="HO55" i="14"/>
  <c r="HQ55" i="14" s="1"/>
  <c r="HR55" i="14" s="1"/>
  <c r="GF51" i="14"/>
  <c r="GH51" i="14" s="1"/>
  <c r="GI51" i="14" s="1"/>
  <c r="GF50" i="14"/>
  <c r="GH50" i="14" s="1"/>
  <c r="HH50" i="14"/>
  <c r="HJ50" i="14" s="1"/>
  <c r="HO54" i="14"/>
  <c r="HQ54" i="14" s="1"/>
  <c r="HR54" i="14" s="1"/>
  <c r="HO53" i="14"/>
  <c r="HQ53" i="14" s="1"/>
  <c r="HR53" i="14" s="1"/>
  <c r="HO52" i="14"/>
  <c r="HQ52" i="14" s="1"/>
  <c r="HR52" i="14" s="1"/>
  <c r="HO51" i="14"/>
  <c r="HQ51" i="14" s="1"/>
  <c r="HR51" i="14" s="1"/>
  <c r="HO50" i="14"/>
  <c r="HQ50" i="14" s="1"/>
  <c r="HR50" i="14" s="1"/>
  <c r="GT43" i="14"/>
  <c r="GV43" i="14" s="1"/>
  <c r="GW43" i="14" s="1"/>
  <c r="HO43" i="14"/>
  <c r="HQ43" i="14" s="1"/>
  <c r="GT42" i="14"/>
  <c r="GV42" i="14" s="1"/>
  <c r="HO42" i="14"/>
  <c r="HQ42" i="14" s="1"/>
  <c r="HR42" i="14" s="1"/>
  <c r="GM42" i="14"/>
  <c r="GO42" i="14" s="1"/>
  <c r="CM43" i="14"/>
  <c r="CO43" i="14" s="1"/>
  <c r="CP43" i="14" s="1"/>
  <c r="CM42" i="14"/>
  <c r="CO42" i="14" s="1"/>
  <c r="DF40" i="14"/>
  <c r="JJ49" i="14"/>
  <c r="JI49" i="14"/>
  <c r="JC49" i="14"/>
  <c r="JB49" i="14"/>
  <c r="IV49" i="14"/>
  <c r="IU49" i="14"/>
  <c r="IO49" i="14"/>
  <c r="IN49" i="14"/>
  <c r="IH49" i="14"/>
  <c r="IG49" i="14"/>
  <c r="IA49" i="14"/>
  <c r="HZ49" i="14"/>
  <c r="HD49" i="14"/>
  <c r="HC49" i="14"/>
  <c r="GW49" i="14"/>
  <c r="GV49" i="14"/>
  <c r="GP49" i="14"/>
  <c r="GO49" i="14"/>
  <c r="FZ49" i="14"/>
  <c r="FY49" i="14"/>
  <c r="FS49" i="14"/>
  <c r="FR49" i="14"/>
  <c r="FL49" i="14"/>
  <c r="FK49" i="14"/>
  <c r="FE49" i="14"/>
  <c r="FD49" i="14"/>
  <c r="EX49" i="14"/>
  <c r="EW49" i="14"/>
  <c r="EQ49" i="14"/>
  <c r="EP49" i="14"/>
  <c r="EH49" i="14"/>
  <c r="EG49" i="14"/>
  <c r="EA49" i="14"/>
  <c r="DZ49" i="14"/>
  <c r="DT49" i="14"/>
  <c r="DS49" i="14"/>
  <c r="DM49" i="14"/>
  <c r="DL49" i="14"/>
  <c r="DE49" i="14"/>
  <c r="CX49" i="14"/>
  <c r="CP49" i="14"/>
  <c r="CO49" i="14"/>
  <c r="CI49" i="14"/>
  <c r="CH49" i="14"/>
  <c r="CB49" i="14"/>
  <c r="CA49" i="14"/>
  <c r="BU49" i="14"/>
  <c r="BT49" i="14"/>
  <c r="BN49" i="14"/>
  <c r="BM49" i="14"/>
  <c r="BG49" i="14"/>
  <c r="BF49" i="14"/>
  <c r="AX49" i="14"/>
  <c r="AW49" i="14"/>
  <c r="AQ49" i="14"/>
  <c r="AP49" i="14"/>
  <c r="AJ49" i="14"/>
  <c r="AI49" i="14"/>
  <c r="O49" i="14"/>
  <c r="N49" i="14"/>
  <c r="JJ46" i="14"/>
  <c r="JI46" i="14"/>
  <c r="JC46" i="14"/>
  <c r="JB46" i="14"/>
  <c r="IV46" i="14"/>
  <c r="IU46" i="14"/>
  <c r="IO46" i="14"/>
  <c r="IN46" i="14"/>
  <c r="IH46" i="14"/>
  <c r="IG46" i="14"/>
  <c r="IA46" i="14"/>
  <c r="HZ46" i="14"/>
  <c r="HR46" i="14"/>
  <c r="HQ46" i="14"/>
  <c r="HK46" i="14"/>
  <c r="HJ46" i="14"/>
  <c r="HD46" i="14"/>
  <c r="HC46" i="14"/>
  <c r="GW46" i="14"/>
  <c r="GV46" i="14"/>
  <c r="GP46" i="14"/>
  <c r="GO46" i="14"/>
  <c r="GI46" i="14"/>
  <c r="GH46" i="14"/>
  <c r="FZ46" i="14"/>
  <c r="FY46" i="14"/>
  <c r="FS46" i="14"/>
  <c r="FR46" i="14"/>
  <c r="FL46" i="14"/>
  <c r="FK46" i="14"/>
  <c r="FE46" i="14"/>
  <c r="FD46" i="14"/>
  <c r="EX46" i="14"/>
  <c r="EW46" i="14"/>
  <c r="EQ46" i="14"/>
  <c r="EP46" i="14"/>
  <c r="EH46" i="14"/>
  <c r="EG46" i="14"/>
  <c r="EA46" i="14"/>
  <c r="DZ46" i="14"/>
  <c r="DT46" i="14"/>
  <c r="DS46" i="14"/>
  <c r="DM46" i="14"/>
  <c r="DL46" i="14"/>
  <c r="DE46" i="14"/>
  <c r="CX46" i="14"/>
  <c r="CP46" i="14"/>
  <c r="CO46" i="14"/>
  <c r="CI46" i="14"/>
  <c r="CH46" i="14"/>
  <c r="CB46" i="14"/>
  <c r="CA46" i="14"/>
  <c r="BU46" i="14"/>
  <c r="BT46" i="14"/>
  <c r="BN46" i="14"/>
  <c r="BM46" i="14"/>
  <c r="BG46" i="14"/>
  <c r="BF46" i="14"/>
  <c r="AX46" i="14"/>
  <c r="AW46" i="14"/>
  <c r="AQ46" i="14"/>
  <c r="AP46" i="14"/>
  <c r="AJ46" i="14"/>
  <c r="AI46" i="14"/>
  <c r="AC46" i="14"/>
  <c r="AB46" i="14"/>
  <c r="V46" i="14"/>
  <c r="U46" i="14"/>
  <c r="O46" i="14"/>
  <c r="N46" i="14"/>
  <c r="JJ41" i="14"/>
  <c r="JI41" i="14"/>
  <c r="JC41" i="14"/>
  <c r="JB41" i="14"/>
  <c r="IV41" i="14"/>
  <c r="IU41" i="14"/>
  <c r="IO41" i="14"/>
  <c r="IN41" i="14"/>
  <c r="IH41" i="14"/>
  <c r="IG41" i="14"/>
  <c r="IA41" i="14"/>
  <c r="HZ41" i="14"/>
  <c r="HK41" i="14"/>
  <c r="HJ41" i="14"/>
  <c r="HD41" i="14"/>
  <c r="HC41" i="14"/>
  <c r="GI41" i="14"/>
  <c r="GH41" i="14"/>
  <c r="FZ41" i="14"/>
  <c r="FY41" i="14"/>
  <c r="FS41" i="14"/>
  <c r="FR41" i="14"/>
  <c r="FL41" i="14"/>
  <c r="FK41" i="14"/>
  <c r="FE41" i="14"/>
  <c r="FD41" i="14"/>
  <c r="EX41" i="14"/>
  <c r="EW41" i="14"/>
  <c r="EQ41" i="14"/>
  <c r="EP41" i="14"/>
  <c r="EH41" i="14"/>
  <c r="EG41" i="14"/>
  <c r="EA41" i="14"/>
  <c r="DZ41" i="14"/>
  <c r="DT41" i="14"/>
  <c r="DS41" i="14"/>
  <c r="DM41" i="14"/>
  <c r="DL41" i="14"/>
  <c r="DE41" i="14"/>
  <c r="DC41" i="14"/>
  <c r="CI41" i="14"/>
  <c r="CH41" i="14"/>
  <c r="CB41" i="14"/>
  <c r="CA41" i="14"/>
  <c r="BU41" i="14"/>
  <c r="BT41" i="14"/>
  <c r="BN41" i="14"/>
  <c r="BM41" i="14"/>
  <c r="BG41" i="14"/>
  <c r="BF41" i="14"/>
  <c r="AX41" i="14"/>
  <c r="AW41" i="14"/>
  <c r="AQ41" i="14"/>
  <c r="AP41" i="14"/>
  <c r="AJ41" i="14"/>
  <c r="AI41" i="14"/>
  <c r="BQ123" i="15"/>
  <c r="BP123" i="15"/>
  <c r="BN123" i="15"/>
  <c r="BM123" i="15"/>
  <c r="BQ120" i="15"/>
  <c r="BP120" i="15"/>
  <c r="BN120" i="15"/>
  <c r="BM120" i="15"/>
  <c r="BQ117" i="15"/>
  <c r="BP117" i="15"/>
  <c r="BN117" i="15"/>
  <c r="BM117" i="15"/>
  <c r="BQ94" i="15"/>
  <c r="BP94" i="15"/>
  <c r="BN94" i="15"/>
  <c r="BM94" i="15"/>
  <c r="BQ91" i="15"/>
  <c r="BP91" i="15"/>
  <c r="BN91" i="15"/>
  <c r="BM91" i="15"/>
  <c r="BQ88" i="15"/>
  <c r="BP88" i="15"/>
  <c r="BN88" i="15"/>
  <c r="BM88" i="15"/>
  <c r="BQ85" i="15"/>
  <c r="BP85" i="15"/>
  <c r="BN85" i="15"/>
  <c r="BM85" i="15"/>
  <c r="BG123" i="15"/>
  <c r="BF123" i="15"/>
  <c r="BD123" i="15"/>
  <c r="BC123" i="15"/>
  <c r="BG120" i="15"/>
  <c r="BF120" i="15"/>
  <c r="BD120" i="15"/>
  <c r="BC120" i="15"/>
  <c r="BG117" i="15"/>
  <c r="BF117" i="15"/>
  <c r="BD117" i="15"/>
  <c r="BC117" i="15"/>
  <c r="BG94" i="15"/>
  <c r="BF94" i="15"/>
  <c r="BD94" i="15"/>
  <c r="BC94" i="15"/>
  <c r="BG91" i="15"/>
  <c r="BF91" i="15"/>
  <c r="BD91" i="15"/>
  <c r="BC91" i="15"/>
  <c r="BG88" i="15"/>
  <c r="BF88" i="15"/>
  <c r="BD88" i="15"/>
  <c r="BC88" i="15"/>
  <c r="BG85" i="15"/>
  <c r="BF85" i="15"/>
  <c r="BD85" i="15"/>
  <c r="BC85" i="15"/>
  <c r="AW94" i="15"/>
  <c r="AV94" i="15"/>
  <c r="AT94" i="15"/>
  <c r="AS94" i="15"/>
  <c r="AW91" i="15"/>
  <c r="AV91" i="15"/>
  <c r="AT91" i="15"/>
  <c r="AS91" i="15"/>
  <c r="AW88" i="15"/>
  <c r="AV88" i="15"/>
  <c r="AT88" i="15"/>
  <c r="AS88" i="15"/>
  <c r="AW85" i="15"/>
  <c r="AV85" i="15"/>
  <c r="AT85" i="15"/>
  <c r="AS85" i="15"/>
  <c r="DF127" i="14"/>
  <c r="CY127" i="14"/>
  <c r="DF116" i="14"/>
  <c r="CY116" i="14"/>
  <c r="DF99" i="14"/>
  <c r="CY99" i="14"/>
  <c r="DF96" i="14"/>
  <c r="DF93" i="14"/>
  <c r="CY96" i="14"/>
  <c r="CY93" i="14"/>
  <c r="DF86" i="14"/>
  <c r="CY86" i="14"/>
  <c r="AW123" i="15"/>
  <c r="AM123" i="15"/>
  <c r="AL123" i="15"/>
  <c r="AJ123" i="15"/>
  <c r="AI123" i="15"/>
  <c r="AC123" i="15"/>
  <c r="AB123" i="15"/>
  <c r="Z123" i="15"/>
  <c r="Y123" i="15"/>
  <c r="S123" i="15"/>
  <c r="R123" i="15"/>
  <c r="P123" i="15"/>
  <c r="O123" i="15"/>
  <c r="AW120" i="15"/>
  <c r="AM120" i="15"/>
  <c r="AL120" i="15"/>
  <c r="AJ120" i="15"/>
  <c r="AI120" i="15"/>
  <c r="AC120" i="15"/>
  <c r="AB120" i="15"/>
  <c r="Z120" i="15"/>
  <c r="Y120" i="15"/>
  <c r="S120" i="15"/>
  <c r="R120" i="15"/>
  <c r="P120" i="15"/>
  <c r="O120" i="15"/>
  <c r="AW117" i="15"/>
  <c r="AM117" i="15"/>
  <c r="AL117" i="15"/>
  <c r="AJ117" i="15"/>
  <c r="AI117" i="15"/>
  <c r="AC117" i="15"/>
  <c r="AB117" i="15"/>
  <c r="Z117" i="15"/>
  <c r="Y117" i="15"/>
  <c r="S117" i="15"/>
  <c r="R117" i="15"/>
  <c r="P117" i="15"/>
  <c r="O117" i="15"/>
  <c r="BP111" i="16"/>
  <c r="BO111" i="16"/>
  <c r="BM111" i="16"/>
  <c r="BL111" i="16"/>
  <c r="BF111" i="16"/>
  <c r="BE111" i="16"/>
  <c r="BC111" i="16"/>
  <c r="BB111" i="16"/>
  <c r="AV111" i="16"/>
  <c r="AU111" i="16"/>
  <c r="AS111" i="16"/>
  <c r="AR111" i="16"/>
  <c r="AL111" i="16"/>
  <c r="AK111" i="16"/>
  <c r="AI111" i="16"/>
  <c r="AH111" i="16"/>
  <c r="AB111" i="16"/>
  <c r="AA111" i="16"/>
  <c r="Y111" i="16"/>
  <c r="X111" i="16"/>
  <c r="R111" i="16"/>
  <c r="Q111" i="16"/>
  <c r="O111" i="16"/>
  <c r="N111" i="16"/>
  <c r="BP108" i="16"/>
  <c r="BO108" i="16"/>
  <c r="BM108" i="16"/>
  <c r="BL108" i="16"/>
  <c r="BF108" i="16"/>
  <c r="BE108" i="16"/>
  <c r="BC108" i="16"/>
  <c r="BB108" i="16"/>
  <c r="AV108" i="16"/>
  <c r="AU108" i="16"/>
  <c r="AS108" i="16"/>
  <c r="AR108" i="16"/>
  <c r="AL108" i="16"/>
  <c r="AK108" i="16"/>
  <c r="AI108" i="16"/>
  <c r="AH108" i="16"/>
  <c r="AB108" i="16"/>
  <c r="AA108" i="16"/>
  <c r="Y108" i="16"/>
  <c r="X108" i="16"/>
  <c r="R108" i="16"/>
  <c r="Q108" i="16"/>
  <c r="O108" i="16"/>
  <c r="N108" i="16"/>
  <c r="BP105" i="16"/>
  <c r="BO105" i="16"/>
  <c r="BM105" i="16"/>
  <c r="BL105" i="16"/>
  <c r="BF105" i="16"/>
  <c r="BE105" i="16"/>
  <c r="BC105" i="16"/>
  <c r="BB105" i="16"/>
  <c r="AV105" i="16"/>
  <c r="AU105" i="16"/>
  <c r="AS105" i="16"/>
  <c r="AR105" i="16"/>
  <c r="AL105" i="16"/>
  <c r="AK105" i="16"/>
  <c r="AI105" i="16"/>
  <c r="AH105" i="16"/>
  <c r="AB105" i="16"/>
  <c r="AA105" i="16"/>
  <c r="Y105" i="16"/>
  <c r="X105" i="16"/>
  <c r="R105" i="16"/>
  <c r="Q105" i="16"/>
  <c r="O105" i="16"/>
  <c r="N105" i="16"/>
  <c r="BP102" i="16"/>
  <c r="BO102" i="16"/>
  <c r="BM102" i="16"/>
  <c r="BL102" i="16"/>
  <c r="BF102" i="16"/>
  <c r="BE102" i="16"/>
  <c r="BE101" i="16" s="1"/>
  <c r="BC102" i="16"/>
  <c r="BB102" i="16"/>
  <c r="AV102" i="16"/>
  <c r="AU102" i="16"/>
  <c r="AS102" i="16"/>
  <c r="AR102" i="16"/>
  <c r="AR101" i="16" s="1"/>
  <c r="AL102" i="16"/>
  <c r="AL101" i="16" s="1"/>
  <c r="AK102" i="16"/>
  <c r="AI102" i="16"/>
  <c r="AI101" i="16" s="1"/>
  <c r="AH102" i="16"/>
  <c r="AB102" i="16"/>
  <c r="AA102" i="16"/>
  <c r="Y102" i="16"/>
  <c r="Y101" i="16" s="1"/>
  <c r="X102" i="16"/>
  <c r="R102" i="16"/>
  <c r="R101" i="16" s="1"/>
  <c r="Q102" i="16"/>
  <c r="O102" i="16"/>
  <c r="N102" i="16"/>
  <c r="AU426" i="14"/>
  <c r="AW426" i="14" s="1"/>
  <c r="AX426" i="14" s="1"/>
  <c r="AU425" i="14"/>
  <c r="AW425" i="14" s="1"/>
  <c r="AX425" i="14" s="1"/>
  <c r="AU424" i="14"/>
  <c r="AW424" i="14" s="1"/>
  <c r="AX424" i="14" s="1"/>
  <c r="HO367" i="14"/>
  <c r="HQ367" i="14" s="1"/>
  <c r="HR367" i="14" s="1"/>
  <c r="HO366" i="14"/>
  <c r="HQ366" i="14" s="1"/>
  <c r="HR366" i="14" s="1"/>
  <c r="HO365" i="14"/>
  <c r="HQ365" i="14" s="1"/>
  <c r="HR365" i="14" s="1"/>
  <c r="HO364" i="14"/>
  <c r="HQ364" i="14" s="1"/>
  <c r="HR364" i="14" s="1"/>
  <c r="HO363" i="14"/>
  <c r="HQ363" i="14" s="1"/>
  <c r="HR363" i="14" s="1"/>
  <c r="HO362" i="14"/>
  <c r="HQ362" i="14" s="1"/>
  <c r="HO381" i="14"/>
  <c r="HQ381" i="14" s="1"/>
  <c r="HR381" i="14" s="1"/>
  <c r="HO380" i="14"/>
  <c r="HQ380" i="14" s="1"/>
  <c r="HR380" i="14" s="1"/>
  <c r="HO379" i="14"/>
  <c r="HQ379" i="14" s="1"/>
  <c r="HR379" i="14" s="1"/>
  <c r="HO378" i="14"/>
  <c r="HQ378" i="14" s="1"/>
  <c r="HR378" i="14" s="1"/>
  <c r="HO377" i="14"/>
  <c r="HQ377" i="14" s="1"/>
  <c r="HR377" i="14" s="1"/>
  <c r="HO376" i="14"/>
  <c r="HQ376" i="14" s="1"/>
  <c r="HR376" i="14" s="1"/>
  <c r="HO375" i="14"/>
  <c r="HQ375" i="14" s="1"/>
  <c r="HR375" i="14" s="1"/>
  <c r="HO374" i="14"/>
  <c r="HQ374" i="14" s="1"/>
  <c r="HR374" i="14" s="1"/>
  <c r="HO373" i="14"/>
  <c r="HQ373" i="14" s="1"/>
  <c r="HR373" i="14" s="1"/>
  <c r="HO372" i="14"/>
  <c r="HQ372" i="14" s="1"/>
  <c r="HR372" i="14" s="1"/>
  <c r="HO371" i="14"/>
  <c r="HQ371" i="14" s="1"/>
  <c r="HR371" i="14" s="1"/>
  <c r="HO370" i="14"/>
  <c r="HQ370" i="14" s="1"/>
  <c r="HR370" i="14" s="1"/>
  <c r="HO369" i="14"/>
  <c r="HQ369" i="14" s="1"/>
  <c r="HR369" i="14" s="1"/>
  <c r="HH369" i="14"/>
  <c r="HJ369" i="14" s="1"/>
  <c r="HJ368" i="14" s="1"/>
  <c r="HO317" i="14"/>
  <c r="HQ317" i="14" s="1"/>
  <c r="HR317" i="14" s="1"/>
  <c r="HO316" i="14"/>
  <c r="HQ316" i="14" s="1"/>
  <c r="HR316" i="14" s="1"/>
  <c r="HO315" i="14"/>
  <c r="HQ315" i="14" s="1"/>
  <c r="HR315" i="14" s="1"/>
  <c r="HO314" i="14"/>
  <c r="HQ314" i="14" s="1"/>
  <c r="HR314" i="14" s="1"/>
  <c r="HO313" i="14"/>
  <c r="HQ313" i="14" s="1"/>
  <c r="HR313" i="14" s="1"/>
  <c r="HO312" i="14"/>
  <c r="HQ312" i="14" s="1"/>
  <c r="HR312" i="14" s="1"/>
  <c r="HO311" i="14"/>
  <c r="HQ311" i="14" s="1"/>
  <c r="HR311" i="14" s="1"/>
  <c r="HO310" i="14"/>
  <c r="HQ310" i="14" s="1"/>
  <c r="HR310" i="14" s="1"/>
  <c r="HO309" i="14"/>
  <c r="HQ309" i="14" s="1"/>
  <c r="HR309" i="14" s="1"/>
  <c r="HO308" i="14"/>
  <c r="HQ308" i="14" s="1"/>
  <c r="HR308" i="14" s="1"/>
  <c r="HO307" i="14"/>
  <c r="HQ307" i="14" s="1"/>
  <c r="HR307" i="14" s="1"/>
  <c r="HO306" i="14"/>
  <c r="HQ306" i="14" s="1"/>
  <c r="HR306" i="14" s="1"/>
  <c r="HO305" i="14"/>
  <c r="HQ305" i="14" s="1"/>
  <c r="HR305" i="14" s="1"/>
  <c r="HO304" i="14"/>
  <c r="HQ304" i="14" s="1"/>
  <c r="HR304" i="14" s="1"/>
  <c r="HO303" i="14"/>
  <c r="HQ303" i="14" s="1"/>
  <c r="HR303" i="14" s="1"/>
  <c r="HO302" i="14"/>
  <c r="HQ302" i="14" s="1"/>
  <c r="HH304" i="14"/>
  <c r="HJ304" i="14" s="1"/>
  <c r="HK304" i="14" s="1"/>
  <c r="HH303" i="14"/>
  <c r="HJ303" i="14" s="1"/>
  <c r="HK303" i="14" s="1"/>
  <c r="HH302" i="14"/>
  <c r="HJ302" i="14" s="1"/>
  <c r="HA306" i="14"/>
  <c r="HC306" i="14" s="1"/>
  <c r="HD306" i="14" s="1"/>
  <c r="HA305" i="14"/>
  <c r="HC305" i="14" s="1"/>
  <c r="HD305" i="14" s="1"/>
  <c r="HA304" i="14"/>
  <c r="HC304" i="14" s="1"/>
  <c r="HD304" i="14" s="1"/>
  <c r="HA303" i="14"/>
  <c r="HC303" i="14" s="1"/>
  <c r="HD303" i="14" s="1"/>
  <c r="HA302" i="14"/>
  <c r="HC302" i="14" s="1"/>
  <c r="GT302" i="14"/>
  <c r="GV302" i="14" s="1"/>
  <c r="GV301" i="14" s="1"/>
  <c r="JI421" i="14"/>
  <c r="JJ421" i="14"/>
  <c r="JC421" i="14"/>
  <c r="JB421" i="14"/>
  <c r="IV421" i="14"/>
  <c r="IU421" i="14"/>
  <c r="IO421" i="14"/>
  <c r="IN421" i="14"/>
  <c r="IH421" i="14"/>
  <c r="IG421" i="14"/>
  <c r="IA421" i="14"/>
  <c r="HZ421" i="14"/>
  <c r="JJ368" i="14"/>
  <c r="JI368" i="14"/>
  <c r="JC368" i="14"/>
  <c r="JB368" i="14"/>
  <c r="IV368" i="14"/>
  <c r="IU368" i="14"/>
  <c r="IO368" i="14"/>
  <c r="IN368" i="14"/>
  <c r="IH368" i="14"/>
  <c r="IG368" i="14"/>
  <c r="IA368" i="14"/>
  <c r="HZ368" i="14"/>
  <c r="JJ361" i="14"/>
  <c r="JI361" i="14"/>
  <c r="JC361" i="14"/>
  <c r="JB361" i="14"/>
  <c r="IV361" i="14"/>
  <c r="IU361" i="14"/>
  <c r="IO361" i="14"/>
  <c r="IN361" i="14"/>
  <c r="IH361" i="14"/>
  <c r="IG361" i="14"/>
  <c r="IA361" i="14"/>
  <c r="HZ361" i="14"/>
  <c r="JJ301" i="14"/>
  <c r="JI301" i="14"/>
  <c r="JC301" i="14"/>
  <c r="JB301" i="14"/>
  <c r="IV301" i="14"/>
  <c r="IU301" i="14"/>
  <c r="IO301" i="14"/>
  <c r="IN301" i="14"/>
  <c r="IH301" i="14"/>
  <c r="IG301" i="14"/>
  <c r="IA301" i="14"/>
  <c r="HZ301" i="14"/>
  <c r="GP301" i="14"/>
  <c r="GO301" i="14"/>
  <c r="GI301" i="14"/>
  <c r="GH301" i="14"/>
  <c r="FY421" i="14"/>
  <c r="HK421" i="14"/>
  <c r="HJ421" i="14"/>
  <c r="HD421" i="14"/>
  <c r="HC421" i="14"/>
  <c r="GW421" i="14"/>
  <c r="GV421" i="14"/>
  <c r="GP421" i="14"/>
  <c r="GO421" i="14"/>
  <c r="GI421" i="14"/>
  <c r="GH421" i="14"/>
  <c r="FZ421" i="14"/>
  <c r="FS421" i="14"/>
  <c r="FR421" i="14"/>
  <c r="FL421" i="14"/>
  <c r="FK421" i="14"/>
  <c r="FE421" i="14"/>
  <c r="FD421" i="14"/>
  <c r="EX421" i="14"/>
  <c r="EW421" i="14"/>
  <c r="EQ421" i="14"/>
  <c r="EP421" i="14"/>
  <c r="HK361" i="14"/>
  <c r="HJ361" i="14"/>
  <c r="HD368" i="14"/>
  <c r="HC368" i="14"/>
  <c r="HD361" i="14"/>
  <c r="HC361" i="14"/>
  <c r="GW368" i="14"/>
  <c r="GV368" i="14"/>
  <c r="GW361" i="14"/>
  <c r="GV361" i="14"/>
  <c r="GP368" i="14"/>
  <c r="GO368" i="14"/>
  <c r="GP361" i="14"/>
  <c r="GO361" i="14"/>
  <c r="GI368" i="14"/>
  <c r="GH368" i="14"/>
  <c r="GI361" i="14"/>
  <c r="GH361" i="14"/>
  <c r="FZ368" i="14"/>
  <c r="FY368" i="14"/>
  <c r="FZ361" i="14"/>
  <c r="FY361" i="14"/>
  <c r="FS368" i="14"/>
  <c r="FR368" i="14"/>
  <c r="FS361" i="14"/>
  <c r="FR361" i="14"/>
  <c r="FL368" i="14"/>
  <c r="FK368" i="14"/>
  <c r="FL361" i="14"/>
  <c r="FK361" i="14"/>
  <c r="FE368" i="14"/>
  <c r="FD368" i="14"/>
  <c r="FE361" i="14"/>
  <c r="FD361" i="14"/>
  <c r="EX368" i="14"/>
  <c r="EW368" i="14"/>
  <c r="EX361" i="14"/>
  <c r="EW361" i="14"/>
  <c r="EQ368" i="14"/>
  <c r="EP368" i="14"/>
  <c r="EQ361" i="14"/>
  <c r="EP361" i="14"/>
  <c r="FZ301" i="14"/>
  <c r="FY301" i="14"/>
  <c r="FS301" i="14"/>
  <c r="FR301" i="14"/>
  <c r="FL301" i="14"/>
  <c r="FK301" i="14"/>
  <c r="FE301" i="14"/>
  <c r="FD301" i="14"/>
  <c r="EX301" i="14"/>
  <c r="EW301" i="14"/>
  <c r="EQ301" i="14"/>
  <c r="EP301" i="14"/>
  <c r="EA421" i="14"/>
  <c r="DZ421" i="14"/>
  <c r="DT421" i="14"/>
  <c r="DS421" i="14"/>
  <c r="DM421" i="14"/>
  <c r="DL421" i="14"/>
  <c r="DF421" i="14"/>
  <c r="DE421" i="14"/>
  <c r="CY421" i="14"/>
  <c r="CX421" i="14"/>
  <c r="EG362" i="14"/>
  <c r="EG363" i="14"/>
  <c r="EH363" i="14" s="1"/>
  <c r="EG364" i="14"/>
  <c r="EH364" i="14" s="1"/>
  <c r="EG365" i="14"/>
  <c r="EH365" i="14" s="1"/>
  <c r="EG366" i="14"/>
  <c r="EH366" i="14" s="1"/>
  <c r="EG367" i="14"/>
  <c r="EH367" i="14" s="1"/>
  <c r="EA361" i="14"/>
  <c r="DZ361" i="14"/>
  <c r="DT368" i="14"/>
  <c r="DS368" i="14"/>
  <c r="DT361" i="14"/>
  <c r="DS361" i="14"/>
  <c r="DM368" i="14"/>
  <c r="DL368" i="14"/>
  <c r="DM361" i="14"/>
  <c r="DL361" i="14"/>
  <c r="DF368" i="14"/>
  <c r="DE368" i="14"/>
  <c r="DF361" i="14"/>
  <c r="DE361" i="14"/>
  <c r="CY368" i="14"/>
  <c r="CX368" i="14"/>
  <c r="CY361" i="14"/>
  <c r="CX361" i="14"/>
  <c r="DF301" i="14"/>
  <c r="DE301" i="14"/>
  <c r="CY301" i="14"/>
  <c r="CX301" i="14"/>
  <c r="CI421" i="14"/>
  <c r="CH421" i="14"/>
  <c r="CB421" i="14"/>
  <c r="CA421" i="14"/>
  <c r="BU421" i="14"/>
  <c r="BT421" i="14"/>
  <c r="BN421" i="14"/>
  <c r="BM421" i="14"/>
  <c r="BG421" i="14"/>
  <c r="BF421" i="14"/>
  <c r="CP368" i="14"/>
  <c r="CO368" i="14"/>
  <c r="CP361" i="14"/>
  <c r="CO361" i="14"/>
  <c r="CI368" i="14"/>
  <c r="CH368" i="14"/>
  <c r="CI361" i="14"/>
  <c r="CH361" i="14"/>
  <c r="CB368" i="14"/>
  <c r="CA368" i="14"/>
  <c r="CB361" i="14"/>
  <c r="CA361" i="14"/>
  <c r="BU368" i="14"/>
  <c r="BT368" i="14"/>
  <c r="BU361" i="14"/>
  <c r="BT361" i="14"/>
  <c r="BN368" i="14"/>
  <c r="BM368" i="14"/>
  <c r="BN361" i="14"/>
  <c r="BM361" i="14"/>
  <c r="BG368" i="14"/>
  <c r="BF368" i="14"/>
  <c r="BG361" i="14"/>
  <c r="BF361" i="14"/>
  <c r="CP301" i="14"/>
  <c r="CO301" i="14"/>
  <c r="CI301" i="14"/>
  <c r="CH301" i="14"/>
  <c r="CB301" i="14"/>
  <c r="CA301" i="14"/>
  <c r="BU301" i="14"/>
  <c r="BT301" i="14"/>
  <c r="BN301" i="14"/>
  <c r="BM301" i="14"/>
  <c r="BG301" i="14"/>
  <c r="BF301" i="14"/>
  <c r="AQ421" i="14"/>
  <c r="AP421" i="14"/>
  <c r="AJ421" i="14"/>
  <c r="AI421" i="14"/>
  <c r="AC421" i="14"/>
  <c r="AB421" i="14"/>
  <c r="V421" i="14"/>
  <c r="U421" i="14"/>
  <c r="O421" i="14"/>
  <c r="N421" i="14"/>
  <c r="AX361" i="14"/>
  <c r="AW361" i="14"/>
  <c r="AQ361" i="14"/>
  <c r="AP361" i="14"/>
  <c r="AJ368" i="14"/>
  <c r="AI368" i="14"/>
  <c r="AJ361" i="14"/>
  <c r="AI361" i="14"/>
  <c r="AC368" i="14"/>
  <c r="AB368" i="14"/>
  <c r="AC361" i="14"/>
  <c r="AB361" i="14"/>
  <c r="V368" i="14"/>
  <c r="U368" i="14"/>
  <c r="V361" i="14"/>
  <c r="U361" i="14"/>
  <c r="O368" i="14"/>
  <c r="N368" i="14"/>
  <c r="O361" i="14"/>
  <c r="N361" i="14"/>
  <c r="AQ301" i="14"/>
  <c r="AP301" i="14"/>
  <c r="V301" i="14"/>
  <c r="U301" i="14"/>
  <c r="O301" i="14"/>
  <c r="N301" i="14"/>
  <c r="EE484" i="14"/>
  <c r="EG484" i="14" s="1"/>
  <c r="EH484" i="14" s="1"/>
  <c r="EE483" i="14"/>
  <c r="EG483" i="14" s="1"/>
  <c r="EH483" i="14" s="1"/>
  <c r="EE482" i="14"/>
  <c r="EG482" i="14" s="1"/>
  <c r="EH482" i="14" s="1"/>
  <c r="EE420" i="14"/>
  <c r="EG420" i="14" s="1"/>
  <c r="EH420" i="14" s="1"/>
  <c r="EG481" i="14"/>
  <c r="EH481" i="14" s="1"/>
  <c r="EG480" i="14"/>
  <c r="EH480" i="14" s="1"/>
  <c r="EG479" i="14"/>
  <c r="EH479" i="14" s="1"/>
  <c r="EG478" i="14"/>
  <c r="EH478" i="14" s="1"/>
  <c r="EG477" i="14"/>
  <c r="EH477" i="14" s="1"/>
  <c r="EG476" i="14"/>
  <c r="EH476" i="14" s="1"/>
  <c r="EG475" i="14"/>
  <c r="EH475" i="14" s="1"/>
  <c r="EG474" i="14"/>
  <c r="EH474" i="14" s="1"/>
  <c r="EG473" i="14"/>
  <c r="EH473" i="14" s="1"/>
  <c r="EG472" i="14"/>
  <c r="EH472" i="14" s="1"/>
  <c r="EG471" i="14"/>
  <c r="EH471" i="14" s="1"/>
  <c r="EG470" i="14"/>
  <c r="EH470" i="14" s="1"/>
  <c r="EG469" i="14"/>
  <c r="EH469" i="14" s="1"/>
  <c r="EG468" i="14"/>
  <c r="EH468" i="14" s="1"/>
  <c r="EG467" i="14"/>
  <c r="EH467" i="14" s="1"/>
  <c r="EG466" i="14"/>
  <c r="EH466" i="14" s="1"/>
  <c r="EG465" i="14"/>
  <c r="EH465" i="14" s="1"/>
  <c r="EG464" i="14"/>
  <c r="EH464" i="14" s="1"/>
  <c r="EG463" i="14"/>
  <c r="EH463" i="14" s="1"/>
  <c r="EG462" i="14"/>
  <c r="EH462" i="14" s="1"/>
  <c r="EG461" i="14"/>
  <c r="EH461" i="14" s="1"/>
  <c r="EG460" i="14"/>
  <c r="EH460" i="14" s="1"/>
  <c r="EG459" i="14"/>
  <c r="EH459" i="14" s="1"/>
  <c r="EG458" i="14"/>
  <c r="EH458" i="14" s="1"/>
  <c r="EG457" i="14"/>
  <c r="EH457" i="14" s="1"/>
  <c r="EG456" i="14"/>
  <c r="EH456" i="14" s="1"/>
  <c r="EG455" i="14"/>
  <c r="EH455" i="14" s="1"/>
  <c r="EG454" i="14"/>
  <c r="EH454" i="14" s="1"/>
  <c r="EG453" i="14"/>
  <c r="EH453" i="14" s="1"/>
  <c r="EG452" i="14"/>
  <c r="EH452" i="14" s="1"/>
  <c r="EG451" i="14"/>
  <c r="EH451" i="14" s="1"/>
  <c r="EG450" i="14"/>
  <c r="EH450" i="14" s="1"/>
  <c r="EG449" i="14"/>
  <c r="EH449" i="14" s="1"/>
  <c r="EG448" i="14"/>
  <c r="EH448" i="14" s="1"/>
  <c r="EG447" i="14"/>
  <c r="EH447" i="14" s="1"/>
  <c r="EG446" i="14"/>
  <c r="EH446" i="14" s="1"/>
  <c r="EG419" i="14"/>
  <c r="EH419" i="14" s="1"/>
  <c r="EG418" i="14"/>
  <c r="EH418" i="14" s="1"/>
  <c r="EG417" i="14"/>
  <c r="EH417" i="14" s="1"/>
  <c r="EG416" i="14"/>
  <c r="EH416" i="14" s="1"/>
  <c r="EG415" i="14"/>
  <c r="EH415" i="14" s="1"/>
  <c r="EG414" i="14"/>
  <c r="EH414" i="14" s="1"/>
  <c r="EG413" i="14"/>
  <c r="EH413" i="14" s="1"/>
  <c r="EG412" i="14"/>
  <c r="EH412" i="14" s="1"/>
  <c r="EG411" i="14"/>
  <c r="EH411" i="14" s="1"/>
  <c r="EG410" i="14"/>
  <c r="EH410" i="14" s="1"/>
  <c r="EG409" i="14"/>
  <c r="EH409" i="14" s="1"/>
  <c r="EG408" i="14"/>
  <c r="EH408" i="14" s="1"/>
  <c r="EG407" i="14"/>
  <c r="EH407" i="14" s="1"/>
  <c r="EG406" i="14"/>
  <c r="EH406" i="14" s="1"/>
  <c r="EG405" i="14"/>
  <c r="EH405" i="14" s="1"/>
  <c r="EG404" i="14"/>
  <c r="EH404" i="14" s="1"/>
  <c r="EG403" i="14"/>
  <c r="EH403" i="14" s="1"/>
  <c r="EG402" i="14"/>
  <c r="EH402" i="14" s="1"/>
  <c r="EG401" i="14"/>
  <c r="EH401" i="14" s="1"/>
  <c r="EG400" i="14"/>
  <c r="EH400" i="14" s="1"/>
  <c r="EG399" i="14"/>
  <c r="EH399" i="14" s="1"/>
  <c r="EG398" i="14"/>
  <c r="EH398" i="14" s="1"/>
  <c r="EG397" i="14"/>
  <c r="EH397" i="14" s="1"/>
  <c r="EG396" i="14"/>
  <c r="EH396" i="14" s="1"/>
  <c r="EG395" i="14"/>
  <c r="EH395" i="14" s="1"/>
  <c r="EG394" i="14"/>
  <c r="EH394" i="14" s="1"/>
  <c r="EG360" i="14"/>
  <c r="EH360" i="14" s="1"/>
  <c r="EG359" i="14"/>
  <c r="EH359" i="14" s="1"/>
  <c r="EG358" i="14"/>
  <c r="EH358" i="14" s="1"/>
  <c r="EG357" i="14"/>
  <c r="EH357" i="14" s="1"/>
  <c r="EG356" i="14"/>
  <c r="EH356" i="14" s="1"/>
  <c r="EG355" i="14"/>
  <c r="EH355" i="14" s="1"/>
  <c r="EG354" i="14"/>
  <c r="EH354" i="14" s="1"/>
  <c r="EG353" i="14"/>
  <c r="EH353" i="14" s="1"/>
  <c r="EG352" i="14"/>
  <c r="EH352" i="14" s="1"/>
  <c r="EG351" i="14"/>
  <c r="EH351" i="14" s="1"/>
  <c r="EG350" i="14"/>
  <c r="EH350" i="14" s="1"/>
  <c r="EG349" i="14"/>
  <c r="EH349" i="14" s="1"/>
  <c r="DL309" i="14"/>
  <c r="DM309" i="14" s="1"/>
  <c r="DL308" i="14"/>
  <c r="DM308" i="14" s="1"/>
  <c r="DL307" i="14"/>
  <c r="DM307" i="14" s="1"/>
  <c r="DL306" i="14"/>
  <c r="DM306" i="14" s="1"/>
  <c r="DL305" i="14"/>
  <c r="DM305" i="14" s="1"/>
  <c r="DL304" i="14"/>
  <c r="DM304" i="14" s="1"/>
  <c r="DS318" i="14"/>
  <c r="DT318" i="14" s="1"/>
  <c r="DS317" i="14"/>
  <c r="DT317" i="14" s="1"/>
  <c r="DS316" i="14"/>
  <c r="DT316" i="14" s="1"/>
  <c r="DS315" i="14"/>
  <c r="DT315" i="14" s="1"/>
  <c r="DS314" i="14"/>
  <c r="DT314" i="14" s="1"/>
  <c r="DS313" i="14"/>
  <c r="DT313" i="14" s="1"/>
  <c r="DS312" i="14"/>
  <c r="DT312" i="14" s="1"/>
  <c r="DS311" i="14"/>
  <c r="DT311" i="14" s="1"/>
  <c r="EG348" i="14"/>
  <c r="EH348" i="14" s="1"/>
  <c r="EG347" i="14"/>
  <c r="EH347" i="14" s="1"/>
  <c r="EG346" i="14"/>
  <c r="EH346" i="14" s="1"/>
  <c r="EG345" i="14"/>
  <c r="EH345" i="14" s="1"/>
  <c r="EG344" i="14"/>
  <c r="EH344" i="14" s="1"/>
  <c r="EG343" i="14"/>
  <c r="EH343" i="14" s="1"/>
  <c r="EG342" i="14"/>
  <c r="EH342" i="14" s="1"/>
  <c r="DZ307" i="14"/>
  <c r="EA307" i="14" s="1"/>
  <c r="DZ306" i="14"/>
  <c r="EA306" i="14" s="1"/>
  <c r="DZ305" i="14"/>
  <c r="EA305" i="14" s="1"/>
  <c r="DZ304" i="14"/>
  <c r="EA304" i="14" s="1"/>
  <c r="DZ303" i="14"/>
  <c r="EA303" i="14" s="1"/>
  <c r="DS310" i="14"/>
  <c r="DT310" i="14" s="1"/>
  <c r="DS309" i="14"/>
  <c r="DT309" i="14" s="1"/>
  <c r="DS308" i="14"/>
  <c r="DT308" i="14" s="1"/>
  <c r="DS307" i="14"/>
  <c r="DT307" i="14" s="1"/>
  <c r="DS306" i="14"/>
  <c r="DT306" i="14" s="1"/>
  <c r="DS305" i="14"/>
  <c r="DT305" i="14" s="1"/>
  <c r="DS304" i="14"/>
  <c r="DT304" i="14" s="1"/>
  <c r="EG341" i="14"/>
  <c r="EH341" i="14" s="1"/>
  <c r="EG340" i="14"/>
  <c r="EH340" i="14" s="1"/>
  <c r="EG339" i="14"/>
  <c r="EH339" i="14" s="1"/>
  <c r="EG338" i="14"/>
  <c r="EH338" i="14" s="1"/>
  <c r="EG337" i="14"/>
  <c r="EH337" i="14" s="1"/>
  <c r="EG336" i="14"/>
  <c r="EH336" i="14" s="1"/>
  <c r="EG335" i="14"/>
  <c r="EH335" i="14" s="1"/>
  <c r="EG334" i="14"/>
  <c r="EH334" i="14" s="1"/>
  <c r="EG333" i="14"/>
  <c r="EH333" i="14" s="1"/>
  <c r="EG332" i="14"/>
  <c r="EH332" i="14" s="1"/>
  <c r="EG331" i="14"/>
  <c r="EH331" i="14" s="1"/>
  <c r="EG330" i="14"/>
  <c r="EH330" i="14" s="1"/>
  <c r="EG329" i="14"/>
  <c r="EH329" i="14" s="1"/>
  <c r="EG328" i="14"/>
  <c r="EH328" i="14" s="1"/>
  <c r="EG327" i="14"/>
  <c r="EH327" i="14" s="1"/>
  <c r="EG326" i="14"/>
  <c r="EH326" i="14" s="1"/>
  <c r="EG325" i="14"/>
  <c r="EH325" i="14" s="1"/>
  <c r="EG324" i="14"/>
  <c r="EH324" i="14" s="1"/>
  <c r="EG323" i="14"/>
  <c r="EH323" i="14" s="1"/>
  <c r="EG322" i="14"/>
  <c r="EH322" i="14" s="1"/>
  <c r="EG321" i="14"/>
  <c r="EH321" i="14" s="1"/>
  <c r="EG320" i="14"/>
  <c r="EH320" i="14" s="1"/>
  <c r="EG319" i="14"/>
  <c r="EH319" i="14" s="1"/>
  <c r="EG393" i="14"/>
  <c r="EH393" i="14" s="1"/>
  <c r="EG392" i="14"/>
  <c r="EH392" i="14" s="1"/>
  <c r="EG391" i="14"/>
  <c r="EH391" i="14" s="1"/>
  <c r="EG390" i="14"/>
  <c r="EH390" i="14" s="1"/>
  <c r="EG389" i="14"/>
  <c r="EH389" i="14" s="1"/>
  <c r="EG388" i="14"/>
  <c r="EH388" i="14" s="1"/>
  <c r="EG387" i="14"/>
  <c r="EH387" i="14" s="1"/>
  <c r="EG386" i="14"/>
  <c r="EH386" i="14" s="1"/>
  <c r="EG385" i="14"/>
  <c r="EH385" i="14" s="1"/>
  <c r="EG384" i="14"/>
  <c r="EH384" i="14" s="1"/>
  <c r="EG383" i="14"/>
  <c r="EH383" i="14" s="1"/>
  <c r="EG382" i="14"/>
  <c r="EH382" i="14" s="1"/>
  <c r="EG381" i="14"/>
  <c r="EH381" i="14" s="1"/>
  <c r="EG380" i="14"/>
  <c r="EH380" i="14" s="1"/>
  <c r="EG379" i="14"/>
  <c r="EH379" i="14" s="1"/>
  <c r="EG378" i="14"/>
  <c r="EH378" i="14" s="1"/>
  <c r="DZ371" i="14"/>
  <c r="EA371" i="14" s="1"/>
  <c r="DZ370" i="14"/>
  <c r="EA370" i="14" s="1"/>
  <c r="EG445" i="14"/>
  <c r="EH445" i="14" s="1"/>
  <c r="DS303" i="14"/>
  <c r="DT303" i="14" s="1"/>
  <c r="EG318" i="14"/>
  <c r="EH318" i="14" s="1"/>
  <c r="EG317" i="14"/>
  <c r="EH317" i="14" s="1"/>
  <c r="EG316" i="14"/>
  <c r="EH316" i="14" s="1"/>
  <c r="EG315" i="14"/>
  <c r="EH315" i="14" s="1"/>
  <c r="EG314" i="14"/>
  <c r="EH314" i="14" s="1"/>
  <c r="EG444" i="14"/>
  <c r="EH444" i="14" s="1"/>
  <c r="EG443" i="14"/>
  <c r="EH443" i="14" s="1"/>
  <c r="EG442" i="14"/>
  <c r="EH442" i="14" s="1"/>
  <c r="DL303" i="14"/>
  <c r="DM303" i="14" s="1"/>
  <c r="EG313" i="14"/>
  <c r="EH313" i="14" s="1"/>
  <c r="EG312" i="14"/>
  <c r="EH312" i="14" s="1"/>
  <c r="EG311" i="14"/>
  <c r="EH311" i="14" s="1"/>
  <c r="EG377" i="14"/>
  <c r="EH377" i="14" s="1"/>
  <c r="EG376" i="14"/>
  <c r="EH376" i="14" s="1"/>
  <c r="EG375" i="14"/>
  <c r="EH375" i="14" s="1"/>
  <c r="EG374" i="14"/>
  <c r="EH374" i="14" s="1"/>
  <c r="EG373" i="14"/>
  <c r="EH373" i="14" s="1"/>
  <c r="EG372" i="14"/>
  <c r="EH372" i="14" s="1"/>
  <c r="EG441" i="14"/>
  <c r="EH441" i="14" s="1"/>
  <c r="EG440" i="14"/>
  <c r="EH440" i="14" s="1"/>
  <c r="EG439" i="14"/>
  <c r="EH439" i="14" s="1"/>
  <c r="EG438" i="14"/>
  <c r="EH438" i="14" s="1"/>
  <c r="EG437" i="14"/>
  <c r="EH437" i="14" s="1"/>
  <c r="EG436" i="14"/>
  <c r="EH436" i="14" s="1"/>
  <c r="EG435" i="14"/>
  <c r="EH435" i="14" s="1"/>
  <c r="EG434" i="14"/>
  <c r="EH434" i="14" s="1"/>
  <c r="EG433" i="14"/>
  <c r="EH433" i="14" s="1"/>
  <c r="EG432" i="14"/>
  <c r="EH432" i="14" s="1"/>
  <c r="EG431" i="14"/>
  <c r="EH431" i="14" s="1"/>
  <c r="EG430" i="14"/>
  <c r="EH430" i="14" s="1"/>
  <c r="EG429" i="14"/>
  <c r="EH429" i="14" s="1"/>
  <c r="EG428" i="14"/>
  <c r="EH428" i="14" s="1"/>
  <c r="EG427" i="14"/>
  <c r="EH427" i="14" s="1"/>
  <c r="EG426" i="14"/>
  <c r="EH426" i="14" s="1"/>
  <c r="EG425" i="14"/>
  <c r="EH425" i="14" s="1"/>
  <c r="EG424" i="14"/>
  <c r="EH424" i="14" s="1"/>
  <c r="EG423" i="14"/>
  <c r="EH423" i="14" s="1"/>
  <c r="EG422" i="14"/>
  <c r="EH422" i="14" s="1"/>
  <c r="DL302" i="14"/>
  <c r="DM302" i="14" s="1"/>
  <c r="DS302" i="14"/>
  <c r="DT302" i="14" s="1"/>
  <c r="DZ302" i="14"/>
  <c r="EA302" i="14" s="1"/>
  <c r="EG310" i="14"/>
  <c r="EH310" i="14" s="1"/>
  <c r="EG309" i="14"/>
  <c r="EH309" i="14" s="1"/>
  <c r="EG308" i="14"/>
  <c r="EH308" i="14" s="1"/>
  <c r="EG307" i="14"/>
  <c r="EH307" i="14" s="1"/>
  <c r="EG306" i="14"/>
  <c r="EH306" i="14" s="1"/>
  <c r="EG305" i="14"/>
  <c r="EH305" i="14" s="1"/>
  <c r="EG304" i="14"/>
  <c r="EH304" i="14" s="1"/>
  <c r="EG303" i="14"/>
  <c r="EH303" i="14" s="1"/>
  <c r="EG302" i="14"/>
  <c r="EH302" i="14" s="1"/>
  <c r="DZ369" i="14"/>
  <c r="EA369" i="14" s="1"/>
  <c r="EG371" i="14"/>
  <c r="EH371" i="14" s="1"/>
  <c r="EG370" i="14"/>
  <c r="EH370" i="14" s="1"/>
  <c r="EG369" i="14"/>
  <c r="EH369" i="14" s="1"/>
  <c r="AU429" i="14"/>
  <c r="AW429" i="14" s="1"/>
  <c r="AX429" i="14" s="1"/>
  <c r="AU428" i="14"/>
  <c r="AW428" i="14" s="1"/>
  <c r="AX428" i="14" s="1"/>
  <c r="AU427" i="14"/>
  <c r="AW427" i="14" s="1"/>
  <c r="AX427" i="14" s="1"/>
  <c r="AU423" i="14"/>
  <c r="AW423" i="14" s="1"/>
  <c r="AX423" i="14" s="1"/>
  <c r="AU422" i="14"/>
  <c r="AW422" i="14" s="1"/>
  <c r="AU310" i="14"/>
  <c r="AW310" i="14" s="1"/>
  <c r="AX310" i="14" s="1"/>
  <c r="AU309" i="14"/>
  <c r="AW309" i="14" s="1"/>
  <c r="AX309" i="14" s="1"/>
  <c r="AG313" i="14"/>
  <c r="AI313" i="14" s="1"/>
  <c r="AJ313" i="14" s="1"/>
  <c r="Z309" i="14"/>
  <c r="AB309" i="14" s="1"/>
  <c r="AC309" i="14" s="1"/>
  <c r="Z308" i="14"/>
  <c r="AB308" i="14" s="1"/>
  <c r="AC308" i="14" s="1"/>
  <c r="Z307" i="14"/>
  <c r="AB307" i="14" s="1"/>
  <c r="AC307" i="14" s="1"/>
  <c r="Z306" i="14"/>
  <c r="AB306" i="14" s="1"/>
  <c r="AC306" i="14" s="1"/>
  <c r="Z305" i="14"/>
  <c r="AB305" i="14" s="1"/>
  <c r="AC305" i="14" s="1"/>
  <c r="Z304" i="14"/>
  <c r="AB304" i="14" s="1"/>
  <c r="Z303" i="14"/>
  <c r="AB303" i="14" s="1"/>
  <c r="AC303" i="14" s="1"/>
  <c r="Z302" i="14"/>
  <c r="AB302" i="14" s="1"/>
  <c r="AG312" i="14"/>
  <c r="AI312" i="14" s="1"/>
  <c r="AJ312" i="14" s="1"/>
  <c r="AG311" i="14"/>
  <c r="AI311" i="14" s="1"/>
  <c r="AJ311" i="14" s="1"/>
  <c r="AG310" i="14"/>
  <c r="AI310" i="14" s="1"/>
  <c r="AJ310" i="14" s="1"/>
  <c r="AG309" i="14"/>
  <c r="AI309" i="14" s="1"/>
  <c r="AJ309" i="14" s="1"/>
  <c r="AG308" i="14"/>
  <c r="AI308" i="14" s="1"/>
  <c r="AJ308" i="14" s="1"/>
  <c r="AG307" i="14"/>
  <c r="AI307" i="14" s="1"/>
  <c r="AJ307" i="14" s="1"/>
  <c r="AG306" i="14"/>
  <c r="AI306" i="14" s="1"/>
  <c r="AJ306" i="14" s="1"/>
  <c r="AG305" i="14"/>
  <c r="AI305" i="14" s="1"/>
  <c r="AJ305" i="14" s="1"/>
  <c r="AG304" i="14"/>
  <c r="AI304" i="14" s="1"/>
  <c r="AJ304" i="14" s="1"/>
  <c r="AG303" i="14"/>
  <c r="AI303" i="14" s="1"/>
  <c r="AJ303" i="14" s="1"/>
  <c r="AG302" i="14"/>
  <c r="AI302" i="14" s="1"/>
  <c r="AU308" i="14"/>
  <c r="AW308" i="14" s="1"/>
  <c r="AX308" i="14" s="1"/>
  <c r="AU307" i="14"/>
  <c r="AW307" i="14" s="1"/>
  <c r="AX307" i="14" s="1"/>
  <c r="AU306" i="14"/>
  <c r="AW306" i="14" s="1"/>
  <c r="AX306" i="14" s="1"/>
  <c r="AU305" i="14"/>
  <c r="AW305" i="14" s="1"/>
  <c r="AU304" i="14"/>
  <c r="AW304" i="14" s="1"/>
  <c r="AX304" i="14" s="1"/>
  <c r="AU303" i="14"/>
  <c r="AW303" i="14" s="1"/>
  <c r="AX303" i="14" s="1"/>
  <c r="AU302" i="14"/>
  <c r="AW302" i="14" s="1"/>
  <c r="AN371" i="14"/>
  <c r="AP371" i="14" s="1"/>
  <c r="AQ371" i="14" s="1"/>
  <c r="AN370" i="14"/>
  <c r="AP370" i="14" s="1"/>
  <c r="AQ370" i="14" s="1"/>
  <c r="AN369" i="14"/>
  <c r="AP369" i="14" s="1"/>
  <c r="AQ369" i="14" s="1"/>
  <c r="AU386" i="14"/>
  <c r="AW386" i="14" s="1"/>
  <c r="AX386" i="14" s="1"/>
  <c r="AU385" i="14"/>
  <c r="AW385" i="14" s="1"/>
  <c r="AX385" i="14" s="1"/>
  <c r="AU384" i="14"/>
  <c r="AW384" i="14" s="1"/>
  <c r="AX384" i="14" s="1"/>
  <c r="AU383" i="14"/>
  <c r="AW383" i="14" s="1"/>
  <c r="AX383" i="14" s="1"/>
  <c r="AU382" i="14"/>
  <c r="AW382" i="14" s="1"/>
  <c r="AX382" i="14" s="1"/>
  <c r="AU381" i="14"/>
  <c r="AW381" i="14" s="1"/>
  <c r="AX381" i="14" s="1"/>
  <c r="AU380" i="14"/>
  <c r="AW380" i="14" s="1"/>
  <c r="AX380" i="14" s="1"/>
  <c r="AU379" i="14"/>
  <c r="AW379" i="14" s="1"/>
  <c r="AX379" i="14" s="1"/>
  <c r="AU378" i="14"/>
  <c r="AW378" i="14" s="1"/>
  <c r="AX378" i="14" s="1"/>
  <c r="AU377" i="14"/>
  <c r="AW377" i="14" s="1"/>
  <c r="AX377" i="14" s="1"/>
  <c r="AU376" i="14"/>
  <c r="AW376" i="14" s="1"/>
  <c r="AX376" i="14" s="1"/>
  <c r="AU375" i="14"/>
  <c r="AW375" i="14" s="1"/>
  <c r="AX375" i="14" s="1"/>
  <c r="AU374" i="14"/>
  <c r="AW374" i="14" s="1"/>
  <c r="AX374" i="14" s="1"/>
  <c r="AU373" i="14"/>
  <c r="AW373" i="14" s="1"/>
  <c r="AX373" i="14" s="1"/>
  <c r="AU372" i="14"/>
  <c r="AW372" i="14" s="1"/>
  <c r="AX372" i="14" s="1"/>
  <c r="AU371" i="14"/>
  <c r="AW371" i="14" s="1"/>
  <c r="AX371" i="14" s="1"/>
  <c r="AU370" i="14"/>
  <c r="AW370" i="14" s="1"/>
  <c r="AX370" i="14" s="1"/>
  <c r="AU369" i="14"/>
  <c r="AW369" i="14" s="1"/>
  <c r="AX369" i="14" s="1"/>
  <c r="CM425" i="14"/>
  <c r="CO425" i="14" s="1"/>
  <c r="CP425" i="14" s="1"/>
  <c r="CM424" i="14"/>
  <c r="CO424" i="14" s="1"/>
  <c r="CP424" i="14" s="1"/>
  <c r="CM423" i="14"/>
  <c r="CO423" i="14" s="1"/>
  <c r="CP423" i="14" s="1"/>
  <c r="CM422" i="14"/>
  <c r="CO422" i="14" s="1"/>
  <c r="HO443" i="14"/>
  <c r="HQ443" i="14" s="1"/>
  <c r="HR443" i="14" s="1"/>
  <c r="HO442" i="14"/>
  <c r="HQ442" i="14" s="1"/>
  <c r="HR442" i="14" s="1"/>
  <c r="HO441" i="14"/>
  <c r="HQ441" i="14" s="1"/>
  <c r="HR441" i="14" s="1"/>
  <c r="HO440" i="14"/>
  <c r="HQ440" i="14" s="1"/>
  <c r="HR440" i="14" s="1"/>
  <c r="HO439" i="14"/>
  <c r="HQ439" i="14" s="1"/>
  <c r="HR439" i="14" s="1"/>
  <c r="HO438" i="14"/>
  <c r="HQ438" i="14" s="1"/>
  <c r="HR438" i="14" s="1"/>
  <c r="HO437" i="14"/>
  <c r="HQ437" i="14" s="1"/>
  <c r="HR437" i="14" s="1"/>
  <c r="HO436" i="14"/>
  <c r="HQ436" i="14" s="1"/>
  <c r="HR436" i="14" s="1"/>
  <c r="HO435" i="14"/>
  <c r="HQ435" i="14" s="1"/>
  <c r="HR435" i="14" s="1"/>
  <c r="HO434" i="14"/>
  <c r="HQ434" i="14" s="1"/>
  <c r="HR434" i="14" s="1"/>
  <c r="HO433" i="14"/>
  <c r="HQ433" i="14" s="1"/>
  <c r="HR433" i="14" s="1"/>
  <c r="HO432" i="14"/>
  <c r="HQ432" i="14" s="1"/>
  <c r="HR432" i="14" s="1"/>
  <c r="HO431" i="14"/>
  <c r="HQ431" i="14" s="1"/>
  <c r="HR431" i="14" s="1"/>
  <c r="HO430" i="14"/>
  <c r="HQ430" i="14" s="1"/>
  <c r="HR430" i="14" s="1"/>
  <c r="HO429" i="14"/>
  <c r="HQ429" i="14" s="1"/>
  <c r="HR429" i="14" s="1"/>
  <c r="HO428" i="14"/>
  <c r="HQ428" i="14" s="1"/>
  <c r="HR428" i="14" s="1"/>
  <c r="HO427" i="14"/>
  <c r="HQ427" i="14" s="1"/>
  <c r="HR427" i="14" s="1"/>
  <c r="HO426" i="14"/>
  <c r="HQ426" i="14" s="1"/>
  <c r="HR426" i="14" s="1"/>
  <c r="HO425" i="14"/>
  <c r="HQ425" i="14" s="1"/>
  <c r="HR425" i="14" s="1"/>
  <c r="HO424" i="14"/>
  <c r="HQ424" i="14" s="1"/>
  <c r="HR424" i="14" s="1"/>
  <c r="HO423" i="14"/>
  <c r="HQ423" i="14" s="1"/>
  <c r="HR423" i="14" s="1"/>
  <c r="HO422" i="14"/>
  <c r="HQ422" i="14" s="1"/>
  <c r="HR422" i="14" s="1"/>
  <c r="AM94" i="15"/>
  <c r="AL94" i="15"/>
  <c r="AJ94" i="15"/>
  <c r="AI94" i="15"/>
  <c r="AC94" i="15"/>
  <c r="AB94" i="15"/>
  <c r="Z94" i="15"/>
  <c r="Y94" i="15"/>
  <c r="S94" i="15"/>
  <c r="R94" i="15"/>
  <c r="P94" i="15"/>
  <c r="O94" i="15"/>
  <c r="AM91" i="15"/>
  <c r="AL91" i="15"/>
  <c r="AJ91" i="15"/>
  <c r="AI91" i="15"/>
  <c r="AC91" i="15"/>
  <c r="AB91" i="15"/>
  <c r="Z91" i="15"/>
  <c r="Y91" i="15"/>
  <c r="S91" i="15"/>
  <c r="R91" i="15"/>
  <c r="P91" i="15"/>
  <c r="O91" i="15"/>
  <c r="AM88" i="15"/>
  <c r="AL88" i="15"/>
  <c r="AJ88" i="15"/>
  <c r="AI88" i="15"/>
  <c r="AC88" i="15"/>
  <c r="AB88" i="15"/>
  <c r="Z88" i="15"/>
  <c r="Y88" i="15"/>
  <c r="S88" i="15"/>
  <c r="R88" i="15"/>
  <c r="P88" i="15"/>
  <c r="O88" i="15"/>
  <c r="AM85" i="15"/>
  <c r="AL85" i="15"/>
  <c r="AJ85" i="15"/>
  <c r="AI85" i="15"/>
  <c r="AC85" i="15"/>
  <c r="AB85" i="15"/>
  <c r="Z85" i="15"/>
  <c r="Y85" i="15"/>
  <c r="S85" i="15"/>
  <c r="R85" i="15"/>
  <c r="P85" i="15"/>
  <c r="O85" i="15"/>
  <c r="BP75" i="16"/>
  <c r="BP72" i="16"/>
  <c r="BP69" i="16"/>
  <c r="BP66" i="16"/>
  <c r="BP63" i="16"/>
  <c r="BP60" i="16"/>
  <c r="BM75" i="16"/>
  <c r="BM72" i="16"/>
  <c r="BM69" i="16"/>
  <c r="BM66" i="16"/>
  <c r="BM63" i="16"/>
  <c r="BM60" i="16"/>
  <c r="BP88" i="16"/>
  <c r="BP85" i="16"/>
  <c r="BP82" i="16"/>
  <c r="BP79" i="16"/>
  <c r="BM88" i="16"/>
  <c r="BM85" i="16"/>
  <c r="BM82" i="16"/>
  <c r="BM79" i="16"/>
  <c r="BO88" i="16"/>
  <c r="BL88" i="16"/>
  <c r="BF88" i="16"/>
  <c r="BE88" i="16"/>
  <c r="BC88" i="16"/>
  <c r="BB88" i="16"/>
  <c r="AV88" i="16"/>
  <c r="AU88" i="16"/>
  <c r="AS88" i="16"/>
  <c r="AR88" i="16"/>
  <c r="AL88" i="16"/>
  <c r="AK88" i="16"/>
  <c r="AI88" i="16"/>
  <c r="AH88" i="16"/>
  <c r="AB88" i="16"/>
  <c r="AA88" i="16"/>
  <c r="Y88" i="16"/>
  <c r="X88" i="16"/>
  <c r="R88" i="16"/>
  <c r="Q88" i="16"/>
  <c r="O88" i="16"/>
  <c r="N88" i="16"/>
  <c r="BO85" i="16"/>
  <c r="BL85" i="16"/>
  <c r="BF85" i="16"/>
  <c r="BE85" i="16"/>
  <c r="BC85" i="16"/>
  <c r="BB85" i="16"/>
  <c r="AV85" i="16"/>
  <c r="AU85" i="16"/>
  <c r="AS85" i="16"/>
  <c r="AR85" i="16"/>
  <c r="AL85" i="16"/>
  <c r="AK85" i="16"/>
  <c r="AI85" i="16"/>
  <c r="AH85" i="16"/>
  <c r="AB85" i="16"/>
  <c r="AA85" i="16"/>
  <c r="Y85" i="16"/>
  <c r="X85" i="16"/>
  <c r="R85" i="16"/>
  <c r="Q85" i="16"/>
  <c r="O85" i="16"/>
  <c r="N85" i="16"/>
  <c r="BO82" i="16"/>
  <c r="BL82" i="16"/>
  <c r="BF82" i="16"/>
  <c r="BE82" i="16"/>
  <c r="BC82" i="16"/>
  <c r="BB82" i="16"/>
  <c r="AV82" i="16"/>
  <c r="AU82" i="16"/>
  <c r="AS82" i="16"/>
  <c r="AR82" i="16"/>
  <c r="AL82" i="16"/>
  <c r="AK82" i="16"/>
  <c r="AI82" i="16"/>
  <c r="AH82" i="16"/>
  <c r="AB82" i="16"/>
  <c r="AA82" i="16"/>
  <c r="Y82" i="16"/>
  <c r="X82" i="16"/>
  <c r="R82" i="16"/>
  <c r="Q82" i="16"/>
  <c r="O82" i="16"/>
  <c r="N82" i="16"/>
  <c r="BO79" i="16"/>
  <c r="BL79" i="16"/>
  <c r="BF79" i="16"/>
  <c r="BE79" i="16"/>
  <c r="BC79" i="16"/>
  <c r="BB79" i="16"/>
  <c r="AV79" i="16"/>
  <c r="AU79" i="16"/>
  <c r="AS79" i="16"/>
  <c r="AR79" i="16"/>
  <c r="AL79" i="16"/>
  <c r="AK79" i="16"/>
  <c r="AI79" i="16"/>
  <c r="AH79" i="16"/>
  <c r="AB79" i="16"/>
  <c r="AA79" i="16"/>
  <c r="Y79" i="16"/>
  <c r="X79" i="16"/>
  <c r="R79" i="16"/>
  <c r="Q79" i="16"/>
  <c r="O79" i="16"/>
  <c r="N79" i="16"/>
  <c r="JJ170" i="14"/>
  <c r="JI170" i="14"/>
  <c r="JC170" i="14"/>
  <c r="JB170" i="14"/>
  <c r="IV170" i="14"/>
  <c r="IU170" i="14"/>
  <c r="IO170" i="14"/>
  <c r="IN170" i="14"/>
  <c r="IH170" i="14"/>
  <c r="IG170" i="14"/>
  <c r="IA170" i="14"/>
  <c r="HZ170" i="14"/>
  <c r="JJ160" i="14"/>
  <c r="JI160" i="14"/>
  <c r="JJ150" i="14"/>
  <c r="JI150" i="14"/>
  <c r="JC160" i="14"/>
  <c r="JB160" i="14"/>
  <c r="JC150" i="14"/>
  <c r="JB150" i="14"/>
  <c r="IV160" i="14"/>
  <c r="IU160" i="14"/>
  <c r="IV150" i="14"/>
  <c r="IU150" i="14"/>
  <c r="IO160" i="14"/>
  <c r="IN160" i="14"/>
  <c r="IO150" i="14"/>
  <c r="IN150" i="14"/>
  <c r="IH160" i="14"/>
  <c r="IG160" i="14"/>
  <c r="IH150" i="14"/>
  <c r="IG150" i="14"/>
  <c r="IA160" i="14"/>
  <c r="HZ160" i="14"/>
  <c r="IA150" i="14"/>
  <c r="HZ150" i="14"/>
  <c r="JJ131" i="14"/>
  <c r="JI131" i="14"/>
  <c r="JC131" i="14"/>
  <c r="JB131" i="14"/>
  <c r="IV131" i="14"/>
  <c r="IU131" i="14"/>
  <c r="IO131" i="14"/>
  <c r="IN131" i="14"/>
  <c r="IH131" i="14"/>
  <c r="IG131" i="14"/>
  <c r="IA131" i="14"/>
  <c r="HZ131" i="14"/>
  <c r="FZ131" i="14"/>
  <c r="FY131" i="14"/>
  <c r="FS131" i="14"/>
  <c r="FR131" i="14"/>
  <c r="FL131" i="14"/>
  <c r="FK131" i="14"/>
  <c r="FE131" i="14"/>
  <c r="FD131" i="14"/>
  <c r="EX131" i="14"/>
  <c r="EW131" i="14"/>
  <c r="EQ131" i="14"/>
  <c r="EP131" i="14"/>
  <c r="FZ170" i="14"/>
  <c r="FY170" i="14"/>
  <c r="FS170" i="14"/>
  <c r="FR170" i="14"/>
  <c r="FL170" i="14"/>
  <c r="FK170" i="14"/>
  <c r="FE170" i="14"/>
  <c r="FD170" i="14"/>
  <c r="EX170" i="14"/>
  <c r="EW170" i="14"/>
  <c r="EQ170" i="14"/>
  <c r="EP170" i="14"/>
  <c r="EA170" i="14"/>
  <c r="DZ170" i="14"/>
  <c r="DT170" i="14"/>
  <c r="DS170" i="14"/>
  <c r="DM170" i="14"/>
  <c r="DL170" i="14"/>
  <c r="DF170" i="14"/>
  <c r="DE170" i="14"/>
  <c r="CY170" i="14"/>
  <c r="CX170" i="14"/>
  <c r="FZ160" i="14"/>
  <c r="FY160" i="14"/>
  <c r="FZ150" i="14"/>
  <c r="FY150" i="14"/>
  <c r="FS160" i="14"/>
  <c r="FR160" i="14"/>
  <c r="FS150" i="14"/>
  <c r="FR150" i="14"/>
  <c r="FL160" i="14"/>
  <c r="FK160" i="14"/>
  <c r="FL150" i="14"/>
  <c r="FK150" i="14"/>
  <c r="FE160" i="14"/>
  <c r="FD160" i="14"/>
  <c r="FE150" i="14"/>
  <c r="FD150" i="14"/>
  <c r="EX160" i="14"/>
  <c r="EW160" i="14"/>
  <c r="EX150" i="14"/>
  <c r="EW150" i="14"/>
  <c r="EQ160" i="14"/>
  <c r="EP160" i="14"/>
  <c r="EQ150" i="14"/>
  <c r="EP150" i="14"/>
  <c r="EH150" i="14"/>
  <c r="EG150" i="14"/>
  <c r="EA150" i="14"/>
  <c r="DZ150" i="14"/>
  <c r="DT160" i="14"/>
  <c r="DS160" i="14"/>
  <c r="DT150" i="14"/>
  <c r="DS150" i="14"/>
  <c r="DM160" i="14"/>
  <c r="DL160" i="14"/>
  <c r="DM150" i="14"/>
  <c r="DL150" i="14"/>
  <c r="DF160" i="14"/>
  <c r="DE160" i="14"/>
  <c r="DF150" i="14"/>
  <c r="DE150" i="14"/>
  <c r="CY160" i="14"/>
  <c r="CX160" i="14"/>
  <c r="CY150" i="14"/>
  <c r="CX150" i="14"/>
  <c r="DT131" i="14"/>
  <c r="DS131" i="14"/>
  <c r="DM131" i="14"/>
  <c r="DL131" i="14"/>
  <c r="DF131" i="14"/>
  <c r="DE131" i="14"/>
  <c r="CY131" i="14"/>
  <c r="CX131" i="14"/>
  <c r="CB170" i="14"/>
  <c r="CA170" i="14"/>
  <c r="BU170" i="14"/>
  <c r="BT170" i="14"/>
  <c r="BN170" i="14"/>
  <c r="BM170" i="14"/>
  <c r="BG170" i="14"/>
  <c r="BF170" i="14"/>
  <c r="CP160" i="14"/>
  <c r="CO160" i="14"/>
  <c r="CP150" i="14"/>
  <c r="CO150" i="14"/>
  <c r="CI150" i="14"/>
  <c r="CH150" i="14"/>
  <c r="CB160" i="14"/>
  <c r="CA160" i="14"/>
  <c r="CB150" i="14"/>
  <c r="CA150" i="14"/>
  <c r="BU160" i="14"/>
  <c r="BT160" i="14"/>
  <c r="BU150" i="14"/>
  <c r="BT150" i="14"/>
  <c r="BN160" i="14"/>
  <c r="BM160" i="14"/>
  <c r="BN150" i="14"/>
  <c r="BM150" i="14"/>
  <c r="BG160" i="14"/>
  <c r="BF160" i="14"/>
  <c r="BG150" i="14"/>
  <c r="BF150" i="14"/>
  <c r="CI131" i="14"/>
  <c r="CH131" i="14"/>
  <c r="CB131" i="14"/>
  <c r="CA131" i="14"/>
  <c r="BU131" i="14"/>
  <c r="BT131" i="14"/>
  <c r="BN131" i="14"/>
  <c r="BM131" i="14"/>
  <c r="BG131" i="14"/>
  <c r="BF131" i="14"/>
  <c r="AJ170" i="14"/>
  <c r="AI170" i="14"/>
  <c r="AC170" i="14"/>
  <c r="AB170" i="14"/>
  <c r="V170" i="14"/>
  <c r="U170" i="14"/>
  <c r="AQ150" i="14"/>
  <c r="AP150" i="14"/>
  <c r="AJ160" i="14"/>
  <c r="AI160" i="14"/>
  <c r="AJ150" i="14"/>
  <c r="AI150" i="14"/>
  <c r="AC160" i="14"/>
  <c r="AB160" i="14"/>
  <c r="AC150" i="14"/>
  <c r="AB150" i="14"/>
  <c r="V160" i="14"/>
  <c r="U160" i="14"/>
  <c r="V150" i="14"/>
  <c r="U150" i="14"/>
  <c r="AJ131" i="14"/>
  <c r="AI131" i="14"/>
  <c r="AC131" i="14"/>
  <c r="AB131" i="14"/>
  <c r="V131" i="14"/>
  <c r="U131" i="14"/>
  <c r="O170" i="14"/>
  <c r="N170" i="14"/>
  <c r="O160" i="14"/>
  <c r="N160" i="14"/>
  <c r="O150" i="14"/>
  <c r="N150" i="14"/>
  <c r="O131" i="14"/>
  <c r="N131" i="14"/>
  <c r="DZ167" i="14"/>
  <c r="EA167" i="14" s="1"/>
  <c r="EG161" i="14"/>
  <c r="EH161" i="14" s="1"/>
  <c r="EH160" i="14" s="1"/>
  <c r="EG181" i="14"/>
  <c r="EH181" i="14" s="1"/>
  <c r="EG180" i="14"/>
  <c r="EH180" i="14" s="1"/>
  <c r="EG179" i="14"/>
  <c r="EH179" i="14" s="1"/>
  <c r="DZ166" i="14"/>
  <c r="EA166" i="14" s="1"/>
  <c r="DZ165" i="14"/>
  <c r="EA165" i="14" s="1"/>
  <c r="DZ164" i="14"/>
  <c r="EA164" i="14" s="1"/>
  <c r="DZ163" i="14"/>
  <c r="EA163" i="14" s="1"/>
  <c r="DZ162" i="14"/>
  <c r="EA162" i="14" s="1"/>
  <c r="DZ161" i="14"/>
  <c r="EG178" i="14"/>
  <c r="EH178" i="14" s="1"/>
  <c r="EG177" i="14"/>
  <c r="EH177" i="14" s="1"/>
  <c r="EG176" i="14"/>
  <c r="EH176" i="14" s="1"/>
  <c r="EG139" i="14"/>
  <c r="EH139" i="14" s="1"/>
  <c r="EG138" i="14"/>
  <c r="EH138" i="14" s="1"/>
  <c r="EG137" i="14"/>
  <c r="EH137" i="14" s="1"/>
  <c r="EG136" i="14"/>
  <c r="EH136" i="14" s="1"/>
  <c r="EG175" i="14"/>
  <c r="EH175" i="14" s="1"/>
  <c r="EG174" i="14"/>
  <c r="EH174" i="14" s="1"/>
  <c r="EG173" i="14"/>
  <c r="EH173" i="14" s="1"/>
  <c r="EG172" i="14"/>
  <c r="EH172" i="14" s="1"/>
  <c r="EG171" i="14"/>
  <c r="EH171" i="14" s="1"/>
  <c r="DZ132" i="14"/>
  <c r="EA132" i="14" s="1"/>
  <c r="EA131" i="14" s="1"/>
  <c r="EG135" i="14"/>
  <c r="EH135" i="14" s="1"/>
  <c r="EG134" i="14"/>
  <c r="EH134" i="14" s="1"/>
  <c r="EG133" i="14"/>
  <c r="EH133" i="14" s="1"/>
  <c r="EG132" i="14"/>
  <c r="EH132" i="14" s="1"/>
  <c r="AN162" i="14"/>
  <c r="AP162" i="14" s="1"/>
  <c r="AQ162" i="14" s="1"/>
  <c r="AN163" i="14"/>
  <c r="AP163" i="14" s="1"/>
  <c r="AQ163" i="14" s="1"/>
  <c r="AN164" i="14"/>
  <c r="AP164" i="14" s="1"/>
  <c r="AQ164" i="14" s="1"/>
  <c r="AN165" i="14"/>
  <c r="AP165" i="14" s="1"/>
  <c r="AQ165" i="14" s="1"/>
  <c r="AN166" i="14"/>
  <c r="AP166" i="14" s="1"/>
  <c r="AQ166" i="14" s="1"/>
  <c r="AN167" i="14"/>
  <c r="AP167" i="14" s="1"/>
  <c r="AQ167" i="14" s="1"/>
  <c r="AN168" i="14"/>
  <c r="AP168" i="14" s="1"/>
  <c r="AQ168" i="14" s="1"/>
  <c r="AN169" i="14"/>
  <c r="AP169" i="14" s="1"/>
  <c r="AQ169" i="14" s="1"/>
  <c r="AN161" i="14"/>
  <c r="AP161" i="14" s="1"/>
  <c r="AU161" i="14"/>
  <c r="AW161" i="14" s="1"/>
  <c r="AW160" i="14" s="1"/>
  <c r="AU159" i="14"/>
  <c r="AW159" i="14" s="1"/>
  <c r="AX159" i="14" s="1"/>
  <c r="AU158" i="14"/>
  <c r="AW158" i="14" s="1"/>
  <c r="AX158" i="14" s="1"/>
  <c r="AU157" i="14"/>
  <c r="AW157" i="14" s="1"/>
  <c r="AX157" i="14" s="1"/>
  <c r="AU156" i="14"/>
  <c r="AW156" i="14" s="1"/>
  <c r="AX156" i="14" s="1"/>
  <c r="AU155" i="14"/>
  <c r="AW155" i="14" s="1"/>
  <c r="AX155" i="14" s="1"/>
  <c r="AU154" i="14"/>
  <c r="AW154" i="14" s="1"/>
  <c r="AX154" i="14" s="1"/>
  <c r="AU153" i="14"/>
  <c r="AW153" i="14" s="1"/>
  <c r="AX153" i="14" s="1"/>
  <c r="AU152" i="14"/>
  <c r="AW152" i="14" s="1"/>
  <c r="AX152" i="14" s="1"/>
  <c r="AU151" i="14"/>
  <c r="AW151" i="14" s="1"/>
  <c r="AU185" i="14"/>
  <c r="AW185" i="14" s="1"/>
  <c r="AX185" i="14" s="1"/>
  <c r="AU184" i="14"/>
  <c r="AW184" i="14" s="1"/>
  <c r="AX184" i="14" s="1"/>
  <c r="AU183" i="14"/>
  <c r="AW183" i="14" s="1"/>
  <c r="AX183" i="14" s="1"/>
  <c r="AU182" i="14"/>
  <c r="AW182" i="14" s="1"/>
  <c r="AX182" i="14" s="1"/>
  <c r="AU181" i="14"/>
  <c r="AW181" i="14" s="1"/>
  <c r="AX181" i="14" s="1"/>
  <c r="AU180" i="14"/>
  <c r="AW180" i="14" s="1"/>
  <c r="AX180" i="14" s="1"/>
  <c r="AU179" i="14"/>
  <c r="AW179" i="14" s="1"/>
  <c r="AX179" i="14" s="1"/>
  <c r="AU178" i="14"/>
  <c r="AW178" i="14" s="1"/>
  <c r="AX178" i="14" s="1"/>
  <c r="AU177" i="14"/>
  <c r="AW177" i="14" s="1"/>
  <c r="AX177" i="14" s="1"/>
  <c r="AU176" i="14"/>
  <c r="AW176" i="14" s="1"/>
  <c r="AX176" i="14" s="1"/>
  <c r="AU175" i="14"/>
  <c r="AW175" i="14" s="1"/>
  <c r="AX175" i="14" s="1"/>
  <c r="AU174" i="14"/>
  <c r="AW174" i="14" s="1"/>
  <c r="AX174" i="14" s="1"/>
  <c r="AU173" i="14"/>
  <c r="AW173" i="14" s="1"/>
  <c r="AX173" i="14" s="1"/>
  <c r="AU172" i="14"/>
  <c r="AW172" i="14" s="1"/>
  <c r="AX172" i="14" s="1"/>
  <c r="AU171" i="14"/>
  <c r="AW171" i="14" s="1"/>
  <c r="AN176" i="14"/>
  <c r="AP176" i="14" s="1"/>
  <c r="AQ176" i="14" s="1"/>
  <c r="AN175" i="14"/>
  <c r="AP175" i="14" s="1"/>
  <c r="AQ175" i="14" s="1"/>
  <c r="AN174" i="14"/>
  <c r="AP174" i="14" s="1"/>
  <c r="AQ174" i="14" s="1"/>
  <c r="AN173" i="14"/>
  <c r="AP173" i="14" s="1"/>
  <c r="AQ173" i="14" s="1"/>
  <c r="AN172" i="14"/>
  <c r="AP172" i="14" s="1"/>
  <c r="AQ172" i="14" s="1"/>
  <c r="AN171" i="14"/>
  <c r="AP171" i="14" s="1"/>
  <c r="AN132" i="14"/>
  <c r="AP132" i="14" s="1"/>
  <c r="AN133" i="14"/>
  <c r="AP133" i="14" s="1"/>
  <c r="AQ133" i="14" s="1"/>
  <c r="AN134" i="14"/>
  <c r="AP134" i="14" s="1"/>
  <c r="AQ134" i="14" s="1"/>
  <c r="AN135" i="14"/>
  <c r="AP135" i="14" s="1"/>
  <c r="AQ135" i="14" s="1"/>
  <c r="AN136" i="14"/>
  <c r="AP136" i="14" s="1"/>
  <c r="AQ136" i="14" s="1"/>
  <c r="AN137" i="14"/>
  <c r="AP137" i="14" s="1"/>
  <c r="AQ137" i="14" s="1"/>
  <c r="AN138" i="14"/>
  <c r="AP138" i="14" s="1"/>
  <c r="AQ138" i="14" s="1"/>
  <c r="AN139" i="14"/>
  <c r="AP139" i="14" s="1"/>
  <c r="AQ139" i="14" s="1"/>
  <c r="AN140" i="14"/>
  <c r="AP140" i="14" s="1"/>
  <c r="AQ140" i="14" s="1"/>
  <c r="AN141" i="14"/>
  <c r="AP141" i="14" s="1"/>
  <c r="AQ141" i="14" s="1"/>
  <c r="AN142" i="14"/>
  <c r="AP142" i="14" s="1"/>
  <c r="AQ142" i="14" s="1"/>
  <c r="AN143" i="14"/>
  <c r="AP143" i="14" s="1"/>
  <c r="AQ143" i="14" s="1"/>
  <c r="AN144" i="14"/>
  <c r="AP144" i="14" s="1"/>
  <c r="AQ144" i="14" s="1"/>
  <c r="AN145" i="14"/>
  <c r="AP145" i="14" s="1"/>
  <c r="AQ145" i="14" s="1"/>
  <c r="AU133" i="14"/>
  <c r="AW133" i="14" s="1"/>
  <c r="AX133" i="14" s="1"/>
  <c r="AU134" i="14"/>
  <c r="AW134" i="14" s="1"/>
  <c r="AX134" i="14" s="1"/>
  <c r="AU135" i="14"/>
  <c r="AW135" i="14" s="1"/>
  <c r="AX135" i="14" s="1"/>
  <c r="AU132" i="14"/>
  <c r="AW132" i="14" s="1"/>
  <c r="HK170" i="14"/>
  <c r="HJ170" i="14"/>
  <c r="HD170" i="14"/>
  <c r="HC170" i="14"/>
  <c r="GW170" i="14"/>
  <c r="GV170" i="14"/>
  <c r="GP170" i="14"/>
  <c r="GO170" i="14"/>
  <c r="GI170" i="14"/>
  <c r="GH170" i="14"/>
  <c r="HO276" i="14"/>
  <c r="HQ276" i="14" s="1"/>
  <c r="HR276" i="14" s="1"/>
  <c r="HO274" i="14"/>
  <c r="HQ274" i="14" s="1"/>
  <c r="HR274" i="14" s="1"/>
  <c r="HO272" i="14"/>
  <c r="HQ272" i="14" s="1"/>
  <c r="HR272" i="14" s="1"/>
  <c r="HO271" i="14"/>
  <c r="HQ271" i="14" s="1"/>
  <c r="HR271" i="14" s="1"/>
  <c r="HO268" i="14"/>
  <c r="HQ268" i="14" s="1"/>
  <c r="HR268" i="14" s="1"/>
  <c r="HO266" i="14"/>
  <c r="HQ266" i="14" s="1"/>
  <c r="HR266" i="14" s="1"/>
  <c r="HO264" i="14"/>
  <c r="HQ264" i="14" s="1"/>
  <c r="HR264" i="14" s="1"/>
  <c r="HO263" i="14"/>
  <c r="HQ263" i="14" s="1"/>
  <c r="HR263" i="14" s="1"/>
  <c r="HO260" i="14"/>
  <c r="HQ260" i="14" s="1"/>
  <c r="HR260" i="14" s="1"/>
  <c r="HO259" i="14"/>
  <c r="HQ259" i="14" s="1"/>
  <c r="HR259" i="14" s="1"/>
  <c r="HO257" i="14"/>
  <c r="HQ257" i="14" s="1"/>
  <c r="HR257" i="14" s="1"/>
  <c r="HO255" i="14"/>
  <c r="HQ255" i="14" s="1"/>
  <c r="HR255" i="14" s="1"/>
  <c r="HO254" i="14"/>
  <c r="HQ254" i="14" s="1"/>
  <c r="HR254" i="14" s="1"/>
  <c r="HO252" i="14"/>
  <c r="HQ252" i="14" s="1"/>
  <c r="HR252" i="14" s="1"/>
  <c r="HO250" i="14"/>
  <c r="HQ250" i="14" s="1"/>
  <c r="HR250" i="14" s="1"/>
  <c r="HO249" i="14"/>
  <c r="HQ249" i="14" s="1"/>
  <c r="HR249" i="14" s="1"/>
  <c r="HO275" i="14"/>
  <c r="HQ275" i="14" s="1"/>
  <c r="HR275" i="14" s="1"/>
  <c r="HO273" i="14"/>
  <c r="HQ273" i="14" s="1"/>
  <c r="HR273" i="14" s="1"/>
  <c r="HO270" i="14"/>
  <c r="HQ270" i="14" s="1"/>
  <c r="HR270" i="14" s="1"/>
  <c r="HO269" i="14"/>
  <c r="HQ269" i="14" s="1"/>
  <c r="HR269" i="14" s="1"/>
  <c r="HO267" i="14"/>
  <c r="HQ267" i="14" s="1"/>
  <c r="HR267" i="14" s="1"/>
  <c r="HO265" i="14"/>
  <c r="HQ265" i="14" s="1"/>
  <c r="HR265" i="14" s="1"/>
  <c r="HO262" i="14"/>
  <c r="HQ262" i="14" s="1"/>
  <c r="HR262" i="14" s="1"/>
  <c r="HO261" i="14"/>
  <c r="HQ261" i="14" s="1"/>
  <c r="HR261" i="14" s="1"/>
  <c r="HO258" i="14"/>
  <c r="HQ258" i="14" s="1"/>
  <c r="HR258" i="14" s="1"/>
  <c r="HO256" i="14"/>
  <c r="HQ256" i="14" s="1"/>
  <c r="HR256" i="14" s="1"/>
  <c r="HO253" i="14"/>
  <c r="HQ253" i="14" s="1"/>
  <c r="HR253" i="14" s="1"/>
  <c r="HO251" i="14"/>
  <c r="HQ251" i="14" s="1"/>
  <c r="HR251" i="14" s="1"/>
  <c r="HO248" i="14"/>
  <c r="HQ248" i="14" s="1"/>
  <c r="HR248" i="14" s="1"/>
  <c r="HO247" i="14"/>
  <c r="HQ247" i="14" s="1"/>
  <c r="HR247" i="14" s="1"/>
  <c r="HO244" i="14"/>
  <c r="HQ244" i="14" s="1"/>
  <c r="HR244" i="14" s="1"/>
  <c r="HO243" i="14"/>
  <c r="HQ243" i="14" s="1"/>
  <c r="HR243" i="14" s="1"/>
  <c r="HO242" i="14"/>
  <c r="HQ242" i="14" s="1"/>
  <c r="HR242" i="14" s="1"/>
  <c r="HO240" i="14"/>
  <c r="HQ240" i="14" s="1"/>
  <c r="HR240" i="14" s="1"/>
  <c r="HO238" i="14"/>
  <c r="HQ238" i="14" s="1"/>
  <c r="HR238" i="14" s="1"/>
  <c r="HO236" i="14"/>
  <c r="HQ236" i="14" s="1"/>
  <c r="HR236" i="14" s="1"/>
  <c r="HO234" i="14"/>
  <c r="HQ234" i="14" s="1"/>
  <c r="HR234" i="14" s="1"/>
  <c r="HO230" i="14"/>
  <c r="HQ230" i="14" s="1"/>
  <c r="HR230" i="14" s="1"/>
  <c r="HO229" i="14"/>
  <c r="HQ229" i="14" s="1"/>
  <c r="HR229" i="14" s="1"/>
  <c r="HO227" i="14"/>
  <c r="HQ227" i="14" s="1"/>
  <c r="HR227" i="14" s="1"/>
  <c r="HO225" i="14"/>
  <c r="HQ225" i="14" s="1"/>
  <c r="HR225" i="14" s="1"/>
  <c r="HO222" i="14"/>
  <c r="HQ222" i="14" s="1"/>
  <c r="HR222" i="14" s="1"/>
  <c r="HO246" i="14"/>
  <c r="HQ246" i="14" s="1"/>
  <c r="HR246" i="14" s="1"/>
  <c r="HO245" i="14"/>
  <c r="HQ245" i="14" s="1"/>
  <c r="HR245" i="14" s="1"/>
  <c r="HO241" i="14"/>
  <c r="HQ241" i="14" s="1"/>
  <c r="HR241" i="14" s="1"/>
  <c r="HO239" i="14"/>
  <c r="HQ239" i="14" s="1"/>
  <c r="HR239" i="14" s="1"/>
  <c r="HO237" i="14"/>
  <c r="HQ237" i="14" s="1"/>
  <c r="HR237" i="14" s="1"/>
  <c r="HO235" i="14"/>
  <c r="HQ235" i="14" s="1"/>
  <c r="HR235" i="14" s="1"/>
  <c r="HO233" i="14"/>
  <c r="HQ233" i="14" s="1"/>
  <c r="HR233" i="14" s="1"/>
  <c r="HO232" i="14"/>
  <c r="HQ232" i="14" s="1"/>
  <c r="HR232" i="14" s="1"/>
  <c r="HO231" i="14"/>
  <c r="HQ231" i="14" s="1"/>
  <c r="HR231" i="14" s="1"/>
  <c r="HO228" i="14"/>
  <c r="HQ228" i="14" s="1"/>
  <c r="HR228" i="14" s="1"/>
  <c r="HO226" i="14"/>
  <c r="HQ226" i="14" s="1"/>
  <c r="HR226" i="14" s="1"/>
  <c r="HO224" i="14"/>
  <c r="HQ224" i="14" s="1"/>
  <c r="HR224" i="14" s="1"/>
  <c r="HO223" i="14"/>
  <c r="HQ223" i="14" s="1"/>
  <c r="HR223" i="14" s="1"/>
  <c r="HO221" i="14"/>
  <c r="HQ221" i="14" s="1"/>
  <c r="HR221" i="14" s="1"/>
  <c r="HO219" i="14"/>
  <c r="HQ219" i="14" s="1"/>
  <c r="HR219" i="14" s="1"/>
  <c r="HO217" i="14"/>
  <c r="HQ217" i="14" s="1"/>
  <c r="HR217" i="14" s="1"/>
  <c r="HO215" i="14"/>
  <c r="HQ215" i="14" s="1"/>
  <c r="HR215" i="14" s="1"/>
  <c r="HO213" i="14"/>
  <c r="HQ213" i="14" s="1"/>
  <c r="HR213" i="14" s="1"/>
  <c r="HO211" i="14"/>
  <c r="HQ211" i="14" s="1"/>
  <c r="HR211" i="14" s="1"/>
  <c r="HO209" i="14"/>
  <c r="HQ209" i="14" s="1"/>
  <c r="HR209" i="14" s="1"/>
  <c r="HO207" i="14"/>
  <c r="HQ207" i="14" s="1"/>
  <c r="HR207" i="14" s="1"/>
  <c r="HO205" i="14"/>
  <c r="HQ205" i="14" s="1"/>
  <c r="HR205" i="14" s="1"/>
  <c r="HO204" i="14"/>
  <c r="HQ204" i="14" s="1"/>
  <c r="HR204" i="14" s="1"/>
  <c r="HO202" i="14"/>
  <c r="HQ202" i="14" s="1"/>
  <c r="HR202" i="14" s="1"/>
  <c r="HO200" i="14"/>
  <c r="HQ200" i="14" s="1"/>
  <c r="HR200" i="14" s="1"/>
  <c r="HO198" i="14"/>
  <c r="HQ198" i="14" s="1"/>
  <c r="HR198" i="14" s="1"/>
  <c r="HO196" i="14"/>
  <c r="HQ196" i="14" s="1"/>
  <c r="HR196" i="14" s="1"/>
  <c r="HO194" i="14"/>
  <c r="HQ194" i="14" s="1"/>
  <c r="HR194" i="14" s="1"/>
  <c r="HO220" i="14"/>
  <c r="HQ220" i="14" s="1"/>
  <c r="HR220" i="14" s="1"/>
  <c r="HO218" i="14"/>
  <c r="HQ218" i="14" s="1"/>
  <c r="HR218" i="14" s="1"/>
  <c r="HO216" i="14"/>
  <c r="HQ216" i="14" s="1"/>
  <c r="HR216" i="14" s="1"/>
  <c r="HO214" i="14"/>
  <c r="HQ214" i="14" s="1"/>
  <c r="HR214" i="14" s="1"/>
  <c r="HO212" i="14"/>
  <c r="HQ212" i="14" s="1"/>
  <c r="HR212" i="14" s="1"/>
  <c r="HO210" i="14"/>
  <c r="HQ210" i="14" s="1"/>
  <c r="HR210" i="14" s="1"/>
  <c r="HO208" i="14"/>
  <c r="HQ208" i="14" s="1"/>
  <c r="HR208" i="14" s="1"/>
  <c r="HO206" i="14"/>
  <c r="HQ206" i="14" s="1"/>
  <c r="HR206" i="14" s="1"/>
  <c r="HO203" i="14"/>
  <c r="HQ203" i="14" s="1"/>
  <c r="HR203" i="14" s="1"/>
  <c r="HO201" i="14"/>
  <c r="HQ201" i="14" s="1"/>
  <c r="HR201" i="14" s="1"/>
  <c r="HO199" i="14"/>
  <c r="HQ199" i="14" s="1"/>
  <c r="HR199" i="14" s="1"/>
  <c r="HO197" i="14"/>
  <c r="HQ197" i="14" s="1"/>
  <c r="HR197" i="14" s="1"/>
  <c r="HO195" i="14"/>
  <c r="HQ195" i="14" s="1"/>
  <c r="HR195" i="14" s="1"/>
  <c r="HO192" i="14"/>
  <c r="HQ192" i="14" s="1"/>
  <c r="HR192" i="14" s="1"/>
  <c r="HO190" i="14"/>
  <c r="HQ190" i="14" s="1"/>
  <c r="HR190" i="14" s="1"/>
  <c r="HO188" i="14"/>
  <c r="HQ188" i="14" s="1"/>
  <c r="HR188" i="14" s="1"/>
  <c r="HO186" i="14"/>
  <c r="HQ186" i="14" s="1"/>
  <c r="HR186" i="14" s="1"/>
  <c r="HO185" i="14"/>
  <c r="HQ185" i="14" s="1"/>
  <c r="HR185" i="14" s="1"/>
  <c r="HO183" i="14"/>
  <c r="HQ183" i="14" s="1"/>
  <c r="HR183" i="14" s="1"/>
  <c r="HO181" i="14"/>
  <c r="HQ181" i="14" s="1"/>
  <c r="HR181" i="14" s="1"/>
  <c r="HO179" i="14"/>
  <c r="HQ179" i="14" s="1"/>
  <c r="HR179" i="14" s="1"/>
  <c r="HO178" i="14"/>
  <c r="HQ178" i="14" s="1"/>
  <c r="HR178" i="14" s="1"/>
  <c r="HO177" i="14"/>
  <c r="HQ177" i="14" s="1"/>
  <c r="HR177" i="14" s="1"/>
  <c r="HO176" i="14"/>
  <c r="HQ176" i="14" s="1"/>
  <c r="HR176" i="14" s="1"/>
  <c r="HO174" i="14"/>
  <c r="HQ174" i="14" s="1"/>
  <c r="HR174" i="14" s="1"/>
  <c r="HO193" i="14"/>
  <c r="HQ193" i="14" s="1"/>
  <c r="HR193" i="14" s="1"/>
  <c r="HO191" i="14"/>
  <c r="HQ191" i="14" s="1"/>
  <c r="HR191" i="14" s="1"/>
  <c r="HO189" i="14"/>
  <c r="HQ189" i="14" s="1"/>
  <c r="HR189" i="14" s="1"/>
  <c r="HO187" i="14"/>
  <c r="HQ187" i="14" s="1"/>
  <c r="HR187" i="14" s="1"/>
  <c r="HO184" i="14"/>
  <c r="HQ184" i="14" s="1"/>
  <c r="HR184" i="14" s="1"/>
  <c r="HO182" i="14"/>
  <c r="HQ182" i="14" s="1"/>
  <c r="HR182" i="14" s="1"/>
  <c r="HO180" i="14"/>
  <c r="HQ180" i="14" s="1"/>
  <c r="HR180" i="14" s="1"/>
  <c r="HO175" i="14"/>
  <c r="HQ175" i="14" s="1"/>
  <c r="HR175" i="14" s="1"/>
  <c r="HO173" i="14"/>
  <c r="HQ173" i="14" s="1"/>
  <c r="HR173" i="14" s="1"/>
  <c r="HO172" i="14"/>
  <c r="HQ172" i="14" s="1"/>
  <c r="HR172" i="14" s="1"/>
  <c r="HO171" i="14"/>
  <c r="HQ171" i="14" s="1"/>
  <c r="HD131" i="14"/>
  <c r="HC131" i="14"/>
  <c r="GW131" i="14"/>
  <c r="GV131" i="14"/>
  <c r="GP131" i="14"/>
  <c r="GO131" i="14"/>
  <c r="GI131" i="14"/>
  <c r="GH131" i="14"/>
  <c r="HO145" i="14"/>
  <c r="HQ145" i="14" s="1"/>
  <c r="HR145" i="14" s="1"/>
  <c r="HO144" i="14"/>
  <c r="HQ144" i="14" s="1"/>
  <c r="HR144" i="14" s="1"/>
  <c r="HO143" i="14"/>
  <c r="HQ143" i="14" s="1"/>
  <c r="HR143" i="14" s="1"/>
  <c r="HO142" i="14"/>
  <c r="HQ142" i="14" s="1"/>
  <c r="HR142" i="14" s="1"/>
  <c r="HH133" i="14"/>
  <c r="HJ133" i="14" s="1"/>
  <c r="HK133" i="14" s="1"/>
  <c r="HH134" i="14"/>
  <c r="HJ134" i="14" s="1"/>
  <c r="HH135" i="14"/>
  <c r="HJ135" i="14" s="1"/>
  <c r="HK135" i="14" s="1"/>
  <c r="HH136" i="14"/>
  <c r="HJ136" i="14" s="1"/>
  <c r="HK136" i="14" s="1"/>
  <c r="HH137" i="14"/>
  <c r="HJ137" i="14" s="1"/>
  <c r="HK137" i="14" s="1"/>
  <c r="HH138" i="14"/>
  <c r="HJ138" i="14" s="1"/>
  <c r="HK138" i="14" s="1"/>
  <c r="HH139" i="14"/>
  <c r="HJ139" i="14" s="1"/>
  <c r="HK139" i="14" s="1"/>
  <c r="HH140" i="14"/>
  <c r="HJ140" i="14" s="1"/>
  <c r="HK140" i="14" s="1"/>
  <c r="HH141" i="14"/>
  <c r="HJ141" i="14" s="1"/>
  <c r="HK141" i="14" s="1"/>
  <c r="HH142" i="14"/>
  <c r="HJ142" i="14" s="1"/>
  <c r="HK142" i="14" s="1"/>
  <c r="HH143" i="14"/>
  <c r="HJ143" i="14" s="1"/>
  <c r="HK143" i="14" s="1"/>
  <c r="HH144" i="14"/>
  <c r="HJ144" i="14" s="1"/>
  <c r="HK144" i="14" s="1"/>
  <c r="HH145" i="14"/>
  <c r="HJ145" i="14" s="1"/>
  <c r="HK145" i="14" s="1"/>
  <c r="HH146" i="14"/>
  <c r="HJ146" i="14" s="1"/>
  <c r="HK146" i="14" s="1"/>
  <c r="HH147" i="14"/>
  <c r="HJ147" i="14" s="1"/>
  <c r="HK147" i="14" s="1"/>
  <c r="HH148" i="14"/>
  <c r="HJ148" i="14" s="1"/>
  <c r="HK148" i="14" s="1"/>
  <c r="HH149" i="14"/>
  <c r="HJ149" i="14" s="1"/>
  <c r="HK149" i="14" s="1"/>
  <c r="HH132" i="14"/>
  <c r="HJ132" i="14" s="1"/>
  <c r="HO133" i="14"/>
  <c r="HQ133" i="14" s="1"/>
  <c r="HR133" i="14" s="1"/>
  <c r="HO134" i="14"/>
  <c r="HQ134" i="14" s="1"/>
  <c r="HR134" i="14" s="1"/>
  <c r="HO135" i="14"/>
  <c r="HQ135" i="14" s="1"/>
  <c r="HR135" i="14" s="1"/>
  <c r="HO136" i="14"/>
  <c r="HQ136" i="14" s="1"/>
  <c r="HR136" i="14" s="1"/>
  <c r="HO137" i="14"/>
  <c r="HQ137" i="14" s="1"/>
  <c r="HR137" i="14" s="1"/>
  <c r="HO138" i="14"/>
  <c r="HQ138" i="14" s="1"/>
  <c r="HR138" i="14" s="1"/>
  <c r="HO139" i="14"/>
  <c r="HQ139" i="14" s="1"/>
  <c r="HR139" i="14" s="1"/>
  <c r="HO140" i="14"/>
  <c r="HQ140" i="14" s="1"/>
  <c r="HR140" i="14" s="1"/>
  <c r="HO141" i="14"/>
  <c r="HQ141" i="14" s="1"/>
  <c r="HR141" i="14" s="1"/>
  <c r="HO132" i="14"/>
  <c r="HQ132" i="14" s="1"/>
  <c r="CF165" i="14"/>
  <c r="CH165" i="14" s="1"/>
  <c r="CI165" i="14" s="1"/>
  <c r="CF164" i="14"/>
  <c r="CH164" i="14" s="1"/>
  <c r="CI164" i="14" s="1"/>
  <c r="CF163" i="14"/>
  <c r="CH163" i="14" s="1"/>
  <c r="CI163" i="14" s="1"/>
  <c r="CF162" i="14"/>
  <c r="CH162" i="14" s="1"/>
  <c r="CI162" i="14" s="1"/>
  <c r="CF161" i="14"/>
  <c r="CH161" i="14" s="1"/>
  <c r="CM172" i="14"/>
  <c r="CO172" i="14" s="1"/>
  <c r="CP172" i="14" s="1"/>
  <c r="CM173" i="14"/>
  <c r="CO173" i="14" s="1"/>
  <c r="CP173" i="14" s="1"/>
  <c r="CM174" i="14"/>
  <c r="CO174" i="14" s="1"/>
  <c r="CP174" i="14" s="1"/>
  <c r="CM175" i="14"/>
  <c r="CO175" i="14" s="1"/>
  <c r="CP175" i="14" s="1"/>
  <c r="CM176" i="14"/>
  <c r="CO176" i="14" s="1"/>
  <c r="CP176" i="14" s="1"/>
  <c r="CM177" i="14"/>
  <c r="CO177" i="14" s="1"/>
  <c r="CP177" i="14" s="1"/>
  <c r="CM178" i="14"/>
  <c r="CO178" i="14" s="1"/>
  <c r="CP178" i="14" s="1"/>
  <c r="CM179" i="14"/>
  <c r="CO179" i="14" s="1"/>
  <c r="CP179" i="14" s="1"/>
  <c r="CM180" i="14"/>
  <c r="CO180" i="14" s="1"/>
  <c r="CP180" i="14" s="1"/>
  <c r="CM181" i="14"/>
  <c r="CO181" i="14" s="1"/>
  <c r="CP181" i="14" s="1"/>
  <c r="CM182" i="14"/>
  <c r="CO182" i="14" s="1"/>
  <c r="CP182" i="14" s="1"/>
  <c r="CM183" i="14"/>
  <c r="CO183" i="14" s="1"/>
  <c r="CP183" i="14" s="1"/>
  <c r="CM184" i="14"/>
  <c r="CO184" i="14" s="1"/>
  <c r="CP184" i="14" s="1"/>
  <c r="CM185" i="14"/>
  <c r="CO185" i="14" s="1"/>
  <c r="CP185" i="14" s="1"/>
  <c r="CM171" i="14"/>
  <c r="CO171" i="14" s="1"/>
  <c r="CF172" i="14"/>
  <c r="CH172" i="14" s="1"/>
  <c r="CI172" i="14" s="1"/>
  <c r="CF171" i="14"/>
  <c r="CH171" i="14" s="1"/>
  <c r="CI171" i="14" s="1"/>
  <c r="CM133" i="14"/>
  <c r="CO133" i="14" s="1"/>
  <c r="CP133" i="14" s="1"/>
  <c r="CM134" i="14"/>
  <c r="CO134" i="14" s="1"/>
  <c r="CP134" i="14" s="1"/>
  <c r="CM135" i="14"/>
  <c r="CO135" i="14" s="1"/>
  <c r="CP135" i="14" s="1"/>
  <c r="CM136" i="14"/>
  <c r="CO136" i="14" s="1"/>
  <c r="CP136" i="14" s="1"/>
  <c r="CM137" i="14"/>
  <c r="CO137" i="14" s="1"/>
  <c r="CP137" i="14" s="1"/>
  <c r="CM138" i="14"/>
  <c r="CO138" i="14" s="1"/>
  <c r="CP138" i="14" s="1"/>
  <c r="CM139" i="14"/>
  <c r="CO139" i="14" s="1"/>
  <c r="CP139" i="14" s="1"/>
  <c r="CM132" i="14"/>
  <c r="CO132" i="14" s="1"/>
  <c r="HR160" i="14"/>
  <c r="HQ160" i="14"/>
  <c r="HK160" i="14"/>
  <c r="HJ160" i="14"/>
  <c r="HD160" i="14"/>
  <c r="HC160" i="14"/>
  <c r="GW160" i="14"/>
  <c r="GV160" i="14"/>
  <c r="GP160" i="14"/>
  <c r="GO160" i="14"/>
  <c r="GI160" i="14"/>
  <c r="GH160" i="14"/>
  <c r="HR150" i="14"/>
  <c r="HQ150" i="14"/>
  <c r="HK150" i="14"/>
  <c r="HJ150" i="14"/>
  <c r="HD150" i="14"/>
  <c r="HC150" i="14"/>
  <c r="GW150" i="14"/>
  <c r="GV150" i="14"/>
  <c r="GP150" i="14"/>
  <c r="GO150" i="14"/>
  <c r="GI150" i="14"/>
  <c r="GH150" i="14"/>
  <c r="BQ81" i="15"/>
  <c r="BQ78" i="15"/>
  <c r="BQ75" i="15"/>
  <c r="BQ72" i="15"/>
  <c r="BQ69" i="15"/>
  <c r="BQ66" i="15"/>
  <c r="BN81" i="15"/>
  <c r="BN78" i="15"/>
  <c r="BN75" i="15"/>
  <c r="BN72" i="15"/>
  <c r="BN69" i="15"/>
  <c r="BN66" i="15"/>
  <c r="BQ41" i="15"/>
  <c r="BN41" i="15"/>
  <c r="BQ22" i="15"/>
  <c r="BQ13" i="15"/>
  <c r="BQ8" i="15"/>
  <c r="BN22" i="15"/>
  <c r="BN13" i="15"/>
  <c r="BN8" i="15"/>
  <c r="BF81" i="15"/>
  <c r="BF78" i="15"/>
  <c r="BF75" i="15"/>
  <c r="BF72" i="15"/>
  <c r="BF69" i="15"/>
  <c r="BF66" i="15"/>
  <c r="BD81" i="15"/>
  <c r="BD78" i="15"/>
  <c r="BD75" i="15"/>
  <c r="BD72" i="15"/>
  <c r="BD69" i="15"/>
  <c r="BD66" i="15"/>
  <c r="BC81" i="15"/>
  <c r="BC78" i="15"/>
  <c r="BC75" i="15"/>
  <c r="BC72" i="15"/>
  <c r="BC69" i="15"/>
  <c r="BC66" i="15"/>
  <c r="BG41" i="15"/>
  <c r="BD41" i="15"/>
  <c r="BG13" i="15"/>
  <c r="BG8" i="15"/>
  <c r="BD13" i="15"/>
  <c r="BD8" i="15"/>
  <c r="AV81" i="15"/>
  <c r="AV78" i="15"/>
  <c r="AV75" i="15"/>
  <c r="AV72" i="15"/>
  <c r="AV69" i="15"/>
  <c r="AV66" i="15"/>
  <c r="AS81" i="15"/>
  <c r="AS78" i="15"/>
  <c r="AS75" i="15"/>
  <c r="AS72" i="15"/>
  <c r="AS69" i="15"/>
  <c r="AS66" i="15"/>
  <c r="AT81" i="15"/>
  <c r="AT78" i="15"/>
  <c r="AT75" i="15"/>
  <c r="AT72" i="15"/>
  <c r="AT69" i="15"/>
  <c r="AT66" i="15"/>
  <c r="AW41" i="15"/>
  <c r="AT41" i="15"/>
  <c r="AW22" i="15"/>
  <c r="AW13" i="15"/>
  <c r="AW8" i="15"/>
  <c r="AT22" i="15"/>
  <c r="AT13" i="15"/>
  <c r="AT8" i="15"/>
  <c r="AM81" i="15"/>
  <c r="AM78" i="15"/>
  <c r="AM75" i="15"/>
  <c r="AM72" i="15"/>
  <c r="AM69" i="15"/>
  <c r="AM66" i="15"/>
  <c r="AJ81" i="15"/>
  <c r="AJ78" i="15"/>
  <c r="AJ75" i="15"/>
  <c r="AJ72" i="15"/>
  <c r="AJ69" i="15"/>
  <c r="AJ66" i="15"/>
  <c r="AM41" i="15"/>
  <c r="AJ41" i="15"/>
  <c r="AM13" i="15"/>
  <c r="AJ13" i="15"/>
  <c r="AC81" i="15"/>
  <c r="AC78" i="15"/>
  <c r="AC75" i="15"/>
  <c r="AC72" i="15"/>
  <c r="AC69" i="15"/>
  <c r="AC66" i="15"/>
  <c r="Z81" i="15"/>
  <c r="Z78" i="15"/>
  <c r="Z75" i="15"/>
  <c r="Z72" i="15"/>
  <c r="Z69" i="15"/>
  <c r="Z66" i="15"/>
  <c r="AC41" i="15"/>
  <c r="Z41" i="15"/>
  <c r="AC13" i="15"/>
  <c r="AC8" i="15"/>
  <c r="Z13" i="15"/>
  <c r="Z8" i="15"/>
  <c r="S81" i="15"/>
  <c r="S78" i="15"/>
  <c r="S75" i="15"/>
  <c r="S72" i="15"/>
  <c r="S69" i="15"/>
  <c r="S66" i="15"/>
  <c r="P81" i="15"/>
  <c r="P78" i="15"/>
  <c r="P75" i="15"/>
  <c r="P72" i="15"/>
  <c r="P69" i="15"/>
  <c r="P66" i="15"/>
  <c r="S41" i="15"/>
  <c r="P41" i="15"/>
  <c r="S13" i="15"/>
  <c r="S8" i="15"/>
  <c r="P13" i="15"/>
  <c r="P8" i="15"/>
  <c r="BP41" i="16"/>
  <c r="BM41" i="16"/>
  <c r="BP22" i="16"/>
  <c r="BP11" i="16"/>
  <c r="BP8" i="16"/>
  <c r="BM22" i="16"/>
  <c r="BM11" i="16"/>
  <c r="BM8" i="16"/>
  <c r="BF75" i="16"/>
  <c r="BF72" i="16"/>
  <c r="BF69" i="16"/>
  <c r="BF66" i="16"/>
  <c r="BF63" i="16"/>
  <c r="BF60" i="16"/>
  <c r="BC75" i="16"/>
  <c r="BC72" i="16"/>
  <c r="BC69" i="16"/>
  <c r="BC66" i="16"/>
  <c r="BC63" i="16"/>
  <c r="BC60" i="16"/>
  <c r="BF41" i="16"/>
  <c r="BC41" i="16"/>
  <c r="BF11" i="16"/>
  <c r="BF8" i="16"/>
  <c r="BC11" i="16"/>
  <c r="BC8" i="16"/>
  <c r="R75" i="16"/>
  <c r="R72" i="16"/>
  <c r="R69" i="16"/>
  <c r="R66" i="16"/>
  <c r="R63" i="16"/>
  <c r="R60" i="16"/>
  <c r="O75" i="16"/>
  <c r="O72" i="16"/>
  <c r="O69" i="16"/>
  <c r="O66" i="16"/>
  <c r="O63" i="16"/>
  <c r="O60" i="16"/>
  <c r="AB75" i="16"/>
  <c r="AB72" i="16"/>
  <c r="AB69" i="16"/>
  <c r="AB66" i="16"/>
  <c r="AB63" i="16"/>
  <c r="AB60" i="16"/>
  <c r="Y75" i="16"/>
  <c r="Y72" i="16"/>
  <c r="Y69" i="16"/>
  <c r="Y66" i="16"/>
  <c r="Y63" i="16"/>
  <c r="Y60" i="16"/>
  <c r="AL75" i="16"/>
  <c r="AL72" i="16"/>
  <c r="AL69" i="16"/>
  <c r="AL66" i="16"/>
  <c r="AL63" i="16"/>
  <c r="AL60" i="16"/>
  <c r="AI75" i="16"/>
  <c r="AI72" i="16"/>
  <c r="AI69" i="16"/>
  <c r="AI66" i="16"/>
  <c r="AI63" i="16"/>
  <c r="AI60" i="16"/>
  <c r="AV75" i="16"/>
  <c r="AV72" i="16"/>
  <c r="AV69" i="16"/>
  <c r="AV66" i="16"/>
  <c r="AV63" i="16"/>
  <c r="AV60" i="16"/>
  <c r="AS75" i="16"/>
  <c r="AS72" i="16"/>
  <c r="AS69" i="16"/>
  <c r="AS66" i="16"/>
  <c r="AS63" i="16"/>
  <c r="AS60" i="16"/>
  <c r="AV41" i="16"/>
  <c r="AS41" i="16"/>
  <c r="AV22" i="16"/>
  <c r="AS22" i="16"/>
  <c r="AV11" i="16"/>
  <c r="AV8" i="16"/>
  <c r="AS11" i="16"/>
  <c r="AS8" i="16"/>
  <c r="AL41" i="16"/>
  <c r="AI41" i="16"/>
  <c r="AB41" i="16"/>
  <c r="AB11" i="16"/>
  <c r="Y11" i="16"/>
  <c r="R41" i="16"/>
  <c r="O41" i="16"/>
  <c r="O11" i="16"/>
  <c r="R11" i="16"/>
  <c r="R8" i="16"/>
  <c r="JJ127" i="14"/>
  <c r="JJ116" i="14"/>
  <c r="JJ99" i="14"/>
  <c r="JJ96" i="14"/>
  <c r="JJ93" i="14"/>
  <c r="JJ86" i="14"/>
  <c r="JJ37" i="14"/>
  <c r="JJ22" i="14"/>
  <c r="JJ11" i="14"/>
  <c r="JJ8" i="14"/>
  <c r="JC127" i="14"/>
  <c r="JC116" i="14"/>
  <c r="JC99" i="14"/>
  <c r="JC96" i="14"/>
  <c r="JC93" i="14"/>
  <c r="JC86" i="14"/>
  <c r="JC37" i="14"/>
  <c r="JC22" i="14"/>
  <c r="JC11" i="14"/>
  <c r="JC8" i="14"/>
  <c r="IV127" i="14"/>
  <c r="IV116" i="14"/>
  <c r="IV99" i="14"/>
  <c r="IV96" i="14"/>
  <c r="IV93" i="14"/>
  <c r="IV86" i="14"/>
  <c r="IV37" i="14"/>
  <c r="IV22" i="14"/>
  <c r="IV11" i="14"/>
  <c r="IV8" i="14"/>
  <c r="IO127" i="14"/>
  <c r="IO116" i="14"/>
  <c r="IO99" i="14"/>
  <c r="IO96" i="14"/>
  <c r="IO93" i="14"/>
  <c r="IO86" i="14"/>
  <c r="IO37" i="14"/>
  <c r="IO22" i="14"/>
  <c r="IO11" i="14"/>
  <c r="IO8" i="14"/>
  <c r="IH127" i="14"/>
  <c r="IH116" i="14"/>
  <c r="IH99" i="14"/>
  <c r="IH96" i="14"/>
  <c r="IH93" i="14"/>
  <c r="IH86" i="14"/>
  <c r="IH37" i="14"/>
  <c r="IH22" i="14"/>
  <c r="IH11" i="14"/>
  <c r="IH8" i="14"/>
  <c r="IA127" i="14"/>
  <c r="IA116" i="14"/>
  <c r="IA99" i="14"/>
  <c r="IA96" i="14"/>
  <c r="IA93" i="14"/>
  <c r="IA86" i="14"/>
  <c r="IA37" i="14"/>
  <c r="IA22" i="14"/>
  <c r="IA11" i="14"/>
  <c r="IA8" i="14"/>
  <c r="HR127" i="14"/>
  <c r="HR96" i="14"/>
  <c r="HR93" i="14"/>
  <c r="HR86" i="14"/>
  <c r="HR37" i="14"/>
  <c r="HR22" i="14"/>
  <c r="HR8" i="14"/>
  <c r="HK127" i="14"/>
  <c r="HK116" i="14"/>
  <c r="HK99" i="14"/>
  <c r="HK96" i="14"/>
  <c r="HK93" i="14"/>
  <c r="HK86" i="14"/>
  <c r="HK37" i="14"/>
  <c r="HK22" i="14"/>
  <c r="HK11" i="14"/>
  <c r="HK8" i="14"/>
  <c r="HD127" i="14"/>
  <c r="HD116" i="14"/>
  <c r="HD99" i="14"/>
  <c r="HD96" i="14"/>
  <c r="HD93" i="14"/>
  <c r="HD86" i="14"/>
  <c r="HD37" i="14"/>
  <c r="HD22" i="14"/>
  <c r="HD11" i="14"/>
  <c r="HD8" i="14"/>
  <c r="GW127" i="14"/>
  <c r="GW116" i="14"/>
  <c r="GW99" i="14"/>
  <c r="GW96" i="14"/>
  <c r="GW93" i="14"/>
  <c r="GW86" i="14"/>
  <c r="GW37" i="14"/>
  <c r="GW22" i="14"/>
  <c r="GW11" i="14"/>
  <c r="GW8" i="14"/>
  <c r="GP127" i="14"/>
  <c r="GP116" i="14"/>
  <c r="GP99" i="14"/>
  <c r="GP96" i="14"/>
  <c r="GP93" i="14"/>
  <c r="GP86" i="14"/>
  <c r="GP37" i="14"/>
  <c r="GP11" i="14"/>
  <c r="GP8" i="14"/>
  <c r="GI127" i="14"/>
  <c r="GI116" i="14"/>
  <c r="GI99" i="14"/>
  <c r="GI96" i="14"/>
  <c r="GI93" i="14"/>
  <c r="GI86" i="14"/>
  <c r="GI37" i="14"/>
  <c r="GI11" i="14"/>
  <c r="GI8" i="14"/>
  <c r="FZ127" i="14"/>
  <c r="FZ99" i="14"/>
  <c r="FZ96" i="14"/>
  <c r="FZ93" i="14"/>
  <c r="FZ86" i="14"/>
  <c r="FZ37" i="14"/>
  <c r="FZ22" i="14"/>
  <c r="FZ11" i="14"/>
  <c r="FZ8" i="14"/>
  <c r="FS127" i="14"/>
  <c r="FS116" i="14"/>
  <c r="FS99" i="14"/>
  <c r="FS96" i="14"/>
  <c r="FS93" i="14"/>
  <c r="FS86" i="14"/>
  <c r="FS37" i="14"/>
  <c r="FS22" i="14"/>
  <c r="FS11" i="14"/>
  <c r="FS8" i="14"/>
  <c r="FL127" i="14"/>
  <c r="FL116" i="14"/>
  <c r="FL99" i="14"/>
  <c r="FL96" i="14"/>
  <c r="FL93" i="14"/>
  <c r="FL86" i="14"/>
  <c r="FL37" i="14"/>
  <c r="FL22" i="14"/>
  <c r="FL11" i="14"/>
  <c r="FL8" i="14"/>
  <c r="FE127" i="14"/>
  <c r="FE116" i="14"/>
  <c r="FE99" i="14"/>
  <c r="FE96" i="14"/>
  <c r="FE93" i="14"/>
  <c r="FE86" i="14"/>
  <c r="FE37" i="14"/>
  <c r="FE22" i="14"/>
  <c r="FE11" i="14"/>
  <c r="FE8" i="14"/>
  <c r="EX127" i="14"/>
  <c r="EX116" i="14"/>
  <c r="EX99" i="14"/>
  <c r="EX96" i="14"/>
  <c r="EX93" i="14"/>
  <c r="EX86" i="14"/>
  <c r="EX37" i="14"/>
  <c r="EX22" i="14"/>
  <c r="EX11" i="14"/>
  <c r="EX8" i="14"/>
  <c r="EQ127" i="14"/>
  <c r="EQ116" i="14"/>
  <c r="EQ99" i="14"/>
  <c r="EQ96" i="14"/>
  <c r="EQ93" i="14"/>
  <c r="EQ86" i="14"/>
  <c r="EQ37" i="14"/>
  <c r="EQ22" i="14"/>
  <c r="EQ11" i="14"/>
  <c r="EQ8" i="14"/>
  <c r="EH127" i="14"/>
  <c r="EH96" i="14"/>
  <c r="EH93" i="14"/>
  <c r="EH86" i="14"/>
  <c r="EH37" i="14"/>
  <c r="EA127" i="14"/>
  <c r="EA116" i="14"/>
  <c r="EA96" i="14"/>
  <c r="EA93" i="14"/>
  <c r="EA37" i="14"/>
  <c r="EA11" i="14"/>
  <c r="EA8" i="14"/>
  <c r="EH8" i="14"/>
  <c r="DT127" i="14"/>
  <c r="DT116" i="14"/>
  <c r="DT96" i="14"/>
  <c r="DT93" i="14"/>
  <c r="DT37" i="14"/>
  <c r="DT11" i="14"/>
  <c r="DT8" i="14"/>
  <c r="DM127" i="14"/>
  <c r="DM116" i="14"/>
  <c r="DM99" i="14"/>
  <c r="DM96" i="14"/>
  <c r="DM93" i="14"/>
  <c r="DM37" i="14"/>
  <c r="DM11" i="14"/>
  <c r="DM8" i="14"/>
  <c r="CP127" i="14"/>
  <c r="CP96" i="14"/>
  <c r="CP93" i="14"/>
  <c r="CP37" i="14"/>
  <c r="CP11" i="14"/>
  <c r="CP8" i="14"/>
  <c r="CI127" i="14"/>
  <c r="CI116" i="14"/>
  <c r="CI96" i="14"/>
  <c r="CI93" i="14"/>
  <c r="CI37" i="14"/>
  <c r="CI11" i="14"/>
  <c r="CI8" i="14"/>
  <c r="CB127" i="14"/>
  <c r="CB116" i="14"/>
  <c r="CB96" i="14"/>
  <c r="CB93" i="14"/>
  <c r="CB37" i="14"/>
  <c r="CB11" i="14"/>
  <c r="CB8" i="14"/>
  <c r="BU127" i="14"/>
  <c r="BU116" i="14"/>
  <c r="BU99" i="14"/>
  <c r="BU96" i="14"/>
  <c r="BU93" i="14"/>
  <c r="BU37" i="14"/>
  <c r="BU11" i="14"/>
  <c r="BU8" i="14"/>
  <c r="BN127" i="14"/>
  <c r="BN116" i="14"/>
  <c r="BN99" i="14"/>
  <c r="BN96" i="14"/>
  <c r="BN93" i="14"/>
  <c r="BN86" i="14"/>
  <c r="BN37" i="14"/>
  <c r="BN11" i="14"/>
  <c r="BN8" i="14"/>
  <c r="BG127" i="14"/>
  <c r="BG116" i="14"/>
  <c r="BG99" i="14"/>
  <c r="BG96" i="14"/>
  <c r="BG93" i="14"/>
  <c r="BG86" i="14"/>
  <c r="BG37" i="14"/>
  <c r="BG11" i="14"/>
  <c r="BG8" i="14"/>
  <c r="AX127" i="14"/>
  <c r="AX96" i="14"/>
  <c r="AX93" i="14"/>
  <c r="AX86" i="14"/>
  <c r="AQ127" i="14"/>
  <c r="AQ116" i="14"/>
  <c r="AQ96" i="14"/>
  <c r="AQ93" i="14"/>
  <c r="AJ127" i="14"/>
  <c r="AJ116" i="14"/>
  <c r="AJ96" i="14"/>
  <c r="AJ93" i="14"/>
  <c r="AC127" i="14"/>
  <c r="AC116" i="14"/>
  <c r="AC99" i="14"/>
  <c r="AC96" i="14"/>
  <c r="AC93" i="14"/>
  <c r="V127" i="14"/>
  <c r="V116" i="14"/>
  <c r="V99" i="14"/>
  <c r="V96" i="14"/>
  <c r="V93" i="14"/>
  <c r="V86" i="14"/>
  <c r="O127" i="14"/>
  <c r="O116" i="14"/>
  <c r="O99" i="14"/>
  <c r="O96" i="14"/>
  <c r="O93" i="14"/>
  <c r="O86" i="14"/>
  <c r="AX8" i="14"/>
  <c r="AX11" i="14"/>
  <c r="AX37" i="14"/>
  <c r="AQ8" i="14"/>
  <c r="AQ11" i="14"/>
  <c r="AQ22" i="14"/>
  <c r="AQ37" i="14"/>
  <c r="AJ8" i="14"/>
  <c r="AJ11" i="14"/>
  <c r="AJ37" i="14"/>
  <c r="AC8" i="14"/>
  <c r="AC11" i="14"/>
  <c r="AC37" i="14"/>
  <c r="V8" i="14"/>
  <c r="V11" i="14"/>
  <c r="V37" i="14"/>
  <c r="O11" i="14"/>
  <c r="O8" i="14"/>
  <c r="O37" i="14"/>
  <c r="BP81" i="15"/>
  <c r="BM81" i="15"/>
  <c r="BG81" i="15"/>
  <c r="AW81" i="15"/>
  <c r="AL81" i="15"/>
  <c r="AI81" i="15"/>
  <c r="AB81" i="15"/>
  <c r="Y81" i="15"/>
  <c r="R81" i="15"/>
  <c r="O81" i="15"/>
  <c r="BP78" i="15"/>
  <c r="BM78" i="15"/>
  <c r="BG78" i="15"/>
  <c r="AW78" i="15"/>
  <c r="AL78" i="15"/>
  <c r="AI78" i="15"/>
  <c r="AB78" i="15"/>
  <c r="Y78" i="15"/>
  <c r="R78" i="15"/>
  <c r="O78" i="15"/>
  <c r="BP75" i="15"/>
  <c r="BM75" i="15"/>
  <c r="BG75" i="15"/>
  <c r="AW75" i="15"/>
  <c r="AL75" i="15"/>
  <c r="AI75" i="15"/>
  <c r="AB75" i="15"/>
  <c r="Y75" i="15"/>
  <c r="R75" i="15"/>
  <c r="O75" i="15"/>
  <c r="BP72" i="15"/>
  <c r="BM72" i="15"/>
  <c r="BG72" i="15"/>
  <c r="AW72" i="15"/>
  <c r="AL72" i="15"/>
  <c r="AI72" i="15"/>
  <c r="AB72" i="15"/>
  <c r="Y72" i="15"/>
  <c r="R72" i="15"/>
  <c r="O72" i="15"/>
  <c r="BP69" i="15"/>
  <c r="BM69" i="15"/>
  <c r="BG69" i="15"/>
  <c r="AW69" i="15"/>
  <c r="AL69" i="15"/>
  <c r="AI69" i="15"/>
  <c r="AB69" i="15"/>
  <c r="Y69" i="15"/>
  <c r="R69" i="15"/>
  <c r="O69" i="15"/>
  <c r="BP66" i="15"/>
  <c r="BM66" i="15"/>
  <c r="BG66" i="15"/>
  <c r="AW66" i="15"/>
  <c r="AL66" i="15"/>
  <c r="AI66" i="15"/>
  <c r="AB66" i="15"/>
  <c r="Y66" i="15"/>
  <c r="R66" i="15"/>
  <c r="O66" i="15"/>
  <c r="BO75" i="16"/>
  <c r="BL75" i="16"/>
  <c r="BE75" i="16"/>
  <c r="BB75" i="16"/>
  <c r="AU75" i="16"/>
  <c r="AR75" i="16"/>
  <c r="AK75" i="16"/>
  <c r="AH75" i="16"/>
  <c r="AA75" i="16"/>
  <c r="X75" i="16"/>
  <c r="Q75" i="16"/>
  <c r="N75" i="16"/>
  <c r="BO72" i="16"/>
  <c r="BL72" i="16"/>
  <c r="BE72" i="16"/>
  <c r="BB72" i="16"/>
  <c r="AU72" i="16"/>
  <c r="AR72" i="16"/>
  <c r="AK72" i="16"/>
  <c r="AH72" i="16"/>
  <c r="AA72" i="16"/>
  <c r="X72" i="16"/>
  <c r="Q72" i="16"/>
  <c r="N72" i="16"/>
  <c r="BO69" i="16"/>
  <c r="BL69" i="16"/>
  <c r="BE69" i="16"/>
  <c r="BB69" i="16"/>
  <c r="AU69" i="16"/>
  <c r="AR69" i="16"/>
  <c r="AK69" i="16"/>
  <c r="AH69" i="16"/>
  <c r="AA69" i="16"/>
  <c r="X69" i="16"/>
  <c r="Q69" i="16"/>
  <c r="N69" i="16"/>
  <c r="BO66" i="16"/>
  <c r="BL66" i="16"/>
  <c r="BE66" i="16"/>
  <c r="BB66" i="16"/>
  <c r="AU66" i="16"/>
  <c r="AR66" i="16"/>
  <c r="AK66" i="16"/>
  <c r="AH66" i="16"/>
  <c r="AA66" i="16"/>
  <c r="X66" i="16"/>
  <c r="Q66" i="16"/>
  <c r="N66" i="16"/>
  <c r="BO63" i="16"/>
  <c r="BL63" i="16"/>
  <c r="BE63" i="16"/>
  <c r="BB63" i="16"/>
  <c r="AU63" i="16"/>
  <c r="AR63" i="16"/>
  <c r="AK63" i="16"/>
  <c r="AH63" i="16"/>
  <c r="AA63" i="16"/>
  <c r="X63" i="16"/>
  <c r="Q63" i="16"/>
  <c r="N63" i="16"/>
  <c r="BO60" i="16"/>
  <c r="BL60" i="16"/>
  <c r="BE60" i="16"/>
  <c r="BB60" i="16"/>
  <c r="AU60" i="16"/>
  <c r="AR60" i="16"/>
  <c r="AK60" i="16"/>
  <c r="AH60" i="16"/>
  <c r="AA60" i="16"/>
  <c r="X60" i="16"/>
  <c r="Q60" i="16"/>
  <c r="N60" i="16"/>
  <c r="JI127" i="14"/>
  <c r="JB127" i="14"/>
  <c r="IU127" i="14"/>
  <c r="IN127" i="14"/>
  <c r="IG127" i="14"/>
  <c r="HZ127" i="14"/>
  <c r="JI116" i="14"/>
  <c r="JB116" i="14"/>
  <c r="IU116" i="14"/>
  <c r="IN116" i="14"/>
  <c r="IG116" i="14"/>
  <c r="HZ116" i="14"/>
  <c r="JI99" i="14"/>
  <c r="JI96" i="14"/>
  <c r="JI93" i="14"/>
  <c r="JI86" i="14"/>
  <c r="JB99" i="14"/>
  <c r="JB96" i="14"/>
  <c r="JB93" i="14"/>
  <c r="JB86" i="14"/>
  <c r="IU99" i="14"/>
  <c r="IU96" i="14"/>
  <c r="IU93" i="14"/>
  <c r="IU86" i="14"/>
  <c r="IN99" i="14"/>
  <c r="IN96" i="14"/>
  <c r="IN93" i="14"/>
  <c r="IN86" i="14"/>
  <c r="IG99" i="14"/>
  <c r="IG96" i="14"/>
  <c r="IG93" i="14"/>
  <c r="IG86" i="14"/>
  <c r="HZ99" i="14"/>
  <c r="HZ96" i="14"/>
  <c r="HZ93" i="14"/>
  <c r="HZ86" i="14"/>
  <c r="HQ86" i="14"/>
  <c r="HQ96" i="14"/>
  <c r="HQ93" i="14"/>
  <c r="HQ127" i="14"/>
  <c r="HJ127" i="14"/>
  <c r="HC127" i="14"/>
  <c r="GV127" i="14"/>
  <c r="GO127" i="14"/>
  <c r="GH127" i="14"/>
  <c r="HJ116" i="14"/>
  <c r="HC116" i="14"/>
  <c r="GV116" i="14"/>
  <c r="GO116" i="14"/>
  <c r="GH116" i="14"/>
  <c r="HJ99" i="14"/>
  <c r="HJ96" i="14"/>
  <c r="HJ93" i="14"/>
  <c r="HJ86" i="14"/>
  <c r="HC99" i="14"/>
  <c r="HC96" i="14"/>
  <c r="HC93" i="14"/>
  <c r="HC86" i="14"/>
  <c r="GV99" i="14"/>
  <c r="GV96" i="14"/>
  <c r="GV93" i="14"/>
  <c r="GV86" i="14"/>
  <c r="GO99" i="14"/>
  <c r="GO96" i="14"/>
  <c r="GO93" i="14"/>
  <c r="GO86" i="14"/>
  <c r="GH99" i="14"/>
  <c r="GH96" i="14"/>
  <c r="GH93" i="14"/>
  <c r="GH86" i="14"/>
  <c r="EP127" i="14"/>
  <c r="EW127" i="14"/>
  <c r="FD127" i="14"/>
  <c r="FK127" i="14"/>
  <c r="FR127" i="14"/>
  <c r="EP116" i="14"/>
  <c r="EW116" i="14"/>
  <c r="FD116" i="14"/>
  <c r="FK116" i="14"/>
  <c r="FR116" i="14"/>
  <c r="EP99" i="14"/>
  <c r="EP96" i="14"/>
  <c r="EP93" i="14"/>
  <c r="EP86" i="14"/>
  <c r="EW99" i="14"/>
  <c r="EW96" i="14"/>
  <c r="EW93" i="14"/>
  <c r="EW86" i="14"/>
  <c r="FD99" i="14"/>
  <c r="FD96" i="14"/>
  <c r="FD93" i="14"/>
  <c r="FD86" i="14"/>
  <c r="FK99" i="14"/>
  <c r="FK96" i="14"/>
  <c r="FK93" i="14"/>
  <c r="FK86" i="14"/>
  <c r="FR99" i="14"/>
  <c r="FR96" i="14"/>
  <c r="FR93" i="14"/>
  <c r="FR86" i="14"/>
  <c r="FY127" i="14"/>
  <c r="FY99" i="14"/>
  <c r="FY96" i="14"/>
  <c r="FY93" i="14"/>
  <c r="FY86" i="14"/>
  <c r="EG127" i="14"/>
  <c r="EG96" i="14"/>
  <c r="EG93" i="14"/>
  <c r="EG86" i="14"/>
  <c r="DZ127" i="14"/>
  <c r="DZ116" i="14"/>
  <c r="DZ96" i="14"/>
  <c r="DZ93" i="14"/>
  <c r="DS127" i="14"/>
  <c r="DS116" i="14"/>
  <c r="DS96" i="14"/>
  <c r="DS93" i="14"/>
  <c r="DL127" i="14"/>
  <c r="DL116" i="14"/>
  <c r="DL99" i="14"/>
  <c r="DL96" i="14"/>
  <c r="DL93" i="14"/>
  <c r="DE127" i="14"/>
  <c r="DE116" i="14"/>
  <c r="DE99" i="14"/>
  <c r="DE96" i="14"/>
  <c r="DE93" i="14"/>
  <c r="DE86" i="14"/>
  <c r="CX127" i="14"/>
  <c r="CX116" i="14"/>
  <c r="CX99" i="14"/>
  <c r="CX96" i="14"/>
  <c r="CX93" i="14"/>
  <c r="CX86" i="14"/>
  <c r="EG123" i="14"/>
  <c r="EH123" i="14" s="1"/>
  <c r="EG122" i="14"/>
  <c r="EH122" i="14" s="1"/>
  <c r="EG121" i="14"/>
  <c r="EH121" i="14" s="1"/>
  <c r="EG113" i="14"/>
  <c r="EH113" i="14" s="1"/>
  <c r="EG112" i="14"/>
  <c r="EH112" i="14" s="1"/>
  <c r="EG111" i="14"/>
  <c r="EH111" i="14" s="1"/>
  <c r="DS101" i="14"/>
  <c r="DT101" i="14" s="1"/>
  <c r="DS100" i="14"/>
  <c r="DT100" i="14" s="1"/>
  <c r="DZ101" i="14"/>
  <c r="EA101" i="14" s="1"/>
  <c r="DZ100" i="14"/>
  <c r="EA100" i="14" s="1"/>
  <c r="EG110" i="14"/>
  <c r="EH110" i="14" s="1"/>
  <c r="EG109" i="14"/>
  <c r="EH109" i="14" s="1"/>
  <c r="EG108" i="14"/>
  <c r="EH108" i="14" s="1"/>
  <c r="EG107" i="14"/>
  <c r="EH107" i="14" s="1"/>
  <c r="EG106" i="14"/>
  <c r="EH106" i="14" s="1"/>
  <c r="DS92" i="14"/>
  <c r="DT92" i="14" s="1"/>
  <c r="DS91" i="14"/>
  <c r="DT91" i="14" s="1"/>
  <c r="DL90" i="14"/>
  <c r="DM90" i="14" s="1"/>
  <c r="DL89" i="14"/>
  <c r="DM89" i="14" s="1"/>
  <c r="EG120" i="14"/>
  <c r="EH120" i="14" s="1"/>
  <c r="EG119" i="14"/>
  <c r="EH119" i="14" s="1"/>
  <c r="EG118" i="14"/>
  <c r="EH118" i="14" s="1"/>
  <c r="EG117" i="14"/>
  <c r="EH117" i="14" s="1"/>
  <c r="EG105" i="14"/>
  <c r="EH105" i="14" s="1"/>
  <c r="EG104" i="14"/>
  <c r="EH104" i="14" s="1"/>
  <c r="EG103" i="14"/>
  <c r="EH103" i="14" s="1"/>
  <c r="EG102" i="14"/>
  <c r="EH102" i="14" s="1"/>
  <c r="DS90" i="14"/>
  <c r="DT90" i="14" s="1"/>
  <c r="DZ87" i="14"/>
  <c r="DZ86" i="14" s="1"/>
  <c r="DL88" i="14"/>
  <c r="DM88" i="14" s="1"/>
  <c r="EG101" i="14"/>
  <c r="EH101" i="14" s="1"/>
  <c r="EG100" i="14"/>
  <c r="EH100" i="14" s="1"/>
  <c r="DS89" i="14"/>
  <c r="DT89" i="14" s="1"/>
  <c r="DS88" i="14"/>
  <c r="DT88" i="14" s="1"/>
  <c r="DS87" i="14"/>
  <c r="DT87" i="14" s="1"/>
  <c r="DL87" i="14"/>
  <c r="DM87" i="14" s="1"/>
  <c r="AW86" i="14"/>
  <c r="AU121" i="14"/>
  <c r="AW121" i="14" s="1"/>
  <c r="AX121" i="14" s="1"/>
  <c r="AU120" i="14"/>
  <c r="AW120" i="14" s="1"/>
  <c r="AX120" i="14" s="1"/>
  <c r="AU119" i="14"/>
  <c r="AW119" i="14" s="1"/>
  <c r="AX119" i="14" s="1"/>
  <c r="AU118" i="14"/>
  <c r="AW118" i="14" s="1"/>
  <c r="AX118" i="14" s="1"/>
  <c r="AU117" i="14"/>
  <c r="AW117" i="14" s="1"/>
  <c r="AX117" i="14" s="1"/>
  <c r="AU114" i="14"/>
  <c r="AW114" i="14" s="1"/>
  <c r="AX114" i="14" s="1"/>
  <c r="AU113" i="14"/>
  <c r="AW113" i="14" s="1"/>
  <c r="AX113" i="14" s="1"/>
  <c r="AU112" i="14"/>
  <c r="AW112" i="14" s="1"/>
  <c r="AX112" i="14" s="1"/>
  <c r="AU111" i="14"/>
  <c r="AW111" i="14" s="1"/>
  <c r="AX111" i="14" s="1"/>
  <c r="AU110" i="14"/>
  <c r="AW110" i="14" s="1"/>
  <c r="AX110" i="14" s="1"/>
  <c r="AU109" i="14"/>
  <c r="AW109" i="14" s="1"/>
  <c r="AX109" i="14" s="1"/>
  <c r="AU108" i="14"/>
  <c r="AW108" i="14" s="1"/>
  <c r="AX108" i="14" s="1"/>
  <c r="AU107" i="14"/>
  <c r="AW107" i="14" s="1"/>
  <c r="AX107" i="14" s="1"/>
  <c r="AG105" i="14"/>
  <c r="AI105" i="14" s="1"/>
  <c r="AJ105" i="14" s="1"/>
  <c r="AG104" i="14"/>
  <c r="AI104" i="14" s="1"/>
  <c r="AJ104" i="14" s="1"/>
  <c r="AG103" i="14"/>
  <c r="AI103" i="14" s="1"/>
  <c r="AJ103" i="14" s="1"/>
  <c r="AG102" i="14"/>
  <c r="AI102" i="14" s="1"/>
  <c r="AJ102" i="14" s="1"/>
  <c r="AN101" i="14"/>
  <c r="AP101" i="14" s="1"/>
  <c r="AQ101" i="14" s="1"/>
  <c r="AN100" i="14"/>
  <c r="AP100" i="14" s="1"/>
  <c r="AQ100" i="14" s="1"/>
  <c r="AU106" i="14"/>
  <c r="AW106" i="14" s="1"/>
  <c r="AX106" i="14" s="1"/>
  <c r="AU105" i="14"/>
  <c r="AW105" i="14" s="1"/>
  <c r="AX105" i="14" s="1"/>
  <c r="AU104" i="14"/>
  <c r="AW104" i="14" s="1"/>
  <c r="AX104" i="14" s="1"/>
  <c r="AG101" i="14"/>
  <c r="AI101" i="14" s="1"/>
  <c r="AJ101" i="14" s="1"/>
  <c r="AG100" i="14"/>
  <c r="AI100" i="14" s="1"/>
  <c r="AJ100" i="14" s="1"/>
  <c r="AU103" i="14"/>
  <c r="AW103" i="14" s="1"/>
  <c r="AX103" i="14" s="1"/>
  <c r="AU102" i="14"/>
  <c r="AW102" i="14" s="1"/>
  <c r="AX102" i="14" s="1"/>
  <c r="AU101" i="14"/>
  <c r="AW101" i="14" s="1"/>
  <c r="AX101" i="14" s="1"/>
  <c r="AU100" i="14"/>
  <c r="AW100" i="14" s="1"/>
  <c r="AX100" i="14" s="1"/>
  <c r="AG90" i="14"/>
  <c r="AI90" i="14" s="1"/>
  <c r="AJ90" i="14" s="1"/>
  <c r="AG89" i="14"/>
  <c r="AI89" i="14" s="1"/>
  <c r="AJ89" i="14" s="1"/>
  <c r="AG88" i="14"/>
  <c r="AI88" i="14" s="1"/>
  <c r="AJ88" i="14" s="1"/>
  <c r="AG87" i="14"/>
  <c r="AI87" i="14" s="1"/>
  <c r="AJ87" i="14" s="1"/>
  <c r="AN87" i="14"/>
  <c r="AP87" i="14" s="1"/>
  <c r="AP86" i="14" s="1"/>
  <c r="Z90" i="14"/>
  <c r="AB90" i="14" s="1"/>
  <c r="AC90" i="14" s="1"/>
  <c r="Z89" i="14"/>
  <c r="AB89" i="14" s="1"/>
  <c r="AC89" i="14" s="1"/>
  <c r="Z88" i="14"/>
  <c r="AB88" i="14" s="1"/>
  <c r="AC88" i="14" s="1"/>
  <c r="Z87" i="14"/>
  <c r="AB87" i="14" s="1"/>
  <c r="AC87" i="14" s="1"/>
  <c r="HO126" i="14"/>
  <c r="HQ126" i="14" s="1"/>
  <c r="HR126" i="14" s="1"/>
  <c r="HO125" i="14"/>
  <c r="HQ125" i="14" s="1"/>
  <c r="HR125" i="14" s="1"/>
  <c r="HO124" i="14"/>
  <c r="HQ124" i="14" s="1"/>
  <c r="HR124" i="14" s="1"/>
  <c r="HO123" i="14"/>
  <c r="HQ123" i="14" s="1"/>
  <c r="HR123" i="14" s="1"/>
  <c r="HO122" i="14"/>
  <c r="HQ122" i="14" s="1"/>
  <c r="HR122" i="14" s="1"/>
  <c r="HO121" i="14"/>
  <c r="HQ121" i="14" s="1"/>
  <c r="HR121" i="14" s="1"/>
  <c r="HO120" i="14"/>
  <c r="HQ120" i="14" s="1"/>
  <c r="HR120" i="14" s="1"/>
  <c r="HO119" i="14"/>
  <c r="HQ119" i="14" s="1"/>
  <c r="HR119" i="14" s="1"/>
  <c r="HO118" i="14"/>
  <c r="HQ118" i="14" s="1"/>
  <c r="HR118" i="14" s="1"/>
  <c r="HO117" i="14"/>
  <c r="HQ117" i="14" s="1"/>
  <c r="HR117" i="14" s="1"/>
  <c r="HO101" i="14"/>
  <c r="HQ101" i="14" s="1"/>
  <c r="HR101" i="14" s="1"/>
  <c r="HO100" i="14"/>
  <c r="HQ100" i="14" s="1"/>
  <c r="HR100" i="14" s="1"/>
  <c r="FW117" i="14"/>
  <c r="FY117" i="14" s="1"/>
  <c r="FY116" i="14" s="1"/>
  <c r="CO127" i="14"/>
  <c r="CO96" i="14"/>
  <c r="CO93" i="14"/>
  <c r="CH127" i="14"/>
  <c r="CH116" i="14"/>
  <c r="CH96" i="14"/>
  <c r="CH93" i="14"/>
  <c r="CA127" i="14"/>
  <c r="CA116" i="14"/>
  <c r="CA96" i="14"/>
  <c r="CA93" i="14"/>
  <c r="BT127" i="14"/>
  <c r="BT116" i="14"/>
  <c r="BT99" i="14"/>
  <c r="BT96" i="14"/>
  <c r="BT93" i="14"/>
  <c r="BM127" i="14"/>
  <c r="BM116" i="14"/>
  <c r="BM99" i="14"/>
  <c r="BM96" i="14"/>
  <c r="BM93" i="14"/>
  <c r="BM86" i="14"/>
  <c r="BF127" i="14"/>
  <c r="BF116" i="14"/>
  <c r="BF99" i="14"/>
  <c r="BF96" i="14"/>
  <c r="BF93" i="14"/>
  <c r="BF86" i="14"/>
  <c r="AW127" i="14"/>
  <c r="AW96" i="14"/>
  <c r="AW93" i="14"/>
  <c r="AP127" i="14"/>
  <c r="AP116" i="14"/>
  <c r="AP96" i="14"/>
  <c r="AP93" i="14"/>
  <c r="AI127" i="14"/>
  <c r="AI116" i="14"/>
  <c r="AI96" i="14"/>
  <c r="AI93" i="14"/>
  <c r="AB127" i="14"/>
  <c r="AB116" i="14"/>
  <c r="AB99" i="14"/>
  <c r="AB96" i="14"/>
  <c r="AB93" i="14"/>
  <c r="U127" i="14"/>
  <c r="U116" i="14"/>
  <c r="U99" i="14"/>
  <c r="U96" i="14"/>
  <c r="U93" i="14"/>
  <c r="U86" i="14"/>
  <c r="N127" i="14"/>
  <c r="N116" i="14"/>
  <c r="N99" i="14"/>
  <c r="N96" i="14"/>
  <c r="N93" i="14"/>
  <c r="N86" i="14"/>
  <c r="CM117" i="14"/>
  <c r="CO117" i="14" s="1"/>
  <c r="CO116" i="14" s="1"/>
  <c r="CM115" i="14"/>
  <c r="CO115" i="14" s="1"/>
  <c r="CP115" i="14" s="1"/>
  <c r="CM114" i="14"/>
  <c r="CO114" i="14" s="1"/>
  <c r="CP114" i="14" s="1"/>
  <c r="CM113" i="14"/>
  <c r="CO113" i="14" s="1"/>
  <c r="CP113" i="14" s="1"/>
  <c r="CM112" i="14"/>
  <c r="CO112" i="14" s="1"/>
  <c r="CP112" i="14" s="1"/>
  <c r="CM111" i="14"/>
  <c r="CO111" i="14" s="1"/>
  <c r="CP111" i="14" s="1"/>
  <c r="CM110" i="14"/>
  <c r="CO110" i="14" s="1"/>
  <c r="CP110" i="14" s="1"/>
  <c r="BY102" i="14"/>
  <c r="CA102" i="14" s="1"/>
  <c r="CB102" i="14" s="1"/>
  <c r="BY101" i="14"/>
  <c r="CA101" i="14" s="1"/>
  <c r="CB101" i="14" s="1"/>
  <c r="CF102" i="14"/>
  <c r="CH102" i="14" s="1"/>
  <c r="CI102" i="14" s="1"/>
  <c r="CF101" i="14"/>
  <c r="CH101" i="14" s="1"/>
  <c r="CI101" i="14" s="1"/>
  <c r="CF100" i="14"/>
  <c r="CH100" i="14" s="1"/>
  <c r="CI100" i="14" s="1"/>
  <c r="CM109" i="14"/>
  <c r="CO109" i="14" s="1"/>
  <c r="CP109" i="14" s="1"/>
  <c r="CM108" i="14"/>
  <c r="CO108" i="14" s="1"/>
  <c r="CP108" i="14" s="1"/>
  <c r="CM107" i="14"/>
  <c r="CO107" i="14" s="1"/>
  <c r="CP107" i="14" s="1"/>
  <c r="CM106" i="14"/>
  <c r="CO106" i="14" s="1"/>
  <c r="CP106" i="14" s="1"/>
  <c r="BY100" i="14"/>
  <c r="CA100" i="14" s="1"/>
  <c r="CB100" i="14" s="1"/>
  <c r="CM105" i="14"/>
  <c r="CO105" i="14" s="1"/>
  <c r="CP105" i="14" s="1"/>
  <c r="CM104" i="14"/>
  <c r="CO104" i="14" s="1"/>
  <c r="CP104" i="14" s="1"/>
  <c r="CM103" i="14"/>
  <c r="CO103" i="14" s="1"/>
  <c r="CP103" i="14" s="1"/>
  <c r="CM102" i="14"/>
  <c r="CO102" i="14" s="1"/>
  <c r="CP102" i="14" s="1"/>
  <c r="CM101" i="14"/>
  <c r="CO101" i="14" s="1"/>
  <c r="CP101" i="14" s="1"/>
  <c r="CM100" i="14"/>
  <c r="CO100" i="14" s="1"/>
  <c r="CP100" i="14" s="1"/>
  <c r="CM91" i="14"/>
  <c r="CO91" i="14" s="1"/>
  <c r="CP91" i="14" s="1"/>
  <c r="CM90" i="14"/>
  <c r="CO90" i="14" s="1"/>
  <c r="CP90" i="14" s="1"/>
  <c r="CM89" i="14"/>
  <c r="CO89" i="14" s="1"/>
  <c r="CP89" i="14" s="1"/>
  <c r="BY91" i="14"/>
  <c r="CA91" i="14" s="1"/>
  <c r="CB91" i="14" s="1"/>
  <c r="BY90" i="14"/>
  <c r="CA90" i="14" s="1"/>
  <c r="CB90" i="14" s="1"/>
  <c r="BY89" i="14"/>
  <c r="CA89" i="14" s="1"/>
  <c r="CB89" i="14" s="1"/>
  <c r="BY88" i="14"/>
  <c r="CA88" i="14" s="1"/>
  <c r="CB88" i="14" s="1"/>
  <c r="BY87" i="14"/>
  <c r="CA87" i="14" s="1"/>
  <c r="CB87" i="14" s="1"/>
  <c r="CM88" i="14"/>
  <c r="CO88" i="14" s="1"/>
  <c r="CP88" i="14" s="1"/>
  <c r="CF87" i="14"/>
  <c r="CH87" i="14" s="1"/>
  <c r="BR89" i="14"/>
  <c r="BT89" i="14" s="1"/>
  <c r="BU89" i="14" s="1"/>
  <c r="BR88" i="14"/>
  <c r="BT88" i="14" s="1"/>
  <c r="BU88" i="14" s="1"/>
  <c r="CM87" i="14"/>
  <c r="CO87" i="14" s="1"/>
  <c r="CP87" i="14" s="1"/>
  <c r="BR87" i="14"/>
  <c r="BT87" i="14" s="1"/>
  <c r="BU87" i="14" s="1"/>
  <c r="BP41" i="15"/>
  <c r="BM41" i="15"/>
  <c r="BF41" i="15"/>
  <c r="BC41" i="15"/>
  <c r="AV41" i="15"/>
  <c r="AS41" i="15"/>
  <c r="AL41" i="15"/>
  <c r="AI41" i="15"/>
  <c r="AB41" i="15"/>
  <c r="Y41" i="15"/>
  <c r="R41" i="15"/>
  <c r="O41" i="15"/>
  <c r="BO41" i="16"/>
  <c r="BL41" i="16"/>
  <c r="BE41" i="16"/>
  <c r="BB41" i="16"/>
  <c r="AU41" i="16"/>
  <c r="AR41" i="16"/>
  <c r="AK41" i="16"/>
  <c r="AH41" i="16"/>
  <c r="AA41" i="16"/>
  <c r="X41" i="16"/>
  <c r="Q41" i="16"/>
  <c r="N41" i="16"/>
  <c r="JI37" i="14"/>
  <c r="JI22" i="14"/>
  <c r="JB37" i="14"/>
  <c r="IU37" i="14"/>
  <c r="IN37" i="14"/>
  <c r="IG37" i="14"/>
  <c r="HZ37" i="14"/>
  <c r="HQ37" i="14"/>
  <c r="HJ37" i="14"/>
  <c r="HC37" i="14"/>
  <c r="GV37" i="14"/>
  <c r="GO37" i="14"/>
  <c r="GH37" i="14"/>
  <c r="FY37" i="14"/>
  <c r="FR37" i="14"/>
  <c r="FK37" i="14"/>
  <c r="FD37" i="14"/>
  <c r="EW37" i="14"/>
  <c r="EP37" i="14"/>
  <c r="EG37" i="14"/>
  <c r="DZ37" i="14"/>
  <c r="DS37" i="14"/>
  <c r="DL37" i="14"/>
  <c r="DE37" i="14"/>
  <c r="CX37" i="14"/>
  <c r="CO37" i="14"/>
  <c r="CH37" i="14"/>
  <c r="CA37" i="14"/>
  <c r="BT37" i="14"/>
  <c r="BM37" i="14"/>
  <c r="BF37" i="14"/>
  <c r="AW37" i="14"/>
  <c r="AP37" i="14"/>
  <c r="AI37" i="14"/>
  <c r="AB37" i="14"/>
  <c r="U37" i="14"/>
  <c r="N37" i="14"/>
  <c r="AI29" i="15"/>
  <c r="AI30" i="15"/>
  <c r="AI26" i="15"/>
  <c r="AK36" i="16"/>
  <c r="AL36" i="16" s="1"/>
  <c r="AK35" i="16"/>
  <c r="AL35" i="16" s="1"/>
  <c r="AK34" i="16"/>
  <c r="AL34" i="16" s="1"/>
  <c r="AK32" i="16"/>
  <c r="AL32" i="16" s="1"/>
  <c r="AK31" i="16"/>
  <c r="AL31" i="16" s="1"/>
  <c r="AK30" i="16"/>
  <c r="AL30" i="16" s="1"/>
  <c r="AK29" i="16"/>
  <c r="AL29" i="16" s="1"/>
  <c r="AK28" i="16"/>
  <c r="AL28" i="16" s="1"/>
  <c r="AK27" i="16"/>
  <c r="AL27" i="16" s="1"/>
  <c r="CX36" i="14"/>
  <c r="CY36" i="14" s="1"/>
  <c r="CX19" i="14"/>
  <c r="CY19" i="14" s="1"/>
  <c r="AH34" i="16"/>
  <c r="AI34" i="16" s="1"/>
  <c r="AH32" i="16"/>
  <c r="AI32" i="16" s="1"/>
  <c r="AH28" i="16"/>
  <c r="AI28" i="16" s="1"/>
  <c r="AH27" i="16"/>
  <c r="AI27" i="16" s="1"/>
  <c r="AH29" i="16"/>
  <c r="AI29" i="16" s="1"/>
  <c r="CX17" i="14"/>
  <c r="CY17" i="14" s="1"/>
  <c r="CX16" i="14"/>
  <c r="CY16" i="14" s="1"/>
  <c r="CX10" i="14"/>
  <c r="CY10" i="14" s="1"/>
  <c r="CX9" i="14"/>
  <c r="CY9" i="14" s="1"/>
  <c r="AH30" i="16"/>
  <c r="AI30" i="16" s="1"/>
  <c r="AH31" i="16"/>
  <c r="AI31" i="16" s="1"/>
  <c r="DE33" i="14"/>
  <c r="DF33" i="14" s="1"/>
  <c r="CX24" i="14"/>
  <c r="CY24" i="14" s="1"/>
  <c r="CX25" i="14"/>
  <c r="CY25" i="14" s="1"/>
  <c r="CX26" i="14"/>
  <c r="CY26" i="14" s="1"/>
  <c r="CX27" i="14"/>
  <c r="CY27" i="14" s="1"/>
  <c r="CX28" i="14"/>
  <c r="CY28" i="14" s="1"/>
  <c r="CX29" i="14"/>
  <c r="CY29" i="14" s="1"/>
  <c r="CX30" i="14"/>
  <c r="CY30" i="14" s="1"/>
  <c r="CX31" i="14"/>
  <c r="CY31" i="14" s="1"/>
  <c r="CX32" i="14"/>
  <c r="CY32" i="14" s="1"/>
  <c r="CX33" i="14"/>
  <c r="CY33" i="14" s="1"/>
  <c r="CX34" i="14"/>
  <c r="CY34" i="14" s="1"/>
  <c r="CX35" i="14"/>
  <c r="CY35" i="14" s="1"/>
  <c r="CX23" i="14"/>
  <c r="CY23" i="14" s="1"/>
  <c r="EG12" i="14"/>
  <c r="EH12" i="14" s="1"/>
  <c r="EG25" i="14"/>
  <c r="EH25" i="14" s="1"/>
  <c r="DZ24" i="14"/>
  <c r="EA24" i="14" s="1"/>
  <c r="DZ23" i="14"/>
  <c r="EA23" i="14" s="1"/>
  <c r="DL29" i="14"/>
  <c r="DM29" i="14" s="1"/>
  <c r="DL28" i="14"/>
  <c r="DM28" i="14" s="1"/>
  <c r="DS25" i="14"/>
  <c r="DT25" i="14" s="1"/>
  <c r="DE31" i="14"/>
  <c r="DF31" i="14" s="1"/>
  <c r="CX13" i="14"/>
  <c r="CY13" i="14" s="1"/>
  <c r="CX14" i="14"/>
  <c r="CY14" i="14" s="1"/>
  <c r="CX15" i="14"/>
  <c r="CY15" i="14" s="1"/>
  <c r="CX18" i="14"/>
  <c r="CY18" i="14" s="1"/>
  <c r="CX20" i="14"/>
  <c r="CY20" i="14" s="1"/>
  <c r="CX21" i="14"/>
  <c r="CY21" i="14" s="1"/>
  <c r="CX12" i="14"/>
  <c r="CY12" i="14" s="1"/>
  <c r="EG20" i="14"/>
  <c r="EH20" i="14" s="1"/>
  <c r="EG18" i="14"/>
  <c r="EH18" i="14" s="1"/>
  <c r="EG19" i="14"/>
  <c r="EH19" i="14" s="1"/>
  <c r="EG14" i="14"/>
  <c r="EH14" i="14" s="1"/>
  <c r="EG13" i="14"/>
  <c r="EH13" i="14" s="1"/>
  <c r="EG15" i="14"/>
  <c r="EH15" i="14" s="1"/>
  <c r="DS26" i="14"/>
  <c r="DT26" i="14" s="1"/>
  <c r="DL26" i="14"/>
  <c r="DM26" i="14" s="1"/>
  <c r="DL27" i="14"/>
  <c r="DM27" i="14" s="1"/>
  <c r="EG28" i="14"/>
  <c r="EH28" i="14" s="1"/>
  <c r="EG27" i="14"/>
  <c r="EH27" i="14" s="1"/>
  <c r="EG26" i="14"/>
  <c r="EH26" i="14" s="1"/>
  <c r="DE34" i="14"/>
  <c r="DF34" i="14" s="1"/>
  <c r="DE32" i="14"/>
  <c r="DF32" i="14" s="1"/>
  <c r="DE30" i="14"/>
  <c r="DF30" i="14" s="1"/>
  <c r="DE29" i="14"/>
  <c r="DF29" i="14" s="1"/>
  <c r="DE28" i="14"/>
  <c r="DF28" i="14" s="1"/>
  <c r="DE27" i="14"/>
  <c r="DF27" i="14" s="1"/>
  <c r="EG24" i="14"/>
  <c r="EH24" i="14" s="1"/>
  <c r="EG23" i="14"/>
  <c r="EH23" i="14" s="1"/>
  <c r="BA31" i="15"/>
  <c r="BF31" i="15" s="1"/>
  <c r="BG31" i="15" s="1"/>
  <c r="BA30" i="15"/>
  <c r="BF30" i="15" s="1"/>
  <c r="BG30" i="15" s="1"/>
  <c r="BA29" i="15"/>
  <c r="BF29" i="15" s="1"/>
  <c r="BG29" i="15" s="1"/>
  <c r="BA28" i="15"/>
  <c r="BF28" i="15" s="1"/>
  <c r="BG28" i="15" s="1"/>
  <c r="GO23" i="14"/>
  <c r="GP23" i="14" s="1"/>
  <c r="GP22" i="14" s="1"/>
  <c r="HO14" i="14"/>
  <c r="HO13" i="14"/>
  <c r="CM25" i="14"/>
  <c r="CM23" i="14"/>
  <c r="CM24" i="14"/>
  <c r="CO24" i="14" s="1"/>
  <c r="CP24" i="14" s="1"/>
  <c r="BR24" i="14"/>
  <c r="BK24" i="14"/>
  <c r="BD24" i="14"/>
  <c r="AU25" i="14"/>
  <c r="AW25" i="14" s="1"/>
  <c r="AX25" i="14" s="1"/>
  <c r="AU26" i="14"/>
  <c r="AW26" i="14" s="1"/>
  <c r="AX26" i="14" s="1"/>
  <c r="AU27" i="14"/>
  <c r="AW27" i="14" s="1"/>
  <c r="AX27" i="14" s="1"/>
  <c r="AU28" i="14"/>
  <c r="AW28" i="14" s="1"/>
  <c r="AX28" i="14" s="1"/>
  <c r="AU29" i="14"/>
  <c r="AW29" i="14" s="1"/>
  <c r="AX29" i="14" s="1"/>
  <c r="AU30" i="14"/>
  <c r="AW30" i="14" s="1"/>
  <c r="AX30" i="14" s="1"/>
  <c r="AU31" i="14"/>
  <c r="AW31" i="14" s="1"/>
  <c r="AX31" i="14" s="1"/>
  <c r="AU32" i="14"/>
  <c r="AW32" i="14" s="1"/>
  <c r="AX32" i="14" s="1"/>
  <c r="AU33" i="14"/>
  <c r="AW33" i="14" s="1"/>
  <c r="AX33" i="14" s="1"/>
  <c r="AU34" i="14"/>
  <c r="AW34" i="14" s="1"/>
  <c r="AX34" i="14" s="1"/>
  <c r="AU35" i="14"/>
  <c r="AW35" i="14" s="1"/>
  <c r="AX35" i="14" s="1"/>
  <c r="AU24" i="14"/>
  <c r="AW24" i="14" s="1"/>
  <c r="AX24" i="14" s="1"/>
  <c r="AG24" i="14"/>
  <c r="AI24" i="14" s="1"/>
  <c r="AJ24" i="14" s="1"/>
  <c r="AG23" i="14"/>
  <c r="Z24" i="14"/>
  <c r="AB24" i="14" s="1"/>
  <c r="AC24" i="14" s="1"/>
  <c r="AB25" i="14"/>
  <c r="AC25" i="14" s="1"/>
  <c r="AB26" i="14"/>
  <c r="AC26" i="14" s="1"/>
  <c r="AB27" i="14"/>
  <c r="AC27" i="14" s="1"/>
  <c r="AB28" i="14"/>
  <c r="AC28" i="14" s="1"/>
  <c r="Z23" i="14"/>
  <c r="L28" i="14"/>
  <c r="N28" i="14" s="1"/>
  <c r="O28" i="14" s="1"/>
  <c r="L29" i="14"/>
  <c r="N29" i="14" s="1"/>
  <c r="O29" i="14" s="1"/>
  <c r="L30" i="14"/>
  <c r="N30" i="14" s="1"/>
  <c r="O30" i="14" s="1"/>
  <c r="L27" i="14"/>
  <c r="N27" i="14" s="1"/>
  <c r="O27" i="14" s="1"/>
  <c r="S25" i="14"/>
  <c r="S26" i="14"/>
  <c r="U26" i="14" s="1"/>
  <c r="V26" i="14" s="1"/>
  <c r="S24" i="14"/>
  <c r="U24" i="14" s="1"/>
  <c r="V24" i="14" s="1"/>
  <c r="S23" i="14"/>
  <c r="BP22" i="15"/>
  <c r="BP13" i="15"/>
  <c r="BP8" i="15"/>
  <c r="AV22" i="15"/>
  <c r="AV13" i="15"/>
  <c r="AV8" i="15"/>
  <c r="AL13" i="15"/>
  <c r="AB13" i="15"/>
  <c r="AB8" i="15"/>
  <c r="R13" i="15"/>
  <c r="R8" i="15"/>
  <c r="AK33" i="16"/>
  <c r="AL33" i="16" s="1"/>
  <c r="AK24" i="16"/>
  <c r="AL24" i="16" s="1"/>
  <c r="AK26" i="16"/>
  <c r="AL26" i="16" s="1"/>
  <c r="AK25" i="16"/>
  <c r="AL25" i="16" s="1"/>
  <c r="AK23" i="16"/>
  <c r="AL23" i="16" s="1"/>
  <c r="AK21" i="16"/>
  <c r="AL21" i="16" s="1"/>
  <c r="AK20" i="16"/>
  <c r="AL20" i="16" s="1"/>
  <c r="AK19" i="16"/>
  <c r="AL19" i="16" s="1"/>
  <c r="AK18" i="16"/>
  <c r="AL18" i="16" s="1"/>
  <c r="AK17" i="16"/>
  <c r="AL17" i="16" s="1"/>
  <c r="AK16" i="16"/>
  <c r="AL16" i="16" s="1"/>
  <c r="AK15" i="16"/>
  <c r="AL15" i="16" s="1"/>
  <c r="AK14" i="16"/>
  <c r="AL14" i="16" s="1"/>
  <c r="AK13" i="16"/>
  <c r="AL13" i="16" s="1"/>
  <c r="AK12" i="16"/>
  <c r="AL12" i="16" s="1"/>
  <c r="AK10" i="16"/>
  <c r="AL10" i="16" s="1"/>
  <c r="AK9" i="16"/>
  <c r="AL9" i="16" s="1"/>
  <c r="BF13" i="15"/>
  <c r="BF8" i="15"/>
  <c r="AZ32" i="16"/>
  <c r="BE32" i="16" s="1"/>
  <c r="BF32" i="16" s="1"/>
  <c r="AZ31" i="16"/>
  <c r="BB31" i="16" s="1"/>
  <c r="BC31" i="16" s="1"/>
  <c r="AZ30" i="16"/>
  <c r="BB30" i="16" s="1"/>
  <c r="BC30" i="16" s="1"/>
  <c r="AZ29" i="16"/>
  <c r="BE29" i="16" s="1"/>
  <c r="BF29" i="16" s="1"/>
  <c r="AZ28" i="16"/>
  <c r="BE28" i="16" s="1"/>
  <c r="BF28" i="16" s="1"/>
  <c r="BO22" i="16"/>
  <c r="BO11" i="16"/>
  <c r="BO8" i="16"/>
  <c r="AU22" i="16"/>
  <c r="AU11" i="16"/>
  <c r="AU8" i="16"/>
  <c r="BE11" i="16"/>
  <c r="BE8" i="16"/>
  <c r="Q11" i="16"/>
  <c r="AA11" i="16"/>
  <c r="M25" i="15"/>
  <c r="R25" i="15" s="1"/>
  <c r="S25" i="15" s="1"/>
  <c r="M26" i="15"/>
  <c r="R26" i="15" s="1"/>
  <c r="S26" i="15" s="1"/>
  <c r="M24" i="15"/>
  <c r="R24" i="15" s="1"/>
  <c r="S24" i="15" s="1"/>
  <c r="M23" i="15"/>
  <c r="R23" i="15" s="1"/>
  <c r="S23" i="15" s="1"/>
  <c r="AI32" i="15"/>
  <c r="AI31" i="15"/>
  <c r="AI24" i="15"/>
  <c r="W23" i="15"/>
  <c r="AB23" i="15" s="1"/>
  <c r="AC23" i="15" s="1"/>
  <c r="AC22" i="15" s="1"/>
  <c r="BA27" i="15"/>
  <c r="BF27" i="15" s="1"/>
  <c r="BG27" i="15" s="1"/>
  <c r="AZ24" i="16"/>
  <c r="BE24" i="16" s="1"/>
  <c r="BF24" i="16" s="1"/>
  <c r="AZ25" i="16"/>
  <c r="BE25" i="16" s="1"/>
  <c r="BF25" i="16" s="1"/>
  <c r="AZ26" i="16"/>
  <c r="BE26" i="16" s="1"/>
  <c r="BF26" i="16" s="1"/>
  <c r="AZ23" i="16"/>
  <c r="BE23" i="16" s="1"/>
  <c r="BF23" i="16" s="1"/>
  <c r="V24" i="16"/>
  <c r="AA24" i="16" s="1"/>
  <c r="AB24" i="16" s="1"/>
  <c r="V25" i="16"/>
  <c r="AA25" i="16" s="1"/>
  <c r="AB25" i="16" s="1"/>
  <c r="V26" i="16"/>
  <c r="AA26" i="16" s="1"/>
  <c r="AB26" i="16" s="1"/>
  <c r="V27" i="16"/>
  <c r="AA27" i="16" s="1"/>
  <c r="AB27" i="16" s="1"/>
  <c r="V28" i="16"/>
  <c r="AA28" i="16" s="1"/>
  <c r="AB28" i="16" s="1"/>
  <c r="V29" i="16"/>
  <c r="AA29" i="16" s="1"/>
  <c r="AB29" i="16" s="1"/>
  <c r="V30" i="16"/>
  <c r="AA30" i="16" s="1"/>
  <c r="AB30" i="16" s="1"/>
  <c r="V31" i="16"/>
  <c r="AA31" i="16" s="1"/>
  <c r="AB31" i="16" s="1"/>
  <c r="V32" i="16"/>
  <c r="AA32" i="16" s="1"/>
  <c r="AB32" i="16" s="1"/>
  <c r="V33" i="16"/>
  <c r="AA33" i="16" s="1"/>
  <c r="AB33" i="16" s="1"/>
  <c r="V34" i="16"/>
  <c r="AA34" i="16" s="1"/>
  <c r="AB34" i="16" s="1"/>
  <c r="V35" i="16"/>
  <c r="AA35" i="16" s="1"/>
  <c r="AB35" i="16" s="1"/>
  <c r="V36" i="16"/>
  <c r="AA36" i="16" s="1"/>
  <c r="AB36" i="16" s="1"/>
  <c r="V37" i="16"/>
  <c r="AA37" i="16" s="1"/>
  <c r="AB37" i="16" s="1"/>
  <c r="V38" i="16"/>
  <c r="AA38" i="16" s="1"/>
  <c r="AB38" i="16" s="1"/>
  <c r="V39" i="16"/>
  <c r="AA39" i="16" s="1"/>
  <c r="AB39" i="16" s="1"/>
  <c r="V40" i="16"/>
  <c r="AA40" i="16" s="1"/>
  <c r="AB40" i="16" s="1"/>
  <c r="V23" i="16"/>
  <c r="AA23" i="16" s="1"/>
  <c r="AB23" i="16" s="1"/>
  <c r="L24" i="16"/>
  <c r="Q24" i="16" s="1"/>
  <c r="R24" i="16" s="1"/>
  <c r="L25" i="16"/>
  <c r="Q25" i="16" s="1"/>
  <c r="R25" i="16" s="1"/>
  <c r="L26" i="16"/>
  <c r="Q26" i="16" s="1"/>
  <c r="R26" i="16" s="1"/>
  <c r="L23" i="16"/>
  <c r="Q23" i="16" s="1"/>
  <c r="R23" i="16" s="1"/>
  <c r="AH19" i="16"/>
  <c r="AI19" i="16" s="1"/>
  <c r="AH17" i="16"/>
  <c r="AI17" i="16" s="1"/>
  <c r="AH16" i="16"/>
  <c r="AI16" i="16" s="1"/>
  <c r="AH15" i="16"/>
  <c r="AI15" i="16" s="1"/>
  <c r="AH13" i="16"/>
  <c r="AI13" i="16" s="1"/>
  <c r="Q91" i="16" l="1"/>
  <c r="R91" i="16"/>
  <c r="P84" i="15"/>
  <c r="BP101" i="16"/>
  <c r="AV101" i="16"/>
  <c r="AB84" i="15"/>
  <c r="BN44" i="15"/>
  <c r="AC84" i="15"/>
  <c r="S84" i="15"/>
  <c r="N59" i="16"/>
  <c r="AK59" i="16"/>
  <c r="BB59" i="16"/>
  <c r="Y91" i="16"/>
  <c r="BO59" i="16"/>
  <c r="AA101" i="16"/>
  <c r="AU59" i="16"/>
  <c r="Q59" i="16"/>
  <c r="AJ24" i="15"/>
  <c r="AL24" i="15"/>
  <c r="AM24" i="15" s="1"/>
  <c r="AJ26" i="15"/>
  <c r="AL26" i="15"/>
  <c r="AM26" i="15" s="1"/>
  <c r="AJ29" i="15"/>
  <c r="AL29" i="15"/>
  <c r="AM29" i="15" s="1"/>
  <c r="Z84" i="15"/>
  <c r="AJ31" i="15"/>
  <c r="AL31" i="15"/>
  <c r="AM31" i="15" s="1"/>
  <c r="AJ30" i="15"/>
  <c r="AL30" i="15"/>
  <c r="AM30" i="15" s="1"/>
  <c r="AJ32" i="15"/>
  <c r="AL32" i="15"/>
  <c r="AM32" i="15" s="1"/>
  <c r="AJ84" i="15"/>
  <c r="Z44" i="15"/>
  <c r="AB44" i="15"/>
  <c r="AS44" i="15"/>
  <c r="BP44" i="15"/>
  <c r="AM44" i="15"/>
  <c r="BQ44" i="15"/>
  <c r="P62" i="15"/>
  <c r="R62" i="15"/>
  <c r="S62" i="15" s="1"/>
  <c r="AC44" i="15"/>
  <c r="AT44" i="15"/>
  <c r="P63" i="15"/>
  <c r="R63" i="15"/>
  <c r="S63" i="15" s="1"/>
  <c r="O108" i="15"/>
  <c r="P108" i="15" s="1"/>
  <c r="R108" i="15"/>
  <c r="S108" i="15" s="1"/>
  <c r="BD100" i="15"/>
  <c r="BF100" i="15"/>
  <c r="BG100" i="15" s="1"/>
  <c r="AI44" i="15"/>
  <c r="AV44" i="15"/>
  <c r="P58" i="15"/>
  <c r="R58" i="15"/>
  <c r="P64" i="15"/>
  <c r="R64" i="15"/>
  <c r="S64" i="15" s="1"/>
  <c r="O103" i="15"/>
  <c r="P103" i="15" s="1"/>
  <c r="R103" i="15"/>
  <c r="AJ103" i="15"/>
  <c r="AL103" i="15"/>
  <c r="BD101" i="15"/>
  <c r="BF101" i="15"/>
  <c r="BG101" i="15" s="1"/>
  <c r="O107" i="15"/>
  <c r="P107" i="15" s="1"/>
  <c r="R107" i="15"/>
  <c r="S107" i="15" s="1"/>
  <c r="AJ44" i="15"/>
  <c r="AW44" i="15"/>
  <c r="P59" i="15"/>
  <c r="R59" i="15"/>
  <c r="S59" i="15" s="1"/>
  <c r="AJ57" i="15"/>
  <c r="AL57" i="15"/>
  <c r="O104" i="15"/>
  <c r="P104" i="15" s="1"/>
  <c r="R104" i="15"/>
  <c r="S104" i="15" s="1"/>
  <c r="Y44" i="15"/>
  <c r="AL44" i="15"/>
  <c r="BM44" i="15"/>
  <c r="P60" i="15"/>
  <c r="R60" i="15"/>
  <c r="S60" i="15" s="1"/>
  <c r="O105" i="15"/>
  <c r="P105" i="15" s="1"/>
  <c r="R105" i="15"/>
  <c r="S105" i="15" s="1"/>
  <c r="AJ105" i="15"/>
  <c r="AL105" i="15"/>
  <c r="AM105" i="15" s="1"/>
  <c r="P61" i="15"/>
  <c r="R61" i="15"/>
  <c r="S61" i="15" s="1"/>
  <c r="O106" i="15"/>
  <c r="P106" i="15" s="1"/>
  <c r="R106" i="15"/>
  <c r="S106" i="15" s="1"/>
  <c r="AJ106" i="15"/>
  <c r="AL106" i="15"/>
  <c r="AM106" i="15" s="1"/>
  <c r="AR91" i="16"/>
  <c r="AR59" i="16"/>
  <c r="BE59" i="16"/>
  <c r="AM84" i="15"/>
  <c r="BE91" i="16"/>
  <c r="AA59" i="16"/>
  <c r="AH59" i="16"/>
  <c r="BL59" i="16"/>
  <c r="AS59" i="16"/>
  <c r="AV59" i="16"/>
  <c r="AI59" i="16"/>
  <c r="AL59" i="16"/>
  <c r="Y59" i="16"/>
  <c r="AB59" i="16"/>
  <c r="O59" i="16"/>
  <c r="R59" i="16"/>
  <c r="BC59" i="16"/>
  <c r="BF59" i="16"/>
  <c r="X59" i="16"/>
  <c r="CY11" i="14"/>
  <c r="CY22" i="14"/>
  <c r="CY8" i="14"/>
  <c r="BM59" i="16"/>
  <c r="BP59" i="16"/>
  <c r="R84" i="15"/>
  <c r="AH101" i="16"/>
  <c r="BP91" i="16"/>
  <c r="BF101" i="16"/>
  <c r="BO101" i="16"/>
  <c r="AL91" i="16"/>
  <c r="BB101" i="16"/>
  <c r="AV91" i="16"/>
  <c r="X101" i="16"/>
  <c r="AK101" i="16"/>
  <c r="BM91" i="16"/>
  <c r="BL91" i="16"/>
  <c r="AS91" i="16"/>
  <c r="AK91" i="16"/>
  <c r="BO91" i="16"/>
  <c r="N101" i="16"/>
  <c r="BM101" i="16"/>
  <c r="N91" i="16"/>
  <c r="IH300" i="14"/>
  <c r="JC300" i="14"/>
  <c r="DS287" i="14"/>
  <c r="DS277" i="14" s="1"/>
  <c r="IH7" i="14"/>
  <c r="DL287" i="14"/>
  <c r="DM289" i="14"/>
  <c r="DM287" i="14" s="1"/>
  <c r="DZ287" i="14"/>
  <c r="DT289" i="14"/>
  <c r="DT287" i="14" s="1"/>
  <c r="DT277" i="14" s="1"/>
  <c r="AV97" i="15"/>
  <c r="AI102" i="15"/>
  <c r="AI97" i="15" s="1"/>
  <c r="BD99" i="15"/>
  <c r="BC98" i="15"/>
  <c r="BC97" i="15" s="1"/>
  <c r="AJ104" i="15"/>
  <c r="BQ97" i="15"/>
  <c r="AB97" i="15"/>
  <c r="AS97" i="15"/>
  <c r="BN97" i="15"/>
  <c r="AC97" i="15"/>
  <c r="AT97" i="15"/>
  <c r="Z97" i="15"/>
  <c r="AW97" i="15"/>
  <c r="BP97" i="15"/>
  <c r="Y97" i="15"/>
  <c r="BM97" i="15"/>
  <c r="AI56" i="15"/>
  <c r="AI55" i="15" s="1"/>
  <c r="AJ58" i="15"/>
  <c r="BC101" i="16"/>
  <c r="BP44" i="16"/>
  <c r="X44" i="16"/>
  <c r="AV44" i="16"/>
  <c r="BM44" i="16"/>
  <c r="AA44" i="16"/>
  <c r="BO44" i="16"/>
  <c r="AR44" i="16"/>
  <c r="AB44" i="16"/>
  <c r="AU44" i="16"/>
  <c r="DE287" i="14"/>
  <c r="DE277" i="14" s="1"/>
  <c r="DF287" i="14"/>
  <c r="DF277" i="14" s="1"/>
  <c r="EA278" i="14"/>
  <c r="EA277" i="14" s="1"/>
  <c r="DL278" i="14"/>
  <c r="DZ278" i="14"/>
  <c r="DM278" i="14"/>
  <c r="AJ297" i="14"/>
  <c r="AJ296" i="14" s="1"/>
  <c r="AI296" i="14"/>
  <c r="AJ288" i="14"/>
  <c r="AJ287" i="14" s="1"/>
  <c r="AI287" i="14"/>
  <c r="AC288" i="14"/>
  <c r="AC287" i="14" s="1"/>
  <c r="AB287" i="14"/>
  <c r="JB277" i="14"/>
  <c r="V289" i="14"/>
  <c r="V287" i="14" s="1"/>
  <c r="V277" i="14" s="1"/>
  <c r="U287" i="14"/>
  <c r="U277" i="14" s="1"/>
  <c r="IH277" i="14"/>
  <c r="EW277" i="14"/>
  <c r="HQ277" i="14"/>
  <c r="IN277" i="14"/>
  <c r="JI277" i="14"/>
  <c r="EX277" i="14"/>
  <c r="EG277" i="14"/>
  <c r="FD277" i="14"/>
  <c r="FY277" i="14"/>
  <c r="IU277" i="14"/>
  <c r="IA277" i="14"/>
  <c r="CY277" i="14"/>
  <c r="EQ277" i="14"/>
  <c r="FL277" i="14"/>
  <c r="GI277" i="14"/>
  <c r="AC296" i="14"/>
  <c r="AB296" i="14"/>
  <c r="FE277" i="14"/>
  <c r="EP277" i="14"/>
  <c r="FK277" i="14"/>
  <c r="HK279" i="14"/>
  <c r="HK278" i="14" s="1"/>
  <c r="HK277" i="14" s="1"/>
  <c r="HJ278" i="14"/>
  <c r="HJ277" i="14" s="1"/>
  <c r="BU277" i="14"/>
  <c r="IO277" i="14"/>
  <c r="HD279" i="14"/>
  <c r="HD278" i="14" s="1"/>
  <c r="HD277" i="14" s="1"/>
  <c r="HC278" i="14"/>
  <c r="HC277" i="14" s="1"/>
  <c r="GW279" i="14"/>
  <c r="GW278" i="14" s="1"/>
  <c r="GW277" i="14" s="1"/>
  <c r="GV278" i="14"/>
  <c r="GV277" i="14" s="1"/>
  <c r="GP279" i="14"/>
  <c r="GP278" i="14" s="1"/>
  <c r="GP277" i="14" s="1"/>
  <c r="GO278" i="14"/>
  <c r="GO277" i="14" s="1"/>
  <c r="AP277" i="14"/>
  <c r="CH277" i="14"/>
  <c r="GH277" i="14"/>
  <c r="HZ277" i="14"/>
  <c r="N277" i="14"/>
  <c r="BF277" i="14"/>
  <c r="CA277" i="14"/>
  <c r="CX277" i="14"/>
  <c r="IV277" i="14"/>
  <c r="IG277" i="14"/>
  <c r="FR277" i="14"/>
  <c r="BM277" i="14"/>
  <c r="FS277" i="14"/>
  <c r="JC277" i="14"/>
  <c r="AQ277" i="14"/>
  <c r="BN277" i="14"/>
  <c r="CI277" i="14"/>
  <c r="AW277" i="14"/>
  <c r="BT277" i="14"/>
  <c r="CO277" i="14"/>
  <c r="O277" i="14"/>
  <c r="BG277" i="14"/>
  <c r="CB277" i="14"/>
  <c r="AZ278" i="14"/>
  <c r="CR278" i="14"/>
  <c r="EJ278" i="14"/>
  <c r="GB278" i="14"/>
  <c r="HT278" i="14"/>
  <c r="JL278" i="14"/>
  <c r="DZ57" i="14"/>
  <c r="DZ56" i="14" s="1"/>
  <c r="U57" i="14"/>
  <c r="U56" i="14" s="1"/>
  <c r="EG57" i="14"/>
  <c r="EG56" i="14" s="1"/>
  <c r="AI57" i="14"/>
  <c r="AI56" i="14" s="1"/>
  <c r="DM57" i="14"/>
  <c r="DM56" i="14" s="1"/>
  <c r="AQ57" i="14"/>
  <c r="AQ56" i="14" s="1"/>
  <c r="AB57" i="14"/>
  <c r="AB56" i="14" s="1"/>
  <c r="O56" i="15"/>
  <c r="O55" i="15" s="1"/>
  <c r="P57" i="15"/>
  <c r="R53" i="15"/>
  <c r="S53" i="15" s="1"/>
  <c r="R54" i="15"/>
  <c r="S54" i="15" s="1"/>
  <c r="BG46" i="15"/>
  <c r="BG45" i="15" s="1"/>
  <c r="BF45" i="15"/>
  <c r="R46" i="15"/>
  <c r="R52" i="15"/>
  <c r="AS44" i="16"/>
  <c r="BL44" i="16"/>
  <c r="AK45" i="16"/>
  <c r="AK44" i="16" s="1"/>
  <c r="Q46" i="16"/>
  <c r="Q47" i="16"/>
  <c r="R47" i="16" s="1"/>
  <c r="AI45" i="16"/>
  <c r="AI44" i="16" s="1"/>
  <c r="AH45" i="16"/>
  <c r="AH44" i="16" s="1"/>
  <c r="BE54" i="16"/>
  <c r="BF54" i="16" s="1"/>
  <c r="BF52" i="16" s="1"/>
  <c r="BF44" i="16" s="1"/>
  <c r="DT57" i="14"/>
  <c r="DT56" i="14" s="1"/>
  <c r="DS57" i="14"/>
  <c r="DS56" i="14" s="1"/>
  <c r="DL57" i="14"/>
  <c r="DL56" i="14" s="1"/>
  <c r="DF57" i="14"/>
  <c r="DF56" i="14" s="1"/>
  <c r="DE57" i="14"/>
  <c r="DE56" i="14" s="1"/>
  <c r="AW57" i="14"/>
  <c r="AW56" i="14" s="1"/>
  <c r="AP57" i="14"/>
  <c r="AP56" i="14" s="1"/>
  <c r="V58" i="14"/>
  <c r="V57" i="14" s="1"/>
  <c r="AX58" i="14"/>
  <c r="AX57" i="14" s="1"/>
  <c r="AQ87" i="14"/>
  <c r="AQ86" i="14" s="1"/>
  <c r="AJ59" i="14"/>
  <c r="AJ57" i="14" s="1"/>
  <c r="AC58" i="14"/>
  <c r="AC57" i="14" s="1"/>
  <c r="HR59" i="14"/>
  <c r="HR57" i="14" s="1"/>
  <c r="HT57" i="14" s="1"/>
  <c r="HQ57" i="14"/>
  <c r="HQ56" i="14" s="1"/>
  <c r="HD40" i="14"/>
  <c r="CY41" i="14"/>
  <c r="CY40" i="14" s="1"/>
  <c r="AI40" i="14"/>
  <c r="BF40" i="14"/>
  <c r="CA40" i="14"/>
  <c r="BD46" i="15"/>
  <c r="BD45" i="15" s="1"/>
  <c r="BD44" i="15" s="1"/>
  <c r="BC45" i="15"/>
  <c r="BC44" i="15" s="1"/>
  <c r="P52" i="15"/>
  <c r="P51" i="15" s="1"/>
  <c r="O51" i="15"/>
  <c r="Y84" i="15"/>
  <c r="BM112" i="15"/>
  <c r="O45" i="15"/>
  <c r="P46" i="15"/>
  <c r="P45" i="15" s="1"/>
  <c r="BG84" i="15"/>
  <c r="AW112" i="15"/>
  <c r="BD84" i="15"/>
  <c r="AI84" i="15"/>
  <c r="BQ84" i="15"/>
  <c r="AM112" i="15"/>
  <c r="AI112" i="15"/>
  <c r="AC112" i="15"/>
  <c r="S112" i="15"/>
  <c r="AJ112" i="15"/>
  <c r="Z112" i="15"/>
  <c r="AW84" i="15"/>
  <c r="BC84" i="15"/>
  <c r="BF112" i="15"/>
  <c r="BQ112" i="15"/>
  <c r="BD112" i="15"/>
  <c r="BG112" i="15"/>
  <c r="BP84" i="15"/>
  <c r="AL112" i="15"/>
  <c r="R112" i="15"/>
  <c r="AS84" i="15"/>
  <c r="Y112" i="15"/>
  <c r="AL84" i="15"/>
  <c r="AB112" i="15"/>
  <c r="AT84" i="15"/>
  <c r="BM84" i="15"/>
  <c r="BN112" i="15"/>
  <c r="P112" i="15"/>
  <c r="AV84" i="15"/>
  <c r="BF84" i="15"/>
  <c r="BC112" i="15"/>
  <c r="BN84" i="15"/>
  <c r="BP112" i="15"/>
  <c r="AL45" i="16"/>
  <c r="BB52" i="16"/>
  <c r="BB44" i="16" s="1"/>
  <c r="BC53" i="16"/>
  <c r="BC52" i="16" s="1"/>
  <c r="BC44" i="16" s="1"/>
  <c r="O47" i="16"/>
  <c r="O45" i="16" s="1"/>
  <c r="N45" i="16"/>
  <c r="N52" i="16"/>
  <c r="O52" i="16"/>
  <c r="O101" i="16"/>
  <c r="AS101" i="16"/>
  <c r="AB101" i="16"/>
  <c r="AU101" i="16"/>
  <c r="BL101" i="16"/>
  <c r="Q101" i="16"/>
  <c r="AC42" i="14"/>
  <c r="AC41" i="14" s="1"/>
  <c r="AB41" i="14"/>
  <c r="O42" i="14"/>
  <c r="O41" i="14" s="1"/>
  <c r="O40" i="14" s="1"/>
  <c r="N41" i="14"/>
  <c r="N40" i="14" s="1"/>
  <c r="AC50" i="14"/>
  <c r="AC49" i="14" s="1"/>
  <c r="AB49" i="14"/>
  <c r="V50" i="14"/>
  <c r="V49" i="14" s="1"/>
  <c r="U49" i="14"/>
  <c r="V41" i="14"/>
  <c r="U41" i="14"/>
  <c r="CX41" i="14"/>
  <c r="GI50" i="14"/>
  <c r="GI49" i="14" s="1"/>
  <c r="GI40" i="14" s="1"/>
  <c r="GH49" i="14"/>
  <c r="GH40" i="14" s="1"/>
  <c r="HK50" i="14"/>
  <c r="HK49" i="14" s="1"/>
  <c r="HK40" i="14" s="1"/>
  <c r="HJ49" i="14"/>
  <c r="HJ40" i="14" s="1"/>
  <c r="HR49" i="14"/>
  <c r="HQ49" i="14"/>
  <c r="DL40" i="14"/>
  <c r="EG40" i="14"/>
  <c r="FD40" i="14"/>
  <c r="FY40" i="14"/>
  <c r="IN40" i="14"/>
  <c r="JI40" i="14"/>
  <c r="AP40" i="14"/>
  <c r="BM40" i="14"/>
  <c r="CH40" i="14"/>
  <c r="AZ41" i="14"/>
  <c r="DE40" i="14"/>
  <c r="EA40" i="14"/>
  <c r="EX40" i="14"/>
  <c r="FS40" i="14"/>
  <c r="IH40" i="14"/>
  <c r="JC40" i="14"/>
  <c r="GB41" i="14"/>
  <c r="IO40" i="14"/>
  <c r="BU40" i="14"/>
  <c r="AJ40" i="14"/>
  <c r="BG40" i="14"/>
  <c r="CB40" i="14"/>
  <c r="DM40" i="14"/>
  <c r="EJ41" i="14"/>
  <c r="FE40" i="14"/>
  <c r="JL41" i="14"/>
  <c r="IA40" i="14"/>
  <c r="IV40" i="14"/>
  <c r="CO41" i="14"/>
  <c r="CO40" i="14" s="1"/>
  <c r="AQ40" i="14"/>
  <c r="BN40" i="14"/>
  <c r="CI40" i="14"/>
  <c r="DS40" i="14"/>
  <c r="EP40" i="14"/>
  <c r="FK40" i="14"/>
  <c r="HZ40" i="14"/>
  <c r="IU40" i="14"/>
  <c r="EW40" i="14"/>
  <c r="FR40" i="14"/>
  <c r="AW40" i="14"/>
  <c r="BT40" i="14"/>
  <c r="CX40" i="14"/>
  <c r="DT40" i="14"/>
  <c r="EQ40" i="14"/>
  <c r="FL40" i="14"/>
  <c r="DZ40" i="14"/>
  <c r="HC40" i="14"/>
  <c r="IG40" i="14"/>
  <c r="JB40" i="14"/>
  <c r="GP42" i="14"/>
  <c r="GP41" i="14" s="1"/>
  <c r="GP40" i="14" s="1"/>
  <c r="GO41" i="14"/>
  <c r="GO40" i="14" s="1"/>
  <c r="CY300" i="14"/>
  <c r="HR43" i="14"/>
  <c r="HR41" i="14" s="1"/>
  <c r="HQ41" i="14"/>
  <c r="GW42" i="14"/>
  <c r="GW41" i="14" s="1"/>
  <c r="GW40" i="14" s="1"/>
  <c r="GV41" i="14"/>
  <c r="GV40" i="14" s="1"/>
  <c r="CP42" i="14"/>
  <c r="CP41" i="14" s="1"/>
  <c r="CR41" i="14" s="1"/>
  <c r="DM301" i="14"/>
  <c r="DM300" i="14" s="1"/>
  <c r="BN300" i="14"/>
  <c r="JL301" i="14"/>
  <c r="EP300" i="14"/>
  <c r="EQ300" i="14"/>
  <c r="GI300" i="14"/>
  <c r="GV300" i="14"/>
  <c r="GB301" i="14"/>
  <c r="HR421" i="14"/>
  <c r="GO300" i="14"/>
  <c r="GP300" i="14"/>
  <c r="DF85" i="14"/>
  <c r="CY85" i="14"/>
  <c r="O112" i="15"/>
  <c r="BN7" i="15"/>
  <c r="BM78" i="16"/>
  <c r="R78" i="16"/>
  <c r="AI78" i="16"/>
  <c r="AV78" i="16"/>
  <c r="BO78" i="16"/>
  <c r="Y78" i="16"/>
  <c r="AL78" i="16"/>
  <c r="BC78" i="16"/>
  <c r="N78" i="16"/>
  <c r="AA78" i="16"/>
  <c r="AR78" i="16"/>
  <c r="BE78" i="16"/>
  <c r="O78" i="16"/>
  <c r="AB78" i="16"/>
  <c r="AS78" i="16"/>
  <c r="BF78" i="16"/>
  <c r="Q78" i="16"/>
  <c r="AH78" i="16"/>
  <c r="AU78" i="16"/>
  <c r="BL78" i="16"/>
  <c r="X78" i="16"/>
  <c r="AK78" i="16"/>
  <c r="BB78" i="16"/>
  <c r="BP78" i="16"/>
  <c r="AI301" i="14"/>
  <c r="AI300" i="14" s="1"/>
  <c r="DF300" i="14"/>
  <c r="IV300" i="14"/>
  <c r="CO421" i="14"/>
  <c r="CO300" i="14" s="1"/>
  <c r="EG361" i="14"/>
  <c r="EX300" i="14"/>
  <c r="FS300" i="14"/>
  <c r="JB300" i="14"/>
  <c r="EA368" i="14"/>
  <c r="BU300" i="14"/>
  <c r="GH300" i="14"/>
  <c r="HQ421" i="14"/>
  <c r="DL301" i="14"/>
  <c r="DL300" i="14" s="1"/>
  <c r="DE300" i="14"/>
  <c r="FL300" i="14"/>
  <c r="HZ300" i="14"/>
  <c r="BG300" i="14"/>
  <c r="IO300" i="14"/>
  <c r="EH421" i="14"/>
  <c r="EG421" i="14"/>
  <c r="EH368" i="14"/>
  <c r="DT301" i="14"/>
  <c r="DT300" i="14" s="1"/>
  <c r="DS301" i="14"/>
  <c r="DS300" i="14" s="1"/>
  <c r="EA301" i="14"/>
  <c r="DZ301" i="14"/>
  <c r="EH301" i="14"/>
  <c r="EG301" i="14"/>
  <c r="DZ368" i="14"/>
  <c r="EG368" i="14"/>
  <c r="HQ361" i="14"/>
  <c r="HR368" i="14"/>
  <c r="HQ368" i="14"/>
  <c r="HQ301" i="14"/>
  <c r="HJ301" i="14"/>
  <c r="HJ300" i="14" s="1"/>
  <c r="HC301" i="14"/>
  <c r="HC300" i="14" s="1"/>
  <c r="JI300" i="14"/>
  <c r="IN300" i="14"/>
  <c r="IA300" i="14"/>
  <c r="IU300" i="14"/>
  <c r="IG300" i="14"/>
  <c r="FR300" i="14"/>
  <c r="FD300" i="14"/>
  <c r="FE300" i="14"/>
  <c r="EW300" i="14"/>
  <c r="FY300" i="14"/>
  <c r="FK300" i="14"/>
  <c r="EH362" i="14"/>
  <c r="EH361" i="14" s="1"/>
  <c r="CX300" i="14"/>
  <c r="AQ368" i="14"/>
  <c r="AQ300" i="14" s="1"/>
  <c r="CH300" i="14"/>
  <c r="CI300" i="14"/>
  <c r="AX368" i="14"/>
  <c r="AW421" i="14"/>
  <c r="AP368" i="14"/>
  <c r="AP300" i="14" s="1"/>
  <c r="AW301" i="14"/>
  <c r="AB301" i="14"/>
  <c r="AB300" i="14" s="1"/>
  <c r="BF300" i="14"/>
  <c r="BT300" i="14"/>
  <c r="CA300" i="14"/>
  <c r="AW368" i="14"/>
  <c r="BM300" i="14"/>
  <c r="CB300" i="14"/>
  <c r="V300" i="14"/>
  <c r="U300" i="14"/>
  <c r="N300" i="14"/>
  <c r="O300" i="14"/>
  <c r="AX422" i="14"/>
  <c r="AX421" i="14" s="1"/>
  <c r="AC304" i="14"/>
  <c r="AC302" i="14"/>
  <c r="AJ302" i="14"/>
  <c r="AJ301" i="14" s="1"/>
  <c r="AJ300" i="14" s="1"/>
  <c r="AX305" i="14"/>
  <c r="AX302" i="14"/>
  <c r="CP422" i="14"/>
  <c r="HR362" i="14"/>
  <c r="HR361" i="14" s="1"/>
  <c r="GW302" i="14"/>
  <c r="GW301" i="14" s="1"/>
  <c r="GW300" i="14" s="1"/>
  <c r="HD302" i="14"/>
  <c r="HD301" i="14" s="1"/>
  <c r="HD300" i="14" s="1"/>
  <c r="HK302" i="14"/>
  <c r="HK301" i="14" s="1"/>
  <c r="HK369" i="14"/>
  <c r="HK368" i="14" s="1"/>
  <c r="HR302" i="14"/>
  <c r="HR301" i="14" s="1"/>
  <c r="U130" i="14"/>
  <c r="CI170" i="14"/>
  <c r="BM130" i="14"/>
  <c r="JI130" i="14"/>
  <c r="CH160" i="14"/>
  <c r="HZ130" i="14"/>
  <c r="CY130" i="14"/>
  <c r="DL130" i="14"/>
  <c r="DZ160" i="14"/>
  <c r="AJ130" i="14"/>
  <c r="IH130" i="14"/>
  <c r="IV130" i="14"/>
  <c r="EQ130" i="14"/>
  <c r="N130" i="14"/>
  <c r="AC130" i="14"/>
  <c r="BU130" i="14"/>
  <c r="DM130" i="14"/>
  <c r="JL131" i="14"/>
  <c r="BG130" i="14"/>
  <c r="DS130" i="14"/>
  <c r="EX130" i="14"/>
  <c r="FS130" i="14"/>
  <c r="FL130" i="14"/>
  <c r="CO170" i="14"/>
  <c r="AB130" i="14"/>
  <c r="GB131" i="14"/>
  <c r="FY130" i="14"/>
  <c r="AP131" i="14"/>
  <c r="EH170" i="14"/>
  <c r="O130" i="14"/>
  <c r="EG170" i="14"/>
  <c r="FE130" i="14"/>
  <c r="CO131" i="14"/>
  <c r="AW131" i="14"/>
  <c r="AP170" i="14"/>
  <c r="AW170" i="14"/>
  <c r="EH131" i="14"/>
  <c r="V130" i="14"/>
  <c r="BF130" i="14"/>
  <c r="FK130" i="14"/>
  <c r="AP160" i="14"/>
  <c r="EG131" i="14"/>
  <c r="EG160" i="14"/>
  <c r="CB130" i="14"/>
  <c r="AI130" i="14"/>
  <c r="CH170" i="14"/>
  <c r="JB130" i="14"/>
  <c r="AW150" i="14"/>
  <c r="EP130" i="14"/>
  <c r="FD130" i="14"/>
  <c r="FR130" i="14"/>
  <c r="IN130" i="14"/>
  <c r="IA130" i="14"/>
  <c r="EW130" i="14"/>
  <c r="DZ131" i="14"/>
  <c r="BN130" i="14"/>
  <c r="IO130" i="14"/>
  <c r="JC130" i="14"/>
  <c r="O84" i="15"/>
  <c r="BP65" i="15"/>
  <c r="BN65" i="15"/>
  <c r="BQ65" i="15"/>
  <c r="BF65" i="15"/>
  <c r="BM65" i="15"/>
  <c r="BQ7" i="15"/>
  <c r="BP7" i="16"/>
  <c r="BM7" i="16"/>
  <c r="IU130" i="14"/>
  <c r="IG130" i="14"/>
  <c r="DF130" i="14"/>
  <c r="DE130" i="14"/>
  <c r="CX130" i="14"/>
  <c r="DT130" i="14"/>
  <c r="CA130" i="14"/>
  <c r="BT130" i="14"/>
  <c r="EA161" i="14"/>
  <c r="EA160" i="14" s="1"/>
  <c r="EA130" i="14" s="1"/>
  <c r="AQ161" i="14"/>
  <c r="AQ160" i="14" s="1"/>
  <c r="AX161" i="14"/>
  <c r="AX160" i="14" s="1"/>
  <c r="AX151" i="14"/>
  <c r="AX150" i="14" s="1"/>
  <c r="AX132" i="14"/>
  <c r="AX131" i="14" s="1"/>
  <c r="HQ170" i="14"/>
  <c r="AQ132" i="14"/>
  <c r="AQ131" i="14" s="1"/>
  <c r="AX171" i="14"/>
  <c r="AX170" i="14" s="1"/>
  <c r="AQ171" i="14"/>
  <c r="AQ170" i="14" s="1"/>
  <c r="HR171" i="14"/>
  <c r="HR170" i="14" s="1"/>
  <c r="GI130" i="14"/>
  <c r="GP130" i="14"/>
  <c r="GH130" i="14"/>
  <c r="GW130" i="14"/>
  <c r="HQ131" i="14"/>
  <c r="HC130" i="14"/>
  <c r="HD130" i="14"/>
  <c r="HK134" i="14"/>
  <c r="HJ131" i="14"/>
  <c r="HJ130" i="14" s="1"/>
  <c r="GO130" i="14"/>
  <c r="GV130" i="14"/>
  <c r="HK132" i="14"/>
  <c r="HR132" i="14"/>
  <c r="HR131" i="14" s="1"/>
  <c r="CI161" i="14"/>
  <c r="CI160" i="14" s="1"/>
  <c r="CP171" i="14"/>
  <c r="CP170" i="14" s="1"/>
  <c r="CP132" i="14"/>
  <c r="CP131" i="14" s="1"/>
  <c r="JL8" i="14"/>
  <c r="JC7" i="14"/>
  <c r="EH22" i="14"/>
  <c r="GB8" i="14"/>
  <c r="EA22" i="14"/>
  <c r="EA7" i="14" s="1"/>
  <c r="CP86" i="14"/>
  <c r="DT86" i="14"/>
  <c r="BN85" i="14"/>
  <c r="GW7" i="14"/>
  <c r="BU86" i="14"/>
  <c r="BU85" i="14" s="1"/>
  <c r="JL86" i="14"/>
  <c r="AJ99" i="14"/>
  <c r="CP117" i="14"/>
  <c r="CP116" i="14" s="1"/>
  <c r="V85" i="14"/>
  <c r="EQ7" i="14"/>
  <c r="IO7" i="14"/>
  <c r="AC86" i="14"/>
  <c r="AC85" i="14" s="1"/>
  <c r="DM86" i="14"/>
  <c r="DM85" i="14" s="1"/>
  <c r="AX99" i="14"/>
  <c r="EH11" i="14"/>
  <c r="CP99" i="14"/>
  <c r="CB99" i="14"/>
  <c r="EA99" i="14"/>
  <c r="CB86" i="14"/>
  <c r="AX116" i="14"/>
  <c r="O85" i="14"/>
  <c r="AJ86" i="14"/>
  <c r="EH116" i="14"/>
  <c r="CI99" i="14"/>
  <c r="HR116" i="14"/>
  <c r="CH86" i="14"/>
  <c r="CI87" i="14"/>
  <c r="CI86" i="14" s="1"/>
  <c r="HR99" i="14"/>
  <c r="AQ99" i="14"/>
  <c r="DT99" i="14"/>
  <c r="FE7" i="14"/>
  <c r="GP7" i="14"/>
  <c r="HK7" i="14"/>
  <c r="JC85" i="14"/>
  <c r="EX7" i="14"/>
  <c r="FL85" i="14"/>
  <c r="FS7" i="14"/>
  <c r="HD7" i="14"/>
  <c r="IA7" i="14"/>
  <c r="IV7" i="14"/>
  <c r="EA87" i="14"/>
  <c r="EA86" i="14" s="1"/>
  <c r="FL7" i="14"/>
  <c r="FZ117" i="14"/>
  <c r="FZ116" i="14" s="1"/>
  <c r="GB86" i="14" s="1"/>
  <c r="Y65" i="15"/>
  <c r="AB65" i="15"/>
  <c r="AL65" i="15"/>
  <c r="R65" i="15"/>
  <c r="BG65" i="15"/>
  <c r="P65" i="15"/>
  <c r="S65" i="15"/>
  <c r="Z65" i="15"/>
  <c r="AT65" i="15"/>
  <c r="BC65" i="15"/>
  <c r="BD65" i="15"/>
  <c r="BG22" i="15"/>
  <c r="BG7" i="15" s="1"/>
  <c r="AI65" i="15"/>
  <c r="O65" i="15"/>
  <c r="AW65" i="15"/>
  <c r="AC65" i="15"/>
  <c r="AJ65" i="15"/>
  <c r="AM65" i="15"/>
  <c r="AS65" i="15"/>
  <c r="AV65" i="15"/>
  <c r="AW7" i="15"/>
  <c r="AT7" i="15"/>
  <c r="S22" i="15"/>
  <c r="S7" i="15" s="1"/>
  <c r="AC7" i="15"/>
  <c r="AL11" i="16"/>
  <c r="AS7" i="16"/>
  <c r="AV7" i="16"/>
  <c r="AL8" i="16"/>
  <c r="AL22" i="16"/>
  <c r="AB22" i="16"/>
  <c r="R22" i="16"/>
  <c r="R7" i="16" s="1"/>
  <c r="IV85" i="14"/>
  <c r="IO85" i="14"/>
  <c r="IH85" i="14"/>
  <c r="IA85" i="14"/>
  <c r="HK85" i="14"/>
  <c r="HD85" i="14"/>
  <c r="GW85" i="14"/>
  <c r="GP85" i="14"/>
  <c r="GI85" i="14"/>
  <c r="FS85" i="14"/>
  <c r="FE85" i="14"/>
  <c r="EX85" i="14"/>
  <c r="EQ85" i="14"/>
  <c r="EH99" i="14"/>
  <c r="BG85" i="14"/>
  <c r="DL86" i="14"/>
  <c r="DL85" i="14" s="1"/>
  <c r="DZ99" i="14"/>
  <c r="DZ85" i="14" s="1"/>
  <c r="IG85" i="14"/>
  <c r="JB85" i="14"/>
  <c r="EP85" i="14"/>
  <c r="HJ85" i="14"/>
  <c r="HZ85" i="14"/>
  <c r="IU85" i="14"/>
  <c r="HQ99" i="14"/>
  <c r="DS99" i="14"/>
  <c r="HQ116" i="14"/>
  <c r="DS86" i="14"/>
  <c r="EG116" i="14"/>
  <c r="AQ7" i="14"/>
  <c r="O22" i="14"/>
  <c r="O7" i="14" s="1"/>
  <c r="AX22" i="14"/>
  <c r="AZ8" i="14" s="1"/>
  <c r="AB86" i="14"/>
  <c r="AB85" i="14" s="1"/>
  <c r="HC85" i="14"/>
  <c r="IN85" i="14"/>
  <c r="CO86" i="14"/>
  <c r="GV85" i="14"/>
  <c r="GO85" i="14"/>
  <c r="JI85" i="14"/>
  <c r="AI86" i="14"/>
  <c r="EG99" i="14"/>
  <c r="FR85" i="14"/>
  <c r="EW85" i="14"/>
  <c r="FY85" i="14"/>
  <c r="FD85" i="14"/>
  <c r="FK85" i="14"/>
  <c r="CX85" i="14"/>
  <c r="DE85" i="14"/>
  <c r="GH85" i="14"/>
  <c r="AP99" i="14"/>
  <c r="AI99" i="14"/>
  <c r="AW116" i="14"/>
  <c r="N85" i="14"/>
  <c r="U85" i="14"/>
  <c r="BF85" i="14"/>
  <c r="AW99" i="14"/>
  <c r="BM85" i="14"/>
  <c r="CH99" i="14"/>
  <c r="BT86" i="14"/>
  <c r="BT85" i="14" s="1"/>
  <c r="CA86" i="14"/>
  <c r="CA99" i="14"/>
  <c r="CO99" i="14"/>
  <c r="AV7" i="15"/>
  <c r="BC31" i="15"/>
  <c r="BD31" i="15" s="1"/>
  <c r="BP7" i="15"/>
  <c r="BC29" i="15"/>
  <c r="BD29" i="15" s="1"/>
  <c r="BB29" i="16"/>
  <c r="BC29" i="16" s="1"/>
  <c r="BB28" i="16"/>
  <c r="BC28" i="16" s="1"/>
  <c r="BE30" i="16"/>
  <c r="BF30" i="16" s="1"/>
  <c r="BE31" i="16"/>
  <c r="BF31" i="16" s="1"/>
  <c r="CX11" i="14"/>
  <c r="CX22" i="14"/>
  <c r="BB32" i="16"/>
  <c r="BC32" i="16" s="1"/>
  <c r="AK22" i="16"/>
  <c r="BC28" i="15"/>
  <c r="BD28" i="15" s="1"/>
  <c r="BC30" i="15"/>
  <c r="BD30" i="15" s="1"/>
  <c r="R22" i="15"/>
  <c r="R7" i="15" s="1"/>
  <c r="BF22" i="15"/>
  <c r="BF7" i="15" s="1"/>
  <c r="AK11" i="16"/>
  <c r="AK8" i="16"/>
  <c r="BO7" i="16"/>
  <c r="AU7" i="16"/>
  <c r="O44" i="15" l="1"/>
  <c r="O102" i="15"/>
  <c r="O97" i="15" s="1"/>
  <c r="P102" i="15"/>
  <c r="P97" i="15" s="1"/>
  <c r="AJ102" i="15"/>
  <c r="AJ97" i="15" s="1"/>
  <c r="P44" i="15"/>
  <c r="BG98" i="15"/>
  <c r="BG97" i="15" s="1"/>
  <c r="P56" i="15"/>
  <c r="P55" i="15" s="1"/>
  <c r="BD98" i="15"/>
  <c r="BD97" i="15" s="1"/>
  <c r="AM103" i="15"/>
  <c r="AM102" i="15" s="1"/>
  <c r="AM97" i="15" s="1"/>
  <c r="AL102" i="15"/>
  <c r="AL97" i="15" s="1"/>
  <c r="S58" i="15"/>
  <c r="S56" i="15" s="1"/>
  <c r="S55" i="15" s="1"/>
  <c r="R56" i="15"/>
  <c r="R55" i="15" s="1"/>
  <c r="BF44" i="15"/>
  <c r="BG44" i="15"/>
  <c r="AJ56" i="15"/>
  <c r="AJ55" i="15" s="1"/>
  <c r="AM57" i="15"/>
  <c r="AM56" i="15" s="1"/>
  <c r="AM55" i="15" s="1"/>
  <c r="AL56" i="15"/>
  <c r="AL55" i="15" s="1"/>
  <c r="S103" i="15"/>
  <c r="S102" i="15" s="1"/>
  <c r="S97" i="15" s="1"/>
  <c r="R102" i="15"/>
  <c r="R97" i="15" s="1"/>
  <c r="BF98" i="15"/>
  <c r="BF97" i="15" s="1"/>
  <c r="CY7" i="14"/>
  <c r="DL277" i="14"/>
  <c r="DM277" i="14"/>
  <c r="DZ277" i="14"/>
  <c r="AC277" i="14"/>
  <c r="AI277" i="14"/>
  <c r="AJ277" i="14"/>
  <c r="R51" i="15"/>
  <c r="O44" i="16"/>
  <c r="Q45" i="16"/>
  <c r="Q44" i="16" s="1"/>
  <c r="AB277" i="14"/>
  <c r="GB277" i="14"/>
  <c r="GA277" i="14"/>
  <c r="JK277" i="14"/>
  <c r="CQ277" i="14"/>
  <c r="JL277" i="14"/>
  <c r="HS277" i="14"/>
  <c r="HT277" i="14"/>
  <c r="CR277" i="14"/>
  <c r="EA85" i="14"/>
  <c r="S52" i="15"/>
  <c r="S51" i="15" s="1"/>
  <c r="R45" i="15"/>
  <c r="S46" i="15"/>
  <c r="S45" i="15" s="1"/>
  <c r="BE52" i="16"/>
  <c r="BE44" i="16" s="1"/>
  <c r="N44" i="16"/>
  <c r="R46" i="16"/>
  <c r="R45" i="16" s="1"/>
  <c r="R44" i="16" s="1"/>
  <c r="AL44" i="16"/>
  <c r="AZ57" i="14"/>
  <c r="AC56" i="14"/>
  <c r="AJ56" i="14"/>
  <c r="V56" i="14"/>
  <c r="U40" i="14"/>
  <c r="JL56" i="14"/>
  <c r="JK56" i="14"/>
  <c r="V40" i="14"/>
  <c r="GA40" i="14"/>
  <c r="AB40" i="14"/>
  <c r="AC40" i="14"/>
  <c r="EJ40" i="14"/>
  <c r="HT41" i="14"/>
  <c r="HQ40" i="14"/>
  <c r="GB40" i="14"/>
  <c r="CQ40" i="14"/>
  <c r="EI40" i="14"/>
  <c r="JK40" i="14"/>
  <c r="JL40" i="14"/>
  <c r="CR40" i="14"/>
  <c r="AC301" i="14"/>
  <c r="AC300" i="14" s="1"/>
  <c r="GB300" i="14"/>
  <c r="EA300" i="14"/>
  <c r="JL300" i="14"/>
  <c r="CP421" i="14"/>
  <c r="CR301" i="14" s="1"/>
  <c r="EJ301" i="14"/>
  <c r="AW300" i="14"/>
  <c r="EG300" i="14"/>
  <c r="DZ300" i="14"/>
  <c r="HT301" i="14"/>
  <c r="HQ300" i="14"/>
  <c r="HK300" i="14"/>
  <c r="JK300" i="14"/>
  <c r="GA300" i="14"/>
  <c r="CQ300" i="14"/>
  <c r="AX301" i="14"/>
  <c r="AZ301" i="14" s="1"/>
  <c r="CI130" i="14"/>
  <c r="CH130" i="14"/>
  <c r="DZ130" i="14"/>
  <c r="AP130" i="14"/>
  <c r="GB130" i="14"/>
  <c r="EJ131" i="14"/>
  <c r="AW130" i="14"/>
  <c r="JL130" i="14"/>
  <c r="AQ130" i="14"/>
  <c r="AZ131" i="14"/>
  <c r="JK130" i="14"/>
  <c r="GA130" i="14"/>
  <c r="CO130" i="14"/>
  <c r="EG130" i="14"/>
  <c r="BF22" i="16"/>
  <c r="BF7" i="16" s="1"/>
  <c r="HK131" i="14"/>
  <c r="HK130" i="14" s="1"/>
  <c r="HQ130" i="14"/>
  <c r="HT131" i="14"/>
  <c r="CR131" i="14"/>
  <c r="EJ86" i="14"/>
  <c r="DT85" i="14"/>
  <c r="CI85" i="14"/>
  <c r="AQ85" i="14"/>
  <c r="EJ8" i="14"/>
  <c r="CR86" i="14"/>
  <c r="HT86" i="14"/>
  <c r="AJ85" i="14"/>
  <c r="JL7" i="14"/>
  <c r="GB85" i="14"/>
  <c r="GB7" i="14"/>
  <c r="JL85" i="14"/>
  <c r="AZ86" i="14"/>
  <c r="HQ85" i="14"/>
  <c r="CH85" i="14"/>
  <c r="CB85" i="14"/>
  <c r="AL7" i="16"/>
  <c r="JK85" i="14"/>
  <c r="DS85" i="14"/>
  <c r="AI85" i="14"/>
  <c r="EG85" i="14"/>
  <c r="GA85" i="14"/>
  <c r="AW85" i="14"/>
  <c r="AP85" i="14"/>
  <c r="CO85" i="14"/>
  <c r="CA85" i="14"/>
  <c r="AB22" i="15"/>
  <c r="AB7" i="15" s="1"/>
  <c r="AK7" i="16"/>
  <c r="S44" i="15" l="1"/>
  <c r="R44" i="15"/>
  <c r="EJ277" i="14"/>
  <c r="AZ277" i="14"/>
  <c r="EI277" i="14"/>
  <c r="AY277" i="14"/>
  <c r="HS56" i="14"/>
  <c r="HT56" i="14"/>
  <c r="GA56" i="14"/>
  <c r="GB56" i="14"/>
  <c r="GB6" i="14" s="1"/>
  <c r="EJ56" i="14"/>
  <c r="HT40" i="14"/>
  <c r="AZ40" i="14"/>
  <c r="AY40" i="14"/>
  <c r="HS40" i="14"/>
  <c r="HT85" i="14"/>
  <c r="EJ130" i="14"/>
  <c r="AY300" i="14"/>
  <c r="EJ300" i="14"/>
  <c r="HS300" i="14"/>
  <c r="HS130" i="14"/>
  <c r="CR300" i="14"/>
  <c r="HS85" i="14"/>
  <c r="EI300" i="14"/>
  <c r="AZ300" i="14"/>
  <c r="HT300" i="14"/>
  <c r="AY130" i="14"/>
  <c r="EI130" i="14"/>
  <c r="AZ130" i="14"/>
  <c r="HT130" i="14"/>
  <c r="CQ130" i="14"/>
  <c r="CR130" i="14"/>
  <c r="EJ85" i="14"/>
  <c r="AZ85" i="14"/>
  <c r="CR85" i="14"/>
  <c r="JL6" i="14"/>
  <c r="EI85" i="14"/>
  <c r="AY85" i="14"/>
  <c r="CQ85" i="14"/>
  <c r="EI56" i="14" l="1"/>
  <c r="CR56" i="14"/>
  <c r="CQ56" i="14"/>
  <c r="AZ56" i="14"/>
  <c r="AY56" i="14"/>
  <c r="BM22" i="15"/>
  <c r="BM13" i="15"/>
  <c r="BM8" i="15"/>
  <c r="BC13" i="15"/>
  <c r="BC8" i="15"/>
  <c r="AS22" i="15"/>
  <c r="AS13" i="15"/>
  <c r="AS8" i="15"/>
  <c r="AI25" i="15"/>
  <c r="AI27" i="15"/>
  <c r="AI28" i="15"/>
  <c r="AI23" i="15"/>
  <c r="AI9" i="15"/>
  <c r="AI13" i="15"/>
  <c r="Y13" i="15"/>
  <c r="Y8" i="15"/>
  <c r="O13" i="15"/>
  <c r="O8" i="15"/>
  <c r="BL22" i="16"/>
  <c r="BL11" i="16"/>
  <c r="BL8" i="16"/>
  <c r="BB11" i="16"/>
  <c r="BB8" i="16"/>
  <c r="AR22" i="16"/>
  <c r="AR11" i="16"/>
  <c r="AR8" i="16"/>
  <c r="AH25" i="16"/>
  <c r="AI25" i="16" s="1"/>
  <c r="AH26" i="16"/>
  <c r="AI26" i="16" s="1"/>
  <c r="AH24" i="16"/>
  <c r="AI24" i="16" s="1"/>
  <c r="AH33" i="16"/>
  <c r="AI33" i="16" s="1"/>
  <c r="AH35" i="16"/>
  <c r="AI35" i="16" s="1"/>
  <c r="AH36" i="16"/>
  <c r="AI36" i="16" s="1"/>
  <c r="AH23" i="16"/>
  <c r="AH14" i="16"/>
  <c r="AI14" i="16" s="1"/>
  <c r="AH18" i="16"/>
  <c r="AI18" i="16" s="1"/>
  <c r="AH20" i="16"/>
  <c r="AI20" i="16" s="1"/>
  <c r="AH21" i="16"/>
  <c r="AI21" i="16" s="1"/>
  <c r="AH12" i="16"/>
  <c r="AH10" i="16"/>
  <c r="AI10" i="16" s="1"/>
  <c r="AH9" i="16"/>
  <c r="AI9" i="16" s="1"/>
  <c r="X11" i="16"/>
  <c r="X9" i="16"/>
  <c r="Y9" i="16" s="1"/>
  <c r="N9" i="16"/>
  <c r="N11" i="16"/>
  <c r="JI11" i="14"/>
  <c r="JI8" i="14"/>
  <c r="JB22" i="14"/>
  <c r="JB11" i="14"/>
  <c r="JB8" i="14"/>
  <c r="IU22" i="14"/>
  <c r="IU11" i="14"/>
  <c r="IU8" i="14"/>
  <c r="IN22" i="14"/>
  <c r="IN11" i="14"/>
  <c r="IN8" i="14"/>
  <c r="IG22" i="14"/>
  <c r="IG11" i="14"/>
  <c r="IG8" i="14"/>
  <c r="HZ22" i="14"/>
  <c r="HZ11" i="14"/>
  <c r="HZ8" i="14"/>
  <c r="HQ14" i="14"/>
  <c r="HR14" i="14" s="1"/>
  <c r="HQ13" i="14"/>
  <c r="HR13" i="14" s="1"/>
  <c r="HQ23" i="14"/>
  <c r="HQ22" i="14" s="1"/>
  <c r="HQ8" i="14"/>
  <c r="HJ23" i="14"/>
  <c r="HJ22" i="14" s="1"/>
  <c r="HJ11" i="14"/>
  <c r="HJ8" i="14"/>
  <c r="HC23" i="14"/>
  <c r="HC22" i="14" s="1"/>
  <c r="HC11" i="14"/>
  <c r="HC8" i="14"/>
  <c r="GV23" i="14"/>
  <c r="GV22" i="14" s="1"/>
  <c r="GV11" i="14"/>
  <c r="GV8" i="14"/>
  <c r="GO22" i="14"/>
  <c r="GO11" i="14"/>
  <c r="GO8" i="14"/>
  <c r="GH23" i="14"/>
  <c r="GH11" i="14"/>
  <c r="GH8" i="14"/>
  <c r="FY22" i="14"/>
  <c r="FY11" i="14"/>
  <c r="FY8" i="14"/>
  <c r="FR22" i="14"/>
  <c r="FR11" i="14"/>
  <c r="FR8" i="14"/>
  <c r="FK22" i="14"/>
  <c r="FK11" i="14"/>
  <c r="FK8" i="14"/>
  <c r="FD22" i="14"/>
  <c r="FD11" i="14"/>
  <c r="FD8" i="14"/>
  <c r="EW22" i="14"/>
  <c r="EW11" i="14"/>
  <c r="EW8" i="14"/>
  <c r="EP22" i="14"/>
  <c r="EP11" i="14"/>
  <c r="EP8" i="14"/>
  <c r="EG8" i="14"/>
  <c r="DZ22" i="14"/>
  <c r="DZ11" i="14"/>
  <c r="DZ8" i="14"/>
  <c r="DS24" i="14"/>
  <c r="DT24" i="14" s="1"/>
  <c r="DS23" i="14"/>
  <c r="DT23" i="14" s="1"/>
  <c r="DS11" i="14"/>
  <c r="DS8" i="14"/>
  <c r="DL24" i="14"/>
  <c r="DM24" i="14" s="1"/>
  <c r="DL25" i="14"/>
  <c r="DM25" i="14" s="1"/>
  <c r="DL23" i="14"/>
  <c r="DM23" i="14" s="1"/>
  <c r="DL11" i="14"/>
  <c r="DL8" i="14"/>
  <c r="DE9" i="14"/>
  <c r="DF9" i="14" s="1"/>
  <c r="DF8" i="14" s="1"/>
  <c r="DE24" i="14"/>
  <c r="DF24" i="14" s="1"/>
  <c r="DE25" i="14"/>
  <c r="DF25" i="14" s="1"/>
  <c r="DE26" i="14"/>
  <c r="DF26" i="14" s="1"/>
  <c r="DE23" i="14"/>
  <c r="DF23" i="14" s="1"/>
  <c r="CX8" i="14"/>
  <c r="CX7" i="14" s="1"/>
  <c r="N11" i="14"/>
  <c r="N8" i="14"/>
  <c r="U25" i="14"/>
  <c r="V25" i="14" s="1"/>
  <c r="U23" i="14"/>
  <c r="V23" i="14" s="1"/>
  <c r="U11" i="14"/>
  <c r="U8" i="14"/>
  <c r="AB23" i="14"/>
  <c r="AC23" i="14" s="1"/>
  <c r="AC22" i="14" s="1"/>
  <c r="AC7" i="14" s="1"/>
  <c r="AB11" i="14"/>
  <c r="AB8" i="14"/>
  <c r="AI23" i="14"/>
  <c r="AJ23" i="14" s="1"/>
  <c r="AJ22" i="14" s="1"/>
  <c r="AJ7" i="14" s="1"/>
  <c r="AI11" i="14"/>
  <c r="AI8" i="14"/>
  <c r="AP11" i="14"/>
  <c r="AP8" i="14"/>
  <c r="AW11" i="14"/>
  <c r="AW8" i="14"/>
  <c r="BF24" i="14"/>
  <c r="BG24" i="14" s="1"/>
  <c r="BG22" i="14" s="1"/>
  <c r="BG7" i="14" s="1"/>
  <c r="BF11" i="14"/>
  <c r="BF8" i="14"/>
  <c r="BM24" i="14"/>
  <c r="BN24" i="14" s="1"/>
  <c r="BN22" i="14" s="1"/>
  <c r="BN7" i="14" s="1"/>
  <c r="BM23" i="14"/>
  <c r="BM11" i="14"/>
  <c r="BM8" i="14"/>
  <c r="BT24" i="14"/>
  <c r="BU24" i="14" s="1"/>
  <c r="BT23" i="14"/>
  <c r="BU23" i="14" s="1"/>
  <c r="BT11" i="14"/>
  <c r="BT8" i="14"/>
  <c r="CA23" i="14"/>
  <c r="CB23" i="14" s="1"/>
  <c r="CB22" i="14" s="1"/>
  <c r="CB7" i="14" s="1"/>
  <c r="CA11" i="14"/>
  <c r="CA8" i="14"/>
  <c r="CI22" i="14"/>
  <c r="CI7" i="14" s="1"/>
  <c r="CH11" i="14"/>
  <c r="CH8" i="14"/>
  <c r="CO8" i="14"/>
  <c r="CO11" i="14"/>
  <c r="CO25" i="14"/>
  <c r="CP25" i="14" s="1"/>
  <c r="CO23" i="14"/>
  <c r="CP23" i="14" s="1"/>
  <c r="DC8" i="14"/>
  <c r="DC11" i="14"/>
  <c r="EE11" i="14"/>
  <c r="AG22" i="15"/>
  <c r="AG8" i="15"/>
  <c r="AI23" i="16" l="1"/>
  <c r="AI22" i="16" s="1"/>
  <c r="AH22" i="16"/>
  <c r="AI12" i="16"/>
  <c r="AI11" i="16" s="1"/>
  <c r="AH11" i="16"/>
  <c r="AJ25" i="15"/>
  <c r="AL25" i="15"/>
  <c r="AM25" i="15" s="1"/>
  <c r="AJ27" i="15"/>
  <c r="AL27" i="15"/>
  <c r="AM27" i="15" s="1"/>
  <c r="AJ9" i="15"/>
  <c r="AJ8" i="15" s="1"/>
  <c r="AL9" i="15"/>
  <c r="AJ23" i="15"/>
  <c r="AL23" i="15"/>
  <c r="AJ28" i="15"/>
  <c r="AL28" i="15"/>
  <c r="AM28" i="15" s="1"/>
  <c r="DF22" i="14"/>
  <c r="DF7" i="14" s="1"/>
  <c r="IG7" i="14"/>
  <c r="DT22" i="14"/>
  <c r="DT7" i="14" s="1"/>
  <c r="CP22" i="14"/>
  <c r="CR8" i="14" s="1"/>
  <c r="BU22" i="14"/>
  <c r="BU7" i="14" s="1"/>
  <c r="HR11" i="14"/>
  <c r="HT8" i="14" s="1"/>
  <c r="GH22" i="14"/>
  <c r="GH7" i="14" s="1"/>
  <c r="GI23" i="14"/>
  <c r="GI22" i="14" s="1"/>
  <c r="GI7" i="14" s="1"/>
  <c r="DM22" i="14"/>
  <c r="DM7" i="14" s="1"/>
  <c r="AI8" i="15"/>
  <c r="AI8" i="16"/>
  <c r="Y8" i="16"/>
  <c r="Q9" i="16"/>
  <c r="Q8" i="16" s="1"/>
  <c r="O9" i="16"/>
  <c r="O8" i="16" s="1"/>
  <c r="V22" i="14"/>
  <c r="V7" i="14" s="1"/>
  <c r="HZ7" i="14"/>
  <c r="IN7" i="14"/>
  <c r="EW7" i="14"/>
  <c r="FK7" i="14"/>
  <c r="FY7" i="14"/>
  <c r="GO7" i="14"/>
  <c r="IU7" i="14"/>
  <c r="JB7" i="14"/>
  <c r="DZ7" i="14"/>
  <c r="HC7" i="14"/>
  <c r="JI7" i="14"/>
  <c r="EP7" i="14"/>
  <c r="FD7" i="14"/>
  <c r="FR7" i="14"/>
  <c r="GV7" i="14"/>
  <c r="HJ7" i="14"/>
  <c r="X8" i="16"/>
  <c r="AA9" i="16"/>
  <c r="AA8" i="16" s="1"/>
  <c r="BM7" i="15"/>
  <c r="AS7" i="15"/>
  <c r="AI22" i="15"/>
  <c r="BL7" i="16"/>
  <c r="AR7" i="16"/>
  <c r="AH8" i="16"/>
  <c r="N8" i="16"/>
  <c r="HQ11" i="14"/>
  <c r="HQ7" i="14" s="1"/>
  <c r="EG22" i="14"/>
  <c r="EG11" i="14"/>
  <c r="DL22" i="14"/>
  <c r="DL7" i="14" s="1"/>
  <c r="DS22" i="14"/>
  <c r="DS7" i="14" s="1"/>
  <c r="DE11" i="14"/>
  <c r="BT22" i="14"/>
  <c r="BT7" i="14" s="1"/>
  <c r="DE8" i="14"/>
  <c r="DE22" i="14"/>
  <c r="U22" i="14"/>
  <c r="U7" i="14" s="1"/>
  <c r="N22" i="14"/>
  <c r="N7" i="14" s="1"/>
  <c r="CH22" i="14"/>
  <c r="CH7" i="14" s="1"/>
  <c r="AB22" i="14"/>
  <c r="AB7" i="14" s="1"/>
  <c r="AI22" i="14"/>
  <c r="AI7" i="14" s="1"/>
  <c r="AP22" i="14"/>
  <c r="AP7" i="14" s="1"/>
  <c r="AW22" i="14"/>
  <c r="AW7" i="14" s="1"/>
  <c r="BF22" i="14"/>
  <c r="BF7" i="14" s="1"/>
  <c r="BM22" i="14"/>
  <c r="BM7" i="14" s="1"/>
  <c r="CA22" i="14"/>
  <c r="CA7" i="14" s="1"/>
  <c r="CO22" i="14"/>
  <c r="CO7" i="14" s="1"/>
  <c r="HO11" i="14"/>
  <c r="GF22" i="14"/>
  <c r="EE22" i="14"/>
  <c r="DQ22" i="14"/>
  <c r="DC22" i="14"/>
  <c r="DJ22" i="14"/>
  <c r="BK22" i="14"/>
  <c r="BB24" i="16"/>
  <c r="BC24" i="16" s="1"/>
  <c r="BB25" i="16"/>
  <c r="BC25" i="16" s="1"/>
  <c r="BB26" i="16"/>
  <c r="BC26" i="16" s="1"/>
  <c r="BB23" i="16"/>
  <c r="BC23" i="16" s="1"/>
  <c r="N24" i="16"/>
  <c r="O24" i="16" s="1"/>
  <c r="N25" i="16"/>
  <c r="O25" i="16" s="1"/>
  <c r="N26" i="16"/>
  <c r="O26" i="16" s="1"/>
  <c r="N23" i="16"/>
  <c r="O23" i="16" s="1"/>
  <c r="X24" i="16"/>
  <c r="Y24" i="16" s="1"/>
  <c r="X25" i="16"/>
  <c r="Y25" i="16" s="1"/>
  <c r="X26" i="16"/>
  <c r="Y26" i="16" s="1"/>
  <c r="X27" i="16"/>
  <c r="Y27" i="16" s="1"/>
  <c r="X28" i="16"/>
  <c r="Y28" i="16" s="1"/>
  <c r="X29" i="16"/>
  <c r="Y29" i="16" s="1"/>
  <c r="X30" i="16"/>
  <c r="Y30" i="16" s="1"/>
  <c r="X31" i="16"/>
  <c r="Y31" i="16" s="1"/>
  <c r="X32" i="16"/>
  <c r="Y32" i="16" s="1"/>
  <c r="X33" i="16"/>
  <c r="Y33" i="16" s="1"/>
  <c r="X34" i="16"/>
  <c r="Y34" i="16" s="1"/>
  <c r="X35" i="16"/>
  <c r="Y35" i="16" s="1"/>
  <c r="X36" i="16"/>
  <c r="Y36" i="16" s="1"/>
  <c r="X37" i="16"/>
  <c r="Y37" i="16" s="1"/>
  <c r="X38" i="16"/>
  <c r="Y38" i="16" s="1"/>
  <c r="X39" i="16"/>
  <c r="Y39" i="16" s="1"/>
  <c r="X40" i="16"/>
  <c r="Y40" i="16" s="1"/>
  <c r="X23" i="16"/>
  <c r="Y23" i="16" s="1"/>
  <c r="O26" i="15"/>
  <c r="P26" i="15" s="1"/>
  <c r="O24" i="15"/>
  <c r="P24" i="15" s="1"/>
  <c r="O25" i="15"/>
  <c r="P25" i="15" s="1"/>
  <c r="EJ7" i="14" l="1"/>
  <c r="EJ6" i="14" s="1"/>
  <c r="AJ22" i="15"/>
  <c r="AJ7" i="15" s="1"/>
  <c r="AL8" i="15"/>
  <c r="AM9" i="15"/>
  <c r="AM8" i="15" s="1"/>
  <c r="AM23" i="15"/>
  <c r="AM22" i="15" s="1"/>
  <c r="AL22" i="15"/>
  <c r="AL7" i="15" s="1"/>
  <c r="HT7" i="14"/>
  <c r="HT6" i="14" s="1"/>
  <c r="CR7" i="14"/>
  <c r="CR6" i="14" s="1"/>
  <c r="AZ7" i="14"/>
  <c r="AZ6" i="14" s="1"/>
  <c r="AI7" i="15"/>
  <c r="AI7" i="16"/>
  <c r="BC22" i="16"/>
  <c r="BC7" i="16" s="1"/>
  <c r="AB9" i="16"/>
  <c r="AB8" i="16" s="1"/>
  <c r="AB7" i="16" s="1"/>
  <c r="Y22" i="16"/>
  <c r="Y7" i="16" s="1"/>
  <c r="O22" i="16"/>
  <c r="O7" i="16" s="1"/>
  <c r="EG7" i="14"/>
  <c r="DE7" i="14"/>
  <c r="JK7" i="14"/>
  <c r="JK6" i="14" s="1"/>
  <c r="BE22" i="16"/>
  <c r="BE7" i="16" s="1"/>
  <c r="Q22" i="16"/>
  <c r="Q7" i="16" s="1"/>
  <c r="AA22" i="16"/>
  <c r="AA7" i="16" s="1"/>
  <c r="BB22" i="16"/>
  <c r="BB7" i="16" s="1"/>
  <c r="AH7" i="16"/>
  <c r="N22" i="16"/>
  <c r="N7" i="16" s="1"/>
  <c r="X22" i="16"/>
  <c r="X7" i="16" s="1"/>
  <c r="HS7" i="14"/>
  <c r="HS6" i="14" s="1"/>
  <c r="GA7" i="14"/>
  <c r="GA6" i="14" s="1"/>
  <c r="AY7" i="14"/>
  <c r="AY6" i="14" s="1"/>
  <c r="CQ7" i="14"/>
  <c r="CQ6" i="14" s="1"/>
  <c r="O23" i="15"/>
  <c r="Y23" i="15"/>
  <c r="BC27" i="15"/>
  <c r="BD27" i="15" s="1"/>
  <c r="BD22" i="15" s="1"/>
  <c r="BD7" i="15" s="1"/>
  <c r="AM7" i="15" l="1"/>
  <c r="Y22" i="15"/>
  <c r="Y7" i="15" s="1"/>
  <c r="Z23" i="15"/>
  <c r="Z22" i="15" s="1"/>
  <c r="Z7" i="15" s="1"/>
  <c r="O22" i="15"/>
  <c r="O7" i="15" s="1"/>
  <c r="P23" i="15"/>
  <c r="P22" i="15" s="1"/>
  <c r="P7" i="15" s="1"/>
  <c r="BC22" i="15"/>
  <c r="BC7" i="15" s="1"/>
  <c r="EI7" i="14"/>
  <c r="EI6" i="14" s="1"/>
  <c r="N285"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tc={ABA34483-8FF0-4139-AADF-7BE0205A7208}</author>
    <author>tc={40DF2994-B425-4DD7-8F14-15A81EFD8E7F}</author>
    <author>tc={ACCD0A8B-7605-4898-BA07-0935E1510A24}</author>
    <author>tc={ADFC79A4-00D7-48C5-BAAA-A70827D9511D}</author>
    <author>tc={C79F5294-E2B6-4DDB-917D-83CC83B030D6}</author>
  </authors>
  <commentList>
    <comment ref="E7" authorId="0" shapeId="0" xr:uid="{ABA34483-8FF0-4139-AADF-7BE0205A7208}">
      <text>
        <t>[Comentário encadeado]
Sua versão do Excel permite que você leia este comentário encadeado, no entanto, as edições serão removidas se o arquivo for aberto em uma versão mais recente do Excel. Saiba mais: https://go.microsoft.com/fwlink/?linkid=870924
Comentário:
    O número 1 nesta célula é para quantificar o número total de concessões.</t>
      </text>
    </comment>
    <comment ref="Q7" authorId="1" shapeId="0" xr:uid="{40DF2994-B425-4DD7-8F14-15A81EFD8E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Pegar o Trecho no PER
</t>
      </text>
    </comment>
    <comment ref="E12" authorId="2" shapeId="0" xr:uid="{ACCD0A8B-7605-4898-BA07-0935E1510A24}">
      <text>
        <t>[Comentário encadeado]
Sua versão do Excel permite que você leia este comentário encadeado, no entanto, as edições serão removidas se o arquivo for aberto em uma versão mais recente do Excel. Saiba mais: https://go.microsoft.com/fwlink/?linkid=870924
Comentário:
    O número 1 nesta célula é para quantificar o número total de concessões.</t>
      </text>
    </comment>
    <comment ref="E16" authorId="3" shapeId="0" xr:uid="{ADFC79A4-00D7-48C5-BAAA-A70827D9511D}">
      <text>
        <t>[Comentário encadeado]
Sua versão do Excel permite que você leia este comentário encadeado, no entanto, as edições serão removidas se o arquivo for aberto em uma versão mais recente do Excel. Saiba mais: https://go.microsoft.com/fwlink/?linkid=870924
Comentário:
    O número 1 nesta célula é para quantificar o número total de concessões.</t>
      </text>
    </comment>
    <comment ref="E18" authorId="4" shapeId="0" xr:uid="{C79F5294-E2B6-4DDB-917D-83CC83B030D6}">
      <text>
        <t>[Comentário encadeado]
Sua versão do Excel permite que você leia este comentário encadeado, no entanto, as edições serão removidas se o arquivo for aberto em uma versão mais recente do Excel. Saiba mais: https://go.microsoft.com/fwlink/?linkid=870924
Comentário:
    O número 1 nesta célula é para quantificar o número total de concessões.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tc={39E98043-BC56-403A-A959-006886BAE2E3}</author>
    <author>tc={21826CF7-C3C3-4EC2-B482-CC5DC3C656F4}</author>
    <author>tc={FD4314EF-1DB4-44E6-99A2-A7D46B421C52}</author>
    <author>tc={6A702676-02CC-440E-977A-45034CE446BD}</author>
    <author>tc={7730F0D4-AFA9-4B61-B04F-D296154159DC}</author>
    <author>tc={B6ED14FF-44C9-4478-ACF5-55FA73B8F1A9}</author>
    <author>tc={8601F94A-6FAA-40FE-8245-B6FC573BC76C}</author>
    <author>tc={83F642AB-042A-4BAF-836E-F59665F46A95}</author>
    <author>tc={1387E36D-1408-47D8-9777-6CA9AD884C2B}</author>
    <author>tc={930E0C86-EE17-414E-9F7A-C7B2010535A7}</author>
    <author>tc={9AE959D8-DC57-4B96-8562-92BC24039AE8}</author>
    <author>tc={530DCBAE-22F7-4DCE-9E38-1C444FF3A43B}</author>
    <author>tc={45A04611-5F39-445B-8D7E-3C0395A9AC01}</author>
    <author>tc={25713309-BBD1-4280-8E85-01E4E8287871}</author>
    <author>tc={D58A386B-B794-4E6F-B3B6-FC37BAE5525F}</author>
    <author>tc={5ADC4B6E-74C1-426E-88DB-66E3AF579EFC}</author>
    <author>tc={CD5843ED-DCF1-47C5-A073-6A3876C26443}</author>
    <author>tc={3D291F05-B661-4D77-AD22-94DD5B53F586}</author>
    <author>tc={4B789DE4-79EA-468C-B048-0108D459B87D}</author>
    <author>tc={FA2699AB-381A-4021-ABFC-F2877C56D831}</author>
    <author>tc={2C2DFD9D-13F9-49A8-97D6-7EE79232CE93}</author>
    <author>tc={AA834E40-4580-47CA-9113-7960B97431D6}</author>
    <author>tc={D33A6662-D100-4EFC-8B85-5212440D69FC}</author>
    <author>tc={BBD4BDF6-D87F-4C9B-B27D-27B85C05C3EE}</author>
    <author>tc={42DD9175-727A-4DDF-8BDD-507719077B8B}</author>
    <author>tc={AC6DDAC5-4063-4C69-9E8A-A1E9473E44CC}</author>
    <author>tc={FDB4E961-D4E9-4ACB-ACA2-C1634F37F8F2}</author>
    <author>tc={F8617CA6-DACA-474D-BC3B-DA92252787F8}</author>
    <author>tc={FDF59964-A39D-4E9F-8388-59E20CA9DAF4}</author>
    <author>tc={A06082B6-CD65-47B2-B245-4FAC10592DEC}</author>
    <author>tc={1438B7EE-BE0B-480F-9AC8-E47055A340EC}</author>
    <author>tc={4D163D01-D7E3-4920-9283-4583181EAF42}</author>
    <author>tc={3DC647D8-08CF-4AE9-9E48-2B5DFF68F3E2}</author>
    <author>tc={2D9F9AFF-3FED-4DE7-BD69-4725FF664D1A}</author>
    <author>tc={0E1B3E99-2F37-4187-AF03-C5780DE48D5D}</author>
    <author>tc={175482F5-5B68-4103-A42E-7DF5C46D2949}</author>
    <author>tc={6B8B64E4-550A-4D09-9910-0DF3FF09E828}</author>
    <author>tc={70F8AD51-3ECF-42A0-8B76-2FBFE2905199}</author>
    <author>tc={AC67491D-C22D-4CC1-8999-B56F20FDB955}</author>
    <author>tc={168336BD-52BB-4AC1-9973-1202B806FF96}</author>
    <author>tc={2633CA38-73CE-4A76-863E-4ABEF8426FB0}</author>
    <author>tc={1C6018E9-600D-43BB-A387-E9A047607C2F}</author>
    <author>tc={0F18D2FF-32B6-4922-BD95-01AF9476FCB6}</author>
    <author>tc={21E996C3-9018-4229-9832-83D4744BE546}</author>
    <author>tc={F06320B7-9B78-4446-9A3A-DBEDB58BDC35}</author>
    <author>tc={FB9FC22B-5CA9-4A62-9D30-9D8103EF259A}</author>
    <author>tc={9CB7C463-F184-4402-80CB-D24382687346}</author>
    <author>tc={CB0786A5-1BE9-4606-B3CA-7BEB8AD2A584}</author>
    <author>tc={02993D7A-BCBC-43FE-B9AB-F41F64EE78E8}</author>
    <author>tc={D74817A5-491D-4265-B965-CEB9614CDE3A}</author>
    <author>tc={635E621F-C000-429F-A33B-578B49B9E582}</author>
    <author>tc={0C656E1C-CE19-4470-A593-5543E0F06D75}</author>
    <author>tc={D01D9380-F863-4EC1-A505-DFE966A7D75B}</author>
    <author>tc={9FB7D81D-059D-4764-A368-BBE4E1DB7F43}</author>
    <author>tc={3DEE9639-7513-4119-B4F6-FBE01629EC88}</author>
    <author>tc={51B7D8FB-7E53-450C-A9A7-5D0D5220E879}</author>
    <author>tc={CD99AFF4-C4EC-4CA1-8490-954BEB3D5A86}</author>
    <author>tc={82D489AC-6145-441D-A8FC-BEA43D3277D6}</author>
    <author>tc={0F0465CA-60BE-49C1-84FA-14F6635FDEAB}</author>
    <author>tc={D422748D-6899-4BF5-9C66-391B0D3FC68B}</author>
    <author>tc={284DBCE5-6B9E-4140-BB92-77AE9E7AD36E}</author>
    <author>tc={36AA20D1-CF49-4B33-95F4-923B767B51B1}</author>
    <author>tc={6013AED0-9A58-498A-A3AB-7A8502E53853}</author>
    <author>tc={0E2F313E-3330-4863-A0B2-3ABC27ED6331}</author>
    <author>tc={820806B8-4629-441B-9E74-30216FE9B20E}</author>
    <author>tc={1C8E56A9-0847-4634-B25D-B0D6F44AE8AE}</author>
    <author>tc={52A25E81-C9D6-4365-B76F-67C3BF8D4E51}</author>
    <author>tc={2DEAF10D-1AB6-42A3-BF96-1CF38242B0D2}</author>
    <author>tc={25F5A9E7-14D0-4034-AC3F-1980298F32CF}</author>
    <author>tc={F008FCE5-C022-405C-95E5-3BC1184F851D}</author>
    <author>tc={399AE653-D797-4EC4-90BD-F3F104FD1388}</author>
    <author>tc={F8BBC881-328D-4B51-848F-0441B699D7B8}</author>
    <author>tc={81AD5F2F-2F0A-4DEF-85B5-253BE5598516}</author>
    <author>tc={DE5D65A2-EFC1-4998-98F0-C30D204F9B27}</author>
    <author>tc={E2DD14DF-1E00-4A38-9C9B-0EF6EF918D87}</author>
    <author>tc={DA493419-5C05-4B49-BF89-EF47E3EC3F4B}</author>
    <author>tc={F8EB3BF7-A621-4964-9A07-0ADB97E9461B}</author>
    <author>tc={3381614C-58BC-4982-A81B-4399FC322F89}</author>
    <author>tc={52B23D3E-1E83-4C91-B496-5BED2F894783}</author>
    <author>tc={2EA01065-9F24-485A-A7D4-A1A47BB1C4D2}</author>
    <author>tc={087CA702-F6FF-4AA4-BC06-622950DCB049}</author>
    <author>tc={2CB190A9-9A1D-45DE-836C-C3754333FB18}</author>
    <author>tc={57D81B25-6610-4A6D-992C-3E2BA4A01C7A}</author>
    <author>tc={B9CD5524-945D-46F0-9D76-413BFEDDE226}</author>
    <author>tc={78B726EB-2BB1-40BE-954D-69A2EEAF2EED}</author>
    <author>tc={66B880D6-7F8B-4CDF-8750-1E0CE4AC94E3}</author>
    <author>tc={0221D2CE-13BF-43FA-8F84-7092B98B38A9}</author>
    <author>tc={59493D60-F5C7-4596-9356-FDCC05E094D5}</author>
    <author>tc={05BC0A7A-3FA5-460A-BC1F-9E7F88C00D18}</author>
    <author>tc={96EC6B28-85BE-484F-B88B-19F79B73428A}</author>
    <author>tc={DCF89059-C7B4-4EB0-B163-1949F9C54D9E}</author>
    <author>tc={82BC5058-6E8C-4812-BC86-CDF7A015352D}</author>
    <author>tc={070B9EF4-A087-45FD-8C6C-BD2AE6748B09}</author>
    <author>tc={F4105971-E3EC-422F-9A9E-00541432836A}</author>
    <author>tc={6081ACB7-BA9A-45CE-8C91-6927174CCC03}</author>
    <author>tc={66E048F6-EEC7-4330-97FA-FBB7CB3BD0E0}</author>
    <author>tc={6DBB7B70-CD8A-4717-8D7E-4909D8B967C9}</author>
    <author>tc={6A25D7C1-3CD3-473E-9F25-51663DFEF7C8}</author>
    <author>tc={CF3F0F66-9FB1-472D-B0A7-1388BB953951}</author>
    <author>tc={CBF0E960-63C5-4AC1-8D73-A76CBF523B0E}</author>
    <author>tc={537AEC25-EF23-477A-9284-88A9690B8C55}</author>
    <author>tc={10AB2B65-7DE2-4DDE-8590-04DA5408FCF4}</author>
    <author>tc={1161C544-29D6-4833-9B7B-31F40CE21419}</author>
    <author>tc={5CB9B35A-8F58-4B10-AE4C-CCD35C3B35C8}</author>
    <author>tc={0E7D6D5E-21DE-486D-AF20-EF4F316E2E05}</author>
    <author>tc={5323097F-47E7-4854-8DAD-E27F1B6CAFB3}</author>
    <author>tc={D5935A57-FE76-4938-A6E7-F10EFBBE02A5}</author>
    <author>tc={D23CA2F7-0813-46BE-9711-538D0F57589E}</author>
    <author>tc={1F0F4B8B-6E94-4E72-9682-1B440E3E0508}</author>
    <author>tc={DC615547-2C91-4293-9AB8-C00E32E34833}</author>
    <author>tc={7D4CEE31-7602-4A4A-83AD-BE5A573AF3A6}</author>
    <author>tc={625A176F-D25A-49AD-9D5C-8B841A710E1A}</author>
    <author>tc={A148F388-FDD5-4869-9BB2-C61B2BFEA02D}</author>
    <author>tc={05050656-05AA-4B62-B966-40D3B531AEF3}</author>
    <author>tc={8ED77757-E5F6-42C9-89A7-DAF272683630}</author>
    <author>tc={CEE1A892-62B7-468A-AB5E-98383B39731E}</author>
    <author>tc={FAD8C0D9-5CA5-4495-97D5-14AA0E5CE710}</author>
    <author>tc={7E3CF746-8228-4787-B999-D48BC11D01B4}</author>
    <author>tc={72CA4AE9-4039-4E3C-B713-2F28797A122C}</author>
    <author>tc={F916E982-C9DD-4449-BF49-2C81F5039069}</author>
    <author>tc={5AA9D4F3-2DC8-4044-BBFF-A8CA2E7C9585}</author>
    <author>tc={AC3E59F5-794D-459C-AC86-FAA6C633A9EC}</author>
    <author>tc={A1136E78-70AD-4988-B732-3D2AA73B3186}</author>
    <author>tc={1FE13146-B591-49F2-A1BE-7FC8EEB0553F}</author>
    <author>tc={AD44DB75-594C-4B4E-BEE6-1251D4F12F6E}</author>
    <author>tc={078F8208-46FA-4A9A-B782-661BC57C9592}</author>
    <author>tc={922B5E45-6F80-40DA-84EE-44375F54D196}</author>
    <author>tc={B9DA68DC-9350-4B48-9446-885319201702}</author>
    <author>tc={7AFE1BE2-0420-44ED-ABD0-05BDA47B0077}</author>
    <author>tc={26E9D292-FBA3-45F6-B4BB-C2B26DC3A7A1}</author>
    <author>tc={2E563402-AABD-4D24-93FD-E4A6A71334BD}</author>
    <author>tc={4166E4E3-87C2-4258-8BAE-078C6294FA77}</author>
    <author>tc={BD14365F-8514-4634-AFEB-B84AD3FC690D}</author>
    <author>tc={7C4450F5-105A-4F20-A0AE-5746DE4EFA79}</author>
    <author>tc={7FD7267B-2D7B-4874-8BF4-CC9E488FE06A}</author>
    <author>tc={3F795E94-5613-46FE-B671-03812AD99C91}</author>
    <author>tc={F220730E-A5A4-44C8-BA0C-C1D896929C67}</author>
    <author>tc={C37B9B44-4C18-413D-BF73-1686262623A6}</author>
    <author>tc={D743E7FE-AF24-44D9-B543-32CD47021CE2}</author>
    <author>tc={FBFB47F3-9F74-41BB-AFFD-B5B79049EFC7}</author>
    <author>tc={64BFCE1C-6075-4991-B25B-F5DDFC44AB0A}</author>
    <author>tc={DA88BA4E-3201-448F-8100-6A907EB31D06}</author>
    <author>tc={5ADBAAE4-A705-4A63-9AF2-FFF76E525D83}</author>
    <author>tc={A6749B97-4DC9-4DB4-B375-02FDEC5B4CB7}</author>
    <author>tc={6927D8EE-43B4-40A3-8E72-26577D17EEB7}</author>
    <author>tc={C791BB59-40BA-4088-852D-1E3C7058CCF1}</author>
    <author>tc={A2D00EF4-5C90-43D6-AE5A-61AA2A20078C}</author>
    <author>tc={E1F229A3-E280-40A6-A271-F8491CDDA667}</author>
    <author>tc={12E839C8-0BFC-4E42-A920-6726A8B9A787}</author>
    <author>tc={D378A6CC-048F-4BAC-9C15-A4D630E5726B}</author>
    <author>tc={AEFA4E4F-6333-446D-9689-AC629BE6B05E}</author>
    <author>tc={BA369C1A-7B44-4768-8EF2-238AF061EF1D}</author>
    <author>tc={9081F0DF-C6C1-45B5-AA32-376F764AC8DE}</author>
    <author>tc={66ED03B0-F379-44D0-AFFA-5F485B19063E}</author>
    <author>tc={C0C36408-ADE1-4031-B7C4-2EA0A536280A}</author>
    <author>tc={9823EA98-24CA-4459-AB61-87B8C5AB48DB}</author>
    <author>tc={DB0BD5E1-8E06-4ECF-A19F-3049E866B2FA}</author>
    <author>tc={2FC7E4E0-1C8F-4FF1-B1E4-B357B76AAA4B}</author>
    <author>tc={647E55B6-0166-4E54-AA3E-D8E45BFE4F3B}</author>
    <author>tc={26C908BE-974E-4396-BB9B-7FD07838E994}</author>
    <author>tc={D2757F48-D837-4404-851B-020F78D6D36C}</author>
    <author>tc={292F83C2-931B-43D8-B294-E23926ABD5B6}</author>
    <author>tc={3C817971-B9A1-406A-A4EA-4FAABE53AAA2}</author>
    <author>tc={DFCD2A45-FB88-42D3-8133-35B835D4EF7F}</author>
    <author>tc={F4980CDA-A0AD-4042-A583-97F2D5D13CB7}</author>
    <author>tc={44D1DF1A-ABEC-45A1-944C-BC8A2066150E}</author>
    <author>tc={F71BCFA2-803F-4D5D-B6F5-E4E78939F3B0}</author>
    <author>tc={E7D77EB5-6354-4E58-B034-80A7A9DBA918}</author>
    <author>tc={649867BA-5C1A-4F43-96BC-D36B4C33049A}</author>
    <author>tc={0FC86A25-0E00-4CFD-90E3-2D75C47FBA6E}</author>
    <author>tc={22335634-A87F-4667-B1AF-0D991E301349}</author>
    <author>tc={BB3A0F5A-698A-46E9-8FBC-324BC9E2D0B5}</author>
    <author>tc={2F0540DA-21B4-4CE6-916D-0E2AC9C1442D}</author>
    <author>tc={3CA3E112-88E3-4846-B799-FA39307E9C2A}</author>
    <author>tc={2A886BFA-11EC-4AFF-BCD6-D4EA974C9DC3}</author>
    <author>tc={D741FBB9-40EA-4ECF-BA21-CCBBFD05D032}</author>
    <author>tc={CD6B852E-BBB1-4F2B-9D06-75EF22930BE5}</author>
    <author>tc={3C10E5B7-6E1E-4EBD-A441-FE6ECC524DA2}</author>
    <author>tc={1D3EBCAB-3CCE-4940-8869-A1E71ABD2084}</author>
    <author>tc={8DC814FA-55AB-4B0C-9DE6-5616194AA8C2}</author>
    <author>tc={3A13DA38-29EB-4995-8A9B-29AB24262C72}</author>
    <author>tc={8CD4EDC4-969B-46B9-B668-BF5A4E5B945C}</author>
    <author>tc={65544E13-55A6-445F-8DBB-51181F16DA18}</author>
    <author>tc={25ADC2EA-2648-4AC5-9509-48C31D8B7CAD}</author>
    <author>tc={AD3D0FA0-CD03-4935-B767-60519A5C9A97}</author>
    <author>tc={7164F3B3-912F-4998-BA16-304AFA99158C}</author>
    <author>tc={B995F612-043E-4167-B6FA-A0B39BD33D2A}</author>
    <author>tc={063AF893-1F58-438A-B560-182E2DA5C801}</author>
    <author>tc={C0CC8024-8CF0-4A73-A9BB-23E9EA218748}</author>
    <author>tc={64B595C9-79E8-4530-ABEB-AAA3427A3C98}</author>
    <author>tc={E2AFEFC4-CBEF-47E1-B46C-E1A4351CCA0C}</author>
    <author>tc={36419D30-B31B-498F-8FD6-E9C22ED43D7C}</author>
    <author>tc={B22BFA2E-4024-4F63-9AE9-D91A2EDCA0D1}</author>
    <author>tc={4EBA4C54-FF4E-44EE-92B5-EA4BBF5908EB}</author>
    <author>tc={F4E40146-BB72-47BC-9B89-44AFCD4054A0}</author>
    <author>tc={BC8F99A6-D9E5-4E09-A453-A7674454515C}</author>
    <author>tc={C952E60E-C76F-4C1A-BB93-91FC9EF661A4}</author>
    <author>tc={6002E99C-63C9-4786-99DB-3F9721B9EBBC}</author>
    <author>tc={A36F0B53-DBC5-488C-A34D-6FF5028376F6}</author>
    <author>tc={980E9F46-CEF1-4842-9CC6-8C73264716AB}</author>
    <author>tc={1C76BADA-79F9-4EC1-A21E-55C5B67305D3}</author>
    <author>tc={CE54A99F-256F-4DBE-B129-DD244C39AB65}</author>
    <author>tc={2F4CF54B-BEAD-4728-8DC8-B98DD42C39BC}</author>
    <author>tc={2845C263-04C6-4672-90F9-1371F71D551C}</author>
    <author>tc={C657EAA4-9E89-42B2-A4C4-A0790F74DDB8}</author>
    <author>tc={E8662EE8-1E51-4247-A27E-7BCEDFC41D54}</author>
    <author>tc={14AEC04E-3D92-47BE-A139-A739D7626E55}</author>
    <author>tc={6079B6CB-C82F-4E24-8F51-306B24DA8646}</author>
    <author>tc={39455EAA-85F4-427C-96EB-2B68E0916858}</author>
    <author>tc={A71F34A7-0CA5-4614-A98B-D606B2411BFC}</author>
    <author>tc={7F777E22-3EB6-4F77-ADB0-9BDDED82B2F8}</author>
    <author>tc={5018AFA9-F98B-463B-B49F-A9885D75B14A}</author>
    <author>tc={B9FF2821-E1E2-4EAD-8059-3170D49CD8EB}</author>
    <author>tc={05DA9DB2-6021-49FB-80A3-F72343FDE848}</author>
    <author>tc={C536241D-06BA-4824-9F42-C9817335272B}</author>
    <author>tc={E8C0FD28-E93D-4ABE-B6E1-7EBBCBED55AC}</author>
    <author>tc={14F6E403-7B40-4FB9-8AD7-311D8857B08C}</author>
    <author>tc={B32C199A-8108-47BE-B715-2D1B8331D72F}</author>
    <author>tc={C1CD15D9-3514-4637-BF9C-4CF39B81C0E2}</author>
    <author>tc={24151140-91C4-4434-95C7-CE81D31CB1AE}</author>
    <author>tc={77E69FDB-E0AD-45E6-BC1B-7220DBC8477B}</author>
    <author>tc={B717A758-0B43-496E-A8DC-C6E69618357B}</author>
    <author>tc={601B7B9B-0D32-48EB-B852-A763251E032D}</author>
    <author>tc={D53844BF-E15F-4061-9072-E9C9FF4FB244}</author>
    <author>tc={361692F5-B363-4615-A8BD-9BF84028EB06}</author>
    <author>tc={16DA0978-6D8B-441C-A50E-5FD88DD9E8F5}</author>
    <author>tc={E651B15D-404D-4F53-A592-DE20B109456B}</author>
    <author>tc={ABA6B3C8-2D58-4FCC-8F8B-0DEBD61943B3}</author>
    <author>tc={E6023A3C-F7AB-4552-A53F-5C9ECF83C802}</author>
    <author>tc={FCCA9BD1-0A02-4443-9FDB-73954334DEDE}</author>
    <author>tc={A3F11572-1D19-43E0-929E-706B77A565F9}</author>
    <author>tc={90E28D68-9D2B-4B53-921A-DB7B28382CEE}</author>
    <author>tc={5F5A6CC8-7235-4DA5-A8C1-E7E70BFFCF7C}</author>
    <author>tc={08720D41-E390-4F21-880F-47320E44F48B}</author>
    <author>tc={64C4B0A9-5F13-4AD7-AF80-442B42162971}</author>
    <author>tc={038AE397-F777-4900-9FAD-E3A626249465}</author>
    <author>tc={0529C896-93E8-486A-BD6A-EF12720218C8}</author>
    <author>tc={4665A9F1-0742-4037-A946-96958F1DC54D}</author>
    <author>tc={EA687ACD-06A0-48D6-9277-5C1283D32175}</author>
    <author>tc={1CA6DEEB-EF06-4D95-BEFC-9C6A1BAE9E4F}</author>
    <author>tc={CA438398-CDEE-43C2-A62E-934F0023787E}</author>
    <author>tc={66CD40E6-8179-4D5E-8171-C66001F6E6FB}</author>
    <author>tc={014EF42C-33B9-426B-B47D-A3238D734E6A}</author>
    <author>tc={463948F3-22DB-44A5-9493-7972DFFD41A8}</author>
    <author>tc={80BB342F-E1B1-45A6-BA33-E7C6B6FA79E6}</author>
    <author>tc={6245464F-A39C-4FCE-99AC-49EAF7D278FC}</author>
    <author>tc={3647F38A-F559-4845-B0DA-2C98B9F30A88}</author>
    <author>tc={E0465665-4BE3-44EF-AD50-6C295E0F82EC}</author>
    <author>tc={3EFB3EDD-8FEF-4C2F-9A02-C861632D39A9}</author>
    <author>tc={B1A6245B-A2E7-428B-A0F0-5CBDDE39F6DB}</author>
    <author>tc={E9A29894-7DFD-4539-B3B2-AEBA1B7562C8}</author>
    <author>tc={177EA839-A7B3-4C22-927A-750385B4B205}</author>
    <author>tc={A54CFBB3-5B91-42F7-BE54-2C1369F0F87C}</author>
    <author>tc={A9F02F03-A4FF-424F-925E-8CC9DE7D412C}</author>
    <author>tc={97517C37-D268-40C6-A4B0-FFC09F8C07FF}</author>
    <author>tc={FB23B51C-3D3F-426E-AD36-085ECE972C33}</author>
    <author>tc={0C11F3E9-2312-4BC3-AD10-0585C23AD62B}</author>
    <author>tc={D0453C9E-6E4E-4C19-995C-9140654D8072}</author>
    <author>tc={6DFB3621-DB3A-4A1A-B519-A75917D4E3B6}</author>
    <author>tc={5028E76E-FCAC-471C-B5CC-852F2FF4E8B3}</author>
    <author>tc={7025D214-7565-47B1-B6E9-0B08FF0F274E}</author>
    <author>tc={36850934-8B9F-4B40-A375-E5ACC6E37EE1}</author>
    <author>tc={877CA0B1-1354-4169-8434-43AF013DAEE7}</author>
    <author>tc={8C466A23-FAA0-49AE-A80F-D4ACAEB0129D}</author>
    <author>tc={817A5E11-FEFC-4F06-A946-F830FAF2A12E}</author>
    <author>tc={B928F35D-A253-44AB-A6FC-396559D0836F}</author>
    <author>tc={096A1FFF-99A3-4257-942D-7BD7A0228E21}</author>
    <author>tc={524B70A9-FF2A-40AB-8E0D-38EF44E372AC}</author>
    <author>tc={5C3715DC-8313-481B-8681-CAC293459331}</author>
    <author>tc={362941D7-84E7-457B-9FDE-C5CEE1A86576}</author>
    <author>tc={20102BB9-8B8A-43CF-A130-F5EFE22C87F7}</author>
    <author>tc={BB0D0CED-2BC4-4213-9AE8-BB20535B928D}</author>
    <author>tc={FFEE7B84-C613-4F38-8F80-B304021B53DD}</author>
    <author>tc={790FF2CC-74DE-4649-884A-A238DC1DFD42}</author>
    <author>tc={8864E495-AAF2-4150-9C62-EDEC9DB2E43A}</author>
    <author>tc={FC88445B-121D-4E70-A949-678C7B1644D8}</author>
    <author>tc={61FAC980-639C-41EF-B099-6AAEF43F1446}</author>
    <author>tc={531C119A-E42A-4459-9798-8D306781711F}</author>
    <author>tc={428C738C-EBF7-48EB-8B51-B75CEB250200}</author>
    <author>tc={7E838713-31B6-46BD-AE58-D6839C770558}</author>
    <author>tc={ED2ABE86-AADD-4A11-BA54-6503E8A2C83C}</author>
    <author>tc={374B3BE7-32E7-4C1D-8C06-8D92E0C0EB07}</author>
    <author>tc={DE245592-FBAC-41B6-8083-A4A3FB673106}</author>
    <author>tc={92E1CBE4-E503-456C-BF38-583820893386}</author>
    <author>tc={C0131C22-A0A9-47F1-AC4D-19E97925506E}</author>
    <author>tc={A2AB359C-8620-4D7D-98EE-A487FD977438}</author>
    <author>tc={60C69490-3371-49B8-A802-462528D8BC1B}</author>
    <author>tc={624C81D8-A9AD-4B6F-BD9F-A1F0FC5EDDBD}</author>
    <author>tc={531D90E7-FCAC-42D6-B97E-7758F3AB9096}</author>
    <author>tc={FF83B29B-906A-4B12-A56F-57A0EBFD39F0}</author>
    <author>tc={BBF48A14-7E17-4D71-95C9-FF745741FE46}</author>
    <author>tc={DA2B7997-390B-4AF0-9683-41D068E23A28}</author>
    <author>tc={6EE1A9B6-8F55-4B34-BD71-6E6EE55CF0F7}</author>
    <author>tc={DDD36D6D-13E4-464E-9EB0-E4BF918B1D2C}</author>
    <author>tc={8D71B3B9-8DD4-41F8-AB54-E131D25CD3A2}</author>
    <author>tc={9471254D-0967-4437-88D0-0EC76DA973F0}</author>
    <author>tc={E677A708-CE09-438C-9C6C-39992E537066}</author>
    <author>tc={B9268CFF-08E6-4DBE-931D-42D192DC4DE4}</author>
    <author>tc={B96FA9DD-51C9-4D4F-A839-E576C61CB9C7}</author>
    <author>tc={94524CB3-DAD7-4A77-9BF2-4CFF10F92BEE}</author>
    <author>tc={0482C174-ED43-413D-9A63-5064B63C4D0E}</author>
    <author>tc={A6F919FA-3255-4CF2-8A9D-37EB580EC9BA}</author>
    <author>tc={7FDA3546-3F68-4241-AB50-3D38243D31DB}</author>
    <author>tc={AA7720A6-8B9D-40EE-8206-D23DDE6D375A}</author>
    <author>tc={79F4E0A5-099E-4260-BEBE-3B5997D97C2B}</author>
    <author>tc={594F62A6-77C5-4C97-BF8B-0161168159C3}</author>
    <author>tc={3995BA73-434C-478E-9C8E-250B03984996}</author>
    <author>tc={F5776AF4-B44B-4D26-8221-B1C24A0EB37F}</author>
    <author>tc={ED7CD672-88A5-480A-ACF9-14383D4FB514}</author>
    <author>tc={C07F4DA2-291A-4FBF-96F6-2CA4415FFD5D}</author>
    <author>tc={8CB4761E-7D18-4763-A902-27A5838EDB29}</author>
    <author>tc={49B68818-F1B8-405E-87FE-30F5F288299A}</author>
    <author>tc={A05EF370-C115-4FB0-8A5B-9783CCF3F44A}</author>
    <author>tc={7C80FA32-F670-497F-B2EB-754B81B765F0}</author>
    <author>tc={CC73AEF2-AB30-4691-B628-E527058971B0}</author>
    <author>tc={C643BB65-1425-4D01-BD9E-FF40D090B542}</author>
    <author>tc={E7675C55-7B6C-455D-AA6E-3C1EB97D9367}</author>
    <author>tc={EFC14F7D-FEF7-4FE0-B8CB-6A07277A1E08}</author>
    <author>tc={D1BE0E58-752C-4A34-ADDB-DAF2FE4E8738}</author>
    <author>tc={B6EF00FD-750F-43CC-815C-FB83F672B734}</author>
    <author>tc={FB45DC25-6417-4C10-A71D-7537228161D4}</author>
    <author>tc={8A2931F0-9A14-441E-A839-B6B97B32289A}</author>
    <author>tc={53F5738D-C28E-454D-BCF5-3DA3178F7324}</author>
    <author>tc={0CF17075-C6EC-485E-BDDF-F3B8CDBC1B8A}</author>
    <author>tc={27B98A18-A682-4DF5-84F7-5AAD7A5A4FCE}</author>
    <author>tc={C067C516-F457-416C-9901-822F453E6491}</author>
    <author>tc={43A048B8-F6E2-499B-9824-D69B3B786C2C}</author>
    <author>tc={C1122F0A-0EFC-4E37-8A40-F44F0DE9CE63}</author>
    <author>tc={B0893C88-092F-48A0-B3E4-3A6858C0385E}</author>
    <author>tc={6EE73873-4B07-4911-A718-36B3DEE4741A}</author>
    <author>tc={3998C043-2F5F-4761-8061-A36077518D38}</author>
    <author>tc={D9A47722-65FE-4B4E-A66C-0DB4BB3938D8}</author>
    <author>tc={E9AACFA0-3F66-4F3D-814A-BB60E2149824}</author>
    <author>tc={C38CC52B-FCD7-417B-A79A-846323C37356}</author>
    <author>tc={2F604A39-EFB6-4811-BE2B-6E49360011C7}</author>
    <author>tc={685027AA-63F2-4C81-AFA9-2244EF28F555}</author>
    <author>tc={4B5314A4-A2D3-422B-84F7-7520BEE99A3A}</author>
    <author>tc={7A74062B-58FD-448A-8E53-64AFAFC4CCD8}</author>
    <author>tc={8762148B-50F0-4516-A0C9-6AB41650488E}</author>
    <author>tc={378E340B-9F5E-4883-BD11-0F6DDDECBC20}</author>
    <author>tc={4B40273E-F0B3-46BF-856B-E58D43021975}</author>
    <author>tc={911DC0AE-2035-48A9-A7CB-5D179AB5E0A5}</author>
    <author>tc={0A8ECA0B-DABD-4765-91B9-134F9EAE475F}</author>
    <author>tc={ED9B1F88-E159-4BDD-982E-D1AB309BD555}</author>
    <author>tc={6B6A11BE-FE8B-487C-BC94-2876C6E4EDD9}</author>
    <author>tc={BF754CA8-2DA3-4FC2-AFED-E8F9263679B0}</author>
    <author>tc={976BD04F-9C47-4F24-8401-483EDFF113A5}</author>
    <author>tc={611F8F6B-D0B7-437D-B57F-871490258130}</author>
    <author>tc={931DB538-64EA-4E01-9829-D461E8AF6268}</author>
    <author>tc={7CDDFCD3-3802-41BA-A8D3-BAC68B612DC8}</author>
    <author>tc={AF507F3A-2FEA-439F-BAD1-569E25D297F2}</author>
    <author>tc={D480956E-7709-4A9B-A5D2-381542449186}</author>
    <author>tc={87DCC25B-53C2-4311-BB89-06F8362899B2}</author>
    <author>tc={5095765D-1DE8-4159-AA6C-0882373E6737}</author>
    <author>tc={B80CD6AF-DD08-4EB6-9F12-6451D644CEDE}</author>
    <author>tc={20F7CC3C-1039-44E4-A0CE-CF973E7216CB}</author>
    <author>tc={0CF221F7-B06F-4AE3-BE66-B4A10D9DD033}</author>
    <author>tc={90165CB2-5A83-4AE4-8A28-311AACEBF845}</author>
    <author>tc={7DB85D64-EAEE-4C48-8375-0DAAE74970F5}</author>
    <author>tc={DA14D28C-E6DE-451E-8086-F818ACF3B8AB}</author>
    <author>tc={4A16AFFD-523A-426B-9067-197A420BD012}</author>
    <author>tc={A6681B74-C413-4378-A727-A7F62F015DDD}</author>
    <author>tc={DEFD15A2-E129-446E-B7B7-86534D72AA42}</author>
    <author>tc={6DF3C624-1CCD-41A3-8692-8818DB57CDBA}</author>
    <author>tc={0417CAA4-402D-40BE-AA1C-6D250B04D8C3}</author>
    <author>tc={754B0891-6B1C-4BC4-866F-0C5CC5E0CEF8}</author>
    <author>tc={7E61DD88-175F-4BE3-9431-25E7547F5561}</author>
    <author>tc={0C4BFB8B-7157-4CE1-B47F-262C4298FBBE}</author>
    <author>tc={DD21760B-29C5-45E9-BCF7-875F611CA4B4}</author>
    <author>tc={779FCB7C-7031-4B54-BF16-E4DE9C675BBE}</author>
    <author>tc={5F7B5D14-5FBB-4160-B259-38FB01817CA0}</author>
    <author>tc={24BA5C06-648F-4B63-B1D0-2C657A0CD64D}</author>
    <author>tc={57938B97-DB55-466F-B550-0124F19B9E6B}</author>
    <author>tc={68F0F238-EAAA-4553-BCBF-CF5E47FF1DE7}</author>
    <author>tc={89C0C9F6-09AA-4460-A35A-5F8DDB4CE7D5}</author>
    <author>tc={33FF975A-BB31-4589-A953-77E74102D014}</author>
    <author>tc={4F545522-2508-4465-A924-BA9A1D2BCB87}</author>
    <author>tc={5B4FAD69-7720-420B-9416-97AC84BF1269}</author>
    <author>tc={19ADFD0D-89A1-4614-993E-05794C11B752}</author>
    <author>tc={73F127BC-681F-447E-A1A7-30EB412563EB}</author>
    <author>tc={F8AF7E9E-5E2C-4AB8-8C03-511C3FA42BBE}</author>
    <author>tc={CE5976F6-B70E-4138-8EC6-41F3F7DCF3C2}</author>
    <author>tc={FE64C11A-90E2-469F-91EC-7BCDF1BD5150}</author>
    <author>tc={E12D348F-4555-4720-8EB6-3BA9B519AB4A}</author>
    <author>tc={C577D36B-0058-45F2-A1B1-F89CDDC19A24}</author>
    <author>tc={88120204-E8F0-4D12-A3B5-8D6BFE738799}</author>
    <author>tc={1C9A6415-A803-41B0-A54A-54200DED9478}</author>
    <author>tc={23376AC3-026E-4649-AC35-2FF60AC88C44}</author>
    <author>tc={DCE7EE45-81E4-47F7-B949-260C0A7A29DE}</author>
    <author>tc={37561923-A3CA-4833-806D-3E642A2337B3}</author>
    <author>tc={C2206955-D411-4484-9308-0859116D02F8}</author>
    <author>tc={5C0CC2A0-9362-4628-A7CA-B1154FFFF481}</author>
    <author>tc={61A17937-FEA5-4B67-B567-7BAD55AD1357}</author>
    <author>tc={760B0297-7BB2-4793-B7BA-FADFC3F92C0C}</author>
    <author>tc={23A73B8E-EFAB-43AB-9F23-3D9BA0016AA9}</author>
    <author>tc={64E37CD8-EE35-4773-BB8A-574E97E71842}</author>
    <author>tc={DB4551EA-A29E-4AAE-9F0F-E7E4A462CFD8}</author>
    <author>tc={4E34C828-A4C6-438F-8F6A-B5D74A1E88E3}</author>
    <author>tc={9EE82AE2-3181-4508-819E-0EC1F4E5C6A2}</author>
    <author>tc={D9E5ACD4-C1AD-4ECA-8F5C-B3DD83B848D7}</author>
    <author>tc={9F86E763-DC60-4A7D-86A5-F3EFEA035A8E}</author>
    <author>tc={675F0C7F-DB1C-4253-90F6-62B5351540C8}</author>
    <author>tc={A12FC88D-E849-4F71-A398-5A6F8E947A2A}</author>
    <author>tc={E84BF778-DC32-4F84-BD1B-59EC7A7E4A97}</author>
    <author>tc={EE314AD0-85D1-4213-81EC-9B8C458BF2B5}</author>
    <author>tc={0E51DB2D-3911-4345-B098-87EA9D108A9B}</author>
    <author>tc={9A3F1930-5F99-412A-B270-561C41210584}</author>
    <author>tc={D310E227-E05E-4741-AA4F-AE3914CFB95D}</author>
    <author>tc={D6B5FF88-FF90-4AA9-AD45-456AF18DE49E}</author>
    <author>tc={5205897F-5054-4C50-B472-8ACB63D2A79D}</author>
    <author>tc={B3EC8EDD-5970-424F-B201-6EA1EDA52D51}</author>
    <author>tc={34080F50-695F-4C07-A164-81FAA88F95D4}</author>
    <author>tc={50C135EA-BBC2-472F-B227-22354540EA46}</author>
    <author>tc={29018778-D2E0-4819-8C4D-4015C129EB39}</author>
    <author>tc={E1CC60BE-937D-41BA-A716-D20BA576283B}</author>
    <author>tc={E5D57C09-1F2A-40B1-BCA1-6E9E7653F0B6}</author>
    <author>tc={E4595DDF-3DCB-4EB1-96AB-A0AD570441B1}</author>
    <author>tc={BB931AA6-320A-47E5-8D61-DF48F105CD36}</author>
    <author>tc={05486B32-34DF-4737-AB4A-CFF0BF8AFAFF}</author>
    <author>tc={689F2EA9-B537-4738-8C12-77F60C69E1AA}</author>
    <author>tc={C485D06D-C69A-4530-83CC-68C10FF102D1}</author>
    <author>tc={23B2B7D5-4064-42C4-A812-098544F9970D}</author>
    <author>tc={5AC5E0AA-253C-4192-AD13-B4664C49AA5A}</author>
    <author>tc={0B919032-D4A4-4316-A098-A096C68F8FC8}</author>
    <author>tc={3EAF9037-9383-46A6-9343-36956A158D2E}</author>
    <author>tc={269D0F64-3CA3-4EA3-BF35-1B73518C7ADB}</author>
    <author>tc={3ACA458B-7E63-4E98-B407-DF625CF0FD77}</author>
    <author>tc={67A70A7E-1C09-4633-B3DB-F8C1F7FA7F29}</author>
    <author>tc={EE4FCAA9-0106-4A55-94C4-B1597E370DBD}</author>
    <author>tc={8B63ECA9-472C-4452-A595-2ED661A5F7AE}</author>
    <author>tc={5D97A736-0341-4CD7-B3F2-B3DFAD88F466}</author>
    <author>tc={A39389FC-E5CB-48E6-BA6F-1EE6B772F8F4}</author>
    <author>tc={9D268A89-51CC-4B3B-81E3-9477AA6D4125}</author>
    <author>tc={7E0B41B3-DFD5-45FF-974B-15628806642B}</author>
    <author>tc={A4DAECCD-6F1C-4387-942D-426D3A09A979}</author>
    <author>tc={6192B10D-46F5-4CD4-9289-59C87AD9FE98}</author>
    <author>tc={239078F9-535F-453C-81CF-4197DC8C74F4}</author>
    <author>tc={4905C106-3557-4771-AF62-3C6011EAA61C}</author>
    <author>tc={6C8C7ABE-9980-41C6-8263-53B5F2E782E2}</author>
    <author>tc={A2A10AC6-D88C-4DB6-A5AA-DD55450996C4}</author>
    <author>tc={6FEFB8FA-7799-408D-AF79-BAC4F67E5BBE}</author>
    <author>tc={2E71C105-C6F0-47A9-AB9A-46BD7DDC78ED}</author>
    <author>tc={06E334DC-054A-4C32-9BA2-79CD6E9E5C28}</author>
    <author>tc={1E02587E-24A6-45BE-ABF3-BAB23E527220}</author>
    <author>tc={FE4F140B-6983-4E0E-9B24-BA627867ACF7}</author>
    <author>tc={5998E0F1-4591-4852-97BA-502556BDCEC6}</author>
    <author>tc={0F93AEFD-36E8-4022-9D4C-BD3B7C0A28B9}</author>
    <author>tc={9B11DDCD-C4C9-4395-995F-C0444FF2A643}</author>
    <author>tc={3D06D007-838C-4AE8-90A7-E38E681BDD10}</author>
    <author>tc={DFE04179-0C61-4584-BF87-65726727FF60}</author>
    <author>tc={DEFCDCBC-82D9-44BF-862F-7FA7AB2D2839}</author>
    <author>tc={3F7714CB-B962-425C-8AD5-E9A7E46BDC2B}</author>
    <author>tc={83792B9D-5A12-4BE5-BE2A-F9209F6CEAA0}</author>
    <author>tc={FF7A54C2-E4F7-42F8-8385-668613AE4C16}</author>
    <author>tc={D8617B87-FF33-4B4A-A934-A6A8EA48F8BE}</author>
    <author>tc={1FF2B1AA-B77A-4919-8837-A120141DB967}</author>
    <author>tc={2C7C3B13-EC01-4304-A9E7-0670FA0E8827}</author>
    <author>tc={7B5B8B1B-BBD7-4AA8-B120-F940821A2741}</author>
    <author>tc={60219299-5FF6-40FF-BFE5-53F523CEBD6E}</author>
    <author>tc={534522E7-4D3E-433A-A437-6250901E4EB6}</author>
    <author>tc={C59C779C-B92B-4664-A3D2-8342D9D4F45F}</author>
    <author>tc={6D5FE867-1488-436D-9B3C-C47721EE157D}</author>
    <author>tc={9E2600E8-0481-4038-BA0D-3A07EFC5ABEA}</author>
    <author>tc={27E8EA4C-9654-4F40-B50F-0C98C82F9FD3}</author>
    <author>tc={AB30F7B5-C96E-431E-8B9D-C0C0678A809B}</author>
    <author>tc={BAFA0CA5-76FA-4783-ADA4-B34C56533EC3}</author>
    <author>tc={985ECF11-5EDC-4263-98B5-C304E0D74124}</author>
    <author>tc={773A80E5-A769-4A53-9A40-CD198BEF2772}</author>
    <author>tc={49F7D7F7-CC34-4A34-ACCB-E4F9C86236C4}</author>
    <author>tc={4585F89E-D24C-4342-9939-B56DA1E2C83F}</author>
    <author>tc={B44B6665-A84D-426F-B0D5-5A19228C254B}</author>
    <author>tc={910D9BAF-3C24-4A5D-9E08-3EC096EE024F}</author>
    <author>tc={F7F0BAB2-2A61-451F-9553-F915C2D6787E}</author>
    <author>tc={F169C4CC-49BE-479A-B256-21C23458F69F}</author>
    <author>tc={D3D6D0A7-F0AB-4BC0-B2B0-F5C5E41BFC5F}</author>
    <author>tc={56C07D0F-27D4-4485-B8DC-8EE7183D8AFE}</author>
    <author>tc={46602ED7-127C-4766-B14D-AFDCC7F5540D}</author>
    <author>tc={F8CF1D98-EF3E-4CFE-BA81-67C2DF7415A4}</author>
    <author>tc={F381FC6B-39D0-41F9-AC85-B9E9FD44737A}</author>
    <author>tc={872332B2-6419-4746-BD5A-7AA97008A1A1}</author>
    <author>tc={951E0665-E35E-4A2A-B16E-EDC3046AE806}</author>
    <author>tc={AD95170C-93A2-46B0-8891-2383BF0CEFFE}</author>
    <author>tc={ACEF45FD-1D5F-482C-89E1-DEA1B7D5A626}</author>
    <author>tc={E1A6C10E-F797-45B2-A2C0-2980B59B6245}</author>
    <author>tc={B63C2642-21CC-4CFB-9564-97963923DB85}</author>
    <author>tc={67C27120-FD42-4120-B5A9-6BF2233E6B45}</author>
    <author>tc={64C5D06B-11E8-4DB3-B8AA-9DF4AD22BE12}</author>
    <author>tc={2BEE5D42-7B33-4B53-97B6-89D7EBD8ECE0}</author>
    <author>tc={BC080E12-00DA-4143-8BFA-3150FD448A71}</author>
    <author>tc={6F89160A-46CF-492D-A578-053936CD5798}</author>
    <author>tc={6E0877E3-5534-4C2C-946A-C0F0F5315132}</author>
    <author>tc={DDDAB98F-3578-4B08-B5F9-50514AB02503}</author>
    <author>tc={30AB521F-CCC7-4170-9CBB-AE0EBAA18B2E}</author>
    <author>tc={CA7A8F95-7508-465A-81B0-4D397E37C23E}</author>
    <author>tc={67D9C1D1-9445-49AD-A88E-69D31F41E371}</author>
    <author>tc={7EA1A116-F9C2-4D4A-B701-66299233EB27}</author>
    <author>tc={813B3002-5585-4C82-96CA-30067E784A57}</author>
    <author>tc={A3A1C005-4C78-400C-AA5A-C595A8F6B0FA}</author>
    <author>tc={74450252-8B7A-475A-917F-12C7F1B0D68C}</author>
    <author>tc={AC60B2BB-BB29-48CD-BD6B-BCDFB7BB2573}</author>
    <author>tc={447AB99D-5990-4E4F-B6AE-945A697BA192}</author>
    <author>tc={DE6A425A-2D6F-4EAA-B561-A07FE2DB3EFB}</author>
    <author>tc={28BE9BCC-31FA-4FCA-8DC1-514102CED30C}</author>
    <author>tc={036C6F1C-3A20-4684-BEA8-C601348AA79A}</author>
    <author>tc={8F1E6D93-9B6D-42AE-8520-14B4A46085D4}</author>
    <author>tc={CED7A4E6-02ED-4C4D-ACEF-2C5BC8702255}</author>
    <author>tc={062B4CD5-DB08-4E76-B5EF-F66317E81501}</author>
    <author>tc={3D7F09E7-36EA-4764-8270-F331822D79F8}</author>
    <author>tc={37CFFF18-6735-4A94-A499-C1F8086872F2}</author>
    <author>tc={3345F3D6-DF56-4F4D-BD56-69BABFB1AE76}</author>
    <author>tc={966D66C3-6337-45E9-9D7A-C6F6237C32B3}</author>
    <author>tc={52DA0235-554B-4F9B-B035-4AEDDC8C7472}</author>
    <author>tc={639793A8-C43F-4348-9D50-176ECF4016C6}</author>
    <author>tc={537B5C08-E21F-494F-9ACE-EA305A72BEB8}</author>
    <author>tc={325F74FA-6756-46F9-931C-599DBB0151F0}</author>
    <author>tc={5DDA825D-0D1E-4584-B906-BC934A780268}</author>
    <author>tc={EAB5CF93-0D0D-42FA-84FE-82E243B99A36}</author>
    <author>tc={EC2CC7F7-3E8A-4613-89B4-FC9FD18B52F6}</author>
    <author>tc={8C36318F-C455-4C91-9463-5FFFEA3CCB94}</author>
    <author>tc={88807B0E-7EF1-413B-96B2-B64A3AF70639}</author>
    <author>tc={61C5C5C1-3AA4-4109-9FDF-712F9F86F228}</author>
    <author>tc={C577CEB8-27FA-43CD-AC63-0EF6AF1883D3}</author>
    <author>tc={53BB4117-4728-4581-8E44-A749759DA841}</author>
    <author>tc={37E6F3E3-DC9B-4B8D-8DF0-67092C4184AE}</author>
    <author>tc={43095F46-896E-4510-9F60-DE00BB330D8F}</author>
    <author>tc={B16AF617-9B69-4BAC-902E-62C00C876052}</author>
    <author>tc={E0A16DD9-B320-453A-87E7-23ABC85594D8}</author>
    <author>tc={E34B69E2-BDAB-4BAB-84FC-32CB5CA813AA}</author>
    <author>tc={DBA0BD2A-C614-4DD9-869F-365EAE9241E4}</author>
    <author>tc={932A756E-BD3D-4727-B42E-24895E8D1FDD}</author>
    <author>tc={3ED3FD44-4652-4068-A19D-A736C0938428}</author>
    <author>tc={AFEE4839-30EA-4210-AD28-4604C46647E5}</author>
    <author>tc={510D5376-A38D-4B82-8610-D42CB16F678A}</author>
    <author>tc={B0534573-9FAA-410A-8F34-C4068200AADD}</author>
    <author>tc={C02692C4-547D-4766-B9D6-3DFED7B64DA3}</author>
    <author>tc={76B3952C-EFF5-4ED1-AB33-987FA3068D37}</author>
    <author>tc={252864A6-E5D0-4E4B-88B7-5D487CA701A8}</author>
    <author>tc={CE3D110A-6619-4708-8CA1-2C79078F60B9}</author>
    <author>tc={3A078849-6A96-4F0B-B65E-9C491E987CCA}</author>
    <author>tc={86E6C2E0-5408-4FCC-85E0-FF40083AA117}</author>
    <author>tc={CEEDFB23-249F-4C2C-B472-A31B90297D98}</author>
    <author>tc={287251ED-E17D-4D29-A1D2-00AD0F88A59D}</author>
    <author>tc={468A8EE2-D583-43EA-AAEF-8D2FA7D12832}</author>
    <author>tc={A6132A46-1E87-4A43-800A-21F68AA8195A}</author>
    <author>tc={B8B11C49-C2E0-4402-8644-26A11AA84B7C}</author>
    <author>tc={D9060595-2645-4698-B9F5-AEC50B161362}</author>
    <author>tc={C5E0EE20-2BF1-410A-9E6D-46C49EA8D2DF}</author>
    <author>tc={773F4A27-BF74-4CF2-8B79-232905B0D697}</author>
    <author>tc={98EEF918-CF90-411E-A533-88A904E69970}</author>
    <author>tc={F95E519A-E8C4-4BA2-9F74-D81122461772}</author>
    <author>tc={8C3EC95A-850E-4AD5-AC37-6F29926CA9A7}</author>
    <author>tc={D5B9114C-9A9F-43F0-9984-A137289C4228}</author>
    <author>tc={7052781F-AE00-4B68-8553-94CDED25A0CB}</author>
    <author>tc={566C69BD-AB29-48C4-94D8-699AB55C8218}</author>
    <author>tc={019D959A-D86A-44B5-B6C6-71FBDF43DD5E}</author>
    <author>tc={7CC62A32-C964-41B6-9A29-D595B64B4668}</author>
    <author>tc={C65B73AF-267E-4DCA-B9D5-E20F4A0307CD}</author>
    <author>tc={15EB90F9-A39A-4493-8EFC-FFB560DB9092}</author>
    <author>tc={B97123EC-C3CC-4425-9B78-BAAA4F3BE918}</author>
    <author>tc={25C61C7B-B86F-4057-9F25-0DDB698294C3}</author>
    <author>tc={60728952-429D-4BF2-BE55-D86DDD995570}</author>
    <author>tc={C43B932C-ADF8-4DF6-BA57-E82D140F4A27}</author>
    <author>tc={B218A61C-A8D7-455C-94A3-B25D1B82FB19}</author>
    <author>tc={ADE63DB5-EA7B-4951-A23F-8255BDC643F9}</author>
    <author>tc={5C9C9FB7-A8B1-45B2-A788-C7D5FEED5A35}</author>
    <author>tc={84D611BA-9207-4E61-82CF-77F75C15DB98}</author>
    <author>tc={4FC85721-D3B4-407C-BD08-DBE62FA87B3A}</author>
    <author>tc={CFD0BF8F-01A4-40E2-BF87-B326DDCCFC75}</author>
    <author>tc={28620B4C-5314-4CDE-82C7-CB5CEC7EEF23}</author>
    <author>tc={B8B939B7-BEBE-4007-ACAC-D82D9B89D494}</author>
    <author>tc={72379B2A-A86E-4905-9E01-E8780C5F5083}</author>
    <author>tc={F2AF1050-2EF8-4F3F-B2F1-C7683F004FD0}</author>
    <author>tc={12B9C58C-171A-4428-A34A-44410DAF180C}</author>
    <author>tc={0D1A818B-EA1E-4C11-B001-FED23778B04F}</author>
    <author>tc={90D5B9C2-4FDD-42AC-AD97-1F59873F2B51}</author>
    <author>tc={87F01DEC-F636-4CD5-A3A9-C330BF397C2E}</author>
    <author>tc={B9E467C0-94E5-4C6B-9AEF-4D946B3DF2D3}</author>
    <author>tc={1DD36DC1-9DD2-4D1B-9063-FD9D78906054}</author>
    <author>tc={86DDED06-04E8-40A5-B867-D53D20E4676A}</author>
    <author>tc={3C2D709F-2FCC-479C-A97C-F5DE38B674EA}</author>
    <author>tc={62B3CC1A-A76E-40B9-8E3A-73F311C4C861}</author>
    <author>tc={0793A186-6138-47EA-A279-2112592E3013}</author>
    <author>tc={2EF86383-7E8C-4F67-B313-7F4887CBAE09}</author>
    <author>tc={64D58DFA-DBA7-48E4-9768-BE3C9058E726}</author>
    <author>tc={AE6FA108-43E9-41FE-822F-4951C9C740FC}</author>
    <author>tc={6FCD8EFA-F919-4148-931E-D32858CD97C3}</author>
    <author>tc={34456D99-F21B-4FB6-8E20-A0FA7C07B417}</author>
    <author>tc={8DEEF74E-CFE4-441A-9F5C-60EF1CCC5163}</author>
    <author>tc={6E788F27-AE78-49BD-9803-DB094D41E957}</author>
    <author>tc={9AF9C06B-3D74-4271-9084-8C4262AFDEAA}</author>
    <author>tc={06ED45BB-9897-4831-9625-2E4CB253CFB0}</author>
    <author>tc={AEE53319-3661-4D21-A990-CACADA73C8D6}</author>
    <author>tc={749A2DA6-D548-475B-8381-0AEDD51188AF}</author>
    <author>tc={08BFE985-B55F-4916-96EC-E927F4ECE41E}</author>
    <author>tc={FA50FA91-2AD0-48F5-98D9-3A4E1F505D82}</author>
    <author>tc={7B024E8E-D8A3-4DD9-BC01-C0BA7D307D10}</author>
    <author>tc={25DD271F-0F28-45E8-9F11-058068AAEB06}</author>
    <author>tc={DAA35B17-337D-4761-A231-C4FC2FF4AFB7}</author>
    <author>tc={3B8F151D-3224-4538-BC1B-AAFDF5AD6EBF}</author>
    <author>tc={BCC87463-157D-4CFE-8B23-7790AEE72C8B}</author>
    <author>tc={F16E9630-8475-47AA-888D-6FFC3B948D54}</author>
    <author>tc={CFED5E1B-2A5F-41F9-AA63-AFA8B624A01F}</author>
    <author>tc={90C367F8-B265-47CF-B15D-5B835E69760C}</author>
    <author>tc={D3682707-EF9D-4C95-992D-F770B7621EE6}</author>
    <author>tc={DED3A85A-F25F-4339-8011-5355EB7F2212}</author>
    <author>tc={B6610AEC-E2D9-4847-A86C-44439CF609B4}</author>
    <author>tc={9C6038C6-7A51-4678-AFE7-EA90294C288A}</author>
    <author>tc={981D1D33-04F3-402E-9A44-A3A334888827}</author>
    <author>tc={0CD97043-17E8-45F7-A4CD-ED0C8845992B}</author>
    <author>tc={356FC200-B91C-413A-8792-8AC074E41AE8}</author>
    <author>tc={C9F6F34F-574C-41DB-A739-A0ACB6FD2F16}</author>
    <author>tc={372575A2-F0BD-42D1-9EA7-898CB44B2D43}</author>
    <author>tc={9E1102C4-82ED-452D-94A7-2681994883D4}</author>
    <author>tc={B8134DFD-38D3-4945-8A1D-986F5AED3F41}</author>
    <author>tc={421160BC-755C-4830-ABF5-F4A613BC8A40}</author>
    <author>tc={C50C4B78-E6AA-4074-B829-C18A199EC589}</author>
    <author>tc={C522DC2D-7217-4DB7-9C46-541D800010F2}</author>
    <author>tc={FDF2666B-243E-4C8B-8D19-671E5CD17D26}</author>
    <author>tc={2F51E9D2-3E6C-4308-9253-B924626882CB}</author>
    <author>tc={B0BD983A-405C-4430-A6DA-48A7113DB34B}</author>
    <author>tc={6CF1BD6F-39A2-4133-8914-AC9B1B1F34AD}</author>
    <author>tc={37DAA37D-49CF-4AB5-B932-1C861C63F249}</author>
    <author>tc={53DB123B-D3AB-4B3C-84B7-1DD43D037738}</author>
    <author>tc={FA00A337-7DA9-4ED3-97C7-3EA43023B063}</author>
    <author>tc={9ED75362-2CDC-4B4E-8476-8E33441908FA}</author>
    <author>tc={189374B3-48D9-4979-87AD-9A3A2095AFA0}</author>
    <author>tc={01BEF30C-F351-43A2-8055-357ABC655EED}</author>
    <author>tc={72E78773-6C44-4BFE-BCD9-F2789B24CD93}</author>
    <author>tc={69E16CE1-B963-4172-927E-B3A74F2B02A5}</author>
    <author>tc={C2B94C76-4F38-4F70-9A8B-F012F5ADA68A}</author>
    <author>tc={4FC10C9E-224F-468A-BFCD-36D12B43E006}</author>
    <author>tc={5E8AECFB-D2C7-4CA0-9F6E-C790B9EE5FD7}</author>
    <author>tc={1B55E8A6-7C68-44C6-A1E7-5D11DC373F0E}</author>
    <author>tc={4DFCB310-702F-457E-BBB5-8FCBD2AAB0E1}</author>
    <author>tc={9DBF7BD1-196C-40CA-A4C3-CF08FC103172}</author>
    <author>tc={896399E7-3E7B-4856-AD22-19B84B2048D2}</author>
    <author>tc={754E2B61-DAFB-4F4D-9BA8-054F26294424}</author>
    <author>tc={32737B1B-72F1-4768-A17E-C83E4E79CFE2}</author>
    <author>tc={7A119DFC-C866-45F8-92EC-D8A3FB9D0A9C}</author>
    <author>tc={AC392385-A6A6-449A-9FF1-1A0CA9221480}</author>
    <author>tc={BE1308D6-504A-47C5-ADCE-D590BC45AE97}</author>
    <author>tc={38699263-4356-40CD-A259-7A9433F86DD6}</author>
    <author>tc={9B519C1C-4798-4525-A929-286C6287AEDF}</author>
    <author>tc={9C09588C-FDEB-4AA5-BB16-36B45E07665E}</author>
    <author>tc={443CA7DD-B3CD-4249-89AD-BB62CB90D8E7}</author>
    <author>tc={E816053F-1E84-45D7-A4BE-38226B0D1B93}</author>
    <author>tc={4070DCC7-4090-497A-8718-C5E3F4631C51}</author>
    <author>tc={95A2585A-6389-4D53-B485-F6D8A8E90ED7}</author>
    <author>tc={E120444C-B728-462F-893D-703B4D5DE38D}</author>
    <author>tc={D14EFD36-A583-48E1-9A7D-1D5A79CEE401}</author>
    <author>tc={AC348855-CB0A-4212-A4F4-DA34E2241F6F}</author>
    <author>tc={8C5901E7-6362-4F44-B4A2-810C5EB814F1}</author>
    <author>tc={A220DE86-35D8-4381-8438-CACE6DFBF6B6}</author>
    <author>tc={23CB477D-B410-4457-A58A-70FBCC0F438F}</author>
    <author>tc={1C2C35EC-81D3-41A7-B813-C0649D3B2B53}</author>
    <author>tc={188CC564-FE1C-44D0-B8D0-36D9900EE5E1}</author>
    <author>tc={F4E6D33F-D42A-4636-931C-F5759EBF10FC}</author>
    <author>tc={89A531DF-6DFB-4273-A27D-CCFDFCB538D4}</author>
    <author>tc={58B286C1-21F8-4777-B409-41CD1A881249}</author>
    <author>tc={722C7CB0-F381-4F35-B066-769A5E5A0F0B}</author>
    <author>tc={8F587CB0-6530-4D3E-9F6A-B78FD1F6EF91}</author>
    <author>tc={FD833E65-AFA1-458E-8C25-0CFC9AFB1E6F}</author>
    <author>tc={99FFBFCE-AD46-4085-814C-9228B733F433}</author>
    <author>tc={A134FDF1-4884-4939-9AB0-FE63514FE460}</author>
    <author>tc={0DBA2127-D3DF-4E9A-A9F8-E2ED150628F5}</author>
    <author>tc={BCAE973E-6AD2-4C7A-A119-AD19E23755B5}</author>
    <author>tc={646306D5-0969-442A-9176-59C030639047}</author>
    <author>tc={DF1DC56D-CC8E-47F5-9AB9-F66B0CF34B26}</author>
    <author>tc={A7D9991D-46D1-4887-83F9-9FC5E67D280B}</author>
    <author>tc={D6252CD0-CB9E-44EE-8DAA-1A8C32E06FC6}</author>
    <author>tc={124F83F7-4B39-4419-8D71-53657F5647C6}</author>
    <author>tc={DC138FC8-1ADD-4C91-8CBD-9D23CEF02A0D}</author>
    <author>tc={02850DFC-4821-4A34-A34F-6BF8E9AEB526}</author>
    <author>tc={AA4BEB09-6321-4403-9482-F088D4B99FE9}</author>
    <author>tc={5BC42ED9-A154-4B22-90B2-4F50702B91C1}</author>
    <author>tc={C4D10046-9E58-462E-AD16-134E6FB4C541}</author>
    <author>tc={BDFDB5AA-89B3-47CA-8A5F-DB1168A605D5}</author>
    <author>tc={CAE2CBF8-670C-4395-9DE8-96D173B40D73}</author>
    <author>tc={91ADC564-4A96-40C6-A69C-4BD30F918851}</author>
    <author>tc={4B998299-ABA4-4E47-B0F8-48CE50435077}</author>
    <author>tc={8AA417C4-6E83-473B-B661-2F5AD4566033}</author>
    <author>tc={2EB1D0A5-6B16-4EEB-8C72-C1EC07FDB8E7}</author>
    <author>tc={2B9525AE-4259-4C42-844D-5EC336F39A5D}</author>
    <author>tc={8BED1C4E-C05B-4BD5-8AEA-DD598B02A412}</author>
    <author>tc={493B3BAA-A939-496A-9A84-E8DB457A993C}</author>
    <author>tc={5628CD2B-74D8-49D5-B449-BF2BA3F2D82C}</author>
    <author>tc={900E3C68-8F7E-44D4-B2B4-D267A91AE3BB}</author>
    <author>tc={5FA5F14D-2703-4A21-907A-441F41CA3673}</author>
    <author>tc={2EA09D2C-EDD7-4FD8-937A-47485005576E}</author>
    <author>tc={371D9D92-D298-4637-84D1-0E8F02BF9E30}</author>
    <author>tc={8DF549D3-991B-40DE-9972-47A8E4A9B9C4}</author>
    <author>tc={67C7AD55-E1E1-4185-B3C5-E0CF332449DC}</author>
    <author>tc={70640937-AA74-4BB4-88F2-11E6FD66BBA8}</author>
    <author>tc={AB8E8789-3A4C-4437-82FA-5E41AD05095D}</author>
    <author>tc={430B84E1-3061-4758-81D5-6C4366F03C1A}</author>
    <author>tc={997DC53B-5DB3-43E2-892A-2D0B0EBC35DB}</author>
    <author>tc={4B95A07E-97EA-4968-985A-57183DA1CA08}</author>
    <author>tc={051E8E9B-7661-4ABB-B824-DDDA58657EE8}</author>
    <author>tc={3B675C8D-B92B-4836-8F9C-AEED58210A0F}</author>
    <author>tc={3895E591-8195-49F2-891A-2063C2B35586}</author>
    <author>tc={C7A183E4-FABD-472C-BFB2-AAD84CBB8EC8}</author>
    <author>tc={F5BD515C-AA4F-47CE-A861-538109245AA6}</author>
    <author>tc={A645609B-0477-410E-836A-1C75CBA9BFDF}</author>
    <author>tc={8298EF48-80C2-4FA1-A804-9BFF11E7C383}</author>
    <author>tc={C8857943-75C0-4D9C-869F-785BA600A37B}</author>
    <author>tc={0933049B-46D6-4495-86EB-578DB889B83C}</author>
    <author>tc={6CB5EDD8-B239-4B9F-8104-00F063D65220}</author>
    <author>tc={1F6ABEBD-A87A-41F7-8F17-D875B741A80F}</author>
    <author>tc={19516E5F-AF94-44D2-8C52-3B1919B9D72D}</author>
    <author>tc={81389E23-930F-42B3-AFC8-F7E3D37F7E65}</author>
    <author>tc={58F13453-FBD2-489E-A8DD-69A9A7E3111D}</author>
    <author>tc={B1C363A9-AFDB-4D6E-A1A1-8472FD576A7E}</author>
    <author>tc={A33BF378-186F-4482-89E4-831A08B72600}</author>
    <author>tc={146E0CE7-067B-420B-894F-C371F76098C8}</author>
    <author>tc={584A3950-CB89-4E56-8DB2-92A44EA2528D}</author>
    <author>tc={04ACED69-CD11-4789-9BF3-58D41DF8AFCA}</author>
    <author>tc={D9A1C4C4-CCA6-4913-9489-CA98FB1E6AA0}</author>
    <author>tc={B0C9EC48-4A27-4869-AC9D-14669A7CE385}</author>
    <author>tc={B6D6293E-EA14-4C1F-A9D3-A134CC13CD70}</author>
    <author>tc={88D4E305-CD65-4F54-A3AA-4A37D32A52B5}</author>
    <author>tc={707A0150-0C1A-4CCC-A66E-FF68B9B70D29}</author>
    <author>tc={FC063D7A-86A2-46DA-A0F5-6C852405DF70}</author>
    <author>tc={47054016-59A1-41D2-8B95-04FFA7D7FB31}</author>
    <author>tc={BDE04D23-378E-4F74-96ED-62234EFEBC69}</author>
    <author>tc={75D0994B-767A-453A-BD98-A0935238FE43}</author>
    <author>tc={F3B9A997-2E2F-4F6E-A11B-1B1107E841FC}</author>
    <author>tc={CF2F3818-72A5-4912-AC46-588761A3C605}</author>
    <author>tc={74848815-24CD-4233-B8DB-254DC5B251FE}</author>
    <author>tc={236AF7AA-C604-4D1C-A607-EB7AA73CBA04}</author>
    <author>tc={79F7CCDB-0515-4415-8B61-C9539C7CC974}</author>
    <author>tc={0E579748-5A69-439C-83D5-7A94DE76D17E}</author>
    <author>tc={36C1F6A4-4DA2-41D3-AC43-1EDBE389B6FF}</author>
    <author>tc={134D4D6D-EC29-437A-B69F-B59F6E9E47A4}</author>
    <author>tc={A5FCE015-BDA4-4976-B223-AE4F6291B440}</author>
    <author>tc={718302EA-050E-4273-9F75-1A8E8D4BCC32}</author>
    <author>tc={99428260-A5C8-422B-AC3A-246CC0394228}</author>
    <author>tc={ADB41636-5DAF-4232-BDF7-B9DD82FC6C84}</author>
    <author>tc={048176A2-8884-496D-B1A1-375B15AEF7F8}</author>
    <author>tc={10431F2E-9CF7-44D1-AE8F-3BB5B347F16B}</author>
    <author>tc={39429A6F-698C-4716-B6ED-BC71F40031FA}</author>
    <author>tc={07AE2604-0BAD-483C-A41D-AF8538467B22}</author>
    <author>tc={64A6FCF0-FB8A-4380-9B33-21C03665E2A8}</author>
    <author>tc={15B45F9E-DD7C-443C-A810-20898D8D5ACE}</author>
    <author>tc={FBFCE39F-8829-4068-B6FB-1860C94FCE19}</author>
    <author>tc={C5B788E3-62B3-4685-A4D6-E26B05432063}</author>
    <author>tc={7DC16C49-11A7-45A8-B73A-5EA4772E3471}</author>
    <author>tc={F18C8C28-FC94-44E5-BC2E-3C55BD4B2D85}</author>
    <author>tc={BB225399-0C1D-4C6F-80BF-D62E9E989C54}</author>
    <author>tc={C170F114-2AB8-4527-AA8E-546A7EFC11BB}</author>
    <author>tc={A6B22392-5A08-45B5-B3D5-A63F9A0F2BED}</author>
    <author>tc={7C7A3F9E-2E20-441D-B13A-A417031918D5}</author>
    <author>tc={FBEF8AC3-2E9D-4952-834B-CE1E8A18F28B}</author>
    <author>tc={93F45785-D542-43DE-B7C8-4FE62B7FD564}</author>
    <author>tc={87A1E3C5-DB28-426F-8686-25F8B88210D3}</author>
    <author>tc={9388BEE0-2E26-41D8-B4B1-7C9A76BFEF27}</author>
    <author>tc={D0CF0949-A4D1-44F9-A522-5A174461EB9A}</author>
    <author>tc={B2E26708-3877-4ECB-A3B0-EC2C0B3957CC}</author>
    <author>tc={781912EB-7731-4B3E-B4D6-F03CC7974FDB}</author>
    <author>tc={67E14D32-6272-472B-9DA9-6A7F96380014}</author>
    <author>tc={5ED934EC-7FD6-47FC-862D-9C9CA308B5D2}</author>
    <author>tc={76F2CB26-3F63-4F88-A233-6823C102DD96}</author>
    <author>tc={E7C3C3A1-5D71-4AFE-A2E5-60A9F1A4040C}</author>
    <author>tc={A5C8DB46-7167-44FC-9D30-37BEA247331A}</author>
    <author>tc={7808F42D-ED4E-4208-9E01-1382A073490F}</author>
    <author>tc={60016DBF-D7D2-4142-9221-BCC6BEB00AC4}</author>
    <author>tc={C43CC78B-4F07-4BBE-92A8-ECC1B1F41187}</author>
    <author>tc={4F5E3ACA-0376-4231-88E4-87552D4C30E1}</author>
    <author>tc={11AA1648-96EE-4176-BDDF-ACC9141DF5E4}</author>
    <author>tc={DA079000-1DF1-462E-A4D1-E8A4142908B8}</author>
    <author>tc={0E9C64FA-E434-4B3F-9103-90CB72D612B7}</author>
    <author>tc={A9EBAFD7-2861-43B8-9711-A03DF2221B43}</author>
    <author>tc={30320066-EF70-4257-8680-BDF481239078}</author>
    <author>tc={B3E3C5CD-DF75-475A-AC65-622A78BFF3C9}</author>
    <author>tc={C83448A5-AF92-4C15-A586-42371014EC89}</author>
    <author>tc={FD4C0CDB-AE39-4751-90A5-AC32E01B0D83}</author>
    <author>tc={0E82501E-EA7D-4B3D-8181-9EAC0AAACBD4}</author>
    <author>tc={6AD5FDAF-2A69-4ED7-8964-497CB1CDA54F}</author>
    <author>tc={0494A5E3-5C76-4530-A905-D531FD51FD3D}</author>
    <author>tc={B105C7B7-EDCE-46D4-B984-06DAF879D3FF}</author>
    <author>tc={B357A770-3AF2-413B-9499-64443B1D2089}</author>
    <author>tc={71837F6F-DCC1-4B67-A456-72F3B4175ACE}</author>
    <author>tc={53F6F727-F6AF-4FA4-99DF-AA66662D9485}</author>
    <author>tc={EC3428DF-CD3F-4359-8BE1-BE51168A0C15}</author>
    <author>tc={A838D017-AE2C-4D76-A07D-AEB4CDD080A3}</author>
    <author>tc={207070F8-0D8C-4847-8CDA-8BF5C9EDD1B6}</author>
    <author>tc={98725FAA-0529-45A2-9C99-CF6003BEC7C5}</author>
    <author>tc={6FCD5B2E-CA8C-4C5B-9B3F-865786AD75E3}</author>
    <author>tc={D56ED2C3-20EB-4D86-A585-BE7DF68EC222}</author>
    <author>tc={EE4F241F-5C74-4F4C-B44B-CBA4F5D5734B}</author>
    <author>tc={7EC686AE-0552-4BF2-96FF-4533C0D27825}</author>
    <author>tc={129AE836-BDFE-418D-B8E0-ADAD99B2A629}</author>
    <author>tc={A3B4CFC2-4883-4DFF-8D77-C4DEAD57FB18}</author>
    <author>tc={8AD6D454-9A2B-4FF2-98DC-EB189A00F0A1}</author>
    <author>tc={B4699BF8-FDA3-4C1F-A61C-B285B08F54EB}</author>
    <author>tc={E2ECB81D-A37F-422D-B9BD-737D0AB39EC5}</author>
    <author>tc={5591C09B-670D-48BA-B9E5-0C9FA1B3D651}</author>
    <author>tc={CFDF71B5-A469-4BD7-A580-E4CEC12E0069}</author>
    <author>tc={81A0CEDB-942D-4F3D-8BD3-951BAAA4B22B}</author>
    <author>tc={52CF39BD-8E16-4D17-AF54-EB040515D174}</author>
    <author>tc={A1FFB203-1294-4EB8-B062-71809FA87E6C}</author>
    <author>tc={FA49795A-96E7-4FEE-8133-6DD28EDB6027}</author>
    <author>tc={22419D56-C285-4129-8E6D-89A9A32D97FE}</author>
    <author>tc={79595E25-563E-4FD1-A635-3EFBE05D0A25}</author>
    <author>tc={E22C8712-7791-4659-9441-EC387C1118B7}</author>
    <author>tc={39B98915-9639-450E-B746-271B267BF309}</author>
    <author>tc={B9437BBF-9EE6-4F57-B76E-C5CD0E1C3865}</author>
    <author>tc={10584C00-7150-4E6E-8DEF-682A95CC00D9}</author>
    <author>tc={B444A31A-0166-4EF7-8E75-7AA547A4929C}</author>
    <author>tc={263AC35B-123C-412C-937B-88C10AB87A1B}</author>
    <author>tc={2BCC5BEF-F8B2-491B-85AC-5CC3714638FA}</author>
    <author>tc={863AA9E9-496D-45F3-9CC9-C01697B482E5}</author>
    <author>tc={4626D939-538B-4204-8978-7BD524DD3409}</author>
    <author>tc={1374CE71-8F42-4E1A-A443-3BCE347E0344}</author>
    <author>tc={9E90C870-98E8-41D2-8772-F83050EE7C9A}</author>
    <author>tc={C2F6452C-95CF-4590-AC8F-7E61181BF59C}</author>
    <author>tc={CD4754C0-A676-44E9-B6A3-B2C19C5CC6BB}</author>
    <author>tc={DC0DA9F3-8BB4-47CB-806A-52245CD5958D}</author>
    <author>tc={2EFD5D84-AC20-4A30-8EC8-8E5CC7372617}</author>
    <author>tc={29C14DB7-E484-4264-8605-4251E68DFE26}</author>
    <author>tc={86A6A834-5902-4EAA-94D7-9FA17C8F2E20}</author>
    <author>tc={EB7B5403-91BF-4B5D-8E8B-16218BE42ED8}</author>
    <author>tc={C1A01379-7B26-4BA7-AE14-F3FA63F5463F}</author>
    <author>tc={53FF73C4-717C-4BEE-B179-66530DE58E5B}</author>
    <author>tc={299C0466-4CED-41BB-9C92-646A8C500318}</author>
    <author>tc={9C449F94-D6B7-4F9A-A0E0-C3F8456B76EF}</author>
    <author>tc={9E5392DC-B5AE-4D78-9CC2-8A499FC3A333}</author>
    <author>tc={23807B7C-7270-44C1-B635-926B85D2A277}</author>
    <author>tc={A5EB5C41-C2A7-4878-8C60-53D3D3BE7C8C}</author>
    <author>tc={7A7C7FEB-18DC-45BD-BA9B-2ECD262CC928}</author>
    <author>tc={01749A92-2151-44B0-99D4-427AF7C146B9}</author>
    <author>tc={3CBAB359-050E-4939-ACDA-C26F5CC56739}</author>
    <author>tc={538CEB68-C247-4DB7-8458-77497208953F}</author>
    <author>tc={375B98D8-D7D9-4396-9007-E85F5ED33B9C}</author>
    <author>tc={6646D185-8FC1-4E36-B0BC-CF8809BB1059}</author>
    <author>tc={0C8C2A1F-2EA5-475E-96A4-E0A2B57401A6}</author>
    <author>tc={34DDF2F9-0066-4AFC-9196-FA9640B49B1A}</author>
    <author>tc={FCF4CFB4-9B44-4888-BCDC-5574D487632E}</author>
    <author>tc={16DDF62B-3493-43B1-8A97-E998F8A5A057}</author>
    <author>tc={EE72E71E-9EB0-45C7-8FD2-77B22AAE108D}</author>
    <author>tc={699829B1-9BDD-4B9D-8A5E-D22D8BB5F7C3}</author>
    <author>tc={5A1C976B-FA56-4EEE-A1C2-6828CB9AFACE}</author>
    <author>tc={3479F60F-0CD7-4170-BDD5-F52BAA418C84}</author>
    <author>tc={0BD5BED0-99E6-4B24-A796-E6A9ECF4854A}</author>
    <author>tc={69811A4E-159C-444C-94AB-A10D73981D5D}</author>
    <author>tc={BF561B45-DA6D-4593-B642-4A988B102C2B}</author>
    <author>tc={28D8DC9B-D2FA-4676-9D4F-EB0C25343C25}</author>
    <author>tc={21BE06CA-FF5A-4CBD-AC76-570501FA6C30}</author>
    <author>tc={BEEE6712-5DB5-4161-A2A5-6A515DA9CE00}</author>
    <author>tc={D008C4B9-566F-459A-A137-89CFB2064186}</author>
    <author>tc={C9DE6969-7D9B-4CE8-B1C9-8CA088528951}</author>
    <author>tc={9B24F668-93D3-468D-B3A1-9869DF7F7FB2}</author>
    <author>tc={CB748592-D02F-4A31-ADDC-F55EBB1FB3F2}</author>
    <author>tc={851397FD-5CE6-41EF-A0DE-1289979E95A5}</author>
    <author>tc={3EA55B3E-C66A-42FA-B8EB-29303042F8A3}</author>
    <author>tc={4650B1F3-D9BE-412D-8CC5-23A5B665925A}</author>
    <author>tc={5B4C91B0-A406-4B0A-93CC-1373D2352926}</author>
    <author>tc={FF23EDBD-DC41-4024-AADB-7E6E977E8967}</author>
    <author>tc={B0C0B882-CDB6-446A-B8F7-1FB75B22E8CC}</author>
    <author>tc={5271C18B-3D38-4C74-8390-457D3A49E5E1}</author>
    <author>tc={A79D3D30-2795-4BF0-BA10-7A415DE242E0}</author>
    <author>tc={E326800D-9FD2-47E4-A75D-0F51251C0DFB}</author>
    <author>tc={399BFD37-C343-4660-AFD9-1B7BAF931D59}</author>
    <author>tc={46333A28-F68C-4FEE-AE8E-70FA19400199}</author>
    <author>tc={58497641-4D87-42CE-AC66-1930596EC83B}</author>
    <author>tc={3F31E4E4-C84C-4FE9-B2FB-9C174F484780}</author>
    <author>tc={F65DDC44-D868-4409-8753-CC7F3E751B71}</author>
    <author>tc={94C457DD-281E-4142-B124-09DBE0B956E5}</author>
    <author>tc={6AAC8545-50F7-4B88-B235-DB0E7BF6B4EB}</author>
    <author>tc={935EE407-932A-4777-96E5-101F979FAA4B}</author>
    <author>tc={E2B0D93B-519C-4056-9544-13D2B41F13C2}</author>
    <author>tc={B05E981F-9710-49AE-A5E2-829E5FF3F515}</author>
    <author>tc={BD9AA69B-2632-4C0B-B352-62224369BED5}</author>
    <author>tc={0BBFF137-F00E-4D36-9032-7B82B1FC4554}</author>
    <author>tc={1F822438-51A3-4C7F-AFA3-7BA653B1FC8D}</author>
    <author>tc={BD108FEE-DF53-4C8D-AE8E-B010BBA7EADB}</author>
    <author>tc={77D35BE6-39FF-46DF-AEA0-4D81923BEEDF}</author>
    <author>tc={9D9696E7-04EA-417E-9CB9-BAB835F1E435}</author>
    <author>tc={7FA88FF7-2C17-4E87-95D3-0835EB1650AD}</author>
    <author>tc={4D54B362-2BE0-4C9D-9757-B4EBC4BF1393}</author>
    <author>tc={F75FA92F-9A3D-46D1-B03E-F5FA965E23A7}</author>
    <author>tc={F086E733-022B-4124-92DB-8E002E1A45ED}</author>
    <author>tc={7AF322A6-0866-48AF-A22E-2D4D9FEC5D1F}</author>
    <author>tc={013C69E2-DAFD-4E70-A30A-550D17823ADA}</author>
    <author>tc={22916125-A3EA-4D52-BDF9-F33A45E3B24C}</author>
    <author>tc={A0163BA4-79D4-417E-A52E-7261D6119309}</author>
    <author>tc={11777F4F-D143-469C-90F1-C8D39786BA21}</author>
    <author>tc={7FA2B65D-59C8-40F1-9FB3-DA80BC8A4711}</author>
    <author>tc={C43187EE-2BEA-4229-8729-6BF013FD1255}</author>
    <author>tc={ED124EA4-2EFC-499B-B0BC-E05A6FB2297A}</author>
    <author>tc={577BE6FB-FC0D-4645-B5AA-173C9309DBE4}</author>
    <author>tc={BF08CB62-1D25-466F-8CA3-D9F92A0FFC49}</author>
    <author>tc={3A0AA5A1-C0F1-48A9-8E5E-FE3E273A82C7}</author>
    <author>tc={3593C8BC-EEED-470F-B770-9AD123D05948}</author>
    <author>tc={2E9FD92B-715F-477B-BD3E-3B908849D5A3}</author>
    <author>tc={8F9D2968-7404-485B-8A25-A3FEA981BC63}</author>
    <author>tc={7F278B7A-4060-44CC-ABEA-1ED616381552}</author>
    <author>tc={2859B664-E54C-41B9-86FF-E4A44B8E8842}</author>
    <author>tc={E366CA34-9EFF-4908-B36E-D0EA6597644A}</author>
    <author>tc={7826FFF7-8F91-409A-AB24-2AF055562B48}</author>
    <author>tc={52851EDE-67A5-4524-8795-95C0351C7A92}</author>
    <author>tc={A7AC87BA-089B-4847-B994-D1E723D2B6E0}</author>
    <author>tc={D896A684-4466-4EF0-9D8A-91D7629DCBAA}</author>
    <author>tc={F0B6E815-B74A-4021-869D-7FB7C4CF43F8}</author>
    <author>tc={4DC9B0B6-A41C-4328-9510-CF26E224DEC6}</author>
    <author>tc={F7600547-5D41-47A7-81E6-C7522C3BFAA3}</author>
    <author>tc={309D9889-573D-4C7D-B392-508C6F3F0C4E}</author>
    <author>tc={8D1AB9B4-23C1-401B-9B5D-987951AD2154}</author>
    <author>tc={8901A9A5-8EAC-4FC1-B0FD-217C9032BB10}</author>
    <author>tc={221202C2-3136-45C6-B66A-BC51D49C9657}</author>
    <author>tc={F2138E3C-6E78-4D20-A93A-77D28ABE7EB4}</author>
    <author>tc={FFAB21CD-84CD-481A-9088-12E8812951A0}</author>
    <author>tc={E78BDA67-4899-4871-88DA-486CF4B016EA}</author>
    <author>tc={9C18431F-49C7-493B-A88D-B6889704DCD4}</author>
    <author>tc={D90F0402-A4A1-44D6-AD11-FF582542F89C}</author>
    <author>tc={13B1CE02-E41E-4562-8FCD-346FE1C6A2B2}</author>
    <author>tc={77645E2E-A0EE-4B2C-8E68-EC7CCA48258E}</author>
    <author>tc={47B0B747-FC81-43E2-82D9-DA2BC6EC9283}</author>
    <author>tc={30BCF14F-BCB8-4320-B318-C7F5A935A706}</author>
    <author>tc={9FC3E84D-8E79-4302-9FF9-5D4B78251962}</author>
    <author>tc={1DE3933D-5C03-4176-841A-DA6883B20CA1}</author>
    <author>tc={ABB8716B-7894-43A3-8BCA-6B373E4B20D8}</author>
    <author>tc={03EDE318-042B-4A6A-AE44-8DAEFD3E1650}</author>
    <author>tc={4DCC292E-9773-433A-B921-54C3CF5849A4}</author>
    <author>tc={DAB83CB4-DFD8-4D2F-B2FA-014F099829BD}</author>
    <author>tc={331A7C8B-A2DC-468A-B9A2-4D5AC43A3656}</author>
    <author>tc={BB13A109-AFE2-4BD2-924B-8718B1252CC6}</author>
    <author>tc={72672224-49AA-4153-840D-7A3681888F31}</author>
    <author>tc={7DF2C139-AF96-4937-89F3-F8F7CFF245BE}</author>
    <author>tc={36745F28-FBCA-4F5B-8082-37572CA95AFC}</author>
    <author>tc={46A00EEF-0CA7-40A1-A5F4-157C0879B0C9}</author>
    <author>tc={28FDD719-5469-458B-8280-A6D1659757FB}</author>
    <author>tc={7BB76F2F-4E72-4F48-AB3C-4609785C54CC}</author>
    <author>tc={91131C9B-8F54-458E-9D9C-84878DD00C67}</author>
    <author>tc={E3D1EF8B-50D1-4CDA-9AF9-4DC562C2726B}</author>
    <author>tc={A2FCDBD3-D5FC-45C3-8F54-7295E6B3597D}</author>
    <author>tc={A0287FF0-7128-43DE-846D-A494AB4847CF}</author>
    <author>tc={31131E85-4F1E-41BC-8BDD-BAF7941F4951}</author>
    <author>tc={BD92B539-972A-4049-B239-8BCBB21A091B}</author>
    <author>tc={30D741FC-0F7F-4613-9552-506B87B00B3D}</author>
    <author>tc={C7284952-0AEF-4407-B549-2C7C1009D648}</author>
    <author>tc={B8474970-2F84-4713-9E68-FB5D2951500E}</author>
    <author>tc={A87581F8-98F6-4E32-9001-0264F415B89F}</author>
    <author>tc={9C265CF3-BA3A-49C7-917A-74ACD077303D}</author>
    <author>tc={676891ED-40F8-4C99-807F-3A13024839C4}</author>
    <author>tc={D5C66552-B31C-473C-9FF4-BBC5DAC1A261}</author>
    <author>tc={E66AA7F2-1389-45E0-A9E6-BAF41C963633}</author>
    <author>tc={831A6C3B-7E92-4A46-87ED-DDA79996C767}</author>
    <author>tc={A73187E2-4847-47FF-9997-162828C1ACB1}</author>
    <author>tc={0BEB50BB-7D4A-4D28-BBAB-395C554FF7ED}</author>
    <author>tc={580CCEC3-6D8E-4ED2-BAC4-E7AAC0C3CDE1}</author>
    <author>tc={B9ABB909-910D-41EB-B1A7-08252A1768FB}</author>
    <author>tc={0C4B6456-C955-4088-AE32-87804E01C84C}</author>
    <author>tc={FB5A7833-9634-48C5-BDEB-CFEFF1222F5B}</author>
    <author>tc={AD6B12CD-C8D9-4466-98DD-AE4068B24B01}</author>
    <author>tc={BB66C055-A72B-41EF-8E59-37DD3F506EA5}</author>
    <author>tc={BC5E0A0F-0E22-49A9-B414-663DE95E44BD}</author>
    <author>tc={5F515366-3E39-46F7-A47F-4C99D33E580D}</author>
    <author>tc={106FFC99-EA57-4C3C-B3EC-3B991893CFC9}</author>
    <author>tc={E9E4E844-A7A5-4D15-A991-B391DA929476}</author>
    <author>tc={60C03012-C982-4419-8ABE-8F85E20A084E}</author>
    <author>tc={04D75A4F-F90B-444B-BE6D-03C2DC9C9AAE}</author>
    <author>tc={A027F3BC-7943-488D-A44C-14EE8F9E5D34}</author>
    <author>tc={B9A0E288-DAD4-477B-8B0C-4DEC403BD09E}</author>
    <author>tc={91514AE1-952C-4042-8627-7552FC8CABDA}</author>
    <author>tc={6222B0C7-8DEE-4CE5-B782-CBC910B96BAC}</author>
    <author>tc={BBFB643F-01F6-4B45-843F-7DDEC98700E0}</author>
    <author>tc={ED4BDD10-1C4B-4732-9FE5-E1F3D15FF9F1}</author>
    <author>tc={7326FE0D-0D17-412A-819C-CE9D90FA7775}</author>
    <author>tc={35B0FAD6-A42A-4050-8976-064152772211}</author>
    <author>tc={3BC23A79-753D-4CE8-A80F-F0F29F8E5F86}</author>
    <author>tc={6FF550B3-77BF-4605-A657-0A3D02C60CA5}</author>
    <author>tc={B4267585-1484-4643-A828-813A5699C0C9}</author>
    <author>tc={9B6DB228-71F4-4B5F-9CD5-2125C50DC576}</author>
    <author>tc={A5E517B6-9FB7-4D67-820F-87DCDE2AFADF}</author>
    <author>tc={42AF22EE-C75D-4EDF-AC01-78005A2DD3AE}</author>
    <author>tc={66B0815A-6797-4A8A-851E-796287648D7B}</author>
    <author>tc={074FD65D-9CCC-4B9A-88C2-3A4B29B0F636}</author>
    <author>tc={9DCFBC86-CCA6-41BD-BC0E-6D24462E1103}</author>
    <author>tc={73600EBD-8CD7-45A9-8FA3-C3EEE91489E7}</author>
    <author>tc={661E6417-AA69-41CC-8BF4-326B6E829044}</author>
    <author>tc={50E62D90-9F68-44A4-ACF4-693516A3B649}</author>
    <author>tc={AEDA1E4A-069D-4F9F-B592-58385D7921CA}</author>
    <author>tc={1B2448B5-4A44-4632-8A96-E1277D31DE28}</author>
    <author>tc={2A1F4888-B58E-487B-839E-97466E35F01D}</author>
    <author>tc={B10C65B1-E2F4-4A55-94FA-9FC06831A492}</author>
    <author>tc={B55B61D3-C171-4F89-8AE1-9214172B36EC}</author>
    <author>tc={8E278251-F5C5-4450-841A-089E63B18686}</author>
    <author>tc={F65F30FE-058F-4350-A7B9-621C008C041C}</author>
    <author>tc={A5145BC7-0675-41DE-B3FC-538BD912E3BD}</author>
    <author>tc={F95B3EA6-0B7C-4F56-804A-C86FA1BD9CA4}</author>
    <author>tc={49B7023A-F26F-4B07-8571-869DD54134BC}</author>
    <author>tc={27CD31B1-30EE-4BCA-B868-AC80E188B8BF}</author>
    <author>tc={9B6309E6-9341-41ED-B433-38117A772BB4}</author>
    <author>tc={3D6A937E-E5FC-4D35-9BF2-C5994A27FE38}</author>
    <author>tc={DF28A2C7-9186-4449-B62A-808F08CD2D3E}</author>
    <author>tc={D9ADFEFB-FEC3-439C-A591-8A2B3685F1FF}</author>
    <author>tc={50146435-3FB0-40D2-AA08-8842C9E0EC1D}</author>
    <author>tc={24870FBE-DFF2-4909-946B-A8E936E768E2}</author>
    <author>tc={1BA5620D-41B7-433C-BD01-A93F35691771}</author>
    <author>tc={06941D83-4756-4848-8E40-2BCE928AD433}</author>
    <author>tc={B4286C4C-1A53-41B0-BA96-55A24ABFC6D0}</author>
    <author>tc={7138A38E-313A-4AC2-A1B2-E2A15BA988DA}</author>
  </authors>
  <commentList>
    <comment ref="AZ7" authorId="0" shapeId="0" xr:uid="{39E98043-BC56-403A-A959-006886BAE2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 authorId="1" shapeId="0" xr:uid="{21826CF7-C3C3-4EC2-B482-CC5DC3C656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 authorId="2" shapeId="0" xr:uid="{FD4314EF-1DB4-44E6-99A2-A7D46B421C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 authorId="3" shapeId="0" xr:uid="{6A702676-02CC-440E-977A-45034CE446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 authorId="4" shapeId="0" xr:uid="{7730F0D4-AFA9-4B61-B04F-D296154159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 authorId="5" shapeId="0" xr:uid="{B6ED14FF-44C9-4478-ACF5-55FA73B8F1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9" authorId="6" shapeId="0" xr:uid="{8601F94A-6FAA-40FE-8245-B6FC573BC7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7" shapeId="0" xr:uid="{83F642AB-042A-4BAF-836E-F59665F46A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8" shapeId="0" xr:uid="{1387E36D-1408-47D8-9777-6CA9AD884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9" shapeId="0" xr:uid="{930E0C86-EE17-414E-9F7A-C7B2010535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10" shapeId="0" xr:uid="{9AE959D8-DC57-4B96-8562-92BC24039A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11" shapeId="0" xr:uid="{530DCBAE-22F7-4DCE-9E38-1C444FF3A4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12" shapeId="0" xr:uid="{45A04611-5F39-445B-8D7E-3C0395A9AC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13" shapeId="0" xr:uid="{25713309-BBD1-4280-8E85-01E4E82878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14" shapeId="0" xr:uid="{D58A386B-B794-4E6F-B3B6-FC37BAE55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15" shapeId="0" xr:uid="{5ADC4B6E-74C1-426E-88DB-66E3AF579E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6" shapeId="0" xr:uid="{CD5843ED-DCF1-47C5-A073-6A3876C264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 authorId="17" shapeId="0" xr:uid="{3D291F05-B661-4D77-AD22-94DD5B53F5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 authorId="18" shapeId="0" xr:uid="{4B789DE4-79EA-468C-B048-0108D459B8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 authorId="19" shapeId="0" xr:uid="{FA2699AB-381A-4021-ABFC-F2877C56D8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24" authorId="20" shapeId="0" xr:uid="{2C2DFD9D-13F9-49A8-97D6-7EE79232CE93}">
      <text>
        <t>[Comentário encadeado]
Sua versão do Excel permite que você leia este comentário encadeado, no entanto, as edições serão removidas se o arquivo for aberto em uma versão mais recente do Excel. Saiba mais: https://go.microsoft.com/fwlink/?linkid=870924
Comentário:
    Não tem o lado esquerdo)</t>
      </text>
    </comment>
    <comment ref="C25" authorId="21" shapeId="0" xr:uid="{AA834E40-4580-47CA-9113-7960B97431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22" shapeId="0" xr:uid="{D33A6662-D100-4EFC-8B85-5212440D69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 authorId="23" shapeId="0" xr:uid="{BBD4BDF6-D87F-4C9B-B27D-27B85C05C3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27" authorId="24" shapeId="0" xr:uid="{42DD9175-727A-4DDF-8BDD-507719077B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tem Direita
</t>
      </text>
    </comment>
    <comment ref="C28" authorId="25" shapeId="0" xr:uid="{AC6DDAC5-4063-4C69-9E8A-A1E9473E44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26" shapeId="0" xr:uid="{FDB4E961-D4E9-4ACB-ACA2-C1634F37F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7" shapeId="0" xr:uid="{F8617CA6-DACA-474D-BC3B-DA92252787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8" shapeId="0" xr:uid="{FDF59964-A39D-4E9F-8388-59E20CA9DA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 authorId="29" shapeId="0" xr:uid="{A06082B6-CD65-47B2-B245-4FAC10592D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30" shapeId="0" xr:uid="{1438B7EE-BE0B-480F-9AC8-E47055A340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31" shapeId="0" xr:uid="{4D163D01-D7E3-4920-9283-4583181EAF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 authorId="32" shapeId="0" xr:uid="{3DC647D8-08CF-4AE9-9E48-2B5DFF68F3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33" shapeId="0" xr:uid="{2D9F9AFF-3FED-4DE7-BD69-4725FF664D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34" shapeId="0" xr:uid="{0E1B3E99-2F37-4187-AF03-C5780DE48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35" shapeId="0" xr:uid="{175482F5-5B68-4103-A42E-7DF5C46D29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40" authorId="36" shapeId="0" xr:uid="{6B8B64E4-550A-4D09-9910-0DF3FF09E8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40" authorId="37" shapeId="0" xr:uid="{70F8AD51-3ECF-42A0-8B76-2FBFE29051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40" authorId="38" shapeId="0" xr:uid="{AC67491D-C22D-4CC1-8999-B56F20FDB9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40" authorId="39" shapeId="0" xr:uid="{168336BD-52BB-4AC1-9973-1202B806FF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40" authorId="40" shapeId="0" xr:uid="{2633CA38-73CE-4A76-863E-4ABEF8426F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40" authorId="41" shapeId="0" xr:uid="{1C6018E9-600D-43BB-A387-E9A047607C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2" authorId="42" shapeId="0" xr:uid="{0F18D2FF-32B6-4922-BD95-01AF9476FC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2" authorId="43" shapeId="0" xr:uid="{21E996C3-9018-4229-9832-83D4744BE546}">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GN42" authorId="44" shapeId="0" xr:uid="{F06320B7-9B78-4446-9A3A-DBEDB58BDC35}">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40,2 km, será feito terceira faixa em 21,19. Por isso coloquei percentual de 53%.</t>
      </text>
    </comment>
    <comment ref="GU42" authorId="45" shapeId="0" xr:uid="{FB9FC22B-5CA9-4A62-9D30-9D8103EF259A}">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3,03 km no quinto ano e o restante 22 e 23 ano. Por isso coloquei percentual de 4%.</t>
      </text>
    </comment>
    <comment ref="HP42" authorId="46" shapeId="0" xr:uid="{9CB7C463-F184-4402-80CB-D2438268734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2,5 km, será feito terceira faixa em 1,21. Por isso coloquei percentual de 51%.</t>
      </text>
    </comment>
    <comment ref="C43" authorId="47" shapeId="0" xr:uid="{CB0786A5-1BE9-4606-B3CA-7BEB8AD2A5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3" authorId="48" shapeId="0" xr:uid="{02993D7A-BCBC-43FE-B9AB-F41F64EE78E8}">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HP43" authorId="49" shapeId="0" xr:uid="{D74817A5-491D-4265-B965-CEB9614CDE3A}">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40,91 km no 22 e 23 ano. Por isso coloquei percentual de 54%.</t>
      </text>
    </comment>
    <comment ref="C44" authorId="50" shapeId="0" xr:uid="{635E621F-C000-429F-A33B-578B49B9E5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51" shapeId="0" xr:uid="{0C656E1C-CE19-4470-A593-5543E0F06D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 authorId="52" shapeId="0" xr:uid="{D01D9380-F863-4EC1-A505-DFE966A7D7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 authorId="53" shapeId="0" xr:uid="{9FB7D81D-059D-4764-A368-BBE4E1DB7F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 authorId="54" shapeId="0" xr:uid="{3DEE9639-7513-4119-B4F6-FBE01629EC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GG50" authorId="55" shapeId="0" xr:uid="{51B7D8FB-7E53-450C-A9A7-5D0D5220E879}">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44,7 km, será feito terceira faixa em 1,35 km no 3 ano. Por isso coloquei percentual de 3%.</t>
      </text>
    </comment>
    <comment ref="HI50" authorId="56" shapeId="0" xr:uid="{CD99AFF4-C4EC-4CA1-8490-954BEB3D5A8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23 km no 7 ano. Por isso coloquei percentual de 23%.</t>
      </text>
    </comment>
    <comment ref="HP50" authorId="57" shapeId="0" xr:uid="{82D489AC-6145-441D-A8FC-BEA43D3277D6}">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4,9 km, será feito terceira faixa em 3,33 km. Por isso coloquei percentual de 68%.</t>
      </text>
    </comment>
    <comment ref="C51" authorId="58" shapeId="0" xr:uid="{0F0465CA-60BE-49C1-84FA-14F6635FDE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GG51" authorId="59" shapeId="0" xr:uid="{D422748D-6899-4BF5-9C66-391B0D3FC68B}">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2,23 km no 2 ano. Por isso coloquei percentual de 8%.</t>
      </text>
    </comment>
    <comment ref="HP51" authorId="60" shapeId="0" xr:uid="{284DBCE5-6B9E-4140-BB92-77AE9E7AD36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 km, será feito terceira faixa em 2,74 km. Por isso coloquei percentual de 63%.</t>
      </text>
    </comment>
    <comment ref="C52" authorId="61" shapeId="0" xr:uid="{36AA20D1-CF49-4B33-95F4-923B767B5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2" authorId="62" shapeId="0" xr:uid="{6013AED0-9A58-498A-A3AB-7A8502E53853}">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6,7 km, será feito terceira faixa em 1,17 km. Por isso coloquei percentual de 17%.</t>
      </text>
    </comment>
    <comment ref="C53" authorId="63" shapeId="0" xr:uid="{0E2F313E-3330-4863-A0B2-3ABC27ED63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3" authorId="64" shapeId="0" xr:uid="{820806B8-4629-441B-9E74-30216FE9B20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48,7 km, será feito terceira faixa em 21,13 km. Por isso coloquei percentual de 43%.</t>
      </text>
    </comment>
    <comment ref="C54" authorId="65" shapeId="0" xr:uid="{1C8E56A9-0847-4634-B25D-B0D6F44AE8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4" authorId="66" shapeId="0" xr:uid="{52A25E81-C9D6-4365-B76F-67C3BF8D4E5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16,63 km no 15 ano. Por isso coloquei percentual de 35%.</t>
      </text>
    </comment>
    <comment ref="C55" authorId="67" shapeId="0" xr:uid="{2DEAF10D-1AB6-42A3-BF96-1CF38242B0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P55" authorId="68" shapeId="0" xr:uid="{25F5A9E7-14D0-4034-AC3F-1980298F32CF}">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6,10 km no 22 ano. Por isso coloquei percentual de 20%.</t>
      </text>
    </comment>
    <comment ref="AZ56" authorId="69" shapeId="0" xr:uid="{F008FCE5-C022-405C-95E5-3BC1184F85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6" authorId="70" shapeId="0" xr:uid="{399AE653-D797-4EC4-90BD-F3F104FD13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6" authorId="71" shapeId="0" xr:uid="{F8BBC881-328D-4B51-848F-0441B699D7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6" authorId="72" shapeId="0" xr:uid="{81AD5F2F-2F0A-4DEF-85B5-253BE55985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6" authorId="73" shapeId="0" xr:uid="{DE5D65A2-EFC1-4998-98F0-C30D204F9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6" authorId="74" shapeId="0" xr:uid="{E2DD14DF-1E00-4A38-9C9B-0EF6EF918D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8" authorId="75" shapeId="0" xr:uid="{DA493419-5C05-4B49-BF89-EF47E3EC3F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 authorId="76" shapeId="0" xr:uid="{F8EB3BF7-A621-4964-9A07-0ADB97E946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59" authorId="77" shapeId="0" xr:uid="{3381614C-58BC-4982-A81B-4399FC322F89}">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t>
      </text>
    </comment>
    <comment ref="C60" authorId="78" shapeId="0" xr:uid="{52B23D3E-1E83-4C91-B496-5BED2F8947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0" authorId="79" shapeId="0" xr:uid="{2EA01065-9F24-485A-A7D4-A1A47BB1C4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1" authorId="80" shapeId="0" xr:uid="{087CA702-F6FF-4AA4-BC06-622950DCB0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1" authorId="81" shapeId="0" xr:uid="{2CB190A9-9A1D-45DE-836C-C3754333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2" authorId="82" shapeId="0" xr:uid="{57D81B25-6610-4A6D-992C-3E2BA4A01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2" authorId="83" shapeId="0" xr:uid="{B9CD5524-945D-46F0-9D76-413BFEDDE2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3" authorId="84" shapeId="0" xr:uid="{78B726EB-2BB1-40BE-954D-69A2EEAF2E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3" authorId="85" shapeId="0" xr:uid="{66B880D6-7F8B-4CDF-8750-1E0CE4AC94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4" authorId="86" shapeId="0" xr:uid="{0221D2CE-13BF-43FA-8F84-7092B98B38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4" authorId="87" shapeId="0" xr:uid="{59493D60-F5C7-4596-9356-FDCC05E094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5" authorId="88" shapeId="0" xr:uid="{05BC0A7A-3FA5-460A-BC1F-9E7F88C00D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5" authorId="89" shapeId="0" xr:uid="{96EC6B28-85BE-484F-B88B-19F79B7342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6" authorId="90" shapeId="0" xr:uid="{DCF89059-C7B4-4EB0-B163-1949F9C54D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HO66" authorId="91" shapeId="0" xr:uid="{82BC5058-6E8C-4812-BC86-CDF7A01535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7" authorId="92" shapeId="0" xr:uid="{070B9EF4-A087-45FD-8C6C-BD2AE6748B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93" shapeId="0" xr:uid="{F4105971-E3EC-422F-9A9E-0054143283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94" shapeId="0" xr:uid="{6081ACB7-BA9A-45CE-8C91-6927174CCC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95" shapeId="0" xr:uid="{66E048F6-EEC7-4330-97FA-FBB7CB3BD0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96" shapeId="0" xr:uid="{6DBB7B70-CD8A-4717-8D7E-4909D8B967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97" shapeId="0" xr:uid="{6A25D7C1-3CD3-473E-9F25-51663DFEF7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98" shapeId="0" xr:uid="{CF3F0F66-9FB1-472D-B0A7-1388BB953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99" shapeId="0" xr:uid="{CBF0E960-63C5-4AC1-8D73-A76CBF523B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100" shapeId="0" xr:uid="{537AEC25-EF23-477A-9284-88A9690B8C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101" shapeId="0" xr:uid="{10AB2B65-7DE2-4DDE-8590-04DA5408FC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102" shapeId="0" xr:uid="{1161C544-29D6-4833-9B7B-31F40CE214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103" shapeId="0" xr:uid="{5CB9B35A-8F58-4B10-AE4C-CCD35C3B35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104" shapeId="0" xr:uid="{0E7D6D5E-21DE-486D-AF20-EF4F316E2E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0" authorId="105" shapeId="0" xr:uid="{5323097F-47E7-4854-8DAD-E27F1B6CAF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106" shapeId="0" xr:uid="{D5935A57-FE76-4938-A6E7-F10EFBBE0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2" authorId="107" shapeId="0" xr:uid="{D23CA2F7-0813-46BE-9711-538D0F5758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108" shapeId="0" xr:uid="{1F0F4B8B-6E94-4E72-9682-1B440E3E05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109" shapeId="0" xr:uid="{DC615547-2C91-4293-9AB8-C00E32E348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85" authorId="110" shapeId="0" xr:uid="{7D4CEE31-7602-4A4A-83AD-BE5A573AF3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85" authorId="111" shapeId="0" xr:uid="{625A176F-D25A-49AD-9D5C-8B841A710E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85" authorId="112" shapeId="0" xr:uid="{A148F388-FDD5-4869-9BB2-C61B2BFEA0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85" authorId="113" shapeId="0" xr:uid="{05050656-05AA-4B62-B966-40D3B531AE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85" authorId="114" shapeId="0" xr:uid="{8ED77757-E5F6-42C9-89A7-DAF2726836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85" authorId="115" shapeId="0" xr:uid="{CEE1A892-62B7-468A-AB5E-98383B3973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87" authorId="116" shapeId="0" xr:uid="{FAD8C0D9-5CA5-4495-97D5-14AA0E5CE7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8" authorId="117" shapeId="0" xr:uid="{7E3CF746-8228-4787-B999-D48BC11D01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118" shapeId="0" xr:uid="{72CA4AE9-4039-4E3C-B713-2F28797A12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S89" authorId="119" shapeId="0" xr:uid="{F916E982-C9DD-4449-BF49-2C81F5039069}">
      <text>
        <t>[Comentário encadeado]
Sua versão do Excel permite que você leia este comentário encadeado, no entanto, as edições serão removidas se o arquivo for aberto em uma versão mais recente do Excel. Saiba mais: https://go.microsoft.com/fwlink/?linkid=870924
Comentário:
    Dos 5,81 km do trecho, 2,75 já está duplicado, faltando duplicar 3,06 segundo o PER.</t>
      </text>
    </comment>
    <comment ref="C90" authorId="120" shapeId="0" xr:uid="{5AA9D4F3-2DC8-4044-BBFF-A8CA2E7C95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N90" authorId="121" shapeId="0" xr:uid="{AC3E59F5-794D-459C-AC86-FAA6C633A9EC}">
      <text>
        <t>[Comentário encadeado]
Sua versão do Excel permite que você leia este comentário encadeado, no entanto, as edições serão removidas se o arquivo for aberto em uma versão mais recente do Excel. Saiba mais: https://go.microsoft.com/fwlink/?linkid=870924
Comentário:
    O trecho total tem 36,656, mas já foi duplicado 3,10, restando 33,555 a duplicar segundo PER</t>
      </text>
    </comment>
    <comment ref="C91" authorId="122" shapeId="0" xr:uid="{A1136E78-70AD-4988-B732-3D2AA73B3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123" shapeId="0" xr:uid="{1FE13146-B591-49F2-A1BE-7FC8EEB05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124" shapeId="0" xr:uid="{AD44DB75-594C-4B4E-BEE6-1251D4F12F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125" shapeId="0" xr:uid="{078F8208-46FA-4A9A-B782-661BC57C95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126" shapeId="0" xr:uid="{922B5E45-6F80-40DA-84EE-44375F54D1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8" authorId="127" shapeId="0" xr:uid="{B9DA68DC-9350-4B48-9446-8853192017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128" shapeId="0" xr:uid="{7AFE1BE2-0420-44ED-ABD0-05BDA47B00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129" shapeId="0" xr:uid="{26E9D292-FBA3-45F6-B4BB-C2B26DC3A7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2" authorId="130" shapeId="0" xr:uid="{2E563402-AABD-4D24-93FD-E4A6A7133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Z102" authorId="131" shapeId="0" xr:uid="{4166E4E3-87C2-4258-8BAE-078C6294FA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16,81, mas já foi duplicado 0,70, restando 16,11 a duplicar segundo PER
</t>
      </text>
    </comment>
    <comment ref="C103" authorId="132" shapeId="0" xr:uid="{BD14365F-8514-4634-AFEB-B84AD3FC6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133" shapeId="0" xr:uid="{7C4450F5-105A-4F20-A0AE-5746DE4EFA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134" shapeId="0" xr:uid="{7FD7267B-2D7B-4874-8BF4-CC9E488FE0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135" shapeId="0" xr:uid="{3F795E94-5613-46FE-B671-03812AD99C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136" shapeId="0" xr:uid="{F220730E-A5A4-44C8-BA0C-C1D896929C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137" shapeId="0" xr:uid="{C37B9B44-4C18-413D-BF73-1686262623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138" shapeId="0" xr:uid="{D743E7FE-AF24-44D9-B543-32CD47021C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139" shapeId="0" xr:uid="{FBFB47F3-9F74-41BB-AFFD-B5B79049EF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1" authorId="140" shapeId="0" xr:uid="{64BFCE1C-6075-4991-B25B-F5DDFC44AB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141" shapeId="0" xr:uid="{DA88BA4E-3201-448F-8100-6A907EB31D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142" shapeId="0" xr:uid="{5ADBAAE4-A705-4A63-9AF2-FFF76E525D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4" authorId="143" shapeId="0" xr:uid="{A6749B97-4DC9-4DB4-B375-02FDEC5B4C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144" shapeId="0" xr:uid="{6927D8EE-43B4-40A3-8E72-26577D17EE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N115" authorId="145" shapeId="0" xr:uid="{C791BB59-40BA-4088-852D-1E3C7058C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18,56, mas já foi duplicado 1,50, restando 17,06 a duplicar segundo PER
</t>
      </text>
    </comment>
    <comment ref="C117" authorId="146" shapeId="0" xr:uid="{A2D00EF4-5C90-43D6-AE5A-61AA2A2007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8" authorId="147" shapeId="0" xr:uid="{E1F229A3-E280-40A6-A271-F8491CDDA6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148" shapeId="0" xr:uid="{12E839C8-0BFC-4E42-A920-6726A8B9A7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149" shapeId="0" xr:uid="{D378A6CC-048F-4BAC-9C15-A4D630E572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150" shapeId="0" xr:uid="{AEFA4E4F-6333-446D-9689-AC629BE6B0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2" authorId="151" shapeId="0" xr:uid="{BA369C1A-7B44-4768-8EF2-238AF061EF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152" shapeId="0" xr:uid="{9081F0DF-C6C1-45B5-AA32-376F764AC8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153" shapeId="0" xr:uid="{66ED03B0-F379-44D0-AFFA-5F485B1906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5" authorId="154" shapeId="0" xr:uid="{C0C36408-ADE1-4031-B7C4-2EA0A53628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155" shapeId="0" xr:uid="{9823EA98-24CA-4459-AB61-87B8C5AB48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8" authorId="156" shapeId="0" xr:uid="{DB0BD5E1-8E06-4ECF-A19F-3049E866B2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157" shapeId="0" xr:uid="{2FC7E4E0-1C8F-4FF1-B1E4-B357B76AAA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130" authorId="158" shapeId="0" xr:uid="{647E55B6-0166-4E54-AA3E-D8E45BFE4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130" authorId="159" shapeId="0" xr:uid="{26C908BE-974E-4396-BB9B-7FD07838E9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130" authorId="160" shapeId="0" xr:uid="{D2757F48-D837-4404-851B-020F78D6D3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130" authorId="161" shapeId="0" xr:uid="{292F83C2-931B-43D8-B294-E23926ABD5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S130" authorId="162" shapeId="0" xr:uid="{3C817971-B9A1-406A-A4EA-4FAABE53AA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resumo foi colocado 255,236. Foi conferido na tabela e o valor está equivocado. Na verdade o valor é 256,236
</t>
      </text>
    </comment>
    <comment ref="HT130" authorId="163" shapeId="0" xr:uid="{DFCD2A45-FB88-42D3-8133-35B835D4E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130" authorId="164" shapeId="0" xr:uid="{F4980CDA-A0AD-4042-A583-97F2D5D13C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132" authorId="165" shapeId="0" xr:uid="{44D1DF1A-ABEC-45A1-944C-BC8A206615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3" authorId="166" shapeId="0" xr:uid="{F71BCFA2-803F-4D5D-B6F5-E4E78939F3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4" authorId="167" shapeId="0" xr:uid="{E7D77EB5-6354-4E58-B034-80A7A9DBA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5" authorId="168" shapeId="0" xr:uid="{649867BA-5C1A-4F43-96BC-D36B4C3304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6" authorId="169" shapeId="0" xr:uid="{0FC86A25-0E00-4CFD-90E3-2D75C47FBA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7" authorId="170" shapeId="0" xr:uid="{22335634-A87F-4667-B1AF-0D991E3013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71" shapeId="0" xr:uid="{BB3A0F5A-698A-46E9-8FBC-324BC9E2D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72" shapeId="0" xr:uid="{2F0540DA-21B4-4CE6-916D-0E2AC9C144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73" shapeId="0" xr:uid="{3CA3E112-88E3-4846-B799-FA39307E9C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74" shapeId="0" xr:uid="{2A886BFA-11EC-4AFF-BCD6-D4EA974C9D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75" shapeId="0" xr:uid="{D741FBB9-40EA-4ECF-BA21-CCBBFD05D0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76" shapeId="0" xr:uid="{CD6B852E-BBB1-4F2B-9D06-75EF22930B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77" shapeId="0" xr:uid="{3C10E5B7-6E1E-4EBD-A441-FE6ECC524D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178" shapeId="0" xr:uid="{1D3EBCAB-3CCE-4940-8869-A1E71ABD20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79" shapeId="0" xr:uid="{8DC814FA-55AB-4B0C-9DE6-5616194AA8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80" shapeId="0" xr:uid="{3A13DA38-29EB-4995-8A9B-29AB24262C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81" shapeId="0" xr:uid="{8CD4EDC4-969B-46B9-B668-BF5A4E5B9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82" shapeId="0" xr:uid="{65544E13-55A6-445F-8DBB-51181F16DA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83" shapeId="0" xr:uid="{25ADC2EA-2648-4AC5-9509-48C31D8B7C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84" shapeId="0" xr:uid="{AD3D0FA0-CD03-4935-B767-60519A5C9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85" shapeId="0" xr:uid="{7164F3B3-912F-4998-BA16-304AFA9915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4" authorId="186" shapeId="0" xr:uid="{B995F612-043E-4167-B6FA-A0B39BD33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5" authorId="187" shapeId="0" xr:uid="{063AF893-1F58-438A-B560-182E2DA5C8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88" shapeId="0" xr:uid="{C0CC8024-8CF0-4A73-A9BB-23E9EA2187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7" authorId="189" shapeId="0" xr:uid="{64B595C9-79E8-4530-ABEB-AAA3427A3C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8" authorId="190" shapeId="0" xr:uid="{E2AFEFC4-CBEF-47E1-B46C-E1A4351CCA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9" authorId="191" shapeId="0" xr:uid="{36419D30-B31B-498F-8FD6-E9C22ED43D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1" authorId="192" shapeId="0" xr:uid="{B22BFA2E-4024-4F63-9AE9-D91A2EDCA0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2" authorId="193" shapeId="0" xr:uid="{4EBA4C54-FF4E-44EE-92B5-EA4BBF590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3" authorId="194" shapeId="0" xr:uid="{F4E40146-BB72-47BC-9B89-44AFCD4054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4" authorId="195" shapeId="0" xr:uid="{BC8F99A6-D9E5-4E09-A453-A767445451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5" authorId="196" shapeId="0" xr:uid="{C952E60E-C76F-4C1A-BB93-91FC9EF661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6" authorId="197" shapeId="0" xr:uid="{6002E99C-63C9-4786-99DB-3F9721B9EB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7" authorId="198" shapeId="0" xr:uid="{A36F0B53-DBC5-488C-A34D-6FF5028376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8" authorId="199" shapeId="0" xr:uid="{980E9F46-CEF1-4842-9CC6-8C73264716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9" authorId="200" shapeId="0" xr:uid="{1C76BADA-79F9-4EC1-A21E-55C5B67305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1" authorId="201" shapeId="0" xr:uid="{CE54A99F-256F-4DBE-B129-DD244C39AB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2" authorId="202" shapeId="0" xr:uid="{2F4CF54B-BEAD-4728-8DC8-B98DD42C3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3" authorId="203" shapeId="0" xr:uid="{2845C263-04C6-4672-90F9-1371F71D55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4" authorId="204" shapeId="0" xr:uid="{C657EAA4-9E89-42B2-A4C4-A0790F74DD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5" authorId="205" shapeId="0" xr:uid="{E8662EE8-1E51-4247-A27E-7BCEDFC41D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6" authorId="206" shapeId="0" xr:uid="{14AEC04E-3D92-47BE-A139-A739D7626E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7" authorId="207" shapeId="0" xr:uid="{6079B6CB-C82F-4E24-8F51-306B24DA86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8" authorId="208" shapeId="0" xr:uid="{39455EAA-85F4-427C-96EB-2B68E09168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9" authorId="209" shapeId="0" xr:uid="{A71F34A7-0CA5-4614-A98B-D606B2411B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0" authorId="210" shapeId="0" xr:uid="{7F777E22-3EB6-4F77-ADB0-9BDDED82B2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1" authorId="211" shapeId="0" xr:uid="{5018AFA9-F98B-463B-B49F-A9885D75B1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2" authorId="212" shapeId="0" xr:uid="{B9FF2821-E1E2-4EAD-8059-3170D49CD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3" authorId="213" shapeId="0" xr:uid="{05DA9DB2-6021-49FB-80A3-F72343FDE8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4" authorId="214" shapeId="0" xr:uid="{C536241D-06BA-4824-9F42-C981733527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5" authorId="215" shapeId="0" xr:uid="{E8C0FD28-E93D-4ABE-B6E1-7EBBCBED55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6" authorId="216" shapeId="0" xr:uid="{14F6E403-7B40-4FB9-8AD7-311D8857B0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7" authorId="217" shapeId="0" xr:uid="{B32C199A-8108-47BE-B715-2D1B8331D7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8" authorId="218" shapeId="0" xr:uid="{C1CD15D9-3514-4637-BF9C-4CF39B81C0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9" authorId="219" shapeId="0" xr:uid="{24151140-91C4-4434-95C7-CE81D31CB1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0" authorId="220" shapeId="0" xr:uid="{77E69FDB-E0AD-45E6-BC1B-7220DBC847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1" authorId="221" shapeId="0" xr:uid="{B717A758-0B43-496E-A8DC-C6E6961835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2" authorId="222" shapeId="0" xr:uid="{601B7B9B-0D32-48EB-B852-A763251E0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3" authorId="223" shapeId="0" xr:uid="{D53844BF-E15F-4061-9072-E9C9FF4FB2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4" authorId="224" shapeId="0" xr:uid="{361692F5-B363-4615-A8BD-9BF84028EB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25" shapeId="0" xr:uid="{16DA0978-6D8B-441C-A50E-5FD88DD9E8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26" shapeId="0" xr:uid="{E651B15D-404D-4F53-A592-DE20B10945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27" shapeId="0" xr:uid="{ABA6B3C8-2D58-4FCC-8F8B-0DEBD61943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8" shapeId="0" xr:uid="{E6023A3C-F7AB-4552-A53F-5C9ECF83C8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9" shapeId="0" xr:uid="{FCCA9BD1-0A02-4443-9FDB-73954334DE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30" shapeId="0" xr:uid="{A3F11572-1D19-43E0-929E-706B77A565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31" shapeId="0" xr:uid="{90E28D68-9D2B-4B53-921A-DB7B28382C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32" shapeId="0" xr:uid="{5F5A6CC8-7235-4DA5-A8C1-E7E70BFFCF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33" shapeId="0" xr:uid="{08720D41-E390-4F21-880F-47320E44F4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34" shapeId="0" xr:uid="{64C4B0A9-5F13-4AD7-AF80-442B421629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35" shapeId="0" xr:uid="{038AE397-F777-4900-9FAD-E3A6262494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36" shapeId="0" xr:uid="{0529C896-93E8-486A-BD6A-EF12720218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7" authorId="237" shapeId="0" xr:uid="{4665A9F1-0742-4037-A946-96958F1DC5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8" authorId="238" shapeId="0" xr:uid="{EA687ACD-06A0-48D6-9277-5C1283D321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9" shapeId="0" xr:uid="{1CA6DEEB-EF06-4D95-BEFC-9C6A1BAE9E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0" authorId="240" shapeId="0" xr:uid="{CA438398-CDEE-43C2-A62E-934F002378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1" authorId="241" shapeId="0" xr:uid="{66CD40E6-8179-4D5E-8171-C66001F6E6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2" authorId="242" shapeId="0" xr:uid="{014EF42C-33B9-426B-B47D-A3238D734E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3" authorId="243" shapeId="0" xr:uid="{463948F3-22DB-44A5-9493-7972DFFD41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44" shapeId="0" xr:uid="{80BB342F-E1B1-45A6-BA33-E7C6B6FA79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45" shapeId="0" xr:uid="{6245464F-A39C-4FCE-99AC-49EAF7D278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46" shapeId="0" xr:uid="{3647F38A-F559-4845-B0DA-2C98B9F30A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7" authorId="247" shapeId="0" xr:uid="{E0465665-4BE3-44EF-AD50-6C295E0F82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48" shapeId="0" xr:uid="{3EFB3EDD-8FEF-4C2F-9A02-C861632D39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49" shapeId="0" xr:uid="{B1A6245B-A2E7-428B-A0F0-5CBDDE39F6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50" shapeId="0" xr:uid="{E9A29894-7DFD-4539-B3B2-AEBA1B7562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51" shapeId="0" xr:uid="{177EA839-A7B3-4C22-927A-750385B4B2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2" authorId="252" shapeId="0" xr:uid="{A54CFBB3-5B91-42F7-BE54-2C1369F0F8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3" authorId="253" shapeId="0" xr:uid="{A9F02F03-A4FF-424F-925E-8CC9DE7D41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54" shapeId="0" xr:uid="{97517C37-D268-40C6-A4B0-FFC09F8C07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55" shapeId="0" xr:uid="{FB23B51C-3D3F-426E-AD36-085ECE972C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56" shapeId="0" xr:uid="{0C11F3E9-2312-4BC3-AD10-0585C23AD6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7" authorId="257" shapeId="0" xr:uid="{D0453C9E-6E4E-4C19-995C-9140654D80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58" shapeId="0" xr:uid="{6DFB3621-DB3A-4A1A-B519-A75917D4E3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59" shapeId="0" xr:uid="{5028E76E-FCAC-471C-B5CC-852F2FF4E8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0" authorId="260" shapeId="0" xr:uid="{7025D214-7565-47B1-B6E9-0B08FF0F27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1" authorId="261" shapeId="0" xr:uid="{36850934-8B9F-4B40-A375-E5ACC6E37E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62" shapeId="0" xr:uid="{877CA0B1-1354-4169-8434-43AF013DAE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3" authorId="263" shapeId="0" xr:uid="{8C466A23-FAA0-49AE-A80F-D4ACAEB012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4" authorId="264" shapeId="0" xr:uid="{817A5E11-FEFC-4F06-A946-F830FAF2A1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5" authorId="265" shapeId="0" xr:uid="{B928F35D-A253-44AB-A6FC-396559D083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6" authorId="266" shapeId="0" xr:uid="{096A1FFF-99A3-4257-942D-7BD7A0228E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7" authorId="267" shapeId="0" xr:uid="{524B70A9-FF2A-40AB-8E0D-38EF44E372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8" authorId="268" shapeId="0" xr:uid="{5C3715DC-8313-481B-8681-CAC2934593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9" authorId="269" shapeId="0" xr:uid="{362941D7-84E7-457B-9FDE-C5CEE1A865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0" authorId="270" shapeId="0" xr:uid="{20102BB9-8B8A-43CF-A130-F5EFE22C87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1" authorId="271" shapeId="0" xr:uid="{BB0D0CED-2BC4-4213-9AE8-BB20535B9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2" authorId="272" shapeId="0" xr:uid="{FFEE7B84-C613-4F38-8F80-B304021B53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3" authorId="273" shapeId="0" xr:uid="{790FF2CC-74DE-4649-884A-A238DC1DFD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4" authorId="274" shapeId="0" xr:uid="{8864E495-AAF2-4150-9C62-EDEC9DB2E4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5" authorId="275" shapeId="0" xr:uid="{FC88445B-121D-4E70-A949-678C7B164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6" authorId="276" shapeId="0" xr:uid="{61FAC980-639C-41EF-B099-6AAEF43F14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7" authorId="277" shapeId="0" xr:uid="{531C119A-E42A-4459-9798-8D30678171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8" authorId="278" shapeId="0" xr:uid="{428C738C-EBF7-48EB-8B51-B75CEB2502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9" authorId="279" shapeId="0" xr:uid="{7E838713-31B6-46BD-AE58-D6839C7705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0" authorId="280" shapeId="0" xr:uid="{ED2ABE86-AADD-4A11-BA54-6503E8A2C8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1" authorId="281" shapeId="0" xr:uid="{374B3BE7-32E7-4C1D-8C06-8D92E0C0EB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2" authorId="282" shapeId="0" xr:uid="{DE245592-FBAC-41B6-8083-A4A3FB6731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3" authorId="283" shapeId="0" xr:uid="{92E1CBE4-E503-456C-BF38-5838208933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4" authorId="284" shapeId="0" xr:uid="{C0131C22-A0A9-47F1-AC4D-19E9792550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5" authorId="285" shapeId="0" xr:uid="{A2AB359C-8620-4D7D-98EE-A487FD9774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6" authorId="286" shapeId="0" xr:uid="{60C69490-3371-49B8-A802-462528D8BC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7" authorId="287" shapeId="0" xr:uid="{624C81D8-A9AD-4B6F-BD9F-A1F0FC5EDD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8" authorId="288" shapeId="0" xr:uid="{531D90E7-FCAC-42D6-B97E-7758F3AB90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9" authorId="289" shapeId="0" xr:uid="{FF83B29B-906A-4B12-A56F-57A0EBFD39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0" authorId="290" shapeId="0" xr:uid="{BBF48A14-7E17-4D71-95C9-FF745741FE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291" shapeId="0" xr:uid="{DA2B7997-390B-4AF0-9683-41D068E23A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292" shapeId="0" xr:uid="{6EE1A9B6-8F55-4B34-BD71-6E6EE55CF0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293" shapeId="0" xr:uid="{DDD36D6D-13E4-464E-9EB0-E4BF918B1D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294" shapeId="0" xr:uid="{8D71B3B9-8DD4-41F8-AB54-E131D25CD3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5" authorId="295" shapeId="0" xr:uid="{9471254D-0967-4437-88D0-0EC76DA973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296" shapeId="0" xr:uid="{E677A708-CE09-438C-9C6C-39992E5370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297" shapeId="0" xr:uid="{B9268CFF-08E6-4DBE-931D-42D192DC4D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8" authorId="298" shapeId="0" xr:uid="{B96FA9DD-51C9-4D4F-A839-E576C61CB9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299" shapeId="0" xr:uid="{94524CB3-DAD7-4A77-9BF2-4CFF10F92B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300" shapeId="0" xr:uid="{0482C174-ED43-413D-9A63-5064B63C4D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1" authorId="301" shapeId="0" xr:uid="{A6F919FA-3255-4CF2-8A9D-37EB580EC9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2" authorId="302" shapeId="0" xr:uid="{7FDA3546-3F68-4241-AB50-3D38243D31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3" authorId="303" shapeId="0" xr:uid="{AA7720A6-8B9D-40EE-8206-D23DDE6D37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4" authorId="304" shapeId="0" xr:uid="{79F4E0A5-099E-4260-BEBE-3B5997D97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5" authorId="305" shapeId="0" xr:uid="{594F62A6-77C5-4C97-BF8B-0161168159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06" shapeId="0" xr:uid="{3995BA73-434C-478E-9C8E-250B039849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277" authorId="307" shapeId="0" xr:uid="{F5776AF4-B44B-4D26-8221-B1C24A0EB3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277" authorId="308" shapeId="0" xr:uid="{ED7CD672-88A5-480A-ACF9-14383D4FB5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277" authorId="309" shapeId="0" xr:uid="{C07F4DA2-291A-4FBF-96F6-2CA4415FF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277" authorId="310" shapeId="0" xr:uid="{8CB4761E-7D18-4763-A902-27A5838EDB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277" authorId="311" shapeId="0" xr:uid="{49B68818-F1B8-405E-87FE-30F5F28829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277" authorId="312" shapeId="0" xr:uid="{A05EF370-C115-4FB0-8A5B-9783CCF3F4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79" authorId="313" shapeId="0" xr:uid="{7C80FA32-F670-497F-B2EB-754B81B765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14" shapeId="0" xr:uid="{CC73AEF2-AB30-4691-B628-E527058971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15" shapeId="0" xr:uid="{C643BB65-1425-4D01-BD9E-FF40D090B5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2" authorId="316" shapeId="0" xr:uid="{E7675C55-7B6C-455D-AA6E-3C1EB97D93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17" shapeId="0" xr:uid="{EFC14F7D-FEF7-4FE0-B8CB-6A07277A1E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3" authorId="318" shapeId="0" xr:uid="{D1BE0E58-752C-4A34-ADDB-DAF2FE4E8738}">
      <text>
        <t>[Comentário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t>
      </text>
    </comment>
    <comment ref="C284" authorId="319" shapeId="0" xr:uid="{B6EF00FD-750F-43CC-815C-FB83F672B7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4" authorId="320" shapeId="0" xr:uid="{FB45DC25-6417-4C10-A71D-7537228161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C285" authorId="321" shapeId="0" xr:uid="{8A2931F0-9A14-441E-A839-B6B97B3228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G285" authorId="322" shapeId="0" xr:uid="{53F5738D-C28E-454D-BCF5-3DA3178F73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C286" authorId="323" shapeId="0" xr:uid="{0CF17075-C6EC-485E-BDDF-F3B8CDBC1B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8" authorId="324" shapeId="0" xr:uid="{27B98A18-A682-4DF5-84F7-5AAD7A5A4F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25" shapeId="0" xr:uid="{C067C516-F457-416C-9901-822F453E64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0" authorId="326" shapeId="0" xr:uid="{43A048B8-F6E2-499B-9824-D69B3B786C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1" authorId="327" shapeId="0" xr:uid="{C1122F0A-0EFC-4E37-8A40-F44F0DE9C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2" authorId="328" shapeId="0" xr:uid="{B0893C88-092F-48A0-B3E4-3A6858C038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3" authorId="329" shapeId="0" xr:uid="{6EE73873-4B07-4911-A718-36B3DEE474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330" shapeId="0" xr:uid="{3998C043-2F5F-4761-8061-A36077518D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331" shapeId="0" xr:uid="{D9A47722-65FE-4B4E-A66C-0DB4BB3938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332" shapeId="0" xr:uid="{E9AACFA0-3F66-4F3D-814A-BB60E21498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7" authorId="333" shapeId="0" xr:uid="{C38CC52B-FCD7-417B-A79A-846323C373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C298" authorId="334" shapeId="0" xr:uid="{2F604A39-EFB6-4811-BE2B-6E49360011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8" authorId="335" shapeId="0" xr:uid="{685027AA-63F2-4C81-AFA9-2244EF28F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C299" authorId="336" shapeId="0" xr:uid="{4B5314A4-A2D3-422B-84F7-7520BEE99A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9" authorId="337" shapeId="0" xr:uid="{7A74062B-58FD-448A-8E53-64AFAFC4CC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AZ300" authorId="338" shapeId="0" xr:uid="{8762148B-50F0-4516-A0C9-6AB4165048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300" authorId="339" shapeId="0" xr:uid="{378E340B-9F5E-4883-BD11-0F6DDDECBC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300" authorId="340" shapeId="0" xr:uid="{4B40273E-F0B3-46BF-856B-E58D430219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300" authorId="341" shapeId="0" xr:uid="{911DC0AE-2035-48A9-A7CB-5D179AB5E0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S300" authorId="342" shapeId="0" xr:uid="{0A8ECA0B-DABD-4765-91B9-134F9EAE47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resumo foi colocado 255,236. Foi conferido na tabela e o valor está equivocado. Na verdade o valor é 256,236
</t>
      </text>
    </comment>
    <comment ref="HT300" authorId="343" shapeId="0" xr:uid="{ED9B1F88-E159-4BDD-982E-D1AB309BD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300" authorId="344" shapeId="0" xr:uid="{6B6A11BE-FE8B-487C-BC94-2876C6E4ED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302" authorId="345" shapeId="0" xr:uid="{BF754CA8-2DA3-4FC2-AFED-E8F9263679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46" shapeId="0" xr:uid="{976BD04F-9C47-4F24-8401-483EDFF113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47" shapeId="0" xr:uid="{611F8F6B-D0B7-437D-B57F-8714902581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48" shapeId="0" xr:uid="{931DB538-64EA-4E01-9829-D461E8AF62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49" shapeId="0" xr:uid="{7CDDFCD3-3802-41BA-A8D3-BAC68B612D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50" shapeId="0" xr:uid="{AF507F3A-2FEA-439F-BAD1-569E25D297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51" shapeId="0" xr:uid="{D480956E-7709-4A9B-A5D2-381542449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52" shapeId="0" xr:uid="{87DCC25B-53C2-4311-BB89-06F8362899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53" shapeId="0" xr:uid="{5095765D-1DE8-4159-AA6C-0882373E67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54" shapeId="0" xr:uid="{B80CD6AF-DD08-4EB6-9F12-6451D644CE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55" shapeId="0" xr:uid="{20F7CC3C-1039-44E4-A0CE-CF973E7216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56" shapeId="0" xr:uid="{0CF221F7-B06F-4AE3-BE66-B4A10D9DD0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57" shapeId="0" xr:uid="{90165CB2-5A83-4AE4-8A28-311AACEBF8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58" shapeId="0" xr:uid="{7DB85D64-EAEE-4C48-8375-0DAAE74970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59" shapeId="0" xr:uid="{DA14D28C-E6DE-451E-8086-F818ACF3B8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60" shapeId="0" xr:uid="{4A16AFFD-523A-426B-9067-197A420BD0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361" shapeId="0" xr:uid="{A6681B74-C413-4378-A727-A7F62F015D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362" shapeId="0" xr:uid="{DEFD15A2-E129-446E-B7B7-86534D72AA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363" shapeId="0" xr:uid="{6DF3C624-1CCD-41A3-8692-8818DB57CD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364" shapeId="0" xr:uid="{0417CAA4-402D-40BE-AA1C-6D250B04D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365" shapeId="0" xr:uid="{754B0891-6B1C-4BC4-866F-0C5CC5E0CE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366" shapeId="0" xr:uid="{7E61DD88-175F-4BE3-9431-25E7547F55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367" shapeId="0" xr:uid="{0C4BFB8B-7157-4CE1-B47F-262C4298F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368" shapeId="0" xr:uid="{DD21760B-29C5-45E9-BCF7-875F611CA4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369" shapeId="0" xr:uid="{779FCB7C-7031-4B54-BF16-E4DE9C675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370" shapeId="0" xr:uid="{5F7B5D14-5FBB-4160-B259-38FB01817C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371" shapeId="0" xr:uid="{24BA5C06-648F-4B63-B1D0-2C657A0CD6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372" shapeId="0" xr:uid="{57938B97-DB55-466F-B550-0124F19B9E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373" shapeId="0" xr:uid="{68F0F238-EAAA-4553-BCBF-CF5E47FF1D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374" shapeId="0" xr:uid="{89C0C9F6-09AA-4460-A35A-5F8DDB4CE7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375" shapeId="0" xr:uid="{33FF975A-BB31-4589-A953-77E74102D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376" shapeId="0" xr:uid="{4F545522-2508-4465-A924-BA9A1D2BCB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377" shapeId="0" xr:uid="{5B4FAD69-7720-420B-9416-97AC84BF12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378" shapeId="0" xr:uid="{19ADFD0D-89A1-4614-993E-05794C11B7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379" shapeId="0" xr:uid="{73F127BC-681F-447E-A1A7-30EB412563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380" shapeId="0" xr:uid="{F8AF7E9E-5E2C-4AB8-8C03-511C3FA42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381" shapeId="0" xr:uid="{CE5976F6-B70E-4138-8EC6-41F3F7DCF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382" shapeId="0" xr:uid="{FE64C11A-90E2-469F-91EC-7BCDF1BD51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383" shapeId="0" xr:uid="{E12D348F-4555-4720-8EB6-3BA9B519AB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1" authorId="384" shapeId="0" xr:uid="{C577D36B-0058-45F2-A1B1-F89CDDC19A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385" shapeId="0" xr:uid="{88120204-E8F0-4D12-A3B5-8D6BFE7387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386" shapeId="0" xr:uid="{1C9A6415-A803-41B0-A54A-54200DED94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387" shapeId="0" xr:uid="{23376AC3-026E-4649-AC35-2FF60AC88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388" shapeId="0" xr:uid="{DCE7EE45-81E4-47F7-B949-260C0A7A29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6" authorId="389" shapeId="0" xr:uid="{37561923-A3CA-4833-806D-3E642A2337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7" authorId="390" shapeId="0" xr:uid="{C2206955-D411-4484-9308-0859116D02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8" authorId="391" shapeId="0" xr:uid="{5C0CC2A0-9362-4628-A7CA-B1154FFFF4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392" shapeId="0" xr:uid="{61A17937-FEA5-4B67-B567-7BAD55AD1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0" authorId="393" shapeId="0" xr:uid="{760B0297-7BB2-4793-B7BA-FADFC3F92C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394" shapeId="0" xr:uid="{23A73B8E-EFAB-43AB-9F23-3D9BA0016A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2" authorId="395" shapeId="0" xr:uid="{64E37CD8-EE35-4773-BB8A-574E97E71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396" shapeId="0" xr:uid="{DB4551EA-A29E-4AAE-9F0F-E7E4A462CF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397" shapeId="0" xr:uid="{4E34C828-A4C6-438F-8F6A-B5D74A1E88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398" shapeId="0" xr:uid="{9EE82AE2-3181-4508-819E-0EC1F4E5C6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399" shapeId="0" xr:uid="{D9E5ACD4-C1AD-4ECA-8F5C-B3DD83B848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400" shapeId="0" xr:uid="{9F86E763-DC60-4A7D-86A5-F3EFEA035A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401" shapeId="0" xr:uid="{675F0C7F-DB1C-4253-90F6-62B5351540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9" authorId="402" shapeId="0" xr:uid="{A12FC88D-E849-4F71-A398-5A6F8E947A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403" shapeId="0" xr:uid="{E84BF778-DC32-4F84-BD1B-59EC7A7E4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404" shapeId="0" xr:uid="{EE314AD0-85D1-4213-81EC-9B8C458BF2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405" shapeId="0" xr:uid="{0E51DB2D-3911-4345-B098-87EA9D108A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406" shapeId="0" xr:uid="{9A3F1930-5F99-412A-B270-561C412105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407" shapeId="0" xr:uid="{D310E227-E05E-4741-AA4F-AE3914CFB9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408" shapeId="0" xr:uid="{D6B5FF88-FF90-4AA9-AD45-456AF18DE4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409" shapeId="0" xr:uid="{5205897F-5054-4C50-B472-8ACB63D2A7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410" shapeId="0" xr:uid="{B3EC8EDD-5970-424F-B201-6EA1EDA52D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369" authorId="411" shapeId="0" xr:uid="{34080F50-695F-4C07-A164-81FAA88F95D4}">
      <text>
        <t>[Comentário encadeado]
Sua versão do Excel permite que você leia este comentário encadeado, no entanto, as edições serão removidas se o arquivo for aberto em uma versão mais recente do Excel. Saiba mais: https://go.microsoft.com/fwlink/?linkid=870924
Comentário:
    O custo do pavimento para trecho de serra é sempre mais elevado</t>
      </text>
    </comment>
    <comment ref="C370" authorId="412" shapeId="0" xr:uid="{50C135EA-BBC2-472F-B227-22354540EA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413" shapeId="0" xr:uid="{29018778-D2E0-4819-8C4D-4015C129EB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414" shapeId="0" xr:uid="{E1CC60BE-937D-41BA-A716-D20BA5762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415" shapeId="0" xr:uid="{E5D57C09-1F2A-40B1-BCA1-6E9E7653F0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416" shapeId="0" xr:uid="{E4595DDF-3DCB-4EB1-96AB-A0AD57044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417" shapeId="0" xr:uid="{BB931AA6-320A-47E5-8D61-DF48F105C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6" authorId="418" shapeId="0" xr:uid="{05486B32-34DF-4737-AB4A-CFF0BF8AFA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419" shapeId="0" xr:uid="{689F2EA9-B537-4738-8C12-77F60C69E1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420" shapeId="0" xr:uid="{C485D06D-C69A-4530-83CC-68C10FF102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421" shapeId="0" xr:uid="{23B2B7D5-4064-42C4-A812-098544F997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422" shapeId="0" xr:uid="{5AC5E0AA-253C-4192-AD13-B4664C49A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423" shapeId="0" xr:uid="{0B919032-D4A4-4316-A098-A096C68F8F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424" shapeId="0" xr:uid="{3EAF9037-9383-46A6-9343-36956A158D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425" shapeId="0" xr:uid="{269D0F64-3CA3-4EA3-BF35-1B73518C7A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426" shapeId="0" xr:uid="{3ACA458B-7E63-4E98-B407-DF625CF0FD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E384" authorId="427" shapeId="0" xr:uid="{67A70A7E-1C09-4633-B3DB-F8C1F7FA7F29}">
      <text>
        <t>[Comentário encadeado]
Sua versão do Excel permite que você leia este comentário encadeado, no entanto, as edições serão removidas se o arquivo for aberto em uma versão mais recente do Excel. Saiba mais: https://go.microsoft.com/fwlink/?linkid=870924
Comentário:
    Duas pontes no mesmo local, por ser de pistas diferentes</t>
      </text>
    </comment>
    <comment ref="C385" authorId="428" shapeId="0" xr:uid="{EE4FCAA9-0106-4A55-94C4-B1597E370D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429" shapeId="0" xr:uid="{8B63ECA9-472C-4452-A595-2ED661A5F7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430" shapeId="0" xr:uid="{5D97A736-0341-4CD7-B3F2-B3DFAD88F4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431" shapeId="0" xr:uid="{A39389FC-E5CB-48E6-BA6F-1EE6B772F8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9" authorId="432" shapeId="0" xr:uid="{9D268A89-51CC-4B3B-81E3-9477AA6D41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433" shapeId="0" xr:uid="{7E0B41B3-DFD5-45FF-974B-1562880664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434" shapeId="0" xr:uid="{A4DAECCD-6F1C-4387-942D-426D3A09A9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435" shapeId="0" xr:uid="{6192B10D-46F5-4CD4-9289-59C87AD9FE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436" shapeId="0" xr:uid="{239078F9-535F-453C-81CF-4197DC8C74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4" authorId="437" shapeId="0" xr:uid="{4905C106-3557-4771-AF62-3C6011EAA6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5" authorId="438" shapeId="0" xr:uid="{6C8C7ABE-9980-41C6-8263-53B5F2E782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6" authorId="439" shapeId="0" xr:uid="{A2A10AC6-D88C-4DB6-A5AA-DD5545099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7" authorId="440" shapeId="0" xr:uid="{6FEFB8FA-7799-408D-AF79-BAC4F67E5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8" authorId="441" shapeId="0" xr:uid="{2E71C105-C6F0-47A9-AB9A-46BD7DDC78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9" authorId="442" shapeId="0" xr:uid="{06E334DC-054A-4C32-9BA2-79CD6E9E5C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0" authorId="443" shapeId="0" xr:uid="{1E02587E-24A6-45BE-ABF3-BAB23E5272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1" authorId="444" shapeId="0" xr:uid="{FE4F140B-6983-4E0E-9B24-BA627867AC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445" shapeId="0" xr:uid="{5998E0F1-4591-4852-97BA-502556BDC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3" authorId="446" shapeId="0" xr:uid="{0F93AEFD-36E8-4022-9D4C-BD3B7C0A28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4" authorId="447" shapeId="0" xr:uid="{9B11DDCD-C4C9-4395-995F-C0444FF2A6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5" authorId="448" shapeId="0" xr:uid="{3D06D007-838C-4AE8-90A7-E38E681BDD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6" authorId="449" shapeId="0" xr:uid="{DFE04179-0C61-4584-BF87-65726727FF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7" authorId="450" shapeId="0" xr:uid="{DEFCDCBC-82D9-44BF-862F-7FA7AB2D28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8" authorId="451" shapeId="0" xr:uid="{3F7714CB-B962-425C-8AD5-E9A7E46BD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9" authorId="452" shapeId="0" xr:uid="{83792B9D-5A12-4BE5-BE2A-F9209F6CE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0" authorId="453" shapeId="0" xr:uid="{FF7A54C2-E4F7-42F8-8385-668613AE4C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1" authorId="454" shapeId="0" xr:uid="{D8617B87-FF33-4B4A-A934-A6A8EA48F8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2" authorId="455" shapeId="0" xr:uid="{1FF2B1AA-B77A-4919-8837-A120141DB9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3" authorId="456" shapeId="0" xr:uid="{2C7C3B13-EC01-4304-A9E7-0670FA0E88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4" authorId="457" shapeId="0" xr:uid="{7B5B8B1B-BBD7-4AA8-B120-F940821A27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5" authorId="458" shapeId="0" xr:uid="{60219299-5FF6-40FF-BFE5-53F523CEB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6" authorId="459" shapeId="0" xr:uid="{534522E7-4D3E-433A-A437-6250901E4E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7" authorId="460" shapeId="0" xr:uid="{C59C779C-B92B-4664-A3D2-8342D9D4F4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8" authorId="461" shapeId="0" xr:uid="{6D5FE867-1488-436D-9B3C-C47721EE15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9" authorId="462" shapeId="0" xr:uid="{9E2600E8-0481-4038-BA0D-3A07EFC5AB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0" authorId="463" shapeId="0" xr:uid="{27E8EA4C-9654-4F40-B50F-0C98C82F9F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2" authorId="464" shapeId="0" xr:uid="{AB30F7B5-C96E-431E-8B9D-C0C0678A80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3" authorId="465" shapeId="0" xr:uid="{BAFA0CA5-76FA-4783-ADA4-B34C56533E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4" authorId="466" shapeId="0" xr:uid="{985ECF11-5EDC-4263-98B5-C304E0D741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5" authorId="467" shapeId="0" xr:uid="{773A80E5-A769-4A53-9A40-CD198BEF27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6" authorId="468" shapeId="0" xr:uid="{49F7D7F7-CC34-4A34-ACCB-E4F9C8623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7" authorId="469" shapeId="0" xr:uid="{4585F89E-D24C-4342-9939-B56DA1E2C8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8" authorId="470" shapeId="0" xr:uid="{B44B6665-A84D-426F-B0D5-5A19228C25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9" authorId="471" shapeId="0" xr:uid="{910D9BAF-3C24-4A5D-9E08-3EC096EE02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0" authorId="472" shapeId="0" xr:uid="{F7F0BAB2-2A61-451F-9553-F915C2D678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1" authorId="473" shapeId="0" xr:uid="{F169C4CC-49BE-479A-B256-21C23458F6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2" authorId="474" shapeId="0" xr:uid="{D3D6D0A7-F0AB-4BC0-B2B0-F5C5E41BFC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3" authorId="475" shapeId="0" xr:uid="{56C07D0F-27D4-4485-B8DC-8EE7183D8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4" authorId="476" shapeId="0" xr:uid="{46602ED7-127C-4766-B14D-AFDCC7F55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5" authorId="477" shapeId="0" xr:uid="{F8CF1D98-EF3E-4CFE-BA81-67C2DF7415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6" authorId="478" shapeId="0" xr:uid="{F381FC6B-39D0-41F9-AC85-B9E9FD4473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7" authorId="479" shapeId="0" xr:uid="{872332B2-6419-4746-BD5A-7AA97008A1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8" authorId="480" shapeId="0" xr:uid="{951E0665-E35E-4A2A-B16E-EDC3046AE8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9" authorId="481" shapeId="0" xr:uid="{AD95170C-93A2-46B0-8891-2383BF0CEF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0" authorId="482" shapeId="0" xr:uid="{ACEF45FD-1D5F-482C-89E1-DEA1B7D5A6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1" authorId="483" shapeId="0" xr:uid="{E1A6C10E-F797-45B2-A2C0-2980B59B62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2" authorId="484" shapeId="0" xr:uid="{B63C2642-21CC-4CFB-9564-97963923DB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3" authorId="485" shapeId="0" xr:uid="{67C27120-FD42-4120-B5A9-6BF2233E6B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4" authorId="486" shapeId="0" xr:uid="{64C5D06B-11E8-4DB3-B8AA-9DF4AD22BE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5" authorId="487" shapeId="0" xr:uid="{2BEE5D42-7B33-4B53-97B6-89D7EBD8EC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6" authorId="488" shapeId="0" xr:uid="{BC080E12-00DA-4143-8BFA-3150FD448A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7" authorId="489" shapeId="0" xr:uid="{6F89160A-46CF-492D-A578-053936CD57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8" authorId="490" shapeId="0" xr:uid="{6E0877E3-5534-4C2C-946A-C0F0F53151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9" authorId="491" shapeId="0" xr:uid="{DDDAB98F-3578-4B08-B5F9-50514AB025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0" authorId="492" shapeId="0" xr:uid="{30AB521F-CCC7-4170-9CBB-AE0EBAA18B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1" authorId="493" shapeId="0" xr:uid="{CA7A8F95-7508-465A-81B0-4D397E37C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2" authorId="494" shapeId="0" xr:uid="{67D9C1D1-9445-49AD-A88E-69D31F41E3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3" authorId="495" shapeId="0" xr:uid="{7EA1A116-F9C2-4D4A-B701-66299233E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4" authorId="496" shapeId="0" xr:uid="{813B3002-5585-4C82-96CA-30067E784A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5" authorId="497" shapeId="0" xr:uid="{A3A1C005-4C78-400C-AA5A-C595A8F6B0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6" authorId="498" shapeId="0" xr:uid="{74450252-8B7A-475A-917F-12C7F1B0D6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7" authorId="499" shapeId="0" xr:uid="{AC60B2BB-BB29-48CD-BD6B-BCDFB7BB25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8" authorId="500" shapeId="0" xr:uid="{447AB99D-5990-4E4F-B6AE-945A697BA1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9" authorId="501" shapeId="0" xr:uid="{DE6A425A-2D6F-4EAA-B561-A07FE2DB3E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0" authorId="502" shapeId="0" xr:uid="{28BE9BCC-31FA-4FCA-8DC1-514102CED3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1" authorId="503" shapeId="0" xr:uid="{036C6F1C-3A20-4684-BEA8-C601348AA7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2" authorId="504" shapeId="0" xr:uid="{8F1E6D93-9B6D-42AE-8520-14B4A46085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3" authorId="505" shapeId="0" xr:uid="{CED7A4E6-02ED-4C4D-ACEF-2C5BC87022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4" authorId="506" shapeId="0" xr:uid="{062B4CD5-DB08-4E76-B5EF-F66317E81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5" authorId="507" shapeId="0" xr:uid="{3D7F09E7-36EA-4764-8270-F331822D79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6" authorId="508" shapeId="0" xr:uid="{37CFFF18-6735-4A94-A499-C1F8086872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7" authorId="509" shapeId="0" xr:uid="{3345F3D6-DF56-4F4D-BD56-69BABFB1AE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8" authorId="510" shapeId="0" xr:uid="{966D66C3-6337-45E9-9D7A-C6F6237C32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9" authorId="511" shapeId="0" xr:uid="{52DA0235-554B-4F9B-B035-4AEDDC8C74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0" authorId="512" shapeId="0" xr:uid="{639793A8-C43F-4348-9D50-176ECF4016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1" authorId="513" shapeId="0" xr:uid="{537B5C08-E21F-494F-9ACE-EA305A72BE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2" authorId="514" shapeId="0" xr:uid="{325F74FA-6756-46F9-931C-599DBB015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3" authorId="515" shapeId="0" xr:uid="{5DDA825D-0D1E-4584-B906-BC934A7802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4" authorId="516" shapeId="0" xr:uid="{EAB5CF93-0D0D-42FA-84FE-82E243B99A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5" authorId="517" shapeId="0" xr:uid="{EC2CC7F7-3E8A-4613-89B4-FC9FD18B52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6" authorId="518" shapeId="0" xr:uid="{8C36318F-C455-4C91-9463-5FFFEA3CCB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7" authorId="519" shapeId="0" xr:uid="{88807B0E-7EF1-413B-96B2-B64A3AF706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8" authorId="520" shapeId="0" xr:uid="{61C5C5C1-3AA4-4109-9FDF-712F9F86F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9" authorId="521" shapeId="0" xr:uid="{C577CEB8-27FA-43CD-AC63-0EF6AF1883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0" authorId="522" shapeId="0" xr:uid="{53BB4117-4728-4581-8E44-A749759DA8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1" authorId="523" shapeId="0" xr:uid="{37E6F3E3-DC9B-4B8D-8DF0-67092C4184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2" authorId="524" shapeId="0" xr:uid="{43095F46-896E-4510-9F60-DE00BB330D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3" authorId="525" shapeId="0" xr:uid="{B16AF617-9B69-4BAC-902E-62C00C876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4" authorId="526" shapeId="0" xr:uid="{E0A16DD9-B320-453A-87E7-23ABC8559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493" authorId="527" shapeId="0" xr:uid="{E34B69E2-BDAB-4BAB-84FC-32CB5CA813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493" authorId="528" shapeId="0" xr:uid="{DBA0BD2A-C614-4DD9-869F-365EAE9241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493" authorId="529" shapeId="0" xr:uid="{932A756E-BD3D-4727-B42E-24895E8D1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493" authorId="530" shapeId="0" xr:uid="{3ED3FD44-4652-4068-A19D-A736C09384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493" authorId="531" shapeId="0" xr:uid="{AFEE4839-30EA-4210-AD28-4604C46647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493" authorId="532" shapeId="0" xr:uid="{510D5376-A38D-4B82-8610-D42CB16F6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95" authorId="533" shapeId="0" xr:uid="{B0534573-9FAA-410A-8F34-C4068200AA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6" authorId="534" shapeId="0" xr:uid="{C02692C4-547D-4766-B9D6-3DFED7B64D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7" authorId="535" shapeId="0" xr:uid="{76B3952C-EFF5-4ED1-AB33-987FA3068D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8" authorId="536" shapeId="0" xr:uid="{252864A6-E5D0-4E4B-88B7-5D487CA701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498" authorId="537" shapeId="0" xr:uid="{CE3D110A-6619-4708-8CA1-2C79078F60B9}">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499" authorId="538" shapeId="0" xr:uid="{3A078849-6A96-4F0B-B65E-9C491E987C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499" authorId="539" shapeId="0" xr:uid="{86E6C2E0-5408-4FCC-85E0-FF40083AA11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0" authorId="540" shapeId="0" xr:uid="{CEEDFB23-249F-4C2C-B472-A31B90297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0" authorId="541" shapeId="0" xr:uid="{287251ED-E17D-4D29-A1D2-00AD0F88A59D}">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1" authorId="542" shapeId="0" xr:uid="{468A8EE2-D583-43EA-AAEF-8D2FA7D12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1" authorId="543" shapeId="0" xr:uid="{A6132A46-1E87-4A43-800A-21F68AA8195A}">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2" authorId="544" shapeId="0" xr:uid="{B8B11C49-C2E0-4402-8644-26A11AA84B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2" authorId="545" shapeId="0" xr:uid="{D9060595-2645-4698-B9F5-AEC50B161362}">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3" authorId="546" shapeId="0" xr:uid="{C5E0EE20-2BF1-410A-9E6D-46C49EA8D2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3" authorId="547" shapeId="0" xr:uid="{773F4A27-BF74-4CF2-8B79-232905B0D69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4" authorId="548" shapeId="0" xr:uid="{98EEF918-CF90-411E-A533-88A904E699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4" authorId="549" shapeId="0" xr:uid="{F95E519A-E8C4-4BA2-9F74-D81122461772}">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5" authorId="550" shapeId="0" xr:uid="{8C3EC95A-850E-4AD5-AC37-6F29926CA9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05" authorId="551" shapeId="0" xr:uid="{D5B9114C-9A9F-43F0-9984-A137289C422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507" authorId="552" shapeId="0" xr:uid="{7052781F-AE00-4B68-8553-94CDED25A0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Q507" authorId="553" shapeId="0" xr:uid="{566C69BD-AB29-48C4-94D8-699AB55C8218}">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508" authorId="554" shapeId="0" xr:uid="{019D959A-D86A-44B5-B6C6-71FBDF43D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9" authorId="555" shapeId="0" xr:uid="{7CC62A32-C964-41B6-9A29-D595B64B46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0" authorId="556" shapeId="0" xr:uid="{C65B73AF-267E-4DCA-B9D5-E20F4A0307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1" authorId="557" shapeId="0" xr:uid="{15EB90F9-A39A-4493-8EFC-FFB560DB90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2" authorId="558" shapeId="0" xr:uid="{B97123EC-C3CC-4425-9B78-BAAA4F3BE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3" authorId="559" shapeId="0" xr:uid="{25C61C7B-B86F-4057-9F25-0DDB698294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4" authorId="560" shapeId="0" xr:uid="{60728952-429D-4BF2-BE55-D86DDD9955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5" authorId="561" shapeId="0" xr:uid="{C43B932C-ADF8-4DF6-BA57-E82D140F4A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6" authorId="562" shapeId="0" xr:uid="{B218A61C-A8D7-455C-94A3-B25D1B82FB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7" authorId="563" shapeId="0" xr:uid="{ADE63DB5-EA7B-4951-A23F-8255BDC643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8" authorId="564" shapeId="0" xr:uid="{5C9C9FB7-A8B1-45B2-A788-C7D5FEED5A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9" authorId="565" shapeId="0" xr:uid="{84D611BA-9207-4E61-82CF-77F75C15DB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0" authorId="566" shapeId="0" xr:uid="{4FC85721-D3B4-407C-BD08-DBE62FA87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1" authorId="567" shapeId="0" xr:uid="{CFD0BF8F-01A4-40E2-BF87-B326DDCCFC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2" authorId="568" shapeId="0" xr:uid="{28620B4C-5314-4CDE-82C7-CB5CEC7EEF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3" authorId="569" shapeId="0" xr:uid="{B8B939B7-BEBE-4007-ACAC-D82D9B89D4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4" authorId="570" shapeId="0" xr:uid="{72379B2A-A86E-4905-9E01-E8780C5F50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25" authorId="571" shapeId="0" xr:uid="{F2AF1050-2EF8-4F3F-B2F1-C7683F004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25" authorId="572" shapeId="0" xr:uid="{12B9C58C-171A-4428-A34A-44410DAF18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25" authorId="573" shapeId="0" xr:uid="{0D1A818B-EA1E-4C11-B001-FED23778B0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25" authorId="574" shapeId="0" xr:uid="{90D5B9C2-4FDD-42AC-AD97-1F59873F2B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25" authorId="575" shapeId="0" xr:uid="{87F01DEC-F636-4CD5-A3A9-C330BF397C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25" authorId="576" shapeId="0" xr:uid="{B9E467C0-94E5-4C6B-9AEF-4D946B3DF2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27" authorId="577" shapeId="0" xr:uid="{1DD36DC1-9DD2-4D1B-9063-FD9D789060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27" authorId="578" shapeId="0" xr:uid="{86DDED06-04E8-40A5-B867-D53D20E467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28" authorId="579" shapeId="0" xr:uid="{3C2D709F-2FCC-479C-A97C-F5DE38B674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28" authorId="580" shapeId="0" xr:uid="{62B3CC1A-A76E-40B9-8E3A-73F311C4C8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0" authorId="581" shapeId="0" xr:uid="{0793A186-6138-47EA-A279-2112592E30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0" authorId="582" shapeId="0" xr:uid="{2EF86383-7E8C-4F67-B313-7F4887CBAE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1" authorId="583" shapeId="0" xr:uid="{64D58DFA-DBA7-48E4-9768-BE3C9058E7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1" authorId="584" shapeId="0" xr:uid="{AE6FA108-43E9-41FE-822F-4951C9C74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2" authorId="585" shapeId="0" xr:uid="{6FCD8EFA-F919-4148-931E-D32858CD97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2" authorId="586" shapeId="0" xr:uid="{34456D99-F21B-4FB6-8E20-A0FA7C07B4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3" authorId="587" shapeId="0" xr:uid="{8DEEF74E-CFE4-441A-9F5C-60EF1CCC51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3" authorId="588" shapeId="0" xr:uid="{6E788F27-AE78-49BD-9803-DB094D41E9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34" authorId="589" shapeId="0" xr:uid="{9AF9C06B-3D74-4271-9084-8C4262AFDE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4" authorId="590" shapeId="0" xr:uid="{06ED45BB-9897-4831-9625-2E4CB253CF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35" authorId="591" shapeId="0" xr:uid="{AEE53319-3661-4D21-A990-CACADA73C8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5" authorId="592" shapeId="0" xr:uid="{749A2DA6-D548-475B-8381-0AEDD51188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36" authorId="593" shapeId="0" xr:uid="{08BFE985-B55F-4916-96EC-E927F4ECE4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6" authorId="594" shapeId="0" xr:uid="{FA50FA91-2AD0-48F5-98D9-3A4E1F505D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537" authorId="595" shapeId="0" xr:uid="{7B024E8E-D8A3-4DD9-BC01-C0BA7D307D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37" authorId="596" shapeId="0" xr:uid="{25DD271F-0F28-45E8-9F11-058068AAEB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539" authorId="597" shapeId="0" xr:uid="{DAA35B17-337D-4761-A231-C4FC2FF4A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M539" authorId="598" shapeId="0" xr:uid="{3B8F151D-3224-4538-BC1B-AAFDF5AD6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EN539" authorId="599" shapeId="0" xr:uid="{BCC87463-157D-4CFE-8B23-7790AEE72C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539" authorId="600" shapeId="0" xr:uid="{F16E9630-8475-47AA-888D-6FFC3B948D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540" authorId="601" shapeId="0" xr:uid="{CFED5E1B-2A5F-41F9-AA63-AFA8B624A0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0" authorId="602" shapeId="0" xr:uid="{90C367F8-B265-47CF-B15D-5B835E6976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540" authorId="603" shapeId="0" xr:uid="{D3682707-EF9D-4C95-992D-F770B7621E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41" authorId="604" shapeId="0" xr:uid="{DED3A85A-F25F-4339-8011-5355EB7F22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1" authorId="605" shapeId="0" xr:uid="{B6610AEC-E2D9-4847-A86C-44439CF609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42" authorId="606" shapeId="0" xr:uid="{9C6038C6-7A51-4678-AFE7-EA90294C28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2" authorId="607" shapeId="0" xr:uid="{981D1D33-04F3-402E-9A44-A3A3348888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543" authorId="608" shapeId="0" xr:uid="{0CD97043-17E8-45F7-A4CD-ED0C884599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3" authorId="609" shapeId="0" xr:uid="{356FC200-B91C-413A-8792-8AC074E41A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4" authorId="610" shapeId="0" xr:uid="{C9F6F34F-574C-41DB-A739-A0ACB6FD2F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4" authorId="611" shapeId="0" xr:uid="{372575A2-F0BD-42D1-9EA7-898CB44B2D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5" authorId="612" shapeId="0" xr:uid="{9E1102C4-82ED-452D-94A7-2681994883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5" authorId="613" shapeId="0" xr:uid="{B8134DFD-38D3-4945-8A1D-986F5AED3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6" authorId="614" shapeId="0" xr:uid="{421160BC-755C-4830-ABF5-F4A613BC8A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6" authorId="615" shapeId="0" xr:uid="{C50C4B78-E6AA-4074-B829-C18A199EC5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7" authorId="616" shapeId="0" xr:uid="{C522DC2D-7217-4DB7-9C46-541D800010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7" authorId="617" shapeId="0" xr:uid="{FDF2666B-243E-4C8B-8D19-671E5CD17D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8" authorId="618" shapeId="0" xr:uid="{2F51E9D2-3E6C-4308-9253-B924626882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8" authorId="619" shapeId="0" xr:uid="{B0BD983A-405C-4430-A6DA-48A7113DB3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49" authorId="620" shapeId="0" xr:uid="{6CF1BD6F-39A2-4133-8914-AC9B1B1F34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49" authorId="621" shapeId="0" xr:uid="{37DAA37D-49CF-4AB5-B932-1C861C63F2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50" authorId="622" shapeId="0" xr:uid="{53DB123B-D3AB-4B3C-84B7-1DD43D0377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0" authorId="623" shapeId="0" xr:uid="{FA00A337-7DA9-4ED3-97C7-3EA43023B0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1" authorId="624" shapeId="0" xr:uid="{9ED75362-2CDC-4B4E-8476-8E33441908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1" authorId="625" shapeId="0" xr:uid="{189374B3-48D9-4979-87AD-9A3A2095AF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2" authorId="626" shapeId="0" xr:uid="{01BEF30C-F351-43A2-8055-357ABC655E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2" authorId="627" shapeId="0" xr:uid="{72E78773-6C44-4BFE-BCD9-F2789B24CD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3" authorId="628" shapeId="0" xr:uid="{69E16CE1-B963-4172-927E-B3A74F2B0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3" authorId="629" shapeId="0" xr:uid="{C2B94C76-4F38-4F70-9A8B-F012F5ADA6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4" authorId="630" shapeId="0" xr:uid="{4FC10C9E-224F-468A-BFCD-36D12B43E0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4" authorId="631" shapeId="0" xr:uid="{5E8AECFB-D2C7-4CA0-9F6E-C790B9EE5F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5" authorId="632" shapeId="0" xr:uid="{1B55E8A6-7C68-44C6-A1E7-5D11DC373F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5" authorId="633" shapeId="0" xr:uid="{4DFCB310-702F-457E-BBB5-8FCBD2AAB0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6" authorId="634" shapeId="0" xr:uid="{9DBF7BD1-196C-40CA-A4C3-CF08FC1031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6" authorId="635" shapeId="0" xr:uid="{896399E7-3E7B-4856-AD22-19B84B2048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7" authorId="636" shapeId="0" xr:uid="{754E2B61-DAFB-4F4D-9BA8-054F262944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7" authorId="637" shapeId="0" xr:uid="{32737B1B-72F1-4768-A17E-C83E4E79CF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8" authorId="638" shapeId="0" xr:uid="{7A119DFC-C866-45F8-92EC-D8A3FB9D0A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8" authorId="639" shapeId="0" xr:uid="{AC392385-A6A6-449A-9FF1-1A0CA92214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59" authorId="640" shapeId="0" xr:uid="{BE1308D6-504A-47C5-ADCE-D590BC45AE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59" authorId="641" shapeId="0" xr:uid="{38699263-4356-40CD-A259-7A9433F86D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0" authorId="642" shapeId="0" xr:uid="{9B519C1C-4798-4525-A929-286C6287A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0" authorId="643" shapeId="0" xr:uid="{9C09588C-FDEB-4AA5-BB16-36B45E0766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1" authorId="644" shapeId="0" xr:uid="{443CA7DD-B3CD-4249-89AD-BB62CB90D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1" authorId="645" shapeId="0" xr:uid="{E816053F-1E84-45D7-A4BE-38226B0D1B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2" authorId="646" shapeId="0" xr:uid="{4070DCC7-4090-497A-8718-C5E3F4631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2" authorId="647" shapeId="0" xr:uid="{95A2585A-6389-4D53-B485-F6D8A8E90E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3" authorId="648" shapeId="0" xr:uid="{E120444C-B728-462F-893D-703B4D5DE3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3" authorId="649" shapeId="0" xr:uid="{D14EFD36-A583-48E1-9A7D-1D5A79CEE4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4" authorId="650" shapeId="0" xr:uid="{AC348855-CB0A-4212-A4F4-DA34E2241F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4" authorId="651" shapeId="0" xr:uid="{8C5901E7-6362-4F44-B4A2-810C5EB814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5" authorId="652" shapeId="0" xr:uid="{A220DE86-35D8-4381-8438-CACE6DFBF6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5" authorId="653" shapeId="0" xr:uid="{23CB477D-B410-4457-A58A-70FBCC0F43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6" authorId="654" shapeId="0" xr:uid="{1C2C35EC-81D3-41A7-B813-C0649D3B2B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6" authorId="655" shapeId="0" xr:uid="{188CC564-FE1C-44D0-B8D0-36D9900EE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7" authorId="656" shapeId="0" xr:uid="{F4E6D33F-D42A-4636-931C-F5759EBF1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7" authorId="657" shapeId="0" xr:uid="{89A531DF-6DFB-4273-A27D-CCFDFCB538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8" authorId="658" shapeId="0" xr:uid="{58B286C1-21F8-4777-B409-41CD1A8812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8" authorId="659" shapeId="0" xr:uid="{722C7CB0-F381-4F35-B066-769A5E5A0F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69" authorId="660" shapeId="0" xr:uid="{8F587CB0-6530-4D3E-9F6A-B78FD1F6EF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69" authorId="661" shapeId="0" xr:uid="{FD833E65-AFA1-458E-8C25-0CFC9AFB1E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Z570" authorId="662" shapeId="0" xr:uid="{99FFBFCE-AD46-4085-814C-9228B733F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70" authorId="663" shapeId="0" xr:uid="{A134FDF1-4884-4939-9AB0-FE63514FE4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70" authorId="664" shapeId="0" xr:uid="{0DBA2127-D3DF-4E9A-A9F8-E2ED150628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70" authorId="665" shapeId="0" xr:uid="{BCAE973E-6AD2-4C7A-A119-AD19E23755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70" authorId="666" shapeId="0" xr:uid="{646306D5-0969-442A-9176-59C0306390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70" authorId="667" shapeId="0" xr:uid="{DF1DC56D-CC8E-47F5-9AB9-F66B0CF34B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72" authorId="668" shapeId="0" xr:uid="{A7D9991D-46D1-4887-83F9-9FC5E67D28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2" authorId="669" shapeId="0" xr:uid="{D6252CD0-CB9E-44EE-8DAA-1A8C32E06F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3" authorId="670" shapeId="0" xr:uid="{124F83F7-4B39-4419-8D71-53657F564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3" authorId="671" shapeId="0" xr:uid="{DC138FC8-1ADD-4C91-8CBD-9D23CEF02A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4" authorId="672" shapeId="0" xr:uid="{02850DFC-4821-4A34-A34F-6BF8E9AEB5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4" authorId="673" shapeId="0" xr:uid="{AA4BEB09-6321-4403-9482-F088D4B99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5" authorId="674" shapeId="0" xr:uid="{5BC42ED9-A154-4B22-90B2-4F50702B91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5" authorId="675" shapeId="0" xr:uid="{C4D10046-9E58-462E-AD16-134E6FB4C5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76" authorId="676" shapeId="0" xr:uid="{BDFDB5AA-89B3-47CA-8A5F-DB1168A605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6" authorId="677" shapeId="0" xr:uid="{CAE2CBF8-670C-4395-9DE8-96D173B40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77" authorId="678" shapeId="0" xr:uid="{91ADC564-4A96-40C6-A69C-4BD30F9188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7" authorId="679" shapeId="0" xr:uid="{4B998299-ABA4-4E47-B0F8-48CE504350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78" authorId="680" shapeId="0" xr:uid="{8AA417C4-6E83-473B-B661-2F5AD45660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78" authorId="681" shapeId="0" xr:uid="{2EB1D0A5-6B16-4EEB-8C72-C1EC07FDB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80" authorId="682" shapeId="0" xr:uid="{2B9525AE-4259-4C42-844D-5EC336F39A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80" authorId="683" shapeId="0" xr:uid="{8BED1C4E-C05B-4BD5-8AEA-DD598B02A4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581" authorId="684" shapeId="0" xr:uid="{493B3BAA-A939-496A-9A84-E8DB457A99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581" authorId="685" shapeId="0" xr:uid="{5628CD2B-74D8-49D5-B449-BF2BA3F2D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582" authorId="686" shapeId="0" xr:uid="{900E3C68-8F7E-44D4-B2B4-D267A91AE3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3" authorId="687" shapeId="0" xr:uid="{5FA5F14D-2703-4A21-907A-441F41CA36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4" authorId="688" shapeId="0" xr:uid="{2EA09D2C-EDD7-4FD8-937A-4748500557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5" authorId="689" shapeId="0" xr:uid="{371D9D92-D298-4637-84D1-0E8F02BF9E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6" authorId="690" shapeId="0" xr:uid="{8DF549D3-991B-40DE-9972-47A8E4A9B9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7" authorId="691" shapeId="0" xr:uid="{67C7AD55-E1E1-4185-B3C5-E0CF332449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8" authorId="692" shapeId="0" xr:uid="{70640937-AA74-4BB4-88F2-11E6FD66BB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9" authorId="693" shapeId="0" xr:uid="{AB8E8789-3A4C-4437-82FA-5E41AD0509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0" authorId="694" shapeId="0" xr:uid="{430B84E1-3061-4758-81D5-6C4366F03C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1" authorId="695" shapeId="0" xr:uid="{997DC53B-5DB3-43E2-892A-2D0B0EBC35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2" authorId="696" shapeId="0" xr:uid="{4B95A07E-97EA-4968-985A-57183DA1CA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3" authorId="697" shapeId="0" xr:uid="{051E8E9B-7661-4ABB-B824-DDDA58657E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4" authorId="698" shapeId="0" xr:uid="{3B675C8D-B92B-4836-8F9C-AEED58210A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5" authorId="699" shapeId="0" xr:uid="{3895E591-8195-49F2-891A-2063C2B355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6" authorId="700" shapeId="0" xr:uid="{C7A183E4-FABD-472C-BFB2-AAD84CBB8E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7" authorId="701" shapeId="0" xr:uid="{F5BD515C-AA4F-47CE-A861-538109245A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8" authorId="702" shapeId="0" xr:uid="{A645609B-0477-410E-836A-1C75CBA9B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99" authorId="703" shapeId="0" xr:uid="{8298EF48-80C2-4FA1-A804-9BFF11E7C3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599" authorId="704" shapeId="0" xr:uid="{C8857943-75C0-4D9C-869F-785BA600A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599" authorId="705" shapeId="0" xr:uid="{0933049B-46D6-4495-86EB-578DB889B8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599" authorId="706" shapeId="0" xr:uid="{6CB5EDD8-B239-4B9F-8104-00F063D652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599" authorId="707" shapeId="0" xr:uid="{1F6ABEBD-A87A-41F7-8F17-D875B741A8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599" authorId="708" shapeId="0" xr:uid="{19516E5F-AF94-44D2-8C52-3B1919B9D7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01" authorId="709" shapeId="0" xr:uid="{81389E23-930F-42B3-AFC8-F7E3D37F7E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1" authorId="710" shapeId="0" xr:uid="{58F13453-FBD2-489E-A8DD-69A9A7E311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EN601" authorId="711" shapeId="0" xr:uid="{B1C363A9-AFDB-4D6E-A1A1-8472FD576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01" authorId="712" shapeId="0" xr:uid="{A33BF378-186F-4482-89E4-831A08B726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602" authorId="713" shapeId="0" xr:uid="{146E0CE7-067B-420B-894F-C371F76098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2" authorId="714" shapeId="0" xr:uid="{584A3950-CB89-4E56-8DB2-92A44EA25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3" authorId="715" shapeId="0" xr:uid="{04ACED69-CD11-4789-9BF3-58D41DF8AF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3" authorId="716" shapeId="0" xr:uid="{D9A1C4C4-CCA6-4913-9489-CA98FB1E6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04" authorId="717" shapeId="0" xr:uid="{B0C9EC48-4A27-4869-AC9D-14669A7CE3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4" authorId="718" shapeId="0" xr:uid="{B6D6293E-EA14-4C1F-A9D3-A134CC13C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05" authorId="719" shapeId="0" xr:uid="{88D4E305-CD65-4F54-A3AA-4A37D32A52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5" authorId="720" shapeId="0" xr:uid="{707A0150-0C1A-4CCC-A66E-FF68B9B70D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6" authorId="721" shapeId="0" xr:uid="{FC063D7A-86A2-46DA-A0F5-6C852405DF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6" authorId="722" shapeId="0" xr:uid="{47054016-59A1-41D2-8B95-04FFA7D7FB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608" authorId="723" shapeId="0" xr:uid="{BDE04D23-378E-4F74-96ED-62234EFEB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08" authorId="724" shapeId="0" xr:uid="{75D0994B-767A-453A-BD98-A0935238FE4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08" authorId="725" shapeId="0" xr:uid="{F3B9A997-2E2F-4F6E-A11B-1B1107E841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09" authorId="726" shapeId="0" xr:uid="{CF2F3818-72A5-4912-AC46-588761A3C6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09" authorId="727" shapeId="0" xr:uid="{74848815-24CD-4233-B8DB-254DC5B251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0" authorId="728" shapeId="0" xr:uid="{236AF7AA-C604-4D1C-A607-EB7AA73CBA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0" authorId="729" shapeId="0" xr:uid="{79F7CCDB-0515-4415-8B61-C9539C7CC9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1" authorId="730" shapeId="0" xr:uid="{0E579748-5A69-439C-83D5-7A94DE76D1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1" authorId="731" shapeId="0" xr:uid="{36C1F6A4-4DA2-41D3-AC43-1EDBE389B6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2" authorId="732" shapeId="0" xr:uid="{134D4D6D-EC29-437A-B69F-B59F6E9E47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2" authorId="733" shapeId="0" xr:uid="{A5FCE015-BDA4-4976-B223-AE4F6291B4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3" authorId="734" shapeId="0" xr:uid="{718302EA-050E-4273-9F75-1A8E8D4BCC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3" authorId="735" shapeId="0" xr:uid="{99428260-A5C8-422B-AC3A-246CC0394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4" authorId="736" shapeId="0" xr:uid="{ADB41636-5DAF-4232-BDF7-B9DD82FC6C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4" authorId="737" shapeId="0" xr:uid="{048176A2-8884-496D-B1A1-375B15AEF7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5" authorId="738" shapeId="0" xr:uid="{10431F2E-9CF7-44D1-AE8F-3BB5B347F1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5" authorId="739" shapeId="0" xr:uid="{39429A6F-698C-4716-B6ED-BC71F40031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6" authorId="740" shapeId="0" xr:uid="{07AE2604-0BAD-483C-A41D-AF8538467B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6" authorId="741" shapeId="0" xr:uid="{64A6FCF0-FB8A-4380-9B33-21C03665E2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7" authorId="742" shapeId="0" xr:uid="{15B45F9E-DD7C-443C-A810-20898D8D5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7" authorId="743" shapeId="0" xr:uid="{FBFCE39F-8829-4068-B6FB-1860C94FCE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18" authorId="744" shapeId="0" xr:uid="{C5B788E3-62B3-4685-A4D6-E26B054320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8" authorId="745" shapeId="0" xr:uid="{7DC16C49-11A7-45A8-B73A-5EA4772E34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19" authorId="746" shapeId="0" xr:uid="{F18C8C28-FC94-44E5-BC2E-3C55BD4B2D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19" authorId="747" shapeId="0" xr:uid="{BB225399-0C1D-4C6F-80BF-D62E9E989C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20" authorId="748" shapeId="0" xr:uid="{C170F114-2AB8-4527-AA8E-546A7EFC11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20" authorId="749" shapeId="0" xr:uid="{A6B22392-5A08-45B5-B3D5-A63F9A0F2B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Z621" authorId="750" shapeId="0" xr:uid="{7C7A3F9E-2E20-441D-B13A-A417031918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21" authorId="751" shapeId="0" xr:uid="{FBEF8AC3-2E9D-4952-834B-CE1E8A18F2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21" authorId="752" shapeId="0" xr:uid="{93F45785-D542-43DE-B7C8-4FE62B7FD5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21" authorId="753" shapeId="0" xr:uid="{87A1E3C5-DB28-426F-8686-25F8B88210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21" authorId="754" shapeId="0" xr:uid="{9388BEE0-2E26-41D8-B4B1-7C9A76BFEF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21" authorId="755" shapeId="0" xr:uid="{D0CF0949-A4D1-44F9-A522-5A174461EB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23" authorId="756" shapeId="0" xr:uid="{B2E26708-3877-4ECB-A3B0-EC2C0B3957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3" authorId="757" shapeId="0" xr:uid="{781912EB-7731-4B3E-B4D6-F03CC7974FD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23" authorId="758" shapeId="0" xr:uid="{67E14D32-6272-472B-9DA9-6A7F9638001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U623" authorId="759" shapeId="0" xr:uid="{5ED934EC-7FD6-47FC-862D-9C9CA308B5D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3" authorId="760" shapeId="0" xr:uid="{76F2CB26-3F63-4F88-A233-6823C102DD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C623" authorId="761" shapeId="0" xr:uid="{E7C3C3A1-5D71-4AFE-A2E5-60A9F1A4040C}">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DF623" authorId="762" shapeId="0" xr:uid="{A5C8DB46-7167-44FC-9D30-37BEA24733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DM623" authorId="763" shapeId="0" xr:uid="{7808F42D-ED4E-4208-9E01-1382A07349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EN623" authorId="764" shapeId="0" xr:uid="{60016DBF-D7D2-4142-9221-BCC6BEB00A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23" authorId="765" shapeId="0" xr:uid="{C43CC78B-4F07-4BBE-92A8-ECC1B1F411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624" authorId="766" shapeId="0" xr:uid="{4F5E3ACA-0376-4231-88E4-87552D4C30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4" authorId="767" shapeId="0" xr:uid="{11AA1648-96EE-4176-BDDF-ACC9141DF5E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U624" authorId="768" shapeId="0" xr:uid="{DA079000-1DF1-462E-A4D1-E8A4142908B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4" authorId="769" shapeId="0" xr:uid="{0E9C64FA-E434-4B3F-9103-90CB72D612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24" authorId="770" shapeId="0" xr:uid="{A9EBAFD7-2861-43B8-9711-A03DF2221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24" authorId="771" shapeId="0" xr:uid="{30320066-EF70-4257-8680-BDF4812390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5" authorId="772" shapeId="0" xr:uid="{B3E3C5CD-DF75-475A-AC65-622A78BFF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5" authorId="773" shapeId="0" xr:uid="{C83448A5-AF92-4C15-A586-42371014EC8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5" authorId="774" shapeId="0" xr:uid="{FD4C0CDB-AE39-4751-90A5-AC32E01B0D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F625" authorId="775" shapeId="0" xr:uid="{0E82501E-EA7D-4B3D-8181-9EAC0AAACB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5" authorId="776" shapeId="0" xr:uid="{6AD5FDAF-2A69-4ED7-8964-497CB1CDA5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6" authorId="777" shapeId="0" xr:uid="{0494A5E3-5C76-4530-A905-D531FD51FD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6" authorId="778" shapeId="0" xr:uid="{B105C7B7-EDCE-46D4-B984-06DAF879D3F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6" authorId="779" shapeId="0" xr:uid="{B357A770-3AF2-413B-9499-64443B1D20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F626" authorId="780" shapeId="0" xr:uid="{71837F6F-DCC1-4B67-A456-72F3B4175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6" authorId="781" shapeId="0" xr:uid="{53F6F727-F6AF-4FA4-99DF-AA66662D94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7" authorId="782" shapeId="0" xr:uid="{EC3428DF-CD3F-4359-8BE1-BE51168A0C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7" authorId="783" shapeId="0" xr:uid="{A838D017-AE2C-4D76-A07D-AEB4CDD080A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7" authorId="784" shapeId="0" xr:uid="{207070F8-0D8C-4847-8CDA-8BF5C9EDD1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7" authorId="785" shapeId="0" xr:uid="{98725FAA-0529-45A2-9C99-CF6003BEC7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7" authorId="786" shapeId="0" xr:uid="{6FCD5B2E-CA8C-4C5B-9B3F-865786AD75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8" authorId="787" shapeId="0" xr:uid="{D56ED2C3-20EB-4D86-A585-BE7DF68EC2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28" authorId="788" shapeId="0" xr:uid="{EE4F241F-5C74-4F4C-B44B-CBA4F5D5734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28" authorId="789" shapeId="0" xr:uid="{7EC686AE-0552-4BF2-96FF-4533C0D278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8" authorId="790" shapeId="0" xr:uid="{129AE836-BDFE-418D-B8E0-ADAD99B2A6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8" authorId="791" shapeId="0" xr:uid="{A3B4CFC2-4883-4DFF-8D77-C4DEAD57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29" authorId="792" shapeId="0" xr:uid="{8AD6D454-9A2B-4FF2-98DC-EB189A00F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29" authorId="793" shapeId="0" xr:uid="{B4699BF8-FDA3-4C1F-A61C-B285B08F5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F629" authorId="794" shapeId="0" xr:uid="{E2ECB81D-A37F-422D-B9BD-737D0AB39E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M629" authorId="795" shapeId="0" xr:uid="{5591C09B-670D-48BA-B9E5-0C9FA1B3D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0" authorId="796" shapeId="0" xr:uid="{CFDF71B5-A469-4BD7-A580-E4CEC12E00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30" authorId="797" shapeId="0" xr:uid="{81A0CEDB-942D-4F3D-8BD3-951BAAA4B2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30" authorId="798" shapeId="0" xr:uid="{52CF39BD-8E16-4D17-AF54-EB040515D1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1" authorId="799" shapeId="0" xr:uid="{A1FFB203-1294-4EB8-B062-71809FA87E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31" authorId="800" shapeId="0" xr:uid="{FA49795A-96E7-4FEE-8133-6DD28EDB60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M631" authorId="801" shapeId="0" xr:uid="{22419D56-C285-4129-8E6D-89A9A32D97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2" authorId="802" shapeId="0" xr:uid="{79595E25-563E-4FD1-A635-3EFBE05D0A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M632" authorId="803" shapeId="0" xr:uid="{E22C8712-7791-4659-9441-EC387C1118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Z633" authorId="804" shapeId="0" xr:uid="{39B98915-9639-450E-B746-271B267BF3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33" authorId="805" shapeId="0" xr:uid="{B9437BBF-9EE6-4F57-B76E-C5CD0E1C38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33" authorId="806" shapeId="0" xr:uid="{10584C00-7150-4E6E-8DEF-682A95CC00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33" authorId="807" shapeId="0" xr:uid="{B444A31A-0166-4EF7-8E75-7AA547A492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33" authorId="808" shapeId="0" xr:uid="{263AC35B-123C-412C-937B-88C10AB87A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33" authorId="809" shapeId="0" xr:uid="{2BCC5BEF-F8B2-491B-85AC-5CC3714638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35" authorId="810" shapeId="0" xr:uid="{863AA9E9-496D-45F3-9CC9-C01697B482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5" authorId="811" shapeId="0" xr:uid="{4626D939-538B-4204-8978-7BD524DD340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35" authorId="812" shapeId="0" xr:uid="{1374CE71-8F42-4E1A-A443-3BCE347E034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5" authorId="813" shapeId="0" xr:uid="{9E90C870-98E8-41D2-8772-F83050EE7C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35" authorId="814" shapeId="0" xr:uid="{C2F6452C-95CF-4590-AC8F-7E61181BF5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EN635" authorId="815" shapeId="0" xr:uid="{CD4754C0-A676-44E9-B6A3-B2C19C5CC6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35" authorId="816" shapeId="0" xr:uid="{DC0DA9F3-8BB4-47CB-806A-52245CD595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C636" authorId="817" shapeId="0" xr:uid="{2EFD5D84-AC20-4A30-8EC8-8E5CC7372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6" authorId="818" shapeId="0" xr:uid="{29C14DB7-E484-4264-8605-4251E68DFE2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N636" authorId="819" shapeId="0" xr:uid="{86A6A834-5902-4EAA-94D7-9FA17C8F2E2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6" authorId="820" shapeId="0" xr:uid="{EB7B5403-91BF-4B5D-8E8B-16218BE42E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F636" authorId="821" shapeId="0" xr:uid="{C1A01379-7B26-4BA7-AE14-F3FA63F546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7" authorId="822" shapeId="0" xr:uid="{53FF73C4-717C-4BEE-B179-66530DE58E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7" authorId="823" shapeId="0" xr:uid="{299C0466-4CED-41BB-9C92-646A8C50031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7" authorId="824" shapeId="0" xr:uid="{9C449F94-D6B7-4F9A-A0E0-C3F8456B76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8" authorId="825" shapeId="0" xr:uid="{9E5392DC-B5AE-4D78-9CC2-8A499FC3A3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8" authorId="826" shapeId="0" xr:uid="{23807B7C-7270-44C1-B635-926B85D2A27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8" authorId="827" shapeId="0" xr:uid="{A5EB5C41-C2A7-4878-8C60-53D3D3BE7C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39" authorId="828" shapeId="0" xr:uid="{7A7C7FEB-18DC-45BD-BA9B-2ECD262CC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39" authorId="829" shapeId="0" xr:uid="{01749A92-2151-44B0-99D4-427AF7C146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39" authorId="830" shapeId="0" xr:uid="{3CBAB359-050E-4939-ACDA-C26F5CC567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0" authorId="831" shapeId="0" xr:uid="{538CEB68-C247-4DB7-8458-774972089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0" authorId="832" shapeId="0" xr:uid="{375B98D8-D7D9-4396-9007-E85F5ED33B9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0" authorId="833" shapeId="0" xr:uid="{6646D185-8FC1-4E36-B0BC-CF8809BB10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1" authorId="834" shapeId="0" xr:uid="{0C8C2A1F-2EA5-475E-96A4-E0A2B57401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1" authorId="835" shapeId="0" xr:uid="{34DDF2F9-0066-4AFC-9196-FA9640B49B1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1" authorId="836" shapeId="0" xr:uid="{FCF4CFB4-9B44-4888-BCDC-5574D48763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2" authorId="837" shapeId="0" xr:uid="{16DDF62B-3493-43B1-8A97-E998F8A5A0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2" authorId="838" shapeId="0" xr:uid="{EE72E71E-9EB0-45C7-8FD2-77B22AAE108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2" authorId="839" shapeId="0" xr:uid="{699829B1-9BDD-4B9D-8A5E-D22D8BB5F7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3" authorId="840" shapeId="0" xr:uid="{5A1C976B-FA56-4EEE-A1C2-6828CB9AFA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3" authorId="841" shapeId="0" xr:uid="{3479F60F-0CD7-4170-BDD5-F52BAA418C8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3" authorId="842" shapeId="0" xr:uid="{0BD5BED0-99E6-4B24-A796-E6A9ECF48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4" authorId="843" shapeId="0" xr:uid="{69811A4E-159C-444C-94AB-A10D73981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4" authorId="844" shapeId="0" xr:uid="{BF561B45-DA6D-4593-B642-4A988B102C2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4" authorId="845" shapeId="0" xr:uid="{28D8DC9B-D2FA-4676-9D4F-EB0C25343C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5" authorId="846" shapeId="0" xr:uid="{21BE06CA-FF5A-4CBD-AC76-570501FA6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5" authorId="847" shapeId="0" xr:uid="{BEEE6712-5DB5-4161-A2A5-6A515DA9CE0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5" authorId="848" shapeId="0" xr:uid="{D008C4B9-566F-459A-A137-89CFB20641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6" authorId="849" shapeId="0" xr:uid="{C9DE6969-7D9B-4CE8-B1C9-8CA088528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6" authorId="850" shapeId="0" xr:uid="{9B24F668-93D3-468D-B3A1-9869DF7F7FB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6" authorId="851" shapeId="0" xr:uid="{CB748592-D02F-4A31-ADDC-F55EBB1FB3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647" authorId="852" shapeId="0" xr:uid="{851397FD-5CE6-41EF-A0DE-1289979E9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7" authorId="853" shapeId="0" xr:uid="{3EA55B3E-C66A-42FA-B8EB-29303042F8A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7" authorId="854" shapeId="0" xr:uid="{4650B1F3-D9BE-412D-8CC5-23A5B66592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8" authorId="855" shapeId="0" xr:uid="{5B4C91B0-A406-4B0A-93CC-1373D235292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8" authorId="856" shapeId="0" xr:uid="{FF23EDBD-DC41-4024-AADB-7E6E977E896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8" authorId="857" shapeId="0" xr:uid="{B0C0B882-CDB6-446A-B8F7-1FB75B22E8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49" authorId="858" shapeId="0" xr:uid="{5271C18B-3D38-4C74-8390-457D3A49E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49" authorId="859" shapeId="0" xr:uid="{A79D3D30-2795-4BF0-BA10-7A415DE242E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49" authorId="860" shapeId="0" xr:uid="{E326800D-9FD2-47E4-A75D-0F51251C0D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0" authorId="861" shapeId="0" xr:uid="{399BFD37-C343-4660-AFD9-1B7BAF931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0" authorId="862" shapeId="0" xr:uid="{46333A28-F68C-4FEE-AE8E-70FA1940019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0" authorId="863" shapeId="0" xr:uid="{58497641-4D87-42CE-AC66-1930596EC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1" authorId="864" shapeId="0" xr:uid="{3F31E4E4-C84C-4FE9-B2FB-9C174F4847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1" authorId="865" shapeId="0" xr:uid="{F65DDC44-D868-4409-8753-CC7F3E751B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1" authorId="866" shapeId="0" xr:uid="{94C457DD-281E-4142-B124-09DBE0B956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2" authorId="867" shapeId="0" xr:uid="{6AAC8545-50F7-4B88-B235-DB0E7BF6B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2" authorId="868" shapeId="0" xr:uid="{935EE407-932A-4777-96E5-101F979FAA4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Y652" authorId="869" shapeId="0" xr:uid="{E2B0D93B-519C-4056-9544-13D2B41F1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3" authorId="870" shapeId="0" xr:uid="{B05E981F-9710-49AE-A5E2-829E5FF3F5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53" authorId="871" shapeId="0" xr:uid="{BD9AA69B-2632-4C0B-B352-62224369BE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654" authorId="872" shapeId="0" xr:uid="{0BBFF137-F00E-4D36-9032-7B82B1FC45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Y654" authorId="873" shapeId="0" xr:uid="{1F822438-51A3-4C7F-AFA3-7BA653B1FC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Z655" authorId="874" shapeId="0" xr:uid="{BD108FEE-DF53-4C8D-AE8E-B010BBA7EA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55" authorId="875" shapeId="0" xr:uid="{77D35BE6-39FF-46DF-AEA0-4D81923BE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55" authorId="876" shapeId="0" xr:uid="{9D9696E7-04EA-417E-9CB9-BAB835F1E4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55" authorId="877" shapeId="0" xr:uid="{7FA88FF7-2C17-4E87-95D3-0835EB1650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55" authorId="878" shapeId="0" xr:uid="{4D54B362-2BE0-4C9D-9757-B4EBC4BF13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55" authorId="879" shapeId="0" xr:uid="{F75FA92F-9A3D-46D1-B03E-F5FA965E2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57" authorId="880" shapeId="0" xr:uid="{F086E733-022B-4124-92DB-8E002E1A45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7" authorId="881" shapeId="0" xr:uid="{7AF322A6-0866-48AF-A22E-2D4D9FEC5D1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EN657" authorId="882" shapeId="0" xr:uid="{013C69E2-DAFD-4E70-A30A-550D17823A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EQ657" authorId="883" shapeId="0" xr:uid="{22916125-A3EA-4D52-BDF9-F33A45E3B2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C658" authorId="884" shapeId="0" xr:uid="{A0163BA4-79D4-417E-A52E-7261D61193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8" authorId="885" shapeId="0" xr:uid="{11777F4F-D143-469C-90F1-C8D39786BA2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59" authorId="886" shapeId="0" xr:uid="{7FA2B65D-59C8-40F1-9FB3-DA80BC8A47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59" authorId="887" shapeId="0" xr:uid="{C43187EE-2BEA-4229-8729-6BF013FD1255}">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60" authorId="888" shapeId="0" xr:uid="{ED124EA4-2EFC-499B-B0BC-E05A6FB229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660" authorId="889" shapeId="0" xr:uid="{577BE6FB-FC0D-4645-B5AA-173C9309DBE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661" authorId="890" shapeId="0" xr:uid="{BF08CB62-1D25-466F-8CA3-D9F92A0FFC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2" authorId="891" shapeId="0" xr:uid="{3A0AA5A1-C0F1-48A9-8E5E-FE3E273A82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3" authorId="892" shapeId="0" xr:uid="{3593C8BC-EEED-470F-B770-9AD123D059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4" authorId="893" shapeId="0" xr:uid="{2E9FD92B-715F-477B-BD3E-3B908849D5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5" authorId="894" shapeId="0" xr:uid="{8F9D2968-7404-485B-8A25-A3FEA981BC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7" authorId="895" shapeId="0" xr:uid="{7F278B7A-4060-44CC-ABEA-1ED6163815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8" authorId="896" shapeId="0" xr:uid="{2859B664-E54C-41B9-86FF-E4A44B8E8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0" authorId="897" shapeId="0" xr:uid="{E366CA34-9EFF-4908-B36E-D0EA659764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1" authorId="898" shapeId="0" xr:uid="{7826FFF7-8F91-409A-AB24-2AF055562B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3" authorId="899" shapeId="0" xr:uid="{52851EDE-67A5-4524-8795-95C0351C7A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4" authorId="900" shapeId="0" xr:uid="{A7AC87BA-089B-4847-B994-D1E723D2B6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675" authorId="901" shapeId="0" xr:uid="{D896A684-4466-4EF0-9D8A-91D7629DCB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675" authorId="902" shapeId="0" xr:uid="{F0B6E815-B74A-4021-869D-7FB7C4CF43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675" authorId="903" shapeId="0" xr:uid="{4DC9B0B6-A41C-4328-9510-CF26E224D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675" authorId="904" shapeId="0" xr:uid="{F7600547-5D41-47A7-81E6-C7522C3BFA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675" authorId="905" shapeId="0" xr:uid="{309D9889-573D-4C7D-B392-508C6F3F0C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675" authorId="906" shapeId="0" xr:uid="{8D1AB9B4-23C1-401B-9B5D-987951AD21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677" authorId="907" shapeId="0" xr:uid="{8901A9A5-8EAC-4FC1-B0FD-217C9032B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8" authorId="908" shapeId="0" xr:uid="{221202C2-3136-45C6-B66A-BC51D49C96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9" authorId="909" shapeId="0" xr:uid="{F2138E3C-6E78-4D20-A93A-77D28ABE7E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0" authorId="910" shapeId="0" xr:uid="{FFAB21CD-84CD-481A-9088-12E881295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1" authorId="911" shapeId="0" xr:uid="{E78BDA67-4899-4871-88DA-486CF4B016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2" authorId="912" shapeId="0" xr:uid="{9C18431F-49C7-493B-A88D-B6889704DC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3" authorId="913" shapeId="0" xr:uid="{D90F0402-A4A1-44D6-AD11-FF582542F8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4" authorId="914" shapeId="0" xr:uid="{13B1CE02-E41E-4562-8FCD-346FE1C6A2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6" authorId="915" shapeId="0" xr:uid="{77645E2E-A0EE-4B2C-8E68-EC7CCA4825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7" authorId="916" shapeId="0" xr:uid="{47B0B747-FC81-43E2-82D9-DA2BC6EC92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8" authorId="917" shapeId="0" xr:uid="{30BCF14F-BCB8-4320-B318-C7F5A935A7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9" authorId="918" shapeId="0" xr:uid="{9FC3E84D-8E79-4302-9FF9-5D4B782519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0" authorId="919" shapeId="0" xr:uid="{1DE3933D-5C03-4176-841A-DA6883B20C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1" authorId="920" shapeId="0" xr:uid="{ABB8716B-7894-43A3-8BCA-6B373E4B2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2" authorId="921" shapeId="0" xr:uid="{03EDE318-042B-4A6A-AE44-8DAEFD3E16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3" authorId="922" shapeId="0" xr:uid="{4DCC292E-9773-433A-B921-54C3CF5849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4" authorId="923" shapeId="0" xr:uid="{DAB83CB4-DFD8-4D2F-B2FA-014F099829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5" authorId="924" shapeId="0" xr:uid="{331A7C8B-A2DC-468A-B9A2-4D5AC43A36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6" authorId="925" shapeId="0" xr:uid="{BB13A109-AFE2-4BD2-924B-8718B1252C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7" authorId="926" shapeId="0" xr:uid="{72672224-49AA-4153-840D-7A3681888F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8" authorId="927" shapeId="0" xr:uid="{7DF2C139-AF96-4937-89F3-F8F7CFF245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9" authorId="928" shapeId="0" xr:uid="{36745F28-FBCA-4F5B-8082-37572CA95A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0" authorId="929" shapeId="0" xr:uid="{46A00EEF-0CA7-40A1-A5F4-157C0879B0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1" authorId="930" shapeId="0" xr:uid="{28FDD719-5469-458B-8280-A6D1659757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2" authorId="931" shapeId="0" xr:uid="{7BB76F2F-4E72-4F48-AB3C-4609785C54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3" authorId="932" shapeId="0" xr:uid="{91131C9B-8F54-458E-9D9C-84878DD00C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4" authorId="933" shapeId="0" xr:uid="{E3D1EF8B-50D1-4CDA-9AF9-4DC562C272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5" authorId="934" shapeId="0" xr:uid="{A2FCDBD3-D5FC-45C3-8F54-7295E6B359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6" authorId="935" shapeId="0" xr:uid="{A0287FF0-7128-43DE-846D-A494AB4847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7" authorId="936" shapeId="0" xr:uid="{31131E85-4F1E-41BC-8BDD-BAF7941F4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717" authorId="937" shapeId="0" xr:uid="{BD92B539-972A-4049-B239-8BCBB21A0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17" authorId="938" shapeId="0" xr:uid="{30D741FC-0F7F-4613-9552-506B87B00B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17" authorId="939" shapeId="0" xr:uid="{C7284952-0AEF-4407-B549-2C7C1009D6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17" authorId="940" shapeId="0" xr:uid="{B8474970-2F84-4713-9E68-FB5D295150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17" authorId="941" shapeId="0" xr:uid="{A87581F8-98F6-4E32-9001-0264F415B8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17" authorId="942" shapeId="0" xr:uid="{9C265CF3-BA3A-49C7-917A-74ACD07730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719" authorId="943" shapeId="0" xr:uid="{676891ED-40F8-4C99-807F-3A13024839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EQ719" authorId="944" shapeId="0" xr:uid="{D5C66552-B31C-473C-9FF4-BBC5DAC1A261}">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720" authorId="945" shapeId="0" xr:uid="{E66AA7F2-1389-45E0-A9E6-BAF41C9636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1" authorId="946" shapeId="0" xr:uid="{831A6C3B-7E92-4A46-87ED-DDA79996C7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2" authorId="947" shapeId="0" xr:uid="{A73187E2-4847-47FF-9997-162828C1AC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3" authorId="948" shapeId="0" xr:uid="{0BEB50BB-7D4A-4D28-BBAB-395C554FF7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4" authorId="949" shapeId="0" xr:uid="{580CCEC3-6D8E-4ED2-BAC4-E7AAC0C3CD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5" authorId="950" shapeId="0" xr:uid="{B9ABB909-910D-41EB-B1A7-08252A1768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6" authorId="951" shapeId="0" xr:uid="{0C4B6456-C955-4088-AE32-87804E01C8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7" authorId="952" shapeId="0" xr:uid="{FB5A7833-9634-48C5-BDEB-CFEFF1222F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8" authorId="953" shapeId="0" xr:uid="{AD6B12CD-C8D9-4466-98DD-AE4068B24B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9" authorId="954" shapeId="0" xr:uid="{BB66C055-A72B-41EF-8E59-37DD3F506E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0" authorId="955" shapeId="0" xr:uid="{BC5E0A0F-0E22-49A9-B414-663DE95E4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1" authorId="956" shapeId="0" xr:uid="{5F515366-3E39-46F7-A47F-4C99D33E58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2" authorId="957" shapeId="0" xr:uid="{106FFC99-EA57-4C3C-B3EC-3B991893CF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3" authorId="958" shapeId="0" xr:uid="{E9E4E844-A7A5-4D15-A991-B391DA9294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4" authorId="959" shapeId="0" xr:uid="{60C03012-C982-4419-8ABE-8F85E20A08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5" authorId="960" shapeId="0" xr:uid="{04D75A4F-F90B-444B-BE6D-03C2DC9C9A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6" authorId="961" shapeId="0" xr:uid="{A027F3BC-7943-488D-A44C-14EE8F9E5D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7" authorId="962" shapeId="0" xr:uid="{B9A0E288-DAD4-477B-8B0C-4DEC403BD0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8" authorId="963" shapeId="0" xr:uid="{91514AE1-952C-4042-8627-7552FC8CAB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9" authorId="964" shapeId="0" xr:uid="{6222B0C7-8DEE-4CE5-B782-CBC910B96B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0" authorId="965" shapeId="0" xr:uid="{BBFB643F-01F6-4B45-843F-7DDEC98700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1" authorId="966" shapeId="0" xr:uid="{ED4BDD10-1C4B-4732-9FE5-E1F3D15FF9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2" authorId="967" shapeId="0" xr:uid="{7326FE0D-0D17-412A-819C-CE9D90FA77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3" authorId="968" shapeId="0" xr:uid="{35B0FAD6-A42A-4050-8976-0641527722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4" authorId="969" shapeId="0" xr:uid="{3BC23A79-753D-4CE8-A80F-F0F29F8E5F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5" authorId="970" shapeId="0" xr:uid="{6FF550B3-77BF-4605-A657-0A3D02C60C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6" authorId="971" shapeId="0" xr:uid="{B4267585-1484-4643-A828-813A5699C0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7" authorId="972" shapeId="0" xr:uid="{9B6DB228-71F4-4B5F-9CD5-2125C50DC5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8" authorId="973" shapeId="0" xr:uid="{A5E517B6-9FB7-4D67-820F-87DCDE2AFA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9" authorId="974" shapeId="0" xr:uid="{42AF22EE-C75D-4EDF-AC01-78005A2DD3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0" authorId="975" shapeId="0" xr:uid="{66B0815A-6797-4A8A-851E-796287648D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1" authorId="976" shapeId="0" xr:uid="{074FD65D-9CCC-4B9A-88C2-3A4B29B0F6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2" authorId="977" shapeId="0" xr:uid="{9DCFBC86-CCA6-41BD-BC0E-6D24462E1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3" authorId="978" shapeId="0" xr:uid="{73600EBD-8CD7-45A9-8FA3-C3EEE91489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4" authorId="979" shapeId="0" xr:uid="{661E6417-AA69-41CC-8BF4-326B6E8290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5" authorId="980" shapeId="0" xr:uid="{50E62D90-9F68-44A4-ACF4-693516A3B6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6" authorId="981" shapeId="0" xr:uid="{AEDA1E4A-069D-4F9F-B592-58385D7921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7" authorId="982" shapeId="0" xr:uid="{1B2448B5-4A44-4632-8A96-E1277D31DE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8" authorId="983" shapeId="0" xr:uid="{2A1F4888-B58E-487B-839E-97466E35F0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0" authorId="984" shapeId="0" xr:uid="{B10C65B1-E2F4-4A55-94FA-9FC06831A4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1" authorId="985" shapeId="0" xr:uid="{B55B61D3-C171-4F89-8AE1-9214172B36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2" authorId="986" shapeId="0" xr:uid="{8E278251-F5C5-4450-841A-089E63B186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3" authorId="987" shapeId="0" xr:uid="{F65F30FE-058F-4350-A7B9-621C008C04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770" authorId="988" shapeId="0" xr:uid="{A5145BC7-0675-41DE-B3FC-538BD912E3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R770" authorId="989" shapeId="0" xr:uid="{F95B3EA6-0B7C-4F56-804A-C86FA1BD9C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J770" authorId="990" shapeId="0" xr:uid="{49B7023A-F26F-4B07-8571-869DD54134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GB770" authorId="991" shapeId="0" xr:uid="{27CD31B1-30EE-4BCA-B868-AC80E188B8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HT770" authorId="992" shapeId="0" xr:uid="{9B6309E6-9341-41ED-B433-38117A772B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JL770" authorId="993" shapeId="0" xr:uid="{3D6A937E-E5FC-4D35-9BF2-C5994A27FE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772" authorId="994" shapeId="0" xr:uid="{DF28A2C7-9186-4449-B62A-808F08CD2D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772" authorId="995" shapeId="0" xr:uid="{D9ADFEFB-FEC3-439C-A591-8A2B3685F1FF}">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J772" authorId="996" shapeId="0" xr:uid="{50146435-3FB0-40D2-AA08-8842C9E0EC1D}">
      <text>
        <t>[Comentário encadeado]
Sua versão do Excel permite que você leia este comentário encadeado, no entanto, as edições serão removidas se o arquivo for aberto em uma versão mais recente do Excel. Saiba mais: https://go.microsoft.com/fwlink/?linkid=870924
Comentário:
    Estaca 1 + 16</t>
      </text>
    </comment>
    <comment ref="K772" authorId="997" shapeId="0" xr:uid="{24870FBE-DFF2-4909-946B-A8E936E768E2}">
      <text>
        <t>[Comentário encadeado]
Sua versão do Excel permite que você leia este comentário encadeado, no entanto, as edições serão removidas se o arquivo for aberto em uma versão mais recente do Excel. Saiba mais: https://go.microsoft.com/fwlink/?linkid=870924
Comentário:
    Estaca 121 + 18</t>
      </text>
    </comment>
    <comment ref="CS772" authorId="998" shapeId="0" xr:uid="{1BA5620D-41B7-433C-BD01-A93F35691771}">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C773" authorId="999" shapeId="0" xr:uid="{06941D83-4756-4848-8E40-2BCE928AD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S773" authorId="1000" shapeId="0" xr:uid="{B4286C4C-1A53-41B0-BA96-55A24ABFC6D0}">
      <text>
        <t>[Comentário encadeado]
Sua versão do Excel permite que você leia este comentário encadeado, no entanto, as edições serão removidas se o arquivo for aberto em uma versão mais recente do Excel. Saiba mais: https://go.microsoft.com/fwlink/?linkid=870924
Comentário:
    Foi considerado o custo de um túnel, em torno de 50% por ser embaixo de uma praça.</t>
      </text>
    </comment>
    <comment ref="C774" authorId="1001" shapeId="0" xr:uid="{7138A38E-313A-4AC2-A1B2-E2A15BA988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tc={43DE349C-02D4-4997-B42E-CE81A96A6AA7}</author>
    <author>tc={0D773FEF-27A1-4510-9C2C-435B3395B8E4}</author>
    <author>tc={B86CEBFE-3C89-44E7-B12F-BFD137800B9D}</author>
    <author>tc={E80F4F8E-DEB1-4A7C-A01D-381650D0BBA9}</author>
    <author>tc={5EE73EBD-2E2C-4843-875E-7E599535BFA7}</author>
    <author>tc={59ECCD57-12FD-44C9-A952-7E031B521340}</author>
    <author>tc={03D236C5-006F-4415-A340-AF29F2B694BF}</author>
    <author>tc={7E33E518-C95C-4A41-8BA9-46512EA0D545}</author>
    <author>tc={D3581A47-65ED-4076-8798-EB19594A9A66}</author>
    <author>tc={5FFE3D5C-AC47-4145-8507-9C6B914B462A}</author>
    <author>tc={B6D38799-5E87-4B29-B092-ED85BD9EB18F}</author>
    <author>Alisson Jobim Pereira Nascimento</author>
    <author>tc={7E91407C-B77C-41CF-83F0-60F017852090}</author>
    <author>tc={80F78763-BCBC-41D1-AB70-5D3C00A1328D}</author>
    <author>tc={28274EEE-22F6-4A20-9558-3AB13F5A9116}</author>
    <author>tc={2C79E946-5183-40FD-BCE5-EE156CCB591D}</author>
    <author>tc={9FE3ADE3-591B-4504-AFC7-09C706D43515}</author>
    <author>tc={880323BB-91CF-4E93-8957-53854B0D51B3}</author>
    <author>tc={4225DB77-EA20-47B7-AF8B-2DDEBA5781DC}</author>
    <author>tc={A52035DF-663D-434F-ADF4-ED7B94639784}</author>
    <author>tc={F892E9BE-AF31-4DFD-AEA2-307BB211DF61}</author>
    <author>tc={CE399EB0-C624-4032-9FFA-B25BD9C74D6E}</author>
    <author>tc={422904B0-4132-47EB-A3E8-8C80294D20CA}</author>
    <author>tc={DB009367-E0E0-47A4-8D00-117BB26EACB4}</author>
    <author>tc={40C2E460-DB52-47D3-9FA4-C8E8A5AD5CE0}</author>
    <author>tc={73006FF8-7982-41A8-B4D8-7E9D1BB16BE9}</author>
    <author>tc={6BBDA58A-FD62-49FF-9BBA-73A6C1F7E130}</author>
    <author>tc={71ECC67A-AF78-4F45-9B0D-3A98B1EE0B37}</author>
    <author>tc={58925C3D-D097-41D1-8015-61AE440CB052}</author>
    <author>tc={B27E292D-9DDF-4A60-B44D-6E5D79561055}</author>
    <author>tc={015874F8-04EE-431D-B5B5-3FA3ABC6B8A2}</author>
    <author>tc={E8033A66-9E72-4E5D-B884-25D4BDF29300}</author>
    <author>tc={2607CB8B-88B6-4C82-84C3-9C877D6A5CB8}</author>
    <author>tc={6FDAC48C-2634-44EB-9ACF-FFCA7E1BDCC2}</author>
    <author>tc={2589B564-54AC-47A9-BBCC-CD725E20AA37}</author>
    <author>Amanda Basilio Romano</author>
    <author>tc={813BD7AC-45F5-4628-B5B1-A5FCD5C0306F}</author>
    <author>tc={2B0AC36D-A88E-4456-8BC0-124D81E78E13}</author>
    <author>tc={8851731E-DC70-448A-9F06-7F393BA685DA}</author>
    <author>tc={91874E84-EB6E-4159-9A98-C7D78987ADA8}</author>
    <author>tc={9F61626A-37BE-4C41-9D25-1F6987CB4E61}</author>
    <author>tc={49968E7F-3DA5-4507-A88E-13E32A43C682}</author>
    <author>tc={0EA091A0-E326-498D-8490-F25DA54EF78E}</author>
    <author>tc={F3BDBF5A-E277-4E44-A712-65A66927B5E4}</author>
    <author>tc={78CB79A1-4ED0-4926-A3FD-6526F85D9E24}</author>
    <author>tc={4724EEE1-B6ED-4BEF-8EC6-CC13F4E26A38}</author>
    <author>tc={0F14331C-3424-4D7E-9EFE-0E3357C9A450}</author>
    <author>tc={376D065A-1429-4A45-89B2-8E31AD50BEEB}</author>
    <author>tc={D1B664CF-24B3-482F-A3E6-6B83C584DD0F}</author>
    <author>tc={0742130D-CC06-4E1A-B468-6DF723421218}</author>
    <author>tc={A5925BBF-D253-4064-BD68-7B979BEE4256}</author>
    <author>tc={642D4194-3084-4F39-8BFC-AE391F8A84FD}</author>
    <author>tc={BC709516-5EA6-4B3B-87A5-54CE5B06A48C}</author>
    <author>tc={0EAF343E-378D-47B4-837B-81E6AEA9FB9B}</author>
    <author>tc={5B7C37A6-5B58-4611-8A95-295EA9E5A737}</author>
    <author>tc={33C39C9E-E925-44FA-845F-D2337AAAFB8B}</author>
    <author>tc={21421623-3044-4E68-A41C-E3868D7A5F3A}</author>
    <author>tc={64DAFFEC-DE2A-4A44-9242-52AE0781502B}</author>
    <author>tc={9DD05891-846B-4C17-91D6-D14C82AB3DAF}</author>
    <author>tc={041ECC59-11BF-46CC-B52F-AF06334FD5CE}</author>
    <author>tc={85CB0575-B9D5-4A4C-9A6B-208A904384EB}</author>
    <author>tc={37446AE7-3475-42E3-A1D2-A2654046A95A}</author>
    <author>tc={85D68355-8D91-499F-8F2E-6C0C5979C730}</author>
    <author>tc={A2BCA88F-B8AF-487C-85F3-1B190DD73C98}</author>
    <author>tc={7866E197-5051-4034-B8B7-F710927E0D4D}</author>
    <author>tc={43BC60C3-B2EF-48CA-BCD9-3DEB5193E2EE}</author>
    <author>tc={5E899224-97B1-4BA7-9D14-6FBC75F80437}</author>
    <author>tc={2A4B40CB-C880-4811-9BA1-2E0F00B7525D}</author>
    <author>tc={DC058C55-687B-4C10-80D8-82A6F6C5BA19}</author>
    <author>tc={104812AA-AE8C-4BCF-9258-81DC276D4535}</author>
    <author>tc={30D9D66C-E85A-4F69-8B5A-0642B0660ACB}</author>
    <author>tc={F80D4079-3599-470A-905A-523EF93D02FD}</author>
    <author>tc={776E424A-C752-4A78-BAEE-BF1EC4DBE6FC}</author>
    <author>tc={FCA5DC6E-B4AF-4C8C-81E6-AC0B1246AD16}</author>
    <author>tc={E1242C5D-3011-4780-885B-054780D0FF1F}</author>
    <author>tc={2AE581CF-73A4-4975-A1D8-78A4861E8661}</author>
    <author>tc={329ED94A-C684-4B14-9D7C-B2B004D83BDE}</author>
    <author>tc={A388845B-A5F6-4147-8E56-F2AADD27D2C9}</author>
    <author>tc={CB7F8FF0-8863-4C46-9A52-2CD63CF9DF98}</author>
    <author>tc={28AEA588-D969-40A1-84C2-2CD92DB3E40D}</author>
    <author>tc={EBB9BAC3-BEB6-4E47-9D2C-A1A41431A679}</author>
    <author>tc={2004C84E-D3B7-45AB-AFED-6F6D267C5007}</author>
    <author>tc={A711D075-290E-4371-835E-303B1ACD1260}</author>
    <author>tc={1C6DDF47-0B50-4960-8B92-7E221B1622BB}</author>
    <author>tc={435C6C7B-1685-4084-BA59-A978E54C9BC1}</author>
    <author>tc={68C36053-0199-45CB-A25D-8EBF05E9FA18}</author>
    <author>tc={0B38C7FA-CFF9-46C4-ACDF-477174D89419}</author>
    <author>tc={75A2F73C-0072-4DEF-9AA0-D8B67F36C268}</author>
    <author>tc={9D621919-6FE9-4CB2-9BE2-CFC6F16CAD73}</author>
    <author>tc={6347BC4F-2848-4B9A-95B7-5E88097532A3}</author>
    <author>tc={39060EB9-2404-4DE3-8060-0A9185FF56A4}</author>
    <author>tc={669A1C43-D1A4-4067-8AC1-226010EB7407}</author>
    <author>tc={025335A9-92E7-4CDB-837B-FC117D335AE0}</author>
    <author>tc={61BE89A0-41ED-4F4D-8464-4234D71E09F5}</author>
    <author>tc={4042D3BE-9F20-4B0A-B6B1-AC8EB2392376}</author>
    <author>tc={B7DC12AC-3C22-4105-A047-F864480A5F1C}</author>
    <author>tc={B7CE65C8-88F5-4ABC-A547-04456AD5F566}</author>
    <author>tc={23DAFC2A-899B-410C-93EF-CA76481EACAE}</author>
    <author>tc={137D7D5C-2CE1-46D1-A582-8D153FCC9045}</author>
    <author>tc={CE1A1F0C-80B2-4CF8-9239-3DABD419D9B7}</author>
    <author>tc={A709360A-07B9-4A16-B9F1-1E9CD9821FB1}</author>
    <author>tc={A2EEE946-917D-42B6-8855-EC1885B55651}</author>
    <author>tc={E4BA6737-3D92-4815-9DAE-3CF70A73868B}</author>
    <author>tc={AEC7F7F9-FE2B-4C03-8536-7CFD83459028}</author>
    <author>tc={B1170A93-974A-4423-9243-7DDCB71D1319}</author>
    <author>tc={3ACE6CB5-8405-4541-950A-1DACDE630060}</author>
    <author>tc={F8D74746-AB97-4BE7-B75E-D2070C481FB7}</author>
    <author>tc={5FAA2E17-78DE-4454-81E5-9D09297BD27D}</author>
    <author>tc={57F7D53D-8CF5-4CD9-9638-777F829249C1}</author>
    <author>tc={D159D2CE-435A-4A5D-80A6-57FF17A2221B}</author>
    <author>tc={4E18D802-09A4-4529-86D4-70FED4A46266}</author>
    <author>tc={75FD9794-B56B-40FB-88C6-52087DB966C7}</author>
    <author>tc={FBCC3474-2802-4103-A5AA-4AECE03CD3C2}</author>
    <author>tc={F89216E4-558B-466E-8F8A-0D236B995438}</author>
    <author>tc={795E5030-61F9-4070-8B22-0A3F8D214F6B}</author>
    <author>tc={13452841-40FD-479D-8007-2ACC740FD1AC}</author>
    <author>tc={014C6889-B77A-4A78-A20D-654E91633120}</author>
    <author>tc={457BACCA-B344-4504-8F12-A46F69AE5400}</author>
    <author>tc={274EDDBB-DCAF-4BA3-A0D7-CB031F008463}</author>
    <author>tc={C8005A19-16E5-4F04-A2B9-1283C4F44EDF}</author>
    <author>tc={4B9080F9-F3E3-4085-877A-18D79A6AD048}</author>
    <author>tc={E5FC5BD9-A745-4144-9BCF-A4283C3A3A5A}</author>
    <author>tc={60661536-1889-4C69-97DA-580455C49A45}</author>
    <author>tc={2B5D8177-BB43-418E-BBA2-755B4AE90065}</author>
    <author>tc={118510CE-C18C-4613-B9BA-D69CE2B60A35}</author>
    <author>tc={630CD70C-553F-4372-A9BD-44DF85BC6F35}</author>
    <author>tc={4F0CCB1B-ECD9-4EEE-94AE-2C664F2B2357}</author>
    <author>tc={0AA9603F-9521-414B-AF1B-E58FB48F840F}</author>
    <author>tc={E1C67D37-E0C4-4248-9E9D-AD45A611F844}</author>
    <author>tc={00844ABF-AE31-4E9E-920F-7A80E24A6F1A}</author>
    <author>tc={AF6B6446-C34E-4B9E-AD83-5C3AB47B7DBA}</author>
    <author>tc={9E2713FB-378F-4E1F-A110-EAF615D1384F}</author>
    <author>tc={266EAD07-1291-4C26-9B57-14F78CDC0807}</author>
    <author>tc={5684AF45-9059-432C-914E-F71343FCF85E}</author>
    <author>tc={18768501-8021-4854-97BE-7460D1FEA9BA}</author>
    <author>tc={D0E6FE89-BB98-446D-A875-9949544EDC41}</author>
    <author>tc={2D6C01FA-5F37-432C-A092-401F3B475F89}</author>
    <author>tc={6D388F0A-BF2A-439B-BAF6-9559E6629F5A}</author>
    <author>tc={EAE53BD4-50A8-4A74-812A-810D382F7789}</author>
    <author>tc={E4B771FB-6199-4E44-B576-12060595C15C}</author>
    <author>tc={5457E346-1C48-4EC6-9229-EFF7D09E1784}</author>
    <author>tc={B263B50F-96AF-4A6C-8277-10BAE9DC08A1}</author>
    <author>tc={63E02E3F-D87C-42A4-B4A1-F2644DB4462A}</author>
    <author>tc={0205FC57-F94D-4078-BF75-1466C0B559D0}</author>
    <author>tc={883E00B7-2708-4CA5-877A-7E2448D88D94}</author>
    <author>tc={DFA085BD-D501-4FBE-8917-7E648EFD9796}</author>
    <author>tc={7B6F8A90-9528-41F9-8483-EEE8F9CB4EBE}</author>
    <author>tc={5C5AEC41-5FDB-4820-B6AD-565B92B80690}</author>
    <author>tc={72C409CA-F1C9-4C8F-A3AD-9B3C922CAE22}</author>
    <author>tc={58703784-3500-4954-96A9-45B8853DDE3B}</author>
    <author>tc={A51E2111-9E07-42D2-A991-A84FCC9B057F}</author>
    <author>tc={8FB3D24A-8735-44C5-AE5D-2AC7B32D993E}</author>
    <author>tc={ABFF6B61-98DB-41C0-A966-199E2855B044}</author>
    <author>tc={5B0E99E9-02E6-4F21-B909-6561BA45FBB9}</author>
    <author>tc={70C4736C-E368-4678-B193-33A793EAB05E}</author>
    <author>tc={1DD73751-57B1-4CB3-B3DD-011733C13A63}</author>
    <author>tc={5428BEC2-E190-49F5-8424-3656491CC3F4}</author>
    <author>tc={97149978-34D0-4C99-9CB0-21F3A12584D8}</author>
    <author>tc={2B20E57D-81CD-4718-8E42-FE34EB01776A}</author>
    <author>tc={3DA43D0B-FFD6-41A7-93A2-138229E9B38E}</author>
    <author>tc={901F56F1-710C-4ADC-917C-EE3ECD0D14EE}</author>
    <author>tc={50E19D9D-38B2-4993-AC68-F62E238FB062}</author>
    <author>tc={9ED9F80A-4C90-4109-8CED-23DA37992D2A}</author>
    <author>tc={7D053EB0-71BB-4FEB-9CE6-48402ECFA538}</author>
    <author>tc={0EE77765-802D-47D6-B9E7-06F98118D9D8}</author>
    <author>tc={4C55E287-BBA7-4879-84C6-19AB79BEB8E1}</author>
    <author>tc={641466B3-1394-4CCF-A8AA-FF0DBAC8B2E9}</author>
    <author>tc={48FF9FFD-D341-42D5-BCB4-81ADB78DAE9B}</author>
    <author>tc={E873AC48-3C23-4CDD-ABBF-BEA792DDA287}</author>
    <author>tc={83C50CBE-CEE9-4C93-B0C3-61C32FD08730}</author>
    <author>tc={A7B8B87F-7749-4E01-82D2-D482D824E92C}</author>
    <author>tc={5BE7E864-3B92-49EA-9B67-AC4EA46DE635}</author>
    <author>tc={DFB90C44-DB4D-4CE6-9564-65D81B09B433}</author>
    <author>tc={93161AA7-B8F8-4CB1-8C68-283E44BCCBCD}</author>
    <author>tc={FE80F096-D74D-4B61-9DF1-96A2F42D4225}</author>
    <author>tc={98A08EFC-57C9-4349-8301-4728CE5CDDC9}</author>
    <author>tc={F108A9B7-3EB5-4D71-A25A-F21A1F2FCC4A}</author>
    <author>tc={07A1A4EE-EE0E-4745-A4F6-7009F4471108}</author>
    <author>tc={C64306DB-6A32-40D3-8313-72DC7CCCA7EC}</author>
    <author>tc={9AEE5D68-A5F1-4110-AB05-4B7A5A5A1557}</author>
    <author>tc={9A20AA17-5465-4AB7-A85F-28C270BCCDEA}</author>
    <author>tc={F48B6742-F866-445F-AC0F-22BB8AAA2C2F}</author>
    <author>tc={8220C9A1-812F-471F-A922-B8D1054310D4}</author>
    <author>tc={946D2035-BC62-4343-A48F-CDBDE58B0E95}</author>
    <author>tc={3709B37E-38AC-4D6F-A702-1BEC3862E250}</author>
    <author>tc={AEBFB089-A40C-4BAE-95BB-AFCBD397684D}</author>
    <author>tc={80DC360A-9663-4F10-856C-CED16B7F11CB}</author>
    <author>tc={6FA8F85F-C617-4BBE-9911-0F1D9A059EC4}</author>
    <author>tc={7343125D-7B28-4AD2-A7CD-990C017B6927}</author>
    <author>tc={6564C6E2-6592-48AA-8C20-FA1D8542A994}</author>
    <author>tc={FCE58BAE-4E57-46D8-8751-E125330651B5}</author>
    <author>tc={7019CCB2-7A7F-4AEC-A1CB-8CFF0F9CDC89}</author>
    <author>tc={972C55D0-1DFA-4C4B-971B-1E0F9BD0FC84}</author>
    <author>tc={BFE56DF0-1EA5-41CF-AF42-0898C4EE4CE3}</author>
    <author>tc={D1530C93-FE6F-46B8-98B9-C445A086B4FA}</author>
    <author>tc={86DE8013-A9A3-4A5D-AF57-2AA3C89E8FD6}</author>
    <author>tc={3AE6DD8E-F0E1-498A-BAE5-D40F49CF3CE3}</author>
    <author>tc={8F4407A9-7D9B-4819-B469-A7C34D4865FF}</author>
    <author>tc={02B9AB3C-901C-4D20-908D-C20CBD5E116F}</author>
    <author>tc={D3A7D18D-D3F7-45F6-A97D-16B214AA7B46}</author>
    <author>tc={F407AEF4-EE3D-4E83-AAB4-6A03E241F4DB}</author>
    <author>tc={A62370F1-30AF-485D-A0BA-B298CA5AE652}</author>
    <author>tc={5232656D-8FD2-4C42-83B3-AF03A1E545A3}</author>
    <author>tc={10965701-1CB2-4E71-95A2-FD6F3199EB14}</author>
    <author>tc={C5B2C7C4-9FCB-49B1-BAD8-1BC19978C935}</author>
    <author>tc={8BF5B10E-83D9-440C-8DDC-73574C2A0EAC}</author>
    <author>tc={13A87B61-0294-4626-989D-AA8C5987B140}</author>
    <author>tc={9AD377DE-3842-4EE8-9EEB-12FEF82862DB}</author>
    <author>tc={A15C3004-0748-4661-ADD2-71EB605016F8}</author>
    <author>tc={A7B2F49B-1C8E-4AB7-AFB2-303F42FF8E3C}</author>
    <author>tc={1D760611-F78C-4C02-904A-44893CDD86A6}</author>
    <author>tc={4BA34DE8-A56B-464E-857D-4859CE77B68C}</author>
    <author>tc={FE986E61-FD48-4574-958D-94DC6DA84886}</author>
    <author>tc={AA3DA549-C1EC-41F8-85A4-5B58352DF3BF}</author>
    <author>tc={4518DE72-49BA-46E6-A68A-CCD3CC9AAA5A}</author>
    <author>tc={F5B0C747-903C-4ACC-A0D0-440D16B76E2E}</author>
    <author>tc={5CF666AA-64DE-477C-A752-E9419B15A901}</author>
    <author>tc={5F119B94-E8FF-42F0-A5D4-D6C85E85AE05}</author>
    <author>tc={B139F304-A221-4913-B647-FFA69DE0EACA}</author>
    <author>tc={A2DDBE03-9972-4E4D-9702-674301C44BFF}</author>
    <author>tc={AB219D9F-2532-41D1-8280-D6E0F62B548F}</author>
    <author>tc={5CB3C25A-B602-487B-8327-0BC11238733D}</author>
    <author>tc={5AA19A80-0294-42A4-87EE-3A512204345C}</author>
    <author>tc={558E0A8B-7A67-4674-818C-DD261D1038E4}</author>
    <author>tc={256F710A-A39F-4ED6-85E4-784D713076C4}</author>
    <author>tc={AF3063BE-6AD8-4D02-A4E1-290B3CA7C3B7}</author>
    <author>tc={99E07C46-F282-4716-8569-6F2C8B3A94FA}</author>
    <author>tc={4D111275-AE1B-4900-BB92-44C5C2F080F0}</author>
    <author>tc={BA0590DA-AC48-4135-A9C7-DCEDA13FED5B}</author>
    <author>tc={8ED24DC5-3E82-4073-B134-EFBE44FCDD8B}</author>
    <author>tc={BA4B350B-44B6-43F8-A78C-632A91F2AB01}</author>
    <author>tc={DDC7F488-0795-422C-A7A5-CBA4532F70A1}</author>
    <author>tc={5BB921E1-9635-4B3B-93DA-968E9AB3DA0D}</author>
    <author>tc={0C2F6B2F-36F9-4188-8ED3-3E650CCFDEBE}</author>
    <author>tc={50D97B30-8166-4F6F-94A2-5D5ABB551EC9}</author>
    <author>tc={9E2E8D89-0F8F-4B6D-98CC-3E5777CEFAF3}</author>
    <author>tc={904BED8F-8B4B-414F-9D05-DD344586BFC8}</author>
    <author>tc={706F0A41-DB0A-4A31-81DC-D601400A5946}</author>
    <author>tc={4456D8C0-64F7-44F2-8E4A-C517CC9026F7}</author>
    <author>tc={4989AE42-B415-45D6-8D33-1078EDC149BC}</author>
    <author>tc={03841E15-16BD-4B0D-B8B4-6139BFD43937}</author>
    <author>tc={72F89A38-5D54-469D-8D29-3DBFCF907622}</author>
    <author>tc={1F26A799-D78D-4F50-B85F-E9B75B272BB0}</author>
    <author>tc={807DDDB8-EC2A-4C6C-B396-AA8ADF19A47B}</author>
    <author>tc={E315649C-4EC7-49C7-A911-5ADA0A38F215}</author>
    <author>tc={E559B0B0-05AF-44B0-8339-09D64D20AD2A}</author>
    <author>tc={CC474A73-2EEC-4AA5-9734-BD7A55A8B6A5}</author>
    <author>tc={32B96139-C848-42B4-912D-60C015A4AEF1}</author>
    <author>tc={780B2B62-39BE-4840-9320-982E864E053B}</author>
    <author>tc={3F81A544-760E-4072-87DC-AA654D2303E1}</author>
    <author>tc={B807C5DF-8BBD-4619-9F0A-7F9BEF264898}</author>
    <author>tc={2724A237-BECC-4B8F-9E99-76D612419E5C}</author>
    <author>tc={064B4523-63B0-4C1E-9FAD-F42F9418BF7B}</author>
    <author>tc={AAE3BA12-CDF4-456C-A3DC-990F6D20873C}</author>
    <author>tc={E447426C-8B4F-48AF-9B01-255CBEE7215F}</author>
    <author>tc={46265369-554A-4294-8269-7DAFEA48CF85}</author>
    <author>tc={3CFB53D3-53A5-4367-A029-98E69C7F3A7E}</author>
    <author>tc={504F7F0B-0D4E-4D48-93D3-7DB3A10E023A}</author>
    <author>tc={8E62B583-79D9-450A-AE2D-B6C639FCF187}</author>
    <author>tc={9C969E77-B604-4381-A131-1C5FA437C105}</author>
    <author>tc={8F5E317B-F4DE-4CEE-80C3-24DDAE2DBEE5}</author>
    <author>tc={FE012A5E-1EF1-4E65-82AE-1EE259AAEF0F}</author>
    <author>tc={02DAC114-84CC-4F42-AE3D-CA6658310D47}</author>
    <author>tc={A79B79CE-AC57-4A85-AA61-64BA1D5AD3C1}</author>
    <author>tc={A989C6FF-FD97-4062-A312-E02A85611840}</author>
    <author>tc={497B09F3-C087-44A9-90F3-B4EA78B5857F}</author>
    <author>tc={A694EFF2-64B4-46CC-866F-E541401F4B33}</author>
    <author>tc={EC3D0BB0-764D-46DD-A0B3-590F914C4A74}</author>
    <author>tc={01C7AEDC-6DFF-4EBE-BF75-9395CBC4B7AD}</author>
    <author>tc={B0E5EC85-2FD7-48C0-907D-9F09B2A87A59}</author>
    <author>tc={A56F4B2F-DEA1-426F-998C-6F6D50C5DA34}</author>
    <author>tc={AEFE0194-5FEA-488C-AAE3-8B89AF3C4533}</author>
    <author>tc={E4D32C14-F036-40C3-95F9-9993C3D514F7}</author>
    <author>tc={3B166C58-797D-4452-A528-C76C8E18A38D}</author>
    <author>tc={AA516FC0-BF5D-46FB-B4AD-BCD2908714F0}</author>
    <author>tc={BD1B677A-62CD-49AA-AEF3-83867DAFB46E}</author>
    <author>tc={411D1A86-3C3E-424B-9BE2-4EF770BAA561}</author>
    <author>tc={BE02C877-9B6F-4178-99C3-C387CB3FF4BA}</author>
    <author>tc={1717BCCF-FD35-4862-B4A3-7C66C4E0CD33}</author>
    <author>tc={E4D0993E-8BCD-4CA6-BDFD-49A525CACAED}</author>
    <author>tc={CDB18335-4972-4A6F-9AD0-E41DA4746F5E}</author>
    <author>tc={5E33AD40-216C-4857-8AC1-D55CB9C30381}</author>
    <author>tc={726CCCD8-3CD4-4D80-AB00-3A50536E3FDD}</author>
    <author>tc={B20EF057-8DE4-48CE-AEE7-F87F8183CD73}</author>
    <author>tc={4A40D249-7079-4BE6-B41D-4615F1A016DA}</author>
    <author>tc={EF743CA4-9D81-4520-BD33-2AFC0E1ABEEB}</author>
    <author>tc={D080534D-14FD-443B-AD7F-0321609FD0D6}</author>
    <author>tc={C451A0F5-7DAB-431C-8CA0-886859DEB7AC}</author>
    <author>tc={C1885649-7DDD-487C-BB3B-B3233CD15399}</author>
    <author>tc={66BE2A72-C200-4635-A149-DD3C1925B291}</author>
    <author>tc={C780A96C-BE30-46F8-ACE3-4A74579C533F}</author>
    <author>tc={4532D8A7-1A80-414A-8D09-3EB4A13A3463}</author>
    <author>tc={60EB5895-EE2B-49C7-AA1A-2BA361D73FDE}</author>
    <author>tc={6F9FDB1F-4643-440D-A50C-726A58874B52}</author>
    <author>tc={476AE1D3-5D54-456F-82A7-F26C1409547F}</author>
    <author>tc={74C1A372-7AEC-46BB-94C6-4D49CCC7C7AB}</author>
    <author>tc={CC773CDD-80E5-46A7-99D1-8F917B28AEA3}</author>
    <author>tc={E4752994-340C-42FE-BB1C-F72851D2D4FB}</author>
    <author>tc={CD00DE19-C5B0-4CD7-8E6F-9BE2F4C2D941}</author>
    <author>tc={436A3657-7643-40B8-B171-B5E3F5192F66}</author>
    <author>tc={3CF267E0-02E0-4372-996A-C18280BF6461}</author>
    <author>tc={F9C0FAFF-A084-4BC9-B07E-537BAA8AA3A7}</author>
    <author>tc={611E0873-44F0-4FF5-8A14-DA48DB7B974C}</author>
    <author>tc={5A21BB13-D703-4A5E-8AB4-D14097D19A43}</author>
    <author>tc={EE51670B-3958-4E43-9E0F-809467945F4C}</author>
    <author>tc={4F750B86-6A04-4317-A9EB-CC3CDFA71D36}</author>
    <author>tc={6B90C40C-6EB0-46A2-9478-9AD3C0656C7E}</author>
    <author>tc={16AD30ED-8F62-4636-A4FA-C7F613DCF99B}</author>
    <author>tc={478D65F9-FF6C-4CDF-BD31-555D4D45A460}</author>
    <author>tc={B68BDF0D-1804-46F3-A982-72E859512225}</author>
    <author>tc={97998D7C-D7A5-41AD-B2CE-3E40DBCA35A1}</author>
    <author>tc={73C8DB68-D6DF-4818-B8C4-2BECA8D7E33D}</author>
    <author>tc={4969F3D3-8046-43BC-ADC7-976969F4BD72}</author>
    <author>tc={C1825F36-CCF7-4B3E-9581-04B74CCBF168}</author>
    <author>tc={0B5C8D64-FAA2-47ED-864D-9E287C952BE4}</author>
    <author>tc={7B0C5B4F-20CC-4568-8579-E1FB7DA9D6A4}</author>
    <author>tc={EC18CC49-B708-4C7C-A0B8-EC9A2159749F}</author>
    <author>tc={05E1A815-4772-4E79-927A-8B02D7E871A5}</author>
    <author>tc={E13F83BA-414D-4FD3-9725-E213AD0DC3C5}</author>
    <author>tc={F088BFCE-09EE-4B4B-9C5F-A2E19E21071B}</author>
    <author>tc={BF9C7393-0706-42E2-B209-37DD3D5FF28B}</author>
    <author>tc={CFEBB77D-90FF-417D-A1F6-2308F5739BBF}</author>
    <author>tc={E3686CA1-A87F-494F-ABC6-2D869B8F06E1}</author>
    <author>tc={EE7471D1-2569-4E18-8FFC-63BA2374F67C}</author>
    <author>tc={1C91ADD5-DB1A-4959-9D98-B4EEE9808216}</author>
    <author>tc={790E1CD4-DD01-47C2-BD88-858BC4FE3370}</author>
    <author>tc={8BC118D1-47DD-48C0-8E48-AAB44F80A45C}</author>
    <author>tc={B0126403-A49D-4730-85C1-8CCD2A98A57E}</author>
    <author>tc={C75CB018-4745-4D75-A3E0-8C9ECAF5FB7B}</author>
    <author>tc={DEC71054-F281-49CE-BCF3-756300628531}</author>
    <author>tc={C5C86EDA-E27A-467A-93B5-500C15DD3009}</author>
    <author>tc={F33A0459-4C62-4BA2-AB50-97C7BBE4E97A}</author>
    <author>tc={031994DC-2496-42D0-9CE4-01D4406A60E8}</author>
    <author>tc={DE0ECB3D-2087-4D2E-8463-3906475A65FC}</author>
    <author>tc={03B8C370-43D7-44D7-8B5F-DEF20038B2FF}</author>
    <author>tc={D9D3586F-33A1-4A05-990B-2251279794BE}</author>
    <author>tc={C4995517-7E96-4F20-A948-2FA92A1026D6}</author>
    <author>tc={AEF70D4F-87CD-4B82-8B99-FBEBC046A617}</author>
    <author>tc={BE264630-E301-44E9-B913-665AE87B42BE}</author>
    <author>tc={942D7B12-37C8-4A33-BD9D-85C86CC4B28A}</author>
    <author>tc={DA60B317-501D-450C-91A9-206CC032478A}</author>
    <author>tc={C07F08D3-1BBA-4AC9-A3E4-B7F7AAC131A0}</author>
    <author>tc={9A0E7CD8-561D-44B1-B2E4-E9A695D52E73}</author>
    <author>tc={EDACF25B-E367-4793-B093-8D08FBB27ACB}</author>
    <author>tc={48FCD0C3-FDB1-42D0-B8F8-03153E21C9E4}</author>
    <author>tc={A114D8CC-F149-4E4E-B20F-5BA98246B7B5}</author>
    <author>tc={E69C8DBA-D66E-40BB-A612-729C86D09B08}</author>
    <author>tc={D9E5669D-8BFF-4941-BDBD-878083C29822}</author>
    <author>tc={6C82F440-EBAA-40FC-A574-3D47D1ED8AFE}</author>
    <author>tc={C95317B3-4869-45B3-AC55-65E72E2BD0B1}</author>
    <author>tc={17C3BCA8-C823-4A5A-B7F8-D12152C05156}</author>
    <author>tc={DC01E06A-7CF3-4B21-B4BF-0EE8C2FFD9B2}</author>
    <author>tc={162CE77F-40C4-43E1-8A9E-791AF48FA51C}</author>
    <author>tc={851098D1-7E96-423A-957C-E2531CA571F0}</author>
    <author>tc={25C8A5BA-AE44-49B7-8389-B1E76998A90D}</author>
    <author>tc={C5F0FD6D-3718-4D6E-A814-1E345EBC87B5}</author>
    <author>tc={3865E4E7-6CF9-409E-9045-CCEE4E4E6296}</author>
    <author>tc={685AD308-393D-4D59-B136-797029EEC0E3}</author>
    <author>tc={D105F3C0-6095-4330-AA29-DCBBF6C9AF8D}</author>
    <author>tc={37AC11FB-C6A2-4F43-B5B1-1418FA994EA9}</author>
    <author>tc={994700E5-C646-4B8A-A5E8-630775492CAB}</author>
    <author>tc={0BAED583-BAEB-4B73-AE89-58A2BD3F661B}</author>
    <author>tc={6A7E7848-2CB3-4055-BFF6-164F39B7499D}</author>
    <author>tc={FF79EF31-E16D-4428-9FE2-28193385CA06}</author>
    <author>tc={328FDD26-0DFB-4654-980F-2AF8311E9CBD}</author>
    <author>tc={1B6CF556-7417-460D-B68B-084F956686C9}</author>
    <author>tc={4F5F7779-03FE-4CDB-9D70-E6F03FB85E7F}</author>
    <author>tc={AF93936B-B9AE-4EB8-9FC0-C415508AC885}</author>
    <author>tc={532F2C4F-3ED5-4052-AEC6-D58502E55F19}</author>
    <author>tc={B62DDD2C-2067-465B-89B9-ACB428EC3544}</author>
    <author>tc={A23F94DC-4ED7-437A-B034-FE4C15F49BE3}</author>
    <author>tc={2D63D475-A583-4690-8143-0E6F508CD899}</author>
    <author>tc={62B1E07C-D88C-47DF-82C7-FEED6A4D54A1}</author>
    <author>tc={23408FC1-3EE6-46A1-B887-17EB538433D8}</author>
    <author>tc={755ED00E-DE9A-483B-A23C-489A0A3D3501}</author>
    <author>tc={AE88DF32-167E-4086-8C40-50580F13504A}</author>
    <author>tc={CD0F5F2C-2A4E-4BC7-AA66-04719007D55B}</author>
    <author>tc={C9B7669F-83AC-4DD8-8A42-CE3C0E42D8F0}</author>
    <author>tc={5B567F48-A93C-40DA-B93C-E83FCD6003EC}</author>
    <author>tc={5BFB13C0-2EE7-4300-80F5-95F2F654003B}</author>
    <author>tc={6EC3D5E1-FF34-4477-A4FD-5A40D0A7D90D}</author>
    <author>tc={8C48694A-2D20-43B4-B445-6AA17B59EEB4}</author>
    <author>tc={3C54394A-C189-4D64-AFCB-8DF089398EBF}</author>
    <author>tc={792FC975-1F92-4537-B85F-6D17CCBB4AF2}</author>
    <author>tc={F5113684-80A4-45AA-89E6-517825191F8B}</author>
    <author>tc={A30FD358-4ACD-4A4F-BEC8-967BD0484A76}</author>
    <author>tc={9EDE4F28-07BA-4DF1-935C-D006CE525A20}</author>
    <author>tc={FAF644A3-00AF-4C15-A8B1-BA416F5A8B46}</author>
    <author>tc={21170BEE-7FBB-42EA-8E5B-73093C80999C}</author>
    <author>tc={2C6E9B91-AC46-4729-99D5-6F708DCBD2DF}</author>
    <author>tc={4468A16B-C879-4231-B0D2-CD3D241CC37B}</author>
    <author>tc={E6860DBE-40ED-4351-9813-682B41AB559B}</author>
    <author>tc={29E80967-7726-4933-86E0-71C2A6D915C9}</author>
    <author>tc={7E263A68-F2E3-44CA-9493-406D39C7D555}</author>
    <author>tc={D8313283-1797-4127-A724-EAB0C8299E3A}</author>
    <author>tc={782B946B-0427-46CC-B9DF-DCDD72B01EE0}</author>
    <author>tc={9123148A-12BC-4EF7-A6DB-B07E3CD93DE1}</author>
    <author>tc={4BFE0143-983E-42BE-BF66-958778A86F56}</author>
    <author>tc={72A3F71C-C874-4864-8CB5-24E5AC708DA2}</author>
    <author>tc={499A8227-C34B-443E-855B-1E350B011C2A}</author>
    <author>tc={E88CF6BE-86F1-40AD-8E6B-7EF6FBCC1BEC}</author>
    <author>tc={4D940C7D-B51F-4C12-8279-55112849D83D}</author>
    <author>tc={3701B9CE-5363-49D0-B602-E3417BD91D05}</author>
    <author>tc={954E73D3-1C1D-4967-9D5E-B5244B0CD930}</author>
    <author>tc={B8B3D935-8824-452F-9DEC-A680AE204945}</author>
    <author>tc={01CABBF8-C411-43A0-9EC1-86835D77B1ED}</author>
    <author>tc={82FE6190-4C1E-4E53-A0C6-BE07B47E4042}</author>
    <author>tc={45153783-BA93-4A3E-8967-D2F761D0CA6E}</author>
    <author>tc={0A6D714E-9137-4CCB-995C-52B913E4E610}</author>
    <author>tc={AD3E9F54-0595-4488-835C-BDEE28037CCE}</author>
    <author>tc={BDE9D5EF-D841-4709-BC9D-5A580E6B1234}</author>
    <author>tc={ED741667-F7F0-4E3F-B67D-B0364FA3A5F2}</author>
    <author>tc={0E0C40E3-7EF4-44AC-A32C-3EC072F86AC9}</author>
    <author>tc={026DE736-9A10-4BC0-9339-9DCD595E94FE}</author>
    <author>tc={C4F1A54F-2D74-401B-A7CE-63304DD55D80}</author>
    <author>tc={1088F8C6-9C7A-4011-8345-BF197E61E6C9}</author>
    <author>tc={50692D5E-B108-4689-AF26-A719069FD685}</author>
    <author>tc={AF605D38-AA88-4D2F-8E30-6F143E3A2E9B}</author>
    <author>tc={2E5E67EE-795C-41FD-BB08-8366E8231FD0}</author>
    <author>tc={BCDA5BDC-4E79-4990-8985-68F56F77B81B}</author>
    <author>tc={B0EB2B4C-CBAC-478D-A59F-07D64E649F87}</author>
    <author>tc={2D0D1FE7-36E6-4E24-ACA1-B8A8AB7B5E1B}</author>
    <author>tc={A9CAE7BA-009B-4F12-896F-552BC5FF0F3B}</author>
    <author>tc={9EA1BC05-727D-4C38-ABA3-37C043302FD4}</author>
    <author>tc={397B537C-608C-4AA4-BE6B-7F462E2DC8AB}</author>
    <author>tc={CDB2E4F0-8667-4248-9B92-2091B00BBD9A}</author>
    <author>tc={86B86214-8B6F-41A9-A47B-E8E6A5C3805B}</author>
    <author>tc={D1CA546B-6989-41E0-89EF-46CBBF94DB0A}</author>
    <author>tc={B633BA9E-3BDB-4200-9EE0-0C50E41CA194}</author>
    <author>tc={1C643D97-E096-4D60-9F5E-02BF5A2B1780}</author>
    <author>tc={7E159677-571E-4527-AB9C-F1A5B58ED071}</author>
    <author>tc={480A6F2E-DA8B-46FA-88B5-F90679557DF1}</author>
    <author>tc={58C8E574-3F19-4CEE-BCAB-539C1F708FDD}</author>
    <author>tc={651FBEE0-7221-499C-9FC4-2BE83CC68CBD}</author>
    <author>tc={6DCC4600-1C20-466E-B974-F0E79334A959}</author>
    <author>tc={B44B2965-EC54-4D24-A643-D25FA007977A}</author>
    <author>tc={FBEBD31A-557F-472E-A32F-0B2EA94EAD6F}</author>
    <author>tc={3A741D71-A7B6-4768-892F-301841D546DF}</author>
    <author>tc={9145B7DF-BB06-4B1F-BE6F-4ED4F5A17DE8}</author>
    <author>tc={E75BC547-AAB5-4FFD-951A-DBF3EA09F587}</author>
    <author>tc={3CDEDE54-F6E6-49DB-B9EF-71ED9E03F6ED}</author>
    <author>tc={ED8C869F-8AF2-4667-82DF-56216745D50B}</author>
    <author>tc={4592FBAD-235E-4455-87C9-DC2FC80C2406}</author>
    <author>tc={863EF943-9DB6-415B-B2C0-DA4E80F61AA7}</author>
    <author>tc={D1F03EF6-EFA8-4E18-AD77-E429B626BA23}</author>
    <author>tc={7BF538FE-8E11-4594-A468-18B16A4B4A89}</author>
    <author>tc={94879B39-87B8-41EC-B46A-7B932595D03E}</author>
    <author>tc={DAD2D045-699A-4124-9903-E22BFEB6B67B}</author>
    <author>tc={2F577DC8-1182-478F-A112-1539DF1F41B2}</author>
    <author>tc={786C8EDA-BF24-4145-BBAB-1F335D74C587}</author>
    <author>tc={1969D332-342B-4ACC-8C84-EF47B42D2721}</author>
    <author>tc={6DED8B29-822E-48C6-AF5A-F3A53F1871CD}</author>
    <author>tc={2346568B-315B-4B74-B04E-85D1D326D20D}</author>
    <author>tc={510E793C-62A7-415D-829E-C5204DBBA7F4}</author>
    <author>tc={29966AB8-6147-4C56-A652-14CC762D7C8A}</author>
    <author>tc={08AD9047-1363-4750-83D9-799CBEB6CFCF}</author>
    <author>tc={0A1952E3-F632-4125-81BD-0444B2D6EFDF}</author>
    <author>tc={444EAE4A-E3C3-4C28-82DB-290C1128676D}</author>
    <author>tc={94B0A676-DEA7-45A2-9E23-CF14FF06A650}</author>
    <author>tc={E0A8A4E6-5718-4677-BA07-46BB323092A6}</author>
    <author>tc={7DC24454-5D35-4CE6-BC97-02D3C32E88F9}</author>
    <author>tc={90D7007C-CF2F-482B-9D04-ED50B8A032CE}</author>
    <author>tc={CDB55D15-6E98-4026-B591-88D121EEEF0F}</author>
    <author>tc={251624D6-1F5D-4F08-A7BA-D022ABB5BB18}</author>
    <author>tc={2AC163B5-F901-410E-B941-68205404D4B6}</author>
    <author>tc={B0EC3033-5E43-498D-9070-5C4A77796B16}</author>
    <author>tc={1D7489E3-0957-4F71-A9EF-77F7FE44EDB7}</author>
    <author>tc={8C5A5173-1F17-496B-B706-5AD1E0B70732}</author>
    <author>tc={086ABC74-11E6-4CC3-8A5A-5D0BB468B8EF}</author>
    <author>tc={A5F83C50-635B-43A3-B81C-0E970A84E819}</author>
    <author>tc={23C92582-718C-4085-A80C-746ECA5D3641}</author>
    <author>tc={4F8D26B2-4EE4-492D-9E8D-62D4A324AC65}</author>
    <author>tc={6748E479-E1D6-4FA6-AB28-3F8E7EB1F971}</author>
    <author>tc={9815268E-F551-4D5E-93A3-736182BE7C80}</author>
    <author>tc={BB9CF26E-CA57-4DBC-A1EE-5A68AF5077D5}</author>
    <author>tc={45BD05AD-815F-4C43-98BF-330472A0A364}</author>
    <author>tc={62F0A5A7-99D9-43AD-A469-D7FC67454932}</author>
    <author>tc={2B651A36-2B6D-4176-AB64-9A096D15AC7A}</author>
    <author>tc={28340557-8857-4D8F-8851-64F4478C2FE9}</author>
    <author>tc={21FCCE24-3DDA-451B-9D41-4C533A0977DD}</author>
    <author>tc={099CB0C7-13BD-4901-919A-929C0C429129}</author>
    <author>tc={57552405-A891-4E99-9DBC-531AB14A94DE}</author>
    <author>tc={57B869DC-AE1B-4CAD-B892-84F82448F40F}</author>
    <author>tc={63BCB9FB-6F04-4CD7-85AF-F09FCA45205D}</author>
    <author>tc={9C1782D6-2766-43F7-8EB2-0D1307B48DF0}</author>
    <author>tc={79CC61E8-1326-4A98-B58B-E8B0DF79EE98}</author>
    <author>tc={26BA0365-E5C1-4BAE-9988-B85FC554F4C0}</author>
    <author>tc={D0CE90FE-4E1E-4BF6-8CE3-1EC914D9AC4F}</author>
    <author>tc={D504862B-1A5C-4655-9197-8E063654B4D9}</author>
    <author>tc={C251E3FC-ACD8-44E8-81E4-63F338DF371C}</author>
    <author>tc={80652592-0F06-45B3-BE6E-C0FE19BE5D9C}</author>
    <author>tc={B5A00114-25B6-4B99-BA4D-2C85835D7946}</author>
    <author>tc={308F7FB7-A021-4F2C-8AF3-FCCD6EBF5EDF}</author>
    <author>tc={82566B5C-1ABB-4F20-9C0E-65B883B09B10}</author>
    <author>tc={5621D598-8931-4312-9D6C-8D416B5BA62A}</author>
    <author>tc={4261AEF9-CEF5-499F-BB41-2BD3521B9A12}</author>
    <author>tc={7E646891-1E94-400B-A550-79DC31E15101}</author>
    <author>tc={5D43F48D-8C92-43EB-A5EE-CA77DD4B489A}</author>
    <author>tc={49AB97CE-584A-4B94-8AF7-AD74540794A4}</author>
    <author>tc={530A57BF-2BE8-4F3D-AF43-19BA2D82DD59}</author>
    <author>tc={CCABB5AD-3073-4FA3-84BD-F6666F2FE794}</author>
    <author>tc={7C62952E-00A3-4AEB-9673-A6C98DA9E9F0}</author>
    <author>tc={7DE068B2-4BCB-4BAB-9A34-67110FC5F677}</author>
    <author>tc={EF67FD66-4650-4E07-964D-C7AA9C310257}</author>
    <author>tc={FD80A8A2-0405-4F92-97F8-6D2F6C8914CD}</author>
    <author>tc={1634247E-2381-4E8D-A244-F30668EEB49F}</author>
    <author>tc={6C40A9A4-7261-47F8-A173-0B7B756729D2}</author>
    <author>tc={DFC6F2D1-8A32-40B6-8334-3E3BFC836024}</author>
    <author>tc={0DC90B5A-D297-41F6-A48F-2B1EB632F627}</author>
    <author>tc={12DBB186-9422-4C84-A829-D7EE7935FD0F}</author>
    <author>tc={DA434982-E6F0-42D9-B339-A40542248BA9}</author>
    <author>tc={8F32A95B-E2E5-452D-BB83-307CF15A49BD}</author>
    <author>tc={FA195271-87D7-45EE-9B0F-F0DEC9AD99CA}</author>
    <author>tc={EAAE5566-1508-4AC5-B537-70252936D2BF}</author>
    <author>tc={08CC5C53-883C-48B8-8C4E-26A2209E87A9}</author>
    <author>tc={7D8703E7-85F2-430B-98D4-6856E146E012}</author>
    <author>tc={62698ED0-2312-49B2-8926-7D4408AA747B}</author>
    <author>tc={148BEFE2-8988-48C1-B440-A5008D57F39C}</author>
    <author>tc={C908D95D-6A2C-405A-B66C-A45CF38B0CA4}</author>
    <author>tc={F5A420B2-D5D5-497F-AF01-4F6A9243DE30}</author>
    <author>tc={DE818CC6-DF5A-48A2-A2A3-E4E8ADF56D56}</author>
    <author>tc={9293C8EC-6387-47B8-87C9-397F9C2A6314}</author>
    <author>tc={33A3EB4A-0FCD-454B-A3D5-3CCAC77C5387}</author>
    <author>tc={BA3668D4-B0EA-4B46-936B-A277CF2C28D1}</author>
    <author>tc={6F9EC35E-031C-40C7-BC13-2349E3A7649F}</author>
    <author>tc={5AC586F9-9DB5-4ED4-B94D-A2D2E91907C6}</author>
    <author>tc={B6574238-B212-4103-A552-E56852B9F49C}</author>
    <author>tc={F6CE7EAA-41B2-433B-BEDA-7DFCFE6D830B}</author>
    <author>tc={100386BD-093E-49C9-9496-8B8B015C36DA}</author>
    <author>tc={EA0B89E1-2065-4804-9F54-F3CBECF5548F}</author>
    <author>tc={FB4ABF4C-B4E3-48C2-85E5-0D18E75C6190}</author>
    <author>tc={8C83E177-0A47-43CE-8E28-57F25BF238EB}</author>
    <author>tc={6C49D6DE-6FD5-41FC-805A-6874F7BF6F3B}</author>
    <author>tc={C9B63AFE-FA6C-4279-8B6D-9F5D3AEB4FA6}</author>
    <author>tc={C2EC6106-3E37-44F8-9982-13FFDF88C758}</author>
    <author>tc={3C1F83FD-C8A4-49D8-97F4-F96B575306AD}</author>
    <author>tc={288881E9-6562-4C95-8385-F61F928C9272}</author>
    <author>tc={642322EA-04D8-4D5F-9B58-C9816C84EB4B}</author>
    <author>tc={7EC5BBC5-FB7A-4A07-B671-04C58457177C}</author>
    <author>tc={ADA267C1-570C-431F-9196-C2D2DABCAF92}</author>
    <author>tc={78DF01AB-6D28-4210-BA16-1B63C0C09062}</author>
    <author>tc={076DB09A-ECEB-4649-AF32-E364FFB26168}</author>
    <author>tc={1E185DDA-098C-45B1-AC6D-14D7993B964D}</author>
    <author>tc={F30BFF3B-E4A6-4A89-ACDA-82EDBD983D21}</author>
    <author>tc={741A6EF0-5443-4229-A49D-14B76D9EF3DC}</author>
    <author>tc={0BCF9369-FF89-4BC5-B085-3C881B2B2232}</author>
    <author>tc={87754A5C-63D1-4202-90EA-016F6CC6C693}</author>
    <author>tc={CFBB9C85-11CA-4E3A-8B62-99177826C197}</author>
    <author>tc={8E59FE6F-E374-4754-8526-D75040A66C0D}</author>
    <author>tc={47EADC00-54A8-496E-9966-F2950BFC5FB1}</author>
    <author>tc={1F67C09F-6B74-43A3-8C88-199E0F529B6F}</author>
    <author>tc={217253F9-E1CC-481B-B383-890DA5807A3E}</author>
    <author>tc={DE8829D2-9D6C-4283-8166-425E03AFAC8A}</author>
    <author>tc={0B8E2459-ED2F-42B6-959E-73F6468CB40B}</author>
    <author>tc={D38F640B-852E-4F65-AD9E-2D94F3237C01}</author>
    <author>tc={FCFFB69A-B702-4BA2-85AA-7189C755CDA5}</author>
    <author>tc={083637F3-BCA0-4487-97D2-D3DC4B841570}</author>
    <author>tc={461982BD-6C48-4132-9C15-765CC879CF4F}</author>
    <author>tc={ECC60D97-C7AE-4F92-B8D3-7BDDEDA33D2F}</author>
    <author>tc={5B1913EE-4215-4B11-831D-B9FAC296B8BC}</author>
  </authors>
  <commentList>
    <comment ref="C9" authorId="0" shapeId="0" xr:uid="{43DE349C-02D4-4997-B42E-CE81A96A6A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1" shapeId="0" xr:uid="{0D773FEF-27A1-4510-9C2C-435B3395B8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2" shapeId="0" xr:uid="{B86CEBFE-3C89-44E7-B12F-BFD137800B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3" shapeId="0" xr:uid="{E80F4F8E-DEB1-4A7C-A01D-381650D0BB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4" shapeId="0" xr:uid="{5EE73EBD-2E2C-4843-875E-7E599535BF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5" shapeId="0" xr:uid="{59ECCD57-12FD-44C9-A952-7E031B5213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6" shapeId="0" xr:uid="{03D236C5-006F-4415-A340-AF29F2B694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7" shapeId="0" xr:uid="{7E33E518-C95C-4A41-8BA9-46512EA0D5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8" shapeId="0" xr:uid="{D3581A47-65ED-4076-8798-EB19594A9A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9" shapeId="0" xr:uid="{5FFE3D5C-AC47-4145-8507-9C6B914B4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0" shapeId="0" xr:uid="{B6D38799-5E87-4B29-B092-ED85BD9EB1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0" authorId="11" shapeId="0" xr:uid="{00000000-0006-0000-0300-000001000000}">
      <text>
        <r>
          <rPr>
            <b/>
            <sz val="9"/>
            <color indexed="81"/>
            <rFont val="Segoe UI"/>
            <family val="2"/>
          </rPr>
          <t>Alisson Jobim Pereira Nascimento:</t>
        </r>
        <r>
          <rPr>
            <sz val="9"/>
            <color indexed="81"/>
            <rFont val="Segoe UI"/>
            <family val="2"/>
          </rPr>
          <t xml:space="preserve">
Passagem Inferior Porto Alegre Norte</t>
        </r>
      </text>
    </comment>
    <comment ref="AD20" authorId="11" shapeId="0" xr:uid="{78F27FE0-7C99-406F-B3F5-D5B810682BA2}">
      <text>
        <r>
          <rPr>
            <b/>
            <sz val="9"/>
            <color indexed="81"/>
            <rFont val="Segoe UI"/>
            <family val="2"/>
          </rPr>
          <t>Alisson Jobim Pereira Nascimento:</t>
        </r>
        <r>
          <rPr>
            <sz val="9"/>
            <color indexed="81"/>
            <rFont val="Segoe UI"/>
            <family val="2"/>
          </rPr>
          <t xml:space="preserve">
Passagem Inferior Porto Alegre Norte</t>
        </r>
      </text>
    </comment>
    <comment ref="AE20" authorId="11" shapeId="0" xr:uid="{00000000-0006-0000-0300-000002000000}">
      <text>
        <r>
          <rPr>
            <b/>
            <sz val="9"/>
            <color indexed="81"/>
            <rFont val="Segoe UI"/>
            <family val="2"/>
          </rPr>
          <t>Alisson Jobim Pereira Nascimento:</t>
        </r>
        <r>
          <rPr>
            <sz val="9"/>
            <color indexed="81"/>
            <rFont val="Segoe UI"/>
            <family val="2"/>
          </rPr>
          <t xml:space="preserve">
Passagem Inferior Porto Alegre Norte</t>
        </r>
      </text>
    </comment>
    <comment ref="C21" authorId="12" shapeId="0" xr:uid="{7E91407C-B77C-41CF-83F0-60F0178520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1" authorId="11" shapeId="0" xr:uid="{00000000-0006-0000-0300-000003000000}">
      <text>
        <r>
          <rPr>
            <b/>
            <sz val="9"/>
            <color indexed="81"/>
            <rFont val="Segoe UI"/>
            <family val="2"/>
          </rPr>
          <t>Alisson Jobim Pereira Nascimento:</t>
        </r>
        <r>
          <rPr>
            <sz val="9"/>
            <color indexed="81"/>
            <rFont val="Segoe UI"/>
            <family val="2"/>
          </rPr>
          <t xml:space="preserve">
Passagem Inferior Porto Alegre Sul</t>
        </r>
      </text>
    </comment>
    <comment ref="AD21" authorId="11" shapeId="0" xr:uid="{12F71F3A-8E1F-4F65-A9B1-0C8A8C0AC263}">
      <text>
        <r>
          <rPr>
            <b/>
            <sz val="9"/>
            <color indexed="81"/>
            <rFont val="Segoe UI"/>
            <family val="2"/>
          </rPr>
          <t>Alisson Jobim Pereira Nascimento:</t>
        </r>
        <r>
          <rPr>
            <sz val="9"/>
            <color indexed="81"/>
            <rFont val="Segoe UI"/>
            <family val="2"/>
          </rPr>
          <t xml:space="preserve">
Passagem Inferior Porto Alegre Sul</t>
        </r>
      </text>
    </comment>
    <comment ref="AE21" authorId="11" shapeId="0" xr:uid="{00000000-0006-0000-0300-000004000000}">
      <text>
        <r>
          <rPr>
            <b/>
            <sz val="9"/>
            <color indexed="81"/>
            <rFont val="Segoe UI"/>
            <family val="2"/>
          </rPr>
          <t>Alisson Jobim Pereira Nascimento:</t>
        </r>
        <r>
          <rPr>
            <sz val="9"/>
            <color indexed="81"/>
            <rFont val="Segoe UI"/>
            <family val="2"/>
          </rPr>
          <t xml:space="preserve">
Passagem Inferior Porto Alegre Sul</t>
        </r>
      </text>
    </comment>
    <comment ref="C23" authorId="13" shapeId="0" xr:uid="{80F78763-BCBC-41D1-AB70-5D3C00A13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1" shapeId="0" xr:uid="{B42DF0D5-BEF6-4405-B0A4-A385F1BC0BCB}">
      <text>
        <r>
          <rPr>
            <b/>
            <sz val="9"/>
            <color indexed="81"/>
            <rFont val="Segoe UI"/>
            <family val="2"/>
          </rPr>
          <t>Alisson Jobim Pereira Nascimento:</t>
        </r>
        <r>
          <rPr>
            <sz val="9"/>
            <color indexed="81"/>
            <rFont val="Segoe UI"/>
            <family val="2"/>
          </rPr>
          <t xml:space="preserve">
Lado Esquerdo</t>
        </r>
      </text>
    </comment>
    <comment ref="C24" authorId="14" shapeId="0" xr:uid="{28274EEE-22F6-4A20-9558-3AB13F5A91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1" shapeId="0" xr:uid="{3EBA4771-1AED-4C4F-BC05-922EA59D06EE}">
      <text>
        <r>
          <rPr>
            <b/>
            <sz val="9"/>
            <color indexed="81"/>
            <rFont val="Segoe UI"/>
            <family val="2"/>
          </rPr>
          <t>Alisson Jobim Pereira Nascimento:</t>
        </r>
        <r>
          <rPr>
            <sz val="9"/>
            <color indexed="81"/>
            <rFont val="Segoe UI"/>
            <family val="2"/>
          </rPr>
          <t xml:space="preserve">
Lado Esquerdo</t>
        </r>
      </text>
    </comment>
    <comment ref="C25" authorId="15" shapeId="0" xr:uid="{2C79E946-5183-40FD-BCE5-EE156CCB59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5" authorId="11" shapeId="0" xr:uid="{3562E548-C73E-4982-8ED5-17D37E55FBA3}">
      <text>
        <r>
          <rPr>
            <b/>
            <sz val="9"/>
            <color indexed="81"/>
            <rFont val="Segoe UI"/>
            <family val="2"/>
          </rPr>
          <t>Alisson Jobim Pereira Nascimento:</t>
        </r>
        <r>
          <rPr>
            <sz val="9"/>
            <color indexed="81"/>
            <rFont val="Segoe UI"/>
            <family val="2"/>
          </rPr>
          <t xml:space="preserve">
Lado Direito</t>
        </r>
      </text>
    </comment>
    <comment ref="C26" authorId="16" shapeId="0" xr:uid="{9FE3ADE3-591B-4504-AFC7-09C706D435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1" shapeId="0" xr:uid="{6A1E0B72-949D-4FB2-B17E-A36A976BCCFA}">
      <text>
        <r>
          <rPr>
            <b/>
            <sz val="9"/>
            <color indexed="81"/>
            <rFont val="Segoe UI"/>
            <family val="2"/>
          </rPr>
          <t>Alisson Jobim Pereira Nascimento:</t>
        </r>
        <r>
          <rPr>
            <sz val="9"/>
            <color indexed="81"/>
            <rFont val="Segoe UI"/>
            <family val="2"/>
          </rPr>
          <t xml:space="preserve">
Lado direito</t>
        </r>
      </text>
    </comment>
    <comment ref="C27" authorId="17" shapeId="0" xr:uid="{880323BB-91CF-4E93-8957-53854B0D51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 authorId="18" shapeId="0" xr:uid="{4225DB77-EA20-47B7-AF8B-2DDEBA5781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19" shapeId="0" xr:uid="{A52035DF-663D-434F-ADF4-ED7B946397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0" shapeId="0" xr:uid="{F892E9BE-AF31-4DFD-AEA2-307BB211DF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1" shapeId="0" xr:uid="{CE399EB0-C624-4032-9FFA-B25BD9C74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 authorId="22" shapeId="0" xr:uid="{422904B0-4132-47EB-A3E8-8C80294D20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23" shapeId="0" xr:uid="{DB009367-E0E0-47A4-8D00-117BB26EAC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24" shapeId="0" xr:uid="{40C2E460-DB52-47D3-9FA4-C8E8A5AD5C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 authorId="25" shapeId="0" xr:uid="{73006FF8-7982-41A8-B4D8-7E9D1BB16B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26" shapeId="0" xr:uid="{6BBDA58A-FD62-49FF-9BBA-73A6C1F7E1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 authorId="27" shapeId="0" xr:uid="{71ECC67A-AF78-4F45-9B0D-3A98B1EE0B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28" shapeId="0" xr:uid="{58925C3D-D097-41D1-8015-61AE440CB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29" shapeId="0" xr:uid="{B27E292D-9DDF-4A60-B44D-6E5D795610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 authorId="30" shapeId="0" xr:uid="{015874F8-04EE-431D-B5B5-3FA3ABC6B8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31" shapeId="0" xr:uid="{E8033A66-9E72-4E5D-B884-25D4BDF293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32" shapeId="0" xr:uid="{2607CB8B-88B6-4C82-84C3-9C877D6A5C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 authorId="33" shapeId="0" xr:uid="{6FDAC48C-2634-44EB-9ACF-FFCA7E1BDC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6" authorId="34" shapeId="0" xr:uid="{2589B564-54AC-47A9-BBCC-CD725E20AA37}">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46" authorId="35" shapeId="0" xr:uid="{B61A7CED-B717-4A33-BD02-B6B615A14E7D}">
      <text>
        <r>
          <rPr>
            <sz val="9"/>
            <color indexed="81"/>
            <rFont val="Segoe UI"/>
            <family val="2"/>
          </rPr>
          <t xml:space="preserve">
Somente sentido leste (decrescente)</t>
        </r>
      </text>
    </comment>
    <comment ref="AZ46" authorId="35" shapeId="0" xr:uid="{B6F0349F-CC93-428B-8AE2-3C5B4CDA58B0}">
      <text>
        <r>
          <rPr>
            <sz val="9"/>
            <color indexed="81"/>
            <rFont val="Segoe UI"/>
            <family val="2"/>
          </rPr>
          <t>21,19 km =
755+400 ao km 756+500
756+940 ao km 758+360
762+600 ao km 764+00
764+830 ao km 766+090
766+430 ao km 767+780
771+130 ao km 772+440
771+850 ao km 775+380
775+660 ao km 771+160
784+700 ao km 786+260
785+820 ao km 787+680
788+160 ao km 788+840
788+400 ao km 790+040
791+350 ao km 793+800</t>
        </r>
      </text>
    </comment>
    <comment ref="C47" authorId="36" shapeId="0" xr:uid="{813BD7AC-45F5-4628-B5B1-A5FCD5C030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7" authorId="37" shapeId="0" xr:uid="{2B0AC36D-A88E-4456-8BC0-124D81E78E13}">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47" authorId="35" shapeId="0" xr:uid="{AAD987A5-2590-4ED5-879A-09455B010542}">
      <text>
        <r>
          <rPr>
            <sz val="9"/>
            <color indexed="81"/>
            <rFont val="Segoe UI"/>
            <family val="2"/>
          </rPr>
          <t xml:space="preserve">
Somente sentido leste (decrescente)</t>
        </r>
      </text>
    </comment>
    <comment ref="C48" authorId="38" shapeId="0" xr:uid="{8851731E-DC70-448A-9F06-7F393BA685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 authorId="39" shapeId="0" xr:uid="{91874E84-EB6E-4159-9A98-C7D78987AD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 authorId="40" shapeId="0" xr:uid="{9F61626A-37BE-4C41-9D25-1F6987CB4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 authorId="41" shapeId="0" xr:uid="{49968E7F-3DA5-4507-A88E-13E32A43C6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3" authorId="35" shapeId="0" xr:uid="{74B5A89D-18F0-4BCE-BF6E-848F01372D8B}">
      <text>
        <r>
          <rPr>
            <sz val="9"/>
            <color indexed="81"/>
            <rFont val="Segoe UI"/>
            <family val="2"/>
          </rPr>
          <t xml:space="preserve">
Extensão proposta 1,35 km
115,100 115,920 = 0,82
116,560 117,100 = 0,54</t>
        </r>
      </text>
    </comment>
    <comment ref="BA53" authorId="42" shapeId="0" xr:uid="{0EA091A0-E326-498D-8490-F25DA54EF78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44,7 km, será feito terceira faixa em 1,35 km no 3 ano. Por isso coloquei percentual de 3%.</t>
      </text>
    </comment>
    <comment ref="C54" authorId="43" shapeId="0" xr:uid="{F3BDBF5A-E277-4E44-A712-65A66927B5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Z54" authorId="35" shapeId="0" xr:uid="{167AE5DF-1AA3-42BA-B0A8-4B5EE866FD87}">
      <text>
        <r>
          <rPr>
            <sz val="9"/>
            <color indexed="81"/>
            <rFont val="Segoe UI"/>
            <family val="2"/>
          </rPr>
          <t xml:space="preserve">
Extensão proposta 2,23 de 8,33 km
166+220 ao km 167+300 
167+920 ao km 169+100 </t>
        </r>
      </text>
    </comment>
    <comment ref="BA54" authorId="44" shapeId="0" xr:uid="{78CB79A1-4ED0-4926-A3FD-6526F85D9E2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2,23 km no 2 ano. Por isso coloquei percentual de 8%.</t>
      </text>
    </comment>
    <comment ref="C57" authorId="45" shapeId="0" xr:uid="{4724EEE1-B6ED-4BEF-8EC6-CC13F4E26A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 authorId="46" shapeId="0" xr:uid="{0F14331C-3424-4D7E-9EFE-0E3357C9A4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1" authorId="47" shapeId="0" xr:uid="{376D065A-1429-4A45-89B2-8E31AD50B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2" authorId="48" shapeId="0" xr:uid="{D1B664CF-24B3-482F-A3E6-6B83C584DD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49" shapeId="0" xr:uid="{0742130D-CC06-4E1A-B468-6DF7234212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50" shapeId="0" xr:uid="{A5925BBF-D253-4064-BD68-7B979BEE42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51" shapeId="0" xr:uid="{642D4194-3084-4F39-8BFC-AE391F8A84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52" shapeId="0" xr:uid="{BC709516-5EA6-4B3B-87A5-54CE5B06A4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53" shapeId="0" xr:uid="{0EAF343E-378D-47B4-837B-81E6AEA9FB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54" shapeId="0" xr:uid="{5B7C37A6-5B58-4611-8A95-295EA9E5A7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55" shapeId="0" xr:uid="{33C39C9E-E925-44FA-845F-D2337AAAFB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56" shapeId="0" xr:uid="{21421623-3044-4E68-A41C-E3868D7A5F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57" shapeId="0" xr:uid="{64DAFFEC-DE2A-4A44-9242-52AE078150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58" shapeId="0" xr:uid="{9DD05891-846B-4C17-91D6-D14C82AB3D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0" authorId="59" shapeId="0" xr:uid="{041ECC59-11BF-46CC-B52F-AF06334FD5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60" shapeId="0" xr:uid="{85CB0575-B9D5-4A4C-9A6B-208A904384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61" shapeId="0" xr:uid="{37446AE7-3475-42E3-A1D2-A2654046A9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62" shapeId="0" xr:uid="{85D68355-8D91-499F-8F2E-6C0C5979C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6" authorId="63" shapeId="0" xr:uid="{A2BCA88F-B8AF-487C-85F3-1B190DD73C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64" shapeId="0" xr:uid="{7866E197-5051-4034-B8B7-F710927E0D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65" shapeId="0" xr:uid="{43BC60C3-B2EF-48CA-BCD9-3DEB5193E2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0" authorId="66" shapeId="0" xr:uid="{5E899224-97B1-4BA7-9D14-6FBC75F804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3" authorId="67" shapeId="0" xr:uid="{2A4B40CB-C880-4811-9BA1-2E0F00B752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68" shapeId="0" xr:uid="{DC058C55-687B-4C10-80D8-82A6F6C5BA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6" authorId="69" shapeId="0" xr:uid="{104812AA-AE8C-4BCF-9258-81DC276D4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70" shapeId="0" xr:uid="{30D9D66C-E85A-4F69-8B5A-0642B0660A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9" authorId="71" shapeId="0" xr:uid="{F80D4079-3599-470A-905A-523EF93D02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72" shapeId="0" xr:uid="{776E424A-C752-4A78-BAEE-BF1EC4DBE6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3" authorId="73" shapeId="0" xr:uid="{FCA5DC6E-B4AF-4C8C-81E6-AC0B1246AD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74" shapeId="0" xr:uid="{E1242C5D-3011-4780-885B-054780D0FF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75" shapeId="0" xr:uid="{2AE581CF-73A4-4975-A1D8-78A4861E86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76" shapeId="0" xr:uid="{329ED94A-C684-4B14-9D7C-B2B004D83B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77" shapeId="0" xr:uid="{A388845B-A5F6-4147-8E56-F2AADD27D2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78" shapeId="0" xr:uid="{CB7F8FF0-8863-4C46-9A52-2CD63CF9DF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79" shapeId="0" xr:uid="{28AEA588-D969-40A1-84C2-2CD92DB3E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80" shapeId="0" xr:uid="{EBB9BAC3-BEB6-4E47-9D2C-A1A41431A6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81" shapeId="0" xr:uid="{2004C84E-D3B7-45AB-AFED-6F6D267C50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5" authorId="82" shapeId="0" xr:uid="{A711D075-290E-4371-835E-303B1ACD12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83" shapeId="0" xr:uid="{1C6DDF47-0B50-4960-8B92-7E221B162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7" authorId="84" shapeId="0" xr:uid="{435C6C7B-1685-4084-BA59-A978E54C9B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7" authorId="85" shapeId="0" xr:uid="{68C36053-0199-45CB-A25D-8EBF05E9FA1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28" authorId="86" shapeId="0" xr:uid="{0B38C7FA-CFF9-46C4-ACDF-477174D894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8" authorId="87" shapeId="0" xr:uid="{75A2F73C-0072-4DEF-9AA0-D8B67F36C268}">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29" authorId="88" shapeId="0" xr:uid="{9D621919-6FE9-4CB2-9BE2-CFC6F16CA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29" authorId="89" shapeId="0" xr:uid="{6347BC4F-2848-4B9A-95B7-5E88097532A3}">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0" authorId="90" shapeId="0" xr:uid="{39060EB9-2404-4DE3-8060-0A9185FF56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0" authorId="91" shapeId="0" xr:uid="{669A1C43-D1A4-4067-8AC1-226010EB740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1" authorId="92" shapeId="0" xr:uid="{025335A9-92E7-4CDB-837B-FC117D335A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1" authorId="93" shapeId="0" xr:uid="{61BE89A0-41ED-4F4D-8464-4234D71E09F5}">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2" authorId="94" shapeId="0" xr:uid="{4042D3BE-9F20-4B0A-B6B1-AC8EB23923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2" authorId="95" shapeId="0" xr:uid="{B7DC12AC-3C22-4105-A047-F864480A5F1C}">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3" authorId="96" shapeId="0" xr:uid="{B7CE65C8-88F5-4ABC-A547-04456AD5F5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3" authorId="97" shapeId="0" xr:uid="{23DAFC2A-899B-410C-93EF-CA76481EACAE}">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4" authorId="98" shapeId="0" xr:uid="{137D7D5C-2CE1-46D1-A582-8D153FCC90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34" authorId="99" shapeId="0" xr:uid="{CE1A1F0C-80B2-4CF8-9239-3DABD419D9B7}">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complementação de obra, ficou na faixa de custo de 20 mi</t>
      </text>
    </comment>
    <comment ref="C136" authorId="100" shapeId="0" xr:uid="{A709360A-07B9-4A16-B9F1-1E9CD9821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S136" authorId="101" shapeId="0" xr:uid="{A2EEE946-917D-42B6-8855-EC1885B55651}">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137" authorId="102" shapeId="0" xr:uid="{E4BA6737-3D92-4815-9DAE-3CF70A7386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03" shapeId="0" xr:uid="{AEC7F7F9-FE2B-4C03-8536-7CFD834590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04" shapeId="0" xr:uid="{B1170A93-974A-4423-9243-7DDCB71D13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05" shapeId="0" xr:uid="{3ACE6CB5-8405-4541-950A-1DACDE6300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06" shapeId="0" xr:uid="{F8D74746-AB97-4BE7-B75E-D2070C481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07" shapeId="0" xr:uid="{5FAA2E17-78DE-4454-81E5-9D09297BD2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08" shapeId="0" xr:uid="{57F7D53D-8CF5-4CD9-9638-777F829249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09" shapeId="0" xr:uid="{D159D2CE-435A-4A5D-80A6-57FF17A222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110" shapeId="0" xr:uid="{4E18D802-09A4-4529-86D4-70FED4A462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11" shapeId="0" xr:uid="{75FD9794-B56B-40FB-88C6-52087DB966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12" shapeId="0" xr:uid="{FBCC3474-2802-4103-A5AA-4AECE03CD3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13" shapeId="0" xr:uid="{F89216E4-558B-466E-8F8A-0D236B9954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14" shapeId="0" xr:uid="{795E5030-61F9-4070-8B22-0A3F8D214F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0" authorId="115" shapeId="0" xr:uid="{13452841-40FD-479D-8007-2ACC740FD1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16" shapeId="0" xr:uid="{014C6889-B77A-4A78-A20D-654E916331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17" shapeId="0" xr:uid="{457BACCA-B344-4504-8F12-A46F69AE54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18" shapeId="0" xr:uid="{274EDDBB-DCAF-4BA3-A0D7-CB031F008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19" shapeId="0" xr:uid="{C8005A19-16E5-4F04-A2B9-1283C4F44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6" authorId="120" shapeId="0" xr:uid="{4B9080F9-F3E3-4085-877A-18D79A6AD0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6" authorId="121" shapeId="0" xr:uid="{E5FC5BD9-A745-4144-9BCF-A4283C3A3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7" authorId="122" shapeId="0" xr:uid="{60661536-1889-4C69-97DA-580455C49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7" authorId="123" shapeId="0" xr:uid="{2B5D8177-BB43-418E-BBA2-755B4AE900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7" authorId="124" shapeId="0" xr:uid="{118510CE-C18C-4613-B9BA-D69CE2B60A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9" authorId="125" shapeId="0" xr:uid="{630CD70C-553F-4372-A9BD-44DF85BC6F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59" authorId="126" shapeId="0" xr:uid="{4F0CCB1B-ECD9-4EEE-94AE-2C664F2B2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59" authorId="127" shapeId="0" xr:uid="{0AA9603F-9521-414B-AF1B-E58FB48F84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0" authorId="128" shapeId="0" xr:uid="{E1C67D37-E0C4-4248-9E9D-AD45A611F8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0" authorId="129" shapeId="0" xr:uid="{00844ABF-AE31-4E9E-920F-7A80E24A6F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0" authorId="130" shapeId="0" xr:uid="{AF6B6446-C34E-4B9E-AD83-5C3AB47B7D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1" authorId="131" shapeId="0" xr:uid="{9E2713FB-378F-4E1F-A110-EAF615D138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1" authorId="132" shapeId="0" xr:uid="{266EAD07-1291-4C26-9B57-14F78CDC08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1" authorId="133" shapeId="0" xr:uid="{5684AF45-9059-432C-914E-F71343FCF8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2" authorId="134" shapeId="0" xr:uid="{18768501-8021-4854-97BE-7460D1FEA9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2" authorId="135" shapeId="0" xr:uid="{D0E6FE89-BB98-446D-A875-9949544EDC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2" authorId="136" shapeId="0" xr:uid="{2D6C01FA-5F37-432C-A092-401F3B475F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3" authorId="137" shapeId="0" xr:uid="{6D388F0A-BF2A-439B-BAF6-9559E6629F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3" authorId="138" shapeId="0" xr:uid="{EAE53BD4-50A8-4A74-812A-810D382F77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63" authorId="139" shapeId="0" xr:uid="{E4B771FB-6199-4E44-B576-12060595C1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4" authorId="140" shapeId="0" xr:uid="{5457E346-1C48-4EC6-9229-EFF7D09E17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4" authorId="141" shapeId="0" xr:uid="{B263B50F-96AF-4A6C-8277-10BAE9DC08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64" authorId="142" shapeId="0" xr:uid="{63E02E3F-D87C-42A4-B4A1-F2644DB44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5" authorId="143" shapeId="0" xr:uid="{0205FC57-F94D-4078-BF75-1466C0B559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5" authorId="144" shapeId="0" xr:uid="{883E00B7-2708-4CA5-877A-7E2448D88D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AL165" authorId="145" shapeId="0" xr:uid="{DFA085BD-D501-4FBE-8917-7E648EFD97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166" authorId="146" shapeId="0" xr:uid="{7B6F8A90-9528-41F9-8483-EEE8F9CB4E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6" authorId="147" shapeId="0" xr:uid="{5C5AEC41-5FDB-4820-B6AD-565B92B806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AL166" authorId="148" shapeId="0" xr:uid="{72C409CA-F1C9-4C8F-A3AD-9B3C922CAE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Alças de trevo
</t>
      </text>
    </comment>
    <comment ref="C168" authorId="149" shapeId="0" xr:uid="{58703784-3500-4954-96A9-45B8853DDE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F168" authorId="150" shapeId="0" xr:uid="{A51E2111-9E07-42D2-A991-A84FCC9B057F}">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AP168" authorId="151" shapeId="0" xr:uid="{8FB3D24A-8735-44C5-AE5D-2AC7B32D99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168" authorId="152" shapeId="0" xr:uid="{ABFF6B61-98DB-41C0-A966-199E2855B044}">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Na fórmula foi multiplicado por 1,5 por que o custo inicial estava em 175 mi. Como a media da segunda etapa é da ordem de 4 vezes mais, o valor chega a 700 mi</t>
      </text>
    </comment>
    <comment ref="AV168" authorId="153" shapeId="0" xr:uid="{5B0E99E9-02E6-4F21-B909-6561BA45FB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169" authorId="154" shapeId="0" xr:uid="{70C4736C-E368-4678-B193-33A793EAB0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69" authorId="155" shapeId="0" xr:uid="{1DD73751-57B1-4CB3-B3DD-011733C13A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69" authorId="156" shapeId="0" xr:uid="{5428BEC2-E190-49F5-8424-3656491CC3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0" authorId="157" shapeId="0" xr:uid="{97149978-34D0-4C99-9CB0-21F3A12584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0" authorId="158" shapeId="0" xr:uid="{2B20E57D-81CD-4718-8E42-FE34EB0177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70" authorId="159" shapeId="0" xr:uid="{3DA43D0B-FFD6-41A7-93A2-138229E9B3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1" authorId="160" shapeId="0" xr:uid="{901F56F1-710C-4ADC-917C-EE3ECD0D14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1" authorId="161" shapeId="0" xr:uid="{50E19D9D-38B2-4993-AC68-F62E238FB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171" authorId="162" shapeId="0" xr:uid="{9ED9F80A-4C90-4109-8CED-23DA37992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2" authorId="163" shapeId="0" xr:uid="{7D053EB0-71BB-4FEB-9CE6-48402ECFA5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2" authorId="164" shapeId="0" xr:uid="{0EE77765-802D-47D6-B9E7-06F98118D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2" authorId="165" shapeId="0" xr:uid="{4C55E287-BBA7-4879-84C6-19AB79BEB8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3" authorId="166" shapeId="0" xr:uid="{641466B3-1394-4CCF-A8AA-FF0DBAC8B2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3" authorId="167" shapeId="0" xr:uid="{48FF9FFD-D341-42D5-BCB4-81ADB78DAE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3" authorId="168" shapeId="0" xr:uid="{E873AC48-3C23-4CDD-ABBF-BEA792DDA2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4" authorId="169" shapeId="0" xr:uid="{83C50CBE-CEE9-4C93-B0C3-61C32FD08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4" authorId="170" shapeId="0" xr:uid="{A7B8B87F-7749-4E01-82D2-D482D824E9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4" authorId="171" shapeId="0" xr:uid="{5BE7E864-3B92-49EA-9B67-AC4EA46DE6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5" authorId="172" shapeId="0" xr:uid="{DFB90C44-DB4D-4CE6-9564-65D81B09B4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5" authorId="173" shapeId="0" xr:uid="{93161AA7-B8F8-4CB1-8C68-283E44BCCB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5" authorId="174" shapeId="0" xr:uid="{FE80F096-D74D-4B61-9DF1-96A2F42D42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6" authorId="175" shapeId="0" xr:uid="{98A08EFC-57C9-4349-8301-4728CE5CDD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6" authorId="176" shapeId="0" xr:uid="{F108A9B7-3EB5-4D71-A25A-F21A1F2FCC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6" authorId="177" shapeId="0" xr:uid="{07A1A4EE-EE0E-4745-A4F6-7009F44711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7" authorId="178" shapeId="0" xr:uid="{C64306DB-6A32-40D3-8313-72DC7CCCA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7" authorId="179" shapeId="0" xr:uid="{9AEE5D68-A5F1-4110-AB05-4B7A5A5A15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7" authorId="180" shapeId="0" xr:uid="{9A20AA17-5465-4AB7-A85F-28C270BCCD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8" authorId="181" shapeId="0" xr:uid="{F48B6742-F866-445F-AC0F-22BB8AAA2C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8" authorId="182" shapeId="0" xr:uid="{8220C9A1-812F-471F-A922-B8D1054310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178" authorId="183" shapeId="0" xr:uid="{946D2035-BC62-4343-A48F-CDBDE58B0E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9" authorId="184" shapeId="0" xr:uid="{3709B37E-38AC-4D6F-A702-1BEC3862E2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79" authorId="185" shapeId="0" xr:uid="{AEBFB089-A40C-4BAE-95BB-AFCBD39768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79" authorId="186" shapeId="0" xr:uid="{80DC360A-9663-4F10-856C-CED16B7F11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0" authorId="187" shapeId="0" xr:uid="{6FA8F85F-C617-4BBE-9911-0F1D9A059E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0" authorId="188" shapeId="0" xr:uid="{7343125D-7B28-4AD2-A7CD-990C017B69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0" authorId="189" shapeId="0" xr:uid="{6564C6E2-6592-48AA-8C20-FA1D8542A9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1" authorId="190" shapeId="0" xr:uid="{FCE58BAE-4E57-46D8-8751-E125330651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1" authorId="191" shapeId="0" xr:uid="{7019CCB2-7A7F-4AEC-A1CB-8CFF0F9CD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1" authorId="192" shapeId="0" xr:uid="{972C55D0-1DFA-4C4B-971B-1E0F9BD0FC8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2" authorId="193" shapeId="0" xr:uid="{BFE56DF0-1EA5-41CF-AF42-0898C4EE4C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2" authorId="194" shapeId="0" xr:uid="{D1530C93-FE6F-46B8-98B9-C445A086B4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2" authorId="195" shapeId="0" xr:uid="{86DE8013-A9A3-4A5D-AF57-2AA3C89E8F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3" authorId="196" shapeId="0" xr:uid="{3AE6DD8E-F0E1-498A-BAE5-D40F49CF3C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3" authorId="197" shapeId="0" xr:uid="{8F4407A9-7D9B-4819-B469-A7C34D4865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4" authorId="198" shapeId="0" xr:uid="{02B9AB3C-901C-4D20-908D-C20CBD5E11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4" authorId="199" shapeId="0" xr:uid="{D3A7D18D-D3F7-45F6-A97D-16B214AA7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5" authorId="200" shapeId="0" xr:uid="{F407AEF4-EE3D-4E83-AAB4-6A03E241F4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5" authorId="201" shapeId="0" xr:uid="{A62370F1-30AF-485D-A0BA-B298CA5AE6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86" authorId="202" shapeId="0" xr:uid="{5232656D-8FD2-4C42-83B3-AF03A1E545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6" authorId="203" shapeId="0" xr:uid="{10965701-1CB2-4E71-95A2-FD6F3199EB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6" authorId="204" shapeId="0" xr:uid="{C5B2C7C4-9FCB-49B1-BAD8-1BC19978C9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7" authorId="205" shapeId="0" xr:uid="{8BF5B10E-83D9-440C-8DDC-73574C2A0E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7" authorId="206" shapeId="0" xr:uid="{13A87B61-0294-4626-989D-AA8C5987B1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7" authorId="207" shapeId="0" xr:uid="{9AD377DE-3842-4EE8-9EEB-12FEF82862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8" authorId="208" shapeId="0" xr:uid="{A15C3004-0748-4661-ADD2-71EB605016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8" authorId="209" shapeId="0" xr:uid="{A7B2F49B-1C8E-4AB7-AFB2-303F42FF8E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8" authorId="210" shapeId="0" xr:uid="{1D760611-F78C-4C02-904A-44893CDD86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9" authorId="211" shapeId="0" xr:uid="{4BA34DE8-A56B-464E-857D-4859CE77B6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89" authorId="212" shapeId="0" xr:uid="{FE986E61-FD48-4574-958D-94DC6DA848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89" authorId="213" shapeId="0" xr:uid="{AA3DA549-C1EC-41F8-85A4-5B58352DF3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0" authorId="214" shapeId="0" xr:uid="{4518DE72-49BA-46E6-A68A-CCD3CC9AAA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0" authorId="215" shapeId="0" xr:uid="{F5B0C747-903C-4ACC-A0D0-440D16B76E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0" authorId="216" shapeId="0" xr:uid="{5CF666AA-64DE-477C-A752-E9419B15A9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1" authorId="217" shapeId="0" xr:uid="{5F119B94-E8FF-42F0-A5D4-D6C85E85AE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1" authorId="218" shapeId="0" xr:uid="{B139F304-A221-4913-B647-FFA69DE0EA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1" authorId="219" shapeId="0" xr:uid="{A2DDBE03-9972-4E4D-9702-674301C44B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2" authorId="220" shapeId="0" xr:uid="{AB219D9F-2532-41D1-8280-D6E0F62B54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2" authorId="221" shapeId="0" xr:uid="{5CB3C25A-B602-487B-8327-0BC1123873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2" authorId="222" shapeId="0" xr:uid="{5AA19A80-0294-42A4-87EE-3A5122043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3" authorId="223" shapeId="0" xr:uid="{558E0A8B-7A67-4674-818C-DD261D1038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3" authorId="224" shapeId="0" xr:uid="{256F710A-A39F-4ED6-85E4-784D713076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3" authorId="225" shapeId="0" xr:uid="{AF3063BE-6AD8-4D02-A4E1-290B3CA7C3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4" authorId="226" shapeId="0" xr:uid="{99E07C46-F282-4716-8569-6F2C8B3A94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4" authorId="227" shapeId="0" xr:uid="{4D111275-AE1B-4900-BB92-44C5C2F080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4" authorId="228" shapeId="0" xr:uid="{BA0590DA-AC48-4135-A9C7-DCEDA13FED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5" authorId="229" shapeId="0" xr:uid="{8ED24DC5-3E82-4073-B134-EFBE44FCDD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5" authorId="230" shapeId="0" xr:uid="{BA4B350B-44B6-43F8-A78C-632A91F2AB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5" authorId="231" shapeId="0" xr:uid="{DDC7F488-0795-422C-A7A5-CBA4532F7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6" authorId="232" shapeId="0" xr:uid="{5BB921E1-9635-4B3B-93DA-968E9AB3DA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6" authorId="233" shapeId="0" xr:uid="{0C2F6B2F-36F9-4188-8ED3-3E650CCFDE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6" authorId="234" shapeId="0" xr:uid="{50D97B30-8166-4F6F-94A2-5D5ABB551E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7" authorId="235" shapeId="0" xr:uid="{9E2E8D89-0F8F-4B6D-98CC-3E5777CEFA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7" authorId="236" shapeId="0" xr:uid="{904BED8F-8B4B-414F-9D05-DD344586BF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7" authorId="237" shapeId="0" xr:uid="{706F0A41-DB0A-4A31-81DC-D601400A59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8" authorId="238" shapeId="0" xr:uid="{4456D8C0-64F7-44F2-8E4A-C517CC9026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8" authorId="239" shapeId="0" xr:uid="{4989AE42-B415-45D6-8D33-1078EDC14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198" authorId="240" shapeId="0" xr:uid="{03841E15-16BD-4B0D-B8B4-6139BFD439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9" authorId="241" shapeId="0" xr:uid="{72F89A38-5D54-469D-8D29-3DBFCF9076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199" authorId="242" shapeId="0" xr:uid="{1F26A799-D78D-4F50-B85F-E9B75B272B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00" authorId="243" shapeId="0" xr:uid="{807DDDB8-EC2A-4C6C-B396-AA8ADF19A4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0" authorId="244" shapeId="0" xr:uid="{E315649C-4EC7-49C7-A911-5ADA0A38F2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03" authorId="245" shapeId="0" xr:uid="{E559B0B0-05AF-44B0-8339-09D64D20AD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3" authorId="246" shapeId="0" xr:uid="{CC474A73-2EEC-4AA5-9734-BD7A55A8B6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3" authorId="247" shapeId="0" xr:uid="{32B96139-C848-42B4-912D-60C015A4AE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3" authorId="35" shapeId="0" xr:uid="{24CD5A6E-53FC-4EE5-863C-02CFF328BBE2}">
      <text>
        <r>
          <rPr>
            <b/>
            <sz val="9"/>
            <color indexed="81"/>
            <rFont val="Segoe UI"/>
            <family val="2"/>
          </rPr>
          <t>Exclusão - O trecho já tem implantada uma terceira faixa operando, em extensão adequada.</t>
        </r>
      </text>
    </comment>
    <comment ref="C204" authorId="248" shapeId="0" xr:uid="{780B2B62-39BE-4840-9320-982E864E05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4" authorId="249" shapeId="0" xr:uid="{3F81A544-760E-4072-87DC-AA654D2303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4" authorId="250" shapeId="0" xr:uid="{B807C5DF-8BBD-4619-9F0A-7F9BEF2648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4" authorId="35" shapeId="0" xr:uid="{ECEF8D99-6912-4CB6-B4C2-32DAC9FCA084}">
      <text>
        <r>
          <rPr>
            <b/>
            <sz val="9"/>
            <color indexed="81"/>
            <rFont val="Segoe UI"/>
            <family val="2"/>
          </rPr>
          <t>Exclusão - O trecho já tem implantada uma terceira faixa operando, em extensão adequada.</t>
        </r>
      </text>
    </comment>
    <comment ref="C205" authorId="251" shapeId="0" xr:uid="{2724A237-BECC-4B8F-9E99-76D612419E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5" authorId="252" shapeId="0" xr:uid="{064B4523-63B0-4C1E-9FAD-F42F9418BF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5" authorId="253" shapeId="0" xr:uid="{AAE3BA12-CDF4-456C-A3DC-990F6D2087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G205" authorId="35" shapeId="0" xr:uid="{735697D8-367C-45D9-AEC6-B5B812B4236C}">
      <text>
        <r>
          <rPr>
            <b/>
            <sz val="9"/>
            <color indexed="81"/>
            <rFont val="Segoe UI"/>
            <family val="2"/>
          </rPr>
          <t>Exclusão - O trecho já tem implantada uma terceira faixa operando, em extensão adequada.</t>
        </r>
      </text>
    </comment>
    <comment ref="C206" authorId="254" shapeId="0" xr:uid="{E447426C-8B4F-48AF-9B01-255CBEE721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6" authorId="255" shapeId="0" xr:uid="{46265369-554A-4294-8269-7DAFEA48CF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06" authorId="256" shapeId="0" xr:uid="{3CFB53D3-53A5-4367-A029-98E69C7F3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7" authorId="257" shapeId="0" xr:uid="{504F7F0B-0D4E-4D48-93D3-7DB3A10E02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7" authorId="258" shapeId="0" xr:uid="{8E62B583-79D9-450A-AE2D-B6C639FCF1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7" authorId="259" shapeId="0" xr:uid="{9C969E77-B604-4381-A131-1C5FA437C1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8" authorId="260" shapeId="0" xr:uid="{8F5E317B-F4DE-4CEE-80C3-24DDAE2DBE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8" authorId="261" shapeId="0" xr:uid="{FE012A5E-1EF1-4E65-82AE-1EE259AAEF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8" authorId="262" shapeId="0" xr:uid="{02DAC114-84CC-4F42-AE3D-CA6658310D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09" authorId="263" shapeId="0" xr:uid="{A79B79CE-AC57-4A85-AA61-64BA1D5AD3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09" authorId="264" shapeId="0" xr:uid="{A989C6FF-FD97-4062-A312-E02A856118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09" authorId="265" shapeId="0" xr:uid="{497B09F3-C087-44A9-90F3-B4EA78B585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1" authorId="266" shapeId="0" xr:uid="{A694EFF2-64B4-46CC-866F-E541401F4B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11" authorId="267" shapeId="0" xr:uid="{EC3D0BB0-764D-46DD-A0B3-590F914C4A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11" authorId="268" shapeId="0" xr:uid="{01C7AEDC-6DFF-4EBE-BF75-9395CBC4B7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2" authorId="269" shapeId="0" xr:uid="{B0E5EC85-2FD7-48C0-907D-9F09B2A87A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12" authorId="270" shapeId="0" xr:uid="{A56F4B2F-DEA1-426F-998C-6F6D50C5DA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12" authorId="271" shapeId="0" xr:uid="{AEFE0194-5FEA-488C-AAE3-8B89AF3C45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3" authorId="272" shapeId="0" xr:uid="{E4D32C14-F036-40C3-95F9-9993C3D514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73" shapeId="0" xr:uid="{3B166C58-797D-4452-A528-C76C8E18A3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74" shapeId="0" xr:uid="{AA516FC0-BF5D-46FB-B4AD-BCD290871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75" shapeId="0" xr:uid="{BD1B677A-62CD-49AA-AEF3-83867DAFB4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16" authorId="35" shapeId="0" xr:uid="{CAD83EC3-D5BC-4502-99C1-64BBD712B364}">
      <text>
        <r>
          <rPr>
            <b/>
            <sz val="9"/>
            <color indexed="81"/>
            <rFont val="Segoe UI"/>
            <family val="2"/>
          </rPr>
          <t>Exclusão - O investimento para a implantação da extensão de terceira faixa prevista para o trecho terá melhor retorno em outro segmento de pior desempenho</t>
        </r>
      </text>
    </comment>
    <comment ref="C217" authorId="276" shapeId="0" xr:uid="{411D1A86-3C3E-424B-9BE2-4EF770BAA5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77" shapeId="0" xr:uid="{BE02C877-9B6F-4178-99C3-C387CB3FF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78" shapeId="0" xr:uid="{1717BCCF-FD35-4862-B4A3-7C66C4E0CD3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79" shapeId="0" xr:uid="{E4D0993E-8BCD-4CA6-BDFD-49A525CACA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80" shapeId="0" xr:uid="{CDB18335-4972-4A6F-9AD0-E41DA4746F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1" authorId="35" shapeId="0" xr:uid="{0BD016A5-7958-4CC0-9350-B18FC0C9C807}">
      <text>
        <r>
          <rPr>
            <b/>
            <sz val="9"/>
            <color indexed="81"/>
            <rFont val="Segoe UI"/>
            <family val="2"/>
          </rPr>
          <t>Exclusão - Considera-se que pode ser excluído em favor de outro segmento em que se observam 
problemas operacionais.</t>
        </r>
        <r>
          <rPr>
            <sz val="9"/>
            <color indexed="81"/>
            <rFont val="Segoe UI"/>
            <family val="2"/>
          </rPr>
          <t xml:space="preserve">
</t>
        </r>
      </text>
    </comment>
    <comment ref="C222" authorId="281" shapeId="0" xr:uid="{5E33AD40-216C-4857-8AC1-D55CB9C303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2" authorId="35" shapeId="0" xr:uid="{17382EAB-BCFE-4908-A8C8-D385C66805AC}">
      <text>
        <r>
          <rPr>
            <b/>
            <sz val="9"/>
            <color indexed="81"/>
            <rFont val="Segoe UI"/>
            <family val="2"/>
          </rPr>
          <t>Exclusão - Este segmento apesar de incluir uma rampa crítica, apresenta nível de serviço adequado 
para a velocidade média e o tempo perdido em pelotões. Não apresenta acidentes 
(típicos dos evitáveis com 3ª faixa) com vítimas nos últimos dois anos.</t>
        </r>
      </text>
    </comment>
    <comment ref="C223" authorId="282" shapeId="0" xr:uid="{726CCCD8-3CD4-4D80-AB00-3A50536E3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83" shapeId="0" xr:uid="{B20EF057-8DE4-48CE-AEE7-F87F8183CD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84" shapeId="0" xr:uid="{4A40D249-7079-4BE6-B41D-4615F1A01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85" shapeId="0" xr:uid="{EF743CA4-9D81-4520-BD33-2AFC0E1AB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G226" authorId="35" shapeId="0" xr:uid="{0C149A2D-FD10-417A-8D6E-EE716A809E4B}">
      <text>
        <r>
          <rPr>
            <b/>
            <sz val="9"/>
            <color indexed="81"/>
            <rFont val="Segoe UI"/>
            <family val="2"/>
          </rPr>
          <t>Exclusão - os segmentos de extensão inferior a 300 
metros não são efetivos para a realização de ultrapassagens seguras</t>
        </r>
        <r>
          <rPr>
            <sz val="9"/>
            <color indexed="81"/>
            <rFont val="Segoe UI"/>
            <family val="2"/>
          </rPr>
          <t xml:space="preserve">
</t>
        </r>
      </text>
    </comment>
    <comment ref="C227" authorId="286" shapeId="0" xr:uid="{D080534D-14FD-443B-AD7F-0321609FD0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87" shapeId="0" xr:uid="{C451A0F5-7DAB-431C-8CA0-886859DEB7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88" shapeId="0" xr:uid="{C1885649-7DDD-487C-BB3B-B3233CD153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89" shapeId="0" xr:uid="{66BE2A72-C200-4635-A149-DD3C1925B2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2" authorId="290" shapeId="0" xr:uid="{C780A96C-BE30-46F8-ACE3-4A74579C53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2" authorId="291" shapeId="0" xr:uid="{4532D8A7-1A80-414A-8D09-3EB4A13A3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P232" authorId="292" shapeId="0" xr:uid="{60EB5895-EE2B-49C7-AA1A-2BA361D73F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32" authorId="293" shapeId="0" xr:uid="{6F9FDB1F-4643-440D-A50C-726A58874B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V232" authorId="294" shapeId="0" xr:uid="{476AE1D3-5D54-456F-82A7-F26C140954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33" authorId="295" shapeId="0" xr:uid="{74C1A372-7AEC-46BB-94C6-4D49CCC7C7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3" authorId="296" shapeId="0" xr:uid="{CC773CDD-80E5-46A7-99D1-8F917B28AE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3" authorId="297" shapeId="0" xr:uid="{E4752994-340C-42FE-BB1C-F72851D2D4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4" authorId="298" shapeId="0" xr:uid="{CD00DE19-C5B0-4CD7-8E6F-9BE2F4C2D9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4" authorId="299" shapeId="0" xr:uid="{436A3657-7643-40B8-B171-B5E3F5192F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34" authorId="300" shapeId="0" xr:uid="{3CF267E0-02E0-4372-996A-C18280BF64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5" authorId="301" shapeId="0" xr:uid="{F9C0FAFF-A084-4BC9-B07E-537BAA8AA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5" authorId="302" shapeId="0" xr:uid="{611E0873-44F0-4FF5-8A14-DA48DB7B97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35" authorId="303" shapeId="0" xr:uid="{5A21BB13-D703-4A5E-8AB4-D14097D19A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6" authorId="304" shapeId="0" xr:uid="{EE51670B-3958-4E43-9E0F-809467945F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6" authorId="305" shapeId="0" xr:uid="{4F750B86-6A04-4317-A9EB-CC3CDFA71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6" authorId="306" shapeId="0" xr:uid="{6B90C40C-6EB0-46A2-9478-9AD3C0656C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7" authorId="307" shapeId="0" xr:uid="{16AD30ED-8F62-4636-A4FA-C7F613DCF9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37" authorId="308" shapeId="0" xr:uid="{478D65F9-FF6C-4CDF-BD31-555D4D45A4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37" authorId="309" shapeId="0" xr:uid="{B68BDF0D-1804-46F3-A982-72E8595122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39" authorId="310" shapeId="0" xr:uid="{97998D7C-D7A5-41AD-B2CE-3E40DBCA35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39" authorId="311" shapeId="0" xr:uid="{73C8DB68-D6DF-4818-B8C4-2BECA8D7E33D}">
      <text>
        <t>[Comentário encadeado]
Sua versão do Excel permite que você leia este comentário encadeado, no entanto, as edições serão removidas se o arquivo for aberto em uma versão mais recente do Excel. Saiba mais: https://go.microsoft.com/fwlink/?linkid=870924
Comentário:
    Pista de Serra. Aqui foi multiplicado 6 vezes por que o valor original do contrato já era de 500 milhões para esse trecho de 30 km.</t>
      </text>
    </comment>
    <comment ref="AI239" authorId="312" shapeId="0" xr:uid="{4969F3D3-8046-43BC-ADC7-976969F4BD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39" authorId="313" shapeId="0" xr:uid="{C1825F36-CCF7-4B3E-9581-04B74CCBF1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M239" authorId="314" shapeId="0" xr:uid="{0B5C8D64-FAA2-47ED-864D-9E287C952BE4}">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por que o valor original já era de 30 mi para os 30 km. Com a correção resultou nesse valor.</t>
      </text>
    </comment>
    <comment ref="C240" authorId="315" shapeId="0" xr:uid="{7B0C5B4F-20CC-4568-8579-E1FB7DA9D6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0" authorId="316" shapeId="0" xr:uid="{EC18CC49-B708-4C7C-A0B8-EC9A21597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0" authorId="317" shapeId="0" xr:uid="{05E1A815-4772-4E79-927A-8B02D7E871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1" authorId="318" shapeId="0" xr:uid="{E13F83BA-414D-4FD3-9725-E213AD0DC3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1" authorId="319" shapeId="0" xr:uid="{F088BFCE-09EE-4B4B-9C5F-A2E19E2107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1" authorId="320" shapeId="0" xr:uid="{BF9C7393-0706-42E2-B209-37DD3D5FF2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2" authorId="321" shapeId="0" xr:uid="{CFEBB77D-90FF-417D-A1F6-2308F5739B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2" authorId="322" shapeId="0" xr:uid="{E3686CA1-A87F-494F-ABC6-2D869B8F0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2" authorId="323" shapeId="0" xr:uid="{EE7471D1-2569-4E18-8FFC-63BA2374F6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3" authorId="324" shapeId="0" xr:uid="{1C91ADD5-DB1A-4959-9D98-B4EEE98082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3" authorId="325" shapeId="0" xr:uid="{790E1CD4-DD01-47C2-BD88-858BC4FE33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3" authorId="326" shapeId="0" xr:uid="{8BC118D1-47DD-48C0-8E48-AAB44F80A4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4" authorId="327" shapeId="0" xr:uid="{B0126403-A49D-4730-85C1-8CCD2A98A5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4" authorId="328" shapeId="0" xr:uid="{C75CB018-4745-4D75-A3E0-8C9ECAF5FB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4" authorId="329" shapeId="0" xr:uid="{DEC71054-F281-49CE-BCF3-7563006285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5" authorId="330" shapeId="0" xr:uid="{C5C86EDA-E27A-467A-93B5-500C15DD30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5" authorId="331" shapeId="0" xr:uid="{F33A0459-4C62-4BA2-AB50-97C7BBE4E9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5" authorId="332" shapeId="0" xr:uid="{031994DC-2496-42D0-9CE4-01D4406A60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6" authorId="333" shapeId="0" xr:uid="{DE0ECB3D-2087-4D2E-8463-3906475A65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6" authorId="334" shapeId="0" xr:uid="{03B8C370-43D7-44D7-8B5F-DEF20038B2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6" authorId="335" shapeId="0" xr:uid="{D9D3586F-33A1-4A05-990B-2251279794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7" authorId="336" shapeId="0" xr:uid="{C4995517-7E96-4F20-A948-2FA92A1026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7" authorId="337" shapeId="0" xr:uid="{AEF70D4F-87CD-4B82-8B99-FBEBC046A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7" authorId="338" shapeId="0" xr:uid="{BE264630-E301-44E9-B913-665AE87B4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8" authorId="339" shapeId="0" xr:uid="{942D7B12-37C8-4A33-BD9D-85C86CC4B2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8" authorId="340" shapeId="0" xr:uid="{DA60B317-501D-450C-91A9-206CC0324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48" authorId="341" shapeId="0" xr:uid="{C07F08D3-1BBA-4AC9-A3E4-B7F7AAC13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9" authorId="342" shapeId="0" xr:uid="{9A0E7CD8-561D-44B1-B2E4-E9A695D52E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49" authorId="343" shapeId="0" xr:uid="{EDACF25B-E367-4793-B093-8D08FBB27A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49" authorId="344" shapeId="0" xr:uid="{48FCD0C3-FDB1-42D0-B8F8-03153E21C9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0" authorId="345" shapeId="0" xr:uid="{A114D8CC-F149-4E4E-B20F-5BA98246B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50" authorId="346" shapeId="0" xr:uid="{E69C8DBA-D66E-40BB-A612-729C86D09B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0" authorId="347" shapeId="0" xr:uid="{D9E5669D-8BFF-4941-BDBD-878083C298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1" authorId="348" shapeId="0" xr:uid="{6C82F440-EBAA-40FC-A574-3D47D1ED8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51" authorId="349" shapeId="0" xr:uid="{C95317B3-4869-45B3-AC55-65E72E2BD0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1" authorId="350" shapeId="0" xr:uid="{17C3BCA8-C823-4A5A-B7F8-D12152C051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4" authorId="351" shapeId="0" xr:uid="{DC01E06A-7CF3-4B21-B4BF-0EE8C2FFD9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4" authorId="352" shapeId="0" xr:uid="{162CE77F-40C4-43E1-8A9E-791AF48FA51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4" authorId="353" shapeId="0" xr:uid="{851098D1-7E96-423A-957C-E2531CA57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54" authorId="354" shapeId="0" xr:uid="{25C8A5BA-AE44-49B7-8389-B1E76998A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P254" authorId="355" shapeId="0" xr:uid="{C5F0FD6D-3718-4D6E-A814-1E345EBC8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54" authorId="356" shapeId="0" xr:uid="{3865E4E7-6CF9-409E-9045-CCEE4E4E62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V254" authorId="357" shapeId="0" xr:uid="{685AD308-393D-4D59-B136-797029EEC0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55" authorId="358" shapeId="0" xr:uid="{D105F3C0-6095-4330-AA29-DCBBF6C9AF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N255" authorId="359" shapeId="0" xr:uid="{37AC11FB-C6A2-4F43-B5B1-1418FA994EA9}">
      <text>
        <t>[Comentário encadeado]
Sua versão do Excel permite que você leia este comentário encadeado, no entanto, as edições serão removidas se o arquivo for aberto em uma versão mais recente do Excel. Saiba mais: https://go.microsoft.com/fwlink/?linkid=870924
Comentário:
    Nos dois sentidos</t>
      </text>
    </comment>
    <comment ref="Y255" authorId="360" shapeId="0" xr:uid="{994700E5-C646-4B8A-A5E8-630775492CA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5" authorId="361" shapeId="0" xr:uid="{0BAED583-BAEB-4B73-AE89-58A2BD3F66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L255" authorId="362" shapeId="0" xr:uid="{6A7E7848-2CB3-4055-BFF6-164F39B749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6" authorId="363" shapeId="0" xr:uid="{FF79EF31-E16D-4428-9FE2-28193385CA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6" authorId="364" shapeId="0" xr:uid="{328FDD26-0DFB-4654-980F-2AF8311E9C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6" authorId="365" shapeId="0" xr:uid="{1B6CF556-7417-460D-B68B-084F956686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6" authorId="366" shapeId="0" xr:uid="{4F5F7779-03FE-4CDB-9D70-E6F03FB85E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7" authorId="367" shapeId="0" xr:uid="{AF93936B-B9AE-4EB8-9FC0-C415508AC8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7" authorId="368" shapeId="0" xr:uid="{532F2C4F-3ED5-4052-AEC6-D58502E55F1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7" authorId="369" shapeId="0" xr:uid="{B62DDD2C-2067-465B-89B9-ACB428EC35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57" authorId="370" shapeId="0" xr:uid="{A23F94DC-4ED7-437A-B034-FE4C15F49B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8" authorId="371" shapeId="0" xr:uid="{2D63D475-A583-4690-8143-0E6F508CD8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8" authorId="372" shapeId="0" xr:uid="{62B1E07C-D88C-47DF-82C7-FEED6A4D54A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8" authorId="373" shapeId="0" xr:uid="{23408FC1-3EE6-46A1-B887-17EB538433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8" authorId="374" shapeId="0" xr:uid="{755ED00E-DE9A-483B-A23C-489A0A3D3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9" authorId="375" shapeId="0" xr:uid="{AE88DF32-167E-4086-8C40-50580F1350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59" authorId="376" shapeId="0" xr:uid="{CD0F5F2C-2A4E-4BC7-AA66-04719007D55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59" authorId="377" shapeId="0" xr:uid="{C9B7669F-83AC-4DD8-8A42-CE3C0E42D8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59" authorId="378" shapeId="0" xr:uid="{5B567F48-A93C-40DA-B93C-E83FCD6003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0" authorId="379" shapeId="0" xr:uid="{5BFB13C0-2EE7-4300-80F5-95F2F65400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0" authorId="380" shapeId="0" xr:uid="{6EC3D5E1-FF34-4477-A4FD-5A40D0A7D9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0" authorId="381" shapeId="0" xr:uid="{8C48694A-2D20-43B4-B445-6AA17B59EE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1" authorId="382" shapeId="0" xr:uid="{3C54394A-C189-4D64-AFCB-8DF089398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1" authorId="383" shapeId="0" xr:uid="{792FC975-1F92-4537-B85F-6D17CCBB4A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1" authorId="384" shapeId="0" xr:uid="{F5113684-80A4-45AA-89E6-517825191F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2" authorId="385" shapeId="0" xr:uid="{A30FD358-4ACD-4A4F-BEC8-967BD0484A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62" authorId="386" shapeId="0" xr:uid="{9EDE4F28-07BA-4DF1-935C-D006CE525A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L262" authorId="387" shapeId="0" xr:uid="{FAF644A3-00AF-4C15-A8B1-BA416F5A8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65" authorId="388" shapeId="0" xr:uid="{21170BEE-7FBB-42EA-8E5B-73093C8099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5" authorId="389" shapeId="0" xr:uid="{2C6E9B91-AC46-4729-99D5-6F708DCBD2D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5" authorId="390" shapeId="0" xr:uid="{4468A16B-C879-4231-B0D2-CD3D241CC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P265" authorId="391" shapeId="0" xr:uid="{E6860DBE-40ED-4351-9813-682B41AB55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65" authorId="392" shapeId="0" xr:uid="{29E80967-7726-4933-86E0-71C2A6D915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com elevado. O custo inicial já foi da ordem de 20 mi. Quando multiplicado por 4, que é o valor da atualização da 2 etapa então resulta nesse valor.
</t>
      </text>
    </comment>
    <comment ref="AV265" authorId="393" shapeId="0" xr:uid="{7E263A68-F2E3-44CA-9493-406D39C7D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M265" authorId="394" shapeId="0" xr:uid="{D8313283-1797-4127-A724-EAB0C8299E3A}">
      <text>
        <t>[Comentário encadeado]
Sua versão do Excel permite que você leia este comentário encadeado, no entanto, as edições serão removidas se o arquivo for aberto em uma versão mais recente do Excel. Saiba mais: https://go.microsoft.com/fwlink/?linkid=870924
Comentário:
    Multiplicado por 8 para o valor ficar na proporção do custo inicial.</t>
      </text>
    </comment>
    <comment ref="C266" authorId="395" shapeId="0" xr:uid="{782B946B-0427-46CC-B9DF-DCDD72B01E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6" authorId="396" shapeId="0" xr:uid="{9123148A-12BC-4EF7-A6DB-B07E3CD93DE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6" authorId="397" shapeId="0" xr:uid="{4BFE0143-983E-42BE-BF66-958778A86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7" authorId="398" shapeId="0" xr:uid="{72A3F71C-C874-4864-8CB5-24E5AC708D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7" authorId="399" shapeId="0" xr:uid="{499A8227-C34B-443E-855B-1E350B011C2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7" authorId="400" shapeId="0" xr:uid="{E88CF6BE-86F1-40AD-8E6B-7EF6FBCC1B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8" authorId="401" shapeId="0" xr:uid="{4D940C7D-B51F-4C12-8279-55112849D8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8" authorId="402" shapeId="0" xr:uid="{3701B9CE-5363-49D0-B602-E3417BD91D05}">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8" authorId="403" shapeId="0" xr:uid="{954E73D3-1C1D-4967-9D5E-B5244B0CD9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69" authorId="404" shapeId="0" xr:uid="{B8B3D935-8824-452F-9DEC-A680AE2049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69" authorId="405" shapeId="0" xr:uid="{01CABBF8-C411-43A0-9EC1-86835D77B1E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69" authorId="406" shapeId="0" xr:uid="{82FE6190-4C1E-4E53-A0C6-BE07B47E40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0" authorId="407" shapeId="0" xr:uid="{45153783-BA93-4A3E-8967-D2F761D0CA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0" authorId="408" shapeId="0" xr:uid="{0A6D714E-9137-4CCB-995C-52B913E4E61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0" authorId="409" shapeId="0" xr:uid="{AD3E9F54-0595-4488-835C-BDEE28037C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1" authorId="410" shapeId="0" xr:uid="{BDE9D5EF-D841-4709-BC9D-5A580E6B12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1" authorId="411" shapeId="0" xr:uid="{ED741667-F7F0-4E3F-B67D-B0364FA3A5F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1" authorId="412" shapeId="0" xr:uid="{0E0C40E3-7EF4-44AC-A32C-3EC072F86A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2" authorId="413" shapeId="0" xr:uid="{026DE736-9A10-4BC0-9339-9DCD595E94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2" authorId="414" shapeId="0" xr:uid="{C4F1A54F-2D74-401B-A7CE-63304DD55D8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2" authorId="415" shapeId="0" xr:uid="{1088F8C6-9C7A-4011-8345-BF197E61E6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3" authorId="416" shapeId="0" xr:uid="{50692D5E-B108-4689-AF26-A719069FD6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3" authorId="417" shapeId="0" xr:uid="{AF605D38-AA88-4D2F-8E30-6F143E3A2E9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3" authorId="418" shapeId="0" xr:uid="{2E5E67EE-795C-41FD-BB08-8366E8231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4" authorId="419" shapeId="0" xr:uid="{BCDA5BDC-4E79-4990-8985-68F56F77B8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4" authorId="420" shapeId="0" xr:uid="{B0EB2B4C-CBAC-478D-A59F-07D64E649F8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4" authorId="421" shapeId="0" xr:uid="{2D0D1FE7-36E6-4E24-ACA1-B8A8AB7B5E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5" authorId="422" shapeId="0" xr:uid="{A9CAE7BA-009B-4F12-896F-552BC5FF0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5" authorId="423" shapeId="0" xr:uid="{9EA1BC05-727D-4C38-ABA3-37C043302FD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5" authorId="424" shapeId="0" xr:uid="{397B537C-608C-4AA4-BE6B-7F462E2DC8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L275" authorId="425" shapeId="0" xr:uid="{CDB2E4F0-8667-4248-9B92-2091B00BBD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6" authorId="426" shapeId="0" xr:uid="{86B86214-8B6F-41A9-A47B-E8E6A5C380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6" authorId="427" shapeId="0" xr:uid="{D1CA546B-6989-41E0-89EF-46CBBF94DB0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6" authorId="428" shapeId="0" xr:uid="{B633BA9E-3BDB-4200-9EE0-0C50E41CA1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77" authorId="429" shapeId="0" xr:uid="{1C643D97-E096-4D60-9F5E-02BF5A2B17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7" authorId="430" shapeId="0" xr:uid="{7E159677-571E-4527-AB9C-F1A5B58ED0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7" authorId="431" shapeId="0" xr:uid="{480A6F2E-DA8B-46FA-88B5-F90679557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8" authorId="432" shapeId="0" xr:uid="{58C8E574-3F19-4CEE-BCAB-539C1F708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8" authorId="433" shapeId="0" xr:uid="{651FBEE0-7221-499C-9FC4-2BE83CC68C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8" authorId="434" shapeId="0" xr:uid="{6DCC4600-1C20-466E-B974-F0E79334A9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79" authorId="435" shapeId="0" xr:uid="{B44B2965-EC54-4D24-A643-D25FA00797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79" authorId="436" shapeId="0" xr:uid="{FBEBD31A-557F-472E-A32F-0B2EA94EAD6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79" authorId="437" shapeId="0" xr:uid="{3A741D71-A7B6-4768-892F-301841D546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80" authorId="438" shapeId="0" xr:uid="{9145B7DF-BB06-4B1F-BE6F-4ED4F5A17D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0" authorId="439" shapeId="0" xr:uid="{E75BC547-AAB5-4FFD-951A-DBF3EA09F58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80" authorId="440" shapeId="0" xr:uid="{3CDEDE54-F6E6-49DB-B9EF-71ED9E03F6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81" authorId="441" shapeId="0" xr:uid="{ED8C869F-8AF2-4667-82DF-56216745D5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1" authorId="442" shapeId="0" xr:uid="{4592FBAD-235E-4455-87C9-DC2FC80C2406}">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1" authorId="443" shapeId="0" xr:uid="{863EF943-9DB6-415B-B2C0-DA4E80F61AA7}">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2" authorId="444" shapeId="0" xr:uid="{D1F03EF6-EFA8-4E18-AD77-E429B626BA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2" authorId="445" shapeId="0" xr:uid="{7BF538FE-8E11-4594-A468-18B16A4B4A89}">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2" authorId="446" shapeId="0" xr:uid="{94879B39-87B8-41EC-B46A-7B932595D03E}">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3" authorId="447" shapeId="0" xr:uid="{DAD2D045-699A-4124-9903-E22BFEB6B6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3" authorId="448" shapeId="0" xr:uid="{2F577DC8-1182-478F-A112-1539DF1F41B2}">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3" authorId="449" shapeId="0" xr:uid="{786C8EDA-BF24-4145-BBAB-1F335D74C587}">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4" authorId="450" shapeId="0" xr:uid="{1969D332-342B-4ACC-8C84-EF47B42D27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I284" authorId="451" shapeId="0" xr:uid="{6DED8B29-822E-48C6-AF5A-F3A53F1871CD}">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AL284" authorId="452" shapeId="0" xr:uid="{2346568B-315B-4B74-B04E-85D1D326D20D}">
      <text>
        <t>[Comentário encadeado]
Sua versão do Excel permite que você leia este comentário encadeado, no entanto, as edições serão removidas se o arquivo for aberto em uma versão mais recente do Excel. Saiba mais: https://go.microsoft.com/fwlink/?linkid=870924
Comentário:
    Trevo completo
Foi multiplicado por 1,8 para ficar proporcional ao custo inicial.</t>
      </text>
    </comment>
    <comment ref="C287" authorId="453" shapeId="0" xr:uid="{510E793C-62A7-415D-829E-C5204DBBA7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7" authorId="454" shapeId="0" xr:uid="{29966AB8-6147-4C56-A652-14CC762D7C8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P287" authorId="455" shapeId="0" xr:uid="{08AD9047-1363-4750-83D9-799CBEB6CF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S287" authorId="456" shapeId="0" xr:uid="{0A1952E3-F632-4125-81BD-0444B2D6E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AV287" authorId="457" shapeId="0" xr:uid="{444EAE4A-E3C3-4C28-82DB-290C112867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C288" authorId="458" shapeId="0" xr:uid="{94B0A676-DEA7-45A2-9E23-CF14FF06A6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8" authorId="459" shapeId="0" xr:uid="{E0A8A4E6-5718-4677-BA07-46BB323092A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89" authorId="460" shapeId="0" xr:uid="{7DC24454-5D35-4CE6-BC97-02D3C32E88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89" authorId="461" shapeId="0" xr:uid="{90D7007C-CF2F-482B-9D04-ED50B8A032C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I289" authorId="462" shapeId="0" xr:uid="{CDB55D15-6E98-4026-B591-88D121EEEF0F}">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para ficar proposrcional ao valor inicial</t>
      </text>
    </comment>
    <comment ref="C290" authorId="463" shapeId="0" xr:uid="{251624D6-1F5D-4F08-A7BA-D022ABB5B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Y290" authorId="464" shapeId="0" xr:uid="{2AC163B5-F901-410E-B941-68205404D4B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91" authorId="465" shapeId="0" xr:uid="{B0EC3033-5E43-498D-9070-5C4A77796B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2" authorId="466" shapeId="0" xr:uid="{1D7489E3-0957-4F71-A9EF-77F7FE44ED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3" authorId="467" shapeId="0" xr:uid="{8C5A5173-1F17-496B-B706-5AD1E0B70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468" shapeId="0" xr:uid="{086ABC74-11E6-4CC3-8A5A-5D0BB468B8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469" shapeId="0" xr:uid="{A5F83C50-635B-43A3-B81C-0E970A84E8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470" shapeId="0" xr:uid="{23C92582-718C-4085-A80C-746ECA5D36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8" authorId="471" shapeId="0" xr:uid="{4F8D26B2-4EE4-492D-9E8D-62D4A324AC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0" authorId="472" shapeId="0" xr:uid="{6748E479-E1D6-4FA6-AB28-3F8E7EB1F9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473" shapeId="0" xr:uid="{9815268E-F551-4D5E-93A3-736182BE7C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474" shapeId="0" xr:uid="{BB9CF26E-CA57-4DBC-A1EE-5A68AF5077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475" shapeId="0" xr:uid="{45BD05AD-815F-4C43-98BF-330472A0A3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476" shapeId="0" xr:uid="{62F0A5A7-99D9-43AD-A469-D7FC674549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477" shapeId="0" xr:uid="{2B651A36-2B6D-4176-AB64-9A096D15A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478" shapeId="0" xr:uid="{28340557-8857-4D8F-8851-64F4478C2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479" shapeId="0" xr:uid="{21FCCE24-3DDA-451B-9D41-4C533A0977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480" shapeId="0" xr:uid="{099CB0C7-13BD-4901-919A-929C0C4291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481" shapeId="0" xr:uid="{57552405-A891-4E99-9DBC-531AB14A94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482" shapeId="0" xr:uid="{57B869DC-AE1B-4CAD-B892-84F82448F4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483" shapeId="0" xr:uid="{63BCB9FB-6F04-4CD7-85AF-F09FCA4520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484" shapeId="0" xr:uid="{9C1782D6-2766-43F7-8EB2-0D1307B48D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485" shapeId="0" xr:uid="{79CC61E8-1326-4A98-B58B-E8B0DF79EE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486" shapeId="0" xr:uid="{26BA0365-E5C1-4BAE-9988-B85FC554F4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487" shapeId="0" xr:uid="{D0CE90FE-4E1E-4BF6-8CE3-1EC914D9AC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488" shapeId="0" xr:uid="{D504862B-1A5C-4655-9197-8E063654B4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489" shapeId="0" xr:uid="{C251E3FC-ACD8-44E8-81E4-63F338DF37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490" shapeId="0" xr:uid="{80652592-0F06-45B3-BE6E-C0FE19BE5D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491" shapeId="0" xr:uid="{B5A00114-25B6-4B99-BA4D-2C85835D79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492" shapeId="0" xr:uid="{308F7FB7-A021-4F2C-8AF3-FCCD6EBF5E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493" shapeId="0" xr:uid="{82566B5C-1ABB-4F20-9C0E-65B883B09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494" shapeId="0" xr:uid="{5621D598-8931-4312-9D6C-8D416B5BA6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495" shapeId="0" xr:uid="{4261AEF9-CEF5-499F-BB41-2BD3521B9A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496" shapeId="0" xr:uid="{7E646891-1E94-400B-A550-79DC31E151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497" shapeId="0" xr:uid="{5D43F48D-8C92-43EB-A5EE-CA77DD4B48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498" shapeId="0" xr:uid="{49AB97CE-584A-4B94-8AF7-AD74540794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499" shapeId="0" xr:uid="{530A57BF-2BE8-4F3D-AF43-19BA2D82D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500" shapeId="0" xr:uid="{CCABB5AD-3073-4FA3-84BD-F6666F2FE7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501" shapeId="0" xr:uid="{7C62952E-00A3-4AEB-9673-A6C98DA9E9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502" shapeId="0" xr:uid="{7DE068B2-4BCB-4BAB-9A34-67110FC5F6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503" shapeId="0" xr:uid="{EF67FD66-4650-4E07-964D-C7AA9C3102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504" shapeId="0" xr:uid="{FD80A8A2-0405-4F92-97F8-6D2F6C8914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505" shapeId="0" xr:uid="{1634247E-2381-4E8D-A244-F30668EEB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506" shapeId="0" xr:uid="{6C40A9A4-7261-47F8-A173-0B7B756729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S349" authorId="507" shapeId="0" xr:uid="{DFC6F2D1-8A32-40B6-8334-3E3BFC836024}">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AV349" authorId="508" shapeId="0" xr:uid="{0DC90B5A-D297-41F6-A48F-2B1EB632F627}">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t>
      </text>
    </comment>
    <comment ref="C350" authorId="509" shapeId="0" xr:uid="{12DBB186-9422-4C84-A829-D7EE7935FD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510" shapeId="0" xr:uid="{DA434982-E6F0-42D9-B339-A40542248B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2" authorId="511" shapeId="0" xr:uid="{8F32A95B-E2E5-452D-BB83-307CF15A49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512" shapeId="0" xr:uid="{FA195271-87D7-45EE-9B0F-F0DEC9AD99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513" shapeId="0" xr:uid="{EAAE5566-1508-4AC5-B537-70252936D2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514" shapeId="0" xr:uid="{08CC5C53-883C-48B8-8C4E-26A2209E87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515" shapeId="0" xr:uid="{7D8703E7-85F2-430B-98D4-6856E146E0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516" shapeId="0" xr:uid="{62698ED0-2312-49B2-8926-7D4408AA74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517" shapeId="0" xr:uid="{148BEFE2-8988-48C1-B440-A5008D57F3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9" authorId="518" shapeId="0" xr:uid="{C908D95D-6A2C-405A-B66C-A45CF38B0C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519" shapeId="0" xr:uid="{F5A420B2-D5D5-497F-AF01-4F6A9243DE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1" authorId="520" shapeId="0" xr:uid="{DE818CC6-DF5A-48A2-A2A3-E4E8ADF56D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521" shapeId="0" xr:uid="{9293C8EC-6387-47B8-87C9-397F9C2A63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522" shapeId="0" xr:uid="{33A3EB4A-0FCD-454B-A3D5-3CCAC77C53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523" shapeId="0" xr:uid="{BA3668D4-B0EA-4B46-936B-A277CF2C28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524" shapeId="0" xr:uid="{6F9EC35E-031C-40C7-BC13-2349E3A764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525" shapeId="0" xr:uid="{5AC586F9-9DB5-4ED4-B94D-A2D2E9190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526" shapeId="0" xr:uid="{B6574238-B212-4103-A552-E56852B9F4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8" authorId="527" shapeId="0" xr:uid="{F6CE7EAA-41B2-433B-BEDA-7DFCFE6D83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528" shapeId="0" xr:uid="{100386BD-093E-49C9-9496-8B8B015C3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0" authorId="529" shapeId="0" xr:uid="{EA0B89E1-2065-4804-9F54-F3CBECF554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530" shapeId="0" xr:uid="{FB4ABF4C-B4E3-48C2-85E5-0D18E75C61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531" shapeId="0" xr:uid="{8C83E177-0A47-43CE-8E28-57F25BF238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532" shapeId="0" xr:uid="{6C49D6DE-6FD5-41FC-805A-6874F7BF6F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533" shapeId="0" xr:uid="{C9B63AFE-FA6C-4279-8B6D-9F5D3AEB4F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534" shapeId="0" xr:uid="{C2EC6106-3E37-44F8-9982-13FFDF88C7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6" authorId="535" shapeId="0" xr:uid="{3C1F83FD-C8A4-49D8-97F4-F96B575306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536" shapeId="0" xr:uid="{288881E9-6562-4C95-8385-F61F928C92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537" shapeId="0" xr:uid="{642322EA-04D8-4D5F-9B58-C9816C84EB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538" shapeId="0" xr:uid="{7EC5BBC5-FB7A-4A07-B671-04C5845717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539" shapeId="0" xr:uid="{ADA267C1-570C-431F-9196-C2D2DABCAF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540" shapeId="0" xr:uid="{78DF01AB-6D28-4210-BA16-1B63C0C09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541" shapeId="0" xr:uid="{076DB09A-ECEB-4649-AF32-E364FFB261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542" shapeId="0" xr:uid="{1E185DDA-098C-45B1-AC6D-14D7993B96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543" shapeId="0" xr:uid="{F30BFF3B-E4A6-4A89-ACDA-82EDBD983D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5" authorId="544" shapeId="0" xr:uid="{741A6EF0-5443-4229-A49D-14B76D9EF3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545" shapeId="0" xr:uid="{0BCF9369-FF89-4BC5-B085-3C881B2B22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546" shapeId="0" xr:uid="{87754A5C-63D1-4202-90EA-016F6CC6C6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547" shapeId="0" xr:uid="{CFBB9C85-11CA-4E3A-8B62-99177826C1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548" shapeId="0" xr:uid="{8E59FE6F-E374-4754-8526-D75040A66C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549" shapeId="0" xr:uid="{47EADC00-54A8-496E-9966-F2950BFC5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550" shapeId="0" xr:uid="{1F67C09F-6B74-43A3-8C88-199E0F529B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551" shapeId="0" xr:uid="{217253F9-E1CC-481B-B383-890DA5807A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552" shapeId="0" xr:uid="{DE8829D2-9D6C-4283-8166-425E03AFAC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402" authorId="553" shapeId="0" xr:uid="{0B8E2459-ED2F-42B6-959E-73F6468CB40B}">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J402" authorId="554" shapeId="0" xr:uid="{D38F640B-852E-4F65-AD9E-2D94F3237C01}">
      <text>
        <t>[Comentário encadeado]
Sua versão do Excel permite que você leia este comentário encadeado, no entanto, as edições serão removidas se o arquivo for aberto em uma versão mais recente do Excel. Saiba mais: https://go.microsoft.com/fwlink/?linkid=870924
Comentário:
    Estaca 1 + 16</t>
      </text>
    </comment>
    <comment ref="K402" authorId="555" shapeId="0" xr:uid="{FCFFB69A-B702-4BA2-85AA-7189C755CDA5}">
      <text>
        <t>[Comentário encadeado]
Sua versão do Excel permite que você leia este comentário encadeado, no entanto, as edições serão removidas se o arquivo for aberto em uma versão mais recente do Excel. Saiba mais: https://go.microsoft.com/fwlink/?linkid=870924
Comentário:
    Estaca 121 + 18</t>
      </text>
    </comment>
    <comment ref="AC402" authorId="556" shapeId="0" xr:uid="{083637F3-BCA0-4487-97D2-D3DC4B841570}">
      <text>
        <t>[Comentário encadeado]
Sua versão do Excel permite que você leia este comentário encadeado, no entanto, as edições serão removidas se o arquivo for aberto em uma versão mais recente do Excel. Saiba mais: https://go.microsoft.com/fwlink/?linkid=870924
Comentário:
    Como se trata de um viaduto elevado foi considerado o custo de uma interconexão em diamante</t>
      </text>
    </comment>
    <comment ref="C403" authorId="557" shapeId="0" xr:uid="{461982BD-6C48-4132-9C15-765CC879CF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403" authorId="558" shapeId="0" xr:uid="{ECC60D97-C7AE-4F92-B8D3-7BDDEDA33D2F}">
      <text>
        <t>[Comentário encadeado]
Sua versão do Excel permite que você leia este comentário encadeado, no entanto, as edições serão removidas se o arquivo for aberto em uma versão mais recente do Excel. Saiba mais: https://go.microsoft.com/fwlink/?linkid=870924
Comentário:
    Foi considerado o custo de um túnel, em torno de 50% por ser embaixo de uma praça.</t>
      </text>
    </comment>
    <comment ref="C404" authorId="559" shapeId="0" xr:uid="{5B1913EE-4215-4B11-831D-B9FAC296B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tc={DE00D582-2AE7-48B8-8358-657BE6718FB4}</author>
    <author>tc={81DBF950-FA80-4AEC-8841-4DFD402516D6}</author>
    <author>tc={B116DA53-7792-42BD-B04E-A8CAE8F18246}</author>
    <author>tc={988C518F-C4F5-4224-84E8-5CFCA28CC470}</author>
    <author>tc={C2DE9FDD-34D2-4B82-9776-F287B2DEC15D}</author>
    <author>tc={D4CAE2A3-08C3-4C32-8768-7E155F6875FF}</author>
    <author>tc={41CEA227-4A50-4D64-919C-DFDF88AD2C52}</author>
    <author>tc={101813C3-89D6-4C0F-B2F5-6216B5F5AD79}</author>
    <author>tc={39DB3634-27DF-4884-9C44-A89901AD943E}</author>
    <author>tc={CEBA2B93-F1C9-48C9-B7BF-8166193C5AA0}</author>
    <author>tc={12634D2E-3FBF-4630-A4FF-9052F531E11E}</author>
    <author>tc={4C3F0A88-D39A-49AC-A2D6-D6980CB68ABF}</author>
    <author>tc={C70C59FE-83E9-43C1-97FA-A4C9D79B9D6B}</author>
    <author>Alisson Jobim Pereira Nascimento</author>
    <author>tc={D0476A37-95F4-419A-A132-0EC0A76F81E4}</author>
    <author>tc={0D63C478-0A0F-4D7F-B0BF-40B05203A2BE}</author>
    <author>tc={D836E30C-A3C0-4974-8A73-9332F46F60BB}</author>
    <author>tc={E5DCE432-1B01-4C0C-872B-E7AAB2A8604B}</author>
    <author>tc={5DDCE293-B591-4B91-954A-76F31E86E14E}</author>
    <author>tc={27187EE9-6EA9-4CC6-A1C8-EF34E8B8D5E7}</author>
    <author>tc={431B26F8-23F6-4B0B-987A-F8F951E2C601}</author>
    <author>tc={A962AF97-CF32-4E33-87BA-B2A54E5C9605}</author>
    <author>tc={FE52FB27-0CE0-486C-B655-A711A2A5EC69}</author>
    <author>tc={27E0CA8B-2077-4E64-8DEF-5DFE73516AC5}</author>
    <author>tc={D138ACC5-4A8A-46F6-958F-0D4CF3794097}</author>
    <author>tc={AD3DA260-FA9B-4939-8373-5216D1342124}</author>
    <author>tc={4241271E-926D-438D-894B-130DA706B415}</author>
    <author>Amanda Basilio Romano</author>
    <author>tc={5D81B56D-A0A1-4FF0-9BE9-1065FBB58EF5}</author>
    <author>tc={D3A84F70-067D-4DE7-A11B-6953E3BBF273}</author>
    <author>tc={16112F22-6700-4E07-9B2D-6A2DBFBC78C9}</author>
    <author>tc={A9BA1D06-6938-484E-AC22-6D7A8F90607B}</author>
    <author>tc={0FECA391-D1FF-4314-8DEE-6EEC93D60AE1}</author>
    <author>tc={99F58206-7131-44F3-B568-787AF042560A}</author>
    <author>tc={9FD781ED-9DF6-4C77-BC8A-00FEDE5D1B6E}</author>
    <author>tc={91D07E47-6285-4BD9-81D8-422CFE863516}</author>
    <author>tc={F4115C26-AF1D-4261-A00A-D9E6CF7A5E1C}</author>
    <author>tc={EAD8E675-FC6D-46A4-9EFA-886FDB8353A4}</author>
    <author>tc={4C760706-3A41-4C05-A517-DD660028CC68}</author>
    <author>tc={774815E0-6FF6-42E9-9A8B-678C1811D8BC}</author>
    <author>tc={099C32C7-278B-4849-B887-BAF93FCBA50A}</author>
    <author>tc={6A639310-848F-4145-811D-792D5BB6B1DF}</author>
    <author>tc={F74C6EA8-2C3E-4246-B8DE-4448B07FBE1B}</author>
    <author>tc={20743276-826E-482F-8678-B32D8EED8494}</author>
    <author>tc={244CD9F5-F3E0-4AF8-BF8F-4AB024873843}</author>
    <author>tc={6401FE69-6F24-45DB-AB38-2E502CB9A210}</author>
    <author>tc={C5DE1C54-4D25-4930-9BD6-C1433DF65439}</author>
    <author>tc={A816B6A0-3847-43C5-8080-1BF5466EE736}</author>
    <author>tc={334FDE73-CC58-4338-8ED0-B3B4F59B3B3E}</author>
    <author>tc={CD8A722D-2D9A-4630-97D4-D736012780D8}</author>
    <author>tc={ED880CC6-B267-4507-9233-2704DAA2CA7F}</author>
    <author>tc={ABB9A695-D0E4-405F-9DA3-3DF411AC1C2E}</author>
    <author>tc={AA0F6869-4698-4825-85C8-236296EB55B6}</author>
    <author>tc={0335F0A5-520E-4BD8-B9D7-906C5216F7F0}</author>
    <author>tc={DAFE31EC-4564-47F4-ADD6-DEB770CB825F}</author>
    <author>tc={452907A5-EE7E-4B90-B3B0-EFAA48DBF2F1}</author>
    <author>tc={B538E1AB-8B27-4B72-BAE0-8E49853F97EC}</author>
    <author>tc={0F351787-5C4F-4971-8774-A5A21D6A5B82}</author>
    <author>tc={AC6542CA-A00C-4020-B640-FEF0DA637C0A}</author>
    <author>tc={FEA3D2C7-519C-4BFC-A291-91CB7E883032}</author>
    <author>tc={3803B9E5-93BE-44F4-9F6A-943C56B7F740}</author>
    <author>tc={EBBEAFE2-253E-441A-8966-A843C9BCB6DA}</author>
    <author>tc={6A5592E3-638A-4A20-8613-A802C249BC0E}</author>
    <author>tc={A3CA7F83-0111-46F6-A57A-CE99A4E8255B}</author>
    <author>tc={0CFE7723-D107-4355-95EE-278C65B0601B}</author>
    <author>tc={E6462C44-E060-41AB-9203-25BD7F8FFD0C}</author>
    <author>tc={C95B575E-F3F3-4D82-B778-D56E37C6B768}</author>
    <author>tc={5ABA6E5B-7163-42E3-A65C-4098AC00F93A}</author>
    <author>tc={08D0D86A-B567-45A7-A318-4FBAEA9E2FCC}</author>
    <author>tc={13BE2D19-D93A-4CCF-BF30-DAEA4619CCD7}</author>
    <author>tc={C7A6EFDD-DE29-44C9-9388-4503BDAC8F57}</author>
    <author>tc={2BC5F38D-B765-4814-8EE8-04F92919D530}</author>
    <author>tc={E20EC0CB-CB2D-4623-B9BA-78AD05C10A3D}</author>
    <author>tc={2BF75872-B305-435D-B5A5-021FE9496C93}</author>
    <author>tc={865AB33C-FCD5-4011-877D-27CF0B761090}</author>
    <author>tc={6F5BD6ED-184D-46F5-B4CE-63E50DAFBF76}</author>
    <author>tc={60478E01-970A-4978-A89F-55B66B928F03}</author>
    <author>tc={B8220CA2-0E79-4BD2-8E50-54395F3CCC96}</author>
    <author>tc={D7162F5E-8DE0-45DC-97BE-F2F3D784624E}</author>
    <author>tc={CF5B3551-FFDE-4892-96C6-3B0FE71EEBB6}</author>
    <author>tc={D92587C1-7F20-4CC5-B648-AA84081249D8}</author>
    <author>tc={87854FB0-7AED-4E10-978E-3FDCC48A7B02}</author>
    <author>tc={52F70545-1458-4EAB-AED6-ADAD4FA9AADD}</author>
    <author>tc={B16E8E63-C113-4EF5-8A23-41ED384BE0FE}</author>
    <author>tc={711FE06C-8063-4690-8097-27D7B63D5308}</author>
    <author>tc={0613BB58-9A43-4594-B76E-4ADD41B8ADC8}</author>
    <author>tc={02B792B3-F60B-4170-AADC-6E37AED8C7B1}</author>
    <author>tc={87C65A76-5E49-4B24-ADD1-A3105E4C86DE}</author>
    <author>tc={42DD335C-DC46-462A-9462-BC2B185FC4C7}</author>
    <author>tc={50063D73-EF8E-4FEC-A949-A08D485D5227}</author>
    <author>tc={443EE67E-45C0-4498-A6CC-D822BBAE7AEA}</author>
    <author>tc={EAB486E5-128E-47FA-ADE2-3BCFA6F5B203}</author>
    <author>tc={A7ED163F-F11A-45EA-9267-B92E640BECF1}</author>
    <author>tc={5DD510D8-20A2-495F-9BC8-0C2E4D8EB404}</author>
    <author>tc={831A2869-A88B-4A79-A254-855432A98934}</author>
    <author>tc={BBE175AB-9F83-4259-AF5A-BFF391EC0298}</author>
    <author>tc={FEA6D3CB-19EB-49CA-A885-CFED80D85D50}</author>
    <author>tc={7E08F789-E6B2-4860-8F6E-82425FA6DF4C}</author>
    <author>tc={8C7229BD-9FE1-4745-85FF-914253FDD659}</author>
    <author>tc={445F9C91-FDF5-4E0F-9196-2235D4B757C6}</author>
    <author>tc={AE1A5B6E-623F-4643-B6DB-FC577445D58F}</author>
    <author>tc={1B4358D0-5921-4979-9D81-CCD8B9BB9A54}</author>
    <author>tc={05F1082C-6C44-40B9-AB20-B1D7B3300B7D}</author>
    <author>tc={60ED9294-3326-4066-93BB-E0E8214A5351}</author>
    <author>tc={FC9C0E76-44C5-4E94-918A-BFA15C988D2C}</author>
    <author>tc={BEDBCA7C-233B-40DA-8CBA-B759B172C263}</author>
    <author>tc={83E6130C-13A2-476A-86EC-DA116C1A1F9A}</author>
    <author>tc={63B5D026-92F1-4188-B20A-476F6334D8BC}</author>
    <author>tc={F4A3D87E-A338-4477-AEEF-B5CCACA040AF}</author>
    <author>tc={DB749104-661D-4600-9DEE-14D5385B7F2B}</author>
    <author>tc={3C882636-FC08-4EE0-87E5-533BEE1619A4}</author>
    <author>tc={EFC0948E-A59E-4F4E-952D-E3C35F428D12}</author>
    <author>tc={2EF4EF43-15AD-4F7C-A8B4-5D6DF05A9EBA}</author>
    <author>tc={95730474-32BA-4E6E-97BA-12351095C062}</author>
    <author>tc={ADE7F4B0-CB43-4849-9F0C-582A5560DA6B}</author>
    <author>tc={492ECCCB-C263-48CF-B81C-42932B06314F}</author>
    <author>tc={ADFD176C-70A4-4D17-8DA6-FBBE2F265816}</author>
    <author>tc={615977DB-CD7F-4E54-9E87-0A98DFDB858A}</author>
    <author>tc={09E256D5-BFCD-434F-825C-FF8BB0BC82D2}</author>
    <author>tc={8F38AE91-B065-4394-A289-494D793E9658}</author>
    <author>tc={3F6EEA2E-6B39-4A5F-B059-6F14C15FFB57}</author>
    <author>tc={87A4F052-F90F-4D51-A50C-88B7F4E27856}</author>
    <author>tc={1B76EF67-F011-4AB3-9D0D-67320F0DF91B}</author>
    <author>tc={9F0061C6-829D-4FC6-848A-5FB3EC4786C0}</author>
    <author>tc={D2386074-04AB-48D2-8395-1948545CB221}</author>
    <author>tc={7EEC68D7-5959-49C6-B882-A5DA4A66CC63}</author>
    <author>tc={BCCB0BBE-6388-41C4-BF8E-EAB4FD32BF3C}</author>
    <author>tc={0A142D6E-FA74-4C5F-AFF3-09558E83A9B1}</author>
    <author>tc={1DFDD7EC-D9A3-41FD-A466-5AF2D5A8A12A}</author>
    <author>tc={865BDF27-C4A8-4E42-B20F-6067B3F5EEE6}</author>
    <author>tc={C4464D4F-F18C-471A-8A16-8CAB48BA17E6}</author>
    <author>tc={80FCDD61-F3A0-4471-9EB0-D0054F773C19}</author>
    <author>tc={FBF15FCE-31A9-4809-8FAF-F273EAD70EDA}</author>
    <author>tc={AF2D38AD-D51A-4952-900C-4EC688842A58}</author>
    <author>tc={97AEB70B-7BE8-4078-BF9E-439226CFA6D7}</author>
    <author>tc={AF8E9821-26B3-48DE-81DD-3DF5F34AA8E9}</author>
    <author>tc={08CB6021-94B8-4C20-9D32-8D475559ED5E}</author>
    <author>tc={ACD9CD82-A113-4557-9259-273ED76A4D4A}</author>
    <author>tc={E7D73052-B9B9-41EC-B69A-0CFCA14668C7}</author>
    <author>tc={507C0232-C03E-4DCE-83D8-0ADBABBE2CB1}</author>
    <author>tc={0377AA46-A6DD-4D7C-8D86-F3D2BD6CC77E}</author>
    <author>tc={467833FB-3FF9-4BC8-811E-E54EB506B25F}</author>
    <author>tc={C0456A15-7DC9-428B-B7EC-6F3257A5AEE5}</author>
    <author>tc={836B155A-C990-4EB6-BAC3-195727BC2F41}</author>
    <author>tc={E920FDDD-7109-48D0-92F9-A5E12C7DEC6E}</author>
    <author>tc={108795DF-D335-4464-B9FE-08996C1B8F8B}</author>
    <author>tc={C940E486-CD66-4274-AF09-BDAF5C3DF7A3}</author>
    <author>tc={9BBBD8DB-1F97-42E1-B7A0-66C896D408AC}</author>
    <author>tc={CEC7294B-BC67-4332-A5D2-6363B24FA69E}</author>
    <author>tc={1002153A-5E85-44D7-B636-8B4D7DD7D541}</author>
    <author>tc={6489005B-BCE0-49AE-BE12-BB9180F5A8D1}</author>
    <author>tc={6DC8D001-B128-4493-9E72-0EF0AE130AB2}</author>
    <author>tc={15573CCF-3CB4-48EF-A160-EF48C2DC28B0}</author>
    <author>tc={DFB7AFB9-7395-4210-B45F-BE6409A0B51A}</author>
    <author>tc={939BCF9E-525C-49C5-A51C-3DF54AAB2F8F}</author>
    <author>tc={9E80322A-CEAB-4ABA-948A-0E0F1D972638}</author>
    <author>tc={FFC3098A-91EC-4777-A845-9DA2971E5C5D}</author>
    <author>tc={AD3A24FC-D2F0-4E06-A71A-46E4E8ED7CE6}</author>
    <author>tc={80C922BE-2602-4F90-92DA-CB16B36082C3}</author>
    <author>tc={50233B17-E87C-41B5-B921-20AB9B8609EE}</author>
    <author>tc={8C297726-9094-462F-B002-88019B7D8DF8}</author>
    <author>tc={B868BCA6-17FB-4B69-9BC3-922DE5A2D0F9}</author>
    <author>tc={E4FB6901-5497-455D-9A71-0C8001C3BB98}</author>
    <author>tc={4D49FE83-E45C-4721-BA4F-D1DCF2D7DADC}</author>
    <author>tc={BBA17CB8-782D-4433-8DE8-F268A654391F}</author>
    <author>tc={67A0CEB1-0530-4F95-B9B2-29DCE4CBFDDC}</author>
    <author>tc={275B8817-60ED-498C-BAED-19CCD4B26C97}</author>
    <author>tc={11390CC7-89F8-4DF8-B9DD-F23EBA319434}</author>
    <author>tc={F9309EAA-365E-4349-A030-7AA3C0AB3A0A}</author>
    <author>tc={BFA5D60C-562B-41CF-87AE-2ABC151028F2}</author>
    <author>tc={C14CE595-996D-4709-AF68-EF6BB2121DFF}</author>
    <author>tc={11FFF4AB-8C51-4A10-98EB-AEED09032766}</author>
    <author>tc={1C65BBB5-126C-42B5-841F-7E1249E12C3D}</author>
    <author>tc={55831288-D584-43A0-9E7B-ADFA1B382324}</author>
    <author>tc={F30A8011-F5E9-432E-ACF1-909A51D040BD}</author>
    <author>tc={3DCC6B95-913E-49B6-97A7-7FA86B485F41}</author>
    <author>tc={62D00994-C996-475D-B7EB-113023A6DA79}</author>
    <author>tc={BEE0BC67-5C00-40B6-875A-8BF0D469270B}</author>
    <author>tc={1C120BE4-C605-4A18-8222-F8F479510F56}</author>
    <author>tc={A8F2C9F8-F803-4194-BDED-7944395EEE01}</author>
    <author>tc={A37232EC-FC49-4334-BFDC-6B452A0AFE21}</author>
    <author>tc={2A7B7D61-6FA3-4BB8-BB23-E3EFDCA16442}</author>
    <author>tc={149B70CA-7FC5-4F08-89E7-A7CCD01437AE}</author>
    <author>tc={265F8290-031D-4DEC-9394-2E9E96486CCF}</author>
    <author>tc={E0FBC652-89CE-45A8-8B6A-0CDB247A487F}</author>
    <author>tc={7EFC5565-3836-4959-8E3D-ADC74064550C}</author>
    <author>tc={3E5BAC15-1FFF-4EF6-800B-D166E9643D89}</author>
    <author>tc={4FC9F4F9-A4F6-4296-B3B7-78B50B19AE72}</author>
    <author>tc={3B5DA96E-F83C-4541-B9B2-3DB2F0C03DB2}</author>
    <author>tc={F21B67B2-CE48-4654-9ED0-710BDEA66BA7}</author>
    <author>tc={011B6DFB-6306-4118-93EB-4EFFD7FC46B6}</author>
    <author>tc={19BDA7DC-457E-4D0F-A239-7556FD101001}</author>
    <author>tc={E8CFC80F-C441-48BA-9CBE-3307779016CB}</author>
    <author>tc={40758F9B-8416-4727-B508-7EC6E5EDAE0C}</author>
    <author>tc={554FA707-27DD-4520-A413-78B864797968}</author>
    <author>tc={3991F708-1094-464A-BA91-525F7F5A9CDF}</author>
    <author>tc={1B746812-5D00-47BC-83E5-A7D95C3D0D17}</author>
  </authors>
  <commentList>
    <comment ref="D9" authorId="0" shapeId="0" xr:uid="{DE00D582-2AE7-48B8-8358-657BE6718F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 authorId="1" shapeId="0" xr:uid="{81DBF950-FA80-4AEC-8841-4DFD402516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 authorId="2" shapeId="0" xr:uid="{B116DA53-7792-42BD-B04E-A8CAE8F182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 authorId="3" shapeId="0" xr:uid="{988C518F-C4F5-4224-84E8-5CFCA28CC4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 authorId="4" shapeId="0" xr:uid="{C2DE9FDD-34D2-4B82-9776-F287B2DEC1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 authorId="5" shapeId="0" xr:uid="{D4CAE2A3-08C3-4C32-8768-7E155F6875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 authorId="6" shapeId="0" xr:uid="{41CEA227-4A50-4D64-919C-DFDF88AD2C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 authorId="7" shapeId="0" xr:uid="{101813C3-89D6-4C0F-B2F5-6216B5F5AD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 authorId="8" shapeId="0" xr:uid="{39DB3634-27DF-4884-9C44-A89901AD94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 authorId="9" shapeId="0" xr:uid="{CEBA2B93-F1C9-48C9-B7BF-8166193C5A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 authorId="10" shapeId="0" xr:uid="{12634D2E-3FBF-4630-A4FF-9052F531E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 authorId="11" shapeId="0" xr:uid="{4C3F0A88-D39A-49AC-A2D6-D6980CB68A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 authorId="12" shapeId="0" xr:uid="{C70C59FE-83E9-43C1-97FA-A4C9D79B9D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3" shapeId="0" xr:uid="{00000000-0006-0000-0500-000001000000}">
      <text>
        <r>
          <rPr>
            <b/>
            <sz val="9"/>
            <color indexed="81"/>
            <rFont val="Segoe UI"/>
            <family val="2"/>
          </rPr>
          <t>Alisson Jobim Pereira Nascimento:</t>
        </r>
        <r>
          <rPr>
            <sz val="9"/>
            <color indexed="81"/>
            <rFont val="Segoe UI"/>
            <family val="2"/>
          </rPr>
          <t xml:space="preserve">
LADO DIREITO</t>
        </r>
      </text>
    </comment>
    <comment ref="K23" authorId="13" shapeId="0" xr:uid="{5EA0B46D-7934-4BF0-A86B-1B0187AB5387}">
      <text>
        <r>
          <rPr>
            <b/>
            <sz val="9"/>
            <color indexed="81"/>
            <rFont val="Segoe UI"/>
            <family val="2"/>
          </rPr>
          <t>Alisson Jobim Pereira Nascimento:</t>
        </r>
        <r>
          <rPr>
            <sz val="9"/>
            <color indexed="81"/>
            <rFont val="Segoe UI"/>
            <family val="2"/>
          </rPr>
          <t xml:space="preserve">
LADO DIREITO</t>
        </r>
      </text>
    </comment>
    <comment ref="X23" authorId="14" shapeId="0" xr:uid="{D0476A37-95F4-419A-A132-0EC0A76F81E4}">
      <text>
        <t>[Comentário encadeado]
Sua versão do Excel permite que você leia este comentário encadeado, no entanto, as edições serão removidas se o arquivo for aberto em uma versão mais recente do Excel. Saiba mais: https://go.microsoft.com/fwlink/?linkid=870924
Comentário:
    VALOR RETIRADO DO MEMORANDO QUE DEFINIU OS PERCENTUAIS</t>
      </text>
    </comment>
    <comment ref="D24" authorId="15" shapeId="0" xr:uid="{0D63C478-0A0F-4D7F-B0BF-40B05203A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3" shapeId="0" xr:uid="{00000000-0006-0000-0500-000002000000}">
      <text>
        <r>
          <rPr>
            <b/>
            <sz val="9"/>
            <color indexed="81"/>
            <rFont val="Segoe UI"/>
            <family val="2"/>
          </rPr>
          <t>Alisson Jobim Pereira Nascimento:</t>
        </r>
        <r>
          <rPr>
            <sz val="9"/>
            <color indexed="81"/>
            <rFont val="Segoe UI"/>
            <family val="2"/>
          </rPr>
          <t xml:space="preserve">
LADO ESQUERDO</t>
        </r>
      </text>
    </comment>
    <comment ref="K24" authorId="13" shapeId="0" xr:uid="{B1133FCA-E5EC-4F21-8654-2B2DBEE718E6}">
      <text>
        <r>
          <rPr>
            <b/>
            <sz val="9"/>
            <color indexed="81"/>
            <rFont val="Segoe UI"/>
            <family val="2"/>
          </rPr>
          <t>Alisson Jobim Pereira Nascimento:</t>
        </r>
        <r>
          <rPr>
            <sz val="9"/>
            <color indexed="81"/>
            <rFont val="Segoe UI"/>
            <family val="2"/>
          </rPr>
          <t xml:space="preserve">
LADO ESQUERDO</t>
        </r>
      </text>
    </comment>
    <comment ref="D25" authorId="16" shapeId="0" xr:uid="{D836E30C-A3C0-4974-8A73-9332F46F60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5" authorId="13" shapeId="0" xr:uid="{00000000-0006-0000-0500-000003000000}">
      <text>
        <r>
          <rPr>
            <b/>
            <sz val="9"/>
            <color indexed="81"/>
            <rFont val="Segoe UI"/>
            <family val="2"/>
          </rPr>
          <t>Alisson Jobim Pereira Nascimento:</t>
        </r>
        <r>
          <rPr>
            <sz val="9"/>
            <color indexed="81"/>
            <rFont val="Segoe UI"/>
            <family val="2"/>
          </rPr>
          <t xml:space="preserve">
LADO  DIREITO</t>
        </r>
      </text>
    </comment>
    <comment ref="K25" authorId="13" shapeId="0" xr:uid="{EF2D9BD6-244F-4A30-B8E2-D7DF6DE06219}">
      <text>
        <r>
          <rPr>
            <b/>
            <sz val="9"/>
            <color indexed="81"/>
            <rFont val="Segoe UI"/>
            <family val="2"/>
          </rPr>
          <t>Alisson Jobim Pereira Nascimento:</t>
        </r>
        <r>
          <rPr>
            <sz val="9"/>
            <color indexed="81"/>
            <rFont val="Segoe UI"/>
            <family val="2"/>
          </rPr>
          <t xml:space="preserve">
LADO  DIREITO</t>
        </r>
      </text>
    </comment>
    <comment ref="D26" authorId="17" shapeId="0" xr:uid="{E5DCE432-1B01-4C0C-872B-E7AAB2A860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3" shapeId="0" xr:uid="{00000000-0006-0000-0500-000004000000}">
      <text>
        <r>
          <rPr>
            <b/>
            <sz val="9"/>
            <color indexed="81"/>
            <rFont val="Segoe UI"/>
            <family val="2"/>
          </rPr>
          <t>Alisson Jobim Pereira Nascimento:</t>
        </r>
        <r>
          <rPr>
            <sz val="9"/>
            <color indexed="81"/>
            <rFont val="Segoe UI"/>
            <family val="2"/>
          </rPr>
          <t xml:space="preserve">
LADO ESQUERDO</t>
        </r>
      </text>
    </comment>
    <comment ref="K26" authorId="13" shapeId="0" xr:uid="{295F2A0F-0702-459D-9F4A-26867EE14094}">
      <text>
        <r>
          <rPr>
            <b/>
            <sz val="9"/>
            <color indexed="81"/>
            <rFont val="Segoe UI"/>
            <family val="2"/>
          </rPr>
          <t>Alisson Jobim Pereira Nascimento:</t>
        </r>
        <r>
          <rPr>
            <sz val="9"/>
            <color indexed="81"/>
            <rFont val="Segoe UI"/>
            <family val="2"/>
          </rPr>
          <t xml:space="preserve">
LADO ESQUERDO</t>
        </r>
      </text>
    </comment>
    <comment ref="D27" authorId="18" shapeId="0" xr:uid="{5DDCE293-B591-4B91-954A-76F31E86E1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8" authorId="19" shapeId="0" xr:uid="{27187EE9-6EA9-4CC6-A1C8-EF34E8B8D5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9" authorId="20" shapeId="0" xr:uid="{431B26F8-23F6-4B0B-987A-F8F951E2C6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0" authorId="21" shapeId="0" xr:uid="{A962AF97-CF32-4E33-87BA-B2A54E5C96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1" authorId="22" shapeId="0" xr:uid="{FE52FB27-0CE0-486C-B655-A711A2A5E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2" authorId="23" shapeId="0" xr:uid="{27E0CA8B-2077-4E64-8DEF-5DFE73516A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2" authorId="24" shapeId="0" xr:uid="{D138ACC5-4A8A-46F6-958F-0D4CF37940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3" authorId="25" shapeId="0" xr:uid="{AD3DA260-FA9B-4939-8373-5216D13421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6" authorId="26" shapeId="0" xr:uid="{4241271E-926D-438D-894B-130DA706B4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A46" authorId="27" shapeId="0" xr:uid="{D4C9AA45-5642-42FC-96B4-EC8D15A35954}">
      <text>
        <r>
          <rPr>
            <sz val="9"/>
            <color indexed="81"/>
            <rFont val="Segoe UI"/>
            <family val="2"/>
          </rPr>
          <t>21,19 =
755+400 ao km 756+500
756+940 ao km 758+360
762+600 ao km 764+00
764+830 ao km 766+090
766+430 ao km 767+780
771+130 ao km 772+440
771+850 ao km 775+380
775+660 ao km 771+160
784+700 ao km 786+260
785+820 ao km 787+680
788+160 ao km 788+840
788+400 ao km 790+040
791+350 ao km 793+800</t>
        </r>
      </text>
    </comment>
    <comment ref="BB46" authorId="28" shapeId="0" xr:uid="{5D81B56D-A0A1-4FF0-9BE9-1065FBB58EF5}">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40,2 km, será feito terceira faixa em 21,19. Por isso coloquei percentual de 53%.</t>
      </text>
    </comment>
    <comment ref="D47" authorId="29" shapeId="0" xr:uid="{D3A84F70-067D-4DE7-A11B-6953E3BBF2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9" authorId="30" shapeId="0" xr:uid="{16112F22-6700-4E07-9B2D-6A2DBFBC78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0" authorId="31" shapeId="0" xr:uid="{A9BA1D06-6938-484E-AC22-6D7A8F9060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2" authorId="32" shapeId="0" xr:uid="{0FECA391-D1FF-4314-8DEE-6EEC93D60A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3" authorId="33" shapeId="0" xr:uid="{99F58206-7131-44F3-B568-787AF04256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4" authorId="34" shapeId="0" xr:uid="{9FD781ED-9DF6-4C77-BC8A-00FEDE5D1B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7" authorId="35" shapeId="0" xr:uid="{91D07E47-6285-4BD9-81D8-422CFE8635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8" authorId="36" shapeId="0" xr:uid="{F4115C26-AF1D-4261-A00A-D9E6CF7A5E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9" authorId="37" shapeId="0" xr:uid="{EAD8E675-FC6D-46A4-9EFA-886FDB8353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0" authorId="38" shapeId="0" xr:uid="{4C760706-3A41-4C05-A517-DD660028CC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1" authorId="39" shapeId="0" xr:uid="{774815E0-6FF6-42E9-9A8B-678C1811D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2" authorId="40" shapeId="0" xr:uid="{099C32C7-278B-4849-B887-BAF93FCBA5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3" authorId="41" shapeId="0" xr:uid="{6A639310-848F-4145-811D-792D5BB6B1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4" authorId="42" shapeId="0" xr:uid="{F74C6EA8-2C3E-4246-B8DE-4448B07FBE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7" authorId="43" shapeId="0" xr:uid="{20743276-826E-482F-8678-B32D8EED84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8" authorId="44" shapeId="0" xr:uid="{244CD9F5-F3E0-4AF8-BF8F-4AB0248738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0" authorId="45" shapeId="0" xr:uid="{6401FE69-6F24-45DB-AB38-2E502CB9A2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1" authorId="46" shapeId="0" xr:uid="{C5DE1C54-4D25-4930-9BD6-C1433DF654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3" authorId="47" shapeId="0" xr:uid="{A816B6A0-3847-43C5-8080-1BF5466EE7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4" authorId="48" shapeId="0" xr:uid="{334FDE73-CC58-4338-8ED0-B3B4F59B3B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6" authorId="49" shapeId="0" xr:uid="{CD8A722D-2D9A-4630-97D4-D73601278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7" authorId="50" shapeId="0" xr:uid="{ED880CC6-B267-4507-9233-2704DAA2CA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9" authorId="51" shapeId="0" xr:uid="{ABB9A695-D0E4-405F-9DA3-3DF411AC1C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0" authorId="52" shapeId="0" xr:uid="{AA0F6869-4698-4825-85C8-236296EB55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2" authorId="53" shapeId="0" xr:uid="{0335F0A5-520E-4BD8-B9D7-906C5216F7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3" authorId="54" shapeId="0" xr:uid="{DAFE31EC-4564-47F4-ADD6-DEB770CB8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6" authorId="55" shapeId="0" xr:uid="{452907A5-EE7E-4B90-B3B0-EFAA48DBF2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7" authorId="56" shapeId="0" xr:uid="{B538E1AB-8B27-4B72-BAE0-8E49853F9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9" authorId="57" shapeId="0" xr:uid="{0F351787-5C4F-4971-8774-A5A21D6A5B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0" authorId="58" shapeId="0" xr:uid="{AC6542CA-A00C-4020-B640-FEF0DA637C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2" authorId="59" shapeId="0" xr:uid="{FEA3D2C7-519C-4BFC-A291-91CB7E8830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3" authorId="60" shapeId="0" xr:uid="{3803B9E5-93BE-44F4-9F6A-943C56B7F7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5" authorId="61" shapeId="0" xr:uid="{EBBEAFE2-253E-441A-8966-A843C9BCB6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6" authorId="62" shapeId="0" xr:uid="{6A5592E3-638A-4A20-8613-A802C249BC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9" authorId="63" shapeId="0" xr:uid="{A3CA7F83-0111-46F6-A57A-CE99A4E825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0" authorId="64" shapeId="0" xr:uid="{0CFE7723-D107-4355-95EE-278C65B060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1" authorId="65" shapeId="0" xr:uid="{E6462C44-E060-41AB-9203-25BD7F8FFD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3" authorId="66" shapeId="0" xr:uid="{C95B575E-F3F3-4D82-B778-D56E37C6B7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4" authorId="67" shapeId="0" xr:uid="{5ABA6E5B-7163-42E3-A65C-4098AC00F9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5" authorId="68" shapeId="0" xr:uid="{08D0D86A-B567-45A7-A318-4FBAEA9E2F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6" authorId="69" shapeId="0" xr:uid="{13BE2D19-D93A-4CCF-BF30-DAEA4619CC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7" authorId="70" shapeId="0" xr:uid="{C7A6EFDD-DE29-44C9-9388-4503BDAC8F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8" authorId="71" shapeId="0" xr:uid="{2BC5F38D-B765-4814-8EE8-04F92919D5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0" authorId="72" shapeId="0" xr:uid="{E20EC0CB-CB2D-4623-B9BA-78AD05C10A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1" authorId="73" shapeId="0" xr:uid="{2BF75872-B305-435D-B5A5-021FE9496C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4" authorId="74" shapeId="0" xr:uid="{865AB33C-FCD5-4011-877D-27CF0B7610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5" authorId="75" shapeId="0" xr:uid="{6F5BD6ED-184D-46F5-B4CE-63E50DAFBF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6" authorId="76" shapeId="0" xr:uid="{60478E01-970A-4978-A89F-55B66B928F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8" authorId="77" shapeId="0" xr:uid="{B8220CA2-0E79-4BD2-8E50-54395F3CCC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9" authorId="78" shapeId="0" xr:uid="{D7162F5E-8DE0-45DC-97BE-F2F3D78462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1" authorId="79" shapeId="0" xr:uid="{CF5B3551-FFDE-4892-96C6-3B0FE71EEB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2" authorId="80" shapeId="0" xr:uid="{D92587C1-7F20-4CC5-B648-AA8408124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4" authorId="81" shapeId="0" xr:uid="{87854FB0-7AED-4E10-978E-3FDCC48A7B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5" authorId="82" shapeId="0" xr:uid="{52F70545-1458-4EAB-AED6-ADAD4FA9AA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6" authorId="83" shapeId="0" xr:uid="{B16E8E63-C113-4EF5-8A23-41ED384BE0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7" authorId="84" shapeId="0" xr:uid="{711FE06C-8063-4690-8097-27D7B63D53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9" authorId="85" shapeId="0" xr:uid="{0613BB58-9A43-4594-B76E-4ADD41B8AD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0" authorId="86" shapeId="0" xr:uid="{02B792B3-F60B-4170-AADC-6E37AED8C7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1" authorId="87" shapeId="0" xr:uid="{87C65A76-5E49-4B24-ADD1-A3105E4C86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2" authorId="88" shapeId="0" xr:uid="{42DD335C-DC46-462A-9462-BC2B185FC4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5" authorId="89" shapeId="0" xr:uid="{50063D73-EF8E-4FEC-A949-A08D485D52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6" authorId="90" shapeId="0" xr:uid="{443EE67E-45C0-4498-A6CC-D822BBAE7A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8" authorId="91" shapeId="0" xr:uid="{EAB486E5-128E-47FA-ADE2-3BCFA6F5B2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9" authorId="92" shapeId="0" xr:uid="{A7ED163F-F11A-45EA-9267-B92E640BE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1" authorId="93" shapeId="0" xr:uid="{5DD510D8-20A2-495F-9BC8-0C2E4D8EB4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G151" authorId="94" shapeId="0" xr:uid="{831A2869-A88B-4A79-A254-855432A98934}">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AQ151" authorId="95" shapeId="0" xr:uid="{BBE175AB-9F83-4259-AF5A-BFF391EC02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AT151" authorId="96" shapeId="0" xr:uid="{FEA6D3CB-19EB-49CA-A885-CFED80D85D50}">
      <text>
        <t>[Comentário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Na fórmula foi multiplicado por 1,5 por que o custo inicial estava em 175 mi. Como a media da segunda etapa é da ordem de 4 vezes mais, o valor chega a 700 mi</t>
      </text>
    </comment>
    <comment ref="AW151" authorId="97" shapeId="0" xr:uid="{7E08F789-E6B2-4860-8F6E-82425FA6DF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AJ152" authorId="98" shapeId="0" xr:uid="{8C7229BD-9FE1-4745-85FF-914253FDD6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M152" authorId="99" shapeId="0" xr:uid="{445F9C91-FDF5-4E0F-9196-2235D4B757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3" authorId="100" shapeId="0" xr:uid="{AE1A5B6E-623F-4643-B6DB-FC577445D5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3" authorId="101" shapeId="0" xr:uid="{1B4358D0-5921-4979-9D81-CCD8B9BB9A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4" authorId="102" shapeId="0" xr:uid="{05F1082C-6C44-40B9-AB20-B1D7B3300B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4" authorId="103" shapeId="0" xr:uid="{60ED9294-3326-4066-93BB-E0E8214A53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5" authorId="104" shapeId="0" xr:uid="{FC9C0E76-44C5-4E94-918A-BFA15C988D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5" authorId="105" shapeId="0" xr:uid="{BEDBCA7C-233B-40DA-8CBA-B759B172C2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6" authorId="106" shapeId="0" xr:uid="{83E6130C-13A2-476A-86EC-DA116C1A1F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6" authorId="107" shapeId="0" xr:uid="{63B5D026-92F1-4188-B20A-476F6334D8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7" authorId="108" shapeId="0" xr:uid="{F4A3D87E-A338-4477-AEEF-B5CCACA040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M157" authorId="109" shapeId="0" xr:uid="{DB749104-661D-4600-9DEE-14D5385B7F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8" authorId="110" shapeId="0" xr:uid="{3C882636-FC08-4EE0-87E5-533BEE1619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58" authorId="111" shapeId="0" xr:uid="{EFC0948E-A59E-4F4E-952D-E3C35F428D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59" authorId="112" shapeId="0" xr:uid="{2EF4EF43-15AD-4F7C-A8B4-5D6DF05A9E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59" authorId="113" shapeId="0" xr:uid="{95730474-32BA-4E6E-97BA-12351095C0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0" authorId="114" shapeId="0" xr:uid="{ADE7F4B0-CB43-4849-9F0C-582A5560DA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0" authorId="115" shapeId="0" xr:uid="{492ECCCB-C263-48CF-B81C-42932B0631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1" authorId="116" shapeId="0" xr:uid="{ADFD176C-70A4-4D17-8DA6-FBBE2F2658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J162" authorId="117" shapeId="0" xr:uid="{615977DB-CD7F-4E54-9E87-0A98DFDB85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J163" authorId="118" shapeId="0" xr:uid="{09E256D5-BFCD-434F-825C-FF8BB0BC82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3" authorId="119" shapeId="0" xr:uid="{8F38AE91-B065-4394-A289-494D793E9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4" authorId="120" shapeId="0" xr:uid="{3F6EEA2E-6B39-4A5F-B059-6F14C15FFB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4" authorId="121" shapeId="0" xr:uid="{87A4F052-F90F-4D51-A50C-88B7F4E278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5" authorId="122" shapeId="0" xr:uid="{1B76EF67-F011-4AB3-9D0D-67320F0DF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5" authorId="123" shapeId="0" xr:uid="{9F0061C6-829D-4FC6-848A-5FB3EC4786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6" authorId="124" shapeId="0" xr:uid="{D2386074-04AB-48D2-8395-1948545CB2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6" authorId="125" shapeId="0" xr:uid="{7EEC68D7-5959-49C6-B882-A5DA4A66CC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67" authorId="126" shapeId="0" xr:uid="{BCCB0BBE-6388-41C4-BF8E-EAB4FD32BF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67" authorId="127" shapeId="0" xr:uid="{0A142D6E-FA74-4C5F-AFF3-09558E83A9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7" authorId="128" shapeId="0" xr:uid="{1DFDD7EC-D9A3-41FD-A466-5AF2D5A8A1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68" authorId="129" shapeId="0" xr:uid="{865BDF27-C4A8-4E42-B20F-6067B3F5EE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8" authorId="130" shapeId="0" xr:uid="{C4464D4F-F18C-471A-8A16-8CAB48BA17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69" authorId="131" shapeId="0" xr:uid="{80FCDD61-F3A0-4471-9EB0-D0054F773C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69" authorId="132" shapeId="0" xr:uid="{FBF15FCE-31A9-4809-8FAF-F273EAD70E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69" authorId="133" shapeId="0" xr:uid="{AF2D38AD-D51A-4952-900C-4EC688842A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J170" authorId="134" shapeId="0" xr:uid="{97AEB70B-7BE8-4078-BF9E-439226CFA6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71" authorId="135" shapeId="0" xr:uid="{AF8E9821-26B3-48DE-81DD-3DF5F34AA8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71" authorId="136" shapeId="0" xr:uid="{08CB6021-94B8-4C20-9D32-8D475559E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74" authorId="137" shapeId="0" xr:uid="{ACD9CD82-A113-4557-9259-273ED76A4D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5" authorId="138" shapeId="0" xr:uid="{E7D73052-B9B9-41EC-B69A-0CFCA14668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7" authorId="139" shapeId="0" xr:uid="{507C0232-C03E-4DCE-83D8-0ADBABBE2C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8" authorId="140" shapeId="0" xr:uid="{0377AA46-A6DD-4D7C-8D86-F3D2BD6CC7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1" authorId="141" shapeId="0" xr:uid="{467833FB-3FF9-4BC8-811E-E54EB506B2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2" authorId="142" shapeId="0" xr:uid="{C0456A15-7DC9-428B-B7EC-6F3257A5AE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4" authorId="143" shapeId="0" xr:uid="{836B155A-C990-4EB6-BAC3-195727BC2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84" authorId="144" shapeId="0" xr:uid="{E920FDDD-7109-48D0-92F9-A5E12C7DEC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M184" authorId="145" shapeId="0" xr:uid="{108795DF-D335-4464-B9FE-08996C1B8F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85" authorId="146" shapeId="0" xr:uid="{C940E486-CD66-4274-AF09-BDAF5C3DF7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8" authorId="147" shapeId="0" xr:uid="{9BBBD8DB-1F97-42E1-B7A0-66C896D408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88" authorId="148" shapeId="0" xr:uid="{CEC7294B-BC67-4332-A5D2-6363B24FA69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G188" authorId="149" shapeId="0" xr:uid="{1002153A-5E85-44D7-B636-8B4D7DD7D541}">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AJ188" authorId="150" shapeId="0" xr:uid="{6489005B-BCE0-49AE-BE12-BB9180F5A8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D189" authorId="151" shapeId="0" xr:uid="{6DC8D001-B128-4493-9E72-0EF0AE130A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89" authorId="152" shapeId="0" xr:uid="{15573CCF-3CB4-48EF-A160-EF48C2DC28B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189" authorId="153" shapeId="0" xr:uid="{DFB7AFB9-7395-4210-B45F-BE6409A0B5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90" authorId="154" shapeId="0" xr:uid="{939BCF9E-525C-49C5-A51C-3DF54AAB2F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0" authorId="155" shapeId="0" xr:uid="{9E80322A-CEAB-4ABA-948A-0E0F1D9726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1" authorId="156" shapeId="0" xr:uid="{FFC3098A-91EC-4777-A845-9DA2971E5C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1" authorId="157" shapeId="0" xr:uid="{AD3A24FC-D2F0-4E06-A71A-46E4E8ED7C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2" authorId="158" shapeId="0" xr:uid="{80C922BE-2602-4F90-92DA-CB16B36082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2" authorId="159" shapeId="0" xr:uid="{50233B17-E87C-41B5-B921-20AB9B8609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3" authorId="160" shapeId="0" xr:uid="{8C297726-9094-462F-B002-88019B7D8D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3" authorId="161" shapeId="0" xr:uid="{B868BCA6-17FB-4B69-9BC3-922DE5A2D0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4" authorId="162" shapeId="0" xr:uid="{E4FB6901-5497-455D-9A71-0C8001C3BB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4" authorId="163" shapeId="0" xr:uid="{4D49FE83-E45C-4721-BA4F-D1DCF2D7DA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95" authorId="164" shapeId="0" xr:uid="{BBA17CB8-782D-4433-8DE8-F268A65439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5" authorId="165" shapeId="0" xr:uid="{67A0CEB1-0530-4F95-B9B2-29DCE4CBFD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95" authorId="166" shapeId="0" xr:uid="{275B8817-60ED-498C-BAED-19CCD4B26C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96" authorId="167" shapeId="0" xr:uid="{11390CC7-89F8-4DF8-B9DD-F23EBA3194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196" authorId="168" shapeId="0" xr:uid="{F9309EAA-365E-4349-A030-7AA3C0AB3A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M196" authorId="169" shapeId="0" xr:uid="{BFA5D60C-562B-41CF-87AE-2ABC15102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99" authorId="170" shapeId="0" xr:uid="{C14CE595-996D-4709-AF68-EF6BB2121D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199" authorId="171" shapeId="0" xr:uid="{11FFF4AB-8C51-4A10-98EB-AEED09032766}">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199" authorId="172" shapeId="0" xr:uid="{1C65BBB5-126C-42B5-841F-7E1249E12C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200" authorId="173" shapeId="0" xr:uid="{55831288-D584-43A0-9E7B-ADFA1B3823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Z200" authorId="174" shapeId="0" xr:uid="{F30A8011-F5E9-432E-ACF1-909A51D040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J200" authorId="175" shapeId="0" xr:uid="{3DCC6B95-913E-49B6-97A7-7FA86B485F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203" authorId="176" shapeId="0" xr:uid="{62D00994-C996-475D-B7EB-113023A6DA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4" authorId="177" shapeId="0" xr:uid="{BEE0BC67-5C00-40B6-875A-8BF0D46927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6" authorId="178" shapeId="0" xr:uid="{1C120BE4-C605-4A18-8222-F8F479510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7" authorId="179" shapeId="0" xr:uid="{A8F2C9F8-F803-4194-BDED-7944395EEE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09" authorId="180" shapeId="0" xr:uid="{A37232EC-FC49-4334-BFDC-6B452A0AFE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0" authorId="181" shapeId="0" xr:uid="{2A7B7D61-6FA3-4BB8-BB23-E3EFDCA164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2" authorId="182" shapeId="0" xr:uid="{149B70CA-7FC5-4F08-89E7-A7CCD01437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3" authorId="183" shapeId="0" xr:uid="{265F8290-031D-4DEC-9394-2E9E96486C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6" authorId="184" shapeId="0" xr:uid="{E0FBC652-89CE-45A8-8B6A-0CDB247A48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7" authorId="185" shapeId="0" xr:uid="{7EFC5565-3836-4959-8E3D-ADC7406455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8" authorId="186" shapeId="0" xr:uid="{3E5BAC15-1FFF-4EF6-800B-D166E9643D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0" authorId="187" shapeId="0" xr:uid="{4FC9F4F9-A4F6-4296-B3B7-78B50B19AE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1" authorId="188" shapeId="0" xr:uid="{3B5DA96E-F83C-4541-B9B2-3DB2F0C03D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2" authorId="189" shapeId="0" xr:uid="{F21B67B2-CE48-4654-9ED0-710BDEA66B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3" authorId="190" shapeId="0" xr:uid="{011B6DFB-6306-4118-93EB-4EFFD7FC46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5" authorId="191" shapeId="0" xr:uid="{19BDA7DC-457E-4D0F-A239-7556FD1010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6" authorId="192" shapeId="0" xr:uid="{E8CFC80F-C441-48BA-9CBE-3307779016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8" authorId="193" shapeId="0" xr:uid="{40758F9B-8416-4727-B508-7EC6E5EDAE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39" authorId="194" shapeId="0" xr:uid="{554FA707-27DD-4520-A413-78B8647979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48" authorId="195" shapeId="0" xr:uid="{3991F708-1094-464A-BA91-525F7F5A9C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49" authorId="196" shapeId="0" xr:uid="{1B746812-5D00-47BC-83E5-A7D95C3D0D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tc={E841AD2F-9DE7-4A6E-9CFC-A4182D673E61}</author>
    <author>tc={31C2840C-5B72-45AE-959C-B6207801EC5C}</author>
    <author>tc={EFD46B87-4BA1-48E7-B414-0835A3E9D59D}</author>
    <author>tc={8603988A-DD48-4631-9D8D-C8DB15CA44B9}</author>
    <author>tc={C6D67A10-E543-4FB9-B537-427BE598A6F9}</author>
    <author>tc={E5FB9019-90C9-4E5B-AD9C-331EF85EEC65}</author>
    <author>tc={4E4EFBF9-FB8F-42B3-BEF8-7DFB1EA79B10}</author>
    <author>tc={9489E16E-857E-4B39-8447-672887023B50}</author>
    <author>tc={F3ADDCB7-F71F-44AC-94BD-DD1FE6BA556D}</author>
    <author>tc={B0D1A8CA-D3C0-4FA1-8AD1-1E277FB6D4BD}</author>
    <author>tc={873448CA-293B-4831-8D8F-B7D52363A467}</author>
    <author>Alisson Jobim Pereira Nascimento</author>
    <author>tc={461E09F9-9635-4EB6-90FA-A3EF6FCBD4E4}</author>
    <author>tc={7FDC3D91-03A8-45A0-B49C-A4E32D0A3257}</author>
    <author>tc={7842C716-0118-4C25-B66D-3F2BA40ABB3A}</author>
    <author>tc={A64AA77C-22FD-453E-8B8A-F59467928951}</author>
    <author>tc={8A8AAC2E-0321-45BF-AD77-F8BC8EB2A7A0}</author>
    <author>tc={8F2F2148-AFBA-49B1-869D-8D93BFBC8BB5}</author>
    <author>tc={0E468700-7BA6-4199-B7F0-514AFF9246EE}</author>
    <author>tc={C62ACD2F-8D66-4A09-B1BC-FBBE51C41642}</author>
    <author>tc={1A305A11-B11C-4BD6-B5E9-7D8BB7267DF1}</author>
    <author>tc={E71F7514-57AF-45EA-9C0E-CD6940E067B5}</author>
    <author>tc={475BC9DA-5743-4DF6-95BF-0246D2B47F8E}</author>
    <author>tc={7CBC7335-647F-4398-881C-35AC45453308}</author>
    <author>tc={F847A32A-3DA8-4D10-854D-837853187658}</author>
    <author>Amanda Basilio Romano</author>
    <author>tc={FEC10E4A-1B2F-4D74-8842-115F1E6A3E4F}</author>
    <author>tc={AE3258A6-5F33-4E6A-9824-10E4E0C18E52}</author>
    <author>tc={AE4B6BD1-8A41-4709-879E-A9F9C01B1D0C}</author>
    <author>tc={A032762C-7577-41FB-89FF-301E908872BE}</author>
    <author>tc={3B143543-A3A0-41C3-BF3D-CEE57CBEEEE7}</author>
    <author>tc={CAB03E11-0602-4797-AC53-E12ACA3B800F}</author>
    <author>tc={4185EBA8-8CCE-4A67-ACB5-D0B811D0E681}</author>
    <author>tc={27E849D9-FF8B-43AB-8989-B6B80A58220C}</author>
    <author>tc={A0F96E92-C8EA-4EC4-83B1-59B02E3E71EE}</author>
    <author>tc={F5D91ADE-BA6C-4F23-AD1C-4071F3A733E4}</author>
    <author>tc={A191E583-F9C2-4B22-9B2A-32E1DD2F2AAA}</author>
    <author>tc={62E234B3-2F5E-4247-BE76-4808EF57E3FD}</author>
    <author>tc={4409ED08-B017-44A6-B4EB-3C745FEA3368}</author>
    <author>tc={D689A140-8164-4A77-8F11-0715854062A2}</author>
    <author>tc={6F6F12E7-C389-47A4-8FA4-E833E9D6E9CF}</author>
    <author>tc={B8F91B2D-9E13-4E45-ACA0-8B6C0D732ECA}</author>
    <author>tc={44D41A31-DA00-4E66-9FA5-5C4E6E0F0EB9}</author>
    <author>tc={C488BB80-EA0A-4D0D-802C-A1518EFB9496}</author>
    <author>tc={1A38D662-9A94-4E0B-8E92-86F14CA5F64F}</author>
    <author>tc={E37C55C3-C1A3-417E-91ED-AF50A9CFCA51}</author>
    <author>tc={1E5BB942-2E77-4F8A-82A4-808F5E2E3CCB}</author>
    <author>tc={74DFB556-252A-4AF6-A015-2F33F958BAF1}</author>
    <author>tc={E2F73E43-53B7-4A4E-BEC9-BBA4DB8644D0}</author>
    <author>tc={A3CAB3C1-1F16-4138-B310-02095CA11D9E}</author>
    <author>tc={297E0DA9-BBC4-4EC9-BA4F-78038D6E5DE1}</author>
    <author>tc={07933AAF-5E3C-4EB5-97B2-12D99B7E6B7E}</author>
    <author>tc={F2C94E69-67E4-4666-A624-BC9211E61F11}</author>
    <author>tc={A1028D80-3DB9-4675-B9FF-C59C0FAC7911}</author>
    <author>tc={ECBA3A0F-26F1-4413-9831-3A094CB7FE34}</author>
    <author>tc={D61F9880-261B-41FE-8F1E-335D0674A04F}</author>
    <author>tc={3EC0C7A4-1383-4181-8730-5713FD204B1A}</author>
    <author>tc={E63F9A24-3B93-4D63-996F-D61810A9F250}</author>
    <author>tc={FFA80749-45E1-411B-A4D6-10E075F498D2}</author>
    <author>tc={DF276CD4-DE17-4CEB-AE78-0FA65BE642DA}</author>
    <author>tc={E305292E-FA9F-4BDC-A662-1664C9693323}</author>
    <author>tc={DC97D643-2E7D-458E-82E2-BF4EDFB4A7F3}</author>
    <author>tc={73CC108D-CB20-4181-9F8F-49F59B085FEF}</author>
    <author>tc={AEED42FC-38EE-4B43-839A-427A6E068287}</author>
    <author>tc={1F1F6021-0E66-4135-B56D-01CCDADF5832}</author>
    <author>tc={CC492D4A-6CF8-454F-AEEF-A8B2B16D42D1}</author>
    <author>tc={2A47C4EB-A355-4687-B3A1-731021D71365}</author>
    <author>tc={6A3B3EF0-7AA8-4FF0-B0F2-B7AE97788D98}</author>
    <author>tc={C83970BF-7067-41AE-A642-7C5C1AABB212}</author>
    <author>tc={FB4B4CE7-6571-4F1C-9ACB-EB4B31CC09B1}</author>
    <author>tc={7ECA4506-AD29-47EE-8F62-B0C17BA952B9}</author>
    <author>tc={6D74C462-0F5C-422B-82E9-F1A2F3A10BE6}</author>
    <author>tc={F6047C25-51FA-4121-BC39-CA54EB0F9617}</author>
    <author>tc={6B573DCE-89EA-42D8-A9ED-69B07A1D6F70}</author>
    <author>tc={7CAA7B68-1ECA-47C8-A7F6-F64D25C44B0F}</author>
    <author>tc={6B943CFD-E19E-4B1C-B9E1-51F02D915643}</author>
    <author>tc={F98146ED-CAC4-4628-B86B-6A25211CC770}</author>
    <author>tc={AA0E2CB9-6D0A-48A1-82FE-A1BFB58BC0FF}</author>
    <author>tc={45FAEDA4-74BA-423C-A835-3B83B47B5CEB}</author>
    <author>tc={25DFA5C4-7F7B-4BFA-AF17-FB46B715975E}</author>
    <author>tc={FC51523D-E776-4F21-9FB6-69AEB2BA1A5E}</author>
    <author>tc={2DBDDE6C-C19E-46E1-B26A-9E85184BF3B1}</author>
    <author>tc={0A5B9ED6-104B-484A-85D8-2E50FDCCA23A}</author>
    <author>tc={F611C0F5-143F-4D27-A026-FFCA945A5ADF}</author>
    <author>tc={DE979B48-DAF6-4024-AC57-28C02F0A5A45}</author>
    <author>tc={BA624DD9-D239-427E-8781-1D491FF2485C}</author>
    <author>tc={37C8F23C-F8B2-4DB1-9079-FC65C9259AEB}</author>
    <author>tc={0CD2EFAA-F241-4733-A7CA-F3ECC5B7CC7A}</author>
    <author>tc={CD7F5723-B3E8-4ED6-8325-46199C8FEBE6}</author>
    <author>tc={EF21BC5E-222B-46A4-AA20-C34E88A89988}</author>
    <author>tc={E5DAD845-690F-49C5-ACF2-9AAF1FDBA84B}</author>
    <author>tc={337948ED-F320-4FC1-B301-A4738D1E3944}</author>
    <author>tc={9A6919F2-63BA-441C-A880-CC891E79C9AA}</author>
    <author>tc={4CD5E054-517E-412C-9144-176176B36AD9}</author>
    <author>tc={1AD60AD1-A8A6-46E5-BEED-743FBC33C7E7}</author>
    <author>tc={8BB532DA-1325-44ED-9A31-49C20D5BBEE0}</author>
    <author>tc={45BA9F1C-761B-402F-897D-11FAF5458E16}</author>
    <author>tc={F350F099-9874-4A3C-B052-4B18040C08E7}</author>
    <author>tc={0BE207BD-1824-4DF4-8B4B-501299C1B501}</author>
    <author>tc={87B4A069-A84D-4129-BDD8-0BB2B5F00D12}</author>
    <author>tc={32F33775-62F6-4D2D-9B0C-91572EC73AA7}</author>
    <author>tc={43CD39A3-FC26-40DA-8581-42C09F708499}</author>
    <author>tc={F6D65F35-8BBE-40E0-8A38-AE1E46D99444}</author>
    <author>tc={B649D481-1EFE-4A9F-B0BA-F11E50442F86}</author>
    <author>tc={2D9095F4-1C5A-4ED9-A512-5649F6A8211E}</author>
    <author>tc={954416C3-D15C-488F-BAA4-B5D47EB34815}</author>
    <author>tc={4528B74E-F84A-49C7-A0EB-D6F107DE6D4B}</author>
    <author>tc={B994F261-F5DD-4CBF-98BC-F30481301037}</author>
    <author>tc={3889B923-6958-4B70-A7D7-74DE7B9F6C1E}</author>
    <author>tc={31C05719-CF33-4CE6-A9B9-A4665FC39CDB}</author>
    <author>tc={01752D80-E9DF-4B9D-A805-85FB1FFFE0E5}</author>
    <author>tc={7B47D6A2-BBF8-4D6C-929F-71E5FB038E88}</author>
    <author>tc={AB25C6F9-07DC-4422-8998-47E2A16E8874}</author>
    <author>tc={2BE3B8BE-04C4-42B2-B921-A1B5526A6D70}</author>
    <author>tc={ABB6BA2B-8A42-4A0E-A079-4E231577EBF9}</author>
    <author>tc={9FAF98E4-B6C0-4ACB-8653-13ACEB7E7317}</author>
    <author>tc={96D0B699-BF12-4811-A56E-83CF3757DD37}</author>
    <author>tc={354D67BD-CF7C-4E88-8538-D0C4C4698CC5}</author>
    <author>tc={E3BF2456-83FC-4B14-A8BF-C662DB3E7836}</author>
    <author>tc={4629B066-0519-4EFA-B04E-48460E349960}</author>
    <author>tc={533F828A-4563-470B-B275-5BD0EDFBEF39}</author>
    <author>tc={EEE0AB1B-E17D-47D4-B0CD-726F235E3B2F}</author>
    <author>tc={502761AF-F769-4EAD-977C-CBBD22549C85}</author>
    <author>tc={41E0EA09-91C6-4971-91FA-C3F885754189}</author>
    <author>tc={C2EBCBD9-C928-4455-A066-EA4C3D0319BF}</author>
    <author>tc={C1626328-E62C-424C-8852-AEBC1BC16ED6}</author>
    <author>tc={DE0210CC-874F-46AC-81A5-334710954B67}</author>
    <author>tc={2A82D1FB-B6E8-478A-B98B-D655AACE5FDE}</author>
    <author>tc={09D87C64-BE76-438C-9D80-BB73F99DAA3E}</author>
    <author>tc={E0439A46-BDDE-447C-A89C-775668722267}</author>
    <author>tc={5B6F6CC2-B8AB-4AE8-B44F-3E479834A58D}</author>
    <author>tc={BEA224D0-70C4-44CB-B028-1CA87E8AD693}</author>
    <author>tc={2E60F052-22F5-4AD1-9906-32C25AEE1D98}</author>
    <author>tc={68EEB823-189A-489F-902A-014170674CC7}</author>
    <author>tc={97461BAC-5F1D-4509-AE5F-17805FE63712}</author>
    <author>tc={7924AB8B-E241-480D-A8CC-062358D19279}</author>
    <author>tc={31C0D6C7-F086-4C1A-B77B-42DFFA2B808D}</author>
    <author>tc={1281CD93-899D-440D-96EF-4813B513B155}</author>
    <author>tc={B7E62F28-2EEC-4F47-B4C9-3AB74A1894CA}</author>
    <author>tc={A4A2BCB2-D423-4F4B-A8A6-EB14522EB724}</author>
    <author>tc={25C59AC5-C040-44DC-B09B-9B5C1B721F56}</author>
    <author>tc={48BCC9E3-E2B7-424B-8122-58A782D80ED4}</author>
    <author>tc={4EFB973B-D39B-4A22-B279-05798D434DC5}</author>
    <author>tc={641A363C-3DF2-4659-9498-3E0429C54C13}</author>
    <author>tc={DC2CEA14-86EB-4826-B8E8-7C4CB21F04E2}</author>
    <author>tc={E74F1868-3C66-4E1C-8F9B-05A9093FCFAA}</author>
    <author>tc={7DF367BC-87DA-4728-ACFD-CAB91F4E8861}</author>
    <author>tc={FE733A5A-A39F-4A9C-BFFB-AA31BC7E37A9}</author>
    <author>tc={2917B861-0F61-4274-8674-FF9B539FC2D3}</author>
  </authors>
  <commentList>
    <comment ref="D9" authorId="0" shapeId="0" xr:uid="{E841AD2F-9DE7-4A6E-9CFC-A4182D673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 authorId="1" shapeId="0" xr:uid="{31C2840C-5B72-45AE-959C-B6207801EC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 authorId="2" shapeId="0" xr:uid="{EFD46B87-4BA1-48E7-B414-0835A3E9D5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 authorId="3" shapeId="0" xr:uid="{8603988A-DD48-4631-9D8D-C8DB15CA44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 authorId="4" shapeId="0" xr:uid="{C6D67A10-E543-4FB9-B537-427BE598A6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 authorId="5" shapeId="0" xr:uid="{E5FB9019-90C9-4E5B-AD9C-331EF85EEC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 authorId="6" shapeId="0" xr:uid="{4E4EFBF9-FB8F-42B3-BEF8-7DFB1EA79B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 authorId="7" shapeId="0" xr:uid="{9489E16E-857E-4B39-8447-672887023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 authorId="8" shapeId="0" xr:uid="{F3ADDCB7-F71F-44AC-94BD-DD1FE6BA55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 authorId="9" shapeId="0" xr:uid="{B0D1A8CA-D3C0-4FA1-8AD1-1E277FB6D4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 authorId="10" shapeId="0" xr:uid="{873448CA-293B-4831-8D8F-B7D52363A4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1" authorId="11" shapeId="0" xr:uid="{1975B0C2-04F9-46BD-A48C-96F0D726B9BB}">
      <text>
        <r>
          <rPr>
            <b/>
            <sz val="9"/>
            <color indexed="81"/>
            <rFont val="Segoe UI"/>
            <family val="2"/>
          </rPr>
          <t>Alisson Jobim Pereira Nascimento:</t>
        </r>
        <r>
          <rPr>
            <sz val="9"/>
            <color indexed="81"/>
            <rFont val="Segoe UI"/>
            <family val="2"/>
          </rPr>
          <t xml:space="preserve">
LADO DIREITO</t>
        </r>
      </text>
    </comment>
    <comment ref="K21" authorId="11" shapeId="0" xr:uid="{753A4B8A-69A4-4E85-BEBF-3815D169323B}">
      <text>
        <r>
          <rPr>
            <b/>
            <sz val="9"/>
            <color indexed="81"/>
            <rFont val="Segoe UI"/>
            <family val="2"/>
          </rPr>
          <t>Alisson Jobim Pereira Nascimento:</t>
        </r>
        <r>
          <rPr>
            <sz val="9"/>
            <color indexed="81"/>
            <rFont val="Segoe UI"/>
            <family val="2"/>
          </rPr>
          <t xml:space="preserve">
LADO DIREITO</t>
        </r>
      </text>
    </comment>
    <comment ref="D22" authorId="12" shapeId="0" xr:uid="{461E09F9-9635-4EB6-90FA-A3EF6FCBD4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2" authorId="11" shapeId="0" xr:uid="{B7B358FE-B7B2-4F76-A8BC-ECDB0EBF58C2}">
      <text>
        <r>
          <rPr>
            <b/>
            <sz val="9"/>
            <color indexed="81"/>
            <rFont val="Segoe UI"/>
            <family val="2"/>
          </rPr>
          <t>Alisson Jobim Pereira Nascimento:</t>
        </r>
        <r>
          <rPr>
            <sz val="9"/>
            <color indexed="81"/>
            <rFont val="Segoe UI"/>
            <family val="2"/>
          </rPr>
          <t xml:space="preserve">
LADO ESQUERDO</t>
        </r>
      </text>
    </comment>
    <comment ref="K22" authorId="11" shapeId="0" xr:uid="{A7B6B11A-046E-4B0E-B7CD-085A93A8F3A5}">
      <text>
        <r>
          <rPr>
            <b/>
            <sz val="9"/>
            <color indexed="81"/>
            <rFont val="Segoe UI"/>
            <family val="2"/>
          </rPr>
          <t>Alisson Jobim Pereira Nascimento:</t>
        </r>
        <r>
          <rPr>
            <sz val="9"/>
            <color indexed="81"/>
            <rFont val="Segoe UI"/>
            <family val="2"/>
          </rPr>
          <t xml:space="preserve">
LADO ESQUERDO</t>
        </r>
      </text>
    </comment>
    <comment ref="D23" authorId="13" shapeId="0" xr:uid="{7FDC3D91-03A8-45A0-B49C-A4E32D0A32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3" authorId="11" shapeId="0" xr:uid="{996EAEB3-800E-4A7B-B768-F0474F22A11C}">
      <text>
        <r>
          <rPr>
            <b/>
            <sz val="9"/>
            <color indexed="81"/>
            <rFont val="Segoe UI"/>
            <family val="2"/>
          </rPr>
          <t>Alisson Jobim Pereira Nascimento:</t>
        </r>
        <r>
          <rPr>
            <sz val="9"/>
            <color indexed="81"/>
            <rFont val="Segoe UI"/>
            <family val="2"/>
          </rPr>
          <t xml:space="preserve">
LADO  DIREITO</t>
        </r>
      </text>
    </comment>
    <comment ref="K23" authorId="11" shapeId="0" xr:uid="{662D7F7B-ADAA-4F1A-B540-B81B2248630B}">
      <text>
        <r>
          <rPr>
            <b/>
            <sz val="9"/>
            <color indexed="81"/>
            <rFont val="Segoe UI"/>
            <family val="2"/>
          </rPr>
          <t>Alisson Jobim Pereira Nascimento:</t>
        </r>
        <r>
          <rPr>
            <sz val="9"/>
            <color indexed="81"/>
            <rFont val="Segoe UI"/>
            <family val="2"/>
          </rPr>
          <t xml:space="preserve">
LADO  DIREITO</t>
        </r>
      </text>
    </comment>
    <comment ref="D24" authorId="14" shapeId="0" xr:uid="{7842C716-0118-4C25-B66D-3F2BA40AB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4" authorId="11" shapeId="0" xr:uid="{85995203-6AC9-4524-9CD6-2767F64F0291}">
      <text>
        <r>
          <rPr>
            <b/>
            <sz val="9"/>
            <color indexed="81"/>
            <rFont val="Segoe UI"/>
            <family val="2"/>
          </rPr>
          <t>Alisson Jobim Pereira Nascimento:</t>
        </r>
        <r>
          <rPr>
            <sz val="9"/>
            <color indexed="81"/>
            <rFont val="Segoe UI"/>
            <family val="2"/>
          </rPr>
          <t xml:space="preserve">
LADO ESQUERDO</t>
        </r>
      </text>
    </comment>
    <comment ref="K24" authorId="11" shapeId="0" xr:uid="{CA75BF26-B6B5-40EC-9C48-E9EEE5BAD498}">
      <text>
        <r>
          <rPr>
            <b/>
            <sz val="9"/>
            <color indexed="81"/>
            <rFont val="Segoe UI"/>
            <family val="2"/>
          </rPr>
          <t>Alisson Jobim Pereira Nascimento:</t>
        </r>
        <r>
          <rPr>
            <sz val="9"/>
            <color indexed="81"/>
            <rFont val="Segoe UI"/>
            <family val="2"/>
          </rPr>
          <t xml:space="preserve">
LADO ESQUERDO</t>
        </r>
      </text>
    </comment>
    <comment ref="D25" authorId="15" shapeId="0" xr:uid="{A64AA77C-22FD-453E-8B8A-F594679289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6" authorId="16" shapeId="0" xr:uid="{8A8AAC2E-0321-45BF-AD77-F8BC8EB2A7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7" authorId="17" shapeId="0" xr:uid="{8F2F2148-AFBA-49B1-869D-8D93BFBC8B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8" authorId="18" shapeId="0" xr:uid="{0E468700-7BA6-4199-B7F0-514AFF9246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9" authorId="19" shapeId="0" xr:uid="{C62ACD2F-8D66-4A09-B1BC-FBBE51C416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0" authorId="20" shapeId="0" xr:uid="{1A305A11-B11C-4BD6-B5E9-7D8BB7267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1" authorId="21" shapeId="0" xr:uid="{E71F7514-57AF-45EA-9C0E-CD6940E067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3" authorId="22" shapeId="0" xr:uid="{475BC9DA-5743-4DF6-95BF-0246D2B47F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4" authorId="23" shapeId="0" xr:uid="{7CBC7335-647F-4398-881C-35AC454533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37" authorId="24" shapeId="0" xr:uid="{F847A32A-3DA8-4D10-854D-837853187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P37" authorId="25" shapeId="0" xr:uid="{5C2BCB46-9EB9-4180-824F-B81A3CEE1707}">
      <text>
        <r>
          <rPr>
            <b/>
            <sz val="9"/>
            <color indexed="81"/>
            <rFont val="Segoe UI"/>
            <family val="2"/>
          </rPr>
          <t>3,03 km de 43,94 km previstos</t>
        </r>
      </text>
    </comment>
    <comment ref="BQ37" authorId="26" shapeId="0" xr:uid="{FEC10E4A-1B2F-4D74-8842-115F1E6A3E4F}">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3,03 km no quinto ano e o restante 22 e 23 ano. Por isso coloquei percentual de 4%.</t>
      </text>
    </comment>
    <comment ref="D38" authorId="27" shapeId="0" xr:uid="{AE3258A6-5F33-4E6A-9824-10E4E0C18E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T38" authorId="25" shapeId="0" xr:uid="{C44E639E-609D-46B2-9215-D016E99208C5}">
      <text>
        <r>
          <rPr>
            <sz val="9"/>
            <color indexed="81"/>
            <rFont val="Segoe UI"/>
            <family val="2"/>
          </rPr>
          <t xml:space="preserve">
03/02/2023</t>
        </r>
      </text>
    </comment>
    <comment ref="D39" authorId="28" shapeId="0" xr:uid="{AE4B6BD1-8A41-4709-879E-A9F9C01B1D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0" authorId="29" shapeId="0" xr:uid="{A032762C-7577-41FB-89FF-301E908872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2" authorId="30" shapeId="0" xr:uid="{3B143543-A3A0-41C3-BF3D-CEE57CBEEE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3" authorId="31" shapeId="0" xr:uid="{CAB03E11-0602-4797-AC53-E12ACA3B80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5" authorId="32" shapeId="0" xr:uid="{4185EBA8-8CCE-4A67-ACB5-D0B811D0E6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6" authorId="33" shapeId="0" xr:uid="{27E849D9-FF8B-43AB-8989-B6B80A5822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49" authorId="34" shapeId="0" xr:uid="{A0F96E92-C8EA-4EC4-83B1-59B02E3E71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0" authorId="35" shapeId="0" xr:uid="{F5D91ADE-BA6C-4F23-AD1C-4071F3A733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1" authorId="36" shapeId="0" xr:uid="{A191E583-F9C2-4B22-9B2A-32E1DD2F2A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2" authorId="37" shapeId="0" xr:uid="{62E234B3-2F5E-4247-BE76-4808EF57E3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3" authorId="38" shapeId="0" xr:uid="{4409ED08-B017-44A6-B4EB-3C745FEA33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4" authorId="39" shapeId="0" xr:uid="{D689A140-8164-4A77-8F11-0715854062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7" authorId="40" shapeId="0" xr:uid="{6F6F12E7-C389-47A4-8FA4-E833E9D6E9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8" authorId="41" shapeId="0" xr:uid="{B8F91B2D-9E13-4E45-ACA0-8B6C0D732E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59" authorId="42" shapeId="0" xr:uid="{44D41A31-DA00-4E66-9FA5-5C4E6E0F0E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B59" authorId="43" shapeId="0" xr:uid="{C488BB80-EA0A-4D0D-802C-A1518EFB9496}">
      <text>
        <t>[Comentário encadeado]
Sua versão do Excel permite que você leia este comentário encadeado, no entanto, as edições serão removidas se o arquivo for aberto em uma versão mais recente do Excel. Saiba mais: https://go.microsoft.com/fwlink/?linkid=870924
Comentário:
    Dos 5,81 km do trecho, 2,75 já está duplicado, faltando duplicar 3,06 segundo o PER.</t>
      </text>
    </comment>
    <comment ref="D60" authorId="44" shapeId="0" xr:uid="{1A38D662-9A94-4E0B-8E92-86F14CA5F6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2" authorId="45" shapeId="0" xr:uid="{E37C55C3-C1A3-417E-91ED-AF50A9CFCA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3" authorId="46" shapeId="0" xr:uid="{1E5BB942-2E77-4F8A-82A4-808F5E2E3CC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5" authorId="47" shapeId="0" xr:uid="{74DFB556-252A-4AF6-A015-2F33F958BA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6" authorId="48" shapeId="0" xr:uid="{E2F73E43-53B7-4A4E-BEC9-BBA4DB8644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8" authorId="49" shapeId="0" xr:uid="{A3CAB3C1-1F16-4138-B310-02095CA11D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69" authorId="50" shapeId="0" xr:uid="{297E0DA9-BBC4-4EC9-BA4F-78038D6E5D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1" authorId="51" shapeId="0" xr:uid="{07933AAF-5E3C-4EB5-97B2-12D99B7E6B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2" authorId="52" shapeId="0" xr:uid="{F2C94E69-67E4-4666-A624-BC9211E61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4" authorId="53" shapeId="0" xr:uid="{A1028D80-3DB9-4675-B9FF-C59C0FAC79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5" authorId="54" shapeId="0" xr:uid="{ECBA3A0F-26F1-4413-9831-3A094CB7FE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8" authorId="55" shapeId="0" xr:uid="{D61F9880-261B-41FE-8F1E-335D0674A0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79" authorId="56" shapeId="0" xr:uid="{3EC0C7A4-1383-4181-8730-5713FD204B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1" authorId="57" shapeId="0" xr:uid="{E63F9A24-3B93-4D63-996F-D61810A9F2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2" authorId="58" shapeId="0" xr:uid="{FFA80749-45E1-411B-A4D6-10E075F498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4" authorId="59" shapeId="0" xr:uid="{DF276CD4-DE17-4CEB-AE78-0FA65BE642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5" authorId="60" shapeId="0" xr:uid="{E305292E-FA9F-4BDC-A662-1664C96933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7" authorId="61" shapeId="0" xr:uid="{DC97D643-2E7D-458E-82E2-BF4EDFB4A7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88" authorId="62" shapeId="0" xr:uid="{73CC108D-CB20-4181-9F8F-49F59B085F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1" authorId="63" shapeId="0" xr:uid="{AEED42FC-38EE-4B43-839A-427A6E0682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2" authorId="64" shapeId="0" xr:uid="{1F1F6021-0E66-4135-B56D-01CCDADF5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3" authorId="65" shapeId="0" xr:uid="{CC492D4A-6CF8-454F-AEEF-A8B2B16D42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4" authorId="66" shapeId="0" xr:uid="{2A47C4EB-A355-4687-B3A1-731021D713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95" authorId="67" shapeId="0" xr:uid="{6A3B3EF0-7AA8-4FF0-B0F2-B7AE97788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5" authorId="68" shapeId="0" xr:uid="{C83970BF-7067-41AE-A642-7C5C1AABB212}">
      <text>
        <t>[Comentário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t>
      </text>
    </comment>
    <comment ref="D96" authorId="69" shapeId="0" xr:uid="{FB4B4CE7-6571-4F1C-9ACB-EB4B31CC09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6" authorId="70" shapeId="0" xr:uid="{7ECA4506-AD29-47EE-8F62-B0C17BA952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D97" authorId="71" shapeId="0" xr:uid="{6D74C462-0F5C-422B-82E9-F1A2F3A10B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L97" authorId="72" shapeId="0" xr:uid="{F6047C25-51FA-4121-BC39-CA54EB0F96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Excepcionalmente foi colocado este tipo de OAE (Rotatória alongada) por que se trata de trecho muito importante DA RODOVIA.
</t>
      </text>
    </comment>
    <comment ref="D99" authorId="73" shapeId="0" xr:uid="{6B573DCE-89EA-42D8-A9ED-69B07A1D6F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0" authorId="74" shapeId="0" xr:uid="{7CAA7B68-1ECA-47C8-A7F6-F64D25C44B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1" authorId="75" shapeId="0" xr:uid="{6B943CFD-E19E-4B1C-B9E1-51F02D9156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2" authorId="76" shapeId="0" xr:uid="{F98146ED-CAC4-4628-B86B-6A25211CC7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3" authorId="77" shapeId="0" xr:uid="{AA0E2CB9-6D0A-48A1-82FE-A1BFB58BC0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4" authorId="78" shapeId="0" xr:uid="{45FAEDA4-74BA-423C-A835-3B83B47B5C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5" authorId="79" shapeId="0" xr:uid="{25DFA5C4-7F7B-4BFA-AF17-FB46B71597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6" authorId="80" shapeId="0" xr:uid="{FC51523D-E776-4F21-9FB6-69AEB2BA1A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08" authorId="81" shapeId="0" xr:uid="{2DBDDE6C-C19E-46E1-B26A-9E85184BF3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08" authorId="82" shapeId="0" xr:uid="{0A5B9ED6-104B-484A-85D8-2E50FDCCA2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09" authorId="83" shapeId="0" xr:uid="{F611C0F5-143F-4D27-A026-FFCA945A5A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09" authorId="84" shapeId="0" xr:uid="{DE979B48-DAF6-4024-AC57-28C02F0A5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10" authorId="85" shapeId="0" xr:uid="{BA624DD9-D239-427E-8781-1D491FF248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L110" authorId="86" shapeId="0" xr:uid="{37C8F23C-F8B2-4DB1-9079-FC65C9259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Acesso na perpendicular da rodovia
</t>
      </text>
    </comment>
    <comment ref="D113" authorId="87" shapeId="0" xr:uid="{0CD2EFAA-F241-4733-A7CA-F3ECC5B7CC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4" authorId="88" shapeId="0" xr:uid="{CD7F5723-B3E8-4ED6-8325-46199C8FEB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5" authorId="89" shapeId="0" xr:uid="{EF21BC5E-222B-46A4-AA20-C34E88A899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6" authorId="90" shapeId="0" xr:uid="{E5DAD845-690F-49C5-ACF2-9AAF1FDBA8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7" authorId="91" shapeId="0" xr:uid="{337948ED-F320-4FC1-B301-A4738D1E39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18" authorId="92" shapeId="0" xr:uid="{9A6919F2-63BA-441C-A880-CC891E79C9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0" authorId="93" shapeId="0" xr:uid="{4CD5E054-517E-412C-9144-176176B36A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1" authorId="94" shapeId="0" xr:uid="{1AD60AD1-A8A6-46E5-BEED-743FBC33C7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3" authorId="95" shapeId="0" xr:uid="{8BB532DA-1325-44ED-9A31-49C20D5BBE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4" authorId="96" shapeId="0" xr:uid="{45BA9F1C-761B-402F-897D-11FAF5458E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6" authorId="97" shapeId="0" xr:uid="{F350F099-9874-4A3C-B052-4B18040C0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27" authorId="98" shapeId="0" xr:uid="{0BE207BD-1824-4DF4-8B4B-501299C1B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8" authorId="99" shapeId="0" xr:uid="{87B4A069-A84D-4129-BDD8-0BB2B5F00D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39" authorId="100" shapeId="0" xr:uid="{32F33775-62F6-4D2D-9B0C-91572EC73A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1" authorId="101" shapeId="0" xr:uid="{43CD39A3-FC26-40DA-8581-42C09F7084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2" authorId="102" shapeId="0" xr:uid="{F6D65F35-8BBE-40E0-8A38-AE1E46D994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3" authorId="103" shapeId="0" xr:uid="{B649D481-1EFE-4A9F-B0BA-F11E50442F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4" authorId="104" shapeId="0" xr:uid="{2D9095F4-1C5A-4ED9-A512-5649F6A82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5" authorId="105" shapeId="0" xr:uid="{954416C3-D15C-488F-BAA4-B5D47EB348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6" authorId="106" shapeId="0" xr:uid="{4528B74E-F84A-49C7-A0EB-D6F107DE6D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49" authorId="107" shapeId="0" xr:uid="{B994F261-F5DD-4CBF-98BC-F304813010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0" authorId="108" shapeId="0" xr:uid="{3889B923-6958-4B70-A7D7-74DE7B9F6C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2" authorId="109" shapeId="0" xr:uid="{31C05719-CF33-4CE6-A9B9-A4665FC39C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3" authorId="110" shapeId="0" xr:uid="{01752D80-E9DF-4B9D-A805-85FB1FFFE0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55" authorId="111" shapeId="0" xr:uid="{7B47D6A2-BBF8-4D6C-929F-71E5FB038E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55" authorId="112" shapeId="0" xr:uid="{AB25C6F9-07DC-4422-8998-47E2A16E88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56" authorId="113" shapeId="0" xr:uid="{2BE3B8BE-04C4-42B2-B921-A1B5526A6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56" authorId="114" shapeId="0" xr:uid="{ABB6BA2B-8A42-4A0E-A079-4E231577EB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D159" authorId="115" shapeId="0" xr:uid="{9FAF98E4-B6C0-4ACB-8653-13ACEB7E73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0" authorId="116" shapeId="0" xr:uid="{96D0B699-BF12-4811-A56E-83CF3757DD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2" authorId="117" shapeId="0" xr:uid="{354D67BD-CF7C-4E88-8538-D0C4C4698C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3" authorId="118" shapeId="0" xr:uid="{E3BF2456-83FC-4B14-A8BF-C662DB3E78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6" authorId="119" shapeId="0" xr:uid="{4629B066-0519-4EFA-B04E-48460E3499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7" authorId="120" shapeId="0" xr:uid="{533F828A-4563-470B-B275-5BD0EDFBEF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69" authorId="121" shapeId="0" xr:uid="{EEE0AB1B-E17D-47D4-B0CD-726F235E3B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0" authorId="122" shapeId="0" xr:uid="{502761AF-F769-4EAD-977C-CBBD22549C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3" authorId="123" shapeId="0" xr:uid="{41E0EA09-91C6-4971-91FA-C3F8857541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D173" authorId="124" shapeId="0" xr:uid="{C2EBCBD9-C928-4455-A066-EA4C3D0319BF}">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O173" authorId="125" shapeId="0" xr:uid="{C1626328-E62C-424C-8852-AEBC1BC16ED6}">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D174" authorId="126" shapeId="0" xr:uid="{DE0210CC-874F-46AC-81A5-334710954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77" authorId="127" shapeId="0" xr:uid="{2A82D1FB-B6E8-478A-B98B-D655AACE5F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77" authorId="128" shapeId="0" xr:uid="{09D87C64-BE76-438C-9D80-BB73F99DAA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D178" authorId="129" shapeId="0" xr:uid="{E0439A46-BDDE-447C-A89C-7756687222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R178" authorId="130" shapeId="0" xr:uid="{5B6F6CC2-B8AB-4AE8-B44F-3E479834A5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D181" authorId="131" shapeId="0" xr:uid="{BEA224D0-70C4-44CB-B028-1CA87E8AD6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2" authorId="132" shapeId="0" xr:uid="{2E60F052-22F5-4AD1-9906-32C25AEE1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4" authorId="133" shapeId="0" xr:uid="{68EEB823-189A-489F-902A-014170674CC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5" authorId="134" shapeId="0" xr:uid="{97461BAC-5F1D-4509-AE5F-17805FE637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7" authorId="135" shapeId="0" xr:uid="{7924AB8B-E241-480D-A8CC-062358D192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88" authorId="136" shapeId="0" xr:uid="{31C0D6C7-F086-4C1A-B77B-42DFFA2B80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0" authorId="137" shapeId="0" xr:uid="{1281CD93-899D-440D-96EF-4813B513B1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1" authorId="138" shapeId="0" xr:uid="{B7E62F28-2EEC-4F47-B4C9-3AB74A1894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4" authorId="139" shapeId="0" xr:uid="{A4A2BCB2-D423-4F4B-A8A6-EB14522EB7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5" authorId="140" shapeId="0" xr:uid="{25C59AC5-C040-44DC-B09B-9B5C1B721F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7" authorId="141" shapeId="0" xr:uid="{48BCC9E3-E2B7-424B-8122-58A782D80E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198" authorId="142" shapeId="0" xr:uid="{4EFB973B-D39B-4A22-B279-05798D434D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0" authorId="143" shapeId="0" xr:uid="{641A363C-3DF2-4659-9498-3E0429C54C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1" authorId="144" shapeId="0" xr:uid="{DC2CEA14-86EB-4826-B8E8-7C4CB21F04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3" authorId="145" shapeId="0" xr:uid="{E74F1868-3C66-4E1C-8F9B-05A9093FCF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14" authorId="146" shapeId="0" xr:uid="{7DF367BC-87DA-4728-ACFD-CAB91F4E88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3" authorId="147" shapeId="0" xr:uid="{FE733A5A-A39F-4A9C-BFFB-AA31BC7E37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224" authorId="148" shapeId="0" xr:uid="{2917B861-0F61-4274-8674-FF9B539FC2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tc={CD23E44C-F3C8-4860-AF79-B92E30A08F14}</author>
    <author>tc={34CDAFD8-DCB1-4B59-88D9-CEA1143780A9}</author>
    <author>tc={501C7C5E-69B3-4625-BA3D-2FF40FF48708}</author>
    <author>tc={851002BB-3A37-4DF0-9EE9-E31A701628E6}</author>
    <author>tc={8E96810E-7CEA-4EEE-9A3E-05FCADD36FD0}</author>
    <author>tc={A02034B8-0405-4EBE-B92C-94393F193BC5}</author>
    <author>tc={AEB507E9-3984-424B-A571-9E43D33F0B19}</author>
    <author>tc={96CB7332-DF80-4265-AE21-7684926BA575}</author>
    <author>tc={53C9964F-356B-4DEC-8333-5BAD5483384E}</author>
    <author>tc={6B01D964-919F-4757-8B01-AA15387E2687}</author>
    <author>tc={1CAA5DD2-5CA5-45A5-8684-D5D2DF0ECC15}</author>
    <author>tc={F1353657-ED22-44CA-B7AE-B54D90E4154A}</author>
    <author>Alisson Jobim Pereira Nascimento</author>
    <author>tc={649CE45A-2822-46EA-B37D-AE1B5F7432A1}</author>
    <author>tc={480BE8F1-2C47-4930-A00F-F57FB6F3FD1D}</author>
    <author>tc={549FC960-6593-41AC-9024-1F0299F0C3E7}</author>
    <author>tc={4DFABBF2-899D-43CF-BF3C-4811C45E72ED}</author>
    <author>tc={407A985E-D648-4A9D-8942-7E743EAF43A7}</author>
    <author>tc={7050C6C1-E277-466D-88A9-0EF4F5A5D5A5}</author>
    <author>tc={B135E677-E7BE-4379-9D0A-AF3704319159}</author>
    <author>tc={528B6F49-4059-47E8-AD22-604AE4FE8B67}</author>
    <author>tc={6F1B7948-2839-496E-B0A0-ADBE49DB60D8}</author>
    <author>tc={40C7343C-BD53-4B50-8C0D-DC5427F2E4E8}</author>
    <author>tc={86CD2646-C453-4E85-AEBE-600498BABB27}</author>
    <author>tc={7232A76A-4413-4DAC-A95F-89E91AF89FE3}</author>
    <author>tc={767ACDD5-8D1E-4524-BB5C-A4ECBE6B106A}</author>
    <author>tc={23611B61-C37D-4886-868F-F9E6EB06C040}</author>
    <author>tc={9C184E8D-5558-41B9-BA2B-EDFDB5404ED5}</author>
    <author>tc={5205E410-13D2-4F7A-84FE-B07C4F5D43D2}</author>
    <author>tc={A2400EB5-4FB5-4DC3-8860-B95AD837CC02}</author>
    <author>tc={1DF4E804-1E94-4C04-890C-9901AD0ECE86}</author>
    <author>tc={03CC039C-753E-4EAA-BD72-D7E1BA84B355}</author>
    <author>tc={66BE33FE-A9D5-40D3-8E6C-8E290FD808C3}</author>
    <author>tc={67294390-0BD4-44B2-92ED-AE40EC0DCDE6}</author>
    <author>tc={1231A097-C553-4521-9957-F42F49F19E2A}</author>
    <author>tc={A5C52CB7-5127-4694-9AA3-B1ACD681DD70}</author>
    <author>tc={A9DDAC30-B7E4-4882-9814-71D9BA84B66B}</author>
    <author>tc={C8264EFF-02FF-4E06-AA38-450F0DA7AE29}</author>
    <author>tc={3F9CDB55-8794-4E03-9270-59DBD41704D9}</author>
    <author>Amanda Basilio Romano</author>
    <author>tc={E5BD14CE-F1F7-445C-9B34-9543D2C26EEB}</author>
    <author>tc={92AA9191-2877-459B-B089-F6BD4A293C76}</author>
    <author>tc={BF6ACC89-4B4C-4926-BB2F-EC08A503E082}</author>
    <author>tc={D0C9AFC8-F78A-41DD-901E-F8EEE95C089F}</author>
    <author>tc={72DAC678-00CD-4C72-93EA-6D3689893320}</author>
    <author>tc={5DF06778-A4CB-44E4-B665-B8CFAA9B3843}</author>
    <author>tc={B920F4EC-5CB5-4FB2-8437-8D9CB6700318}</author>
    <author>tc={3A503E7E-5C54-4515-8B33-384091663B50}</author>
    <author>tc={E6B29D62-C41A-4091-874D-4E2A9A591E82}</author>
    <author>tc={944799C7-06D1-4C9E-9021-DBF55028E01C}</author>
    <author>tc={8A8F4291-2CD9-4F4F-8E6E-07DDDC4020FD}</author>
    <author>tc={86DECA16-C1E7-4CCB-9AC5-27B4B6FA09F4}</author>
    <author>tc={E7D1A8CA-0809-4ECB-BEE1-C091B56BCEA6}</author>
    <author>tc={DA63F370-1FAE-4A53-B672-4340B2400A2B}</author>
    <author>tc={1D6864AC-0849-4F37-84F5-5B1C6E383174}</author>
    <author>tc={8D800FF6-034A-4A6B-ACD4-AD0DAA4688B5}</author>
    <author>tc={122C9C98-CD1B-4805-84BA-97BCC8B4D8D4}</author>
    <author>tc={B1CD3C41-5E79-4E5D-90EF-58ADD4E5E746}</author>
    <author>tc={CB27EE9C-D601-4AE8-A240-B2AAB62C2292}</author>
    <author>tc={3F202AFE-206E-4852-9467-0D4C1F25491B}</author>
    <author>tc={6C0A6590-32E3-48E6-B8A8-A83D1DD72281}</author>
    <author>tc={8A88D1D5-7531-442B-8054-C1091B2DCF5A}</author>
    <author>tc={BD3B0E0E-9B8C-4CEF-A6F7-8AD0278C282E}</author>
    <author>tc={006C109C-0C10-4760-8A19-6B5B93E8D60B}</author>
    <author>tc={8A478B09-6BC4-4888-B785-3C5FA28C5794}</author>
    <author>tc={3817E51E-A40A-44CF-8DDF-DC07309FBE48}</author>
    <author>tc={6652B003-0073-4D05-B04B-3E83BA4E80AA}</author>
    <author>tc={F1529739-4DC0-4532-80E8-827D46CBB8CA}</author>
    <author>tc={06066C29-79B2-4BA7-90CD-5CC088375532}</author>
    <author>tc={CD7A1787-2095-481F-BD7C-D03B94AA7D05}</author>
    <author>tc={F58015F3-7EB5-49FD-BB17-0118E42A4097}</author>
    <author>tc={789486A9-7590-4010-A1EB-4DBC6C822BEC}</author>
    <author>tc={F808327A-1EE9-4BCF-9EE4-4FA7BCF30B4B}</author>
    <author>tc={A19ABC06-B29B-43B4-AFA9-4E0047A154F4}</author>
    <author>tc={C84AD74F-3B1F-4E1D-B089-374B36C8DF87}</author>
    <author>tc={48EA0B52-DC45-4333-96AF-BA643A4252BF}</author>
    <author>tc={E357F296-0F93-4504-BB57-02CB3A7C2BB3}</author>
    <author>tc={27B3A334-E787-4E8D-B5B8-F2D96A551A27}</author>
    <author>tc={5836047D-D125-4258-BB99-D3A5E66690C4}</author>
    <author>tc={7DBFCF12-B720-4848-AF46-CBE1D9788336}</author>
    <author>tc={07EB8785-A0AD-480A-B110-48B9657C30B5}</author>
    <author>tc={E6B83C2A-4697-4C26-9E46-D2D5D31165E0}</author>
    <author>tc={A529D5C9-4961-4F26-9B44-147687AF75CA}</author>
    <author>tc={B78AC227-B7D1-46B6-8344-3BBEC5E156E1}</author>
    <author>tc={7A32F66C-067F-487A-9F08-F3B445C7C98D}</author>
    <author>tc={2BF0E78F-35AC-49F1-8DFF-731CB9C240B8}</author>
    <author>tc={2E26C3FA-9F49-461F-B60E-E0685CE1EDE8}</author>
    <author>tc={F85CD28C-FC02-4F21-9B81-423DA96C6963}</author>
    <author>tc={DFF67349-0B8C-45F0-A110-3964616AF9C5}</author>
    <author>tc={D97B2174-2777-496E-A56F-CB3C2C6D6A0B}</author>
    <author>tc={A2ECE201-2544-4283-A7D5-9E7F61052E12}</author>
    <author>tc={A72056EE-150D-485E-AFAB-7068296A751F}</author>
    <author>tc={20094192-05E5-41C2-BC0F-630E99C8214E}</author>
    <author>tc={42CFC50B-928F-4489-8E39-BB3D37560C44}</author>
    <author>tc={808EC804-87F9-42C1-B40F-F67223A2B3ED}</author>
    <author>tc={9D6FDAF4-6C97-48E5-A223-2B082AF756B5}</author>
    <author>tc={982C45CF-5EB0-4724-BF61-C05C938C20E9}</author>
    <author>tc={C4A1B260-F4D9-446A-9362-5DF6DF4103A2}</author>
    <author>tc={1AC11552-B8AC-4E5F-8987-406EA14E8D98}</author>
    <author>tc={E2DD78C9-E941-4081-9F5B-0D2057B5DBEF}</author>
    <author>tc={3F61AF8F-DF68-41E3-8A67-B542AB5063F0}</author>
    <author>tc={7EEE88AD-AB52-41F6-AE0F-52A28F30D1A2}</author>
    <author>tc={BC2920C9-7FB8-4430-93A2-06FE7886970E}</author>
    <author>tc={26BF4BEC-BB33-426F-B436-AD2AE4C46FCA}</author>
    <author>tc={31387544-DC97-4808-B92D-6756EAC67E8B}</author>
    <author>tc={15D660BE-BEE1-4F60-883F-BB084ECACF51}</author>
    <author>tc={22A78665-7E2E-48CD-9943-1FEED8CFE8CF}</author>
    <author>tc={CF57C594-8309-47D9-BE5B-CAC1CC8544F9}</author>
    <author>tc={8868DDB0-C082-44AB-A09F-710908A038F3}</author>
    <author>tc={0DF7CACC-CAD1-4730-AE89-3DBF57EF185A}</author>
    <author>tc={743476BD-0557-4202-8FFA-B2957BE12FBF}</author>
    <author>tc={99FB45CA-8C79-45B8-84F3-3AEA9146A78A}</author>
    <author>tc={59E0B7FB-38F0-408F-BFE9-3190BDF4FE4C}</author>
    <author>tc={EE83029E-0F30-4DD2-9012-F17170431CA3}</author>
    <author>tc={99AE6B55-6D4D-461A-9151-03343B830050}</author>
    <author>tc={4F0D0FAA-4A1C-4939-A3AA-7B39B19FFD97}</author>
    <author>tc={1C443E6F-F250-48B9-8B6E-355A3AF133FF}</author>
    <author>tc={349850EF-E32B-449C-A629-23E62E3149B9}</author>
    <author>tc={F7E12E88-3782-489D-A2EA-36A8280E9180}</author>
    <author>tc={726E6593-F6C6-44C5-92F6-15ABCF26EDAA}</author>
    <author>tc={50990EF8-C417-43B9-8D76-079FEE2D5A1C}</author>
    <author>tc={C4F88947-07DA-4154-A29A-A03BC277BCA6}</author>
    <author>tc={C967D25A-B4C5-4E03-9A97-BFF862D9E109}</author>
    <author>tc={F5617574-CFC7-4740-ADD1-29641B17751B}</author>
    <author>tc={1A0EF97F-7DD5-4682-BD5F-14C513B3DE5C}</author>
    <author>tc={DEDD7719-4812-4FD9-AC96-C02B5CF5ADF0}</author>
    <author>tc={EF408955-5162-47D6-99B0-A0399CD58228}</author>
    <author>tc={E2358C90-034D-41A0-9625-3D8C30665BFD}</author>
    <author>tc={E00D376B-F8D0-4574-9FD6-61216F867299}</author>
    <author>tc={8E71F5C3-5A08-4992-9A44-3C5F106D7C87}</author>
    <author>tc={9757BF1A-0A42-4745-9C7B-5B48DFDEE6CE}</author>
    <author>tc={DA2FD3F3-31FB-4DC4-A17C-CC8B7C8853F2}</author>
    <author>tc={A11782D2-D831-432E-B177-F568F412F23E}</author>
    <author>tc={1B04752C-24A8-436D-B9D9-DA8CD40CB0FC}</author>
    <author>tc={5962EEF0-1EA4-4972-BD59-58815EE6BC02}</author>
    <author>tc={4454AA3B-CB87-4737-83FB-32C15637F5DC}</author>
    <author>tc={6779E612-6DDB-4C5F-B309-B6421E9004AE}</author>
    <author>tc={7EBE8CE2-C9A4-4BB4-ADB3-9D55F9AA1E17}</author>
    <author>tc={9E3C0BA0-163F-4807-BD9D-E33439A93AB7}</author>
    <author>tc={E629F0F3-FE6D-4428-A555-BBC3A7473D7B}</author>
    <author>tc={CAB838C9-320D-424D-9335-C86559DCEFFD}</author>
    <author>tc={9DC5FDD4-8B73-4E61-BE98-B21BA55FCCA2}</author>
    <author>tc={9CE224AA-79EF-4963-A0D9-0347D5726DD8}</author>
    <author>tc={EB142463-B6F3-4E47-9080-543149F79FF1}</author>
    <author>tc={0DEE903E-3278-402E-91CF-06E38D808FB1}</author>
    <author>tc={4245F2B5-F1B4-484A-BB5A-08304A59B3F8}</author>
    <author>tc={97BCD791-4CFC-4682-A8DA-D196901A77EF}</author>
    <author>tc={20ED27DC-4742-45CE-8DFC-665394E80C06}</author>
    <author>tc={5E265C76-4A13-4F38-9204-98CCE1E17F4F}</author>
    <author>tc={77B1F9B4-52E1-4A31-A20A-CD1006157C43}</author>
    <author>tc={4FB34713-2585-48EC-9E0C-C44229C8F3F6}</author>
    <author>tc={FA4D28B3-056F-40E7-BAED-F8BC83C76DBF}</author>
    <author>tc={430D0C87-C8D6-47B6-85ED-BDD7D18E7CB2}</author>
    <author>tc={469CE662-139D-4489-BA12-47BA33BFD63C}</author>
    <author>tc={B0258075-FEEF-40D5-A480-05B7FCE6BAEE}</author>
    <author>tc={E90FFF22-83D0-43E0-9762-0802546D0E42}</author>
    <author>tc={F1DFDA9D-7784-47B3-9202-53C9D8777394}</author>
    <author>tc={8758F357-1DEA-40D1-8C25-ABCB01372691}</author>
    <author>tc={77C73760-16E7-45A2-9DC4-210A007655FD}</author>
    <author>tc={4DC916B6-A3F1-46D0-A2AE-D15A7859D50F}</author>
    <author>tc={02679AE8-C88F-4D7C-A237-1C8877CD2C61}</author>
    <author>tc={007AD12B-41BD-43EF-A43B-F188ED42E937}</author>
    <author>tc={A62CAA70-F28F-408A-9187-6DB9059315D3}</author>
    <author>tc={03988E59-6B81-448F-BCF8-3BFDB6B1C0B8}</author>
    <author>tc={6F81525B-CAC2-4D58-8FEF-9775BA84C545}</author>
    <author>tc={73AF8656-658F-45CB-A06E-FC1C8F1BEEAA}</author>
    <author>tc={4ABCD34E-2ECE-40C6-9DB5-E965B21A56AB}</author>
    <author>tc={59603151-95A9-42DB-A489-C4DEE5E99846}</author>
    <author>tc={A4FE0859-45E2-4B3C-9E04-58030744729F}</author>
    <author>tc={3B547EA7-B2B3-4609-A2A2-93D890366969}</author>
    <author>tc={01A15769-67DF-48C2-BC7A-C7445AB034B4}</author>
    <author>tc={B6D31C80-F559-4781-9D6B-10989AA43128}</author>
    <author>tc={5116E3DE-07CE-4825-ACDA-5905942DF969}</author>
    <author>tc={F8733B6C-B211-4867-B554-1509F3B5181F}</author>
    <author>tc={A2BEA16A-7678-44CB-B054-F9A5728D3747}</author>
    <author>tc={6F523CE3-2EE9-4ACA-A567-1E9A06CDD23E}</author>
    <author>tc={85E423D0-FEDA-42F4-A8FF-6E7FD3D15BDB}</author>
    <author>tc={CFC7F9EC-7010-45C0-978A-C63976AC9EAB}</author>
    <author>tc={90B59883-E314-4A3A-92F1-CAF0573C9A90}</author>
    <author>tc={600A6E9A-CDE7-4FCE-AF63-326ADC0D7A1A}</author>
    <author>tc={E82E2F56-B816-4CEB-9969-CCE43B175822}</author>
    <author>tc={F75F3242-27CC-4DD6-B99F-3DDA623942D2}</author>
    <author>tc={01EC8FC7-1294-487C-AA75-EDFA71B6D928}</author>
    <author>tc={A45355D6-EFF1-4ECB-8338-4906CC70996A}</author>
    <author>tc={5CAC6644-52A2-402A-883D-3662E82946DE}</author>
    <author>tc={DF445A73-9952-4B49-862C-82DC79029148}</author>
    <author>tc={C50AC96A-6B92-4F03-9E9A-D53D01A734A3}</author>
    <author>tc={5FF44482-E0D4-4D92-B7EF-5B462E6DBA4A}</author>
    <author>tc={C1DDF606-B9B8-4656-9AF5-1A9540DEA088}</author>
    <author>tc={6D723360-5BC9-4899-BCA0-DE47B6A1F4D1}</author>
    <author>tc={357DFF4B-6862-46EB-9FC8-E8D32302F662}</author>
    <author>tc={508FFE70-E9C5-47AB-B1AD-CA5479815856}</author>
    <author>tc={7534DF76-F953-4922-B29D-98B23BDA6D5E}</author>
    <author>tc={DF93DF81-0222-4F4A-B9ED-EA6617C1274F}</author>
    <author>tc={8DE311CB-E23D-4B7F-BA7D-5BF9F7979F3E}</author>
    <author>tc={7E1D463F-DD5A-495A-BD35-FDCBE881CF71}</author>
    <author>tc={E34C1C8C-50A3-4686-8514-6B713691EC8A}</author>
    <author>tc={A340E0FD-81F8-45FE-9524-E73AF21596F2}</author>
    <author>tc={CEF52758-E141-45C2-BF49-EC71C1DD26FC}</author>
    <author>tc={B66EDC02-24F7-422F-B194-277DDFF269A7}</author>
    <author>tc={AD28B09A-317D-4D0D-9E6E-4B6C9881F5CF}</author>
    <author>tc={EF7BDD26-8F68-4BCF-8871-D428D213F3CF}</author>
    <author>tc={E3873545-085E-4278-9983-DAA87654AFC4}</author>
    <author>tc={F16A35A7-7D5D-4970-93AD-3A9EEB131C6C}</author>
    <author>tc={11DAAAEA-DB84-4339-B0D9-EF43C8C05642}</author>
    <author>tc={D482EBD5-CFC8-467C-8010-CEFEDA585EB9}</author>
    <author>tc={E2D5E560-0FB4-4FAA-9198-CFE0F1AAC35E}</author>
    <author>tc={62DE332B-56FF-4B0D-A48A-634642A3A93B}</author>
    <author>tc={46CE0719-B247-4F14-91BC-7C040A746FDB}</author>
    <author>tc={13E7D18C-0353-40C6-9FE3-B2879DA45B30}</author>
    <author>tc={8514CE4D-4466-488B-AE37-43C31D6B22BA}</author>
    <author>tc={8F59C992-9A30-4CED-8C03-AFF3AE0C0893}</author>
    <author>tc={1CC9944A-2F2B-4AC7-89CA-3D74F33FD5CC}</author>
    <author>tc={25913583-21FF-4FF9-897F-CC81161FC3D7}</author>
    <author>tc={7BBCA886-4440-41B3-94CF-AF0FB427A3AD}</author>
    <author>tc={76FF9D93-0152-4D0C-9F08-37E82802B03F}</author>
    <author>tc={54523A91-1CAF-4C9D-9C80-B8FD42F6362E}</author>
    <author>tc={A159A414-C284-4C69-8324-77B52A1D2E7C}</author>
    <author>tc={7DAFF112-EE6A-46CB-94D6-DD7B51C732FB}</author>
    <author>tc={9D4E7B63-EF53-4289-AEA0-41B237CEFD36}</author>
    <author>tc={3E5D235D-6942-48B3-B105-CC6CD62CC62F}</author>
    <author>tc={C4601C4F-B6CF-498B-9E11-3FBEECF3C84B}</author>
    <author>tc={318ABDF8-3613-4D6E-AE08-2F11A46CBB07}</author>
    <author>tc={B27E8968-ACB7-4E58-A275-A7963BA73D06}</author>
    <author>tc={2E36CF8F-C465-4CBC-85F3-D1E123E8B376}</author>
    <author>tc={27D312C4-FD3F-48DB-9857-C7D0152986B9}</author>
    <author>tc={9A14DAB7-2CDE-4952-A00E-9F66797B0B74}</author>
    <author>tc={02D1F06B-1773-4187-8BC5-AC27BA2B2B46}</author>
    <author>tc={DEF1B7E2-A9B4-4BDF-9DDC-F4041B0F7B74}</author>
    <author>tc={EB2FFFE4-C4B1-49C7-8B19-1DEAD3B15750}</author>
    <author>tc={BCA96F54-CE4D-4B48-B8DA-985D06F228AF}</author>
    <author>tc={3D1EB819-4D8E-42FA-B764-0C7AB43AE22D}</author>
    <author>tc={0D89D1BB-E932-44C6-9E90-A87F1A4A8960}</author>
    <author>tc={FF9EE0F8-0801-4B97-988E-BB0C969D09CE}</author>
    <author>tc={32C20B01-B4D6-40DB-BED4-53C177A55591}</author>
    <author>tc={B02F0838-CBB6-4873-9BAD-DD5646EC403A}</author>
    <author>tc={29667980-76FE-4F27-83AD-B922BE613248}</author>
    <author>tc={39F6551D-F4EA-4AA2-8805-8EAB5A340B52}</author>
    <author>tc={D2C4950E-84D3-4182-B5C5-D477CB165120}</author>
    <author>tc={A7FA068A-4CD9-4787-AB5A-5D1BDE8CF028}</author>
    <author>tc={BE2A28AC-9276-4D7C-8E5A-F1C9AEE79C30}</author>
    <author>tc={04351037-218A-4A31-8760-59C5A7D4141C}</author>
    <author>tc={471833D0-66B9-4ED3-90E4-50713D83B40D}</author>
    <author>tc={2CD20E02-FD6D-4F79-B3E7-15001CB58BFD}</author>
    <author>tc={B0106835-EEA9-4B79-B339-2558B381BA87}</author>
    <author>tc={35E93227-B29F-4E88-9FAD-BCBD43247D38}</author>
    <author>tc={66268C37-F8BF-471E-90DD-C9D121ED94F2}</author>
    <author>tc={57318B40-6F4B-4470-8489-EBB9CD1864F0}</author>
    <author>tc={A4EF6084-7AE4-40DB-B2DF-14948D4C6936}</author>
    <author>tc={083B92D7-D194-443B-ACF3-411A9715A074}</author>
    <author>tc={B6CBC390-08DC-4570-9A77-F32A62110367}</author>
    <author>tc={69DC39CF-B6DE-4D13-AFDA-B46F379E7EB0}</author>
    <author>tc={02234078-AD78-40C0-8F0F-3049B1334014}</author>
    <author>tc={9C964C9F-E7CD-4946-8545-99D9F85DCAE7}</author>
    <author>tc={0059119C-D99D-49D4-B629-20277C61C918}</author>
    <author>tc={69530B6C-81D1-4B45-814F-37E40F0FAF20}</author>
    <author>tc={A9A2A905-863A-4F7E-8928-D4E1643D43F1}</author>
    <author>tc={D2D20247-DDDC-4632-986B-DA471FECEA2E}</author>
    <author>tc={3B703D86-3DB5-4592-85E2-5AB4C050A4D7}</author>
    <author>tc={29E917F3-2943-4C0E-B128-A3389E629BC9}</author>
    <author>tc={E626EB37-AE99-4CFC-BB2C-CFB200958ED0}</author>
    <author>tc={4BEB1A8F-C7DA-492E-889F-2A6380FC5311}</author>
    <author>tc={FED720CF-9689-4866-80A5-0667B1A7E2AB}</author>
    <author>tc={46EDCC5C-B412-4EA8-8FCC-12F049FE50E8}</author>
    <author>tc={ED93DDE5-716C-43C4-8268-E8B72340C2CE}</author>
    <author>tc={F4D0E1D8-D6F0-42DC-B364-6F8F4D24B2B0}</author>
    <author>tc={2872F40D-0B16-4DF0-9901-14FD0EB7A9F9}</author>
    <author>tc={2E24ADE2-F87B-474C-B213-4B0D22D1994D}</author>
    <author>tc={B66643DF-7E0D-42A6-AE2E-4EBBA4728769}</author>
    <author>tc={49A2644E-C120-49FF-B6C3-19739064B651}</author>
    <author>tc={53D1E7C0-CC48-4F74-9CB5-430F9CC889D7}</author>
    <author>tc={C7E71DB9-2FF2-4E17-B1B7-554D5EEC228E}</author>
    <author>tc={1FC608CD-2FCD-4C99-ADC1-B14544DE6BDA}</author>
    <author>tc={5B8A0657-A3D9-4A4D-BB15-9A8ADCCA5341}</author>
    <author>tc={2BF4FC01-5C45-49DB-BFCB-84DBE9F5A242}</author>
    <author>tc={53A54D4B-E67F-48FF-A0D8-DC81CC2A43B3}</author>
    <author>tc={3DBA6809-9144-4A0C-8E62-CD13056AC928}</author>
    <author>tc={C23C5973-285A-48B5-B9AA-56D9EB7C9103}</author>
    <author>tc={A51D9B68-694D-4DD4-BB3F-284AA251D1F9}</author>
    <author>tc={1132D067-82EF-4E4B-AD32-AFCC25BC6AC0}</author>
    <author>tc={35AF3C46-23B2-4903-A72D-8AF2AFE685D0}</author>
    <author>tc={AAE23DB2-BFC3-4DEF-931D-4FC63A817487}</author>
    <author>tc={9E08573D-1050-4699-9F1F-8B97DB137441}</author>
    <author>tc={F218E0C6-77D7-46A4-AC69-82F2E1B7F361}</author>
    <author>tc={658B1797-7F36-4A28-A954-17E425293581}</author>
    <author>tc={0231AEBA-18C5-4F7E-A802-B5D7E5ADF9D2}</author>
    <author>tc={E0C0ABDB-96B5-4957-B3D3-5725D2FC2C51}</author>
    <author>tc={055E5F96-1021-4717-8710-7175C24E9A8E}</author>
    <author>tc={4D677CEB-8992-4DBE-862E-6EE0CCBBB75B}</author>
    <author>tc={220F6E45-3856-4840-81E1-A41E2BDCD068}</author>
    <author>tc={E4CA93C6-1EBC-46E2-922B-8A25AFDCF024}</author>
    <author>tc={A053568F-7E30-4326-8CC3-933DCD696463}</author>
    <author>tc={433B5C10-365E-4F6B-A05F-9FA7C385300D}</author>
    <author>tc={EF7BA491-DC60-47F9-9757-754BBA6262A2}</author>
    <author>tc={68A73724-D109-47DB-BC5F-7115B3F7025D}</author>
    <author>tc={0C11248C-895E-403A-B058-813885203624}</author>
    <author>tc={8B85EE43-CFB5-4231-BA34-F16DBA68EE4F}</author>
    <author>tc={43D4A100-1B7D-420E-9475-0DB7D0AD0797}</author>
    <author>tc={A2D704D9-1356-49E1-88F3-443D047D7483}</author>
    <author>tc={F897C159-0D7F-4C25-876B-D0290E310F2C}</author>
    <author>tc={D8B851BB-7009-406C-A08F-DE6A2C502788}</author>
    <author>tc={5FDCEEAB-16D5-4100-ABDA-EFFD1F1C2C51}</author>
    <author>tc={A66F2D09-2468-45EC-8EE7-0E375F4842D3}</author>
    <author>tc={6A57AF47-6220-4463-95FB-19D98DA5E07B}</author>
    <author>tc={79903003-5A29-4B40-A933-4913F0FC4BE3}</author>
    <author>tc={DF4DB542-04C5-44BC-980E-2B4171257722}</author>
    <author>tc={4F864215-3EC3-43D6-B64B-2048ED600B72}</author>
    <author>tc={939041D6-AD49-453B-839B-9265B766437A}</author>
    <author>tc={62B8E1BD-0DA9-4890-AE3E-3BE865F5CBAB}</author>
    <author>tc={CD67FB09-3147-484B-A4FD-62765658504A}</author>
    <author>tc={BE594BF8-C808-400E-A613-9759CC437DE6}</author>
    <author>tc={238C36E9-BB55-41C0-801E-D5B60D9194B9}</author>
    <author>tc={6CF2EB50-8869-433D-BD0D-6AD15D49CFBB}</author>
    <author>tc={06CBB4EA-5A89-4B46-8D37-BA60649B738F}</author>
    <author>tc={3CDCB89C-D588-41F3-ACFC-F22F54936FBD}</author>
    <author>tc={6C344666-47EA-4265-B28A-218AE3352732}</author>
    <author>tc={39166CB7-993D-4B58-8A33-37472877FC1A}</author>
    <author>tc={FA222DC8-2B17-49FF-B2D6-35FB03B550DA}</author>
    <author>tc={4D211B44-8A0B-4383-A44A-B80AC711809C}</author>
    <author>tc={675B5533-A7D6-4ED7-8CEE-251266D1B08B}</author>
    <author>tc={932151E1-9018-4C11-AF18-355D0E80071B}</author>
    <author>tc={32A8490C-04B6-45AB-A857-0C22FA6E0D3B}</author>
    <author>tc={0D58E879-A75F-4DEE-8203-62A474919989}</author>
    <author>tc={CF487E45-5B2F-4A4D-A43C-15BDDF7B47DE}</author>
    <author>tc={378908BC-B0F5-4B83-A6F9-CFCD2A22AC30}</author>
    <author>tc={F62653CC-452E-4E83-AF94-B1623852C501}</author>
    <author>tc={3EF76553-4008-42C4-8AB8-50AAE52A61B2}</author>
    <author>tc={E784DBC6-119F-4401-808C-B062D14BBF09}</author>
    <author>tc={3A11ECC0-B985-42C3-A01D-AF273841D527}</author>
    <author>tc={737A5F94-5528-4E39-98CC-AD0F0939C013}</author>
    <author>tc={610AD831-EBBD-46CE-AB99-0BA0A02A3E1B}</author>
    <author>tc={B0BC7528-0640-414C-B69F-303243661313}</author>
    <author>tc={ABA64553-0353-4054-8E6F-C04B4DD0A155}</author>
    <author>tc={23527C4D-5E3B-47E8-B292-6BAD3034C2B9}</author>
    <author>tc={07F653BE-EDA4-4AE1-A942-BC762F85F2D5}</author>
    <author>tc={8BE100AD-89BB-4EC1-8807-499C79565172}</author>
    <author>tc={A89116EF-FB14-4B9D-BE1E-7B061BA25F7A}</author>
    <author>tc={0CE1864D-4D95-46A7-9C03-01563BE93B34}</author>
    <author>tc={E92B9881-C377-4921-910F-B10BC3CD7F81}</author>
    <author>tc={3D72CBDC-3522-44EB-9D04-0EE317AAD1DB}</author>
    <author>tc={03778B56-D4C8-47F8-815A-95C2E7326B50}</author>
    <author>tc={18B0F42D-2235-4E87-9DE3-2460C346B1F8}</author>
    <author>tc={D37B611E-F2E7-4EF2-A6F0-061E764BC87B}</author>
    <author>tc={5E34DA6F-60F1-40FF-AE7B-032270C590FF}</author>
    <author>tc={F733CA70-C97D-45BB-84B4-6526CA027E49}</author>
    <author>tc={D10909EC-6C3E-4136-94CA-6CE39BC6F074}</author>
    <author>tc={11D83670-333B-4CF7-BA1C-FB0C11274904}</author>
    <author>tc={7F8C4D0C-708C-47C4-8FDE-6AA0D42F40B9}</author>
    <author>tc={FC29AF76-EF19-4B29-B53F-EBFA4BF1850A}</author>
    <author>tc={547AA457-2C30-4070-8BD7-A0B7E1EEDFB9}</author>
    <author>tc={753BEAB5-E068-4A21-9D96-C63C77665FB2}</author>
    <author>tc={4615A318-B68C-4136-B128-C467245BBD11}</author>
    <author>tc={276FAD0D-8ED7-4CC1-9582-41726E86EEFA}</author>
    <author>tc={16E62D0A-976E-4080-BB32-B95ED85CC978}</author>
    <author>tc={89CB286F-FE6A-4756-BB8F-13C185AFF115}</author>
    <author>tc={72CB36F2-85AB-4070-99B8-A5A8E1707771}</author>
    <author>tc={70197049-185D-4D81-BB81-2D21FA0C5E6A}</author>
    <author>tc={1AF6B03B-1194-46A7-91EF-124A6E8A7618}</author>
    <author>tc={6C2D48EB-8607-4D01-8FE7-BD5575D14FE0}</author>
    <author>tc={6E3C6005-E1DB-4231-A766-BFA77BF75809}</author>
    <author>tc={7C7279AA-D3AD-4E5F-8C80-E47BF2950C50}</author>
    <author>tc={19C88629-02F2-44A7-A27A-DC9580110E50}</author>
    <author>tc={6408205F-C693-4C7D-A61B-0595DC1E89F7}</author>
    <author>tc={FFCCFAAE-7821-4380-AEBD-0BB9E1B5F4D0}</author>
    <author>tc={9E542466-65AB-4994-BB55-1A2E72182332}</author>
    <author>tc={44A794EB-B8C1-4533-B8A0-B1B6558AB8E2}</author>
    <author>tc={B423DF60-19E1-42FB-A6AD-8A1088A31AF7}</author>
    <author>tc={6554F479-639F-4743-A51E-23D6061E2162}</author>
    <author>tc={D955A195-51AF-4802-9A0B-55C12230A129}</author>
    <author>tc={AB09F267-124C-4EF5-9983-CB2F2C4BF6F3}</author>
    <author>tc={DFCACFB7-16A4-4036-BCCE-F21369C46D6C}</author>
    <author>tc={1F26EDBB-8630-4EAA-A5CB-A15394DE2D5D}</author>
    <author>tc={7A14DC2A-1570-443F-8C51-E6BFA5AF7E4A}</author>
    <author>tc={CC005D06-84C5-4F3B-8078-E440D0B03D65}</author>
    <author>tc={2AAE483E-550C-466E-9990-5A28618C7316}</author>
    <author>tc={7BAD6A97-5A03-4B3C-8B8C-112F52A05DE5}</author>
    <author>tc={9DF77D28-13ED-4B5A-B47E-9BD40DB8C46C}</author>
    <author>tc={55C72231-7F83-4844-B34E-2453A1F669FB}</author>
    <author>tc={5685FDAC-726B-451E-9B18-876E97DFA27F}</author>
    <author>tc={34F45EE7-9CB8-4960-81DB-06895087E3AD}</author>
    <author>tc={74FD80BF-C4A6-46E6-80FA-C86675BB4392}</author>
    <author>tc={995D3CCA-78F0-4AA8-B44B-E1DB348979AE}</author>
    <author>tc={750F0CEF-7572-40ED-995A-C137339BA99C}</author>
    <author>tc={6B60AC88-40F7-4551-BAC3-B6181EDFD11F}</author>
    <author>tc={453AC87F-79CF-4385-BEF1-851544D95424}</author>
    <author>tc={953E353C-85F4-4009-BC1D-C5469B5F44A1}</author>
    <author>tc={AD5F59DD-830F-493A-9A0D-96B02FC8745D}</author>
    <author>tc={B0A2B216-337E-4CF0-BBD8-B5523351F839}</author>
    <author>tc={5FC0D778-C4E4-4DB3-B33A-3F9928CFDFAC}</author>
    <author>tc={B17EC828-1554-413E-B0BE-F99A928E4ED8}</author>
    <author>tc={1D12753D-F299-4F69-9286-E5F9B46ADCE9}</author>
    <author>tc={38ED6490-8284-493C-A844-E9B4EB7EDFB1}</author>
    <author>tc={148BE82E-60AC-4D67-A24E-64377A298731}</author>
    <author>tc={E55F8C7B-3829-4327-87CE-6CFC842C326D}</author>
    <author>tc={E0B4D96A-21AE-482E-8CF0-63BF47A16EF4}</author>
    <author>tc={E34D746A-90CC-40F1-B290-D01C4109523D}</author>
    <author>tc={16A905C7-F54E-4C1A-9BDF-CBA10363CF44}</author>
    <author>tc={FDB20558-B31A-40BE-B24A-AE6BFF4A5149}</author>
    <author>tc={283714D4-5E83-4FC5-A995-8F955335760B}</author>
    <author>tc={624B0544-F529-4A84-B419-3BE1DB94C81C}</author>
    <author>tc={8D7CAA1A-5086-4952-A9EA-F0BF99519D9F}</author>
    <author>tc={68D32BFE-87A0-4BBA-85B6-8F9B1B37C682}</author>
    <author>tc={56CD4DC0-0E02-4829-9D70-0EFAFD1BF5D5}</author>
    <author>tc={E4004619-D8A5-4F06-B9B6-7F1C43525103}</author>
    <author>tc={1964B3FE-B2B8-444F-8BB9-BC6CCA77344B}</author>
    <author>tc={4D6805D9-FA3F-4EE3-9CAE-75E8244E2A83}</author>
    <author>tc={1462BCC4-1A65-47B9-862C-A63B9927C8D7}</author>
    <author>tc={F79F7EEA-97BE-4208-B303-C7B7592CC7E1}</author>
    <author>tc={5B10CBE5-8631-4491-8EFC-2AEB279B92B0}</author>
    <author>tc={9A24BE13-9391-4AB8-ACB3-EDF9E0C627D0}</author>
    <author>tc={8D8F2784-B582-477A-9A6A-DE2E850D0413}</author>
    <author>tc={EE45EBCB-A277-4A4B-A004-B87019C84F11}</author>
    <author>tc={FFBF0D5B-99FC-4D33-8758-BEC3B7B8C8E7}</author>
    <author>tc={59AB15D6-EB26-403D-8468-3D172D285F0C}</author>
    <author>tc={767969B5-5A19-4767-A503-DFB2AD6902E1}</author>
    <author>tc={961B2F5B-AB62-404F-BF8F-5F85CA19CFC5}</author>
    <author>tc={0463CCB8-6C95-4E2B-AA86-80BAB9BAEB1A}</author>
    <author>tc={66375A4A-7883-4AA2-8F3D-E52060098AB3}</author>
    <author>tc={CCCF6354-8AB1-48ED-8D15-A55B65EEC346}</author>
    <author>tc={8F5F0D01-21FE-4DF8-BB8F-37BDF04F1221}</author>
    <author>tc={638F8FB7-FCD9-481E-867C-46C31EB36D7A}</author>
    <author>tc={FBB6BD89-752B-4243-80C9-6D1A7F5977BE}</author>
    <author>tc={3E1B0B8B-37DC-4975-9DEB-C902C2087072}</author>
    <author>tc={D61DA911-7373-4A4F-B3B2-EBEEB1BB0785}</author>
    <author>tc={B000171B-421E-4AA6-8B37-98AA35169FA7}</author>
    <author>tc={EF5A7871-ADE2-4FC7-AA3D-FE1C806218A6}</author>
    <author>tc={55891ECA-5A98-434F-8EF8-CF379319A036}</author>
    <author>tc={B1671F13-8BA8-4F83-96C8-960A10D59790}</author>
    <author>tc={9EC4A416-3824-480D-80C9-C129E43B6A44}</author>
  </authors>
  <commentList>
    <comment ref="C9" authorId="0" shapeId="0" xr:uid="{CD23E44C-F3C8-4860-AF79-B92E30A08F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1" shapeId="0" xr:uid="{34CDAFD8-DCB1-4B59-88D9-CEA1143780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2" shapeId="0" xr:uid="{501C7C5E-69B3-4625-BA3D-2FF40FF487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3" shapeId="0" xr:uid="{851002BB-3A37-4DF0-9EE9-E31A701628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4" shapeId="0" xr:uid="{8E96810E-7CEA-4EEE-9A3E-05FCADD36F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5" shapeId="0" xr:uid="{A02034B8-0405-4EBE-B92C-94393F193B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6" shapeId="0" xr:uid="{AEB507E9-3984-424B-A571-9E43D33F0B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7" shapeId="0" xr:uid="{96CB7332-DF80-4265-AE21-7684926BA5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 authorId="8" shapeId="0" xr:uid="{53C9964F-356B-4DEC-8333-5BAD548338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9" shapeId="0" xr:uid="{6B01D964-919F-4757-8B01-AA15387E26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 authorId="10" shapeId="0" xr:uid="{1CAA5DD2-5CA5-45A5-8684-D5D2DF0ECC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 authorId="11" shapeId="0" xr:uid="{F1353657-ED22-44CA-B7AE-B54D90E41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K22" authorId="12" shapeId="0" xr:uid="{1BE56684-6E60-478F-9FD7-8E8992C03C53}">
      <text>
        <r>
          <rPr>
            <b/>
            <sz val="9"/>
            <color indexed="81"/>
            <rFont val="Segoe UI"/>
            <family val="2"/>
          </rPr>
          <t>Alisson Jobim Pereira Nascimento:</t>
        </r>
        <r>
          <rPr>
            <sz val="9"/>
            <color indexed="81"/>
            <rFont val="Segoe UI"/>
            <family val="2"/>
          </rPr>
          <t xml:space="preserve">
Passagem Inferior Porto Alegre Norte</t>
        </r>
      </text>
    </comment>
    <comment ref="AL22" authorId="12" shapeId="0" xr:uid="{1D88E205-4FD4-40E6-910B-F9154CB66DE3}">
      <text>
        <r>
          <rPr>
            <b/>
            <sz val="9"/>
            <color indexed="81"/>
            <rFont val="Segoe UI"/>
            <family val="2"/>
          </rPr>
          <t>Alisson Jobim Pereira Nascimento:</t>
        </r>
        <r>
          <rPr>
            <sz val="9"/>
            <color indexed="81"/>
            <rFont val="Segoe UI"/>
            <family val="2"/>
          </rPr>
          <t xml:space="preserve">
Passagem Inferior Porto Alegre Norte</t>
        </r>
      </text>
    </comment>
    <comment ref="AM22" authorId="12" shapeId="0" xr:uid="{C036858A-3A17-402C-B7FF-610437FBC2B4}">
      <text>
        <r>
          <rPr>
            <b/>
            <sz val="9"/>
            <color indexed="81"/>
            <rFont val="Segoe UI"/>
            <family val="2"/>
          </rPr>
          <t>Alisson Jobim Pereira Nascimento:</t>
        </r>
        <r>
          <rPr>
            <sz val="9"/>
            <color indexed="81"/>
            <rFont val="Segoe UI"/>
            <family val="2"/>
          </rPr>
          <t xml:space="preserve">
Passagem Inferior Porto Alegre Norte</t>
        </r>
      </text>
    </comment>
    <comment ref="C23" authorId="13" shapeId="0" xr:uid="{649CE45A-2822-46EA-B37D-AE1B5F7432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K23" authorId="12" shapeId="0" xr:uid="{E69D540A-EAF4-4FD6-A694-9454011E6CC3}">
      <text>
        <r>
          <rPr>
            <b/>
            <sz val="9"/>
            <color indexed="81"/>
            <rFont val="Segoe UI"/>
            <family val="2"/>
          </rPr>
          <t>Alisson Jobim Pereira Nascimento:</t>
        </r>
        <r>
          <rPr>
            <sz val="9"/>
            <color indexed="81"/>
            <rFont val="Segoe UI"/>
            <family val="2"/>
          </rPr>
          <t xml:space="preserve">
Passagem Inferior Porto Alegre Sul</t>
        </r>
      </text>
    </comment>
    <comment ref="AL23" authorId="12" shapeId="0" xr:uid="{A5FFD6F2-9AE7-473F-A246-7DBA9C581AE3}">
      <text>
        <r>
          <rPr>
            <b/>
            <sz val="9"/>
            <color indexed="81"/>
            <rFont val="Segoe UI"/>
            <family val="2"/>
          </rPr>
          <t>Alisson Jobim Pereira Nascimento:</t>
        </r>
        <r>
          <rPr>
            <sz val="9"/>
            <color indexed="81"/>
            <rFont val="Segoe UI"/>
            <family val="2"/>
          </rPr>
          <t xml:space="preserve">
Passagem Inferior Porto Alegre Sul</t>
        </r>
      </text>
    </comment>
    <comment ref="AM23" authorId="12" shapeId="0" xr:uid="{C2084DF4-5CA4-4E0B-95DE-19694A741ABB}">
      <text>
        <r>
          <rPr>
            <b/>
            <sz val="9"/>
            <color indexed="81"/>
            <rFont val="Segoe UI"/>
            <family val="2"/>
          </rPr>
          <t>Alisson Jobim Pereira Nascimento:</t>
        </r>
        <r>
          <rPr>
            <sz val="9"/>
            <color indexed="81"/>
            <rFont val="Segoe UI"/>
            <family val="2"/>
          </rPr>
          <t xml:space="preserve">
Passagem Inferior Porto Alegre Sul</t>
        </r>
      </text>
    </comment>
    <comment ref="C25" authorId="14" shapeId="0" xr:uid="{480BE8F1-2C47-4930-A00F-F57FB6F3FD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15" shapeId="0" xr:uid="{549FC960-6593-41AC-9024-1F0299F0C3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6" authorId="12" shapeId="0" xr:uid="{225B5606-48BC-4468-8DB7-0E91D385692A}">
      <text>
        <r>
          <rPr>
            <b/>
            <sz val="9"/>
            <color indexed="81"/>
            <rFont val="Segoe UI"/>
            <family val="2"/>
          </rPr>
          <t>Alisson Jobim Pereira Nascimento:</t>
        </r>
        <r>
          <rPr>
            <sz val="9"/>
            <color indexed="81"/>
            <rFont val="Segoe UI"/>
            <family val="2"/>
          </rPr>
          <t xml:space="preserve">
Lado Esquerdo</t>
        </r>
      </text>
    </comment>
    <comment ref="C27" authorId="16" shapeId="0" xr:uid="{4DFABBF2-899D-43CF-BF3C-4811C45E72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7" authorId="12" shapeId="0" xr:uid="{EBB49511-05B1-45ED-B383-D1FDCE868DDD}">
      <text>
        <r>
          <rPr>
            <b/>
            <sz val="9"/>
            <color indexed="81"/>
            <rFont val="Segoe UI"/>
            <family val="2"/>
          </rPr>
          <t>Alisson Jobim Pereira Nascimento:</t>
        </r>
        <r>
          <rPr>
            <sz val="9"/>
            <color indexed="81"/>
            <rFont val="Segoe UI"/>
            <family val="2"/>
          </rPr>
          <t xml:space="preserve">
Lado Esquerdo</t>
        </r>
      </text>
    </comment>
    <comment ref="C28" authorId="17" shapeId="0" xr:uid="{407A985E-D648-4A9D-8942-7E743EAF43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8" authorId="12" shapeId="0" xr:uid="{FE54A3AE-F8BD-407B-AA92-648D99EDA07C}">
      <text>
        <r>
          <rPr>
            <b/>
            <sz val="9"/>
            <color indexed="81"/>
            <rFont val="Segoe UI"/>
            <family val="2"/>
          </rPr>
          <t>Alisson Jobim Pereira Nascimento:</t>
        </r>
        <r>
          <rPr>
            <sz val="9"/>
            <color indexed="81"/>
            <rFont val="Segoe UI"/>
            <family val="2"/>
          </rPr>
          <t xml:space="preserve">
Lado Direito</t>
        </r>
      </text>
    </comment>
    <comment ref="C29" authorId="18" shapeId="0" xr:uid="{7050C6C1-E277-466D-88A9-0EF4F5A5D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J29" authorId="12" shapeId="0" xr:uid="{AE9F6CCB-857A-4F5D-8C3E-96E0AA19D1DE}">
      <text>
        <r>
          <rPr>
            <b/>
            <sz val="9"/>
            <color indexed="81"/>
            <rFont val="Segoe UI"/>
            <family val="2"/>
          </rPr>
          <t>Alisson Jobim Pereira Nascimento:</t>
        </r>
        <r>
          <rPr>
            <sz val="9"/>
            <color indexed="81"/>
            <rFont val="Segoe UI"/>
            <family val="2"/>
          </rPr>
          <t xml:space="preserve">
Lado direito</t>
        </r>
      </text>
    </comment>
    <comment ref="C30" authorId="19" shapeId="0" xr:uid="{B135E677-E7BE-4379-9D0A-AF37043191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0" shapeId="0" xr:uid="{528B6F49-4059-47E8-AD22-604AE4FE8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1" authorId="12" shapeId="0" xr:uid="{E8362332-570C-4106-B9AC-3D0D36D0B824}">
      <text>
        <r>
          <rPr>
            <b/>
            <sz val="9"/>
            <color indexed="81"/>
            <rFont val="Segoe UI"/>
            <family val="2"/>
          </rPr>
          <t>Alisson Jobim Pereira Nascimento:</t>
        </r>
        <r>
          <rPr>
            <sz val="9"/>
            <color indexed="81"/>
            <rFont val="Segoe UI"/>
            <family val="2"/>
          </rPr>
          <t xml:space="preserve">
LADO DIREITO</t>
        </r>
      </text>
    </comment>
    <comment ref="J31" authorId="12" shapeId="0" xr:uid="{A0E6FD66-58C6-4C22-9558-E17E66633335}">
      <text>
        <r>
          <rPr>
            <b/>
            <sz val="9"/>
            <color indexed="81"/>
            <rFont val="Segoe UI"/>
            <family val="2"/>
          </rPr>
          <t>Alisson Jobim Pereira Nascimento:</t>
        </r>
        <r>
          <rPr>
            <sz val="9"/>
            <color indexed="81"/>
            <rFont val="Segoe UI"/>
            <family val="2"/>
          </rPr>
          <t xml:space="preserve">
LADO DIREITO</t>
        </r>
      </text>
    </comment>
    <comment ref="C32" authorId="21" shapeId="0" xr:uid="{6F1B7948-2839-496E-B0A0-ADBE49DB6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2" authorId="12" shapeId="0" xr:uid="{29EAA292-39A4-436B-8038-6EC465D43057}">
      <text>
        <r>
          <rPr>
            <b/>
            <sz val="9"/>
            <color indexed="81"/>
            <rFont val="Segoe UI"/>
            <family val="2"/>
          </rPr>
          <t>Alisson Jobim Pereira Nascimento:</t>
        </r>
        <r>
          <rPr>
            <sz val="9"/>
            <color indexed="81"/>
            <rFont val="Segoe UI"/>
            <family val="2"/>
          </rPr>
          <t xml:space="preserve">
LADO ESQUERDO</t>
        </r>
      </text>
    </comment>
    <comment ref="J32" authorId="12" shapeId="0" xr:uid="{D6BF328F-684C-4430-8B3C-2BD01DD30119}">
      <text>
        <r>
          <rPr>
            <b/>
            <sz val="9"/>
            <color indexed="81"/>
            <rFont val="Segoe UI"/>
            <family val="2"/>
          </rPr>
          <t>Alisson Jobim Pereira Nascimento:</t>
        </r>
        <r>
          <rPr>
            <sz val="9"/>
            <color indexed="81"/>
            <rFont val="Segoe UI"/>
            <family val="2"/>
          </rPr>
          <t xml:space="preserve">
LADO ESQUERDO</t>
        </r>
      </text>
    </comment>
    <comment ref="AA32" authorId="22" shapeId="0" xr:uid="{40C7343C-BD53-4B50-8C0D-DC5427F2E4E8}">
      <text>
        <t>[Comentário encadeado]
Sua versão do Excel permite que você leia este comentário encadeado, no entanto, as edições serão removidas se o arquivo for aberto em uma versão mais recente do Excel. Saiba mais: https://go.microsoft.com/fwlink/?linkid=870924
Comentário:
    VALOR RETIRADO DO MEMORANDO QUE DEFINIU OS PERCENTUAIS</t>
      </text>
    </comment>
    <comment ref="C33" authorId="23" shapeId="0" xr:uid="{86CD2646-C453-4E85-AEBE-600498BABB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3" authorId="12" shapeId="0" xr:uid="{EEDDB714-9512-4B10-BC3F-A6C3E6D8DE3D}">
      <text>
        <r>
          <rPr>
            <b/>
            <sz val="9"/>
            <color indexed="81"/>
            <rFont val="Segoe UI"/>
            <family val="2"/>
          </rPr>
          <t>Alisson Jobim Pereira Nascimento:</t>
        </r>
        <r>
          <rPr>
            <sz val="9"/>
            <color indexed="81"/>
            <rFont val="Segoe UI"/>
            <family val="2"/>
          </rPr>
          <t xml:space="preserve">
LADO  DIREITO</t>
        </r>
      </text>
    </comment>
    <comment ref="J33" authorId="12" shapeId="0" xr:uid="{0F75C6E3-4155-480C-BA71-36B287E622E5}">
      <text>
        <r>
          <rPr>
            <b/>
            <sz val="9"/>
            <color indexed="81"/>
            <rFont val="Segoe UI"/>
            <family val="2"/>
          </rPr>
          <t>Alisson Jobim Pereira Nascimento:</t>
        </r>
        <r>
          <rPr>
            <sz val="9"/>
            <color indexed="81"/>
            <rFont val="Segoe UI"/>
            <family val="2"/>
          </rPr>
          <t xml:space="preserve">
LADO  DIREITO</t>
        </r>
      </text>
    </comment>
    <comment ref="C34" authorId="24" shapeId="0" xr:uid="{7232A76A-4413-4DAC-A95F-89E91AF89F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34" authorId="12" shapeId="0" xr:uid="{7645E9B2-96E0-4411-B461-D58333BE7742}">
      <text>
        <r>
          <rPr>
            <b/>
            <sz val="9"/>
            <color indexed="81"/>
            <rFont val="Segoe UI"/>
            <family val="2"/>
          </rPr>
          <t>Alisson Jobim Pereira Nascimento:</t>
        </r>
        <r>
          <rPr>
            <sz val="9"/>
            <color indexed="81"/>
            <rFont val="Segoe UI"/>
            <family val="2"/>
          </rPr>
          <t xml:space="preserve">
LADO ESQUERDO</t>
        </r>
      </text>
    </comment>
    <comment ref="J34" authorId="12" shapeId="0" xr:uid="{B6F288F5-0060-44C4-96DC-8B34C748276C}">
      <text>
        <r>
          <rPr>
            <b/>
            <sz val="9"/>
            <color indexed="81"/>
            <rFont val="Segoe UI"/>
            <family val="2"/>
          </rPr>
          <t>Alisson Jobim Pereira Nascimento:</t>
        </r>
        <r>
          <rPr>
            <sz val="9"/>
            <color indexed="81"/>
            <rFont val="Segoe UI"/>
            <family val="2"/>
          </rPr>
          <t xml:space="preserve">
LADO ESQUERDO</t>
        </r>
      </text>
    </comment>
    <comment ref="C35" authorId="25" shapeId="0" xr:uid="{767ACDD5-8D1E-4524-BB5C-A4ECBE6B10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 authorId="26" shapeId="0" xr:uid="{23611B61-C37D-4886-868F-F9E6EB06C0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 authorId="27" shapeId="0" xr:uid="{9C184E8D-5558-41B9-BA2B-EDFDB5404E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 authorId="28" shapeId="0" xr:uid="{5205E410-13D2-4F7A-84FE-B07C4F5D43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 authorId="29" shapeId="0" xr:uid="{A2400EB5-4FB5-4DC3-8860-B95AD837CC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 authorId="30" shapeId="0" xr:uid="{1DF4E804-1E94-4C04-890C-9901AD0ECE8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31" shapeId="0" xr:uid="{03CC039C-753E-4EAA-BD72-D7E1BA84B3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32" shapeId="0" xr:uid="{66BE33FE-A9D5-40D3-8E6C-8E290FD80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 authorId="33" shapeId="0" xr:uid="{67294390-0BD4-44B2-92ED-AE40EC0DCD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34" shapeId="0" xr:uid="{1231A097-C553-4521-9957-F42F49F19E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 authorId="35" shapeId="0" xr:uid="{A5C52CB7-5127-4694-9AA3-B1ACD681DD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 authorId="36" shapeId="0" xr:uid="{A9DDAC30-B7E4-4882-9814-71D9BA84B6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 authorId="37" shapeId="0" xr:uid="{C8264EFF-02FF-4E06-AA38-450F0DA7AE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51" authorId="38" shapeId="0" xr:uid="{3F9CDB55-8794-4E03-9270-59DBD41704D9}">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P51" authorId="39" shapeId="0" xr:uid="{27109E25-6EF1-4DDA-A02C-46166992BEE0}">
      <text>
        <r>
          <rPr>
            <sz val="9"/>
            <color indexed="81"/>
            <rFont val="Segoe UI"/>
            <family val="2"/>
          </rPr>
          <t xml:space="preserve">
Somente sentido leste (decrescente) LE (TH10)</t>
        </r>
      </text>
    </comment>
    <comment ref="C52" authorId="40" shapeId="0" xr:uid="{E5BD14CE-F1F7-445C-9B34-9543D2C26E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I52" authorId="41" shapeId="0" xr:uid="{92AA9191-2877-459B-B089-F6BD4A293C76}">
      <text>
        <t>[Comentário encadeado]
Sua versão do Excel permite que você leia este comentário encadeado, no entanto, as edições serão removidas se o arquivo for aberto em uma versão mais recente do Excel. Saiba mais: https://go.microsoft.com/fwlink/?linkid=870924
Comentário:
    * Houve um remanejamento das Vias Marginais previstas para serem executadas em Monte Alegre de Minas (TH 11) tendo em vista sua execução ter sido ocorrida pelo Departamento Nacional de Infraestrutura de Transportes (DNIT) antes da assunção da rodovia pela Ecovias do Cerrado.</t>
      </text>
    </comment>
    <comment ref="C54" authorId="42" shapeId="0" xr:uid="{BF6ACC89-4B4C-4926-BB2F-EC08A503E0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 authorId="43" shapeId="0" xr:uid="{D0C9AFC8-F78A-41DD-901E-F8EEE95C08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7" authorId="44" shapeId="0" xr:uid="{72DAC678-00CD-4C72-93EA-6D36898933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8" authorId="45" shapeId="0" xr:uid="{5DF06778-A4CB-44E4-B665-B8CFAA9B38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9" authorId="46" shapeId="0" xr:uid="{B920F4EC-5CB5-4FB2-8437-8D9CB67003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2" authorId="47" shapeId="0" xr:uid="{3A503E7E-5C54-4515-8B33-384091663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3" authorId="48" shapeId="0" xr:uid="{E6B29D62-C41A-4091-874D-4E2A9A591E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49" shapeId="0" xr:uid="{944799C7-06D1-4C9E-9021-DBF55028E0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50" shapeId="0" xr:uid="{8A8F4291-2CD9-4F4F-8E6E-07DDDC4020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 authorId="51" shapeId="0" xr:uid="{86DECA16-C1E7-4CCB-9AC5-27B4B6FA09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52" shapeId="0" xr:uid="{E7D1A8CA-0809-4ECB-BEE1-C091B56BC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53" shapeId="0" xr:uid="{DA63F370-1FAE-4A53-B672-4340B2400A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54" shapeId="0" xr:uid="{1D6864AC-0849-4F37-84F5-5B1C6E3831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55" shapeId="0" xr:uid="{8D800FF6-034A-4A6B-ACD4-AD0DAA4688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56" shapeId="0" xr:uid="{122C9C98-CD1B-4805-84BA-97BCC8B4D8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57" shapeId="0" xr:uid="{B1CD3C41-5E79-4E5D-90EF-58ADD4E5E7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58" shapeId="0" xr:uid="{CB27EE9C-D601-4AE8-A240-B2AAB62C22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59" shapeId="0" xr:uid="{3F202AFE-206E-4852-9467-0D4C1F254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60" shapeId="0" xr:uid="{6C0A6590-32E3-48E6-B8A8-A83D1DD722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1" authorId="61" shapeId="0" xr:uid="{8A88D1D5-7531-442B-8054-C1091B2DCF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2" authorId="62" shapeId="0" xr:uid="{BD3B0E0E-9B8C-4CEF-A6F7-8AD0278C28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63" shapeId="0" xr:uid="{006C109C-0C10-4760-8A19-6B5B93E8D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5" authorId="64" shapeId="0" xr:uid="{8A478B09-6BC4-4888-B785-3C5FA28C57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65" shapeId="0" xr:uid="{3817E51E-A40A-44CF-8DDF-DC07309FBE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8" authorId="66" shapeId="0" xr:uid="{6652B003-0073-4D05-B04B-3E83BA4E80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1" authorId="67" shapeId="0" xr:uid="{F1529739-4DC0-4532-80E8-827D46CBB8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68" shapeId="0" xr:uid="{06066C29-79B2-4BA7-90CD-5CC0883755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4" authorId="69" shapeId="0" xr:uid="{CD7A1787-2095-481F-BD7C-D03B94AA7D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70" shapeId="0" xr:uid="{F58015F3-7EB5-49FD-BB17-0118E42A40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71" shapeId="0" xr:uid="{789486A9-7590-4010-A1EB-4DBC6C822B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8" authorId="72" shapeId="0" xr:uid="{F808327A-1EE9-4BCF-9EE4-4FA7BCF30B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73" shapeId="0" xr:uid="{A19ABC06-B29B-43B4-AFA9-4E0047A154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74" shapeId="0" xr:uid="{C84AD74F-3B1F-4E1D-B089-374B36C8DF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75" shapeId="0" xr:uid="{48EA0B52-DC45-4333-96AF-BA643A4252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76" shapeId="0" xr:uid="{E357F296-0F93-4504-BB57-02CB3A7C2B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77" shapeId="0" xr:uid="{27B3A334-E787-4E8D-B5B8-F2D96A551A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78" shapeId="0" xr:uid="{5836047D-D125-4258-BB99-D3A5E66690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79" shapeId="0" xr:uid="{7DBFCF12-B720-4848-AF46-CBE1D97883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80" shapeId="0" xr:uid="{07EB8785-A0AD-480A-B110-48B9657C3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1" authorId="81" shapeId="0" xr:uid="{E6B83C2A-4697-4C26-9E46-D2D5D31165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2" authorId="82" shapeId="0" xr:uid="{A529D5C9-4961-4F26-9B44-147687AF75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83" shapeId="0" xr:uid="{B78AC227-B7D1-46B6-8344-3BBEC5E15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84" shapeId="0" xr:uid="{7A32F66C-067F-487A-9F08-F3B445C7C9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6" authorId="85" shapeId="0" xr:uid="{2BF0E78F-35AC-49F1-8DFF-731CB9C240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86" shapeId="0" xr:uid="{2E26C3FA-9F49-461F-B60E-E0685CE1ED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87" shapeId="0" xr:uid="{F85CD28C-FC02-4F21-9B81-423DA96C69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88" shapeId="0" xr:uid="{DFF67349-0B8C-45F0-A110-3964616AF9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89" shapeId="0" xr:uid="{D97B2174-2777-496E-A56F-CB3C2C6D6A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90" shapeId="0" xr:uid="{A2ECE201-2544-4283-A7D5-9E7F61052E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6" authorId="91" shapeId="0" xr:uid="{A72056EE-150D-485E-AFAB-7068296A75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7" authorId="92" shapeId="0" xr:uid="{20094192-05E5-41C2-BC0F-630E99C821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93" shapeId="0" xr:uid="{42CFC50B-928F-4489-8E39-BB3D37560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0" authorId="94" shapeId="0" xr:uid="{808EC804-87F9-42C1-B40F-F67223A2B3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95" shapeId="0" xr:uid="{9D6FDAF4-6C97-48E5-A223-2B082AF756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96" shapeId="0" xr:uid="{982C45CF-5EB0-4724-BF61-C05C938C20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97" shapeId="0" xr:uid="{C4A1B260-F4D9-446A-9362-5DF6DF4103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5" authorId="98" shapeId="0" xr:uid="{1AC11552-B8AC-4E5F-8987-406EA14E8D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99" shapeId="0" xr:uid="{E2DD78C9-E941-4081-9F5B-0D2057B5DB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48" authorId="100" shapeId="0" xr:uid="{3F61AF8F-DF68-41E3-8A67-B542AB5063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48" authorId="101" shapeId="0" xr:uid="{7EEE88AD-AB52-41F6-AE0F-52A28F30D1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49" authorId="102" shapeId="0" xr:uid="{BC2920C9-7FB8-4430-93A2-06FE788697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03" shapeId="0" xr:uid="{26BF4BEC-BB33-426F-B436-AD2AE4C46F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1" authorId="104" shapeId="0" xr:uid="{31387544-DC97-4808-B92D-6756EAC67E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1" authorId="105" shapeId="0" xr:uid="{15D660BE-BEE1-4F60-883F-BB084ECACF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2" authorId="106" shapeId="0" xr:uid="{22A78665-7E2E-48CD-9943-1FEED8CFE8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2" authorId="107" shapeId="0" xr:uid="{CF57C594-8309-47D9-BE5B-CAC1CC8544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2" authorId="108" shapeId="0" xr:uid="{8868DDB0-C082-44AB-A09F-710908A038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3" authorId="109" shapeId="0" xr:uid="{0DF7CACC-CAD1-4730-AE89-3DBF57EF18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3" authorId="110" shapeId="0" xr:uid="{743476BD-0557-4202-8FFA-B2957BE12F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3" authorId="111" shapeId="0" xr:uid="{99FB45CA-8C79-45B8-84F3-3AEA9146A7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4" authorId="112" shapeId="0" xr:uid="{59E0B7FB-38F0-408F-BFE9-3190BDF4FE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4" authorId="113" shapeId="0" xr:uid="{EE83029E-0F30-4DD2-9012-F17170431C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4" authorId="114" shapeId="0" xr:uid="{99AE6B55-6D4D-461A-9151-03343B8300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5" authorId="115" shapeId="0" xr:uid="{4F0D0FAA-4A1C-4939-A3AA-7B39B19FFD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5" authorId="116" shapeId="0" xr:uid="{1C443E6F-F250-48B9-8B6E-355A3AF133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55" authorId="117" shapeId="0" xr:uid="{349850EF-E32B-449C-A629-23E62E3149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6" authorId="118" shapeId="0" xr:uid="{F7E12E88-3782-489D-A2EA-36A8280E91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6" authorId="119" shapeId="0" xr:uid="{726E6593-F6C6-44C5-92F6-15ABCF26ED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56" authorId="120" shapeId="0" xr:uid="{50990EF8-C417-43B9-8D76-079FEE2D5A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58" authorId="121" shapeId="0" xr:uid="{C4F88947-07DA-4154-A29A-A03BC277BC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N158" authorId="122" shapeId="0" xr:uid="{C967D25A-B4C5-4E03-9A97-BFF862D9E109}">
      <text>
        <t>[Comentário encadeado]
Sua versão do Excel permite que você leia este comentário encadeado, no entanto, as edições serão removidas se o arquivo for aberto em uma versão mais recente do Excel. Saiba mais: https://go.microsoft.com/fwlink/?linkid=870924
Comentário:
    SÃO 8 TUNEIS COM MÉDIA DE 800 METROS. EM TORNO DE 7 KM O TOTAL.</t>
      </text>
    </comment>
    <comment ref="BB158" authorId="123" shapeId="0" xr:uid="{F5617574-CFC7-4740-ADD1-29641B1775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158" authorId="124" shapeId="0" xr:uid="{1A0EF97F-7DD5-4682-BD5F-14C513B3DE5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H158" authorId="125" shapeId="0" xr:uid="{DEDD7719-4812-4FD9-AC96-C02B5CF5AD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159" authorId="126" shapeId="0" xr:uid="{EF408955-5162-47D6-99B0-A0399CD582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59" authorId="127" shapeId="0" xr:uid="{E2358C90-034D-41A0-9625-3D8C30665B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59" authorId="128" shapeId="0" xr:uid="{E00D376B-F8D0-4574-9FD6-61216F8672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0" authorId="129" shapeId="0" xr:uid="{8E71F5C3-5A08-4992-9A44-3C5F106D7C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0" authorId="130" shapeId="0" xr:uid="{9757BF1A-0A42-4745-9C7B-5B48DFDEE6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60" authorId="131" shapeId="0" xr:uid="{DA2FD3F3-31FB-4DC4-A17C-CC8B7C8853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1" authorId="132" shapeId="0" xr:uid="{A11782D2-D831-432E-B177-F568F412F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1" authorId="133" shapeId="0" xr:uid="{1B04752C-24A8-436D-B9D9-DA8CD40CB0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161" authorId="134" shapeId="0" xr:uid="{5962EEF0-1EA4-4972-BD59-58815EE6BC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2" authorId="135" shapeId="0" xr:uid="{4454AA3B-CB87-4737-83FB-32C15637F5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2" authorId="136" shapeId="0" xr:uid="{6779E612-6DDB-4C5F-B309-B6421E9004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2" authorId="137" shapeId="0" xr:uid="{7EBE8CE2-C9A4-4BB4-ADB3-9D55F9AA1E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3" authorId="138" shapeId="0" xr:uid="{9E3C0BA0-163F-4807-BD9D-E33439A93A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3" authorId="139" shapeId="0" xr:uid="{E629F0F3-FE6D-4428-A555-BBC3A7473D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3" authorId="140" shapeId="0" xr:uid="{CAB838C9-320D-424D-9335-C86559DCEF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4" authorId="141" shapeId="0" xr:uid="{9DC5FDD4-8B73-4E61-BE98-B21BA55FCC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4" authorId="142" shapeId="0" xr:uid="{9CE224AA-79EF-4963-A0D9-0347D5726D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4" authorId="143" shapeId="0" xr:uid="{EB142463-B6F3-4E47-9080-543149F79F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5" authorId="144" shapeId="0" xr:uid="{0DEE903E-3278-402E-91CF-06E38D808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5" authorId="145" shapeId="0" xr:uid="{4245F2B5-F1B4-484A-BB5A-08304A59B3F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5" authorId="146" shapeId="0" xr:uid="{97BCD791-4CFC-4682-A8DA-D196901A77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6" authorId="147" shapeId="0" xr:uid="{20ED27DC-4742-45CE-8DFC-665394E80C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6" authorId="148" shapeId="0" xr:uid="{5E265C76-4A13-4F38-9204-98CCE1E17F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6" authorId="149" shapeId="0" xr:uid="{77B1F9B4-52E1-4A31-A20A-CD1006157C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7" authorId="150" shapeId="0" xr:uid="{4FB34713-2585-48EC-9E0C-C44229C8F3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7" authorId="151" shapeId="0" xr:uid="{FA4D28B3-056F-40E7-BAED-F8BC83C76D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7" authorId="152" shapeId="0" xr:uid="{430D0C87-C8D6-47B6-85ED-BDD7D18E7C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8" authorId="153" shapeId="0" xr:uid="{469CE662-139D-4489-BA12-47BA33BFD6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8" authorId="154" shapeId="0" xr:uid="{B0258075-FEEF-40D5-A480-05B7FCE6BA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68" authorId="155" shapeId="0" xr:uid="{E90FFF22-83D0-43E0-9762-0802546D0E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69" authorId="156" shapeId="0" xr:uid="{F1DFDA9D-7784-47B3-9202-53C9D87773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69" authorId="157" shapeId="0" xr:uid="{8758F357-1DEA-40D1-8C25-ABCB013726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69" authorId="158" shapeId="0" xr:uid="{77C73760-16E7-45A2-9DC4-210A007655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0" authorId="159" shapeId="0" xr:uid="{4DC916B6-A3F1-46D0-A2AE-D15A7859D5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0" authorId="160" shapeId="0" xr:uid="{02679AE8-C88F-4D7C-A237-1C8877CD2C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0" authorId="161" shapeId="0" xr:uid="{007AD12B-41BD-43EF-A43B-F188ED42E9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1" authorId="162" shapeId="0" xr:uid="{A62CAA70-F28F-408A-9187-6DB9059315D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1" authorId="163" shapeId="0" xr:uid="{03988E59-6B81-448F-BCF8-3BFDB6B1C0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1" authorId="164" shapeId="0" xr:uid="{6F81525B-CAC2-4D58-8FEF-9775BA84C5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2" authorId="165" shapeId="0" xr:uid="{73AF8656-658F-45CB-A06E-FC1C8F1BEE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2" authorId="166" shapeId="0" xr:uid="{4ABCD34E-2ECE-40C6-9DB5-E965B21A56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2" authorId="167" shapeId="0" xr:uid="{59603151-95A9-42DB-A489-C4DEE5E998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3" authorId="168" shapeId="0" xr:uid="{A4FE0859-45E2-4B3C-9E04-5803074472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3" authorId="169" shapeId="0" xr:uid="{3B547EA7-B2B3-4609-A2A2-93D8903669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4" authorId="170" shapeId="0" xr:uid="{01A15769-67DF-48C2-BC7A-C7445AB034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4" authorId="171" shapeId="0" xr:uid="{B6D31C80-F559-4781-9D6B-10989AA431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5" authorId="172" shapeId="0" xr:uid="{5116E3DE-07CE-4825-ACDA-5905942DF9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5" authorId="173" shapeId="0" xr:uid="{F8733B6C-B211-4867-B554-1509F3B518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76" authorId="174" shapeId="0" xr:uid="{A2BEA16A-7678-44CB-B054-F9A5728D37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6" authorId="175" shapeId="0" xr:uid="{6F523CE3-2EE9-4ACA-A567-1E9A06CDD2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6" authorId="176" shapeId="0" xr:uid="{85E423D0-FEDA-42F4-A8FF-6E7FD3D15B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7" authorId="177" shapeId="0" xr:uid="{CFC7F9EC-7010-45C0-978A-C63976AC9E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7" authorId="178" shapeId="0" xr:uid="{90B59883-E314-4A3A-92F1-CAF0573C9A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7" authorId="179" shapeId="0" xr:uid="{600A6E9A-CDE7-4FCE-AF63-326ADC0D7A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8" authorId="180" shapeId="0" xr:uid="{E82E2F56-B816-4CEB-9969-CCE43B1758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8" authorId="181" shapeId="0" xr:uid="{F75F3242-27CC-4DD6-B99F-3DDA623942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8" authorId="182" shapeId="0" xr:uid="{01EC8FC7-1294-487C-AA75-EDFA71B6D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79" authorId="183" shapeId="0" xr:uid="{A45355D6-EFF1-4ECB-8338-4906CC7099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79" authorId="184" shapeId="0" xr:uid="{5CAC6644-52A2-402A-883D-3662E82946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79" authorId="185" shapeId="0" xr:uid="{DF445A73-9952-4B49-862C-82DC790291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0" authorId="186" shapeId="0" xr:uid="{C50AC96A-6B92-4F03-9E9A-D53D01A734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0" authorId="187" shapeId="0" xr:uid="{5FF44482-E0D4-4D92-B7EF-5B462E6DB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0" authorId="188" shapeId="0" xr:uid="{C1DDF606-B9B8-4656-9AF5-1A9540DEA0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1" authorId="189" shapeId="0" xr:uid="{6D723360-5BC9-4899-BCA0-DE47B6A1F4D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1" authorId="190" shapeId="0" xr:uid="{357DFF4B-6862-46EB-9FC8-E8D32302F6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1" authorId="191" shapeId="0" xr:uid="{508FFE70-E9C5-47AB-B1AD-CA54798158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2" authorId="192" shapeId="0" xr:uid="{7534DF76-F953-4922-B29D-98B23BDA6D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2" authorId="193" shapeId="0" xr:uid="{DF93DF81-0222-4F4A-B9ED-EA6617C127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2" authorId="194" shapeId="0" xr:uid="{8DE311CB-E23D-4B7F-BA7D-5BF9F7979F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3" authorId="195" shapeId="0" xr:uid="{7E1D463F-DD5A-495A-BD35-FDCBE881CF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3" authorId="196" shapeId="0" xr:uid="{E34C1C8C-50A3-4686-8514-6B713691EC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3" authorId="197" shapeId="0" xr:uid="{A340E0FD-81F8-45FE-9524-E73AF21596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4" authorId="198" shapeId="0" xr:uid="{CEF52758-E141-45C2-BF49-EC71C1DD26F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4" authorId="199" shapeId="0" xr:uid="{B66EDC02-24F7-422F-B194-277DDFF269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4" authorId="200" shapeId="0" xr:uid="{AD28B09A-317D-4D0D-9E6E-4B6C9881F5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5" authorId="201" shapeId="0" xr:uid="{EF7BDD26-8F68-4BCF-8871-D428D213F3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5" authorId="202" shapeId="0" xr:uid="{E3873545-085E-4278-9983-DAA87654AF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5" authorId="203" shapeId="0" xr:uid="{F16A35A7-7D5D-4970-93AD-3A9EEB131C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6" authorId="204" shapeId="0" xr:uid="{11DAAAEA-DB84-4339-B0D9-EF43C8C056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6" authorId="205" shapeId="0" xr:uid="{D482EBD5-CFC8-467C-8010-CEFEDA585E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6" authorId="206" shapeId="0" xr:uid="{E2D5E560-0FB4-4FAA-9198-CFE0F1AAC3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7" authorId="207" shapeId="0" xr:uid="{62DE332B-56FF-4B0D-A48A-634642A3A9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7" authorId="208" shapeId="0" xr:uid="{46CE0719-B247-4F14-91BC-7C040A746F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187" authorId="209" shapeId="0" xr:uid="{13E7D18C-0353-40C6-9FE3-B2879DA45B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88" authorId="210" shapeId="0" xr:uid="{8514CE4D-4466-488B-AE37-43C31D6B22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88" authorId="211" shapeId="0" xr:uid="{8F59C992-9A30-4CED-8C03-AFF3AE0C08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191" authorId="212" shapeId="0" xr:uid="{1CC9944A-2F2B-4AC7-89CA-3D74F33FD5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91" authorId="213" shapeId="0" xr:uid="{25913583-21FF-4FF9-897F-CC81161FC3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91" authorId="214" shapeId="0" xr:uid="{7BBCA886-4440-41B3-94CF-AF0FB427A3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2" authorId="215" shapeId="0" xr:uid="{76FF9D93-0152-4D0C-9F08-37E82802B0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192" authorId="216" shapeId="0" xr:uid="{54523A91-1CAF-4C9D-9C80-B8FD42F636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192" authorId="217" shapeId="0" xr:uid="{A159A414-C284-4C69-8324-77B52A1D2E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194" authorId="218" shapeId="0" xr:uid="{7DAFF112-EE6A-46CB-94D6-DD7B51C732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19" shapeId="0" xr:uid="{9D4E7B63-EF53-4289-AEA0-41B237CEFD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20" shapeId="0" xr:uid="{3E5D235D-6942-48B3-B105-CC6CD62CC6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21" shapeId="0" xr:uid="{C4601C4F-B6CF-498B-9E11-3FBEECF3C8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2" shapeId="0" xr:uid="{318ABDF8-3613-4D6E-AE08-2F11A46CBB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3" shapeId="0" xr:uid="{B27E8968-ACB7-4E58-A275-A7963BA73D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24" shapeId="0" xr:uid="{2E36CF8F-C465-4CBC-85F3-D1E123E8B3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25" shapeId="0" xr:uid="{27D312C4-FD3F-48DB-9857-C7D0152986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26" shapeId="0" xr:uid="{9A14DAB7-2CDE-4952-A00E-9F66797B0B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27" shapeId="0" xr:uid="{02D1F06B-1773-4187-8BC5-AC27BA2B2B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28" shapeId="0" xr:uid="{DEF1B7E2-A9B4-4BDF-9DDC-F4041B0F7B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29" shapeId="0" xr:uid="{EB2FFFE4-C4B1-49C7-8B19-1DEAD3B157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30" shapeId="0" xr:uid="{BCA96F54-CE4D-4B48-B8DA-985D06F228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1" shapeId="0" xr:uid="{3D1EB819-4D8E-42FA-B764-0C7AB43AE2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09" authorId="232" shapeId="0" xr:uid="{0D89D1BB-E932-44C6-9E90-A87F1A4A896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09" authorId="233" shapeId="0" xr:uid="{FF9EE0F8-0801-4B97-988E-BB0C969D09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BB209" authorId="234" shapeId="0" xr:uid="{32C20B01-B4D6-40DB-BED4-53C177A555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209" authorId="235" shapeId="0" xr:uid="{B02F0838-CBB6-4873-9BAD-DD5646EC40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BH209" authorId="236" shapeId="0" xr:uid="{29667980-76FE-4F27-83AD-B922BE6132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Então o custo passou a ser de duplicação. DEVE CONSIDERAR o túnel lá em OAE.
</t>
      </text>
    </comment>
    <comment ref="C210" authorId="237" shapeId="0" xr:uid="{39F6551D-F4EA-4AA2-8805-8EAB5A340B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0" authorId="238" shapeId="0" xr:uid="{D2C4950E-84D3-4182-B5C5-D477CB1651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0" authorId="239" shapeId="0" xr:uid="{A7FA068A-4CD9-4787-AB5A-5D1BDE8CF0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1" authorId="240" shapeId="0" xr:uid="{BE2A28AC-9276-4D7C-8E5A-F1C9AEE79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1" authorId="241" shapeId="0" xr:uid="{04351037-218A-4A31-8760-59C5A7D414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1" authorId="242" shapeId="0" xr:uid="{471833D0-66B9-4ED3-90E4-50713D83B4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2" authorId="243" shapeId="0" xr:uid="{2CD20E02-FD6D-4F79-B3E7-15001CB58B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2" authorId="244" shapeId="0" xr:uid="{B0106835-EEA9-4B79-B339-2558B381BA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2" authorId="245" shapeId="0" xr:uid="{35E93227-B29F-4E88-9FAD-BCBD43247D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3" authorId="246" shapeId="0" xr:uid="{66268C37-F8BF-471E-90DD-C9D121ED94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3" authorId="247" shapeId="0" xr:uid="{57318B40-6F4B-4470-8489-EBB9CD186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13" authorId="248" shapeId="0" xr:uid="{A4EF6084-7AE4-40DB-B2DF-14948D4C69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5" authorId="249" shapeId="0" xr:uid="{083B92D7-D194-443B-ACF3-411A9715A0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5" authorId="250" shapeId="0" xr:uid="{B6CBC390-08DC-4570-9A77-F32A621103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15" authorId="251" shapeId="0" xr:uid="{69DC39CF-B6DE-4D13-AFDA-B46F379E7E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6" authorId="252" shapeId="0" xr:uid="{02234078-AD78-40C0-8F0F-3049B1334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6" authorId="253" shapeId="0" xr:uid="{9C964C9F-E7CD-4946-8545-99D9F85DCA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6" authorId="254" shapeId="0" xr:uid="{0059119C-D99D-49D4-B629-20277C61C9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17" authorId="255" shapeId="0" xr:uid="{69530B6C-81D1-4B45-814F-37E40F0FAF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17" authorId="256" shapeId="0" xr:uid="{A9A2A905-863A-4F7E-8928-D4E1643D43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17" authorId="257" shapeId="0" xr:uid="{D2D20247-DDDC-4632-986B-DA471FECEA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0" authorId="258" shapeId="0" xr:uid="{3B703D86-3DB5-4592-85E2-5AB4C050A4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0" authorId="259" shapeId="0" xr:uid="{29E917F3-2943-4C0E-B128-A3389E629BC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0" authorId="260" shapeId="0" xr:uid="{E626EB37-AE99-4CFC-BB2C-CFB200958E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AT220" authorId="261" shapeId="0" xr:uid="{4BEB1A8F-C7DA-492E-889F-2A6380FC53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1" authorId="262" shapeId="0" xr:uid="{FED720CF-9689-4866-80A5-0667B1A7E2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1" authorId="263" shapeId="0" xr:uid="{46EDCC5C-B412-4EA8-8FCC-12F049FE50E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1" authorId="264" shapeId="0" xr:uid="{ED93DDE5-716C-43C4-8268-E8B72340C2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1" authorId="265" shapeId="0" xr:uid="{F4D0E1D8-D6F0-42DC-B364-6F8F4D24B2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2" authorId="266" shapeId="0" xr:uid="{2872F40D-0B16-4DF0-9901-14FD0EB7A9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2" authorId="267" shapeId="0" xr:uid="{2E24ADE2-F87B-474C-B213-4B0D22D199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2" authorId="268" shapeId="0" xr:uid="{B66643DF-7E0D-42A6-AE2E-4EBBA47287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3" authorId="269" shapeId="0" xr:uid="{49A2644E-C120-49FF-B6C3-19739064B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23" authorId="270" shapeId="0" xr:uid="{53D1E7C0-CC48-4F74-9CB5-430F9CC889D7}">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23" authorId="271" shapeId="0" xr:uid="{C7E71DB9-2FF2-4E17-B1B7-554D5EEC22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3" authorId="272" shapeId="0" xr:uid="{1FC608CD-2FCD-4C99-ADC1-B14544DE6B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4" authorId="273" shapeId="0" xr:uid="{5B8A0657-A3D9-4A4D-BB15-9A8ADCCA53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4" authorId="274" shapeId="0" xr:uid="{2BF4FC01-5C45-49DB-BFCB-84DBE9F5A2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4" authorId="275" shapeId="0" xr:uid="{53A54D4B-E67F-48FF-A0D8-DC81CC2A43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5" authorId="276" shapeId="0" xr:uid="{3DBA6809-9144-4A0C-8E62-CD13056AC9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5" authorId="277" shapeId="0" xr:uid="{C23C5973-285A-48B5-B9AA-56D9EB7C9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AT225" authorId="278" shapeId="0" xr:uid="{A51D9B68-694D-4DD4-BB3F-284AA251D1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27" authorId="279" shapeId="0" xr:uid="{1132D067-82EF-4E4B-AD32-AFCC25BC6A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N227" authorId="280" shapeId="0" xr:uid="{35AF3C46-23B2-4903-A72D-8AF2AFE685D0}">
      <text>
        <t>[Comentário encadeado]
Sua versão do Excel permite que você leia este comentário encadeado, no entanto, as edições serão removidas se o arquivo for aberto em uma versão mais recente do Excel. Saiba mais: https://go.microsoft.com/fwlink/?linkid=870924
Comentário:
    São 3 trevos em localização a denir</t>
      </text>
    </comment>
    <comment ref="AQ227" authorId="281" shapeId="0" xr:uid="{AAE23DB2-BFC3-4DEF-931D-4FC63A8174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São 3 trevos em localização a definir
</t>
      </text>
    </comment>
    <comment ref="C228" authorId="282" shapeId="0" xr:uid="{9E08573D-1050-4699-9F1F-8B97DB1374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8" authorId="283" shapeId="0" xr:uid="{F218E0C6-77D7-46A4-AC69-82F2E1B7F3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Passagem Inferior
</t>
      </text>
    </comment>
    <comment ref="C229" authorId="284" shapeId="0" xr:uid="{658B1797-7F36-4A28-A954-17E4252935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29" authorId="285" shapeId="0" xr:uid="{0231AEBA-18C5-4F7E-A802-B5D7E5ADF9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0" authorId="286" shapeId="0" xr:uid="{E0C0ABDB-96B5-4957-B3D3-5725D2FC2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0" authorId="287" shapeId="0" xr:uid="{055E5F96-1021-4717-8710-7175C24E9A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1" authorId="288" shapeId="0" xr:uid="{4D677CEB-8992-4DBE-862E-6EE0CCBBB7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1" authorId="289" shapeId="0" xr:uid="{220F6E45-3856-4840-81E1-A41E2BDCD0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2" authorId="290" shapeId="0" xr:uid="{E4CA93C6-1EBC-46E2-922B-8A25AFDCF0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2" authorId="291" shapeId="0" xr:uid="{A053568F-7E30-4326-8CC3-933DCD6964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3" authorId="292" shapeId="0" xr:uid="{433B5C10-365E-4F6B-A05F-9FA7C38530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33" authorId="293" shapeId="0" xr:uid="{EF7BA491-DC60-47F9-9757-754BBA6262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6" authorId="294" shapeId="0" xr:uid="{68A73724-D109-47DB-BC5F-7115B3F702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6" authorId="295" shapeId="0" xr:uid="{0C11248C-895E-403A-B058-81388520362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6" authorId="296" shapeId="0" xr:uid="{8B85EE43-CFB5-4231-BA34-F16DBA68EE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G236" authorId="297" shapeId="0" xr:uid="{43D4A100-1B7D-420E-9475-0DB7D0AD0797}">
      <text>
        <t>[Comentário encadeado]
Sua versão do Excel permite que você leia este comentário encadeado, no entanto, as edições serão removidas se o arquivo for aberto em uma versão mais recente do Excel. Saiba mais: https://go.microsoft.com/fwlink/?linkid=870924
Comentário:
    Multiplicado por 8 para o valor ficar na proporção do custo inicial.</t>
      </text>
    </comment>
    <comment ref="C237" authorId="298" shapeId="0" xr:uid="{A2D704D9-1356-49E1-88F3-443D047D74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7" authorId="299" shapeId="0" xr:uid="{F897C159-0D7F-4C25-876B-D0290E310F2C}">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7" authorId="300" shapeId="0" xr:uid="{D8B851BB-7009-406C-A08F-DE6A2C5027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8" authorId="301" shapeId="0" xr:uid="{5FDCEEAB-16D5-4100-ABDA-EFFD1F1C2C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8" authorId="302" shapeId="0" xr:uid="{A66F2D09-2468-45EC-8EE7-0E375F4842D3}">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8" authorId="303" shapeId="0" xr:uid="{6A57AF47-6220-4463-95FB-19D98DA5E0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39" authorId="304" shapeId="0" xr:uid="{79903003-5A29-4B40-A933-4913F0FC4B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39" authorId="305" shapeId="0" xr:uid="{DF4DB542-04C5-44BC-980E-2B4171257722}">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39" authorId="306" shapeId="0" xr:uid="{4F864215-3EC3-43D6-B64B-2048ED600B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0" authorId="307" shapeId="0" xr:uid="{939041D6-AD49-453B-839B-9265B76643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0" authorId="308" shapeId="0" xr:uid="{62B8E1BD-0DA9-4890-AE3E-3BE865F5CBA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0" authorId="309" shapeId="0" xr:uid="{CD67FB09-3147-484B-A4FD-6276565850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1" authorId="310" shapeId="0" xr:uid="{BE594BF8-C808-400E-A613-9759CC437D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1" authorId="311" shapeId="0" xr:uid="{238C36E9-BB55-41C0-801E-D5B60D9194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1" authorId="312" shapeId="0" xr:uid="{6CF2EB50-8869-433D-BD0D-6AD15D49CF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2" authorId="313" shapeId="0" xr:uid="{06CBB4EA-5A89-4B46-8D37-BA60649B73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2" authorId="314" shapeId="0" xr:uid="{3CDCB89C-D588-41F3-ACFC-F22F54936FBD}">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2" authorId="315" shapeId="0" xr:uid="{6C344666-47EA-4265-B28A-218AE3352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3" authorId="316" shapeId="0" xr:uid="{39166CB7-993D-4B58-8A33-37472877FC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3" authorId="317" shapeId="0" xr:uid="{FA222DC8-2B17-49FF-B2D6-35FB03B550D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3" authorId="318" shapeId="0" xr:uid="{4D211B44-8A0B-4383-A44A-B80AC71180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4" authorId="319" shapeId="0" xr:uid="{675B5533-A7D6-4ED7-8CEE-251266D1B0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4" authorId="320" shapeId="0" xr:uid="{932151E1-9018-4C11-AF18-355D0E80071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4" authorId="321" shapeId="0" xr:uid="{32A8490C-04B6-45AB-A857-0C22FA6E0D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45" authorId="322" shapeId="0" xr:uid="{0D58E879-A75F-4DEE-8203-62A4749199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5" authorId="323" shapeId="0" xr:uid="{CF487E45-5B2F-4A4D-A43C-15BDDF7B47DE}">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5" authorId="324" shapeId="0" xr:uid="{378908BC-B0F5-4B83-A6F9-CFCD2A22A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AT245" authorId="325" shapeId="0" xr:uid="{F62653CC-452E-4E83-AF94-B1623852C5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6" authorId="326" shapeId="0" xr:uid="{3EF76553-4008-42C4-8AB8-50AAE52A61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6" authorId="327" shapeId="0" xr:uid="{E784DBC6-119F-4401-808C-B062D14BBF0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6" authorId="328" shapeId="0" xr:uid="{3A11ECC0-B985-42C3-A01D-AF273841D52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7" authorId="329" shapeId="0" xr:uid="{737A5F94-5528-4E39-98CC-AD0F0939C0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7" authorId="330" shapeId="0" xr:uid="{610AD831-EBBD-46CE-AB99-0BA0A02A3E1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7" authorId="331" shapeId="0" xr:uid="{B0BC7528-0640-414C-B69F-3032436613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8" authorId="332" shapeId="0" xr:uid="{ABA64553-0353-4054-8E6F-C04B4DD0A1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8" authorId="333" shapeId="0" xr:uid="{23527C4D-5E3B-47E8-B292-6BAD3034C2B9}">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8" authorId="334" shapeId="0" xr:uid="{07F653BE-EDA4-4AE1-A942-BC762F85F2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49" authorId="335" shapeId="0" xr:uid="{8BE100AD-89BB-4EC1-8807-499C795651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49" authorId="336" shapeId="0" xr:uid="{A89116EF-FB14-4B9D-BE1E-7B061BA25F7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49" authorId="337" shapeId="0" xr:uid="{0CE1864D-4D95-46A7-9C03-01563BE93B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0" authorId="338" shapeId="0" xr:uid="{E92B9881-C377-4921-910F-B10BC3CD7F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0" authorId="339" shapeId="0" xr:uid="{3D72CBDC-3522-44EB-9D04-0EE317AAD1DB}">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1" authorId="340" shapeId="0" xr:uid="{03778B56-D4C8-47F8-815A-95C2E7326B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1" authorId="341" shapeId="0" xr:uid="{18B0F42D-2235-4E87-9DE3-2460C346B1F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51" authorId="342" shapeId="0" xr:uid="{D37B611E-F2E7-4EF2-A6F0-061E764BC8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Trevo completo
</t>
      </text>
    </comment>
    <comment ref="C252" authorId="343" shapeId="0" xr:uid="{5E34DA6F-60F1-40FF-AE7B-032270C590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Q252" authorId="344" shapeId="0" xr:uid="{F733CA70-C97D-45BB-84B4-6526CA027E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Parcial foi colocado no valor de 20 mi Parcial foi colocado no valor de 20 mi
</t>
      </text>
    </comment>
    <comment ref="C253" authorId="345" shapeId="0" xr:uid="{D10909EC-6C3E-4136-94CA-6CE39BC6F0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3" authorId="346" shapeId="0" xr:uid="{11D83670-333B-4CF7-BA1C-FB0C11274904}">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6" authorId="347" shapeId="0" xr:uid="{7F8C4D0C-708C-47C4-8FDE-6AA0D42F40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6" authorId="348" shapeId="0" xr:uid="{FC29AF76-EF19-4B29-B53F-EBFA4BF1850A}">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BB256" authorId="349" shapeId="0" xr:uid="{547AA457-2C30-4070-8BD7-A0B7E1EEDFB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Contorno de Florianópolis, em pista dupla, com 47,33 km em cada sentido (total de 94,66 km), a ser executado do 7º ao 12º ano. </t>
      </text>
    </comment>
    <comment ref="BE256" authorId="350" shapeId="0" xr:uid="{753BEAB5-E068-4A21-9D96-C63C77665F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BH256" authorId="351" shapeId="0" xr:uid="{4615A318-B68C-4136-B128-C467245BBD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Trata-se de duplicação do contorno. O custo inicial já foi da ordem de 31 mi. Quando multiplicado por 2, que é o valor da atualização da 2 etapa então resulta nesse valor.
</t>
      </text>
    </comment>
    <comment ref="C257" authorId="352" shapeId="0" xr:uid="{276FAD0D-8ED7-4CC1-9582-41726E86EEF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7" authorId="353" shapeId="0" xr:uid="{16E62D0A-976E-4080-BB32-B95ED85CC978}">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58" authorId="354" shapeId="0" xr:uid="{89CB286F-FE6A-4756-BB8F-13C185AFF11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8" authorId="355" shapeId="0" xr:uid="{72CB36F2-85AB-4070-99B8-A5A8E1707771}">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AQ258" authorId="356" shapeId="0" xr:uid="{70197049-185D-4D81-BB81-2D21FA0C5E6A}">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3 para ficar proposrcional ao valor inicial</t>
      </text>
    </comment>
    <comment ref="C259" authorId="357" shapeId="0" xr:uid="{1AF6B03B-1194-46A7-91EF-124A6E8A76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259" authorId="358" shapeId="0" xr:uid="{6C2D48EB-8607-4D01-8FE7-BD5575D14FE0}">
      <text>
        <t>[Comentário encadeado]
Sua versão do Excel permite que você leia este comentário encadeado, no entanto, as edições serão removidas se o arquivo for aberto em uma versão mais recente do Excel. Saiba mais: https://go.microsoft.com/fwlink/?linkid=870924
Comentário:
    Pista de Serra</t>
      </text>
    </comment>
    <comment ref="C260" authorId="359" shapeId="0" xr:uid="{6E3C6005-E1DB-4231-A766-BFA77BF7580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360" shapeId="0" xr:uid="{7C7279AA-D3AD-4E5F-8C80-E47BF2950C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361" shapeId="0" xr:uid="{19C88629-02F2-44A7-A27A-DC9580110E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362" shapeId="0" xr:uid="{6408205F-C693-4C7D-A61B-0595DC1E89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363" shapeId="0" xr:uid="{FFCCFAAE-7821-4380-AEBD-0BB9E1B5F4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364" shapeId="0" xr:uid="{9E542466-65AB-4994-BB55-1A2E721823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365" shapeId="0" xr:uid="{44A794EB-B8C1-4533-B8A0-B1B6558AB8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366" shapeId="0" xr:uid="{B423DF60-19E1-42FB-A6AD-8A1088A31A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367" shapeId="0" xr:uid="{6554F479-639F-4743-A51E-23D6061E21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2" authorId="368" shapeId="0" xr:uid="{D955A195-51AF-4802-9A0B-55C12230A12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3" authorId="369" shapeId="0" xr:uid="{AB09F267-124C-4EF5-9983-CB2F2C4BF6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70" shapeId="0" xr:uid="{DFCACFB7-16A4-4036-BCCE-F21369C46D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7" authorId="371" shapeId="0" xr:uid="{1F26EDBB-8630-4EAA-A5CB-A15394DE2D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8" authorId="372" shapeId="0" xr:uid="{7A14DC2A-1570-443F-8C51-E6BFA5AF7E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9" authorId="373" shapeId="0" xr:uid="{CC005D06-84C5-4F3B-8078-E440D0B03D6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74" shapeId="0" xr:uid="{2AAE483E-550C-466E-9990-5A28618C73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75" shapeId="0" xr:uid="{7BAD6A97-5A03-4B3C-8B8C-112F52A05D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76" shapeId="0" xr:uid="{9DF77D28-13ED-4B5A-B47E-9BD40DB8C4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4" authorId="377" shapeId="0" xr:uid="{55C72231-7F83-4844-B34E-2453A1F669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5" authorId="378" shapeId="0" xr:uid="{5685FDAC-726B-451E-9B18-876E97DFA2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6" authorId="379" shapeId="0" xr:uid="{34F45EE7-9CB8-4960-81DB-06895087E3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7" authorId="380" shapeId="0" xr:uid="{74FD80BF-C4A6-46E6-80FA-C86675BB43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8" authorId="381" shapeId="0" xr:uid="{995D3CCA-78F0-4AA8-B44B-E1DB348979A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82" shapeId="0" xr:uid="{750F0CEF-7572-40ED-995A-C137339BA9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383" shapeId="0" xr:uid="{6B60AC88-40F7-4551-BAC3-B6181EDFD11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2" authorId="384" shapeId="0" xr:uid="{453AC87F-79CF-4385-BEF1-851544D954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85" shapeId="0" xr:uid="{953E353C-85F4-4009-BC1D-C5469B5F44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86" shapeId="0" xr:uid="{AD5F59DD-830F-493A-9A0D-96B02FC874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87" shapeId="0" xr:uid="{B0A2B216-337E-4CF0-BBD8-B5523351F8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88" shapeId="0" xr:uid="{5FC0D778-C4E4-4DB3-B33A-3F9928CFDF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89" shapeId="0" xr:uid="{B17EC828-1554-413E-B0BE-F99A928E4E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90" shapeId="0" xr:uid="{1D12753D-F299-4F69-9286-E5F9B46ADC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91" shapeId="0" xr:uid="{38ED6490-8284-493C-A844-E9B4EB7EDF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92" shapeId="0" xr:uid="{148BE82E-60AC-4D67-A24E-64377A2987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93" shapeId="0" xr:uid="{E55F8C7B-3829-4327-87CE-6CFC842C32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94" shapeId="0" xr:uid="{E0B4D96A-21AE-482E-8CF0-63BF47A16E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95" shapeId="0" xr:uid="{E34D746A-90CC-40F1-B290-D01C410952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96" shapeId="0" xr:uid="{16A905C7-F54E-4C1A-9BDF-CBA10363CF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97" shapeId="0" xr:uid="{FDB20558-B31A-40BE-B24A-AE6BFF4A51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98" shapeId="0" xr:uid="{283714D4-5E83-4FC5-A995-8F9553357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99" shapeId="0" xr:uid="{624B0544-F529-4A84-B419-3BE1DB94C8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400" shapeId="0" xr:uid="{8D7CAA1A-5086-4952-A9EA-F0BF99519D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401" shapeId="0" xr:uid="{68D32BFE-87A0-4BBA-85B6-8F9B1B37C6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402" shapeId="0" xr:uid="{56CD4DC0-0E02-4829-9D70-0EFAFD1BF5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403" shapeId="0" xr:uid="{E4004619-D8A5-4F06-B9B6-7F1C43525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404" shapeId="0" xr:uid="{1964B3FE-B2B8-444F-8BB9-BC6CCA7734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405" shapeId="0" xr:uid="{4D6805D9-FA3F-4EE3-9CAE-75E8244E2A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406" shapeId="0" xr:uid="{1462BCC4-1A65-47B9-862C-A63B9927C8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407" shapeId="0" xr:uid="{F79F7EEA-97BE-4208-B303-C7B7592CC7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408" shapeId="0" xr:uid="{5B10CBE5-8631-4491-8EFC-2AEB279B92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409" shapeId="0" xr:uid="{9A24BE13-9391-4AB8-ACB3-EDF9E0C627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410" shapeId="0" xr:uid="{8D8F2784-B582-477A-9A6A-DE2E850D04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411" shapeId="0" xr:uid="{EE45EBCB-A277-4A4B-A004-B87019C84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412" shapeId="0" xr:uid="{FFBF0D5B-99FC-4D33-8758-BEC3B7B8C8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413" shapeId="0" xr:uid="{59AB15D6-EB26-403D-8468-3D172D285F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414" shapeId="0" xr:uid="{767969B5-5A19-4767-A503-DFB2AD6902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415" shapeId="0" xr:uid="{961B2F5B-AB62-404F-BF8F-5F85CA19CF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416" shapeId="0" xr:uid="{0463CCB8-6C95-4E2B-AA86-80BAB9BAEB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417" shapeId="0" xr:uid="{66375A4A-7883-4AA2-8F3D-E52060098A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418" shapeId="0" xr:uid="{CCCF6354-8AB1-48ED-8D15-A55B65EEC34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419" shapeId="0" xr:uid="{8F5F0D01-21FE-4DF8-BB8F-37BDF04F12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420" shapeId="0" xr:uid="{638F8FB7-FCD9-481E-867C-46C31EB36D7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421" shapeId="0" xr:uid="{FBB6BD89-752B-4243-80C9-6D1A7F597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422" shapeId="0" xr:uid="{3E1B0B8B-37DC-4975-9DEB-C902C20870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423" shapeId="0" xr:uid="{D61DA911-7373-4A4F-B3B2-EBEEB1BB07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424" shapeId="0" xr:uid="{B000171B-421E-4AA6-8B37-98AA35169FA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425" shapeId="0" xr:uid="{EF5A7871-ADE2-4FC7-AA3D-FE1C806218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426" shapeId="0" xr:uid="{55891ECA-5A98-434F-8EF8-CF379319A0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427" shapeId="0" xr:uid="{B1671F13-8BA8-4F83-96C8-960A10D597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428" shapeId="0" xr:uid="{9EC4A416-3824-480D-80C9-C129E43B6A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tc={142E2618-C2E1-40E9-9001-DFF994946F9F}</author>
    <author>tc={1E5432DE-A61A-4575-B8A6-08DEB7692514}</author>
    <author>tc={3AE4E1E9-1B0E-49CE-AA12-F03DB41A28BA}</author>
    <author>tc={83B582E8-DBA7-4A32-8258-014131A6E3FB}</author>
    <author>tc={FE06161D-9038-4D0D-81B3-12A606B35196}</author>
    <author>tc={38555167-6987-4E40-9623-365A21BDB593}</author>
    <author>tc={EE78983E-2651-4B53-A69A-643B3ADAFA47}</author>
    <author>tc={0006875F-678A-4898-8614-6EBE9E72120B}</author>
    <author>tc={CE9C5E49-611D-45B8-B2D2-8C199ED2A67B}</author>
    <author>tc={2D175B62-92E4-4A8C-8A8A-CE0B23D4A719}</author>
    <author>tc={638D7CBF-BCF4-4D83-8881-7879AA2B2A7C}</author>
    <author>tc={76D14E3C-DA0D-4532-B1C3-F8EC2D5A38F9}</author>
    <author>tc={B577BE23-D664-4458-A1A4-B962BD0E254C}</author>
    <author>tc={DAB4AF3C-E449-436E-AFED-84DDEB3692E1}</author>
    <author>tc={024FB36D-6857-4716-BDE2-B56B2C2CF603}</author>
    <author>tc={9570F061-94A3-40C2-9716-C970D780A821}</author>
    <author>tc={D55AE7F4-C2D3-48FA-8C9C-4332DDA86F59}</author>
    <author>tc={8AA6C15D-39CA-4F46-A469-BFB1168F5499}</author>
    <author>tc={1E02DB32-9090-4A39-A7F7-A360063DC405}</author>
    <author>tc={6BAA5A62-9E73-477A-B1AF-AA70D16AD850}</author>
    <author>tc={46B45857-4A3E-421F-BE51-6ECC11E65CC8}</author>
    <author>tc={DB2CC5EC-AAB5-4CC5-BF7A-C9CE6F9EF91B}</author>
    <author>tc={D2ADB236-8F6D-4095-B179-C3D68C3E6A10}</author>
    <author>tc={1771F476-87FF-4132-895A-0C6A9DB7BA97}</author>
    <author>tc={914A7A74-8090-4DA9-9EFC-4DBE51462364}</author>
    <author>tc={F47DC9E8-BA54-4B5B-95E0-0D72301573A5}</author>
    <author>tc={14A45160-CE86-4744-A79F-95C440F21F01}</author>
    <author>tc={A1F1AABE-3975-4D3B-AF73-AEA4D5BBFDFF}</author>
    <author>tc={D3B40B40-1756-489B-8C66-E689A7B5E6BD}</author>
    <author>tc={AF6FAEFF-0548-422D-BE24-1720C5BAFD88}</author>
    <author>tc={FB3A0FCE-A9A0-4690-97F6-CA6C003652C2}</author>
    <author>tc={2BA5C172-3922-43B4-AC4E-74E1360919B0}</author>
    <author>tc={7AB8CA1D-8150-4BC8-AF82-FD0723A37DB6}</author>
    <author>tc={E1ADDD38-ECF6-4B0C-9494-2137955BD7BD}</author>
    <author>tc={515593E5-551F-4485-AD8C-DB531DDC94B6}</author>
    <author>tc={5A6F7B6C-F309-4C96-90AB-EE58DA5A4A97}</author>
    <author>tc={33B0055C-915A-4266-861E-FCB4C8E43464}</author>
    <author>tc={8333A863-5C71-4030-958B-A9AE671B453E}</author>
    <author>tc={070B203F-F0E7-4902-A0A1-F8D7264E3454}</author>
    <author>tc={A66EB59D-C992-41F5-BFDB-67C5107E0D43}</author>
    <author>tc={D9C3C266-C62B-4BC1-A47A-1BA87EA66BD1}</author>
    <author>tc={445B68BC-BE29-4177-85F2-C52B842E2193}</author>
    <author>tc={1A2DFA8D-6D6B-4C22-A67D-7D73B936DC2B}</author>
    <author>tc={5C8B3A36-D2E5-412A-B62A-A6073A292B43}</author>
    <author>tc={70A42A08-7665-4000-8E8C-5BE6A752D941}</author>
    <author>tc={DEB0F186-606A-491A-BC06-BD765F335DAC}</author>
    <author>tc={CDCEE304-7300-4D52-AFDF-3CEBD2E7E014}</author>
    <author>tc={4F11D3E7-F6C3-4EB2-B6ED-38764D14E6ED}</author>
    <author>tc={E6C7507A-D1C7-4D96-8E3D-C7BD3A051005}</author>
    <author>tc={E82DE957-83D8-445B-BCA6-DFAA272E70BE}</author>
    <author>tc={5592EF65-A8D9-4F90-86A8-98C63A025997}</author>
    <author>tc={DBD0CC3D-2676-4CBC-9B90-904EFE79BD61}</author>
    <author>tc={0BBE238B-A11D-4F5A-BED3-65612943FC69}</author>
    <author>tc={4A77BA71-E5FD-4390-85F7-B08B0508F111}</author>
    <author>tc={3AA64B94-53DA-43B0-A045-D9C46F6B8C81}</author>
    <author>tc={1E056F35-A702-41EC-9408-B2D7E7678817}</author>
    <author>tc={3647BE4D-2717-4DA7-928C-975D5FB65E9F}</author>
    <author>tc={58B11BEF-F755-443F-AEEE-63A521E46638}</author>
    <author>tc={8B610793-AFDA-43A8-8997-E34C065CEB43}</author>
    <author>tc={CFC9532E-CF1D-4509-AEB3-04A3FAAE46ED}</author>
    <author>tc={37477FF9-E0B5-491D-AE97-7D4759619730}</author>
    <author>tc={57688013-F526-46B0-95BE-34458162DD3D}</author>
    <author>tc={660A2678-2DA9-4FC6-975D-237B18D278F2}</author>
    <author>tc={87BA6F7D-8AC2-4969-AEAE-D3D1E3AF5AFE}</author>
    <author>tc={E88CF4E3-7B06-4EF7-A0F9-33FDE7970F74}</author>
    <author>tc={2D0C72E9-24C6-4B36-B892-F186E00CB3F6}</author>
    <author>tc={F25104AD-2B64-4D40-9D9C-75F764FB70EC}</author>
    <author>tc={F222BBE6-6ADD-4699-BE07-05B5B264B8C9}</author>
    <author>tc={4CBA9766-DF3D-4800-BFF9-0F08A291405B}</author>
    <author>tc={3E66F398-F898-4A3B-8685-76213CC4582C}</author>
    <author>tc={E43D814C-97B4-4916-876B-F64B8D8AACA2}</author>
    <author>tc={7F30D479-9D1B-43DD-B303-3079995790B4}</author>
    <author>tc={85D3E80C-3B37-438C-9A69-0836611705E9}</author>
    <author>tc={AD9E2265-9BDA-4DDB-9937-3616CA1C70B5}</author>
    <author>tc={F75F38B4-4B02-4768-A1B9-9CEADC001A99}</author>
    <author>tc={DCFF3D3F-723E-4187-BA72-9B600B03465B}</author>
    <author>tc={3E97242A-5980-4599-BBDC-37CF684036E2}</author>
    <author>tc={160C4569-326B-4DFE-9E3E-67025C41BA91}</author>
    <author>tc={F979CA22-DBEE-4023-8660-CE53A4F030D0}</author>
    <author>tc={41555804-4B2D-498D-8B55-15F8634F0F0B}</author>
    <author>tc={5942F737-57A6-47FC-85F2-17D405E336DD}</author>
    <author>tc={2388ED9C-9A91-4FF9-BF73-6BA400B4B5AB}</author>
    <author>tc={2406025A-8A6F-474E-8932-0F1ED8FC3A64}</author>
    <author>tc={14A6033E-5BC2-4F10-B5BA-57A52BD49B56}</author>
    <author>tc={F94EF9B8-B17E-4717-B360-6B2D3A11B752}</author>
    <author>tc={A8376FB8-7F0F-4D71-BAF3-1C71B784FF03}</author>
    <author>tc={B98D5ED6-34B0-4C95-8C14-7F0A7F5CA703}</author>
    <author>tc={4F86F857-3F68-45AC-B436-1B79EE9BDA7E}</author>
    <author>tc={82D52413-355F-493D-BAFD-0FCB02252132}</author>
    <author>tc={81CD032B-47A0-4467-B7FD-E2E73C46FF83}</author>
    <author>tc={7FA6C9BC-B87D-4438-AB00-6B01C17C55F5}</author>
    <author>tc={9D55B3E6-BB0F-4265-93BF-C74192D5C7AF}</author>
    <author>tc={BCC3C03F-E641-4AEB-853B-9DEE450C9F8A}</author>
    <author>tc={7AD748B6-98C0-4BB9-AC80-CD9AED3237B1}</author>
    <author>tc={4933FE92-3984-452B-ADB5-8EACB2B8458B}</author>
    <author>tc={7ADF262F-F165-46CB-AE94-FBFBDCDF52AB}</author>
    <author>tc={995CDE95-6084-4AED-AF33-6D44F258C1F0}</author>
    <author>tc={E0CC7035-5A97-4EE7-8B83-846013EE7FEA}</author>
    <author>tc={90DD13FB-0CE9-489C-BC0F-066707416900}</author>
    <author>tc={F556FC7C-8EA0-479C-ACF7-2E676561F0D2}</author>
    <author>tc={9604D862-6D26-42F1-9A05-CE88F9D56281}</author>
    <author>tc={1B6AB1DC-D4CC-45A6-BB99-F076ED83D731}</author>
    <author>tc={E7A6FA5D-B8FC-4CD4-8BA5-7E5A60187A38}</author>
    <author>tc={802A50A6-0676-48B1-94CB-BB0D8A9BF947}</author>
    <author>tc={ACEA78F1-660E-432C-A3E7-F07B684FF134}</author>
    <author>tc={D98A3943-866D-499D-A0D0-D873A7357596}</author>
    <author>tc={9A0E0B1E-CE27-48A0-A29E-3368E754E78D}</author>
    <author>tc={18906E03-369F-4718-B56D-FA1717799D8F}</author>
    <author>tc={DB4037AA-1A07-4071-86CB-2092CE1136E2}</author>
    <author>tc={AED2887F-7E10-428F-B102-8F64B8AE4205}</author>
    <author>tc={6B468297-7148-43DC-8B89-4FEA6429F64F}</author>
    <author>tc={9E660E08-9AEC-462E-9F1C-F569967CAC77}</author>
    <author>tc={39EAA065-2D1A-46EE-A73B-E4F365D3F688}</author>
    <author>tc={17038EA2-FF43-4BA8-92E5-3DC333C24738}</author>
    <author>tc={5347D4F0-0605-4155-8320-09CF82E98FBA}</author>
    <author>tc={86813786-8AB9-48DB-9FB2-03F108ADA4A8}</author>
    <author>tc={4217C661-9A71-4612-B842-F2850A1671A0}</author>
    <author>tc={4D4DF9BC-C43D-43A4-953B-46921296BD96}</author>
    <author>tc={AFFAF2FF-729C-47E8-B4D0-941EACE4A7BD}</author>
    <author>tc={B675B248-D1F7-40AB-AED2-423E331E077D}</author>
    <author>tc={F647872C-C07B-4AA5-ABF8-204415BD86CD}</author>
    <author>tc={985EDD11-4ACB-4B91-B231-8532EB3B3B8C}</author>
    <author>tc={30AC2657-39CD-4E57-8598-B7907E9F3849}</author>
    <author>tc={F224C2A2-9E32-4ECD-AF7C-1E3ED37B7AC0}</author>
    <author>tc={F1630209-B8FF-45BA-A293-1C2FA8BCBCC5}</author>
    <author>tc={6303123C-0ABA-40EC-AF22-619612316B67}</author>
    <author>tc={8AF16F89-D1AF-4056-9F63-B81E68A4A557}</author>
    <author>tc={7A63C3C0-8BA6-4F4A-92CF-DFE5594C55A5}</author>
    <author>tc={63B4493A-678E-4CCD-AF5B-729ECFE2E1B1}</author>
    <author>tc={4647F930-FF5A-43D9-B9B6-8F651535FE38}</author>
    <author>tc={CF16272A-1380-4B7E-9272-4905E64FF567}</author>
    <author>tc={34A3F75F-1A60-4118-A453-E9655FBA390C}</author>
    <author>tc={7D8B6642-9297-42B2-AA27-B7D4AC9343C1}</author>
    <author>tc={0CED71B0-C712-431E-ACAE-76D509C2E750}</author>
    <author>tc={9A7A3EC4-52B6-4180-B675-4EE1203B4EA6}</author>
    <author>tc={01401F9A-522F-4129-B38B-7DAA0AB2C092}</author>
    <author>tc={6001C7F7-0E6C-4513-8B40-19CB44DD1143}</author>
    <author>tc={DFF07360-B0D9-4A8F-8134-8F5B055FA6B5}</author>
    <author>tc={3A9551BF-DE86-4A0F-8AEF-EBED39F2410F}</author>
    <author>tc={93B81B24-0AB7-4E51-A038-228DB2E4C234}</author>
    <author>tc={EA7B0D3B-3894-4C9B-965C-A3319BA1E26D}</author>
    <author>tc={7D16DD99-9E96-412F-826E-BDC30245D37B}</author>
    <author>tc={4BCA20B5-8304-4304-B54D-F615D4C76FD7}</author>
    <author>tc={A8E632AD-74AF-4F94-9196-462F3279BE7B}</author>
    <author>tc={3210DB05-160A-4793-A500-703BC8F7F63C}</author>
    <author>tc={0888BB9C-1AEB-4579-9CA8-B20E69AFED41}</author>
    <author>tc={92DFF4B6-657B-44C7-8669-40305D60C1FF}</author>
    <author>tc={A2FEFC37-4292-40EF-9419-D7BAD5FC4C54}</author>
    <author>tc={FEFD5DA4-60D0-4C21-99B5-E3A0DE561537}</author>
    <author>tc={EA0B8952-E03A-41AA-A28D-4FBFB75ED976}</author>
    <author>tc={BD67BC15-1EA5-4AAA-9AB0-B3AF8061EF80}</author>
    <author>tc={B3670AC9-7120-4951-A187-C43B71A6E624}</author>
    <author>tc={57058397-FF80-43BF-B516-010EC1529A63}</author>
    <author>tc={43317C0C-84C1-4FCA-A3B9-7B56CC472A06}</author>
    <author>tc={7465F8EC-E6A7-4783-829B-7FAB7C1FE0C8}</author>
    <author>tc={74DF0D8F-0049-4A5F-9958-B4706089237B}</author>
    <author>tc={3FDF6DE9-9257-4731-A666-BB3DEA3081C6}</author>
    <author>tc={9765D8FF-C649-4578-80EE-55561A00E051}</author>
    <author>tc={6EAB1F29-BE23-425B-A15B-D6E030F64FF3}</author>
    <author>tc={51809D0C-5E88-4A29-A5CD-B962AD202140}</author>
    <author>tc={0DED9B8B-C2F3-4D69-9329-0194C4D3311A}</author>
    <author>tc={D3888318-575D-423D-8ABC-6E44970B709C}</author>
    <author>tc={520D186D-0FBA-445D-91E9-4F429D696216}</author>
    <author>tc={D9BA889C-C6E3-4FC6-A725-94F5BF8EB604}</author>
    <author>tc={78EF22BF-C5FC-4FEE-B032-785321AD8791}</author>
    <author>tc={A2EAF278-C152-4CC7-B281-25DA2481FA48}</author>
    <author>tc={CA891749-3644-440B-9262-39AD4FE2B607}</author>
    <author>tc={0402A91C-BB22-4BAD-A067-239810479271}</author>
    <author>tc={94820B2C-1247-4297-BF98-0A89D2FD903C}</author>
    <author>tc={D85974BE-0839-4590-9815-91436E019052}</author>
    <author>tc={64E4B8B3-12BF-4F78-B39A-AC066E8EA99D}</author>
    <author>tc={AD6FAD3C-00FD-481C-9213-D2905B4A0D50}</author>
    <author>tc={E8643DD2-86C7-49DF-A6B9-891978AE22EA}</author>
    <author>tc={C400EFB9-9383-4BBD-B363-D8A9063B3D3A}</author>
    <author>tc={9ECB7995-E036-4870-B3B3-1760763D3570}</author>
    <author>tc={0BDCC1B3-5695-4C8F-BC80-FA3EB65F9594}</author>
    <author>tc={7050D88A-9079-49F9-8C5B-1DB537C858E0}</author>
    <author>tc={768F8013-032C-4DBE-90F7-13E1CD2046AD}</author>
    <author>tc={1885D669-FA96-45BE-84CE-F3F489B06E50}</author>
    <author>tc={51996637-EE2F-4C5B-A183-0C32E82975D8}</author>
    <author>tc={61684EF6-27AD-4A6D-9CD2-30B7B8775401}</author>
    <author>tc={8D5F0172-4487-4533-90F4-A2C45CA58C4E}</author>
    <author>tc={E14DADEF-28CA-405F-BE80-293CAD874345}</author>
    <author>tc={00360020-9987-4AF3-ADCA-8111FE62AB53}</author>
    <author>tc={8DAE00BA-1FC0-465C-99E2-895D92BFDFE9}</author>
    <author>tc={9EA6662F-FDDD-4F86-B338-2D2A6720ADC2}</author>
    <author>tc={91C74971-249D-48F3-AEA7-3BAFF01CFE91}</author>
    <author>tc={ADF7C55A-7360-48C1-BF72-C7A0DAB3B119}</author>
    <author>tc={04D6B3FD-F189-46E2-A272-B53BC2F0CF50}</author>
    <author>tc={815D4654-07B5-4B2A-8378-9C051813734F}</author>
    <author>tc={451CD8F4-2C77-4E6F-816D-2C14DF6DB61A}</author>
    <author>tc={60035F0D-20B2-4156-B3BA-985CA987832D}</author>
    <author>tc={3D2D2DAA-6F7A-43A6-96D5-87C56518C449}</author>
    <author>tc={CBA82261-4E08-4F86-BACB-F49CEF7E3FAA}</author>
    <author>tc={177AC7BA-EC4D-4192-A510-63769E72B6F2}</author>
    <author>tc={035F42C3-51DE-4E0C-9605-A4FCE9368DA6}</author>
    <author>tc={810FC9C6-B0E7-4516-941A-626DF41FF90E}</author>
    <author>tc={5FCEC741-47FC-412B-B791-65A8164F4BC0}</author>
    <author>tc={33B88EB4-7F5E-414D-A114-8058CACADCA3}</author>
    <author>tc={0C49C4A2-D6B8-411E-8303-C8F9879639DB}</author>
    <author>tc={590FD579-1348-4195-B1F2-95EE43A96D5F}</author>
    <author>tc={4C026315-17F1-4CF4-AC21-C18F815E2F1C}</author>
    <author>tc={DE001287-743F-4273-884B-4E0A3F589A4A}</author>
    <author>tc={AA10EA05-2635-4B64-A84A-674728A0BC19}</author>
    <author>tc={0E53E9E8-7E69-4568-98E4-5DBF614AFB4A}</author>
    <author>tc={4A5F9A21-ADB9-41A9-90C5-2E3DBAD040A1}</author>
    <author>tc={7F412102-3D5D-44E6-9CE3-A7DA97081230}</author>
    <author>tc={5AABF843-2819-432D-B385-040ED7CB9DF4}</author>
    <author>tc={AB114396-A49A-4F28-B2E3-C4F775540DF5}</author>
    <author>tc={FBA3E7AB-D2F4-4B93-9941-03CBEB84DF9B}</author>
    <author>tc={FFA50EE8-99FD-4C80-99E4-A3477CEB5ECF}</author>
    <author>tc={4FDEF2F3-0B2C-4A0C-841B-95F482BD3C0A}</author>
    <author>tc={CBCBC1D3-5A5E-4D6F-96FB-237EC256AA59}</author>
    <author>tc={FA0F6756-4725-42EA-9DB6-4CB5C72DAB9E}</author>
    <author>tc={45A30F2F-A60F-4F68-A1B2-F4DBF67EF8C4}</author>
    <author>tc={0C924A32-AB11-49AB-9BBB-9BBB1840F37B}</author>
    <author>tc={4ED87A10-AD56-401D-93DF-2775DE095010}</author>
    <author>tc={D43F40F2-DABF-47F1-8390-7112ADF8A36B}</author>
    <author>tc={08E9C6D4-A019-4AE0-9CC1-6FFD38973B08}</author>
    <author>tc={BC4AC50C-1044-4A69-A56D-E6E1A2A4AAC1}</author>
    <author>tc={5EE08171-2656-45C0-A330-21225B5EAC90}</author>
    <author>tc={3ACF0800-CF8A-46BD-92A8-E99E7F4FDECC}</author>
    <author>tc={695208D4-F486-4232-8D2B-1A2871B593DC}</author>
    <author>tc={38F7E599-1BC7-4E8A-8567-DA48EE29ED4C}</author>
    <author>tc={BA1CA77B-AF3A-4F78-B0E8-69B380D062D7}</author>
    <author>tc={5BBCD897-3417-4235-AD7F-48856A7CC651}</author>
    <author>tc={AA280F2E-FABE-42E0-83B8-47D61D5DF772}</author>
    <author>tc={6EC0BB28-A91C-468A-B662-41923DC47F1D}</author>
    <author>tc={94E5D811-FCD8-40EF-9AA9-00FDB6C8D04C}</author>
    <author>tc={081C77DD-E4FC-426A-B41E-1FEBB05AE1B5}</author>
    <author>tc={FCF5BA6E-F41F-41C7-8BA6-84C05CB1BFB7}</author>
    <author>tc={5C32DAB4-D764-4186-937A-F47D5F9EFB17}</author>
    <author>tc={7453A564-AD5C-4EF3-8EB4-D8A833B83E81}</author>
    <author>tc={56479D65-632F-47CB-9B0C-1F34A021AA45}</author>
    <author>tc={68D97E24-3E99-4147-A115-5BF16644D370}</author>
    <author>tc={0C592886-62FC-429A-8396-0734DF4EE7BE}</author>
    <author>tc={CDD07868-B1C7-4DED-A917-D5C9DE8E8442}</author>
    <author>tc={38E4180A-24F3-4FA5-B2D7-1169F3852FBF}</author>
    <author>tc={75258316-EEF4-4629-9338-96A6248CAAF3}</author>
    <author>tc={3B4B302C-7D7E-465B-BE04-42981A736F8C}</author>
    <author>tc={5B4294F2-C0EF-45A9-8442-748E64AE866E}</author>
    <author>tc={42351CBF-1D09-4A96-A952-1AC6EDAD4E3F}</author>
    <author>tc={CF69303F-6102-47AB-B27C-C8FE0E2478C3}</author>
    <author>tc={E0FFE93A-F2D4-457D-B067-6530D550876C}</author>
    <author>tc={AA1DB995-8BA6-4358-B163-FCBD788E2AEB}</author>
    <author>tc={ADEFE466-F2ED-4A60-8713-81D4C62B9A4A}</author>
    <author>tc={6045DCCA-99D6-4F93-8A90-F005955B1C66}</author>
    <author>tc={3734748A-C240-402D-8373-D6211E09EF6E}</author>
    <author>tc={0D5B9E7F-172F-41A9-A742-63EAECF6773B}</author>
    <author>tc={1F6E93C8-C546-404D-82B5-CD2D141D8EC6}</author>
    <author>tc={5C7F3A2A-F8D5-40AB-8452-4B1EB036D32A}</author>
    <author>tc={9CF4A7B6-92DF-45D5-B4C8-273EF5180DC5}</author>
    <author>tc={11D93FFB-1633-4CE1-A279-6D8438F815E1}</author>
    <author>tc={30E43D2B-D8F9-499E-8910-74C1CDAC7B6F}</author>
    <author>tc={B7136D2E-9DD9-43DF-9212-9F5B6F9BB8FD}</author>
    <author>tc={ADBE8120-2ACF-466E-8AC7-D9A661572677}</author>
    <author>tc={5B20417E-1B75-4B45-BDE4-6360E9996F4A}</author>
    <author>tc={AAFB68F7-A989-4012-9DF7-3A04141075AA}</author>
    <author>tc={213001B4-58E6-47C1-85AB-6F3D827E6B95}</author>
    <author>tc={BC66C154-C172-460E-9223-FBCCC7463C4F}</author>
    <author>tc={66F95A0A-3219-4580-86A2-C72A4286F6F9}</author>
    <author>tc={A429F975-D70D-44F9-BB7F-BBC8A8B60A10}</author>
    <author>tc={DD6AC39F-2019-491F-8BF2-55213EC56953}</author>
    <author>tc={1F9C2AF4-9154-494F-B564-3A0E87363D7F}</author>
    <author>tc={C6EB993C-D52A-4FAA-B02D-AD728A1E2B80}</author>
    <author>tc={8FA89C0D-D4BB-4BD5-951A-4DF76CD6B9BC}</author>
    <author>tc={7950E92A-DD24-4014-91C7-DCD9677C47EC}</author>
    <author>tc={53170086-D677-42E2-860E-E4136D2DBC6C}</author>
    <author>tc={6CDABD35-C02B-4BC6-84B6-539AA273D5EF}</author>
    <author>tc={BBAE3248-02C2-4E27-A48E-7202898B4800}</author>
    <author>tc={D35A37C2-FCE9-4C03-96CE-1517175FAEE3}</author>
    <author>tc={DD842D11-344F-4D48-8299-D9A204713A23}</author>
    <author>tc={7398D786-99F8-41A6-A765-2BAD61BBC906}</author>
    <author>tc={DB8A9B3B-1095-4ED2-BA89-9D5144E3282F}</author>
    <author>tc={82462353-5037-4A71-9A67-AC329260C832}</author>
    <author>tc={4697E0A4-8B0C-4E89-AB1C-E494DFF3472F}</author>
    <author>tc={6EC26414-7527-426B-B329-F18413969447}</author>
    <author>tc={5068AD0F-2F7C-4CC6-A91A-7D27C8D560E8}</author>
    <author>tc={50055392-50BC-4719-8D73-22AEC33D8496}</author>
    <author>tc={390C4871-52EB-4A57-B039-4D163B73AC01}</author>
    <author>tc={014E6B00-F04E-4EFE-B958-C3FE4AC18B1E}</author>
    <author>tc={9BA58A65-AD60-46FD-B7D3-AC572E6FBDF1}</author>
    <author>tc={81B515B6-A98D-46BE-A552-FBF9FE04F474}</author>
    <author>tc={36DA9FC7-7240-4684-9344-0A160AFB5ADE}</author>
    <author>tc={0E0A776C-280B-401E-BC6A-8F309C5A4539}</author>
    <author>tc={DE5A84F0-0084-4836-A573-8819B93F3313}</author>
    <author>tc={1CAC1BDA-5E0A-4D0F-BB26-6040A429A876}</author>
    <author>tc={91F663EF-2E90-405A-A132-F8983157FA17}</author>
    <author>tc={C52D627A-4213-4C4A-A724-D674BB430DE2}</author>
    <author>tc={3DB8A1D6-FA6E-4836-B796-E025E4676141}</author>
    <author>tc={C9AC0499-0B59-4CFF-8F5E-E07442B9E325}</author>
    <author>tc={EA0AA691-7981-4927-B84F-5DCD8CEF7EA6}</author>
    <author>tc={CB466B53-237D-4188-8C83-BA7CE1ACCC85}</author>
    <author>tc={22782484-25AE-400F-B0C9-85FCDC169A7D}</author>
    <author>tc={1FC3D40C-BCAB-4A45-8D32-23C9733BAF7F}</author>
    <author>tc={760362F5-3276-494C-9B3C-5F226078CB62}</author>
    <author>tc={D2EFE748-E159-4041-AF02-B299E4F3D335}</author>
    <author>tc={E78252DE-4A15-4994-93DF-EF1A359582CA}</author>
    <author>tc={9D703E7F-00B8-479D-BF7C-054B95B9D73D}</author>
    <author>tc={7A31241B-0496-43E4-95F5-7054588C653F}</author>
    <author>tc={C8105D65-1CBE-4E88-87AF-A9E7B933B6A8}</author>
    <author>tc={E502C1E0-3EC4-46F5-8B3C-446A81D41F45}</author>
    <author>tc={EFCB2C5F-97FC-4CC4-A6A0-DA4F3D02C117}</author>
    <author>tc={557BE447-83A6-4DC7-B137-5EAF8DA66AC3}</author>
    <author>tc={0400CC73-BEAF-47F9-85F9-523D5ECF3B2B}</author>
    <author>tc={FF12F8C8-8A66-428A-A773-801014439B2E}</author>
    <author>tc={3278D7A9-78DB-47B0-9474-A26FFE633E73}</author>
    <author>tc={81FF9CE3-9B7D-409E-8E41-4ECC30813847}</author>
    <author>tc={40064C8D-B99D-45FD-BAC0-DF6EDD82FB5A}</author>
    <author>tc={00C35ACA-E4AD-4715-9149-F646731D8002}</author>
    <author>tc={0C0B3A0A-C1C6-429C-AB2D-440FA522B28D}</author>
    <author>tc={39487858-54FF-407F-8ED5-9E5749C2DBBE}</author>
    <author>tc={0AEF2DCF-0851-46D9-BD83-56D3E3CCC32D}</author>
    <author>tc={9D07DB65-3026-4195-B119-72216C32B38E}</author>
    <author>tc={F22FA1D0-61BE-46A2-A6D7-4CFBC69C9A17}</author>
    <author>tc={D466A087-3CAB-4E50-BF27-D436777B5DF3}</author>
    <author>tc={DF9A3FDE-1AC4-4ED3-B165-4D4B8A064050}</author>
    <author>tc={6B24AAEB-FDBE-4EFE-845F-7AB924F377EB}</author>
    <author>tc={78AF83A5-38F4-4968-9C67-E0E4DD84D2DA}</author>
    <author>tc={188992D7-0AAA-42B8-A697-11AF081562A5}</author>
    <author>tc={01F3B5FD-026B-4544-B541-A7CD426909D4}</author>
    <author>tc={13B76021-9A35-469B-ADCE-00C3FB956B83}</author>
    <author>tc={E9B931EA-077E-4A5E-BEAF-6725B02F9ECF}</author>
    <author>tc={44BCE8A7-1410-4AB8-87D8-0B2B6E4554F0}</author>
    <author>tc={3CD101AC-22A5-402C-92C4-73E6F1698C7D}</author>
    <author>tc={0B43ED64-85E6-4149-818A-D736FBF8D2BB}</author>
    <author>tc={84CDE5D7-271A-464D-A07D-8AB8DAED55AD}</author>
    <author>tc={EDC7B5A8-7BD9-4E10-84F0-4EF71309AFC1}</author>
    <author>tc={04FFBE52-3BB8-4DA8-9DB3-4293CC496FE6}</author>
    <author>tc={F07AF653-BA81-4173-963B-42A6C3CF76E1}</author>
    <author>tc={CD316589-6CDE-46A1-BE69-8EC82DEC9A98}</author>
    <author>tc={AC1518D9-9A8A-4FC0-A2BA-59A4DC01460B}</author>
    <author>tc={7A1D16E2-84B3-4D7E-A87B-0B917C5CE0A4}</author>
    <author>tc={FC0E0E1D-7FB7-4263-8FF0-FE93D2FBA239}</author>
    <author>tc={2201820F-146E-4560-AD24-11F316A65C89}</author>
    <author>tc={03B26BF9-D81B-4784-A61C-E2FC15A6339C}</author>
    <author>tc={69134750-F211-4018-ABD0-D7A733588BD6}</author>
    <author>tc={C610FA57-DCE9-4AC1-B2AA-BACA35BF0C3C}</author>
    <author>tc={997138BD-DEF0-43E9-B032-517DE024756B}</author>
    <author>tc={AACA24EA-D356-44FF-AED9-3EA504E6C334}</author>
    <author>tc={DFDFA0A6-25CE-4C60-815E-B652A6BB6AD2}</author>
    <author>tc={91BE3CB8-7214-4CD9-A235-B4562EA8D5F3}</author>
    <author>tc={B20521BF-CC04-41E1-AD13-9816BF31CF38}</author>
    <author>tc={02E87130-054F-4248-961D-0567D9CCE245}</author>
    <author>tc={9F2953F2-80F8-4936-85B0-E9FBFD0A07C0}</author>
    <author>tc={D5BE9578-D63F-472A-A4AA-A69EC857535E}</author>
    <author>tc={5EDB9DC9-D19A-4555-8731-9E7F89C08519}</author>
    <author>tc={EBD357D4-92B1-49CF-A4C2-EBCD3C1B1ABE}</author>
    <author>tc={CE7F2A77-53A8-4894-B018-4AC2CA89ED59}</author>
    <author>tc={A3EE3F74-0198-4581-9916-DEEEA435420A}</author>
    <author>tc={E320D8FC-35D8-432B-82B0-CAF4B04E2CB3}</author>
    <author>tc={6F61D763-B065-46BC-8E4D-6A813586C503}</author>
    <author>tc={2B6C8CB1-DC35-4DE5-A88C-30150033E64C}</author>
    <author>tc={8038D9FF-62A7-4C19-92CB-221D9BD593C0}</author>
    <author>tc={8C497CCD-53D9-4E91-8C5B-BE0830B91952}</author>
    <author>tc={ECC180AF-06EA-4A4A-B4F3-91FE7D8F5D4B}</author>
    <author>tc={6C863315-DD05-4AEE-85BE-911EF11DF3E7}</author>
    <author>tc={6AF65F9B-C1B2-4996-B1C4-5552712247E5}</author>
    <author>tc={595C2C10-3A35-4B37-9E88-E583C98AA0F7}</author>
    <author>tc={33222DC1-987D-4580-B7E6-DDD34610042B}</author>
    <author>tc={765C0B1F-0BCC-433C-835F-D568FC152C76}</author>
    <author>tc={8E4C4715-63D6-4755-9931-A4879B81ADD0}</author>
    <author>tc={AD174D8B-339E-4290-AC01-25D1AB355BF3}</author>
    <author>tc={80859332-8D63-48AE-80E2-C5C2544279AF}</author>
    <author>tc={70AA28A7-D25F-4675-80B4-C757932173A8}</author>
    <author>tc={A2B2377F-88FC-4525-9C81-9A9BB53BF4F0}</author>
    <author>tc={94F397D3-5474-455F-8E76-7E4AE519B194}</author>
    <author>tc={1270DDEA-FB02-40BF-9B33-74A3BFCFB86B}</author>
    <author>tc={29B71179-5D14-4771-8E3D-0F69C6EE1C44}</author>
    <author>tc={99096AD0-F739-4785-851E-952F92777CFF}</author>
    <author>tc={F4E67ED5-1784-42C3-BB34-78002E1E1190}</author>
    <author>tc={FA793566-EEB2-4A71-BCE6-450FF6B9CBE4}</author>
    <author>tc={30E703E2-CF51-4079-AFC2-564BF21885F6}</author>
    <author>tc={4FB862B0-6167-4BBA-8CD0-2F753BA2B382}</author>
    <author>tc={31F50408-CD80-4381-88D6-DEF12D053B48}</author>
    <author>tc={2420F7BE-3B6A-4B0F-871C-41E82A20F2DF}</author>
    <author>tc={4461852D-85BF-4CEC-A200-31AAFCC969C5}</author>
    <author>tc={92615E23-87E5-4DB8-A07B-368EC621031B}</author>
    <author>tc={88B35B15-467B-4A66-8883-2B3BB63AB763}</author>
    <author>tc={FA48A204-9250-4F13-944E-BD3F37B38E6B}</author>
    <author>tc={9897A22E-E3EA-445B-823A-90E488C220A9}</author>
    <author>tc={6E36F661-CCAF-48BB-815D-039C5EE20103}</author>
    <author>tc={E873B1AA-4FB4-4575-B4AC-5B7175157213}</author>
    <author>tc={42C48C42-2855-4EEB-A5E9-07DE85600B75}</author>
    <author>tc={9B735ED5-B346-4DE1-AB4E-9779E977B400}</author>
    <author>tc={867F6691-2632-4428-AE95-2D5D5CE56912}</author>
    <author>tc={5F60AE4E-F91B-4281-8361-C19544674B9A}</author>
    <author>tc={0C3E5D5A-2349-4322-B488-38000A857A1D}</author>
    <author>tc={02464201-7678-49C8-B7DC-31687B9EFDF4}</author>
    <author>tc={A56686C5-90DC-43B9-B7B4-2A86F400F774}</author>
    <author>tc={18777407-3EF1-4A7C-85D8-1220604E2F42}</author>
    <author>tc={68F15F1E-5794-4776-8D88-E1C20DA5D9DA}</author>
    <author>tc={BE2FDBDF-5C94-4715-87CB-EE257BE71A94}</author>
    <author>tc={6B87B14A-B223-47A3-837B-EE6AAA1199D9}</author>
    <author>tc={BEBF11FE-E372-4C59-B943-32055FE1D08C}</author>
    <author>tc={B726EE36-7BCB-4997-8AD7-AD0F1791C02E}</author>
    <author>tc={61F4B667-1FAB-4445-A9EE-4F9602BB834E}</author>
    <author>tc={15B87151-9B19-48AA-89CD-9F6025B44776}</author>
    <author>tc={043938B8-85C3-484D-B905-06830AEF18C2}</author>
    <author>tc={5E920E69-15E0-4E36-AB07-534AAFB002ED}</author>
    <author>tc={3EF21A3E-DECE-4CC6-BCBC-14A155C40E63}</author>
    <author>tc={B7015772-53A8-40A3-8BE7-DBBD15CD1C0D}</author>
    <author>tc={E9AC2D88-5FC6-401B-AEDE-33F5A129CAAD}</author>
    <author>tc={E006FE9F-6103-4A0A-947F-A38275A5FB89}</author>
    <author>tc={63CF04ED-370C-463D-A0E5-92CE3535452C}</author>
    <author>tc={EB44DB82-FD1E-47D0-86D2-7B2F1ABD2E9D}</author>
    <author>tc={C9370AEC-EC6D-4E69-BEEB-4784D852F8E0}</author>
    <author>tc={D5F93F6C-D2A8-4111-93FF-3719D71ED863}</author>
    <author>tc={06B4B37A-BC5F-4420-99E2-0A75E021A787}</author>
    <author>tc={60E43B56-D5C1-4D94-A458-08DD5A4ADBE4}</author>
    <author>tc={3911B737-C2B6-4BF8-B595-35175221CCEB}</author>
    <author>tc={148F4CBD-5BC2-492E-A266-74ADDBFE6B7F}</author>
    <author>tc={95D85AD1-4F8F-47B1-9FE8-78E9D13996E0}</author>
    <author>tc={F92312FB-005F-40D5-BAD7-D5D291DC1FDF}</author>
    <author>tc={33C432DD-67E6-4880-ACC9-EF63A25F6F05}</author>
    <author>tc={EC7A2E9A-5345-4536-BBF7-FECCD012FF8D}</author>
    <author>tc={EAB884FC-5A13-4960-B875-F9A13207C406}</author>
    <author>tc={5C289FD5-18FB-47F5-B394-9AD8B9A47116}</author>
    <author>tc={869C3FCA-749D-4B48-9F73-925DFE74AB3A}</author>
    <author>tc={77032CD7-10A6-4EA3-B4DE-53B39D67A4BA}</author>
    <author>tc={94E78AFC-6188-40C5-844B-867B950F05AF}</author>
    <author>tc={3498BB33-726B-4ED6-9FBC-EE441D90C876}</author>
    <author>tc={A5258D28-F296-4CCB-8BFA-47055200DF35}</author>
    <author>tc={B98736A4-7184-46EB-9F19-48291D20D9B4}</author>
    <author>tc={A037451B-B634-4B02-9CCD-8E800806A4BF}</author>
    <author>tc={D5B12AC7-1A55-4B88-AF43-ECB82F0C690C}</author>
    <author>tc={A3123252-C410-41CC-B432-FEF5954B9397}</author>
    <author>tc={AB0EF4FF-850A-49A5-BBB4-F79ED7DF6C89}</author>
    <author>tc={D85603DB-4E52-4687-94AB-D6C8C17A5CC0}</author>
    <author>tc={4D73AC98-84EE-4E6D-A6C7-A977D9BF1DBE}</author>
    <author>tc={AE4E4215-D38B-4072-9192-008CBE9508CE}</author>
    <author>tc={9B9C536F-5ED8-4288-96B7-8C928740C49C}</author>
    <author>tc={54231CDC-B482-44FB-9AB6-EA60658BBBCE}</author>
    <author>tc={96A924DB-FD24-4163-AAA7-8872112095E3}</author>
    <author>tc={876E6055-19F7-486C-9493-4E4202012922}</author>
    <author>tc={34F84BC6-90A7-4A98-B049-AF8FF1D7B18E}</author>
    <author>tc={E1EDC00B-DD84-47B6-AE8B-798C842AB84C}</author>
    <author>tc={7F2FD7D7-57F9-48C5-99D7-BE0316545B59}</author>
    <author>tc={FEC24A53-684D-4754-93A5-2C929C87627C}</author>
    <author>tc={3D6D75BF-FA41-40AB-8C45-FBB85BEC856A}</author>
    <author>tc={41280924-C8B0-4B8C-83AD-2EAD6EC5224B}</author>
    <author>tc={B21DB2EF-213F-41CF-8BAF-393BBDA9F8D9}</author>
    <author>tc={83344F30-742B-473E-971C-41570767E837}</author>
    <author>tc={21F51B39-929C-4090-9ACF-F9C66F22C000}</author>
    <author>tc={B9F06BDF-8521-4FEA-9B0A-692AEB43893A}</author>
    <author>tc={D709C619-9467-43FF-B4CB-DCD4141E1036}</author>
    <author>tc={5C587DE6-3E94-4DE8-BB6A-899AD86527BE}</author>
    <author>tc={A2AFD6B8-F5C7-4836-B4A6-0305A843EC10}</author>
    <author>tc={36CE901D-774E-456B-A0C0-379605B15D3F}</author>
    <author>tc={D00218BC-E035-4F9E-84CF-F425CDE88CF1}</author>
    <author>tc={3B4EB72B-4305-42FA-9924-C830E628DE61}</author>
    <author>tc={96617B56-85FE-45BD-B61D-A8E2E1994EA1}</author>
    <author>tc={2D27BCF1-4673-4FEF-AD22-2B18D7953041}</author>
    <author>tc={54062D16-DC06-4541-9E54-1E5B28C2A716}</author>
    <author>tc={7BE01113-7C29-4F34-9DD6-9E8DEA257E53}</author>
    <author>tc={82F28B89-B498-43AD-8ABA-8CEEF26B04BA}</author>
    <author>tc={4EB4EE13-34B0-4E38-A707-D5602527F1B7}</author>
    <author>tc={F3DF3153-8F96-4DD7-97C6-33C4BCC2A80B}</author>
    <author>tc={8BFF5AC8-6C28-498F-8396-C61976D4A904}</author>
    <author>tc={ADF99275-BBF0-48F3-80CD-E59315BC8555}</author>
    <author>tc={7C17CBA9-97A8-45A9-865E-35C6C7C3C15A}</author>
    <author>tc={F16B2280-9123-4DCD-9F65-5D4EB63E2535}</author>
    <author>tc={FBAA6ADA-F2E7-45E1-BF14-149F0B485F99}</author>
    <author>tc={D58C3AE2-A163-4F5D-BC38-06E70C2DBE4B}</author>
    <author>tc={BFFC1B00-7EE1-405E-A229-C8332A48663F}</author>
    <author>tc={3CAEAE87-F904-40BA-8955-1DAC09509079}</author>
    <author>tc={3AC49A84-28C1-4235-8FC9-2F889006F614}</author>
    <author>tc={345E86D2-C9AD-428D-B94F-7C3F9DD56E77}</author>
    <author>tc={837CBD11-4692-4073-B6E3-6360A0877EBF}</author>
    <author>tc={9F028A6D-953B-48AC-8C91-D9C6B995728D}</author>
    <author>tc={3A3DAF7E-B4CB-4334-99D5-2EA93D1F2008}</author>
    <author>tc={DC8A644F-FB28-402C-B9BC-655995526B00}</author>
    <author>tc={B1261E15-078F-44AA-9055-506E6E311E63}</author>
    <author>tc={0C149664-64F6-4F01-B22D-72646013D56C}</author>
    <author>tc={F909A3D7-03C1-409C-A41F-B862089A3290}</author>
    <author>tc={306B8FF9-1813-4841-A3E0-E436BF560088}</author>
    <author>tc={CA2B9E33-3DD4-4585-A63D-7862CCBA1732}</author>
    <author>tc={51CE77A5-A20C-44E7-B2D5-B1C19F2887E6}</author>
    <author>tc={52BCA72C-B750-4C41-BF5D-67F846093854}</author>
    <author>tc={BC5C91DA-BECC-4A1E-A075-6425E954EB8C}</author>
    <author>tc={2F040029-0FB8-493A-BB64-6B2AE1052F44}</author>
    <author>tc={07A1B2FE-45D3-4CA0-B2C3-B6AF9ACC2DBE}</author>
    <author>tc={01764F29-B63E-4AB8-A23E-036C8C21415D}</author>
    <author>tc={2C7461D3-0F58-4F33-A1B5-26702EA93A81}</author>
    <author>tc={9D108AA0-E1C5-40D3-B3FB-E74B1C1DC357}</author>
    <author>tc={42C91551-A4C2-48F0-BA5F-9AFBE820D2EA}</author>
    <author>tc={D5645016-9BA5-4D26-95D7-66C31319758A}</author>
    <author>tc={292527DD-D48F-4096-81AD-082F16245E6F}</author>
    <author>tc={17DE6037-32E5-4D8A-A6B1-667ECCA956A8}</author>
    <author>tc={73C438A0-30AC-45F8-8496-0BF6EA6F0E1A}</author>
    <author>tc={BAFE8AD3-2A57-4CFC-9CF4-397E5EE4AD82}</author>
    <author>tc={77982430-F6E6-449D-9B73-3E452EA232B2}</author>
    <author>tc={CBA4199D-9485-43B6-82ED-7CECE03073C9}</author>
    <author>tc={74FE73E4-DB20-4397-AB39-4B9A67C34166}</author>
    <author>tc={FB86AA5A-8319-4050-980C-B61CFD380F11}</author>
    <author>tc={6FA5D36D-880C-4878-B2CA-F08930DC0F3A}</author>
    <author>tc={DF8D46B9-2C9D-45BD-8B53-020378BC1E8B}</author>
    <author>tc={CC779C18-9195-4E44-B23B-14D4A4CA0658}</author>
    <author>tc={B1297B6C-93DE-41BE-9585-F7DBB5C4B77C}</author>
    <author>tc={7B2EF260-042D-4213-AD83-E2AE51264F91}</author>
    <author>tc={F03B5E74-8698-4F6F-9A82-61EC864D5B81}</author>
    <author>tc={D714A6D8-EE7B-48F2-9E72-4770C04F7E47}</author>
    <author>tc={540F7D19-A45F-4EC7-A85F-1B84DC91E504}</author>
    <author>tc={23D33DC5-07ED-4A64-8296-F7C5F3F28043}</author>
    <author>tc={B6924796-C827-472D-9A70-7A3BE73244B2}</author>
    <author>tc={3ECE6FCF-C89E-49B5-875E-2AE058FA5C0F}</author>
    <author>tc={41FB1F7D-4301-4101-8274-C51591853B78}</author>
    <author>tc={DAF4D98C-8CEB-4203-AD57-AA01E817790F}</author>
    <author>tc={44D0CA33-2B31-4D14-8271-AEB804BBB7D7}</author>
    <author>tc={297DC2D5-8F55-4342-8F05-EA9775B3D9D8}</author>
    <author>tc={683F3ABC-2DB1-48A5-8558-3BDB8FF5FA4A}</author>
    <author>tc={43B75F22-42AE-4759-882C-E40733D1B9E2}</author>
    <author>tc={3EF29AB6-53C9-44DB-AB19-5D08F01C7014}</author>
    <author>tc={E8E2FC4B-D6FE-478C-B779-352B64313B28}</author>
    <author>tc={EB4F440F-C82F-4542-BA48-A01B04B2D535}</author>
    <author>tc={29C01170-3394-4D62-B9AA-205CCCAE414D}</author>
    <author>tc={A781D2CD-5843-44DD-BA1E-DCEBBBB0C84F}</author>
    <author>tc={8E08D3ED-A952-46ED-8348-B3E1CF677348}</author>
    <author>tc={D4F19651-1A54-4AE0-B7C2-99F5640A29B6}</author>
    <author>tc={DB5C213E-B82D-4006-B69C-D7A7E9D81AEB}</author>
    <author>tc={42386CEA-6159-49E2-83FD-C2400F6ED11E}</author>
    <author>tc={FAC571D5-5DBE-4EC2-8A87-3BD3EA0813D8}</author>
    <author>tc={B52A3ECA-05C2-4203-A340-2F987F271AF5}</author>
    <author>tc={BBC5167B-D925-4B3B-847B-651676AF654A}</author>
    <author>tc={C37BE88F-B03A-4F22-A85E-08F754A5B12C}</author>
    <author>tc={A5E3A086-FF96-4E1C-B166-938305672B3B}</author>
    <author>tc={267D6FDA-94EF-4A79-8242-7BC3093DA6C0}</author>
    <author>tc={39C2FB3C-67C1-4142-A5D5-A8D7C354E82C}</author>
    <author>tc={747CD4F2-B87D-450F-8C5D-1D771680B1E5}</author>
    <author>tc={24699A88-C786-4A47-8E83-CF02802FEA80}</author>
    <author>tc={C391FE53-3DFF-45FA-813F-BECA410280D8}</author>
    <author>tc={B9F49B41-51EA-4420-99A4-57D5DD21F13A}</author>
    <author>tc={AD921619-F23D-4D1F-A44B-D7996E009F3E}</author>
    <author>tc={6DA54677-7604-40DE-B41E-45EBB2D7DDB4}</author>
    <author>tc={75C82D04-8042-4C94-810E-8EC8CCA13852}</author>
    <author>tc={593E49A2-65CE-4838-88C7-1043C6DB93B6}</author>
    <author>tc={7FD6332B-D3C6-4530-8353-AB245FBF35B3}</author>
    <author>tc={4496FDD6-6704-4A32-9F2F-B7DCDB5FE8B0}</author>
    <author>tc={0DDC3F55-706A-4A57-B6A3-A03920791EB8}</author>
    <author>tc={513612A7-A31D-470C-9BCC-DAF12B2042BB}</author>
    <author>tc={D520C4E7-A34A-4973-A397-B93D0F0FC9C9}</author>
    <author>tc={437CD402-00ED-402F-A56A-3C5BA41F2E68}</author>
    <author>tc={676DD61C-E5B3-409D-A578-79C751615FDD}</author>
    <author>tc={6F613A4B-863D-4A1A-ADA4-70F738A21842}</author>
    <author>tc={E1646634-5E00-4B31-9F89-FB6078EE62FB}</author>
    <author>tc={E1948B9A-058E-4E89-B2AA-1D794B31C19F}</author>
    <author>tc={27DDF1AC-6C55-449B-9510-FB556A6C87EE}</author>
    <author>tc={04552D35-903F-4BEE-B00C-06BB766CC5AC}</author>
    <author>tc={93D1178C-A9D6-4FC7-84D6-989746F29803}</author>
    <author>tc={4FFB4CC7-8D5E-4CDB-9BD9-B81DC64053C9}</author>
    <author>tc={B91A4639-F73B-4CB8-AD71-3A26113868B5}</author>
    <author>tc={AD408140-DD01-46CE-8F14-F42FDB97DFCF}</author>
    <author>tc={2931FEBB-969B-4694-812B-0A83E4F21F20}</author>
    <author>tc={AF777D33-359C-4250-B46A-5768AE3BD802}</author>
    <author>tc={E72EC8E4-7888-469D-A245-1AE3C9590C30}</author>
    <author>tc={302D7973-A8B0-44BA-A882-5FBAC28A5D6E}</author>
    <author>tc={773AD909-C156-46D0-967D-2B53CE26C1B4}</author>
    <author>tc={BF23BDFA-6153-43FA-919D-9DDD93D4BD3A}</author>
    <author>tc={FB327682-558A-47AA-812F-CB01C2E7D72B}</author>
    <author>tc={F3E76875-D6BA-4068-A77C-D27581CA743E}</author>
    <author>tc={5F27A995-BD86-43E5-98B5-A1B7006F36CE}</author>
    <author>tc={A501FD4F-2068-4D44-AC5C-894B50F45F87}</author>
    <author>tc={FAAB37FA-89F8-4DE6-82E2-52AB33BC123B}</author>
    <author>tc={45FB33DE-BD2D-4E43-A31E-22520DEEBC8D}</author>
    <author>tc={43C300DD-2BCF-4FBE-A129-6D1D76A6FEBF}</author>
    <author>tc={62F98263-7CC5-4F7B-B89F-5C2C2C4C819F}</author>
    <author>tc={3B55EC35-B6CD-461E-98E6-4D2B45E4D1A1}</author>
    <author>tc={5CF3A660-B7F5-401B-8A86-10BCFA476A9D}</author>
    <author>tc={FC4127FC-9726-452C-A344-08591EEA0D6E}</author>
    <author>tc={D9C40290-1083-4661-9EF8-07EB753F7574}</author>
    <author>tc={9E7B4342-253C-4142-AF2B-853810D70E99}</author>
    <author>tc={2E9115F2-625D-49DA-8073-2A2A47E58913}</author>
    <author>tc={549EA304-216D-400F-BE9D-3F8D9E1BFCD5}</author>
    <author>tc={03D685D0-71BE-4065-B760-69BD6923822F}</author>
    <author>tc={2D9DBC07-B22A-44B5-8225-1F4D03DA0CAA}</author>
    <author>tc={F67DE5A1-4FE1-44C4-A1D4-E52E5B5B0D75}</author>
    <author>tc={C3EE3761-952A-4057-9807-8B0EB982517B}</author>
    <author>tc={049949C5-E55B-4B86-8985-2D1DF1B5ECC1}</author>
    <author>tc={FC96AB5C-B14E-4782-8983-385F0A7A8BD2}</author>
    <author>tc={449903B4-FFF5-42F9-B109-3F36F08384C3}</author>
    <author>tc={8E5EC715-A990-4CB5-8621-4A81BE849DDC}</author>
    <author>tc={54F73A1B-0FD6-4F89-A572-2D3D4D173096}</author>
    <author>tc={64EB979E-72C6-431E-9CBC-8340C5366DAD}</author>
    <author>tc={C994515B-1D06-4F20-9B3D-EAD78E790F7F}</author>
    <author>tc={7795D94D-38F1-46C8-8AA8-855E5A41C869}</author>
    <author>tc={2105AF71-F1B8-4A66-8D8D-36CCD6CF5F6D}</author>
    <author>tc={74424985-370E-47BB-A7AE-957999EBA112}</author>
    <author>tc={04AFAB8E-A9EA-415A-B94A-58796B2FFB76}</author>
    <author>tc={9AE7FF76-9B8E-4BA7-AE4A-C8C8E68F4594}</author>
    <author>tc={FE2E5297-8440-474E-94BA-282A100A6FDD}</author>
    <author>tc={639EB564-1C57-4284-BA00-5C4019F51C08}</author>
    <author>tc={2C5F9FCE-2E62-4394-B66D-2D1181925F47}</author>
    <author>tc={AC27D62E-1AC2-4494-ADD4-47C0B7B8183B}</author>
    <author>tc={80E36330-BFCA-48DA-8300-8D8D2BAF48EE}</author>
    <author>tc={383950BD-99F8-4335-95A8-A6917A0C0A52}</author>
    <author>tc={48336FD5-B64A-4B49-BFDD-DDE1A64C212D}</author>
    <author>tc={ECEA2961-4E6E-4B20-BAC6-7CC04857FB18}</author>
    <author>tc={8F407383-91D4-422F-9E66-028E7B7472F3}</author>
    <author>tc={FBB066B6-E651-4CFE-A210-21A536700C6D}</author>
    <author>tc={98BD647E-44D4-4DA9-A38D-971EE1F2A3B0}</author>
    <author>tc={5DB0339C-A9E6-4BEE-8270-4C104F41EFE3}</author>
  </authors>
  <commentList>
    <comment ref="AE7" authorId="0" shapeId="0" xr:uid="{142E2618-C2E1-40E9-9001-DFF994946F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7" authorId="1" shapeId="0" xr:uid="{1E5432DE-A61A-4575-B8A6-08DEB76925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7" authorId="2" shapeId="0" xr:uid="{3AE4E1E9-1B0E-49CE-AA12-F03DB41A28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7" authorId="3" shapeId="0" xr:uid="{83B582E8-DBA7-4A32-8258-014131A6E3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7" authorId="4" shapeId="0" xr:uid="{FE06161D-9038-4D0D-81B3-12A606B351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7" authorId="5" shapeId="0" xr:uid="{38555167-6987-4E40-9623-365A21BDB5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9" authorId="6" shapeId="0" xr:uid="{EE78983E-2651-4B53-A69A-643B3ADAFA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 authorId="7" shapeId="0" xr:uid="{0006875F-678A-4898-8614-6EBE9E7212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 authorId="8" shapeId="0" xr:uid="{CE9C5E49-611D-45B8-B2D2-8C199ED2A6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 authorId="9" shapeId="0" xr:uid="{2D175B62-92E4-4A8C-8A8A-CE0B23D4A7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 authorId="10" shapeId="0" xr:uid="{638D7CBF-BCF4-4D83-8881-7879AA2B2A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 authorId="11" shapeId="0" xr:uid="{76D14E3C-DA0D-4532-B1C3-F8EC2D5A38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 authorId="12" shapeId="0" xr:uid="{B577BE23-D664-4458-A1A4-B962BD0E25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 authorId="13" shapeId="0" xr:uid="{DAB4AF3C-E449-436E-AFED-84DDEB3692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 authorId="14" shapeId="0" xr:uid="{024FB36D-6857-4716-BDE2-B56B2C2CF6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 authorId="15" shapeId="0" xr:uid="{9570F061-94A3-40C2-9716-C970D780A82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W20" authorId="16" shapeId="0" xr:uid="{D55AE7F4-C2D3-48FA-8C9C-4332DDA86F59}">
      <text>
        <t>[Comentário encadeado]
Sua versão do Excel permite que você leia este comentário encadeado, no entanto, as edições serão removidas se o arquivo for aberto em uma versão mais recente do Excel. Saiba mais: https://go.microsoft.com/fwlink/?linkid=870924
Comentário:
    Não tem o lado esquerdo)</t>
      </text>
    </comment>
    <comment ref="C21" authorId="17" shapeId="0" xr:uid="{8AA6C15D-39CA-4F46-A469-BFB1168F54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 authorId="18" shapeId="0" xr:uid="{1E02DB32-9090-4A39-A7F7-A360063DC4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 authorId="19" shapeId="0" xr:uid="{6BAA5A62-9E73-477A-B1AF-AA70D16AD8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W23" authorId="20" shapeId="0" xr:uid="{46B45857-4A3E-421F-BE51-6ECC11E65C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Não tem Direita
</t>
      </text>
    </comment>
    <comment ref="C24" authorId="21" shapeId="0" xr:uid="{DB2CC5EC-AAB5-4CC5-BF7A-C9CE6F9EF9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 authorId="22" shapeId="0" xr:uid="{D2ADB236-8F6D-4095-B179-C3D68C3E6A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 authorId="23" shapeId="0" xr:uid="{1771F476-87FF-4132-895A-0C6A9DB7B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 authorId="24" shapeId="0" xr:uid="{914A7A74-8090-4DA9-9EFC-4DBE514623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 authorId="25" shapeId="0" xr:uid="{F47DC9E8-BA54-4B5B-95E0-0D72301573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 authorId="26" shapeId="0" xr:uid="{14A45160-CE86-4744-A79F-95C440F21F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 authorId="27" shapeId="0" xr:uid="{A1F1AABE-3975-4D3B-AF73-AEA4D5BBFD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 authorId="28" shapeId="0" xr:uid="{D3B40B40-1756-489B-8C66-E689A7B5E6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 authorId="29" shapeId="0" xr:uid="{AF6FAEFF-0548-422D-BE24-1720C5BAFD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 authorId="30" shapeId="0" xr:uid="{FB3A0FCE-A9A0-4690-97F6-CA6C003652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35" authorId="31" shapeId="0" xr:uid="{2BA5C172-3922-43B4-AC4E-74E1360919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35" authorId="32" shapeId="0" xr:uid="{7AB8CA1D-8150-4BC8-AF82-FD0723A37D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35" authorId="33" shapeId="0" xr:uid="{E1ADDD38-ECF6-4B0C-9494-2137955BD7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35" authorId="34" shapeId="0" xr:uid="{515593E5-551F-4485-AD8C-DB531DDC94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35" authorId="35" shapeId="0" xr:uid="{5A6F7B6C-F309-4C96-90AB-EE58DA5A4A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35" authorId="36" shapeId="0" xr:uid="{33B0055C-915A-4266-861E-FCB4C8E434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37" authorId="37" shapeId="0" xr:uid="{8333A863-5C71-4030-958B-A9AE671B45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37" authorId="38" shapeId="0" xr:uid="{070B203F-F0E7-4902-A0A1-F8D7264E345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2,5 km, será feito terceira faixa em 1,21. Por isso coloquei percentual de 51%.</t>
      </text>
    </comment>
    <comment ref="C38" authorId="39" shapeId="0" xr:uid="{A66EB59D-C992-41F5-BFDB-67C5107E0D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38" authorId="40" shapeId="0" xr:uid="{D9C3C266-C62B-4BC1-A47A-1BA87EA66BD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75,2 km, será feito terceira faixa em 40,91 km no 22 e 23 ano. Por isso coloquei percentual de 54%.</t>
      </text>
    </comment>
    <comment ref="C39" authorId="41" shapeId="0" xr:uid="{445B68BC-BE29-4177-85F2-C52B842E219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 authorId="42" shapeId="0" xr:uid="{1A2DFA8D-6D6B-4C22-A67D-7D73B936DC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 authorId="43" shapeId="0" xr:uid="{5C8B3A36-D2E5-412A-B62A-A6073A292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 authorId="44" shapeId="0" xr:uid="{70A42A08-7665-4000-8E8C-5BE6A752D9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 authorId="45" shapeId="0" xr:uid="{DEB0F186-606A-491A-BC06-BD765F335D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H45" authorId="46" shapeId="0" xr:uid="{CDCEE304-7300-4D52-AFDF-3CEBD2E7E014}">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23 km no 7 ano. Por isso coloquei percentual de 23%.</t>
      </text>
    </comment>
    <comment ref="DO45" authorId="47" shapeId="0" xr:uid="{4F11D3E7-F6C3-4EB2-B6ED-38764D14E6ED}">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4,9 km, será feito terceira faixa em 3,33 km. Por isso coloquei percentual de 68%.</t>
      </text>
    </comment>
    <comment ref="C46" authorId="48" shapeId="0" xr:uid="{E6C7507A-D1C7-4D96-8E3D-C7BD3A0510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6" authorId="49" shapeId="0" xr:uid="{E82DE957-83D8-445B-BCA6-DFAA272E70BE}">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4,4 km, será feito terceira faixa em 2,74 km. Por isso coloquei percentual de 63%.</t>
      </text>
    </comment>
    <comment ref="C47" authorId="50" shapeId="0" xr:uid="{5592EF65-A8D9-4F90-86A8-98C63A0259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7" authorId="51" shapeId="0" xr:uid="{DBD0CC3D-2676-4CBC-9B90-904EFE79BD6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6,7 km, será feito terceira faixa em 1,17 km. Por isso coloquei percentual de 17%.</t>
      </text>
    </comment>
    <comment ref="C48" authorId="52" shapeId="0" xr:uid="{0BBE238B-A11D-4F5A-BED3-65612943FC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8" authorId="53" shapeId="0" xr:uid="{4A77BA71-E5FD-4390-85F7-B08B0508F111}">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48,7 km, será feito terceira faixa em 21,13 km. Por isso coloquei percentual de 43%.</t>
      </text>
    </comment>
    <comment ref="C49" authorId="54" shapeId="0" xr:uid="{3AA64B94-53DA-43B0-A045-D9C46F6B8C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49" authorId="55" shapeId="0" xr:uid="{1E056F35-A702-41EC-9408-B2D7E7678817}">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48,5 km, será feito terceira faixa em 16,63 km no 15 ano. Por isso coloquei percentual de 35%.</t>
      </text>
    </comment>
    <comment ref="C50" authorId="56" shapeId="0" xr:uid="{3647BE4D-2717-4DA7-928C-975D5FB65E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O50" authorId="57" shapeId="0" xr:uid="{58B11BEF-F755-443F-AEEE-63A521E46638}">
      <text>
        <t>[Comentário encadeado]
Sua versão do Excel permite que você leia este comentário encadeado, no entanto, as edições serão removidas se o arquivo for aberto em uma versão mais recente do Excel. Saiba mais: https://go.microsoft.com/fwlink/?linkid=870924
Comentário:
    Do trecho total de  30,3km, será feito terceira faixa em 6,10 km no 22 ano. Por isso coloquei percentual de 20%.</t>
      </text>
    </comment>
    <comment ref="AE51" authorId="58" shapeId="0" xr:uid="{8B610793-AFDA-43A8-8997-E34C065CEB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 authorId="59" shapeId="0" xr:uid="{CFC9532E-CF1D-4509-AEB3-04A3FAAE46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 authorId="60" shapeId="0" xr:uid="{37477FF9-E0B5-491D-AE97-7D47596197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 authorId="61" shapeId="0" xr:uid="{57688013-F526-46B0-95BE-34458162DD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 authorId="62" shapeId="0" xr:uid="{660A2678-2DA9-4FC6-975D-237B18D278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 authorId="63" shapeId="0" xr:uid="{87BA6F7D-8AC2-4969-AEAE-D3D1E3AF5AF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3" authorId="64" shapeId="0" xr:uid="{E88CF4E3-7B06-4EF7-A0F9-33FDE7970F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 authorId="65" shapeId="0" xr:uid="{2D0C72E9-24C6-4B36-B892-F186E00CB3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4" authorId="66" shapeId="0" xr:uid="{F25104AD-2B64-4D40-9D9C-75F764FB70EC}">
      <text>
        <t>[Comentário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t>
      </text>
    </comment>
    <comment ref="C55" authorId="67" shapeId="0" xr:uid="{F222BBE6-6ADD-4699-BE07-05B5B264B8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5" authorId="68" shapeId="0" xr:uid="{4CBA9766-DF3D-4800-BFF9-0F08A29140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6" authorId="69" shapeId="0" xr:uid="{3E66F398-F898-4A3B-8685-76213CC45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6" authorId="70" shapeId="0" xr:uid="{E43D814C-97B4-4916-876B-F64B8D8AACA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7" authorId="71" shapeId="0" xr:uid="{7F30D479-9D1B-43DD-B303-3079995790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7" authorId="72" shapeId="0" xr:uid="{85D3E80C-3B37-438C-9A69-0836611705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8" authorId="73" shapeId="0" xr:uid="{AD9E2265-9BDA-4DDB-9937-3616CA1C70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8" authorId="74" shapeId="0" xr:uid="{F75F38B4-4B02-4768-A1B9-9CEADC001A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59" authorId="75" shapeId="0" xr:uid="{DCFF3D3F-723E-4187-BA72-9B600B03465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59" authorId="76" shapeId="0" xr:uid="{3E97242A-5980-4599-BBDC-37CF684036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0" authorId="77" shapeId="0" xr:uid="{160C4569-326B-4DFE-9E3E-67025C41BA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60" authorId="78" shapeId="0" xr:uid="{F979CA22-DBEE-4023-8660-CE53A4F030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1" authorId="79" shapeId="0" xr:uid="{41555804-4B2D-498D-8B55-15F8634F0F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DN61" authorId="80" shapeId="0" xr:uid="{5942F737-57A6-47FC-85F2-17D405E336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multiplicado por 2 por que são ambas as pistas.
</t>
      </text>
    </comment>
    <comment ref="C62" authorId="81" shapeId="0" xr:uid="{2388ED9C-9A91-4FF9-BF73-6BA400B4B5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3" authorId="82" shapeId="0" xr:uid="{2406025A-8A6F-474E-8932-0F1ED8FC3A6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4" authorId="83" shapeId="0" xr:uid="{14A6033E-5BC2-4F10-B5BA-57A52BD49B5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5" authorId="84" shapeId="0" xr:uid="{F94EF9B8-B17E-4717-B360-6B2D3A11B7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6" authorId="85" shapeId="0" xr:uid="{A8376FB8-7F0F-4D71-BAF3-1C71B784FF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7" authorId="86" shapeId="0" xr:uid="{B98D5ED6-34B0-4C95-8C14-7F0A7F5CA7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8" authorId="87" shapeId="0" xr:uid="{4F86F857-3F68-45AC-B436-1B79EE9BDA7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69" authorId="88" shapeId="0" xr:uid="{82D52413-355F-493D-BAFD-0FCB022521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0" authorId="89" shapeId="0" xr:uid="{81CD032B-47A0-4467-B7FD-E2E73C46FF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1" authorId="90" shapeId="0" xr:uid="{7FA6C9BC-B87D-4438-AB00-6B01C17C55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2" authorId="91" shapeId="0" xr:uid="{9D55B3E6-BB0F-4265-93BF-C74192D5C7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3" authorId="92" shapeId="0" xr:uid="{BCC3C03F-E641-4AEB-853B-9DEE450C9F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4" authorId="93" shapeId="0" xr:uid="{7AD748B6-98C0-4BB9-AC80-CD9AED3237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5" authorId="94" shapeId="0" xr:uid="{4933FE92-3984-452B-ADB5-8EACB2B845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6" authorId="95" shapeId="0" xr:uid="{7ADF262F-F165-46CB-AE94-FBFBDCDF52A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7" authorId="96" shapeId="0" xr:uid="{995CDE95-6084-4AED-AF33-6D44F258C1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8" authorId="97" shapeId="0" xr:uid="{E0CC7035-5A97-4EE7-8B83-846013EE7F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79" authorId="98" shapeId="0" xr:uid="{90DD13FB-0CE9-489C-BC0F-0667074169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80" authorId="99" shapeId="0" xr:uid="{F556FC7C-8EA0-479C-ACF7-2E676561F0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80" authorId="100" shapeId="0" xr:uid="{9604D862-6D26-42F1-9A05-CE88F9D562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80" authorId="101" shapeId="0" xr:uid="{1B6AB1DC-D4CC-45A6-BB99-F076ED83D73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80" authorId="102" shapeId="0" xr:uid="{E7A6FA5D-B8FC-4CD4-8BA5-7E5A60187A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80" authorId="103" shapeId="0" xr:uid="{802A50A6-0676-48B1-94CB-BB0D8A9BF9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80" authorId="104" shapeId="0" xr:uid="{ACEA78F1-660E-432C-A3E7-F07B684FF1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82" authorId="105" shapeId="0" xr:uid="{D98A3943-866D-499D-A0D0-D873A73575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3" authorId="106" shapeId="0" xr:uid="{9A0E0B1E-CE27-48A0-A29E-3368E754E7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4" authorId="107" shapeId="0" xr:uid="{18906E03-369F-4718-B56D-FA1717799D8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5" authorId="108" shapeId="0" xr:uid="{DB4037AA-1A07-4071-86CB-2092CE1136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85" authorId="109" shapeId="0" xr:uid="{AED2887F-7E10-428F-B102-8F64B8AE4205}">
      <text>
        <t>[Comentário encadeado]
Sua versão do Excel permite que você leia este comentário encadeado, no entanto, as edições serão removidas se o arquivo for aberto em uma versão mais recente do Excel. Saiba mais: https://go.microsoft.com/fwlink/?linkid=870924
Comentário:
    O trecho total tem 36,656, mas já foi duplicado 3,10, restando 33,555 a duplicar segundo PER</t>
      </text>
    </comment>
    <comment ref="C86" authorId="110" shapeId="0" xr:uid="{6B468297-7148-43DC-8B89-4FEA6429F6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7" authorId="111" shapeId="0" xr:uid="{9E660E08-9AEC-462E-9F1C-F569967CAC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89" authorId="112" shapeId="0" xr:uid="{39EAA065-2D1A-46EE-A73B-E4F365D3F6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0" authorId="113" shapeId="0" xr:uid="{17038EA2-FF43-4BA8-92E5-3DC333C247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2" authorId="114" shapeId="0" xr:uid="{5347D4F0-0605-4155-8320-09CF82E98F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3" authorId="115" shapeId="0" xr:uid="{86813786-8AB9-48DB-9FB2-03F108ADA4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5" authorId="116" shapeId="0" xr:uid="{4217C661-9A71-4612-B842-F2850A1671A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6" authorId="117" shapeId="0" xr:uid="{4D4DF9BC-C43D-43A4-953B-46921296BD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7" authorId="118" shapeId="0" xr:uid="{AFFAF2FF-729C-47E8-B4D0-941EACE4A7B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J97" authorId="119" shapeId="0" xr:uid="{B675B248-D1F7-40AB-AED2-423E331E07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16,81, mas já foi duplicado 0,70, restando 16,11 a duplicar segundo PER
</t>
      </text>
    </comment>
    <comment ref="C98" authorId="120" shapeId="0" xr:uid="{F647872C-C07B-4AA5-ABF8-204415BD86C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99" authorId="121" shapeId="0" xr:uid="{985EDD11-4ACB-4B91-B231-8532EB3B3B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0" authorId="122" shapeId="0" xr:uid="{30AC2657-39CD-4E57-8598-B7907E9F38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1" authorId="123" shapeId="0" xr:uid="{F224C2A2-9E32-4ECD-AF7C-1E3ED37B7A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2" authorId="124" shapeId="0" xr:uid="{F1630209-B8FF-45BA-A293-1C2FA8BCBC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3" authorId="125" shapeId="0" xr:uid="{6303123C-0ABA-40EC-AF22-619612316B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4" authorId="126" shapeId="0" xr:uid="{8AF16F89-D1AF-4056-9F63-B81E68A4A5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5" authorId="127" shapeId="0" xr:uid="{7A63C3C0-8BA6-4F4A-92CF-DFE5594C55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6" authorId="128" shapeId="0" xr:uid="{63B4493A-678E-4CCD-AF5B-729ECFE2E1B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7" authorId="129" shapeId="0" xr:uid="{4647F930-FF5A-43D9-B9B6-8F651535FE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8" authorId="130" shapeId="0" xr:uid="{CF16272A-1380-4B7E-9272-4905E64FF56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09" authorId="131" shapeId="0" xr:uid="{34A3F75F-1A60-4118-A453-E9655FBA39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0" authorId="132" shapeId="0" xr:uid="{7D8B6642-9297-42B2-AA27-B7D4AC9343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X110" authorId="133" shapeId="0" xr:uid="{0CED71B0-C712-431E-ACAE-76D509C2E7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trecho total tem 18,56, mas já foi duplicado 1,50, restando 17,06 a duplicar segundo PER
</t>
      </text>
    </comment>
    <comment ref="C112" authorId="134" shapeId="0" xr:uid="{9A7A3EC4-52B6-4180-B675-4EE1203B4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3" authorId="135" shapeId="0" xr:uid="{01401F9A-522F-4129-B38B-7DAA0AB2C09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4" authorId="136" shapeId="0" xr:uid="{6001C7F7-0E6C-4513-8B40-19CB44DD11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5" authorId="137" shapeId="0" xr:uid="{DFF07360-B0D9-4A8F-8134-8F5B055FA6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6" authorId="138" shapeId="0" xr:uid="{3A9551BF-DE86-4A0F-8AEF-EBED39F241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7" authorId="139" shapeId="0" xr:uid="{93B81B24-0AB7-4E51-A038-228DB2E4C2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8" authorId="140" shapeId="0" xr:uid="{EA7B0D3B-3894-4C9B-965C-A3319BA1E2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19" authorId="141" shapeId="0" xr:uid="{7D16DD99-9E96-412F-826E-BDC30245D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0" authorId="142" shapeId="0" xr:uid="{4BCA20B5-8304-4304-B54D-F615D4C76F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1" authorId="143" shapeId="0" xr:uid="{A8E632AD-74AF-4F94-9196-462F3279BE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3" authorId="144" shapeId="0" xr:uid="{3210DB05-160A-4793-A500-703BC8F7F6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4" authorId="145" shapeId="0" xr:uid="{0888BB9C-1AEB-4579-9CA8-B20E69AFED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125" authorId="146" shapeId="0" xr:uid="{92DFF4B6-657B-44C7-8669-40305D60C1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125" authorId="147" shapeId="0" xr:uid="{A2FEFC37-4292-40EF-9419-D7BAD5FC4C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125" authorId="148" shapeId="0" xr:uid="{FEFD5DA4-60D0-4C21-99B5-E3A0DE5615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125" authorId="149" shapeId="0" xr:uid="{EA0B8952-E03A-41AA-A28D-4FBFB75ED9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125" authorId="150" shapeId="0" xr:uid="{BD67BC15-1EA5-4AAA-9AB0-B3AF8061EF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125" authorId="151" shapeId="0" xr:uid="{B3670AC9-7120-4951-A187-C43B71A6E62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127" authorId="152" shapeId="0" xr:uid="{57058397-FF80-43BF-B516-010EC1529A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8" authorId="153" shapeId="0" xr:uid="{43317C0C-84C1-4FCA-A3B9-7B56CC472A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29" authorId="154" shapeId="0" xr:uid="{7465F8EC-E6A7-4783-829B-7FAB7C1FE0C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0" authorId="155" shapeId="0" xr:uid="{74DF0D8F-0049-4A5F-9958-B47060892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1" authorId="156" shapeId="0" xr:uid="{3FDF6DE9-9257-4731-A666-BB3DEA3081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2" authorId="157" shapeId="0" xr:uid="{9765D8FF-C649-4578-80EE-55561A00E0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3" authorId="158" shapeId="0" xr:uid="{6EAB1F29-BE23-425B-A15B-D6E030F64F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4" authorId="159" shapeId="0" xr:uid="{51809D0C-5E88-4A29-A5CD-B962AD20214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5" authorId="160" shapeId="0" xr:uid="{0DED9B8B-C2F3-4D69-9329-0194C4D331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6" authorId="161" shapeId="0" xr:uid="{D3888318-575D-423D-8ABC-6E44970B70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7" authorId="162" shapeId="0" xr:uid="{520D186D-0FBA-445D-91E9-4F429D6962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8" authorId="163" shapeId="0" xr:uid="{D9BA889C-C6E3-4FC6-A725-94F5BF8EB6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39" authorId="164" shapeId="0" xr:uid="{78EF22BF-C5FC-4FEE-B032-785321AD87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0" authorId="165" shapeId="0" xr:uid="{A2EAF278-C152-4CC7-B281-25DA2481FA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1" authorId="166" shapeId="0" xr:uid="{CA891749-3644-440B-9262-39AD4FE2B60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2" authorId="167" shapeId="0" xr:uid="{0402A91C-BB22-4BAD-A067-23981047927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3" authorId="168" shapeId="0" xr:uid="{94820B2C-1247-4297-BF98-0A89D2FD90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4" authorId="169" shapeId="0" xr:uid="{D85974BE-0839-4590-9815-91436E0190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6" authorId="170" shapeId="0" xr:uid="{64E4B8B3-12BF-4F78-B39A-AC066E8EA9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7" authorId="171" shapeId="0" xr:uid="{AD6FAD3C-00FD-481C-9213-D2905B4A0D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8" authorId="172" shapeId="0" xr:uid="{E8643DD2-86C7-49DF-A6B9-891978AE22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49" authorId="173" shapeId="0" xr:uid="{C400EFB9-9383-4BBD-B363-D8A9063B3D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0" authorId="174" shapeId="0" xr:uid="{9ECB7995-E036-4870-B3B3-1760763D35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1" authorId="175" shapeId="0" xr:uid="{0BDCC1B3-5695-4C8F-BC80-FA3EB65F95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2" authorId="176" shapeId="0" xr:uid="{7050D88A-9079-49F9-8C5B-1DB537C858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3" authorId="177" shapeId="0" xr:uid="{768F8013-032C-4DBE-90F7-13E1CD2046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4" authorId="178" shapeId="0" xr:uid="{1885D669-FA96-45BE-84CE-F3F489B06E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6" authorId="179" shapeId="0" xr:uid="{51996637-EE2F-4C5B-A183-0C32E82975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7" authorId="180" shapeId="0" xr:uid="{61684EF6-27AD-4A6D-9CD2-30B7B87754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8" authorId="181" shapeId="0" xr:uid="{8D5F0172-4487-4533-90F4-A2C45CA58C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59" authorId="182" shapeId="0" xr:uid="{E14DADEF-28CA-405F-BE80-293CAD8743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0" authorId="183" shapeId="0" xr:uid="{00360020-9987-4AF3-ADCA-8111FE62AB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1" authorId="184" shapeId="0" xr:uid="{8DAE00BA-1FC0-465C-99E2-895D92BFDFE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2" authorId="185" shapeId="0" xr:uid="{9EA6662F-FDDD-4F86-B338-2D2A6720AD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3" authorId="186" shapeId="0" xr:uid="{91C74971-249D-48F3-AEA7-3BAFF01CFE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4" authorId="187" shapeId="0" xr:uid="{ADF7C55A-7360-48C1-BF72-C7A0DAB3B1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6" authorId="188" shapeId="0" xr:uid="{04D6B3FD-F189-46E2-A272-B53BC2F0CF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7" authorId="189" shapeId="0" xr:uid="{815D4654-07B5-4B2A-8378-9C05181373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8" authorId="190" shapeId="0" xr:uid="{451CD8F4-2C77-4E6F-816D-2C14DF6DB6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69" authorId="191" shapeId="0" xr:uid="{60035F0D-20B2-4156-B3BA-985CA9878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0" authorId="192" shapeId="0" xr:uid="{3D2D2DAA-6F7A-43A6-96D5-87C56518C44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1" authorId="193" shapeId="0" xr:uid="{CBA82261-4E08-4F86-BACB-F49CEF7E3F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2" authorId="194" shapeId="0" xr:uid="{177AC7BA-EC4D-4192-A510-63769E72B6F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3" authorId="195" shapeId="0" xr:uid="{035F42C3-51DE-4E0C-9605-A4FCE9368D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4" authorId="196" shapeId="0" xr:uid="{810FC9C6-B0E7-4516-941A-626DF41FF90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5" authorId="197" shapeId="0" xr:uid="{5FCEC741-47FC-412B-B791-65A8164F4B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6" authorId="198" shapeId="0" xr:uid="{33B88EB4-7F5E-414D-A114-8058CACADCA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7" authorId="199" shapeId="0" xr:uid="{0C49C4A2-D6B8-411E-8303-C8F9879639D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8" authorId="200" shapeId="0" xr:uid="{590FD579-1348-4195-B1F2-95EE43A96D5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79" authorId="201" shapeId="0" xr:uid="{4C026315-17F1-4CF4-AC21-C18F815E2F1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0" authorId="202" shapeId="0" xr:uid="{DE001287-743F-4273-884B-4E0A3F589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1" authorId="203" shapeId="0" xr:uid="{AA10EA05-2635-4B64-A84A-674728A0BC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2" authorId="204" shapeId="0" xr:uid="{0E53E9E8-7E69-4568-98E4-5DBF614AFB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3" authorId="205" shapeId="0" xr:uid="{4A5F9A21-ADB9-41A9-90C5-2E3DBAD040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4" authorId="206" shapeId="0" xr:uid="{7F412102-3D5D-44E6-9CE3-A7DA970812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5" authorId="207" shapeId="0" xr:uid="{5AABF843-2819-432D-B385-040ED7CB9D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6" authorId="208" shapeId="0" xr:uid="{AB114396-A49A-4F28-B2E3-C4F775540D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7" authorId="209" shapeId="0" xr:uid="{FBA3E7AB-D2F4-4B93-9941-03CBEB84DF9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8" authorId="210" shapeId="0" xr:uid="{FFA50EE8-99FD-4C80-99E4-A3477CEB5E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89" authorId="211" shapeId="0" xr:uid="{4FDEF2F3-0B2C-4A0C-841B-95F482BD3C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0" authorId="212" shapeId="0" xr:uid="{CBCBC1D3-5A5E-4D6F-96FB-237EC256AA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1" authorId="213" shapeId="0" xr:uid="{FA0F6756-4725-42EA-9DB6-4CB5C72DAB9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2" authorId="214" shapeId="0" xr:uid="{45A30F2F-A60F-4F68-A1B2-F4DBF67EF8C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3" authorId="215" shapeId="0" xr:uid="{0C924A32-AB11-49AB-9BBB-9BBB1840F3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4" authorId="216" shapeId="0" xr:uid="{4ED87A10-AD56-401D-93DF-2775DE0950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5" authorId="217" shapeId="0" xr:uid="{D43F40F2-DABF-47F1-8390-7112ADF8A3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6" authorId="218" shapeId="0" xr:uid="{08E9C6D4-A019-4AE0-9CC1-6FFD38973B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7" authorId="219" shapeId="0" xr:uid="{BC4AC50C-1044-4A69-A56D-E6E1A2A4AA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8" authorId="220" shapeId="0" xr:uid="{5EE08171-2656-45C0-A330-21225B5EAC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199" authorId="221" shapeId="0" xr:uid="{3ACF0800-CF8A-46BD-92A8-E99E7F4FDEC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0" authorId="222" shapeId="0" xr:uid="{695208D4-F486-4232-8D2B-1A2871B593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1" authorId="223" shapeId="0" xr:uid="{38F7E599-1BC7-4E8A-8567-DA48EE29ED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2" authorId="224" shapeId="0" xr:uid="{BA1CA77B-AF3A-4F78-B0E8-69B380D062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3" authorId="225" shapeId="0" xr:uid="{5BBCD897-3417-4235-AD7F-48856A7CC65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4" authorId="226" shapeId="0" xr:uid="{AA280F2E-FABE-42E0-83B8-47D61D5DF77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5" authorId="227" shapeId="0" xr:uid="{6EC0BB28-A91C-468A-B662-41923DC47F1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6" authorId="228" shapeId="0" xr:uid="{94E5D811-FCD8-40EF-9AA9-00FDB6C8D0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7" authorId="229" shapeId="0" xr:uid="{081C77DD-E4FC-426A-B41E-1FEBB05AE1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8" authorId="230" shapeId="0" xr:uid="{FCF5BA6E-F41F-41C7-8BA6-84C05CB1BF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09" authorId="231" shapeId="0" xr:uid="{5C32DAB4-D764-4186-937A-F47D5F9EFB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0" authorId="232" shapeId="0" xr:uid="{7453A564-AD5C-4EF3-8EB4-D8A833B83E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1" authorId="233" shapeId="0" xr:uid="{56479D65-632F-47CB-9B0C-1F34A021AA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2" authorId="234" shapeId="0" xr:uid="{68D97E24-3E99-4147-A115-5BF16644D37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3" authorId="235" shapeId="0" xr:uid="{0C592886-62FC-429A-8396-0734DF4EE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4" authorId="236" shapeId="0" xr:uid="{CDD07868-B1C7-4DED-A917-D5C9DE8E84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5" authorId="237" shapeId="0" xr:uid="{38E4180A-24F3-4FA5-B2D7-1169F3852F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6" authorId="238" shapeId="0" xr:uid="{75258316-EEF4-4629-9338-96A6248CAA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7" authorId="239" shapeId="0" xr:uid="{3B4B302C-7D7E-465B-BE04-42981A736F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8" authorId="240" shapeId="0" xr:uid="{5B4294F2-C0EF-45A9-8442-748E64AE86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19" authorId="241" shapeId="0" xr:uid="{42351CBF-1D09-4A96-A952-1AC6EDAD4E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0" authorId="242" shapeId="0" xr:uid="{CF69303F-6102-47AB-B27C-C8FE0E2478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1" authorId="243" shapeId="0" xr:uid="{E0FFE93A-F2D4-457D-B067-6530D55087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2" authorId="244" shapeId="0" xr:uid="{AA1DB995-8BA6-4358-B163-FCBD788E2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3" authorId="245" shapeId="0" xr:uid="{ADEFE466-F2ED-4A60-8713-81D4C62B9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4" authorId="246" shapeId="0" xr:uid="{6045DCCA-99D6-4F93-8A90-F005955B1C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5" authorId="247" shapeId="0" xr:uid="{3734748A-C240-402D-8373-D6211E09EF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6" authorId="248" shapeId="0" xr:uid="{0D5B9E7F-172F-41A9-A742-63EAECF677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7" authorId="249" shapeId="0" xr:uid="{1F6E93C8-C546-404D-82B5-CD2D141D8EC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8" authorId="250" shapeId="0" xr:uid="{5C7F3A2A-F8D5-40AB-8452-4B1EB036D32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29" authorId="251" shapeId="0" xr:uid="{9CF4A7B6-92DF-45D5-B4C8-273EF5180D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0" authorId="252" shapeId="0" xr:uid="{11D93FFB-1633-4CE1-A279-6D8438F815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1" authorId="253" shapeId="0" xr:uid="{30E43D2B-D8F9-499E-8910-74C1CDAC7B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2" authorId="254" shapeId="0" xr:uid="{B7136D2E-9DD9-43DF-9212-9F5B6F9BB8F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3" authorId="255" shapeId="0" xr:uid="{ADBE8120-2ACF-466E-8AC7-D9A6615726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4" authorId="256" shapeId="0" xr:uid="{5B20417E-1B75-4B45-BDE4-6360E9996F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5" authorId="257" shapeId="0" xr:uid="{AAFB68F7-A989-4012-9DF7-3A04141075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6" authorId="258" shapeId="0" xr:uid="{213001B4-58E6-47C1-85AB-6F3D827E6B9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7" authorId="259" shapeId="0" xr:uid="{BC66C154-C172-460E-9223-FBCCC7463C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8" authorId="260" shapeId="0" xr:uid="{66F95A0A-3219-4580-86A2-C72A4286F6F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39" authorId="261" shapeId="0" xr:uid="{A429F975-D70D-44F9-BB7F-BBC8A8B60A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0" authorId="262" shapeId="0" xr:uid="{DD6AC39F-2019-491F-8BF2-55213EC569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1" authorId="263" shapeId="0" xr:uid="{1F9C2AF4-9154-494F-B564-3A0E87363D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2" authorId="264" shapeId="0" xr:uid="{C6EB993C-D52A-4FAA-B02D-AD728A1E2B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3" authorId="265" shapeId="0" xr:uid="{8FA89C0D-D4BB-4BD5-951A-4DF76CD6B9B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4" authorId="266" shapeId="0" xr:uid="{7950E92A-DD24-4014-91C7-DCD9677C47E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5" authorId="267" shapeId="0" xr:uid="{53170086-D677-42E2-860E-E4136D2DBC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6" authorId="268" shapeId="0" xr:uid="{6CDABD35-C02B-4BC6-84B6-539AA273D5E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7" authorId="269" shapeId="0" xr:uid="{BBAE3248-02C2-4E27-A48E-7202898B48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8" authorId="270" shapeId="0" xr:uid="{D35A37C2-FCE9-4C03-96CE-1517175FAE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49" authorId="271" shapeId="0" xr:uid="{DD842D11-344F-4D48-8299-D9A204713A2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0" authorId="272" shapeId="0" xr:uid="{7398D786-99F8-41A6-A765-2BAD61BBC9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1" authorId="273" shapeId="0" xr:uid="{DB8A9B3B-1095-4ED2-BA89-9D5144E328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2" authorId="274" shapeId="0" xr:uid="{82462353-5037-4A71-9A67-AC329260C8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3" authorId="275" shapeId="0" xr:uid="{4697E0A4-8B0C-4E89-AB1C-E494DFF347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4" authorId="276" shapeId="0" xr:uid="{6EC26414-7527-426B-B329-F184139694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5" authorId="277" shapeId="0" xr:uid="{5068AD0F-2F7C-4CC6-A91A-7D27C8D560E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6" authorId="278" shapeId="0" xr:uid="{50055392-50BC-4719-8D73-22AEC33D84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7" authorId="279" shapeId="0" xr:uid="{390C4871-52EB-4A57-B039-4D163B73AC0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8" authorId="280" shapeId="0" xr:uid="{014E6B00-F04E-4EFE-B958-C3FE4AC18B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59" authorId="281" shapeId="0" xr:uid="{9BA58A65-AD60-46FD-B7D3-AC572E6FBD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0" authorId="282" shapeId="0" xr:uid="{81B515B6-A98D-46BE-A552-FBF9FE04F4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1" authorId="283" shapeId="0" xr:uid="{36DA9FC7-7240-4684-9344-0A160AFB5AD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2" authorId="284" shapeId="0" xr:uid="{0E0A776C-280B-401E-BC6A-8F309C5A45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3" authorId="285" shapeId="0" xr:uid="{DE5A84F0-0084-4836-A573-8819B93F33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4" authorId="286" shapeId="0" xr:uid="{1CAC1BDA-5E0A-4D0F-BB26-6040A429A8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5" authorId="287" shapeId="0" xr:uid="{91F663EF-2E90-405A-A132-F8983157FA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6" authorId="288" shapeId="0" xr:uid="{C52D627A-4213-4C4A-A724-D674BB430D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7" authorId="289" shapeId="0" xr:uid="{3DB8A1D6-FA6E-4836-B796-E025E46761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8" authorId="290" shapeId="0" xr:uid="{C9AC0499-0B59-4CFF-8F5E-E07442B9E32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69" authorId="291" shapeId="0" xr:uid="{EA0AA691-7981-4927-B84F-5DCD8CEF7EA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0" authorId="292" shapeId="0" xr:uid="{CB466B53-237D-4188-8C83-BA7CE1ACCC8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1" authorId="293" shapeId="0" xr:uid="{22782484-25AE-400F-B0C9-85FCDC169A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272" authorId="294" shapeId="0" xr:uid="{1FC3D40C-BCAB-4A45-8D32-23C9733BA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272" authorId="295" shapeId="0" xr:uid="{760362F5-3276-494C-9B3C-5F226078CB6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272" authorId="296" shapeId="0" xr:uid="{D2EFE748-E159-4041-AF02-B299E4F3D3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272" authorId="297" shapeId="0" xr:uid="{E78252DE-4A15-4994-93DF-EF1A359582C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272" authorId="298" shapeId="0" xr:uid="{9D703E7F-00B8-479D-BF7C-054B95B9D73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272" authorId="299" shapeId="0" xr:uid="{7A31241B-0496-43E4-95F5-7054588C65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74" authorId="300" shapeId="0" xr:uid="{C8105D65-1CBE-4E88-87AF-A9E7B933B6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5" authorId="301" shapeId="0" xr:uid="{E502C1E0-3EC4-46F5-8B3C-446A81D41F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6" authorId="302" shapeId="0" xr:uid="{EFCB2C5F-97FC-4CC4-A6A0-DA4F3D02C1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7" authorId="303" shapeId="0" xr:uid="{557BE447-83A6-4DC7-B137-5EAF8DA66A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8" authorId="304" shapeId="0" xr:uid="{0400CC73-BEAF-47F9-85F9-523D5ECF3B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79" authorId="305" shapeId="0" xr:uid="{FF12F8C8-8A66-428A-A773-801014439B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0" authorId="306" shapeId="0" xr:uid="{3278D7A9-78DB-47B0-9474-A26FFE633E7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1" authorId="307" shapeId="0" xr:uid="{81FF9CE3-9B7D-409E-8E41-4ECC308138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3" authorId="308" shapeId="0" xr:uid="{40064C8D-B99D-45FD-BAC0-DF6EDD82FB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4" authorId="309" shapeId="0" xr:uid="{00C35ACA-E4AD-4715-9149-F646731D80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5" authorId="310" shapeId="0" xr:uid="{0C0B3A0A-C1C6-429C-AB2D-440FA522B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6" authorId="311" shapeId="0" xr:uid="{39487858-54FF-407F-8ED5-9E5749C2DB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7" authorId="312" shapeId="0" xr:uid="{0AEF2DCF-0851-46D9-BD83-56D3E3CCC3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89" authorId="313" shapeId="0" xr:uid="{9D07DB65-3026-4195-B119-72216C32B3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0" authorId="314" shapeId="0" xr:uid="{F22FA1D0-61BE-46A2-A6D7-4CFBC69C9A1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291" authorId="315" shapeId="0" xr:uid="{D466A087-3CAB-4E50-BF27-D436777B5D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291" authorId="316" shapeId="0" xr:uid="{DF9A3FDE-1AC4-4ED3-B165-4D4B8A06405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291" authorId="317" shapeId="0" xr:uid="{6B24AAEB-FDBE-4EFE-845F-7AB924F377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291" authorId="318" shapeId="0" xr:uid="{78AF83A5-38F4-4968-9C67-E0E4DD84D2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291" authorId="319" shapeId="0" xr:uid="{188992D7-0AAA-42B8-A697-11AF081562A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291" authorId="320" shapeId="0" xr:uid="{01F3B5FD-026B-4544-B541-A7CD426909D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293" authorId="321" shapeId="0" xr:uid="{13B76021-9A35-469B-ADCE-00C3FB956B8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4" authorId="322" shapeId="0" xr:uid="{E9B931EA-077E-4A5E-BEAF-6725B02F9E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5" authorId="323" shapeId="0" xr:uid="{44BCE8A7-1410-4AB8-87D8-0B2B6E455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6" authorId="324" shapeId="0" xr:uid="{3CD101AC-22A5-402C-92C4-73E6F1698C7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7" authorId="325" shapeId="0" xr:uid="{0B43ED64-85E6-4149-818A-D736FBF8D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8" authorId="326" shapeId="0" xr:uid="{84CDE5D7-271A-464D-A07D-8AB8DAED55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299" authorId="327" shapeId="0" xr:uid="{EDC7B5A8-7BD9-4E10-84F0-4EF71309AF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0" authorId="328" shapeId="0" xr:uid="{04FFBE52-3BB8-4DA8-9DB3-4293CC496F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1" authorId="329" shapeId="0" xr:uid="{F07AF653-BA81-4173-963B-42A6C3CF76E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2" authorId="330" shapeId="0" xr:uid="{CD316589-6CDE-46A1-BE69-8EC82DEC9A9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3" authorId="331" shapeId="0" xr:uid="{AC1518D9-9A8A-4FC0-A2BA-59A4DC0146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4" authorId="332" shapeId="0" xr:uid="{7A1D16E2-84B3-4D7E-A87B-0B917C5CE0A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5" authorId="333" shapeId="0" xr:uid="{FC0E0E1D-7FB7-4263-8FF0-FE93D2FBA23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6" authorId="334" shapeId="0" xr:uid="{2201820F-146E-4560-AD24-11F316A65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7" authorId="335" shapeId="0" xr:uid="{03B26BF9-D81B-4784-A61C-E2FC15A633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8" authorId="336" shapeId="0" xr:uid="{69134750-F211-4018-ABD0-D7A733588BD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09" authorId="337" shapeId="0" xr:uid="{C610FA57-DCE9-4AC1-B2AA-BACA35BF0C3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0" authorId="338" shapeId="0" xr:uid="{997138BD-DEF0-43E9-B032-517DE02475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1" authorId="339" shapeId="0" xr:uid="{AACA24EA-D356-44FF-AED9-3EA504E6C33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2" authorId="340" shapeId="0" xr:uid="{DFDFA0A6-25CE-4C60-815E-B652A6BB6A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3" authorId="341" shapeId="0" xr:uid="{91BE3CB8-7214-4CD9-A235-B4562EA8D5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4" authorId="342" shapeId="0" xr:uid="{B20521BF-CC04-41E1-AD13-9816BF31CF3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5" authorId="343" shapeId="0" xr:uid="{02E87130-054F-4248-961D-0567D9CCE24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6" authorId="344" shapeId="0" xr:uid="{9F2953F2-80F8-4936-85B0-E9FBFD0A07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7" authorId="345" shapeId="0" xr:uid="{D5BE9578-D63F-472A-A4AA-A69EC857535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8" authorId="346" shapeId="0" xr:uid="{5EDB9DC9-D19A-4555-8731-9E7F89C0851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19" authorId="347" shapeId="0" xr:uid="{EBD357D4-92B1-49CF-A4C2-EBCD3C1B1A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0" authorId="348" shapeId="0" xr:uid="{CE7F2A77-53A8-4894-B018-4AC2CA89ED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1" authorId="349" shapeId="0" xr:uid="{A3EE3F74-0198-4581-9916-DEEEA435420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2" authorId="350" shapeId="0" xr:uid="{E320D8FC-35D8-432B-82B0-CAF4B04E2C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3" authorId="351" shapeId="0" xr:uid="{6F61D763-B065-46BC-8E4D-6A813586C5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4" authorId="352" shapeId="0" xr:uid="{2B6C8CB1-DC35-4DE5-A88C-30150033E6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5" authorId="353" shapeId="0" xr:uid="{8038D9FF-62A7-4C19-92CB-221D9BD593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6" authorId="354" shapeId="0" xr:uid="{8C497CCD-53D9-4E91-8C5B-BE0830B919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7" authorId="355" shapeId="0" xr:uid="{ECC180AF-06EA-4A4A-B4F3-91FE7D8F5D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8" authorId="356" shapeId="0" xr:uid="{6C863315-DD05-4AEE-85BE-911EF11DF3E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29" authorId="357" shapeId="0" xr:uid="{6AF65F9B-C1B2-4996-B1C4-5552712247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0" authorId="358" shapeId="0" xr:uid="{595C2C10-3A35-4B37-9E88-E583C98AA0F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1" authorId="359" shapeId="0" xr:uid="{33222DC1-987D-4580-B7E6-DDD3461004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2" authorId="360" shapeId="0" xr:uid="{765C0B1F-0BCC-433C-835F-D568FC152C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3" authorId="361" shapeId="0" xr:uid="{8E4C4715-63D6-4755-9931-A4879B81ADD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4" authorId="362" shapeId="0" xr:uid="{AD174D8B-339E-4290-AC01-25D1AB355B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5" authorId="363" shapeId="0" xr:uid="{80859332-8D63-48AE-80E2-C5C2544279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6" authorId="364" shapeId="0" xr:uid="{70AA28A7-D25F-4675-80B4-C757932173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7" authorId="365" shapeId="0" xr:uid="{A2B2377F-88FC-4525-9C81-9A9BB53BF4F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8" authorId="366" shapeId="0" xr:uid="{94F397D3-5474-455F-8E76-7E4AE519B1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39" authorId="367" shapeId="0" xr:uid="{1270DDEA-FB02-40BF-9B33-74A3BFCFB8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0" authorId="368" shapeId="0" xr:uid="{29B71179-5D14-4771-8E3D-0F69C6EE1C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1" authorId="369" shapeId="0" xr:uid="{99096AD0-F739-4785-851E-952F92777CF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2" authorId="370" shapeId="0" xr:uid="{F4E67ED5-1784-42C3-BB34-78002E1E11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3" authorId="371" shapeId="0" xr:uid="{FA793566-EEB2-4A71-BCE6-450FF6B9CB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4" authorId="372" shapeId="0" xr:uid="{30E703E2-CF51-4079-AFC2-564BF21885F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5" authorId="373" shapeId="0" xr:uid="{4FB862B0-6167-4BBA-8CD0-2F753BA2B3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6" authorId="374" shapeId="0" xr:uid="{31F50408-CD80-4381-88D6-DEF12D053B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7" authorId="375" shapeId="0" xr:uid="{2420F7BE-3B6A-4B0F-871C-41E82A20F2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8" authorId="376" shapeId="0" xr:uid="{4461852D-85BF-4CEC-A200-31AAFCC969C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49" authorId="377" shapeId="0" xr:uid="{92615E23-87E5-4DB8-A07B-368EC621031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0" authorId="378" shapeId="0" xr:uid="{88B35B15-467B-4A66-8883-2B3BB63AB7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1" authorId="379" shapeId="0" xr:uid="{FA48A204-9250-4F13-944E-BD3F37B38E6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3" authorId="380" shapeId="0" xr:uid="{9897A22E-E3EA-445B-823A-90E488C220A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4" authorId="381" shapeId="0" xr:uid="{6E36F661-CCAF-48BB-815D-039C5EE201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5" authorId="382" shapeId="0" xr:uid="{E873B1AA-4FB4-4575-B4AC-5B71751572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6" authorId="383" shapeId="0" xr:uid="{42C48C42-2855-4EEB-A5E9-07DE85600B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7" authorId="384" shapeId="0" xr:uid="{9B735ED5-B346-4DE1-AB4E-9779E977B4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58" authorId="385" shapeId="0" xr:uid="{867F6691-2632-4428-AE95-2D5D5CE569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0" authorId="386" shapeId="0" xr:uid="{5F60AE4E-F91B-4281-8361-C19544674B9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C360" authorId="387" shapeId="0" xr:uid="{0C3E5D5A-2349-4322-B488-38000A857A1D}">
      <text>
        <t>[Comentário encadeado]
Sua versão do Excel permite que você leia este comentário encadeado, no entanto, as edições serão removidas se o arquivo for aberto em uma versão mais recente do Excel. Saiba mais: https://go.microsoft.com/fwlink/?linkid=870924
Comentário:
    O custo do pavimento para trecho de serra é sempre mais elevado</t>
      </text>
    </comment>
    <comment ref="C361" authorId="388" shapeId="0" xr:uid="{02464201-7678-49C8-B7DC-31687B9EFDF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2" authorId="389" shapeId="0" xr:uid="{A56686C5-90DC-43B9-B7B4-2A86F400F7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3" authorId="390" shapeId="0" xr:uid="{18777407-3EF1-4A7C-85D8-1220604E2F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4" authorId="391" shapeId="0" xr:uid="{68F15F1E-5794-4776-8D88-E1C20DA5D9D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5" authorId="392" shapeId="0" xr:uid="{BE2FDBDF-5C94-4715-87CB-EE257BE71A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6" authorId="393" shapeId="0" xr:uid="{6B87B14A-B223-47A3-837B-EE6AAA1199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7" authorId="394" shapeId="0" xr:uid="{BEBF11FE-E372-4C59-B943-32055FE1D0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8" authorId="395" shapeId="0" xr:uid="{B726EE36-7BCB-4997-8AD7-AD0F1791C02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69" authorId="396" shapeId="0" xr:uid="{61F4B667-1FAB-4445-A9EE-4F9602BB834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0" authorId="397" shapeId="0" xr:uid="{15B87151-9B19-48AA-89CD-9F6025B447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1" authorId="398" shapeId="0" xr:uid="{043938B8-85C3-484D-B905-06830AEF18C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2" authorId="399" shapeId="0" xr:uid="{5E920E69-15E0-4E36-AB07-534AAFB002E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3" authorId="400" shapeId="0" xr:uid="{3EF21A3E-DECE-4CC6-BCBC-14A155C40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4" authorId="401" shapeId="0" xr:uid="{B7015772-53A8-40A3-8BE7-DBBD15CD1C0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5" authorId="402" shapeId="0" xr:uid="{E9AC2D88-5FC6-401B-AEDE-33F5A129CA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BT375" authorId="403" shapeId="0" xr:uid="{E006FE9F-6103-4A0A-947F-A38275A5FB89}">
      <text>
        <t>[Comentário encadeado]
Sua versão do Excel permite que você leia este comentário encadeado, no entanto, as edições serão removidas se o arquivo for aberto em uma versão mais recente do Excel. Saiba mais: https://go.microsoft.com/fwlink/?linkid=870924
Comentário:
    Duas pontes no mesmo local, por ser de pistas diferentes</t>
      </text>
    </comment>
    <comment ref="C376" authorId="404" shapeId="0" xr:uid="{63CF04ED-370C-463D-A0E5-92CE353545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7" authorId="405" shapeId="0" xr:uid="{EB44DB82-FD1E-47D0-86D2-7B2F1ABD2E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8" authorId="406" shapeId="0" xr:uid="{C9370AEC-EC6D-4E69-BEEB-4784D852F8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79" authorId="407" shapeId="0" xr:uid="{D5F93F6C-D2A8-4111-93FF-3719D71ED8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0" authorId="408" shapeId="0" xr:uid="{06B4B37A-BC5F-4420-99E2-0A75E021A7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1" authorId="409" shapeId="0" xr:uid="{60E43B56-D5C1-4D94-A458-08DD5A4ADBE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2" authorId="410" shapeId="0" xr:uid="{3911B737-C2B6-4BF8-B595-35175221CC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3" authorId="411" shapeId="0" xr:uid="{148F4CBD-5BC2-492E-A266-74ADDBFE6B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4" authorId="412" shapeId="0" xr:uid="{95D85AD1-4F8F-47B1-9FE8-78E9D13996E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5" authorId="413" shapeId="0" xr:uid="{F92312FB-005F-40D5-BAD7-D5D291DC1FD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6" authorId="414" shapeId="0" xr:uid="{33C432DD-67E6-4880-ACC9-EF63A25F6F0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7" authorId="415" shapeId="0" xr:uid="{EC7A2E9A-5345-4536-BBF7-FECCD012FF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8" authorId="416" shapeId="0" xr:uid="{EAB884FC-5A13-4960-B875-F9A13207C40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89" authorId="417" shapeId="0" xr:uid="{5C289FD5-18FB-47F5-B394-9AD8B9A471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0" authorId="418" shapeId="0" xr:uid="{869C3FCA-749D-4B48-9F73-925DFE74AB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1" authorId="419" shapeId="0" xr:uid="{77032CD7-10A6-4EA3-B4DE-53B39D67A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2" authorId="420" shapeId="0" xr:uid="{94E78AFC-6188-40C5-844B-867B950F05A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3" authorId="421" shapeId="0" xr:uid="{3498BB33-726B-4ED6-9FBC-EE441D90C8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4" authorId="422" shapeId="0" xr:uid="{A5258D28-F296-4CCB-8BFA-47055200DF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5" authorId="423" shapeId="0" xr:uid="{B98736A4-7184-46EB-9F19-48291D20D9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6" authorId="424" shapeId="0" xr:uid="{A037451B-B634-4B02-9CCD-8E800806A4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7" authorId="425" shapeId="0" xr:uid="{D5B12AC7-1A55-4B88-AF43-ECB82F0C690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8" authorId="426" shapeId="0" xr:uid="{A3123252-C410-41CC-B432-FEF5954B939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399" authorId="427" shapeId="0" xr:uid="{AB0EF4FF-850A-49A5-BBB4-F79ED7DF6C8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0" authorId="428" shapeId="0" xr:uid="{D85603DB-4E52-4687-94AB-D6C8C17A5C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1" authorId="429" shapeId="0" xr:uid="{4D73AC98-84EE-4E6D-A6C7-A977D9BF1D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2" authorId="430" shapeId="0" xr:uid="{AE4E4215-D38B-4072-9192-008CBE9508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3" authorId="431" shapeId="0" xr:uid="{9B9C536F-5ED8-4288-96B7-8C928740C49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4" authorId="432" shapeId="0" xr:uid="{54231CDC-B482-44FB-9AB6-EA60658BBB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5" authorId="433" shapeId="0" xr:uid="{96A924DB-FD24-4163-AAA7-8872112095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6" authorId="434" shapeId="0" xr:uid="{876E6055-19F7-486C-9493-4E420201292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7" authorId="435" shapeId="0" xr:uid="{34F84BC6-90A7-4A98-B049-AF8FF1D7B18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8" authorId="436" shapeId="0" xr:uid="{E1EDC00B-DD84-47B6-AE8B-798C842AB84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09" authorId="437" shapeId="0" xr:uid="{7F2FD7D7-57F9-48C5-99D7-BE0316545B5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0" authorId="438" shapeId="0" xr:uid="{FEC24A53-684D-4754-93A5-2C929C8762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1" authorId="439" shapeId="0" xr:uid="{3D6D75BF-FA41-40AB-8C45-FBB85BEC856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3" authorId="440" shapeId="0" xr:uid="{41280924-C8B0-4B8C-83AD-2EAD6EC522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4" authorId="441" shapeId="0" xr:uid="{B21DB2EF-213F-41CF-8BAF-393BBDA9F8D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5" authorId="442" shapeId="0" xr:uid="{83344F30-742B-473E-971C-41570767E83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6" authorId="443" shapeId="0" xr:uid="{21F51B39-929C-4090-9ACF-F9C66F22C0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7" authorId="444" shapeId="0" xr:uid="{B9F06BDF-8521-4FEA-9B0A-692AEB4389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8" authorId="445" shapeId="0" xr:uid="{D709C619-9467-43FF-B4CB-DCD4141E103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19" authorId="446" shapeId="0" xr:uid="{5C587DE6-3E94-4DE8-BB6A-899AD86527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0" authorId="447" shapeId="0" xr:uid="{A2AFD6B8-F5C7-4836-B4A6-0305A843EC1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1" authorId="448" shapeId="0" xr:uid="{36CE901D-774E-456B-A0C0-379605B15D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2" authorId="449" shapeId="0" xr:uid="{D00218BC-E035-4F9E-84CF-F425CDE88CF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3" authorId="450" shapeId="0" xr:uid="{3B4EB72B-4305-42FA-9924-C830E628DE6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4" authorId="451" shapeId="0" xr:uid="{96617B56-85FE-45BD-B61D-A8E2E1994E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5" authorId="452" shapeId="0" xr:uid="{2D27BCF1-4673-4FEF-AD22-2B18D795304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6" authorId="453" shapeId="0" xr:uid="{54062D16-DC06-4541-9E54-1E5B28C2A71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7" authorId="454" shapeId="0" xr:uid="{7BE01113-7C29-4F34-9DD6-9E8DEA257E5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8" authorId="455" shapeId="0" xr:uid="{82F28B89-B498-43AD-8ABA-8CEEF26B04B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29" authorId="456" shapeId="0" xr:uid="{4EB4EE13-34B0-4E38-A707-D5602527F1B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0" authorId="457" shapeId="0" xr:uid="{F3DF3153-8F96-4DD7-97C6-33C4BCC2A80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1" authorId="458" shapeId="0" xr:uid="{8BFF5AC8-6C28-498F-8396-C61976D4A9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2" authorId="459" shapeId="0" xr:uid="{ADF99275-BBF0-48F3-80CD-E59315BC855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3" authorId="460" shapeId="0" xr:uid="{7C17CBA9-97A8-45A9-865E-35C6C7C3C15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4" authorId="461" shapeId="0" xr:uid="{F16B2280-9123-4DCD-9F65-5D4EB63E2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5" authorId="462" shapeId="0" xr:uid="{FBAA6ADA-F2E7-45E1-BF14-149F0B485F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6" authorId="463" shapeId="0" xr:uid="{D58C3AE2-A163-4F5D-BC38-06E70C2DBE4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7" authorId="464" shapeId="0" xr:uid="{BFFC1B00-7EE1-405E-A229-C8332A48663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8" authorId="465" shapeId="0" xr:uid="{3CAEAE87-F904-40BA-8955-1DAC0950907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39" authorId="466" shapeId="0" xr:uid="{3AC49A84-28C1-4235-8FC9-2F889006F6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0" authorId="467" shapeId="0" xr:uid="{345E86D2-C9AD-428D-B94F-7C3F9DD56E7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1" authorId="468" shapeId="0" xr:uid="{837CBD11-4692-4073-B6E3-6360A0877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2" authorId="469" shapeId="0" xr:uid="{9F028A6D-953B-48AC-8C91-D9C6B99572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3" authorId="470" shapeId="0" xr:uid="{3A3DAF7E-B4CB-4334-99D5-2EA93D1F20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4" authorId="471" shapeId="0" xr:uid="{DC8A644F-FB28-402C-B9BC-655995526B0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5" authorId="472" shapeId="0" xr:uid="{B1261E15-078F-44AA-9055-506E6E311E6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6" authorId="473" shapeId="0" xr:uid="{0C149664-64F6-4F01-B22D-72646013D56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7" authorId="474" shapeId="0" xr:uid="{F909A3D7-03C1-409C-A41F-B862089A329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8" authorId="475" shapeId="0" xr:uid="{306B8FF9-1813-4841-A3E0-E436BF56008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49" authorId="476" shapeId="0" xr:uid="{CA2B9E33-3DD4-4585-A63D-7862CCBA173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0" authorId="477" shapeId="0" xr:uid="{51CE77A5-A20C-44E7-B2D5-B1C19F2887E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1" authorId="478" shapeId="0" xr:uid="{52BCA72C-B750-4C41-BF5D-67F84609385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2" authorId="479" shapeId="0" xr:uid="{BC5C91DA-BECC-4A1E-A075-6425E954EB8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3" authorId="480" shapeId="0" xr:uid="{2F040029-0FB8-493A-BB64-6B2AE1052F4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4" authorId="481" shapeId="0" xr:uid="{07A1B2FE-45D3-4CA0-B2C3-B6AF9ACC2DB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5" authorId="482" shapeId="0" xr:uid="{01764F29-B63E-4AB8-A23E-036C8C21415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6" authorId="483" shapeId="0" xr:uid="{2C7461D3-0F58-4F33-A1B5-26702EA93A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7" authorId="484" shapeId="0" xr:uid="{9D108AA0-E1C5-40D3-B3FB-E74B1C1DC35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8" authorId="485" shapeId="0" xr:uid="{42C91551-A4C2-48F0-BA5F-9AFBE820D2E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59" authorId="486" shapeId="0" xr:uid="{D5645016-9BA5-4D26-95D7-66C31319758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0" authorId="487" shapeId="0" xr:uid="{292527DD-D48F-4096-81AD-082F16245E6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1" authorId="488" shapeId="0" xr:uid="{17DE6037-32E5-4D8A-A6B1-667ECCA956A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2" authorId="489" shapeId="0" xr:uid="{73C438A0-30AC-45F8-8496-0BF6EA6F0E1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3" authorId="490" shapeId="0" xr:uid="{BAFE8AD3-2A57-4CFC-9CF4-397E5EE4AD8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4" authorId="491" shapeId="0" xr:uid="{77982430-F6E6-449D-9B73-3E452EA232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5" authorId="492" shapeId="0" xr:uid="{CBA4199D-9485-43B6-82ED-7CECE0307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6" authorId="493" shapeId="0" xr:uid="{74FE73E4-DB20-4397-AB39-4B9A67C3416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7" authorId="494" shapeId="0" xr:uid="{FB86AA5A-8319-4050-980C-B61CFD380F1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8" authorId="495" shapeId="0" xr:uid="{6FA5D36D-880C-4878-B2CA-F08930DC0F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69" authorId="496" shapeId="0" xr:uid="{DF8D46B9-2C9D-45BD-8B53-020378BC1E8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0" authorId="497" shapeId="0" xr:uid="{CC779C18-9195-4E44-B23B-14D4A4CA065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1" authorId="498" shapeId="0" xr:uid="{B1297B6C-93DE-41BE-9585-F7DBB5C4B77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2" authorId="499" shapeId="0" xr:uid="{7B2EF260-042D-4213-AD83-E2AE51264F9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3" authorId="500" shapeId="0" xr:uid="{F03B5E74-8698-4F6F-9A82-61EC864D5B8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4" authorId="501" shapeId="0" xr:uid="{D714A6D8-EE7B-48F2-9E72-4770C04F7E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75" authorId="502" shapeId="0" xr:uid="{540F7D19-A45F-4EC7-A85F-1B84DC91E50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484" authorId="503" shapeId="0" xr:uid="{23D33DC5-07ED-4A64-8296-F7C5F3F2804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484" authorId="504" shapeId="0" xr:uid="{B6924796-C827-472D-9A70-7A3BE73244B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484" authorId="505" shapeId="0" xr:uid="{3ECE6FCF-C89E-49B5-875E-2AE058FA5C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484" authorId="506" shapeId="0" xr:uid="{41FB1F7D-4301-4101-8274-C51591853B7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484" authorId="507" shapeId="0" xr:uid="{DAF4D98C-8CEB-4203-AD57-AA01E817790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484" authorId="508" shapeId="0" xr:uid="{44D0CA33-2B31-4D14-8271-AEB804BBB7D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86" authorId="509" shapeId="0" xr:uid="{297DC2D5-8F55-4342-8F05-EA9775B3D9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7" authorId="510" shapeId="0" xr:uid="{683F3ABC-2DB1-48A5-8558-3BDB8FF5FA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89" authorId="511" shapeId="0" xr:uid="{43B75F22-42AE-4759-882C-E40733D1B9E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0" authorId="512" shapeId="0" xr:uid="{3EF29AB6-53C9-44DB-AB19-5D08F01C701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491" authorId="513" shapeId="0" xr:uid="{E8E2FC4B-D6FE-478C-B779-352B64313B2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491" authorId="514" shapeId="0" xr:uid="{EB4F440F-C82F-4542-BA48-A01B04B2D53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491" authorId="515" shapeId="0" xr:uid="{29C01170-3394-4D62-B9AA-205CCCAE414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491" authorId="516" shapeId="0" xr:uid="{A781D2CD-5843-44DD-BA1E-DCEBBBB0C84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491" authorId="517" shapeId="0" xr:uid="{8E08D3ED-A952-46ED-8348-B3E1CF67734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491" authorId="518" shapeId="0" xr:uid="{D4F19651-1A54-4AE0-B7C2-99F5640A29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493" authorId="519" shapeId="0" xr:uid="{DB5C213E-B82D-4006-B69C-D7A7E9D81AE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4" authorId="520" shapeId="0" xr:uid="{42386CEA-6159-49E2-83FD-C2400F6ED11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6" authorId="521" shapeId="0" xr:uid="{FAC571D5-5DBE-4EC2-8A87-3BD3EA0813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7" authorId="522" shapeId="0" xr:uid="{B52A3ECA-05C2-4203-A340-2F987F271AF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499" authorId="523" shapeId="0" xr:uid="{BBC5167B-D925-4B3B-847B-651676AF654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0" authorId="524" shapeId="0" xr:uid="{C37BE88F-B03A-4F22-A85E-08F754A5B1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01" authorId="525" shapeId="0" xr:uid="{A5E3A086-FF96-4E1C-B166-938305672B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01" authorId="526" shapeId="0" xr:uid="{267D6FDA-94EF-4A79-8242-7BC3093DA6C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01" authorId="527" shapeId="0" xr:uid="{39C2FB3C-67C1-4142-A5D5-A8D7C354E82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01" authorId="528" shapeId="0" xr:uid="{747CD4F2-B87D-450F-8C5D-1D771680B1E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01" authorId="529" shapeId="0" xr:uid="{24699A88-C786-4A47-8E83-CF02802FEA8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01" authorId="530" shapeId="0" xr:uid="{C391FE53-3DFF-45FA-813F-BECA410280D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03" authorId="531" shapeId="0" xr:uid="{B9F49B41-51EA-4420-99A4-57D5DD21F1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4" authorId="532" shapeId="0" xr:uid="{AD921619-F23D-4D1F-A44B-D7996E009F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6" authorId="533" shapeId="0" xr:uid="{6DA54677-7604-40DE-B41E-45EBB2D7DD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07" authorId="534" shapeId="0" xr:uid="{75C82D04-8042-4C94-810E-8EC8CCA138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08" authorId="535" shapeId="0" xr:uid="{593E49A2-65CE-4838-88C7-1043C6DB93B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08" authorId="536" shapeId="0" xr:uid="{7FD6332B-D3C6-4530-8353-AB245FBF35B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08" authorId="537" shapeId="0" xr:uid="{4496FDD6-6704-4A32-9F2F-B7DCDB5FE8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08" authorId="538" shapeId="0" xr:uid="{0DDC3F55-706A-4A57-B6A3-A03920791EB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08" authorId="539" shapeId="0" xr:uid="{513612A7-A31D-470C-9BCC-DAF12B2042B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08" authorId="540" shapeId="0" xr:uid="{D520C4E7-A34A-4973-A397-B93D0F0FC9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10" authorId="541" shapeId="0" xr:uid="{437CD402-00ED-402F-A56A-3C5BA41F2E6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1" authorId="542" shapeId="0" xr:uid="{676DD61C-E5B3-409D-A578-79C751615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3" authorId="543" shapeId="0" xr:uid="{6F613A4B-863D-4A1A-ADA4-70F738A2184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4" authorId="544" shapeId="0" xr:uid="{E1646634-5E00-4B31-9F89-FB6078EE62F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15" authorId="545" shapeId="0" xr:uid="{E1948B9A-058E-4E89-B2AA-1D794B31C1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5" authorId="546" shapeId="0" xr:uid="{27DDF1AC-6C55-449B-9510-FB556A6C87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5" authorId="547" shapeId="0" xr:uid="{04552D35-903F-4BEE-B00C-06BB766CC5A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5" authorId="548" shapeId="0" xr:uid="{93D1178C-A9D6-4FC7-84D6-989746F2980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5" authorId="549" shapeId="0" xr:uid="{4FFB4CC7-8D5E-4CDB-9BD9-B81DC64053C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5" authorId="550" shapeId="0" xr:uid="{B91A4639-F73B-4CB8-AD71-3A26113868B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17" authorId="551" shapeId="0" xr:uid="{AD408140-DD01-46CE-8F14-F42FDB97DFC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18" authorId="552" shapeId="0" xr:uid="{2931FEBB-969B-4694-812B-0A83E4F21F2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19" authorId="553" shapeId="0" xr:uid="{AF777D33-359C-4250-B46A-5768AE3BD80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19" authorId="554" shapeId="0" xr:uid="{E72EC8E4-7888-469D-A245-1AE3C9590C3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19" authorId="555" shapeId="0" xr:uid="{302D7973-A8B0-44BA-A882-5FBAC28A5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19" authorId="556" shapeId="0" xr:uid="{773AD909-C156-46D0-967D-2B53CE26C1B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19" authorId="557" shapeId="0" xr:uid="{BF23BDFA-6153-43FA-919D-9DDD93D4BD3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19" authorId="558" shapeId="0" xr:uid="{FB327682-558A-47AA-812F-CB01C2E7D72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AE523" authorId="559" shapeId="0" xr:uid="{F3E76875-D6BA-4068-A77C-D27581CA743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23" authorId="560" shapeId="0" xr:uid="{5F27A995-BD86-43E5-98B5-A1B7006F36C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23" authorId="561" shapeId="0" xr:uid="{A501FD4F-2068-4D44-AC5C-894B50F45F8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23" authorId="562" shapeId="0" xr:uid="{FAAB37FA-89F8-4DE6-82E2-52AB33BC12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23" authorId="563" shapeId="0" xr:uid="{45FB33DE-BD2D-4E43-A31E-22520DEEBC8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23" authorId="564" shapeId="0" xr:uid="{43C300DD-2BCF-4FBE-A129-6D1D76A6FEB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25" authorId="565" shapeId="0" xr:uid="{62F98263-7CC5-4F7B-B89F-5C2C2C4C819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6" authorId="566" shapeId="0" xr:uid="{3B55EC35-B6CD-461E-98E6-4D2B45E4D1A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8" authorId="567" shapeId="0" xr:uid="{5CF3A660-B7F5-401B-8A86-10BCFA476A9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29" authorId="568" shapeId="0" xr:uid="{FC4127FC-9726-452C-A344-08591EEA0D6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1" authorId="569" shapeId="0" xr:uid="{D9C40290-1083-4661-9EF8-07EB753F757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2" authorId="570" shapeId="0" xr:uid="{9E7B4342-253C-4142-AF2B-853810D70E9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4" authorId="571" shapeId="0" xr:uid="{2E9115F2-625D-49DA-8073-2A2A47E5891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5" authorId="572" shapeId="0" xr:uid="{549EA304-216D-400F-BE9D-3F8D9E1BFCD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36" authorId="573" shapeId="0" xr:uid="{03D685D0-71BE-4065-B760-69BD6923822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36" authorId="574" shapeId="0" xr:uid="{2D9DBC07-B22A-44B5-8225-1F4D03DA0CAA}">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36" authorId="575" shapeId="0" xr:uid="{F67DE5A1-4FE1-44C4-A1D4-E52E5B5B0D75}">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36" authorId="576" shapeId="0" xr:uid="{C3EE3761-952A-4057-9807-8B0EB982517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36" authorId="577" shapeId="0" xr:uid="{049949C5-E55B-4B86-8985-2D1DF1B5ECC1}">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36" authorId="578" shapeId="0" xr:uid="{FC96AB5C-B14E-4782-8983-385F0A7A8BD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38" authorId="579" shapeId="0" xr:uid="{449903B4-FFF5-42F9-B109-3F36F08384C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39" authorId="580" shapeId="0" xr:uid="{8E5EC715-A990-4CB5-8621-4A81BE849DDC}">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1" authorId="581" shapeId="0" xr:uid="{54F73A1B-0FD6-4F89-A572-2D3D4D17309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42" authorId="582" shapeId="0" xr:uid="{64EB979E-72C6-431E-9CBC-8340C5366DA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52" authorId="583" shapeId="0" xr:uid="{C994515B-1D06-4F20-9B3D-EAD78E790F7F}">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52" authorId="584" shapeId="0" xr:uid="{7795D94D-38F1-46C8-8AA8-855E5A41C869}">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52" authorId="585" shapeId="0" xr:uid="{2105AF71-F1B8-4A66-8D8D-36CCD6CF5F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52" authorId="586" shapeId="0" xr:uid="{74424985-370E-47BB-A7AE-957999EBA11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52" authorId="587" shapeId="0" xr:uid="{04AFAB8E-A9EA-415A-B94A-58796B2FFB76}">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52" authorId="588" shapeId="0" xr:uid="{9AE7FF76-9B8E-4BA7-AE4A-C8C8E68F4594}">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54" authorId="589" shapeId="0" xr:uid="{FE2E5297-8440-474E-94BA-282A100A6FD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5" authorId="590" shapeId="0" xr:uid="{639EB564-1C57-4284-BA00-5C4019F51C0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7" authorId="591" shapeId="0" xr:uid="{2C5F9FCE-2E62-4394-B66D-2D1181925F47}">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58" authorId="592" shapeId="0" xr:uid="{AC27D62E-1AC2-4494-ADD4-47C0B7B8183B}">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AE565" authorId="593" shapeId="0" xr:uid="{80E36330-BFCA-48DA-8300-8D8D2BAF48EE}">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B565" authorId="594" shapeId="0" xr:uid="{383950BD-99F8-4335-95A8-A6917A0C0A52}">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BY565" authorId="595" shapeId="0" xr:uid="{48336FD5-B64A-4B49-BFDD-DDE1A64C212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V565" authorId="596" shapeId="0" xr:uid="{ECEA2961-4E6E-4B20-BAC6-7CC04857FB18}">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DS565" authorId="597" shapeId="0" xr:uid="{8F407383-91D4-422F-9E66-028E7B7472F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EP565" authorId="598" shapeId="0" xr:uid="{FBB066B6-E651-4CFE-A210-21A536700C6D}">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FOI COLOCADO NA FORMULA O SOMATÓRIO DO PÓS 26 E DEPOIS O SOMATÓRIO DOS OUTROS ANOS
</t>
      </text>
    </comment>
    <comment ref="C567" authorId="599" shapeId="0" xr:uid="{98BD647E-44D4-4DA9-A38D-971EE1F2A3B0}">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 ref="C568" authorId="600" shapeId="0" xr:uid="{5DB0339C-A9E6-4BEE-8270-4C104F41EFE3}">
      <text>
        <t xml:space="preserve">[Comentário encadeado]
Sua versão do Excel permite que você leia este comentário encadeado, no entanto, as edições serão removidas se o arquivo for aberto em uma versão mais recente do Excel. Saiba mais: https://go.microsoft.com/fwlink/?linkid=870924
Comentário:
    O número 1 neste campo quer dizer que tem linha preenchida inicando serviço. Quano 1 tem preenchido, quando zero não tem nada.
</t>
      </text>
    </comment>
  </commentList>
</comments>
</file>

<file path=xl/sharedStrings.xml><?xml version="1.0" encoding="utf-8"?>
<sst xmlns="http://schemas.openxmlformats.org/spreadsheetml/2006/main" count="26262" uniqueCount="840">
  <si>
    <t xml:space="preserve"> </t>
  </si>
  <si>
    <t>DADOS CONTRATUAIS</t>
  </si>
  <si>
    <t>EXECUÇÃO ANTERIOR</t>
  </si>
  <si>
    <t>Região</t>
  </si>
  <si>
    <t>UF</t>
  </si>
  <si>
    <t>BR</t>
  </si>
  <si>
    <t>PAVIMENTAÇÃO</t>
  </si>
  <si>
    <t>Norte</t>
  </si>
  <si>
    <t>MG</t>
  </si>
  <si>
    <t>MT</t>
  </si>
  <si>
    <t>PA</t>
  </si>
  <si>
    <t>RJ</t>
  </si>
  <si>
    <t>SC</t>
  </si>
  <si>
    <t>Nordeste</t>
  </si>
  <si>
    <t>RS</t>
  </si>
  <si>
    <t>SP</t>
  </si>
  <si>
    <t>TO</t>
  </si>
  <si>
    <t>DUPLICAÇÃO</t>
  </si>
  <si>
    <t>GO</t>
  </si>
  <si>
    <t>MATO GROSSO</t>
  </si>
  <si>
    <t>MINAS GERAIS</t>
  </si>
  <si>
    <t>RIO DE JANEIRO</t>
  </si>
  <si>
    <t>SANTA CATARINA</t>
  </si>
  <si>
    <t>SÃO PAULO</t>
  </si>
  <si>
    <t>TOCANTINS</t>
  </si>
  <si>
    <t>PROPONENTE</t>
  </si>
  <si>
    <t>EXECUÇÃO ATUAL</t>
  </si>
  <si>
    <t>METAS ANO PRESENTE</t>
  </si>
  <si>
    <t>SETOR</t>
  </si>
  <si>
    <t>Aeroportuário</t>
  </si>
  <si>
    <t>Ferroviário</t>
  </si>
  <si>
    <t>Hidrovia</t>
  </si>
  <si>
    <t>Portos e Terminais Portuários</t>
  </si>
  <si>
    <t>Rodoviário</t>
  </si>
  <si>
    <t>CCR</t>
  </si>
  <si>
    <t>CONCESSÃO VIA SUL</t>
  </si>
  <si>
    <t>ECORODOVIAS</t>
  </si>
  <si>
    <t>CONASA, ZETA, ROCHA CAVALCANTE E M4</t>
  </si>
  <si>
    <t>Acórdão do TCU</t>
  </si>
  <si>
    <t>Em processo de Relicitação</t>
  </si>
  <si>
    <t>Pedido Reequilibrio Econômico-Financeiro - REF</t>
  </si>
  <si>
    <t>Pedido Revisão de Projeto em Fase de Obra - RPFO</t>
  </si>
  <si>
    <t>Alteração de Cronograma físico financeiro</t>
  </si>
  <si>
    <t>Firmado TAC</t>
  </si>
  <si>
    <t>ESTRUTURADOR DO PROJETO</t>
  </si>
  <si>
    <t>ESTADO/LOTE</t>
  </si>
  <si>
    <t>EMPREENDIMENTO</t>
  </si>
  <si>
    <t>EXECUTOR             (Grupo Controlador)</t>
  </si>
  <si>
    <t>RIO GRANDE DO SUL</t>
  </si>
  <si>
    <t>CONTORNO</t>
  </si>
  <si>
    <t>FAIXA ADICIONAL</t>
  </si>
  <si>
    <t>Duplicação</t>
  </si>
  <si>
    <t>OAE</t>
  </si>
  <si>
    <t xml:space="preserve">           PLANILHA DE MONITORAMENTO</t>
  </si>
  <si>
    <t>SITUAÇÃO</t>
  </si>
  <si>
    <t>FX ADICIONAL</t>
  </si>
  <si>
    <t>TERCEIRA FAIXA</t>
  </si>
  <si>
    <t>OBSERVAÇÕES</t>
  </si>
  <si>
    <t>FÍSICO (km)</t>
  </si>
  <si>
    <t>FINANCEIRO (R$)</t>
  </si>
  <si>
    <t>FÍSICO (unid)</t>
  </si>
  <si>
    <t>PÓS 2026</t>
  </si>
  <si>
    <t>km (f)</t>
  </si>
  <si>
    <t>km (i)</t>
  </si>
  <si>
    <t>Ext. (km)</t>
  </si>
  <si>
    <t>PROJETO</t>
  </si>
  <si>
    <t>Projeto Executivo DEFICIENTE</t>
  </si>
  <si>
    <t>DESATUALIZAÇÃO do Projeto executivo em função do tempo decorrido</t>
  </si>
  <si>
    <t>Executor NÃO apresentou Projeto Executivo</t>
  </si>
  <si>
    <t>Em ANÁLISE Projeto Executivo pelo proponente</t>
  </si>
  <si>
    <t>Projeto Executivo NÃO aprovado pelo Proponente</t>
  </si>
  <si>
    <t>Projeto Executivo em REVISÃO pelo Executor</t>
  </si>
  <si>
    <t>Projeto Executivo APROVADO pelo Proponente</t>
  </si>
  <si>
    <t>Fato relevante depois da elaboração do projeto executivo decorrente de CASO FORTUITO ou FORÇA MAIOR</t>
  </si>
  <si>
    <t>AMBIENTAL</t>
  </si>
  <si>
    <t>OUTROS</t>
  </si>
  <si>
    <t>Ausência de licenças/autorizações ambientais para o empreendimento</t>
  </si>
  <si>
    <t>Ausência de licenças/autorizações ambientais para as áreas de uso</t>
  </si>
  <si>
    <t>Descumprimento de condicionantes ambientais</t>
  </si>
  <si>
    <t>Programas ambientais sem execução</t>
  </si>
  <si>
    <t>Descumprimento de exigências dos órgãos ambientais e intervenientes</t>
  </si>
  <si>
    <t>Descumprimento de exigências de órgãos de controle</t>
  </si>
  <si>
    <t>Medidas de proteção e recuperação ambiental previstas no projeto de engenharia não executadas</t>
  </si>
  <si>
    <t>RNC não solucionados</t>
  </si>
  <si>
    <t>DESAPROPRIAÇÃO</t>
  </si>
  <si>
    <t>Declaração de Utilidade Pública vencidas ou próximas de vencer</t>
  </si>
  <si>
    <t>Judicialização dos processos de desapropriação</t>
  </si>
  <si>
    <t>Morosidade por parte dos órgãos responsáveis pela resolução dos entraves</t>
  </si>
  <si>
    <t>Cadastros desatualizados</t>
  </si>
  <si>
    <t>Falta de Estudos e levantamentos prévios de áreas a serem desapropriadas</t>
  </si>
  <si>
    <t>CONCESSIONÁRIAS</t>
  </si>
  <si>
    <t>Interferência com Rede Elétrica</t>
  </si>
  <si>
    <t>Interferência com Redes de Esgoto</t>
  </si>
  <si>
    <t>Interferência com Redes de Gás</t>
  </si>
  <si>
    <t>Interferência com Linhas Férreas</t>
  </si>
  <si>
    <t>Interferências não previstas em Projetos Desatualizados</t>
  </si>
  <si>
    <t>Judicialização dos processos</t>
  </si>
  <si>
    <t>OBRAS</t>
  </si>
  <si>
    <t>ADMINISTRATIVO</t>
  </si>
  <si>
    <t>Instabilidade de taludes já executados</t>
  </si>
  <si>
    <t>Patologias surgidas no revestimento após execução.</t>
  </si>
  <si>
    <t>Atraso na execução da obra, face o cronograma definido</t>
  </si>
  <si>
    <t>Execução abaixo da meta estipúlada no ano</t>
  </si>
  <si>
    <t>Ausência de ASV</t>
  </si>
  <si>
    <t>Interferência com comunidades Quilombolas</t>
  </si>
  <si>
    <t>Em Processo de Audiência de Conciliação</t>
  </si>
  <si>
    <t>Não existem pendências administrativas</t>
  </si>
  <si>
    <t>Aplicado Fator D</t>
  </si>
  <si>
    <t>ANTT</t>
  </si>
  <si>
    <t>SITUAÇÃO GERAL</t>
  </si>
  <si>
    <t>PER - PROGRAMA DE EXPLORAÇÃO DA RODOVIA</t>
  </si>
  <si>
    <t>PERCENTUAL (%)</t>
  </si>
  <si>
    <t>Passagem inferiores</t>
  </si>
  <si>
    <t>Até 2022</t>
  </si>
  <si>
    <t>(km)%</t>
  </si>
  <si>
    <t>SOMA</t>
  </si>
  <si>
    <t>TOTAL</t>
  </si>
  <si>
    <t>DUPLICAÇÃO NA CONCESSÃO</t>
  </si>
  <si>
    <t>DUPLICAÇÃO TOTAL</t>
  </si>
  <si>
    <t>OAE TOTAL</t>
  </si>
  <si>
    <t>OAE NA CONCESSÃO</t>
  </si>
  <si>
    <t>CONTORNO TOTAL</t>
  </si>
  <si>
    <t>CONTORNO NA CONCESSÃO</t>
  </si>
  <si>
    <t>FAIXA TOTAL</t>
  </si>
  <si>
    <t>FX ADICIONAL NA CONCESSÃO</t>
  </si>
  <si>
    <t>PAV. TOTAL</t>
  </si>
  <si>
    <t>FX AD. TOTAL</t>
  </si>
  <si>
    <t>FX ADIC. TOTAL</t>
  </si>
  <si>
    <t>TERC. FX TOTAL</t>
  </si>
  <si>
    <t>DUP. TOTAL</t>
  </si>
  <si>
    <t>PAV. NA CONCESSÃO</t>
  </si>
  <si>
    <t>DUP. NA CONCESSÃO</t>
  </si>
  <si>
    <t>OAE. TOTAL</t>
  </si>
  <si>
    <t>OAE. NA CONCESSÃO</t>
  </si>
  <si>
    <t>CONORNO NA CONCESSÃO</t>
  </si>
  <si>
    <t>FX ADIC. NA CONCESSÃO</t>
  </si>
  <si>
    <t>TERC. FX NA CONCESSÃO</t>
  </si>
  <si>
    <t>ECO PONTE</t>
  </si>
  <si>
    <t>SD</t>
  </si>
  <si>
    <t>060</t>
  </si>
  <si>
    <t>DF</t>
  </si>
  <si>
    <t>TRIUNFO</t>
  </si>
  <si>
    <t>CONCEBRA</t>
  </si>
  <si>
    <t>GOIÁS</t>
  </si>
  <si>
    <t>SD/CO</t>
  </si>
  <si>
    <t>ODEBRECHT</t>
  </si>
  <si>
    <t>CRO</t>
  </si>
  <si>
    <t>CO</t>
  </si>
  <si>
    <t>MS</t>
  </si>
  <si>
    <t>MSVIAS</t>
  </si>
  <si>
    <t>MATO GROSSO DO SUL</t>
  </si>
  <si>
    <t>040</t>
  </si>
  <si>
    <t>INVEPAR</t>
  </si>
  <si>
    <t>VIA 040</t>
  </si>
  <si>
    <t>ES</t>
  </si>
  <si>
    <t>BA</t>
  </si>
  <si>
    <t>ECO 101</t>
  </si>
  <si>
    <t>ESPIRITO SANTO</t>
  </si>
  <si>
    <t>NE/SD</t>
  </si>
  <si>
    <t>050</t>
  </si>
  <si>
    <t>ECO 050</t>
  </si>
  <si>
    <t>ROADIS</t>
  </si>
  <si>
    <t>VIA BAHIA</t>
  </si>
  <si>
    <t>BAHIA</t>
  </si>
  <si>
    <t>NE</t>
  </si>
  <si>
    <t>ARTERIS</t>
  </si>
  <si>
    <t>FLUMINENSE</t>
  </si>
  <si>
    <t>TRANSBRASILIANA</t>
  </si>
  <si>
    <t>PR</t>
  </si>
  <si>
    <t>REGIS</t>
  </si>
  <si>
    <t>SUL/SD</t>
  </si>
  <si>
    <t>PLANALTO</t>
  </si>
  <si>
    <t>SUL</t>
  </si>
  <si>
    <t>LITORAL</t>
  </si>
  <si>
    <t>PARANÁ</t>
  </si>
  <si>
    <t>FERNÃO DIAS</t>
  </si>
  <si>
    <t>K-INFRA</t>
  </si>
  <si>
    <t>RODOVIA DO AÇO</t>
  </si>
  <si>
    <t>ECO SUL</t>
  </si>
  <si>
    <t>CONCER</t>
  </si>
  <si>
    <t>RIO/SP</t>
  </si>
  <si>
    <t>VIA BRASIL</t>
  </si>
  <si>
    <t>N/CO</t>
  </si>
  <si>
    <t>RIO/MINAS</t>
  </si>
  <si>
    <t xml:space="preserve">SD  </t>
  </si>
  <si>
    <t>ARAGUAIA</t>
  </si>
  <si>
    <t>VIA COSTEIRA</t>
  </si>
  <si>
    <t>CERRADO</t>
  </si>
  <si>
    <t>EPL</t>
  </si>
  <si>
    <t>3ª FAIXA NA CONCESSÃO</t>
  </si>
  <si>
    <t>Não Existe Pendência de Desapropriação</t>
  </si>
  <si>
    <t>Não existe pendência ambiental</t>
  </si>
  <si>
    <t>Não existe pendência de obra</t>
  </si>
  <si>
    <t>Interconexão Tipo Trombeta</t>
  </si>
  <si>
    <t>Interconexão Tipo Diamante</t>
  </si>
  <si>
    <t>Interconexão Tipo Trevo Completo</t>
  </si>
  <si>
    <t>Descrição</t>
  </si>
  <si>
    <t>Interconexão Tipo Diamante - Sto. Antônio Patrulha</t>
  </si>
  <si>
    <t>Interconexão Tipo Diamante - Gravataí</t>
  </si>
  <si>
    <t>Interconexão Tipo Diamante - Cachoeirinha</t>
  </si>
  <si>
    <t>Interconexão Tipo Trombeta - Osório</t>
  </si>
  <si>
    <t>Interconexão Tipo Trombeta - Gravataí</t>
  </si>
  <si>
    <t>Passagem Inferior - Porto Alegre - Norte</t>
  </si>
  <si>
    <t>Passagem Inferior - Porto Alegre - Sul</t>
  </si>
  <si>
    <t>Passagem Superior</t>
  </si>
  <si>
    <t>Ponte sobre o Canal DNOS II</t>
  </si>
  <si>
    <t>Duplicação - Marques de Souza/ Lajeado - Subtrecho 01</t>
  </si>
  <si>
    <t>Duplicação - Marques de Souza/ Lajeado - Subtrecho 02 - OAE km 326+100  SNV*</t>
  </si>
  <si>
    <t>Duplicação - Marques de Souza/ Lajeado - Subtrecho 03</t>
  </si>
  <si>
    <t>Duplicação - Marques de Souza/ Lajeado - Subtrecho 04 - OAE km 329+700 SNV*</t>
  </si>
  <si>
    <t>Duplicação - Marques de Souza/ Lajeado - Subtrecho 05</t>
  </si>
  <si>
    <t>Duplicação - Marques de Souza/ Lajeado - Subtrecho 06 - OAE km 330+200 SNV*</t>
  </si>
  <si>
    <t>Duplicação - Marques de Souza/ Lajeado - Subtrecho 07</t>
  </si>
  <si>
    <t>Duplicação - Marques de Souza/ Lajeado - Subtrecho 08 - km 331+000 SNV*</t>
  </si>
  <si>
    <t>Duplicação - Marques de Souza/ Lajeado - Subtrecho 09</t>
  </si>
  <si>
    <t>Duplicação - Marques de Souza/ Lajeado - Subtrecho 10 - km 331+400 SNV*</t>
  </si>
  <si>
    <t>Duplicação - Marques de Souza/ Lajeado - Subtrecho 11</t>
  </si>
  <si>
    <t>Duplicação - Marques de Souza/ Lajeado - Subtrecho 12</t>
  </si>
  <si>
    <t>Duplicação - Marques de Souza/ Lajeado - Subtrecho 13</t>
  </si>
  <si>
    <t>Duplicação - Marques de Souza/ Lajeado - Subtrecho 14</t>
  </si>
  <si>
    <t>Duplicação - Marques de Souza/ Lajeado - Subtrecho 15 - OAE km 339+100 SNV*</t>
  </si>
  <si>
    <t>Duplicação - Marques de Souza/ Lajeado - Subtrecho 17</t>
  </si>
  <si>
    <t>Duplicação - Marques de Souza/ Lajeado - Subtrecho 18</t>
  </si>
  <si>
    <t>Passagem Inferior -  Arnoldo Scherer Duplicação</t>
  </si>
  <si>
    <t>Passagem Inferior - Lajeado / Montanhas</t>
  </si>
  <si>
    <t>Passagem Inferior - Lajeado / Olarias</t>
  </si>
  <si>
    <t>Interseção Diamante - km 340+200 - BR 386-RS - Duplicação</t>
  </si>
  <si>
    <t>Vias Marginais- Lajeado LE</t>
  </si>
  <si>
    <t>Vias Marginais- Lajeado LD</t>
  </si>
  <si>
    <t>Ponte sobre o Rio Mampituba</t>
  </si>
  <si>
    <t>Ponte sobre o Rio Sanga Funda</t>
  </si>
  <si>
    <t>Ponte sobre o Arroio Concórdia</t>
  </si>
  <si>
    <t>Interconexão Tipo Diamante - Nova Santa Rita - km 434,800 SNV*</t>
  </si>
  <si>
    <t>Interconexão Tipo Diamante  - Nova Santa Rita  km 435,500 SNV</t>
  </si>
  <si>
    <t>Faixa Adicional Lajeado / Estrela- Subtrecho 1</t>
  </si>
  <si>
    <t>Faixa Adicional Lajeado / Estrela- Subtrecho 2</t>
  </si>
  <si>
    <t>Faixa Adicional Lajeado / Estrela- Subtrecho 3</t>
  </si>
  <si>
    <t>Faixa Adicional Lajeado / Estrela- Subtrecho 4</t>
  </si>
  <si>
    <t>Faixa Adicional Lajeado / Estrela- Subtrecho 5</t>
  </si>
  <si>
    <t>Faixa Adicional Lajeado / Estrela- Subtrecho 6</t>
  </si>
  <si>
    <t>Faixa Adicional Lajeado / Estrela- Subtrecho 7</t>
  </si>
  <si>
    <t>Faixa Adicional Lajeado / Estrela- Subtrecho 8</t>
  </si>
  <si>
    <t>Faixa Adicional Lajeado / Estrela- Subtrecho 9</t>
  </si>
  <si>
    <t>Interconexão - Trevo Completo (BR-287/BR-479) - Triunfo - Km 392+700 SNV*</t>
  </si>
  <si>
    <t>Duplicacões - km 243+600 ao km 269+200 - Soledade e Fontoura Xavier</t>
  </si>
  <si>
    <t>Interconexao Tipo Diamante - km 247+300 - Soledade</t>
  </si>
  <si>
    <t>Interconexao Tipo Diamante - km 249+900 - Soledade</t>
  </si>
  <si>
    <t xml:space="preserve">OAE  Nova Duplicada - km 252+100 </t>
  </si>
  <si>
    <t xml:space="preserve"> OAE  Nova Duplicada - km 245+330 </t>
  </si>
  <si>
    <t>Passagem Inferior - km 245+330 - Passagem inferior Soledade</t>
  </si>
  <si>
    <t>Interconexao Tipo Diamante - km 39+720 - Tres Forquilhas</t>
  </si>
  <si>
    <t>Interconexao Tipo Trombeta - km 352+580 - Estrela</t>
  </si>
  <si>
    <t>Vias marginais - km 243,6 ao km 246,9 LE - Soledade</t>
  </si>
  <si>
    <t>Vias marginais - km 243,6 ao km 246,9 LD - Soledade</t>
  </si>
  <si>
    <t>Vias marginais - km 268 ao km 271,8 LE - Fontoura Xavier</t>
  </si>
  <si>
    <t>Vias marginais - km 268 ao km 271,8 LD - Fontoura Xavier</t>
  </si>
  <si>
    <t>PERCENTUAL (%) PLAN</t>
  </si>
  <si>
    <t>(km)% PLAN</t>
  </si>
  <si>
    <t>(km)% EXEC</t>
  </si>
  <si>
    <t>PERCENTUAL (%) EXEC</t>
  </si>
  <si>
    <t>Duplicação - Marques de Souza/ Lajeado - Subtrecho 16 - OAE km 339+100 SNV*</t>
  </si>
  <si>
    <t>TOTAL PLAN</t>
  </si>
  <si>
    <t>TOTAL EXEC</t>
  </si>
  <si>
    <t>Esta parte de baixo não foi feita até o ano passado, então passou a ser meta desse ano pela planilha de acompanhamento de obras</t>
  </si>
  <si>
    <t>Soledade (Esquerdo)</t>
  </si>
  <si>
    <t>Soledade (Direito)</t>
  </si>
  <si>
    <t>Fontoura Xavier (Esquerdo)</t>
  </si>
  <si>
    <t>Fontoura Xavier (Direito)</t>
  </si>
  <si>
    <t>Lajeado (Esquerdo)</t>
  </si>
  <si>
    <t>Tio Hugo (Esquerdo)</t>
  </si>
  <si>
    <t>Tio Hugo (Direito)</t>
  </si>
  <si>
    <t>São José do Herval (Direita)</t>
  </si>
  <si>
    <t>Estrela (esquerda)</t>
  </si>
  <si>
    <t>Estrela (Direita)</t>
  </si>
  <si>
    <t>Tabaí ( (esquerda)</t>
  </si>
  <si>
    <t>Triunfo (esquerdo)</t>
  </si>
  <si>
    <t>Triunfo (direita)</t>
  </si>
  <si>
    <t>Triunfo/Montenegro  (Esquerdo)</t>
  </si>
  <si>
    <t>Triunfo/Montenegro  (Direito)</t>
  </si>
  <si>
    <t>Nova Santa Rita (Esquerda)</t>
  </si>
  <si>
    <t>Nova Santa Rita (Direita)</t>
  </si>
  <si>
    <t>Marques de Souza - Lajeado</t>
  </si>
  <si>
    <t>Soledade - Foutora Xavier</t>
  </si>
  <si>
    <t>Tio Hugo - Soledade</t>
  </si>
  <si>
    <t>Fontoura Xavier / Marques de Souza</t>
  </si>
  <si>
    <t>Carazinho - Tio Hugo</t>
  </si>
  <si>
    <t>Tabaí - Canoas</t>
  </si>
  <si>
    <t>Lajeado - Estrela</t>
  </si>
  <si>
    <t>Entr. RS 030 - Acesso RS - 030</t>
  </si>
  <si>
    <t>AcessoRS 030 - Entr. RS-118</t>
  </si>
  <si>
    <t>Interconexão Tipo Diamante - Três Forquilhas</t>
  </si>
  <si>
    <t>Interconexão Tipo Diamante - Santo Antônio Patrulha</t>
  </si>
  <si>
    <t>Interconexão Tipo Diamante Tio Hugo</t>
  </si>
  <si>
    <t>Interconexão Tipo Diamante - Soledade</t>
  </si>
  <si>
    <t>Interconexão Tipo Diamante - Tio Hugo</t>
  </si>
  <si>
    <t>Interconexão Tipo Diamante - São José do Herval</t>
  </si>
  <si>
    <t>Interconexão Tipo Diamante - Pouso Novo</t>
  </si>
  <si>
    <t>Interconexão Tipo Diamante - Lajeado</t>
  </si>
  <si>
    <t>Interconexão Tipo Diamante - Lajeado - Reformulação do diamante existente</t>
  </si>
  <si>
    <t>Interconexão Tipo Diamante - Estrela</t>
  </si>
  <si>
    <t>Interconexão Tipo Diamante - Fazenda Vila Nova</t>
  </si>
  <si>
    <t>Interconexão Tipo Diamante - Triunfo</t>
  </si>
  <si>
    <t>Interconexão Tipo Diamante Invertido</t>
  </si>
  <si>
    <t>Interconexão Tipo Diamante Invertido - Nova Santa Rita</t>
  </si>
  <si>
    <t>Interconexão Tipo Trevo Completo - Tio Hugo - Reformulação</t>
  </si>
  <si>
    <t>Interconexão Tipo Trevo Completo - Lajeado - Reformulação</t>
  </si>
  <si>
    <t>Interconexão Tipo Trevo Completo - Estrela - Reformulação</t>
  </si>
  <si>
    <t>Interconexão Tipo Trevo Completo - Triunfo</t>
  </si>
  <si>
    <t>Interconexão Tipo Trombeta - Mormaço</t>
  </si>
  <si>
    <t>Interconexão Tipo Trombeta - Estrela - Reformulação</t>
  </si>
  <si>
    <t xml:space="preserve">Interconexão Tipo Trombeta - Estrela </t>
  </si>
  <si>
    <t>Interconexão Tipo Trombeta- Estrela</t>
  </si>
  <si>
    <t xml:space="preserve">Passagem Inferior - </t>
  </si>
  <si>
    <t>Passagem Inferior Norte</t>
  </si>
  <si>
    <t>Passagem Inferior Sul</t>
  </si>
  <si>
    <t>Passagem Inferior Soledade</t>
  </si>
  <si>
    <t>Passagem Inferior Arnoldo Scherer</t>
  </si>
  <si>
    <t>Passagem Inferior Lajeado</t>
  </si>
  <si>
    <t>Passagem Inferior Bairro Olaria</t>
  </si>
  <si>
    <t>Interconexão - Reformulação Diamante Existente - Lajeado - Faixa Adicional</t>
  </si>
  <si>
    <t>Interconexão - Reformulação Trevo Completo Existente (BR-453) - Estrela - Faixa Adicional</t>
  </si>
  <si>
    <t>Interconexão - Reformulação da Trombeta Existente - Estrela  - Faixa Adicional</t>
  </si>
  <si>
    <t>Tudo indica que antecipou essa parte de baixo, pois estava programado para 2023 e 2024 pela planilha de planejamento e de acompanhamento</t>
  </si>
  <si>
    <t>DISTRIBUIDORAS</t>
  </si>
  <si>
    <t>Nada Consta</t>
  </si>
  <si>
    <t>Segmento 41A</t>
  </si>
  <si>
    <t>30 (SUL)</t>
  </si>
  <si>
    <t>30 (NORTE)</t>
  </si>
  <si>
    <t>42 (SUL)</t>
  </si>
  <si>
    <t>42 (NORTE)</t>
  </si>
  <si>
    <t>Não Consta (Decrescente)</t>
  </si>
  <si>
    <t>Não Consta (Crescente)</t>
  </si>
  <si>
    <t>Passagem Inferior</t>
  </si>
  <si>
    <t>Trombeta</t>
  </si>
  <si>
    <t>Diamante</t>
  </si>
  <si>
    <t>Ecovias do Araguaia</t>
  </si>
  <si>
    <t>ECOVIAS DO ARAGUAIA</t>
  </si>
  <si>
    <t>GOIAS</t>
  </si>
  <si>
    <t>CUSTOS GERENCIAIS</t>
  </si>
  <si>
    <t>Duplicação/km</t>
  </si>
  <si>
    <t>Vias Marginais/km</t>
  </si>
  <si>
    <t>Construção/km</t>
  </si>
  <si>
    <t>faixa adicional/km</t>
  </si>
  <si>
    <t>terceira faixa/km</t>
  </si>
  <si>
    <t>Custo</t>
  </si>
  <si>
    <t>REL. FÍSICO (km)</t>
  </si>
  <si>
    <t>Ponte</t>
  </si>
  <si>
    <t>FINANCEIRO PLAN (R$)</t>
  </si>
  <si>
    <t>PAVIMENTAÇÃO                                                                                                                                                                                                                                                                                     (Ano Vigente)</t>
  </si>
  <si>
    <t>DUPLICAÇÃO                                                                                                                                                                                                                                                                                               (Ano Vigente)</t>
  </si>
  <si>
    <t>OAE                                                                                                                                                                                                                                                                                                               (Ano Vigente)</t>
  </si>
  <si>
    <t>CONTORNO                                                                                                                                                                                                                               (Ano Vigente)</t>
  </si>
  <si>
    <t>FX ADICIONAL                                                                                                                                                                                                                                                                                                     (Ano Vigente)</t>
  </si>
  <si>
    <t>TERCEIRA FAIXA                                                                                                                                                                                                                                                                                         (Ano Vigente)</t>
  </si>
  <si>
    <t>REL.FINANCEIRO (R$)</t>
  </si>
  <si>
    <t>ECORIOMINAS</t>
  </si>
  <si>
    <t>Araguaia - Quando o contrato foi assinado em outubro de 2021, então consirou-se que até outubro de 2023 será o segundo ano. Pela planilha os dados de 2023 será segundo ano, e o terceiro ano será 2024,  e assim por diante. Assim estará  sendo mais conservador.</t>
  </si>
  <si>
    <t>Rio Minas - Quando o contrato foi assinado em agosto de 2022, então consirou-se que até agosto de 2023 será o primeiro ano. Pela planilha os dados de 2023 será primeiro ano, e o segundo ano será 2024, e assim por diante. Assim estará  sendo mais conservador.</t>
  </si>
  <si>
    <t>Decrescente</t>
  </si>
  <si>
    <t>Crescente</t>
  </si>
  <si>
    <t>Intersecção Diamante</t>
  </si>
  <si>
    <t>Intersecção Trombeta</t>
  </si>
  <si>
    <t>Trevo Completo</t>
  </si>
  <si>
    <t>RioMinas</t>
  </si>
  <si>
    <t>Ainda não foram iniciados os cadastros</t>
  </si>
  <si>
    <r>
      <rPr>
        <sz val="9"/>
        <rFont val="Arial MT"/>
        <family val="2"/>
      </rPr>
      <t>3ª faixa (LD e LE)</t>
    </r>
  </si>
  <si>
    <r>
      <rPr>
        <sz val="9"/>
        <rFont val="Arial MT"/>
        <family val="2"/>
      </rPr>
      <t>3ª e 4ª faixa (LD e LE)</t>
    </r>
  </si>
  <si>
    <r>
      <rPr>
        <sz val="9"/>
        <rFont val="Arial MT"/>
        <family val="2"/>
      </rPr>
      <t>3ª faixa (LD)</t>
    </r>
  </si>
  <si>
    <r>
      <rPr>
        <sz val="9"/>
        <rFont val="Arial MT"/>
        <family val="2"/>
      </rPr>
      <t>3ª faixa (LE)</t>
    </r>
  </si>
  <si>
    <t>Serra das Araras (Nova Pista Subida)</t>
  </si>
  <si>
    <t>Nova Pista em Serra</t>
  </si>
  <si>
    <r>
      <rPr>
        <sz val="9"/>
        <rFont val="Arial MT"/>
        <family val="2"/>
      </rPr>
      <t>Direito</t>
    </r>
  </si>
  <si>
    <r>
      <rPr>
        <sz val="9"/>
        <rFont val="Arial MT"/>
        <family val="2"/>
      </rPr>
      <t>Esquerdo</t>
    </r>
  </si>
  <si>
    <t>Intersecção Trevo Completo</t>
  </si>
  <si>
    <t>Intersecção Tipo Parclo</t>
  </si>
  <si>
    <t>Ponte Pista Norte (Serra das Araras)</t>
  </si>
  <si>
    <t>Ponte Pista Sul (Serra das Araras)</t>
  </si>
  <si>
    <t>Novas OAEs</t>
  </si>
  <si>
    <t>Túneis</t>
  </si>
  <si>
    <t>Túnel BR 116 RJ (Serra das Araras)</t>
  </si>
  <si>
    <t>Túnel BR 101 RJ (Muriqui)</t>
  </si>
  <si>
    <t>Túnel BR 101 RJ (Mangaratiba Interno)</t>
  </si>
  <si>
    <t>Túnel BR 101 RJ (Mangaratiba Externo)</t>
  </si>
  <si>
    <t>SP/RJ</t>
  </si>
  <si>
    <t>Trecho 13</t>
  </si>
  <si>
    <t>Trecho 14</t>
  </si>
  <si>
    <t>Trecho 15</t>
  </si>
  <si>
    <t>Implantação de 3ª Faixa</t>
  </si>
  <si>
    <t>Trevo para o entroncamento da Rodovia BR-365/MG com a Rodovia
BR-153/MG (Trevão)</t>
  </si>
  <si>
    <t>Dispositivo de Interseção no entroncamento de Xapetuba (Xapetuba)</t>
  </si>
  <si>
    <t>Vias Marginais LD (São Simão)</t>
  </si>
  <si>
    <t>Vias Marginais LD (Cachoeira Alta)</t>
  </si>
  <si>
    <t>Vias Marginais LE (Cachoeira Alta)</t>
  </si>
  <si>
    <t>Vias Marginais LD (Aparecida do Rio Doce)</t>
  </si>
  <si>
    <t>Vias Marginais LE (Aparecida do Rio Doce)</t>
  </si>
  <si>
    <t>Vias Marginais LD (Monte Alegre de Minas)</t>
  </si>
  <si>
    <t>Vias Marginais LE (Monte Alegre de Minas)</t>
  </si>
  <si>
    <t>Vias Marginais LD (Ituiutaba)</t>
  </si>
  <si>
    <t>Vias Marginais LE (Ituiutaba)</t>
  </si>
  <si>
    <t>Vias Marginais  (Chaveslândia)</t>
  </si>
  <si>
    <t>ECOVIAS DO CERRADO</t>
  </si>
  <si>
    <t>ST CATARINA</t>
  </si>
  <si>
    <t>Via Costeira - Quando o contrato foi assinado em agosto de 2020, então considerou-se que até agosto de 2021 será o primeiro ano. Pela Planilha os dados de 2021 será o primeiro ano.</t>
  </si>
  <si>
    <t>Faixa Adicional Pista Sul</t>
  </si>
  <si>
    <t>Faixa Adicional (ambas as pistas)</t>
  </si>
  <si>
    <t>Não Consta (pista Sul)</t>
  </si>
  <si>
    <t>Não Consta (Pista Norte)</t>
  </si>
  <si>
    <t>Pista Marginal Sul]</t>
  </si>
  <si>
    <t>Pista Marginal Norte</t>
  </si>
  <si>
    <t>Dispositivo em Desnível</t>
  </si>
  <si>
    <t>Via Brasil - Quando o contrato foi assinado e concessão iniciada em 04/05/2022, então consirderou-se que até maio de 2023 será o primeiro ano. Pela planilha os dados de 2023 será segundo ano, e o terceiro ano será 2024,  e assim por diante. Assim estará  sendo mais conservador, por ter mais tempo de execução.</t>
  </si>
  <si>
    <t xml:space="preserve">Faixa Adicional </t>
  </si>
  <si>
    <t>xxx</t>
  </si>
  <si>
    <t>Acesso ao Porto de Miritituba</t>
  </si>
  <si>
    <t>Acesso ao Porto de Itapacurá</t>
  </si>
  <si>
    <t>Acesso ao Terminal Portuário de Santarenzinho</t>
  </si>
  <si>
    <t>Vias Marginais</t>
  </si>
  <si>
    <t>Rotatória Alonga - Acesso ao Porto de Miritituba</t>
  </si>
  <si>
    <t>Rotatória Alonga - Acesso ao Porto de Itapacurá</t>
  </si>
  <si>
    <t>Rotatória Alonga - Acesso ao Porto de Santarenzinho</t>
  </si>
  <si>
    <t>OAE - Vias Marginais</t>
  </si>
  <si>
    <t xml:space="preserve">CONASA </t>
  </si>
  <si>
    <t>CONASA</t>
  </si>
  <si>
    <t>PARÁ</t>
  </si>
  <si>
    <t>Duplicação (2º ano)</t>
  </si>
  <si>
    <t>Duplicação (3º ano)</t>
  </si>
  <si>
    <t>Duplicação (4º ano)</t>
  </si>
  <si>
    <t>Duplicação (5º ano)</t>
  </si>
  <si>
    <t>Via Marginal ID-01 - Pista Sul BR 050/MG - ARAGUARI</t>
  </si>
  <si>
    <t>Via Marginal ID-01 - Pista Norte BR 050/MG - ARAGUARI</t>
  </si>
  <si>
    <t>Via Marginal ID-03 - Pista Sul BR 050/GO - CRISTALINA</t>
  </si>
  <si>
    <t>Via Marginal ID-04 - Pista Norte BR 050/GO - CRISTALINA</t>
  </si>
  <si>
    <t>Via Marginal ID-05 - Pista Norte BR 050/GO - CAMPO ALEGRE DE GOIÁS</t>
  </si>
  <si>
    <t>Via Marginal ID-06 - Pista Norte BR 050/GO - CATALÃO</t>
  </si>
  <si>
    <t>Via Marginal ID-07 - Pista Norte BR 050/GO - CATALÃO</t>
  </si>
  <si>
    <t>Via Marginal ID-08 - Pista Sul BR 050/GO - CATALÃO</t>
  </si>
  <si>
    <t>Via Marginal ID-02 - Pista Sul BR 050/GO - CRISTALINA</t>
  </si>
  <si>
    <t>Via Marginal ID-02 - Pista Norte BR 050/GO - CRISTALINA</t>
  </si>
  <si>
    <t>Interconexão Diamante ID-01 - BR - 050/MG - UBERABA</t>
  </si>
  <si>
    <t>Interconexão Diamante ID-02- BR - 050/MG - UBERABA</t>
  </si>
  <si>
    <t>Interconexão Diamante ID-03- BR - 050/MG - UBERABA</t>
  </si>
  <si>
    <t>Interconexão Diamante ID-04- BR - 050/MG - UBERABA</t>
  </si>
  <si>
    <t>Interconexão Diamante ID-05- BR - 050/GO - CRISTALINA</t>
  </si>
  <si>
    <t>Interconexão Diamante ID-06- BR - 050/GO - CRISTALINA</t>
  </si>
  <si>
    <t>Interconexão Diamante ID-07- BR - 050/GO - IPAMERI -Entr GO-519 (Domiciano Ribeiro)</t>
  </si>
  <si>
    <t>Interconexão Diamante ID-08- BR - 050/GO - CAMPO ALEGRE DE GOIÁS</t>
  </si>
  <si>
    <t>Interconexão Diamante ID-09- BR - 050/GO - CAMPO ALEGRE DE GOIÁS</t>
  </si>
  <si>
    <t>Interconexão Diamante ID-10- BR - 050/GO - CAMPO ALEGRE DE GOIÁS</t>
  </si>
  <si>
    <t>Interconexão Diamante ID-11- BR - 050/GO - CAMPO ALEGRE DE GOIÁS - Entr. BR-490/GO</t>
  </si>
  <si>
    <t>Interconexão Diamante ID-12- BR - 050/GO - CATALÃO</t>
  </si>
  <si>
    <t>Interconexão Diamante ID-13- BR - 050/GO - CATALÃO</t>
  </si>
  <si>
    <t>Interconexão Diamante ID-14- BR - 050/GO - CATALÃO</t>
  </si>
  <si>
    <t>Interconexão Diamante ID-15- BR - 050/GO - CATALÃO</t>
  </si>
  <si>
    <t>Interconexão Diamante ID-16- BR - 050/GO - CUMARI</t>
  </si>
  <si>
    <t>Interconexão Tipo Trevo Completo ID-01- BR - 050/GO - CATALÃO</t>
  </si>
  <si>
    <t>Interconexão Trombeta ID-01- BR - 050/MG - ARAGUARI</t>
  </si>
  <si>
    <t>Interconexão Trombeta ID-02- BR - 050/MG - ARAGUARI</t>
  </si>
  <si>
    <t>Interconexão Trombeta ID-03- BR - 050/MG - UBERABA</t>
  </si>
  <si>
    <t>Interconexão Trombeta ID-04- BR - 050/GO - IPAMERI</t>
  </si>
  <si>
    <t>Interconexão Trombeta ID-05- BR - 050/GO - CAMPO ALEGRE DE GOIÁS</t>
  </si>
  <si>
    <t>Interconexão Trombeta ID-06- BR - 050/GO - CAMPO ALEGRE DE GOIÁS</t>
  </si>
  <si>
    <t>Interconexão Trombeta ID-07- BR - 050/GO - CATALÃO</t>
  </si>
  <si>
    <t>Interconexão Trombeta ID-08- BR - 050/GO - CUMARI - ENTR GO 402</t>
  </si>
  <si>
    <t>Retorno em Desnível ID-01- BR - 050/MG - UBERLÂNDIA</t>
  </si>
  <si>
    <t>Retorno em Desnível ID-02- BR - 050/GO - IPAMERI</t>
  </si>
  <si>
    <t>Retorno em Desnível ID-03- BR - 050/GO - CAMPO ALEGRE DE GOIÁS</t>
  </si>
  <si>
    <t>Retorno em Desnível ID-04- BR - 050/GO - CATALÃO</t>
  </si>
  <si>
    <t>Retorno em Desnível ID-05- BR - 050/GO - CATALÃO</t>
  </si>
  <si>
    <t>BR - 050/MG/GO</t>
  </si>
  <si>
    <t>Duplicação - Meta ano 1</t>
  </si>
  <si>
    <t>Duplicação - Meta ano 2</t>
  </si>
  <si>
    <t>Duplicação - Meta ano 3</t>
  </si>
  <si>
    <t>Duplicação - Meta ano 4</t>
  </si>
  <si>
    <t>Vias Marginais ID-01 BR 163/MT</t>
  </si>
  <si>
    <t>Vias Marginais ID-03 BR 163/MT</t>
  </si>
  <si>
    <t>Vias Marginais ID-04 BR 163/MT - Direito</t>
  </si>
  <si>
    <t>Vias Marginais ID-04 BR 163/MT - Esquerdo</t>
  </si>
  <si>
    <t>Vias Marginais ID-02 BR 406/MT Direito</t>
  </si>
  <si>
    <t>Vias Marginais ID-02 BR 406/MT Esquerdo</t>
  </si>
  <si>
    <t>Vias Marginais ID-05 BR 163/MT Direito</t>
  </si>
  <si>
    <t>Vias Marginais ID-05 BR 163/MT Esquerdo</t>
  </si>
  <si>
    <t>Vias Marginais ID-06 BR 163/MT Direito</t>
  </si>
  <si>
    <t>Vias Marginais ID-06 BR 163/MT Esquerdo</t>
  </si>
  <si>
    <t>Vias Marginais ID-07 BR 163/MT Direito</t>
  </si>
  <si>
    <t>Vias Marginais ID-07 BR 163/MT Esquerdo</t>
  </si>
  <si>
    <t>Interconexão Diamante ID-01 - BR-163/MT</t>
  </si>
  <si>
    <t>Interconexão Diamante ID-02 - BR-163/MT</t>
  </si>
  <si>
    <t>Interconexão Diamante ID-03 - BR-163/MT</t>
  </si>
  <si>
    <t>Interconexão Diamante ID-04 - BR-163/MT</t>
  </si>
  <si>
    <t>Interconexão Diamante ID-05 - BR-163/MT</t>
  </si>
  <si>
    <t>Interconexão Diamante ID-06 - BR-163/MT</t>
  </si>
  <si>
    <t>Interconexão Diamante ID-07 - BR-163/MT</t>
  </si>
  <si>
    <t>Interconexão Diamante ID-08 - BR-163/MT</t>
  </si>
  <si>
    <t>Interconexão Diamante ID-09 - BR-163/MT</t>
  </si>
  <si>
    <t>Interconexão Diamante ID-10 - BR-163/MT</t>
  </si>
  <si>
    <t>Interconexão Diamante ID-11 - BR-163/MT</t>
  </si>
  <si>
    <t>Interconexão Diamante ID-12 - BR-163/MT</t>
  </si>
  <si>
    <t>Interconexão Diamante ID-13 - BR-163/MT</t>
  </si>
  <si>
    <t>Interconexão Diamante ID-14 - BR-163/MT</t>
  </si>
  <si>
    <t>Interconexão Diamante ID-15 - BR-163/MT</t>
  </si>
  <si>
    <t>Interconexão Diamante ID-16 - BR-163/MT</t>
  </si>
  <si>
    <t>Interconexão Diamante ID-17 - BR-163/MT</t>
  </si>
  <si>
    <t>Interconexão Diamante ID-18 - BR-163/MT</t>
  </si>
  <si>
    <t>Interconexão Diamante ID-19 - BR-163/MT</t>
  </si>
  <si>
    <t>Interconexão Diamante ID-20 - BR-163/MT</t>
  </si>
  <si>
    <t>Interconexão Diamante ID-21 - BR-163/MT</t>
  </si>
  <si>
    <t>Interconexão Diamante ID-22 - BR-163/MT</t>
  </si>
  <si>
    <t>Interconexão Diamante ID-23 - BR-163/MT</t>
  </si>
  <si>
    <t>Interconexão Diamante ID-24 - BR-163/MT</t>
  </si>
  <si>
    <t>Interconexão Diamante ID-25 - BR-163/MT</t>
  </si>
  <si>
    <t>Interconexão Diamante ID-26 - BR-163/MT</t>
  </si>
  <si>
    <t>Interconexão Diamante ID-27 - BR-163/MT</t>
  </si>
  <si>
    <t>Interconexão Diamante ID-28 - BR-163/MT</t>
  </si>
  <si>
    <t>Interconexão Diamante ID-29 - BR-163/MT</t>
  </si>
  <si>
    <t>Interconexão Diamante ID-30 - BR-163/MT</t>
  </si>
  <si>
    <t>Interconexão tipo Trevo Completo ID-01 - BR - 407/MT</t>
  </si>
  <si>
    <t>Interconexão tipo Trevo Completo ID-02 - BR - 407/MT</t>
  </si>
  <si>
    <t>Interconexão tipo Trevo Completo ID-03 - BR - 407/MT</t>
  </si>
  <si>
    <t>Interconexão tipo Trevo Completo ID-04 - BR - 407/MT</t>
  </si>
  <si>
    <t>Interconexão Trombeta ID - 01 - BR - 163/MT</t>
  </si>
  <si>
    <t>Interconexão Trombeta ID - 02 - BR - 163/MT</t>
  </si>
  <si>
    <t>Interconexão Trombeta ID - 03 - BR - 163/MT</t>
  </si>
  <si>
    <t>Interconexão Trombeta ID - 04 - BR - 163/MT</t>
  </si>
  <si>
    <t>Retorno em desnível ID - 01 - BR - 163/MT</t>
  </si>
  <si>
    <t>Retorno em desnível ID - 02 - BR - 163/MT</t>
  </si>
  <si>
    <t>Retorno em desnível ID - 03 - BR - 163/MT</t>
  </si>
  <si>
    <t>Retorno em desnível ID - 04 - BR - 163/MT</t>
  </si>
  <si>
    <t>Retorno em desnível ID - 05 - BR - 163/MT</t>
  </si>
  <si>
    <t>Retorno em desnível ID - 06 - BR - 163/MT</t>
  </si>
  <si>
    <t>Duplicação Posterior (Remanescente DNIT)</t>
  </si>
  <si>
    <t>Implantação de Contornos em pista dupla em trecho urbano - Rondonópolis - MT</t>
  </si>
  <si>
    <t>Execução de Mergulhão em Niteroi - Passagem subterrânea sob a Praça Renascença</t>
  </si>
  <si>
    <t>Execução de Alça de Ligação Ponte - Linha Vermelha: concepção em viaduto elevado - extensão de 2,4 km</t>
  </si>
  <si>
    <t>Alça em Viaduto/ km</t>
  </si>
  <si>
    <t>Execução de Ligação entre a Ponte e a Avenida Brasil. Concepção em viaduto elevado -  (Extensão?)</t>
  </si>
  <si>
    <t>Alargamento da rampa N4 no Sentido Rio-Niterói entre a Praça de Pedágio e o Acesso à Avenida Feliciano Sodré - Implantação de Faixa Adicionalà Rampa N4 (Extensão?)</t>
  </si>
  <si>
    <t>Alargamento do Viaduto da Rampa N12 - implantação da faixa adicional à rampa N12 (Extensão?)</t>
  </si>
  <si>
    <t>Contorno de Betim</t>
  </si>
  <si>
    <t>Pista Norte Atibaia</t>
  </si>
  <si>
    <t>Pìsta Norte</t>
  </si>
  <si>
    <t>Implantação de Trevos em Desnível, com Alças, em Pista Dupla – Parcial</t>
  </si>
  <si>
    <t>Implantação de Trevos em Desnível, com Alças, em Pista Dupla – Completo</t>
  </si>
  <si>
    <t>Implantação de Passagem em Desnível Inferior tipo Trincheira:</t>
  </si>
  <si>
    <t>terceiras faixas, em segmentos descontínuos</t>
  </si>
  <si>
    <t>Pista Sul</t>
  </si>
  <si>
    <t>Pista Norte</t>
  </si>
  <si>
    <t>Complementação do trevo de acesso a cidade de Piracaia - Obras DNIT</t>
  </si>
  <si>
    <t>Conclusão trevo de terra preta - Obras DNIT</t>
  </si>
  <si>
    <t>Conclusão do trevo de acesso à SP-008 - Obras DNIT</t>
  </si>
  <si>
    <t>Complementação do trevo de acesso ao bairro de Garipocaba - Obras do DNIT</t>
  </si>
  <si>
    <t>Conclusão do trevo de acesso ao bairro de Guaripocaba II - Obras do DNIT</t>
  </si>
  <si>
    <t>Conclusão do trevo de acesso ao bairro do Bacci - Obras do DNIT</t>
  </si>
  <si>
    <t>Conclusão do trevo de acesso ao bairro de Esmeralda - Obras do DNIT</t>
  </si>
  <si>
    <t>Conclusão do trevo de acesso ao bairro de São Sebastião - Obras do DNIT</t>
  </si>
  <si>
    <t>Ruas Laterais em Pista Simples - segmentos descontínuos - região de Vargem</t>
  </si>
  <si>
    <t>Ruas Laterais em Pista Simples - em segmentos descontínuos</t>
  </si>
  <si>
    <t>Ruas Laterais em Pista Simples - em segmentos descontínuos - região de Itaguara</t>
  </si>
  <si>
    <t>Ruas Laterais em Pista Simples - em segmentos descontínuos – Região de Mairiporã</t>
  </si>
  <si>
    <t>Implantação de Trevos em Desnível, com Alças, em Pista Dupla – Completo - Igarapé/MG</t>
  </si>
  <si>
    <t>Pista Sul - 16º ano</t>
  </si>
  <si>
    <t>Pista Norte  16º ano</t>
  </si>
  <si>
    <t>Pista Sul  16º ano</t>
  </si>
  <si>
    <t>Contorno de Florianópolis, em pista dupla</t>
  </si>
  <si>
    <t>Execução de Ruas Laterais em Pista Simples - Camboriú – 2 lados – segmentos descontínuos</t>
  </si>
  <si>
    <t>Execução de Ruas Laterais em Pista Simples - Sta. Luzia/Porto Belo - lado direito - segmentos descontínuos</t>
  </si>
  <si>
    <t>Execução de Ruas Laterais em Pista Simples - Tijucas - 2 lados - segmentos descontínuos</t>
  </si>
  <si>
    <t>Execução de Ruas Laterais em Pista Simples - Contorno Leste de Curitiba - região da interseção com a BR 277</t>
  </si>
  <si>
    <t>Execução de Ruas Laterais em Pista Simples - - Itajaí – 2 lados – segmentos descontínuos</t>
  </si>
  <si>
    <t>Execução de Ruas Laterais em Pista Simples - Itapema – 2 lados – segmentos descontínuos</t>
  </si>
  <si>
    <t>região da interseção do Contorno Leste de Curitiba</t>
  </si>
  <si>
    <t>Execução de Ruas Laterais em Pista Simples - segmentos descontínuos –</t>
  </si>
  <si>
    <t>Execução de Ruas Laterais em Pista Simples - em segmentos descontínuos</t>
  </si>
  <si>
    <t>Implantação de Trevos em Desnível, com Alças, em Pista simples – Parcial:</t>
  </si>
  <si>
    <t>Implantação de Trevos em Desnível, com Alças, em Pista simples – Parcial: Elevação da ponte sobre o rio Camboriú</t>
  </si>
  <si>
    <t>Implantação de Trevos em Desnível, com Alças, em Pista simples – Parcial: km 663,260 (PNV 2009)</t>
  </si>
  <si>
    <t>Implantação de Trevos em Desnível, com Alças, em Pista simples – Completo: Trevo de interseção c/ a SC 408</t>
  </si>
  <si>
    <t>Implantação de Trevos em Desnível, com Alças, em Pista simples – Completo: Trevo de interseção c/ a SC-407</t>
  </si>
  <si>
    <t>Implantação de Trevos em Desnível, com Alças, em Pista simples – Completo: Contorno de Florianopolis trevos na interseção c/ vias locais</t>
  </si>
  <si>
    <t>Implantação de Trevos em Desnível, com Alças, em Pista Dupla – Parcial:</t>
  </si>
  <si>
    <t>Implantação de Trevos em Desnível, com Alças, em Pista Dupla – Parcial: Complementação da PR-09 - Estrada da Graciosa</t>
  </si>
  <si>
    <t>Implantação de Trevos em Desnível, com Alças, em Pista Dupla – Parcial: a definir</t>
  </si>
  <si>
    <t>Implantação de Trevos em Desnível, com Alças, em Pista Dupla – Completo - Contorno de Florianopolis - nas interseções c/ BR-101/SC</t>
  </si>
  <si>
    <t>Implantação de Trevos em Desnível, com Alças, em Pista Dupla – Completo - Contorno de Florianopolis - nas interseções c/ a BR-282/SC.</t>
  </si>
  <si>
    <t>Passagens em Desnível Inferior tipo Galeria: no Contorno de Florianópolis</t>
  </si>
  <si>
    <t>Passagens em Desnível Inferior tipo Galeria: a definir</t>
  </si>
  <si>
    <t>Implantação de Passagens em Desnível Inferior Tipo Viaduto:</t>
  </si>
  <si>
    <t>Implantação de Passagens em Desnível Inferior Tipo Viaduto: no Contorno Florianópolis</t>
  </si>
  <si>
    <t>Implantação de Passagens em Desnível Inferior Tipo Viaduto: km 169,65 da BR-101/SC</t>
  </si>
  <si>
    <t>Implantação de Passagens em Desnível Superior Tipo Viaduto: Passagem superior (Relocação 1), no km 229+300 do Contorno de Florianópolis</t>
  </si>
  <si>
    <t>Implantação de Passagens em Desnível Superior Tipo Viaduto: Passagem superior (Relocação 3), no km 232+150 do Contorno de Florianópolis</t>
  </si>
  <si>
    <t>Implantação Alças de Trevo:</t>
  </si>
  <si>
    <t>Execução de Terceiras Faixas:</t>
  </si>
  <si>
    <t>Túnel do Contorno de Florianopolis - 4 túneis duplo</t>
  </si>
  <si>
    <t>Execução de Ruas Laterais em Pista Simples - Pinheirinho – Fazenda Rio Grande no PR</t>
  </si>
  <si>
    <t>Execução de Ruas Laterais em Pista Simples - Rio Negro/PR</t>
  </si>
  <si>
    <t>Execução de Ruas Laterais em Pista Simples - Mafra/SC</t>
  </si>
  <si>
    <t>Execução de Ruas Laterais em Pista Simples - Mandirituba/PR</t>
  </si>
  <si>
    <t>Implantação de Trevos em Desnível, com Alças, em Pista simples – Completo - Entroncamento com a BR-280/SC,</t>
  </si>
  <si>
    <t>Implantação de Trevos em Desnível, com Alças, em Pista Dupla – Completo - km 127,6</t>
  </si>
  <si>
    <t>Implantação de Trevos em Desnível, com Alças, em Pista Dupla – Completo - km 131,8 (Fazenda Rio Grande)</t>
  </si>
  <si>
    <t>Implantação de Trevos em Desnível, com Alças, em Pista Dupla – Completo - km 138,8</t>
  </si>
  <si>
    <t>Implantação de Trevos em Desnível, com Alças, em Pista Dupla – Completo - km 141,8 – PR 510, Mandirituba/PR</t>
  </si>
  <si>
    <t>Implantação de Passagens em Desnível Inferior tipo Galeria: Fazenda Rio Grande (PR)</t>
  </si>
  <si>
    <t>Implantação de Passagens em Desnível Inferior Tipo Viaduto: À definir</t>
  </si>
  <si>
    <t>Implantação de passagem em desnível do Distrito Industrial com reserva para faixa exclusiva de ônibus:</t>
  </si>
  <si>
    <t>Implantação de Interseção em desnível Vila Pompéia com reserva para faixa exclusiva de ônibus</t>
  </si>
  <si>
    <t>Execução de Terceiras Faixas</t>
  </si>
  <si>
    <t>Contorno Norte de Curitiba em pista dupla</t>
  </si>
  <si>
    <t>Ruas laterais em segmentos descontínuos a serem definidos, nos municípios de Taboão da Serra, Embu, São Lourenço da Serra e Itapecerica da Serra,</t>
  </si>
  <si>
    <t>Ruas laterais em segmentos descontínuos a serem definidos, nos municípios de Miracatu, Registro, Pariquera-Açu, Jacupiranga e Cajati</t>
  </si>
  <si>
    <t>Ruas laterais em segmentos descontínuos a serem definidos, nos municípios de Campina Grande do Sul, Quatro Barras, Colombo e Curitiba</t>
  </si>
  <si>
    <t>Implantação de Trevos em Desnível, com Alças, em Pista Simples – Completo - BR-116/SP - km 277+600m</t>
  </si>
  <si>
    <t>Implantação de Trevos em Desnível, com Alças, em Pista Simples – Completo -− BR-116/SP - km 288</t>
  </si>
  <si>
    <t>Implantação de Trevos em Desnível, com Alças, em Pista Simples – Completo -− BR-116/SP - km 305</t>
  </si>
  <si>
    <t>Implantação de Trevos em Desnível, com Alças, em Pista Simples – Completo - Contorno Norte de Curitiba - Interseção com BR-476/PR,</t>
  </si>
  <si>
    <t>Implantação de Trevos em Desnível, com Alças, em Pista Simples – Completo - Contorno Norte de Curitiba - Interseção com PR - 417</t>
  </si>
  <si>
    <t>Implantação de Trevos em Desnível, com Alças, em Pista Dupla – Parcial - − BR-116/PR</t>
  </si>
  <si>
    <t>Implantação de Trevos em Desnível, com Alças, em Pista Dupla – Parcial - − BR-116/SP</t>
  </si>
  <si>
    <t>Implantação de Trevos em Desnível, com Alças, em Pista Dupla − BR-116/SP</t>
  </si>
  <si>
    <t>Implantação de Trevos em Desnível, com Alças, em Pista Dupla - − Contorno Norte de Curitiba - Interseção com BR-116/PR</t>
  </si>
  <si>
    <t>Implantação de Passagens em Desnível Inferior tipo Galeria − BR-116/SP</t>
  </si>
  <si>
    <t>Implantação de Passagens em Desnível Inferior tipo Galeria - Locais a definir - 4 unidades</t>
  </si>
  <si>
    <t>Duplicação - Execução da segunda pista no trecho da Serra do Cafezal</t>
  </si>
  <si>
    <t xml:space="preserve">Interconexão Tipo Diamante </t>
  </si>
  <si>
    <t>Variante de Ourinhos, em pista dupla</t>
  </si>
  <si>
    <t>Implantação de Trevos em Desnível, com Alças, em Pista Dupla – Parcial: trevo no km 81 a ser executado no 12º ano</t>
  </si>
  <si>
    <t>Implantação de Trevos em Desnível, com Alças, em Pista Dupla – Parcial: km 4+800 – acesso a Icém, a ser executado no 13º ano</t>
  </si>
  <si>
    <t>Implantação de Trevos em Desnível, com Alças, em Pista Dupla – Completo: início do Contorno de Ourinhos (interseção com a BR-153)</t>
  </si>
  <si>
    <t>Implantação de Trevos em Desnível, com Alças, em Pista Dupla – Completo: final do Contorno de Ourinhos (interseção com SP-270),</t>
  </si>
  <si>
    <t>Implantação de Trevos em Desnível, com Alças, em Pista Dupla – Completo: 3 interseções em localização a definir</t>
  </si>
  <si>
    <t>Implantação de Passagens em Desnível Inferior tipo Galeria:</t>
  </si>
  <si>
    <t>Implantação de Passagens em Desnível Inferior Tipo Viaduto: a definir, a ser executada no 16º ano.</t>
  </si>
  <si>
    <t>Duplicações (inclusive OAE's):</t>
  </si>
  <si>
    <t>Duplicações (inclusive OAE's)</t>
  </si>
  <si>
    <t>Obras de Duplicação – Lote 01: km 0 ao km 51+700, com execução prevista do 14º ano ao 17º ano</t>
  </si>
  <si>
    <t>Passagem Superior e Inferior (Trevos em Desnível) – km 46+460,</t>
  </si>
  <si>
    <t>Passagem Superior e Inferior (Trevos em Desnível) – km 39+380;</t>
  </si>
  <si>
    <t xml:space="preserve">Passagem Superior e Inferior (Trevos em Desnível) –  km 37+500; </t>
  </si>
  <si>
    <t xml:space="preserve">Passagem Superior e Inferior (Trevos em Desnível) – km 31+250; </t>
  </si>
  <si>
    <t xml:space="preserve">Passagem Superior e Inferior (Trevos em Desnível) – km28+000; </t>
  </si>
  <si>
    <t xml:space="preserve">Passagem Superior e Inferior (Trevos em Desnível) –  km 25+395; </t>
  </si>
  <si>
    <t xml:space="preserve">Passagem Superior e Inferior (Trevos em Desnível) –  km 19+250; </t>
  </si>
  <si>
    <t>Passagem Superior e Inferior (Trevos em Desnível) –  km 13+880;</t>
  </si>
  <si>
    <t xml:space="preserve">Passagem Superior e Inferior (Trevos em Desnível) – km 09+200; </t>
  </si>
  <si>
    <t xml:space="preserve">Passagem Superior e Inferior (Trevos em Desnível) – km 04+770; </t>
  </si>
  <si>
    <t>Obras de Duplicação – Lote 02: km 162+000 ao 195+000, com execução prevista do 14º ano ao 16º ano</t>
  </si>
  <si>
    <t>Passagem Superior - km 169+300 (Trevo em Desnível), com execução prevista do 14º ano ao 16º ano (</t>
  </si>
  <si>
    <t>Interseção - km 174+015 - Lote 02</t>
  </si>
  <si>
    <t>Interseção -km 177+600;- Lote 02</t>
  </si>
  <si>
    <t>Interseção -km 182+140;- Lote 02</t>
  </si>
  <si>
    <t>Interseção -km 194+700,- Lote 02</t>
  </si>
  <si>
    <t xml:space="preserve">Execução de ruas laterias em Pista Simples </t>
  </si>
  <si>
    <t>Execução de ruas laterias em Pista Simples na região de São José do Rio Preto</t>
  </si>
  <si>
    <t>Execução de ruas laterias em Pista Simples - região de Marília</t>
  </si>
  <si>
    <t>Execução de Variantes e Contornos (inclusive OAE's): - Avenida do Contorno – Barreto (Niterói).</t>
  </si>
  <si>
    <t>Execução de Ruas Laterais em Pista Simples:</t>
  </si>
  <si>
    <t>Implantação de Trevos em Desnível, com Alças, em Pista Dupla – Parcial: km 169,7– RJ-168 para Macaé
e Glicério</t>
  </si>
  <si>
    <t>Implantação de Trevos em Desnível, com Alças, em Pista Dupla – Parcial: km 190,6– Rio Dourado e Rio das Ostras</t>
  </si>
  <si>
    <t>Implantação de Trevos em Desnível, com Alças, em Pista Dupla – Parcial: km 204,1 – Distrito Industrial</t>
  </si>
  <si>
    <t>Implantação de Trevos em Desnível, com Alças, em Pista Dupla – Parcial:km 243,4–
Imbau</t>
  </si>
  <si>
    <t>Implantação de Trevos em Desnível, com Alças, em Pista Dupla – Parcial:km 253,3 – Mato Alto</t>
  </si>
  <si>
    <t>Implantação de Trevos em Desnível, com Alças, em Pista Dupla – Parcial:km 248,2 – Caxito</t>
  </si>
  <si>
    <t>Implantação de Trevos em Desnível, com Alças, em Pista Dupla – Parcial: km 244,1– Cesário Alvim</t>
  </si>
  <si>
    <t>Implantação de Trevos em Desnível, com Alças, em Pista Dupla – Parcial: km 297,4 – Complemento
do trevo de Manilha</t>
  </si>
  <si>
    <t>Implantação de Trevos em Desnível, com Alças, em Pista Dupla – Parcial: km 260,1.</t>
  </si>
  <si>
    <t>Implantação de Trevos em Desnível, com Alças, em Pista Dupla – Parcial:Conclusão do trevo em desnível de Silva Jardim, localizado no km 236+700</t>
  </si>
  <si>
    <t>Implantação de trevo no km 194,1:</t>
  </si>
  <si>
    <t>Implantação de trevo no km 265,7: 1 unidade no km 265,7 (Green Valley),</t>
  </si>
  <si>
    <t>Implantação de OAE: 1 unidade no trecho Manilha – Varandinha (rua lateral)</t>
  </si>
  <si>
    <t>Implantação de Trevos em desnível – Completo:</t>
  </si>
  <si>
    <t>Implantação de Trevos em desnível – Completo:Conclusão do trevo em desnível de Silva Jardim,</t>
  </si>
  <si>
    <t>Terceiras Faixas: nos dois sentidos da pista (norte e sul), do km 297,5 (Manilha) ao km
306,4 (São Gonçalo)</t>
  </si>
  <si>
    <t>ROADS</t>
  </si>
  <si>
    <t>Contorno de Feira de Santana entre BR-116 sul e BR-324</t>
  </si>
  <si>
    <t>Trecho entre Santo Estevão e BR - 242 - SUBTRECHO 7</t>
  </si>
  <si>
    <t>Trecho entre BA-052 e Santo Estevão - SUBTRECHO 6</t>
  </si>
  <si>
    <t>Trecho entre Feira de Santana e BA-052 - SUBTRECHO 5</t>
  </si>
  <si>
    <t>Trecho entre Santo Estevão e BR - 242 - SUBTRECHO 8</t>
  </si>
  <si>
    <t>Construção de ruas laterais - SUBTRECHO 8 - Perímetro urbano ASSIB LE</t>
  </si>
  <si>
    <t>Construção de ruas laterais - SUBTRECHO 8 - Perímetro Urbano Itatim Lado E/D</t>
  </si>
  <si>
    <t>Construção de ruas laterais - SUBTRECHO 7 - Perímetro Urbano Paraguaçu Lado E/D</t>
  </si>
  <si>
    <t>Construção de ruas laterais - SUBTRECHO 7 - Perímetro Urbano Lado E/D</t>
  </si>
  <si>
    <t>Construção de ruas laterais - SUBTRECHO 7 - Perímetro Urbano Lado D</t>
  </si>
  <si>
    <t>Construção de ruas laterais - SUBTRECHO 7 - Perímetro urbano Santo Estevão Lado E/D</t>
  </si>
  <si>
    <t>Construção de ruas laterais - SUBTRECHO 6 - Perímetro Urbano Santo Estevão Lado E/D</t>
  </si>
  <si>
    <t>Construção de ruas laterais - SUBTRECHO 6 - Perímetro Urbano Km 7 Chapeu de Coro Lado D</t>
  </si>
  <si>
    <t>Viaduto sobre a BR-324/BA, acesso a Santo Amaro BA-520</t>
  </si>
  <si>
    <t>Viaduto de Acesso entr. BA- 407/415 BA- 262B/263 (Vitória da Conquista</t>
  </si>
  <si>
    <t>Construção de trevo com alças de acesso à rodovia BA-524 (Canal de Tráfego), nos quatro sentidos;</t>
  </si>
  <si>
    <t>Construção de interseção com linha ferroviária em níveis diferentes no município de Itatim.</t>
  </si>
  <si>
    <t>Construção de interseção entre as duas rodovias em níveis diferentes, com ramos; entroncamento entre a BR-
116 e a BR-242</t>
  </si>
  <si>
    <t>Obras para Conclusão do viaduto de Simões Filho</t>
  </si>
  <si>
    <t xml:space="preserve"> 5º, 6º e 7º anos foi adicionado as obras condicionadas -duplicação dos trechos TH8, TH 9, TH 10, TH 12, TH 13, TH 14, TH 16, TH 17 e TH 18</t>
  </si>
  <si>
    <t>Dispositivos de intersecção no anel viário de Vitória da Conquista</t>
  </si>
  <si>
    <t>Lajeado (Direito)</t>
  </si>
  <si>
    <t>*Vias Marginais LD (Monte Alegre de Minas)</t>
  </si>
  <si>
    <t>*Vias Marginais LE (Monte Alegre de Minas)</t>
  </si>
  <si>
    <t>Vias Marginais (Direito)</t>
  </si>
  <si>
    <t>Vias Marginais (Esquerdo)</t>
  </si>
  <si>
    <t>OAE - Intersecção Diamante</t>
  </si>
  <si>
    <t>OAE - Intersecção Trombeta</t>
  </si>
  <si>
    <t>3ª e 4ª faixa (LD e LE)</t>
  </si>
  <si>
    <t>PAVIMENTAÇÃO (até 2023)</t>
  </si>
  <si>
    <t>DUPLICAÇÃO (até 2023)</t>
  </si>
  <si>
    <t>OAE  (até 2023)</t>
  </si>
  <si>
    <t>CONTORNO  (até 2023)</t>
  </si>
  <si>
    <t>FX ADICIONAL (até 2023)</t>
  </si>
  <si>
    <t>TERCEIRA FAIXA (até 2023)</t>
  </si>
  <si>
    <t>Em observações</t>
  </si>
  <si>
    <t>INTERFERÊNCIAS</t>
  </si>
  <si>
    <t>SITUAÇÃO LICENÇAS</t>
  </si>
  <si>
    <t>Pendente</t>
  </si>
  <si>
    <t>Obtida</t>
  </si>
  <si>
    <t xml:space="preserve">Dispensado </t>
  </si>
  <si>
    <t>Em analise</t>
  </si>
  <si>
    <t>INTERFERÊNCIA</t>
  </si>
  <si>
    <t>PRINCIPAL</t>
  </si>
  <si>
    <t>NÍVEL DE ALERTA</t>
  </si>
  <si>
    <t>TEM FRENTE DE SERVIÇO</t>
  </si>
  <si>
    <t>INTERFERÊNCIA PARCIAL</t>
  </si>
  <si>
    <t>INTERFERÊNCIA TOTAL</t>
  </si>
  <si>
    <t>-</t>
  </si>
  <si>
    <t xml:space="preserve">RISCOS (Pavimentação)       </t>
  </si>
  <si>
    <t xml:space="preserve">RISCOS (Duplicação)       </t>
  </si>
  <si>
    <t xml:space="preserve">RISCOS (OAE)       </t>
  </si>
  <si>
    <t xml:space="preserve">RISCOS (Contorno)       </t>
  </si>
  <si>
    <t xml:space="preserve">RISCOS (FX Adicional)       </t>
  </si>
  <si>
    <t xml:space="preserve">RISCOS (Terceira Faixa)       </t>
  </si>
  <si>
    <t>INEXECUÇÃO POR INTERVENÇÃO (Motivação)</t>
  </si>
  <si>
    <t>FÍSICO-FINANCEIRO EXECUTADO ACUMULADO ATÉ 2022</t>
  </si>
  <si>
    <t>META ANO 2023</t>
  </si>
  <si>
    <t>FÍSICO-FINANCEIRO A EXECUTAR</t>
  </si>
  <si>
    <t>META ANO 2024</t>
  </si>
  <si>
    <t>INSTRUÇÕES</t>
  </si>
  <si>
    <t>(células contêm listas suspensas)</t>
  </si>
  <si>
    <t>(Quando escolher a opção Outros, descrever aqui a situação de forma suscinta)</t>
  </si>
  <si>
    <t>1. Todas as intervenções, com seus respectivos dados, estão preenchidas na célula de cor azul claro.</t>
  </si>
  <si>
    <t>2. Favor,quando atualizar o percentual executado, colocar a letra na cor verde.</t>
  </si>
  <si>
    <t>PAVIMENTAÇÃO                                                                                                                                                                                                                                                                                                                           (Acumulada até 2022)</t>
  </si>
  <si>
    <t>DUPLICAÇÃO                                                                                                                                                                                                                                                                                                  (Acumulada até 2022)</t>
  </si>
  <si>
    <t>OAE                                                                                                                                                                                                                                                                                                               (Acumulada ano 2022)</t>
  </si>
  <si>
    <t>CONTORNO                                                                                                                                                                                                                                                                                                          (Acumulada até 2022)</t>
  </si>
  <si>
    <t>FX ADICIONAL                                                                                                                                                                                                                                                                (Acumulada até 2022)</t>
  </si>
  <si>
    <t>TERCEIRA FAIXA                                                                                                                                                                                                                                                                       (Acumulada até 2022)</t>
  </si>
  <si>
    <t>PAVIMENTAÇÃO                                                                                                                                                                                                                                                                                     (Ano 2023)</t>
  </si>
  <si>
    <t>DUPLICAÇÃO                                                                                                                                                                                                                                                                                               (Ano 2023)</t>
  </si>
  <si>
    <t>FX ADICIONAL                                                                                                                                                                                                                                                                                                     (Ano 2023)</t>
  </si>
  <si>
    <t>TERCEIRA FAIXA                                                                                                                                                                                                                                                                                         (Ano 2023)</t>
  </si>
  <si>
    <t>1. A planilha está dividida em 6 Guias: PER, Planejado_Executado acumulado até o ano de 2022, Meta_Executado no ano de 2023, Meta_Executado no ano de 2024, Inexecução até o ano de 2023, A Executar.</t>
  </si>
  <si>
    <t>2. A Guia "PER" contempla todo o planejamento da concessão, dividido em 6 intervenções de obras obrigatórias relevantes, sendo que cada intervenção é dividida por ano: acumulado até 2022, 2023, 2024, 2025, 2026 e Pós 2026.</t>
  </si>
  <si>
    <t>5. A Guia "Meta 2024" contempla a meta e o executado para o ano de 2024 por intervenções.</t>
  </si>
  <si>
    <t>7. A Guia "A Executar" apresenta o físico - financeiro a executar do ano de 2025 em diante, dividido por intervenções.</t>
  </si>
  <si>
    <t>3. A Guia "Plan_Exec_até 2022" apresenta o físico - financeiro acumulado até o ano de 2022 por intervenções.</t>
  </si>
  <si>
    <t xml:space="preserve">4. A Guia "Meta_Exec 2023" contempla a meta e o executado para o ano de 2023 por intervenções. </t>
  </si>
  <si>
    <t>6. A Guia "inexecutado até 2023" apresenta a inexecução por intervenção, inclusive com a motivação ou justificativa.</t>
  </si>
  <si>
    <t>3. Caso for preencher alguma nova intervenção colocar a cor das letras de tudo que foi preenchido em verde escuro.</t>
  </si>
  <si>
    <t>4. Na Guia "Meta 2024" será colocado o percentual planejado, sendo que o percentual executado será relacionado ao planejado, ou seja, o planjejado 50% de duplicação (20 km) na meta 2024, sendo que até o final do ano estará executado acumulado 100% (os 20 km).</t>
  </si>
  <si>
    <t>5. A Guia "Meta 2024" estará preenchida de acordo com o estabelecido no PER.</t>
  </si>
  <si>
    <t>6. A Guia "Inexecutado até 2023" estará preenchida com o que não foi executado até a data de 2023.</t>
  </si>
  <si>
    <t>7. O que não foi executado conforme planejado será colocado na guia inexecução e o percentual planejado agora será a diferença do que não foi executado.</t>
  </si>
  <si>
    <t xml:space="preserve">8. Tanto na Guia "Meta 2024", quanto na Guia "Inexecutado até 2023", constam colunas com os riscos de cada intervenção. Todas as células da coluna de riscos existe uma lista suspensa para ser escolhida o principal risco do trecho. </t>
  </si>
  <si>
    <t>9. Ao selecionar na coluna de Riscos das intervenções, escolhendo a principal interferência do trecho, na coluna subsequente vai aparecer as principais situações para aquela interferência especifica.</t>
  </si>
  <si>
    <t>10. As colunas de Riscos das intervenções contêm o Nível de Alerta, e quando escolher "zero" o trecho estará bem crítico para execução dos serviços (sinal vermelho) e quando escolher "dois" estará livre para execução dos serviços (sinal verde).</t>
  </si>
  <si>
    <t>11.  Quando escolher a opção "Outros" nas colunas de riscos das intervenções, descrever na última coluna (observações) a situação de forma suscinta.</t>
  </si>
  <si>
    <t>515+370</t>
  </si>
  <si>
    <t>874+900</t>
  </si>
  <si>
    <t>890+235</t>
  </si>
  <si>
    <t>890+216</t>
  </si>
  <si>
    <t>494+040</t>
  </si>
  <si>
    <t>938+500</t>
  </si>
  <si>
    <t>OAE                                                                                                                                                                                                                                                                                                                   (Ano 2023)</t>
  </si>
  <si>
    <t>CONTORNO                                                                                                                                                                                                                                                                    (Ano 2023)</t>
  </si>
  <si>
    <t>DIRETRIZES</t>
  </si>
  <si>
    <t>INFORMAÇÕES CONTRATUAIS</t>
  </si>
  <si>
    <t>ANO LEILÃO</t>
  </si>
  <si>
    <t>DATA DE INÍCIO</t>
  </si>
  <si>
    <t>ANO DA CONCESSÃO</t>
  </si>
  <si>
    <t>PRAZO (anos)</t>
  </si>
  <si>
    <t>CAPEX (BI)</t>
  </si>
  <si>
    <t>OPEX (BI)</t>
  </si>
  <si>
    <t>INVESTIMENTO TOTAL (BI)</t>
  </si>
  <si>
    <t>TRECHO</t>
  </si>
  <si>
    <t>KM Inicial</t>
  </si>
  <si>
    <t>KM Final</t>
  </si>
  <si>
    <t>EXTENSÃO
 (km)</t>
  </si>
  <si>
    <t>CAPEX TOTAL:</t>
  </si>
  <si>
    <t>OPEX TOTAL:</t>
  </si>
  <si>
    <t xml:space="preserve">INVESTIMENTO TOTAL  </t>
  </si>
  <si>
    <t>TRECHO/ETAPA</t>
  </si>
  <si>
    <t>EXTENSÃO TOTAL:</t>
  </si>
  <si>
    <t>Nº Concessões:</t>
  </si>
  <si>
    <t>VIA SUL</t>
  </si>
  <si>
    <t>4ª ETAPA</t>
  </si>
  <si>
    <t>ATIVO</t>
  </si>
  <si>
    <t>Trecho compreendido entre a divisa dos Estados de SC/RS, em Torres/RS e o entroncamento com a BR-290, em Osório;</t>
  </si>
  <si>
    <t>Trecho compreendido entre o entroncamento com a Rodovia BR-101, em Osório e o km 98,10, após o final da ponte sobre o Rio Guaíba;</t>
  </si>
  <si>
    <t>Trecho compreendido entre o entroncamento com a BR-285/377(B) (para Passo Fundo) e o entroncamento com a BR470/116(A);</t>
  </si>
  <si>
    <t>Trecho entre o entroncamento com a BR116/RS-118 e o entroncamento com a BR-116/290, em Porto Alegre/RS.</t>
  </si>
  <si>
    <t>divisa MG/GO até o entroncamento com a BR-060(A)</t>
  </si>
  <si>
    <t>entroncamento com a LMG-749 (Contorno Oeste de Uberlândia) até o entroncamento com a BR-364(B) (divisa MG/GO),</t>
  </si>
  <si>
    <t>Paulo Lopes (km 244+680) e a divisa SC/RS (km 465+100)</t>
  </si>
  <si>
    <t>Entroncamento com a TO/070, no município de Aliança do Tocantins/TO - Divisa dos Estados de Tocantins e Goiás</t>
  </si>
  <si>
    <t>Divisa dos Estados de Tocantins e Goiás - Entroncamento com a BR-060, em Anápolis/GO</t>
  </si>
  <si>
    <t>Entroncamento com a BR-080/GO-230(A)/324 (Assunção de Goiás) - Entroncamento com a R-153/GO-222/330, em Anápolis/GO</t>
  </si>
  <si>
    <t>Entroncamento com a BR-414/GO-230(B) - : Entroncamento com a BR-153(A)/GO-342(B)</t>
  </si>
  <si>
    <t>Entroncamento com a BR-393(B), no distrito de Jamapará (RJ) até Entroncamento com a BR-040(A)/493(B)/RJ-109, em Duque de Caxias (RJ);</t>
  </si>
  <si>
    <t xml:space="preserve"> Entroncamento com a BR-101(B) (Trevo das Margaridas), no município do Rio de Janeiro (RJ) até : Entroncamento com a BR-465, em Seropédica (RJ);</t>
  </si>
  <si>
    <t xml:space="preserve"> Entroncamento com a BR-116 até : Entroncamento com a BR-101(A);</t>
  </si>
  <si>
    <t>Entroncamento com a BR-101 (Manilha), em Itaboraí (RJ) até Entroncamento com a BR-116(A) (Santa Guilhermina), em Magé (RJ);</t>
  </si>
  <si>
    <t>Entroncamento com a BR-040/116(B), em Duque de Caxias (RJ) até Porto de Itaguaí (RJ)</t>
  </si>
  <si>
    <t>Entroncamento com a BR-381/451(B), em Governador Valadares (MG) até : Entroncamento com a BR-262 (A), em Realeza (MG) ;</t>
  </si>
  <si>
    <t>Entronc. Com a Rodovia MT - 220 (SINOP) até a Div MT/PA</t>
  </si>
  <si>
    <t>Div. MT/PA ao Entronc. Com a BR - 230/PA</t>
  </si>
  <si>
    <t>Entronc. Com a BR - 230/Paaté o ínicio da Travessia do Rio Tapajós</t>
  </si>
  <si>
    <t>Entronc. Com a BR - 230/PA até o acesso do Porto de Miritituba</t>
  </si>
  <si>
    <t>Entronc. Com a BR - 230/PA até o acesso do Porto de Itapacurá</t>
  </si>
  <si>
    <t>Entronc. Com a BR - 230/PA até o acesso do Porto de Santarenzinho</t>
  </si>
  <si>
    <t>: Divisa dos Estados do Rio de Janeiro e São Paulo ao : Entroncamento da BR-381/SP-015 (Marginal Tietê) em São Paulo (SP);</t>
  </si>
  <si>
    <t>Divisa dos Estados do Rio de Janeiro e São Paulo à  Praia Grande, Ubatuba (SP);</t>
  </si>
  <si>
    <t>Entroncamento com a BR-465, no município de Seropédica (RJ) à Divisa dos Estados do Rio de Janeiro e São Paulo;</t>
  </si>
  <si>
    <t>Entroncamento com a BR-465(A)/RJ-095 à  Divisa dos Estados do Rio de Janeiro e São Paulo;</t>
  </si>
  <si>
    <t>01/03//1996</t>
  </si>
  <si>
    <t>1ª ETAPA</t>
  </si>
  <si>
    <t>JUDICIAL</t>
  </si>
  <si>
    <t>24/07//1998</t>
  </si>
  <si>
    <t>Proximidade termino</t>
  </si>
  <si>
    <t>CADUCIDADE</t>
  </si>
  <si>
    <t>2ª ETAPA</t>
  </si>
  <si>
    <t>Estadual</t>
  </si>
  <si>
    <t>3ª ETAPA</t>
  </si>
  <si>
    <t>RENEGOCIAÇÃO</t>
  </si>
  <si>
    <t>RELICITAÇÃO</t>
  </si>
  <si>
    <t>Divisa com o Estado de MS e término no km 855 (entrocamento com a rodovia MT 220</t>
  </si>
  <si>
    <t>01/06//2015</t>
  </si>
  <si>
    <t xml:space="preserve">VIA ARAUCÁRIA </t>
  </si>
  <si>
    <t>PR VIAS</t>
  </si>
  <si>
    <t>Lote 1</t>
  </si>
  <si>
    <t>5ª ETAPA</t>
  </si>
  <si>
    <t>LITORAL PIONEIRO Lote 2</t>
  </si>
  <si>
    <t>Lote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</si>
</sst>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R$&quot;\ * #,##0.00_-;\-&quot;R$&quot;\ * #,##0.00_-;_-&quot;R$&quot;\ * &quot;-&quot;??_-;_-@_-"/>
    <numFmt numFmtId="164" formatCode="#,##0.0"/>
    <numFmt numFmtId="165" formatCode="0.0"/>
    <numFmt numFmtId="166" formatCode="0.00000"/>
    <numFmt numFmtId="167" formatCode="#,##0.000"/>
    <numFmt numFmtId="168" formatCode="#,##0.00_ ;\-#,##0.00\ "/>
    <numFmt numFmtId="169" formatCode="0.000"/>
  </numFmts>
  <fonts count="54">
    <font>
      <sz val="10"/>
      <color rgb="FF000000"/>
      <name val="Arial"/>
    </font>
    <font>
      <sz val="11"/>
      <color theme="1"/>
      <name val="Calibri"/>
      <family val="2"/>
      <scheme val="minor"/>
    </font>
    <font>
      <sz val="11"/>
      <color theme="1"/>
      <name val="Calibri"/>
      <family val="2"/>
      <scheme val="minor"/>
    </font>
    <font>
      <b/>
      <sz val="9"/>
      <color rgb="FFFFFFFF"/>
      <name val="Calibri"/>
      <family val="2"/>
    </font>
    <font>
      <b/>
      <sz val="11"/>
      <color rgb="FF000000"/>
      <name val="Calibri"/>
      <family val="2"/>
    </font>
    <font>
      <sz val="10"/>
      <name val="Arial"/>
      <family val="2"/>
    </font>
    <font>
      <b/>
      <sz val="9"/>
      <color rgb="FF000000"/>
      <name val="Calibri"/>
      <family val="2"/>
    </font>
    <font>
      <b/>
      <sz val="10"/>
      <color rgb="FF000000"/>
      <name val="Arial"/>
      <family val="2"/>
    </font>
    <font>
      <sz val="11"/>
      <color rgb="FFFF0000"/>
      <name val="Calibri"/>
      <family val="2"/>
    </font>
    <font>
      <sz val="11"/>
      <color rgb="FF000000"/>
      <name val="Calibri"/>
      <family val="2"/>
    </font>
    <font>
      <sz val="10"/>
      <color rgb="FF000000"/>
      <name val="Arial"/>
      <family val="2"/>
    </font>
    <font>
      <b/>
      <sz val="9"/>
      <color rgb="FFFFFFFF"/>
      <name val="Calibri"/>
      <family val="2"/>
    </font>
    <font>
      <b/>
      <sz val="10"/>
      <color rgb="FF000000"/>
      <name val="Arial"/>
      <family val="2"/>
    </font>
    <font>
      <sz val="10"/>
      <color rgb="FF000000"/>
      <name val="Arial"/>
      <family val="2"/>
    </font>
    <font>
      <sz val="20"/>
      <color rgb="FF000000"/>
      <name val="Arial Black"/>
      <family val="2"/>
    </font>
    <font>
      <b/>
      <sz val="9"/>
      <color theme="0"/>
      <name val="Calibri"/>
      <family val="2"/>
    </font>
    <font>
      <sz val="12"/>
      <color rgb="FF000000"/>
      <name val="Arial Black"/>
      <family val="2"/>
    </font>
    <font>
      <b/>
      <sz val="11"/>
      <color rgb="FF000000"/>
      <name val="Calibri"/>
      <family val="2"/>
    </font>
    <font>
      <sz val="8"/>
      <color rgb="FF000000"/>
      <name val="Arial"/>
      <family val="2"/>
    </font>
    <font>
      <sz val="11"/>
      <color rgb="FF000000"/>
      <name val="Calibri"/>
      <family val="2"/>
    </font>
    <font>
      <sz val="9"/>
      <color indexed="81"/>
      <name val="Segoe UI"/>
      <family val="2"/>
    </font>
    <font>
      <b/>
      <sz val="9"/>
      <color indexed="81"/>
      <name val="Segoe UI"/>
      <family val="2"/>
    </font>
    <font>
      <b/>
      <sz val="9"/>
      <color theme="7" tint="0.39997558519241921"/>
      <name val="Calibri"/>
      <family val="2"/>
    </font>
    <font>
      <sz val="11"/>
      <name val="Calibri"/>
      <family val="2"/>
    </font>
    <font>
      <b/>
      <sz val="11"/>
      <name val="Calibri"/>
      <family val="2"/>
    </font>
    <font>
      <b/>
      <sz val="9"/>
      <name val="Calibri"/>
      <family val="2"/>
    </font>
    <font>
      <b/>
      <sz val="10"/>
      <name val="Arial"/>
      <family val="2"/>
    </font>
    <font>
      <sz val="8"/>
      <name val="Arial"/>
      <family val="2"/>
    </font>
    <font>
      <b/>
      <sz val="9"/>
      <name val="Arial"/>
      <family val="2"/>
    </font>
    <font>
      <b/>
      <sz val="8"/>
      <name val="Arial"/>
      <family val="2"/>
    </font>
    <font>
      <sz val="10"/>
      <color rgb="FF000000"/>
      <name val="Arial"/>
      <family val="2"/>
    </font>
    <font>
      <b/>
      <sz val="10"/>
      <color theme="0"/>
      <name val="Arial"/>
      <family val="2"/>
    </font>
    <font>
      <sz val="9"/>
      <name val="Arial MT"/>
    </font>
    <font>
      <sz val="9"/>
      <name val="Arial MT"/>
      <family val="2"/>
    </font>
    <font>
      <sz val="10"/>
      <name val="Arial MT"/>
    </font>
    <font>
      <sz val="10"/>
      <color rgb="FF000000"/>
      <name val="Calibri"/>
      <family val="2"/>
    </font>
    <font>
      <sz val="8"/>
      <name val="Microsoft Sans Serif"/>
      <family val="2"/>
    </font>
    <font>
      <sz val="9.5"/>
      <name val="Microsoft Sans Serif"/>
      <family val="2"/>
    </font>
    <font>
      <sz val="11"/>
      <color rgb="FF000000"/>
      <name val="Calibri"/>
      <family val="2"/>
      <scheme val="minor"/>
    </font>
    <font>
      <sz val="10"/>
      <color rgb="FFFF0000"/>
      <name val="Arial"/>
      <family val="2"/>
    </font>
    <font>
      <b/>
      <sz val="11"/>
      <color rgb="FFFF0000"/>
      <name val="Calibri"/>
      <family val="2"/>
    </font>
    <font>
      <sz val="11"/>
      <color rgb="FF00B050"/>
      <name val="Calibri"/>
      <family val="2"/>
    </font>
    <font>
      <b/>
      <sz val="11"/>
      <color theme="9"/>
      <name val="Calibri"/>
      <family val="2"/>
    </font>
    <font>
      <b/>
      <sz val="9"/>
      <color theme="9"/>
      <name val="Arial MT"/>
    </font>
    <font>
      <sz val="11"/>
      <color theme="1"/>
      <name val="Calibri"/>
      <family val="2"/>
    </font>
    <font>
      <sz val="9"/>
      <color theme="9"/>
      <name val="Arial MT"/>
    </font>
    <font>
      <b/>
      <sz val="11"/>
      <color theme="9" tint="-0.249977111117893"/>
      <name val="Calibri"/>
      <family val="2"/>
    </font>
    <font>
      <sz val="11"/>
      <color theme="1"/>
      <name val="Arial"/>
      <family val="2"/>
    </font>
    <font>
      <sz val="10"/>
      <color theme="1"/>
      <name val="Calibri"/>
      <family val="2"/>
      <scheme val="minor"/>
    </font>
    <font>
      <b/>
      <sz val="11"/>
      <color rgb="FF00B050"/>
      <name val="Calibri"/>
      <family val="2"/>
    </font>
    <font>
      <b/>
      <sz val="10"/>
      <color rgb="FF00B050"/>
      <name val="Calibri"/>
      <family val="2"/>
    </font>
    <font>
      <sz val="10"/>
      <color rgb="FF000000"/>
      <name val="Arial"/>
    </font>
    <font>
      <b/>
      <sz val="10"/>
      <color rgb="FFFFFFFF"/>
      <name val="Calibri"/>
      <family val="2"/>
    </font>
    <font>
      <b/>
      <sz val="20"/>
      <color rgb="FFFFFFFF"/>
      <name val="Calibri"/>
      <family val="2"/>
    </font>
  </fonts>
  <fills count="33">
    <fill>
      <patternFill patternType="none"/>
    </fill>
    <fill>
      <patternFill patternType="gray125"/>
    </fill>
    <fill>
      <patternFill patternType="solid">
        <fgColor rgb="FFD9D9D9"/>
        <bgColor rgb="FFD9D9D9"/>
      </patternFill>
    </fill>
    <fill>
      <patternFill patternType="solid">
        <fgColor theme="4" tint="0.39997558519241921"/>
        <bgColor indexed="64"/>
      </patternFill>
    </fill>
    <fill>
      <patternFill patternType="solid">
        <fgColor theme="7" tint="-0.249977111117893"/>
        <bgColor rgb="FF0B5394"/>
      </patternFill>
    </fill>
    <fill>
      <patternFill patternType="solid">
        <fgColor theme="1" tint="4.9989318521683403E-2"/>
        <bgColor rgb="FF404040"/>
      </patternFill>
    </fill>
    <fill>
      <patternFill patternType="solid">
        <fgColor theme="1" tint="0.34998626667073579"/>
        <bgColor rgb="FFEAD1DC"/>
      </patternFill>
    </fill>
    <fill>
      <patternFill patternType="solid">
        <fgColor theme="9" tint="-0.499984740745262"/>
        <bgColor rgb="FF0B5394"/>
      </patternFill>
    </fill>
    <fill>
      <patternFill patternType="solid">
        <fgColor theme="9" tint="-0.249977111117893"/>
        <bgColor rgb="FF0B5394"/>
      </patternFill>
    </fill>
    <fill>
      <patternFill patternType="solid">
        <fgColor theme="5" tint="-0.499984740745262"/>
        <bgColor rgb="FF0B5394"/>
      </patternFill>
    </fill>
    <fill>
      <patternFill patternType="solid">
        <fgColor theme="9" tint="-0.249977111117893"/>
        <bgColor rgb="FFEAD1DC"/>
      </patternFill>
    </fill>
    <fill>
      <patternFill patternType="solid">
        <fgColor theme="5" tint="-0.499984740745262"/>
        <bgColor rgb="FFEAD1DC"/>
      </patternFill>
    </fill>
    <fill>
      <patternFill patternType="solid">
        <fgColor theme="9" tint="-0.499984740745262"/>
        <bgColor rgb="FFEAD1DC"/>
      </patternFill>
    </fill>
    <fill>
      <patternFill patternType="solid">
        <fgColor theme="7" tint="-0.249977111117893"/>
        <bgColor rgb="FFEAD1DC"/>
      </patternFill>
    </fill>
    <fill>
      <patternFill patternType="solid">
        <fgColor theme="4" tint="0.79998168889431442"/>
        <bgColor theme="4" tint="0.79998168889431442"/>
      </patternFill>
    </fill>
    <fill>
      <patternFill patternType="solid">
        <fgColor theme="0"/>
        <bgColor theme="4" tint="0.79998168889431442"/>
      </patternFill>
    </fill>
    <fill>
      <patternFill patternType="solid">
        <fgColor theme="7" tint="0.79998168889431442"/>
        <bgColor indexed="64"/>
      </patternFill>
    </fill>
    <fill>
      <patternFill patternType="solid">
        <fgColor theme="0"/>
        <bgColor rgb="FFD9D9D9"/>
      </patternFill>
    </fill>
    <fill>
      <patternFill patternType="solid">
        <fgColor theme="1" tint="0.34998626667073579"/>
        <bgColor rgb="FF0B5394"/>
      </patternFill>
    </fill>
    <fill>
      <patternFill patternType="solid">
        <fgColor theme="4" tint="0.79998168889431442"/>
        <bgColor indexed="64"/>
      </patternFill>
    </fill>
    <fill>
      <patternFill patternType="solid">
        <fgColor theme="0"/>
        <bgColor indexed="64"/>
      </patternFill>
    </fill>
    <fill>
      <patternFill patternType="solid">
        <fgColor theme="4" tint="0.79998168889431442"/>
        <bgColor rgb="FFD9D9D9"/>
      </patternFill>
    </fill>
    <fill>
      <patternFill patternType="solid">
        <fgColor theme="7" tint="0.79998168889431442"/>
        <bgColor rgb="FFD9D9D9"/>
      </patternFill>
    </fill>
    <fill>
      <patternFill patternType="solid">
        <fgColor theme="2" tint="-0.89999084444715716"/>
        <bgColor rgb="FFEAD1DC"/>
      </patternFill>
    </fill>
    <fill>
      <patternFill patternType="solid">
        <fgColor theme="2" tint="-9.9978637043366805E-2"/>
        <bgColor rgb="FFD9D9D9"/>
      </patternFill>
    </fill>
    <fill>
      <patternFill patternType="solid">
        <fgColor theme="2" tint="-9.9978637043366805E-2"/>
        <bgColor rgb="FFEAD1DC"/>
      </patternFill>
    </fill>
    <fill>
      <patternFill patternType="solid">
        <fgColor rgb="FFFFFF00"/>
        <bgColor indexed="64"/>
      </patternFill>
    </fill>
    <fill>
      <patternFill patternType="solid">
        <fgColor theme="0" tint="-0.249977111117893"/>
        <bgColor rgb="FFD9D9D9"/>
      </patternFill>
    </fill>
    <fill>
      <patternFill patternType="solid">
        <fgColor theme="3" tint="-0.249977111117893"/>
        <bgColor indexed="64"/>
      </patternFill>
    </fill>
    <fill>
      <patternFill patternType="solid">
        <fgColor theme="1" tint="4.9989318521683403E-2"/>
        <bgColor rgb="FF0B5394"/>
      </patternFill>
    </fill>
    <fill>
      <patternFill patternType="solid">
        <fgColor rgb="FF9E0000"/>
        <bgColor rgb="FF0B5394"/>
      </patternFill>
    </fill>
    <fill>
      <patternFill patternType="solid">
        <fgColor rgb="FF9E0000"/>
        <bgColor rgb="FFEAD1DC"/>
      </patternFill>
    </fill>
    <fill>
      <patternFill patternType="solid">
        <fgColor theme="1" tint="4.9989318521683403E-2"/>
        <bgColor rgb="FF3C78D8"/>
      </patternFill>
    </fill>
  </fills>
  <borders count="65">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n">
        <color rgb="FF000000"/>
      </left>
      <right/>
      <top/>
      <bottom style="thin">
        <color rgb="FF000000"/>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ck">
        <color rgb="FF000000"/>
      </top>
      <bottom style="thin">
        <color rgb="FF000000"/>
      </bottom>
      <diagonal/>
    </border>
    <border>
      <left style="thin">
        <color rgb="FF000000"/>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indexed="64"/>
      </left>
      <right/>
      <top style="thin">
        <color theme="4" tint="0.39997558519241921"/>
      </top>
      <bottom style="thin">
        <color indexed="64"/>
      </bottom>
      <diagonal/>
    </border>
    <border>
      <left style="thin">
        <color indexed="64"/>
      </left>
      <right/>
      <top style="thin">
        <color indexed="64"/>
      </top>
      <bottom style="thin">
        <color indexed="64"/>
      </bottom>
      <diagonal/>
    </border>
    <border>
      <left style="thin">
        <color rgb="FF000000"/>
      </left>
      <right style="thin">
        <color rgb="FF000000"/>
      </right>
      <top/>
      <bottom/>
      <diagonal/>
    </border>
    <border>
      <left style="thick">
        <color rgb="FF000000"/>
      </left>
      <right style="thick">
        <color rgb="FF000000"/>
      </right>
      <top style="thick">
        <color rgb="FF000000"/>
      </top>
      <bottom style="thick">
        <color rgb="FF000000"/>
      </bottom>
      <diagonal/>
    </border>
    <border>
      <left/>
      <right style="thick">
        <color rgb="FF000000"/>
      </right>
      <top/>
      <bottom style="thin">
        <color rgb="FF000000"/>
      </bottom>
      <diagonal/>
    </border>
    <border>
      <left/>
      <right/>
      <top style="thick">
        <color rgb="FF000000"/>
      </top>
      <bottom/>
      <diagonal/>
    </border>
    <border>
      <left style="thin">
        <color rgb="FF545454"/>
      </left>
      <right style="thin">
        <color rgb="FF545454"/>
      </right>
      <top style="thin">
        <color rgb="FF545454"/>
      </top>
      <bottom style="thin">
        <color rgb="FF545454"/>
      </bottom>
      <diagonal/>
    </border>
    <border>
      <left style="thick">
        <color rgb="FF9E0000"/>
      </left>
      <right/>
      <top style="thin">
        <color rgb="FF000000"/>
      </top>
      <bottom style="thin">
        <color rgb="FF000000"/>
      </bottom>
      <diagonal/>
    </border>
    <border>
      <left/>
      <right style="thick">
        <color rgb="FF9E0000"/>
      </right>
      <top style="thin">
        <color rgb="FF000000"/>
      </top>
      <bottom style="thin">
        <color rgb="FF000000"/>
      </bottom>
      <diagonal/>
    </border>
    <border>
      <left style="thin">
        <color rgb="FF000000"/>
      </left>
      <right style="thick">
        <color rgb="FF9E0000"/>
      </right>
      <top style="thin">
        <color rgb="FF000000"/>
      </top>
      <bottom style="thin">
        <color rgb="FF000000"/>
      </bottom>
      <diagonal/>
    </border>
    <border>
      <left style="thick">
        <color rgb="FF9E0000"/>
      </left>
      <right style="thin">
        <color rgb="FF000000"/>
      </right>
      <top style="thin">
        <color rgb="FF000000"/>
      </top>
      <bottom style="thin">
        <color rgb="FF000000"/>
      </bottom>
      <diagonal/>
    </border>
    <border>
      <left style="thin">
        <color auto="1"/>
      </left>
      <right style="thick">
        <color rgb="FF9E0000"/>
      </right>
      <top style="thin">
        <color auto="1"/>
      </top>
      <bottom style="thin">
        <color auto="1"/>
      </bottom>
      <diagonal/>
    </border>
    <border>
      <left/>
      <right style="thick">
        <color rgb="FF9E0000"/>
      </right>
      <top/>
      <bottom/>
      <diagonal/>
    </border>
    <border>
      <left style="thick">
        <color rgb="FF9E0000"/>
      </left>
      <right style="thick">
        <color auto="1"/>
      </right>
      <top style="thin">
        <color rgb="FF000000"/>
      </top>
      <bottom style="thin">
        <color rgb="FF000000"/>
      </bottom>
      <diagonal/>
    </border>
    <border>
      <left style="thick">
        <color rgb="FF9E0000"/>
      </left>
      <right style="thick">
        <color auto="1"/>
      </right>
      <top style="thin">
        <color rgb="FF000000"/>
      </top>
      <bottom/>
      <diagonal/>
    </border>
    <border>
      <left style="thick">
        <color rgb="FF9E0000"/>
      </left>
      <right/>
      <top style="thin">
        <color rgb="FF000000"/>
      </top>
      <bottom/>
      <diagonal/>
    </border>
    <border>
      <left/>
      <right style="thick">
        <color rgb="FF9E0000"/>
      </right>
      <top style="thin">
        <color rgb="FF000000"/>
      </top>
      <bottom/>
      <diagonal/>
    </border>
    <border>
      <left style="thick">
        <color rgb="FF9E0000"/>
      </left>
      <right/>
      <top/>
      <bottom style="thin">
        <color rgb="FF000000"/>
      </bottom>
      <diagonal/>
    </border>
    <border>
      <left/>
      <right style="thick">
        <color rgb="FF9E0000"/>
      </right>
      <top/>
      <bottom style="thin">
        <color rgb="FF000000"/>
      </bottom>
      <diagonal/>
    </border>
    <border>
      <left style="thick">
        <color rgb="FF000000"/>
      </left>
      <right/>
      <top/>
      <bottom/>
      <diagonal/>
    </border>
    <border>
      <left/>
      <right style="thick">
        <color rgb="FF000000"/>
      </right>
      <top style="thin">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style="thin">
        <color rgb="FF000000"/>
      </top>
      <bottom/>
      <diagonal/>
    </border>
    <border>
      <left/>
      <right style="thick">
        <color rgb="FF000000"/>
      </right>
      <top style="thin">
        <color rgb="FF000000"/>
      </top>
      <bottom/>
      <diagonal/>
    </border>
    <border>
      <left/>
      <right style="thick">
        <color rgb="FF000000"/>
      </right>
      <top/>
      <bottom/>
      <diagonal/>
    </border>
    <border>
      <left style="thick">
        <color rgb="FF000000"/>
      </left>
      <right/>
      <top/>
      <bottom style="thin">
        <color rgb="FF000000"/>
      </bottom>
      <diagonal/>
    </border>
    <border>
      <left/>
      <right/>
      <top/>
      <bottom style="thick">
        <color auto="1"/>
      </bottom>
      <diagonal/>
    </border>
    <border>
      <left style="thick">
        <color rgb="FF000000"/>
      </left>
      <right/>
      <top style="thin">
        <color rgb="FF000000"/>
      </top>
      <bottom style="thin">
        <color rgb="FF000000"/>
      </bottom>
      <diagonal/>
    </border>
    <border>
      <left style="thin">
        <color rgb="FF000000"/>
      </left>
      <right style="thick">
        <color rgb="FF000000"/>
      </right>
      <top style="thick">
        <color rgb="FF000000"/>
      </top>
      <bottom style="thin">
        <color rgb="FF000000"/>
      </bottom>
      <diagonal/>
    </border>
    <border>
      <left/>
      <right/>
      <top/>
      <bottom style="thick">
        <color rgb="FF000000"/>
      </bottom>
      <diagonal/>
    </border>
    <border>
      <left style="thick">
        <color rgb="FF000000"/>
      </left>
      <right/>
      <top style="thick">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style="thick">
        <color rgb="FF000000"/>
      </right>
      <top style="thin">
        <color rgb="FF000000"/>
      </top>
      <bottom/>
      <diagonal/>
    </border>
    <border>
      <left style="thick">
        <color rgb="FF000000"/>
      </left>
      <right style="thick">
        <color rgb="FF000000"/>
      </right>
      <top/>
      <bottom/>
      <diagonal/>
    </border>
    <border>
      <left style="thin">
        <color rgb="FF000000"/>
      </left>
      <right style="thick">
        <color rgb="FF000000"/>
      </right>
      <top/>
      <bottom style="thin">
        <color rgb="FF000000"/>
      </bottom>
      <diagonal/>
    </border>
    <border>
      <left style="thin">
        <color auto="1"/>
      </left>
      <right style="thick">
        <color rgb="FF000000"/>
      </right>
      <top style="thin">
        <color auto="1"/>
      </top>
      <bottom style="thin">
        <color auto="1"/>
      </bottom>
      <diagonal/>
    </border>
    <border>
      <left style="thick">
        <color rgb="FF9E0000"/>
      </left>
      <right style="thick">
        <color rgb="FF000000"/>
      </right>
      <top style="thin">
        <color rgb="FF000000"/>
      </top>
      <bottom/>
      <diagonal/>
    </border>
    <border>
      <left style="thick">
        <color rgb="FF9E0000"/>
      </left>
      <right style="thick">
        <color rgb="FF000000"/>
      </right>
      <top/>
      <bottom style="thin">
        <color rgb="FF000000"/>
      </bottom>
      <diagonal/>
    </border>
    <border>
      <left style="thick">
        <color rgb="FF000000"/>
      </left>
      <right style="thin">
        <color rgb="FF000000"/>
      </right>
      <top style="thin">
        <color rgb="FF000000"/>
      </top>
      <bottom/>
      <diagonal/>
    </border>
    <border>
      <left style="thick">
        <color rgb="FF000000"/>
      </left>
      <right style="thin">
        <color rgb="FF000000"/>
      </right>
      <top/>
      <bottom style="thin">
        <color rgb="FF000000"/>
      </bottom>
      <diagonal/>
    </border>
  </borders>
  <cellStyleXfs count="5">
    <xf numFmtId="0" fontId="0" fillId="0" borderId="0"/>
    <xf numFmtId="0" fontId="2" fillId="0" borderId="0"/>
    <xf numFmtId="44" fontId="30" fillId="0" borderId="0" applyFont="0" applyFill="0" applyBorder="0" applyAlignment="0" applyProtection="0"/>
    <xf numFmtId="0" fontId="1" fillId="0" borderId="0"/>
    <xf numFmtId="44" fontId="51" fillId="0" borderId="0" applyFont="0" applyFill="0" applyBorder="0" applyAlignment="0" applyProtection="0"/>
  </cellStyleXfs>
  <cellXfs count="643">
    <xf numFmtId="0" fontId="0" fillId="0" borderId="0" xfId="0"/>
    <xf numFmtId="0" fontId="4" fillId="2" borderId="6" xfId="0" applyFont="1" applyFill="1" applyBorder="1" applyAlignment="1">
      <alignment horizontal="center" vertical="center" wrapText="1"/>
    </xf>
    <xf numFmtId="0" fontId="4" fillId="2" borderId="6" xfId="0" applyFont="1" applyFill="1" applyBorder="1" applyAlignment="1">
      <alignment horizontal="left" vertical="center" wrapText="1"/>
    </xf>
    <xf numFmtId="4" fontId="4" fillId="2" borderId="6" xfId="0" applyNumberFormat="1" applyFont="1" applyFill="1" applyBorder="1" applyAlignment="1">
      <alignment horizontal="center" vertical="center" wrapText="1"/>
    </xf>
    <xf numFmtId="0" fontId="4" fillId="0" borderId="6" xfId="0" applyFont="1" applyBorder="1" applyAlignment="1">
      <alignment horizontal="center" vertical="center" wrapText="1"/>
    </xf>
    <xf numFmtId="0" fontId="9" fillId="0" borderId="6" xfId="0" applyFont="1" applyBorder="1" applyAlignment="1">
      <alignment horizontal="left" vertical="center" wrapText="1"/>
    </xf>
    <xf numFmtId="4" fontId="9" fillId="0" borderId="6" xfId="0" applyNumberFormat="1" applyFont="1" applyBorder="1" applyAlignment="1">
      <alignment horizontal="center" vertical="center" wrapText="1"/>
    </xf>
    <xf numFmtId="4" fontId="9" fillId="0" borderId="6" xfId="0" applyNumberFormat="1" applyFont="1" applyBorder="1" applyAlignment="1">
      <alignment horizontal="right" vertical="center" wrapText="1"/>
    </xf>
    <xf numFmtId="0" fontId="9" fillId="0" borderId="6" xfId="0" applyFont="1" applyBorder="1" applyAlignment="1">
      <alignment horizontal="center" vertical="center" wrapText="1"/>
    </xf>
    <xf numFmtId="0" fontId="9" fillId="0" borderId="0" xfId="0" applyFont="1" applyAlignment="1">
      <alignment horizontal="left" vertical="center" wrapText="1"/>
    </xf>
    <xf numFmtId="0" fontId="4" fillId="0" borderId="0" xfId="0" applyFont="1" applyAlignment="1">
      <alignment horizontal="center" vertical="center" wrapText="1"/>
    </xf>
    <xf numFmtId="0" fontId="11" fillId="4" borderId="6" xfId="0" applyFont="1" applyFill="1" applyBorder="1" applyAlignment="1">
      <alignment horizontal="center" vertical="center" wrapText="1"/>
    </xf>
    <xf numFmtId="0" fontId="13" fillId="0" borderId="0" xfId="0" applyFont="1"/>
    <xf numFmtId="0" fontId="3" fillId="5" borderId="0" xfId="0" applyFont="1" applyFill="1" applyAlignment="1">
      <alignment horizontal="center" vertical="center" wrapText="1"/>
    </xf>
    <xf numFmtId="0" fontId="3" fillId="5"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6" xfId="0" applyFont="1" applyFill="1" applyBorder="1" applyAlignment="1">
      <alignment horizontal="center" vertical="center" wrapText="1"/>
    </xf>
    <xf numFmtId="0" fontId="11" fillId="5" borderId="6" xfId="0" applyFont="1" applyFill="1" applyBorder="1" applyAlignment="1">
      <alignment horizontal="center" vertical="center" wrapText="1"/>
    </xf>
    <xf numFmtId="0" fontId="14" fillId="0" borderId="0" xfId="0" applyFont="1" applyAlignment="1">
      <alignment vertical="center"/>
    </xf>
    <xf numFmtId="0" fontId="16" fillId="0" borderId="0" xfId="0" applyFont="1" applyAlignment="1">
      <alignment vertical="center"/>
    </xf>
    <xf numFmtId="0" fontId="11" fillId="7" borderId="6"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5" fillId="10" borderId="1" xfId="0" applyFont="1" applyFill="1" applyBorder="1" applyAlignment="1">
      <alignment horizontal="center" vertical="center" wrapText="1"/>
    </xf>
    <xf numFmtId="0" fontId="15" fillId="10" borderId="2" xfId="0" applyFont="1" applyFill="1" applyBorder="1" applyAlignment="1">
      <alignment horizontal="center" vertical="center" wrapText="1"/>
    </xf>
    <xf numFmtId="0" fontId="15" fillId="11" borderId="1" xfId="0" applyFont="1" applyFill="1" applyBorder="1" applyAlignment="1">
      <alignment horizontal="center" vertical="center" wrapText="1"/>
    </xf>
    <xf numFmtId="0" fontId="15" fillId="11" borderId="2" xfId="0" applyFont="1" applyFill="1" applyBorder="1" applyAlignment="1">
      <alignment horizontal="center" vertical="center" wrapText="1"/>
    </xf>
    <xf numFmtId="0" fontId="15" fillId="12" borderId="1" xfId="0" applyFont="1" applyFill="1" applyBorder="1" applyAlignment="1">
      <alignment horizontal="center" vertical="center" wrapText="1"/>
    </xf>
    <xf numFmtId="0" fontId="15" fillId="12" borderId="2" xfId="0" applyFont="1" applyFill="1" applyBorder="1" applyAlignment="1">
      <alignment horizontal="center" vertical="center" wrapText="1"/>
    </xf>
    <xf numFmtId="0" fontId="15" fillId="13" borderId="1" xfId="0" applyFont="1" applyFill="1" applyBorder="1" applyAlignment="1">
      <alignment horizontal="center" vertical="center" wrapText="1"/>
    </xf>
    <xf numFmtId="0" fontId="15" fillId="13" borderId="2" xfId="0" applyFont="1" applyFill="1" applyBorder="1" applyAlignment="1">
      <alignment horizontal="center" vertical="center" wrapText="1"/>
    </xf>
    <xf numFmtId="0" fontId="13" fillId="0" borderId="21" xfId="0" applyFont="1" applyBorder="1"/>
    <xf numFmtId="0" fontId="12" fillId="3" borderId="21" xfId="0" applyFont="1" applyFill="1" applyBorder="1"/>
    <xf numFmtId="0" fontId="0" fillId="15" borderId="0" xfId="0" applyFill="1" applyAlignment="1">
      <alignment horizontal="center" vertical="center" wrapText="1"/>
    </xf>
    <xf numFmtId="0" fontId="13" fillId="0" borderId="0" xfId="0" applyFont="1" applyAlignment="1">
      <alignment horizontal="center" vertical="center" wrapText="1"/>
    </xf>
    <xf numFmtId="0" fontId="0" fillId="16" borderId="0" xfId="0" applyFill="1"/>
    <xf numFmtId="0" fontId="0" fillId="0" borderId="21" xfId="0" applyBorder="1"/>
    <xf numFmtId="0" fontId="4" fillId="17" borderId="6" xfId="0" applyFont="1" applyFill="1" applyBorder="1" applyAlignment="1">
      <alignment horizontal="left" vertical="center" wrapText="1"/>
    </xf>
    <xf numFmtId="0" fontId="17" fillId="2" borderId="6" xfId="0" applyFont="1" applyFill="1" applyBorder="1" applyAlignment="1">
      <alignment horizontal="left" vertical="center" wrapText="1"/>
    </xf>
    <xf numFmtId="0" fontId="18" fillId="0" borderId="0" xfId="0" applyFont="1"/>
    <xf numFmtId="0" fontId="12" fillId="3" borderId="24" xfId="0" applyFont="1" applyFill="1" applyBorder="1" applyAlignment="1">
      <alignment vertical="center"/>
    </xf>
    <xf numFmtId="0" fontId="0" fillId="14" borderId="24" xfId="0" applyFill="1" applyBorder="1" applyAlignment="1">
      <alignment vertical="center" wrapText="1"/>
    </xf>
    <xf numFmtId="0" fontId="0" fillId="0" borderId="24" xfId="0" applyBorder="1" applyAlignment="1">
      <alignment vertical="center" wrapText="1"/>
    </xf>
    <xf numFmtId="0" fontId="13" fillId="0" borderId="24" xfId="0" applyFont="1" applyBorder="1" applyAlignment="1">
      <alignment vertical="center"/>
    </xf>
    <xf numFmtId="0" fontId="13" fillId="14" borderId="24" xfId="0" applyFont="1" applyFill="1" applyBorder="1" applyAlignment="1">
      <alignment vertical="center" wrapText="1"/>
    </xf>
    <xf numFmtId="0" fontId="13" fillId="0" borderId="24" xfId="0" applyFont="1" applyBorder="1" applyAlignment="1">
      <alignment vertical="center" wrapText="1"/>
    </xf>
    <xf numFmtId="0" fontId="12" fillId="3" borderId="22" xfId="0" applyFont="1" applyFill="1" applyBorder="1" applyAlignment="1">
      <alignment vertical="center"/>
    </xf>
    <xf numFmtId="0" fontId="13" fillId="14" borderId="23" xfId="0" applyFont="1" applyFill="1" applyBorder="1" applyAlignment="1">
      <alignment vertical="center" wrapText="1"/>
    </xf>
    <xf numFmtId="0" fontId="11" fillId="18" borderId="6"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5" fillId="6" borderId="2" xfId="0" applyFont="1" applyFill="1" applyBorder="1" applyAlignment="1">
      <alignment horizontal="center" vertical="center" wrapText="1"/>
    </xf>
    <xf numFmtId="0" fontId="9" fillId="19" borderId="6" xfId="0" applyFont="1" applyFill="1" applyBorder="1" applyAlignment="1">
      <alignment horizontal="left" vertical="center" wrapText="1"/>
    </xf>
    <xf numFmtId="0" fontId="9" fillId="19" borderId="6" xfId="0" applyFont="1" applyFill="1" applyBorder="1" applyAlignment="1">
      <alignment horizontal="center" vertical="center" wrapText="1"/>
    </xf>
    <xf numFmtId="164" fontId="9" fillId="19" borderId="6" xfId="0" applyNumberFormat="1" applyFont="1" applyFill="1" applyBorder="1" applyAlignment="1">
      <alignment horizontal="left" vertical="center" wrapText="1"/>
    </xf>
    <xf numFmtId="4" fontId="9" fillId="19" borderId="6" xfId="0" applyNumberFormat="1" applyFont="1" applyFill="1" applyBorder="1" applyAlignment="1">
      <alignment horizontal="right" vertical="center" wrapText="1"/>
    </xf>
    <xf numFmtId="0" fontId="4" fillId="17" borderId="6" xfId="0" applyFont="1" applyFill="1" applyBorder="1" applyAlignment="1">
      <alignment horizontal="center" vertical="center" wrapText="1"/>
    </xf>
    <xf numFmtId="0" fontId="9" fillId="20" borderId="6" xfId="0" applyFont="1" applyFill="1" applyBorder="1" applyAlignment="1">
      <alignment horizontal="center" vertical="center" wrapText="1"/>
    </xf>
    <xf numFmtId="0" fontId="9" fillId="20" borderId="6" xfId="0" applyFont="1" applyFill="1" applyBorder="1" applyAlignment="1">
      <alignment horizontal="left" vertical="center" wrapText="1"/>
    </xf>
    <xf numFmtId="0" fontId="11" fillId="7"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9" fillId="21" borderId="6" xfId="0" applyFont="1" applyFill="1" applyBorder="1" applyAlignment="1">
      <alignment horizontal="left" vertical="center" wrapText="1"/>
    </xf>
    <xf numFmtId="0" fontId="19" fillId="21" borderId="6" xfId="0" applyFont="1" applyFill="1" applyBorder="1" applyAlignment="1">
      <alignment horizontal="center" vertical="center" wrapText="1"/>
    </xf>
    <xf numFmtId="0" fontId="19" fillId="19" borderId="6" xfId="0" applyFont="1" applyFill="1" applyBorder="1" applyAlignment="1">
      <alignment horizontal="center" vertical="center" wrapText="1"/>
    </xf>
    <xf numFmtId="4" fontId="9" fillId="20" borderId="6" xfId="0" applyNumberFormat="1" applyFont="1" applyFill="1" applyBorder="1" applyAlignment="1">
      <alignment horizontal="right" vertical="center" wrapText="1"/>
    </xf>
    <xf numFmtId="0" fontId="4" fillId="16" borderId="6" xfId="0" applyFont="1" applyFill="1" applyBorder="1" applyAlignment="1">
      <alignment horizontal="center" vertical="center" wrapText="1"/>
    </xf>
    <xf numFmtId="0" fontId="9" fillId="16" borderId="6" xfId="0" applyFont="1" applyFill="1" applyBorder="1" applyAlignment="1">
      <alignment horizontal="left" vertical="center" wrapText="1"/>
    </xf>
    <xf numFmtId="0" fontId="9" fillId="16" borderId="6" xfId="0" applyFont="1" applyFill="1" applyBorder="1" applyAlignment="1">
      <alignment horizontal="center" vertical="center" wrapText="1"/>
    </xf>
    <xf numFmtId="4" fontId="9" fillId="16" borderId="6" xfId="0" applyNumberFormat="1" applyFont="1" applyFill="1" applyBorder="1" applyAlignment="1">
      <alignment horizontal="right" vertical="center" wrapText="1"/>
    </xf>
    <xf numFmtId="0" fontId="4" fillId="22" borderId="6" xfId="0" applyFont="1" applyFill="1" applyBorder="1" applyAlignment="1">
      <alignment horizontal="center" vertical="center" wrapText="1"/>
    </xf>
    <xf numFmtId="0" fontId="4" fillId="22" borderId="6" xfId="0" applyFont="1" applyFill="1" applyBorder="1" applyAlignment="1">
      <alignment horizontal="left" vertical="center" wrapText="1"/>
    </xf>
    <xf numFmtId="4" fontId="9" fillId="16" borderId="6" xfId="0" applyNumberFormat="1" applyFont="1" applyFill="1" applyBorder="1" applyAlignment="1">
      <alignment horizontal="center" vertical="center" wrapText="1"/>
    </xf>
    <xf numFmtId="4" fontId="17" fillId="16" borderId="6" xfId="0" applyNumberFormat="1" applyFont="1" applyFill="1" applyBorder="1" applyAlignment="1">
      <alignment horizontal="center" vertical="center" wrapText="1"/>
    </xf>
    <xf numFmtId="4" fontId="17" fillId="16" borderId="6" xfId="0" applyNumberFormat="1" applyFont="1" applyFill="1" applyBorder="1" applyAlignment="1">
      <alignment horizontal="left" vertical="center" wrapText="1"/>
    </xf>
    <xf numFmtId="4" fontId="9" fillId="19" borderId="6" xfId="0" applyNumberFormat="1" applyFont="1" applyFill="1" applyBorder="1" applyAlignment="1">
      <alignment horizontal="center" vertical="center" wrapText="1"/>
    </xf>
    <xf numFmtId="164" fontId="17" fillId="16" borderId="6" xfId="0" applyNumberFormat="1" applyFont="1" applyFill="1" applyBorder="1" applyAlignment="1">
      <alignment horizontal="center" vertical="center" wrapText="1"/>
    </xf>
    <xf numFmtId="3" fontId="9" fillId="20" borderId="6" xfId="0" applyNumberFormat="1" applyFont="1" applyFill="1" applyBorder="1" applyAlignment="1">
      <alignment horizontal="left" vertical="center" wrapText="1"/>
    </xf>
    <xf numFmtId="164" fontId="9" fillId="20" borderId="6" xfId="0" applyNumberFormat="1" applyFont="1" applyFill="1" applyBorder="1" applyAlignment="1">
      <alignment horizontal="left" vertical="center" wrapText="1"/>
    </xf>
    <xf numFmtId="0" fontId="9" fillId="19" borderId="6" xfId="0" applyFont="1" applyFill="1" applyBorder="1" applyAlignment="1">
      <alignment horizontal="right" vertical="center" wrapText="1"/>
    </xf>
    <xf numFmtId="0" fontId="17" fillId="16" borderId="6" xfId="0" applyFont="1" applyFill="1" applyBorder="1" applyAlignment="1">
      <alignment horizontal="left" vertical="center" wrapText="1"/>
    </xf>
    <xf numFmtId="4" fontId="17" fillId="16" borderId="3" xfId="0" applyNumberFormat="1" applyFont="1" applyFill="1" applyBorder="1" applyAlignment="1">
      <alignment horizontal="center" vertical="center" wrapText="1"/>
    </xf>
    <xf numFmtId="4" fontId="17" fillId="16" borderId="6" xfId="0" applyNumberFormat="1" applyFont="1" applyFill="1" applyBorder="1" applyAlignment="1">
      <alignment vertical="center" wrapText="1"/>
    </xf>
    <xf numFmtId="4" fontId="4" fillId="2" borderId="6" xfId="0" applyNumberFormat="1" applyFont="1" applyFill="1" applyBorder="1" applyAlignment="1">
      <alignment horizontal="left" vertical="center" wrapText="1"/>
    </xf>
    <xf numFmtId="0" fontId="22" fillId="12" borderId="2" xfId="0" applyFont="1" applyFill="1" applyBorder="1" applyAlignment="1">
      <alignment horizontal="center" vertical="center" wrapText="1"/>
    </xf>
    <xf numFmtId="4" fontId="22" fillId="12" borderId="2" xfId="0" applyNumberFormat="1" applyFont="1" applyFill="1" applyBorder="1" applyAlignment="1">
      <alignment horizontal="center" vertical="center" wrapText="1"/>
    </xf>
    <xf numFmtId="0" fontId="22" fillId="11" borderId="2" xfId="0" applyFont="1" applyFill="1" applyBorder="1" applyAlignment="1">
      <alignment horizontal="center" vertical="center" wrapText="1"/>
    </xf>
    <xf numFmtId="4" fontId="22" fillId="11" borderId="2" xfId="0" applyNumberFormat="1" applyFont="1" applyFill="1" applyBorder="1" applyAlignment="1">
      <alignment horizontal="center" vertical="center" wrapText="1"/>
    </xf>
    <xf numFmtId="0" fontId="22" fillId="10" borderId="2" xfId="0" applyFont="1" applyFill="1" applyBorder="1" applyAlignment="1">
      <alignment horizontal="center" vertical="center" wrapText="1"/>
    </xf>
    <xf numFmtId="4" fontId="22" fillId="10" borderId="2" xfId="0" applyNumberFormat="1" applyFont="1" applyFill="1" applyBorder="1" applyAlignment="1">
      <alignment horizontal="center" vertical="center" wrapText="1"/>
    </xf>
    <xf numFmtId="0" fontId="23" fillId="16" borderId="6" xfId="0" applyFont="1" applyFill="1" applyBorder="1" applyAlignment="1">
      <alignment horizontal="left" vertical="center" wrapText="1"/>
    </xf>
    <xf numFmtId="4" fontId="4" fillId="2" borderId="1" xfId="0" applyNumberFormat="1" applyFont="1" applyFill="1" applyBorder="1" applyAlignment="1">
      <alignment horizontal="left" vertical="center" wrapText="1"/>
    </xf>
    <xf numFmtId="0" fontId="15" fillId="23" borderId="26" xfId="0" applyFont="1" applyFill="1" applyBorder="1" applyAlignment="1">
      <alignment vertical="center" wrapText="1"/>
    </xf>
    <xf numFmtId="4" fontId="24" fillId="24" borderId="26" xfId="0" applyNumberFormat="1" applyFont="1" applyFill="1" applyBorder="1" applyAlignment="1">
      <alignment horizontal="left" vertical="center" wrapText="1"/>
    </xf>
    <xf numFmtId="4" fontId="25" fillId="25" borderId="26" xfId="0" applyNumberFormat="1" applyFont="1" applyFill="1" applyBorder="1" applyAlignment="1">
      <alignment vertical="center" wrapText="1"/>
    </xf>
    <xf numFmtId="0" fontId="4" fillId="2" borderId="3" xfId="0" applyFont="1" applyFill="1" applyBorder="1" applyAlignment="1">
      <alignment horizontal="left" vertical="center" wrapText="1"/>
    </xf>
    <xf numFmtId="0" fontId="15" fillId="23" borderId="15" xfId="0" applyFont="1" applyFill="1" applyBorder="1" applyAlignment="1">
      <alignment vertical="center" wrapText="1"/>
    </xf>
    <xf numFmtId="4" fontId="15" fillId="23" borderId="16" xfId="0" applyNumberFormat="1" applyFont="1" applyFill="1" applyBorder="1" applyAlignment="1">
      <alignment vertical="center" wrapText="1"/>
    </xf>
    <xf numFmtId="0" fontId="15" fillId="23" borderId="15" xfId="0" applyFont="1" applyFill="1" applyBorder="1" applyAlignment="1">
      <alignment horizontal="center" vertical="center" wrapText="1"/>
    </xf>
    <xf numFmtId="0" fontId="11" fillId="4" borderId="3" xfId="0" applyFont="1" applyFill="1" applyBorder="1" applyAlignment="1">
      <alignment horizontal="center" vertical="center" wrapText="1"/>
    </xf>
    <xf numFmtId="4" fontId="9" fillId="20" borderId="6" xfId="0" applyNumberFormat="1" applyFont="1" applyFill="1" applyBorder="1" applyAlignment="1">
      <alignment horizontal="center" vertical="center" wrapText="1"/>
    </xf>
    <xf numFmtId="0" fontId="0" fillId="20" borderId="0" xfId="0" applyFill="1"/>
    <xf numFmtId="4" fontId="19" fillId="19" borderId="6" xfId="0" applyNumberFormat="1" applyFont="1" applyFill="1" applyBorder="1" applyAlignment="1">
      <alignment horizontal="center" vertical="center" wrapText="1"/>
    </xf>
    <xf numFmtId="4" fontId="4" fillId="17" borderId="6" xfId="0" applyNumberFormat="1" applyFont="1" applyFill="1" applyBorder="1" applyAlignment="1">
      <alignment horizontal="center" vertical="center" wrapText="1"/>
    </xf>
    <xf numFmtId="3" fontId="19" fillId="19" borderId="6" xfId="0" applyNumberFormat="1" applyFont="1" applyFill="1" applyBorder="1" applyAlignment="1">
      <alignment horizontal="left" vertical="center" wrapText="1"/>
    </xf>
    <xf numFmtId="165" fontId="9" fillId="19" borderId="6" xfId="0" applyNumberFormat="1" applyFont="1" applyFill="1" applyBorder="1" applyAlignment="1">
      <alignment horizontal="left" vertical="center" wrapText="1"/>
    </xf>
    <xf numFmtId="0" fontId="19" fillId="19" borderId="6" xfId="0" applyFont="1" applyFill="1" applyBorder="1" applyAlignment="1">
      <alignment horizontal="left" vertical="center" wrapText="1"/>
    </xf>
    <xf numFmtId="4" fontId="9" fillId="19" borderId="6" xfId="0" applyNumberFormat="1" applyFont="1" applyFill="1" applyBorder="1" applyAlignment="1">
      <alignment horizontal="left" vertical="center" wrapText="1"/>
    </xf>
    <xf numFmtId="0" fontId="19" fillId="19" borderId="6" xfId="0" applyFont="1" applyFill="1" applyBorder="1" applyAlignment="1">
      <alignment horizontal="right" vertical="center" wrapText="1"/>
    </xf>
    <xf numFmtId="4" fontId="19" fillId="19" borderId="6" xfId="0" applyNumberFormat="1" applyFont="1" applyFill="1" applyBorder="1" applyAlignment="1">
      <alignment horizontal="right" vertical="center" wrapText="1"/>
    </xf>
    <xf numFmtId="0" fontId="22" fillId="13" borderId="2" xfId="0" applyFont="1" applyFill="1" applyBorder="1" applyAlignment="1">
      <alignment horizontal="center" vertical="center" wrapText="1"/>
    </xf>
    <xf numFmtId="4" fontId="22" fillId="13" borderId="2" xfId="0" applyNumberFormat="1" applyFont="1" applyFill="1" applyBorder="1" applyAlignment="1">
      <alignment horizontal="center" vertical="center" wrapText="1"/>
    </xf>
    <xf numFmtId="4" fontId="23" fillId="19" borderId="6" xfId="0" applyNumberFormat="1" applyFont="1" applyFill="1" applyBorder="1" applyAlignment="1">
      <alignment horizontal="center" vertical="center" wrapText="1"/>
    </xf>
    <xf numFmtId="166" fontId="9" fillId="19" borderId="6" xfId="0" applyNumberFormat="1" applyFont="1" applyFill="1" applyBorder="1" applyAlignment="1">
      <alignment horizontal="center" vertical="center" wrapText="1"/>
    </xf>
    <xf numFmtId="4" fontId="17" fillId="20" borderId="6" xfId="0" applyNumberFormat="1" applyFont="1" applyFill="1" applyBorder="1" applyAlignment="1">
      <alignment vertical="center" wrapText="1"/>
    </xf>
    <xf numFmtId="4" fontId="17" fillId="20" borderId="3" xfId="0" applyNumberFormat="1" applyFont="1" applyFill="1" applyBorder="1" applyAlignment="1">
      <alignment horizontal="center" vertical="center" wrapText="1"/>
    </xf>
    <xf numFmtId="0" fontId="23" fillId="20" borderId="6" xfId="0" applyFont="1" applyFill="1" applyBorder="1" applyAlignment="1">
      <alignment horizontal="left" vertical="center" wrapText="1"/>
    </xf>
    <xf numFmtId="0" fontId="19" fillId="20" borderId="6" xfId="0" applyFont="1" applyFill="1" applyBorder="1" applyAlignment="1">
      <alignment horizontal="left" vertical="center" wrapText="1"/>
    </xf>
    <xf numFmtId="0" fontId="9" fillId="20" borderId="3" xfId="0" applyFont="1" applyFill="1" applyBorder="1" applyAlignment="1">
      <alignment horizontal="center" vertical="center" wrapText="1"/>
    </xf>
    <xf numFmtId="0" fontId="26" fillId="16" borderId="6" xfId="0" applyFont="1" applyFill="1" applyBorder="1" applyAlignment="1">
      <alignment horizontal="center" vertical="center" wrapText="1"/>
    </xf>
    <xf numFmtId="0" fontId="27" fillId="0" borderId="6" xfId="0" applyFont="1" applyBorder="1" applyAlignment="1">
      <alignment horizontal="left" vertical="center" wrapText="1"/>
    </xf>
    <xf numFmtId="0" fontId="28" fillId="16" borderId="6" xfId="0" applyFont="1" applyFill="1" applyBorder="1" applyAlignment="1">
      <alignment horizontal="left" vertical="center" wrapText="1"/>
    </xf>
    <xf numFmtId="0" fontId="29" fillId="16" borderId="6" xfId="0" applyFont="1" applyFill="1" applyBorder="1" applyAlignment="1">
      <alignment horizontal="left" vertical="center" wrapText="1"/>
    </xf>
    <xf numFmtId="4" fontId="9" fillId="20" borderId="3" xfId="0" applyNumberFormat="1" applyFont="1" applyFill="1" applyBorder="1" applyAlignment="1">
      <alignment horizontal="center" vertical="center" wrapText="1"/>
    </xf>
    <xf numFmtId="4" fontId="17" fillId="20" borderId="5" xfId="0" applyNumberFormat="1" applyFont="1" applyFill="1" applyBorder="1" applyAlignment="1">
      <alignment horizontal="center" vertical="center" wrapText="1"/>
    </xf>
    <xf numFmtId="0" fontId="23" fillId="20" borderId="13" xfId="0" applyFont="1" applyFill="1" applyBorder="1" applyAlignment="1">
      <alignment horizontal="left" vertical="center" wrapText="1"/>
    </xf>
    <xf numFmtId="4" fontId="19" fillId="20" borderId="6" xfId="0" applyNumberFormat="1" applyFont="1" applyFill="1" applyBorder="1" applyAlignment="1">
      <alignment horizontal="right" vertical="center" wrapText="1"/>
    </xf>
    <xf numFmtId="0" fontId="10" fillId="0" borderId="0" xfId="0" applyFont="1"/>
    <xf numFmtId="0" fontId="5" fillId="16" borderId="6" xfId="0" applyFont="1" applyFill="1" applyBorder="1" applyAlignment="1">
      <alignment horizontal="center" vertical="center" wrapText="1"/>
    </xf>
    <xf numFmtId="0" fontId="9" fillId="20" borderId="3" xfId="0" applyFont="1" applyFill="1" applyBorder="1" applyAlignment="1">
      <alignment horizontal="left" vertical="center" wrapText="1"/>
    </xf>
    <xf numFmtId="0" fontId="9" fillId="0" borderId="3" xfId="0" applyFont="1" applyBorder="1" applyAlignment="1">
      <alignment horizontal="left" vertical="center" wrapText="1"/>
    </xf>
    <xf numFmtId="0" fontId="9" fillId="19" borderId="3" xfId="0" applyFont="1" applyFill="1" applyBorder="1" applyAlignment="1">
      <alignment horizontal="center" vertical="center" wrapText="1"/>
    </xf>
    <xf numFmtId="0" fontId="7" fillId="0" borderId="0" xfId="0" applyFont="1"/>
    <xf numFmtId="4" fontId="24" fillId="27" borderId="26" xfId="0" applyNumberFormat="1" applyFont="1" applyFill="1" applyBorder="1" applyAlignment="1">
      <alignment horizontal="left" vertical="center" wrapText="1"/>
    </xf>
    <xf numFmtId="0" fontId="7" fillId="0" borderId="21" xfId="0" applyFont="1" applyBorder="1"/>
    <xf numFmtId="0" fontId="12" fillId="0" borderId="21" xfId="0" applyFont="1" applyBorder="1"/>
    <xf numFmtId="44" fontId="0" fillId="0" borderId="21" xfId="2" applyFont="1" applyBorder="1"/>
    <xf numFmtId="0" fontId="10" fillId="16" borderId="21" xfId="0" applyFont="1" applyFill="1" applyBorder="1"/>
    <xf numFmtId="44" fontId="0" fillId="16" borderId="21" xfId="2" applyFont="1" applyFill="1" applyBorder="1"/>
    <xf numFmtId="0" fontId="13" fillId="16" borderId="21" xfId="0" applyFont="1" applyFill="1" applyBorder="1"/>
    <xf numFmtId="0" fontId="31" fillId="28" borderId="21" xfId="0" applyFont="1" applyFill="1" applyBorder="1" applyAlignment="1">
      <alignment horizontal="center" vertical="center"/>
    </xf>
    <xf numFmtId="44" fontId="9" fillId="19" borderId="6" xfId="0" applyNumberFormat="1" applyFont="1" applyFill="1" applyBorder="1" applyAlignment="1">
      <alignment horizontal="center" vertical="center" wrapText="1"/>
    </xf>
    <xf numFmtId="4" fontId="15" fillId="23" borderId="15" xfId="0" applyNumberFormat="1" applyFont="1" applyFill="1" applyBorder="1" applyAlignment="1">
      <alignment vertical="center" wrapText="1"/>
    </xf>
    <xf numFmtId="0" fontId="3" fillId="29" borderId="6" xfId="0" applyFont="1" applyFill="1" applyBorder="1" applyAlignment="1">
      <alignment horizontal="center" vertical="center" wrapText="1"/>
    </xf>
    <xf numFmtId="0" fontId="16" fillId="0" borderId="0" xfId="0" applyFont="1" applyAlignment="1">
      <alignment horizontal="left" vertical="center"/>
    </xf>
    <xf numFmtId="0" fontId="3" fillId="29" borderId="1" xfId="0" applyFont="1" applyFill="1" applyBorder="1" applyAlignment="1">
      <alignment horizontal="center" vertical="center" wrapText="1"/>
    </xf>
    <xf numFmtId="4" fontId="25" fillId="25" borderId="7" xfId="0" applyNumberFormat="1" applyFont="1" applyFill="1" applyBorder="1" applyAlignment="1">
      <alignment vertical="center" wrapText="1"/>
    </xf>
    <xf numFmtId="0" fontId="9" fillId="0" borderId="1" xfId="0" applyFont="1" applyBorder="1" applyAlignment="1">
      <alignment horizontal="left" vertical="center" wrapText="1"/>
    </xf>
    <xf numFmtId="0" fontId="9" fillId="16" borderId="1" xfId="0" applyFont="1" applyFill="1" applyBorder="1" applyAlignment="1">
      <alignment horizontal="left" vertical="center" wrapText="1"/>
    </xf>
    <xf numFmtId="0" fontId="9" fillId="20"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3" fillId="29" borderId="21" xfId="0" applyFont="1" applyFill="1" applyBorder="1" applyAlignment="1">
      <alignment horizontal="center" vertical="center" wrapText="1"/>
    </xf>
    <xf numFmtId="0" fontId="0" fillId="16" borderId="21" xfId="0" applyFill="1" applyBorder="1"/>
    <xf numFmtId="0" fontId="3" fillId="7" borderId="6" xfId="0" applyFont="1" applyFill="1" applyBorder="1" applyAlignment="1">
      <alignment horizontal="center" vertical="center" wrapText="1"/>
    </xf>
    <xf numFmtId="44" fontId="19" fillId="19" borderId="6" xfId="0" applyNumberFormat="1" applyFont="1" applyFill="1" applyBorder="1" applyAlignment="1">
      <alignment horizontal="center" vertical="center" wrapText="1"/>
    </xf>
    <xf numFmtId="0" fontId="3" fillId="9" borderId="6" xfId="0" applyFont="1" applyFill="1" applyBorder="1" applyAlignment="1">
      <alignment horizontal="center" vertical="center" wrapText="1"/>
    </xf>
    <xf numFmtId="0" fontId="3" fillId="4" borderId="6" xfId="0" applyFont="1" applyFill="1" applyBorder="1" applyAlignment="1">
      <alignment horizontal="center" vertical="center" wrapText="1"/>
    </xf>
    <xf numFmtId="44" fontId="9" fillId="19" borderId="6" xfId="0" applyNumberFormat="1" applyFont="1" applyFill="1" applyBorder="1" applyAlignment="1">
      <alignment horizontal="left" vertical="center" wrapText="1"/>
    </xf>
    <xf numFmtId="0" fontId="11" fillId="29" borderId="3" xfId="0" applyFont="1" applyFill="1" applyBorder="1" applyAlignment="1">
      <alignment horizontal="center" vertical="center" wrapText="1"/>
    </xf>
    <xf numFmtId="0" fontId="26" fillId="16" borderId="6" xfId="0" applyFont="1" applyFill="1" applyBorder="1" applyAlignment="1">
      <alignment horizontal="left" vertical="center" wrapText="1"/>
    </xf>
    <xf numFmtId="44" fontId="9" fillId="19" borderId="3" xfId="0" applyNumberFormat="1" applyFont="1" applyFill="1" applyBorder="1" applyAlignment="1">
      <alignment horizontal="center" vertical="center" wrapText="1"/>
    </xf>
    <xf numFmtId="44" fontId="9" fillId="20" borderId="3" xfId="0" applyNumberFormat="1" applyFont="1" applyFill="1" applyBorder="1" applyAlignment="1">
      <alignment horizontal="center" vertical="center" wrapText="1"/>
    </xf>
    <xf numFmtId="0" fontId="9" fillId="19" borderId="25" xfId="0" applyFont="1" applyFill="1" applyBorder="1" applyAlignment="1">
      <alignment horizontal="left" vertical="center" wrapText="1"/>
    </xf>
    <xf numFmtId="44" fontId="9" fillId="20" borderId="6" xfId="0" applyNumberFormat="1" applyFont="1" applyFill="1" applyBorder="1" applyAlignment="1">
      <alignment horizontal="center" vertical="center" wrapText="1"/>
    </xf>
    <xf numFmtId="167" fontId="25" fillId="25" borderId="26" xfId="0" applyNumberFormat="1" applyFont="1" applyFill="1" applyBorder="1" applyAlignment="1">
      <alignment vertical="center" wrapText="1"/>
    </xf>
    <xf numFmtId="0" fontId="10" fillId="0" borderId="24" xfId="0" applyFont="1" applyBorder="1" applyAlignment="1">
      <alignment vertical="center" wrapText="1"/>
    </xf>
    <xf numFmtId="0" fontId="32" fillId="0" borderId="6" xfId="0" applyFont="1" applyBorder="1" applyAlignment="1">
      <alignment horizontal="left" vertical="top" wrapText="1" indent="1"/>
    </xf>
    <xf numFmtId="0" fontId="32" fillId="0" borderId="6" xfId="0" applyFont="1" applyBorder="1" applyAlignment="1">
      <alignment horizontal="center" vertical="top" wrapText="1"/>
    </xf>
    <xf numFmtId="0" fontId="32" fillId="0" borderId="6" xfId="0" applyFont="1" applyBorder="1" applyAlignment="1">
      <alignment horizontal="left" vertical="top" wrapText="1"/>
    </xf>
    <xf numFmtId="0" fontId="32" fillId="19" borderId="6" xfId="0" applyFont="1" applyFill="1" applyBorder="1" applyAlignment="1">
      <alignment horizontal="left" vertical="top" wrapText="1"/>
    </xf>
    <xf numFmtId="0" fontId="32" fillId="19" borderId="6" xfId="0" applyFont="1" applyFill="1" applyBorder="1" applyAlignment="1">
      <alignment horizontal="center" vertical="center" wrapText="1"/>
    </xf>
    <xf numFmtId="0" fontId="32" fillId="19" borderId="6" xfId="0" applyFont="1" applyFill="1" applyBorder="1" applyAlignment="1">
      <alignment horizontal="left" vertical="top" wrapText="1" indent="1"/>
    </xf>
    <xf numFmtId="0" fontId="32" fillId="19" borderId="6" xfId="0" applyFont="1" applyFill="1" applyBorder="1" applyAlignment="1">
      <alignment vertical="top" wrapText="1"/>
    </xf>
    <xf numFmtId="0" fontId="32" fillId="19" borderId="6" xfId="0" applyFont="1" applyFill="1" applyBorder="1" applyAlignment="1">
      <alignment horizontal="left" vertical="center" wrapText="1"/>
    </xf>
    <xf numFmtId="0" fontId="32" fillId="20" borderId="6" xfId="0" applyFont="1" applyFill="1" applyBorder="1" applyAlignment="1">
      <alignment vertical="top" wrapText="1"/>
    </xf>
    <xf numFmtId="0" fontId="32" fillId="20" borderId="6" xfId="0" applyFont="1" applyFill="1" applyBorder="1" applyAlignment="1">
      <alignment horizontal="center" vertical="center" wrapText="1"/>
    </xf>
    <xf numFmtId="0" fontId="32" fillId="19" borderId="6" xfId="0" applyFont="1" applyFill="1" applyBorder="1" applyAlignment="1">
      <alignment horizontal="left" vertical="center" wrapText="1" indent="1"/>
    </xf>
    <xf numFmtId="0" fontId="32" fillId="19" borderId="6" xfId="0" applyFont="1" applyFill="1" applyBorder="1" applyAlignment="1">
      <alignment horizontal="left" vertical="center" wrapText="1" indent="2"/>
    </xf>
    <xf numFmtId="0" fontId="34" fillId="19" borderId="6" xfId="0" applyFont="1" applyFill="1" applyBorder="1" applyAlignment="1">
      <alignment horizontal="left" vertical="center" wrapText="1"/>
    </xf>
    <xf numFmtId="0" fontId="34" fillId="19" borderId="1" xfId="0" applyFont="1" applyFill="1" applyBorder="1" applyAlignment="1">
      <alignment horizontal="left" vertical="center" wrapText="1"/>
    </xf>
    <xf numFmtId="0" fontId="33" fillId="0" borderId="6" xfId="0" applyFont="1" applyBorder="1" applyAlignment="1">
      <alignment horizontal="left" vertical="center" wrapText="1"/>
    </xf>
    <xf numFmtId="0" fontId="33" fillId="19" borderId="6" xfId="0" applyFont="1" applyFill="1" applyBorder="1" applyAlignment="1">
      <alignment horizontal="left" vertical="top" wrapText="1"/>
    </xf>
    <xf numFmtId="0" fontId="32" fillId="20" borderId="6" xfId="0" applyFont="1" applyFill="1" applyBorder="1" applyAlignment="1">
      <alignment horizontal="left" vertical="top" wrapText="1"/>
    </xf>
    <xf numFmtId="0" fontId="32" fillId="20" borderId="6" xfId="0" applyFont="1" applyFill="1" applyBorder="1" applyAlignment="1">
      <alignment horizontal="left" vertical="center" wrapText="1"/>
    </xf>
    <xf numFmtId="2" fontId="9" fillId="19" borderId="6" xfId="0" applyNumberFormat="1" applyFont="1" applyFill="1" applyBorder="1" applyAlignment="1">
      <alignment horizontal="center" vertical="center" wrapText="1"/>
    </xf>
    <xf numFmtId="0" fontId="10" fillId="19" borderId="0" xfId="0" applyFont="1" applyFill="1" applyAlignment="1">
      <alignment wrapText="1"/>
    </xf>
    <xf numFmtId="2" fontId="9" fillId="20" borderId="6" xfId="0" applyNumberFormat="1" applyFont="1" applyFill="1" applyBorder="1" applyAlignment="1">
      <alignment horizontal="center" vertical="center" wrapText="1"/>
    </xf>
    <xf numFmtId="0" fontId="6" fillId="16" borderId="6" xfId="0" applyFont="1" applyFill="1" applyBorder="1" applyAlignment="1">
      <alignment horizontal="left" vertical="center" wrapText="1"/>
    </xf>
    <xf numFmtId="0" fontId="4" fillId="16" borderId="6" xfId="0" applyFont="1" applyFill="1" applyBorder="1" applyAlignment="1">
      <alignment horizontal="left" vertical="center" wrapText="1"/>
    </xf>
    <xf numFmtId="0" fontId="36" fillId="19" borderId="29" xfId="0" applyFont="1" applyFill="1" applyBorder="1" applyAlignment="1">
      <alignment horizontal="center" vertical="center" wrapText="1"/>
    </xf>
    <xf numFmtId="0" fontId="37" fillId="19" borderId="29" xfId="0" applyFont="1" applyFill="1" applyBorder="1" applyAlignment="1">
      <alignment horizontal="center" vertical="center" wrapText="1"/>
    </xf>
    <xf numFmtId="0" fontId="36" fillId="20" borderId="29" xfId="0" applyFont="1" applyFill="1" applyBorder="1" applyAlignment="1">
      <alignment horizontal="center" vertical="center" wrapText="1"/>
    </xf>
    <xf numFmtId="0" fontId="37" fillId="20" borderId="29" xfId="0" applyFont="1" applyFill="1" applyBorder="1" applyAlignment="1">
      <alignment horizontal="center" vertical="center" wrapText="1"/>
    </xf>
    <xf numFmtId="0" fontId="3" fillId="18" borderId="6"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5" fillId="16" borderId="6" xfId="0" quotePrefix="1" applyFont="1" applyFill="1" applyBorder="1" applyAlignment="1">
      <alignment horizontal="center" vertical="center" wrapText="1"/>
    </xf>
    <xf numFmtId="165" fontId="9" fillId="19" borderId="6" xfId="0" applyNumberFormat="1" applyFont="1" applyFill="1" applyBorder="1" applyAlignment="1">
      <alignment horizontal="center" vertical="center" wrapText="1"/>
    </xf>
    <xf numFmtId="0" fontId="18" fillId="0" borderId="6" xfId="0" applyFont="1" applyBorder="1" applyAlignment="1">
      <alignment horizontal="left" vertical="center" wrapText="1"/>
    </xf>
    <xf numFmtId="0" fontId="18" fillId="20" borderId="6" xfId="0" applyFont="1" applyFill="1" applyBorder="1" applyAlignment="1">
      <alignment horizontal="left" vertical="center" wrapText="1"/>
    </xf>
    <xf numFmtId="0" fontId="27" fillId="0" borderId="6" xfId="0" quotePrefix="1" applyFont="1" applyBorder="1" applyAlignment="1">
      <alignment horizontal="center" vertical="center" wrapText="1"/>
    </xf>
    <xf numFmtId="168" fontId="9" fillId="19" borderId="6" xfId="0" applyNumberFormat="1" applyFont="1" applyFill="1" applyBorder="1" applyAlignment="1">
      <alignment horizontal="center" vertical="center" wrapText="1"/>
    </xf>
    <xf numFmtId="0" fontId="27" fillId="0" borderId="6" xfId="0" applyFont="1" applyBorder="1" applyAlignment="1">
      <alignment horizontal="center" vertical="center" wrapText="1"/>
    </xf>
    <xf numFmtId="0" fontId="27" fillId="20" borderId="6" xfId="0" applyFont="1" applyFill="1" applyBorder="1" applyAlignment="1">
      <alignment horizontal="center" vertical="center" wrapText="1"/>
    </xf>
    <xf numFmtId="0" fontId="38" fillId="0" borderId="6" xfId="0" applyFont="1" applyBorder="1" applyAlignment="1">
      <alignment horizontal="center" vertical="center" wrapText="1"/>
    </xf>
    <xf numFmtId="0" fontId="27" fillId="16" borderId="6" xfId="0" applyFont="1" applyFill="1" applyBorder="1" applyAlignment="1">
      <alignment horizontal="center" vertical="center" wrapText="1"/>
    </xf>
    <xf numFmtId="0" fontId="10" fillId="20" borderId="0" xfId="0" applyFont="1" applyFill="1"/>
    <xf numFmtId="44" fontId="0" fillId="20" borderId="0" xfId="2" applyFont="1" applyFill="1" applyBorder="1"/>
    <xf numFmtId="44" fontId="39" fillId="16" borderId="21" xfId="2" applyFont="1" applyFill="1" applyBorder="1"/>
    <xf numFmtId="0" fontId="39" fillId="19" borderId="0" xfId="0" applyFont="1" applyFill="1" applyAlignment="1">
      <alignment wrapText="1"/>
    </xf>
    <xf numFmtId="0" fontId="40" fillId="19" borderId="6" xfId="0" applyFont="1" applyFill="1" applyBorder="1" applyAlignment="1">
      <alignment horizontal="left" vertical="center" wrapText="1"/>
    </xf>
    <xf numFmtId="4" fontId="9" fillId="0" borderId="3" xfId="0" applyNumberFormat="1" applyFont="1" applyBorder="1" applyAlignment="1">
      <alignment horizontal="center" vertical="center" wrapText="1"/>
    </xf>
    <xf numFmtId="0" fontId="8" fillId="19" borderId="6" xfId="0" applyFont="1" applyFill="1" applyBorder="1" applyAlignment="1">
      <alignment horizontal="center" vertical="center" wrapText="1"/>
    </xf>
    <xf numFmtId="165" fontId="9" fillId="20" borderId="6" xfId="0" applyNumberFormat="1" applyFont="1" applyFill="1" applyBorder="1" applyAlignment="1">
      <alignment horizontal="left" vertical="center" wrapText="1"/>
    </xf>
    <xf numFmtId="169" fontId="9" fillId="20" borderId="6" xfId="0" applyNumberFormat="1" applyFont="1" applyFill="1" applyBorder="1" applyAlignment="1">
      <alignment horizontal="center" vertical="center" wrapText="1"/>
    </xf>
    <xf numFmtId="0" fontId="39" fillId="0" borderId="0" xfId="0" applyFont="1"/>
    <xf numFmtId="44" fontId="9" fillId="20" borderId="6" xfId="0" applyNumberFormat="1" applyFont="1" applyFill="1" applyBorder="1" applyAlignment="1">
      <alignment horizontal="left" vertical="center" wrapText="1"/>
    </xf>
    <xf numFmtId="4" fontId="41" fillId="19" borderId="6" xfId="0" applyNumberFormat="1" applyFont="1" applyFill="1" applyBorder="1" applyAlignment="1">
      <alignment horizontal="center" vertical="center" wrapText="1"/>
    </xf>
    <xf numFmtId="0" fontId="42" fillId="19" borderId="6" xfId="0" applyFont="1" applyFill="1" applyBorder="1" applyAlignment="1">
      <alignment horizontal="center" vertical="center" wrapText="1"/>
    </xf>
    <xf numFmtId="0" fontId="42" fillId="21" borderId="6" xfId="0" applyFont="1" applyFill="1" applyBorder="1" applyAlignment="1">
      <alignment horizontal="center" vertical="center" wrapText="1"/>
    </xf>
    <xf numFmtId="0" fontId="42" fillId="19" borderId="6" xfId="0" applyFont="1" applyFill="1" applyBorder="1" applyAlignment="1">
      <alignment horizontal="left" vertical="center" wrapText="1"/>
    </xf>
    <xf numFmtId="0" fontId="42" fillId="21" borderId="6" xfId="0" applyFont="1" applyFill="1" applyBorder="1" applyAlignment="1">
      <alignment horizontal="left" vertical="center" wrapText="1"/>
    </xf>
    <xf numFmtId="4" fontId="42" fillId="19" borderId="6" xfId="0" applyNumberFormat="1" applyFont="1" applyFill="1" applyBorder="1" applyAlignment="1">
      <alignment horizontal="center" vertical="center" wrapText="1"/>
    </xf>
    <xf numFmtId="4" fontId="23" fillId="20" borderId="6" xfId="0" applyNumberFormat="1" applyFont="1" applyFill="1" applyBorder="1" applyAlignment="1">
      <alignment horizontal="center" vertical="center" wrapText="1"/>
    </xf>
    <xf numFmtId="166" fontId="9" fillId="20" borderId="6" xfId="0" applyNumberFormat="1" applyFont="1" applyFill="1" applyBorder="1" applyAlignment="1">
      <alignment horizontal="center" vertical="center" wrapText="1"/>
    </xf>
    <xf numFmtId="169" fontId="9" fillId="19" borderId="6" xfId="0" applyNumberFormat="1" applyFont="1" applyFill="1" applyBorder="1" applyAlignment="1">
      <alignment horizontal="center" vertical="center" wrapText="1"/>
    </xf>
    <xf numFmtId="0" fontId="42" fillId="20" borderId="6" xfId="0" applyFont="1" applyFill="1" applyBorder="1" applyAlignment="1">
      <alignment horizontal="left" vertical="center" wrapText="1"/>
    </xf>
    <xf numFmtId="0" fontId="42" fillId="20" borderId="6" xfId="0" applyFont="1" applyFill="1" applyBorder="1" applyAlignment="1">
      <alignment horizontal="center" vertical="center" wrapText="1"/>
    </xf>
    <xf numFmtId="2" fontId="9" fillId="20" borderId="3" xfId="0" applyNumberFormat="1" applyFont="1" applyFill="1" applyBorder="1" applyAlignment="1">
      <alignment horizontal="center" vertical="center" wrapText="1"/>
    </xf>
    <xf numFmtId="169" fontId="9" fillId="20" borderId="3" xfId="0" applyNumberFormat="1" applyFont="1" applyFill="1" applyBorder="1" applyAlignment="1">
      <alignment horizontal="center" vertical="center" wrapText="1"/>
    </xf>
    <xf numFmtId="0" fontId="43" fillId="20" borderId="3" xfId="0" applyFont="1" applyFill="1" applyBorder="1" applyAlignment="1">
      <alignment horizontal="left" vertical="center" wrapText="1"/>
    </xf>
    <xf numFmtId="0" fontId="11" fillId="7" borderId="1" xfId="0" applyFont="1" applyFill="1" applyBorder="1" applyAlignment="1">
      <alignment horizontal="center" vertical="center" wrapText="1"/>
    </xf>
    <xf numFmtId="0" fontId="11" fillId="9" borderId="1" xfId="0" applyFont="1" applyFill="1" applyBorder="1" applyAlignment="1">
      <alignment horizontal="center" vertical="center" wrapText="1"/>
    </xf>
    <xf numFmtId="0" fontId="11" fillId="9" borderId="3"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44" fillId="21" borderId="6" xfId="0" applyFont="1" applyFill="1" applyBorder="1" applyAlignment="1">
      <alignment horizontal="center" vertical="center" wrapText="1"/>
    </xf>
    <xf numFmtId="0" fontId="4" fillId="17" borderId="3" xfId="0" applyFont="1" applyFill="1" applyBorder="1" applyAlignment="1">
      <alignment horizontal="center" vertical="center" wrapText="1"/>
    </xf>
    <xf numFmtId="0" fontId="4" fillId="17" borderId="3" xfId="0" applyFont="1" applyFill="1" applyBorder="1" applyAlignment="1">
      <alignment horizontal="left" vertical="center" wrapText="1"/>
    </xf>
    <xf numFmtId="0" fontId="44" fillId="19" borderId="6" xfId="0" applyFont="1" applyFill="1" applyBorder="1" applyAlignment="1">
      <alignment horizontal="left" vertical="center" wrapText="1"/>
    </xf>
    <xf numFmtId="0" fontId="44" fillId="20" borderId="6" xfId="0" applyFont="1" applyFill="1" applyBorder="1" applyAlignment="1">
      <alignment horizontal="left" vertical="center" wrapText="1"/>
    </xf>
    <xf numFmtId="0" fontId="23" fillId="19" borderId="6" xfId="0" applyFont="1" applyFill="1" applyBorder="1" applyAlignment="1">
      <alignment horizontal="left" vertical="center" wrapText="1"/>
    </xf>
    <xf numFmtId="0" fontId="44" fillId="17" borderId="6" xfId="0" applyFont="1" applyFill="1" applyBorder="1" applyAlignment="1">
      <alignment horizontal="center" vertical="center" wrapText="1"/>
    </xf>
    <xf numFmtId="4" fontId="9" fillId="19" borderId="3" xfId="0" applyNumberFormat="1" applyFont="1" applyFill="1" applyBorder="1" applyAlignment="1">
      <alignment horizontal="center" vertical="center" wrapText="1"/>
    </xf>
    <xf numFmtId="0" fontId="23" fillId="19" borderId="6" xfId="0" applyFont="1" applyFill="1" applyBorder="1" applyAlignment="1">
      <alignment horizontal="center" vertical="center" wrapText="1"/>
    </xf>
    <xf numFmtId="4" fontId="41" fillId="20" borderId="6" xfId="0" applyNumberFormat="1" applyFont="1" applyFill="1" applyBorder="1" applyAlignment="1">
      <alignment horizontal="center" vertical="center" wrapText="1"/>
    </xf>
    <xf numFmtId="166" fontId="9" fillId="20" borderId="3" xfId="0" applyNumberFormat="1" applyFont="1" applyFill="1" applyBorder="1" applyAlignment="1">
      <alignment horizontal="center" vertical="center" wrapText="1"/>
    </xf>
    <xf numFmtId="4" fontId="46" fillId="19" borderId="6" xfId="0" applyNumberFormat="1" applyFont="1" applyFill="1" applyBorder="1" applyAlignment="1">
      <alignment horizontal="center" vertical="center" wrapText="1"/>
    </xf>
    <xf numFmtId="0" fontId="7" fillId="3" borderId="24" xfId="0" applyFont="1" applyFill="1" applyBorder="1" applyAlignment="1">
      <alignment vertical="center"/>
    </xf>
    <xf numFmtId="0" fontId="7" fillId="3" borderId="22" xfId="0" applyFont="1" applyFill="1" applyBorder="1" applyAlignment="1">
      <alignment vertical="center"/>
    </xf>
    <xf numFmtId="0" fontId="10" fillId="14" borderId="23" xfId="0" applyFont="1" applyFill="1" applyBorder="1" applyAlignment="1">
      <alignment vertical="center" wrapText="1"/>
    </xf>
    <xf numFmtId="0" fontId="0" fillId="0" borderId="0" xfId="0" applyAlignment="1">
      <alignment horizontal="center"/>
    </xf>
    <xf numFmtId="0" fontId="10" fillId="14" borderId="24" xfId="0" applyFont="1" applyFill="1" applyBorder="1" applyAlignment="1">
      <alignment vertical="center" wrapText="1"/>
    </xf>
    <xf numFmtId="0" fontId="10" fillId="0" borderId="24" xfId="0" applyFont="1" applyBorder="1" applyAlignment="1">
      <alignment vertical="center"/>
    </xf>
    <xf numFmtId="0" fontId="7" fillId="3" borderId="21" xfId="0" applyFont="1" applyFill="1" applyBorder="1" applyAlignment="1">
      <alignment vertical="center"/>
    </xf>
    <xf numFmtId="0" fontId="48" fillId="0" borderId="21" xfId="0" applyFont="1" applyBorder="1" applyAlignment="1">
      <alignment horizontal="center"/>
    </xf>
    <xf numFmtId="0" fontId="18" fillId="0" borderId="21" xfId="0" applyFont="1" applyBorder="1"/>
    <xf numFmtId="0" fontId="3" fillId="30" borderId="1" xfId="0" applyFont="1" applyFill="1" applyBorder="1" applyAlignment="1">
      <alignment horizontal="center" vertical="center" wrapText="1"/>
    </xf>
    <xf numFmtId="0" fontId="16" fillId="0" borderId="0" xfId="0" applyFont="1" applyAlignment="1">
      <alignment horizontal="center" vertical="center"/>
    </xf>
    <xf numFmtId="4" fontId="9" fillId="0" borderId="1" xfId="0" applyNumberFormat="1" applyFont="1" applyBorder="1" applyAlignment="1">
      <alignment horizontal="center" vertical="center" wrapText="1"/>
    </xf>
    <xf numFmtId="4" fontId="17" fillId="16" borderId="2" xfId="0" applyNumberFormat="1" applyFont="1" applyFill="1" applyBorder="1" applyAlignment="1">
      <alignment horizontal="center" vertical="center" wrapText="1"/>
    </xf>
    <xf numFmtId="4" fontId="9" fillId="20" borderId="1" xfId="0" applyNumberFormat="1" applyFont="1" applyFill="1" applyBorder="1" applyAlignment="1">
      <alignment horizontal="center" vertical="center" wrapText="1"/>
    </xf>
    <xf numFmtId="4" fontId="9" fillId="20" borderId="2" xfId="0" applyNumberFormat="1" applyFont="1" applyFill="1" applyBorder="1" applyAlignment="1">
      <alignment horizontal="center" vertical="center" wrapText="1"/>
    </xf>
    <xf numFmtId="4" fontId="9" fillId="0" borderId="2" xfId="0" applyNumberFormat="1" applyFont="1" applyBorder="1" applyAlignment="1">
      <alignment horizontal="center" vertical="center" wrapText="1"/>
    </xf>
    <xf numFmtId="44" fontId="9" fillId="19" borderId="1" xfId="0" applyNumberFormat="1" applyFont="1" applyFill="1" applyBorder="1" applyAlignment="1">
      <alignment horizontal="center" vertical="center" wrapText="1"/>
    </xf>
    <xf numFmtId="0" fontId="9" fillId="0" borderId="2" xfId="0" applyFont="1" applyBorder="1" applyAlignment="1">
      <alignment horizontal="left" vertical="center" wrapText="1"/>
    </xf>
    <xf numFmtId="4" fontId="4" fillId="2" borderId="3" xfId="0" applyNumberFormat="1" applyFont="1" applyFill="1" applyBorder="1" applyAlignment="1">
      <alignment horizontal="center" vertical="center" wrapText="1"/>
    </xf>
    <xf numFmtId="4" fontId="9" fillId="16" borderId="3" xfId="0" applyNumberFormat="1" applyFont="1" applyFill="1" applyBorder="1" applyAlignment="1">
      <alignment horizontal="center" vertical="center" wrapText="1"/>
    </xf>
    <xf numFmtId="0" fontId="9" fillId="16" borderId="3" xfId="0" applyFont="1" applyFill="1" applyBorder="1" applyAlignment="1">
      <alignment horizontal="left" vertical="center" wrapText="1"/>
    </xf>
    <xf numFmtId="0" fontId="9" fillId="19" borderId="3" xfId="0" applyFont="1" applyFill="1" applyBorder="1" applyAlignment="1">
      <alignment horizontal="left" vertical="center" wrapText="1"/>
    </xf>
    <xf numFmtId="0" fontId="3" fillId="30" borderId="30" xfId="0" applyFont="1" applyFill="1" applyBorder="1" applyAlignment="1">
      <alignment horizontal="center" vertical="center" wrapText="1"/>
    </xf>
    <xf numFmtId="0" fontId="3" fillId="30" borderId="32" xfId="0" applyFont="1" applyFill="1" applyBorder="1" applyAlignment="1">
      <alignment horizontal="center" vertical="center" wrapText="1"/>
    </xf>
    <xf numFmtId="4" fontId="4" fillId="2" borderId="33" xfId="0" applyNumberFormat="1" applyFont="1" applyFill="1" applyBorder="1" applyAlignment="1">
      <alignment horizontal="left" vertical="center" wrapText="1"/>
    </xf>
    <xf numFmtId="4" fontId="4" fillId="2" borderId="32" xfId="0" applyNumberFormat="1" applyFont="1" applyFill="1" applyBorder="1" applyAlignment="1">
      <alignment horizontal="left" vertical="center" wrapText="1"/>
    </xf>
    <xf numFmtId="4" fontId="17" fillId="16" borderId="33" xfId="0" applyNumberFormat="1" applyFont="1" applyFill="1" applyBorder="1" applyAlignment="1">
      <alignment horizontal="center" vertical="center" wrapText="1"/>
    </xf>
    <xf numFmtId="4" fontId="17" fillId="16" borderId="31" xfId="0" applyNumberFormat="1" applyFont="1" applyFill="1" applyBorder="1" applyAlignment="1">
      <alignment horizontal="center" vertical="center" wrapText="1"/>
    </xf>
    <xf numFmtId="0" fontId="9" fillId="0" borderId="33" xfId="0" applyFont="1" applyBorder="1" applyAlignment="1">
      <alignment horizontal="center" vertical="center" wrapText="1"/>
    </xf>
    <xf numFmtId="0" fontId="48" fillId="0" borderId="34" xfId="0" applyFont="1" applyBorder="1" applyAlignment="1">
      <alignment horizontal="center"/>
    </xf>
    <xf numFmtId="0" fontId="9" fillId="19" borderId="33" xfId="0" applyFont="1" applyFill="1" applyBorder="1" applyAlignment="1">
      <alignment horizontal="center" vertical="center" wrapText="1"/>
    </xf>
    <xf numFmtId="0" fontId="48" fillId="19" borderId="34" xfId="0" applyFont="1" applyFill="1" applyBorder="1" applyAlignment="1">
      <alignment horizontal="center"/>
    </xf>
    <xf numFmtId="0" fontId="9" fillId="20" borderId="33" xfId="0" applyFont="1" applyFill="1" applyBorder="1" applyAlignment="1">
      <alignment horizontal="center" vertical="center" wrapText="1"/>
    </xf>
    <xf numFmtId="0" fontId="4" fillId="2" borderId="33" xfId="0" applyFont="1" applyFill="1" applyBorder="1" applyAlignment="1">
      <alignment horizontal="left" vertical="center" wrapText="1"/>
    </xf>
    <xf numFmtId="0" fontId="4" fillId="2" borderId="32" xfId="0" applyFont="1" applyFill="1" applyBorder="1" applyAlignment="1">
      <alignment horizontal="left" vertical="center" wrapText="1"/>
    </xf>
    <xf numFmtId="0" fontId="0" fillId="0" borderId="35" xfId="0" applyBorder="1"/>
    <xf numFmtId="0" fontId="3" fillId="32" borderId="37" xfId="0" applyFont="1" applyFill="1" applyBorder="1" applyAlignment="1">
      <alignment horizontal="center" vertical="center" wrapText="1"/>
    </xf>
    <xf numFmtId="0" fontId="11" fillId="32" borderId="36" xfId="0" applyFont="1" applyFill="1" applyBorder="1" applyAlignment="1">
      <alignment horizontal="center" vertical="center" wrapText="1"/>
    </xf>
    <xf numFmtId="4" fontId="4" fillId="2" borderId="36" xfId="0" applyNumberFormat="1" applyFont="1" applyFill="1" applyBorder="1" applyAlignment="1">
      <alignment horizontal="center" vertical="center" wrapText="1"/>
    </xf>
    <xf numFmtId="4" fontId="9" fillId="16" borderId="36" xfId="0" applyNumberFormat="1" applyFont="1" applyFill="1" applyBorder="1" applyAlignment="1">
      <alignment horizontal="center" vertical="center" wrapText="1"/>
    </xf>
    <xf numFmtId="0" fontId="9" fillId="0" borderId="36" xfId="0" applyFont="1" applyBorder="1" applyAlignment="1">
      <alignment horizontal="left" vertical="center" wrapText="1"/>
    </xf>
    <xf numFmtId="0" fontId="9" fillId="16" borderId="36" xfId="0" applyFont="1" applyFill="1" applyBorder="1" applyAlignment="1">
      <alignment horizontal="left" vertical="center" wrapText="1"/>
    </xf>
    <xf numFmtId="0" fontId="43" fillId="19" borderId="3" xfId="0" applyFont="1" applyFill="1" applyBorder="1" applyAlignment="1">
      <alignment horizontal="left" vertical="center" wrapText="1"/>
    </xf>
    <xf numFmtId="44" fontId="9" fillId="19" borderId="33" xfId="0" applyNumberFormat="1" applyFont="1" applyFill="1" applyBorder="1" applyAlignment="1">
      <alignment horizontal="center" vertical="center" wrapText="1"/>
    </xf>
    <xf numFmtId="44" fontId="9" fillId="20" borderId="2" xfId="0" applyNumberFormat="1" applyFont="1" applyFill="1" applyBorder="1" applyAlignment="1">
      <alignment horizontal="center" vertical="center" wrapText="1"/>
    </xf>
    <xf numFmtId="44" fontId="19" fillId="19" borderId="1" xfId="0" applyNumberFormat="1" applyFont="1" applyFill="1" applyBorder="1" applyAlignment="1">
      <alignment horizontal="center" vertical="center" wrapText="1"/>
    </xf>
    <xf numFmtId="0" fontId="9" fillId="19" borderId="1" xfId="0" applyFont="1" applyFill="1" applyBorder="1" applyAlignment="1">
      <alignment horizontal="left" vertical="center" wrapText="1"/>
    </xf>
    <xf numFmtId="44" fontId="9" fillId="20" borderId="1" xfId="0" applyNumberFormat="1" applyFont="1" applyFill="1" applyBorder="1" applyAlignment="1">
      <alignment horizontal="center" vertical="center" wrapText="1"/>
    </xf>
    <xf numFmtId="0" fontId="19" fillId="19" borderId="3" xfId="0" applyFont="1" applyFill="1" applyBorder="1" applyAlignment="1">
      <alignment horizontal="left" vertical="center" wrapText="1"/>
    </xf>
    <xf numFmtId="0" fontId="19" fillId="21" borderId="3" xfId="0" applyFont="1" applyFill="1" applyBorder="1" applyAlignment="1">
      <alignment horizontal="left" vertical="center" wrapText="1"/>
    </xf>
    <xf numFmtId="0" fontId="35" fillId="19" borderId="3" xfId="0" applyFont="1" applyFill="1" applyBorder="1" applyAlignment="1">
      <alignment horizontal="left" vertical="center" wrapText="1"/>
    </xf>
    <xf numFmtId="0" fontId="42" fillId="19" borderId="3" xfId="0" applyFont="1" applyFill="1" applyBorder="1" applyAlignment="1">
      <alignment horizontal="left" vertical="center" wrapText="1"/>
    </xf>
    <xf numFmtId="4" fontId="9" fillId="19" borderId="1" xfId="0" applyNumberFormat="1" applyFont="1" applyFill="1" applyBorder="1" applyAlignment="1">
      <alignment horizontal="center" vertical="center" wrapText="1"/>
    </xf>
    <xf numFmtId="4" fontId="19" fillId="19" borderId="3" xfId="0" applyNumberFormat="1" applyFont="1" applyFill="1" applyBorder="1" applyAlignment="1">
      <alignment horizontal="center" vertical="center" wrapText="1"/>
    </xf>
    <xf numFmtId="0" fontId="19" fillId="21" borderId="3" xfId="0" applyFont="1" applyFill="1" applyBorder="1" applyAlignment="1">
      <alignment horizontal="center" vertical="center" wrapText="1"/>
    </xf>
    <xf numFmtId="0" fontId="3" fillId="5" borderId="43" xfId="0" applyFont="1" applyFill="1" applyBorder="1" applyAlignment="1">
      <alignment horizontal="center" vertical="center" wrapText="1"/>
    </xf>
    <xf numFmtId="0" fontId="3" fillId="5" borderId="44" xfId="0" applyFont="1" applyFill="1" applyBorder="1" applyAlignment="1">
      <alignment horizontal="center" vertical="center" wrapText="1"/>
    </xf>
    <xf numFmtId="0" fontId="3" fillId="5" borderId="45" xfId="0" applyFont="1" applyFill="1" applyBorder="1" applyAlignment="1">
      <alignment horizontal="center" vertical="center" wrapText="1"/>
    </xf>
    <xf numFmtId="0" fontId="4" fillId="2" borderId="44" xfId="0" applyFont="1" applyFill="1" applyBorder="1" applyAlignment="1">
      <alignment horizontal="center" vertical="center" wrapText="1"/>
    </xf>
    <xf numFmtId="0" fontId="4" fillId="2" borderId="45" xfId="0" applyFont="1" applyFill="1" applyBorder="1" applyAlignment="1">
      <alignment horizontal="left" vertical="center" wrapText="1"/>
    </xf>
    <xf numFmtId="0" fontId="4" fillId="16" borderId="44" xfId="0" applyFont="1" applyFill="1" applyBorder="1" applyAlignment="1">
      <alignment horizontal="center" vertical="center" wrapText="1"/>
    </xf>
    <xf numFmtId="0" fontId="28" fillId="16" borderId="45" xfId="0" applyFont="1" applyFill="1" applyBorder="1" applyAlignment="1">
      <alignment horizontal="left" vertical="center" wrapText="1"/>
    </xf>
    <xf numFmtId="0" fontId="9" fillId="0" borderId="44" xfId="0" applyFont="1" applyBorder="1" applyAlignment="1">
      <alignment horizontal="center" vertical="center" wrapText="1"/>
    </xf>
    <xf numFmtId="0" fontId="27" fillId="0" borderId="45" xfId="0" applyFont="1" applyBorder="1" applyAlignment="1">
      <alignment horizontal="left" vertical="center" wrapText="1"/>
    </xf>
    <xf numFmtId="0" fontId="9" fillId="16" borderId="45" xfId="0" applyFont="1" applyFill="1" applyBorder="1" applyAlignment="1">
      <alignment horizontal="left" vertical="center" wrapText="1"/>
    </xf>
    <xf numFmtId="0" fontId="18" fillId="0" borderId="45" xfId="0" applyFont="1" applyBorder="1" applyAlignment="1">
      <alignment horizontal="left" vertical="center" wrapText="1"/>
    </xf>
    <xf numFmtId="0" fontId="16" fillId="0" borderId="50" xfId="0" applyFont="1" applyBorder="1" applyAlignment="1">
      <alignment horizontal="center" vertical="center"/>
    </xf>
    <xf numFmtId="0" fontId="0" fillId="0" borderId="50" xfId="0" applyBorder="1"/>
    <xf numFmtId="0" fontId="9" fillId="0" borderId="1" xfId="0" applyFont="1" applyBorder="1" applyAlignment="1">
      <alignment horizontal="center" vertical="center" wrapText="1"/>
    </xf>
    <xf numFmtId="0" fontId="4" fillId="17" borderId="1" xfId="0" applyFont="1" applyFill="1" applyBorder="1" applyAlignment="1">
      <alignment horizontal="center" vertical="center" wrapText="1"/>
    </xf>
    <xf numFmtId="0" fontId="9" fillId="20" borderId="1"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9" fillId="16" borderId="3" xfId="0" applyFont="1" applyFill="1" applyBorder="1" applyAlignment="1">
      <alignment horizontal="center" vertical="center" wrapText="1"/>
    </xf>
    <xf numFmtId="0" fontId="9" fillId="0" borderId="3" xfId="0" applyFont="1" applyBorder="1" applyAlignment="1">
      <alignment horizontal="center" vertical="center" wrapText="1"/>
    </xf>
    <xf numFmtId="0" fontId="4" fillId="22" borderId="3" xfId="0" applyFont="1" applyFill="1" applyBorder="1" applyAlignment="1">
      <alignment horizontal="center" vertical="center" wrapText="1"/>
    </xf>
    <xf numFmtId="4" fontId="19" fillId="19" borderId="3" xfId="0" applyNumberFormat="1" applyFont="1" applyFill="1" applyBorder="1" applyAlignment="1">
      <alignment horizontal="right" vertical="center" wrapText="1"/>
    </xf>
    <xf numFmtId="0" fontId="9" fillId="19" borderId="3" xfId="0" applyFont="1" applyFill="1" applyBorder="1" applyAlignment="1">
      <alignment horizontal="right" vertical="center" wrapText="1"/>
    </xf>
    <xf numFmtId="0" fontId="4" fillId="17" borderId="2" xfId="0" applyFont="1" applyFill="1" applyBorder="1" applyAlignment="1">
      <alignment horizontal="center" vertical="center" wrapText="1"/>
    </xf>
    <xf numFmtId="0" fontId="4" fillId="22" borderId="3" xfId="0" applyFont="1" applyFill="1" applyBorder="1" applyAlignment="1">
      <alignment horizontal="left" vertical="center" wrapText="1"/>
    </xf>
    <xf numFmtId="0" fontId="4" fillId="17" borderId="1" xfId="0" applyFont="1" applyFill="1" applyBorder="1" applyAlignment="1">
      <alignment horizontal="left" vertical="center" wrapText="1"/>
    </xf>
    <xf numFmtId="0" fontId="4" fillId="17" borderId="2" xfId="0" applyFont="1" applyFill="1" applyBorder="1" applyAlignment="1">
      <alignment horizontal="left" vertical="center" wrapText="1"/>
    </xf>
    <xf numFmtId="4" fontId="4" fillId="2" borderId="3" xfId="0" applyNumberFormat="1" applyFont="1" applyFill="1" applyBorder="1" applyAlignment="1">
      <alignment horizontal="left" vertical="center" wrapText="1"/>
    </xf>
    <xf numFmtId="0" fontId="45" fillId="20" borderId="3" xfId="0" applyFont="1" applyFill="1" applyBorder="1" applyAlignment="1">
      <alignment horizontal="left" vertical="center" wrapText="1"/>
    </xf>
    <xf numFmtId="0" fontId="3" fillId="32" borderId="48" xfId="0" applyFont="1" applyFill="1" applyBorder="1" applyAlignment="1">
      <alignment horizontal="center" vertical="center" wrapText="1"/>
    </xf>
    <xf numFmtId="0" fontId="11" fillId="32" borderId="43" xfId="0" applyFont="1" applyFill="1" applyBorder="1" applyAlignment="1">
      <alignment horizontal="center" vertical="center" wrapText="1"/>
    </xf>
    <xf numFmtId="0" fontId="3" fillId="32" borderId="47" xfId="0" applyFont="1" applyFill="1" applyBorder="1" applyAlignment="1">
      <alignment vertical="center" wrapText="1"/>
    </xf>
    <xf numFmtId="0" fontId="3" fillId="32" borderId="48" xfId="0" applyFont="1" applyFill="1" applyBorder="1" applyAlignment="1">
      <alignment vertical="center" wrapText="1"/>
    </xf>
    <xf numFmtId="4" fontId="4" fillId="2" borderId="43" xfId="0" applyNumberFormat="1" applyFont="1" applyFill="1" applyBorder="1" applyAlignment="1">
      <alignment horizontal="center" vertical="center" wrapText="1"/>
    </xf>
    <xf numFmtId="4" fontId="9" fillId="16" borderId="43" xfId="0" applyNumberFormat="1" applyFont="1" applyFill="1" applyBorder="1" applyAlignment="1">
      <alignment horizontal="center" vertical="center" wrapText="1"/>
    </xf>
    <xf numFmtId="0" fontId="9" fillId="0" borderId="43" xfId="0" applyFont="1" applyBorder="1" applyAlignment="1">
      <alignment horizontal="left" vertical="center" wrapText="1"/>
    </xf>
    <xf numFmtId="0" fontId="3" fillId="29" borderId="12" xfId="0" applyFont="1" applyFill="1" applyBorder="1" applyAlignment="1">
      <alignment horizontal="center" vertical="center" wrapText="1"/>
    </xf>
    <xf numFmtId="0" fontId="11" fillId="32" borderId="45" xfId="0" applyFont="1" applyFill="1" applyBorder="1" applyAlignment="1">
      <alignment horizontal="center" vertical="center" wrapText="1"/>
    </xf>
    <xf numFmtId="0" fontId="11" fillId="32" borderId="52" xfId="0" applyFont="1" applyFill="1" applyBorder="1" applyAlignment="1">
      <alignment horizontal="center" vertical="center" wrapText="1"/>
    </xf>
    <xf numFmtId="0" fontId="3" fillId="29" borderId="4" xfId="0" applyFont="1" applyFill="1" applyBorder="1" applyAlignment="1">
      <alignment horizontal="center" vertical="center" wrapText="1"/>
    </xf>
    <xf numFmtId="0" fontId="11" fillId="32" borderId="13" xfId="0" applyFont="1" applyFill="1" applyBorder="1" applyAlignment="1">
      <alignment horizontal="center" vertical="center" wrapText="1"/>
    </xf>
    <xf numFmtId="0" fontId="3" fillId="29" borderId="0" xfId="0" applyFont="1" applyFill="1" applyAlignment="1">
      <alignment horizontal="center" vertical="center" wrapText="1"/>
    </xf>
    <xf numFmtId="0" fontId="11" fillId="32" borderId="19" xfId="0" applyFont="1" applyFill="1" applyBorder="1" applyAlignment="1">
      <alignment horizontal="center" vertical="center" wrapText="1"/>
    </xf>
    <xf numFmtId="0" fontId="9" fillId="0" borderId="45" xfId="0" applyFont="1" applyBorder="1" applyAlignment="1">
      <alignment horizontal="left" vertical="center" wrapText="1"/>
    </xf>
    <xf numFmtId="0" fontId="11" fillId="7" borderId="45" xfId="0" applyFont="1" applyFill="1" applyBorder="1" applyAlignment="1">
      <alignment horizontal="center" vertical="center" wrapText="1"/>
    </xf>
    <xf numFmtId="0" fontId="11" fillId="7" borderId="44" xfId="0" applyFont="1" applyFill="1" applyBorder="1" applyAlignment="1">
      <alignment horizontal="center" vertical="center" wrapText="1"/>
    </xf>
    <xf numFmtId="4" fontId="22" fillId="12" borderId="43" xfId="0" applyNumberFormat="1" applyFont="1" applyFill="1" applyBorder="1" applyAlignment="1">
      <alignment horizontal="center" vertical="center" wrapText="1"/>
    </xf>
    <xf numFmtId="4" fontId="4" fillId="2" borderId="44" xfId="0" applyNumberFormat="1" applyFont="1" applyFill="1" applyBorder="1" applyAlignment="1">
      <alignment horizontal="center" vertical="center" wrapText="1"/>
    </xf>
    <xf numFmtId="4" fontId="4" fillId="2" borderId="45" xfId="0" applyNumberFormat="1" applyFont="1" applyFill="1" applyBorder="1" applyAlignment="1">
      <alignment horizontal="left" vertical="center" wrapText="1"/>
    </xf>
    <xf numFmtId="4" fontId="9" fillId="16" borderId="44" xfId="0" applyNumberFormat="1" applyFont="1" applyFill="1" applyBorder="1" applyAlignment="1">
      <alignment horizontal="center" vertical="center" wrapText="1"/>
    </xf>
    <xf numFmtId="4" fontId="17" fillId="16" borderId="43" xfId="0" applyNumberFormat="1" applyFont="1" applyFill="1" applyBorder="1" applyAlignment="1">
      <alignment horizontal="center" vertical="center" wrapText="1"/>
    </xf>
    <xf numFmtId="4" fontId="9" fillId="0" borderId="44" xfId="0" applyNumberFormat="1" applyFont="1" applyBorder="1" applyAlignment="1">
      <alignment horizontal="center" vertical="center" wrapText="1"/>
    </xf>
    <xf numFmtId="4" fontId="9" fillId="0" borderId="45" xfId="0" applyNumberFormat="1" applyFont="1" applyBorder="1" applyAlignment="1">
      <alignment horizontal="center" vertical="center" wrapText="1"/>
    </xf>
    <xf numFmtId="4" fontId="9" fillId="20" borderId="44" xfId="0" applyNumberFormat="1" applyFont="1" applyFill="1" applyBorder="1" applyAlignment="1">
      <alignment horizontal="center" vertical="center" wrapText="1"/>
    </xf>
    <xf numFmtId="4" fontId="9" fillId="20" borderId="45" xfId="0" applyNumberFormat="1" applyFont="1" applyFill="1" applyBorder="1" applyAlignment="1">
      <alignment horizontal="center" vertical="center" wrapText="1"/>
    </xf>
    <xf numFmtId="0" fontId="4" fillId="2" borderId="44" xfId="0" applyFont="1" applyFill="1" applyBorder="1" applyAlignment="1">
      <alignment horizontal="left" vertical="center" wrapText="1"/>
    </xf>
    <xf numFmtId="0" fontId="9" fillId="0" borderId="44" xfId="0" applyFont="1" applyBorder="1" applyAlignment="1">
      <alignment horizontal="left" vertical="center" wrapText="1"/>
    </xf>
    <xf numFmtId="0" fontId="9" fillId="19" borderId="44" xfId="0" applyFont="1" applyFill="1" applyBorder="1" applyAlignment="1">
      <alignment horizontal="left" vertical="center" wrapText="1"/>
    </xf>
    <xf numFmtId="44" fontId="9" fillId="19" borderId="45" xfId="0" applyNumberFormat="1" applyFont="1" applyFill="1" applyBorder="1" applyAlignment="1">
      <alignment horizontal="center" vertical="center" wrapText="1"/>
    </xf>
    <xf numFmtId="4" fontId="9" fillId="0" borderId="43" xfId="0" applyNumberFormat="1" applyFont="1" applyBorder="1" applyAlignment="1">
      <alignment horizontal="center" vertical="center" wrapText="1"/>
    </xf>
    <xf numFmtId="0" fontId="15" fillId="12" borderId="51" xfId="0" applyFont="1" applyFill="1" applyBorder="1" applyAlignment="1">
      <alignment horizontal="center" vertical="center" wrapText="1"/>
    </xf>
    <xf numFmtId="0" fontId="10" fillId="19" borderId="42" xfId="0" applyFont="1" applyFill="1" applyBorder="1" applyAlignment="1">
      <alignment wrapText="1"/>
    </xf>
    <xf numFmtId="0" fontId="8" fillId="19" borderId="3" xfId="0" applyFont="1" applyFill="1" applyBorder="1" applyAlignment="1">
      <alignment horizontal="left" vertical="center" wrapText="1"/>
    </xf>
    <xf numFmtId="0" fontId="9" fillId="20" borderId="45" xfId="0" applyFont="1" applyFill="1" applyBorder="1" applyAlignment="1">
      <alignment horizontal="center" vertical="center" wrapText="1"/>
    </xf>
    <xf numFmtId="4" fontId="9" fillId="19" borderId="44" xfId="0" applyNumberFormat="1" applyFont="1" applyFill="1" applyBorder="1" applyAlignment="1">
      <alignment horizontal="center" vertical="center" wrapText="1"/>
    </xf>
    <xf numFmtId="0" fontId="9" fillId="20" borderId="44" xfId="0" applyFont="1" applyFill="1" applyBorder="1" applyAlignment="1">
      <alignment horizontal="left" vertical="center" wrapText="1"/>
    </xf>
    <xf numFmtId="44" fontId="9" fillId="20" borderId="45" xfId="0" applyNumberFormat="1" applyFont="1" applyFill="1" applyBorder="1" applyAlignment="1">
      <alignment horizontal="center" vertical="center" wrapText="1"/>
    </xf>
    <xf numFmtId="0" fontId="11" fillId="32" borderId="48" xfId="0" applyFont="1" applyFill="1" applyBorder="1" applyAlignment="1">
      <alignment horizontal="center" vertical="center" wrapText="1"/>
    </xf>
    <xf numFmtId="0" fontId="11" fillId="32" borderId="57" xfId="0" applyFont="1" applyFill="1" applyBorder="1" applyAlignment="1">
      <alignment horizontal="center" vertical="center" wrapText="1"/>
    </xf>
    <xf numFmtId="0" fontId="11" fillId="32" borderId="56" xfId="0" applyFont="1" applyFill="1" applyBorder="1" applyAlignment="1">
      <alignment horizontal="center" vertical="center" wrapText="1"/>
    </xf>
    <xf numFmtId="0" fontId="3" fillId="32" borderId="57" xfId="0" applyFont="1" applyFill="1" applyBorder="1" applyAlignment="1">
      <alignment vertical="center" wrapText="1"/>
    </xf>
    <xf numFmtId="0" fontId="3" fillId="32" borderId="58" xfId="0" applyFont="1" applyFill="1" applyBorder="1" applyAlignment="1">
      <alignment vertical="center" wrapText="1"/>
    </xf>
    <xf numFmtId="4" fontId="4" fillId="2" borderId="56" xfId="0" applyNumberFormat="1" applyFont="1" applyFill="1" applyBorder="1" applyAlignment="1">
      <alignment horizontal="center" vertical="center" wrapText="1"/>
    </xf>
    <xf numFmtId="4" fontId="9" fillId="16" borderId="56" xfId="0" applyNumberFormat="1" applyFont="1" applyFill="1" applyBorder="1" applyAlignment="1">
      <alignment horizontal="center" vertical="center" wrapText="1"/>
    </xf>
    <xf numFmtId="0" fontId="9" fillId="0" borderId="56" xfId="0" applyFont="1" applyBorder="1" applyAlignment="1">
      <alignment horizontal="left" vertical="center" wrapText="1"/>
    </xf>
    <xf numFmtId="0" fontId="11" fillId="9" borderId="45" xfId="0" applyFont="1" applyFill="1" applyBorder="1" applyAlignment="1">
      <alignment horizontal="center" vertical="center" wrapText="1"/>
    </xf>
    <xf numFmtId="0" fontId="15" fillId="11" borderId="51" xfId="0" applyFont="1" applyFill="1" applyBorder="1" applyAlignment="1">
      <alignment horizontal="center" vertical="center" wrapText="1"/>
    </xf>
    <xf numFmtId="4" fontId="22" fillId="11" borderId="43" xfId="0" applyNumberFormat="1" applyFont="1" applyFill="1" applyBorder="1" applyAlignment="1">
      <alignment horizontal="center" vertical="center" wrapText="1"/>
    </xf>
    <xf numFmtId="0" fontId="11" fillId="9" borderId="44" xfId="0" applyFont="1" applyFill="1" applyBorder="1" applyAlignment="1">
      <alignment horizontal="center" vertical="center" wrapText="1"/>
    </xf>
    <xf numFmtId="0" fontId="9" fillId="16" borderId="44" xfId="0" applyFont="1" applyFill="1" applyBorder="1" applyAlignment="1">
      <alignment horizontal="left" vertical="center" wrapText="1"/>
    </xf>
    <xf numFmtId="0" fontId="4" fillId="17" borderId="44" xfId="0" applyFont="1" applyFill="1" applyBorder="1" applyAlignment="1">
      <alignment horizontal="left" vertical="center" wrapText="1"/>
    </xf>
    <xf numFmtId="0" fontId="4" fillId="17" borderId="45" xfId="0" applyFont="1" applyFill="1" applyBorder="1" applyAlignment="1">
      <alignment horizontal="left" vertical="center" wrapText="1"/>
    </xf>
    <xf numFmtId="0" fontId="9" fillId="20" borderId="45" xfId="0" applyFont="1" applyFill="1" applyBorder="1" applyAlignment="1">
      <alignment horizontal="left" vertical="center" wrapText="1"/>
    </xf>
    <xf numFmtId="0" fontId="4" fillId="22" borderId="44" xfId="0" applyFont="1" applyFill="1" applyBorder="1" applyAlignment="1">
      <alignment horizontal="left" vertical="center" wrapText="1"/>
    </xf>
    <xf numFmtId="0" fontId="19" fillId="21" borderId="44" xfId="0" applyFont="1" applyFill="1" applyBorder="1" applyAlignment="1">
      <alignment horizontal="left" vertical="center" wrapText="1"/>
    </xf>
    <xf numFmtId="4" fontId="4" fillId="2" borderId="44" xfId="0" applyNumberFormat="1" applyFont="1" applyFill="1" applyBorder="1" applyAlignment="1">
      <alignment horizontal="left" vertical="center" wrapText="1"/>
    </xf>
    <xf numFmtId="4" fontId="17" fillId="16" borderId="44" xfId="0" applyNumberFormat="1" applyFont="1" applyFill="1" applyBorder="1" applyAlignment="1">
      <alignment horizontal="center" vertical="center" wrapText="1"/>
    </xf>
    <xf numFmtId="0" fontId="43" fillId="19" borderId="44" xfId="0" applyFont="1" applyFill="1" applyBorder="1" applyAlignment="1">
      <alignment horizontal="left" vertical="center" wrapText="1"/>
    </xf>
    <xf numFmtId="0" fontId="43" fillId="20" borderId="44" xfId="0" applyFont="1" applyFill="1" applyBorder="1" applyAlignment="1">
      <alignment horizontal="left" vertical="center" wrapText="1"/>
    </xf>
    <xf numFmtId="44" fontId="9" fillId="20" borderId="43" xfId="0" applyNumberFormat="1" applyFont="1" applyFill="1" applyBorder="1" applyAlignment="1">
      <alignment horizontal="center" vertical="center" wrapText="1"/>
    </xf>
    <xf numFmtId="0" fontId="42" fillId="19" borderId="44" xfId="0" applyFont="1" applyFill="1" applyBorder="1" applyAlignment="1">
      <alignment horizontal="left" vertical="center" wrapText="1"/>
    </xf>
    <xf numFmtId="0" fontId="42" fillId="20" borderId="44" xfId="0" applyFont="1" applyFill="1" applyBorder="1" applyAlignment="1">
      <alignment horizontal="left" vertical="center" wrapText="1"/>
    </xf>
    <xf numFmtId="0" fontId="9" fillId="0" borderId="45" xfId="0" applyFont="1" applyBorder="1" applyAlignment="1">
      <alignment horizontal="center" vertical="center" wrapText="1"/>
    </xf>
    <xf numFmtId="0" fontId="4" fillId="17" borderId="45" xfId="0" applyFont="1" applyFill="1" applyBorder="1" applyAlignment="1">
      <alignment horizontal="center" vertical="center" wrapText="1"/>
    </xf>
    <xf numFmtId="0" fontId="19" fillId="19" borderId="44" xfId="0" applyFont="1" applyFill="1" applyBorder="1" applyAlignment="1">
      <alignment horizontal="left" vertical="center" wrapText="1"/>
    </xf>
    <xf numFmtId="0" fontId="9" fillId="16" borderId="43" xfId="0" applyFont="1" applyFill="1" applyBorder="1" applyAlignment="1">
      <alignment horizontal="left" vertical="center" wrapText="1"/>
    </xf>
    <xf numFmtId="0" fontId="23" fillId="20" borderId="59" xfId="0" applyFont="1" applyFill="1" applyBorder="1" applyAlignment="1">
      <alignment horizontal="left" vertical="center" wrapText="1"/>
    </xf>
    <xf numFmtId="0" fontId="23" fillId="16" borderId="45" xfId="0" applyFont="1" applyFill="1" applyBorder="1" applyAlignment="1">
      <alignment horizontal="left" vertical="center" wrapText="1"/>
    </xf>
    <xf numFmtId="0" fontId="23" fillId="20" borderId="45" xfId="0" applyFont="1" applyFill="1" applyBorder="1" applyAlignment="1">
      <alignment horizontal="left" vertical="center" wrapText="1"/>
    </xf>
    <xf numFmtId="0" fontId="9" fillId="0" borderId="60" xfId="0" applyFont="1" applyBorder="1" applyAlignment="1">
      <alignment horizontal="left" vertical="center" wrapText="1"/>
    </xf>
    <xf numFmtId="0" fontId="9" fillId="0" borderId="48" xfId="0" applyFont="1" applyBorder="1" applyAlignment="1">
      <alignment horizontal="left" vertical="center" wrapText="1"/>
    </xf>
    <xf numFmtId="0" fontId="23" fillId="16" borderId="3" xfId="0" applyFont="1" applyFill="1" applyBorder="1" applyAlignment="1">
      <alignment horizontal="left" vertical="center" wrapText="1"/>
    </xf>
    <xf numFmtId="0" fontId="23" fillId="20" borderId="3" xfId="0" applyFont="1" applyFill="1" applyBorder="1" applyAlignment="1">
      <alignment horizontal="left" vertical="center" wrapText="1"/>
    </xf>
    <xf numFmtId="0" fontId="3" fillId="29" borderId="45" xfId="0" applyFont="1" applyFill="1" applyBorder="1" applyAlignment="1">
      <alignment horizontal="center" vertical="center" wrapText="1"/>
    </xf>
    <xf numFmtId="4" fontId="15" fillId="23" borderId="47" xfId="0" applyNumberFormat="1" applyFont="1" applyFill="1" applyBorder="1" applyAlignment="1">
      <alignment vertical="center" wrapText="1"/>
    </xf>
    <xf numFmtId="0" fontId="9" fillId="16" borderId="45" xfId="0" applyFont="1" applyFill="1" applyBorder="1" applyAlignment="1">
      <alignment horizontal="center" vertical="center" wrapText="1"/>
    </xf>
    <xf numFmtId="0" fontId="9" fillId="20" borderId="43" xfId="0" applyFont="1" applyFill="1" applyBorder="1" applyAlignment="1">
      <alignment horizontal="left" vertical="center" wrapText="1"/>
    </xf>
    <xf numFmtId="0" fontId="19" fillId="20" borderId="3" xfId="0" applyFont="1" applyFill="1" applyBorder="1" applyAlignment="1">
      <alignment horizontal="left" vertical="center" wrapText="1"/>
    </xf>
    <xf numFmtId="0" fontId="32" fillId="19" borderId="3" xfId="0" applyFont="1" applyFill="1" applyBorder="1" applyAlignment="1">
      <alignment horizontal="left" vertical="center" wrapText="1"/>
    </xf>
    <xf numFmtId="0" fontId="4" fillId="16" borderId="45" xfId="0" applyFont="1" applyFill="1" applyBorder="1" applyAlignment="1">
      <alignment horizontal="left" vertical="center" wrapText="1"/>
    </xf>
    <xf numFmtId="0" fontId="15" fillId="6" borderId="51" xfId="0" applyFont="1" applyFill="1" applyBorder="1" applyAlignment="1">
      <alignment horizontal="center" vertical="center" wrapText="1"/>
    </xf>
    <xf numFmtId="3" fontId="9" fillId="20" borderId="44" xfId="0" applyNumberFormat="1" applyFont="1" applyFill="1" applyBorder="1" applyAlignment="1">
      <alignment horizontal="left" vertical="center" wrapText="1"/>
    </xf>
    <xf numFmtId="3" fontId="19" fillId="19" borderId="44" xfId="0" applyNumberFormat="1" applyFont="1" applyFill="1" applyBorder="1" applyAlignment="1">
      <alignment horizontal="left" vertical="center" wrapText="1"/>
    </xf>
    <xf numFmtId="3" fontId="9" fillId="19" borderId="44" xfId="0" applyNumberFormat="1" applyFont="1" applyFill="1" applyBorder="1" applyAlignment="1">
      <alignment horizontal="left" vertical="center" wrapText="1"/>
    </xf>
    <xf numFmtId="0" fontId="0" fillId="0" borderId="42" xfId="0" applyBorder="1"/>
    <xf numFmtId="0" fontId="8" fillId="19" borderId="44" xfId="0" applyFont="1" applyFill="1" applyBorder="1" applyAlignment="1">
      <alignment horizontal="left" vertical="center" wrapText="1"/>
    </xf>
    <xf numFmtId="4" fontId="9" fillId="20" borderId="44" xfId="0" applyNumberFormat="1" applyFont="1" applyFill="1" applyBorder="1" applyAlignment="1">
      <alignment horizontal="right" vertical="center" wrapText="1"/>
    </xf>
    <xf numFmtId="4" fontId="19" fillId="19" borderId="44" xfId="0" applyNumberFormat="1" applyFont="1" applyFill="1" applyBorder="1" applyAlignment="1">
      <alignment horizontal="right" vertical="center" wrapText="1"/>
    </xf>
    <xf numFmtId="0" fontId="9" fillId="20" borderId="43" xfId="0" applyFont="1" applyFill="1" applyBorder="1" applyAlignment="1">
      <alignment horizontal="center" vertical="center" wrapText="1"/>
    </xf>
    <xf numFmtId="4" fontId="9" fillId="19" borderId="44" xfId="0" applyNumberFormat="1" applyFont="1" applyFill="1" applyBorder="1" applyAlignment="1">
      <alignment horizontal="left" vertical="center" wrapText="1"/>
    </xf>
    <xf numFmtId="44" fontId="9" fillId="0" borderId="45" xfId="2" applyFont="1" applyBorder="1" applyAlignment="1">
      <alignment horizontal="left" vertical="center" wrapText="1"/>
    </xf>
    <xf numFmtId="4" fontId="19" fillId="19" borderId="44" xfId="0" applyNumberFormat="1" applyFont="1" applyFill="1" applyBorder="1" applyAlignment="1">
      <alignment horizontal="left" vertical="center" wrapText="1"/>
    </xf>
    <xf numFmtId="0" fontId="39" fillId="19" borderId="42" xfId="0" applyFont="1" applyFill="1" applyBorder="1" applyAlignment="1">
      <alignment wrapText="1"/>
    </xf>
    <xf numFmtId="0" fontId="3" fillId="29" borderId="60" xfId="0" applyFont="1" applyFill="1" applyBorder="1" applyAlignment="1">
      <alignment horizontal="center" vertical="center" wrapText="1"/>
    </xf>
    <xf numFmtId="4" fontId="15" fillId="23" borderId="60" xfId="0" applyNumberFormat="1" applyFont="1" applyFill="1" applyBorder="1" applyAlignment="1">
      <alignment vertical="center" wrapText="1"/>
    </xf>
    <xf numFmtId="0" fontId="9" fillId="16" borderId="60" xfId="0" applyFont="1" applyFill="1" applyBorder="1" applyAlignment="1">
      <alignment horizontal="left" vertical="center" wrapText="1"/>
    </xf>
    <xf numFmtId="0" fontId="9" fillId="20" borderId="60" xfId="0" applyFont="1" applyFill="1" applyBorder="1" applyAlignment="1">
      <alignment horizontal="left" vertical="center" wrapText="1"/>
    </xf>
    <xf numFmtId="0" fontId="4" fillId="2" borderId="60" xfId="0" applyFont="1" applyFill="1" applyBorder="1" applyAlignment="1">
      <alignment horizontal="left" vertical="center" wrapText="1"/>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0" fontId="3" fillId="5" borderId="55" xfId="0" applyFont="1" applyFill="1" applyBorder="1" applyAlignment="1">
      <alignment horizontal="center" vertical="center" wrapText="1"/>
    </xf>
    <xf numFmtId="0" fontId="3" fillId="5" borderId="54" xfId="0" applyFont="1" applyFill="1" applyBorder="1" applyAlignment="1">
      <alignment horizontal="center" vertical="center" wrapText="1"/>
    </xf>
    <xf numFmtId="0" fontId="32" fillId="19" borderId="3" xfId="0" applyFont="1" applyFill="1" applyBorder="1" applyAlignment="1">
      <alignment vertical="top" wrapText="1"/>
    </xf>
    <xf numFmtId="4" fontId="19" fillId="20" borderId="3" xfId="0" applyNumberFormat="1" applyFont="1" applyFill="1" applyBorder="1" applyAlignment="1">
      <alignment horizontal="right" vertical="center" wrapText="1"/>
    </xf>
    <xf numFmtId="0" fontId="47" fillId="0" borderId="21" xfId="0" applyFont="1" applyBorder="1" applyAlignment="1">
      <alignment vertical="center" wrapText="1"/>
    </xf>
    <xf numFmtId="0" fontId="47" fillId="0" borderId="21" xfId="0" applyFont="1" applyBorder="1" applyAlignment="1">
      <alignment vertical="center"/>
    </xf>
    <xf numFmtId="0" fontId="0" fillId="0" borderId="21" xfId="0" quotePrefix="1" applyBorder="1"/>
    <xf numFmtId="0" fontId="41" fillId="19" borderId="6" xfId="0" applyFont="1" applyFill="1" applyBorder="1" applyAlignment="1">
      <alignment horizontal="center" vertical="center" wrapText="1"/>
    </xf>
    <xf numFmtId="0" fontId="41" fillId="19" borderId="6" xfId="0" applyFont="1" applyFill="1" applyBorder="1" applyAlignment="1">
      <alignment horizontal="left" vertical="center" wrapText="1"/>
    </xf>
    <xf numFmtId="165" fontId="41" fillId="19" borderId="6" xfId="0" applyNumberFormat="1" applyFont="1" applyFill="1" applyBorder="1" applyAlignment="1">
      <alignment horizontal="left" vertical="center" wrapText="1"/>
    </xf>
    <xf numFmtId="165" fontId="8" fillId="19" borderId="6" xfId="0" applyNumberFormat="1" applyFont="1" applyFill="1" applyBorder="1" applyAlignment="1">
      <alignment horizontal="center" vertical="center" wrapText="1"/>
    </xf>
    <xf numFmtId="165" fontId="41" fillId="19" borderId="6" xfId="0" applyNumberFormat="1" applyFont="1" applyFill="1" applyBorder="1" applyAlignment="1">
      <alignment horizontal="center" vertical="center" wrapText="1"/>
    </xf>
    <xf numFmtId="0" fontId="8" fillId="21" borderId="3" xfId="0" applyFont="1" applyFill="1" applyBorder="1" applyAlignment="1">
      <alignment horizontal="left" vertical="center" wrapText="1"/>
    </xf>
    <xf numFmtId="44" fontId="19" fillId="19" borderId="2" xfId="0" applyNumberFormat="1" applyFont="1" applyFill="1" applyBorder="1" applyAlignment="1">
      <alignment horizontal="center" vertical="center" wrapText="1"/>
    </xf>
    <xf numFmtId="4" fontId="49" fillId="19" borderId="6" xfId="0" applyNumberFormat="1" applyFont="1" applyFill="1" applyBorder="1" applyAlignment="1">
      <alignment horizontal="center" vertical="center" wrapText="1"/>
    </xf>
    <xf numFmtId="0" fontId="49" fillId="19" borderId="6" xfId="0" applyFont="1" applyFill="1" applyBorder="1" applyAlignment="1">
      <alignment horizontal="left" vertical="center" wrapText="1"/>
    </xf>
    <xf numFmtId="164" fontId="49" fillId="19" borderId="6" xfId="0" applyNumberFormat="1" applyFont="1" applyFill="1" applyBorder="1" applyAlignment="1">
      <alignment horizontal="left" vertical="center" wrapText="1"/>
    </xf>
    <xf numFmtId="0" fontId="49" fillId="19" borderId="6" xfId="0" applyFont="1" applyFill="1" applyBorder="1" applyAlignment="1">
      <alignment horizontal="center" vertical="center" wrapText="1"/>
    </xf>
    <xf numFmtId="44" fontId="49" fillId="19" borderId="6" xfId="0" applyNumberFormat="1" applyFont="1" applyFill="1" applyBorder="1" applyAlignment="1">
      <alignment horizontal="center" vertical="center" wrapText="1"/>
    </xf>
    <xf numFmtId="4" fontId="49" fillId="19" borderId="1" xfId="0" applyNumberFormat="1" applyFont="1" applyFill="1" applyBorder="1" applyAlignment="1">
      <alignment horizontal="center" vertical="center" wrapText="1"/>
    </xf>
    <xf numFmtId="0" fontId="9" fillId="21" borderId="6" xfId="0" applyFont="1" applyFill="1" applyBorder="1" applyAlignment="1">
      <alignment horizontal="center" vertical="center" wrapText="1"/>
    </xf>
    <xf numFmtId="0" fontId="41" fillId="21" borderId="6" xfId="0" applyFont="1" applyFill="1" applyBorder="1" applyAlignment="1">
      <alignment horizontal="center" vertical="center" wrapText="1"/>
    </xf>
    <xf numFmtId="44" fontId="9" fillId="0" borderId="6" xfId="0" applyNumberFormat="1" applyFont="1" applyBorder="1" applyAlignment="1">
      <alignment horizontal="center" vertical="center" wrapText="1"/>
    </xf>
    <xf numFmtId="0" fontId="41" fillId="0" borderId="6" xfId="0" applyFont="1" applyBorder="1" applyAlignment="1">
      <alignment horizontal="center" vertical="center" wrapText="1"/>
    </xf>
    <xf numFmtId="44" fontId="9" fillId="0" borderId="1" xfId="0" applyNumberFormat="1" applyFont="1" applyBorder="1" applyAlignment="1">
      <alignment horizontal="center" vertical="center" wrapText="1"/>
    </xf>
    <xf numFmtId="4" fontId="41" fillId="19" borderId="20" xfId="0" applyNumberFormat="1" applyFont="1" applyFill="1" applyBorder="1" applyAlignment="1">
      <alignment horizontal="center" vertical="center" wrapText="1"/>
    </xf>
    <xf numFmtId="4" fontId="41" fillId="19" borderId="21" xfId="0" applyNumberFormat="1" applyFont="1" applyFill="1" applyBorder="1" applyAlignment="1">
      <alignment horizontal="center" vertical="center" wrapText="1"/>
    </xf>
    <xf numFmtId="2" fontId="41" fillId="19" borderId="6" xfId="0" applyNumberFormat="1" applyFont="1" applyFill="1" applyBorder="1" applyAlignment="1">
      <alignment horizontal="center" vertical="center" wrapText="1"/>
    </xf>
    <xf numFmtId="0" fontId="49" fillId="19" borderId="44" xfId="0" applyFont="1" applyFill="1" applyBorder="1" applyAlignment="1">
      <alignment horizontal="left" vertical="center" wrapText="1"/>
    </xf>
    <xf numFmtId="2" fontId="49" fillId="19" borderId="6" xfId="0" applyNumberFormat="1" applyFont="1" applyFill="1" applyBorder="1" applyAlignment="1">
      <alignment horizontal="center" vertical="center" wrapText="1"/>
    </xf>
    <xf numFmtId="44" fontId="49" fillId="19" borderId="45" xfId="0" applyNumberFormat="1" applyFont="1" applyFill="1" applyBorder="1" applyAlignment="1">
      <alignment horizontal="center" vertical="center" wrapText="1"/>
    </xf>
    <xf numFmtId="0" fontId="49" fillId="19" borderId="3" xfId="0" applyFont="1" applyFill="1" applyBorder="1" applyAlignment="1">
      <alignment horizontal="left" vertical="center" wrapText="1"/>
    </xf>
    <xf numFmtId="4" fontId="49" fillId="19" borderId="6" xfId="0" applyNumberFormat="1" applyFont="1" applyFill="1" applyBorder="1" applyAlignment="1">
      <alignment horizontal="left" vertical="center" wrapText="1"/>
    </xf>
    <xf numFmtId="0" fontId="35" fillId="19" borderId="16" xfId="0" applyFont="1" applyFill="1" applyBorder="1" applyAlignment="1">
      <alignment horizontal="left" vertical="center" wrapText="1"/>
    </xf>
    <xf numFmtId="0" fontId="35" fillId="19" borderId="21" xfId="0" applyFont="1" applyFill="1" applyBorder="1" applyAlignment="1">
      <alignment horizontal="left" vertical="center" wrapText="1"/>
    </xf>
    <xf numFmtId="44" fontId="49" fillId="19" borderId="1" xfId="0" applyNumberFormat="1" applyFont="1" applyFill="1" applyBorder="1" applyAlignment="1">
      <alignment horizontal="center" vertical="center" wrapText="1"/>
    </xf>
    <xf numFmtId="4" fontId="49" fillId="19" borderId="3" xfId="0" applyNumberFormat="1" applyFont="1" applyFill="1" applyBorder="1" applyAlignment="1">
      <alignment horizontal="center" vertical="center" wrapText="1"/>
    </xf>
    <xf numFmtId="0" fontId="9" fillId="20" borderId="2" xfId="0" applyFont="1" applyFill="1" applyBorder="1" applyAlignment="1">
      <alignment horizontal="center" vertical="center" wrapText="1"/>
    </xf>
    <xf numFmtId="0" fontId="9" fillId="20" borderId="2" xfId="0" applyFont="1" applyFill="1" applyBorder="1" applyAlignment="1">
      <alignment horizontal="left" vertical="center" wrapText="1"/>
    </xf>
    <xf numFmtId="0" fontId="9" fillId="19" borderId="63" xfId="0" applyFont="1" applyFill="1" applyBorder="1" applyAlignment="1">
      <alignment horizontal="left" vertical="center" wrapText="1"/>
    </xf>
    <xf numFmtId="0" fontId="9" fillId="16" borderId="64" xfId="0" applyFont="1" applyFill="1" applyBorder="1" applyAlignment="1">
      <alignment horizontal="left" vertical="center" wrapText="1"/>
    </xf>
    <xf numFmtId="4" fontId="9" fillId="19" borderId="21" xfId="0" applyNumberFormat="1" applyFont="1" applyFill="1" applyBorder="1" applyAlignment="1">
      <alignment horizontal="center" vertical="center" wrapText="1"/>
    </xf>
    <xf numFmtId="0" fontId="49" fillId="19" borderId="21" xfId="0" applyFont="1" applyFill="1" applyBorder="1" applyAlignment="1">
      <alignment horizontal="left" vertical="center" wrapText="1"/>
    </xf>
    <xf numFmtId="0" fontId="49" fillId="19" borderId="3" xfId="0" applyFont="1" applyFill="1" applyBorder="1" applyAlignment="1">
      <alignment horizontal="center" vertical="center" wrapText="1"/>
    </xf>
    <xf numFmtId="4" fontId="49" fillId="19" borderId="21" xfId="0" applyNumberFormat="1" applyFont="1" applyFill="1" applyBorder="1" applyAlignment="1">
      <alignment horizontal="center" vertical="center" wrapText="1"/>
    </xf>
    <xf numFmtId="4" fontId="9" fillId="16" borderId="63" xfId="0" applyNumberFormat="1" applyFont="1" applyFill="1" applyBorder="1" applyAlignment="1">
      <alignment horizontal="center" vertical="center" wrapText="1"/>
    </xf>
    <xf numFmtId="0" fontId="4" fillId="17" borderId="64" xfId="0" applyFont="1" applyFill="1" applyBorder="1" applyAlignment="1">
      <alignment horizontal="left" vertical="center" wrapText="1"/>
    </xf>
    <xf numFmtId="0" fontId="50" fillId="19" borderId="21" xfId="0" applyFont="1" applyFill="1" applyBorder="1" applyAlignment="1">
      <alignment horizontal="left" vertical="center" wrapText="1"/>
    </xf>
    <xf numFmtId="0" fontId="9" fillId="16" borderId="63" xfId="0" applyFont="1" applyFill="1" applyBorder="1" applyAlignment="1">
      <alignment horizontal="left" vertical="center" wrapText="1"/>
    </xf>
    <xf numFmtId="0" fontId="9" fillId="20" borderId="64" xfId="0" applyFont="1" applyFill="1" applyBorder="1" applyAlignment="1">
      <alignment horizontal="left" vertical="center" wrapText="1"/>
    </xf>
    <xf numFmtId="0" fontId="9" fillId="19" borderId="21" xfId="0" applyFont="1" applyFill="1" applyBorder="1" applyAlignment="1">
      <alignment horizontal="left" vertical="center" wrapText="1"/>
    </xf>
    <xf numFmtId="4" fontId="49" fillId="19" borderId="44" xfId="0" applyNumberFormat="1" applyFont="1" applyFill="1" applyBorder="1" applyAlignment="1">
      <alignment horizontal="center" vertical="center" wrapText="1"/>
    </xf>
    <xf numFmtId="4" fontId="49" fillId="19" borderId="6" xfId="0" applyNumberFormat="1" applyFont="1" applyFill="1" applyBorder="1" applyAlignment="1">
      <alignment horizontal="right" vertical="center" wrapText="1"/>
    </xf>
    <xf numFmtId="169" fontId="49" fillId="19" borderId="6" xfId="0" applyNumberFormat="1" applyFont="1" applyFill="1" applyBorder="1" applyAlignment="1">
      <alignment horizontal="center" vertical="center" wrapText="1"/>
    </xf>
    <xf numFmtId="165" fontId="49" fillId="19" borderId="6" xfId="0" applyNumberFormat="1" applyFont="1" applyFill="1" applyBorder="1" applyAlignment="1">
      <alignment horizontal="center" vertical="center" wrapText="1"/>
    </xf>
    <xf numFmtId="4" fontId="4" fillId="2" borderId="64" xfId="0" applyNumberFormat="1" applyFont="1" applyFill="1" applyBorder="1" applyAlignment="1">
      <alignment horizontal="center" vertical="center" wrapText="1"/>
    </xf>
    <xf numFmtId="0" fontId="49" fillId="19" borderId="1" xfId="0" applyFont="1" applyFill="1" applyBorder="1" applyAlignment="1">
      <alignment horizontal="center" vertical="center" wrapText="1"/>
    </xf>
    <xf numFmtId="169" fontId="49" fillId="19" borderId="1" xfId="0" applyNumberFormat="1" applyFont="1" applyFill="1" applyBorder="1" applyAlignment="1">
      <alignment horizontal="center" vertical="center" wrapText="1"/>
    </xf>
    <xf numFmtId="44" fontId="49" fillId="19" borderId="21" xfId="0" applyNumberFormat="1" applyFont="1" applyFill="1" applyBorder="1" applyAlignment="1">
      <alignment horizontal="center" vertical="center" wrapText="1"/>
    </xf>
    <xf numFmtId="0" fontId="9" fillId="19" borderId="2" xfId="0" applyFont="1" applyFill="1" applyBorder="1" applyAlignment="1">
      <alignment horizontal="center" vertical="center" wrapText="1"/>
    </xf>
    <xf numFmtId="4" fontId="17" fillId="16" borderId="15" xfId="0" applyNumberFormat="1" applyFont="1" applyFill="1" applyBorder="1" applyAlignment="1">
      <alignment horizontal="center" vertical="center" wrapText="1"/>
    </xf>
    <xf numFmtId="44" fontId="9" fillId="19" borderId="21" xfId="0" applyNumberFormat="1" applyFont="1" applyFill="1" applyBorder="1" applyAlignment="1">
      <alignment horizontal="center" vertical="center" wrapText="1"/>
    </xf>
    <xf numFmtId="0" fontId="9" fillId="0" borderId="21" xfId="0" applyFont="1" applyBorder="1" applyAlignment="1">
      <alignment horizontal="left" vertical="center" wrapText="1"/>
    </xf>
    <xf numFmtId="44" fontId="49" fillId="0" borderId="21" xfId="0" applyNumberFormat="1" applyFont="1" applyBorder="1" applyAlignment="1">
      <alignment horizontal="center" vertical="center" wrapText="1"/>
    </xf>
    <xf numFmtId="0" fontId="9" fillId="19" borderId="1" xfId="0" applyFont="1" applyFill="1" applyBorder="1" applyAlignment="1">
      <alignment horizontal="center" vertical="center" wrapText="1"/>
    </xf>
    <xf numFmtId="44" fontId="9" fillId="19" borderId="14" xfId="0" applyNumberFormat="1" applyFont="1" applyFill="1" applyBorder="1" applyAlignment="1">
      <alignment horizontal="center" vertical="center" wrapText="1"/>
    </xf>
    <xf numFmtId="44" fontId="49" fillId="19" borderId="24" xfId="0" applyNumberFormat="1" applyFont="1" applyFill="1" applyBorder="1" applyAlignment="1">
      <alignment horizontal="center" vertical="center" wrapText="1"/>
    </xf>
    <xf numFmtId="44" fontId="9" fillId="19" borderId="24" xfId="0" applyNumberFormat="1" applyFont="1" applyFill="1" applyBorder="1" applyAlignment="1">
      <alignment horizontal="center" vertical="center" wrapText="1"/>
    </xf>
    <xf numFmtId="4" fontId="17" fillId="16" borderId="4" xfId="0" applyNumberFormat="1" applyFont="1" applyFill="1" applyBorder="1" applyAlignment="1">
      <alignment horizontal="center" vertical="center" wrapText="1"/>
    </xf>
    <xf numFmtId="4" fontId="4" fillId="2" borderId="10" xfId="0" applyNumberFormat="1" applyFont="1" applyFill="1" applyBorder="1" applyAlignment="1">
      <alignment horizontal="left" vertical="center" wrapText="1"/>
    </xf>
    <xf numFmtId="0" fontId="15" fillId="11" borderId="21" xfId="0" applyFont="1" applyFill="1" applyBorder="1" applyAlignment="1">
      <alignment horizontal="center" vertical="center" wrapText="1"/>
    </xf>
    <xf numFmtId="0" fontId="11" fillId="9" borderId="21" xfId="0" applyFont="1" applyFill="1" applyBorder="1" applyAlignment="1">
      <alignment horizontal="center" vertical="center" wrapText="1"/>
    </xf>
    <xf numFmtId="4" fontId="4" fillId="2" borderId="21" xfId="0" applyNumberFormat="1" applyFont="1" applyFill="1" applyBorder="1" applyAlignment="1">
      <alignment horizontal="left" vertical="center" wrapText="1"/>
    </xf>
    <xf numFmtId="0" fontId="4" fillId="2" borderId="21" xfId="0" applyFont="1" applyFill="1" applyBorder="1" applyAlignment="1">
      <alignment horizontal="left" vertical="center" wrapText="1"/>
    </xf>
    <xf numFmtId="4" fontId="17" fillId="16" borderId="21" xfId="0" applyNumberFormat="1" applyFont="1" applyFill="1" applyBorder="1" applyAlignment="1">
      <alignment horizontal="center" vertical="center" wrapText="1"/>
    </xf>
    <xf numFmtId="0" fontId="9" fillId="16" borderId="21" xfId="0" applyFont="1" applyFill="1" applyBorder="1" applyAlignment="1">
      <alignment horizontal="left" vertical="center" wrapText="1"/>
    </xf>
    <xf numFmtId="0" fontId="9" fillId="19" borderId="21" xfId="0" applyFont="1" applyFill="1" applyBorder="1" applyAlignment="1">
      <alignment horizontal="center" vertical="center" wrapText="1"/>
    </xf>
    <xf numFmtId="0" fontId="9" fillId="20" borderId="21" xfId="0" applyFont="1" applyFill="1" applyBorder="1" applyAlignment="1">
      <alignment horizontal="left" vertical="center" wrapText="1"/>
    </xf>
    <xf numFmtId="0" fontId="4" fillId="17" borderId="21" xfId="0" applyFont="1" applyFill="1" applyBorder="1" applyAlignment="1">
      <alignment horizontal="left" vertical="center" wrapText="1"/>
    </xf>
    <xf numFmtId="0" fontId="4" fillId="22" borderId="21" xfId="0" applyFont="1" applyFill="1" applyBorder="1" applyAlignment="1">
      <alignment horizontal="left" vertical="center" wrapText="1"/>
    </xf>
    <xf numFmtId="4" fontId="4" fillId="2" borderId="21" xfId="0" applyNumberFormat="1" applyFont="1" applyFill="1" applyBorder="1" applyAlignment="1">
      <alignment horizontal="center" vertical="center" wrapText="1"/>
    </xf>
    <xf numFmtId="4" fontId="9" fillId="16" borderId="21" xfId="0" applyNumberFormat="1" applyFont="1" applyFill="1" applyBorder="1" applyAlignment="1">
      <alignment horizontal="center" vertical="center" wrapText="1"/>
    </xf>
    <xf numFmtId="4" fontId="9" fillId="0" borderId="21" xfId="0" applyNumberFormat="1" applyFont="1" applyBorder="1" applyAlignment="1">
      <alignment horizontal="center" vertical="center" wrapText="1"/>
    </xf>
    <xf numFmtId="44" fontId="9" fillId="20" borderId="21" xfId="0" applyNumberFormat="1" applyFont="1" applyFill="1" applyBorder="1" applyAlignment="1">
      <alignment horizontal="center" vertical="center" wrapText="1"/>
    </xf>
    <xf numFmtId="0" fontId="9" fillId="0" borderId="64" xfId="0" applyFont="1" applyBorder="1" applyAlignment="1">
      <alignment horizontal="left" vertical="center" wrapText="1"/>
    </xf>
    <xf numFmtId="0" fontId="9" fillId="19" borderId="20" xfId="0" applyFont="1" applyFill="1" applyBorder="1" applyAlignment="1">
      <alignment horizontal="left" vertical="center" wrapText="1"/>
    </xf>
    <xf numFmtId="0" fontId="9" fillId="19" borderId="20" xfId="0" applyFont="1" applyFill="1" applyBorder="1" applyAlignment="1">
      <alignment horizontal="center" vertical="center" wrapText="1"/>
    </xf>
    <xf numFmtId="44" fontId="9" fillId="19" borderId="20" xfId="0" applyNumberFormat="1" applyFont="1" applyFill="1" applyBorder="1" applyAlignment="1">
      <alignment horizontal="center" vertical="center" wrapText="1"/>
    </xf>
    <xf numFmtId="165" fontId="9" fillId="19" borderId="20" xfId="0" applyNumberFormat="1" applyFont="1" applyFill="1" applyBorder="1" applyAlignment="1">
      <alignment horizontal="center" vertical="center" wrapText="1"/>
    </xf>
    <xf numFmtId="4" fontId="4" fillId="2" borderId="13" xfId="0" applyNumberFormat="1" applyFont="1" applyFill="1" applyBorder="1" applyAlignment="1">
      <alignment horizontal="center" vertical="center" wrapText="1"/>
    </xf>
    <xf numFmtId="0" fontId="17" fillId="2" borderId="13" xfId="0" applyFont="1" applyFill="1" applyBorder="1" applyAlignment="1">
      <alignment horizontal="left" vertical="center" wrapText="1"/>
    </xf>
    <xf numFmtId="4" fontId="4" fillId="2" borderId="13" xfId="0" applyNumberFormat="1" applyFont="1" applyFill="1" applyBorder="1" applyAlignment="1">
      <alignment horizontal="left" vertical="center" wrapText="1"/>
    </xf>
    <xf numFmtId="0" fontId="49" fillId="19" borderId="21" xfId="0" applyFont="1" applyFill="1" applyBorder="1" applyAlignment="1">
      <alignment horizontal="center" vertical="center" wrapText="1"/>
    </xf>
    <xf numFmtId="2" fontId="41" fillId="19" borderId="6" xfId="0" applyNumberFormat="1" applyFont="1" applyFill="1" applyBorder="1" applyAlignment="1">
      <alignment horizontal="left" vertical="center" wrapText="1"/>
    </xf>
    <xf numFmtId="1" fontId="9" fillId="19" borderId="6" xfId="0" applyNumberFormat="1" applyFont="1" applyFill="1" applyBorder="1" applyAlignment="1">
      <alignment horizontal="center" vertical="center" wrapText="1"/>
    </xf>
    <xf numFmtId="1" fontId="49" fillId="19" borderId="6" xfId="0" applyNumberFormat="1" applyFont="1" applyFill="1" applyBorder="1" applyAlignment="1">
      <alignment horizontal="center" vertical="center" wrapText="1"/>
    </xf>
    <xf numFmtId="4" fontId="9" fillId="16" borderId="64" xfId="0" applyNumberFormat="1" applyFont="1" applyFill="1" applyBorder="1" applyAlignment="1">
      <alignment horizontal="center" vertical="center" wrapText="1"/>
    </xf>
    <xf numFmtId="4" fontId="49" fillId="19" borderId="14" xfId="0" applyNumberFormat="1" applyFont="1" applyFill="1" applyBorder="1" applyAlignment="1">
      <alignment horizontal="center" vertical="center" wrapText="1"/>
    </xf>
    <xf numFmtId="0" fontId="4" fillId="2" borderId="59" xfId="0" applyFont="1" applyFill="1" applyBorder="1" applyAlignment="1">
      <alignment horizontal="left" vertical="center" wrapText="1"/>
    </xf>
    <xf numFmtId="4" fontId="17" fillId="16" borderId="35" xfId="0" applyNumberFormat="1" applyFont="1" applyFill="1" applyBorder="1" applyAlignment="1">
      <alignment horizontal="center" vertical="center" wrapText="1"/>
    </xf>
    <xf numFmtId="4" fontId="0" fillId="0" borderId="0" xfId="0" applyNumberFormat="1"/>
    <xf numFmtId="2" fontId="9" fillId="19" borderId="6" xfId="0" applyNumberFormat="1" applyFont="1" applyFill="1" applyBorder="1" applyAlignment="1">
      <alignment horizontal="left" vertical="center" wrapText="1"/>
    </xf>
    <xf numFmtId="0" fontId="3" fillId="5" borderId="14" xfId="0" applyFont="1" applyFill="1" applyBorder="1" applyAlignment="1">
      <alignment vertical="center" wrapText="1"/>
    </xf>
    <xf numFmtId="0" fontId="3" fillId="5" borderId="15" xfId="0" applyFont="1" applyFill="1" applyBorder="1" applyAlignment="1">
      <alignment vertical="center" wrapText="1"/>
    </xf>
    <xf numFmtId="0" fontId="3" fillId="5" borderId="18" xfId="0" applyFont="1" applyFill="1" applyBorder="1" applyAlignment="1">
      <alignment vertical="center" wrapText="1"/>
    </xf>
    <xf numFmtId="0" fontId="3" fillId="5" borderId="17" xfId="0" applyFont="1" applyFill="1" applyBorder="1" applyAlignment="1">
      <alignment vertical="center" wrapText="1"/>
    </xf>
    <xf numFmtId="0" fontId="3" fillId="5" borderId="0" xfId="0" applyFont="1" applyFill="1" applyAlignment="1">
      <alignment vertical="center" wrapText="1"/>
    </xf>
    <xf numFmtId="0" fontId="52" fillId="5" borderId="16" xfId="0" applyFont="1" applyFill="1" applyBorder="1" applyAlignment="1">
      <alignment vertical="center" wrapText="1"/>
    </xf>
    <xf numFmtId="0" fontId="53" fillId="5" borderId="0" xfId="0" applyFont="1" applyFill="1" applyAlignment="1">
      <alignment horizontal="center" vertical="center" wrapText="1"/>
    </xf>
    <xf numFmtId="0" fontId="3" fillId="5" borderId="10" xfId="0" applyFont="1" applyFill="1" applyBorder="1" applyAlignment="1">
      <alignment vertical="center" wrapText="1"/>
    </xf>
    <xf numFmtId="0" fontId="3" fillId="5" borderId="4" xfId="0" applyFont="1" applyFill="1" applyBorder="1" applyAlignment="1">
      <alignment vertical="center" wrapText="1"/>
    </xf>
    <xf numFmtId="0" fontId="3" fillId="5" borderId="5" xfId="0" applyFont="1" applyFill="1" applyBorder="1" applyAlignment="1">
      <alignment vertical="center" wrapText="1"/>
    </xf>
    <xf numFmtId="14" fontId="4" fillId="2" borderId="6" xfId="0" applyNumberFormat="1" applyFont="1" applyFill="1" applyBorder="1" applyAlignment="1">
      <alignment horizontal="left" vertical="center" wrapText="1"/>
    </xf>
    <xf numFmtId="0" fontId="40" fillId="2" borderId="6" xfId="0" applyFont="1" applyFill="1" applyBorder="1" applyAlignment="1">
      <alignment horizontal="center" vertical="center" wrapText="1"/>
    </xf>
    <xf numFmtId="0" fontId="5" fillId="0" borderId="6" xfId="0" applyFont="1" applyBorder="1" applyAlignment="1">
      <alignment horizontal="center" vertical="center" wrapText="1"/>
    </xf>
    <xf numFmtId="0" fontId="5" fillId="0" borderId="6" xfId="0" applyFont="1" applyBorder="1" applyAlignment="1">
      <alignment horizontal="left" vertical="center" wrapText="1"/>
    </xf>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0" xfId="0" applyAlignment="1">
      <alignment wrapText="1"/>
    </xf>
    <xf numFmtId="0" fontId="10" fillId="0" borderId="0" xfId="0" applyFont="1" applyAlignment="1">
      <alignment wrapText="1"/>
    </xf>
    <xf numFmtId="0" fontId="9" fillId="0" borderId="6" xfId="0" applyFont="1" applyBorder="1" applyAlignment="1">
      <alignment horizontal="right" vertical="center" wrapText="1"/>
    </xf>
    <xf numFmtId="0" fontId="10" fillId="0" borderId="0" xfId="0" applyFont="1" applyAlignment="1">
      <alignment horizontal="center" wrapText="1"/>
    </xf>
    <xf numFmtId="0" fontId="5" fillId="0" borderId="6" xfId="0" quotePrefix="1" applyFont="1" applyBorder="1" applyAlignment="1">
      <alignment horizontal="center" vertical="center" wrapText="1"/>
    </xf>
    <xf numFmtId="14" fontId="9" fillId="0" borderId="6" xfId="0" applyNumberFormat="1" applyFont="1" applyBorder="1" applyAlignment="1">
      <alignment horizontal="left" vertical="center" wrapText="1"/>
    </xf>
    <xf numFmtId="0" fontId="0" fillId="0" borderId="0" xfId="0" applyAlignment="1">
      <alignment horizontal="left"/>
    </xf>
    <xf numFmtId="0" fontId="0" fillId="0" borderId="0" xfId="0" applyAlignment="1">
      <alignment horizontal="center"/>
    </xf>
    <xf numFmtId="0" fontId="10" fillId="0" borderId="0" xfId="0" applyFont="1" applyAlignment="1">
      <alignment horizontal="left"/>
    </xf>
    <xf numFmtId="0" fontId="10" fillId="3" borderId="0" xfId="0" applyFont="1" applyFill="1" applyAlignment="1">
      <alignment horizontal="center"/>
    </xf>
    <xf numFmtId="0" fontId="0" fillId="3" borderId="0" xfId="0" applyFill="1" applyAlignment="1">
      <alignment horizontal="center"/>
    </xf>
    <xf numFmtId="0" fontId="10" fillId="3" borderId="0" xfId="0" applyFont="1" applyFill="1" applyAlignment="1">
      <alignment horizontal="center" vertical="center"/>
    </xf>
    <xf numFmtId="0" fontId="11" fillId="18" borderId="1" xfId="0" applyFont="1" applyFill="1" applyBorder="1" applyAlignment="1">
      <alignment horizontal="center" vertical="center" wrapText="1"/>
    </xf>
    <xf numFmtId="0" fontId="11" fillId="18" borderId="2" xfId="0" applyFont="1" applyFill="1" applyBorder="1" applyAlignment="1">
      <alignment horizontal="center" vertical="center" wrapText="1"/>
    </xf>
    <xf numFmtId="0" fontId="11" fillId="18" borderId="3" xfId="0" applyFont="1" applyFill="1" applyBorder="1" applyAlignment="1">
      <alignment horizontal="center" vertical="center" wrapText="1"/>
    </xf>
    <xf numFmtId="0" fontId="11" fillId="18" borderId="14" xfId="0" applyFont="1" applyFill="1" applyBorder="1" applyAlignment="1">
      <alignment horizontal="center" vertical="center" wrapText="1"/>
    </xf>
    <xf numFmtId="0" fontId="11" fillId="18" borderId="15" xfId="0" applyFont="1" applyFill="1" applyBorder="1" applyAlignment="1">
      <alignment horizontal="center" vertical="center" wrapText="1"/>
    </xf>
    <xf numFmtId="0" fontId="11" fillId="18" borderId="47" xfId="0" applyFont="1" applyFill="1" applyBorder="1" applyAlignment="1">
      <alignment horizontal="center" vertical="center" wrapText="1"/>
    </xf>
    <xf numFmtId="0" fontId="11" fillId="18" borderId="43" xfId="0" applyFont="1" applyFill="1" applyBorder="1" applyAlignment="1">
      <alignment horizontal="center" vertical="center" wrapText="1"/>
    </xf>
    <xf numFmtId="0" fontId="3" fillId="18" borderId="1" xfId="0" applyFont="1" applyFill="1" applyBorder="1" applyAlignment="1">
      <alignment horizontal="center" vertical="center" wrapText="1"/>
    </xf>
    <xf numFmtId="0" fontId="11" fillId="18" borderId="51" xfId="0" applyFont="1" applyFill="1" applyBorder="1" applyAlignment="1">
      <alignment horizontal="center" vertical="center" wrapText="1"/>
    </xf>
    <xf numFmtId="0" fontId="18" fillId="0" borderId="4" xfId="0" applyFont="1" applyBorder="1" applyAlignment="1">
      <alignment horizontal="center" vertical="center"/>
    </xf>
    <xf numFmtId="0" fontId="16" fillId="0" borderId="0" xfId="0" applyFont="1" applyAlignment="1">
      <alignment horizontal="center" vertical="center"/>
    </xf>
    <xf numFmtId="0" fontId="11" fillId="18" borderId="42" xfId="0" applyFont="1" applyFill="1" applyBorder="1" applyAlignment="1">
      <alignment horizontal="center" vertical="center" wrapText="1"/>
    </xf>
    <xf numFmtId="0" fontId="11" fillId="18" borderId="0" xfId="0" applyFont="1" applyFill="1" applyAlignment="1">
      <alignment horizontal="center" vertical="center" wrapText="1"/>
    </xf>
    <xf numFmtId="0" fontId="11" fillId="18" borderId="48"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3" fillId="5" borderId="16" xfId="0" applyFont="1" applyFill="1" applyBorder="1" applyAlignment="1">
      <alignment horizontal="center" vertical="center" wrapText="1"/>
    </xf>
    <xf numFmtId="0" fontId="3" fillId="5" borderId="17"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18" xfId="0" applyFont="1" applyFill="1" applyBorder="1" applyAlignment="1">
      <alignment horizontal="center" vertical="center" wrapText="1"/>
    </xf>
    <xf numFmtId="0" fontId="3" fillId="5" borderId="10"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47" xfId="0" applyFont="1" applyFill="1" applyBorder="1" applyAlignment="1">
      <alignment horizontal="center" vertical="center" wrapText="1"/>
    </xf>
    <xf numFmtId="0" fontId="3" fillId="5" borderId="48" xfId="0" applyFont="1" applyFill="1" applyBorder="1" applyAlignment="1">
      <alignment horizontal="center" vertical="center" wrapText="1"/>
    </xf>
    <xf numFmtId="0" fontId="3" fillId="5" borderId="27" xfId="0" applyFont="1" applyFill="1" applyBorder="1" applyAlignment="1">
      <alignment horizontal="center" vertical="center" wrapText="1"/>
    </xf>
    <xf numFmtId="0" fontId="11" fillId="7" borderId="2" xfId="0" applyFont="1" applyFill="1" applyBorder="1" applyAlignment="1">
      <alignment horizontal="center" vertical="center" wrapText="1"/>
    </xf>
    <xf numFmtId="0" fontId="11" fillId="7" borderId="3" xfId="0" applyFont="1" applyFill="1" applyBorder="1" applyAlignment="1">
      <alignment horizontal="center" vertical="center" wrapText="1"/>
    </xf>
    <xf numFmtId="0" fontId="11" fillId="7" borderId="51" xfId="0" applyFont="1" applyFill="1" applyBorder="1" applyAlignment="1">
      <alignment horizontal="center" vertical="center" wrapText="1"/>
    </xf>
    <xf numFmtId="0" fontId="3" fillId="7" borderId="2" xfId="0" applyFont="1" applyFill="1" applyBorder="1" applyAlignment="1">
      <alignment horizontal="center" vertical="center" wrapText="1"/>
    </xf>
    <xf numFmtId="0" fontId="18" fillId="0" borderId="4" xfId="0" applyFont="1" applyBorder="1" applyAlignment="1">
      <alignment horizontal="right" vertical="center"/>
    </xf>
    <xf numFmtId="0" fontId="18" fillId="0" borderId="27" xfId="0" applyFont="1" applyBorder="1" applyAlignment="1">
      <alignment horizontal="right" vertical="center"/>
    </xf>
    <xf numFmtId="4" fontId="9" fillId="26" borderId="2" xfId="0" applyNumberFormat="1" applyFont="1" applyFill="1" applyBorder="1" applyAlignment="1">
      <alignment horizontal="center" vertical="center" wrapText="1"/>
    </xf>
    <xf numFmtId="0" fontId="3" fillId="7" borderId="54" xfId="0" applyFont="1" applyFill="1" applyBorder="1" applyAlignment="1">
      <alignment horizontal="center" vertical="center" wrapText="1"/>
    </xf>
    <xf numFmtId="0" fontId="11" fillId="7" borderId="12" xfId="0" applyFont="1" applyFill="1" applyBorder="1" applyAlignment="1">
      <alignment horizontal="center" vertical="center" wrapText="1"/>
    </xf>
    <xf numFmtId="0" fontId="11" fillId="7" borderId="55" xfId="0" applyFont="1" applyFill="1" applyBorder="1" applyAlignment="1">
      <alignment horizontal="center" vertical="center" wrapText="1"/>
    </xf>
    <xf numFmtId="0" fontId="16" fillId="0" borderId="7" xfId="0" applyFont="1" applyBorder="1" applyAlignment="1">
      <alignment horizontal="center" vertical="center"/>
    </xf>
    <xf numFmtId="0" fontId="16" fillId="0" borderId="8" xfId="0" applyFont="1" applyBorder="1" applyAlignment="1">
      <alignment horizontal="center" vertical="center"/>
    </xf>
    <xf numFmtId="0" fontId="3" fillId="29" borderId="12" xfId="0" applyFont="1" applyFill="1" applyBorder="1" applyAlignment="1">
      <alignment horizontal="center" vertical="center" wrapText="1"/>
    </xf>
    <xf numFmtId="0" fontId="3" fillId="29" borderId="28" xfId="0" applyFont="1" applyFill="1" applyBorder="1" applyAlignment="1">
      <alignment horizontal="center" vertical="center" wrapText="1"/>
    </xf>
    <xf numFmtId="0" fontId="3" fillId="9" borderId="10"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27" xfId="0" applyFont="1" applyFill="1" applyBorder="1" applyAlignment="1">
      <alignment horizontal="center" vertical="center" wrapText="1"/>
    </xf>
    <xf numFmtId="0" fontId="3" fillId="9" borderId="49" xfId="0" applyFont="1" applyFill="1" applyBorder="1" applyAlignment="1">
      <alignment horizontal="center" vertical="center" wrapText="1"/>
    </xf>
    <xf numFmtId="0" fontId="3" fillId="9" borderId="4" xfId="0" applyFont="1" applyFill="1" applyBorder="1" applyAlignment="1">
      <alignment horizontal="center" vertical="center" wrapText="1"/>
    </xf>
    <xf numFmtId="0" fontId="3" fillId="9" borderId="27" xfId="0" applyFont="1" applyFill="1" applyBorder="1" applyAlignment="1">
      <alignment horizontal="center" vertical="center" wrapText="1"/>
    </xf>
    <xf numFmtId="0" fontId="11" fillId="9" borderId="51" xfId="0" applyFont="1" applyFill="1" applyBorder="1" applyAlignment="1">
      <alignment horizontal="center" vertical="center" wrapText="1"/>
    </xf>
    <xf numFmtId="0" fontId="11" fillId="9" borderId="2" xfId="0" applyFont="1" applyFill="1" applyBorder="1" applyAlignment="1">
      <alignment horizontal="center" vertical="center" wrapText="1"/>
    </xf>
    <xf numFmtId="0" fontId="11" fillId="9" borderId="3" xfId="0" applyFont="1" applyFill="1" applyBorder="1" applyAlignment="1">
      <alignment horizontal="center" vertical="center" wrapText="1"/>
    </xf>
    <xf numFmtId="0" fontId="3" fillId="9" borderId="4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11" fillId="9" borderId="1" xfId="0" applyFont="1" applyFill="1" applyBorder="1" applyAlignment="1">
      <alignment horizontal="center" vertical="center" wrapText="1"/>
    </xf>
    <xf numFmtId="0" fontId="3" fillId="30" borderId="30" xfId="0" applyFont="1" applyFill="1" applyBorder="1" applyAlignment="1">
      <alignment horizontal="center" vertical="center" wrapText="1"/>
    </xf>
    <xf numFmtId="0" fontId="3" fillId="30" borderId="2" xfId="0" applyFont="1" applyFill="1" applyBorder="1" applyAlignment="1">
      <alignment horizontal="center" vertical="center" wrapText="1"/>
    </xf>
    <xf numFmtId="0" fontId="3" fillId="30" borderId="31" xfId="0" applyFont="1" applyFill="1" applyBorder="1" applyAlignment="1">
      <alignment horizontal="center" vertical="center" wrapText="1"/>
    </xf>
    <xf numFmtId="0" fontId="3" fillId="9" borderId="2" xfId="0" applyFont="1" applyFill="1" applyBorder="1" applyAlignment="1">
      <alignment horizontal="center" vertical="center" wrapText="1"/>
    </xf>
    <xf numFmtId="4" fontId="22" fillId="31" borderId="38" xfId="0" applyNumberFormat="1" applyFont="1" applyFill="1" applyBorder="1" applyAlignment="1">
      <alignment horizontal="center" vertical="center" wrapText="1"/>
    </xf>
    <xf numFmtId="4" fontId="22" fillId="31" borderId="15" xfId="0" applyNumberFormat="1" applyFont="1" applyFill="1" applyBorder="1" applyAlignment="1">
      <alignment horizontal="center" vertical="center" wrapText="1"/>
    </xf>
    <xf numFmtId="4" fontId="22" fillId="31" borderId="39" xfId="0" applyNumberFormat="1" applyFont="1" applyFill="1" applyBorder="1" applyAlignment="1">
      <alignment horizontal="center" vertical="center" wrapText="1"/>
    </xf>
    <xf numFmtId="4" fontId="22" fillId="31" borderId="40" xfId="0" applyNumberFormat="1" applyFont="1" applyFill="1" applyBorder="1" applyAlignment="1">
      <alignment horizontal="center" vertical="center" wrapText="1"/>
    </xf>
    <xf numFmtId="4" fontId="22" fillId="31" borderId="4" xfId="0" applyNumberFormat="1" applyFont="1" applyFill="1" applyBorder="1" applyAlignment="1">
      <alignment horizontal="center" vertical="center" wrapText="1"/>
    </xf>
    <xf numFmtId="4" fontId="22" fillId="31" borderId="41" xfId="0" applyNumberFormat="1" applyFont="1" applyFill="1" applyBorder="1" applyAlignment="1">
      <alignment horizontal="center" vertical="center" wrapText="1"/>
    </xf>
    <xf numFmtId="0" fontId="3" fillId="32" borderId="61" xfId="0" applyFont="1" applyFill="1" applyBorder="1" applyAlignment="1">
      <alignment horizontal="center" vertical="center" wrapText="1"/>
    </xf>
    <xf numFmtId="0" fontId="3" fillId="32" borderId="62"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18" fillId="0" borderId="0" xfId="0" applyFont="1" applyAlignment="1">
      <alignment horizontal="right" vertical="center"/>
    </xf>
    <xf numFmtId="0" fontId="16" fillId="0" borderId="53" xfId="0" applyFont="1" applyBorder="1" applyAlignment="1">
      <alignment horizontal="center" vertical="center"/>
    </xf>
    <xf numFmtId="0" fontId="19" fillId="26" borderId="2"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1" fillId="4" borderId="3" xfId="0" applyFont="1" applyFill="1" applyBorder="1" applyAlignment="1">
      <alignment horizontal="center" vertical="center" wrapText="1"/>
    </xf>
    <xf numFmtId="0" fontId="3" fillId="5" borderId="46" xfId="0" applyFont="1" applyFill="1" applyBorder="1" applyAlignment="1">
      <alignment horizontal="center" vertical="center" wrapText="1"/>
    </xf>
    <xf numFmtId="0" fontId="3" fillId="5" borderId="42" xfId="0" applyFont="1" applyFill="1" applyBorder="1" applyAlignment="1">
      <alignment horizontal="center" vertical="center" wrapText="1"/>
    </xf>
    <xf numFmtId="0" fontId="3" fillId="5" borderId="49"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3" fillId="29" borderId="4" xfId="0" applyFont="1" applyFill="1" applyBorder="1" applyAlignment="1">
      <alignment horizontal="center" vertical="center" wrapText="1"/>
    </xf>
    <xf numFmtId="0" fontId="16" fillId="0" borderId="9" xfId="0" applyFont="1" applyBorder="1" applyAlignment="1">
      <alignment horizontal="center" vertical="center"/>
    </xf>
    <xf numFmtId="0" fontId="3" fillId="8" borderId="2" xfId="0" applyFont="1" applyFill="1" applyBorder="1" applyAlignment="1">
      <alignment horizontal="center" vertical="center" wrapText="1"/>
    </xf>
    <xf numFmtId="0" fontId="11" fillId="8" borderId="2" xfId="0" applyFont="1" applyFill="1" applyBorder="1" applyAlignment="1">
      <alignment horizontal="center" vertical="center" wrapText="1"/>
    </xf>
    <xf numFmtId="0" fontId="11" fillId="8" borderId="43" xfId="0" applyFont="1" applyFill="1" applyBorder="1" applyAlignment="1">
      <alignment horizontal="center" vertical="center" wrapText="1"/>
    </xf>
    <xf numFmtId="0" fontId="3" fillId="8" borderId="4"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27"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8" borderId="1" xfId="0" applyFont="1" applyFill="1" applyBorder="1" applyAlignment="1">
      <alignment horizontal="center" vertical="center" wrapText="1"/>
    </xf>
    <xf numFmtId="0" fontId="3" fillId="8" borderId="1" xfId="0" applyFont="1" applyFill="1" applyBorder="1" applyAlignment="1">
      <alignment horizontal="center" vertical="center" wrapText="1"/>
    </xf>
  </cellXfs>
  <cellStyles count="5">
    <cellStyle name="Moeda" xfId="2" builtinId="4"/>
    <cellStyle name="Moeda 2" xfId="4" xr:uid="{3F3F1777-1070-4DFC-A07A-C23A1868ACD2}"/>
    <cellStyle name="Normal" xfId="0" builtinId="0"/>
    <cellStyle name="Normal 2" xfId="1" xr:uid="{6DF32AF2-36B0-4361-9845-B22927EEF296}"/>
    <cellStyle name="Normal 2 2" xfId="3" xr:uid="{D3DF7044-459E-498F-81A3-46CA746FF534}"/>
  </cellStyles>
  <dxfs count="0"/>
  <tableStyles count="0" defaultTableStyle="TableStyleMedium2" defaultPivotStyle="PivotStyleLight16"/>
  <colors>
    <mruColors>
      <color rgb="FF9E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0</xdr:col>
      <xdr:colOff>1</xdr:colOff>
      <xdr:row>0</xdr:row>
      <xdr:rowOff>28575</xdr:rowOff>
    </xdr:from>
    <xdr:ext cx="1828801" cy="473588"/>
    <xdr:pic>
      <xdr:nvPicPr>
        <xdr:cNvPr id="2" name="Imagem 1">
          <a:extLst>
            <a:ext uri="{FF2B5EF4-FFF2-40B4-BE49-F238E27FC236}">
              <a16:creationId xmlns:a16="http://schemas.microsoft.com/office/drawing/2014/main" id="{8CA62121-6C09-43C6-AE61-76EEEE528194}"/>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485776</xdr:colOff>
      <xdr:row>0</xdr:row>
      <xdr:rowOff>502163</xdr:rowOff>
    </xdr:to>
    <xdr:pic>
      <xdr:nvPicPr>
        <xdr:cNvPr id="2" name="Imagem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457201</xdr:colOff>
      <xdr:row>0</xdr:row>
      <xdr:rowOff>502163</xdr:rowOff>
    </xdr:to>
    <xdr:pic>
      <xdr:nvPicPr>
        <xdr:cNvPr id="2" name="Imagem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28575</xdr:rowOff>
    </xdr:from>
    <xdr:to>
      <xdr:col>3</xdr:col>
      <xdr:colOff>495301</xdr:colOff>
      <xdr:row>0</xdr:row>
      <xdr:rowOff>502163</xdr:rowOff>
    </xdr:to>
    <xdr:pic>
      <xdr:nvPicPr>
        <xdr:cNvPr id="2" name="Imagem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0</xdr:row>
      <xdr:rowOff>28575</xdr:rowOff>
    </xdr:from>
    <xdr:to>
      <xdr:col>3</xdr:col>
      <xdr:colOff>495301</xdr:colOff>
      <xdr:row>0</xdr:row>
      <xdr:rowOff>502163</xdr:rowOff>
    </xdr:to>
    <xdr:pic>
      <xdr:nvPicPr>
        <xdr:cNvPr id="2" name="Imagem 1">
          <a:extLst>
            <a:ext uri="{FF2B5EF4-FFF2-40B4-BE49-F238E27FC236}">
              <a16:creationId xmlns:a16="http://schemas.microsoft.com/office/drawing/2014/main" id="{4E53E48A-6849-4374-8BD1-3F9BED702EC5}"/>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533401</xdr:colOff>
      <xdr:row>0</xdr:row>
      <xdr:rowOff>502163</xdr:rowOff>
    </xdr:to>
    <xdr:pic>
      <xdr:nvPicPr>
        <xdr:cNvPr id="2" name="Imagem 1">
          <a:extLst>
            <a:ext uri="{FF2B5EF4-FFF2-40B4-BE49-F238E27FC236}">
              <a16:creationId xmlns:a16="http://schemas.microsoft.com/office/drawing/2014/main" id="{2D1366EF-D6F8-471F-BCAD-8CF59BAB912B}"/>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2</xdr:col>
      <xdr:colOff>533401</xdr:colOff>
      <xdr:row>0</xdr:row>
      <xdr:rowOff>502163</xdr:rowOff>
    </xdr:to>
    <xdr:pic>
      <xdr:nvPicPr>
        <xdr:cNvPr id="2" name="Imagem 1">
          <a:extLst>
            <a:ext uri="{FF2B5EF4-FFF2-40B4-BE49-F238E27FC236}">
              <a16:creationId xmlns:a16="http://schemas.microsoft.com/office/drawing/2014/main" id="{0D7E8C36-3011-4F3F-AAE9-6DCCAEE9E77E}"/>
            </a:ext>
          </a:extLst>
        </xdr:cNvPr>
        <xdr:cNvPicPr>
          <a:picLocks noChangeAspect="1"/>
        </xdr:cNvPicPr>
      </xdr:nvPicPr>
      <xdr:blipFill>
        <a:blip xmlns:r="http://schemas.openxmlformats.org/officeDocument/2006/relationships" r:embed="rId1"/>
        <a:stretch>
          <a:fillRect/>
        </a:stretch>
      </xdr:blipFill>
      <xdr:spPr>
        <a:xfrm>
          <a:off x="0" y="28575"/>
          <a:ext cx="1828801" cy="4735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28576</xdr:colOff>
      <xdr:row>74</xdr:row>
      <xdr:rowOff>9525</xdr:rowOff>
    </xdr:from>
    <xdr:to>
      <xdr:col>0</xdr:col>
      <xdr:colOff>5781676</xdr:colOff>
      <xdr:row>94</xdr:row>
      <xdr:rowOff>108125</xdr:rowOff>
    </xdr:to>
    <xdr:pic>
      <xdr:nvPicPr>
        <xdr:cNvPr id="3" name="Imagem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a:stretch>
          <a:fillRect/>
        </a:stretch>
      </xdr:blipFill>
      <xdr:spPr>
        <a:xfrm>
          <a:off x="28576" y="13420725"/>
          <a:ext cx="5753100" cy="3337100"/>
        </a:xfrm>
        <a:prstGeom prst="rect">
          <a:avLst/>
        </a:prstGeom>
      </xdr:spPr>
    </xdr:pic>
    <xdr:clientData/>
  </xdr:twoCellAnchor>
  <xdr:twoCellAnchor editAs="oneCell">
    <xdr:from>
      <xdr:col>5</xdr:col>
      <xdr:colOff>209550</xdr:colOff>
      <xdr:row>72</xdr:row>
      <xdr:rowOff>19050</xdr:rowOff>
    </xdr:from>
    <xdr:to>
      <xdr:col>5</xdr:col>
      <xdr:colOff>5200026</xdr:colOff>
      <xdr:row>107</xdr:row>
      <xdr:rowOff>18342</xdr:rowOff>
    </xdr:to>
    <xdr:pic>
      <xdr:nvPicPr>
        <xdr:cNvPr id="2" name="Imagem 1">
          <a:extLst>
            <a:ext uri="{FF2B5EF4-FFF2-40B4-BE49-F238E27FC236}">
              <a16:creationId xmlns:a16="http://schemas.microsoft.com/office/drawing/2014/main" id="{FBB5B63B-4FF9-42A0-834E-74C24AD110A9}"/>
            </a:ext>
          </a:extLst>
        </xdr:cNvPr>
        <xdr:cNvPicPr>
          <a:picLocks noChangeAspect="1"/>
        </xdr:cNvPicPr>
      </xdr:nvPicPr>
      <xdr:blipFill>
        <a:blip xmlns:r="http://schemas.openxmlformats.org/officeDocument/2006/relationships" r:embed="rId2"/>
        <a:stretch>
          <a:fillRect/>
        </a:stretch>
      </xdr:blipFill>
      <xdr:spPr>
        <a:xfrm>
          <a:off x="9563100" y="15373350"/>
          <a:ext cx="4990476" cy="5666667"/>
        </a:xfrm>
        <a:prstGeom prst="rect">
          <a:avLst/>
        </a:prstGeom>
      </xdr:spPr>
    </xdr:pic>
    <xdr:clientData/>
  </xdr:twoCellAnchor>
  <xdr:twoCellAnchor editAs="oneCell">
    <xdr:from>
      <xdr:col>0</xdr:col>
      <xdr:colOff>161926</xdr:colOff>
      <xdr:row>95</xdr:row>
      <xdr:rowOff>155634</xdr:rowOff>
    </xdr:from>
    <xdr:to>
      <xdr:col>2</xdr:col>
      <xdr:colOff>0</xdr:colOff>
      <xdr:row>126</xdr:row>
      <xdr:rowOff>99266</xdr:rowOff>
    </xdr:to>
    <xdr:pic>
      <xdr:nvPicPr>
        <xdr:cNvPr id="4" name="Imagem 3">
          <a:extLst>
            <a:ext uri="{FF2B5EF4-FFF2-40B4-BE49-F238E27FC236}">
              <a16:creationId xmlns:a16="http://schemas.microsoft.com/office/drawing/2014/main" id="{49EBF353-C8BD-E606-27BC-C5E289E9F213}"/>
            </a:ext>
          </a:extLst>
        </xdr:cNvPr>
        <xdr:cNvPicPr>
          <a:picLocks noChangeAspect="1"/>
        </xdr:cNvPicPr>
      </xdr:nvPicPr>
      <xdr:blipFill>
        <a:blip xmlns:r="http://schemas.openxmlformats.org/officeDocument/2006/relationships" r:embed="rId3"/>
        <a:stretch>
          <a:fillRect/>
        </a:stretch>
      </xdr:blipFill>
      <xdr:spPr>
        <a:xfrm rot="5400000">
          <a:off x="1361684" y="15767501"/>
          <a:ext cx="4963307" cy="7362824"/>
        </a:xfrm>
        <a:prstGeom prst="rect">
          <a:avLst/>
        </a:prstGeom>
      </xdr:spPr>
    </xdr:pic>
    <xdr:clientData/>
  </xdr:twoCellAnchor>
  <xdr:twoCellAnchor editAs="oneCell">
    <xdr:from>
      <xdr:col>0</xdr:col>
      <xdr:colOff>0</xdr:colOff>
      <xdr:row>133</xdr:row>
      <xdr:rowOff>0</xdr:rowOff>
    </xdr:from>
    <xdr:to>
      <xdr:col>4</xdr:col>
      <xdr:colOff>103669</xdr:colOff>
      <xdr:row>152</xdr:row>
      <xdr:rowOff>47234</xdr:rowOff>
    </xdr:to>
    <xdr:pic>
      <xdr:nvPicPr>
        <xdr:cNvPr id="5" name="Imagem 4">
          <a:extLst>
            <a:ext uri="{FF2B5EF4-FFF2-40B4-BE49-F238E27FC236}">
              <a16:creationId xmlns:a16="http://schemas.microsoft.com/office/drawing/2014/main" id="{94F672DF-F7FB-E027-9F35-C3CA86D8054A}"/>
            </a:ext>
          </a:extLst>
        </xdr:cNvPr>
        <xdr:cNvPicPr>
          <a:picLocks noChangeAspect="1"/>
        </xdr:cNvPicPr>
      </xdr:nvPicPr>
      <xdr:blipFill>
        <a:blip xmlns:r="http://schemas.openxmlformats.org/officeDocument/2006/relationships" r:embed="rId4"/>
        <a:stretch>
          <a:fillRect/>
        </a:stretch>
      </xdr:blipFill>
      <xdr:spPr>
        <a:xfrm>
          <a:off x="0" y="22964775"/>
          <a:ext cx="8847619" cy="3123809"/>
        </a:xfrm>
        <a:prstGeom prst="rect">
          <a:avLst/>
        </a:prstGeom>
      </xdr:spPr>
    </xdr:pic>
    <xdr:clientData/>
  </xdr:twoCellAnchor>
  <xdr:twoCellAnchor editAs="oneCell">
    <xdr:from>
      <xdr:col>0</xdr:col>
      <xdr:colOff>0</xdr:colOff>
      <xdr:row>164</xdr:row>
      <xdr:rowOff>0</xdr:rowOff>
    </xdr:from>
    <xdr:to>
      <xdr:col>1</xdr:col>
      <xdr:colOff>218258</xdr:colOff>
      <xdr:row>214</xdr:row>
      <xdr:rowOff>27559</xdr:rowOff>
    </xdr:to>
    <xdr:pic>
      <xdr:nvPicPr>
        <xdr:cNvPr id="6" name="Imagem 5">
          <a:extLst>
            <a:ext uri="{FF2B5EF4-FFF2-40B4-BE49-F238E27FC236}">
              <a16:creationId xmlns:a16="http://schemas.microsoft.com/office/drawing/2014/main" id="{A0999FC4-6AA4-49D7-F8F1-59CD238506F7}"/>
            </a:ext>
          </a:extLst>
        </xdr:cNvPr>
        <xdr:cNvPicPr>
          <a:picLocks noChangeAspect="1"/>
        </xdr:cNvPicPr>
      </xdr:nvPicPr>
      <xdr:blipFill>
        <a:blip xmlns:r="http://schemas.openxmlformats.org/officeDocument/2006/relationships" r:embed="rId5"/>
        <a:stretch>
          <a:fillRect/>
        </a:stretch>
      </xdr:blipFill>
      <xdr:spPr>
        <a:xfrm>
          <a:off x="0" y="29603700"/>
          <a:ext cx="6533333" cy="8123809"/>
        </a:xfrm>
        <a:prstGeom prst="rect">
          <a:avLst/>
        </a:prstGeom>
      </xdr:spPr>
    </xdr:pic>
    <xdr:clientData/>
  </xdr:twoCellAnchor>
  <xdr:twoCellAnchor editAs="oneCell">
    <xdr:from>
      <xdr:col>0</xdr:col>
      <xdr:colOff>0</xdr:colOff>
      <xdr:row>217</xdr:row>
      <xdr:rowOff>0</xdr:rowOff>
    </xdr:from>
    <xdr:to>
      <xdr:col>0</xdr:col>
      <xdr:colOff>5657143</xdr:colOff>
      <xdr:row>242</xdr:row>
      <xdr:rowOff>113780</xdr:rowOff>
    </xdr:to>
    <xdr:pic>
      <xdr:nvPicPr>
        <xdr:cNvPr id="7" name="Imagem 6">
          <a:extLst>
            <a:ext uri="{FF2B5EF4-FFF2-40B4-BE49-F238E27FC236}">
              <a16:creationId xmlns:a16="http://schemas.microsoft.com/office/drawing/2014/main" id="{E087DF5A-A228-8740-F99B-A67BC27A1C64}"/>
            </a:ext>
          </a:extLst>
        </xdr:cNvPr>
        <xdr:cNvPicPr>
          <a:picLocks noChangeAspect="1"/>
        </xdr:cNvPicPr>
      </xdr:nvPicPr>
      <xdr:blipFill>
        <a:blip xmlns:r="http://schemas.openxmlformats.org/officeDocument/2006/relationships" r:embed="rId6"/>
        <a:stretch>
          <a:fillRect/>
        </a:stretch>
      </xdr:blipFill>
      <xdr:spPr>
        <a:xfrm>
          <a:off x="0" y="38347650"/>
          <a:ext cx="5657143" cy="4161905"/>
        </a:xfrm>
        <a:prstGeom prst="rect">
          <a:avLst/>
        </a:prstGeom>
      </xdr:spPr>
    </xdr:pic>
    <xdr:clientData/>
  </xdr:twoCellAnchor>
  <xdr:twoCellAnchor editAs="oneCell">
    <xdr:from>
      <xdr:col>0</xdr:col>
      <xdr:colOff>0</xdr:colOff>
      <xdr:row>244</xdr:row>
      <xdr:rowOff>0</xdr:rowOff>
    </xdr:from>
    <xdr:to>
      <xdr:col>0</xdr:col>
      <xdr:colOff>5323809</xdr:colOff>
      <xdr:row>267</xdr:row>
      <xdr:rowOff>18582</xdr:rowOff>
    </xdr:to>
    <xdr:pic>
      <xdr:nvPicPr>
        <xdr:cNvPr id="8" name="Imagem 7">
          <a:extLst>
            <a:ext uri="{FF2B5EF4-FFF2-40B4-BE49-F238E27FC236}">
              <a16:creationId xmlns:a16="http://schemas.microsoft.com/office/drawing/2014/main" id="{1E0DBA7B-54D0-0C45-F69E-143D94E41CCD}"/>
            </a:ext>
          </a:extLst>
        </xdr:cNvPr>
        <xdr:cNvPicPr>
          <a:picLocks noChangeAspect="1"/>
        </xdr:cNvPicPr>
      </xdr:nvPicPr>
      <xdr:blipFill>
        <a:blip xmlns:r="http://schemas.openxmlformats.org/officeDocument/2006/relationships" r:embed="rId7"/>
        <a:stretch>
          <a:fillRect/>
        </a:stretch>
      </xdr:blipFill>
      <xdr:spPr>
        <a:xfrm>
          <a:off x="0" y="42719625"/>
          <a:ext cx="5323809" cy="3742857"/>
        </a:xfrm>
        <a:prstGeom prst="rect">
          <a:avLst/>
        </a:prstGeom>
      </xdr:spPr>
    </xdr:pic>
    <xdr:clientData/>
  </xdr:twoCellAnchor>
  <xdr:twoCellAnchor editAs="oneCell">
    <xdr:from>
      <xdr:col>0</xdr:col>
      <xdr:colOff>0</xdr:colOff>
      <xdr:row>268</xdr:row>
      <xdr:rowOff>142859</xdr:rowOff>
    </xdr:from>
    <xdr:to>
      <xdr:col>1</xdr:col>
      <xdr:colOff>1209674</xdr:colOff>
      <xdr:row>293</xdr:row>
      <xdr:rowOff>99322</xdr:rowOff>
    </xdr:to>
    <xdr:pic>
      <xdr:nvPicPr>
        <xdr:cNvPr id="9" name="Imagem 8">
          <a:extLst>
            <a:ext uri="{FF2B5EF4-FFF2-40B4-BE49-F238E27FC236}">
              <a16:creationId xmlns:a16="http://schemas.microsoft.com/office/drawing/2014/main" id="{B3401533-AB17-4131-E8DF-B20BF2B3896C}"/>
            </a:ext>
          </a:extLst>
        </xdr:cNvPr>
        <xdr:cNvPicPr>
          <a:picLocks noChangeAspect="1"/>
        </xdr:cNvPicPr>
      </xdr:nvPicPr>
      <xdr:blipFill>
        <a:blip xmlns:r="http://schemas.openxmlformats.org/officeDocument/2006/relationships" r:embed="rId8"/>
        <a:stretch>
          <a:fillRect/>
        </a:stretch>
      </xdr:blipFill>
      <xdr:spPr>
        <a:xfrm rot="5400000">
          <a:off x="1760081" y="44988603"/>
          <a:ext cx="4004588" cy="7524749"/>
        </a:xfrm>
        <a:prstGeom prst="rect">
          <a:avLst/>
        </a:prstGeom>
      </xdr:spPr>
    </xdr:pic>
    <xdr:clientData/>
  </xdr:twoCellAnchor>
  <xdr:twoCellAnchor editAs="oneCell">
    <xdr:from>
      <xdr:col>0</xdr:col>
      <xdr:colOff>0</xdr:colOff>
      <xdr:row>297</xdr:row>
      <xdr:rowOff>0</xdr:rowOff>
    </xdr:from>
    <xdr:to>
      <xdr:col>1</xdr:col>
      <xdr:colOff>599211</xdr:colOff>
      <xdr:row>338</xdr:row>
      <xdr:rowOff>46789</xdr:rowOff>
    </xdr:to>
    <xdr:pic>
      <xdr:nvPicPr>
        <xdr:cNvPr id="10" name="Imagem 9">
          <a:extLst>
            <a:ext uri="{FF2B5EF4-FFF2-40B4-BE49-F238E27FC236}">
              <a16:creationId xmlns:a16="http://schemas.microsoft.com/office/drawing/2014/main" id="{08B5DBA4-9FFC-06D6-96ED-50D1893E2F73}"/>
            </a:ext>
          </a:extLst>
        </xdr:cNvPr>
        <xdr:cNvPicPr>
          <a:picLocks noChangeAspect="1"/>
        </xdr:cNvPicPr>
      </xdr:nvPicPr>
      <xdr:blipFill>
        <a:blip xmlns:r="http://schemas.openxmlformats.org/officeDocument/2006/relationships" r:embed="rId9"/>
        <a:stretch>
          <a:fillRect/>
        </a:stretch>
      </xdr:blipFill>
      <xdr:spPr>
        <a:xfrm>
          <a:off x="0" y="51301650"/>
          <a:ext cx="6914286" cy="668571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planaltopr-my.sharepoint.com/personal/alisson_nascimento_presidencia_gov_br/Documents/2024/PLANILHA%20M&#195;E/RODOVIAS/Planilha%20de%20Monitoramento_PPI_2024_14_03_24_PPI_R12.xlsx" TargetMode="External"/><Relationship Id="rId1" Type="http://schemas.openxmlformats.org/officeDocument/2006/relationships/externalLinkPath" Target="https://planaltopr-my.sharepoint.com/personal/alisson_nascimento_presidencia_gov_br/Documents/2024/PLANILHA%20M&#195;E/RODOVIAS/Planilha%20de%20Monitoramento_PPI_2024_14_03_24_PPI_R12.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planaltopr-my.sharepoint.com/personal/alisson_nascimento_presidencia_gov_br/Documents/2024/PLANILHA%20M&#195;E/NUCLEO%20INTEGRADO/Planilha%20Monitoramento%20de%20Riscos_Modelo_RODOVI&#193;RIO.xlsx" TargetMode="External"/><Relationship Id="rId1" Type="http://schemas.openxmlformats.org/officeDocument/2006/relationships/externalLinkPath" Target="https://planaltopr-my.sharepoint.com/personal/alisson_nascimento_presidencia_gov_br/Documents/2024/PLANILHA%20M&#195;E/NUCLEO%20INTEGRADO/Planilha%20Monitoramento%20de%20Riscos_Modelo_RODOVI&#193;RI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FORMAÇÕES (1)"/>
      <sheetName val="PER (1)"/>
      <sheetName val="PLAN_EXEC ATÉ ANO ANTERIOR (22)"/>
      <sheetName val="META(1) 2023"/>
      <sheetName val="EXECUTADO ATUAL (pendências 22)"/>
      <sheetName val="À EXECUTAR (1)"/>
      <sheetName val="META(2024)"/>
      <sheetName val="iNEXECUTADO (pendências até 23)"/>
      <sheetName val="À EXECUTAR (2025 DIANTE)"/>
      <sheetName val="LISTA AUXILIAR"/>
      <sheetName val="AUXILIAR"/>
      <sheetName val="RESUMO - Não Preencher"/>
      <sheetName val="OUTROS"/>
      <sheetName val="INSTRUCÕ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5">
          <cell r="A5" t="str">
            <v>Executor NÃO apresentou Projeto Executivo</v>
          </cell>
          <cell r="B5" t="str">
            <v>Ausência de licenças/autorizações ambientais para o empreendimento</v>
          </cell>
          <cell r="C5" t="str">
            <v>Declaração de Utilidade Pública vencidas ou próximas de vencer</v>
          </cell>
          <cell r="D5" t="str">
            <v>Interferência com Rede Elétrica</v>
          </cell>
          <cell r="E5" t="str">
            <v>Acórdão do TCU</v>
          </cell>
          <cell r="F5" t="str">
            <v>Em observações</v>
          </cell>
        </row>
        <row r="6">
          <cell r="A6" t="str">
            <v>Em ANÁLISE Projeto Executivo pelo proponente</v>
          </cell>
          <cell r="B6" t="str">
            <v>Ausência de licenças/autorizações ambientais para as áreas de uso</v>
          </cell>
          <cell r="C6" t="str">
            <v>Judicialização dos processos de desapropriação</v>
          </cell>
          <cell r="D6" t="str">
            <v>Interferência com Redes de Esgoto</v>
          </cell>
          <cell r="E6" t="str">
            <v>Em processo de Relicitação</v>
          </cell>
        </row>
        <row r="7">
          <cell r="A7" t="str">
            <v>Projeto Executivo NÃO aprovado pelo Proponente</v>
          </cell>
          <cell r="B7" t="str">
            <v>Descumprimento de condicionantes ambientais</v>
          </cell>
          <cell r="C7" t="str">
            <v>Morosidade por parte dos órgãos responsáveis pela resolução dos entraves</v>
          </cell>
          <cell r="D7" t="str">
            <v>Interferência com Redes de Gás</v>
          </cell>
          <cell r="E7" t="str">
            <v>Pedido Reequilibrio Econômico-Financeiro - REF</v>
          </cell>
        </row>
        <row r="8">
          <cell r="A8" t="str">
            <v>Projeto Executivo em REVISÃO pelo Executor</v>
          </cell>
          <cell r="B8" t="str">
            <v>Programas ambientais sem execução</v>
          </cell>
          <cell r="C8" t="str">
            <v>Cadastros desatualizados</v>
          </cell>
          <cell r="D8" t="str">
            <v>Interferência com Linhas Férreas</v>
          </cell>
          <cell r="E8" t="str">
            <v>Pedido Revisão de Projeto em Fase de Obra - RPFO</v>
          </cell>
        </row>
        <row r="9">
          <cell r="A9" t="str">
            <v>Projeto Executivo APROVADO pelo Proponente</v>
          </cell>
          <cell r="B9" t="str">
            <v>Descumprimento de exigências dos órgãos ambientais e intervenientes</v>
          </cell>
          <cell r="C9" t="str">
            <v>Falta de Estudos e levantamentos prévios de áreas a serem desapropriadas</v>
          </cell>
          <cell r="D9" t="str">
            <v>Interferências não previstas em Projetos Desatualizados</v>
          </cell>
          <cell r="E9" t="str">
            <v>Firmado TAC</v>
          </cell>
        </row>
        <row r="10">
          <cell r="A10" t="str">
            <v>Projeto Executivo DEFICIENTE</v>
          </cell>
          <cell r="B10" t="str">
            <v>Descumprimento de exigências de órgãos de controle</v>
          </cell>
          <cell r="C10" t="str">
            <v>Ainda não foram iniciados os cadastros</v>
          </cell>
          <cell r="D10" t="str">
            <v>Judicialização dos processos</v>
          </cell>
          <cell r="E10" t="str">
            <v>Não existem pendências administrativas</v>
          </cell>
        </row>
        <row r="11">
          <cell r="A11" t="str">
            <v>DESATUALIZAÇÃO do Projeto executivo em função do tempo decorrido</v>
          </cell>
          <cell r="B11" t="str">
            <v>Medidas de proteção e recuperação ambiental previstas no projeto de engenharia não executadas</v>
          </cell>
          <cell r="C11" t="str">
            <v>Em Processo de Audiência de Conciliação</v>
          </cell>
          <cell r="D11" t="str">
            <v>Morosidade por parte dos órgãos responsáveis pela resolução dos entraves</v>
          </cell>
          <cell r="E11" t="str">
            <v>Aplicado Fator D</v>
          </cell>
        </row>
        <row r="12">
          <cell r="A12" t="str">
            <v>Fato relevante depois da elaboração do projeto executivo decorrente de CASO FORTUITO ou FORÇA MAIOR</v>
          </cell>
          <cell r="B12" t="str">
            <v>RNC não solucionados</v>
          </cell>
          <cell r="C12" t="str">
            <v>Não Existe Pendência de Desapropriação</v>
          </cell>
          <cell r="D12" t="str">
            <v>OUTROS</v>
          </cell>
          <cell r="E12" t="str">
            <v>OUTROS</v>
          </cell>
        </row>
        <row r="13">
          <cell r="A13" t="str">
            <v>OUTROS</v>
          </cell>
          <cell r="B13" t="str">
            <v>Ausência de ASV</v>
          </cell>
          <cell r="C13" t="str">
            <v>OUTROS</v>
          </cell>
        </row>
        <row r="14">
          <cell r="B14" t="str">
            <v>Interferência com comunidades Quilombolas</v>
          </cell>
        </row>
        <row r="15">
          <cell r="B15" t="str">
            <v>Não existe pendência ambiental</v>
          </cell>
        </row>
        <row r="16">
          <cell r="B16" t="str">
            <v>OUTROS</v>
          </cell>
        </row>
      </sheetData>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ISCOS AMBIENTAIS"/>
      <sheetName val="AUXILIAR"/>
      <sheetName val="LISTA AUXILIAR"/>
    </sheetNames>
    <sheetDataSet>
      <sheetData sheetId="0"/>
      <sheetData sheetId="1">
        <row r="23">
          <cell r="F23" t="str">
            <v>Interferência com Rede Elétrica</v>
          </cell>
        </row>
        <row r="24">
          <cell r="F24" t="str">
            <v>Interferência com Redes de Esgoto</v>
          </cell>
        </row>
        <row r="25">
          <cell r="F25" t="str">
            <v>Interferência com Redes de Gás</v>
          </cell>
        </row>
        <row r="26">
          <cell r="F26" t="str">
            <v>Interferência com Linhas Férreas</v>
          </cell>
        </row>
        <row r="27">
          <cell r="F27" t="str">
            <v>Interferências não previstas em Projetos Desatualizados</v>
          </cell>
        </row>
        <row r="28">
          <cell r="F28" t="str">
            <v>Judicialização dos processos</v>
          </cell>
        </row>
        <row r="29">
          <cell r="F29" t="str">
            <v>Morosidade por parte dos órgãos responsáveis pela resolução dos entraves</v>
          </cell>
        </row>
        <row r="30">
          <cell r="F30" t="str">
            <v>OUTROS</v>
          </cell>
        </row>
      </sheetData>
      <sheetData sheetId="2"/>
    </sheetDataSet>
  </externalBook>
</externalLink>
</file>

<file path=xl/persons/person.xml><?xml version="1.0" encoding="utf-8"?>
<personList xmlns="http://schemas.microsoft.com/office/spreadsheetml/2018/threadedcomments" xmlns:x="http://schemas.openxmlformats.org/spreadsheetml/2006/main">
  <person displayName="Alisson Jobim Pereira Nascimento" id="{301C5B3F-6FC0-4F84-AF85-634639713B45}" userId="S::alisson.nascimento@presidencia.gov.br::695bbba7-af20-4ec5-b3d3-8d3621e1ed64" providerId="AD"/>
</personList>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 dT="2023-07-20T17:52:21.10" personId="{301C5B3F-6FC0-4F84-AF85-634639713B45}" id="{ABA34483-8FF0-4139-AADF-7BE0205A7208}">
    <text>O número 1 nesta célula é para quantificar o número total de concessões.</text>
  </threadedComment>
  <threadedComment ref="Q7" dT="2023-07-04T20:33:19.55" personId="{301C5B3F-6FC0-4F84-AF85-634639713B45}" id="{40DF2994-B425-4DD7-8F14-15A81EFD8E7F}">
    <text xml:space="preserve">Pegar o Trecho no PER
</text>
  </threadedComment>
  <threadedComment ref="E12" dT="2023-07-20T17:52:21.10" personId="{301C5B3F-6FC0-4F84-AF85-634639713B45}" id="{ACCD0A8B-7605-4898-BA07-0935E1510A24}">
    <text>O número 1 nesta célula é para quantificar o número total de concessões.</text>
  </threadedComment>
  <threadedComment ref="E16" dT="2023-07-20T17:52:21.10" personId="{301C5B3F-6FC0-4F84-AF85-634639713B45}" id="{ADFC79A4-00D7-48C5-BAAA-A70827D9511D}">
    <text>O número 1 nesta célula é para quantificar o número total de concessões.</text>
  </threadedComment>
  <threadedComment ref="E18" dT="2023-07-20T17:52:21.10" personId="{301C5B3F-6FC0-4F84-AF85-634639713B45}" id="{C79F5294-E2B6-4DDB-917D-83CC83B030D6}">
    <text>O número 1 nesta célula é para quantificar o número total de concessões.</text>
  </threadedComment>
</ThreadedComments>
</file>

<file path=xl/threadedComments/threadedComment2.xml><?xml version="1.0" encoding="utf-8"?>
<ThreadedComments xmlns="http://schemas.microsoft.com/office/spreadsheetml/2018/threadedcomments" xmlns:x="http://schemas.openxmlformats.org/spreadsheetml/2006/main">
  <threadedComment ref="AZ7" dT="2023-07-26T19:07:57.97" personId="{301C5B3F-6FC0-4F84-AF85-634639713B45}" id="{39E98043-BC56-403A-A959-006886BAE2E3}">
    <text xml:space="preserve">FOI COLOCADO NA FORMULA O SOMATÓRIO DO PÓS 26 E DEPOIS O SOMATÓRIO DOS OUTROS ANOS
</text>
  </threadedComment>
  <threadedComment ref="CR7" dT="2023-07-26T19:07:57.97" personId="{301C5B3F-6FC0-4F84-AF85-634639713B45}" id="{21826CF7-C3C3-4EC2-B482-CC5DC3C656F4}">
    <text xml:space="preserve">FOI COLOCADO NA FORMULA O SOMATÓRIO DO PÓS 26 E DEPOIS O SOMATÓRIO DOS OUTROS ANOS
</text>
  </threadedComment>
  <threadedComment ref="EJ7" dT="2023-07-26T19:07:57.97" personId="{301C5B3F-6FC0-4F84-AF85-634639713B45}" id="{FD4314EF-1DB4-44E6-99A2-A7D46B421C52}">
    <text xml:space="preserve">FOI COLOCADO NA FORMULA O SOMATÓRIO DO PÓS 26 E DEPOIS O SOMATÓRIO DOS OUTROS ANOS
</text>
  </threadedComment>
  <threadedComment ref="GB7" dT="2023-07-26T19:07:57.97" personId="{301C5B3F-6FC0-4F84-AF85-634639713B45}" id="{6A702676-02CC-440E-977A-45034CE446BD}">
    <text xml:space="preserve">FOI COLOCADO NA FORMULA O SOMATÓRIO DO PÓS 26 E DEPOIS O SOMATÓRIO DOS OUTROS ANOS
</text>
  </threadedComment>
  <threadedComment ref="HT7" dT="2023-07-26T19:07:57.97" personId="{301C5B3F-6FC0-4F84-AF85-634639713B45}" id="{7730F0D4-AFA9-4B61-B04F-D296154159DC}">
    <text xml:space="preserve">FOI COLOCADO NA FORMULA O SOMATÓRIO DO PÓS 26 E DEPOIS O SOMATÓRIO DOS OUTROS ANOS
</text>
  </threadedComment>
  <threadedComment ref="JL7" dT="2023-07-26T19:07:57.97" personId="{301C5B3F-6FC0-4F84-AF85-634639713B45}" id="{B6ED14FF-44C9-4478-ACF5-55FA73B8F1A9}">
    <text xml:space="preserve">FOI COLOCADO NA FORMULA O SOMATÓRIO DO PÓS 26 E DEPOIS O SOMATÓRIO DOS OUTROS ANOS
</text>
  </threadedComment>
  <threadedComment ref="C9" dT="2023-07-20T17:36:38.00" personId="{301C5B3F-6FC0-4F84-AF85-634639713B45}" id="{8601F94A-6FAA-40FE-8245-B6FC573BC76C}">
    <text xml:space="preserve">O número 1 neste campo quer dizer que tem linha preenchida inicando serviço. Quano 1 tem preenchido, quando zero não tem nada.
</text>
  </threadedComment>
  <threadedComment ref="C10" dT="2023-07-20T17:36:38.00" personId="{301C5B3F-6FC0-4F84-AF85-634639713B45}" id="{83F642AB-042A-4BAF-836E-F59665F46A95}">
    <text xml:space="preserve">O número 1 neste campo quer dizer que tem linha preenchida inicando serviço. Quano 1 tem preenchido, quando zero não tem nada.
</text>
  </threadedComment>
  <threadedComment ref="C12" dT="2023-07-20T17:36:38.00" personId="{301C5B3F-6FC0-4F84-AF85-634639713B45}" id="{1387E36D-1408-47D8-9777-6CA9AD884C2B}">
    <text xml:space="preserve">O número 1 neste campo quer dizer que tem linha preenchida inicando serviço. Quano 1 tem preenchido, quando zero não tem nada.
</text>
  </threadedComment>
  <threadedComment ref="C13" dT="2023-07-20T17:36:38.00" personId="{301C5B3F-6FC0-4F84-AF85-634639713B45}" id="{930E0C86-EE17-414E-9F7A-C7B2010535A7}">
    <text xml:space="preserve">O número 1 neste campo quer dizer que tem linha preenchida inicando serviço. Quano 1 tem preenchido, quando zero não tem nada.
</text>
  </threadedComment>
  <threadedComment ref="C14" dT="2023-07-20T17:36:38.00" personId="{301C5B3F-6FC0-4F84-AF85-634639713B45}" id="{9AE959D8-DC57-4B96-8562-92BC24039AE8}">
    <text xml:space="preserve">O número 1 neste campo quer dizer que tem linha preenchida inicando serviço. Quano 1 tem preenchido, quando zero não tem nada.
</text>
  </threadedComment>
  <threadedComment ref="C15" dT="2023-07-20T17:36:38.00" personId="{301C5B3F-6FC0-4F84-AF85-634639713B45}" id="{530DCBAE-22F7-4DCE-9E38-1C444FF3A43B}">
    <text xml:space="preserve">O número 1 neste campo quer dizer que tem linha preenchida inicando serviço. Quano 1 tem preenchido, quando zero não tem nada.
</text>
  </threadedComment>
  <threadedComment ref="C16" dT="2023-07-20T17:36:38.00" personId="{301C5B3F-6FC0-4F84-AF85-634639713B45}" id="{45A04611-5F39-445B-8D7E-3C0395A9AC01}">
    <text xml:space="preserve">O número 1 neste campo quer dizer que tem linha preenchida inicando serviço. Quano 1 tem preenchido, quando zero não tem nada.
</text>
  </threadedComment>
  <threadedComment ref="C17" dT="2023-07-20T17:36:38.00" personId="{301C5B3F-6FC0-4F84-AF85-634639713B45}" id="{25713309-BBD1-4280-8E85-01E4E8287871}">
    <text xml:space="preserve">O número 1 neste campo quer dizer que tem linha preenchida inicando serviço. Quano 1 tem preenchido, quando zero não tem nada.
</text>
  </threadedComment>
  <threadedComment ref="C18" dT="2023-07-20T17:36:38.00" personId="{301C5B3F-6FC0-4F84-AF85-634639713B45}" id="{D58A386B-B794-4E6F-B3B6-FC37BAE5525F}">
    <text xml:space="preserve">O número 1 neste campo quer dizer que tem linha preenchida inicando serviço. Quano 1 tem preenchido, quando zero não tem nada.
</text>
  </threadedComment>
  <threadedComment ref="C19" dT="2023-07-20T17:36:38.00" personId="{301C5B3F-6FC0-4F84-AF85-634639713B45}" id="{5ADC4B6E-74C1-426E-88DB-66E3AF579EFC}">
    <text xml:space="preserve">O número 1 neste campo quer dizer que tem linha preenchida inicando serviço. Quano 1 tem preenchido, quando zero não tem nada.
</text>
  </threadedComment>
  <threadedComment ref="C20" dT="2023-07-20T17:36:38.00" personId="{301C5B3F-6FC0-4F84-AF85-634639713B45}" id="{CD5843ED-DCF1-47C5-A073-6A3876C26443}">
    <text xml:space="preserve">O número 1 neste campo quer dizer que tem linha preenchida inicando serviço. Quano 1 tem preenchido, quando zero não tem nada.
</text>
  </threadedComment>
  <threadedComment ref="C21" dT="2023-07-20T17:36:38.00" personId="{301C5B3F-6FC0-4F84-AF85-634639713B45}" id="{3D291F05-B661-4D77-AD22-94DD5B53F586}">
    <text xml:space="preserve">O número 1 neste campo quer dizer que tem linha preenchida inicando serviço. Quano 1 tem preenchido, quando zero não tem nada.
</text>
  </threadedComment>
  <threadedComment ref="C23" dT="2023-07-20T17:36:38.00" personId="{301C5B3F-6FC0-4F84-AF85-634639713B45}" id="{4B789DE4-79EA-468C-B048-0108D459B87D}">
    <text xml:space="preserve">O número 1 neste campo quer dizer que tem linha preenchida inicando serviço. Quano 1 tem preenchido, quando zero não tem nada.
</text>
  </threadedComment>
  <threadedComment ref="C24" dT="2023-07-20T17:36:38.00" personId="{301C5B3F-6FC0-4F84-AF85-634639713B45}" id="{FA2699AB-381A-4021-ABFC-F2877C56D831}">
    <text xml:space="preserve">O número 1 neste campo quer dizer que tem linha preenchida inicando serviço. Quano 1 tem preenchido, quando zero não tem nada.
</text>
  </threadedComment>
  <threadedComment ref="AR24" dT="2023-07-10T18:43:25.27" personId="{301C5B3F-6FC0-4F84-AF85-634639713B45}" id="{2C2DFD9D-13F9-49A8-97D6-7EE79232CE93}">
    <text>Não tem o lado esquerdo)</text>
  </threadedComment>
  <threadedComment ref="C25" dT="2023-07-20T17:36:38.00" personId="{301C5B3F-6FC0-4F84-AF85-634639713B45}" id="{AA834E40-4580-47CA-9113-7960B97431D6}">
    <text xml:space="preserve">O número 1 neste campo quer dizer que tem linha preenchida inicando serviço. Quano 1 tem preenchido, quando zero não tem nada.
</text>
  </threadedComment>
  <threadedComment ref="C26" dT="2023-07-20T17:36:38.00" personId="{301C5B3F-6FC0-4F84-AF85-634639713B45}" id="{D33A6662-D100-4EFC-8B85-5212440D69FC}">
    <text xml:space="preserve">O número 1 neste campo quer dizer que tem linha preenchida inicando serviço. Quano 1 tem preenchido, quando zero não tem nada.
</text>
  </threadedComment>
  <threadedComment ref="C27" dT="2023-07-20T17:36:38.00" personId="{301C5B3F-6FC0-4F84-AF85-634639713B45}" id="{BBD4BDF6-D87F-4C9B-B27D-27B85C05C3EE}">
    <text xml:space="preserve">O número 1 neste campo quer dizer que tem linha preenchida inicando serviço. Quano 1 tem preenchido, quando zero não tem nada.
</text>
  </threadedComment>
  <threadedComment ref="AR27" dT="2023-07-10T18:49:49.83" personId="{301C5B3F-6FC0-4F84-AF85-634639713B45}" id="{42DD9175-727A-4DDF-8BDD-507719077B8B}">
    <text xml:space="preserve">Não tem Direita
</text>
  </threadedComment>
  <threadedComment ref="C28" dT="2023-07-20T17:36:38.00" personId="{301C5B3F-6FC0-4F84-AF85-634639713B45}" id="{AC6DDAC5-4063-4C69-9E8A-A1E9473E44CC}">
    <text xml:space="preserve">O número 1 neste campo quer dizer que tem linha preenchida inicando serviço. Quano 1 tem preenchido, quando zero não tem nada.
</text>
  </threadedComment>
  <threadedComment ref="C29" dT="2023-07-20T17:36:38.00" personId="{301C5B3F-6FC0-4F84-AF85-634639713B45}" id="{FDB4E961-D4E9-4ACB-ACA2-C1634F37F8F2}">
    <text xml:space="preserve">O número 1 neste campo quer dizer que tem linha preenchida inicando serviço. Quano 1 tem preenchido, quando zero não tem nada.
</text>
  </threadedComment>
  <threadedComment ref="C30" dT="2023-07-20T17:36:38.00" personId="{301C5B3F-6FC0-4F84-AF85-634639713B45}" id="{F8617CA6-DACA-474D-BC3B-DA92252787F8}">
    <text xml:space="preserve">O número 1 neste campo quer dizer que tem linha preenchida inicando serviço. Quano 1 tem preenchido, quando zero não tem nada.
</text>
  </threadedComment>
  <threadedComment ref="C31" dT="2023-07-20T17:36:38.00" personId="{301C5B3F-6FC0-4F84-AF85-634639713B45}" id="{FDF59964-A39D-4E9F-8388-59E20CA9DAF4}">
    <text xml:space="preserve">O número 1 neste campo quer dizer que tem linha preenchida inicando serviço. Quano 1 tem preenchido, quando zero não tem nada.
</text>
  </threadedComment>
  <threadedComment ref="C32" dT="2023-07-20T17:36:38.00" personId="{301C5B3F-6FC0-4F84-AF85-634639713B45}" id="{A06082B6-CD65-47B2-B245-4FAC10592DEC}">
    <text xml:space="preserve">O número 1 neste campo quer dizer que tem linha preenchida inicando serviço. Quano 1 tem preenchido, quando zero não tem nada.
</text>
  </threadedComment>
  <threadedComment ref="C33" dT="2023-07-20T17:36:38.00" personId="{301C5B3F-6FC0-4F84-AF85-634639713B45}" id="{1438B7EE-BE0B-480F-9AC8-E47055A340EC}">
    <text xml:space="preserve">O número 1 neste campo quer dizer que tem linha preenchida inicando serviço. Quano 1 tem preenchido, quando zero não tem nada.
</text>
  </threadedComment>
  <threadedComment ref="C34" dT="2023-07-20T17:36:38.00" personId="{301C5B3F-6FC0-4F84-AF85-634639713B45}" id="{4D163D01-D7E3-4920-9283-4583181EAF42}">
    <text xml:space="preserve">O número 1 neste campo quer dizer que tem linha preenchida inicando serviço. Quano 1 tem preenchido, quando zero não tem nada.
</text>
  </threadedComment>
  <threadedComment ref="C35" dT="2023-07-20T17:36:38.00" personId="{301C5B3F-6FC0-4F84-AF85-634639713B45}" id="{3DC647D8-08CF-4AE9-9E48-2B5DFF68F3E2}">
    <text xml:space="preserve">O número 1 neste campo quer dizer que tem linha preenchida inicando serviço. Quano 1 tem preenchido, quando zero não tem nada.
</text>
  </threadedComment>
  <threadedComment ref="C36" dT="2023-07-20T17:36:38.00" personId="{301C5B3F-6FC0-4F84-AF85-634639713B45}" id="{2D9F9AFF-3FED-4DE7-BD69-4725FF664D1A}">
    <text xml:space="preserve">O número 1 neste campo quer dizer que tem linha preenchida inicando serviço. Quano 1 tem preenchido, quando zero não tem nada.
</text>
  </threadedComment>
  <threadedComment ref="C38" dT="2023-07-20T17:36:38.00" personId="{301C5B3F-6FC0-4F84-AF85-634639713B45}" id="{0E1B3E99-2F37-4187-AF03-C5780DE48D5D}">
    <text xml:space="preserve">O número 1 neste campo quer dizer que tem linha preenchida inicando serviço. Quano 1 tem preenchido, quando zero não tem nada.
</text>
  </threadedComment>
  <threadedComment ref="C39" dT="2023-07-20T17:36:38.00" personId="{301C5B3F-6FC0-4F84-AF85-634639713B45}" id="{175482F5-5B68-4103-A42E-7DF5C46D2949}">
    <text xml:space="preserve">O número 1 neste campo quer dizer que tem linha preenchida inicando serviço. Quano 1 tem preenchido, quando zero não tem nada.
</text>
  </threadedComment>
  <threadedComment ref="AZ40" dT="2023-07-26T19:07:57.97" personId="{301C5B3F-6FC0-4F84-AF85-634639713B45}" id="{6B8B64E4-550A-4D09-9910-0DF3FF09E828}">
    <text xml:space="preserve">FOI COLOCADO NA FORMULA O SOMATÓRIO DO PÓS 26 E DEPOIS O SOMATÓRIO DOS OUTROS ANOS
</text>
  </threadedComment>
  <threadedComment ref="CR40" dT="2023-07-26T19:07:57.97" personId="{301C5B3F-6FC0-4F84-AF85-634639713B45}" id="{70F8AD51-3ECF-42A0-8B76-2FBFE2905199}">
    <text xml:space="preserve">FOI COLOCADO NA FORMULA O SOMATÓRIO DO PÓS 26 E DEPOIS O SOMATÓRIO DOS OUTROS ANOS
</text>
  </threadedComment>
  <threadedComment ref="EJ40" dT="2023-07-26T19:07:57.97" personId="{301C5B3F-6FC0-4F84-AF85-634639713B45}" id="{AC67491D-C22D-4CC1-8999-B56F20FDB955}">
    <text xml:space="preserve">FOI COLOCADO NA FORMULA O SOMATÓRIO DO PÓS 26 E DEPOIS O SOMATÓRIO DOS OUTROS ANOS
</text>
  </threadedComment>
  <threadedComment ref="GB40" dT="2023-07-26T19:07:57.97" personId="{301C5B3F-6FC0-4F84-AF85-634639713B45}" id="{168336BD-52BB-4AC1-9973-1202B806FF96}">
    <text xml:space="preserve">FOI COLOCADO NA FORMULA O SOMATÓRIO DO PÓS 26 E DEPOIS O SOMATÓRIO DOS OUTROS ANOS
</text>
  </threadedComment>
  <threadedComment ref="HT40" dT="2023-07-26T19:07:57.97" personId="{301C5B3F-6FC0-4F84-AF85-634639713B45}" id="{2633CA38-73CE-4A76-863E-4ABEF8426FB0}">
    <text xml:space="preserve">FOI COLOCADO NA FORMULA O SOMATÓRIO DO PÓS 26 E DEPOIS O SOMATÓRIO DOS OUTROS ANOS
</text>
  </threadedComment>
  <threadedComment ref="JL40" dT="2023-07-26T19:07:57.97" personId="{301C5B3F-6FC0-4F84-AF85-634639713B45}" id="{1C6018E9-600D-43BB-A387-E9A047607C2F}">
    <text xml:space="preserve">FOI COLOCADO NA FORMULA O SOMATÓRIO DO PÓS 26 E DEPOIS O SOMATÓRIO DOS OUTROS ANOS
</text>
  </threadedComment>
  <threadedComment ref="C42" dT="2023-07-20T17:36:38.00" personId="{301C5B3F-6FC0-4F84-AF85-634639713B45}" id="{0F18D2FF-32B6-4922-BD95-01AF9476FCB6}">
    <text xml:space="preserve">O número 1 neste campo quer dizer que tem linha preenchida inicando serviço. Quano 1 tem preenchido, quando zero não tem nada.
</text>
  </threadedComment>
  <threadedComment ref="I42" dT="2023-12-08T12:45:03.97" personId="{301C5B3F-6FC0-4F84-AF85-634639713B45}" id="{21E996C3-9018-4229-9832-83D4744BE546}">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GN42" dT="2023-08-07T20:53:12.40" personId="{301C5B3F-6FC0-4F84-AF85-634639713B45}" id="{F06320B7-9B78-4446-9A3A-DBEDB58BDC35}">
    <text>Do trecho total de 40,2 km, será feito terceira faixa em 21,19. Por isso coloquei percentual de 53%.</text>
  </threadedComment>
  <threadedComment ref="GU42" dT="2023-08-07T20:53:12.40" personId="{301C5B3F-6FC0-4F84-AF85-634639713B45}" id="{FB9FC22B-5CA9-4A62-9D30-9D8103EF259A}">
    <text>Do trecho total de 75,2 km, será feito terceira faixa em 3,03 km no quinto ano e o restante 22 e 23 ano. Por isso coloquei percentual de 4%.</text>
  </threadedComment>
  <threadedComment ref="HP42" dT="2023-08-07T20:53:12.40" personId="{301C5B3F-6FC0-4F84-AF85-634639713B45}" id="{9CB7C463-F184-4402-80CB-D24382687346}">
    <text>Do trecho total de 2,5 km, será feito terceira faixa em 1,21. Por isso coloquei percentual de 51%.</text>
  </threadedComment>
  <threadedComment ref="C43" dT="2023-07-20T17:36:38.00" personId="{301C5B3F-6FC0-4F84-AF85-634639713B45}" id="{CB0786A5-1BE9-4606-B3CA-7BEB8AD2A584}">
    <text xml:space="preserve">O número 1 neste campo quer dizer que tem linha preenchida inicando serviço. Quano 1 tem preenchido, quando zero não tem nada.
</text>
  </threadedComment>
  <threadedComment ref="I43" dT="2023-12-08T12:45:11.03" personId="{301C5B3F-6FC0-4F84-AF85-634639713B45}" id="{02993D7A-BCBC-43FE-B9AB-F41F64EE78E8}">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HP43" dT="2023-08-07T20:53:12.40" personId="{301C5B3F-6FC0-4F84-AF85-634639713B45}" id="{D74817A5-491D-4265-B965-CEB9614CDE3A}">
    <text>Do trecho total de 75,2 km, será feito terceira faixa em 40,91 km no 22 e 23 ano. Por isso coloquei percentual de 54%.</text>
  </threadedComment>
  <threadedComment ref="C44" dT="2023-07-20T17:36:38.00" personId="{301C5B3F-6FC0-4F84-AF85-634639713B45}" id="{635E621F-C000-429F-A33B-578B49B9E582}">
    <text xml:space="preserve">O número 1 neste campo quer dizer que tem linha preenchida inicando serviço. Quano 1 tem preenchido, quando zero não tem nada.
</text>
  </threadedComment>
  <threadedComment ref="C45" dT="2023-07-20T17:36:38.00" personId="{301C5B3F-6FC0-4F84-AF85-634639713B45}" id="{0C656E1C-CE19-4470-A593-5543E0F06D75}">
    <text xml:space="preserve">O número 1 neste campo quer dizer que tem linha preenchida inicando serviço. Quano 1 tem preenchido, quando zero não tem nada.
</text>
  </threadedComment>
  <threadedComment ref="C47" dT="2023-07-20T17:36:38.00" personId="{301C5B3F-6FC0-4F84-AF85-634639713B45}" id="{D01D9380-F863-4EC1-A505-DFE966A7D75B}">
    <text xml:space="preserve">O número 1 neste campo quer dizer que tem linha preenchida inicando serviço. Quano 1 tem preenchido, quando zero não tem nada.
</text>
  </threadedComment>
  <threadedComment ref="C48" dT="2023-07-20T17:36:38.00" personId="{301C5B3F-6FC0-4F84-AF85-634639713B45}" id="{9FB7D81D-059D-4764-A368-BBE4E1DB7F43}">
    <text xml:space="preserve">O número 1 neste campo quer dizer que tem linha preenchida inicando serviço. Quano 1 tem preenchido, quando zero não tem nada.
</text>
  </threadedComment>
  <threadedComment ref="C50" dT="2023-07-20T17:36:38.00" personId="{301C5B3F-6FC0-4F84-AF85-634639713B45}" id="{3DEE9639-7513-4119-B4F6-FBE01629EC88}">
    <text xml:space="preserve">O número 1 neste campo quer dizer que tem linha preenchida inicando serviço. Quano 1 tem preenchido, quando zero não tem nada.
</text>
  </threadedComment>
  <threadedComment ref="GG50" dT="2023-08-07T20:53:12.40" personId="{301C5B3F-6FC0-4F84-AF85-634639713B45}" id="{51B7D8FB-7E53-450C-A9A7-5D0D5220E879}">
    <text>Do trecho total de 44,7 km, será feito terceira faixa em 1,35 km no 3 ano. Por isso coloquei percentual de 3%.</text>
  </threadedComment>
  <threadedComment ref="HI50" dT="2023-08-07T20:53:12.40" personId="{301C5B3F-6FC0-4F84-AF85-634639713B45}" id="{CD99AFF4-C4EC-4CA1-8490-954BEB3D5A86}">
    <text>Do trecho total de 48,5 km, será feito terceira faixa em 23 km no 7 ano. Por isso coloquei percentual de 23%.</text>
  </threadedComment>
  <threadedComment ref="HP50" dT="2023-08-07T20:53:12.40" personId="{301C5B3F-6FC0-4F84-AF85-634639713B45}" id="{82D489AC-6145-441D-A8FC-BEA43D3277D6}">
    <text>Do trecho total de 4,9 km, será feito terceira faixa em 3,33 km. Por isso coloquei percentual de 68%.</text>
  </threadedComment>
  <threadedComment ref="C51" dT="2023-07-20T17:36:38.00" personId="{301C5B3F-6FC0-4F84-AF85-634639713B45}" id="{0F0465CA-60BE-49C1-84FA-14F6635FDEAB}">
    <text xml:space="preserve">O número 1 neste campo quer dizer que tem linha preenchida inicando serviço. Quano 1 tem preenchido, quando zero não tem nada.
</text>
  </threadedComment>
  <threadedComment ref="GG51" dT="2023-08-07T20:53:12.40" personId="{301C5B3F-6FC0-4F84-AF85-634639713B45}" id="{D422748D-6899-4BF5-9C66-391B0D3FC68B}">
    <text>Do trecho total de  30,3km, será feito terceira faixa em 2,23 km no 2 ano. Por isso coloquei percentual de 8%.</text>
  </threadedComment>
  <threadedComment ref="HP51" dT="2023-08-07T20:53:12.40" personId="{301C5B3F-6FC0-4F84-AF85-634639713B45}" id="{284DBCE5-6B9E-4140-BB92-77AE9E7AD36E}">
    <text>Do trecho total de 4,4 km, será feito terceira faixa em 2,74 km. Por isso coloquei percentual de 63%.</text>
  </threadedComment>
  <threadedComment ref="C52" dT="2023-07-20T17:36:38.00" personId="{301C5B3F-6FC0-4F84-AF85-634639713B45}" id="{36AA20D1-CF49-4B33-95F4-923B767B51B1}">
    <text xml:space="preserve">O número 1 neste campo quer dizer que tem linha preenchida inicando serviço. Quano 1 tem preenchido, quando zero não tem nada.
</text>
  </threadedComment>
  <threadedComment ref="HP52" dT="2023-08-07T20:53:12.40" personId="{301C5B3F-6FC0-4F84-AF85-634639713B45}" id="{6013AED0-9A58-498A-A3AB-7A8502E53853}">
    <text>Do trecho total de 6,7 km, será feito terceira faixa em 1,17 km. Por isso coloquei percentual de 17%.</text>
  </threadedComment>
  <threadedComment ref="C53" dT="2023-07-20T17:36:38.00" personId="{301C5B3F-6FC0-4F84-AF85-634639713B45}" id="{0E2F313E-3330-4863-A0B2-3ABC27ED6331}">
    <text xml:space="preserve">O número 1 neste campo quer dizer que tem linha preenchida inicando serviço. Quano 1 tem preenchido, quando zero não tem nada.
</text>
  </threadedComment>
  <threadedComment ref="HP53" dT="2023-08-07T20:53:12.40" personId="{301C5B3F-6FC0-4F84-AF85-634639713B45}" id="{820806B8-4629-441B-9E74-30216FE9B20E}">
    <text>Do trecho total de 48,7 km, será feito terceira faixa em 21,13 km. Por isso coloquei percentual de 43%.</text>
  </threadedComment>
  <threadedComment ref="C54" dT="2023-07-20T17:36:38.00" personId="{301C5B3F-6FC0-4F84-AF85-634639713B45}" id="{1C8E56A9-0847-4634-B25D-B0D6F44AE8AE}">
    <text xml:space="preserve">O número 1 neste campo quer dizer que tem linha preenchida inicando serviço. Quano 1 tem preenchido, quando zero não tem nada.
</text>
  </threadedComment>
  <threadedComment ref="HP54" dT="2023-08-07T20:53:12.40" personId="{301C5B3F-6FC0-4F84-AF85-634639713B45}" id="{52A25E81-C9D6-4365-B76F-67C3BF8D4E51}">
    <text>Do trecho total de 48,5 km, será feito terceira faixa em 16,63 km no 15 ano. Por isso coloquei percentual de 35%.</text>
  </threadedComment>
  <threadedComment ref="C55" dT="2023-07-20T17:36:38.00" personId="{301C5B3F-6FC0-4F84-AF85-634639713B45}" id="{2DEAF10D-1AB6-42A3-BF96-1CF38242B0D2}">
    <text xml:space="preserve">O número 1 neste campo quer dizer que tem linha preenchida inicando serviço. Quano 1 tem preenchido, quando zero não tem nada.
</text>
  </threadedComment>
  <threadedComment ref="HP55" dT="2023-08-07T20:53:12.40" personId="{301C5B3F-6FC0-4F84-AF85-634639713B45}" id="{25F5A9E7-14D0-4034-AC3F-1980298F32CF}">
    <text>Do trecho total de  30,3km, será feito terceira faixa em 6,10 km no 22 ano. Por isso coloquei percentual de 20%.</text>
  </threadedComment>
  <threadedComment ref="AZ56" dT="2023-07-26T19:07:57.97" personId="{301C5B3F-6FC0-4F84-AF85-634639713B45}" id="{F008FCE5-C022-405C-95E5-3BC1184F851D}">
    <text xml:space="preserve">FOI COLOCADO NA FORMULA O SOMATÓRIO DO PÓS 26 E DEPOIS O SOMATÓRIO DOS OUTROS ANOS
</text>
  </threadedComment>
  <threadedComment ref="CR56" dT="2023-07-26T19:07:57.97" personId="{301C5B3F-6FC0-4F84-AF85-634639713B45}" id="{399AE653-D797-4EC4-90BD-F3F104FD1388}">
    <text xml:space="preserve">FOI COLOCADO NA FORMULA O SOMATÓRIO DO PÓS 26 E DEPOIS O SOMATÓRIO DOS OUTROS ANOS
</text>
  </threadedComment>
  <threadedComment ref="EJ56" dT="2023-07-26T19:07:57.97" personId="{301C5B3F-6FC0-4F84-AF85-634639713B45}" id="{F8BBC881-328D-4B51-848F-0441B699D7B8}">
    <text xml:space="preserve">FOI COLOCADO NA FORMULA O SOMATÓRIO DO PÓS 26 E DEPOIS O SOMATÓRIO DOS OUTROS ANOS
</text>
  </threadedComment>
  <threadedComment ref="GB56" dT="2023-07-26T19:07:57.97" personId="{301C5B3F-6FC0-4F84-AF85-634639713B45}" id="{81AD5F2F-2F0A-4DEF-85B5-253BE5598516}">
    <text xml:space="preserve">FOI COLOCADO NA FORMULA O SOMATÓRIO DO PÓS 26 E DEPOIS O SOMATÓRIO DOS OUTROS ANOS
</text>
  </threadedComment>
  <threadedComment ref="HT56" dT="2023-07-26T19:07:57.97" personId="{301C5B3F-6FC0-4F84-AF85-634639713B45}" id="{DE5D65A2-EFC1-4998-98F0-C30D204F9B27}">
    <text xml:space="preserve">FOI COLOCADO NA FORMULA O SOMATÓRIO DO PÓS 26 E DEPOIS O SOMATÓRIO DOS OUTROS ANOS
</text>
  </threadedComment>
  <threadedComment ref="JL56" dT="2023-07-26T19:07:57.97" personId="{301C5B3F-6FC0-4F84-AF85-634639713B45}" id="{E2DD14DF-1E00-4A38-9C9B-0EF6EF918D87}">
    <text xml:space="preserve">FOI COLOCADO NA FORMULA O SOMATÓRIO DO PÓS 26 E DEPOIS O SOMATÓRIO DOS OUTROS ANOS
</text>
  </threadedComment>
  <threadedComment ref="C58" dT="2023-07-20T17:36:38.00" personId="{301C5B3F-6FC0-4F84-AF85-634639713B45}" id="{DA493419-5C05-4B49-BF89-EF47E3EC3F4B}">
    <text xml:space="preserve">O número 1 neste campo quer dizer que tem linha preenchida inicando serviço. Quano 1 tem preenchido, quando zero não tem nada.
</text>
  </threadedComment>
  <threadedComment ref="C59" dT="2023-07-20T17:36:38.00" personId="{301C5B3F-6FC0-4F84-AF85-634639713B45}" id="{F8EB3BF7-A621-4964-9A07-0ADB97E9461B}">
    <text xml:space="preserve">O número 1 neste campo quer dizer que tem linha preenchida inicando serviço. Quano 1 tem preenchido, quando zero não tem nada.
</text>
  </threadedComment>
  <threadedComment ref="HO59" dT="2023-08-14T13:06:51.08" personId="{301C5B3F-6FC0-4F84-AF85-634639713B45}" id="{3381614C-58BC-4982-A81B-4399FC322F89}">
    <text>Foi multiplicado por 2 por que são ambas as pistas.</text>
  </threadedComment>
  <threadedComment ref="C60" dT="2023-07-20T17:36:38.00" personId="{301C5B3F-6FC0-4F84-AF85-634639713B45}" id="{52B23D3E-1E83-4C91-B496-5BED2F894783}">
    <text xml:space="preserve">O número 1 neste campo quer dizer que tem linha preenchida inicando serviço. Quano 1 tem preenchido, quando zero não tem nada.
</text>
  </threadedComment>
  <threadedComment ref="HO60" dT="2023-08-14T13:07:20.26" personId="{301C5B3F-6FC0-4F84-AF85-634639713B45}" id="{2EA01065-9F24-485A-A7D4-A1A47BB1C4D2}">
    <text xml:space="preserve">Foi multiplicado por 2 por que são ambas as pistas.
</text>
  </threadedComment>
  <threadedComment ref="C61" dT="2023-07-20T17:36:38.00" personId="{301C5B3F-6FC0-4F84-AF85-634639713B45}" id="{087CA702-F6FF-4AA4-BC06-622950DCB049}">
    <text xml:space="preserve">O número 1 neste campo quer dizer que tem linha preenchida inicando serviço. Quano 1 tem preenchido, quando zero não tem nada.
</text>
  </threadedComment>
  <threadedComment ref="HO61" dT="2023-08-14T13:07:28.72" personId="{301C5B3F-6FC0-4F84-AF85-634639713B45}" id="{2CB190A9-9A1D-45DE-836C-C3754333FB18}">
    <text xml:space="preserve">Foi multiplicado por 2 por que são ambas as pistas.
</text>
  </threadedComment>
  <threadedComment ref="C62" dT="2023-07-20T17:36:38.00" personId="{301C5B3F-6FC0-4F84-AF85-634639713B45}" id="{57D81B25-6610-4A6D-992C-3E2BA4A01C7A}">
    <text xml:space="preserve">O número 1 neste campo quer dizer que tem linha preenchida inicando serviço. Quano 1 tem preenchido, quando zero não tem nada.
</text>
  </threadedComment>
  <threadedComment ref="HO62" dT="2023-08-14T13:07:35.44" personId="{301C5B3F-6FC0-4F84-AF85-634639713B45}" id="{B9CD5524-945D-46F0-9D76-413BFEDDE226}">
    <text xml:space="preserve">Foi multiplicado por 2 por que são ambas as pistas.
</text>
  </threadedComment>
  <threadedComment ref="C63" dT="2023-07-20T17:36:38.00" personId="{301C5B3F-6FC0-4F84-AF85-634639713B45}" id="{78B726EB-2BB1-40BE-954D-69A2EEAF2EED}">
    <text xml:space="preserve">O número 1 neste campo quer dizer que tem linha preenchida inicando serviço. Quano 1 tem preenchido, quando zero não tem nada.
</text>
  </threadedComment>
  <threadedComment ref="HO63" dT="2023-08-14T13:07:41.53" personId="{301C5B3F-6FC0-4F84-AF85-634639713B45}" id="{66B880D6-7F8B-4CDF-8750-1E0CE4AC94E3}">
    <text xml:space="preserve">Foi multiplicado por 2 por que são ambas as pistas.
</text>
  </threadedComment>
  <threadedComment ref="C64" dT="2023-07-20T17:36:38.00" personId="{301C5B3F-6FC0-4F84-AF85-634639713B45}" id="{0221D2CE-13BF-43FA-8F84-7092B98B38A9}">
    <text xml:space="preserve">O número 1 neste campo quer dizer que tem linha preenchida inicando serviço. Quano 1 tem preenchido, quando zero não tem nada.
</text>
  </threadedComment>
  <threadedComment ref="HO64" dT="2023-08-14T13:07:46.91" personId="{301C5B3F-6FC0-4F84-AF85-634639713B45}" id="{59493D60-F5C7-4596-9356-FDCC05E094D5}">
    <text xml:space="preserve">Foi multiplicado por 2 por que são ambas as pistas.
</text>
  </threadedComment>
  <threadedComment ref="C65" dT="2023-07-20T17:36:38.00" personId="{301C5B3F-6FC0-4F84-AF85-634639713B45}" id="{05BC0A7A-3FA5-460A-BC1F-9E7F88C00D18}">
    <text xml:space="preserve">O número 1 neste campo quer dizer que tem linha preenchida inicando serviço. Quano 1 tem preenchido, quando zero não tem nada.
</text>
  </threadedComment>
  <threadedComment ref="HO65" dT="2023-08-14T13:07:53.16" personId="{301C5B3F-6FC0-4F84-AF85-634639713B45}" id="{96EC6B28-85BE-484F-B88B-19F79B73428A}">
    <text xml:space="preserve">Foi multiplicado por 2 por que são ambas as pistas.
</text>
  </threadedComment>
  <threadedComment ref="C66" dT="2023-07-20T17:36:38.00" personId="{301C5B3F-6FC0-4F84-AF85-634639713B45}" id="{DCF89059-C7B4-4EB0-B163-1949F9C54D9E}">
    <text xml:space="preserve">O número 1 neste campo quer dizer que tem linha preenchida inicando serviço. Quano 1 tem preenchido, quando zero não tem nada.
</text>
  </threadedComment>
  <threadedComment ref="HO66" dT="2023-08-14T13:07:58.65" personId="{301C5B3F-6FC0-4F84-AF85-634639713B45}" id="{82BC5058-6E8C-4812-BC86-CDF7A015352D}">
    <text xml:space="preserve">Foi multiplicado por 2 por que são ambas as pistas.
</text>
  </threadedComment>
  <threadedComment ref="C67" dT="2023-07-20T17:36:38.00" personId="{301C5B3F-6FC0-4F84-AF85-634639713B45}" id="{070B9EF4-A087-45FD-8C6C-BD2AE6748B09}">
    <text xml:space="preserve">O número 1 neste campo quer dizer que tem linha preenchida inicando serviço. Quano 1 tem preenchido, quando zero não tem nada.
</text>
  </threadedComment>
  <threadedComment ref="C68" dT="2023-07-20T17:36:38.00" personId="{301C5B3F-6FC0-4F84-AF85-634639713B45}" id="{F4105971-E3EC-422F-9A9E-00541432836A}">
    <text xml:space="preserve">O número 1 neste campo quer dizer que tem linha preenchida inicando serviço. Quano 1 tem preenchido, quando zero não tem nada.
</text>
  </threadedComment>
  <threadedComment ref="C69" dT="2023-07-20T17:36:38.00" personId="{301C5B3F-6FC0-4F84-AF85-634639713B45}" id="{6081ACB7-BA9A-45CE-8C91-6927174CCC03}">
    <text xml:space="preserve">O número 1 neste campo quer dizer que tem linha preenchida inicando serviço. Quano 1 tem preenchido, quando zero não tem nada.
</text>
  </threadedComment>
  <threadedComment ref="C70" dT="2023-07-20T17:36:38.00" personId="{301C5B3F-6FC0-4F84-AF85-634639713B45}" id="{66E048F6-EEC7-4330-97FA-FBB7CB3BD0E0}">
    <text xml:space="preserve">O número 1 neste campo quer dizer que tem linha preenchida inicando serviço. Quano 1 tem preenchido, quando zero não tem nada.
</text>
  </threadedComment>
  <threadedComment ref="C71" dT="2023-07-20T17:36:38.00" personId="{301C5B3F-6FC0-4F84-AF85-634639713B45}" id="{6DBB7B70-CD8A-4717-8D7E-4909D8B967C9}">
    <text xml:space="preserve">O número 1 neste campo quer dizer que tem linha preenchida inicando serviço. Quano 1 tem preenchido, quando zero não tem nada.
</text>
  </threadedComment>
  <threadedComment ref="C72" dT="2023-07-20T17:36:38.00" personId="{301C5B3F-6FC0-4F84-AF85-634639713B45}" id="{6A25D7C1-3CD3-473E-9F25-51663DFEF7C8}">
    <text xml:space="preserve">O número 1 neste campo quer dizer que tem linha preenchida inicando serviço. Quano 1 tem preenchido, quando zero não tem nada.
</text>
  </threadedComment>
  <threadedComment ref="C73" dT="2023-07-20T17:36:38.00" personId="{301C5B3F-6FC0-4F84-AF85-634639713B45}" id="{CF3F0F66-9FB1-472D-B0A7-1388BB953951}">
    <text xml:space="preserve">O número 1 neste campo quer dizer que tem linha preenchida inicando serviço. Quano 1 tem preenchido, quando zero não tem nada.
</text>
  </threadedComment>
  <threadedComment ref="C74" dT="2023-07-20T17:36:38.00" personId="{301C5B3F-6FC0-4F84-AF85-634639713B45}" id="{CBF0E960-63C5-4AC1-8D73-A76CBF523B0E}">
    <text xml:space="preserve">O número 1 neste campo quer dizer que tem linha preenchida inicando serviço. Quano 1 tem preenchido, quando zero não tem nada.
</text>
  </threadedComment>
  <threadedComment ref="C75" dT="2023-07-20T17:36:38.00" personId="{301C5B3F-6FC0-4F84-AF85-634639713B45}" id="{537AEC25-EF23-477A-9284-88A9690B8C55}">
    <text xml:space="preserve">O número 1 neste campo quer dizer que tem linha preenchida inicando serviço. Quano 1 tem preenchido, quando zero não tem nada.
</text>
  </threadedComment>
  <threadedComment ref="C76" dT="2023-07-20T17:36:38.00" personId="{301C5B3F-6FC0-4F84-AF85-634639713B45}" id="{10AB2B65-7DE2-4DDE-8590-04DA5408FCF4}">
    <text xml:space="preserve">O número 1 neste campo quer dizer que tem linha preenchida inicando serviço. Quano 1 tem preenchido, quando zero não tem nada.
</text>
  </threadedComment>
  <threadedComment ref="C77" dT="2023-07-20T17:36:38.00" personId="{301C5B3F-6FC0-4F84-AF85-634639713B45}" id="{1161C544-29D6-4833-9B7B-31F40CE21419}">
    <text xml:space="preserve">O número 1 neste campo quer dizer que tem linha preenchida inicando serviço. Quano 1 tem preenchido, quando zero não tem nada.
</text>
  </threadedComment>
  <threadedComment ref="C78" dT="2023-07-20T17:36:38.00" personId="{301C5B3F-6FC0-4F84-AF85-634639713B45}" id="{5CB9B35A-8F58-4B10-AE4C-CCD35C3B35C8}">
    <text xml:space="preserve">O número 1 neste campo quer dizer que tem linha preenchida inicando serviço. Quano 1 tem preenchido, quando zero não tem nada.
</text>
  </threadedComment>
  <threadedComment ref="C79" dT="2023-07-20T17:36:38.00" personId="{301C5B3F-6FC0-4F84-AF85-634639713B45}" id="{0E7D6D5E-21DE-486D-AF20-EF4F316E2E05}">
    <text xml:space="preserve">O número 1 neste campo quer dizer que tem linha preenchida inicando serviço. Quano 1 tem preenchido, quando zero não tem nada.
</text>
  </threadedComment>
  <threadedComment ref="C80" dT="2023-07-20T17:36:38.00" personId="{301C5B3F-6FC0-4F84-AF85-634639713B45}" id="{5323097F-47E7-4854-8DAD-E27F1B6CAFB3}">
    <text xml:space="preserve">O número 1 neste campo quer dizer que tem linha preenchida inicando serviço. Quano 1 tem preenchido, quando zero não tem nada.
</text>
  </threadedComment>
  <threadedComment ref="C81" dT="2023-07-20T17:36:38.00" personId="{301C5B3F-6FC0-4F84-AF85-634639713B45}" id="{D5935A57-FE76-4938-A6E7-F10EFBBE02A5}">
    <text xml:space="preserve">O número 1 neste campo quer dizer que tem linha preenchida inicando serviço. Quano 1 tem preenchido, quando zero não tem nada.
</text>
  </threadedComment>
  <threadedComment ref="C82" dT="2023-07-20T17:36:38.00" personId="{301C5B3F-6FC0-4F84-AF85-634639713B45}" id="{D23CA2F7-0813-46BE-9711-538D0F57589E}">
    <text xml:space="preserve">O número 1 neste campo quer dizer que tem linha preenchida inicando serviço. Quano 1 tem preenchido, quando zero não tem nada.
</text>
  </threadedComment>
  <threadedComment ref="C83" dT="2023-07-20T17:36:38.00" personId="{301C5B3F-6FC0-4F84-AF85-634639713B45}" id="{1F0F4B8B-6E94-4E72-9682-1B440E3E0508}">
    <text xml:space="preserve">O número 1 neste campo quer dizer que tem linha preenchida inicando serviço. Quano 1 tem preenchido, quando zero não tem nada.
</text>
  </threadedComment>
  <threadedComment ref="C84" dT="2023-07-20T17:36:38.00" personId="{301C5B3F-6FC0-4F84-AF85-634639713B45}" id="{DC615547-2C91-4293-9AB8-C00E32E34833}">
    <text xml:space="preserve">O número 1 neste campo quer dizer que tem linha preenchida inicando serviço. Quano 1 tem preenchido, quando zero não tem nada.
</text>
  </threadedComment>
  <threadedComment ref="AZ85" dT="2023-07-26T19:07:57.97" personId="{301C5B3F-6FC0-4F84-AF85-634639713B45}" id="{7D4CEE31-7602-4A4A-83AD-BE5A573AF3A6}">
    <text xml:space="preserve">FOI COLOCADO NA FORMULA O SOMATÓRIO DO PÓS 26 E DEPOIS O SOMATÓRIO DOS OUTROS ANOS
</text>
  </threadedComment>
  <threadedComment ref="CR85" dT="2023-07-26T19:07:57.97" personId="{301C5B3F-6FC0-4F84-AF85-634639713B45}" id="{625A176F-D25A-49AD-9D5C-8B841A710E1A}">
    <text xml:space="preserve">FOI COLOCADO NA FORMULA O SOMATÓRIO DO PÓS 26 E DEPOIS O SOMATÓRIO DOS OUTROS ANOS
</text>
  </threadedComment>
  <threadedComment ref="EJ85" dT="2023-07-26T19:07:57.97" personId="{301C5B3F-6FC0-4F84-AF85-634639713B45}" id="{A148F388-FDD5-4869-9BB2-C61B2BFEA02D}">
    <text xml:space="preserve">FOI COLOCADO NA FORMULA O SOMATÓRIO DO PÓS 26 E DEPOIS O SOMATÓRIO DOS OUTROS ANOS
</text>
  </threadedComment>
  <threadedComment ref="GB85" dT="2023-07-26T19:07:57.97" personId="{301C5B3F-6FC0-4F84-AF85-634639713B45}" id="{05050656-05AA-4B62-B966-40D3B531AEF3}">
    <text xml:space="preserve">FOI COLOCADO NA FORMULA O SOMATÓRIO DO PÓS 26 E DEPOIS O SOMATÓRIO DOS OUTROS ANOS
</text>
  </threadedComment>
  <threadedComment ref="HT85" dT="2023-07-26T19:07:57.97" personId="{301C5B3F-6FC0-4F84-AF85-634639713B45}" id="{8ED77757-E5F6-42C9-89A7-DAF272683630}">
    <text xml:space="preserve">FOI COLOCADO NA FORMULA O SOMATÓRIO DO PÓS 26 E DEPOIS O SOMATÓRIO DOS OUTROS ANOS
</text>
  </threadedComment>
  <threadedComment ref="JL85" dT="2023-07-26T19:07:57.97" personId="{301C5B3F-6FC0-4F84-AF85-634639713B45}" id="{CEE1A892-62B7-468A-AB5E-98383B39731E}">
    <text xml:space="preserve">FOI COLOCADO NA FORMULA O SOMATÓRIO DO PÓS 26 E DEPOIS O SOMATÓRIO DOS OUTROS ANOS
</text>
  </threadedComment>
  <threadedComment ref="C87" dT="2023-07-20T17:36:38.00" personId="{301C5B3F-6FC0-4F84-AF85-634639713B45}" id="{FAD8C0D9-5CA5-4495-97D5-14AA0E5CE710}">
    <text xml:space="preserve">O número 1 neste campo quer dizer que tem linha preenchida inicando serviço. Quano 1 tem preenchido, quando zero não tem nada.
</text>
  </threadedComment>
  <threadedComment ref="C88" dT="2023-07-20T17:36:38.00" personId="{301C5B3F-6FC0-4F84-AF85-634639713B45}" id="{7E3CF746-8228-4787-B999-D48BC11D01B4}">
    <text xml:space="preserve">O número 1 neste campo quer dizer que tem linha preenchida inicando serviço. Quano 1 tem preenchido, quando zero não tem nada.
</text>
  </threadedComment>
  <threadedComment ref="C89" dT="2023-07-20T17:36:38.00" personId="{301C5B3F-6FC0-4F84-AF85-634639713B45}" id="{72CA4AE9-4039-4E3C-B713-2F28797A122C}">
    <text xml:space="preserve">O número 1 neste campo quer dizer que tem linha preenchida inicando serviço. Quano 1 tem preenchido, quando zero não tem nada.
</text>
  </threadedComment>
  <threadedComment ref="BS89" dT="2023-07-25T13:47:43.23" personId="{301C5B3F-6FC0-4F84-AF85-634639713B45}" id="{F916E982-C9DD-4449-BF49-2C81F5039069}">
    <text>Dos 5,81 km do trecho, 2,75 já está duplicado, faltando duplicar 3,06 segundo o PER.</text>
  </threadedComment>
  <threadedComment ref="C90" dT="2023-07-20T17:36:38.00" personId="{301C5B3F-6FC0-4F84-AF85-634639713B45}" id="{5AA9D4F3-2DC8-4044-BBFF-A8CA2E7C9585}">
    <text xml:space="preserve">O número 1 neste campo quer dizer que tem linha preenchida inicando serviço. Quano 1 tem preenchido, quando zero não tem nada.
</text>
  </threadedComment>
  <threadedComment ref="CN90" dT="2023-07-25T14:05:04.69" personId="{301C5B3F-6FC0-4F84-AF85-634639713B45}" id="{AC3E59F5-794D-459C-AC86-FAA6C633A9EC}">
    <text>O trecho total tem 36,656, mas já foi duplicado 3,10, restando 33,555 a duplicar segundo PER</text>
  </threadedComment>
  <threadedComment ref="C91" dT="2023-07-20T17:36:38.00" personId="{301C5B3F-6FC0-4F84-AF85-634639713B45}" id="{A1136E78-70AD-4988-B732-3D2AA73B3186}">
    <text xml:space="preserve">O número 1 neste campo quer dizer que tem linha preenchida inicando serviço. Quano 1 tem preenchido, quando zero não tem nada.
</text>
  </threadedComment>
  <threadedComment ref="C92" dT="2023-07-20T17:36:38.00" personId="{301C5B3F-6FC0-4F84-AF85-634639713B45}" id="{1FE13146-B591-49F2-A1BE-7FC8EEB0553F}">
    <text xml:space="preserve">O número 1 neste campo quer dizer que tem linha preenchida inicando serviço. Quano 1 tem preenchido, quando zero não tem nada.
</text>
  </threadedComment>
  <threadedComment ref="C94" dT="2023-07-20T17:36:38.00" personId="{301C5B3F-6FC0-4F84-AF85-634639713B45}" id="{AD44DB75-594C-4B4E-BEE6-1251D4F12F6E}">
    <text xml:space="preserve">O número 1 neste campo quer dizer que tem linha preenchida inicando serviço. Quano 1 tem preenchido, quando zero não tem nada.
</text>
  </threadedComment>
  <threadedComment ref="C95" dT="2023-07-20T17:36:38.00" personId="{301C5B3F-6FC0-4F84-AF85-634639713B45}" id="{078F8208-46FA-4A9A-B782-661BC57C9592}">
    <text xml:space="preserve">O número 1 neste campo quer dizer que tem linha preenchida inicando serviço. Quano 1 tem preenchido, quando zero não tem nada.
</text>
  </threadedComment>
  <threadedComment ref="C97" dT="2023-07-20T17:36:38.00" personId="{301C5B3F-6FC0-4F84-AF85-634639713B45}" id="{922B5E45-6F80-40DA-84EE-44375F54D196}">
    <text xml:space="preserve">O número 1 neste campo quer dizer que tem linha preenchida inicando serviço. Quano 1 tem preenchido, quando zero não tem nada.
</text>
  </threadedComment>
  <threadedComment ref="C98" dT="2023-07-20T17:36:38.00" personId="{301C5B3F-6FC0-4F84-AF85-634639713B45}" id="{B9DA68DC-9350-4B48-9446-885319201702}">
    <text xml:space="preserve">O número 1 neste campo quer dizer que tem linha preenchida inicando serviço. Quano 1 tem preenchido, quando zero não tem nada.
</text>
  </threadedComment>
  <threadedComment ref="C100" dT="2023-07-20T17:36:38.00" personId="{301C5B3F-6FC0-4F84-AF85-634639713B45}" id="{7AFE1BE2-0420-44ED-ABD0-05BDA47B0077}">
    <text xml:space="preserve">O número 1 neste campo quer dizer que tem linha preenchida inicando serviço. Quano 1 tem preenchido, quando zero não tem nada.
</text>
  </threadedComment>
  <threadedComment ref="C101" dT="2023-07-20T17:36:38.00" personId="{301C5B3F-6FC0-4F84-AF85-634639713B45}" id="{26E9D292-FBA3-45F6-B4BB-C2B26DC3A7A1}">
    <text xml:space="preserve">O número 1 neste campo quer dizer que tem linha preenchida inicando serviço. Quano 1 tem preenchido, quando zero não tem nada.
</text>
  </threadedComment>
  <threadedComment ref="C102" dT="2023-07-20T17:36:38.00" personId="{301C5B3F-6FC0-4F84-AF85-634639713B45}" id="{2E563402-AABD-4D24-93FD-E4A6A71334BD}">
    <text xml:space="preserve">O número 1 neste campo quer dizer que tem linha preenchida inicando serviço. Quano 1 tem preenchido, quando zero não tem nada.
</text>
  </threadedComment>
  <threadedComment ref="BZ102" dT="2023-07-25T14:43:44.90" personId="{301C5B3F-6FC0-4F84-AF85-634639713B45}" id="{4166E4E3-87C2-4258-8BAE-078C6294FA77}">
    <text xml:space="preserve">O trecho total tem 16,81, mas já foi duplicado 0,70, restando 16,11 a duplicar segundo PER
</text>
  </threadedComment>
  <threadedComment ref="C103" dT="2023-07-20T17:36:38.00" personId="{301C5B3F-6FC0-4F84-AF85-634639713B45}" id="{BD14365F-8514-4634-AFEB-B84AD3FC690D}">
    <text xml:space="preserve">O número 1 neste campo quer dizer que tem linha preenchida inicando serviço. Quano 1 tem preenchido, quando zero não tem nada.
</text>
  </threadedComment>
  <threadedComment ref="C104" dT="2023-07-20T17:36:38.00" personId="{301C5B3F-6FC0-4F84-AF85-634639713B45}" id="{7C4450F5-105A-4F20-A0AE-5746DE4EFA79}">
    <text xml:space="preserve">O número 1 neste campo quer dizer que tem linha preenchida inicando serviço. Quano 1 tem preenchido, quando zero não tem nada.
</text>
  </threadedComment>
  <threadedComment ref="C105" dT="2023-07-20T17:36:38.00" personId="{301C5B3F-6FC0-4F84-AF85-634639713B45}" id="{7FD7267B-2D7B-4874-8BF4-CC9E488FE06A}">
    <text xml:space="preserve">O número 1 neste campo quer dizer que tem linha preenchida inicando serviço. Quano 1 tem preenchido, quando zero não tem nada.
</text>
  </threadedComment>
  <threadedComment ref="C106" dT="2023-07-20T17:36:38.00" personId="{301C5B3F-6FC0-4F84-AF85-634639713B45}" id="{3F795E94-5613-46FE-B671-03812AD99C91}">
    <text xml:space="preserve">O número 1 neste campo quer dizer que tem linha preenchida inicando serviço. Quano 1 tem preenchido, quando zero não tem nada.
</text>
  </threadedComment>
  <threadedComment ref="C107" dT="2023-07-20T17:36:38.00" personId="{301C5B3F-6FC0-4F84-AF85-634639713B45}" id="{F220730E-A5A4-44C8-BA0C-C1D896929C67}">
    <text xml:space="preserve">O número 1 neste campo quer dizer que tem linha preenchida inicando serviço. Quano 1 tem preenchido, quando zero não tem nada.
</text>
  </threadedComment>
  <threadedComment ref="C108" dT="2023-07-20T17:36:38.00" personId="{301C5B3F-6FC0-4F84-AF85-634639713B45}" id="{C37B9B44-4C18-413D-BF73-1686262623A6}">
    <text xml:space="preserve">O número 1 neste campo quer dizer que tem linha preenchida inicando serviço. Quano 1 tem preenchido, quando zero não tem nada.
</text>
  </threadedComment>
  <threadedComment ref="C109" dT="2023-07-20T17:36:38.00" personId="{301C5B3F-6FC0-4F84-AF85-634639713B45}" id="{D743E7FE-AF24-44D9-B543-32CD47021CE2}">
    <text xml:space="preserve">O número 1 neste campo quer dizer que tem linha preenchida inicando serviço. Quano 1 tem preenchido, quando zero não tem nada.
</text>
  </threadedComment>
  <threadedComment ref="C110" dT="2023-07-20T17:36:38.00" personId="{301C5B3F-6FC0-4F84-AF85-634639713B45}" id="{FBFB47F3-9F74-41BB-AFFD-B5B79049EFC7}">
    <text xml:space="preserve">O número 1 neste campo quer dizer que tem linha preenchida inicando serviço. Quano 1 tem preenchido, quando zero não tem nada.
</text>
  </threadedComment>
  <threadedComment ref="C111" dT="2023-07-20T17:36:38.00" personId="{301C5B3F-6FC0-4F84-AF85-634639713B45}" id="{64BFCE1C-6075-4991-B25B-F5DDFC44AB0A}">
    <text xml:space="preserve">O número 1 neste campo quer dizer que tem linha preenchida inicando serviço. Quano 1 tem preenchido, quando zero não tem nada.
</text>
  </threadedComment>
  <threadedComment ref="C112" dT="2023-07-20T17:36:38.00" personId="{301C5B3F-6FC0-4F84-AF85-634639713B45}" id="{DA88BA4E-3201-448F-8100-6A907EB31D06}">
    <text xml:space="preserve">O número 1 neste campo quer dizer que tem linha preenchida inicando serviço. Quano 1 tem preenchido, quando zero não tem nada.
</text>
  </threadedComment>
  <threadedComment ref="C113" dT="2023-07-20T17:36:38.00" personId="{301C5B3F-6FC0-4F84-AF85-634639713B45}" id="{5ADBAAE4-A705-4A63-9AF2-FFF76E525D83}">
    <text xml:space="preserve">O número 1 neste campo quer dizer que tem linha preenchida inicando serviço. Quano 1 tem preenchido, quando zero não tem nada.
</text>
  </threadedComment>
  <threadedComment ref="C114" dT="2023-07-20T17:36:38.00" personId="{301C5B3F-6FC0-4F84-AF85-634639713B45}" id="{A6749B97-4DC9-4DB4-B375-02FDEC5B4CB7}">
    <text xml:space="preserve">O número 1 neste campo quer dizer que tem linha preenchida inicando serviço. Quano 1 tem preenchido, quando zero não tem nada.
</text>
  </threadedComment>
  <threadedComment ref="C115" dT="2023-07-20T17:36:38.00" personId="{301C5B3F-6FC0-4F84-AF85-634639713B45}" id="{6927D8EE-43B4-40A3-8E72-26577D17EEB7}">
    <text xml:space="preserve">O número 1 neste campo quer dizer que tem linha preenchida inicando serviço. Quano 1 tem preenchido, quando zero não tem nada.
</text>
  </threadedComment>
  <threadedComment ref="CN115" dT="2023-07-25T14:48:16.88" personId="{301C5B3F-6FC0-4F84-AF85-634639713B45}" id="{C791BB59-40BA-4088-852D-1E3C7058CCF1}">
    <text xml:space="preserve">O trecho total tem 18,56, mas já foi duplicado 1,50, restando 17,06 a duplicar segundo PER
</text>
  </threadedComment>
  <threadedComment ref="C117" dT="2023-07-20T17:36:38.00" personId="{301C5B3F-6FC0-4F84-AF85-634639713B45}" id="{A2D00EF4-5C90-43D6-AE5A-61AA2A20078C}">
    <text xml:space="preserve">O número 1 neste campo quer dizer que tem linha preenchida inicando serviço. Quano 1 tem preenchido, quando zero não tem nada.
</text>
  </threadedComment>
  <threadedComment ref="C118" dT="2023-07-20T17:36:38.00" personId="{301C5B3F-6FC0-4F84-AF85-634639713B45}" id="{E1F229A3-E280-40A6-A271-F8491CDDA667}">
    <text xml:space="preserve">O número 1 neste campo quer dizer que tem linha preenchida inicando serviço. Quano 1 tem preenchido, quando zero não tem nada.
</text>
  </threadedComment>
  <threadedComment ref="C119" dT="2023-07-20T17:36:38.00" personId="{301C5B3F-6FC0-4F84-AF85-634639713B45}" id="{12E839C8-0BFC-4E42-A920-6726A8B9A787}">
    <text xml:space="preserve">O número 1 neste campo quer dizer que tem linha preenchida inicando serviço. Quano 1 tem preenchido, quando zero não tem nada.
</text>
  </threadedComment>
  <threadedComment ref="C120" dT="2023-07-20T17:36:38.00" personId="{301C5B3F-6FC0-4F84-AF85-634639713B45}" id="{D378A6CC-048F-4BAC-9C15-A4D630E5726B}">
    <text xml:space="preserve">O número 1 neste campo quer dizer que tem linha preenchida inicando serviço. Quano 1 tem preenchido, quando zero não tem nada.
</text>
  </threadedComment>
  <threadedComment ref="C121" dT="2023-07-20T17:36:38.00" personId="{301C5B3F-6FC0-4F84-AF85-634639713B45}" id="{AEFA4E4F-6333-446D-9689-AC629BE6B05E}">
    <text xml:space="preserve">O número 1 neste campo quer dizer que tem linha preenchida inicando serviço. Quano 1 tem preenchido, quando zero não tem nada.
</text>
  </threadedComment>
  <threadedComment ref="C122" dT="2023-07-20T17:36:38.00" personId="{301C5B3F-6FC0-4F84-AF85-634639713B45}" id="{BA369C1A-7B44-4768-8EF2-238AF061EF1D}">
    <text xml:space="preserve">O número 1 neste campo quer dizer que tem linha preenchida inicando serviço. Quano 1 tem preenchido, quando zero não tem nada.
</text>
  </threadedComment>
  <threadedComment ref="C123" dT="2023-07-20T17:36:38.00" personId="{301C5B3F-6FC0-4F84-AF85-634639713B45}" id="{9081F0DF-C6C1-45B5-AA32-376F764AC8DE}">
    <text xml:space="preserve">O número 1 neste campo quer dizer que tem linha preenchida inicando serviço. Quano 1 tem preenchido, quando zero não tem nada.
</text>
  </threadedComment>
  <threadedComment ref="C124" dT="2023-07-20T17:36:38.00" personId="{301C5B3F-6FC0-4F84-AF85-634639713B45}" id="{66ED03B0-F379-44D0-AFFA-5F485B19063E}">
    <text xml:space="preserve">O número 1 neste campo quer dizer que tem linha preenchida inicando serviço. Quano 1 tem preenchido, quando zero não tem nada.
</text>
  </threadedComment>
  <threadedComment ref="C125" dT="2023-07-20T17:36:38.00" personId="{301C5B3F-6FC0-4F84-AF85-634639713B45}" id="{C0C36408-ADE1-4031-B7C4-2EA0A536280A}">
    <text xml:space="preserve">O número 1 neste campo quer dizer que tem linha preenchida inicando serviço. Quano 1 tem preenchido, quando zero não tem nada.
</text>
  </threadedComment>
  <threadedComment ref="C126" dT="2023-07-20T17:36:38.00" personId="{301C5B3F-6FC0-4F84-AF85-634639713B45}" id="{9823EA98-24CA-4459-AB61-87B8C5AB48DB}">
    <text xml:space="preserve">O número 1 neste campo quer dizer que tem linha preenchida inicando serviço. Quano 1 tem preenchido, quando zero não tem nada.
</text>
  </threadedComment>
  <threadedComment ref="C128" dT="2023-07-20T17:36:38.00" personId="{301C5B3F-6FC0-4F84-AF85-634639713B45}" id="{DB0BD5E1-8E06-4ECF-A19F-3049E866B2FA}">
    <text xml:space="preserve">O número 1 neste campo quer dizer que tem linha preenchida inicando serviço. Quano 1 tem preenchido, quando zero não tem nada.
</text>
  </threadedComment>
  <threadedComment ref="C129" dT="2023-07-20T17:36:38.00" personId="{301C5B3F-6FC0-4F84-AF85-634639713B45}" id="{2FC7E4E0-1C8F-4FF1-B1E4-B357B76AAA4B}">
    <text xml:space="preserve">O número 1 neste campo quer dizer que tem linha preenchida inicando serviço. Quano 1 tem preenchido, quando zero não tem nada.
</text>
  </threadedComment>
  <threadedComment ref="AZ130" dT="2023-07-26T19:07:57.97" personId="{301C5B3F-6FC0-4F84-AF85-634639713B45}" id="{647E55B6-0166-4E54-AA3E-D8E45BFE4F3B}">
    <text xml:space="preserve">FOI COLOCADO NA FORMULA O SOMATÓRIO DO PÓS 26 E DEPOIS O SOMATÓRIO DOS OUTROS ANOS
</text>
  </threadedComment>
  <threadedComment ref="CR130" dT="2023-07-26T19:07:57.97" personId="{301C5B3F-6FC0-4F84-AF85-634639713B45}" id="{26C908BE-974E-4396-BB9B-7FD07838E994}">
    <text xml:space="preserve">FOI COLOCADO NA FORMULA O SOMATÓRIO DO PÓS 26 E DEPOIS O SOMATÓRIO DOS OUTROS ANOS
</text>
  </threadedComment>
  <threadedComment ref="EJ130" dT="2023-07-26T19:07:57.97" personId="{301C5B3F-6FC0-4F84-AF85-634639713B45}" id="{D2757F48-D837-4404-851B-020F78D6D36C}">
    <text xml:space="preserve">FOI COLOCADO NA FORMULA O SOMATÓRIO DO PÓS 26 E DEPOIS O SOMATÓRIO DOS OUTROS ANOS
</text>
  </threadedComment>
  <threadedComment ref="GB130" dT="2023-07-26T19:07:57.97" personId="{301C5B3F-6FC0-4F84-AF85-634639713B45}" id="{292F83C2-931B-43D8-B294-E23926ABD5B6}">
    <text xml:space="preserve">FOI COLOCADO NA FORMULA O SOMATÓRIO DO PÓS 26 E DEPOIS O SOMATÓRIO DOS OUTROS ANOS
</text>
  </threadedComment>
  <threadedComment ref="HS130" dT="2023-08-02T21:09:49.40" personId="{301C5B3F-6FC0-4F84-AF85-634639713B45}" id="{3C817971-B9A1-406A-A4EA-4FAABE53AAA2}">
    <text xml:space="preserve">O resumo foi colocado 255,236. Foi conferido na tabela e o valor está equivocado. Na verdade o valor é 256,236
</text>
  </threadedComment>
  <threadedComment ref="HT130" dT="2023-07-26T19:07:57.97" personId="{301C5B3F-6FC0-4F84-AF85-634639713B45}" id="{DFCD2A45-FB88-42D3-8133-35B835D4EF7F}">
    <text xml:space="preserve">FOI COLOCADO NA FORMULA O SOMATÓRIO DO PÓS 26 E DEPOIS O SOMATÓRIO DOS OUTROS ANOS
</text>
  </threadedComment>
  <threadedComment ref="JL130" dT="2023-07-26T19:07:57.97" personId="{301C5B3F-6FC0-4F84-AF85-634639713B45}" id="{F4980CDA-A0AD-4042-A583-97F2D5D13CB7}">
    <text xml:space="preserve">FOI COLOCADO NA FORMULA O SOMATÓRIO DO PÓS 26 E DEPOIS O SOMATÓRIO DOS OUTROS ANOS
</text>
  </threadedComment>
  <threadedComment ref="C132" dT="2023-07-20T17:36:38.00" personId="{301C5B3F-6FC0-4F84-AF85-634639713B45}" id="{44D1DF1A-ABEC-45A1-944C-BC8A2066150E}">
    <text xml:space="preserve">O número 1 neste campo quer dizer que tem linha preenchida inicando serviço. Quano 1 tem preenchido, quando zero não tem nada.
</text>
  </threadedComment>
  <threadedComment ref="C133" dT="2023-07-20T17:36:38.00" personId="{301C5B3F-6FC0-4F84-AF85-634639713B45}" id="{F71BCFA2-803F-4D5D-B6F5-E4E78939F3B0}">
    <text xml:space="preserve">O número 1 neste campo quer dizer que tem linha preenchida inicando serviço. Quano 1 tem preenchido, quando zero não tem nada.
</text>
  </threadedComment>
  <threadedComment ref="C134" dT="2023-07-20T17:36:38.00" personId="{301C5B3F-6FC0-4F84-AF85-634639713B45}" id="{E7D77EB5-6354-4E58-B034-80A7A9DBA918}">
    <text xml:space="preserve">O número 1 neste campo quer dizer que tem linha preenchida inicando serviço. Quano 1 tem preenchido, quando zero não tem nada.
</text>
  </threadedComment>
  <threadedComment ref="C135" dT="2023-07-20T17:36:38.00" personId="{301C5B3F-6FC0-4F84-AF85-634639713B45}" id="{649867BA-5C1A-4F43-96BC-D36B4C33049A}">
    <text xml:space="preserve">O número 1 neste campo quer dizer que tem linha preenchida inicando serviço. Quano 1 tem preenchido, quando zero não tem nada.
</text>
  </threadedComment>
  <threadedComment ref="C136" dT="2023-07-20T17:36:38.00" personId="{301C5B3F-6FC0-4F84-AF85-634639713B45}" id="{0FC86A25-0E00-4CFD-90E3-2D75C47FBA6E}">
    <text xml:space="preserve">O número 1 neste campo quer dizer que tem linha preenchida inicando serviço. Quano 1 tem preenchido, quando zero não tem nada.
</text>
  </threadedComment>
  <threadedComment ref="C137" dT="2023-07-20T17:36:38.00" personId="{301C5B3F-6FC0-4F84-AF85-634639713B45}" id="{22335634-A87F-4667-B1AF-0D991E301349}">
    <text xml:space="preserve">O número 1 neste campo quer dizer que tem linha preenchida inicando serviço. Quano 1 tem preenchido, quando zero não tem nada.
</text>
  </threadedComment>
  <threadedComment ref="C138" dT="2023-07-20T17:36:38.00" personId="{301C5B3F-6FC0-4F84-AF85-634639713B45}" id="{BB3A0F5A-698A-46E9-8FBC-324BC9E2D0B5}">
    <text xml:space="preserve">O número 1 neste campo quer dizer que tem linha preenchida inicando serviço. Quano 1 tem preenchido, quando zero não tem nada.
</text>
  </threadedComment>
  <threadedComment ref="C139" dT="2023-07-20T17:36:38.00" personId="{301C5B3F-6FC0-4F84-AF85-634639713B45}" id="{2F0540DA-21B4-4CE6-916D-0E2AC9C1442D}">
    <text xml:space="preserve">O número 1 neste campo quer dizer que tem linha preenchida inicando serviço. Quano 1 tem preenchido, quando zero não tem nada.
</text>
  </threadedComment>
  <threadedComment ref="C140" dT="2023-07-20T17:36:38.00" personId="{301C5B3F-6FC0-4F84-AF85-634639713B45}" id="{3CA3E112-88E3-4846-B799-FA39307E9C2A}">
    <text xml:space="preserve">O número 1 neste campo quer dizer que tem linha preenchida inicando serviço. Quano 1 tem preenchido, quando zero não tem nada.
</text>
  </threadedComment>
  <threadedComment ref="C141" dT="2023-07-20T17:36:38.00" personId="{301C5B3F-6FC0-4F84-AF85-634639713B45}" id="{2A886BFA-11EC-4AFF-BCD6-D4EA974C9DC3}">
    <text xml:space="preserve">O número 1 neste campo quer dizer que tem linha preenchida inicando serviço. Quano 1 tem preenchido, quando zero não tem nada.
</text>
  </threadedComment>
  <threadedComment ref="C142" dT="2023-07-20T17:36:38.00" personId="{301C5B3F-6FC0-4F84-AF85-634639713B45}" id="{D741FBB9-40EA-4ECF-BA21-CCBBFD05D032}">
    <text xml:space="preserve">O número 1 neste campo quer dizer que tem linha preenchida inicando serviço. Quano 1 tem preenchido, quando zero não tem nada.
</text>
  </threadedComment>
  <threadedComment ref="C143" dT="2023-07-20T17:36:38.00" personId="{301C5B3F-6FC0-4F84-AF85-634639713B45}" id="{CD6B852E-BBB1-4F2B-9D06-75EF22930BE5}">
    <text xml:space="preserve">O número 1 neste campo quer dizer que tem linha preenchida inicando serviço. Quano 1 tem preenchido, quando zero não tem nada.
</text>
  </threadedComment>
  <threadedComment ref="C144" dT="2023-07-20T17:36:38.00" personId="{301C5B3F-6FC0-4F84-AF85-634639713B45}" id="{3C10E5B7-6E1E-4EBD-A441-FE6ECC524DA2}">
    <text xml:space="preserve">O número 1 neste campo quer dizer que tem linha preenchida inicando serviço. Quano 1 tem preenchido, quando zero não tem nada.
</text>
  </threadedComment>
  <threadedComment ref="C145" dT="2023-07-20T17:36:38.00" personId="{301C5B3F-6FC0-4F84-AF85-634639713B45}" id="{1D3EBCAB-3CCE-4940-8869-A1E71ABD2084}">
    <text xml:space="preserve">O número 1 neste campo quer dizer que tem linha preenchida inicando serviço. Quano 1 tem preenchido, quando zero não tem nada.
</text>
  </threadedComment>
  <threadedComment ref="C146" dT="2023-07-20T17:36:38.00" personId="{301C5B3F-6FC0-4F84-AF85-634639713B45}" id="{8DC814FA-55AB-4B0C-9DE6-5616194AA8C2}">
    <text xml:space="preserve">O número 1 neste campo quer dizer que tem linha preenchida inicando serviço. Quano 1 tem preenchido, quando zero não tem nada.
</text>
  </threadedComment>
  <threadedComment ref="C147" dT="2023-07-20T17:36:38.00" personId="{301C5B3F-6FC0-4F84-AF85-634639713B45}" id="{3A13DA38-29EB-4995-8A9B-29AB24262C72}">
    <text xml:space="preserve">O número 1 neste campo quer dizer que tem linha preenchida inicando serviço. Quano 1 tem preenchido, quando zero não tem nada.
</text>
  </threadedComment>
  <threadedComment ref="C148" dT="2023-07-20T17:36:38.00" personId="{301C5B3F-6FC0-4F84-AF85-634639713B45}" id="{8CD4EDC4-969B-46B9-B668-BF5A4E5B945C}">
    <text xml:space="preserve">O número 1 neste campo quer dizer que tem linha preenchida inicando serviço. Quano 1 tem preenchido, quando zero não tem nada.
</text>
  </threadedComment>
  <threadedComment ref="C149" dT="2023-07-20T17:36:38.00" personId="{301C5B3F-6FC0-4F84-AF85-634639713B45}" id="{65544E13-55A6-445F-8DBB-51181F16DA18}">
    <text xml:space="preserve">O número 1 neste campo quer dizer que tem linha preenchida inicando serviço. Quano 1 tem preenchido, quando zero não tem nada.
</text>
  </threadedComment>
  <threadedComment ref="C151" dT="2023-07-20T17:36:38.00" personId="{301C5B3F-6FC0-4F84-AF85-634639713B45}" id="{25ADC2EA-2648-4AC5-9509-48C31D8B7CAD}">
    <text xml:space="preserve">O número 1 neste campo quer dizer que tem linha preenchida inicando serviço. Quano 1 tem preenchido, quando zero não tem nada.
</text>
  </threadedComment>
  <threadedComment ref="C152" dT="2023-07-20T17:36:38.00" personId="{301C5B3F-6FC0-4F84-AF85-634639713B45}" id="{AD3D0FA0-CD03-4935-B767-60519A5C9A97}">
    <text xml:space="preserve">O número 1 neste campo quer dizer que tem linha preenchida inicando serviço. Quano 1 tem preenchido, quando zero não tem nada.
</text>
  </threadedComment>
  <threadedComment ref="C153" dT="2023-07-20T17:36:38.00" personId="{301C5B3F-6FC0-4F84-AF85-634639713B45}" id="{7164F3B3-912F-4998-BA16-304AFA99158C}">
    <text xml:space="preserve">O número 1 neste campo quer dizer que tem linha preenchida inicando serviço. Quano 1 tem preenchido, quando zero não tem nada.
</text>
  </threadedComment>
  <threadedComment ref="C154" dT="2023-07-20T17:36:38.00" personId="{301C5B3F-6FC0-4F84-AF85-634639713B45}" id="{B995F612-043E-4167-B6FA-A0B39BD33D2A}">
    <text xml:space="preserve">O número 1 neste campo quer dizer que tem linha preenchida inicando serviço. Quano 1 tem preenchido, quando zero não tem nada.
</text>
  </threadedComment>
  <threadedComment ref="C155" dT="2023-07-20T17:36:38.00" personId="{301C5B3F-6FC0-4F84-AF85-634639713B45}" id="{063AF893-1F58-438A-B560-182E2DA5C801}">
    <text xml:space="preserve">O número 1 neste campo quer dizer que tem linha preenchida inicando serviço. Quano 1 tem preenchido, quando zero não tem nada.
</text>
  </threadedComment>
  <threadedComment ref="C156" dT="2023-07-20T17:36:38.00" personId="{301C5B3F-6FC0-4F84-AF85-634639713B45}" id="{C0CC8024-8CF0-4A73-A9BB-23E9EA218748}">
    <text xml:space="preserve">O número 1 neste campo quer dizer que tem linha preenchida inicando serviço. Quano 1 tem preenchido, quando zero não tem nada.
</text>
  </threadedComment>
  <threadedComment ref="C157" dT="2023-07-20T17:36:38.00" personId="{301C5B3F-6FC0-4F84-AF85-634639713B45}" id="{64B595C9-79E8-4530-ABEB-AAA3427A3C98}">
    <text xml:space="preserve">O número 1 neste campo quer dizer que tem linha preenchida inicando serviço. Quano 1 tem preenchido, quando zero não tem nada.
</text>
  </threadedComment>
  <threadedComment ref="C158" dT="2023-07-20T17:36:38.00" personId="{301C5B3F-6FC0-4F84-AF85-634639713B45}" id="{E2AFEFC4-CBEF-47E1-B46C-E1A4351CCA0C}">
    <text xml:space="preserve">O número 1 neste campo quer dizer que tem linha preenchida inicando serviço. Quano 1 tem preenchido, quando zero não tem nada.
</text>
  </threadedComment>
  <threadedComment ref="C159" dT="2023-07-20T17:36:38.00" personId="{301C5B3F-6FC0-4F84-AF85-634639713B45}" id="{36419D30-B31B-498F-8FD6-E9C22ED43D7C}">
    <text xml:space="preserve">O número 1 neste campo quer dizer que tem linha preenchida inicando serviço. Quano 1 tem preenchido, quando zero não tem nada.
</text>
  </threadedComment>
  <threadedComment ref="C161" dT="2023-07-20T17:36:38.00" personId="{301C5B3F-6FC0-4F84-AF85-634639713B45}" id="{B22BFA2E-4024-4F63-9AE9-D91A2EDCA0D1}">
    <text xml:space="preserve">O número 1 neste campo quer dizer que tem linha preenchida inicando serviço. Quano 1 tem preenchido, quando zero não tem nada.
</text>
  </threadedComment>
  <threadedComment ref="C162" dT="2023-07-20T17:36:38.00" personId="{301C5B3F-6FC0-4F84-AF85-634639713B45}" id="{4EBA4C54-FF4E-44EE-92B5-EA4BBF5908EB}">
    <text xml:space="preserve">O número 1 neste campo quer dizer que tem linha preenchida inicando serviço. Quano 1 tem preenchido, quando zero não tem nada.
</text>
  </threadedComment>
  <threadedComment ref="C163" dT="2023-07-20T17:36:38.00" personId="{301C5B3F-6FC0-4F84-AF85-634639713B45}" id="{F4E40146-BB72-47BC-9B89-44AFCD4054A0}">
    <text xml:space="preserve">O número 1 neste campo quer dizer que tem linha preenchida inicando serviço. Quano 1 tem preenchido, quando zero não tem nada.
</text>
  </threadedComment>
  <threadedComment ref="C164" dT="2023-07-20T17:36:38.00" personId="{301C5B3F-6FC0-4F84-AF85-634639713B45}" id="{BC8F99A6-D9E5-4E09-A453-A7674454515C}">
    <text xml:space="preserve">O número 1 neste campo quer dizer que tem linha preenchida inicando serviço. Quano 1 tem preenchido, quando zero não tem nada.
</text>
  </threadedComment>
  <threadedComment ref="C165" dT="2023-07-20T17:36:38.00" personId="{301C5B3F-6FC0-4F84-AF85-634639713B45}" id="{C952E60E-C76F-4C1A-BB93-91FC9EF661A4}">
    <text xml:space="preserve">O número 1 neste campo quer dizer que tem linha preenchida inicando serviço. Quano 1 tem preenchido, quando zero não tem nada.
</text>
  </threadedComment>
  <threadedComment ref="C166" dT="2023-07-20T17:36:38.00" personId="{301C5B3F-6FC0-4F84-AF85-634639713B45}" id="{6002E99C-63C9-4786-99DB-3F9721B9EBBC}">
    <text xml:space="preserve">O número 1 neste campo quer dizer que tem linha preenchida inicando serviço. Quano 1 tem preenchido, quando zero não tem nada.
</text>
  </threadedComment>
  <threadedComment ref="C167" dT="2023-07-20T17:36:38.00" personId="{301C5B3F-6FC0-4F84-AF85-634639713B45}" id="{A36F0B53-DBC5-488C-A34D-6FF5028376F6}">
    <text xml:space="preserve">O número 1 neste campo quer dizer que tem linha preenchida inicando serviço. Quano 1 tem preenchido, quando zero não tem nada.
</text>
  </threadedComment>
  <threadedComment ref="C168" dT="2023-07-20T17:36:38.00" personId="{301C5B3F-6FC0-4F84-AF85-634639713B45}" id="{980E9F46-CEF1-4842-9CC6-8C73264716AB}">
    <text xml:space="preserve">O número 1 neste campo quer dizer que tem linha preenchida inicando serviço. Quano 1 tem preenchido, quando zero não tem nada.
</text>
  </threadedComment>
  <threadedComment ref="C169" dT="2023-07-20T17:36:38.00" personId="{301C5B3F-6FC0-4F84-AF85-634639713B45}" id="{1C76BADA-79F9-4EC1-A21E-55C5B67305D3}">
    <text xml:space="preserve">O número 1 neste campo quer dizer que tem linha preenchida inicando serviço. Quano 1 tem preenchido, quando zero não tem nada.
</text>
  </threadedComment>
  <threadedComment ref="C171" dT="2023-07-20T17:36:38.00" personId="{301C5B3F-6FC0-4F84-AF85-634639713B45}" id="{CE54A99F-256F-4DBE-B129-DD244C39AB65}">
    <text xml:space="preserve">O número 1 neste campo quer dizer que tem linha preenchida inicando serviço. Quano 1 tem preenchido, quando zero não tem nada.
</text>
  </threadedComment>
  <threadedComment ref="C172" dT="2023-07-20T17:36:38.00" personId="{301C5B3F-6FC0-4F84-AF85-634639713B45}" id="{2F4CF54B-BEAD-4728-8DC8-B98DD42C39BC}">
    <text xml:space="preserve">O número 1 neste campo quer dizer que tem linha preenchida inicando serviço. Quano 1 tem preenchido, quando zero não tem nada.
</text>
  </threadedComment>
  <threadedComment ref="C173" dT="2023-07-20T17:36:38.00" personId="{301C5B3F-6FC0-4F84-AF85-634639713B45}" id="{2845C263-04C6-4672-90F9-1371F71D551C}">
    <text xml:space="preserve">O número 1 neste campo quer dizer que tem linha preenchida inicando serviço. Quano 1 tem preenchido, quando zero não tem nada.
</text>
  </threadedComment>
  <threadedComment ref="C174" dT="2023-07-20T17:36:38.00" personId="{301C5B3F-6FC0-4F84-AF85-634639713B45}" id="{C657EAA4-9E89-42B2-A4C4-A0790F74DDB8}">
    <text xml:space="preserve">O número 1 neste campo quer dizer que tem linha preenchida inicando serviço. Quano 1 tem preenchido, quando zero não tem nada.
</text>
  </threadedComment>
  <threadedComment ref="C175" dT="2023-07-20T17:36:38.00" personId="{301C5B3F-6FC0-4F84-AF85-634639713B45}" id="{E8662EE8-1E51-4247-A27E-7BCEDFC41D54}">
    <text xml:space="preserve">O número 1 neste campo quer dizer que tem linha preenchida inicando serviço. Quano 1 tem preenchido, quando zero não tem nada.
</text>
  </threadedComment>
  <threadedComment ref="C176" dT="2023-07-20T17:36:38.00" personId="{301C5B3F-6FC0-4F84-AF85-634639713B45}" id="{14AEC04E-3D92-47BE-A139-A739D7626E55}">
    <text xml:space="preserve">O número 1 neste campo quer dizer que tem linha preenchida inicando serviço. Quano 1 tem preenchido, quando zero não tem nada.
</text>
  </threadedComment>
  <threadedComment ref="C177" dT="2023-07-20T17:36:38.00" personId="{301C5B3F-6FC0-4F84-AF85-634639713B45}" id="{6079B6CB-C82F-4E24-8F51-306B24DA8646}">
    <text xml:space="preserve">O número 1 neste campo quer dizer que tem linha preenchida inicando serviço. Quano 1 tem preenchido, quando zero não tem nada.
</text>
  </threadedComment>
  <threadedComment ref="C178" dT="2023-07-20T17:36:38.00" personId="{301C5B3F-6FC0-4F84-AF85-634639713B45}" id="{39455EAA-85F4-427C-96EB-2B68E0916858}">
    <text xml:space="preserve">O número 1 neste campo quer dizer que tem linha preenchida inicando serviço. Quano 1 tem preenchido, quando zero não tem nada.
</text>
  </threadedComment>
  <threadedComment ref="C179" dT="2023-07-20T17:36:38.00" personId="{301C5B3F-6FC0-4F84-AF85-634639713B45}" id="{A71F34A7-0CA5-4614-A98B-D606B2411BFC}">
    <text xml:space="preserve">O número 1 neste campo quer dizer que tem linha preenchida inicando serviço. Quano 1 tem preenchido, quando zero não tem nada.
</text>
  </threadedComment>
  <threadedComment ref="C180" dT="2023-07-20T17:36:38.00" personId="{301C5B3F-6FC0-4F84-AF85-634639713B45}" id="{7F777E22-3EB6-4F77-ADB0-9BDDED82B2F8}">
    <text xml:space="preserve">O número 1 neste campo quer dizer que tem linha preenchida inicando serviço. Quano 1 tem preenchido, quando zero não tem nada.
</text>
  </threadedComment>
  <threadedComment ref="C181" dT="2023-07-20T17:36:38.00" personId="{301C5B3F-6FC0-4F84-AF85-634639713B45}" id="{5018AFA9-F98B-463B-B49F-A9885D75B14A}">
    <text xml:space="preserve">O número 1 neste campo quer dizer que tem linha preenchida inicando serviço. Quano 1 tem preenchido, quando zero não tem nada.
</text>
  </threadedComment>
  <threadedComment ref="C182" dT="2023-07-20T17:36:38.00" personId="{301C5B3F-6FC0-4F84-AF85-634639713B45}" id="{B9FF2821-E1E2-4EAD-8059-3170D49CD8EB}">
    <text xml:space="preserve">O número 1 neste campo quer dizer que tem linha preenchida inicando serviço. Quano 1 tem preenchido, quando zero não tem nada.
</text>
  </threadedComment>
  <threadedComment ref="C183" dT="2023-07-20T17:36:38.00" personId="{301C5B3F-6FC0-4F84-AF85-634639713B45}" id="{05DA9DB2-6021-49FB-80A3-F72343FDE848}">
    <text xml:space="preserve">O número 1 neste campo quer dizer que tem linha preenchida inicando serviço. Quano 1 tem preenchido, quando zero não tem nada.
</text>
  </threadedComment>
  <threadedComment ref="C184" dT="2023-07-20T17:36:38.00" personId="{301C5B3F-6FC0-4F84-AF85-634639713B45}" id="{C536241D-06BA-4824-9F42-C9817335272B}">
    <text xml:space="preserve">O número 1 neste campo quer dizer que tem linha preenchida inicando serviço. Quano 1 tem preenchido, quando zero não tem nada.
</text>
  </threadedComment>
  <threadedComment ref="C185" dT="2023-07-20T17:36:38.00" personId="{301C5B3F-6FC0-4F84-AF85-634639713B45}" id="{E8C0FD28-E93D-4ABE-B6E1-7EBBCBED55AC}">
    <text xml:space="preserve">O número 1 neste campo quer dizer que tem linha preenchida inicando serviço. Quano 1 tem preenchido, quando zero não tem nada.
</text>
  </threadedComment>
  <threadedComment ref="C186" dT="2023-07-20T17:36:38.00" personId="{301C5B3F-6FC0-4F84-AF85-634639713B45}" id="{14F6E403-7B40-4FB9-8AD7-311D8857B08C}">
    <text xml:space="preserve">O número 1 neste campo quer dizer que tem linha preenchida inicando serviço. Quano 1 tem preenchido, quando zero não tem nada.
</text>
  </threadedComment>
  <threadedComment ref="C187" dT="2023-07-20T17:36:38.00" personId="{301C5B3F-6FC0-4F84-AF85-634639713B45}" id="{B32C199A-8108-47BE-B715-2D1B8331D72F}">
    <text xml:space="preserve">O número 1 neste campo quer dizer que tem linha preenchida inicando serviço. Quano 1 tem preenchido, quando zero não tem nada.
</text>
  </threadedComment>
  <threadedComment ref="C188" dT="2023-07-20T17:36:38.00" personId="{301C5B3F-6FC0-4F84-AF85-634639713B45}" id="{C1CD15D9-3514-4637-BF9C-4CF39B81C0E2}">
    <text xml:space="preserve">O número 1 neste campo quer dizer que tem linha preenchida inicando serviço. Quano 1 tem preenchido, quando zero não tem nada.
</text>
  </threadedComment>
  <threadedComment ref="C189" dT="2023-07-20T17:36:38.00" personId="{301C5B3F-6FC0-4F84-AF85-634639713B45}" id="{24151140-91C4-4434-95C7-CE81D31CB1AE}">
    <text xml:space="preserve">O número 1 neste campo quer dizer que tem linha preenchida inicando serviço. Quano 1 tem preenchido, quando zero não tem nada.
</text>
  </threadedComment>
  <threadedComment ref="C190" dT="2023-07-20T17:36:38.00" personId="{301C5B3F-6FC0-4F84-AF85-634639713B45}" id="{77E69FDB-E0AD-45E6-BC1B-7220DBC8477B}">
    <text xml:space="preserve">O número 1 neste campo quer dizer que tem linha preenchida inicando serviço. Quano 1 tem preenchido, quando zero não tem nada.
</text>
  </threadedComment>
  <threadedComment ref="C191" dT="2023-07-20T17:36:38.00" personId="{301C5B3F-6FC0-4F84-AF85-634639713B45}" id="{B717A758-0B43-496E-A8DC-C6E69618357B}">
    <text xml:space="preserve">O número 1 neste campo quer dizer que tem linha preenchida inicando serviço. Quano 1 tem preenchido, quando zero não tem nada.
</text>
  </threadedComment>
  <threadedComment ref="C192" dT="2023-07-20T17:36:38.00" personId="{301C5B3F-6FC0-4F84-AF85-634639713B45}" id="{601B7B9B-0D32-48EB-B852-A763251E032D}">
    <text xml:space="preserve">O número 1 neste campo quer dizer que tem linha preenchida inicando serviço. Quano 1 tem preenchido, quando zero não tem nada.
</text>
  </threadedComment>
  <threadedComment ref="C193" dT="2023-07-20T17:36:38.00" personId="{301C5B3F-6FC0-4F84-AF85-634639713B45}" id="{D53844BF-E15F-4061-9072-E9C9FF4FB244}">
    <text xml:space="preserve">O número 1 neste campo quer dizer que tem linha preenchida inicando serviço. Quano 1 tem preenchido, quando zero não tem nada.
</text>
  </threadedComment>
  <threadedComment ref="C194" dT="2023-07-20T17:36:38.00" personId="{301C5B3F-6FC0-4F84-AF85-634639713B45}" id="{361692F5-B363-4615-A8BD-9BF84028EB06}">
    <text xml:space="preserve">O número 1 neste campo quer dizer que tem linha preenchida inicando serviço. Quano 1 tem preenchido, quando zero não tem nada.
</text>
  </threadedComment>
  <threadedComment ref="C195" dT="2023-07-20T17:36:38.00" personId="{301C5B3F-6FC0-4F84-AF85-634639713B45}" id="{16DA0978-6D8B-441C-A50E-5FD88DD9E8F5}">
    <text xml:space="preserve">O número 1 neste campo quer dizer que tem linha preenchida inicando serviço. Quano 1 tem preenchido, quando zero não tem nada.
</text>
  </threadedComment>
  <threadedComment ref="C196" dT="2023-07-20T17:36:38.00" personId="{301C5B3F-6FC0-4F84-AF85-634639713B45}" id="{E651B15D-404D-4F53-A592-DE20B109456B}">
    <text xml:space="preserve">O número 1 neste campo quer dizer que tem linha preenchida inicando serviço. Quano 1 tem preenchido, quando zero não tem nada.
</text>
  </threadedComment>
  <threadedComment ref="C197" dT="2023-07-20T17:36:38.00" personId="{301C5B3F-6FC0-4F84-AF85-634639713B45}" id="{ABA6B3C8-2D58-4FCC-8F8B-0DEBD61943B3}">
    <text xml:space="preserve">O número 1 neste campo quer dizer que tem linha preenchida inicando serviço. Quano 1 tem preenchido, quando zero não tem nada.
</text>
  </threadedComment>
  <threadedComment ref="C198" dT="2023-07-20T17:36:38.00" personId="{301C5B3F-6FC0-4F84-AF85-634639713B45}" id="{E6023A3C-F7AB-4552-A53F-5C9ECF83C802}">
    <text xml:space="preserve">O número 1 neste campo quer dizer que tem linha preenchida inicando serviço. Quano 1 tem preenchido, quando zero não tem nada.
</text>
  </threadedComment>
  <threadedComment ref="C199" dT="2023-07-20T17:36:38.00" personId="{301C5B3F-6FC0-4F84-AF85-634639713B45}" id="{FCCA9BD1-0A02-4443-9FDB-73954334DEDE}">
    <text xml:space="preserve">O número 1 neste campo quer dizer que tem linha preenchida inicando serviço. Quano 1 tem preenchido, quando zero não tem nada.
</text>
  </threadedComment>
  <threadedComment ref="C200" dT="2023-07-20T17:36:38.00" personId="{301C5B3F-6FC0-4F84-AF85-634639713B45}" id="{A3F11572-1D19-43E0-929E-706B77A565F9}">
    <text xml:space="preserve">O número 1 neste campo quer dizer que tem linha preenchida inicando serviço. Quano 1 tem preenchido, quando zero não tem nada.
</text>
  </threadedComment>
  <threadedComment ref="C201" dT="2023-07-20T17:36:38.00" personId="{301C5B3F-6FC0-4F84-AF85-634639713B45}" id="{90E28D68-9D2B-4B53-921A-DB7B28382CEE}">
    <text xml:space="preserve">O número 1 neste campo quer dizer que tem linha preenchida inicando serviço. Quano 1 tem preenchido, quando zero não tem nada.
</text>
  </threadedComment>
  <threadedComment ref="C202" dT="2023-07-20T17:36:38.00" personId="{301C5B3F-6FC0-4F84-AF85-634639713B45}" id="{5F5A6CC8-7235-4DA5-A8C1-E7E70BFFCF7C}">
    <text xml:space="preserve">O número 1 neste campo quer dizer que tem linha preenchida inicando serviço. Quano 1 tem preenchido, quando zero não tem nada.
</text>
  </threadedComment>
  <threadedComment ref="C203" dT="2023-07-20T17:36:38.00" personId="{301C5B3F-6FC0-4F84-AF85-634639713B45}" id="{08720D41-E390-4F21-880F-47320E44F48B}">
    <text xml:space="preserve">O número 1 neste campo quer dizer que tem linha preenchida inicando serviço. Quano 1 tem preenchido, quando zero não tem nada.
</text>
  </threadedComment>
  <threadedComment ref="C204" dT="2023-07-20T17:36:38.00" personId="{301C5B3F-6FC0-4F84-AF85-634639713B45}" id="{64C4B0A9-5F13-4AD7-AF80-442B42162971}">
    <text xml:space="preserve">O número 1 neste campo quer dizer que tem linha preenchida inicando serviço. Quano 1 tem preenchido, quando zero não tem nada.
</text>
  </threadedComment>
  <threadedComment ref="C205" dT="2023-07-20T17:36:38.00" personId="{301C5B3F-6FC0-4F84-AF85-634639713B45}" id="{038AE397-F777-4900-9FAD-E3A626249465}">
    <text xml:space="preserve">O número 1 neste campo quer dizer que tem linha preenchida inicando serviço. Quano 1 tem preenchido, quando zero não tem nada.
</text>
  </threadedComment>
  <threadedComment ref="C206" dT="2023-07-20T17:36:38.00" personId="{301C5B3F-6FC0-4F84-AF85-634639713B45}" id="{0529C896-93E8-486A-BD6A-EF12720218C8}">
    <text xml:space="preserve">O número 1 neste campo quer dizer que tem linha preenchida inicando serviço. Quano 1 tem preenchido, quando zero não tem nada.
</text>
  </threadedComment>
  <threadedComment ref="C207" dT="2023-07-20T17:36:38.00" personId="{301C5B3F-6FC0-4F84-AF85-634639713B45}" id="{4665A9F1-0742-4037-A946-96958F1DC54D}">
    <text xml:space="preserve">O número 1 neste campo quer dizer que tem linha preenchida inicando serviço. Quano 1 tem preenchido, quando zero não tem nada.
</text>
  </threadedComment>
  <threadedComment ref="C208" dT="2023-07-20T17:36:38.00" personId="{301C5B3F-6FC0-4F84-AF85-634639713B45}" id="{EA687ACD-06A0-48D6-9277-5C1283D32175}">
    <text xml:space="preserve">O número 1 neste campo quer dizer que tem linha preenchida inicando serviço. Quano 1 tem preenchido, quando zero não tem nada.
</text>
  </threadedComment>
  <threadedComment ref="C209" dT="2023-07-20T17:36:38.00" personId="{301C5B3F-6FC0-4F84-AF85-634639713B45}" id="{1CA6DEEB-EF06-4D95-BEFC-9C6A1BAE9E4F}">
    <text xml:space="preserve">O número 1 neste campo quer dizer que tem linha preenchida inicando serviço. Quano 1 tem preenchido, quando zero não tem nada.
</text>
  </threadedComment>
  <threadedComment ref="C210" dT="2023-07-20T17:36:38.00" personId="{301C5B3F-6FC0-4F84-AF85-634639713B45}" id="{CA438398-CDEE-43C2-A62E-934F0023787E}">
    <text xml:space="preserve">O número 1 neste campo quer dizer que tem linha preenchida inicando serviço. Quano 1 tem preenchido, quando zero não tem nada.
</text>
  </threadedComment>
  <threadedComment ref="C211" dT="2023-07-20T17:36:38.00" personId="{301C5B3F-6FC0-4F84-AF85-634639713B45}" id="{66CD40E6-8179-4D5E-8171-C66001F6E6FB}">
    <text xml:space="preserve">O número 1 neste campo quer dizer que tem linha preenchida inicando serviço. Quano 1 tem preenchido, quando zero não tem nada.
</text>
  </threadedComment>
  <threadedComment ref="C212" dT="2023-07-20T17:36:38.00" personId="{301C5B3F-6FC0-4F84-AF85-634639713B45}" id="{014EF42C-33B9-426B-B47D-A3238D734E6A}">
    <text xml:space="preserve">O número 1 neste campo quer dizer que tem linha preenchida inicando serviço. Quano 1 tem preenchido, quando zero não tem nada.
</text>
  </threadedComment>
  <threadedComment ref="C213" dT="2023-07-20T17:36:38.00" personId="{301C5B3F-6FC0-4F84-AF85-634639713B45}" id="{463948F3-22DB-44A5-9493-7972DFFD41A8}">
    <text xml:space="preserve">O número 1 neste campo quer dizer que tem linha preenchida inicando serviço. Quano 1 tem preenchido, quando zero não tem nada.
</text>
  </threadedComment>
  <threadedComment ref="C214" dT="2023-07-20T17:36:38.00" personId="{301C5B3F-6FC0-4F84-AF85-634639713B45}" id="{80BB342F-E1B1-45A6-BA33-E7C6B6FA79E6}">
    <text xml:space="preserve">O número 1 neste campo quer dizer que tem linha preenchida inicando serviço. Quano 1 tem preenchido, quando zero não tem nada.
</text>
  </threadedComment>
  <threadedComment ref="C215" dT="2023-07-20T17:36:38.00" personId="{301C5B3F-6FC0-4F84-AF85-634639713B45}" id="{6245464F-A39C-4FCE-99AC-49EAF7D278FC}">
    <text xml:space="preserve">O número 1 neste campo quer dizer que tem linha preenchida inicando serviço. Quano 1 tem preenchido, quando zero não tem nada.
</text>
  </threadedComment>
  <threadedComment ref="C216" dT="2023-07-20T17:36:38.00" personId="{301C5B3F-6FC0-4F84-AF85-634639713B45}" id="{3647F38A-F559-4845-B0DA-2C98B9F30A88}">
    <text xml:space="preserve">O número 1 neste campo quer dizer que tem linha preenchida inicando serviço. Quano 1 tem preenchido, quando zero não tem nada.
</text>
  </threadedComment>
  <threadedComment ref="C217" dT="2023-07-20T17:36:38.00" personId="{301C5B3F-6FC0-4F84-AF85-634639713B45}" id="{E0465665-4BE3-44EF-AD50-6C295E0F82EC}">
    <text xml:space="preserve">O número 1 neste campo quer dizer que tem linha preenchida inicando serviço. Quano 1 tem preenchido, quando zero não tem nada.
</text>
  </threadedComment>
  <threadedComment ref="C218" dT="2023-07-20T17:36:38.00" personId="{301C5B3F-6FC0-4F84-AF85-634639713B45}" id="{3EFB3EDD-8FEF-4C2F-9A02-C861632D39A9}">
    <text xml:space="preserve">O número 1 neste campo quer dizer que tem linha preenchida inicando serviço. Quano 1 tem preenchido, quando zero não tem nada.
</text>
  </threadedComment>
  <threadedComment ref="C219" dT="2023-07-20T17:36:38.00" personId="{301C5B3F-6FC0-4F84-AF85-634639713B45}" id="{B1A6245B-A2E7-428B-A0F0-5CBDDE39F6DB}">
    <text xml:space="preserve">O número 1 neste campo quer dizer que tem linha preenchida inicando serviço. Quano 1 tem preenchido, quando zero não tem nada.
</text>
  </threadedComment>
  <threadedComment ref="C220" dT="2023-07-20T17:36:38.00" personId="{301C5B3F-6FC0-4F84-AF85-634639713B45}" id="{E9A29894-7DFD-4539-B3B2-AEBA1B7562C8}">
    <text xml:space="preserve">O número 1 neste campo quer dizer que tem linha preenchida inicando serviço. Quano 1 tem preenchido, quando zero não tem nada.
</text>
  </threadedComment>
  <threadedComment ref="C221" dT="2023-07-20T17:36:38.00" personId="{301C5B3F-6FC0-4F84-AF85-634639713B45}" id="{177EA839-A7B3-4C22-927A-750385B4B205}">
    <text xml:space="preserve">O número 1 neste campo quer dizer que tem linha preenchida inicando serviço. Quano 1 tem preenchido, quando zero não tem nada.
</text>
  </threadedComment>
  <threadedComment ref="C222" dT="2023-07-20T17:36:38.00" personId="{301C5B3F-6FC0-4F84-AF85-634639713B45}" id="{A54CFBB3-5B91-42F7-BE54-2C1369F0F87C}">
    <text xml:space="preserve">O número 1 neste campo quer dizer que tem linha preenchida inicando serviço. Quano 1 tem preenchido, quando zero não tem nada.
</text>
  </threadedComment>
  <threadedComment ref="C223" dT="2023-07-20T17:36:38.00" personId="{301C5B3F-6FC0-4F84-AF85-634639713B45}" id="{A9F02F03-A4FF-424F-925E-8CC9DE7D412C}">
    <text xml:space="preserve">O número 1 neste campo quer dizer que tem linha preenchida inicando serviço. Quano 1 tem preenchido, quando zero não tem nada.
</text>
  </threadedComment>
  <threadedComment ref="C224" dT="2023-07-20T17:36:38.00" personId="{301C5B3F-6FC0-4F84-AF85-634639713B45}" id="{97517C37-D268-40C6-A4B0-FFC09F8C07FF}">
    <text xml:space="preserve">O número 1 neste campo quer dizer que tem linha preenchida inicando serviço. Quano 1 tem preenchido, quando zero não tem nada.
</text>
  </threadedComment>
  <threadedComment ref="C225" dT="2023-07-20T17:36:38.00" personId="{301C5B3F-6FC0-4F84-AF85-634639713B45}" id="{FB23B51C-3D3F-426E-AD36-085ECE972C33}">
    <text xml:space="preserve">O número 1 neste campo quer dizer que tem linha preenchida inicando serviço. Quano 1 tem preenchido, quando zero não tem nada.
</text>
  </threadedComment>
  <threadedComment ref="C226" dT="2023-07-20T17:36:38.00" personId="{301C5B3F-6FC0-4F84-AF85-634639713B45}" id="{0C11F3E9-2312-4BC3-AD10-0585C23AD62B}">
    <text xml:space="preserve">O número 1 neste campo quer dizer que tem linha preenchida inicando serviço. Quano 1 tem preenchido, quando zero não tem nada.
</text>
  </threadedComment>
  <threadedComment ref="C227" dT="2023-07-20T17:36:38.00" personId="{301C5B3F-6FC0-4F84-AF85-634639713B45}" id="{D0453C9E-6E4E-4C19-995C-9140654D8072}">
    <text xml:space="preserve">O número 1 neste campo quer dizer que tem linha preenchida inicando serviço. Quano 1 tem preenchido, quando zero não tem nada.
</text>
  </threadedComment>
  <threadedComment ref="C228" dT="2023-07-20T17:36:38.00" personId="{301C5B3F-6FC0-4F84-AF85-634639713B45}" id="{6DFB3621-DB3A-4A1A-B519-A75917D4E3B6}">
    <text xml:space="preserve">O número 1 neste campo quer dizer que tem linha preenchida inicando serviço. Quano 1 tem preenchido, quando zero não tem nada.
</text>
  </threadedComment>
  <threadedComment ref="C229" dT="2023-07-20T17:36:38.00" personId="{301C5B3F-6FC0-4F84-AF85-634639713B45}" id="{5028E76E-FCAC-471C-B5CC-852F2FF4E8B3}">
    <text xml:space="preserve">O número 1 neste campo quer dizer que tem linha preenchida inicando serviço. Quano 1 tem preenchido, quando zero não tem nada.
</text>
  </threadedComment>
  <threadedComment ref="C230" dT="2023-07-20T17:36:38.00" personId="{301C5B3F-6FC0-4F84-AF85-634639713B45}" id="{7025D214-7565-47B1-B6E9-0B08FF0F274E}">
    <text xml:space="preserve">O número 1 neste campo quer dizer que tem linha preenchida inicando serviço. Quano 1 tem preenchido, quando zero não tem nada.
</text>
  </threadedComment>
  <threadedComment ref="C231" dT="2023-07-20T17:36:38.00" personId="{301C5B3F-6FC0-4F84-AF85-634639713B45}" id="{36850934-8B9F-4B40-A375-E5ACC6E37EE1}">
    <text xml:space="preserve">O número 1 neste campo quer dizer que tem linha preenchida inicando serviço. Quano 1 tem preenchido, quando zero não tem nada.
</text>
  </threadedComment>
  <threadedComment ref="C232" dT="2023-07-20T17:36:38.00" personId="{301C5B3F-6FC0-4F84-AF85-634639713B45}" id="{877CA0B1-1354-4169-8434-43AF013DAEE7}">
    <text xml:space="preserve">O número 1 neste campo quer dizer que tem linha preenchida inicando serviço. Quano 1 tem preenchido, quando zero não tem nada.
</text>
  </threadedComment>
  <threadedComment ref="C233" dT="2023-07-20T17:36:38.00" personId="{301C5B3F-6FC0-4F84-AF85-634639713B45}" id="{8C466A23-FAA0-49AE-A80F-D4ACAEB0129D}">
    <text xml:space="preserve">O número 1 neste campo quer dizer que tem linha preenchida inicando serviço. Quano 1 tem preenchido, quando zero não tem nada.
</text>
  </threadedComment>
  <threadedComment ref="C234" dT="2023-07-20T17:36:38.00" personId="{301C5B3F-6FC0-4F84-AF85-634639713B45}" id="{817A5E11-FEFC-4F06-A946-F830FAF2A12E}">
    <text xml:space="preserve">O número 1 neste campo quer dizer que tem linha preenchida inicando serviço. Quano 1 tem preenchido, quando zero não tem nada.
</text>
  </threadedComment>
  <threadedComment ref="C235" dT="2023-07-20T17:36:38.00" personId="{301C5B3F-6FC0-4F84-AF85-634639713B45}" id="{B928F35D-A253-44AB-A6FC-396559D0836F}">
    <text xml:space="preserve">O número 1 neste campo quer dizer que tem linha preenchida inicando serviço. Quano 1 tem preenchido, quando zero não tem nada.
</text>
  </threadedComment>
  <threadedComment ref="C236" dT="2023-07-20T17:36:38.00" personId="{301C5B3F-6FC0-4F84-AF85-634639713B45}" id="{096A1FFF-99A3-4257-942D-7BD7A0228E21}">
    <text xml:space="preserve">O número 1 neste campo quer dizer que tem linha preenchida inicando serviço. Quano 1 tem preenchido, quando zero não tem nada.
</text>
  </threadedComment>
  <threadedComment ref="C237" dT="2023-07-20T17:36:38.00" personId="{301C5B3F-6FC0-4F84-AF85-634639713B45}" id="{524B70A9-FF2A-40AB-8E0D-38EF44E372AC}">
    <text xml:space="preserve">O número 1 neste campo quer dizer que tem linha preenchida inicando serviço. Quano 1 tem preenchido, quando zero não tem nada.
</text>
  </threadedComment>
  <threadedComment ref="C238" dT="2023-07-20T17:36:38.00" personId="{301C5B3F-6FC0-4F84-AF85-634639713B45}" id="{5C3715DC-8313-481B-8681-CAC293459331}">
    <text xml:space="preserve">O número 1 neste campo quer dizer que tem linha preenchida inicando serviço. Quano 1 tem preenchido, quando zero não tem nada.
</text>
  </threadedComment>
  <threadedComment ref="C239" dT="2023-07-20T17:36:38.00" personId="{301C5B3F-6FC0-4F84-AF85-634639713B45}" id="{362941D7-84E7-457B-9FDE-C5CEE1A86576}">
    <text xml:space="preserve">O número 1 neste campo quer dizer que tem linha preenchida inicando serviço. Quano 1 tem preenchido, quando zero não tem nada.
</text>
  </threadedComment>
  <threadedComment ref="C240" dT="2023-07-20T17:36:38.00" personId="{301C5B3F-6FC0-4F84-AF85-634639713B45}" id="{20102BB9-8B8A-43CF-A130-F5EFE22C87F7}">
    <text xml:space="preserve">O número 1 neste campo quer dizer que tem linha preenchida inicando serviço. Quano 1 tem preenchido, quando zero não tem nada.
</text>
  </threadedComment>
  <threadedComment ref="C241" dT="2023-07-20T17:36:38.00" personId="{301C5B3F-6FC0-4F84-AF85-634639713B45}" id="{BB0D0CED-2BC4-4213-9AE8-BB20535B928D}">
    <text xml:space="preserve">O número 1 neste campo quer dizer que tem linha preenchida inicando serviço. Quano 1 tem preenchido, quando zero não tem nada.
</text>
  </threadedComment>
  <threadedComment ref="C242" dT="2023-07-20T17:36:38.00" personId="{301C5B3F-6FC0-4F84-AF85-634639713B45}" id="{FFEE7B84-C613-4F38-8F80-B304021B53DD}">
    <text xml:space="preserve">O número 1 neste campo quer dizer que tem linha preenchida inicando serviço. Quano 1 tem preenchido, quando zero não tem nada.
</text>
  </threadedComment>
  <threadedComment ref="C243" dT="2023-07-20T17:36:38.00" personId="{301C5B3F-6FC0-4F84-AF85-634639713B45}" id="{790FF2CC-74DE-4649-884A-A238DC1DFD42}">
    <text xml:space="preserve">O número 1 neste campo quer dizer que tem linha preenchida inicando serviço. Quano 1 tem preenchido, quando zero não tem nada.
</text>
  </threadedComment>
  <threadedComment ref="C244" dT="2023-07-20T17:36:38.00" personId="{301C5B3F-6FC0-4F84-AF85-634639713B45}" id="{8864E495-AAF2-4150-9C62-EDEC9DB2E43A}">
    <text xml:space="preserve">O número 1 neste campo quer dizer que tem linha preenchida inicando serviço. Quano 1 tem preenchido, quando zero não tem nada.
</text>
  </threadedComment>
  <threadedComment ref="C245" dT="2023-07-20T17:36:38.00" personId="{301C5B3F-6FC0-4F84-AF85-634639713B45}" id="{FC88445B-121D-4E70-A949-678C7B1644D8}">
    <text xml:space="preserve">O número 1 neste campo quer dizer que tem linha preenchida inicando serviço. Quano 1 tem preenchido, quando zero não tem nada.
</text>
  </threadedComment>
  <threadedComment ref="C246" dT="2023-07-20T17:36:38.00" personId="{301C5B3F-6FC0-4F84-AF85-634639713B45}" id="{61FAC980-639C-41EF-B099-6AAEF43F1446}">
    <text xml:space="preserve">O número 1 neste campo quer dizer que tem linha preenchida inicando serviço. Quano 1 tem preenchido, quando zero não tem nada.
</text>
  </threadedComment>
  <threadedComment ref="C247" dT="2023-07-20T17:36:38.00" personId="{301C5B3F-6FC0-4F84-AF85-634639713B45}" id="{531C119A-E42A-4459-9798-8D306781711F}">
    <text xml:space="preserve">O número 1 neste campo quer dizer que tem linha preenchida inicando serviço. Quano 1 tem preenchido, quando zero não tem nada.
</text>
  </threadedComment>
  <threadedComment ref="C248" dT="2023-07-20T17:36:38.00" personId="{301C5B3F-6FC0-4F84-AF85-634639713B45}" id="{428C738C-EBF7-48EB-8B51-B75CEB250200}">
    <text xml:space="preserve">O número 1 neste campo quer dizer que tem linha preenchida inicando serviço. Quano 1 tem preenchido, quando zero não tem nada.
</text>
  </threadedComment>
  <threadedComment ref="C249" dT="2023-07-20T17:36:38.00" personId="{301C5B3F-6FC0-4F84-AF85-634639713B45}" id="{7E838713-31B6-46BD-AE58-D6839C770558}">
    <text xml:space="preserve">O número 1 neste campo quer dizer que tem linha preenchida inicando serviço. Quano 1 tem preenchido, quando zero não tem nada.
</text>
  </threadedComment>
  <threadedComment ref="C250" dT="2023-07-20T17:36:38.00" personId="{301C5B3F-6FC0-4F84-AF85-634639713B45}" id="{ED2ABE86-AADD-4A11-BA54-6503E8A2C83C}">
    <text xml:space="preserve">O número 1 neste campo quer dizer que tem linha preenchida inicando serviço. Quano 1 tem preenchido, quando zero não tem nada.
</text>
  </threadedComment>
  <threadedComment ref="C251" dT="2023-07-20T17:36:38.00" personId="{301C5B3F-6FC0-4F84-AF85-634639713B45}" id="{374B3BE7-32E7-4C1D-8C06-8D92E0C0EB07}">
    <text xml:space="preserve">O número 1 neste campo quer dizer que tem linha preenchida inicando serviço. Quano 1 tem preenchido, quando zero não tem nada.
</text>
  </threadedComment>
  <threadedComment ref="C252" dT="2023-07-20T17:36:38.00" personId="{301C5B3F-6FC0-4F84-AF85-634639713B45}" id="{DE245592-FBAC-41B6-8083-A4A3FB673106}">
    <text xml:space="preserve">O número 1 neste campo quer dizer que tem linha preenchida inicando serviço. Quano 1 tem preenchido, quando zero não tem nada.
</text>
  </threadedComment>
  <threadedComment ref="C253" dT="2023-07-20T17:36:38.00" personId="{301C5B3F-6FC0-4F84-AF85-634639713B45}" id="{92E1CBE4-E503-456C-BF38-583820893386}">
    <text xml:space="preserve">O número 1 neste campo quer dizer que tem linha preenchida inicando serviço. Quano 1 tem preenchido, quando zero não tem nada.
</text>
  </threadedComment>
  <threadedComment ref="C254" dT="2023-07-20T17:36:38.00" personId="{301C5B3F-6FC0-4F84-AF85-634639713B45}" id="{C0131C22-A0A9-47F1-AC4D-19E97925506E}">
    <text xml:space="preserve">O número 1 neste campo quer dizer que tem linha preenchida inicando serviço. Quano 1 tem preenchido, quando zero não tem nada.
</text>
  </threadedComment>
  <threadedComment ref="C255" dT="2023-07-20T17:36:38.00" personId="{301C5B3F-6FC0-4F84-AF85-634639713B45}" id="{A2AB359C-8620-4D7D-98EE-A487FD977438}">
    <text xml:space="preserve">O número 1 neste campo quer dizer que tem linha preenchida inicando serviço. Quano 1 tem preenchido, quando zero não tem nada.
</text>
  </threadedComment>
  <threadedComment ref="C256" dT="2023-07-20T17:36:38.00" personId="{301C5B3F-6FC0-4F84-AF85-634639713B45}" id="{60C69490-3371-49B8-A802-462528D8BC1B}">
    <text xml:space="preserve">O número 1 neste campo quer dizer que tem linha preenchida inicando serviço. Quano 1 tem preenchido, quando zero não tem nada.
</text>
  </threadedComment>
  <threadedComment ref="C257" dT="2023-07-20T17:36:38.00" personId="{301C5B3F-6FC0-4F84-AF85-634639713B45}" id="{624C81D8-A9AD-4B6F-BD9F-A1F0FC5EDDBD}">
    <text xml:space="preserve">O número 1 neste campo quer dizer que tem linha preenchida inicando serviço. Quano 1 tem preenchido, quando zero não tem nada.
</text>
  </threadedComment>
  <threadedComment ref="C258" dT="2023-07-20T17:36:38.00" personId="{301C5B3F-6FC0-4F84-AF85-634639713B45}" id="{531D90E7-FCAC-42D6-B97E-7758F3AB9096}">
    <text xml:space="preserve">O número 1 neste campo quer dizer que tem linha preenchida inicando serviço. Quano 1 tem preenchido, quando zero não tem nada.
</text>
  </threadedComment>
  <threadedComment ref="C259" dT="2023-07-20T17:36:38.00" personId="{301C5B3F-6FC0-4F84-AF85-634639713B45}" id="{FF83B29B-906A-4B12-A56F-57A0EBFD39F0}">
    <text xml:space="preserve">O número 1 neste campo quer dizer que tem linha preenchida inicando serviço. Quano 1 tem preenchido, quando zero não tem nada.
</text>
  </threadedComment>
  <threadedComment ref="C260" dT="2023-07-20T17:36:38.00" personId="{301C5B3F-6FC0-4F84-AF85-634639713B45}" id="{BBF48A14-7E17-4D71-95C9-FF745741FE46}">
    <text xml:space="preserve">O número 1 neste campo quer dizer que tem linha preenchida inicando serviço. Quano 1 tem preenchido, quando zero não tem nada.
</text>
  </threadedComment>
  <threadedComment ref="C261" dT="2023-07-20T17:36:38.00" personId="{301C5B3F-6FC0-4F84-AF85-634639713B45}" id="{DA2B7997-390B-4AF0-9683-41D068E23A28}">
    <text xml:space="preserve">O número 1 neste campo quer dizer que tem linha preenchida inicando serviço. Quano 1 tem preenchido, quando zero não tem nada.
</text>
  </threadedComment>
  <threadedComment ref="C262" dT="2023-07-20T17:36:38.00" personId="{301C5B3F-6FC0-4F84-AF85-634639713B45}" id="{6EE1A9B6-8F55-4B34-BD71-6E6EE55CF0F7}">
    <text xml:space="preserve">O número 1 neste campo quer dizer que tem linha preenchida inicando serviço. Quano 1 tem preenchido, quando zero não tem nada.
</text>
  </threadedComment>
  <threadedComment ref="C263" dT="2023-07-20T17:36:38.00" personId="{301C5B3F-6FC0-4F84-AF85-634639713B45}" id="{DDD36D6D-13E4-464E-9EB0-E4BF918B1D2C}">
    <text xml:space="preserve">O número 1 neste campo quer dizer que tem linha preenchida inicando serviço. Quano 1 tem preenchido, quando zero não tem nada.
</text>
  </threadedComment>
  <threadedComment ref="C264" dT="2023-07-20T17:36:38.00" personId="{301C5B3F-6FC0-4F84-AF85-634639713B45}" id="{8D71B3B9-8DD4-41F8-AB54-E131D25CD3A2}">
    <text xml:space="preserve">O número 1 neste campo quer dizer que tem linha preenchida inicando serviço. Quano 1 tem preenchido, quando zero não tem nada.
</text>
  </threadedComment>
  <threadedComment ref="C265" dT="2023-07-20T17:36:38.00" personId="{301C5B3F-6FC0-4F84-AF85-634639713B45}" id="{9471254D-0967-4437-88D0-0EC76DA973F0}">
    <text xml:space="preserve">O número 1 neste campo quer dizer que tem linha preenchida inicando serviço. Quano 1 tem preenchido, quando zero não tem nada.
</text>
  </threadedComment>
  <threadedComment ref="C266" dT="2023-07-20T17:36:38.00" personId="{301C5B3F-6FC0-4F84-AF85-634639713B45}" id="{E677A708-CE09-438C-9C6C-39992E537066}">
    <text xml:space="preserve">O número 1 neste campo quer dizer que tem linha preenchida inicando serviço. Quano 1 tem preenchido, quando zero não tem nada.
</text>
  </threadedComment>
  <threadedComment ref="C267" dT="2023-07-20T17:36:38.00" personId="{301C5B3F-6FC0-4F84-AF85-634639713B45}" id="{B9268CFF-08E6-4DBE-931D-42D192DC4DE4}">
    <text xml:space="preserve">O número 1 neste campo quer dizer que tem linha preenchida inicando serviço. Quano 1 tem preenchido, quando zero não tem nada.
</text>
  </threadedComment>
  <threadedComment ref="C268" dT="2023-07-20T17:36:38.00" personId="{301C5B3F-6FC0-4F84-AF85-634639713B45}" id="{B96FA9DD-51C9-4D4F-A839-E576C61CB9C7}">
    <text xml:space="preserve">O número 1 neste campo quer dizer que tem linha preenchida inicando serviço. Quano 1 tem preenchido, quando zero não tem nada.
</text>
  </threadedComment>
  <threadedComment ref="C269" dT="2023-07-20T17:36:38.00" personId="{301C5B3F-6FC0-4F84-AF85-634639713B45}" id="{94524CB3-DAD7-4A77-9BF2-4CFF10F92BEE}">
    <text xml:space="preserve">O número 1 neste campo quer dizer que tem linha preenchida inicando serviço. Quano 1 tem preenchido, quando zero não tem nada.
</text>
  </threadedComment>
  <threadedComment ref="C270" dT="2023-07-20T17:36:38.00" personId="{301C5B3F-6FC0-4F84-AF85-634639713B45}" id="{0482C174-ED43-413D-9A63-5064B63C4D0E}">
    <text xml:space="preserve">O número 1 neste campo quer dizer que tem linha preenchida inicando serviço. Quano 1 tem preenchido, quando zero não tem nada.
</text>
  </threadedComment>
  <threadedComment ref="C271" dT="2023-07-20T17:36:38.00" personId="{301C5B3F-6FC0-4F84-AF85-634639713B45}" id="{A6F919FA-3255-4CF2-8A9D-37EB580EC9BA}">
    <text xml:space="preserve">O número 1 neste campo quer dizer que tem linha preenchida inicando serviço. Quano 1 tem preenchido, quando zero não tem nada.
</text>
  </threadedComment>
  <threadedComment ref="C272" dT="2023-07-20T17:36:38.00" personId="{301C5B3F-6FC0-4F84-AF85-634639713B45}" id="{7FDA3546-3F68-4241-AB50-3D38243D31DB}">
    <text xml:space="preserve">O número 1 neste campo quer dizer que tem linha preenchida inicando serviço. Quano 1 tem preenchido, quando zero não tem nada.
</text>
  </threadedComment>
  <threadedComment ref="C273" dT="2023-07-20T17:36:38.00" personId="{301C5B3F-6FC0-4F84-AF85-634639713B45}" id="{AA7720A6-8B9D-40EE-8206-D23DDE6D375A}">
    <text xml:space="preserve">O número 1 neste campo quer dizer que tem linha preenchida inicando serviço. Quano 1 tem preenchido, quando zero não tem nada.
</text>
  </threadedComment>
  <threadedComment ref="C274" dT="2023-07-20T17:36:38.00" personId="{301C5B3F-6FC0-4F84-AF85-634639713B45}" id="{79F4E0A5-099E-4260-BEBE-3B5997D97C2B}">
    <text xml:space="preserve">O número 1 neste campo quer dizer que tem linha preenchida inicando serviço. Quano 1 tem preenchido, quando zero não tem nada.
</text>
  </threadedComment>
  <threadedComment ref="C275" dT="2023-07-20T17:36:38.00" personId="{301C5B3F-6FC0-4F84-AF85-634639713B45}" id="{594F62A6-77C5-4C97-BF8B-0161168159C3}">
    <text xml:space="preserve">O número 1 neste campo quer dizer que tem linha preenchida inicando serviço. Quano 1 tem preenchido, quando zero não tem nada.
</text>
  </threadedComment>
  <threadedComment ref="C276" dT="2023-07-20T17:36:38.00" personId="{301C5B3F-6FC0-4F84-AF85-634639713B45}" id="{3995BA73-434C-478E-9C8E-250B03984996}">
    <text xml:space="preserve">O número 1 neste campo quer dizer que tem linha preenchida inicando serviço. Quano 1 tem preenchido, quando zero não tem nada.
</text>
  </threadedComment>
  <threadedComment ref="AZ277" dT="2023-07-26T19:07:57.97" personId="{301C5B3F-6FC0-4F84-AF85-634639713B45}" id="{F5776AF4-B44B-4D26-8221-B1C24A0EB37F}">
    <text xml:space="preserve">FOI COLOCADO NA FORMULA O SOMATÓRIO DO PÓS 26 E DEPOIS O SOMATÓRIO DOS OUTROS ANOS
</text>
  </threadedComment>
  <threadedComment ref="CR277" dT="2023-07-26T19:07:57.97" personId="{301C5B3F-6FC0-4F84-AF85-634639713B45}" id="{ED7CD672-88A5-480A-ACF9-14383D4FB514}">
    <text xml:space="preserve">FOI COLOCADO NA FORMULA O SOMATÓRIO DO PÓS 26 E DEPOIS O SOMATÓRIO DOS OUTROS ANOS
</text>
  </threadedComment>
  <threadedComment ref="EJ277" dT="2023-07-26T19:07:57.97" personId="{301C5B3F-6FC0-4F84-AF85-634639713B45}" id="{C07F4DA2-291A-4FBF-96F6-2CA4415FFD5D}">
    <text xml:space="preserve">FOI COLOCADO NA FORMULA O SOMATÓRIO DO PÓS 26 E DEPOIS O SOMATÓRIO DOS OUTROS ANOS
</text>
  </threadedComment>
  <threadedComment ref="GB277" dT="2023-07-26T19:07:57.97" personId="{301C5B3F-6FC0-4F84-AF85-634639713B45}" id="{8CB4761E-7D18-4763-A902-27A5838EDB29}">
    <text xml:space="preserve">FOI COLOCADO NA FORMULA O SOMATÓRIO DO PÓS 26 E DEPOIS O SOMATÓRIO DOS OUTROS ANOS
</text>
  </threadedComment>
  <threadedComment ref="HT277" dT="2023-07-26T19:07:57.97" personId="{301C5B3F-6FC0-4F84-AF85-634639713B45}" id="{49B68818-F1B8-405E-87FE-30F5F288299A}">
    <text xml:space="preserve">FOI COLOCADO NA FORMULA O SOMATÓRIO DO PÓS 26 E DEPOIS O SOMATÓRIO DOS OUTROS ANOS
</text>
  </threadedComment>
  <threadedComment ref="JL277" dT="2023-07-26T19:07:57.97" personId="{301C5B3F-6FC0-4F84-AF85-634639713B45}" id="{A05EF370-C115-4FB0-8A5B-9783CCF3F44A}">
    <text xml:space="preserve">FOI COLOCADO NA FORMULA O SOMATÓRIO DO PÓS 26 E DEPOIS O SOMATÓRIO DOS OUTROS ANOS
</text>
  </threadedComment>
  <threadedComment ref="C279" dT="2023-07-20T17:36:38.00" personId="{301C5B3F-6FC0-4F84-AF85-634639713B45}" id="{7C80FA32-F670-497F-B2EB-754B81B765F0}">
    <text xml:space="preserve">O número 1 neste campo quer dizer que tem linha preenchida inicando serviço. Quano 1 tem preenchido, quando zero não tem nada.
</text>
  </threadedComment>
  <threadedComment ref="C280" dT="2023-07-20T17:36:38.00" personId="{301C5B3F-6FC0-4F84-AF85-634639713B45}" id="{CC73AEF2-AB30-4691-B628-E527058971B0}">
    <text xml:space="preserve">O número 1 neste campo quer dizer que tem linha preenchida inicando serviço. Quano 1 tem preenchido, quando zero não tem nada.
</text>
  </threadedComment>
  <threadedComment ref="C281" dT="2023-07-20T17:36:38.00" personId="{301C5B3F-6FC0-4F84-AF85-634639713B45}" id="{C643BB65-1425-4D01-BD9E-FF40D090B542}">
    <text xml:space="preserve">O número 1 neste campo quer dizer que tem linha preenchida inicando serviço. Quano 1 tem preenchido, quando zero não tem nada.
</text>
  </threadedComment>
  <threadedComment ref="C282" dT="2023-07-20T17:36:38.00" personId="{301C5B3F-6FC0-4F84-AF85-634639713B45}" id="{E7675C55-7B6C-455D-AA6E-3C1EB97D9367}">
    <text xml:space="preserve">O número 1 neste campo quer dizer que tem linha preenchida inicando serviço. Quano 1 tem preenchido, quando zero não tem nada.
</text>
  </threadedComment>
  <threadedComment ref="C283" dT="2023-07-20T17:36:38.00" personId="{301C5B3F-6FC0-4F84-AF85-634639713B45}" id="{EFC14F7D-FEF7-4FE0-B8CB-6A07277A1E08}">
    <text xml:space="preserve">O número 1 neste campo quer dizer que tem linha preenchida inicando serviço. Quano 1 tem preenchido, quando zero não tem nada.
</text>
  </threadedComment>
  <threadedComment ref="DG283" dT="2023-08-14T20:47:14.48" personId="{301C5B3F-6FC0-4F84-AF85-634639713B45}" id="{D1BE0E58-752C-4A34-ADDB-DAF2FE4E8738}">
    <text>Excepcionalmente foi colocado este tipo de OAE (Rotatória alongada) por que se trata de trecho muito importante DA RODOVIA.</text>
  </threadedComment>
  <threadedComment ref="C284" dT="2023-07-20T17:36:38.00" personId="{301C5B3F-6FC0-4F84-AF85-634639713B45}" id="{B6EF00FD-750F-43CC-815C-FB83F672B734}">
    <text xml:space="preserve">O número 1 neste campo quer dizer que tem linha preenchida inicando serviço. Quano 1 tem preenchido, quando zero não tem nada.
</text>
  </threadedComment>
  <threadedComment ref="DG284" dT="2023-08-14T20:47:37.29" personId="{301C5B3F-6FC0-4F84-AF85-634639713B45}" id="{FB45DC25-6417-4C10-A71D-7537228161D4}">
    <text xml:space="preserve">Excepcionalmente foi colocado este tipo de OAE (Rotatória alongada) por que se trata de trecho muito importante DA RODOVIA.
</text>
  </threadedComment>
  <threadedComment ref="C285" dT="2023-07-20T17:36:38.00" personId="{301C5B3F-6FC0-4F84-AF85-634639713B45}" id="{8A2931F0-9A14-441E-A839-B6B97B32289A}">
    <text xml:space="preserve">O número 1 neste campo quer dizer que tem linha preenchida inicando serviço. Quano 1 tem preenchido, quando zero não tem nada.
</text>
  </threadedComment>
  <threadedComment ref="DG285" dT="2023-08-14T20:47:43.21" personId="{301C5B3F-6FC0-4F84-AF85-634639713B45}" id="{53F5738D-C28E-454D-BCF5-3DA3178F7324}">
    <text xml:space="preserve">Excepcionalmente foi colocado este tipo de OAE (Rotatória alongada) por que se trata de trecho muito importante DA RODOVIA.
</text>
  </threadedComment>
  <threadedComment ref="C286" dT="2023-07-20T17:36:38.00" personId="{301C5B3F-6FC0-4F84-AF85-634639713B45}" id="{0CF17075-C6EC-485E-BDDF-F3B8CDBC1B8A}">
    <text xml:space="preserve">O número 1 neste campo quer dizer que tem linha preenchida inicando serviço. Quano 1 tem preenchido, quando zero não tem nada.
</text>
  </threadedComment>
  <threadedComment ref="C288" dT="2023-07-20T17:36:38.00" personId="{301C5B3F-6FC0-4F84-AF85-634639713B45}" id="{27B98A18-A682-4DF5-84F7-5AAD7A5A4FCE}">
    <text xml:space="preserve">O número 1 neste campo quer dizer que tem linha preenchida inicando serviço. Quano 1 tem preenchido, quando zero não tem nada.
</text>
  </threadedComment>
  <threadedComment ref="C289" dT="2023-07-20T17:36:38.00" personId="{301C5B3F-6FC0-4F84-AF85-634639713B45}" id="{C067C516-F457-416C-9901-822F453E6491}">
    <text xml:space="preserve">O número 1 neste campo quer dizer que tem linha preenchida inicando serviço. Quano 1 tem preenchido, quando zero não tem nada.
</text>
  </threadedComment>
  <threadedComment ref="C290" dT="2023-07-20T17:36:38.00" personId="{301C5B3F-6FC0-4F84-AF85-634639713B45}" id="{43A048B8-F6E2-499B-9824-D69B3B786C2C}">
    <text xml:space="preserve">O número 1 neste campo quer dizer que tem linha preenchida inicando serviço. Quano 1 tem preenchido, quando zero não tem nada.
</text>
  </threadedComment>
  <threadedComment ref="C291" dT="2023-07-20T17:36:38.00" personId="{301C5B3F-6FC0-4F84-AF85-634639713B45}" id="{C1122F0A-0EFC-4E37-8A40-F44F0DE9CE63}">
    <text xml:space="preserve">O número 1 neste campo quer dizer que tem linha preenchida inicando serviço. Quano 1 tem preenchido, quando zero não tem nada.
</text>
  </threadedComment>
  <threadedComment ref="C292" dT="2023-07-20T17:36:38.00" personId="{301C5B3F-6FC0-4F84-AF85-634639713B45}" id="{B0893C88-092F-48A0-B3E4-3A6858C0385E}">
    <text xml:space="preserve">O número 1 neste campo quer dizer que tem linha preenchida inicando serviço. Quano 1 tem preenchido, quando zero não tem nada.
</text>
  </threadedComment>
  <threadedComment ref="C293" dT="2023-07-20T17:36:38.00" personId="{301C5B3F-6FC0-4F84-AF85-634639713B45}" id="{6EE73873-4B07-4911-A718-36B3DEE4741A}">
    <text xml:space="preserve">O número 1 neste campo quer dizer que tem linha preenchida inicando serviço. Quano 1 tem preenchido, quando zero não tem nada.
</text>
  </threadedComment>
  <threadedComment ref="C294" dT="2023-07-20T17:36:38.00" personId="{301C5B3F-6FC0-4F84-AF85-634639713B45}" id="{3998C043-2F5F-4761-8061-A36077518D38}">
    <text xml:space="preserve">O número 1 neste campo quer dizer que tem linha preenchida inicando serviço. Quano 1 tem preenchido, quando zero não tem nada.
</text>
  </threadedComment>
  <threadedComment ref="C295" dT="2023-07-20T17:36:38.00" personId="{301C5B3F-6FC0-4F84-AF85-634639713B45}" id="{D9A47722-65FE-4B4E-A66C-0DB4BB3938D8}">
    <text xml:space="preserve">O número 1 neste campo quer dizer que tem linha preenchida inicando serviço. Quano 1 tem preenchido, quando zero não tem nada.
</text>
  </threadedComment>
  <threadedComment ref="C297" dT="2023-07-20T17:36:38.00" personId="{301C5B3F-6FC0-4F84-AF85-634639713B45}" id="{E9AACFA0-3F66-4F3D-814A-BB60E2149824}">
    <text xml:space="preserve">O número 1 neste campo quer dizer que tem linha preenchida inicando serviço. Quano 1 tem preenchido, quando zero não tem nada.
</text>
  </threadedComment>
  <threadedComment ref="Y297" dT="2023-08-14T20:07:57.11" personId="{301C5B3F-6FC0-4F84-AF85-634639713B45}" id="{C38CC52B-FCD7-417B-A79A-846323C37356}">
    <text xml:space="preserve">Acesso na perpendicular da rodovia
</text>
  </threadedComment>
  <threadedComment ref="C298" dT="2023-07-20T17:36:38.00" personId="{301C5B3F-6FC0-4F84-AF85-634639713B45}" id="{2F604A39-EFB6-4811-BE2B-6E49360011C7}">
    <text xml:space="preserve">O número 1 neste campo quer dizer que tem linha preenchida inicando serviço. Quano 1 tem preenchido, quando zero não tem nada.
</text>
  </threadedComment>
  <threadedComment ref="Y298" dT="2023-08-14T20:07:57.11" personId="{301C5B3F-6FC0-4F84-AF85-634639713B45}" id="{685027AA-63F2-4C81-AFA9-2244EF28F555}">
    <text xml:space="preserve">Acesso na perpendicular da rodovia
</text>
  </threadedComment>
  <threadedComment ref="C299" dT="2023-07-20T17:36:38.00" personId="{301C5B3F-6FC0-4F84-AF85-634639713B45}" id="{4B5314A4-A2D3-422B-84F7-7520BEE99A3A}">
    <text xml:space="preserve">O número 1 neste campo quer dizer que tem linha preenchida inicando serviço. Quano 1 tem preenchido, quando zero não tem nada.
</text>
  </threadedComment>
  <threadedComment ref="Y299" dT="2023-08-14T20:07:57.11" personId="{301C5B3F-6FC0-4F84-AF85-634639713B45}" id="{7A74062B-58FD-448A-8E53-64AFAFC4CCD8}">
    <text xml:space="preserve">Acesso na perpendicular da rodovia
</text>
  </threadedComment>
  <threadedComment ref="AZ300" dT="2023-07-26T19:07:57.97" personId="{301C5B3F-6FC0-4F84-AF85-634639713B45}" id="{8762148B-50F0-4516-A0C9-6AB41650488E}">
    <text xml:space="preserve">FOI COLOCADO NA FORMULA O SOMATÓRIO DO PÓS 26 E DEPOIS O SOMATÓRIO DOS OUTROS ANOS
</text>
  </threadedComment>
  <threadedComment ref="CR300" dT="2023-07-26T19:07:57.97" personId="{301C5B3F-6FC0-4F84-AF85-634639713B45}" id="{378E340B-9F5E-4883-BD11-0F6DDDECBC20}">
    <text xml:space="preserve">FOI COLOCADO NA FORMULA O SOMATÓRIO DO PÓS 26 E DEPOIS O SOMATÓRIO DOS OUTROS ANOS
</text>
  </threadedComment>
  <threadedComment ref="EJ300" dT="2023-07-26T19:07:57.97" personId="{301C5B3F-6FC0-4F84-AF85-634639713B45}" id="{4B40273E-F0B3-46BF-856B-E58D43021975}">
    <text xml:space="preserve">FOI COLOCADO NA FORMULA O SOMATÓRIO DO PÓS 26 E DEPOIS O SOMATÓRIO DOS OUTROS ANOS
</text>
  </threadedComment>
  <threadedComment ref="GB300" dT="2023-07-26T19:07:57.97" personId="{301C5B3F-6FC0-4F84-AF85-634639713B45}" id="{911DC0AE-2035-48A9-A7CB-5D179AB5E0A5}">
    <text xml:space="preserve">FOI COLOCADO NA FORMULA O SOMATÓRIO DO PÓS 26 E DEPOIS O SOMATÓRIO DOS OUTROS ANOS
</text>
  </threadedComment>
  <threadedComment ref="HS300" dT="2023-08-02T21:09:49.40" personId="{301C5B3F-6FC0-4F84-AF85-634639713B45}" id="{0A8ECA0B-DABD-4765-91B9-134F9EAE475F}">
    <text xml:space="preserve">O resumo foi colocado 255,236. Foi conferido na tabela e o valor está equivocado. Na verdade o valor é 256,236
</text>
  </threadedComment>
  <threadedComment ref="HT300" dT="2023-07-26T19:07:57.97" personId="{301C5B3F-6FC0-4F84-AF85-634639713B45}" id="{ED9B1F88-E159-4BDD-982E-D1AB309BD555}">
    <text xml:space="preserve">FOI COLOCADO NA FORMULA O SOMATÓRIO DO PÓS 26 E DEPOIS O SOMATÓRIO DOS OUTROS ANOS
</text>
  </threadedComment>
  <threadedComment ref="JL300" dT="2023-07-26T19:07:57.97" personId="{301C5B3F-6FC0-4F84-AF85-634639713B45}" id="{6B6A11BE-FE8B-487C-BC94-2876C6E4EDD9}">
    <text xml:space="preserve">FOI COLOCADO NA FORMULA O SOMATÓRIO DO PÓS 26 E DEPOIS O SOMATÓRIO DOS OUTROS ANOS
</text>
  </threadedComment>
  <threadedComment ref="C302" dT="2023-07-20T17:36:38.00" personId="{301C5B3F-6FC0-4F84-AF85-634639713B45}" id="{BF754CA8-2DA3-4FC2-AFED-E8F9263679B0}">
    <text xml:space="preserve">O número 1 neste campo quer dizer que tem linha preenchida inicando serviço. Quano 1 tem preenchido, quando zero não tem nada.
</text>
  </threadedComment>
  <threadedComment ref="C303" dT="2023-07-20T17:36:38.00" personId="{301C5B3F-6FC0-4F84-AF85-634639713B45}" id="{976BD04F-9C47-4F24-8401-483EDFF113A5}">
    <text xml:space="preserve">O número 1 neste campo quer dizer que tem linha preenchida inicando serviço. Quano 1 tem preenchido, quando zero não tem nada.
</text>
  </threadedComment>
  <threadedComment ref="C304" dT="2023-07-20T17:36:38.00" personId="{301C5B3F-6FC0-4F84-AF85-634639713B45}" id="{611F8F6B-D0B7-437D-B57F-871490258130}">
    <text xml:space="preserve">O número 1 neste campo quer dizer que tem linha preenchida inicando serviço. Quano 1 tem preenchido, quando zero não tem nada.
</text>
  </threadedComment>
  <threadedComment ref="C305" dT="2023-07-20T17:36:38.00" personId="{301C5B3F-6FC0-4F84-AF85-634639713B45}" id="{931DB538-64EA-4E01-9829-D461E8AF6268}">
    <text xml:space="preserve">O número 1 neste campo quer dizer que tem linha preenchida inicando serviço. Quano 1 tem preenchido, quando zero não tem nada.
</text>
  </threadedComment>
  <threadedComment ref="C306" dT="2023-07-20T17:36:38.00" personId="{301C5B3F-6FC0-4F84-AF85-634639713B45}" id="{7CDDFCD3-3802-41BA-A8D3-BAC68B612DC8}">
    <text xml:space="preserve">O número 1 neste campo quer dizer que tem linha preenchida inicando serviço. Quano 1 tem preenchido, quando zero não tem nada.
</text>
  </threadedComment>
  <threadedComment ref="C307" dT="2023-07-20T17:36:38.00" personId="{301C5B3F-6FC0-4F84-AF85-634639713B45}" id="{AF507F3A-2FEA-439F-BAD1-569E25D297F2}">
    <text xml:space="preserve">O número 1 neste campo quer dizer que tem linha preenchida inicando serviço. Quano 1 tem preenchido, quando zero não tem nada.
</text>
  </threadedComment>
  <threadedComment ref="C308" dT="2023-07-20T17:36:38.00" personId="{301C5B3F-6FC0-4F84-AF85-634639713B45}" id="{D480956E-7709-4A9B-A5D2-381542449186}">
    <text xml:space="preserve">O número 1 neste campo quer dizer que tem linha preenchida inicando serviço. Quano 1 tem preenchido, quando zero não tem nada.
</text>
  </threadedComment>
  <threadedComment ref="C309" dT="2023-07-20T17:36:38.00" personId="{301C5B3F-6FC0-4F84-AF85-634639713B45}" id="{87DCC25B-53C2-4311-BB89-06F8362899B2}">
    <text xml:space="preserve">O número 1 neste campo quer dizer que tem linha preenchida inicando serviço. Quano 1 tem preenchido, quando zero não tem nada.
</text>
  </threadedComment>
  <threadedComment ref="C310" dT="2023-07-20T17:36:38.00" personId="{301C5B3F-6FC0-4F84-AF85-634639713B45}" id="{5095765D-1DE8-4159-AA6C-0882373E6737}">
    <text xml:space="preserve">O número 1 neste campo quer dizer que tem linha preenchida inicando serviço. Quano 1 tem preenchido, quando zero não tem nada.
</text>
  </threadedComment>
  <threadedComment ref="C311" dT="2023-07-20T17:36:38.00" personId="{301C5B3F-6FC0-4F84-AF85-634639713B45}" id="{B80CD6AF-DD08-4EB6-9F12-6451D644CEDE}">
    <text xml:space="preserve">O número 1 neste campo quer dizer que tem linha preenchida inicando serviço. Quano 1 tem preenchido, quando zero não tem nada.
</text>
  </threadedComment>
  <threadedComment ref="C312" dT="2023-07-20T17:36:38.00" personId="{301C5B3F-6FC0-4F84-AF85-634639713B45}" id="{20F7CC3C-1039-44E4-A0CE-CF973E7216CB}">
    <text xml:space="preserve">O número 1 neste campo quer dizer que tem linha preenchida inicando serviço. Quano 1 tem preenchido, quando zero não tem nada.
</text>
  </threadedComment>
  <threadedComment ref="C313" dT="2023-07-20T17:36:38.00" personId="{301C5B3F-6FC0-4F84-AF85-634639713B45}" id="{0CF221F7-B06F-4AE3-BE66-B4A10D9DD033}">
    <text xml:space="preserve">O número 1 neste campo quer dizer que tem linha preenchida inicando serviço. Quano 1 tem preenchido, quando zero não tem nada.
</text>
  </threadedComment>
  <threadedComment ref="C314" dT="2023-07-20T17:36:38.00" personId="{301C5B3F-6FC0-4F84-AF85-634639713B45}" id="{90165CB2-5A83-4AE4-8A28-311AACEBF845}">
    <text xml:space="preserve">O número 1 neste campo quer dizer que tem linha preenchida inicando serviço. Quano 1 tem preenchido, quando zero não tem nada.
</text>
  </threadedComment>
  <threadedComment ref="C315" dT="2023-07-20T17:36:38.00" personId="{301C5B3F-6FC0-4F84-AF85-634639713B45}" id="{7DB85D64-EAEE-4C48-8375-0DAAE74970F5}">
    <text xml:space="preserve">O número 1 neste campo quer dizer que tem linha preenchida inicando serviço. Quano 1 tem preenchido, quando zero não tem nada.
</text>
  </threadedComment>
  <threadedComment ref="C316" dT="2023-07-20T17:36:38.00" personId="{301C5B3F-6FC0-4F84-AF85-634639713B45}" id="{DA14D28C-E6DE-451E-8086-F818ACF3B8AB}">
    <text xml:space="preserve">O número 1 neste campo quer dizer que tem linha preenchida inicando serviço. Quano 1 tem preenchido, quando zero não tem nada.
</text>
  </threadedComment>
  <threadedComment ref="C317" dT="2023-07-20T17:36:38.00" personId="{301C5B3F-6FC0-4F84-AF85-634639713B45}" id="{4A16AFFD-523A-426B-9067-197A420BD012}">
    <text xml:space="preserve">O número 1 neste campo quer dizer que tem linha preenchida inicando serviço. Quano 1 tem preenchido, quando zero não tem nada.
</text>
  </threadedComment>
  <threadedComment ref="C318" dT="2023-07-20T17:36:38.00" personId="{301C5B3F-6FC0-4F84-AF85-634639713B45}" id="{A6681B74-C413-4378-A727-A7F62F015DDD}">
    <text xml:space="preserve">O número 1 neste campo quer dizer que tem linha preenchida inicando serviço. Quano 1 tem preenchido, quando zero não tem nada.
</text>
  </threadedComment>
  <threadedComment ref="C319" dT="2023-07-20T17:36:38.00" personId="{301C5B3F-6FC0-4F84-AF85-634639713B45}" id="{DEFD15A2-E129-446E-B7B7-86534D72AA42}">
    <text xml:space="preserve">O número 1 neste campo quer dizer que tem linha preenchida inicando serviço. Quano 1 tem preenchido, quando zero não tem nada.
</text>
  </threadedComment>
  <threadedComment ref="C320" dT="2023-07-20T17:36:38.00" personId="{301C5B3F-6FC0-4F84-AF85-634639713B45}" id="{6DF3C624-1CCD-41A3-8692-8818DB57CDBA}">
    <text xml:space="preserve">O número 1 neste campo quer dizer que tem linha preenchida inicando serviço. Quano 1 tem preenchido, quando zero não tem nada.
</text>
  </threadedComment>
  <threadedComment ref="C321" dT="2023-07-20T17:36:38.00" personId="{301C5B3F-6FC0-4F84-AF85-634639713B45}" id="{0417CAA4-402D-40BE-AA1C-6D250B04D8C3}">
    <text xml:space="preserve">O número 1 neste campo quer dizer que tem linha preenchida inicando serviço. Quano 1 tem preenchido, quando zero não tem nada.
</text>
  </threadedComment>
  <threadedComment ref="C322" dT="2023-07-20T17:36:38.00" personId="{301C5B3F-6FC0-4F84-AF85-634639713B45}" id="{754B0891-6B1C-4BC4-866F-0C5CC5E0CEF8}">
    <text xml:space="preserve">O número 1 neste campo quer dizer que tem linha preenchida inicando serviço. Quano 1 tem preenchido, quando zero não tem nada.
</text>
  </threadedComment>
  <threadedComment ref="C323" dT="2023-07-20T17:36:38.00" personId="{301C5B3F-6FC0-4F84-AF85-634639713B45}" id="{7E61DD88-175F-4BE3-9431-25E7547F5561}">
    <text xml:space="preserve">O número 1 neste campo quer dizer que tem linha preenchida inicando serviço. Quano 1 tem preenchido, quando zero não tem nada.
</text>
  </threadedComment>
  <threadedComment ref="C324" dT="2023-07-20T17:36:38.00" personId="{301C5B3F-6FC0-4F84-AF85-634639713B45}" id="{0C4BFB8B-7157-4CE1-B47F-262C4298FBBE}">
    <text xml:space="preserve">O número 1 neste campo quer dizer que tem linha preenchida inicando serviço. Quano 1 tem preenchido, quando zero não tem nada.
</text>
  </threadedComment>
  <threadedComment ref="C325" dT="2023-07-20T17:36:38.00" personId="{301C5B3F-6FC0-4F84-AF85-634639713B45}" id="{DD21760B-29C5-45E9-BCF7-875F611CA4B4}">
    <text xml:space="preserve">O número 1 neste campo quer dizer que tem linha preenchida inicando serviço. Quano 1 tem preenchido, quando zero não tem nada.
</text>
  </threadedComment>
  <threadedComment ref="C326" dT="2023-07-20T17:36:38.00" personId="{301C5B3F-6FC0-4F84-AF85-634639713B45}" id="{779FCB7C-7031-4B54-BF16-E4DE9C675BBE}">
    <text xml:space="preserve">O número 1 neste campo quer dizer que tem linha preenchida inicando serviço. Quano 1 tem preenchido, quando zero não tem nada.
</text>
  </threadedComment>
  <threadedComment ref="C327" dT="2023-07-20T17:36:38.00" personId="{301C5B3F-6FC0-4F84-AF85-634639713B45}" id="{5F7B5D14-5FBB-4160-B259-38FB01817CA0}">
    <text xml:space="preserve">O número 1 neste campo quer dizer que tem linha preenchida inicando serviço. Quano 1 tem preenchido, quando zero não tem nada.
</text>
  </threadedComment>
  <threadedComment ref="C328" dT="2023-07-20T17:36:38.00" personId="{301C5B3F-6FC0-4F84-AF85-634639713B45}" id="{24BA5C06-648F-4B63-B1D0-2C657A0CD64D}">
    <text xml:space="preserve">O número 1 neste campo quer dizer que tem linha preenchida inicando serviço. Quano 1 tem preenchido, quando zero não tem nada.
</text>
  </threadedComment>
  <threadedComment ref="C329" dT="2023-07-20T17:36:38.00" personId="{301C5B3F-6FC0-4F84-AF85-634639713B45}" id="{57938B97-DB55-466F-B550-0124F19B9E6B}">
    <text xml:space="preserve">O número 1 neste campo quer dizer que tem linha preenchida inicando serviço. Quano 1 tem preenchido, quando zero não tem nada.
</text>
  </threadedComment>
  <threadedComment ref="C330" dT="2023-07-20T17:36:38.00" personId="{301C5B3F-6FC0-4F84-AF85-634639713B45}" id="{68F0F238-EAAA-4553-BCBF-CF5E47FF1DE7}">
    <text xml:space="preserve">O número 1 neste campo quer dizer que tem linha preenchida inicando serviço. Quano 1 tem preenchido, quando zero não tem nada.
</text>
  </threadedComment>
  <threadedComment ref="C331" dT="2023-07-20T17:36:38.00" personId="{301C5B3F-6FC0-4F84-AF85-634639713B45}" id="{89C0C9F6-09AA-4460-A35A-5F8DDB4CE7D5}">
    <text xml:space="preserve">O número 1 neste campo quer dizer que tem linha preenchida inicando serviço. Quano 1 tem preenchido, quando zero não tem nada.
</text>
  </threadedComment>
  <threadedComment ref="C332" dT="2023-07-20T17:36:38.00" personId="{301C5B3F-6FC0-4F84-AF85-634639713B45}" id="{33FF975A-BB31-4589-A953-77E74102D014}">
    <text xml:space="preserve">O número 1 neste campo quer dizer que tem linha preenchida inicando serviço. Quano 1 tem preenchido, quando zero não tem nada.
</text>
  </threadedComment>
  <threadedComment ref="C333" dT="2023-07-20T17:36:38.00" personId="{301C5B3F-6FC0-4F84-AF85-634639713B45}" id="{4F545522-2508-4465-A924-BA9A1D2BCB87}">
    <text xml:space="preserve">O número 1 neste campo quer dizer que tem linha preenchida inicando serviço. Quano 1 tem preenchido, quando zero não tem nada.
</text>
  </threadedComment>
  <threadedComment ref="C334" dT="2023-07-20T17:36:38.00" personId="{301C5B3F-6FC0-4F84-AF85-634639713B45}" id="{5B4FAD69-7720-420B-9416-97AC84BF1269}">
    <text xml:space="preserve">O número 1 neste campo quer dizer que tem linha preenchida inicando serviço. Quano 1 tem preenchido, quando zero não tem nada.
</text>
  </threadedComment>
  <threadedComment ref="C335" dT="2023-07-20T17:36:38.00" personId="{301C5B3F-6FC0-4F84-AF85-634639713B45}" id="{19ADFD0D-89A1-4614-993E-05794C11B752}">
    <text xml:space="preserve">O número 1 neste campo quer dizer que tem linha preenchida inicando serviço. Quano 1 tem preenchido, quando zero não tem nada.
</text>
  </threadedComment>
  <threadedComment ref="C336" dT="2023-07-20T17:36:38.00" personId="{301C5B3F-6FC0-4F84-AF85-634639713B45}" id="{73F127BC-681F-447E-A1A7-30EB412563EB}">
    <text xml:space="preserve">O número 1 neste campo quer dizer que tem linha preenchida inicando serviço. Quano 1 tem preenchido, quando zero não tem nada.
</text>
  </threadedComment>
  <threadedComment ref="C337" dT="2023-07-20T17:36:38.00" personId="{301C5B3F-6FC0-4F84-AF85-634639713B45}" id="{F8AF7E9E-5E2C-4AB8-8C03-511C3FA42BBE}">
    <text xml:space="preserve">O número 1 neste campo quer dizer que tem linha preenchida inicando serviço. Quano 1 tem preenchido, quando zero não tem nada.
</text>
  </threadedComment>
  <threadedComment ref="C338" dT="2023-07-20T17:36:38.00" personId="{301C5B3F-6FC0-4F84-AF85-634639713B45}" id="{CE5976F6-B70E-4138-8EC6-41F3F7DCF3C2}">
    <text xml:space="preserve">O número 1 neste campo quer dizer que tem linha preenchida inicando serviço. Quano 1 tem preenchido, quando zero não tem nada.
</text>
  </threadedComment>
  <threadedComment ref="C339" dT="2023-07-20T17:36:38.00" personId="{301C5B3F-6FC0-4F84-AF85-634639713B45}" id="{FE64C11A-90E2-469F-91EC-7BCDF1BD5150}">
    <text xml:space="preserve">O número 1 neste campo quer dizer que tem linha preenchida inicando serviço. Quano 1 tem preenchido, quando zero não tem nada.
</text>
  </threadedComment>
  <threadedComment ref="C340" dT="2023-07-20T17:36:38.00" personId="{301C5B3F-6FC0-4F84-AF85-634639713B45}" id="{E12D348F-4555-4720-8EB6-3BA9B519AB4A}">
    <text xml:space="preserve">O número 1 neste campo quer dizer que tem linha preenchida inicando serviço. Quano 1 tem preenchido, quando zero não tem nada.
</text>
  </threadedComment>
  <threadedComment ref="C341" dT="2023-07-20T17:36:38.00" personId="{301C5B3F-6FC0-4F84-AF85-634639713B45}" id="{C577D36B-0058-45F2-A1B1-F89CDDC19A24}">
    <text xml:space="preserve">O número 1 neste campo quer dizer que tem linha preenchida inicando serviço. Quano 1 tem preenchido, quando zero não tem nada.
</text>
  </threadedComment>
  <threadedComment ref="C342" dT="2023-07-20T17:36:38.00" personId="{301C5B3F-6FC0-4F84-AF85-634639713B45}" id="{88120204-E8F0-4D12-A3B5-8D6BFE738799}">
    <text xml:space="preserve">O número 1 neste campo quer dizer que tem linha preenchida inicando serviço. Quano 1 tem preenchido, quando zero não tem nada.
</text>
  </threadedComment>
  <threadedComment ref="C343" dT="2023-07-20T17:36:38.00" personId="{301C5B3F-6FC0-4F84-AF85-634639713B45}" id="{1C9A6415-A803-41B0-A54A-54200DED9478}">
    <text xml:space="preserve">O número 1 neste campo quer dizer que tem linha preenchida inicando serviço. Quano 1 tem preenchido, quando zero não tem nada.
</text>
  </threadedComment>
  <threadedComment ref="C344" dT="2023-07-20T17:36:38.00" personId="{301C5B3F-6FC0-4F84-AF85-634639713B45}" id="{23376AC3-026E-4649-AC35-2FF60AC88C44}">
    <text xml:space="preserve">O número 1 neste campo quer dizer que tem linha preenchida inicando serviço. Quano 1 tem preenchido, quando zero não tem nada.
</text>
  </threadedComment>
  <threadedComment ref="C345" dT="2023-07-20T17:36:38.00" personId="{301C5B3F-6FC0-4F84-AF85-634639713B45}" id="{DCE7EE45-81E4-47F7-B949-260C0A7A29DE}">
    <text xml:space="preserve">O número 1 neste campo quer dizer que tem linha preenchida inicando serviço. Quano 1 tem preenchido, quando zero não tem nada.
</text>
  </threadedComment>
  <threadedComment ref="C346" dT="2023-07-20T17:36:38.00" personId="{301C5B3F-6FC0-4F84-AF85-634639713B45}" id="{37561923-A3CA-4833-806D-3E642A2337B3}">
    <text xml:space="preserve">O número 1 neste campo quer dizer que tem linha preenchida inicando serviço. Quano 1 tem preenchido, quando zero não tem nada.
</text>
  </threadedComment>
  <threadedComment ref="C347" dT="2023-07-20T17:36:38.00" personId="{301C5B3F-6FC0-4F84-AF85-634639713B45}" id="{C2206955-D411-4484-9308-0859116D02F8}">
    <text xml:space="preserve">O número 1 neste campo quer dizer que tem linha preenchida inicando serviço. Quano 1 tem preenchido, quando zero não tem nada.
</text>
  </threadedComment>
  <threadedComment ref="C348" dT="2023-07-20T17:36:38.00" personId="{301C5B3F-6FC0-4F84-AF85-634639713B45}" id="{5C0CC2A0-9362-4628-A7CA-B1154FFFF481}">
    <text xml:space="preserve">O número 1 neste campo quer dizer que tem linha preenchida inicando serviço. Quano 1 tem preenchido, quando zero não tem nada.
</text>
  </threadedComment>
  <threadedComment ref="C349" dT="2023-07-20T17:36:38.00" personId="{301C5B3F-6FC0-4F84-AF85-634639713B45}" id="{61A17937-FEA5-4B67-B567-7BAD55AD1357}">
    <text xml:space="preserve">O número 1 neste campo quer dizer que tem linha preenchida inicando serviço. Quano 1 tem preenchido, quando zero não tem nada.
</text>
  </threadedComment>
  <threadedComment ref="C350" dT="2023-07-20T17:36:38.00" personId="{301C5B3F-6FC0-4F84-AF85-634639713B45}" id="{760B0297-7BB2-4793-B7BA-FADFC3F92C0C}">
    <text xml:space="preserve">O número 1 neste campo quer dizer que tem linha preenchida inicando serviço. Quano 1 tem preenchido, quando zero não tem nada.
</text>
  </threadedComment>
  <threadedComment ref="C351" dT="2023-07-20T17:36:38.00" personId="{301C5B3F-6FC0-4F84-AF85-634639713B45}" id="{23A73B8E-EFAB-43AB-9F23-3D9BA0016AA9}">
    <text xml:space="preserve">O número 1 neste campo quer dizer que tem linha preenchida inicando serviço. Quano 1 tem preenchido, quando zero não tem nada.
</text>
  </threadedComment>
  <threadedComment ref="C352" dT="2023-07-20T17:36:38.00" personId="{301C5B3F-6FC0-4F84-AF85-634639713B45}" id="{64E37CD8-EE35-4773-BB8A-574E97E71842}">
    <text xml:space="preserve">O número 1 neste campo quer dizer que tem linha preenchida inicando serviço. Quano 1 tem preenchido, quando zero não tem nada.
</text>
  </threadedComment>
  <threadedComment ref="C353" dT="2023-07-20T17:36:38.00" personId="{301C5B3F-6FC0-4F84-AF85-634639713B45}" id="{DB4551EA-A29E-4AAE-9F0F-E7E4A462CFD8}">
    <text xml:space="preserve">O número 1 neste campo quer dizer que tem linha preenchida inicando serviço. Quano 1 tem preenchido, quando zero não tem nada.
</text>
  </threadedComment>
  <threadedComment ref="C354" dT="2023-07-20T17:36:38.00" personId="{301C5B3F-6FC0-4F84-AF85-634639713B45}" id="{4E34C828-A4C6-438F-8F6A-B5D74A1E88E3}">
    <text xml:space="preserve">O número 1 neste campo quer dizer que tem linha preenchida inicando serviço. Quano 1 tem preenchido, quando zero não tem nada.
</text>
  </threadedComment>
  <threadedComment ref="C355" dT="2023-07-20T17:36:38.00" personId="{301C5B3F-6FC0-4F84-AF85-634639713B45}" id="{9EE82AE2-3181-4508-819E-0EC1F4E5C6A2}">
    <text xml:space="preserve">O número 1 neste campo quer dizer que tem linha preenchida inicando serviço. Quano 1 tem preenchido, quando zero não tem nada.
</text>
  </threadedComment>
  <threadedComment ref="C356" dT="2023-07-20T17:36:38.00" personId="{301C5B3F-6FC0-4F84-AF85-634639713B45}" id="{D9E5ACD4-C1AD-4ECA-8F5C-B3DD83B848D7}">
    <text xml:space="preserve">O número 1 neste campo quer dizer que tem linha preenchida inicando serviço. Quano 1 tem preenchido, quando zero não tem nada.
</text>
  </threadedComment>
  <threadedComment ref="C357" dT="2023-07-20T17:36:38.00" personId="{301C5B3F-6FC0-4F84-AF85-634639713B45}" id="{9F86E763-DC60-4A7D-86A5-F3EFEA035A8E}">
    <text xml:space="preserve">O número 1 neste campo quer dizer que tem linha preenchida inicando serviço. Quano 1 tem preenchido, quando zero não tem nada.
</text>
  </threadedComment>
  <threadedComment ref="C358" dT="2023-07-20T17:36:38.00" personId="{301C5B3F-6FC0-4F84-AF85-634639713B45}" id="{675F0C7F-DB1C-4253-90F6-62B5351540C8}">
    <text xml:space="preserve">O número 1 neste campo quer dizer que tem linha preenchida inicando serviço. Quano 1 tem preenchido, quando zero não tem nada.
</text>
  </threadedComment>
  <threadedComment ref="C359" dT="2023-07-20T17:36:38.00" personId="{301C5B3F-6FC0-4F84-AF85-634639713B45}" id="{A12FC88D-E849-4F71-A398-5A6F8E947A2A}">
    <text xml:space="preserve">O número 1 neste campo quer dizer que tem linha preenchida inicando serviço. Quano 1 tem preenchido, quando zero não tem nada.
</text>
  </threadedComment>
  <threadedComment ref="C360" dT="2023-07-20T17:36:38.00" personId="{301C5B3F-6FC0-4F84-AF85-634639713B45}" id="{E84BF778-DC32-4F84-BD1B-59EC7A7E4A97}">
    <text xml:space="preserve">O número 1 neste campo quer dizer que tem linha preenchida inicando serviço. Quano 1 tem preenchido, quando zero não tem nada.
</text>
  </threadedComment>
  <threadedComment ref="C362" dT="2023-07-20T17:36:38.00" personId="{301C5B3F-6FC0-4F84-AF85-634639713B45}" id="{EE314AD0-85D1-4213-81EC-9B8C458BF2B5}">
    <text xml:space="preserve">O número 1 neste campo quer dizer que tem linha preenchida inicando serviço. Quano 1 tem preenchido, quando zero não tem nada.
</text>
  </threadedComment>
  <threadedComment ref="C363" dT="2023-07-20T17:36:38.00" personId="{301C5B3F-6FC0-4F84-AF85-634639713B45}" id="{0E51DB2D-3911-4345-B098-87EA9D108A9B}">
    <text xml:space="preserve">O número 1 neste campo quer dizer que tem linha preenchida inicando serviço. Quano 1 tem preenchido, quando zero não tem nada.
</text>
  </threadedComment>
  <threadedComment ref="C364" dT="2023-07-20T17:36:38.00" personId="{301C5B3F-6FC0-4F84-AF85-634639713B45}" id="{9A3F1930-5F99-412A-B270-561C41210584}">
    <text xml:space="preserve">O número 1 neste campo quer dizer que tem linha preenchida inicando serviço. Quano 1 tem preenchido, quando zero não tem nada.
</text>
  </threadedComment>
  <threadedComment ref="C365" dT="2023-07-20T17:36:38.00" personId="{301C5B3F-6FC0-4F84-AF85-634639713B45}" id="{D310E227-E05E-4741-AA4F-AE3914CFB95D}">
    <text xml:space="preserve">O número 1 neste campo quer dizer que tem linha preenchida inicando serviço. Quano 1 tem preenchido, quando zero não tem nada.
</text>
  </threadedComment>
  <threadedComment ref="C366" dT="2023-07-20T17:36:38.00" personId="{301C5B3F-6FC0-4F84-AF85-634639713B45}" id="{D6B5FF88-FF90-4AA9-AD45-456AF18DE49E}">
    <text xml:space="preserve">O número 1 neste campo quer dizer que tem linha preenchida inicando serviço. Quano 1 tem preenchido, quando zero não tem nada.
</text>
  </threadedComment>
  <threadedComment ref="C367" dT="2023-07-20T17:36:38.00" personId="{301C5B3F-6FC0-4F84-AF85-634639713B45}" id="{5205897F-5054-4C50-B472-8ACB63D2A79D}">
    <text xml:space="preserve">O número 1 neste campo quer dizer que tem linha preenchida inicando serviço. Quano 1 tem preenchido, quando zero não tem nada.
</text>
  </threadedComment>
  <threadedComment ref="C369" dT="2023-07-20T17:36:38.00" personId="{301C5B3F-6FC0-4F84-AF85-634639713B45}" id="{B3EC8EDD-5970-424F-B201-6EA1EDA52D51}">
    <text xml:space="preserve">O número 1 neste campo quer dizer que tem linha preenchida inicando serviço. Quano 1 tem preenchido, quando zero não tem nada.
</text>
  </threadedComment>
  <threadedComment ref="AX369" dT="2023-08-04T14:23:15.69" personId="{301C5B3F-6FC0-4F84-AF85-634639713B45}" id="{34080F50-695F-4C07-A164-81FAA88F95D4}">
    <text>O custo do pavimento para trecho de serra é sempre mais elevado</text>
  </threadedComment>
  <threadedComment ref="C370" dT="2023-07-20T17:36:38.00" personId="{301C5B3F-6FC0-4F84-AF85-634639713B45}" id="{50C135EA-BBC2-472F-B227-22354540EA46}">
    <text xml:space="preserve">O número 1 neste campo quer dizer que tem linha preenchida inicando serviço. Quano 1 tem preenchido, quando zero não tem nada.
</text>
  </threadedComment>
  <threadedComment ref="C371" dT="2023-07-20T17:36:38.00" personId="{301C5B3F-6FC0-4F84-AF85-634639713B45}" id="{29018778-D2E0-4819-8C4D-4015C129EB39}">
    <text xml:space="preserve">O número 1 neste campo quer dizer que tem linha preenchida inicando serviço. Quano 1 tem preenchido, quando zero não tem nada.
</text>
  </threadedComment>
  <threadedComment ref="C372" dT="2023-07-20T17:36:38.00" personId="{301C5B3F-6FC0-4F84-AF85-634639713B45}" id="{E1CC60BE-937D-41BA-A716-D20BA576283B}">
    <text xml:space="preserve">O número 1 neste campo quer dizer que tem linha preenchida inicando serviço. Quano 1 tem preenchido, quando zero não tem nada.
</text>
  </threadedComment>
  <threadedComment ref="C373" dT="2023-07-20T17:36:38.00" personId="{301C5B3F-6FC0-4F84-AF85-634639713B45}" id="{E5D57C09-1F2A-40B1-BCA1-6E9E7653F0B6}">
    <text xml:space="preserve">O número 1 neste campo quer dizer que tem linha preenchida inicando serviço. Quano 1 tem preenchido, quando zero não tem nada.
</text>
  </threadedComment>
  <threadedComment ref="C374" dT="2023-07-20T17:36:38.00" personId="{301C5B3F-6FC0-4F84-AF85-634639713B45}" id="{E4595DDF-3DCB-4EB1-96AB-A0AD570441B1}">
    <text xml:space="preserve">O número 1 neste campo quer dizer que tem linha preenchida inicando serviço. Quano 1 tem preenchido, quando zero não tem nada.
</text>
  </threadedComment>
  <threadedComment ref="C375" dT="2023-07-20T17:36:38.00" personId="{301C5B3F-6FC0-4F84-AF85-634639713B45}" id="{BB931AA6-320A-47E5-8D61-DF48F105CD36}">
    <text xml:space="preserve">O número 1 neste campo quer dizer que tem linha preenchida inicando serviço. Quano 1 tem preenchido, quando zero não tem nada.
</text>
  </threadedComment>
  <threadedComment ref="C376" dT="2023-07-20T17:36:38.00" personId="{301C5B3F-6FC0-4F84-AF85-634639713B45}" id="{05486B32-34DF-4737-AB4A-CFF0BF8AFAFF}">
    <text xml:space="preserve">O número 1 neste campo quer dizer que tem linha preenchida inicando serviço. Quano 1 tem preenchido, quando zero não tem nada.
</text>
  </threadedComment>
  <threadedComment ref="C377" dT="2023-07-20T17:36:38.00" personId="{301C5B3F-6FC0-4F84-AF85-634639713B45}" id="{689F2EA9-B537-4738-8C12-77F60C69E1AA}">
    <text xml:space="preserve">O número 1 neste campo quer dizer que tem linha preenchida inicando serviço. Quano 1 tem preenchido, quando zero não tem nada.
</text>
  </threadedComment>
  <threadedComment ref="C378" dT="2023-07-20T17:36:38.00" personId="{301C5B3F-6FC0-4F84-AF85-634639713B45}" id="{C485D06D-C69A-4530-83CC-68C10FF102D1}">
    <text xml:space="preserve">O número 1 neste campo quer dizer que tem linha preenchida inicando serviço. Quano 1 tem preenchido, quando zero não tem nada.
</text>
  </threadedComment>
  <threadedComment ref="C379" dT="2023-07-20T17:36:38.00" personId="{301C5B3F-6FC0-4F84-AF85-634639713B45}" id="{23B2B7D5-4064-42C4-A812-098544F9970D}">
    <text xml:space="preserve">O número 1 neste campo quer dizer que tem linha preenchida inicando serviço. Quano 1 tem preenchido, quando zero não tem nada.
</text>
  </threadedComment>
  <threadedComment ref="C380" dT="2023-07-20T17:36:38.00" personId="{301C5B3F-6FC0-4F84-AF85-634639713B45}" id="{5AC5E0AA-253C-4192-AD13-B4664C49AA5A}">
    <text xml:space="preserve">O número 1 neste campo quer dizer que tem linha preenchida inicando serviço. Quano 1 tem preenchido, quando zero não tem nada.
</text>
  </threadedComment>
  <threadedComment ref="C381" dT="2023-07-20T17:36:38.00" personId="{301C5B3F-6FC0-4F84-AF85-634639713B45}" id="{0B919032-D4A4-4316-A098-A096C68F8FC8}">
    <text xml:space="preserve">O número 1 neste campo quer dizer que tem linha preenchida inicando serviço. Quano 1 tem preenchido, quando zero não tem nada.
</text>
  </threadedComment>
  <threadedComment ref="C382" dT="2023-07-20T17:36:38.00" personId="{301C5B3F-6FC0-4F84-AF85-634639713B45}" id="{3EAF9037-9383-46A6-9343-36956A158D2E}">
    <text xml:space="preserve">O número 1 neste campo quer dizer que tem linha preenchida inicando serviço. Quano 1 tem preenchido, quando zero não tem nada.
</text>
  </threadedComment>
  <threadedComment ref="C383" dT="2023-07-20T17:36:38.00" personId="{301C5B3F-6FC0-4F84-AF85-634639713B45}" id="{269D0F64-3CA3-4EA3-BF35-1B73518C7ADB}">
    <text xml:space="preserve">O número 1 neste campo quer dizer que tem linha preenchida inicando serviço. Quano 1 tem preenchido, quando zero não tem nada.
</text>
  </threadedComment>
  <threadedComment ref="C384" dT="2023-07-20T17:36:38.00" personId="{301C5B3F-6FC0-4F84-AF85-634639713B45}" id="{3ACA458B-7E63-4E98-B407-DF625CF0FD77}">
    <text xml:space="preserve">O número 1 neste campo quer dizer que tem linha preenchida inicando serviço. Quano 1 tem preenchido, quando zero não tem nada.
</text>
  </threadedComment>
  <threadedComment ref="EE384" dT="2023-08-07T13:36:10.88" personId="{301C5B3F-6FC0-4F84-AF85-634639713B45}" id="{67A70A7E-1C09-4633-B3DB-F8C1F7FA7F29}">
    <text>Duas pontes no mesmo local, por ser de pistas diferentes</text>
  </threadedComment>
  <threadedComment ref="C385" dT="2023-07-20T17:36:38.00" personId="{301C5B3F-6FC0-4F84-AF85-634639713B45}" id="{EE4FCAA9-0106-4A55-94C4-B1597E370DBD}">
    <text xml:space="preserve">O número 1 neste campo quer dizer que tem linha preenchida inicando serviço. Quano 1 tem preenchido, quando zero não tem nada.
</text>
  </threadedComment>
  <threadedComment ref="C386" dT="2023-07-20T17:36:38.00" personId="{301C5B3F-6FC0-4F84-AF85-634639713B45}" id="{8B63ECA9-472C-4452-A595-2ED661A5F7AE}">
    <text xml:space="preserve">O número 1 neste campo quer dizer que tem linha preenchida inicando serviço. Quano 1 tem preenchido, quando zero não tem nada.
</text>
  </threadedComment>
  <threadedComment ref="C387" dT="2023-07-20T17:36:38.00" personId="{301C5B3F-6FC0-4F84-AF85-634639713B45}" id="{5D97A736-0341-4CD7-B3F2-B3DFAD88F466}">
    <text xml:space="preserve">O número 1 neste campo quer dizer que tem linha preenchida inicando serviço. Quano 1 tem preenchido, quando zero não tem nada.
</text>
  </threadedComment>
  <threadedComment ref="C388" dT="2023-07-20T17:36:38.00" personId="{301C5B3F-6FC0-4F84-AF85-634639713B45}" id="{A39389FC-E5CB-48E6-BA6F-1EE6B772F8F4}">
    <text xml:space="preserve">O número 1 neste campo quer dizer que tem linha preenchida inicando serviço. Quano 1 tem preenchido, quando zero não tem nada.
</text>
  </threadedComment>
  <threadedComment ref="C389" dT="2023-07-20T17:36:38.00" personId="{301C5B3F-6FC0-4F84-AF85-634639713B45}" id="{9D268A89-51CC-4B3B-81E3-9477AA6D4125}">
    <text xml:space="preserve">O número 1 neste campo quer dizer que tem linha preenchida inicando serviço. Quano 1 tem preenchido, quando zero não tem nada.
</text>
  </threadedComment>
  <threadedComment ref="C390" dT="2023-07-20T17:36:38.00" personId="{301C5B3F-6FC0-4F84-AF85-634639713B45}" id="{7E0B41B3-DFD5-45FF-974B-15628806642B}">
    <text xml:space="preserve">O número 1 neste campo quer dizer que tem linha preenchida inicando serviço. Quano 1 tem preenchido, quando zero não tem nada.
</text>
  </threadedComment>
  <threadedComment ref="C391" dT="2023-07-20T17:36:38.00" personId="{301C5B3F-6FC0-4F84-AF85-634639713B45}" id="{A4DAECCD-6F1C-4387-942D-426D3A09A979}">
    <text xml:space="preserve">O número 1 neste campo quer dizer que tem linha preenchida inicando serviço. Quano 1 tem preenchido, quando zero não tem nada.
</text>
  </threadedComment>
  <threadedComment ref="C392" dT="2023-07-20T17:36:38.00" personId="{301C5B3F-6FC0-4F84-AF85-634639713B45}" id="{6192B10D-46F5-4CD4-9289-59C87AD9FE98}">
    <text xml:space="preserve">O número 1 neste campo quer dizer que tem linha preenchida inicando serviço. Quano 1 tem preenchido, quando zero não tem nada.
</text>
  </threadedComment>
  <threadedComment ref="C393" dT="2023-07-20T17:36:38.00" personId="{301C5B3F-6FC0-4F84-AF85-634639713B45}" id="{239078F9-535F-453C-81CF-4197DC8C74F4}">
    <text xml:space="preserve">O número 1 neste campo quer dizer que tem linha preenchida inicando serviço. Quano 1 tem preenchido, quando zero não tem nada.
</text>
  </threadedComment>
  <threadedComment ref="C394" dT="2023-07-20T17:36:38.00" personId="{301C5B3F-6FC0-4F84-AF85-634639713B45}" id="{4905C106-3557-4771-AF62-3C6011EAA61C}">
    <text xml:space="preserve">O número 1 neste campo quer dizer que tem linha preenchida inicando serviço. Quano 1 tem preenchido, quando zero não tem nada.
</text>
  </threadedComment>
  <threadedComment ref="C395" dT="2023-07-20T17:36:38.00" personId="{301C5B3F-6FC0-4F84-AF85-634639713B45}" id="{6C8C7ABE-9980-41C6-8263-53B5F2E782E2}">
    <text xml:space="preserve">O número 1 neste campo quer dizer que tem linha preenchida inicando serviço. Quano 1 tem preenchido, quando zero não tem nada.
</text>
  </threadedComment>
  <threadedComment ref="C396" dT="2023-07-20T17:36:38.00" personId="{301C5B3F-6FC0-4F84-AF85-634639713B45}" id="{A2A10AC6-D88C-4DB6-A5AA-DD55450996C4}">
    <text xml:space="preserve">O número 1 neste campo quer dizer que tem linha preenchida inicando serviço. Quano 1 tem preenchido, quando zero não tem nada.
</text>
  </threadedComment>
  <threadedComment ref="C397" dT="2023-07-20T17:36:38.00" personId="{301C5B3F-6FC0-4F84-AF85-634639713B45}" id="{6FEFB8FA-7799-408D-AF79-BAC4F67E5BBE}">
    <text xml:space="preserve">O número 1 neste campo quer dizer que tem linha preenchida inicando serviço. Quano 1 tem preenchido, quando zero não tem nada.
</text>
  </threadedComment>
  <threadedComment ref="C398" dT="2023-07-20T17:36:38.00" personId="{301C5B3F-6FC0-4F84-AF85-634639713B45}" id="{2E71C105-C6F0-47A9-AB9A-46BD7DDC78ED}">
    <text xml:space="preserve">O número 1 neste campo quer dizer que tem linha preenchida inicando serviço. Quano 1 tem preenchido, quando zero não tem nada.
</text>
  </threadedComment>
  <threadedComment ref="C399" dT="2023-07-20T17:36:38.00" personId="{301C5B3F-6FC0-4F84-AF85-634639713B45}" id="{06E334DC-054A-4C32-9BA2-79CD6E9E5C28}">
    <text xml:space="preserve">O número 1 neste campo quer dizer que tem linha preenchida inicando serviço. Quano 1 tem preenchido, quando zero não tem nada.
</text>
  </threadedComment>
  <threadedComment ref="C400" dT="2023-07-20T17:36:38.00" personId="{301C5B3F-6FC0-4F84-AF85-634639713B45}" id="{1E02587E-24A6-45BE-ABF3-BAB23E527220}">
    <text xml:space="preserve">O número 1 neste campo quer dizer que tem linha preenchida inicando serviço. Quano 1 tem preenchido, quando zero não tem nada.
</text>
  </threadedComment>
  <threadedComment ref="C401" dT="2023-07-20T17:36:38.00" personId="{301C5B3F-6FC0-4F84-AF85-634639713B45}" id="{FE4F140B-6983-4E0E-9B24-BA627867ACF7}">
    <text xml:space="preserve">O número 1 neste campo quer dizer que tem linha preenchida inicando serviço. Quano 1 tem preenchido, quando zero não tem nada.
</text>
  </threadedComment>
  <threadedComment ref="C402" dT="2023-07-20T17:36:38.00" personId="{301C5B3F-6FC0-4F84-AF85-634639713B45}" id="{5998E0F1-4591-4852-97BA-502556BDCEC6}">
    <text xml:space="preserve">O número 1 neste campo quer dizer que tem linha preenchida inicando serviço. Quano 1 tem preenchido, quando zero não tem nada.
</text>
  </threadedComment>
  <threadedComment ref="C403" dT="2023-07-20T17:36:38.00" personId="{301C5B3F-6FC0-4F84-AF85-634639713B45}" id="{0F93AEFD-36E8-4022-9D4C-BD3B7C0A28B9}">
    <text xml:space="preserve">O número 1 neste campo quer dizer que tem linha preenchida inicando serviço. Quano 1 tem preenchido, quando zero não tem nada.
</text>
  </threadedComment>
  <threadedComment ref="C404" dT="2023-07-20T17:36:38.00" personId="{301C5B3F-6FC0-4F84-AF85-634639713B45}" id="{9B11DDCD-C4C9-4395-995F-C0444FF2A643}">
    <text xml:space="preserve">O número 1 neste campo quer dizer que tem linha preenchida inicando serviço. Quano 1 tem preenchido, quando zero não tem nada.
</text>
  </threadedComment>
  <threadedComment ref="C405" dT="2023-07-20T17:36:38.00" personId="{301C5B3F-6FC0-4F84-AF85-634639713B45}" id="{3D06D007-838C-4AE8-90A7-E38E681BDD10}">
    <text xml:space="preserve">O número 1 neste campo quer dizer que tem linha preenchida inicando serviço. Quano 1 tem preenchido, quando zero não tem nada.
</text>
  </threadedComment>
  <threadedComment ref="C406" dT="2023-07-20T17:36:38.00" personId="{301C5B3F-6FC0-4F84-AF85-634639713B45}" id="{DFE04179-0C61-4584-BF87-65726727FF60}">
    <text xml:space="preserve">O número 1 neste campo quer dizer que tem linha preenchida inicando serviço. Quano 1 tem preenchido, quando zero não tem nada.
</text>
  </threadedComment>
  <threadedComment ref="C407" dT="2023-07-20T17:36:38.00" personId="{301C5B3F-6FC0-4F84-AF85-634639713B45}" id="{DEFCDCBC-82D9-44BF-862F-7FA7AB2D2839}">
    <text xml:space="preserve">O número 1 neste campo quer dizer que tem linha preenchida inicando serviço. Quano 1 tem preenchido, quando zero não tem nada.
</text>
  </threadedComment>
  <threadedComment ref="C408" dT="2023-07-20T17:36:38.00" personId="{301C5B3F-6FC0-4F84-AF85-634639713B45}" id="{3F7714CB-B962-425C-8AD5-E9A7E46BDC2B}">
    <text xml:space="preserve">O número 1 neste campo quer dizer que tem linha preenchida inicando serviço. Quano 1 tem preenchido, quando zero não tem nada.
</text>
  </threadedComment>
  <threadedComment ref="C409" dT="2023-07-20T17:36:38.00" personId="{301C5B3F-6FC0-4F84-AF85-634639713B45}" id="{83792B9D-5A12-4BE5-BE2A-F9209F6CEAA0}">
    <text xml:space="preserve">O número 1 neste campo quer dizer que tem linha preenchida inicando serviço. Quano 1 tem preenchido, quando zero não tem nada.
</text>
  </threadedComment>
  <threadedComment ref="C410" dT="2023-07-20T17:36:38.00" personId="{301C5B3F-6FC0-4F84-AF85-634639713B45}" id="{FF7A54C2-E4F7-42F8-8385-668613AE4C16}">
    <text xml:space="preserve">O número 1 neste campo quer dizer que tem linha preenchida inicando serviço. Quano 1 tem preenchido, quando zero não tem nada.
</text>
  </threadedComment>
  <threadedComment ref="C411" dT="2023-07-20T17:36:38.00" personId="{301C5B3F-6FC0-4F84-AF85-634639713B45}" id="{D8617B87-FF33-4B4A-A934-A6A8EA48F8BE}">
    <text xml:space="preserve">O número 1 neste campo quer dizer que tem linha preenchida inicando serviço. Quano 1 tem preenchido, quando zero não tem nada.
</text>
  </threadedComment>
  <threadedComment ref="C412" dT="2023-07-20T17:36:38.00" personId="{301C5B3F-6FC0-4F84-AF85-634639713B45}" id="{1FF2B1AA-B77A-4919-8837-A120141DB967}">
    <text xml:space="preserve">O número 1 neste campo quer dizer que tem linha preenchida inicando serviço. Quano 1 tem preenchido, quando zero não tem nada.
</text>
  </threadedComment>
  <threadedComment ref="C413" dT="2023-07-20T17:36:38.00" personId="{301C5B3F-6FC0-4F84-AF85-634639713B45}" id="{2C7C3B13-EC01-4304-A9E7-0670FA0E8827}">
    <text xml:space="preserve">O número 1 neste campo quer dizer que tem linha preenchida inicando serviço. Quano 1 tem preenchido, quando zero não tem nada.
</text>
  </threadedComment>
  <threadedComment ref="C414" dT="2023-07-20T17:36:38.00" personId="{301C5B3F-6FC0-4F84-AF85-634639713B45}" id="{7B5B8B1B-BBD7-4AA8-B120-F940821A2741}">
    <text xml:space="preserve">O número 1 neste campo quer dizer que tem linha preenchida inicando serviço. Quano 1 tem preenchido, quando zero não tem nada.
</text>
  </threadedComment>
  <threadedComment ref="C415" dT="2023-07-20T17:36:38.00" personId="{301C5B3F-6FC0-4F84-AF85-634639713B45}" id="{60219299-5FF6-40FF-BFE5-53F523CEBD6E}">
    <text xml:space="preserve">O número 1 neste campo quer dizer que tem linha preenchida inicando serviço. Quano 1 tem preenchido, quando zero não tem nada.
</text>
  </threadedComment>
  <threadedComment ref="C416" dT="2023-07-20T17:36:38.00" personId="{301C5B3F-6FC0-4F84-AF85-634639713B45}" id="{534522E7-4D3E-433A-A437-6250901E4EB6}">
    <text xml:space="preserve">O número 1 neste campo quer dizer que tem linha preenchida inicando serviço. Quano 1 tem preenchido, quando zero não tem nada.
</text>
  </threadedComment>
  <threadedComment ref="C417" dT="2023-07-20T17:36:38.00" personId="{301C5B3F-6FC0-4F84-AF85-634639713B45}" id="{C59C779C-B92B-4664-A3D2-8342D9D4F45F}">
    <text xml:space="preserve">O número 1 neste campo quer dizer que tem linha preenchida inicando serviço. Quano 1 tem preenchido, quando zero não tem nada.
</text>
  </threadedComment>
  <threadedComment ref="C418" dT="2023-07-20T17:36:38.00" personId="{301C5B3F-6FC0-4F84-AF85-634639713B45}" id="{6D5FE867-1488-436D-9B3C-C47721EE157D}">
    <text xml:space="preserve">O número 1 neste campo quer dizer que tem linha preenchida inicando serviço. Quano 1 tem preenchido, quando zero não tem nada.
</text>
  </threadedComment>
  <threadedComment ref="C419" dT="2023-07-20T17:36:38.00" personId="{301C5B3F-6FC0-4F84-AF85-634639713B45}" id="{9E2600E8-0481-4038-BA0D-3A07EFC5ABEA}">
    <text xml:space="preserve">O número 1 neste campo quer dizer que tem linha preenchida inicando serviço. Quano 1 tem preenchido, quando zero não tem nada.
</text>
  </threadedComment>
  <threadedComment ref="C420" dT="2023-07-20T17:36:38.00" personId="{301C5B3F-6FC0-4F84-AF85-634639713B45}" id="{27E8EA4C-9654-4F40-B50F-0C98C82F9FD3}">
    <text xml:space="preserve">O número 1 neste campo quer dizer que tem linha preenchida inicando serviço. Quano 1 tem preenchido, quando zero não tem nada.
</text>
  </threadedComment>
  <threadedComment ref="C422" dT="2023-07-20T17:36:38.00" personId="{301C5B3F-6FC0-4F84-AF85-634639713B45}" id="{AB30F7B5-C96E-431E-8B9D-C0C0678A809B}">
    <text xml:space="preserve">O número 1 neste campo quer dizer que tem linha preenchida inicando serviço. Quano 1 tem preenchido, quando zero não tem nada.
</text>
  </threadedComment>
  <threadedComment ref="C423" dT="2023-07-20T17:36:38.00" personId="{301C5B3F-6FC0-4F84-AF85-634639713B45}" id="{BAFA0CA5-76FA-4783-ADA4-B34C56533EC3}">
    <text xml:space="preserve">O número 1 neste campo quer dizer que tem linha preenchida inicando serviço. Quano 1 tem preenchido, quando zero não tem nada.
</text>
  </threadedComment>
  <threadedComment ref="C424" dT="2023-07-20T17:36:38.00" personId="{301C5B3F-6FC0-4F84-AF85-634639713B45}" id="{985ECF11-5EDC-4263-98B5-C304E0D74124}">
    <text xml:space="preserve">O número 1 neste campo quer dizer que tem linha preenchida inicando serviço. Quano 1 tem preenchido, quando zero não tem nada.
</text>
  </threadedComment>
  <threadedComment ref="C425" dT="2023-07-20T17:36:38.00" personId="{301C5B3F-6FC0-4F84-AF85-634639713B45}" id="{773A80E5-A769-4A53-9A40-CD198BEF2772}">
    <text xml:space="preserve">O número 1 neste campo quer dizer que tem linha preenchida inicando serviço. Quano 1 tem preenchido, quando zero não tem nada.
</text>
  </threadedComment>
  <threadedComment ref="C426" dT="2023-07-20T17:36:38.00" personId="{301C5B3F-6FC0-4F84-AF85-634639713B45}" id="{49F7D7F7-CC34-4A34-ACCB-E4F9C86236C4}">
    <text xml:space="preserve">O número 1 neste campo quer dizer que tem linha preenchida inicando serviço. Quano 1 tem preenchido, quando zero não tem nada.
</text>
  </threadedComment>
  <threadedComment ref="C427" dT="2023-07-20T17:36:38.00" personId="{301C5B3F-6FC0-4F84-AF85-634639713B45}" id="{4585F89E-D24C-4342-9939-B56DA1E2C83F}">
    <text xml:space="preserve">O número 1 neste campo quer dizer que tem linha preenchida inicando serviço. Quano 1 tem preenchido, quando zero não tem nada.
</text>
  </threadedComment>
  <threadedComment ref="C428" dT="2023-07-20T17:36:38.00" personId="{301C5B3F-6FC0-4F84-AF85-634639713B45}" id="{B44B6665-A84D-426F-B0D5-5A19228C254B}">
    <text xml:space="preserve">O número 1 neste campo quer dizer que tem linha preenchida inicando serviço. Quano 1 tem preenchido, quando zero não tem nada.
</text>
  </threadedComment>
  <threadedComment ref="C429" dT="2023-07-20T17:36:38.00" personId="{301C5B3F-6FC0-4F84-AF85-634639713B45}" id="{910D9BAF-3C24-4A5D-9E08-3EC096EE024F}">
    <text xml:space="preserve">O número 1 neste campo quer dizer que tem linha preenchida inicando serviço. Quano 1 tem preenchido, quando zero não tem nada.
</text>
  </threadedComment>
  <threadedComment ref="C430" dT="2023-07-20T17:36:38.00" personId="{301C5B3F-6FC0-4F84-AF85-634639713B45}" id="{F7F0BAB2-2A61-451F-9553-F915C2D6787E}">
    <text xml:space="preserve">O número 1 neste campo quer dizer que tem linha preenchida inicando serviço. Quano 1 tem preenchido, quando zero não tem nada.
</text>
  </threadedComment>
  <threadedComment ref="C431" dT="2023-07-20T17:36:38.00" personId="{301C5B3F-6FC0-4F84-AF85-634639713B45}" id="{F169C4CC-49BE-479A-B256-21C23458F69F}">
    <text xml:space="preserve">O número 1 neste campo quer dizer que tem linha preenchida inicando serviço. Quano 1 tem preenchido, quando zero não tem nada.
</text>
  </threadedComment>
  <threadedComment ref="C432" dT="2023-07-20T17:36:38.00" personId="{301C5B3F-6FC0-4F84-AF85-634639713B45}" id="{D3D6D0A7-F0AB-4BC0-B2B0-F5C5E41BFC5F}">
    <text xml:space="preserve">O número 1 neste campo quer dizer que tem linha preenchida inicando serviço. Quano 1 tem preenchido, quando zero não tem nada.
</text>
  </threadedComment>
  <threadedComment ref="C433" dT="2023-07-20T17:36:38.00" personId="{301C5B3F-6FC0-4F84-AF85-634639713B45}" id="{56C07D0F-27D4-4485-B8DC-8EE7183D8AFE}">
    <text xml:space="preserve">O número 1 neste campo quer dizer que tem linha preenchida inicando serviço. Quano 1 tem preenchido, quando zero não tem nada.
</text>
  </threadedComment>
  <threadedComment ref="C434" dT="2023-07-20T17:36:38.00" personId="{301C5B3F-6FC0-4F84-AF85-634639713B45}" id="{46602ED7-127C-4766-B14D-AFDCC7F5540D}">
    <text xml:space="preserve">O número 1 neste campo quer dizer que tem linha preenchida inicando serviço. Quano 1 tem preenchido, quando zero não tem nada.
</text>
  </threadedComment>
  <threadedComment ref="C435" dT="2023-07-20T17:36:38.00" personId="{301C5B3F-6FC0-4F84-AF85-634639713B45}" id="{F8CF1D98-EF3E-4CFE-BA81-67C2DF7415A4}">
    <text xml:space="preserve">O número 1 neste campo quer dizer que tem linha preenchida inicando serviço. Quano 1 tem preenchido, quando zero não tem nada.
</text>
  </threadedComment>
  <threadedComment ref="C436" dT="2023-07-20T17:36:38.00" personId="{301C5B3F-6FC0-4F84-AF85-634639713B45}" id="{F381FC6B-39D0-41F9-AC85-B9E9FD44737A}">
    <text xml:space="preserve">O número 1 neste campo quer dizer que tem linha preenchida inicando serviço. Quano 1 tem preenchido, quando zero não tem nada.
</text>
  </threadedComment>
  <threadedComment ref="C437" dT="2023-07-20T17:36:38.00" personId="{301C5B3F-6FC0-4F84-AF85-634639713B45}" id="{872332B2-6419-4746-BD5A-7AA97008A1A1}">
    <text xml:space="preserve">O número 1 neste campo quer dizer que tem linha preenchida inicando serviço. Quano 1 tem preenchido, quando zero não tem nada.
</text>
  </threadedComment>
  <threadedComment ref="C438" dT="2023-07-20T17:36:38.00" personId="{301C5B3F-6FC0-4F84-AF85-634639713B45}" id="{951E0665-E35E-4A2A-B16E-EDC3046AE806}">
    <text xml:space="preserve">O número 1 neste campo quer dizer que tem linha preenchida inicando serviço. Quano 1 tem preenchido, quando zero não tem nada.
</text>
  </threadedComment>
  <threadedComment ref="C439" dT="2023-07-20T17:36:38.00" personId="{301C5B3F-6FC0-4F84-AF85-634639713B45}" id="{AD95170C-93A2-46B0-8891-2383BF0CEFFE}">
    <text xml:space="preserve">O número 1 neste campo quer dizer que tem linha preenchida inicando serviço. Quano 1 tem preenchido, quando zero não tem nada.
</text>
  </threadedComment>
  <threadedComment ref="C440" dT="2023-07-20T17:36:38.00" personId="{301C5B3F-6FC0-4F84-AF85-634639713B45}" id="{ACEF45FD-1D5F-482C-89E1-DEA1B7D5A626}">
    <text xml:space="preserve">O número 1 neste campo quer dizer que tem linha preenchida inicando serviço. Quano 1 tem preenchido, quando zero não tem nada.
</text>
  </threadedComment>
  <threadedComment ref="C441" dT="2023-07-20T17:36:38.00" personId="{301C5B3F-6FC0-4F84-AF85-634639713B45}" id="{E1A6C10E-F797-45B2-A2C0-2980B59B6245}">
    <text xml:space="preserve">O número 1 neste campo quer dizer que tem linha preenchida inicando serviço. Quano 1 tem preenchido, quando zero não tem nada.
</text>
  </threadedComment>
  <threadedComment ref="C442" dT="2023-07-20T17:36:38.00" personId="{301C5B3F-6FC0-4F84-AF85-634639713B45}" id="{B63C2642-21CC-4CFB-9564-97963923DB85}">
    <text xml:space="preserve">O número 1 neste campo quer dizer que tem linha preenchida inicando serviço. Quano 1 tem preenchido, quando zero não tem nada.
</text>
  </threadedComment>
  <threadedComment ref="C443" dT="2023-07-20T17:36:38.00" personId="{301C5B3F-6FC0-4F84-AF85-634639713B45}" id="{67C27120-FD42-4120-B5A9-6BF2233E6B45}">
    <text xml:space="preserve">O número 1 neste campo quer dizer que tem linha preenchida inicando serviço. Quano 1 tem preenchido, quando zero não tem nada.
</text>
  </threadedComment>
  <threadedComment ref="C444" dT="2023-07-20T17:36:38.00" personId="{301C5B3F-6FC0-4F84-AF85-634639713B45}" id="{64C5D06B-11E8-4DB3-B8AA-9DF4AD22BE12}">
    <text xml:space="preserve">O número 1 neste campo quer dizer que tem linha preenchida inicando serviço. Quano 1 tem preenchido, quando zero não tem nada.
</text>
  </threadedComment>
  <threadedComment ref="C445" dT="2023-07-20T17:36:38.00" personId="{301C5B3F-6FC0-4F84-AF85-634639713B45}" id="{2BEE5D42-7B33-4B53-97B6-89D7EBD8ECE0}">
    <text xml:space="preserve">O número 1 neste campo quer dizer que tem linha preenchida inicando serviço. Quano 1 tem preenchido, quando zero não tem nada.
</text>
  </threadedComment>
  <threadedComment ref="C446" dT="2023-07-20T17:36:38.00" personId="{301C5B3F-6FC0-4F84-AF85-634639713B45}" id="{BC080E12-00DA-4143-8BFA-3150FD448A71}">
    <text xml:space="preserve">O número 1 neste campo quer dizer que tem linha preenchida inicando serviço. Quano 1 tem preenchido, quando zero não tem nada.
</text>
  </threadedComment>
  <threadedComment ref="C447" dT="2023-07-20T17:36:38.00" personId="{301C5B3F-6FC0-4F84-AF85-634639713B45}" id="{6F89160A-46CF-492D-A578-053936CD5798}">
    <text xml:space="preserve">O número 1 neste campo quer dizer que tem linha preenchida inicando serviço. Quano 1 tem preenchido, quando zero não tem nada.
</text>
  </threadedComment>
  <threadedComment ref="C448" dT="2023-07-20T17:36:38.00" personId="{301C5B3F-6FC0-4F84-AF85-634639713B45}" id="{6E0877E3-5534-4C2C-946A-C0F0F5315132}">
    <text xml:space="preserve">O número 1 neste campo quer dizer que tem linha preenchida inicando serviço. Quano 1 tem preenchido, quando zero não tem nada.
</text>
  </threadedComment>
  <threadedComment ref="C449" dT="2023-07-20T17:36:38.00" personId="{301C5B3F-6FC0-4F84-AF85-634639713B45}" id="{DDDAB98F-3578-4B08-B5F9-50514AB02503}">
    <text xml:space="preserve">O número 1 neste campo quer dizer que tem linha preenchida inicando serviço. Quano 1 tem preenchido, quando zero não tem nada.
</text>
  </threadedComment>
  <threadedComment ref="C450" dT="2023-07-20T17:36:38.00" personId="{301C5B3F-6FC0-4F84-AF85-634639713B45}" id="{30AB521F-CCC7-4170-9CBB-AE0EBAA18B2E}">
    <text xml:space="preserve">O número 1 neste campo quer dizer que tem linha preenchida inicando serviço. Quano 1 tem preenchido, quando zero não tem nada.
</text>
  </threadedComment>
  <threadedComment ref="C451" dT="2023-07-20T17:36:38.00" personId="{301C5B3F-6FC0-4F84-AF85-634639713B45}" id="{CA7A8F95-7508-465A-81B0-4D397E37C23E}">
    <text xml:space="preserve">O número 1 neste campo quer dizer que tem linha preenchida inicando serviço. Quano 1 tem preenchido, quando zero não tem nada.
</text>
  </threadedComment>
  <threadedComment ref="C452" dT="2023-07-20T17:36:38.00" personId="{301C5B3F-6FC0-4F84-AF85-634639713B45}" id="{67D9C1D1-9445-49AD-A88E-69D31F41E371}">
    <text xml:space="preserve">O número 1 neste campo quer dizer que tem linha preenchida inicando serviço. Quano 1 tem preenchido, quando zero não tem nada.
</text>
  </threadedComment>
  <threadedComment ref="C453" dT="2023-07-20T17:36:38.00" personId="{301C5B3F-6FC0-4F84-AF85-634639713B45}" id="{7EA1A116-F9C2-4D4A-B701-66299233EB27}">
    <text xml:space="preserve">O número 1 neste campo quer dizer que tem linha preenchida inicando serviço. Quano 1 tem preenchido, quando zero não tem nada.
</text>
  </threadedComment>
  <threadedComment ref="C454" dT="2023-07-20T17:36:38.00" personId="{301C5B3F-6FC0-4F84-AF85-634639713B45}" id="{813B3002-5585-4C82-96CA-30067E784A57}">
    <text xml:space="preserve">O número 1 neste campo quer dizer que tem linha preenchida inicando serviço. Quano 1 tem preenchido, quando zero não tem nada.
</text>
  </threadedComment>
  <threadedComment ref="C455" dT="2023-07-20T17:36:38.00" personId="{301C5B3F-6FC0-4F84-AF85-634639713B45}" id="{A3A1C005-4C78-400C-AA5A-C595A8F6B0FA}">
    <text xml:space="preserve">O número 1 neste campo quer dizer que tem linha preenchida inicando serviço. Quano 1 tem preenchido, quando zero não tem nada.
</text>
  </threadedComment>
  <threadedComment ref="C456" dT="2023-07-20T17:36:38.00" personId="{301C5B3F-6FC0-4F84-AF85-634639713B45}" id="{74450252-8B7A-475A-917F-12C7F1B0D68C}">
    <text xml:space="preserve">O número 1 neste campo quer dizer que tem linha preenchida inicando serviço. Quano 1 tem preenchido, quando zero não tem nada.
</text>
  </threadedComment>
  <threadedComment ref="C457" dT="2023-07-20T17:36:38.00" personId="{301C5B3F-6FC0-4F84-AF85-634639713B45}" id="{AC60B2BB-BB29-48CD-BD6B-BCDFB7BB2573}">
    <text xml:space="preserve">O número 1 neste campo quer dizer que tem linha preenchida inicando serviço. Quano 1 tem preenchido, quando zero não tem nada.
</text>
  </threadedComment>
  <threadedComment ref="C458" dT="2023-07-20T17:36:38.00" personId="{301C5B3F-6FC0-4F84-AF85-634639713B45}" id="{447AB99D-5990-4E4F-B6AE-945A697BA192}">
    <text xml:space="preserve">O número 1 neste campo quer dizer que tem linha preenchida inicando serviço. Quano 1 tem preenchido, quando zero não tem nada.
</text>
  </threadedComment>
  <threadedComment ref="C459" dT="2023-07-20T17:36:38.00" personId="{301C5B3F-6FC0-4F84-AF85-634639713B45}" id="{DE6A425A-2D6F-4EAA-B561-A07FE2DB3EFB}">
    <text xml:space="preserve">O número 1 neste campo quer dizer que tem linha preenchida inicando serviço. Quano 1 tem preenchido, quando zero não tem nada.
</text>
  </threadedComment>
  <threadedComment ref="C460" dT="2023-07-20T17:36:38.00" personId="{301C5B3F-6FC0-4F84-AF85-634639713B45}" id="{28BE9BCC-31FA-4FCA-8DC1-514102CED30C}">
    <text xml:space="preserve">O número 1 neste campo quer dizer que tem linha preenchida inicando serviço. Quano 1 tem preenchido, quando zero não tem nada.
</text>
  </threadedComment>
  <threadedComment ref="C461" dT="2023-07-20T17:36:38.00" personId="{301C5B3F-6FC0-4F84-AF85-634639713B45}" id="{036C6F1C-3A20-4684-BEA8-C601348AA79A}">
    <text xml:space="preserve">O número 1 neste campo quer dizer que tem linha preenchida inicando serviço. Quano 1 tem preenchido, quando zero não tem nada.
</text>
  </threadedComment>
  <threadedComment ref="C462" dT="2023-07-20T17:36:38.00" personId="{301C5B3F-6FC0-4F84-AF85-634639713B45}" id="{8F1E6D93-9B6D-42AE-8520-14B4A46085D4}">
    <text xml:space="preserve">O número 1 neste campo quer dizer que tem linha preenchida inicando serviço. Quano 1 tem preenchido, quando zero não tem nada.
</text>
  </threadedComment>
  <threadedComment ref="C463" dT="2023-07-20T17:36:38.00" personId="{301C5B3F-6FC0-4F84-AF85-634639713B45}" id="{CED7A4E6-02ED-4C4D-ACEF-2C5BC8702255}">
    <text xml:space="preserve">O número 1 neste campo quer dizer que tem linha preenchida inicando serviço. Quano 1 tem preenchido, quando zero não tem nada.
</text>
  </threadedComment>
  <threadedComment ref="C464" dT="2023-07-20T17:36:38.00" personId="{301C5B3F-6FC0-4F84-AF85-634639713B45}" id="{062B4CD5-DB08-4E76-B5EF-F66317E81501}">
    <text xml:space="preserve">O número 1 neste campo quer dizer que tem linha preenchida inicando serviço. Quano 1 tem preenchido, quando zero não tem nada.
</text>
  </threadedComment>
  <threadedComment ref="C465" dT="2023-07-20T17:36:38.00" personId="{301C5B3F-6FC0-4F84-AF85-634639713B45}" id="{3D7F09E7-36EA-4764-8270-F331822D79F8}">
    <text xml:space="preserve">O número 1 neste campo quer dizer que tem linha preenchida inicando serviço. Quano 1 tem preenchido, quando zero não tem nada.
</text>
  </threadedComment>
  <threadedComment ref="C466" dT="2023-07-20T17:36:38.00" personId="{301C5B3F-6FC0-4F84-AF85-634639713B45}" id="{37CFFF18-6735-4A94-A499-C1F8086872F2}">
    <text xml:space="preserve">O número 1 neste campo quer dizer que tem linha preenchida inicando serviço. Quano 1 tem preenchido, quando zero não tem nada.
</text>
  </threadedComment>
  <threadedComment ref="C467" dT="2023-07-20T17:36:38.00" personId="{301C5B3F-6FC0-4F84-AF85-634639713B45}" id="{3345F3D6-DF56-4F4D-BD56-69BABFB1AE76}">
    <text xml:space="preserve">O número 1 neste campo quer dizer que tem linha preenchida inicando serviço. Quano 1 tem preenchido, quando zero não tem nada.
</text>
  </threadedComment>
  <threadedComment ref="C468" dT="2023-07-20T17:36:38.00" personId="{301C5B3F-6FC0-4F84-AF85-634639713B45}" id="{966D66C3-6337-45E9-9D7A-C6F6237C32B3}">
    <text xml:space="preserve">O número 1 neste campo quer dizer que tem linha preenchida inicando serviço. Quano 1 tem preenchido, quando zero não tem nada.
</text>
  </threadedComment>
  <threadedComment ref="C469" dT="2023-07-20T17:36:38.00" personId="{301C5B3F-6FC0-4F84-AF85-634639713B45}" id="{52DA0235-554B-4F9B-B035-4AEDDC8C7472}">
    <text xml:space="preserve">O número 1 neste campo quer dizer que tem linha preenchida inicando serviço. Quano 1 tem preenchido, quando zero não tem nada.
</text>
  </threadedComment>
  <threadedComment ref="C470" dT="2023-07-20T17:36:38.00" personId="{301C5B3F-6FC0-4F84-AF85-634639713B45}" id="{639793A8-C43F-4348-9D50-176ECF4016C6}">
    <text xml:space="preserve">O número 1 neste campo quer dizer que tem linha preenchida inicando serviço. Quano 1 tem preenchido, quando zero não tem nada.
</text>
  </threadedComment>
  <threadedComment ref="C471" dT="2023-07-20T17:36:38.00" personId="{301C5B3F-6FC0-4F84-AF85-634639713B45}" id="{537B5C08-E21F-494F-9ACE-EA305A72BEB8}">
    <text xml:space="preserve">O número 1 neste campo quer dizer que tem linha preenchida inicando serviço. Quano 1 tem preenchido, quando zero não tem nada.
</text>
  </threadedComment>
  <threadedComment ref="C472" dT="2023-07-20T17:36:38.00" personId="{301C5B3F-6FC0-4F84-AF85-634639713B45}" id="{325F74FA-6756-46F9-931C-599DBB0151F0}">
    <text xml:space="preserve">O número 1 neste campo quer dizer que tem linha preenchida inicando serviço. Quano 1 tem preenchido, quando zero não tem nada.
</text>
  </threadedComment>
  <threadedComment ref="C473" dT="2023-07-20T17:36:38.00" personId="{301C5B3F-6FC0-4F84-AF85-634639713B45}" id="{5DDA825D-0D1E-4584-B906-BC934A780268}">
    <text xml:space="preserve">O número 1 neste campo quer dizer que tem linha preenchida inicando serviço. Quano 1 tem preenchido, quando zero não tem nada.
</text>
  </threadedComment>
  <threadedComment ref="C474" dT="2023-07-20T17:36:38.00" personId="{301C5B3F-6FC0-4F84-AF85-634639713B45}" id="{EAB5CF93-0D0D-42FA-84FE-82E243B99A36}">
    <text xml:space="preserve">O número 1 neste campo quer dizer que tem linha preenchida inicando serviço. Quano 1 tem preenchido, quando zero não tem nada.
</text>
  </threadedComment>
  <threadedComment ref="C475" dT="2023-07-20T17:36:38.00" personId="{301C5B3F-6FC0-4F84-AF85-634639713B45}" id="{EC2CC7F7-3E8A-4613-89B4-FC9FD18B52F6}">
    <text xml:space="preserve">O número 1 neste campo quer dizer que tem linha preenchida inicando serviço. Quano 1 tem preenchido, quando zero não tem nada.
</text>
  </threadedComment>
  <threadedComment ref="C476" dT="2023-07-20T17:36:38.00" personId="{301C5B3F-6FC0-4F84-AF85-634639713B45}" id="{8C36318F-C455-4C91-9463-5FFFEA3CCB94}">
    <text xml:space="preserve">O número 1 neste campo quer dizer que tem linha preenchida inicando serviço. Quano 1 tem preenchido, quando zero não tem nada.
</text>
  </threadedComment>
  <threadedComment ref="C477" dT="2023-07-20T17:36:38.00" personId="{301C5B3F-6FC0-4F84-AF85-634639713B45}" id="{88807B0E-7EF1-413B-96B2-B64A3AF70639}">
    <text xml:space="preserve">O número 1 neste campo quer dizer que tem linha preenchida inicando serviço. Quano 1 tem preenchido, quando zero não tem nada.
</text>
  </threadedComment>
  <threadedComment ref="C478" dT="2023-07-20T17:36:38.00" personId="{301C5B3F-6FC0-4F84-AF85-634639713B45}" id="{61C5C5C1-3AA4-4109-9FDF-712F9F86F228}">
    <text xml:space="preserve">O número 1 neste campo quer dizer que tem linha preenchida inicando serviço. Quano 1 tem preenchido, quando zero não tem nada.
</text>
  </threadedComment>
  <threadedComment ref="C479" dT="2023-07-20T17:36:38.00" personId="{301C5B3F-6FC0-4F84-AF85-634639713B45}" id="{C577CEB8-27FA-43CD-AC63-0EF6AF1883D3}">
    <text xml:space="preserve">O número 1 neste campo quer dizer que tem linha preenchida inicando serviço. Quano 1 tem preenchido, quando zero não tem nada.
</text>
  </threadedComment>
  <threadedComment ref="C480" dT="2023-07-20T17:36:38.00" personId="{301C5B3F-6FC0-4F84-AF85-634639713B45}" id="{53BB4117-4728-4581-8E44-A749759DA841}">
    <text xml:space="preserve">O número 1 neste campo quer dizer que tem linha preenchida inicando serviço. Quano 1 tem preenchido, quando zero não tem nada.
</text>
  </threadedComment>
  <threadedComment ref="C481" dT="2023-07-20T17:36:38.00" personId="{301C5B3F-6FC0-4F84-AF85-634639713B45}" id="{37E6F3E3-DC9B-4B8D-8DF0-67092C4184AE}">
    <text xml:space="preserve">O número 1 neste campo quer dizer que tem linha preenchida inicando serviço. Quano 1 tem preenchido, quando zero não tem nada.
</text>
  </threadedComment>
  <threadedComment ref="C482" dT="2023-07-20T17:36:38.00" personId="{301C5B3F-6FC0-4F84-AF85-634639713B45}" id="{43095F46-896E-4510-9F60-DE00BB330D8F}">
    <text xml:space="preserve">O número 1 neste campo quer dizer que tem linha preenchida inicando serviço. Quano 1 tem preenchido, quando zero não tem nada.
</text>
  </threadedComment>
  <threadedComment ref="C483" dT="2023-07-20T17:36:38.00" personId="{301C5B3F-6FC0-4F84-AF85-634639713B45}" id="{B16AF617-9B69-4BAC-902E-62C00C876052}">
    <text xml:space="preserve">O número 1 neste campo quer dizer que tem linha preenchida inicando serviço. Quano 1 tem preenchido, quando zero não tem nada.
</text>
  </threadedComment>
  <threadedComment ref="C484" dT="2023-07-20T17:36:38.00" personId="{301C5B3F-6FC0-4F84-AF85-634639713B45}" id="{E0A16DD9-B320-453A-87E7-23ABC85594D8}">
    <text xml:space="preserve">O número 1 neste campo quer dizer que tem linha preenchida inicando serviço. Quano 1 tem preenchido, quando zero não tem nada.
</text>
  </threadedComment>
  <threadedComment ref="AZ493" dT="2023-07-26T19:07:57.97" personId="{301C5B3F-6FC0-4F84-AF85-634639713B45}" id="{E34B69E2-BDAB-4BAB-84FC-32CB5CA813AA}">
    <text xml:space="preserve">FOI COLOCADO NA FORMULA O SOMATÓRIO DO PÓS 26 E DEPOIS O SOMATÓRIO DOS OUTROS ANOS
</text>
  </threadedComment>
  <threadedComment ref="CR493" dT="2023-07-26T19:07:57.97" personId="{301C5B3F-6FC0-4F84-AF85-634639713B45}" id="{DBA0BD2A-C614-4DD9-869F-365EAE9241E4}">
    <text xml:space="preserve">FOI COLOCADO NA FORMULA O SOMATÓRIO DO PÓS 26 E DEPOIS O SOMATÓRIO DOS OUTROS ANOS
</text>
  </threadedComment>
  <threadedComment ref="EJ493" dT="2023-07-26T19:07:57.97" personId="{301C5B3F-6FC0-4F84-AF85-634639713B45}" id="{932A756E-BD3D-4727-B42E-24895E8D1FDD}">
    <text xml:space="preserve">FOI COLOCADO NA FORMULA O SOMATÓRIO DO PÓS 26 E DEPOIS O SOMATÓRIO DOS OUTROS ANOS
</text>
  </threadedComment>
  <threadedComment ref="GB493" dT="2023-07-26T19:07:57.97" personId="{301C5B3F-6FC0-4F84-AF85-634639713B45}" id="{3ED3FD44-4652-4068-A19D-A736C0938428}">
    <text xml:space="preserve">FOI COLOCADO NA FORMULA O SOMATÓRIO DO PÓS 26 E DEPOIS O SOMATÓRIO DOS OUTROS ANOS
</text>
  </threadedComment>
  <threadedComment ref="HT493" dT="2023-07-26T19:07:57.97" personId="{301C5B3F-6FC0-4F84-AF85-634639713B45}" id="{AFEE4839-30EA-4210-AD28-4604C46647E5}">
    <text xml:space="preserve">FOI COLOCADO NA FORMULA O SOMATÓRIO DO PÓS 26 E DEPOIS O SOMATÓRIO DOS OUTROS ANOS
</text>
  </threadedComment>
  <threadedComment ref="JL493" dT="2023-07-26T19:07:57.97" personId="{301C5B3F-6FC0-4F84-AF85-634639713B45}" id="{510D5376-A38D-4B82-8610-D42CB16F678A}">
    <text xml:space="preserve">FOI COLOCADO NA FORMULA O SOMATÓRIO DO PÓS 26 E DEPOIS O SOMATÓRIO DOS OUTROS ANOS
</text>
  </threadedComment>
  <threadedComment ref="C495" dT="2023-07-20T17:36:38.00" personId="{301C5B3F-6FC0-4F84-AF85-634639713B45}" id="{B0534573-9FAA-410A-8F34-C4068200AADD}">
    <text xml:space="preserve">O número 1 neste campo quer dizer que tem linha preenchida inicando serviço. Quano 1 tem preenchido, quando zero não tem nada.
</text>
  </threadedComment>
  <threadedComment ref="C496" dT="2023-07-20T17:36:38.00" personId="{301C5B3F-6FC0-4F84-AF85-634639713B45}" id="{C02692C4-547D-4766-B9D6-3DFED7B64DA3}">
    <text xml:space="preserve">O número 1 neste campo quer dizer que tem linha preenchida inicando serviço. Quano 1 tem preenchido, quando zero não tem nada.
</text>
  </threadedComment>
  <threadedComment ref="C497" dT="2023-07-20T17:36:38.00" personId="{301C5B3F-6FC0-4F84-AF85-634639713B45}" id="{76B3952C-EFF5-4ED1-AB33-987FA3068D37}">
    <text xml:space="preserve">O número 1 neste campo quer dizer que tem linha preenchida inicando serviço. Quano 1 tem preenchido, quando zero não tem nada.
</text>
  </threadedComment>
  <threadedComment ref="C498" dT="2023-07-20T17:36:38.00" personId="{301C5B3F-6FC0-4F84-AF85-634639713B45}" id="{252864A6-E5D0-4E4B-88B7-5D487CA701A8}">
    <text xml:space="preserve">O número 1 neste campo quer dizer que tem linha preenchida inicando serviço. Quano 1 tem preenchido, quando zero não tem nada.
</text>
  </threadedComment>
  <threadedComment ref="CY498" dT="2023-11-23T15:13:23.12" personId="{301C5B3F-6FC0-4F84-AF85-634639713B45}" id="{CE3D110A-6619-4708-8CA1-2C79078F60B9}">
    <text>Como se trata de complementação de obra, ficou na faixa de custo de 20 mi</text>
  </threadedComment>
  <threadedComment ref="C499" dT="2023-07-20T17:36:38.00" personId="{301C5B3F-6FC0-4F84-AF85-634639713B45}" id="{3A078849-6A96-4F0B-B65E-9C491E987CCA}">
    <text xml:space="preserve">O número 1 neste campo quer dizer que tem linha preenchida inicando serviço. Quano 1 tem preenchido, quando zero não tem nada.
</text>
  </threadedComment>
  <threadedComment ref="CY499" dT="2023-11-23T15:13:23.12" personId="{301C5B3F-6FC0-4F84-AF85-634639713B45}" id="{86E6C2E0-5408-4FCC-85E0-FF40083AA117}">
    <text>Como se trata de complementação de obra, ficou na faixa de custo de 20 mi</text>
  </threadedComment>
  <threadedComment ref="C500" dT="2023-07-20T17:36:38.00" personId="{301C5B3F-6FC0-4F84-AF85-634639713B45}" id="{CEEDFB23-249F-4C2C-B472-A31B90297D98}">
    <text xml:space="preserve">O número 1 neste campo quer dizer que tem linha preenchida inicando serviço. Quano 1 tem preenchido, quando zero não tem nada.
</text>
  </threadedComment>
  <threadedComment ref="CY500" dT="2023-11-23T15:13:23.12" personId="{301C5B3F-6FC0-4F84-AF85-634639713B45}" id="{287251ED-E17D-4D29-A1D2-00AD0F88A59D}">
    <text>Como se trata de complementação de obra, ficou na faixa de custo de 20 mi</text>
  </threadedComment>
  <threadedComment ref="C501" dT="2023-07-20T17:36:38.00" personId="{301C5B3F-6FC0-4F84-AF85-634639713B45}" id="{468A8EE2-D583-43EA-AAEF-8D2FA7D12832}">
    <text xml:space="preserve">O número 1 neste campo quer dizer que tem linha preenchida inicando serviço. Quano 1 tem preenchido, quando zero não tem nada.
</text>
  </threadedComment>
  <threadedComment ref="CY501" dT="2023-11-23T15:13:23.12" personId="{301C5B3F-6FC0-4F84-AF85-634639713B45}" id="{A6132A46-1E87-4A43-800A-21F68AA8195A}">
    <text>Como se trata de complementação de obra, ficou na faixa de custo de 20 mi</text>
  </threadedComment>
  <threadedComment ref="C502" dT="2023-07-20T17:36:38.00" personId="{301C5B3F-6FC0-4F84-AF85-634639713B45}" id="{B8B11C49-C2E0-4402-8644-26A11AA84B7C}">
    <text xml:space="preserve">O número 1 neste campo quer dizer que tem linha preenchida inicando serviço. Quano 1 tem preenchido, quando zero não tem nada.
</text>
  </threadedComment>
  <threadedComment ref="CY502" dT="2023-11-23T15:13:23.12" personId="{301C5B3F-6FC0-4F84-AF85-634639713B45}" id="{D9060595-2645-4698-B9F5-AEC50B161362}">
    <text>Como se trata de complementação de obra, ficou na faixa de custo de 20 mi</text>
  </threadedComment>
  <threadedComment ref="C503" dT="2023-07-20T17:36:38.00" personId="{301C5B3F-6FC0-4F84-AF85-634639713B45}" id="{C5E0EE20-2BF1-410A-9E6D-46C49EA8D2DF}">
    <text xml:space="preserve">O número 1 neste campo quer dizer que tem linha preenchida inicando serviço. Quano 1 tem preenchido, quando zero não tem nada.
</text>
  </threadedComment>
  <threadedComment ref="CY503" dT="2023-11-23T15:13:23.12" personId="{301C5B3F-6FC0-4F84-AF85-634639713B45}" id="{773F4A27-BF74-4CF2-8B79-232905B0D697}">
    <text>Como se trata de complementação de obra, ficou na faixa de custo de 20 mi</text>
  </threadedComment>
  <threadedComment ref="C504" dT="2023-07-20T17:36:38.00" personId="{301C5B3F-6FC0-4F84-AF85-634639713B45}" id="{98EEF918-CF90-411E-A533-88A904E69970}">
    <text xml:space="preserve">O número 1 neste campo quer dizer que tem linha preenchida inicando serviço. Quano 1 tem preenchido, quando zero não tem nada.
</text>
  </threadedComment>
  <threadedComment ref="CY504" dT="2023-11-23T15:13:23.12" personId="{301C5B3F-6FC0-4F84-AF85-634639713B45}" id="{F95E519A-E8C4-4BA2-9F74-D81122461772}">
    <text>Como se trata de complementação de obra, ficou na faixa de custo de 20 mi</text>
  </threadedComment>
  <threadedComment ref="C505" dT="2023-07-20T17:36:38.00" personId="{301C5B3F-6FC0-4F84-AF85-634639713B45}" id="{8C3EC95A-850E-4AD5-AC37-6F29926CA9A7}">
    <text xml:space="preserve">O número 1 neste campo quer dizer que tem linha preenchida inicando serviço. Quano 1 tem preenchido, quando zero não tem nada.
</text>
  </threadedComment>
  <threadedComment ref="CY505" dT="2023-11-23T15:13:23.12" personId="{301C5B3F-6FC0-4F84-AF85-634639713B45}" id="{D5B9114C-9A9F-43F0-9984-A137289C4228}">
    <text>Como se trata de complementação de obra, ficou na faixa de custo de 20 mi</text>
  </threadedComment>
  <threadedComment ref="C507" dT="2023-07-20T17:36:38.00" personId="{301C5B3F-6FC0-4F84-AF85-634639713B45}" id="{7052781F-AE00-4B68-8553-94CDED25A0CB}">
    <text xml:space="preserve">O número 1 neste campo quer dizer que tem linha preenchida inicando serviço. Quano 1 tem preenchido, quando zero não tem nada.
</text>
  </threadedComment>
  <threadedComment ref="EQ507" dT="2023-11-17T14:53:37.82" personId="{301C5B3F-6FC0-4F84-AF85-634639713B45}" id="{566C69BD-AB29-48C4-94D8-699AB55C8218}">
    <text>Trata-se de duplicação do contorno. Então o custo passou a ser de duplicação</text>
  </threadedComment>
  <threadedComment ref="C508" dT="2023-07-20T17:36:38.00" personId="{301C5B3F-6FC0-4F84-AF85-634639713B45}" id="{019D959A-D86A-44B5-B6C6-71FBDF43DD5E}">
    <text xml:space="preserve">O número 1 neste campo quer dizer que tem linha preenchida inicando serviço. Quano 1 tem preenchido, quando zero não tem nada.
</text>
  </threadedComment>
  <threadedComment ref="C509" dT="2023-07-20T17:36:38.00" personId="{301C5B3F-6FC0-4F84-AF85-634639713B45}" id="{7CC62A32-C964-41B6-9A29-D595B64B4668}">
    <text xml:space="preserve">O número 1 neste campo quer dizer que tem linha preenchida inicando serviço. Quano 1 tem preenchido, quando zero não tem nada.
</text>
  </threadedComment>
  <threadedComment ref="C510" dT="2023-07-20T17:36:38.00" personId="{301C5B3F-6FC0-4F84-AF85-634639713B45}" id="{C65B73AF-267E-4DCA-B9D5-E20F4A0307CD}">
    <text xml:space="preserve">O número 1 neste campo quer dizer que tem linha preenchida inicando serviço. Quano 1 tem preenchido, quando zero não tem nada.
</text>
  </threadedComment>
  <threadedComment ref="C511" dT="2023-07-20T17:36:38.00" personId="{301C5B3F-6FC0-4F84-AF85-634639713B45}" id="{15EB90F9-A39A-4493-8EFC-FFB560DB9092}">
    <text xml:space="preserve">O número 1 neste campo quer dizer que tem linha preenchida inicando serviço. Quano 1 tem preenchido, quando zero não tem nada.
</text>
  </threadedComment>
  <threadedComment ref="C512" dT="2023-07-20T17:36:38.00" personId="{301C5B3F-6FC0-4F84-AF85-634639713B45}" id="{B97123EC-C3CC-4425-9B78-BAAA4F3BE918}">
    <text xml:space="preserve">O número 1 neste campo quer dizer que tem linha preenchida inicando serviço. Quano 1 tem preenchido, quando zero não tem nada.
</text>
  </threadedComment>
  <threadedComment ref="C513" dT="2023-07-20T17:36:38.00" personId="{301C5B3F-6FC0-4F84-AF85-634639713B45}" id="{25C61C7B-B86F-4057-9F25-0DDB698294C3}">
    <text xml:space="preserve">O número 1 neste campo quer dizer que tem linha preenchida inicando serviço. Quano 1 tem preenchido, quando zero não tem nada.
</text>
  </threadedComment>
  <threadedComment ref="C514" dT="2023-07-20T17:36:38.00" personId="{301C5B3F-6FC0-4F84-AF85-634639713B45}" id="{60728952-429D-4BF2-BE55-D86DDD995570}">
    <text xml:space="preserve">O número 1 neste campo quer dizer que tem linha preenchida inicando serviço. Quano 1 tem preenchido, quando zero não tem nada.
</text>
  </threadedComment>
  <threadedComment ref="C515" dT="2023-07-20T17:36:38.00" personId="{301C5B3F-6FC0-4F84-AF85-634639713B45}" id="{C43B932C-ADF8-4DF6-BA57-E82D140F4A27}">
    <text xml:space="preserve">O número 1 neste campo quer dizer que tem linha preenchida inicando serviço. Quano 1 tem preenchido, quando zero não tem nada.
</text>
  </threadedComment>
  <threadedComment ref="C516" dT="2023-07-20T17:36:38.00" personId="{301C5B3F-6FC0-4F84-AF85-634639713B45}" id="{B218A61C-A8D7-455C-94A3-B25D1B82FB19}">
    <text xml:space="preserve">O número 1 neste campo quer dizer que tem linha preenchida inicando serviço. Quano 1 tem preenchido, quando zero não tem nada.
</text>
  </threadedComment>
  <threadedComment ref="C517" dT="2023-07-20T17:36:38.00" personId="{301C5B3F-6FC0-4F84-AF85-634639713B45}" id="{ADE63DB5-EA7B-4951-A23F-8255BDC643F9}">
    <text xml:space="preserve">O número 1 neste campo quer dizer que tem linha preenchida inicando serviço. Quano 1 tem preenchido, quando zero não tem nada.
</text>
  </threadedComment>
  <threadedComment ref="C518" dT="2023-07-20T17:36:38.00" personId="{301C5B3F-6FC0-4F84-AF85-634639713B45}" id="{5C9C9FB7-A8B1-45B2-A788-C7D5FEED5A35}">
    <text xml:space="preserve">O número 1 neste campo quer dizer que tem linha preenchida inicando serviço. Quano 1 tem preenchido, quando zero não tem nada.
</text>
  </threadedComment>
  <threadedComment ref="C519" dT="2023-07-20T17:36:38.00" personId="{301C5B3F-6FC0-4F84-AF85-634639713B45}" id="{84D611BA-9207-4E61-82CF-77F75C15DB98}">
    <text xml:space="preserve">O número 1 neste campo quer dizer que tem linha preenchida inicando serviço. Quano 1 tem preenchido, quando zero não tem nada.
</text>
  </threadedComment>
  <threadedComment ref="C520" dT="2023-07-20T17:36:38.00" personId="{301C5B3F-6FC0-4F84-AF85-634639713B45}" id="{4FC85721-D3B4-407C-BD08-DBE62FA87B3A}">
    <text xml:space="preserve">O número 1 neste campo quer dizer que tem linha preenchida inicando serviço. Quano 1 tem preenchido, quando zero não tem nada.
</text>
  </threadedComment>
  <threadedComment ref="C521" dT="2023-07-20T17:36:38.00" personId="{301C5B3F-6FC0-4F84-AF85-634639713B45}" id="{CFD0BF8F-01A4-40E2-BF87-B326DDCCFC75}">
    <text xml:space="preserve">O número 1 neste campo quer dizer que tem linha preenchida inicando serviço. Quano 1 tem preenchido, quando zero não tem nada.
</text>
  </threadedComment>
  <threadedComment ref="C522" dT="2023-07-20T17:36:38.00" personId="{301C5B3F-6FC0-4F84-AF85-634639713B45}" id="{28620B4C-5314-4CDE-82C7-CB5CEC7EEF23}">
    <text xml:space="preserve">O número 1 neste campo quer dizer que tem linha preenchida inicando serviço. Quano 1 tem preenchido, quando zero não tem nada.
</text>
  </threadedComment>
  <threadedComment ref="C523" dT="2023-07-20T17:36:38.00" personId="{301C5B3F-6FC0-4F84-AF85-634639713B45}" id="{B8B939B7-BEBE-4007-ACAC-D82D9B89D494}">
    <text xml:space="preserve">O número 1 neste campo quer dizer que tem linha preenchida inicando serviço. Quano 1 tem preenchido, quando zero não tem nada.
</text>
  </threadedComment>
  <threadedComment ref="C524" dT="2023-07-20T17:36:38.00" personId="{301C5B3F-6FC0-4F84-AF85-634639713B45}" id="{72379B2A-A86E-4905-9E01-E8780C5F5083}">
    <text xml:space="preserve">O número 1 neste campo quer dizer que tem linha preenchida inicando serviço. Quano 1 tem preenchido, quando zero não tem nada.
</text>
  </threadedComment>
  <threadedComment ref="AZ525" dT="2023-07-26T19:07:57.97" personId="{301C5B3F-6FC0-4F84-AF85-634639713B45}" id="{F2AF1050-2EF8-4F3F-B2F1-C7683F004FD0}">
    <text xml:space="preserve">FOI COLOCADO NA FORMULA O SOMATÓRIO DO PÓS 26 E DEPOIS O SOMATÓRIO DOS OUTROS ANOS
</text>
  </threadedComment>
  <threadedComment ref="CR525" dT="2023-07-26T19:07:57.97" personId="{301C5B3F-6FC0-4F84-AF85-634639713B45}" id="{12B9C58C-171A-4428-A34A-44410DAF180C}">
    <text xml:space="preserve">FOI COLOCADO NA FORMULA O SOMATÓRIO DO PÓS 26 E DEPOIS O SOMATÓRIO DOS OUTROS ANOS
</text>
  </threadedComment>
  <threadedComment ref="EJ525" dT="2023-07-26T19:07:57.97" personId="{301C5B3F-6FC0-4F84-AF85-634639713B45}" id="{0D1A818B-EA1E-4C11-B001-FED23778B04F}">
    <text xml:space="preserve">FOI COLOCADO NA FORMULA O SOMATÓRIO DO PÓS 26 E DEPOIS O SOMATÓRIO DOS OUTROS ANOS
</text>
  </threadedComment>
  <threadedComment ref="GB525" dT="2023-07-26T19:07:57.97" personId="{301C5B3F-6FC0-4F84-AF85-634639713B45}" id="{90D5B9C2-4FDD-42AC-AD97-1F59873F2B51}">
    <text xml:space="preserve">FOI COLOCADO NA FORMULA O SOMATÓRIO DO PÓS 26 E DEPOIS O SOMATÓRIO DOS OUTROS ANOS
</text>
  </threadedComment>
  <threadedComment ref="HT525" dT="2023-07-26T19:07:57.97" personId="{301C5B3F-6FC0-4F84-AF85-634639713B45}" id="{87F01DEC-F636-4CD5-A3A9-C330BF397C2E}">
    <text xml:space="preserve">FOI COLOCADO NA FORMULA O SOMATÓRIO DO PÓS 26 E DEPOIS O SOMATÓRIO DOS OUTROS ANOS
</text>
  </threadedComment>
  <threadedComment ref="JL525" dT="2023-07-26T19:07:57.97" personId="{301C5B3F-6FC0-4F84-AF85-634639713B45}" id="{B9E467C0-94E5-4C6B-9AEF-4D946B3DF2D3}">
    <text xml:space="preserve">FOI COLOCADO NA FORMULA O SOMATÓRIO DO PÓS 26 E DEPOIS O SOMATÓRIO DOS OUTROS ANOS
</text>
  </threadedComment>
  <threadedComment ref="C527" dT="2023-07-20T17:36:38.00" personId="{301C5B3F-6FC0-4F84-AF85-634639713B45}" id="{1DD36DC1-9DD2-4D1B-9063-FD9D78906054}">
    <text xml:space="preserve">O número 1 neste campo quer dizer que tem linha preenchida inicando serviço. Quano 1 tem preenchido, quando zero não tem nada.
</text>
  </threadedComment>
  <threadedComment ref="CY527" dT="2023-11-24T19:58:03.17" personId="{301C5B3F-6FC0-4F84-AF85-634639713B45}" id="{86DDED06-04E8-40A5-B867-D53D20E4676A}">
    <text xml:space="preserve">Parcial foi colocado no valor de 20 mi Parcial foi colocado no valor de 20 mi
</text>
  </threadedComment>
  <threadedComment ref="C528" dT="2023-07-20T17:36:38.00" personId="{301C5B3F-6FC0-4F84-AF85-634639713B45}" id="{3C2D709F-2FCC-479C-A97C-F5DE38B674EA}">
    <text xml:space="preserve">O número 1 neste campo quer dizer que tem linha preenchida inicando serviço. Quano 1 tem preenchido, quando zero não tem nada.
</text>
  </threadedComment>
  <threadedComment ref="CY528" dT="2023-11-24T19:58:03.17" personId="{301C5B3F-6FC0-4F84-AF85-634639713B45}" id="{62B3CC1A-A76E-40B9-8E3A-73F311C4C861}">
    <text xml:space="preserve">Parcial foi colocado no valor de 20 mi Parcial foi colocado no valor de 20 mi
</text>
  </threadedComment>
  <threadedComment ref="C530" dT="2023-07-20T17:36:38.00" personId="{301C5B3F-6FC0-4F84-AF85-634639713B45}" id="{0793A186-6138-47EA-A279-2112592E3013}">
    <text xml:space="preserve">O número 1 neste campo quer dizer que tem linha preenchida inicando serviço. Quano 1 tem preenchido, quando zero não tem nada.
</text>
  </threadedComment>
  <threadedComment ref="CY530" dT="2023-11-24T19:58:03.17" personId="{301C5B3F-6FC0-4F84-AF85-634639713B45}" id="{2EF86383-7E8C-4F67-B313-7F4887CBAE09}">
    <text xml:space="preserve">Parcial foi colocado no valor de 20 mi Parcial foi colocado no valor de 20 mi
</text>
  </threadedComment>
  <threadedComment ref="C531" dT="2023-07-20T17:36:38.00" personId="{301C5B3F-6FC0-4F84-AF85-634639713B45}" id="{64D58DFA-DBA7-48E4-9768-BE3C9058E726}">
    <text xml:space="preserve">O número 1 neste campo quer dizer que tem linha preenchida inicando serviço. Quano 1 tem preenchido, quando zero não tem nada.
</text>
  </threadedComment>
  <threadedComment ref="CY531" dT="2023-11-24T19:58:03.17" personId="{301C5B3F-6FC0-4F84-AF85-634639713B45}" id="{AE6FA108-43E9-41FE-822F-4951C9C740FC}">
    <text xml:space="preserve">Parcial foi colocado no valor de 20 mi Parcial foi colocado no valor de 20 mi
</text>
  </threadedComment>
  <threadedComment ref="C532" dT="2023-07-20T17:36:38.00" personId="{301C5B3F-6FC0-4F84-AF85-634639713B45}" id="{6FCD8EFA-F919-4148-931E-D32858CD97C3}">
    <text xml:space="preserve">O número 1 neste campo quer dizer que tem linha preenchida inicando serviço. Quano 1 tem preenchido, quando zero não tem nada.
</text>
  </threadedComment>
  <threadedComment ref="CY532" dT="2023-11-24T19:58:03.17" personId="{301C5B3F-6FC0-4F84-AF85-634639713B45}" id="{34456D99-F21B-4FB6-8E20-A0FA7C07B417}">
    <text xml:space="preserve">Parcial foi colocado no valor de 20 mi Parcial foi colocado no valor de 20 mi
</text>
  </threadedComment>
  <threadedComment ref="C533" dT="2023-07-20T17:36:38.00" personId="{301C5B3F-6FC0-4F84-AF85-634639713B45}" id="{8DEEF74E-CFE4-441A-9F5C-60EF1CCC5163}">
    <text xml:space="preserve">O número 1 neste campo quer dizer que tem linha preenchida inicando serviço. Quano 1 tem preenchido, quando zero não tem nada.
</text>
  </threadedComment>
  <threadedComment ref="CY533" dT="2023-11-24T19:58:03.17" personId="{301C5B3F-6FC0-4F84-AF85-634639713B45}" id="{6E788F27-AE78-49BD-9803-DB094D41E957}">
    <text xml:space="preserve">Parcial foi colocado no valor de 20 mi Parcial foi colocado no valor de 20 mi
</text>
  </threadedComment>
  <threadedComment ref="C534" dT="2023-07-20T17:36:38.00" personId="{301C5B3F-6FC0-4F84-AF85-634639713B45}" id="{9AF9C06B-3D74-4271-9084-8C4262AFDEAA}">
    <text xml:space="preserve">O número 1 neste campo quer dizer que tem linha preenchida inicando serviço. Quano 1 tem preenchido, quando zero não tem nada.
</text>
  </threadedComment>
  <threadedComment ref="CY534" dT="2023-11-24T19:58:03.17" personId="{301C5B3F-6FC0-4F84-AF85-634639713B45}" id="{06ED45BB-9897-4831-9625-2E4CB253CFB0}">
    <text xml:space="preserve">Passagem Inferior
</text>
  </threadedComment>
  <threadedComment ref="C535" dT="2023-07-20T17:36:38.00" personId="{301C5B3F-6FC0-4F84-AF85-634639713B45}" id="{AEE53319-3661-4D21-A990-CACADA73C8D6}">
    <text xml:space="preserve">O número 1 neste campo quer dizer que tem linha preenchida inicando serviço. Quano 1 tem preenchido, quando zero não tem nada.
</text>
  </threadedComment>
  <threadedComment ref="CY535" dT="2023-11-24T19:58:03.17" personId="{301C5B3F-6FC0-4F84-AF85-634639713B45}" id="{749A2DA6-D548-475B-8381-0AEDD51188AF}">
    <text xml:space="preserve">Passagem Inferior
</text>
  </threadedComment>
  <threadedComment ref="C536" dT="2023-07-20T17:36:38.00" personId="{301C5B3F-6FC0-4F84-AF85-634639713B45}" id="{08BFE985-B55F-4916-96EC-E927F4ECE41E}">
    <text xml:space="preserve">O número 1 neste campo quer dizer que tem linha preenchida inicando serviço. Quano 1 tem preenchido, quando zero não tem nada.
</text>
  </threadedComment>
  <threadedComment ref="CY536" dT="2023-11-24T19:58:03.17" personId="{301C5B3F-6FC0-4F84-AF85-634639713B45}" id="{FA50FA91-2AD0-48F5-98D9-3A4E1F505D82}">
    <text xml:space="preserve">Alças de trevo
</text>
  </threadedComment>
  <threadedComment ref="C537" dT="2023-07-20T17:36:38.00" personId="{301C5B3F-6FC0-4F84-AF85-634639713B45}" id="{7B024E8E-D8A3-4DD9-BC01-C0BA7D307D10}">
    <text xml:space="preserve">O número 1 neste campo quer dizer que tem linha preenchida inicando serviço. Quano 1 tem preenchido, quando zero não tem nada.
</text>
  </threadedComment>
  <threadedComment ref="CY537" dT="2023-11-24T19:58:03.17" personId="{301C5B3F-6FC0-4F84-AF85-634639713B45}" id="{25DD271F-0F28-45E8-9F11-058068AAEB06}">
    <text xml:space="preserve">Alças de trevo
</text>
  </threadedComment>
  <threadedComment ref="C539" dT="2023-07-20T17:36:38.00" personId="{301C5B3F-6FC0-4F84-AF85-634639713B45}" id="{DAA35B17-337D-4761-A231-C4FC2FF4AFB7}">
    <text xml:space="preserve">O número 1 neste campo quer dizer que tem linha preenchida inicando serviço. Quano 1 tem preenchido, quando zero não tem nada.
</text>
  </threadedComment>
  <threadedComment ref="DM539" dT="2023-11-24T19:58:03.17" personId="{301C5B3F-6FC0-4F84-AF85-634639713B45}" id="{3B8F151D-3224-4538-BC1B-AAFDF5AD6EBF}">
    <text xml:space="preserve">Passagem Inferior
</text>
  </threadedComment>
  <threadedComment ref="EN539" dT="2023-11-24T19:10:16.48" personId="{301C5B3F-6FC0-4F84-AF85-634639713B45}" id="{BCC87463-157D-4CFE-8B23-7790AEE72C8B}">
    <text xml:space="preserve">Contorno de Florianópolis, em pista dupla, com 47,33 km em cada sentido (total de 94,66 km), a ser executado do 7º ao 12º ano. </text>
  </threadedComment>
  <threadedComment ref="EQ539" dT="2023-11-17T14:53:37.82" personId="{301C5B3F-6FC0-4F84-AF85-634639713B45}" id="{F16E9630-8475-47AA-888D-6FFC3B948D54}">
    <text xml:space="preserve">Trata-se de duplicação do contorno. Então o custo passou a ser de duplicação. DEVE CONSIDERAR o túnel lá em OAE.
</text>
  </threadedComment>
  <threadedComment ref="C540" dT="2023-07-20T17:36:38.00" personId="{301C5B3F-6FC0-4F84-AF85-634639713B45}" id="{CFED5E1B-2A5F-41F9-AA63-AFA8B624A01F}">
    <text xml:space="preserve">O número 1 neste campo quer dizer que tem linha preenchida inicando serviço. Quano 1 tem preenchido, quando zero não tem nada.
</text>
  </threadedComment>
  <threadedComment ref="CY540" dT="2023-11-24T19:58:03.17" personId="{301C5B3F-6FC0-4F84-AF85-634639713B45}" id="{90C367F8-B265-47CF-B15D-5B835E69760C}">
    <text xml:space="preserve">Parcial foi colocado no valor de 20 mi Parcial foi colocado no valor de 20 mi
</text>
  </threadedComment>
  <threadedComment ref="DM540" dT="2023-11-24T19:58:03.17" personId="{301C5B3F-6FC0-4F84-AF85-634639713B45}" id="{D3682707-EF9D-4C95-992D-F770B7621EE6}">
    <text xml:space="preserve">Passagem Inferior
</text>
  </threadedComment>
  <threadedComment ref="C541" dT="2023-07-20T17:36:38.00" personId="{301C5B3F-6FC0-4F84-AF85-634639713B45}" id="{DED3A85A-F25F-4339-8011-5355EB7F2212}">
    <text xml:space="preserve">O número 1 neste campo quer dizer que tem linha preenchida inicando serviço. Quano 1 tem preenchido, quando zero não tem nada.
</text>
  </threadedComment>
  <threadedComment ref="CY541" dT="2023-11-24T19:58:03.17" personId="{301C5B3F-6FC0-4F84-AF85-634639713B45}" id="{B6610AEC-E2D9-4847-A86C-44439CF609B4}">
    <text xml:space="preserve">Parcial foi colocado no valor de 20 mi Parcial foi colocado no valor de 20 mi
</text>
  </threadedComment>
  <threadedComment ref="C542" dT="2023-07-20T17:36:38.00" personId="{301C5B3F-6FC0-4F84-AF85-634639713B45}" id="{9C6038C6-7A51-4678-AFE7-EA90294C288A}">
    <text xml:space="preserve">O número 1 neste campo quer dizer que tem linha preenchida inicando serviço. Quano 1 tem preenchido, quando zero não tem nada.
</text>
  </threadedComment>
  <threadedComment ref="CY542" dT="2023-11-24T19:58:03.17" personId="{301C5B3F-6FC0-4F84-AF85-634639713B45}" id="{981D1D33-04F3-402E-9A44-A3A334888827}">
    <text xml:space="preserve">Parcial foi colocado no valor de 20 mi Parcial foi colocado no valor de 20 mi
</text>
  </threadedComment>
  <threadedComment ref="C543" dT="2023-07-20T17:36:38.00" personId="{301C5B3F-6FC0-4F84-AF85-634639713B45}" id="{0CD97043-17E8-45F7-A4CD-ED0C8845992B}">
    <text xml:space="preserve">O número 1 neste campo quer dizer que tem linha preenchida inicando serviço. Quano 1 tem preenchido, quando zero não tem nada.
</text>
  </threadedComment>
  <threadedComment ref="CY543" dT="2023-11-24T19:58:03.17" personId="{301C5B3F-6FC0-4F84-AF85-634639713B45}" id="{356FC200-B91C-413A-8792-8AC074E41AE8}">
    <text xml:space="preserve">Trevo completo
</text>
  </threadedComment>
  <threadedComment ref="C544" dT="2023-07-20T17:36:38.00" personId="{301C5B3F-6FC0-4F84-AF85-634639713B45}" id="{C9F6F34F-574C-41DB-A739-A0ACB6FD2F16}">
    <text xml:space="preserve">O número 1 neste campo quer dizer que tem linha preenchida inicando serviço. Quano 1 tem preenchido, quando zero não tem nada.
</text>
  </threadedComment>
  <threadedComment ref="CY544" dT="2023-11-24T19:58:03.17" personId="{301C5B3F-6FC0-4F84-AF85-634639713B45}" id="{372575A2-F0BD-42D1-9EA7-898CB44B2D43}">
    <text xml:space="preserve">Trevo completo
</text>
  </threadedComment>
  <threadedComment ref="C545" dT="2023-07-20T17:36:38.00" personId="{301C5B3F-6FC0-4F84-AF85-634639713B45}" id="{9E1102C4-82ED-452D-94A7-2681994883D4}">
    <text xml:space="preserve">O número 1 neste campo quer dizer que tem linha preenchida inicando serviço. Quano 1 tem preenchido, quando zero não tem nada.
</text>
  </threadedComment>
  <threadedComment ref="CY545" dT="2023-11-24T19:58:03.17" personId="{301C5B3F-6FC0-4F84-AF85-634639713B45}" id="{B8134DFD-38D3-4945-8A1D-986F5AED3F41}">
    <text xml:space="preserve">Trevo completo
</text>
  </threadedComment>
  <threadedComment ref="C546" dT="2023-07-20T17:36:38.00" personId="{301C5B3F-6FC0-4F84-AF85-634639713B45}" id="{421160BC-755C-4830-ABF5-F4A613BC8A40}">
    <text xml:space="preserve">O número 1 neste campo quer dizer que tem linha preenchida inicando serviço. Quano 1 tem preenchido, quando zero não tem nada.
</text>
  </threadedComment>
  <threadedComment ref="CY546" dT="2023-11-24T19:58:03.17" personId="{301C5B3F-6FC0-4F84-AF85-634639713B45}" id="{C50C4B78-E6AA-4074-B829-C18A199EC589}">
    <text xml:space="preserve">Trevo completo
</text>
  </threadedComment>
  <threadedComment ref="C547" dT="2023-07-20T17:36:38.00" personId="{301C5B3F-6FC0-4F84-AF85-634639713B45}" id="{C522DC2D-7217-4DB7-9C46-541D800010F2}">
    <text xml:space="preserve">O número 1 neste campo quer dizer que tem linha preenchida inicando serviço. Quano 1 tem preenchido, quando zero não tem nada.
</text>
  </threadedComment>
  <threadedComment ref="CY547" dT="2023-11-24T19:58:03.17" personId="{301C5B3F-6FC0-4F84-AF85-634639713B45}" id="{FDF2666B-243E-4C8B-8D19-671E5CD17D26}">
    <text xml:space="preserve">Trevo completo
</text>
  </threadedComment>
  <threadedComment ref="C548" dT="2023-07-20T17:36:38.00" personId="{301C5B3F-6FC0-4F84-AF85-634639713B45}" id="{2F51E9D2-3E6C-4308-9253-B924626882CB}">
    <text xml:space="preserve">O número 1 neste campo quer dizer que tem linha preenchida inicando serviço. Quano 1 tem preenchido, quando zero não tem nada.
</text>
  </threadedComment>
  <threadedComment ref="CY548" dT="2023-11-24T19:58:03.17" personId="{301C5B3F-6FC0-4F84-AF85-634639713B45}" id="{B0BD983A-405C-4430-A6DA-48A7113DB34B}">
    <text xml:space="preserve">Trevo completo
</text>
  </threadedComment>
  <threadedComment ref="C549" dT="2023-07-20T17:36:38.00" personId="{301C5B3F-6FC0-4F84-AF85-634639713B45}" id="{6CF1BD6F-39A2-4133-8914-AC9B1B1F34AD}">
    <text xml:space="preserve">O número 1 neste campo quer dizer que tem linha preenchida inicando serviço. Quano 1 tem preenchido, quando zero não tem nada.
</text>
  </threadedComment>
  <threadedComment ref="CY549" dT="2023-11-24T19:58:03.17" personId="{301C5B3F-6FC0-4F84-AF85-634639713B45}" id="{37DAA37D-49CF-4AB5-B932-1C861C63F249}">
    <text xml:space="preserve">Trevo completo
</text>
  </threadedComment>
  <threadedComment ref="C550" dT="2023-07-20T17:36:38.00" personId="{301C5B3F-6FC0-4F84-AF85-634639713B45}" id="{53DB123B-D3AB-4B3C-84B7-1DD43D037738}">
    <text xml:space="preserve">O número 1 neste campo quer dizer que tem linha preenchida inicando serviço. Quano 1 tem preenchido, quando zero não tem nada.
</text>
  </threadedComment>
  <threadedComment ref="CY550" dT="2023-11-24T19:58:03.17" personId="{301C5B3F-6FC0-4F84-AF85-634639713B45}" id="{FA00A337-7DA9-4ED3-97C7-3EA43023B063}">
    <text xml:space="preserve">Passagem Inferior
</text>
  </threadedComment>
  <threadedComment ref="C551" dT="2023-07-20T17:36:38.00" personId="{301C5B3F-6FC0-4F84-AF85-634639713B45}" id="{9ED75362-2CDC-4B4E-8476-8E33441908FA}">
    <text xml:space="preserve">O número 1 neste campo quer dizer que tem linha preenchida inicando serviço. Quano 1 tem preenchido, quando zero não tem nada.
</text>
  </threadedComment>
  <threadedComment ref="CY551" dT="2023-11-24T19:58:03.17" personId="{301C5B3F-6FC0-4F84-AF85-634639713B45}" id="{189374B3-48D9-4979-87AD-9A3A2095AFA0}">
    <text xml:space="preserve">Passagem Inferior
</text>
  </threadedComment>
  <threadedComment ref="C552" dT="2023-07-20T17:36:38.00" personId="{301C5B3F-6FC0-4F84-AF85-634639713B45}" id="{01BEF30C-F351-43A2-8055-357ABC655EED}">
    <text xml:space="preserve">O número 1 neste campo quer dizer que tem linha preenchida inicando serviço. Quano 1 tem preenchido, quando zero não tem nada.
</text>
  </threadedComment>
  <threadedComment ref="CY552" dT="2023-11-24T19:58:03.17" personId="{301C5B3F-6FC0-4F84-AF85-634639713B45}" id="{72E78773-6C44-4BFE-BCD9-F2789B24CD93}">
    <text xml:space="preserve">Passagem Inferior
</text>
  </threadedComment>
  <threadedComment ref="C553" dT="2023-07-20T17:36:38.00" personId="{301C5B3F-6FC0-4F84-AF85-634639713B45}" id="{69E16CE1-B963-4172-927E-B3A74F2B02A5}">
    <text xml:space="preserve">O número 1 neste campo quer dizer que tem linha preenchida inicando serviço. Quano 1 tem preenchido, quando zero não tem nada.
</text>
  </threadedComment>
  <threadedComment ref="CY553" dT="2023-11-24T19:58:03.17" personId="{301C5B3F-6FC0-4F84-AF85-634639713B45}" id="{C2B94C76-4F38-4F70-9A8B-F012F5ADA68A}">
    <text xml:space="preserve">Passagem Inferior
</text>
  </threadedComment>
  <threadedComment ref="C554" dT="2023-07-20T17:36:38.00" personId="{301C5B3F-6FC0-4F84-AF85-634639713B45}" id="{4FC10C9E-224F-468A-BFCD-36D12B43E006}">
    <text xml:space="preserve">O número 1 neste campo quer dizer que tem linha preenchida inicando serviço. Quano 1 tem preenchido, quando zero não tem nada.
</text>
  </threadedComment>
  <threadedComment ref="CY554" dT="2023-11-24T19:58:03.17" personId="{301C5B3F-6FC0-4F84-AF85-634639713B45}" id="{5E8AECFB-D2C7-4CA0-9F6E-C790B9EE5FD7}">
    <text xml:space="preserve">Passagem Inferior
</text>
  </threadedComment>
  <threadedComment ref="C555" dT="2023-07-20T17:36:38.00" personId="{301C5B3F-6FC0-4F84-AF85-634639713B45}" id="{1B55E8A6-7C68-44C6-A1E7-5D11DC373F0E}">
    <text xml:space="preserve">O número 1 neste campo quer dizer que tem linha preenchida inicando serviço. Quano 1 tem preenchido, quando zero não tem nada.
</text>
  </threadedComment>
  <threadedComment ref="CY555" dT="2023-11-24T19:58:03.17" personId="{301C5B3F-6FC0-4F84-AF85-634639713B45}" id="{4DFCB310-702F-457E-BBB5-8FCBD2AAB0E1}">
    <text xml:space="preserve">Passagem Inferior
</text>
  </threadedComment>
  <threadedComment ref="C556" dT="2023-07-20T17:36:38.00" personId="{301C5B3F-6FC0-4F84-AF85-634639713B45}" id="{9DBF7BD1-196C-40CA-A4C3-CF08FC103172}">
    <text xml:space="preserve">O número 1 neste campo quer dizer que tem linha preenchida inicando serviço. Quano 1 tem preenchido, quando zero não tem nada.
</text>
  </threadedComment>
  <threadedComment ref="CY556" dT="2023-11-24T19:58:03.17" personId="{301C5B3F-6FC0-4F84-AF85-634639713B45}" id="{896399E7-3E7B-4856-AD22-19B84B2048D2}">
    <text xml:space="preserve">Passagem Inferior
</text>
  </threadedComment>
  <threadedComment ref="C557" dT="2023-07-20T17:36:38.00" personId="{301C5B3F-6FC0-4F84-AF85-634639713B45}" id="{754E2B61-DAFB-4F4D-9BA8-054F26294424}">
    <text xml:space="preserve">O número 1 neste campo quer dizer que tem linha preenchida inicando serviço. Quano 1 tem preenchido, quando zero não tem nada.
</text>
  </threadedComment>
  <threadedComment ref="CY557" dT="2023-11-24T19:58:03.17" personId="{301C5B3F-6FC0-4F84-AF85-634639713B45}" id="{32737B1B-72F1-4768-A17E-C83E4E79CFE2}">
    <text xml:space="preserve">Passagem Inferior
</text>
  </threadedComment>
  <threadedComment ref="C558" dT="2023-07-20T17:36:38.00" personId="{301C5B3F-6FC0-4F84-AF85-634639713B45}" id="{7A119DFC-C866-45F8-92EC-D8A3FB9D0A9C}">
    <text xml:space="preserve">O número 1 neste campo quer dizer que tem linha preenchida inicando serviço. Quano 1 tem preenchido, quando zero não tem nada.
</text>
  </threadedComment>
  <threadedComment ref="CY558" dT="2023-11-24T19:58:03.17" personId="{301C5B3F-6FC0-4F84-AF85-634639713B45}" id="{AC392385-A6A6-449A-9FF1-1A0CA9221480}">
    <text xml:space="preserve">Passagem Inferior
</text>
  </threadedComment>
  <threadedComment ref="C559" dT="2023-07-20T17:36:38.00" personId="{301C5B3F-6FC0-4F84-AF85-634639713B45}" id="{BE1308D6-504A-47C5-ADCE-D590BC45AE97}">
    <text xml:space="preserve">O número 1 neste campo quer dizer que tem linha preenchida inicando serviço. Quano 1 tem preenchido, quando zero não tem nada.
</text>
  </threadedComment>
  <threadedComment ref="CY559" dT="2023-11-24T19:58:03.17" personId="{301C5B3F-6FC0-4F84-AF85-634639713B45}" id="{38699263-4356-40CD-A259-7A9433F86DD6}">
    <text xml:space="preserve">Passagem Inferior
</text>
  </threadedComment>
  <threadedComment ref="C560" dT="2023-07-20T17:36:38.00" personId="{301C5B3F-6FC0-4F84-AF85-634639713B45}" id="{9B519C1C-4798-4525-A929-286C6287AEDF}">
    <text xml:space="preserve">O número 1 neste campo quer dizer que tem linha preenchida inicando serviço. Quano 1 tem preenchido, quando zero não tem nada.
</text>
  </threadedComment>
  <threadedComment ref="CY560" dT="2023-11-24T19:58:03.17" personId="{301C5B3F-6FC0-4F84-AF85-634639713B45}" id="{9C09588C-FDEB-4AA5-BB16-36B45E07665E}">
    <text xml:space="preserve">Passagem Inferior
</text>
  </threadedComment>
  <threadedComment ref="C561" dT="2023-07-20T17:36:38.00" personId="{301C5B3F-6FC0-4F84-AF85-634639713B45}" id="{443CA7DD-B3CD-4249-89AD-BB62CB90D8E7}">
    <text xml:space="preserve">O número 1 neste campo quer dizer que tem linha preenchida inicando serviço. Quano 1 tem preenchido, quando zero não tem nada.
</text>
  </threadedComment>
  <threadedComment ref="CY561" dT="2023-11-24T19:58:03.17" personId="{301C5B3F-6FC0-4F84-AF85-634639713B45}" id="{E816053F-1E84-45D7-A4BE-38226B0D1B93}">
    <text xml:space="preserve">Passagem Inferior
</text>
  </threadedComment>
  <threadedComment ref="C562" dT="2023-07-20T17:36:38.00" personId="{301C5B3F-6FC0-4F84-AF85-634639713B45}" id="{4070DCC7-4090-497A-8718-C5E3F4631C51}">
    <text xml:space="preserve">O número 1 neste campo quer dizer que tem linha preenchida inicando serviço. Quano 1 tem preenchido, quando zero não tem nada.
</text>
  </threadedComment>
  <threadedComment ref="CY562" dT="2023-11-24T19:58:03.17" personId="{301C5B3F-6FC0-4F84-AF85-634639713B45}" id="{95A2585A-6389-4D53-B485-F6D8A8E90ED7}">
    <text xml:space="preserve">Passagem Inferior
</text>
  </threadedComment>
  <threadedComment ref="C563" dT="2023-07-20T17:36:38.00" personId="{301C5B3F-6FC0-4F84-AF85-634639713B45}" id="{E120444C-B728-462F-893D-703B4D5DE38D}">
    <text xml:space="preserve">O número 1 neste campo quer dizer que tem linha preenchida inicando serviço. Quano 1 tem preenchido, quando zero não tem nada.
</text>
  </threadedComment>
  <threadedComment ref="CY563" dT="2023-11-24T19:58:03.17" personId="{301C5B3F-6FC0-4F84-AF85-634639713B45}" id="{D14EFD36-A583-48E1-9A7D-1D5A79CEE401}">
    <text xml:space="preserve">Passagem Inferior
</text>
  </threadedComment>
  <threadedComment ref="C564" dT="2023-07-20T17:36:38.00" personId="{301C5B3F-6FC0-4F84-AF85-634639713B45}" id="{AC348855-CB0A-4212-A4F4-DA34E2241F6F}">
    <text xml:space="preserve">O número 1 neste campo quer dizer que tem linha preenchida inicando serviço. Quano 1 tem preenchido, quando zero não tem nada.
</text>
  </threadedComment>
  <threadedComment ref="CY564" dT="2023-11-24T19:58:03.17" personId="{301C5B3F-6FC0-4F84-AF85-634639713B45}" id="{8C5901E7-6362-4F44-B4A2-810C5EB814F1}">
    <text xml:space="preserve">Passagem Inferior
</text>
  </threadedComment>
  <threadedComment ref="C565" dT="2023-07-20T17:36:38.00" personId="{301C5B3F-6FC0-4F84-AF85-634639713B45}" id="{A220DE86-35D8-4381-8438-CACE6DFBF6B6}">
    <text xml:space="preserve">O número 1 neste campo quer dizer que tem linha preenchida inicando serviço. Quano 1 tem preenchido, quando zero não tem nada.
</text>
  </threadedComment>
  <threadedComment ref="CY565" dT="2023-11-24T19:58:03.17" personId="{301C5B3F-6FC0-4F84-AF85-634639713B45}" id="{23CB477D-B410-4457-A58A-70FBCC0F438F}">
    <text xml:space="preserve">Passagem Inferior
</text>
  </threadedComment>
  <threadedComment ref="C566" dT="2023-07-20T17:36:38.00" personId="{301C5B3F-6FC0-4F84-AF85-634639713B45}" id="{1C2C35EC-81D3-41A7-B813-C0649D3B2B53}">
    <text xml:space="preserve">O número 1 neste campo quer dizer que tem linha preenchida inicando serviço. Quano 1 tem preenchido, quando zero não tem nada.
</text>
  </threadedComment>
  <threadedComment ref="CY566" dT="2023-11-24T19:58:03.17" personId="{301C5B3F-6FC0-4F84-AF85-634639713B45}" id="{188CC564-FE1C-44D0-B8D0-36D9900EE5E1}">
    <text xml:space="preserve">Passagem Inferior
</text>
  </threadedComment>
  <threadedComment ref="C567" dT="2023-07-20T17:36:38.00" personId="{301C5B3F-6FC0-4F84-AF85-634639713B45}" id="{F4E6D33F-D42A-4636-931C-F5759EBF10FC}">
    <text xml:space="preserve">O número 1 neste campo quer dizer que tem linha preenchida inicando serviço. Quano 1 tem preenchido, quando zero não tem nada.
</text>
  </threadedComment>
  <threadedComment ref="CY567" dT="2023-11-24T19:58:03.17" personId="{301C5B3F-6FC0-4F84-AF85-634639713B45}" id="{89A531DF-6DFB-4273-A27D-CCFDFCB538D4}">
    <text xml:space="preserve">Passagem Inferior
</text>
  </threadedComment>
  <threadedComment ref="C568" dT="2023-07-20T17:36:38.00" personId="{301C5B3F-6FC0-4F84-AF85-634639713B45}" id="{58B286C1-21F8-4777-B409-41CD1A881249}">
    <text xml:space="preserve">O número 1 neste campo quer dizer que tem linha preenchida inicando serviço. Quano 1 tem preenchido, quando zero não tem nada.
</text>
  </threadedComment>
  <threadedComment ref="CY568" dT="2023-11-24T19:58:03.17" personId="{301C5B3F-6FC0-4F84-AF85-634639713B45}" id="{722C7CB0-F381-4F35-B066-769A5E5A0F0B}">
    <text xml:space="preserve">Passagem Inferior
</text>
  </threadedComment>
  <threadedComment ref="C569" dT="2023-07-20T17:36:38.00" personId="{301C5B3F-6FC0-4F84-AF85-634639713B45}" id="{8F587CB0-6530-4D3E-9F6A-B78FD1F6EF91}">
    <text xml:space="preserve">O número 1 neste campo quer dizer que tem linha preenchida inicando serviço. Quano 1 tem preenchido, quando zero não tem nada.
</text>
  </threadedComment>
  <threadedComment ref="CY569" dT="2023-11-24T19:58:03.17" personId="{301C5B3F-6FC0-4F84-AF85-634639713B45}" id="{FD833E65-AFA1-458E-8C25-0CFC9AFB1E6F}">
    <text xml:space="preserve">Passagem Inferior
</text>
  </threadedComment>
  <threadedComment ref="AZ570" dT="2023-07-26T19:07:57.97" personId="{301C5B3F-6FC0-4F84-AF85-634639713B45}" id="{99FFBFCE-AD46-4085-814C-9228B733F433}">
    <text xml:space="preserve">FOI COLOCADO NA FORMULA O SOMATÓRIO DO PÓS 26 E DEPOIS O SOMATÓRIO DOS OUTROS ANOS
</text>
  </threadedComment>
  <threadedComment ref="CR570" dT="2023-07-26T19:07:57.97" personId="{301C5B3F-6FC0-4F84-AF85-634639713B45}" id="{A134FDF1-4884-4939-9AB0-FE63514FE460}">
    <text xml:space="preserve">FOI COLOCADO NA FORMULA O SOMATÓRIO DO PÓS 26 E DEPOIS O SOMATÓRIO DOS OUTROS ANOS
</text>
  </threadedComment>
  <threadedComment ref="EJ570" dT="2023-07-26T19:07:57.97" personId="{301C5B3F-6FC0-4F84-AF85-634639713B45}" id="{0DBA2127-D3DF-4E9A-A9F8-E2ED150628F5}">
    <text xml:space="preserve">FOI COLOCADO NA FORMULA O SOMATÓRIO DO PÓS 26 E DEPOIS O SOMATÓRIO DOS OUTROS ANOS
</text>
  </threadedComment>
  <threadedComment ref="GB570" dT="2023-07-26T19:07:57.97" personId="{301C5B3F-6FC0-4F84-AF85-634639713B45}" id="{BCAE973E-6AD2-4C7A-A119-AD19E23755B5}">
    <text xml:space="preserve">FOI COLOCADO NA FORMULA O SOMATÓRIO DO PÓS 26 E DEPOIS O SOMATÓRIO DOS OUTROS ANOS
</text>
  </threadedComment>
  <threadedComment ref="HT570" dT="2023-07-26T19:07:57.97" personId="{301C5B3F-6FC0-4F84-AF85-634639713B45}" id="{646306D5-0969-442A-9176-59C030639047}">
    <text xml:space="preserve">FOI COLOCADO NA FORMULA O SOMATÓRIO DO PÓS 26 E DEPOIS O SOMATÓRIO DOS OUTROS ANOS
</text>
  </threadedComment>
  <threadedComment ref="JL570" dT="2023-07-26T19:07:57.97" personId="{301C5B3F-6FC0-4F84-AF85-634639713B45}" id="{DF1DC56D-CC8E-47F5-9AB9-F66B0CF34B26}">
    <text xml:space="preserve">FOI COLOCADO NA FORMULA O SOMATÓRIO DO PÓS 26 E DEPOIS O SOMATÓRIO DOS OUTROS ANOS
</text>
  </threadedComment>
  <threadedComment ref="C572" dT="2023-07-20T17:36:38.00" personId="{301C5B3F-6FC0-4F84-AF85-634639713B45}" id="{A7D9991D-46D1-4887-83F9-9FC5E67D280B}">
    <text xml:space="preserve">O número 1 neste campo quer dizer que tem linha preenchida inicando serviço. Quano 1 tem preenchido, quando zero não tem nada.
</text>
  </threadedComment>
  <threadedComment ref="CY572" dT="2023-11-24T19:58:03.17" personId="{301C5B3F-6FC0-4F84-AF85-634639713B45}" id="{D6252CD0-CB9E-44EE-8DAA-1A8C32E06FC6}">
    <text xml:space="preserve">Trevo completo
</text>
  </threadedComment>
  <threadedComment ref="C573" dT="2023-07-20T17:36:38.00" personId="{301C5B3F-6FC0-4F84-AF85-634639713B45}" id="{124F83F7-4B39-4419-8D71-53657F5647C6}">
    <text xml:space="preserve">O número 1 neste campo quer dizer que tem linha preenchida inicando serviço. Quano 1 tem preenchido, quando zero não tem nada.
</text>
  </threadedComment>
  <threadedComment ref="CY573" dT="2023-11-24T19:58:03.17" personId="{301C5B3F-6FC0-4F84-AF85-634639713B45}" id="{DC138FC8-1ADD-4C91-8CBD-9D23CEF02A0D}">
    <text xml:space="preserve">Trevo completo
</text>
  </threadedComment>
  <threadedComment ref="C574" dT="2023-07-20T17:36:38.00" personId="{301C5B3F-6FC0-4F84-AF85-634639713B45}" id="{02850DFC-4821-4A34-A34F-6BF8E9AEB526}">
    <text xml:space="preserve">O número 1 neste campo quer dizer que tem linha preenchida inicando serviço. Quano 1 tem preenchido, quando zero não tem nada.
</text>
  </threadedComment>
  <threadedComment ref="CY574" dT="2023-11-24T19:58:03.17" personId="{301C5B3F-6FC0-4F84-AF85-634639713B45}" id="{AA4BEB09-6321-4403-9482-F088D4B99FE9}">
    <text xml:space="preserve">Trevo completo
</text>
  </threadedComment>
  <threadedComment ref="C575" dT="2023-07-20T17:36:38.00" personId="{301C5B3F-6FC0-4F84-AF85-634639713B45}" id="{5BC42ED9-A154-4B22-90B2-4F50702B91C1}">
    <text xml:space="preserve">O número 1 neste campo quer dizer que tem linha preenchida inicando serviço. Quano 1 tem preenchido, quando zero não tem nada.
</text>
  </threadedComment>
  <threadedComment ref="CY575" dT="2023-11-24T19:58:03.17" personId="{301C5B3F-6FC0-4F84-AF85-634639713B45}" id="{C4D10046-9E58-462E-AD16-134E6FB4C541}">
    <text xml:space="preserve">Trevo completo
</text>
  </threadedComment>
  <threadedComment ref="C576" dT="2023-07-20T17:36:38.00" personId="{301C5B3F-6FC0-4F84-AF85-634639713B45}" id="{BDFDB5AA-89B3-47CA-8A5F-DB1168A605D5}">
    <text xml:space="preserve">O número 1 neste campo quer dizer que tem linha preenchida inicando serviço. Quano 1 tem preenchido, quando zero não tem nada.
</text>
  </threadedComment>
  <threadedComment ref="CY576" dT="2023-11-24T19:58:03.17" personId="{301C5B3F-6FC0-4F84-AF85-634639713B45}" id="{CAE2CBF8-670C-4395-9DE8-96D173B40D73}">
    <text xml:space="preserve">Passagem Inferior
</text>
  </threadedComment>
  <threadedComment ref="C577" dT="2023-07-20T17:36:38.00" personId="{301C5B3F-6FC0-4F84-AF85-634639713B45}" id="{91ADC564-4A96-40C6-A69C-4BD30F918851}">
    <text xml:space="preserve">O número 1 neste campo quer dizer que tem linha preenchida inicando serviço. Quano 1 tem preenchido, quando zero não tem nada.
</text>
  </threadedComment>
  <threadedComment ref="CY577" dT="2023-11-24T19:58:03.17" personId="{301C5B3F-6FC0-4F84-AF85-634639713B45}" id="{4B998299-ABA4-4E47-B0F8-48CE50435077}">
    <text xml:space="preserve">Passagem Inferior
</text>
  </threadedComment>
  <threadedComment ref="C578" dT="2023-07-20T17:36:38.00" personId="{301C5B3F-6FC0-4F84-AF85-634639713B45}" id="{8AA417C4-6E83-473B-B661-2F5AD4566033}">
    <text xml:space="preserve">O número 1 neste campo quer dizer que tem linha preenchida inicando serviço. Quano 1 tem preenchido, quando zero não tem nada.
</text>
  </threadedComment>
  <threadedComment ref="CY578" dT="2023-11-24T19:58:03.17" personId="{301C5B3F-6FC0-4F84-AF85-634639713B45}" id="{2EB1D0A5-6B16-4EEB-8C72-C1EC07FDB8E7}">
    <text xml:space="preserve">Passagem Inferior
</text>
  </threadedComment>
  <threadedComment ref="C580" dT="2023-07-20T17:36:38.00" personId="{301C5B3F-6FC0-4F84-AF85-634639713B45}" id="{2B9525AE-4259-4C42-844D-5EC336F39A5D}">
    <text xml:space="preserve">O número 1 neste campo quer dizer que tem linha preenchida inicando serviço. Quano 1 tem preenchido, quando zero não tem nada.
</text>
  </threadedComment>
  <threadedComment ref="CY580" dT="2023-11-24T19:58:03.17" personId="{301C5B3F-6FC0-4F84-AF85-634639713B45}" id="{8BED1C4E-C05B-4BD5-8AEA-DD598B02A412}">
    <text xml:space="preserve">Trevo completo
</text>
  </threadedComment>
  <threadedComment ref="C581" dT="2023-07-20T17:36:38.00" personId="{301C5B3F-6FC0-4F84-AF85-634639713B45}" id="{493B3BAA-A939-496A-9A84-E8DB457A993C}">
    <text xml:space="preserve">O número 1 neste campo quer dizer que tem linha preenchida inicando serviço. Quano 1 tem preenchido, quando zero não tem nada.
</text>
  </threadedComment>
  <threadedComment ref="CY581" dT="2023-11-24T19:58:03.17" personId="{301C5B3F-6FC0-4F84-AF85-634639713B45}" id="{5628CD2B-74D8-49D5-B449-BF2BA3F2D82C}">
    <text xml:space="preserve">Passagem Inferior
</text>
  </threadedComment>
  <threadedComment ref="C582" dT="2023-07-20T17:36:38.00" personId="{301C5B3F-6FC0-4F84-AF85-634639713B45}" id="{900E3C68-8F7E-44D4-B2B4-D267A91AE3BB}">
    <text xml:space="preserve">O número 1 neste campo quer dizer que tem linha preenchida inicando serviço. Quano 1 tem preenchido, quando zero não tem nada.
</text>
  </threadedComment>
  <threadedComment ref="C583" dT="2023-07-20T17:36:38.00" personId="{301C5B3F-6FC0-4F84-AF85-634639713B45}" id="{5FA5F14D-2703-4A21-907A-441F41CA3673}">
    <text xml:space="preserve">O número 1 neste campo quer dizer que tem linha preenchida inicando serviço. Quano 1 tem preenchido, quando zero não tem nada.
</text>
  </threadedComment>
  <threadedComment ref="C584" dT="2023-07-20T17:36:38.00" personId="{301C5B3F-6FC0-4F84-AF85-634639713B45}" id="{2EA09D2C-EDD7-4FD8-937A-47485005576E}">
    <text xml:space="preserve">O número 1 neste campo quer dizer que tem linha preenchida inicando serviço. Quano 1 tem preenchido, quando zero não tem nada.
</text>
  </threadedComment>
  <threadedComment ref="C585" dT="2023-07-20T17:36:38.00" personId="{301C5B3F-6FC0-4F84-AF85-634639713B45}" id="{371D9D92-D298-4637-84D1-0E8F02BF9E30}">
    <text xml:space="preserve">O número 1 neste campo quer dizer que tem linha preenchida inicando serviço. Quano 1 tem preenchido, quando zero não tem nada.
</text>
  </threadedComment>
  <threadedComment ref="C586" dT="2023-07-20T17:36:38.00" personId="{301C5B3F-6FC0-4F84-AF85-634639713B45}" id="{8DF549D3-991B-40DE-9972-47A8E4A9B9C4}">
    <text xml:space="preserve">O número 1 neste campo quer dizer que tem linha preenchida inicando serviço. Quano 1 tem preenchido, quando zero não tem nada.
</text>
  </threadedComment>
  <threadedComment ref="C587" dT="2023-07-20T17:36:38.00" personId="{301C5B3F-6FC0-4F84-AF85-634639713B45}" id="{67C7AD55-E1E1-4185-B3C5-E0CF332449DC}">
    <text xml:space="preserve">O número 1 neste campo quer dizer que tem linha preenchida inicando serviço. Quano 1 tem preenchido, quando zero não tem nada.
</text>
  </threadedComment>
  <threadedComment ref="C588" dT="2023-07-20T17:36:38.00" personId="{301C5B3F-6FC0-4F84-AF85-634639713B45}" id="{70640937-AA74-4BB4-88F2-11E6FD66BBA8}">
    <text xml:space="preserve">O número 1 neste campo quer dizer que tem linha preenchida inicando serviço. Quano 1 tem preenchido, quando zero não tem nada.
</text>
  </threadedComment>
  <threadedComment ref="C589" dT="2023-07-20T17:36:38.00" personId="{301C5B3F-6FC0-4F84-AF85-634639713B45}" id="{AB8E8789-3A4C-4437-82FA-5E41AD05095D}">
    <text xml:space="preserve">O número 1 neste campo quer dizer que tem linha preenchida inicando serviço. Quano 1 tem preenchido, quando zero não tem nada.
</text>
  </threadedComment>
  <threadedComment ref="C590" dT="2023-07-20T17:36:38.00" personId="{301C5B3F-6FC0-4F84-AF85-634639713B45}" id="{430B84E1-3061-4758-81D5-6C4366F03C1A}">
    <text xml:space="preserve">O número 1 neste campo quer dizer que tem linha preenchida inicando serviço. Quano 1 tem preenchido, quando zero não tem nada.
</text>
  </threadedComment>
  <threadedComment ref="C591" dT="2023-07-20T17:36:38.00" personId="{301C5B3F-6FC0-4F84-AF85-634639713B45}" id="{997DC53B-5DB3-43E2-892A-2D0B0EBC35DB}">
    <text xml:space="preserve">O número 1 neste campo quer dizer que tem linha preenchida inicando serviço. Quano 1 tem preenchido, quando zero não tem nada.
</text>
  </threadedComment>
  <threadedComment ref="C592" dT="2023-07-20T17:36:38.00" personId="{301C5B3F-6FC0-4F84-AF85-634639713B45}" id="{4B95A07E-97EA-4968-985A-57183DA1CA08}">
    <text xml:space="preserve">O número 1 neste campo quer dizer que tem linha preenchida inicando serviço. Quano 1 tem preenchido, quando zero não tem nada.
</text>
  </threadedComment>
  <threadedComment ref="C593" dT="2023-07-20T17:36:38.00" personId="{301C5B3F-6FC0-4F84-AF85-634639713B45}" id="{051E8E9B-7661-4ABB-B824-DDDA58657EE8}">
    <text xml:space="preserve">O número 1 neste campo quer dizer que tem linha preenchida inicando serviço. Quano 1 tem preenchido, quando zero não tem nada.
</text>
  </threadedComment>
  <threadedComment ref="C594" dT="2023-07-20T17:36:38.00" personId="{301C5B3F-6FC0-4F84-AF85-634639713B45}" id="{3B675C8D-B92B-4836-8F9C-AEED58210A0F}">
    <text xml:space="preserve">O número 1 neste campo quer dizer que tem linha preenchida inicando serviço. Quano 1 tem preenchido, quando zero não tem nada.
</text>
  </threadedComment>
  <threadedComment ref="C595" dT="2023-07-20T17:36:38.00" personId="{301C5B3F-6FC0-4F84-AF85-634639713B45}" id="{3895E591-8195-49F2-891A-2063C2B35586}">
    <text xml:space="preserve">O número 1 neste campo quer dizer que tem linha preenchida inicando serviço. Quano 1 tem preenchido, quando zero não tem nada.
</text>
  </threadedComment>
  <threadedComment ref="C596" dT="2023-07-20T17:36:38.00" personId="{301C5B3F-6FC0-4F84-AF85-634639713B45}" id="{C7A183E4-FABD-472C-BFB2-AAD84CBB8EC8}">
    <text xml:space="preserve">O número 1 neste campo quer dizer que tem linha preenchida inicando serviço. Quano 1 tem preenchido, quando zero não tem nada.
</text>
  </threadedComment>
  <threadedComment ref="C597" dT="2023-07-20T17:36:38.00" personId="{301C5B3F-6FC0-4F84-AF85-634639713B45}" id="{F5BD515C-AA4F-47CE-A861-538109245AA6}">
    <text xml:space="preserve">O número 1 neste campo quer dizer que tem linha preenchida inicando serviço. Quano 1 tem preenchido, quando zero não tem nada.
</text>
  </threadedComment>
  <threadedComment ref="C598" dT="2023-07-20T17:36:38.00" personId="{301C5B3F-6FC0-4F84-AF85-634639713B45}" id="{A645609B-0477-410E-836A-1C75CBA9BFDF}">
    <text xml:space="preserve">O número 1 neste campo quer dizer que tem linha preenchida inicando serviço. Quano 1 tem preenchido, quando zero não tem nada.
</text>
  </threadedComment>
  <threadedComment ref="AZ599" dT="2023-07-26T19:07:57.97" personId="{301C5B3F-6FC0-4F84-AF85-634639713B45}" id="{8298EF48-80C2-4FA1-A804-9BFF11E7C383}">
    <text xml:space="preserve">FOI COLOCADO NA FORMULA O SOMATÓRIO DO PÓS 26 E DEPOIS O SOMATÓRIO DOS OUTROS ANOS
</text>
  </threadedComment>
  <threadedComment ref="CR599" dT="2023-07-26T19:07:57.97" personId="{301C5B3F-6FC0-4F84-AF85-634639713B45}" id="{C8857943-75C0-4D9C-869F-785BA600A37B}">
    <text xml:space="preserve">FOI COLOCADO NA FORMULA O SOMATÓRIO DO PÓS 26 E DEPOIS O SOMATÓRIO DOS OUTROS ANOS
</text>
  </threadedComment>
  <threadedComment ref="EJ599" dT="2023-07-26T19:07:57.97" personId="{301C5B3F-6FC0-4F84-AF85-634639713B45}" id="{0933049B-46D6-4495-86EB-578DB889B83C}">
    <text xml:space="preserve">FOI COLOCADO NA FORMULA O SOMATÓRIO DO PÓS 26 E DEPOIS O SOMATÓRIO DOS OUTROS ANOS
</text>
  </threadedComment>
  <threadedComment ref="GB599" dT="2023-07-26T19:07:57.97" personId="{301C5B3F-6FC0-4F84-AF85-634639713B45}" id="{6CB5EDD8-B239-4B9F-8104-00F063D65220}">
    <text xml:space="preserve">FOI COLOCADO NA FORMULA O SOMATÓRIO DO PÓS 26 E DEPOIS O SOMATÓRIO DOS OUTROS ANOS
</text>
  </threadedComment>
  <threadedComment ref="HT599" dT="2023-07-26T19:07:57.97" personId="{301C5B3F-6FC0-4F84-AF85-634639713B45}" id="{1F6ABEBD-A87A-41F7-8F17-D875B741A80F}">
    <text xml:space="preserve">FOI COLOCADO NA FORMULA O SOMATÓRIO DO PÓS 26 E DEPOIS O SOMATÓRIO DOS OUTROS ANOS
</text>
  </threadedComment>
  <threadedComment ref="JL599" dT="2023-07-26T19:07:57.97" personId="{301C5B3F-6FC0-4F84-AF85-634639713B45}" id="{19516E5F-AF94-44D2-8C52-3B1919B9D72D}">
    <text xml:space="preserve">FOI COLOCADO NA FORMULA O SOMATÓRIO DO PÓS 26 E DEPOIS O SOMATÓRIO DOS OUTROS ANOS
</text>
  </threadedComment>
  <threadedComment ref="C601" dT="2023-07-20T17:36:38.00" personId="{301C5B3F-6FC0-4F84-AF85-634639713B45}" id="{81389E23-930F-42B3-AFC8-F7E3D37F7E65}">
    <text xml:space="preserve">O número 1 neste campo quer dizer que tem linha preenchida inicando serviço. Quano 1 tem preenchido, quando zero não tem nada.
</text>
  </threadedComment>
  <threadedComment ref="CY601" dT="2023-11-24T19:58:03.17" personId="{301C5B3F-6FC0-4F84-AF85-634639713B45}" id="{58F13453-FBD2-489E-A8DD-69A9A7E3111D}">
    <text xml:space="preserve">Trevo completo
</text>
  </threadedComment>
  <threadedComment ref="EN601" dT="2023-11-24T19:10:16.48" personId="{301C5B3F-6FC0-4F84-AF85-634639713B45}" id="{B1C363A9-AFDB-4D6E-A1A1-8472FD576A7E}">
    <text xml:space="preserve">Contorno de Florianópolis, em pista dupla, com 47,33 km em cada sentido (total de 94,66 km), a ser executado do 7º ao 12º ano. </text>
  </threadedComment>
  <threadedComment ref="EQ601" dT="2023-11-17T14:53:37.82" personId="{301C5B3F-6FC0-4F84-AF85-634639713B45}" id="{A33BF378-186F-4482-89E4-831A08B72600}">
    <text xml:space="preserve">Trata-se de duplicação do contorno. Então o custo passou a ser de duplicação. DEVE CONSIDERAR o túnel lá em OAE.
</text>
  </threadedComment>
  <threadedComment ref="C602" dT="2023-07-20T17:36:38.00" personId="{301C5B3F-6FC0-4F84-AF85-634639713B45}" id="{146E0CE7-067B-420B-894F-C371F76098C8}">
    <text xml:space="preserve">O número 1 neste campo quer dizer que tem linha preenchida inicando serviço. Quano 1 tem preenchido, quando zero não tem nada.
</text>
  </threadedComment>
  <threadedComment ref="CY602" dT="2023-11-24T19:58:03.17" personId="{301C5B3F-6FC0-4F84-AF85-634639713B45}" id="{584A3950-CB89-4E56-8DB2-92A44EA2528D}">
    <text xml:space="preserve">Trevo completo
</text>
  </threadedComment>
  <threadedComment ref="C603" dT="2023-07-20T17:36:38.00" personId="{301C5B3F-6FC0-4F84-AF85-634639713B45}" id="{04ACED69-CD11-4789-9BF3-58D41DF8AFCA}">
    <text xml:space="preserve">O número 1 neste campo quer dizer que tem linha preenchida inicando serviço. Quano 1 tem preenchido, quando zero não tem nada.
</text>
  </threadedComment>
  <threadedComment ref="CY603" dT="2023-11-24T19:58:03.17" personId="{301C5B3F-6FC0-4F84-AF85-634639713B45}" id="{D9A1C4C4-CCA6-4913-9489-CA98FB1E6AA0}">
    <text xml:space="preserve">Parcial foi colocado no valor de 20 mi Parcial foi colocado no valor de 20 mi
</text>
  </threadedComment>
  <threadedComment ref="C604" dT="2023-07-20T17:36:38.00" personId="{301C5B3F-6FC0-4F84-AF85-634639713B45}" id="{B0C9EC48-4A27-4869-AC9D-14669A7CE385}">
    <text xml:space="preserve">O número 1 neste campo quer dizer que tem linha preenchida inicando serviço. Quano 1 tem preenchido, quando zero não tem nada.
</text>
  </threadedComment>
  <threadedComment ref="CY604" dT="2023-11-24T19:58:03.17" personId="{301C5B3F-6FC0-4F84-AF85-634639713B45}" id="{B6D6293E-EA14-4C1F-A9D3-A134CC13CD70}">
    <text xml:space="preserve">Parcial foi colocado no valor de 20 mi Parcial foi colocado no valor de 20 mi
</text>
  </threadedComment>
  <threadedComment ref="C605" dT="2023-07-20T17:36:38.00" personId="{301C5B3F-6FC0-4F84-AF85-634639713B45}" id="{88D4E305-CD65-4F54-A3AA-4A37D32A52B5}">
    <text xml:space="preserve">O número 1 neste campo quer dizer que tem linha preenchida inicando serviço. Quano 1 tem preenchido, quando zero não tem nada.
</text>
  </threadedComment>
  <threadedComment ref="CY605" dT="2023-11-24T19:58:03.17" personId="{301C5B3F-6FC0-4F84-AF85-634639713B45}" id="{707A0150-0C1A-4CCC-A66E-FF68B9B70D29}">
    <text xml:space="preserve">Trevo completo
</text>
  </threadedComment>
  <threadedComment ref="C606" dT="2023-07-20T17:36:38.00" personId="{301C5B3F-6FC0-4F84-AF85-634639713B45}" id="{FC063D7A-86A2-46DA-A0F5-6C852405DF70}">
    <text xml:space="preserve">O número 1 neste campo quer dizer que tem linha preenchida inicando serviço. Quano 1 tem preenchido, quando zero não tem nada.
</text>
  </threadedComment>
  <threadedComment ref="CY606" dT="2023-11-24T19:58:03.17" personId="{301C5B3F-6FC0-4F84-AF85-634639713B45}" id="{47054016-59A1-41D2-8B95-04FFA7D7FB31}">
    <text xml:space="preserve">Passagem Inferior
</text>
  </threadedComment>
  <threadedComment ref="C608" dT="2023-07-20T17:36:38.00" personId="{301C5B3F-6FC0-4F84-AF85-634639713B45}" id="{BDE04D23-378E-4F74-96ED-62234EFEBC69}">
    <text xml:space="preserve">O número 1 neste campo quer dizer que tem linha preenchida inicando serviço. Quano 1 tem preenchido, quando zero não tem nada.
</text>
  </threadedComment>
  <threadedComment ref="BG608" dT="2023-11-29T14:52:22.37" personId="{301C5B3F-6FC0-4F84-AF85-634639713B45}" id="{75D0994B-767A-453A-BD98-A0935238FE43}">
    <text>Pista de Serra</text>
  </threadedComment>
  <threadedComment ref="CY608" dT="2023-11-24T19:58:03.17" personId="{301C5B3F-6FC0-4F84-AF85-634639713B45}" id="{F3B9A997-2E2F-4F6E-A11B-1B1107E841FC}">
    <text xml:space="preserve">Trevo completo
</text>
  </threadedComment>
  <threadedComment ref="C609" dT="2023-07-20T17:36:38.00" personId="{301C5B3F-6FC0-4F84-AF85-634639713B45}" id="{CF2F3818-72A5-4912-AC46-588761A3C605}">
    <text xml:space="preserve">O número 1 neste campo quer dizer que tem linha preenchida inicando serviço. Quano 1 tem preenchido, quando zero não tem nada.
</text>
  </threadedComment>
  <threadedComment ref="CY609" dT="2023-11-24T19:58:03.17" personId="{301C5B3F-6FC0-4F84-AF85-634639713B45}" id="{74848815-24CD-4233-B8DB-254DC5B251FE}">
    <text xml:space="preserve">Trevo completo
</text>
  </threadedComment>
  <threadedComment ref="C610" dT="2023-07-20T17:36:38.00" personId="{301C5B3F-6FC0-4F84-AF85-634639713B45}" id="{236AF7AA-C604-4D1C-A607-EB7AA73CBA04}">
    <text xml:space="preserve">O número 1 neste campo quer dizer que tem linha preenchida inicando serviço. Quano 1 tem preenchido, quando zero não tem nada.
</text>
  </threadedComment>
  <threadedComment ref="CY610" dT="2023-11-24T19:58:03.17" personId="{301C5B3F-6FC0-4F84-AF85-634639713B45}" id="{79F7CCDB-0515-4415-8B61-C9539C7CC974}">
    <text xml:space="preserve">Trevo completo
</text>
  </threadedComment>
  <threadedComment ref="C611" dT="2023-07-20T17:36:38.00" personId="{301C5B3F-6FC0-4F84-AF85-634639713B45}" id="{0E579748-5A69-439C-83D5-7A94DE76D17E}">
    <text xml:space="preserve">O número 1 neste campo quer dizer que tem linha preenchida inicando serviço. Quano 1 tem preenchido, quando zero não tem nada.
</text>
  </threadedComment>
  <threadedComment ref="CY611" dT="2023-11-24T19:58:03.17" personId="{301C5B3F-6FC0-4F84-AF85-634639713B45}" id="{36C1F6A4-4DA2-41D3-AC43-1EDBE389B6FF}">
    <text xml:space="preserve">Parcial foi colocado no valor de 20 mi Parcial foi colocado no valor de 20 mi
</text>
  </threadedComment>
  <threadedComment ref="C612" dT="2023-07-20T17:36:38.00" personId="{301C5B3F-6FC0-4F84-AF85-634639713B45}" id="{134D4D6D-EC29-437A-B69F-B59F6E9E47A4}">
    <text xml:space="preserve">O número 1 neste campo quer dizer que tem linha preenchida inicando serviço. Quano 1 tem preenchido, quando zero não tem nada.
</text>
  </threadedComment>
  <threadedComment ref="CY612" dT="2023-11-24T19:58:03.17" personId="{301C5B3F-6FC0-4F84-AF85-634639713B45}" id="{A5FCE015-BDA4-4976-B223-AE4F6291B440}">
    <text xml:space="preserve">Parcial foi colocado no valor de 20 mi Parcial foi colocado no valor de 20 mi
</text>
  </threadedComment>
  <threadedComment ref="C613" dT="2023-07-20T17:36:38.00" personId="{301C5B3F-6FC0-4F84-AF85-634639713B45}" id="{718302EA-050E-4273-9F75-1A8E8D4BCC32}">
    <text xml:space="preserve">O número 1 neste campo quer dizer que tem linha preenchida inicando serviço. Quano 1 tem preenchido, quando zero não tem nada.
</text>
  </threadedComment>
  <threadedComment ref="CY613" dT="2023-11-24T19:58:03.17" personId="{301C5B3F-6FC0-4F84-AF85-634639713B45}" id="{99428260-A5C8-422B-AC3A-246CC0394228}">
    <text xml:space="preserve">Parcial foi colocado no valor de 20 mi Parcial foi colocado no valor de 20 mi
</text>
  </threadedComment>
  <threadedComment ref="C614" dT="2023-07-20T17:36:38.00" personId="{301C5B3F-6FC0-4F84-AF85-634639713B45}" id="{ADB41636-5DAF-4232-BDF7-B9DD82FC6C84}">
    <text xml:space="preserve">O número 1 neste campo quer dizer que tem linha preenchida inicando serviço. Quano 1 tem preenchido, quando zero não tem nada.
</text>
  </threadedComment>
  <threadedComment ref="CY614" dT="2023-11-24T19:58:03.17" personId="{301C5B3F-6FC0-4F84-AF85-634639713B45}" id="{048176A2-8884-496D-B1A1-375B15AEF7F8}">
    <text xml:space="preserve">Parcial foi colocado no valor de 20 mi Parcial foi colocado no valor de 20 mi
</text>
  </threadedComment>
  <threadedComment ref="C615" dT="2023-07-20T17:36:38.00" personId="{301C5B3F-6FC0-4F84-AF85-634639713B45}" id="{10431F2E-9CF7-44D1-AE8F-3BB5B347F16B}">
    <text xml:space="preserve">O número 1 neste campo quer dizer que tem linha preenchida inicando serviço. Quano 1 tem preenchido, quando zero não tem nada.
</text>
  </threadedComment>
  <threadedComment ref="CY615" dT="2023-11-24T19:58:03.17" personId="{301C5B3F-6FC0-4F84-AF85-634639713B45}" id="{39429A6F-698C-4716-B6ED-BC71F40031FA}">
    <text xml:space="preserve">Parcial foi colocado no valor de 20 mi Parcial foi colocado no valor de 20 mi
</text>
  </threadedComment>
  <threadedComment ref="C616" dT="2023-07-20T17:36:38.00" personId="{301C5B3F-6FC0-4F84-AF85-634639713B45}" id="{07AE2604-0BAD-483C-A41D-AF8538467B22}">
    <text xml:space="preserve">O número 1 neste campo quer dizer que tem linha preenchida inicando serviço. Quano 1 tem preenchido, quando zero não tem nada.
</text>
  </threadedComment>
  <threadedComment ref="CY616" dT="2023-11-24T19:58:03.17" personId="{301C5B3F-6FC0-4F84-AF85-634639713B45}" id="{64A6FCF0-FB8A-4380-9B33-21C03665E2A8}">
    <text xml:space="preserve">Parcial foi colocado no valor de 20 mi Parcial foi colocado no valor de 20 mi
</text>
  </threadedComment>
  <threadedComment ref="C617" dT="2023-07-20T17:36:38.00" personId="{301C5B3F-6FC0-4F84-AF85-634639713B45}" id="{15B45F9E-DD7C-443C-A810-20898D8D5ACE}">
    <text xml:space="preserve">O número 1 neste campo quer dizer que tem linha preenchida inicando serviço. Quano 1 tem preenchido, quando zero não tem nada.
</text>
  </threadedComment>
  <threadedComment ref="CY617" dT="2023-11-24T19:58:03.17" personId="{301C5B3F-6FC0-4F84-AF85-634639713B45}" id="{FBFCE39F-8829-4068-B6FB-1860C94FCE19}">
    <text xml:space="preserve">Parcial foi colocado no valor de 20 mi Parcial foi colocado no valor de 20 mi
</text>
  </threadedComment>
  <threadedComment ref="C618" dT="2023-07-20T17:36:38.00" personId="{301C5B3F-6FC0-4F84-AF85-634639713B45}" id="{C5B788E3-62B3-4685-A4D6-E26B05432063}">
    <text xml:space="preserve">O número 1 neste campo quer dizer que tem linha preenchida inicando serviço. Quano 1 tem preenchido, quando zero não tem nada.
</text>
  </threadedComment>
  <threadedComment ref="CY618" dT="2023-11-24T19:58:03.17" personId="{301C5B3F-6FC0-4F84-AF85-634639713B45}" id="{7DC16C49-11A7-45A8-B73A-5EA4772E3471}">
    <text xml:space="preserve">Trevo completo
</text>
  </threadedComment>
  <threadedComment ref="C619" dT="2023-07-20T17:36:38.00" personId="{301C5B3F-6FC0-4F84-AF85-634639713B45}" id="{F18C8C28-FC94-44E5-BC2E-3C55BD4B2D85}">
    <text xml:space="preserve">O número 1 neste campo quer dizer que tem linha preenchida inicando serviço. Quano 1 tem preenchido, quando zero não tem nada.
</text>
  </threadedComment>
  <threadedComment ref="CY619" dT="2023-11-24T19:58:03.17" personId="{301C5B3F-6FC0-4F84-AF85-634639713B45}" id="{BB225399-0C1D-4C6F-80BF-D62E9E989C54}">
    <text xml:space="preserve">Trevo completo
</text>
  </threadedComment>
  <threadedComment ref="C620" dT="2023-07-20T17:36:38.00" personId="{301C5B3F-6FC0-4F84-AF85-634639713B45}" id="{C170F114-2AB8-4527-AA8E-546A7EFC11BB}">
    <text xml:space="preserve">O número 1 neste campo quer dizer que tem linha preenchida inicando serviço. Quano 1 tem preenchido, quando zero não tem nada.
</text>
  </threadedComment>
  <threadedComment ref="CY620" dT="2023-11-24T19:58:03.17" personId="{301C5B3F-6FC0-4F84-AF85-634639713B45}" id="{A6B22392-5A08-45B5-B3D5-A63F9A0F2BED}">
    <text xml:space="preserve">Passagem Inferior
</text>
  </threadedComment>
  <threadedComment ref="AZ621" dT="2023-07-26T19:07:57.97" personId="{301C5B3F-6FC0-4F84-AF85-634639713B45}" id="{7C7A3F9E-2E20-441D-B13A-A417031918D5}">
    <text xml:space="preserve">FOI COLOCADO NA FORMULA O SOMATÓRIO DO PÓS 26 E DEPOIS O SOMATÓRIO DOS OUTROS ANOS
</text>
  </threadedComment>
  <threadedComment ref="CR621" dT="2023-07-26T19:07:57.97" personId="{301C5B3F-6FC0-4F84-AF85-634639713B45}" id="{FBEF8AC3-2E9D-4952-834B-CE1E8A18F28B}">
    <text xml:space="preserve">FOI COLOCADO NA FORMULA O SOMATÓRIO DO PÓS 26 E DEPOIS O SOMATÓRIO DOS OUTROS ANOS
</text>
  </threadedComment>
  <threadedComment ref="EJ621" dT="2023-07-26T19:07:57.97" personId="{301C5B3F-6FC0-4F84-AF85-634639713B45}" id="{93F45785-D542-43DE-B7C8-4FE62B7FD564}">
    <text xml:space="preserve">FOI COLOCADO NA FORMULA O SOMATÓRIO DO PÓS 26 E DEPOIS O SOMATÓRIO DOS OUTROS ANOS
</text>
  </threadedComment>
  <threadedComment ref="GB621" dT="2023-07-26T19:07:57.97" personId="{301C5B3F-6FC0-4F84-AF85-634639713B45}" id="{87A1E3C5-DB28-426F-8686-25F8B88210D3}">
    <text xml:space="preserve">FOI COLOCADO NA FORMULA O SOMATÓRIO DO PÓS 26 E DEPOIS O SOMATÓRIO DOS OUTROS ANOS
</text>
  </threadedComment>
  <threadedComment ref="HT621" dT="2023-07-26T19:07:57.97" personId="{301C5B3F-6FC0-4F84-AF85-634639713B45}" id="{9388BEE0-2E26-41D8-B4B1-7C9A76BFEF27}">
    <text xml:space="preserve">FOI COLOCADO NA FORMULA O SOMATÓRIO DO PÓS 26 E DEPOIS O SOMATÓRIO DOS OUTROS ANOS
</text>
  </threadedComment>
  <threadedComment ref="JL621" dT="2023-07-26T19:07:57.97" personId="{301C5B3F-6FC0-4F84-AF85-634639713B45}" id="{D0CF0949-A4D1-44F9-A522-5A174461EB9A}">
    <text xml:space="preserve">FOI COLOCADO NA FORMULA O SOMATÓRIO DO PÓS 26 E DEPOIS O SOMATÓRIO DOS OUTROS ANOS
</text>
  </threadedComment>
  <threadedComment ref="C623" dT="2023-07-20T17:36:38.00" personId="{301C5B3F-6FC0-4F84-AF85-634639713B45}" id="{B2E26708-3877-4ECB-A3B0-EC2C0B3957CC}">
    <text xml:space="preserve">O número 1 neste campo quer dizer que tem linha preenchida inicando serviço. Quano 1 tem preenchido, quando zero não tem nada.
</text>
  </threadedComment>
  <threadedComment ref="BG623" dT="2023-11-29T14:52:22.37" personId="{301C5B3F-6FC0-4F84-AF85-634639713B45}" id="{781912EB-7731-4B3E-B4D6-F03CC7974FDB}">
    <text>Pista de Serra</text>
  </threadedComment>
  <threadedComment ref="BN623" dT="2023-11-29T14:52:22.37" personId="{301C5B3F-6FC0-4F84-AF85-634639713B45}" id="{67E14D32-6272-472B-9DA9-6A7F96380014}">
    <text>Pista de Serra</text>
  </threadedComment>
  <threadedComment ref="BU623" dT="2023-11-29T14:52:22.37" personId="{301C5B3F-6FC0-4F84-AF85-634639713B45}" id="{5ED934EC-7FD6-47FC-862D-9C9CA308B5D2}">
    <text>Pista de Serra</text>
  </threadedComment>
  <threadedComment ref="CY623" dT="2023-11-24T19:58:03.17" personId="{301C5B3F-6FC0-4F84-AF85-634639713B45}" id="{76F2CB26-3F63-4F88-A233-6823C102DD96}">
    <text xml:space="preserve">Parcial foi colocado no valor de 20 mi Parcial foi colocado no valor de 20 mi
</text>
  </threadedComment>
  <threadedComment ref="DC623" dT="2023-11-30T18:49:07.92" personId="{301C5B3F-6FC0-4F84-AF85-634639713B45}" id="{E7C3C3A1-5D71-4AFE-A2E5-60A9F1A4040C}">
    <text>São 3 trevos em localização a denir</text>
  </threadedComment>
  <threadedComment ref="DF623" dT="2023-11-24T19:58:03.17" personId="{301C5B3F-6FC0-4F84-AF85-634639713B45}" id="{A5C8DB46-7167-44FC-9D30-37BEA247331A}">
    <text xml:space="preserve">Trevo completo. São 3 trevos em localização a definir
</text>
  </threadedComment>
  <threadedComment ref="DM623" dT="2023-11-24T19:58:03.17" personId="{301C5B3F-6FC0-4F84-AF85-634639713B45}" id="{7808F42D-ED4E-4208-9E01-1382A073490F}">
    <text xml:space="preserve">Parcial foi colocado no valor de 20 mi Parcial foi colocado no valor de 20 mi
</text>
  </threadedComment>
  <threadedComment ref="EN623" dT="2023-11-24T19:10:16.48" personId="{301C5B3F-6FC0-4F84-AF85-634639713B45}" id="{60016DBF-D7D2-4142-9221-BCC6BEB00AC4}">
    <text xml:space="preserve">Contorno de Florianópolis, em pista dupla, com 47,33 km em cada sentido (total de 94,66 km), a ser executado do 7º ao 12º ano. </text>
  </threadedComment>
  <threadedComment ref="EQ623" dT="2023-11-17T14:53:37.82" personId="{301C5B3F-6FC0-4F84-AF85-634639713B45}" id="{C43CC78B-4F07-4BBE-92A8-ECC1B1F41187}">
    <text xml:space="preserve">Trata-se de duplicação do contorno. Então o custo passou a ser de duplicação. DEVE CONSIDERAR o túnel lá em OAE.
</text>
  </threadedComment>
  <threadedComment ref="C624" dT="2023-07-20T17:36:38.00" personId="{301C5B3F-6FC0-4F84-AF85-634639713B45}" id="{4F5E3ACA-0376-4231-88E4-87552D4C30E1}">
    <text xml:space="preserve">O número 1 neste campo quer dizer que tem linha preenchida inicando serviço. Quano 1 tem preenchido, quando zero não tem nada.
</text>
  </threadedComment>
  <threadedComment ref="BG624" dT="2023-11-29T14:52:22.37" personId="{301C5B3F-6FC0-4F84-AF85-634639713B45}" id="{11AA1648-96EE-4176-BDDF-ACC9141DF5E4}">
    <text>Pista de Serra</text>
  </threadedComment>
  <threadedComment ref="BU624" dT="2023-11-29T14:52:22.37" personId="{301C5B3F-6FC0-4F84-AF85-634639713B45}" id="{DA079000-1DF1-462E-A4D1-E8A4142908B8}">
    <text>Pista de Serra</text>
  </threadedComment>
  <threadedComment ref="CY624" dT="2023-11-24T19:58:03.17" personId="{301C5B3F-6FC0-4F84-AF85-634639713B45}" id="{0E9C64FA-E434-4B3F-9103-90CB72D612B7}">
    <text xml:space="preserve">Parcial foi colocado no valor de 20 mi Parcial foi colocado no valor de 20 mi
</text>
  </threadedComment>
  <threadedComment ref="DF624" dT="2023-11-24T19:58:03.17" personId="{301C5B3F-6FC0-4F84-AF85-634639713B45}" id="{A9EBAFD7-2861-43B8-9711-A03DF2221B43}">
    <text xml:space="preserve">Passagem Inferior
</text>
  </threadedComment>
  <threadedComment ref="DM624" dT="2023-11-24T19:58:03.17" personId="{301C5B3F-6FC0-4F84-AF85-634639713B45}" id="{30320066-EF70-4257-8680-BDF481239078}">
    <text xml:space="preserve">Parcial foi colocado no valor de 20 mi Parcial foi colocado no valor de 20 mi
</text>
  </threadedComment>
  <threadedComment ref="C625" dT="2023-07-20T17:36:38.00" personId="{301C5B3F-6FC0-4F84-AF85-634639713B45}" id="{B3E3C5CD-DF75-475A-AC65-622A78BFF3C9}">
    <text xml:space="preserve">O número 1 neste campo quer dizer que tem linha preenchida inicando serviço. Quano 1 tem preenchido, quando zero não tem nada.
</text>
  </threadedComment>
  <threadedComment ref="BG625" dT="2023-11-29T14:52:22.37" personId="{301C5B3F-6FC0-4F84-AF85-634639713B45}" id="{C83448A5-AF92-4C15-A586-42371014EC89}">
    <text>Pista de Serra</text>
  </threadedComment>
  <threadedComment ref="CY625" dT="2023-11-24T19:58:03.17" personId="{301C5B3F-6FC0-4F84-AF85-634639713B45}" id="{FD4C0CDB-AE39-4751-90A5-AC32E01B0D83}">
    <text xml:space="preserve">Trevo completo
</text>
  </threadedComment>
  <threadedComment ref="DF625" dT="2023-11-24T19:58:03.17" personId="{301C5B3F-6FC0-4F84-AF85-634639713B45}" id="{0E82501E-EA7D-4B3D-8181-9EAC0AAACBD4}">
    <text xml:space="preserve">Parcial foi colocado no valor de 20 mi Parcial foi colocado no valor de 20 mi
</text>
  </threadedComment>
  <threadedComment ref="DM625" dT="2023-11-24T19:58:03.17" personId="{301C5B3F-6FC0-4F84-AF85-634639713B45}" id="{6AD5FDAF-2A69-4ED7-8964-497CB1CDA54F}">
    <text xml:space="preserve">Parcial foi colocado no valor de 20 mi Parcial foi colocado no valor de 20 mi
</text>
  </threadedComment>
  <threadedComment ref="C626" dT="2023-07-20T17:36:38.00" personId="{301C5B3F-6FC0-4F84-AF85-634639713B45}" id="{0494A5E3-5C76-4530-A905-D531FD51FD3D}">
    <text xml:space="preserve">O número 1 neste campo quer dizer que tem linha preenchida inicando serviço. Quano 1 tem preenchido, quando zero não tem nada.
</text>
  </threadedComment>
  <threadedComment ref="BG626" dT="2023-11-29T14:52:22.37" personId="{301C5B3F-6FC0-4F84-AF85-634639713B45}" id="{B105C7B7-EDCE-46D4-B984-06DAF879D3FF}">
    <text>Pista de Serra</text>
  </threadedComment>
  <threadedComment ref="CY626" dT="2023-11-24T19:58:03.17" personId="{301C5B3F-6FC0-4F84-AF85-634639713B45}" id="{B357A770-3AF2-413B-9499-64443B1D2089}">
    <text xml:space="preserve">Trevo completo
</text>
  </threadedComment>
  <threadedComment ref="DF626" dT="2023-11-24T19:58:03.17" personId="{301C5B3F-6FC0-4F84-AF85-634639713B45}" id="{71837F6F-DCC1-4B67-A456-72F3B4175ACE}">
    <text xml:space="preserve">Parcial foi colocado no valor de 20 mi Parcial foi colocado no valor de 20 mi
</text>
  </threadedComment>
  <threadedComment ref="DM626" dT="2023-11-24T19:58:03.17" personId="{301C5B3F-6FC0-4F84-AF85-634639713B45}" id="{53F6F727-F6AF-4FA4-99DF-AA66662D9485}">
    <text xml:space="preserve">Parcial foi colocado no valor de 20 mi Parcial foi colocado no valor de 20 mi
</text>
  </threadedComment>
  <threadedComment ref="C627" dT="2023-07-20T17:36:38.00" personId="{301C5B3F-6FC0-4F84-AF85-634639713B45}" id="{EC3428DF-CD3F-4359-8BE1-BE51168A0C15}">
    <text xml:space="preserve">O número 1 neste campo quer dizer que tem linha preenchida inicando serviço. Quano 1 tem preenchido, quando zero não tem nada.
</text>
  </threadedComment>
  <threadedComment ref="BG627" dT="2023-11-29T14:52:22.37" personId="{301C5B3F-6FC0-4F84-AF85-634639713B45}" id="{A838D017-AE2C-4D76-A07D-AEB4CDD080A3}">
    <text>Pista de Serra</text>
  </threadedComment>
  <threadedComment ref="CY627" dT="2023-11-24T19:58:03.17" personId="{301C5B3F-6FC0-4F84-AF85-634639713B45}" id="{207070F8-0D8C-4847-8CDA-8BF5C9EDD1B6}">
    <text xml:space="preserve">Passagem Inferior
</text>
  </threadedComment>
  <threadedComment ref="DF627" dT="2023-11-24T19:58:03.17" personId="{301C5B3F-6FC0-4F84-AF85-634639713B45}" id="{98725FAA-0529-45A2-9C99-CF6003BEC7C5}">
    <text xml:space="preserve">Parcial foi colocado no valor de 20 mi Parcial foi colocado no valor de 20 mi
</text>
  </threadedComment>
  <threadedComment ref="DM627" dT="2023-11-24T19:58:03.17" personId="{301C5B3F-6FC0-4F84-AF85-634639713B45}" id="{6FCD5B2E-CA8C-4C5B-9B3F-865786AD75E3}">
    <text xml:space="preserve">Parcial foi colocado no valor de 20 mi Parcial foi colocado no valor de 20 mi
</text>
  </threadedComment>
  <threadedComment ref="C628" dT="2023-07-20T17:36:38.00" personId="{301C5B3F-6FC0-4F84-AF85-634639713B45}" id="{D56ED2C3-20EB-4D86-A585-BE7DF68EC222}">
    <text xml:space="preserve">O número 1 neste campo quer dizer que tem linha preenchida inicando serviço. Quano 1 tem preenchido, quando zero não tem nada.
</text>
  </threadedComment>
  <threadedComment ref="BG628" dT="2023-11-29T14:52:22.37" personId="{301C5B3F-6FC0-4F84-AF85-634639713B45}" id="{EE4F241F-5C74-4F4C-B44B-CBA4F5D5734B}">
    <text>Pista de Serra</text>
  </threadedComment>
  <threadedComment ref="CY628" dT="2023-11-24T19:58:03.17" personId="{301C5B3F-6FC0-4F84-AF85-634639713B45}" id="{7EC686AE-0552-4BF2-96FF-4533C0D27825}">
    <text xml:space="preserve">Passagem Inferior
</text>
  </threadedComment>
  <threadedComment ref="DF628" dT="2023-11-24T19:58:03.17" personId="{301C5B3F-6FC0-4F84-AF85-634639713B45}" id="{129AE836-BDFE-418D-B8E0-ADAD99B2A629}">
    <text xml:space="preserve">Parcial foi colocado no valor de 20 mi Parcial foi colocado no valor de 20 mi
</text>
  </threadedComment>
  <threadedComment ref="DM628" dT="2023-11-24T19:58:03.17" personId="{301C5B3F-6FC0-4F84-AF85-634639713B45}" id="{A3B4CFC2-4883-4DFF-8D77-C4DEAD57FB18}">
    <text xml:space="preserve">Parcial foi colocado no valor de 20 mi Parcial foi colocado no valor de 20 mi
</text>
  </threadedComment>
  <threadedComment ref="C629" dT="2023-07-20T17:36:38.00" personId="{301C5B3F-6FC0-4F84-AF85-634639713B45}" id="{8AD6D454-9A2B-4FF2-98DC-EB189A00F0A1}">
    <text xml:space="preserve">O número 1 neste campo quer dizer que tem linha preenchida inicando serviço. Quano 1 tem preenchido, quando zero não tem nada.
</text>
  </threadedComment>
  <threadedComment ref="CY629" dT="2023-11-24T19:58:03.17" personId="{301C5B3F-6FC0-4F84-AF85-634639713B45}" id="{B4699BF8-FDA3-4C1F-A61C-B285B08F54EB}">
    <text xml:space="preserve">Passagem Inferior
</text>
  </threadedComment>
  <threadedComment ref="DF629" dT="2023-11-24T19:58:03.17" personId="{301C5B3F-6FC0-4F84-AF85-634639713B45}" id="{E2ECB81D-A37F-422D-B9BD-737D0AB39EC5}">
    <text xml:space="preserve">Parcial foi colocado no valor de 20 mi Parcial foi colocado no valor de 20 mi
</text>
  </threadedComment>
  <threadedComment ref="DM629" dT="2023-11-24T19:58:03.17" personId="{301C5B3F-6FC0-4F84-AF85-634639713B45}" id="{5591C09B-670D-48BA-B9E5-0C9FA1B3D651}">
    <text xml:space="preserve">Parcial foi colocado no valor de 20 mi Parcial foi colocado no valor de 20 mi
</text>
  </threadedComment>
  <threadedComment ref="C630" dT="2023-07-20T17:36:38.00" personId="{301C5B3F-6FC0-4F84-AF85-634639713B45}" id="{CFDF71B5-A469-4BD7-A580-E4CEC12E0069}">
    <text xml:space="preserve">O número 1 neste campo quer dizer que tem linha preenchida inicando serviço. Quano 1 tem preenchido, quando zero não tem nada.
</text>
  </threadedComment>
  <threadedComment ref="CY630" dT="2023-11-24T19:58:03.17" personId="{301C5B3F-6FC0-4F84-AF85-634639713B45}" id="{81A0CEDB-942D-4F3D-8BD3-951BAAA4B22B}">
    <text xml:space="preserve">Passagem Inferior
</text>
  </threadedComment>
  <threadedComment ref="DM630" dT="2023-11-24T19:58:03.17" personId="{301C5B3F-6FC0-4F84-AF85-634639713B45}" id="{52CF39BD-8E16-4D17-AF54-EB040515D174}">
    <text xml:space="preserve">Parcial foi colocado no valor de 20 mi Parcial foi colocado no valor de 20 mi
</text>
  </threadedComment>
  <threadedComment ref="C631" dT="2023-07-20T17:36:38.00" personId="{301C5B3F-6FC0-4F84-AF85-634639713B45}" id="{A1FFB203-1294-4EB8-B062-71809FA87E6C}">
    <text xml:space="preserve">O número 1 neste campo quer dizer que tem linha preenchida inicando serviço. Quano 1 tem preenchido, quando zero não tem nada.
</text>
  </threadedComment>
  <threadedComment ref="CY631" dT="2023-11-24T19:58:03.17" personId="{301C5B3F-6FC0-4F84-AF85-634639713B45}" id="{FA49795A-96E7-4FEE-8133-6DD28EDB6027}">
    <text xml:space="preserve">Passagem Inferior
</text>
  </threadedComment>
  <threadedComment ref="DM631" dT="2023-11-24T19:58:03.17" personId="{301C5B3F-6FC0-4F84-AF85-634639713B45}" id="{22419D56-C285-4129-8E6D-89A9A32D97FE}">
    <text xml:space="preserve">Parcial foi colocado no valor de 20 mi Parcial foi colocado no valor de 20 mi
</text>
  </threadedComment>
  <threadedComment ref="C632" dT="2023-07-20T17:36:38.00" personId="{301C5B3F-6FC0-4F84-AF85-634639713B45}" id="{79595E25-563E-4FD1-A635-3EFBE05D0A25}">
    <text xml:space="preserve">O número 1 neste campo quer dizer que tem linha preenchida inicando serviço. Quano 1 tem preenchido, quando zero não tem nada.
</text>
  </threadedComment>
  <threadedComment ref="DM632" dT="2023-11-24T19:58:03.17" personId="{301C5B3F-6FC0-4F84-AF85-634639713B45}" id="{E22C8712-7791-4659-9441-EC387C1118B7}">
    <text xml:space="preserve">Parcial foi colocado no valor de 20 mi Parcial foi colocado no valor de 20 mi
</text>
  </threadedComment>
  <threadedComment ref="AZ633" dT="2023-07-26T19:07:57.97" personId="{301C5B3F-6FC0-4F84-AF85-634639713B45}" id="{39B98915-9639-450E-B746-271B267BF309}">
    <text xml:space="preserve">FOI COLOCADO NA FORMULA O SOMATÓRIO DO PÓS 26 E DEPOIS O SOMATÓRIO DOS OUTROS ANOS
</text>
  </threadedComment>
  <threadedComment ref="CR633" dT="2023-07-26T19:07:57.97" personId="{301C5B3F-6FC0-4F84-AF85-634639713B45}" id="{B9437BBF-9EE6-4F57-B76E-C5CD0E1C3865}">
    <text xml:space="preserve">FOI COLOCADO NA FORMULA O SOMATÓRIO DO PÓS 26 E DEPOIS O SOMATÓRIO DOS OUTROS ANOS
</text>
  </threadedComment>
  <threadedComment ref="EJ633" dT="2023-07-26T19:07:57.97" personId="{301C5B3F-6FC0-4F84-AF85-634639713B45}" id="{10584C00-7150-4E6E-8DEF-682A95CC00D9}">
    <text xml:space="preserve">FOI COLOCADO NA FORMULA O SOMATÓRIO DO PÓS 26 E DEPOIS O SOMATÓRIO DOS OUTROS ANOS
</text>
  </threadedComment>
  <threadedComment ref="GB633" dT="2023-07-26T19:07:57.97" personId="{301C5B3F-6FC0-4F84-AF85-634639713B45}" id="{B444A31A-0166-4EF7-8E75-7AA547A4929C}">
    <text xml:space="preserve">FOI COLOCADO NA FORMULA O SOMATÓRIO DO PÓS 26 E DEPOIS O SOMATÓRIO DOS OUTROS ANOS
</text>
  </threadedComment>
  <threadedComment ref="HT633" dT="2023-07-26T19:07:57.97" personId="{301C5B3F-6FC0-4F84-AF85-634639713B45}" id="{263AC35B-123C-412C-937B-88C10AB87A1B}">
    <text xml:space="preserve">FOI COLOCADO NA FORMULA O SOMATÓRIO DO PÓS 26 E DEPOIS O SOMATÓRIO DOS OUTROS ANOS
</text>
  </threadedComment>
  <threadedComment ref="JL633" dT="2023-07-26T19:07:57.97" personId="{301C5B3F-6FC0-4F84-AF85-634639713B45}" id="{2BCC5BEF-F8B2-491B-85AC-5CC3714638FA}">
    <text xml:space="preserve">FOI COLOCADO NA FORMULA O SOMATÓRIO DO PÓS 26 E DEPOIS O SOMATÓRIO DOS OUTROS ANOS
</text>
  </threadedComment>
  <threadedComment ref="C635" dT="2023-07-20T17:36:38.00" personId="{301C5B3F-6FC0-4F84-AF85-634639713B45}" id="{863AA9E9-496D-45F3-9CC9-C01697B482E5}">
    <text xml:space="preserve">O número 1 neste campo quer dizer que tem linha preenchida inicando serviço. Quano 1 tem preenchido, quando zero não tem nada.
</text>
  </threadedComment>
  <threadedComment ref="BG635" dT="2023-11-29T14:52:22.37" personId="{301C5B3F-6FC0-4F84-AF85-634639713B45}" id="{4626D939-538B-4204-8978-7BD524DD3409}">
    <text>Pista de Serra</text>
  </threadedComment>
  <threadedComment ref="BN635" dT="2023-11-29T14:52:22.37" personId="{301C5B3F-6FC0-4F84-AF85-634639713B45}" id="{1374CE71-8F42-4E1A-A443-3BCE347E0344}">
    <text>Pista de Serra</text>
  </threadedComment>
  <threadedComment ref="CY635" dT="2023-11-24T19:58:03.17" personId="{301C5B3F-6FC0-4F84-AF85-634639713B45}" id="{9E90C870-98E8-41D2-8772-F83050EE7C9A}">
    <text xml:space="preserve">Parcial foi colocado no valor de 20 mi Parcial foi colocado no valor de 20 mi
</text>
  </threadedComment>
  <threadedComment ref="DF635" dT="2023-11-24T19:58:03.17" personId="{301C5B3F-6FC0-4F84-AF85-634639713B45}" id="{C2F6452C-95CF-4590-AC8F-7E61181BF59C}">
    <text xml:space="preserve">Trevo completo
</text>
  </threadedComment>
  <threadedComment ref="EN635" dT="2023-11-24T19:10:16.48" personId="{301C5B3F-6FC0-4F84-AF85-634639713B45}" id="{CD4754C0-A676-44E9-B6A3-B2C19C5CC6BB}">
    <text xml:space="preserve">Contorno de Florianópolis, em pista dupla, com 47,33 km em cada sentido (total de 94,66 km), a ser executado do 7º ao 12º ano. </text>
  </threadedComment>
  <threadedComment ref="EQ635" dT="2023-11-17T14:53:37.82" personId="{301C5B3F-6FC0-4F84-AF85-634639713B45}" id="{DC0DA9F3-8BB4-47CB-806A-52245CD5958D}">
    <text xml:space="preserve">Trata-se de duplicação do contorno com elevado. O custo inicial já foi da ordem de 20 mi. Quando multiplicado por 4, que é o valor da atualização da 2 etapa então resulta nesse valor.
</text>
  </threadedComment>
  <threadedComment ref="C636" dT="2023-07-20T17:36:38.00" personId="{301C5B3F-6FC0-4F84-AF85-634639713B45}" id="{2EFD5D84-AC20-4A30-8EC8-8E5CC7372617}">
    <text xml:space="preserve">O número 1 neste campo quer dizer que tem linha preenchida inicando serviço. Quano 1 tem preenchido, quando zero não tem nada.
</text>
  </threadedComment>
  <threadedComment ref="BG636" dT="2023-11-29T14:52:22.37" personId="{301C5B3F-6FC0-4F84-AF85-634639713B45}" id="{29C14DB7-E484-4264-8605-4251E68DFE26}">
    <text>Pista de Serra</text>
  </threadedComment>
  <threadedComment ref="BN636" dT="2023-11-29T14:52:22.37" personId="{301C5B3F-6FC0-4F84-AF85-634639713B45}" id="{86A6A834-5902-4EAA-94D7-9FA17C8F2E20}">
    <text>Pista de Serra</text>
  </threadedComment>
  <threadedComment ref="CY636" dT="2023-11-24T19:58:03.17" personId="{301C5B3F-6FC0-4F84-AF85-634639713B45}" id="{EB7B5403-91BF-4B5D-8E8B-16218BE42ED8}">
    <text xml:space="preserve">Parcial foi colocado no valor de 20 mi Parcial foi colocado no valor de 20 mi
</text>
  </threadedComment>
  <threadedComment ref="DF636" dT="2023-11-24T19:58:03.17" personId="{301C5B3F-6FC0-4F84-AF85-634639713B45}" id="{C1A01379-7B26-4BA7-AE14-F3FA63F5463F}">
    <text xml:space="preserve">Parcial foi colocado no valor de 20 mi Parcial foi colocado no valor de 20 mi
</text>
  </threadedComment>
  <threadedComment ref="C637" dT="2023-07-20T17:36:38.00" personId="{301C5B3F-6FC0-4F84-AF85-634639713B45}" id="{53FF73C4-717C-4BEE-B179-66530DE58E5B}">
    <text xml:space="preserve">O número 1 neste campo quer dizer que tem linha preenchida inicando serviço. Quano 1 tem preenchido, quando zero não tem nada.
</text>
  </threadedComment>
  <threadedComment ref="BG637" dT="2023-11-29T14:52:22.37" personId="{301C5B3F-6FC0-4F84-AF85-634639713B45}" id="{299C0466-4CED-41BB-9C92-646A8C500318}">
    <text>Pista de Serra</text>
  </threadedComment>
  <threadedComment ref="CY637" dT="2023-11-24T19:58:03.17" personId="{301C5B3F-6FC0-4F84-AF85-634639713B45}" id="{9C449F94-D6B7-4F9A-A0E0-C3F8456B76EF}">
    <text xml:space="preserve">Parcial foi colocado no valor de 20 mi Parcial foi colocado no valor de 20 mi
</text>
  </threadedComment>
  <threadedComment ref="C638" dT="2023-07-20T17:36:38.00" personId="{301C5B3F-6FC0-4F84-AF85-634639713B45}" id="{9E5392DC-B5AE-4D78-9CC2-8A499FC3A333}">
    <text xml:space="preserve">O número 1 neste campo quer dizer que tem linha preenchida inicando serviço. Quano 1 tem preenchido, quando zero não tem nada.
</text>
  </threadedComment>
  <threadedComment ref="BG638" dT="2023-11-29T14:52:22.37" personId="{301C5B3F-6FC0-4F84-AF85-634639713B45}" id="{23807B7C-7270-44C1-B635-926B85D2A277}">
    <text>Pista de Serra</text>
  </threadedComment>
  <threadedComment ref="CY638" dT="2023-11-24T19:58:03.17" personId="{301C5B3F-6FC0-4F84-AF85-634639713B45}" id="{A5EB5C41-C2A7-4878-8C60-53D3D3BE7C8C}">
    <text xml:space="preserve">Parcial foi colocado no valor de 20 mi Parcial foi colocado no valor de 20 mi
</text>
  </threadedComment>
  <threadedComment ref="C639" dT="2023-07-20T17:36:38.00" personId="{301C5B3F-6FC0-4F84-AF85-634639713B45}" id="{7A7C7FEB-18DC-45BD-BA9B-2ECD262CC928}">
    <text xml:space="preserve">O número 1 neste campo quer dizer que tem linha preenchida inicando serviço. Quano 1 tem preenchido, quando zero não tem nada.
</text>
  </threadedComment>
  <threadedComment ref="BG639" dT="2023-11-29T14:52:22.37" personId="{301C5B3F-6FC0-4F84-AF85-634639713B45}" id="{01749A92-2151-44B0-99D4-427AF7C146B9}">
    <text>Pista de Serra</text>
  </threadedComment>
  <threadedComment ref="CY639" dT="2023-11-24T19:58:03.17" personId="{301C5B3F-6FC0-4F84-AF85-634639713B45}" id="{3CBAB359-050E-4939-ACDA-C26F5CC56739}">
    <text xml:space="preserve">Parcial foi colocado no valor de 20 mi Parcial foi colocado no valor de 20 mi
</text>
  </threadedComment>
  <threadedComment ref="C640" dT="2023-07-20T17:36:38.00" personId="{301C5B3F-6FC0-4F84-AF85-634639713B45}" id="{538CEB68-C247-4DB7-8458-77497208953F}">
    <text xml:space="preserve">O número 1 neste campo quer dizer que tem linha preenchida inicando serviço. Quano 1 tem preenchido, quando zero não tem nada.
</text>
  </threadedComment>
  <threadedComment ref="BG640" dT="2023-11-29T14:52:22.37" personId="{301C5B3F-6FC0-4F84-AF85-634639713B45}" id="{375B98D8-D7D9-4396-9007-E85F5ED33B9C}">
    <text>Pista de Serra</text>
  </threadedComment>
  <threadedComment ref="CY640" dT="2023-11-24T19:58:03.17" personId="{301C5B3F-6FC0-4F84-AF85-634639713B45}" id="{6646D185-8FC1-4E36-B0BC-CF8809BB1059}">
    <text xml:space="preserve">Parcial foi colocado no valor de 20 mi Parcial foi colocado no valor de 20 mi
</text>
  </threadedComment>
  <threadedComment ref="C641" dT="2023-07-20T17:36:38.00" personId="{301C5B3F-6FC0-4F84-AF85-634639713B45}" id="{0C8C2A1F-2EA5-475E-96A4-E0A2B57401A6}">
    <text xml:space="preserve">O número 1 neste campo quer dizer que tem linha preenchida inicando serviço. Quano 1 tem preenchido, quando zero não tem nada.
</text>
  </threadedComment>
  <threadedComment ref="BG641" dT="2023-11-29T14:52:22.37" personId="{301C5B3F-6FC0-4F84-AF85-634639713B45}" id="{34DDF2F9-0066-4AFC-9196-FA9640B49B1A}">
    <text>Pista de Serra</text>
  </threadedComment>
  <threadedComment ref="CY641" dT="2023-11-24T19:58:03.17" personId="{301C5B3F-6FC0-4F84-AF85-634639713B45}" id="{FCF4CFB4-9B44-4888-BCDC-5574D487632E}">
    <text xml:space="preserve">Parcial foi colocado no valor de 20 mi Parcial foi colocado no valor de 20 mi
</text>
  </threadedComment>
  <threadedComment ref="C642" dT="2023-07-20T17:36:38.00" personId="{301C5B3F-6FC0-4F84-AF85-634639713B45}" id="{16DDF62B-3493-43B1-8A97-E998F8A5A057}">
    <text xml:space="preserve">O número 1 neste campo quer dizer que tem linha preenchida inicando serviço. Quano 1 tem preenchido, quando zero não tem nada.
</text>
  </threadedComment>
  <threadedComment ref="BG642" dT="2023-11-29T14:52:22.37" personId="{301C5B3F-6FC0-4F84-AF85-634639713B45}" id="{EE72E71E-9EB0-45C7-8FD2-77B22AAE108D}">
    <text>Pista de Serra</text>
  </threadedComment>
  <threadedComment ref="CY642" dT="2023-11-24T19:58:03.17" personId="{301C5B3F-6FC0-4F84-AF85-634639713B45}" id="{699829B1-9BDD-4B9D-8A5E-D22D8BB5F7C3}">
    <text xml:space="preserve">Parcial foi colocado no valor de 20 mi Parcial foi colocado no valor de 20 mi
</text>
  </threadedComment>
  <threadedComment ref="C643" dT="2023-07-20T17:36:38.00" personId="{301C5B3F-6FC0-4F84-AF85-634639713B45}" id="{5A1C976B-FA56-4EEE-A1C2-6828CB9AFACE}">
    <text xml:space="preserve">O número 1 neste campo quer dizer que tem linha preenchida inicando serviço. Quano 1 tem preenchido, quando zero não tem nada.
</text>
  </threadedComment>
  <threadedComment ref="BG643" dT="2023-11-29T14:52:22.37" personId="{301C5B3F-6FC0-4F84-AF85-634639713B45}" id="{3479F60F-0CD7-4170-BDD5-F52BAA418C84}">
    <text>Pista de Serra</text>
  </threadedComment>
  <threadedComment ref="CY643" dT="2023-11-24T19:58:03.17" personId="{301C5B3F-6FC0-4F84-AF85-634639713B45}" id="{0BD5BED0-99E6-4B24-A796-E6A9ECF4854A}">
    <text xml:space="preserve">Parcial foi colocado no valor de 20 mi Parcial foi colocado no valor de 20 mi
</text>
  </threadedComment>
  <threadedComment ref="C644" dT="2023-07-20T17:36:38.00" personId="{301C5B3F-6FC0-4F84-AF85-634639713B45}" id="{69811A4E-159C-444C-94AB-A10D73981D5D}">
    <text xml:space="preserve">O número 1 neste campo quer dizer que tem linha preenchida inicando serviço. Quano 1 tem preenchido, quando zero não tem nada.
</text>
  </threadedComment>
  <threadedComment ref="BG644" dT="2023-11-29T14:52:22.37" personId="{301C5B3F-6FC0-4F84-AF85-634639713B45}" id="{BF561B45-DA6D-4593-B642-4A988B102C2B}">
    <text>Pista de Serra</text>
  </threadedComment>
  <threadedComment ref="CY644" dT="2023-11-24T19:58:03.17" personId="{301C5B3F-6FC0-4F84-AF85-634639713B45}" id="{28D8DC9B-D2FA-4676-9D4F-EB0C25343C25}">
    <text xml:space="preserve">Trevo completo
</text>
  </threadedComment>
  <threadedComment ref="C645" dT="2023-07-20T17:36:38.00" personId="{301C5B3F-6FC0-4F84-AF85-634639713B45}" id="{21BE06CA-FF5A-4CBD-AC76-570501FA6C30}">
    <text xml:space="preserve">O número 1 neste campo quer dizer que tem linha preenchida inicando serviço. Quano 1 tem preenchido, quando zero não tem nada.
</text>
  </threadedComment>
  <threadedComment ref="BG645" dT="2023-11-29T14:52:22.37" personId="{301C5B3F-6FC0-4F84-AF85-634639713B45}" id="{BEEE6712-5DB5-4161-A2A5-6A515DA9CE00}">
    <text>Pista de Serra</text>
  </threadedComment>
  <threadedComment ref="CY645" dT="2023-11-24T19:58:03.17" personId="{301C5B3F-6FC0-4F84-AF85-634639713B45}" id="{D008C4B9-566F-459A-A137-89CFB2064186}">
    <text xml:space="preserve">Trevo completo
</text>
  </threadedComment>
  <threadedComment ref="C646" dT="2023-07-20T17:36:38.00" personId="{301C5B3F-6FC0-4F84-AF85-634639713B45}" id="{C9DE6969-7D9B-4CE8-B1C9-8CA088528951}">
    <text xml:space="preserve">O número 1 neste campo quer dizer que tem linha preenchida inicando serviço. Quano 1 tem preenchido, quando zero não tem nada.
</text>
  </threadedComment>
  <threadedComment ref="BG646" dT="2023-11-29T14:52:22.37" personId="{301C5B3F-6FC0-4F84-AF85-634639713B45}" id="{9B24F668-93D3-468D-B3A1-9869DF7F7FB2}">
    <text>Pista de Serra</text>
  </threadedComment>
  <threadedComment ref="CY646" dT="2023-11-24T19:58:03.17" personId="{301C5B3F-6FC0-4F84-AF85-634639713B45}" id="{CB748592-D02F-4A31-ADDC-F55EBB1FB3F2}">
    <text xml:space="preserve">Parcial foi colocado no valor de 20 mi Parcial foi colocado no valor de 20 mi
</text>
  </threadedComment>
  <threadedComment ref="C647" dT="2023-07-20T17:36:38.00" personId="{301C5B3F-6FC0-4F84-AF85-634639713B45}" id="{851397FD-5CE6-41EF-A0DE-1289979E95A5}">
    <text xml:space="preserve">O número 1 neste campo quer dizer que tem linha preenchida inicando serviço. Quano 1 tem preenchido, quando zero não tem nada.
</text>
  </threadedComment>
  <threadedComment ref="BG647" dT="2023-11-29T14:52:22.37" personId="{301C5B3F-6FC0-4F84-AF85-634639713B45}" id="{3EA55B3E-C66A-42FA-B8EB-29303042F8A3}">
    <text>Pista de Serra</text>
  </threadedComment>
  <threadedComment ref="CY647" dT="2023-11-24T19:58:03.17" personId="{301C5B3F-6FC0-4F84-AF85-634639713B45}" id="{4650B1F3-D9BE-412D-8CC5-23A5B665925A}">
    <text xml:space="preserve">Trevo completo
</text>
  </threadedComment>
  <threadedComment ref="C648" dT="2023-07-20T17:36:38.00" personId="{301C5B3F-6FC0-4F84-AF85-634639713B45}" id="{5B4C91B0-A406-4B0A-93CC-1373D2352926}">
    <text xml:space="preserve">O número 1 neste campo quer dizer que tem linha preenchida inicando serviço. Quano 1 tem preenchido, quando zero não tem nada.
</text>
  </threadedComment>
  <threadedComment ref="BG648" dT="2023-11-29T14:52:22.37" personId="{301C5B3F-6FC0-4F84-AF85-634639713B45}" id="{FF23EDBD-DC41-4024-AADB-7E6E977E8967}">
    <text>Pista de Serra</text>
  </threadedComment>
  <threadedComment ref="CY648" dT="2023-11-24T19:58:03.17" personId="{301C5B3F-6FC0-4F84-AF85-634639713B45}" id="{B0C0B882-CDB6-446A-B8F7-1FB75B22E8CC}">
    <text xml:space="preserve">Trevo completo
</text>
  </threadedComment>
  <threadedComment ref="C649" dT="2023-07-20T17:36:38.00" personId="{301C5B3F-6FC0-4F84-AF85-634639713B45}" id="{5271C18B-3D38-4C74-8390-457D3A49E5E1}">
    <text xml:space="preserve">O número 1 neste campo quer dizer que tem linha preenchida inicando serviço. Quano 1 tem preenchido, quando zero não tem nada.
</text>
  </threadedComment>
  <threadedComment ref="BG649" dT="2023-11-29T14:52:22.37" personId="{301C5B3F-6FC0-4F84-AF85-634639713B45}" id="{A79D3D30-2795-4BF0-BA10-7A415DE242E0}">
    <text>Pista de Serra</text>
  </threadedComment>
  <threadedComment ref="CY649" dT="2023-11-24T19:58:03.17" personId="{301C5B3F-6FC0-4F84-AF85-634639713B45}" id="{E326800D-9FD2-47E4-A75D-0F51251C0DFB}">
    <text xml:space="preserve">Trevo completo
</text>
  </threadedComment>
  <threadedComment ref="C650" dT="2023-07-20T17:36:38.00" personId="{301C5B3F-6FC0-4F84-AF85-634639713B45}" id="{399BFD37-C343-4660-AFD9-1B7BAF931D59}">
    <text xml:space="preserve">O número 1 neste campo quer dizer que tem linha preenchida inicando serviço. Quano 1 tem preenchido, quando zero não tem nada.
</text>
  </threadedComment>
  <threadedComment ref="BG650" dT="2023-11-29T14:52:22.37" personId="{301C5B3F-6FC0-4F84-AF85-634639713B45}" id="{46333A28-F68C-4FEE-AE8E-70FA19400199}">
    <text>Pista de Serra</text>
  </threadedComment>
  <threadedComment ref="CY650" dT="2023-11-24T19:58:03.17" personId="{301C5B3F-6FC0-4F84-AF85-634639713B45}" id="{58497641-4D87-42CE-AC66-1930596EC83B}">
    <text xml:space="preserve">Trevo completo
</text>
  </threadedComment>
  <threadedComment ref="C651" dT="2023-07-20T17:36:38.00" personId="{301C5B3F-6FC0-4F84-AF85-634639713B45}" id="{3F31E4E4-C84C-4FE9-B2FB-9C174F484780}">
    <text xml:space="preserve">O número 1 neste campo quer dizer que tem linha preenchida inicando serviço. Quano 1 tem preenchido, quando zero não tem nada.
</text>
  </threadedComment>
  <threadedComment ref="BG651" dT="2023-11-29T14:52:22.37" personId="{301C5B3F-6FC0-4F84-AF85-634639713B45}" id="{F65DDC44-D868-4409-8753-CC7F3E751B71}">
    <text>Pista de Serra</text>
  </threadedComment>
  <threadedComment ref="CY651" dT="2023-11-24T19:58:03.17" personId="{301C5B3F-6FC0-4F84-AF85-634639713B45}" id="{94C457DD-281E-4142-B124-09DBE0B956E5}">
    <text xml:space="preserve">Trevo completo
</text>
  </threadedComment>
  <threadedComment ref="C652" dT="2023-07-20T17:36:38.00" personId="{301C5B3F-6FC0-4F84-AF85-634639713B45}" id="{6AAC8545-50F7-4B88-B235-DB0E7BF6B4EB}">
    <text xml:space="preserve">O número 1 neste campo quer dizer que tem linha preenchida inicando serviço. Quano 1 tem preenchido, quando zero não tem nada.
</text>
  </threadedComment>
  <threadedComment ref="BG652" dT="2023-11-29T14:52:22.37" personId="{301C5B3F-6FC0-4F84-AF85-634639713B45}" id="{935EE407-932A-4777-96E5-101F979FAA4B}">
    <text>Pista de Serra</text>
  </threadedComment>
  <threadedComment ref="CY652" dT="2023-11-24T19:58:03.17" personId="{301C5B3F-6FC0-4F84-AF85-634639713B45}" id="{E2B0D93B-519C-4056-9544-13D2B41F13C2}">
    <text xml:space="preserve">Trevo completo
</text>
  </threadedComment>
  <threadedComment ref="C653" dT="2023-07-20T17:36:38.00" personId="{301C5B3F-6FC0-4F84-AF85-634639713B45}" id="{B05E981F-9710-49AE-A5E2-829E5FF3F515}">
    <text xml:space="preserve">O número 1 neste campo quer dizer que tem linha preenchida inicando serviço. Quano 1 tem preenchido, quando zero não tem nada.
</text>
  </threadedComment>
  <threadedComment ref="CY653" dT="2023-11-24T19:58:03.17" personId="{301C5B3F-6FC0-4F84-AF85-634639713B45}" id="{BD9AA69B-2632-4C0B-B352-62224369BED5}">
    <text xml:space="preserve">Trevo completo
</text>
  </threadedComment>
  <threadedComment ref="C654" dT="2023-07-20T17:36:38.00" personId="{301C5B3F-6FC0-4F84-AF85-634639713B45}" id="{0BBFF137-F00E-4D36-9032-7B82B1FC4554}">
    <text xml:space="preserve">O número 1 neste campo quer dizer que tem linha preenchida inicando serviço. Quano 1 tem preenchido, quando zero não tem nada.
</text>
  </threadedComment>
  <threadedComment ref="CY654" dT="2023-11-24T19:58:03.17" personId="{301C5B3F-6FC0-4F84-AF85-634639713B45}" id="{1F822438-51A3-4C7F-AFA3-7BA653B1FC8D}">
    <text xml:space="preserve">Trevo completo
</text>
  </threadedComment>
  <threadedComment ref="AZ655" dT="2023-07-26T19:07:57.97" personId="{301C5B3F-6FC0-4F84-AF85-634639713B45}" id="{BD108FEE-DF53-4C8D-AE8E-B010BBA7EADB}">
    <text xml:space="preserve">FOI COLOCADO NA FORMULA O SOMATÓRIO DO PÓS 26 E DEPOIS O SOMATÓRIO DOS OUTROS ANOS
</text>
  </threadedComment>
  <threadedComment ref="CR655" dT="2023-07-26T19:07:57.97" personId="{301C5B3F-6FC0-4F84-AF85-634639713B45}" id="{77D35BE6-39FF-46DF-AEA0-4D81923BEEDF}">
    <text xml:space="preserve">FOI COLOCADO NA FORMULA O SOMATÓRIO DO PÓS 26 E DEPOIS O SOMATÓRIO DOS OUTROS ANOS
</text>
  </threadedComment>
  <threadedComment ref="EJ655" dT="2023-07-26T19:07:57.97" personId="{301C5B3F-6FC0-4F84-AF85-634639713B45}" id="{9D9696E7-04EA-417E-9CB9-BAB835F1E435}">
    <text xml:space="preserve">FOI COLOCADO NA FORMULA O SOMATÓRIO DO PÓS 26 E DEPOIS O SOMATÓRIO DOS OUTROS ANOS
</text>
  </threadedComment>
  <threadedComment ref="GB655" dT="2023-07-26T19:07:57.97" personId="{301C5B3F-6FC0-4F84-AF85-634639713B45}" id="{7FA88FF7-2C17-4E87-95D3-0835EB1650AD}">
    <text xml:space="preserve">FOI COLOCADO NA FORMULA O SOMATÓRIO DO PÓS 26 E DEPOIS O SOMATÓRIO DOS OUTROS ANOS
</text>
  </threadedComment>
  <threadedComment ref="HT655" dT="2023-07-26T19:07:57.97" personId="{301C5B3F-6FC0-4F84-AF85-634639713B45}" id="{4D54B362-2BE0-4C9D-9757-B4EBC4BF1393}">
    <text xml:space="preserve">FOI COLOCADO NA FORMULA O SOMATÓRIO DO PÓS 26 E DEPOIS O SOMATÓRIO DOS OUTROS ANOS
</text>
  </threadedComment>
  <threadedComment ref="JL655" dT="2023-07-26T19:07:57.97" personId="{301C5B3F-6FC0-4F84-AF85-634639713B45}" id="{F75FA92F-9A3D-46D1-B03E-F5FA965E23A7}">
    <text xml:space="preserve">FOI COLOCADO NA FORMULA O SOMATÓRIO DO PÓS 26 E DEPOIS O SOMATÓRIO DOS OUTROS ANOS
</text>
  </threadedComment>
  <threadedComment ref="C657" dT="2023-07-20T17:36:38.00" personId="{301C5B3F-6FC0-4F84-AF85-634639713B45}" id="{F086E733-022B-4124-92DB-8E002E1A45ED}">
    <text xml:space="preserve">O número 1 neste campo quer dizer que tem linha preenchida inicando serviço. Quano 1 tem preenchido, quando zero não tem nada.
</text>
  </threadedComment>
  <threadedComment ref="BG657" dT="2023-11-29T14:52:22.37" personId="{301C5B3F-6FC0-4F84-AF85-634639713B45}" id="{7AF322A6-0866-48AF-A22E-2D4D9FEC5D1F}">
    <text>Pista de Serra</text>
  </threadedComment>
  <threadedComment ref="EN657" dT="2023-11-24T19:10:16.48" personId="{301C5B3F-6FC0-4F84-AF85-634639713B45}" id="{013C69E2-DAFD-4E70-A30A-550D17823ADA}">
    <text xml:space="preserve">Contorno de Florianópolis, em pista dupla, com 47,33 km em cada sentido (total de 94,66 km), a ser executado do 7º ao 12º ano. </text>
  </threadedComment>
  <threadedComment ref="EQ657" dT="2023-11-17T14:53:37.82" personId="{301C5B3F-6FC0-4F84-AF85-634639713B45}" id="{22916125-A3EA-4D52-BDF9-F33A45E3B24C}">
    <text xml:space="preserve">Trata-se de duplicação do contorno com elevado. O custo inicial já foi da ordem de 20 mi. Quando multiplicado por 4, que é o valor da atualização da 2 etapa então resulta nesse valor.
</text>
  </threadedComment>
  <threadedComment ref="C658" dT="2023-07-20T17:36:38.00" personId="{301C5B3F-6FC0-4F84-AF85-634639713B45}" id="{A0163BA4-79D4-417E-A52E-7261D6119309}">
    <text xml:space="preserve">O número 1 neste campo quer dizer que tem linha preenchida inicando serviço. Quano 1 tem preenchido, quando zero não tem nada.
</text>
  </threadedComment>
  <threadedComment ref="BG658" dT="2023-11-29T14:52:22.37" personId="{301C5B3F-6FC0-4F84-AF85-634639713B45}" id="{11777F4F-D143-469C-90F1-C8D39786BA21}">
    <text>Pista de Serra</text>
  </threadedComment>
  <threadedComment ref="C659" dT="2023-07-20T17:36:38.00" personId="{301C5B3F-6FC0-4F84-AF85-634639713B45}" id="{7FA2B65D-59C8-40F1-9FB3-DA80BC8A4711}">
    <text xml:space="preserve">O número 1 neste campo quer dizer que tem linha preenchida inicando serviço. Quano 1 tem preenchido, quando zero não tem nada.
</text>
  </threadedComment>
  <threadedComment ref="BG659" dT="2023-11-29T14:52:22.37" personId="{301C5B3F-6FC0-4F84-AF85-634639713B45}" id="{C43187EE-2BEA-4229-8729-6BF013FD1255}">
    <text>Pista de Serra</text>
  </threadedComment>
  <threadedComment ref="C660" dT="2023-07-20T17:36:38.00" personId="{301C5B3F-6FC0-4F84-AF85-634639713B45}" id="{ED124EA4-2EFC-499B-B0BC-E05A6FB2297A}">
    <text xml:space="preserve">O número 1 neste campo quer dizer que tem linha preenchida inicando serviço. Quano 1 tem preenchido, quando zero não tem nada.
</text>
  </threadedComment>
  <threadedComment ref="BG660" dT="2023-11-29T14:52:22.37" personId="{301C5B3F-6FC0-4F84-AF85-634639713B45}" id="{577BE6FB-FC0D-4645-B5AA-173C9309DBE4}">
    <text>Pista de Serra</text>
  </threadedComment>
  <threadedComment ref="C661" dT="2023-07-20T17:36:38.00" personId="{301C5B3F-6FC0-4F84-AF85-634639713B45}" id="{BF08CB62-1D25-466F-8CA3-D9F92A0FFC49}">
    <text xml:space="preserve">O número 1 neste campo quer dizer que tem linha preenchida inicando serviço. Quano 1 tem preenchido, quando zero não tem nada.
</text>
  </threadedComment>
  <threadedComment ref="C662" dT="2023-07-20T17:36:38.00" personId="{301C5B3F-6FC0-4F84-AF85-634639713B45}" id="{3A0AA5A1-C0F1-48A9-8E5E-FE3E273A82C7}">
    <text xml:space="preserve">O número 1 neste campo quer dizer que tem linha preenchida inicando serviço. Quano 1 tem preenchido, quando zero não tem nada.
</text>
  </threadedComment>
  <threadedComment ref="C663" dT="2023-07-20T17:36:38.00" personId="{301C5B3F-6FC0-4F84-AF85-634639713B45}" id="{3593C8BC-EEED-470F-B770-9AD123D05948}">
    <text xml:space="preserve">O número 1 neste campo quer dizer que tem linha preenchida inicando serviço. Quano 1 tem preenchido, quando zero não tem nada.
</text>
  </threadedComment>
  <threadedComment ref="C664" dT="2023-07-20T17:36:38.00" personId="{301C5B3F-6FC0-4F84-AF85-634639713B45}" id="{2E9FD92B-715F-477B-BD3E-3B908849D5A3}">
    <text xml:space="preserve">O número 1 neste campo quer dizer que tem linha preenchida inicando serviço. Quano 1 tem preenchido, quando zero não tem nada.
</text>
  </threadedComment>
  <threadedComment ref="C665" dT="2023-07-20T17:36:38.00" personId="{301C5B3F-6FC0-4F84-AF85-634639713B45}" id="{8F9D2968-7404-485B-8A25-A3FEA981BC63}">
    <text xml:space="preserve">O número 1 neste campo quer dizer que tem linha preenchida inicando serviço. Quano 1 tem preenchido, quando zero não tem nada.
</text>
  </threadedComment>
  <threadedComment ref="C667" dT="2023-07-20T17:36:38.00" personId="{301C5B3F-6FC0-4F84-AF85-634639713B45}" id="{7F278B7A-4060-44CC-ABEA-1ED616381552}">
    <text xml:space="preserve">O número 1 neste campo quer dizer que tem linha preenchida inicando serviço. Quano 1 tem preenchido, quando zero não tem nada.
</text>
  </threadedComment>
  <threadedComment ref="C668" dT="2023-07-20T17:36:38.00" personId="{301C5B3F-6FC0-4F84-AF85-634639713B45}" id="{2859B664-E54C-41B9-86FF-E4A44B8E8842}">
    <text xml:space="preserve">O número 1 neste campo quer dizer que tem linha preenchida inicando serviço. Quano 1 tem preenchido, quando zero não tem nada.
</text>
  </threadedComment>
  <threadedComment ref="C670" dT="2023-07-20T17:36:38.00" personId="{301C5B3F-6FC0-4F84-AF85-634639713B45}" id="{E366CA34-9EFF-4908-B36E-D0EA6597644A}">
    <text xml:space="preserve">O número 1 neste campo quer dizer que tem linha preenchida inicando serviço. Quano 1 tem preenchido, quando zero não tem nada.
</text>
  </threadedComment>
  <threadedComment ref="C671" dT="2023-07-20T17:36:38.00" personId="{301C5B3F-6FC0-4F84-AF85-634639713B45}" id="{7826FFF7-8F91-409A-AB24-2AF055562B48}">
    <text xml:space="preserve">O número 1 neste campo quer dizer que tem linha preenchida inicando serviço. Quano 1 tem preenchido, quando zero não tem nada.
</text>
  </threadedComment>
  <threadedComment ref="C673" dT="2023-07-20T17:36:38.00" personId="{301C5B3F-6FC0-4F84-AF85-634639713B45}" id="{52851EDE-67A5-4524-8795-95C0351C7A92}">
    <text xml:space="preserve">O número 1 neste campo quer dizer que tem linha preenchida inicando serviço. Quano 1 tem preenchido, quando zero não tem nada.
</text>
  </threadedComment>
  <threadedComment ref="C674" dT="2023-07-20T17:36:38.00" personId="{301C5B3F-6FC0-4F84-AF85-634639713B45}" id="{A7AC87BA-089B-4847-B994-D1E723D2B6E0}">
    <text xml:space="preserve">O número 1 neste campo quer dizer que tem linha preenchida inicando serviço. Quano 1 tem preenchido, quando zero não tem nada.
</text>
  </threadedComment>
  <threadedComment ref="AZ675" dT="2023-07-26T19:07:57.97" personId="{301C5B3F-6FC0-4F84-AF85-634639713B45}" id="{D896A684-4466-4EF0-9D8A-91D7629DCBAA}">
    <text xml:space="preserve">FOI COLOCADO NA FORMULA O SOMATÓRIO DO PÓS 26 E DEPOIS O SOMATÓRIO DOS OUTROS ANOS
</text>
  </threadedComment>
  <threadedComment ref="CR675" dT="2023-07-26T19:07:57.97" personId="{301C5B3F-6FC0-4F84-AF85-634639713B45}" id="{F0B6E815-B74A-4021-869D-7FB7C4CF43F8}">
    <text xml:space="preserve">FOI COLOCADO NA FORMULA O SOMATÓRIO DO PÓS 26 E DEPOIS O SOMATÓRIO DOS OUTROS ANOS
</text>
  </threadedComment>
  <threadedComment ref="EJ675" dT="2023-07-26T19:07:57.97" personId="{301C5B3F-6FC0-4F84-AF85-634639713B45}" id="{4DC9B0B6-A41C-4328-9510-CF26E224DEC6}">
    <text xml:space="preserve">FOI COLOCADO NA FORMULA O SOMATÓRIO DO PÓS 26 E DEPOIS O SOMATÓRIO DOS OUTROS ANOS
</text>
  </threadedComment>
  <threadedComment ref="GB675" dT="2023-07-26T19:07:57.97" personId="{301C5B3F-6FC0-4F84-AF85-634639713B45}" id="{F7600547-5D41-47A7-81E6-C7522C3BFAA3}">
    <text xml:space="preserve">FOI COLOCADO NA FORMULA O SOMATÓRIO DO PÓS 26 E DEPOIS O SOMATÓRIO DOS OUTROS ANOS
</text>
  </threadedComment>
  <threadedComment ref="HT675" dT="2023-07-26T19:07:57.97" personId="{301C5B3F-6FC0-4F84-AF85-634639713B45}" id="{309D9889-573D-4C7D-B392-508C6F3F0C4E}">
    <text xml:space="preserve">FOI COLOCADO NA FORMULA O SOMATÓRIO DO PÓS 26 E DEPOIS O SOMATÓRIO DOS OUTROS ANOS
</text>
  </threadedComment>
  <threadedComment ref="JL675" dT="2023-07-26T19:07:57.97" personId="{301C5B3F-6FC0-4F84-AF85-634639713B45}" id="{8D1AB9B4-23C1-401B-9B5D-987951AD2154}">
    <text xml:space="preserve">FOI COLOCADO NA FORMULA O SOMATÓRIO DO PÓS 26 E DEPOIS O SOMATÓRIO DOS OUTROS ANOS
</text>
  </threadedComment>
  <threadedComment ref="C677" dT="2023-07-20T17:36:38.00" personId="{301C5B3F-6FC0-4F84-AF85-634639713B45}" id="{8901A9A5-8EAC-4FC1-B0FD-217C9032BB10}">
    <text xml:space="preserve">O número 1 neste campo quer dizer que tem linha preenchida inicando serviço. Quano 1 tem preenchido, quando zero não tem nada.
</text>
  </threadedComment>
  <threadedComment ref="C678" dT="2023-07-20T17:36:38.00" personId="{301C5B3F-6FC0-4F84-AF85-634639713B45}" id="{221202C2-3136-45C6-B66A-BC51D49C9657}">
    <text xml:space="preserve">O número 1 neste campo quer dizer que tem linha preenchida inicando serviço. Quano 1 tem preenchido, quando zero não tem nada.
</text>
  </threadedComment>
  <threadedComment ref="C679" dT="2023-07-20T17:36:38.00" personId="{301C5B3F-6FC0-4F84-AF85-634639713B45}" id="{F2138E3C-6E78-4D20-A93A-77D28ABE7EB4}">
    <text xml:space="preserve">O número 1 neste campo quer dizer que tem linha preenchida inicando serviço. Quano 1 tem preenchido, quando zero não tem nada.
</text>
  </threadedComment>
  <threadedComment ref="C680" dT="2023-07-20T17:36:38.00" personId="{301C5B3F-6FC0-4F84-AF85-634639713B45}" id="{FFAB21CD-84CD-481A-9088-12E8812951A0}">
    <text xml:space="preserve">O número 1 neste campo quer dizer que tem linha preenchida inicando serviço. Quano 1 tem preenchido, quando zero não tem nada.
</text>
  </threadedComment>
  <threadedComment ref="C681" dT="2023-07-20T17:36:38.00" personId="{301C5B3F-6FC0-4F84-AF85-634639713B45}" id="{E78BDA67-4899-4871-88DA-486CF4B016EA}">
    <text xml:space="preserve">O número 1 neste campo quer dizer que tem linha preenchida inicando serviço. Quano 1 tem preenchido, quando zero não tem nada.
</text>
  </threadedComment>
  <threadedComment ref="C682" dT="2023-07-20T17:36:38.00" personId="{301C5B3F-6FC0-4F84-AF85-634639713B45}" id="{9C18431F-49C7-493B-A88D-B6889704DCD4}">
    <text xml:space="preserve">O número 1 neste campo quer dizer que tem linha preenchida inicando serviço. Quano 1 tem preenchido, quando zero não tem nada.
</text>
  </threadedComment>
  <threadedComment ref="C683" dT="2023-07-20T17:36:38.00" personId="{301C5B3F-6FC0-4F84-AF85-634639713B45}" id="{D90F0402-A4A1-44D6-AD11-FF582542F89C}">
    <text xml:space="preserve">O número 1 neste campo quer dizer que tem linha preenchida inicando serviço. Quano 1 tem preenchido, quando zero não tem nada.
</text>
  </threadedComment>
  <threadedComment ref="C684" dT="2023-07-20T17:36:38.00" personId="{301C5B3F-6FC0-4F84-AF85-634639713B45}" id="{13B1CE02-E41E-4562-8FCD-346FE1C6A2B2}">
    <text xml:space="preserve">O número 1 neste campo quer dizer que tem linha preenchida inicando serviço. Quano 1 tem preenchido, quando zero não tem nada.
</text>
  </threadedComment>
  <threadedComment ref="C686" dT="2023-07-20T17:36:38.00" personId="{301C5B3F-6FC0-4F84-AF85-634639713B45}" id="{77645E2E-A0EE-4B2C-8E68-EC7CCA48258E}">
    <text xml:space="preserve">O número 1 neste campo quer dizer que tem linha preenchida inicando serviço. Quano 1 tem preenchido, quando zero não tem nada.
</text>
  </threadedComment>
  <threadedComment ref="C687" dT="2023-07-20T17:36:38.00" personId="{301C5B3F-6FC0-4F84-AF85-634639713B45}" id="{47B0B747-FC81-43E2-82D9-DA2BC6EC9283}">
    <text xml:space="preserve">O número 1 neste campo quer dizer que tem linha preenchida inicando serviço. Quano 1 tem preenchido, quando zero não tem nada.
</text>
  </threadedComment>
  <threadedComment ref="C688" dT="2023-07-20T17:36:38.00" personId="{301C5B3F-6FC0-4F84-AF85-634639713B45}" id="{30BCF14F-BCB8-4320-B318-C7F5A935A706}">
    <text xml:space="preserve">O número 1 neste campo quer dizer que tem linha preenchida inicando serviço. Quano 1 tem preenchido, quando zero não tem nada.
</text>
  </threadedComment>
  <threadedComment ref="C689" dT="2023-07-20T17:36:38.00" personId="{301C5B3F-6FC0-4F84-AF85-634639713B45}" id="{9FC3E84D-8E79-4302-9FF9-5D4B78251962}">
    <text xml:space="preserve">O número 1 neste campo quer dizer que tem linha preenchida inicando serviço. Quano 1 tem preenchido, quando zero não tem nada.
</text>
  </threadedComment>
  <threadedComment ref="C690" dT="2023-07-20T17:36:38.00" personId="{301C5B3F-6FC0-4F84-AF85-634639713B45}" id="{1DE3933D-5C03-4176-841A-DA6883B20CA1}">
    <text xml:space="preserve">O número 1 neste campo quer dizer que tem linha preenchida inicando serviço. Quano 1 tem preenchido, quando zero não tem nada.
</text>
  </threadedComment>
  <threadedComment ref="C691" dT="2023-07-20T17:36:38.00" personId="{301C5B3F-6FC0-4F84-AF85-634639713B45}" id="{ABB8716B-7894-43A3-8BCA-6B373E4B20D8}">
    <text xml:space="preserve">O número 1 neste campo quer dizer que tem linha preenchida inicando serviço. Quano 1 tem preenchido, quando zero não tem nada.
</text>
  </threadedComment>
  <threadedComment ref="C692" dT="2023-07-20T17:36:38.00" personId="{301C5B3F-6FC0-4F84-AF85-634639713B45}" id="{03EDE318-042B-4A6A-AE44-8DAEFD3E1650}">
    <text xml:space="preserve">O número 1 neste campo quer dizer que tem linha preenchida inicando serviço. Quano 1 tem preenchido, quando zero não tem nada.
</text>
  </threadedComment>
  <threadedComment ref="C693" dT="2023-07-20T17:36:38.00" personId="{301C5B3F-6FC0-4F84-AF85-634639713B45}" id="{4DCC292E-9773-433A-B921-54C3CF5849A4}">
    <text xml:space="preserve">O número 1 neste campo quer dizer que tem linha preenchida inicando serviço. Quano 1 tem preenchido, quando zero não tem nada.
</text>
  </threadedComment>
  <threadedComment ref="C694" dT="2023-07-20T17:36:38.00" personId="{301C5B3F-6FC0-4F84-AF85-634639713B45}" id="{DAB83CB4-DFD8-4D2F-B2FA-014F099829BD}">
    <text xml:space="preserve">O número 1 neste campo quer dizer que tem linha preenchida inicando serviço. Quano 1 tem preenchido, quando zero não tem nada.
</text>
  </threadedComment>
  <threadedComment ref="C695" dT="2023-07-20T17:36:38.00" personId="{301C5B3F-6FC0-4F84-AF85-634639713B45}" id="{331A7C8B-A2DC-468A-B9A2-4D5AC43A3656}">
    <text xml:space="preserve">O número 1 neste campo quer dizer que tem linha preenchida inicando serviço. Quano 1 tem preenchido, quando zero não tem nada.
</text>
  </threadedComment>
  <threadedComment ref="C696" dT="2023-07-20T17:36:38.00" personId="{301C5B3F-6FC0-4F84-AF85-634639713B45}" id="{BB13A109-AFE2-4BD2-924B-8718B1252CC6}">
    <text xml:space="preserve">O número 1 neste campo quer dizer que tem linha preenchida inicando serviço. Quano 1 tem preenchido, quando zero não tem nada.
</text>
  </threadedComment>
  <threadedComment ref="C697" dT="2023-07-20T17:36:38.00" personId="{301C5B3F-6FC0-4F84-AF85-634639713B45}" id="{72672224-49AA-4153-840D-7A3681888F31}">
    <text xml:space="preserve">O número 1 neste campo quer dizer que tem linha preenchida inicando serviço. Quano 1 tem preenchido, quando zero não tem nada.
</text>
  </threadedComment>
  <threadedComment ref="C698" dT="2023-07-20T17:36:38.00" personId="{301C5B3F-6FC0-4F84-AF85-634639713B45}" id="{7DF2C139-AF96-4937-89F3-F8F7CFF245BE}">
    <text xml:space="preserve">O número 1 neste campo quer dizer que tem linha preenchida inicando serviço. Quano 1 tem preenchido, quando zero não tem nada.
</text>
  </threadedComment>
  <threadedComment ref="C699" dT="2023-07-20T17:36:38.00" personId="{301C5B3F-6FC0-4F84-AF85-634639713B45}" id="{36745F28-FBCA-4F5B-8082-37572CA95AFC}">
    <text xml:space="preserve">O número 1 neste campo quer dizer que tem linha preenchida inicando serviço. Quano 1 tem preenchido, quando zero não tem nada.
</text>
  </threadedComment>
  <threadedComment ref="C700" dT="2023-07-20T17:36:38.00" personId="{301C5B3F-6FC0-4F84-AF85-634639713B45}" id="{46A00EEF-0CA7-40A1-A5F4-157C0879B0C9}">
    <text xml:space="preserve">O número 1 neste campo quer dizer que tem linha preenchida inicando serviço. Quano 1 tem preenchido, quando zero não tem nada.
</text>
  </threadedComment>
  <threadedComment ref="C701" dT="2023-07-20T17:36:38.00" personId="{301C5B3F-6FC0-4F84-AF85-634639713B45}" id="{28FDD719-5469-458B-8280-A6D1659757FB}">
    <text xml:space="preserve">O número 1 neste campo quer dizer que tem linha preenchida inicando serviço. Quano 1 tem preenchido, quando zero não tem nada.
</text>
  </threadedComment>
  <threadedComment ref="C702" dT="2023-07-20T17:36:38.00" personId="{301C5B3F-6FC0-4F84-AF85-634639713B45}" id="{7BB76F2F-4E72-4F48-AB3C-4609785C54CC}">
    <text xml:space="preserve">O número 1 neste campo quer dizer que tem linha preenchida inicando serviço. Quano 1 tem preenchido, quando zero não tem nada.
</text>
  </threadedComment>
  <threadedComment ref="C703" dT="2023-07-20T17:36:38.00" personId="{301C5B3F-6FC0-4F84-AF85-634639713B45}" id="{91131C9B-8F54-458E-9D9C-84878DD00C67}">
    <text xml:space="preserve">O número 1 neste campo quer dizer que tem linha preenchida inicando serviço. Quano 1 tem preenchido, quando zero não tem nada.
</text>
  </threadedComment>
  <threadedComment ref="C704" dT="2023-07-20T17:36:38.00" personId="{301C5B3F-6FC0-4F84-AF85-634639713B45}" id="{E3D1EF8B-50D1-4CDA-9AF9-4DC562C2726B}">
    <text xml:space="preserve">O número 1 neste campo quer dizer que tem linha preenchida inicando serviço. Quano 1 tem preenchido, quando zero não tem nada.
</text>
  </threadedComment>
  <threadedComment ref="C705" dT="2023-07-20T17:36:38.00" personId="{301C5B3F-6FC0-4F84-AF85-634639713B45}" id="{A2FCDBD3-D5FC-45C3-8F54-7295E6B3597D}">
    <text xml:space="preserve">O número 1 neste campo quer dizer que tem linha preenchida inicando serviço. Quano 1 tem preenchido, quando zero não tem nada.
</text>
  </threadedComment>
  <threadedComment ref="C706" dT="2023-07-20T17:36:38.00" personId="{301C5B3F-6FC0-4F84-AF85-634639713B45}" id="{A0287FF0-7128-43DE-846D-A494AB4847CF}">
    <text xml:space="preserve">O número 1 neste campo quer dizer que tem linha preenchida inicando serviço. Quano 1 tem preenchido, quando zero não tem nada.
</text>
  </threadedComment>
  <threadedComment ref="C707" dT="2023-07-20T17:36:38.00" personId="{301C5B3F-6FC0-4F84-AF85-634639713B45}" id="{31131E85-4F1E-41BC-8BDD-BAF7941F4951}">
    <text xml:space="preserve">O número 1 neste campo quer dizer que tem linha preenchida inicando serviço. Quano 1 tem preenchido, quando zero não tem nada.
</text>
  </threadedComment>
  <threadedComment ref="AZ717" dT="2023-07-26T19:07:57.97" personId="{301C5B3F-6FC0-4F84-AF85-634639713B45}" id="{BD92B539-972A-4049-B239-8BCBB21A091B}">
    <text xml:space="preserve">FOI COLOCADO NA FORMULA O SOMATÓRIO DO PÓS 26 E DEPOIS O SOMATÓRIO DOS OUTROS ANOS
</text>
  </threadedComment>
  <threadedComment ref="CR717" dT="2023-07-26T19:07:57.97" personId="{301C5B3F-6FC0-4F84-AF85-634639713B45}" id="{30D741FC-0F7F-4613-9552-506B87B00B3D}">
    <text xml:space="preserve">FOI COLOCADO NA FORMULA O SOMATÓRIO DO PÓS 26 E DEPOIS O SOMATÓRIO DOS OUTROS ANOS
</text>
  </threadedComment>
  <threadedComment ref="EJ717" dT="2023-07-26T19:07:57.97" personId="{301C5B3F-6FC0-4F84-AF85-634639713B45}" id="{C7284952-0AEF-4407-B549-2C7C1009D648}">
    <text xml:space="preserve">FOI COLOCADO NA FORMULA O SOMATÓRIO DO PÓS 26 E DEPOIS O SOMATÓRIO DOS OUTROS ANOS
</text>
  </threadedComment>
  <threadedComment ref="GB717" dT="2023-07-26T19:07:57.97" personId="{301C5B3F-6FC0-4F84-AF85-634639713B45}" id="{B8474970-2F84-4713-9E68-FB5D2951500E}">
    <text xml:space="preserve">FOI COLOCADO NA FORMULA O SOMATÓRIO DO PÓS 26 E DEPOIS O SOMATÓRIO DOS OUTROS ANOS
</text>
  </threadedComment>
  <threadedComment ref="HT717" dT="2023-07-26T19:07:57.97" personId="{301C5B3F-6FC0-4F84-AF85-634639713B45}" id="{A87581F8-98F6-4E32-9001-0264F415B89F}">
    <text xml:space="preserve">FOI COLOCADO NA FORMULA O SOMATÓRIO DO PÓS 26 E DEPOIS O SOMATÓRIO DOS OUTROS ANOS
</text>
  </threadedComment>
  <threadedComment ref="JL717" dT="2023-07-26T19:07:57.97" personId="{301C5B3F-6FC0-4F84-AF85-634639713B45}" id="{9C265CF3-BA3A-49C7-917A-74ACD077303D}">
    <text xml:space="preserve">FOI COLOCADO NA FORMULA O SOMATÓRIO DO PÓS 26 E DEPOIS O SOMATÓRIO DOS OUTROS ANOS
</text>
  </threadedComment>
  <threadedComment ref="C719" dT="2023-07-20T17:36:38.00" personId="{301C5B3F-6FC0-4F84-AF85-634639713B45}" id="{676891ED-40F8-4C99-807F-3A13024839C4}">
    <text xml:space="preserve">O número 1 neste campo quer dizer que tem linha preenchida inicando serviço. Quano 1 tem preenchido, quando zero não tem nada.
</text>
  </threadedComment>
  <threadedComment ref="EQ719" dT="2023-11-17T14:53:37.82" personId="{301C5B3F-6FC0-4F84-AF85-634639713B45}" id="{D5C66552-B31C-473C-9FF4-BBC5DAC1A261}">
    <text>Trata-se de duplicação do contorno. Então o custo passou a ser de duplicação</text>
  </threadedComment>
  <threadedComment ref="C720" dT="2023-07-20T17:36:38.00" personId="{301C5B3F-6FC0-4F84-AF85-634639713B45}" id="{E66AA7F2-1389-45E0-A9E6-BAF41C963633}">
    <text xml:space="preserve">O número 1 neste campo quer dizer que tem linha preenchida inicando serviço. Quano 1 tem preenchido, quando zero não tem nada.
</text>
  </threadedComment>
  <threadedComment ref="C721" dT="2023-07-20T17:36:38.00" personId="{301C5B3F-6FC0-4F84-AF85-634639713B45}" id="{831A6C3B-7E92-4A46-87ED-DDA79996C767}">
    <text xml:space="preserve">O número 1 neste campo quer dizer que tem linha preenchida inicando serviço. Quano 1 tem preenchido, quando zero não tem nada.
</text>
  </threadedComment>
  <threadedComment ref="C722" dT="2023-07-20T17:36:38.00" personId="{301C5B3F-6FC0-4F84-AF85-634639713B45}" id="{A73187E2-4847-47FF-9997-162828C1ACB1}">
    <text xml:space="preserve">O número 1 neste campo quer dizer que tem linha preenchida inicando serviço. Quano 1 tem preenchido, quando zero não tem nada.
</text>
  </threadedComment>
  <threadedComment ref="C723" dT="2023-07-20T17:36:38.00" personId="{301C5B3F-6FC0-4F84-AF85-634639713B45}" id="{0BEB50BB-7D4A-4D28-BBAB-395C554FF7ED}">
    <text xml:space="preserve">O número 1 neste campo quer dizer que tem linha preenchida inicando serviço. Quano 1 tem preenchido, quando zero não tem nada.
</text>
  </threadedComment>
  <threadedComment ref="C724" dT="2023-07-20T17:36:38.00" personId="{301C5B3F-6FC0-4F84-AF85-634639713B45}" id="{580CCEC3-6D8E-4ED2-BAC4-E7AAC0C3CDE1}">
    <text xml:space="preserve">O número 1 neste campo quer dizer que tem linha preenchida inicando serviço. Quano 1 tem preenchido, quando zero não tem nada.
</text>
  </threadedComment>
  <threadedComment ref="C725" dT="2023-07-20T17:36:38.00" personId="{301C5B3F-6FC0-4F84-AF85-634639713B45}" id="{B9ABB909-910D-41EB-B1A7-08252A1768FB}">
    <text xml:space="preserve">O número 1 neste campo quer dizer que tem linha preenchida inicando serviço. Quano 1 tem preenchido, quando zero não tem nada.
</text>
  </threadedComment>
  <threadedComment ref="C726" dT="2023-07-20T17:36:38.00" personId="{301C5B3F-6FC0-4F84-AF85-634639713B45}" id="{0C4B6456-C955-4088-AE32-87804E01C84C}">
    <text xml:space="preserve">O número 1 neste campo quer dizer que tem linha preenchida inicando serviço. Quano 1 tem preenchido, quando zero não tem nada.
</text>
  </threadedComment>
  <threadedComment ref="C727" dT="2023-07-20T17:36:38.00" personId="{301C5B3F-6FC0-4F84-AF85-634639713B45}" id="{FB5A7833-9634-48C5-BDEB-CFEFF1222F5B}">
    <text xml:space="preserve">O número 1 neste campo quer dizer que tem linha preenchida inicando serviço. Quano 1 tem preenchido, quando zero não tem nada.
</text>
  </threadedComment>
  <threadedComment ref="C728" dT="2023-07-20T17:36:38.00" personId="{301C5B3F-6FC0-4F84-AF85-634639713B45}" id="{AD6B12CD-C8D9-4466-98DD-AE4068B24B01}">
    <text xml:space="preserve">O número 1 neste campo quer dizer que tem linha preenchida inicando serviço. Quano 1 tem preenchido, quando zero não tem nada.
</text>
  </threadedComment>
  <threadedComment ref="C729" dT="2023-07-20T17:36:38.00" personId="{301C5B3F-6FC0-4F84-AF85-634639713B45}" id="{BB66C055-A72B-41EF-8E59-37DD3F506EA5}">
    <text xml:space="preserve">O número 1 neste campo quer dizer que tem linha preenchida inicando serviço. Quano 1 tem preenchido, quando zero não tem nada.
</text>
  </threadedComment>
  <threadedComment ref="C730" dT="2023-07-20T17:36:38.00" personId="{301C5B3F-6FC0-4F84-AF85-634639713B45}" id="{BC5E0A0F-0E22-49A9-B414-663DE95E44BD}">
    <text xml:space="preserve">O número 1 neste campo quer dizer que tem linha preenchida inicando serviço. Quano 1 tem preenchido, quando zero não tem nada.
</text>
  </threadedComment>
  <threadedComment ref="C731" dT="2023-07-20T17:36:38.00" personId="{301C5B3F-6FC0-4F84-AF85-634639713B45}" id="{5F515366-3E39-46F7-A47F-4C99D33E580D}">
    <text xml:space="preserve">O número 1 neste campo quer dizer que tem linha preenchida inicando serviço. Quano 1 tem preenchido, quando zero não tem nada.
</text>
  </threadedComment>
  <threadedComment ref="C732" dT="2023-07-20T17:36:38.00" personId="{301C5B3F-6FC0-4F84-AF85-634639713B45}" id="{106FFC99-EA57-4C3C-B3EC-3B991893CFC9}">
    <text xml:space="preserve">O número 1 neste campo quer dizer que tem linha preenchida inicando serviço. Quano 1 tem preenchido, quando zero não tem nada.
</text>
  </threadedComment>
  <threadedComment ref="C733" dT="2023-07-20T17:36:38.00" personId="{301C5B3F-6FC0-4F84-AF85-634639713B45}" id="{E9E4E844-A7A5-4D15-A991-B391DA929476}">
    <text xml:space="preserve">O número 1 neste campo quer dizer que tem linha preenchida inicando serviço. Quano 1 tem preenchido, quando zero não tem nada.
</text>
  </threadedComment>
  <threadedComment ref="C734" dT="2023-07-20T17:36:38.00" personId="{301C5B3F-6FC0-4F84-AF85-634639713B45}" id="{60C03012-C982-4419-8ABE-8F85E20A084E}">
    <text xml:space="preserve">O número 1 neste campo quer dizer que tem linha preenchida inicando serviço. Quano 1 tem preenchido, quando zero não tem nada.
</text>
  </threadedComment>
  <threadedComment ref="C735" dT="2023-07-20T17:36:38.00" personId="{301C5B3F-6FC0-4F84-AF85-634639713B45}" id="{04D75A4F-F90B-444B-BE6D-03C2DC9C9AAE}">
    <text xml:space="preserve">O número 1 neste campo quer dizer que tem linha preenchida inicando serviço. Quano 1 tem preenchido, quando zero não tem nada.
</text>
  </threadedComment>
  <threadedComment ref="C736" dT="2023-07-20T17:36:38.00" personId="{301C5B3F-6FC0-4F84-AF85-634639713B45}" id="{A027F3BC-7943-488D-A44C-14EE8F9E5D34}">
    <text xml:space="preserve">O número 1 neste campo quer dizer que tem linha preenchida inicando serviço. Quano 1 tem preenchido, quando zero não tem nada.
</text>
  </threadedComment>
  <threadedComment ref="C737" dT="2023-07-20T17:36:38.00" personId="{301C5B3F-6FC0-4F84-AF85-634639713B45}" id="{B9A0E288-DAD4-477B-8B0C-4DEC403BD09E}">
    <text xml:space="preserve">O número 1 neste campo quer dizer que tem linha preenchida inicando serviço. Quano 1 tem preenchido, quando zero não tem nada.
</text>
  </threadedComment>
  <threadedComment ref="C738" dT="2023-07-20T17:36:38.00" personId="{301C5B3F-6FC0-4F84-AF85-634639713B45}" id="{91514AE1-952C-4042-8627-7552FC8CABDA}">
    <text xml:space="preserve">O número 1 neste campo quer dizer que tem linha preenchida inicando serviço. Quano 1 tem preenchido, quando zero não tem nada.
</text>
  </threadedComment>
  <threadedComment ref="C739" dT="2023-07-20T17:36:38.00" personId="{301C5B3F-6FC0-4F84-AF85-634639713B45}" id="{6222B0C7-8DEE-4CE5-B782-CBC910B96BAC}">
    <text xml:space="preserve">O número 1 neste campo quer dizer que tem linha preenchida inicando serviço. Quano 1 tem preenchido, quando zero não tem nada.
</text>
  </threadedComment>
  <threadedComment ref="C740" dT="2023-07-20T17:36:38.00" personId="{301C5B3F-6FC0-4F84-AF85-634639713B45}" id="{BBFB643F-01F6-4B45-843F-7DDEC98700E0}">
    <text xml:space="preserve">O número 1 neste campo quer dizer que tem linha preenchida inicando serviço. Quano 1 tem preenchido, quando zero não tem nada.
</text>
  </threadedComment>
  <threadedComment ref="C741" dT="2023-07-20T17:36:38.00" personId="{301C5B3F-6FC0-4F84-AF85-634639713B45}" id="{ED4BDD10-1C4B-4732-9FE5-E1F3D15FF9F1}">
    <text xml:space="preserve">O número 1 neste campo quer dizer que tem linha preenchida inicando serviço. Quano 1 tem preenchido, quando zero não tem nada.
</text>
  </threadedComment>
  <threadedComment ref="C742" dT="2023-07-20T17:36:38.00" personId="{301C5B3F-6FC0-4F84-AF85-634639713B45}" id="{7326FE0D-0D17-412A-819C-CE9D90FA7775}">
    <text xml:space="preserve">O número 1 neste campo quer dizer que tem linha preenchida inicando serviço. Quano 1 tem preenchido, quando zero não tem nada.
</text>
  </threadedComment>
  <threadedComment ref="C743" dT="2023-07-20T17:36:38.00" personId="{301C5B3F-6FC0-4F84-AF85-634639713B45}" id="{35B0FAD6-A42A-4050-8976-064152772211}">
    <text xml:space="preserve">O número 1 neste campo quer dizer que tem linha preenchida inicando serviço. Quano 1 tem preenchido, quando zero não tem nada.
</text>
  </threadedComment>
  <threadedComment ref="C744" dT="2023-07-20T17:36:38.00" personId="{301C5B3F-6FC0-4F84-AF85-634639713B45}" id="{3BC23A79-753D-4CE8-A80F-F0F29F8E5F86}">
    <text xml:space="preserve">O número 1 neste campo quer dizer que tem linha preenchida inicando serviço. Quano 1 tem preenchido, quando zero não tem nada.
</text>
  </threadedComment>
  <threadedComment ref="C745" dT="2023-07-20T17:36:38.00" personId="{301C5B3F-6FC0-4F84-AF85-634639713B45}" id="{6FF550B3-77BF-4605-A657-0A3D02C60CA5}">
    <text xml:space="preserve">O número 1 neste campo quer dizer que tem linha preenchida inicando serviço. Quano 1 tem preenchido, quando zero não tem nada.
</text>
  </threadedComment>
  <threadedComment ref="C746" dT="2023-07-20T17:36:38.00" personId="{301C5B3F-6FC0-4F84-AF85-634639713B45}" id="{B4267585-1484-4643-A828-813A5699C0C9}">
    <text xml:space="preserve">O número 1 neste campo quer dizer que tem linha preenchida inicando serviço. Quano 1 tem preenchido, quando zero não tem nada.
</text>
  </threadedComment>
  <threadedComment ref="C747" dT="2023-07-20T17:36:38.00" personId="{301C5B3F-6FC0-4F84-AF85-634639713B45}" id="{9B6DB228-71F4-4B5F-9CD5-2125C50DC576}">
    <text xml:space="preserve">O número 1 neste campo quer dizer que tem linha preenchida inicando serviço. Quano 1 tem preenchido, quando zero não tem nada.
</text>
  </threadedComment>
  <threadedComment ref="C748" dT="2023-07-20T17:36:38.00" personId="{301C5B3F-6FC0-4F84-AF85-634639713B45}" id="{A5E517B6-9FB7-4D67-820F-87DCDE2AFADF}">
    <text xml:space="preserve">O número 1 neste campo quer dizer que tem linha preenchida inicando serviço. Quano 1 tem preenchido, quando zero não tem nada.
</text>
  </threadedComment>
  <threadedComment ref="C749" dT="2023-07-20T17:36:38.00" personId="{301C5B3F-6FC0-4F84-AF85-634639713B45}" id="{42AF22EE-C75D-4EDF-AC01-78005A2DD3AE}">
    <text xml:space="preserve">O número 1 neste campo quer dizer que tem linha preenchida inicando serviço. Quano 1 tem preenchido, quando zero não tem nada.
</text>
  </threadedComment>
  <threadedComment ref="C750" dT="2023-07-20T17:36:38.00" personId="{301C5B3F-6FC0-4F84-AF85-634639713B45}" id="{66B0815A-6797-4A8A-851E-796287648D7B}">
    <text xml:space="preserve">O número 1 neste campo quer dizer que tem linha preenchida inicando serviço. Quano 1 tem preenchido, quando zero não tem nada.
</text>
  </threadedComment>
  <threadedComment ref="C751" dT="2023-07-20T17:36:38.00" personId="{301C5B3F-6FC0-4F84-AF85-634639713B45}" id="{074FD65D-9CCC-4B9A-88C2-3A4B29B0F636}">
    <text xml:space="preserve">O número 1 neste campo quer dizer que tem linha preenchida inicando serviço. Quano 1 tem preenchido, quando zero não tem nada.
</text>
  </threadedComment>
  <threadedComment ref="C752" dT="2023-07-20T17:36:38.00" personId="{301C5B3F-6FC0-4F84-AF85-634639713B45}" id="{9DCFBC86-CCA6-41BD-BC0E-6D24462E1103}">
    <text xml:space="preserve">O número 1 neste campo quer dizer que tem linha preenchida inicando serviço. Quano 1 tem preenchido, quando zero não tem nada.
</text>
  </threadedComment>
  <threadedComment ref="C753" dT="2023-07-20T17:36:38.00" personId="{301C5B3F-6FC0-4F84-AF85-634639713B45}" id="{73600EBD-8CD7-45A9-8FA3-C3EEE91489E7}">
    <text xml:space="preserve">O número 1 neste campo quer dizer que tem linha preenchida inicando serviço. Quano 1 tem preenchido, quando zero não tem nada.
</text>
  </threadedComment>
  <threadedComment ref="C754" dT="2023-07-20T17:36:38.00" personId="{301C5B3F-6FC0-4F84-AF85-634639713B45}" id="{661E6417-AA69-41CC-8BF4-326B6E829044}">
    <text xml:space="preserve">O número 1 neste campo quer dizer que tem linha preenchida inicando serviço. Quano 1 tem preenchido, quando zero não tem nada.
</text>
  </threadedComment>
  <threadedComment ref="C755" dT="2023-07-20T17:36:38.00" personId="{301C5B3F-6FC0-4F84-AF85-634639713B45}" id="{50E62D90-9F68-44A4-ACF4-693516A3B649}">
    <text xml:space="preserve">O número 1 neste campo quer dizer que tem linha preenchida inicando serviço. Quano 1 tem preenchido, quando zero não tem nada.
</text>
  </threadedComment>
  <threadedComment ref="C756" dT="2023-07-20T17:36:38.00" personId="{301C5B3F-6FC0-4F84-AF85-634639713B45}" id="{AEDA1E4A-069D-4F9F-B592-58385D7921CA}">
    <text xml:space="preserve">O número 1 neste campo quer dizer que tem linha preenchida inicando serviço. Quano 1 tem preenchido, quando zero não tem nada.
</text>
  </threadedComment>
  <threadedComment ref="C757" dT="2023-07-20T17:36:38.00" personId="{301C5B3F-6FC0-4F84-AF85-634639713B45}" id="{1B2448B5-4A44-4632-8A96-E1277D31DE28}">
    <text xml:space="preserve">O número 1 neste campo quer dizer que tem linha preenchida inicando serviço. Quano 1 tem preenchido, quando zero não tem nada.
</text>
  </threadedComment>
  <threadedComment ref="C758" dT="2023-07-20T17:36:38.00" personId="{301C5B3F-6FC0-4F84-AF85-634639713B45}" id="{2A1F4888-B58E-487B-839E-97466E35F01D}">
    <text xml:space="preserve">O número 1 neste campo quer dizer que tem linha preenchida inicando serviço. Quano 1 tem preenchido, quando zero não tem nada.
</text>
  </threadedComment>
  <threadedComment ref="C760" dT="2023-07-20T17:36:38.00" personId="{301C5B3F-6FC0-4F84-AF85-634639713B45}" id="{B10C65B1-E2F4-4A55-94FA-9FC06831A492}">
    <text xml:space="preserve">O número 1 neste campo quer dizer que tem linha preenchida inicando serviço. Quano 1 tem preenchido, quando zero não tem nada.
</text>
  </threadedComment>
  <threadedComment ref="C761" dT="2023-07-20T17:36:38.00" personId="{301C5B3F-6FC0-4F84-AF85-634639713B45}" id="{B55B61D3-C171-4F89-8AE1-9214172B36EC}">
    <text xml:space="preserve">O número 1 neste campo quer dizer que tem linha preenchida inicando serviço. Quano 1 tem preenchido, quando zero não tem nada.
</text>
  </threadedComment>
  <threadedComment ref="C762" dT="2023-07-20T17:36:38.00" personId="{301C5B3F-6FC0-4F84-AF85-634639713B45}" id="{8E278251-F5C5-4450-841A-089E63B18686}">
    <text xml:space="preserve">O número 1 neste campo quer dizer que tem linha preenchida inicando serviço. Quano 1 tem preenchido, quando zero não tem nada.
</text>
  </threadedComment>
  <threadedComment ref="C763" dT="2023-07-20T17:36:38.00" personId="{301C5B3F-6FC0-4F84-AF85-634639713B45}" id="{F65F30FE-058F-4350-A7B9-621C008C041C}">
    <text xml:space="preserve">O número 1 neste campo quer dizer que tem linha preenchida inicando serviço. Quano 1 tem preenchido, quando zero não tem nada.
</text>
  </threadedComment>
  <threadedComment ref="AZ770" dT="2023-07-26T19:07:57.97" personId="{301C5B3F-6FC0-4F84-AF85-634639713B45}" id="{A5145BC7-0675-41DE-B3FC-538BD912E3BD}">
    <text xml:space="preserve">FOI COLOCADO NA FORMULA O SOMATÓRIO DO PÓS 26 E DEPOIS O SOMATÓRIO DOS OUTROS ANOS
</text>
  </threadedComment>
  <threadedComment ref="CR770" dT="2023-07-26T19:07:57.97" personId="{301C5B3F-6FC0-4F84-AF85-634639713B45}" id="{F95B3EA6-0B7C-4F56-804A-C86FA1BD9CA4}">
    <text xml:space="preserve">FOI COLOCADO NA FORMULA O SOMATÓRIO DO PÓS 26 E DEPOIS O SOMATÓRIO DOS OUTROS ANOS
</text>
  </threadedComment>
  <threadedComment ref="EJ770" dT="2023-07-26T19:07:57.97" personId="{301C5B3F-6FC0-4F84-AF85-634639713B45}" id="{49B7023A-F26F-4B07-8571-869DD54134BC}">
    <text xml:space="preserve">FOI COLOCADO NA FORMULA O SOMATÓRIO DO PÓS 26 E DEPOIS O SOMATÓRIO DOS OUTROS ANOS
</text>
  </threadedComment>
  <threadedComment ref="GB770" dT="2023-07-26T19:07:57.97" personId="{301C5B3F-6FC0-4F84-AF85-634639713B45}" id="{27CD31B1-30EE-4BCA-B868-AC80E188B8BF}">
    <text xml:space="preserve">FOI COLOCADO NA FORMULA O SOMATÓRIO DO PÓS 26 E DEPOIS O SOMATÓRIO DOS OUTROS ANOS
</text>
  </threadedComment>
  <threadedComment ref="HT770" dT="2023-07-26T19:07:57.97" personId="{301C5B3F-6FC0-4F84-AF85-634639713B45}" id="{9B6309E6-9341-41ED-B433-38117A772BB4}">
    <text xml:space="preserve">FOI COLOCADO NA FORMULA O SOMATÓRIO DO PÓS 26 E DEPOIS O SOMATÓRIO DOS OUTROS ANOS
</text>
  </threadedComment>
  <threadedComment ref="JL770" dT="2023-07-26T19:07:57.97" personId="{301C5B3F-6FC0-4F84-AF85-634639713B45}" id="{3D6A937E-E5FC-4D35-9BF2-C5994A27FE38}">
    <text xml:space="preserve">FOI COLOCADO NA FORMULA O SOMATÓRIO DO PÓS 26 E DEPOIS O SOMATÓRIO DOS OUTROS ANOS
</text>
  </threadedComment>
  <threadedComment ref="C772" dT="2023-07-20T17:36:38.00" personId="{301C5B3F-6FC0-4F84-AF85-634639713B45}" id="{DF28A2C7-9186-4449-B62A-808F08CD2D3E}">
    <text xml:space="preserve">O número 1 neste campo quer dizer que tem linha preenchida inicando serviço. Quano 1 tem preenchido, quando zero não tem nada.
</text>
  </threadedComment>
  <threadedComment ref="I772" dT="2023-11-20T12:50:50.74" personId="{301C5B3F-6FC0-4F84-AF85-634639713B45}" id="{D9ADFEFB-FEC3-439C-A591-8A2B3685F1FF}">
    <text>Como se trata de um viaduto elevado foi considerado o custo de uma interconexão em diamante</text>
  </threadedComment>
  <threadedComment ref="J772" dT="2023-11-20T13:07:06.40" personId="{301C5B3F-6FC0-4F84-AF85-634639713B45}" id="{50146435-3FB0-40D2-AA08-8842C9E0EC1D}">
    <text>Estaca 1 + 16</text>
  </threadedComment>
  <threadedComment ref="K772" dT="2023-11-20T13:07:25.78" personId="{301C5B3F-6FC0-4F84-AF85-634639713B45}" id="{24870FBE-DFF2-4909-946B-A8E936E768E2}">
    <text>Estaca 121 + 18</text>
  </threadedComment>
  <threadedComment ref="CS772" dT="2023-11-20T12:50:50.74" personId="{301C5B3F-6FC0-4F84-AF85-634639713B45}" id="{1BA5620D-41B7-433C-BD01-A93F35691771}">
    <text>Como se trata de um viaduto elevado foi considerado o custo de uma interconexão em diamante</text>
  </threadedComment>
  <threadedComment ref="C773" dT="2023-07-20T17:36:38.00" personId="{301C5B3F-6FC0-4F84-AF85-634639713B45}" id="{06941D83-4756-4848-8E40-2BCE928AD433}">
    <text xml:space="preserve">O número 1 neste campo quer dizer que tem linha preenchida inicando serviço. Quano 1 tem preenchido, quando zero não tem nada.
</text>
  </threadedComment>
  <threadedComment ref="CS773" dT="2023-11-20T12:55:33.07" personId="{301C5B3F-6FC0-4F84-AF85-634639713B45}" id="{B4286C4C-1A53-41B0-BA96-55A24ABFC6D0}">
    <text>Foi considerado o custo de um túnel, em torno de 50% por ser embaixo de uma praça.</text>
  </threadedComment>
  <threadedComment ref="C774" dT="2023-07-20T17:36:38.00" personId="{301C5B3F-6FC0-4F84-AF85-634639713B45}" id="{7138A38E-313A-4AC2-A1B2-E2A15BA988DA}">
    <text xml:space="preserve">O número 1 neste campo quer dizer que tem linha preenchida inicando serviço. Quano 1 tem preenchido, quando zero não tem nada.
</text>
  </threadedComment>
</ThreadedComments>
</file>

<file path=xl/threadedComments/threadedComment3.xml><?xml version="1.0" encoding="utf-8"?>
<ThreadedComments xmlns="http://schemas.microsoft.com/office/spreadsheetml/2018/threadedcomments" xmlns:x="http://schemas.openxmlformats.org/spreadsheetml/2006/main">
  <threadedComment ref="C9" dT="2023-07-20T17:36:38.00" personId="{301C5B3F-6FC0-4F84-AF85-634639713B45}" id="{43DE349C-02D4-4997-B42E-CE81A96A6AA7}">
    <text xml:space="preserve">O número 1 neste campo quer dizer que tem linha preenchida inicando serviço. Quano 1 tem preenchido, quando zero não tem nada.
</text>
  </threadedComment>
  <threadedComment ref="C10" dT="2023-07-20T17:36:38.00" personId="{301C5B3F-6FC0-4F84-AF85-634639713B45}" id="{0D773FEF-27A1-4510-9C2C-435B3395B8E4}">
    <text xml:space="preserve">O número 1 neste campo quer dizer que tem linha preenchida inicando serviço. Quano 1 tem preenchido, quando zero não tem nada.
</text>
  </threadedComment>
  <threadedComment ref="C12" dT="2023-07-20T17:36:38.00" personId="{301C5B3F-6FC0-4F84-AF85-634639713B45}" id="{B86CEBFE-3C89-44E7-B12F-BFD137800B9D}">
    <text xml:space="preserve">O número 1 neste campo quer dizer que tem linha preenchida inicando serviço. Quano 1 tem preenchido, quando zero não tem nada.
</text>
  </threadedComment>
  <threadedComment ref="C13" dT="2023-07-20T17:36:38.00" personId="{301C5B3F-6FC0-4F84-AF85-634639713B45}" id="{E80F4F8E-DEB1-4A7C-A01D-381650D0BBA9}">
    <text xml:space="preserve">O número 1 neste campo quer dizer que tem linha preenchida inicando serviço. Quano 1 tem preenchido, quando zero não tem nada.
</text>
  </threadedComment>
  <threadedComment ref="C14" dT="2023-07-20T17:36:38.00" personId="{301C5B3F-6FC0-4F84-AF85-634639713B45}" id="{5EE73EBD-2E2C-4843-875E-7E599535BFA7}">
    <text xml:space="preserve">O número 1 neste campo quer dizer que tem linha preenchida inicando serviço. Quano 1 tem preenchido, quando zero não tem nada.
</text>
  </threadedComment>
  <threadedComment ref="C15" dT="2023-07-20T17:36:38.00" personId="{301C5B3F-6FC0-4F84-AF85-634639713B45}" id="{59ECCD57-12FD-44C9-A952-7E031B521340}">
    <text xml:space="preserve">O número 1 neste campo quer dizer que tem linha preenchida inicando serviço. Quano 1 tem preenchido, quando zero não tem nada.
</text>
  </threadedComment>
  <threadedComment ref="C16" dT="2023-07-20T17:36:38.00" personId="{301C5B3F-6FC0-4F84-AF85-634639713B45}" id="{03D236C5-006F-4415-A340-AF29F2B694BF}">
    <text xml:space="preserve">O número 1 neste campo quer dizer que tem linha preenchida inicando serviço. Quano 1 tem preenchido, quando zero não tem nada.
</text>
  </threadedComment>
  <threadedComment ref="C17" dT="2023-07-20T17:36:38.00" personId="{301C5B3F-6FC0-4F84-AF85-634639713B45}" id="{7E33E518-C95C-4A41-8BA9-46512EA0D545}">
    <text xml:space="preserve">O número 1 neste campo quer dizer que tem linha preenchida inicando serviço. Quano 1 tem preenchido, quando zero não tem nada.
</text>
  </threadedComment>
  <threadedComment ref="C18" dT="2023-07-20T17:36:38.00" personId="{301C5B3F-6FC0-4F84-AF85-634639713B45}" id="{D3581A47-65ED-4076-8798-EB19594A9A66}">
    <text xml:space="preserve">O número 1 neste campo quer dizer que tem linha preenchida inicando serviço. Quano 1 tem preenchido, quando zero não tem nada.
</text>
  </threadedComment>
  <threadedComment ref="C19" dT="2023-07-20T17:36:38.00" personId="{301C5B3F-6FC0-4F84-AF85-634639713B45}" id="{5FFE3D5C-AC47-4145-8507-9C6B914B462A}">
    <text xml:space="preserve">O número 1 neste campo quer dizer que tem linha preenchida inicando serviço. Quano 1 tem preenchido, quando zero não tem nada.
</text>
  </threadedComment>
  <threadedComment ref="C20" dT="2023-07-20T17:36:38.00" personId="{301C5B3F-6FC0-4F84-AF85-634639713B45}" id="{B6D38799-5E87-4B29-B092-ED85BD9EB18F}">
    <text xml:space="preserve">O número 1 neste campo quer dizer que tem linha preenchida inicando serviço. Quano 1 tem preenchido, quando zero não tem nada.
</text>
  </threadedComment>
  <threadedComment ref="C21" dT="2023-07-20T17:36:38.00" personId="{301C5B3F-6FC0-4F84-AF85-634639713B45}" id="{7E91407C-B77C-41CF-83F0-60F017852090}">
    <text xml:space="preserve">O número 1 neste campo quer dizer que tem linha preenchida inicando serviço. Quano 1 tem preenchido, quando zero não tem nada.
</text>
  </threadedComment>
  <threadedComment ref="C23" dT="2023-07-20T17:36:38.00" personId="{301C5B3F-6FC0-4F84-AF85-634639713B45}" id="{80F78763-BCBC-41D1-AB70-5D3C00A1328D}">
    <text xml:space="preserve">O número 1 neste campo quer dizer que tem linha preenchida inicando serviço. Quano 1 tem preenchido, quando zero não tem nada.
</text>
  </threadedComment>
  <threadedComment ref="C24" dT="2023-07-20T17:36:38.00" personId="{301C5B3F-6FC0-4F84-AF85-634639713B45}" id="{28274EEE-22F6-4A20-9558-3AB13F5A9116}">
    <text xml:space="preserve">O número 1 neste campo quer dizer que tem linha preenchida inicando serviço. Quano 1 tem preenchido, quando zero não tem nada.
</text>
  </threadedComment>
  <threadedComment ref="C25" dT="2023-07-20T17:36:38.00" personId="{301C5B3F-6FC0-4F84-AF85-634639713B45}" id="{2C79E946-5183-40FD-BCE5-EE156CCB591D}">
    <text xml:space="preserve">O número 1 neste campo quer dizer que tem linha preenchida inicando serviço. Quano 1 tem preenchido, quando zero não tem nada.
</text>
  </threadedComment>
  <threadedComment ref="C26" dT="2023-07-20T17:36:38.00" personId="{301C5B3F-6FC0-4F84-AF85-634639713B45}" id="{9FE3ADE3-591B-4504-AFC7-09C706D43515}">
    <text xml:space="preserve">O número 1 neste campo quer dizer que tem linha preenchida inicando serviço. Quano 1 tem preenchido, quando zero não tem nada.
</text>
  </threadedComment>
  <threadedComment ref="C27" dT="2023-07-20T17:36:38.00" personId="{301C5B3F-6FC0-4F84-AF85-634639713B45}" id="{880323BB-91CF-4E93-8957-53854B0D51B3}">
    <text xml:space="preserve">O número 1 neste campo quer dizer que tem linha preenchida inicando serviço. Quano 1 tem preenchido, quando zero não tem nada.
</text>
  </threadedComment>
  <threadedComment ref="C28" dT="2023-07-20T17:36:38.00" personId="{301C5B3F-6FC0-4F84-AF85-634639713B45}" id="{4225DB77-EA20-47B7-AF8B-2DDEBA5781DC}">
    <text xml:space="preserve">O número 1 neste campo quer dizer que tem linha preenchida inicando serviço. Quano 1 tem preenchido, quando zero não tem nada.
</text>
  </threadedComment>
  <threadedComment ref="C29" dT="2023-07-20T17:36:38.00" personId="{301C5B3F-6FC0-4F84-AF85-634639713B45}" id="{A52035DF-663D-434F-ADF4-ED7B94639784}">
    <text xml:space="preserve">O número 1 neste campo quer dizer que tem linha preenchida inicando serviço. Quano 1 tem preenchido, quando zero não tem nada.
</text>
  </threadedComment>
  <threadedComment ref="C30" dT="2023-07-20T17:36:38.00" personId="{301C5B3F-6FC0-4F84-AF85-634639713B45}" id="{F892E9BE-AF31-4DFD-AEA2-307BB211DF61}">
    <text xml:space="preserve">O número 1 neste campo quer dizer que tem linha preenchida inicando serviço. Quano 1 tem preenchido, quando zero não tem nada.
</text>
  </threadedComment>
  <threadedComment ref="C31" dT="2023-07-20T17:36:38.00" personId="{301C5B3F-6FC0-4F84-AF85-634639713B45}" id="{CE399EB0-C624-4032-9FFA-B25BD9C74D6E}">
    <text xml:space="preserve">O número 1 neste campo quer dizer que tem linha preenchida inicando serviço. Quano 1 tem preenchido, quando zero não tem nada.
</text>
  </threadedComment>
  <threadedComment ref="C32" dT="2023-07-20T17:36:38.00" personId="{301C5B3F-6FC0-4F84-AF85-634639713B45}" id="{422904B0-4132-47EB-A3E8-8C80294D20CA}">
    <text xml:space="preserve">O número 1 neste campo quer dizer que tem linha preenchida inicando serviço. Quano 1 tem preenchido, quando zero não tem nada.
</text>
  </threadedComment>
  <threadedComment ref="C33" dT="2023-07-20T17:36:38.00" personId="{301C5B3F-6FC0-4F84-AF85-634639713B45}" id="{DB009367-E0E0-47A4-8D00-117BB26EACB4}">
    <text xml:space="preserve">O número 1 neste campo quer dizer que tem linha preenchida inicando serviço. Quano 1 tem preenchido, quando zero não tem nada.
</text>
  </threadedComment>
  <threadedComment ref="C34" dT="2023-07-20T17:36:38.00" personId="{301C5B3F-6FC0-4F84-AF85-634639713B45}" id="{40C2E460-DB52-47D3-9FA4-C8E8A5AD5CE0}">
    <text xml:space="preserve">O número 1 neste campo quer dizer que tem linha preenchida inicando serviço. Quano 1 tem preenchido, quando zero não tem nada.
</text>
  </threadedComment>
  <threadedComment ref="C35" dT="2023-07-20T17:36:38.00" personId="{301C5B3F-6FC0-4F84-AF85-634639713B45}" id="{73006FF8-7982-41A8-B4D8-7E9D1BB16BE9}">
    <text xml:space="preserve">O número 1 neste campo quer dizer que tem linha preenchida inicando serviço. Quano 1 tem preenchido, quando zero não tem nada.
</text>
  </threadedComment>
  <threadedComment ref="C36" dT="2023-07-20T17:36:38.00" personId="{301C5B3F-6FC0-4F84-AF85-634639713B45}" id="{6BBDA58A-FD62-49FF-9BBA-73A6C1F7E130}">
    <text xml:space="preserve">O número 1 neste campo quer dizer que tem linha preenchida inicando serviço. Quano 1 tem preenchido, quando zero não tem nada.
</text>
  </threadedComment>
  <threadedComment ref="C37" dT="2023-07-20T17:36:38.00" personId="{301C5B3F-6FC0-4F84-AF85-634639713B45}" id="{71ECC67A-AF78-4F45-9B0D-3A98B1EE0B37}">
    <text xml:space="preserve">O número 1 neste campo quer dizer que tem linha preenchida inicando serviço. Quano 1 tem preenchido, quando zero não tem nada.
</text>
  </threadedComment>
  <threadedComment ref="C38" dT="2023-07-20T17:36:38.00" personId="{301C5B3F-6FC0-4F84-AF85-634639713B45}" id="{58925C3D-D097-41D1-8015-61AE440CB052}">
    <text xml:space="preserve">O número 1 neste campo quer dizer que tem linha preenchida inicando serviço. Quano 1 tem preenchido, quando zero não tem nada.
</text>
  </threadedComment>
  <threadedComment ref="C39" dT="2023-07-20T17:36:38.00" personId="{301C5B3F-6FC0-4F84-AF85-634639713B45}" id="{B27E292D-9DDF-4A60-B44D-6E5D79561055}">
    <text xml:space="preserve">O número 1 neste campo quer dizer que tem linha preenchida inicando serviço. Quano 1 tem preenchido, quando zero não tem nada.
</text>
  </threadedComment>
  <threadedComment ref="C40" dT="2023-07-20T17:36:38.00" personId="{301C5B3F-6FC0-4F84-AF85-634639713B45}" id="{015874F8-04EE-431D-B5B5-3FA3ABC6B8A2}">
    <text xml:space="preserve">O número 1 neste campo quer dizer que tem linha preenchida inicando serviço. Quano 1 tem preenchido, quando zero não tem nada.
</text>
  </threadedComment>
  <threadedComment ref="C42" dT="2023-07-20T17:36:38.00" personId="{301C5B3F-6FC0-4F84-AF85-634639713B45}" id="{E8033A66-9E72-4E5D-B884-25D4BDF29300}">
    <text xml:space="preserve">O número 1 neste campo quer dizer que tem linha preenchida inicando serviço. Quano 1 tem preenchido, quando zero não tem nada.
</text>
  </threadedComment>
  <threadedComment ref="C43" dT="2023-07-20T17:36:38.00" personId="{301C5B3F-6FC0-4F84-AF85-634639713B45}" id="{2607CB8B-88B6-4C82-84C3-9C877D6A5CB8}">
    <text xml:space="preserve">O número 1 neste campo quer dizer que tem linha preenchida inicando serviço. Quano 1 tem preenchido, quando zero não tem nada.
</text>
  </threadedComment>
  <threadedComment ref="C46" dT="2023-07-20T17:36:38.00" personId="{301C5B3F-6FC0-4F84-AF85-634639713B45}" id="{6FDAC48C-2634-44EB-9ACF-FFCA7E1BDCC2}">
    <text xml:space="preserve">O número 1 neste campo quer dizer que tem linha preenchida inicando serviço. Quano 1 tem preenchido, quando zero não tem nada.
</text>
  </threadedComment>
  <threadedComment ref="I46" dT="2023-12-08T13:01:34.62" personId="{301C5B3F-6FC0-4F84-AF85-634639713B45}" id="{2589B564-54AC-47A9-BBCC-CD725E20AA37}">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47" dT="2023-07-20T17:36:38.00" personId="{301C5B3F-6FC0-4F84-AF85-634639713B45}" id="{813BD7AC-45F5-4628-B5B1-A5FCD5C0306F}">
    <text xml:space="preserve">O número 1 neste campo quer dizer que tem linha preenchida inicando serviço. Quano 1 tem preenchido, quando zero não tem nada.
</text>
  </threadedComment>
  <threadedComment ref="I47" dT="2023-12-08T13:01:39.26" personId="{301C5B3F-6FC0-4F84-AF85-634639713B45}" id="{2B0AC36D-A88E-4456-8BC0-124D81E78E13}">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48" dT="2023-07-20T17:36:38.00" personId="{301C5B3F-6FC0-4F84-AF85-634639713B45}" id="{8851731E-DC70-448A-9F06-7F393BA685DA}">
    <text xml:space="preserve">O número 1 neste campo quer dizer que tem linha preenchida inicando serviço. Quano 1 tem preenchido, quando zero não tem nada.
</text>
  </threadedComment>
  <threadedComment ref="C50" dT="2023-07-20T17:36:38.00" personId="{301C5B3F-6FC0-4F84-AF85-634639713B45}" id="{91874E84-EB6E-4159-9A98-C7D78987ADA8}">
    <text xml:space="preserve">O número 1 neste campo quer dizer que tem linha preenchida inicando serviço. Quano 1 tem preenchido, quando zero não tem nada.
</text>
  </threadedComment>
  <threadedComment ref="C51" dT="2023-07-20T17:36:38.00" personId="{301C5B3F-6FC0-4F84-AF85-634639713B45}" id="{9F61626A-37BE-4C41-9D25-1F6987CB4E61}">
    <text xml:space="preserve">O número 1 neste campo quer dizer que tem linha preenchida inicando serviço. Quano 1 tem preenchido, quando zero não tem nada.
</text>
  </threadedComment>
  <threadedComment ref="C53" dT="2023-07-20T17:36:38.00" personId="{301C5B3F-6FC0-4F84-AF85-634639713B45}" id="{49968E7F-3DA5-4507-A88E-13E32A43C682}">
    <text xml:space="preserve">O número 1 neste campo quer dizer que tem linha preenchida inicando serviço. Quano 1 tem preenchido, quando zero não tem nada.
</text>
  </threadedComment>
  <threadedComment ref="BA53" dT="2023-08-07T20:53:12.40" personId="{301C5B3F-6FC0-4F84-AF85-634639713B45}" id="{0EA091A0-E326-498D-8490-F25DA54EF78E}">
    <text>Do trecho total de 44,7 km, será feito terceira faixa em 1,35 km no 3 ano. Por isso coloquei percentual de 3%.</text>
  </threadedComment>
  <threadedComment ref="C54" dT="2023-07-20T17:36:38.00" personId="{301C5B3F-6FC0-4F84-AF85-634639713B45}" id="{F3BDBF5A-E277-4E44-A712-65A66927B5E4}">
    <text xml:space="preserve">O número 1 neste campo quer dizer que tem linha preenchida inicando serviço. Quano 1 tem preenchido, quando zero não tem nada.
</text>
  </threadedComment>
  <threadedComment ref="BA54" dT="2023-08-07T20:53:12.40" personId="{301C5B3F-6FC0-4F84-AF85-634639713B45}" id="{78CB79A1-4ED0-4926-A3FD-6526F85D9E24}">
    <text>Do trecho total de  30,3km, será feito terceira faixa em 2,23 km no 2 ano. Por isso coloquei percentual de 8%.</text>
  </threadedComment>
  <threadedComment ref="C57" dT="2023-07-20T17:36:38.00" personId="{301C5B3F-6FC0-4F84-AF85-634639713B45}" id="{4724EEE1-B6ED-4BEF-8EC6-CC13F4E26A38}">
    <text xml:space="preserve">O número 1 neste campo quer dizer que tem linha preenchida inicando serviço. Quano 1 tem preenchido, quando zero não tem nada.
</text>
  </threadedComment>
  <threadedComment ref="C58" dT="2023-07-20T17:36:38.00" personId="{301C5B3F-6FC0-4F84-AF85-634639713B45}" id="{0F14331C-3424-4D7E-9EFE-0E3357C9A450}">
    <text xml:space="preserve">O número 1 neste campo quer dizer que tem linha preenchida inicando serviço. Quano 1 tem preenchido, quando zero não tem nada.
</text>
  </threadedComment>
  <threadedComment ref="C61" dT="2023-07-20T17:36:38.00" personId="{301C5B3F-6FC0-4F84-AF85-634639713B45}" id="{376D065A-1429-4A45-89B2-8E31AD50BEEB}">
    <text xml:space="preserve">O número 1 neste campo quer dizer que tem linha preenchida inicando serviço. Quano 1 tem preenchido, quando zero não tem nada.
</text>
  </threadedComment>
  <threadedComment ref="C62" dT="2023-07-20T17:36:38.00" personId="{301C5B3F-6FC0-4F84-AF85-634639713B45}" id="{D1B664CF-24B3-482F-A3E6-6B83C584DD0F}">
    <text xml:space="preserve">O número 1 neste campo quer dizer que tem linha preenchida inicando serviço. Quano 1 tem preenchido, quando zero não tem nada.
</text>
  </threadedComment>
  <threadedComment ref="C64" dT="2023-07-20T17:36:38.00" personId="{301C5B3F-6FC0-4F84-AF85-634639713B45}" id="{0742130D-CC06-4E1A-B468-6DF723421218}">
    <text xml:space="preserve">O número 1 neste campo quer dizer que tem linha preenchida inicando serviço. Quano 1 tem preenchido, quando zero não tem nada.
</text>
  </threadedComment>
  <threadedComment ref="C65" dT="2023-07-20T17:36:38.00" personId="{301C5B3F-6FC0-4F84-AF85-634639713B45}" id="{A5925BBF-D253-4064-BD68-7B979BEE4256}">
    <text xml:space="preserve">O número 1 neste campo quer dizer que tem linha preenchida inicando serviço. Quano 1 tem preenchido, quando zero não tem nada.
</text>
  </threadedComment>
  <threadedComment ref="C67" dT="2023-07-20T17:36:38.00" personId="{301C5B3F-6FC0-4F84-AF85-634639713B45}" id="{642D4194-3084-4F39-8BFC-AE391F8A84FD}">
    <text xml:space="preserve">O número 1 neste campo quer dizer que tem linha preenchida inicando serviço. Quano 1 tem preenchido, quando zero não tem nada.
</text>
  </threadedComment>
  <threadedComment ref="C68" dT="2023-07-20T17:36:38.00" personId="{301C5B3F-6FC0-4F84-AF85-634639713B45}" id="{BC709516-5EA6-4B3B-87A5-54CE5B06A48C}">
    <text xml:space="preserve">O número 1 neste campo quer dizer que tem linha preenchida inicando serviço. Quano 1 tem preenchido, quando zero não tem nada.
</text>
  </threadedComment>
  <threadedComment ref="C70" dT="2023-07-20T17:36:38.00" personId="{301C5B3F-6FC0-4F84-AF85-634639713B45}" id="{0EAF343E-378D-47B4-837B-81E6AEA9FB9B}">
    <text xml:space="preserve">O número 1 neste campo quer dizer que tem linha preenchida inicando serviço. Quano 1 tem preenchido, quando zero não tem nada.
</text>
  </threadedComment>
  <threadedComment ref="C71" dT="2023-07-20T17:36:38.00" personId="{301C5B3F-6FC0-4F84-AF85-634639713B45}" id="{5B7C37A6-5B58-4611-8A95-295EA9E5A737}">
    <text xml:space="preserve">O número 1 neste campo quer dizer que tem linha preenchida inicando serviço. Quano 1 tem preenchido, quando zero não tem nada.
</text>
  </threadedComment>
  <threadedComment ref="C73" dT="2023-07-20T17:36:38.00" personId="{301C5B3F-6FC0-4F84-AF85-634639713B45}" id="{33C39C9E-E925-44FA-845F-D2337AAAFB8B}">
    <text xml:space="preserve">O número 1 neste campo quer dizer que tem linha preenchida inicando serviço. Quano 1 tem preenchido, quando zero não tem nada.
</text>
  </threadedComment>
  <threadedComment ref="C74" dT="2023-07-20T17:36:38.00" personId="{301C5B3F-6FC0-4F84-AF85-634639713B45}" id="{21421623-3044-4E68-A41C-E3868D7A5F3A}">
    <text xml:space="preserve">O número 1 neste campo quer dizer que tem linha preenchida inicando serviço. Quano 1 tem preenchido, quando zero não tem nada.
</text>
  </threadedComment>
  <threadedComment ref="C76" dT="2023-07-20T17:36:38.00" personId="{301C5B3F-6FC0-4F84-AF85-634639713B45}" id="{64DAFFEC-DE2A-4A44-9242-52AE0781502B}">
    <text xml:space="preserve">O número 1 neste campo quer dizer que tem linha preenchida inicando serviço. Quano 1 tem preenchido, quando zero não tem nada.
</text>
  </threadedComment>
  <threadedComment ref="C77" dT="2023-07-20T17:36:38.00" personId="{301C5B3F-6FC0-4F84-AF85-634639713B45}" id="{9DD05891-846B-4C17-91D6-D14C82AB3DAF}">
    <text xml:space="preserve">O número 1 neste campo quer dizer que tem linha preenchida inicando serviço. Quano 1 tem preenchido, quando zero não tem nada.
</text>
  </threadedComment>
  <threadedComment ref="C80" dT="2023-07-20T17:36:38.00" personId="{301C5B3F-6FC0-4F84-AF85-634639713B45}" id="{041ECC59-11BF-46CC-B52F-AF06334FD5CE}">
    <text xml:space="preserve">O número 1 neste campo quer dizer que tem linha preenchida inicando serviço. Quano 1 tem preenchido, quando zero não tem nada.
</text>
  </threadedComment>
  <threadedComment ref="C81" dT="2023-07-20T17:36:38.00" personId="{301C5B3F-6FC0-4F84-AF85-634639713B45}" id="{85CB0575-B9D5-4A4C-9A6B-208A904384EB}">
    <text xml:space="preserve">O número 1 neste campo quer dizer que tem linha preenchida inicando serviço. Quano 1 tem preenchido, quando zero não tem nada.
</text>
  </threadedComment>
  <threadedComment ref="C83" dT="2023-07-20T17:36:38.00" personId="{301C5B3F-6FC0-4F84-AF85-634639713B45}" id="{37446AE7-3475-42E3-A1D2-A2654046A95A}">
    <text xml:space="preserve">O número 1 neste campo quer dizer que tem linha preenchida inicando serviço. Quano 1 tem preenchido, quando zero não tem nada.
</text>
  </threadedComment>
  <threadedComment ref="C84" dT="2023-07-20T17:36:38.00" personId="{301C5B3F-6FC0-4F84-AF85-634639713B45}" id="{85D68355-8D91-499F-8F2E-6C0C5979C730}">
    <text xml:space="preserve">O número 1 neste campo quer dizer que tem linha preenchida inicando serviço. Quano 1 tem preenchido, quando zero não tem nada.
</text>
  </threadedComment>
  <threadedComment ref="C86" dT="2023-07-20T17:36:38.00" personId="{301C5B3F-6FC0-4F84-AF85-634639713B45}" id="{A2BCA88F-B8AF-487C-85F3-1B190DD73C98}">
    <text xml:space="preserve">O número 1 neste campo quer dizer que tem linha preenchida inicando serviço. Quano 1 tem preenchido, quando zero não tem nada.
</text>
  </threadedComment>
  <threadedComment ref="C87" dT="2023-07-20T17:36:38.00" personId="{301C5B3F-6FC0-4F84-AF85-634639713B45}" id="{7866E197-5051-4034-B8B7-F710927E0D4D}">
    <text xml:space="preserve">O número 1 neste campo quer dizer que tem linha preenchida inicando serviço. Quano 1 tem preenchido, quando zero não tem nada.
</text>
  </threadedComment>
  <threadedComment ref="C89" dT="2023-07-20T17:36:38.00" personId="{301C5B3F-6FC0-4F84-AF85-634639713B45}" id="{43BC60C3-B2EF-48CA-BCD9-3DEB5193E2EE}">
    <text xml:space="preserve">O número 1 neste campo quer dizer que tem linha preenchida inicando serviço. Quano 1 tem preenchido, quando zero não tem nada.
</text>
  </threadedComment>
  <threadedComment ref="C90" dT="2023-07-20T17:36:38.00" personId="{301C5B3F-6FC0-4F84-AF85-634639713B45}" id="{5E899224-97B1-4BA7-9D14-6FBC75F80437}">
    <text xml:space="preserve">O número 1 neste campo quer dizer que tem linha preenchida inicando serviço. Quano 1 tem preenchido, quando zero não tem nada.
</text>
  </threadedComment>
  <threadedComment ref="C93" dT="2023-07-20T17:36:38.00" personId="{301C5B3F-6FC0-4F84-AF85-634639713B45}" id="{2A4B40CB-C880-4811-9BA1-2E0F00B7525D}">
    <text xml:space="preserve">O número 1 neste campo quer dizer que tem linha preenchida inicando serviço. Quano 1 tem preenchido, quando zero não tem nada.
</text>
  </threadedComment>
  <threadedComment ref="C94" dT="2023-07-20T17:36:38.00" personId="{301C5B3F-6FC0-4F84-AF85-634639713B45}" id="{DC058C55-687B-4C10-80D8-82A6F6C5BA19}">
    <text xml:space="preserve">O número 1 neste campo quer dizer que tem linha preenchida inicando serviço. Quano 1 tem preenchido, quando zero não tem nada.
</text>
  </threadedComment>
  <threadedComment ref="C96" dT="2023-07-20T17:36:38.00" personId="{301C5B3F-6FC0-4F84-AF85-634639713B45}" id="{104812AA-AE8C-4BCF-9258-81DC276D4535}">
    <text xml:space="preserve">O número 1 neste campo quer dizer que tem linha preenchida inicando serviço. Quano 1 tem preenchido, quando zero não tem nada.
</text>
  </threadedComment>
  <threadedComment ref="C97" dT="2023-07-20T17:36:38.00" personId="{301C5B3F-6FC0-4F84-AF85-634639713B45}" id="{30D9D66C-E85A-4F69-8B5A-0642B0660ACB}">
    <text xml:space="preserve">O número 1 neste campo quer dizer que tem linha preenchida inicando serviço. Quano 1 tem preenchido, quando zero não tem nada.
</text>
  </threadedComment>
  <threadedComment ref="C99" dT="2023-07-20T17:36:38.00" personId="{301C5B3F-6FC0-4F84-AF85-634639713B45}" id="{F80D4079-3599-470A-905A-523EF93D02FD}">
    <text xml:space="preserve">O número 1 neste campo quer dizer que tem linha preenchida inicando serviço. Quano 1 tem preenchido, quando zero não tem nada.
</text>
  </threadedComment>
  <threadedComment ref="C100" dT="2023-07-20T17:36:38.00" personId="{301C5B3F-6FC0-4F84-AF85-634639713B45}" id="{776E424A-C752-4A78-BAEE-BF1EC4DBE6FC}">
    <text xml:space="preserve">O número 1 neste campo quer dizer que tem linha preenchida inicando serviço. Quano 1 tem preenchido, quando zero não tem nada.
</text>
  </threadedComment>
  <threadedComment ref="C103" dT="2023-07-20T17:36:38.00" personId="{301C5B3F-6FC0-4F84-AF85-634639713B45}" id="{FCA5DC6E-B4AF-4C8C-81E6-AC0B1246AD16}">
    <text xml:space="preserve">O número 1 neste campo quer dizer que tem linha preenchida inicando serviço. Quano 1 tem preenchido, quando zero não tem nada.
</text>
  </threadedComment>
  <threadedComment ref="C104" dT="2023-07-20T17:36:38.00" personId="{301C5B3F-6FC0-4F84-AF85-634639713B45}" id="{E1242C5D-3011-4780-885B-054780D0FF1F}">
    <text xml:space="preserve">O número 1 neste campo quer dizer que tem linha preenchida inicando serviço. Quano 1 tem preenchido, quando zero não tem nada.
</text>
  </threadedComment>
  <threadedComment ref="C106" dT="2023-07-20T17:36:38.00" personId="{301C5B3F-6FC0-4F84-AF85-634639713B45}" id="{2AE581CF-73A4-4975-A1D8-78A4861E8661}">
    <text xml:space="preserve">O número 1 neste campo quer dizer que tem linha preenchida inicando serviço. Quano 1 tem preenchido, quando zero não tem nada.
</text>
  </threadedComment>
  <threadedComment ref="C107" dT="2023-07-20T17:36:38.00" personId="{301C5B3F-6FC0-4F84-AF85-634639713B45}" id="{329ED94A-C684-4B14-9D7C-B2B004D83BDE}">
    <text xml:space="preserve">O número 1 neste campo quer dizer que tem linha preenchida inicando serviço. Quano 1 tem preenchido, quando zero não tem nada.
</text>
  </threadedComment>
  <threadedComment ref="C109" dT="2023-07-20T17:36:38.00" personId="{301C5B3F-6FC0-4F84-AF85-634639713B45}" id="{A388845B-A5F6-4147-8E56-F2AADD27D2C9}">
    <text xml:space="preserve">O número 1 neste campo quer dizer que tem linha preenchida inicando serviço. Quano 1 tem preenchido, quando zero não tem nada.
</text>
  </threadedComment>
  <threadedComment ref="C110" dT="2023-07-20T17:36:38.00" personId="{301C5B3F-6FC0-4F84-AF85-634639713B45}" id="{CB7F8FF0-8863-4C46-9A52-2CD63CF9DF98}">
    <text xml:space="preserve">O número 1 neste campo quer dizer que tem linha preenchida inicando serviço. Quano 1 tem preenchido, quando zero não tem nada.
</text>
  </threadedComment>
  <threadedComment ref="C112" dT="2023-07-20T17:36:38.00" personId="{301C5B3F-6FC0-4F84-AF85-634639713B45}" id="{28AEA588-D969-40A1-84C2-2CD92DB3E40D}">
    <text xml:space="preserve">O número 1 neste campo quer dizer que tem linha preenchida inicando serviço. Quano 1 tem preenchido, quando zero não tem nada.
</text>
  </threadedComment>
  <threadedComment ref="C113" dT="2023-07-20T17:36:38.00" personId="{301C5B3F-6FC0-4F84-AF85-634639713B45}" id="{EBB9BAC3-BEB6-4E47-9D2C-A1A41431A679}">
    <text xml:space="preserve">O número 1 neste campo quer dizer que tem linha preenchida inicando serviço. Quano 1 tem preenchido, quando zero não tem nada.
</text>
  </threadedComment>
  <threadedComment ref="C124" dT="2023-07-20T17:36:38.00" personId="{301C5B3F-6FC0-4F84-AF85-634639713B45}" id="{2004C84E-D3B7-45AB-AFED-6F6D267C5007}">
    <text xml:space="preserve">O número 1 neste campo quer dizer que tem linha preenchida inicando serviço. Quano 1 tem preenchido, quando zero não tem nada.
</text>
  </threadedComment>
  <threadedComment ref="C125" dT="2023-07-20T17:36:38.00" personId="{301C5B3F-6FC0-4F84-AF85-634639713B45}" id="{A711D075-290E-4371-835E-303B1ACD1260}">
    <text xml:space="preserve">O número 1 neste campo quer dizer que tem linha preenchida inicando serviço. Quano 1 tem preenchido, quando zero não tem nada.
</text>
  </threadedComment>
  <threadedComment ref="C126" dT="2023-07-20T17:36:38.00" personId="{301C5B3F-6FC0-4F84-AF85-634639713B45}" id="{1C6DDF47-0B50-4960-8B92-7E221B1622BB}">
    <text xml:space="preserve">O número 1 neste campo quer dizer que tem linha preenchida inicando serviço. Quano 1 tem preenchido, quando zero não tem nada.
</text>
  </threadedComment>
  <threadedComment ref="C127" dT="2023-07-20T17:36:38.00" personId="{301C5B3F-6FC0-4F84-AF85-634639713B45}" id="{435C6C7B-1685-4084-BA59-A978E54C9BC1}">
    <text xml:space="preserve">O número 1 neste campo quer dizer que tem linha preenchida inicando serviço. Quano 1 tem preenchido, quando zero não tem nada.
</text>
  </threadedComment>
  <threadedComment ref="AI127" dT="2023-11-23T15:13:23.12" personId="{301C5B3F-6FC0-4F84-AF85-634639713B45}" id="{68C36053-0199-45CB-A25D-8EBF05E9FA18}">
    <text>Como se trata de complementação de obra, ficou na faixa de custo de 20 mi</text>
  </threadedComment>
  <threadedComment ref="C128" dT="2023-07-20T17:36:38.00" personId="{301C5B3F-6FC0-4F84-AF85-634639713B45}" id="{0B38C7FA-CFF9-46C4-ACDF-477174D89419}">
    <text xml:space="preserve">O número 1 neste campo quer dizer que tem linha preenchida inicando serviço. Quano 1 tem preenchido, quando zero não tem nada.
</text>
  </threadedComment>
  <threadedComment ref="AI128" dT="2023-11-23T15:13:23.12" personId="{301C5B3F-6FC0-4F84-AF85-634639713B45}" id="{75A2F73C-0072-4DEF-9AA0-D8B67F36C268}">
    <text>Como se trata de complementação de obra, ficou na faixa de custo de 20 mi</text>
  </threadedComment>
  <threadedComment ref="C129" dT="2023-07-20T17:36:38.00" personId="{301C5B3F-6FC0-4F84-AF85-634639713B45}" id="{9D621919-6FE9-4CB2-9BE2-CFC6F16CAD73}">
    <text xml:space="preserve">O número 1 neste campo quer dizer que tem linha preenchida inicando serviço. Quano 1 tem preenchido, quando zero não tem nada.
</text>
  </threadedComment>
  <threadedComment ref="AI129" dT="2023-11-23T15:13:23.12" personId="{301C5B3F-6FC0-4F84-AF85-634639713B45}" id="{6347BC4F-2848-4B9A-95B7-5E88097532A3}">
    <text>Como se trata de complementação de obra, ficou na faixa de custo de 20 mi</text>
  </threadedComment>
  <threadedComment ref="C130" dT="2023-07-20T17:36:38.00" personId="{301C5B3F-6FC0-4F84-AF85-634639713B45}" id="{39060EB9-2404-4DE3-8060-0A9185FF56A4}">
    <text xml:space="preserve">O número 1 neste campo quer dizer que tem linha preenchida inicando serviço. Quano 1 tem preenchido, quando zero não tem nada.
</text>
  </threadedComment>
  <threadedComment ref="AI130" dT="2023-11-23T15:13:23.12" personId="{301C5B3F-6FC0-4F84-AF85-634639713B45}" id="{669A1C43-D1A4-4067-8AC1-226010EB7407}">
    <text>Como se trata de complementação de obra, ficou na faixa de custo de 20 mi</text>
  </threadedComment>
  <threadedComment ref="C131" dT="2023-07-20T17:36:38.00" personId="{301C5B3F-6FC0-4F84-AF85-634639713B45}" id="{025335A9-92E7-4CDB-837B-FC117D335AE0}">
    <text xml:space="preserve">O número 1 neste campo quer dizer que tem linha preenchida inicando serviço. Quano 1 tem preenchido, quando zero não tem nada.
</text>
  </threadedComment>
  <threadedComment ref="AI131" dT="2023-11-23T15:13:23.12" personId="{301C5B3F-6FC0-4F84-AF85-634639713B45}" id="{61BE89A0-41ED-4F4D-8464-4234D71E09F5}">
    <text>Como se trata de complementação de obra, ficou na faixa de custo de 20 mi</text>
  </threadedComment>
  <threadedComment ref="C132" dT="2023-07-20T17:36:38.00" personId="{301C5B3F-6FC0-4F84-AF85-634639713B45}" id="{4042D3BE-9F20-4B0A-B6B1-AC8EB2392376}">
    <text xml:space="preserve">O número 1 neste campo quer dizer que tem linha preenchida inicando serviço. Quano 1 tem preenchido, quando zero não tem nada.
</text>
  </threadedComment>
  <threadedComment ref="AI132" dT="2023-11-23T15:13:23.12" personId="{301C5B3F-6FC0-4F84-AF85-634639713B45}" id="{B7DC12AC-3C22-4105-A047-F864480A5F1C}">
    <text>Como se trata de complementação de obra, ficou na faixa de custo de 20 mi</text>
  </threadedComment>
  <threadedComment ref="C133" dT="2023-07-20T17:36:38.00" personId="{301C5B3F-6FC0-4F84-AF85-634639713B45}" id="{B7CE65C8-88F5-4ABC-A547-04456AD5F566}">
    <text xml:space="preserve">O número 1 neste campo quer dizer que tem linha preenchida inicando serviço. Quano 1 tem preenchido, quando zero não tem nada.
</text>
  </threadedComment>
  <threadedComment ref="AI133" dT="2023-11-23T15:13:23.12" personId="{301C5B3F-6FC0-4F84-AF85-634639713B45}" id="{23DAFC2A-899B-410C-93EF-CA76481EACAE}">
    <text>Como se trata de complementação de obra, ficou na faixa de custo de 20 mi</text>
  </threadedComment>
  <threadedComment ref="C134" dT="2023-07-20T17:36:38.00" personId="{301C5B3F-6FC0-4F84-AF85-634639713B45}" id="{137D7D5C-2CE1-46D1-A582-8D153FCC9045}">
    <text xml:space="preserve">O número 1 neste campo quer dizer que tem linha preenchida inicando serviço. Quano 1 tem preenchido, quando zero não tem nada.
</text>
  </threadedComment>
  <threadedComment ref="AI134" dT="2023-11-23T15:13:23.12" personId="{301C5B3F-6FC0-4F84-AF85-634639713B45}" id="{CE1A1F0C-80B2-4CF8-9239-3DABD419D9B7}">
    <text>Como se trata de complementação de obra, ficou na faixa de custo de 20 mi</text>
  </threadedComment>
  <threadedComment ref="C136" dT="2023-07-20T17:36:38.00" personId="{301C5B3F-6FC0-4F84-AF85-634639713B45}" id="{A709360A-07B9-4A16-B9F1-1E9CD9821FB1}">
    <text xml:space="preserve">O número 1 neste campo quer dizer que tem linha preenchida inicando serviço. Quano 1 tem preenchido, quando zero não tem nada.
</text>
  </threadedComment>
  <threadedComment ref="AS136" dT="2023-11-17T14:53:37.82" personId="{301C5B3F-6FC0-4F84-AF85-634639713B45}" id="{A2EEE946-917D-42B6-8855-EC1885B55651}">
    <text>Trata-se de duplicação do contorno. Então o custo passou a ser de duplicação</text>
  </threadedComment>
  <threadedComment ref="C137" dT="2023-07-20T17:36:38.00" personId="{301C5B3F-6FC0-4F84-AF85-634639713B45}" id="{E4BA6737-3D92-4815-9DAE-3CF70A73868B}">
    <text xml:space="preserve">O número 1 neste campo quer dizer que tem linha preenchida inicando serviço. Quano 1 tem preenchido, quando zero não tem nada.
</text>
  </threadedComment>
  <threadedComment ref="C138" dT="2023-07-20T17:36:38.00" personId="{301C5B3F-6FC0-4F84-AF85-634639713B45}" id="{AEC7F7F9-FE2B-4C03-8536-7CFD83459028}">
    <text xml:space="preserve">O número 1 neste campo quer dizer que tem linha preenchida inicando serviço. Quano 1 tem preenchido, quando zero não tem nada.
</text>
  </threadedComment>
  <threadedComment ref="C139" dT="2023-07-20T17:36:38.00" personId="{301C5B3F-6FC0-4F84-AF85-634639713B45}" id="{B1170A93-974A-4423-9243-7DDCB71D1319}">
    <text xml:space="preserve">O número 1 neste campo quer dizer que tem linha preenchida inicando serviço. Quano 1 tem preenchido, quando zero não tem nada.
</text>
  </threadedComment>
  <threadedComment ref="C140" dT="2023-07-20T17:36:38.00" personId="{301C5B3F-6FC0-4F84-AF85-634639713B45}" id="{3ACE6CB5-8405-4541-950A-1DACDE630060}">
    <text xml:space="preserve">O número 1 neste campo quer dizer que tem linha preenchida inicando serviço. Quano 1 tem preenchido, quando zero não tem nada.
</text>
  </threadedComment>
  <threadedComment ref="C141" dT="2023-07-20T17:36:38.00" personId="{301C5B3F-6FC0-4F84-AF85-634639713B45}" id="{F8D74746-AB97-4BE7-B75E-D2070C481FB7}">
    <text xml:space="preserve">O número 1 neste campo quer dizer que tem linha preenchida inicando serviço. Quano 1 tem preenchido, quando zero não tem nada.
</text>
  </threadedComment>
  <threadedComment ref="C142" dT="2023-07-20T17:36:38.00" personId="{301C5B3F-6FC0-4F84-AF85-634639713B45}" id="{5FAA2E17-78DE-4454-81E5-9D09297BD27D}">
    <text xml:space="preserve">O número 1 neste campo quer dizer que tem linha preenchida inicando serviço. Quano 1 tem preenchido, quando zero não tem nada.
</text>
  </threadedComment>
  <threadedComment ref="C143" dT="2023-07-20T17:36:38.00" personId="{301C5B3F-6FC0-4F84-AF85-634639713B45}" id="{57F7D53D-8CF5-4CD9-9638-777F829249C1}">
    <text xml:space="preserve">O número 1 neste campo quer dizer que tem linha preenchida inicando serviço. Quano 1 tem preenchido, quando zero não tem nada.
</text>
  </threadedComment>
  <threadedComment ref="C144" dT="2023-07-20T17:36:38.00" personId="{301C5B3F-6FC0-4F84-AF85-634639713B45}" id="{D159D2CE-435A-4A5D-80A6-57FF17A2221B}">
    <text xml:space="preserve">O número 1 neste campo quer dizer que tem linha preenchida inicando serviço. Quano 1 tem preenchido, quando zero não tem nada.
</text>
  </threadedComment>
  <threadedComment ref="C145" dT="2023-07-20T17:36:38.00" personId="{301C5B3F-6FC0-4F84-AF85-634639713B45}" id="{4E18D802-09A4-4529-86D4-70FED4A46266}">
    <text xml:space="preserve">O número 1 neste campo quer dizer que tem linha preenchida inicando serviço. Quano 1 tem preenchido, quando zero não tem nada.
</text>
  </threadedComment>
  <threadedComment ref="C146" dT="2023-07-20T17:36:38.00" personId="{301C5B3F-6FC0-4F84-AF85-634639713B45}" id="{75FD9794-B56B-40FB-88C6-52087DB966C7}">
    <text xml:space="preserve">O número 1 neste campo quer dizer que tem linha preenchida inicando serviço. Quano 1 tem preenchido, quando zero não tem nada.
</text>
  </threadedComment>
  <threadedComment ref="C147" dT="2023-07-20T17:36:38.00" personId="{301C5B3F-6FC0-4F84-AF85-634639713B45}" id="{FBCC3474-2802-4103-A5AA-4AECE03CD3C2}">
    <text xml:space="preserve">O número 1 neste campo quer dizer que tem linha preenchida inicando serviço. Quano 1 tem preenchido, quando zero não tem nada.
</text>
  </threadedComment>
  <threadedComment ref="C148" dT="2023-07-20T17:36:38.00" personId="{301C5B3F-6FC0-4F84-AF85-634639713B45}" id="{F89216E4-558B-466E-8F8A-0D236B995438}">
    <text xml:space="preserve">O número 1 neste campo quer dizer que tem linha preenchida inicando serviço. Quano 1 tem preenchido, quando zero não tem nada.
</text>
  </threadedComment>
  <threadedComment ref="C149" dT="2023-07-20T17:36:38.00" personId="{301C5B3F-6FC0-4F84-AF85-634639713B45}" id="{795E5030-61F9-4070-8B22-0A3F8D214F6B}">
    <text xml:space="preserve">O número 1 neste campo quer dizer que tem linha preenchida inicando serviço. Quano 1 tem preenchido, quando zero não tem nada.
</text>
  </threadedComment>
  <threadedComment ref="C150" dT="2023-07-20T17:36:38.00" personId="{301C5B3F-6FC0-4F84-AF85-634639713B45}" id="{13452841-40FD-479D-8007-2ACC740FD1AC}">
    <text xml:space="preserve">O número 1 neste campo quer dizer que tem linha preenchida inicando serviço. Quano 1 tem preenchido, quando zero não tem nada.
</text>
  </threadedComment>
  <threadedComment ref="C151" dT="2023-07-20T17:36:38.00" personId="{301C5B3F-6FC0-4F84-AF85-634639713B45}" id="{014C6889-B77A-4A78-A20D-654E91633120}">
    <text xml:space="preserve">O número 1 neste campo quer dizer que tem linha preenchida inicando serviço. Quano 1 tem preenchido, quando zero não tem nada.
</text>
  </threadedComment>
  <threadedComment ref="C152" dT="2023-07-20T17:36:38.00" personId="{301C5B3F-6FC0-4F84-AF85-634639713B45}" id="{457BACCA-B344-4504-8F12-A46F69AE5400}">
    <text xml:space="preserve">O número 1 neste campo quer dizer que tem linha preenchida inicando serviço. Quano 1 tem preenchido, quando zero não tem nada.
</text>
  </threadedComment>
  <threadedComment ref="C153" dT="2023-07-20T17:36:38.00" personId="{301C5B3F-6FC0-4F84-AF85-634639713B45}" id="{274EDDBB-DCAF-4BA3-A0D7-CB031F008463}">
    <text xml:space="preserve">O número 1 neste campo quer dizer que tem linha preenchida inicando serviço. Quano 1 tem preenchido, quando zero não tem nada.
</text>
  </threadedComment>
  <threadedComment ref="C156" dT="2023-07-20T17:36:38.00" personId="{301C5B3F-6FC0-4F84-AF85-634639713B45}" id="{C8005A19-16E5-4F04-A2B9-1283C4F44EDF}">
    <text xml:space="preserve">O número 1 neste campo quer dizer que tem linha preenchida inicando serviço. Quano 1 tem preenchido, quando zero não tem nada.
</text>
  </threadedComment>
  <threadedComment ref="AI156" dT="2023-11-24T19:58:03.17" personId="{301C5B3F-6FC0-4F84-AF85-634639713B45}" id="{4B9080F9-F3E3-4085-877A-18D79A6AD048}">
    <text xml:space="preserve">Parcial foi colocado no valor de 20 mi Parcial foi colocado no valor de 20 mi
</text>
  </threadedComment>
  <threadedComment ref="AL156" dT="2023-11-24T19:58:03.17" personId="{301C5B3F-6FC0-4F84-AF85-634639713B45}" id="{E5FC5BD9-A745-4144-9BCF-A4283C3A3A5A}">
    <text xml:space="preserve">Trevo completo
</text>
  </threadedComment>
  <threadedComment ref="C157" dT="2023-07-20T17:36:38.00" personId="{301C5B3F-6FC0-4F84-AF85-634639713B45}" id="{60661536-1889-4C69-97DA-580455C49A45}">
    <text xml:space="preserve">O número 1 neste campo quer dizer que tem linha preenchida inicando serviço. Quano 1 tem preenchido, quando zero não tem nada.
</text>
  </threadedComment>
  <threadedComment ref="AI157" dT="2023-11-24T19:58:03.17" personId="{301C5B3F-6FC0-4F84-AF85-634639713B45}" id="{2B5D8177-BB43-418E-BBA2-755B4AE90065}">
    <text xml:space="preserve">Parcial foi colocado no valor de 20 mi Parcial foi colocado no valor de 20 mi
</text>
  </threadedComment>
  <threadedComment ref="AL157" dT="2023-11-24T19:58:03.17" personId="{301C5B3F-6FC0-4F84-AF85-634639713B45}" id="{118510CE-C18C-4613-B9BA-D69CE2B60A35}">
    <text xml:space="preserve">Trevo completo
</text>
  </threadedComment>
  <threadedComment ref="C159" dT="2023-07-20T17:36:38.00" personId="{301C5B3F-6FC0-4F84-AF85-634639713B45}" id="{630CD70C-553F-4372-A9BD-44DF85BC6F35}">
    <text xml:space="preserve">O número 1 neste campo quer dizer que tem linha preenchida inicando serviço. Quano 1 tem preenchido, quando zero não tem nada.
</text>
  </threadedComment>
  <threadedComment ref="AI159" dT="2023-11-24T19:58:03.17" personId="{301C5B3F-6FC0-4F84-AF85-634639713B45}" id="{4F0CCB1B-ECD9-4EEE-94AE-2C664F2B2357}">
    <text xml:space="preserve">Parcial foi colocado no valor de 20 mi Parcial foi colocado no valor de 20 mi
</text>
  </threadedComment>
  <threadedComment ref="AL159" dT="2023-11-24T19:58:03.17" personId="{301C5B3F-6FC0-4F84-AF85-634639713B45}" id="{0AA9603F-9521-414B-AF1B-E58FB48F840F}">
    <text xml:space="preserve">Trevo completo
</text>
  </threadedComment>
  <threadedComment ref="C160" dT="2023-07-20T17:36:38.00" personId="{301C5B3F-6FC0-4F84-AF85-634639713B45}" id="{E1C67D37-E0C4-4248-9E9D-AD45A611F844}">
    <text xml:space="preserve">O número 1 neste campo quer dizer que tem linha preenchida inicando serviço. Quano 1 tem preenchido, quando zero não tem nada.
</text>
  </threadedComment>
  <threadedComment ref="AI160" dT="2023-11-24T19:58:03.17" personId="{301C5B3F-6FC0-4F84-AF85-634639713B45}" id="{00844ABF-AE31-4E9E-920F-7A80E24A6F1A}">
    <text xml:space="preserve">Parcial foi colocado no valor de 20 mi Parcial foi colocado no valor de 20 mi
</text>
  </threadedComment>
  <threadedComment ref="AL160" dT="2023-11-24T19:58:03.17" personId="{301C5B3F-6FC0-4F84-AF85-634639713B45}" id="{AF6B6446-C34E-4B9E-AD83-5C3AB47B7DBA}">
    <text xml:space="preserve">Trevo completo
</text>
  </threadedComment>
  <threadedComment ref="C161" dT="2023-07-20T17:36:38.00" personId="{301C5B3F-6FC0-4F84-AF85-634639713B45}" id="{9E2713FB-378F-4E1F-A110-EAF615D1384F}">
    <text xml:space="preserve">O número 1 neste campo quer dizer que tem linha preenchida inicando serviço. Quano 1 tem preenchido, quando zero não tem nada.
</text>
  </threadedComment>
  <threadedComment ref="AI161" dT="2023-11-24T19:58:03.17" personId="{301C5B3F-6FC0-4F84-AF85-634639713B45}" id="{266EAD07-1291-4C26-9B57-14F78CDC0807}">
    <text xml:space="preserve">Parcial foi colocado no valor de 20 mi Parcial foi colocado no valor de 20 mi
</text>
  </threadedComment>
  <threadedComment ref="AL161" dT="2023-11-24T19:58:03.17" personId="{301C5B3F-6FC0-4F84-AF85-634639713B45}" id="{5684AF45-9059-432C-914E-F71343FCF85E}">
    <text xml:space="preserve">Trevo completo
</text>
  </threadedComment>
  <threadedComment ref="C162" dT="2023-07-20T17:36:38.00" personId="{301C5B3F-6FC0-4F84-AF85-634639713B45}" id="{18768501-8021-4854-97BE-7460D1FEA9BA}">
    <text xml:space="preserve">O número 1 neste campo quer dizer que tem linha preenchida inicando serviço. Quano 1 tem preenchido, quando zero não tem nada.
</text>
  </threadedComment>
  <threadedComment ref="AI162" dT="2023-11-24T19:58:03.17" personId="{301C5B3F-6FC0-4F84-AF85-634639713B45}" id="{D0E6FE89-BB98-446D-A875-9949544EDC41}">
    <text xml:space="preserve">Parcial foi colocado no valor de 20 mi Parcial foi colocado no valor de 20 mi
</text>
  </threadedComment>
  <threadedComment ref="AL162" dT="2023-11-24T19:58:03.17" personId="{301C5B3F-6FC0-4F84-AF85-634639713B45}" id="{2D6C01FA-5F37-432C-A092-401F3B475F89}">
    <text xml:space="preserve">Trevo completo
</text>
  </threadedComment>
  <threadedComment ref="C163" dT="2023-07-20T17:36:38.00" personId="{301C5B3F-6FC0-4F84-AF85-634639713B45}" id="{6D388F0A-BF2A-439B-BAF6-9559E6629F5A}">
    <text xml:space="preserve">O número 1 neste campo quer dizer que tem linha preenchida inicando serviço. Quano 1 tem preenchido, quando zero não tem nada.
</text>
  </threadedComment>
  <threadedComment ref="AI163" dT="2023-11-24T19:58:03.17" personId="{301C5B3F-6FC0-4F84-AF85-634639713B45}" id="{EAE53BD4-50A8-4A74-812A-810D382F7789}">
    <text xml:space="preserve">Passagem Inferior
</text>
  </threadedComment>
  <threadedComment ref="AL163" dT="2023-11-24T19:58:03.17" personId="{301C5B3F-6FC0-4F84-AF85-634639713B45}" id="{E4B771FB-6199-4E44-B576-12060595C15C}">
    <text xml:space="preserve">Trevo completo
</text>
  </threadedComment>
  <threadedComment ref="C164" dT="2023-07-20T17:36:38.00" personId="{301C5B3F-6FC0-4F84-AF85-634639713B45}" id="{5457E346-1C48-4EC6-9229-EFF7D09E1784}">
    <text xml:space="preserve">O número 1 neste campo quer dizer que tem linha preenchida inicando serviço. Quano 1 tem preenchido, quando zero não tem nada.
</text>
  </threadedComment>
  <threadedComment ref="AI164" dT="2023-11-24T19:58:03.17" personId="{301C5B3F-6FC0-4F84-AF85-634639713B45}" id="{B263B50F-96AF-4A6C-8277-10BAE9DC08A1}">
    <text xml:space="preserve">Passagem Inferior
</text>
  </threadedComment>
  <threadedComment ref="AL164" dT="2023-11-24T19:58:03.17" personId="{301C5B3F-6FC0-4F84-AF85-634639713B45}" id="{63E02E3F-D87C-42A4-B4A1-F2644DB4462A}">
    <text xml:space="preserve">Trevo completo
</text>
  </threadedComment>
  <threadedComment ref="C165" dT="2023-07-20T17:36:38.00" personId="{301C5B3F-6FC0-4F84-AF85-634639713B45}" id="{0205FC57-F94D-4078-BF75-1466C0B559D0}">
    <text xml:space="preserve">O número 1 neste campo quer dizer que tem linha preenchida inicando serviço. Quano 1 tem preenchido, quando zero não tem nada.
</text>
  </threadedComment>
  <threadedComment ref="AI165" dT="2023-11-24T19:58:03.17" personId="{301C5B3F-6FC0-4F84-AF85-634639713B45}" id="{883E00B7-2708-4CA5-877A-7E2448D88D94}">
    <text xml:space="preserve">Alças de trevo
</text>
  </threadedComment>
  <threadedComment ref="AL165" dT="2023-11-24T19:58:03.17" personId="{301C5B3F-6FC0-4F84-AF85-634639713B45}" id="{DFA085BD-D501-4FBE-8917-7E648EFD9796}">
    <text xml:space="preserve">Alças de trevo
</text>
  </threadedComment>
  <threadedComment ref="C166" dT="2023-07-20T17:36:38.00" personId="{301C5B3F-6FC0-4F84-AF85-634639713B45}" id="{7B6F8A90-9528-41F9-8483-EEE8F9CB4EBE}">
    <text xml:space="preserve">O número 1 neste campo quer dizer que tem linha preenchida inicando serviço. Quano 1 tem preenchido, quando zero não tem nada.
</text>
  </threadedComment>
  <threadedComment ref="AI166" dT="2023-11-24T19:58:03.17" personId="{301C5B3F-6FC0-4F84-AF85-634639713B45}" id="{5C5AEC41-5FDB-4820-B6AD-565B92B80690}">
    <text xml:space="preserve">Alças de trevo
</text>
  </threadedComment>
  <threadedComment ref="AL166" dT="2023-11-24T19:58:03.17" personId="{301C5B3F-6FC0-4F84-AF85-634639713B45}" id="{72C409CA-F1C9-4C8F-A3AD-9B3C922CAE22}">
    <text xml:space="preserve">Alças de trevo
</text>
  </threadedComment>
  <threadedComment ref="C168" dT="2023-07-20T17:36:38.00" personId="{301C5B3F-6FC0-4F84-AF85-634639713B45}" id="{58703784-3500-4954-96A9-45B8853DDE3B}">
    <text xml:space="preserve">O número 1 neste campo quer dizer que tem linha preenchida inicando serviço. Quano 1 tem preenchido, quando zero não tem nada.
</text>
  </threadedComment>
  <threadedComment ref="AF168" dT="2023-11-27T19:04:39.95" personId="{301C5B3F-6FC0-4F84-AF85-634639713B45}" id="{A51E2111-9E07-42D2-A991-A84FCC9B057F}">
    <text>SÃO 8 TUNEIS COM MÉDIA DE 800 METROS. EM TORNO DE 7 KM O TOTAL.</text>
  </threadedComment>
  <threadedComment ref="AP168" dT="2023-11-24T19:10:16.48" personId="{301C5B3F-6FC0-4F84-AF85-634639713B45}" id="{8FB3D24A-8735-44C5-AE5D-2AC7B32D993E}">
    <text xml:space="preserve">Contorno de Florianópolis, em pista dupla, com 47,33 km em cada sentido (total de 94,66 km), a ser executado do 7º ao 12º ano. </text>
  </threadedComment>
  <threadedComment ref="AS168" dT="2023-11-17T14:53:37.82" personId="{301C5B3F-6FC0-4F84-AF85-634639713B45}" id="{ABFF6B61-98DB-41C0-A966-199E2855B044}">
    <text>Trata-se de duplicação do contorno. Então o custo passou a ser de duplicação. DEVE CONSIDERAR o túnel lá em OAE.
Na fórmula foi multiplicado por 1,5 por que o custo inicial estava em 175 mi. Como a media da segunda etapa é da ordem de 4 vezes mais, o valor chega a 700 mi</text>
  </threadedComment>
  <threadedComment ref="AV168" dT="2023-11-17T14:53:37.82" personId="{301C5B3F-6FC0-4F84-AF85-634639713B45}" id="{5B0E99E9-02E6-4F21-B909-6561BA45FBB9}">
    <text xml:space="preserve">Trata-se de duplicação do contorno. Então o custo passou a ser de duplicação. DEVE CONSIDERAR o túnel lá em OAE.
</text>
  </threadedComment>
  <threadedComment ref="C169" dT="2023-07-20T17:36:38.00" personId="{301C5B3F-6FC0-4F84-AF85-634639713B45}" id="{70C4736C-E368-4678-B193-33A793EAB05E}">
    <text xml:space="preserve">O número 1 neste campo quer dizer que tem linha preenchida inicando serviço. Quano 1 tem preenchido, quando zero não tem nada.
</text>
  </threadedComment>
  <threadedComment ref="AI169" dT="2023-11-24T19:58:03.17" personId="{301C5B3F-6FC0-4F84-AF85-634639713B45}" id="{1DD73751-57B1-4CB3-B3DD-011733C13A63}">
    <text xml:space="preserve">Parcial foi colocado no valor de 20 mi Parcial foi colocado no valor de 20 mi
</text>
  </threadedComment>
  <threadedComment ref="AL169" dT="2023-11-24T19:58:03.17" personId="{301C5B3F-6FC0-4F84-AF85-634639713B45}" id="{5428BEC2-E190-49F5-8424-3656491CC3F4}">
    <text xml:space="preserve">Trevo completo
</text>
  </threadedComment>
  <threadedComment ref="C170" dT="2023-07-20T17:36:38.00" personId="{301C5B3F-6FC0-4F84-AF85-634639713B45}" id="{97149978-34D0-4C99-9CB0-21F3A12584D8}">
    <text xml:space="preserve">O número 1 neste campo quer dizer que tem linha preenchida inicando serviço. Quano 1 tem preenchido, quando zero não tem nada.
</text>
  </threadedComment>
  <threadedComment ref="AI170" dT="2023-11-24T19:58:03.17" personId="{301C5B3F-6FC0-4F84-AF85-634639713B45}" id="{2B20E57D-81CD-4718-8E42-FE34EB01776A}">
    <text xml:space="preserve">Parcial foi colocado no valor de 20 mi Parcial foi colocado no valor de 20 mi
</text>
  </threadedComment>
  <threadedComment ref="AL170" dT="2023-11-24T19:58:03.17" personId="{301C5B3F-6FC0-4F84-AF85-634639713B45}" id="{3DA43D0B-FFD6-41A7-93A2-138229E9B38E}">
    <text xml:space="preserve">Trevo completo
</text>
  </threadedComment>
  <threadedComment ref="C171" dT="2023-07-20T17:36:38.00" personId="{301C5B3F-6FC0-4F84-AF85-634639713B45}" id="{901F56F1-710C-4ADC-917C-EE3ECD0D14EE}">
    <text xml:space="preserve">O número 1 neste campo quer dizer que tem linha preenchida inicando serviço. Quano 1 tem preenchido, quando zero não tem nada.
</text>
  </threadedComment>
  <threadedComment ref="AI171" dT="2023-11-24T19:58:03.17" personId="{301C5B3F-6FC0-4F84-AF85-634639713B45}" id="{50E19D9D-38B2-4993-AC68-F62E238FB062}">
    <text xml:space="preserve">Parcial foi colocado no valor de 20 mi Parcial foi colocado no valor de 20 mi
</text>
  </threadedComment>
  <threadedComment ref="AL171" dT="2023-11-24T19:58:03.17" personId="{301C5B3F-6FC0-4F84-AF85-634639713B45}" id="{9ED9F80A-4C90-4109-8CED-23DA37992D2A}">
    <text xml:space="preserve">Trevo completo
</text>
  </threadedComment>
  <threadedComment ref="C172" dT="2023-07-20T17:36:38.00" personId="{301C5B3F-6FC0-4F84-AF85-634639713B45}" id="{7D053EB0-71BB-4FEB-9CE6-48402ECFA538}">
    <text xml:space="preserve">O número 1 neste campo quer dizer que tem linha preenchida inicando serviço. Quano 1 tem preenchido, quando zero não tem nada.
</text>
  </threadedComment>
  <threadedComment ref="AI172" dT="2023-11-24T19:58:03.17" personId="{301C5B3F-6FC0-4F84-AF85-634639713B45}" id="{0EE77765-802D-47D6-B9E7-06F98118D9D8}">
    <text xml:space="preserve">Trevo completo
</text>
  </threadedComment>
  <threadedComment ref="AL172" dT="2023-11-24T19:58:03.17" personId="{301C5B3F-6FC0-4F84-AF85-634639713B45}" id="{4C55E287-BBA7-4879-84C6-19AB79BEB8E1}">
    <text xml:space="preserve">Trevo completo
</text>
  </threadedComment>
  <threadedComment ref="C173" dT="2023-07-20T17:36:38.00" personId="{301C5B3F-6FC0-4F84-AF85-634639713B45}" id="{641466B3-1394-4CCF-A8AA-FF0DBAC8B2E9}">
    <text xml:space="preserve">O número 1 neste campo quer dizer que tem linha preenchida inicando serviço. Quano 1 tem preenchido, quando zero não tem nada.
</text>
  </threadedComment>
  <threadedComment ref="AI173" dT="2023-11-24T19:58:03.17" personId="{301C5B3F-6FC0-4F84-AF85-634639713B45}" id="{48FF9FFD-D341-42D5-BCB4-81ADB78DAE9B}">
    <text xml:space="preserve">Trevo completo
</text>
  </threadedComment>
  <threadedComment ref="AL173" dT="2023-11-24T19:58:03.17" personId="{301C5B3F-6FC0-4F84-AF85-634639713B45}" id="{E873AC48-3C23-4CDD-ABBF-BEA792DDA287}">
    <text xml:space="preserve">Trevo completo
</text>
  </threadedComment>
  <threadedComment ref="C174" dT="2023-07-20T17:36:38.00" personId="{301C5B3F-6FC0-4F84-AF85-634639713B45}" id="{83C50CBE-CEE9-4C93-B0C3-61C32FD08730}">
    <text xml:space="preserve">O número 1 neste campo quer dizer que tem linha preenchida inicando serviço. Quano 1 tem preenchido, quando zero não tem nada.
</text>
  </threadedComment>
  <threadedComment ref="AI174" dT="2023-11-24T19:58:03.17" personId="{301C5B3F-6FC0-4F84-AF85-634639713B45}" id="{A7B8B87F-7749-4E01-82D2-D482D824E92C}">
    <text xml:space="preserve">Trevo completo
</text>
  </threadedComment>
  <threadedComment ref="AL174" dT="2023-11-24T19:58:03.17" personId="{301C5B3F-6FC0-4F84-AF85-634639713B45}" id="{5BE7E864-3B92-49EA-9B67-AC4EA46DE635}">
    <text xml:space="preserve">Trevo completo
</text>
  </threadedComment>
  <threadedComment ref="C175" dT="2023-07-20T17:36:38.00" personId="{301C5B3F-6FC0-4F84-AF85-634639713B45}" id="{DFB90C44-DB4D-4CE6-9564-65D81B09B433}">
    <text xml:space="preserve">O número 1 neste campo quer dizer que tem linha preenchida inicando serviço. Quano 1 tem preenchido, quando zero não tem nada.
</text>
  </threadedComment>
  <threadedComment ref="AI175" dT="2023-11-24T19:58:03.17" personId="{301C5B3F-6FC0-4F84-AF85-634639713B45}" id="{93161AA7-B8F8-4CB1-8C68-283E44BCCBCD}">
    <text xml:space="preserve">Trevo completo
</text>
  </threadedComment>
  <threadedComment ref="AL175" dT="2023-11-24T19:58:03.17" personId="{301C5B3F-6FC0-4F84-AF85-634639713B45}" id="{FE80F096-D74D-4B61-9DF1-96A2F42D4225}">
    <text xml:space="preserve">Trevo completo
</text>
  </threadedComment>
  <threadedComment ref="C176" dT="2023-07-20T17:36:38.00" personId="{301C5B3F-6FC0-4F84-AF85-634639713B45}" id="{98A08EFC-57C9-4349-8301-4728CE5CDDC9}">
    <text xml:space="preserve">O número 1 neste campo quer dizer que tem linha preenchida inicando serviço. Quano 1 tem preenchido, quando zero não tem nada.
</text>
  </threadedComment>
  <threadedComment ref="AI176" dT="2023-11-24T19:58:03.17" personId="{301C5B3F-6FC0-4F84-AF85-634639713B45}" id="{F108A9B7-3EB5-4D71-A25A-F21A1F2FCC4A}">
    <text xml:space="preserve">Trevo completo
</text>
  </threadedComment>
  <threadedComment ref="AL176" dT="2023-11-24T19:58:03.17" personId="{301C5B3F-6FC0-4F84-AF85-634639713B45}" id="{07A1A4EE-EE0E-4745-A4F6-7009F4471108}">
    <text xml:space="preserve">Trevo completo
</text>
  </threadedComment>
  <threadedComment ref="C177" dT="2023-07-20T17:36:38.00" personId="{301C5B3F-6FC0-4F84-AF85-634639713B45}" id="{C64306DB-6A32-40D3-8313-72DC7CCCA7EC}">
    <text xml:space="preserve">O número 1 neste campo quer dizer que tem linha preenchida inicando serviço. Quano 1 tem preenchido, quando zero não tem nada.
</text>
  </threadedComment>
  <threadedComment ref="AI177" dT="2023-11-24T19:58:03.17" personId="{301C5B3F-6FC0-4F84-AF85-634639713B45}" id="{9AEE5D68-A5F1-4110-AB05-4B7A5A5A1557}">
    <text xml:space="preserve">Trevo completo
</text>
  </threadedComment>
  <threadedComment ref="AL177" dT="2023-11-24T19:58:03.17" personId="{301C5B3F-6FC0-4F84-AF85-634639713B45}" id="{9A20AA17-5465-4AB7-A85F-28C270BCCDEA}">
    <text xml:space="preserve">Trevo completo
</text>
  </threadedComment>
  <threadedComment ref="C178" dT="2023-07-20T17:36:38.00" personId="{301C5B3F-6FC0-4F84-AF85-634639713B45}" id="{F48B6742-F866-445F-AC0F-22BB8AAA2C2F}">
    <text xml:space="preserve">O número 1 neste campo quer dizer que tem linha preenchida inicando serviço. Quano 1 tem preenchido, quando zero não tem nada.
</text>
  </threadedComment>
  <threadedComment ref="AI178" dT="2023-11-24T19:58:03.17" personId="{301C5B3F-6FC0-4F84-AF85-634639713B45}" id="{8220C9A1-812F-471F-A922-B8D1054310D4}">
    <text xml:space="preserve">Trevo completo
</text>
  </threadedComment>
  <threadedComment ref="AL178" dT="2023-11-24T19:58:03.17" personId="{301C5B3F-6FC0-4F84-AF85-634639713B45}" id="{946D2035-BC62-4343-A48F-CDBDE58B0E95}">
    <text xml:space="preserve">Trevo completo
</text>
  </threadedComment>
  <threadedComment ref="C179" dT="2023-07-20T17:36:38.00" personId="{301C5B3F-6FC0-4F84-AF85-634639713B45}" id="{3709B37E-38AC-4D6F-A702-1BEC3862E250}">
    <text xml:space="preserve">O número 1 neste campo quer dizer que tem linha preenchida inicando serviço. Quano 1 tem preenchido, quando zero não tem nada.
</text>
  </threadedComment>
  <threadedComment ref="AI179" dT="2023-11-24T19:58:03.17" personId="{301C5B3F-6FC0-4F84-AF85-634639713B45}" id="{AEBFB089-A40C-4BAE-95BB-AFCBD397684D}">
    <text xml:space="preserve">Passagem Inferior
</text>
  </threadedComment>
  <threadedComment ref="AL179" dT="2023-11-24T19:58:03.17" personId="{301C5B3F-6FC0-4F84-AF85-634639713B45}" id="{80DC360A-9663-4F10-856C-CED16B7F11CB}">
    <text xml:space="preserve">Trevo completo
</text>
  </threadedComment>
  <threadedComment ref="C180" dT="2023-07-20T17:36:38.00" personId="{301C5B3F-6FC0-4F84-AF85-634639713B45}" id="{6FA8F85F-C617-4BBE-9911-0F1D9A059EC4}">
    <text xml:space="preserve">O número 1 neste campo quer dizer que tem linha preenchida inicando serviço. Quano 1 tem preenchido, quando zero não tem nada.
</text>
  </threadedComment>
  <threadedComment ref="AI180" dT="2023-11-24T19:58:03.17" personId="{301C5B3F-6FC0-4F84-AF85-634639713B45}" id="{7343125D-7B28-4AD2-A7CD-990C017B6927}">
    <text xml:space="preserve">Passagem Inferior
</text>
  </threadedComment>
  <threadedComment ref="AL180" dT="2023-11-24T19:58:03.17" personId="{301C5B3F-6FC0-4F84-AF85-634639713B45}" id="{6564C6E2-6592-48AA-8C20-FA1D8542A994}">
    <text xml:space="preserve">Trevo completo
</text>
  </threadedComment>
  <threadedComment ref="C181" dT="2023-07-20T17:36:38.00" personId="{301C5B3F-6FC0-4F84-AF85-634639713B45}" id="{FCE58BAE-4E57-46D8-8751-E125330651B5}">
    <text xml:space="preserve">O número 1 neste campo quer dizer que tem linha preenchida inicando serviço. Quano 1 tem preenchido, quando zero não tem nada.
</text>
  </threadedComment>
  <threadedComment ref="AI181" dT="2023-11-24T19:58:03.17" personId="{301C5B3F-6FC0-4F84-AF85-634639713B45}" id="{7019CCB2-7A7F-4AEC-A1CB-8CFF0F9CDC89}">
    <text xml:space="preserve">Passagem Inferior
</text>
  </threadedComment>
  <threadedComment ref="AL181" dT="2023-11-24T19:58:03.17" personId="{301C5B3F-6FC0-4F84-AF85-634639713B45}" id="{972C55D0-1DFA-4C4B-971B-1E0F9BD0FC84}">
    <text xml:space="preserve">Trevo completo
</text>
  </threadedComment>
  <threadedComment ref="C182" dT="2023-07-20T17:36:38.00" personId="{301C5B3F-6FC0-4F84-AF85-634639713B45}" id="{BFE56DF0-1EA5-41CF-AF42-0898C4EE4CE3}">
    <text xml:space="preserve">O número 1 neste campo quer dizer que tem linha preenchida inicando serviço. Quano 1 tem preenchido, quando zero não tem nada.
</text>
  </threadedComment>
  <threadedComment ref="AI182" dT="2023-11-24T19:58:03.17" personId="{301C5B3F-6FC0-4F84-AF85-634639713B45}" id="{D1530C93-FE6F-46B8-98B9-C445A086B4FA}">
    <text xml:space="preserve">Passagem Inferior
</text>
  </threadedComment>
  <threadedComment ref="AL182" dT="2023-11-24T19:58:03.17" personId="{301C5B3F-6FC0-4F84-AF85-634639713B45}" id="{86DE8013-A9A3-4A5D-AF57-2AA3C89E8FD6}">
    <text xml:space="preserve">Trevo completo
</text>
  </threadedComment>
  <threadedComment ref="C183" dT="2023-07-20T17:36:38.00" personId="{301C5B3F-6FC0-4F84-AF85-634639713B45}" id="{3AE6DD8E-F0E1-498A-BAE5-D40F49CF3CE3}">
    <text xml:space="preserve">O número 1 neste campo quer dizer que tem linha preenchida inicando serviço. Quano 1 tem preenchido, quando zero não tem nada.
</text>
  </threadedComment>
  <threadedComment ref="AI183" dT="2023-11-24T19:58:03.17" personId="{301C5B3F-6FC0-4F84-AF85-634639713B45}" id="{8F4407A9-7D9B-4819-B469-A7C34D4865FF}">
    <text xml:space="preserve">Passagem Inferior
</text>
  </threadedComment>
  <threadedComment ref="C184" dT="2023-07-20T17:36:38.00" personId="{301C5B3F-6FC0-4F84-AF85-634639713B45}" id="{02B9AB3C-901C-4D20-908D-C20CBD5E116F}">
    <text xml:space="preserve">O número 1 neste campo quer dizer que tem linha preenchida inicando serviço. Quano 1 tem preenchido, quando zero não tem nada.
</text>
  </threadedComment>
  <threadedComment ref="AI184" dT="2023-11-24T19:58:03.17" personId="{301C5B3F-6FC0-4F84-AF85-634639713B45}" id="{D3A7D18D-D3F7-45F6-A97D-16B214AA7B46}">
    <text xml:space="preserve">Passagem Inferior
</text>
  </threadedComment>
  <threadedComment ref="C185" dT="2023-07-20T17:36:38.00" personId="{301C5B3F-6FC0-4F84-AF85-634639713B45}" id="{F407AEF4-EE3D-4E83-AAB4-6A03E241F4DB}">
    <text xml:space="preserve">O número 1 neste campo quer dizer que tem linha preenchida inicando serviço. Quano 1 tem preenchido, quando zero não tem nada.
</text>
  </threadedComment>
  <threadedComment ref="AI185" dT="2023-11-24T19:58:03.17" personId="{301C5B3F-6FC0-4F84-AF85-634639713B45}" id="{A62370F1-30AF-485D-A0BA-B298CA5AE652}">
    <text xml:space="preserve">Passagem Inferior
</text>
  </threadedComment>
  <threadedComment ref="C186" dT="2023-07-20T17:36:38.00" personId="{301C5B3F-6FC0-4F84-AF85-634639713B45}" id="{5232656D-8FD2-4C42-83B3-AF03A1E545A3}">
    <text xml:space="preserve">O número 1 neste campo quer dizer que tem linha preenchida inicando serviço. Quano 1 tem preenchido, quando zero não tem nada.
</text>
  </threadedComment>
  <threadedComment ref="AI186" dT="2023-11-24T19:58:03.17" personId="{301C5B3F-6FC0-4F84-AF85-634639713B45}" id="{10965701-1CB2-4E71-95A2-FD6F3199EB14}">
    <text xml:space="preserve">Passagem Inferior
</text>
  </threadedComment>
  <threadedComment ref="AL186" dT="2023-11-24T19:58:03.17" personId="{301C5B3F-6FC0-4F84-AF85-634639713B45}" id="{C5B2C7C4-9FCB-49B1-BAD8-1BC19978C935}">
    <text xml:space="preserve">Trevo completo
</text>
  </threadedComment>
  <threadedComment ref="C187" dT="2023-07-20T17:36:38.00" personId="{301C5B3F-6FC0-4F84-AF85-634639713B45}" id="{8BF5B10E-83D9-440C-8DDC-73574C2A0EAC}">
    <text xml:space="preserve">O número 1 neste campo quer dizer que tem linha preenchida inicando serviço. Quano 1 tem preenchido, quando zero não tem nada.
</text>
  </threadedComment>
  <threadedComment ref="AI187" dT="2023-11-24T19:58:03.17" personId="{301C5B3F-6FC0-4F84-AF85-634639713B45}" id="{13A87B61-0294-4626-989D-AA8C5987B140}">
    <text xml:space="preserve">Passagem Inferior
</text>
  </threadedComment>
  <threadedComment ref="AL187" dT="2023-11-24T19:58:03.17" personId="{301C5B3F-6FC0-4F84-AF85-634639713B45}" id="{9AD377DE-3842-4EE8-9EEB-12FEF82862DB}">
    <text xml:space="preserve">Trevo completo
</text>
  </threadedComment>
  <threadedComment ref="C188" dT="2023-07-20T17:36:38.00" personId="{301C5B3F-6FC0-4F84-AF85-634639713B45}" id="{A15C3004-0748-4661-ADD2-71EB605016F8}">
    <text xml:space="preserve">O número 1 neste campo quer dizer que tem linha preenchida inicando serviço. Quano 1 tem preenchido, quando zero não tem nada.
</text>
  </threadedComment>
  <threadedComment ref="AI188" dT="2023-11-24T19:58:03.17" personId="{301C5B3F-6FC0-4F84-AF85-634639713B45}" id="{A7B2F49B-1C8E-4AB7-AFB2-303F42FF8E3C}">
    <text xml:space="preserve">Passagem Inferior
</text>
  </threadedComment>
  <threadedComment ref="AL188" dT="2023-11-24T19:58:03.17" personId="{301C5B3F-6FC0-4F84-AF85-634639713B45}" id="{1D760611-F78C-4C02-904A-44893CDD86A6}">
    <text xml:space="preserve">Trevo completo
</text>
  </threadedComment>
  <threadedComment ref="C189" dT="2023-07-20T17:36:38.00" personId="{301C5B3F-6FC0-4F84-AF85-634639713B45}" id="{4BA34DE8-A56B-464E-857D-4859CE77B68C}">
    <text xml:space="preserve">O número 1 neste campo quer dizer que tem linha preenchida inicando serviço. Quano 1 tem preenchido, quando zero não tem nada.
</text>
  </threadedComment>
  <threadedComment ref="AI189" dT="2023-11-24T19:58:03.17" personId="{301C5B3F-6FC0-4F84-AF85-634639713B45}" id="{FE986E61-FD48-4574-958D-94DC6DA84886}">
    <text xml:space="preserve">Passagem Inferior
</text>
  </threadedComment>
  <threadedComment ref="AL189" dT="2023-11-24T19:58:03.17" personId="{301C5B3F-6FC0-4F84-AF85-634639713B45}" id="{AA3DA549-C1EC-41F8-85A4-5B58352DF3BF}">
    <text xml:space="preserve">Trevo completo
</text>
  </threadedComment>
  <threadedComment ref="C190" dT="2023-07-20T17:36:38.00" personId="{301C5B3F-6FC0-4F84-AF85-634639713B45}" id="{4518DE72-49BA-46E6-A68A-CCD3CC9AAA5A}">
    <text xml:space="preserve">O número 1 neste campo quer dizer que tem linha preenchida inicando serviço. Quano 1 tem preenchido, quando zero não tem nada.
</text>
  </threadedComment>
  <threadedComment ref="AI190" dT="2023-11-24T19:58:03.17" personId="{301C5B3F-6FC0-4F84-AF85-634639713B45}" id="{F5B0C747-903C-4ACC-A0D0-440D16B76E2E}">
    <text xml:space="preserve">Passagem Inferior
</text>
  </threadedComment>
  <threadedComment ref="AL190" dT="2023-11-24T19:58:03.17" personId="{301C5B3F-6FC0-4F84-AF85-634639713B45}" id="{5CF666AA-64DE-477C-A752-E9419B15A901}">
    <text xml:space="preserve">Trevo completo
</text>
  </threadedComment>
  <threadedComment ref="C191" dT="2023-07-20T17:36:38.00" personId="{301C5B3F-6FC0-4F84-AF85-634639713B45}" id="{5F119B94-E8FF-42F0-A5D4-D6C85E85AE05}">
    <text xml:space="preserve">O número 1 neste campo quer dizer que tem linha preenchida inicando serviço. Quano 1 tem preenchido, quando zero não tem nada.
</text>
  </threadedComment>
  <threadedComment ref="AI191" dT="2023-11-24T19:58:03.17" personId="{301C5B3F-6FC0-4F84-AF85-634639713B45}" id="{B139F304-A221-4913-B647-FFA69DE0EACA}">
    <text xml:space="preserve">Passagem Inferior
</text>
  </threadedComment>
  <threadedComment ref="AL191" dT="2023-11-24T19:58:03.17" personId="{301C5B3F-6FC0-4F84-AF85-634639713B45}" id="{A2DDBE03-9972-4E4D-9702-674301C44BFF}">
    <text xml:space="preserve">Trevo completo
</text>
  </threadedComment>
  <threadedComment ref="C192" dT="2023-07-20T17:36:38.00" personId="{301C5B3F-6FC0-4F84-AF85-634639713B45}" id="{AB219D9F-2532-41D1-8280-D6E0F62B548F}">
    <text xml:space="preserve">O número 1 neste campo quer dizer que tem linha preenchida inicando serviço. Quano 1 tem preenchido, quando zero não tem nada.
</text>
  </threadedComment>
  <threadedComment ref="AI192" dT="2023-11-24T19:58:03.17" personId="{301C5B3F-6FC0-4F84-AF85-634639713B45}" id="{5CB3C25A-B602-487B-8327-0BC11238733D}">
    <text xml:space="preserve">Passagem Inferior
</text>
  </threadedComment>
  <threadedComment ref="AL192" dT="2023-11-24T19:58:03.17" personId="{301C5B3F-6FC0-4F84-AF85-634639713B45}" id="{5AA19A80-0294-42A4-87EE-3A512204345C}">
    <text xml:space="preserve">Trevo completo
</text>
  </threadedComment>
  <threadedComment ref="C193" dT="2023-07-20T17:36:38.00" personId="{301C5B3F-6FC0-4F84-AF85-634639713B45}" id="{558E0A8B-7A67-4674-818C-DD261D1038E4}">
    <text xml:space="preserve">O número 1 neste campo quer dizer que tem linha preenchida inicando serviço. Quano 1 tem preenchido, quando zero não tem nada.
</text>
  </threadedComment>
  <threadedComment ref="AI193" dT="2023-11-24T19:58:03.17" personId="{301C5B3F-6FC0-4F84-AF85-634639713B45}" id="{256F710A-A39F-4ED6-85E4-784D713076C4}">
    <text xml:space="preserve">Passagem Inferior
</text>
  </threadedComment>
  <threadedComment ref="AL193" dT="2023-11-24T19:58:03.17" personId="{301C5B3F-6FC0-4F84-AF85-634639713B45}" id="{AF3063BE-6AD8-4D02-A4E1-290B3CA7C3B7}">
    <text xml:space="preserve">Trevo completo
</text>
  </threadedComment>
  <threadedComment ref="C194" dT="2023-07-20T17:36:38.00" personId="{301C5B3F-6FC0-4F84-AF85-634639713B45}" id="{99E07C46-F282-4716-8569-6F2C8B3A94FA}">
    <text xml:space="preserve">O número 1 neste campo quer dizer que tem linha preenchida inicando serviço. Quano 1 tem preenchido, quando zero não tem nada.
</text>
  </threadedComment>
  <threadedComment ref="AI194" dT="2023-11-24T19:58:03.17" personId="{301C5B3F-6FC0-4F84-AF85-634639713B45}" id="{4D111275-AE1B-4900-BB92-44C5C2F080F0}">
    <text xml:space="preserve">Passagem Inferior
</text>
  </threadedComment>
  <threadedComment ref="AL194" dT="2023-11-24T19:58:03.17" personId="{301C5B3F-6FC0-4F84-AF85-634639713B45}" id="{BA0590DA-AC48-4135-A9C7-DCEDA13FED5B}">
    <text xml:space="preserve">Trevo completo
</text>
  </threadedComment>
  <threadedComment ref="C195" dT="2023-07-20T17:36:38.00" personId="{301C5B3F-6FC0-4F84-AF85-634639713B45}" id="{8ED24DC5-3E82-4073-B134-EFBE44FCDD8B}">
    <text xml:space="preserve">O número 1 neste campo quer dizer que tem linha preenchida inicando serviço. Quano 1 tem preenchido, quando zero não tem nada.
</text>
  </threadedComment>
  <threadedComment ref="AI195" dT="2023-11-24T19:58:03.17" personId="{301C5B3F-6FC0-4F84-AF85-634639713B45}" id="{BA4B350B-44B6-43F8-A78C-632A91F2AB01}">
    <text xml:space="preserve">Passagem Inferior
</text>
  </threadedComment>
  <threadedComment ref="AL195" dT="2023-11-24T19:58:03.17" personId="{301C5B3F-6FC0-4F84-AF85-634639713B45}" id="{DDC7F488-0795-422C-A7A5-CBA4532F70A1}">
    <text xml:space="preserve">Trevo completo
</text>
  </threadedComment>
  <threadedComment ref="C196" dT="2023-07-20T17:36:38.00" personId="{301C5B3F-6FC0-4F84-AF85-634639713B45}" id="{5BB921E1-9635-4B3B-93DA-968E9AB3DA0D}">
    <text xml:space="preserve">O número 1 neste campo quer dizer que tem linha preenchida inicando serviço. Quano 1 tem preenchido, quando zero não tem nada.
</text>
  </threadedComment>
  <threadedComment ref="AI196" dT="2023-11-24T19:58:03.17" personId="{301C5B3F-6FC0-4F84-AF85-634639713B45}" id="{0C2F6B2F-36F9-4188-8ED3-3E650CCFDEBE}">
    <text xml:space="preserve">Passagem Inferior
</text>
  </threadedComment>
  <threadedComment ref="AL196" dT="2023-11-24T19:58:03.17" personId="{301C5B3F-6FC0-4F84-AF85-634639713B45}" id="{50D97B30-8166-4F6F-94A2-5D5ABB551EC9}">
    <text xml:space="preserve">Trevo completo
</text>
  </threadedComment>
  <threadedComment ref="C197" dT="2023-07-20T17:36:38.00" personId="{301C5B3F-6FC0-4F84-AF85-634639713B45}" id="{9E2E8D89-0F8F-4B6D-98CC-3E5777CEFAF3}">
    <text xml:space="preserve">O número 1 neste campo quer dizer que tem linha preenchida inicando serviço. Quano 1 tem preenchido, quando zero não tem nada.
</text>
  </threadedComment>
  <threadedComment ref="AI197" dT="2023-11-24T19:58:03.17" personId="{301C5B3F-6FC0-4F84-AF85-634639713B45}" id="{904BED8F-8B4B-414F-9D05-DD344586BFC8}">
    <text xml:space="preserve">Passagem Inferior
</text>
  </threadedComment>
  <threadedComment ref="AL197" dT="2023-11-24T19:58:03.17" personId="{301C5B3F-6FC0-4F84-AF85-634639713B45}" id="{706F0A41-DB0A-4A31-81DC-D601400A5946}">
    <text xml:space="preserve">Trevo completo
</text>
  </threadedComment>
  <threadedComment ref="C198" dT="2023-07-20T17:36:38.00" personId="{301C5B3F-6FC0-4F84-AF85-634639713B45}" id="{4456D8C0-64F7-44F2-8E4A-C517CC9026F7}">
    <text xml:space="preserve">O número 1 neste campo quer dizer que tem linha preenchida inicando serviço. Quano 1 tem preenchido, quando zero não tem nada.
</text>
  </threadedComment>
  <threadedComment ref="AI198" dT="2023-11-24T19:58:03.17" personId="{301C5B3F-6FC0-4F84-AF85-634639713B45}" id="{4989AE42-B415-45D6-8D33-1078EDC149BC}">
    <text xml:space="preserve">Passagem Inferior
</text>
  </threadedComment>
  <threadedComment ref="AL198" dT="2023-11-24T19:58:03.17" personId="{301C5B3F-6FC0-4F84-AF85-634639713B45}" id="{03841E15-16BD-4B0D-B8B4-6139BFD43937}">
    <text xml:space="preserve">Trevo completo
</text>
  </threadedComment>
  <threadedComment ref="C199" dT="2023-07-20T17:36:38.00" personId="{301C5B3F-6FC0-4F84-AF85-634639713B45}" id="{72F89A38-5D54-469D-8D29-3DBFCF907622}">
    <text xml:space="preserve">O número 1 neste campo quer dizer que tem linha preenchida inicando serviço. Quano 1 tem preenchido, quando zero não tem nada.
</text>
  </threadedComment>
  <threadedComment ref="AI199" dT="2023-11-24T19:58:03.17" personId="{301C5B3F-6FC0-4F84-AF85-634639713B45}" id="{1F26A799-D78D-4F50-B85F-E9B75B272BB0}">
    <text xml:space="preserve">Passagem Inferior
</text>
  </threadedComment>
  <threadedComment ref="C200" dT="2023-07-20T17:36:38.00" personId="{301C5B3F-6FC0-4F84-AF85-634639713B45}" id="{807DDDB8-EC2A-4C6C-B396-AA8ADF19A47B}">
    <text xml:space="preserve">O número 1 neste campo quer dizer que tem linha preenchida inicando serviço. Quano 1 tem preenchido, quando zero não tem nada.
</text>
  </threadedComment>
  <threadedComment ref="AI200" dT="2023-11-24T19:58:03.17" personId="{301C5B3F-6FC0-4F84-AF85-634639713B45}" id="{E315649C-4EC7-49C7-A911-5ADA0A38F215}">
    <text xml:space="preserve">Passagem Inferior
</text>
  </threadedComment>
  <threadedComment ref="C203" dT="2023-07-20T17:36:38.00" personId="{301C5B3F-6FC0-4F84-AF85-634639713B45}" id="{E559B0B0-05AF-44B0-8339-09D64D20AD2A}">
    <text xml:space="preserve">O número 1 neste campo quer dizer que tem linha preenchida inicando serviço. Quano 1 tem preenchido, quando zero não tem nada.
</text>
  </threadedComment>
  <threadedComment ref="AI203" dT="2023-11-24T19:58:03.17" personId="{301C5B3F-6FC0-4F84-AF85-634639713B45}" id="{CC474A73-2EEC-4AA5-9734-BD7A55A8B6A5}">
    <text xml:space="preserve">Trevo completo
</text>
  </threadedComment>
  <threadedComment ref="AL203" dT="2023-11-24T19:58:03.17" personId="{301C5B3F-6FC0-4F84-AF85-634639713B45}" id="{32B96139-C848-42B4-912D-60C015A4AEF1}">
    <text xml:space="preserve">Trevo completo
</text>
  </threadedComment>
  <threadedComment ref="C204" dT="2023-07-20T17:36:38.00" personId="{301C5B3F-6FC0-4F84-AF85-634639713B45}" id="{780B2B62-39BE-4840-9320-982E864E053B}">
    <text xml:space="preserve">O número 1 neste campo quer dizer que tem linha preenchida inicando serviço. Quano 1 tem preenchido, quando zero não tem nada.
</text>
  </threadedComment>
  <threadedComment ref="AI204" dT="2023-11-24T19:58:03.17" personId="{301C5B3F-6FC0-4F84-AF85-634639713B45}" id="{3F81A544-760E-4072-87DC-AA654D2303E1}">
    <text xml:space="preserve">Trevo completo
</text>
  </threadedComment>
  <threadedComment ref="AL204" dT="2023-11-24T19:58:03.17" personId="{301C5B3F-6FC0-4F84-AF85-634639713B45}" id="{B807C5DF-8BBD-4619-9F0A-7F9BEF264898}">
    <text xml:space="preserve">Trevo completo
</text>
  </threadedComment>
  <threadedComment ref="C205" dT="2023-07-20T17:36:38.00" personId="{301C5B3F-6FC0-4F84-AF85-634639713B45}" id="{2724A237-BECC-4B8F-9E99-76D612419E5C}">
    <text xml:space="preserve">O número 1 neste campo quer dizer que tem linha preenchida inicando serviço. Quano 1 tem preenchido, quando zero não tem nada.
</text>
  </threadedComment>
  <threadedComment ref="AI205" dT="2023-11-24T19:58:03.17" personId="{301C5B3F-6FC0-4F84-AF85-634639713B45}" id="{064B4523-63B0-4C1E-9FAD-F42F9418BF7B}">
    <text xml:space="preserve">Trevo completo
</text>
  </threadedComment>
  <threadedComment ref="AL205" dT="2023-11-24T19:58:03.17" personId="{301C5B3F-6FC0-4F84-AF85-634639713B45}" id="{AAE3BA12-CDF4-456C-A3DC-990F6D20873C}">
    <text xml:space="preserve">Trevo completo
</text>
  </threadedComment>
  <threadedComment ref="C206" dT="2023-07-20T17:36:38.00" personId="{301C5B3F-6FC0-4F84-AF85-634639713B45}" id="{E447426C-8B4F-48AF-9B01-255CBEE7215F}">
    <text xml:space="preserve">O número 1 neste campo quer dizer que tem linha preenchida inicando serviço. Quano 1 tem preenchido, quando zero não tem nada.
</text>
  </threadedComment>
  <threadedComment ref="AI206" dT="2023-11-24T19:58:03.17" personId="{301C5B3F-6FC0-4F84-AF85-634639713B45}" id="{46265369-554A-4294-8269-7DAFEA48CF85}">
    <text xml:space="preserve">Trevo completo
</text>
  </threadedComment>
  <threadedComment ref="AL206" dT="2023-11-24T19:58:03.17" personId="{301C5B3F-6FC0-4F84-AF85-634639713B45}" id="{3CFB53D3-53A5-4367-A029-98E69C7F3A7E}">
    <text xml:space="preserve">Trevo completo
</text>
  </threadedComment>
  <threadedComment ref="C207" dT="2023-07-20T17:36:38.00" personId="{301C5B3F-6FC0-4F84-AF85-634639713B45}" id="{504F7F0B-0D4E-4D48-93D3-7DB3A10E023A}">
    <text xml:space="preserve">O número 1 neste campo quer dizer que tem linha preenchida inicando serviço. Quano 1 tem preenchido, quando zero não tem nada.
</text>
  </threadedComment>
  <threadedComment ref="AI207" dT="2023-11-24T19:58:03.17" personId="{301C5B3F-6FC0-4F84-AF85-634639713B45}" id="{8E62B583-79D9-450A-AE2D-B6C639FCF187}">
    <text xml:space="preserve">Passagem Inferior
</text>
  </threadedComment>
  <threadedComment ref="AL207" dT="2023-11-24T19:58:03.17" personId="{301C5B3F-6FC0-4F84-AF85-634639713B45}" id="{9C969E77-B604-4381-A131-1C5FA437C105}">
    <text xml:space="preserve">Trevo completo
</text>
  </threadedComment>
  <threadedComment ref="C208" dT="2023-07-20T17:36:38.00" personId="{301C5B3F-6FC0-4F84-AF85-634639713B45}" id="{8F5E317B-F4DE-4CEE-80C3-24DDAE2DBEE5}">
    <text xml:space="preserve">O número 1 neste campo quer dizer que tem linha preenchida inicando serviço. Quano 1 tem preenchido, quando zero não tem nada.
</text>
  </threadedComment>
  <threadedComment ref="AI208" dT="2023-11-24T19:58:03.17" personId="{301C5B3F-6FC0-4F84-AF85-634639713B45}" id="{FE012A5E-1EF1-4E65-82AE-1EE259AAEF0F}">
    <text xml:space="preserve">Passagem Inferior
</text>
  </threadedComment>
  <threadedComment ref="AL208" dT="2023-11-24T19:58:03.17" personId="{301C5B3F-6FC0-4F84-AF85-634639713B45}" id="{02DAC114-84CC-4F42-AE3D-CA6658310D47}">
    <text xml:space="preserve">Trevo completo
</text>
  </threadedComment>
  <threadedComment ref="C209" dT="2023-07-20T17:36:38.00" personId="{301C5B3F-6FC0-4F84-AF85-634639713B45}" id="{A79B79CE-AC57-4A85-AA61-64BA1D5AD3C1}">
    <text xml:space="preserve">O número 1 neste campo quer dizer que tem linha preenchida inicando serviço. Quano 1 tem preenchido, quando zero não tem nada.
</text>
  </threadedComment>
  <threadedComment ref="AI209" dT="2023-11-24T19:58:03.17" personId="{301C5B3F-6FC0-4F84-AF85-634639713B45}" id="{A989C6FF-FD97-4062-A312-E02A85611840}">
    <text xml:space="preserve">Passagem Inferior
</text>
  </threadedComment>
  <threadedComment ref="AL209" dT="2023-11-24T19:58:03.17" personId="{301C5B3F-6FC0-4F84-AF85-634639713B45}" id="{497B09F3-C087-44A9-90F3-B4EA78B5857F}">
    <text xml:space="preserve">Trevo completo
</text>
  </threadedComment>
  <threadedComment ref="C211" dT="2023-07-20T17:36:38.00" personId="{301C5B3F-6FC0-4F84-AF85-634639713B45}" id="{A694EFF2-64B4-46CC-866F-E541401F4B33}">
    <text xml:space="preserve">O número 1 neste campo quer dizer que tem linha preenchida inicando serviço. Quano 1 tem preenchido, quando zero não tem nada.
</text>
  </threadedComment>
  <threadedComment ref="AI211" dT="2023-11-24T19:58:03.17" personId="{301C5B3F-6FC0-4F84-AF85-634639713B45}" id="{EC3D0BB0-764D-46DD-A0B3-590F914C4A74}">
    <text xml:space="preserve">Trevo completo
</text>
  </threadedComment>
  <threadedComment ref="AL211" dT="2023-11-24T19:58:03.17" personId="{301C5B3F-6FC0-4F84-AF85-634639713B45}" id="{01C7AEDC-6DFF-4EBE-BF75-9395CBC4B7AD}">
    <text xml:space="preserve">Trevo completo
</text>
  </threadedComment>
  <threadedComment ref="C212" dT="2023-07-20T17:36:38.00" personId="{301C5B3F-6FC0-4F84-AF85-634639713B45}" id="{B0E5EC85-2FD7-48C0-907D-9F09B2A87A59}">
    <text xml:space="preserve">O número 1 neste campo quer dizer que tem linha preenchida inicando serviço. Quano 1 tem preenchido, quando zero não tem nada.
</text>
  </threadedComment>
  <threadedComment ref="AI212" dT="2023-11-24T19:58:03.17" personId="{301C5B3F-6FC0-4F84-AF85-634639713B45}" id="{A56F4B2F-DEA1-426F-998C-6F6D50C5DA34}">
    <text xml:space="preserve">Passagem Inferior
</text>
  </threadedComment>
  <threadedComment ref="AL212" dT="2023-11-24T19:58:03.17" personId="{301C5B3F-6FC0-4F84-AF85-634639713B45}" id="{AEFE0194-5FEA-488C-AAE3-8B89AF3C4533}">
    <text xml:space="preserve">Trevo completo
</text>
  </threadedComment>
  <threadedComment ref="C213" dT="2023-07-20T17:36:38.00" personId="{301C5B3F-6FC0-4F84-AF85-634639713B45}" id="{E4D32C14-F036-40C3-95F9-9993C3D514F7}">
    <text xml:space="preserve">O número 1 neste campo quer dizer que tem linha preenchida inicando serviço. Quano 1 tem preenchido, quando zero não tem nada.
</text>
  </threadedComment>
  <threadedComment ref="C214" dT="2023-07-20T17:36:38.00" personId="{301C5B3F-6FC0-4F84-AF85-634639713B45}" id="{3B166C58-797D-4452-A528-C76C8E18A38D}">
    <text xml:space="preserve">O número 1 neste campo quer dizer que tem linha preenchida inicando serviço. Quano 1 tem preenchido, quando zero não tem nada.
</text>
  </threadedComment>
  <threadedComment ref="C215" dT="2023-07-20T17:36:38.00" personId="{301C5B3F-6FC0-4F84-AF85-634639713B45}" id="{AA516FC0-BF5D-46FB-B4AD-BCD2908714F0}">
    <text xml:space="preserve">O número 1 neste campo quer dizer que tem linha preenchida inicando serviço. Quano 1 tem preenchido, quando zero não tem nada.
</text>
  </threadedComment>
  <threadedComment ref="C216" dT="2023-07-20T17:36:38.00" personId="{301C5B3F-6FC0-4F84-AF85-634639713B45}" id="{BD1B677A-62CD-49AA-AEF3-83867DAFB46E}">
    <text xml:space="preserve">O número 1 neste campo quer dizer que tem linha preenchida inicando serviço. Quano 1 tem preenchido, quando zero não tem nada.
</text>
  </threadedComment>
  <threadedComment ref="C217" dT="2023-07-20T17:36:38.00" personId="{301C5B3F-6FC0-4F84-AF85-634639713B45}" id="{411D1A86-3C3E-424B-9BE2-4EF770BAA561}">
    <text xml:space="preserve">O número 1 neste campo quer dizer que tem linha preenchida inicando serviço. Quano 1 tem preenchido, quando zero não tem nada.
</text>
  </threadedComment>
  <threadedComment ref="C218" dT="2023-07-20T17:36:38.00" personId="{301C5B3F-6FC0-4F84-AF85-634639713B45}" id="{BE02C877-9B6F-4178-99C3-C387CB3FF4BA}">
    <text xml:space="preserve">O número 1 neste campo quer dizer que tem linha preenchida inicando serviço. Quano 1 tem preenchido, quando zero não tem nada.
</text>
  </threadedComment>
  <threadedComment ref="C219" dT="2023-07-20T17:36:38.00" personId="{301C5B3F-6FC0-4F84-AF85-634639713B45}" id="{1717BCCF-FD35-4862-B4A3-7C66C4E0CD33}">
    <text xml:space="preserve">O número 1 neste campo quer dizer que tem linha preenchida inicando serviço. Quano 1 tem preenchido, quando zero não tem nada.
</text>
  </threadedComment>
  <threadedComment ref="C220" dT="2023-07-20T17:36:38.00" personId="{301C5B3F-6FC0-4F84-AF85-634639713B45}" id="{E4D0993E-8BCD-4CA6-BDFD-49A525CACAED}">
    <text xml:space="preserve">O número 1 neste campo quer dizer que tem linha preenchida inicando serviço. Quano 1 tem preenchido, quando zero não tem nada.
</text>
  </threadedComment>
  <threadedComment ref="C221" dT="2023-07-20T17:36:38.00" personId="{301C5B3F-6FC0-4F84-AF85-634639713B45}" id="{CDB18335-4972-4A6F-9AD0-E41DA4746F5E}">
    <text xml:space="preserve">O número 1 neste campo quer dizer que tem linha preenchida inicando serviço. Quano 1 tem preenchido, quando zero não tem nada.
</text>
  </threadedComment>
  <threadedComment ref="C222" dT="2023-07-20T17:36:38.00" personId="{301C5B3F-6FC0-4F84-AF85-634639713B45}" id="{5E33AD40-216C-4857-8AC1-D55CB9C30381}">
    <text xml:space="preserve">O número 1 neste campo quer dizer que tem linha preenchida inicando serviço. Quano 1 tem preenchido, quando zero não tem nada.
</text>
  </threadedComment>
  <threadedComment ref="C223" dT="2023-07-20T17:36:38.00" personId="{301C5B3F-6FC0-4F84-AF85-634639713B45}" id="{726CCCD8-3CD4-4D80-AB00-3A50536E3FDD}">
    <text xml:space="preserve">O número 1 neste campo quer dizer que tem linha preenchida inicando serviço. Quano 1 tem preenchido, quando zero não tem nada.
</text>
  </threadedComment>
  <threadedComment ref="C224" dT="2023-07-20T17:36:38.00" personId="{301C5B3F-6FC0-4F84-AF85-634639713B45}" id="{B20EF057-8DE4-48CE-AEE7-F87F8183CD73}">
    <text xml:space="preserve">O número 1 neste campo quer dizer que tem linha preenchida inicando serviço. Quano 1 tem preenchido, quando zero não tem nada.
</text>
  </threadedComment>
  <threadedComment ref="C225" dT="2023-07-20T17:36:38.00" personId="{301C5B3F-6FC0-4F84-AF85-634639713B45}" id="{4A40D249-7079-4BE6-B41D-4615F1A016DA}">
    <text xml:space="preserve">O número 1 neste campo quer dizer que tem linha preenchida inicando serviço. Quano 1 tem preenchido, quando zero não tem nada.
</text>
  </threadedComment>
  <threadedComment ref="C226" dT="2023-07-20T17:36:38.00" personId="{301C5B3F-6FC0-4F84-AF85-634639713B45}" id="{EF743CA4-9D81-4520-BD33-2AFC0E1ABEEB}">
    <text xml:space="preserve">O número 1 neste campo quer dizer que tem linha preenchida inicando serviço. Quano 1 tem preenchido, quando zero não tem nada.
</text>
  </threadedComment>
  <threadedComment ref="C227" dT="2023-07-20T17:36:38.00" personId="{301C5B3F-6FC0-4F84-AF85-634639713B45}" id="{D080534D-14FD-443B-AD7F-0321609FD0D6}">
    <text xml:space="preserve">O número 1 neste campo quer dizer que tem linha preenchida inicando serviço. Quano 1 tem preenchido, quando zero não tem nada.
</text>
  </threadedComment>
  <threadedComment ref="C228" dT="2023-07-20T17:36:38.00" personId="{301C5B3F-6FC0-4F84-AF85-634639713B45}" id="{C451A0F5-7DAB-431C-8CA0-886859DEB7AC}">
    <text xml:space="preserve">O número 1 neste campo quer dizer que tem linha preenchida inicando serviço. Quano 1 tem preenchido, quando zero não tem nada.
</text>
  </threadedComment>
  <threadedComment ref="C229" dT="2023-07-20T17:36:38.00" personId="{301C5B3F-6FC0-4F84-AF85-634639713B45}" id="{C1885649-7DDD-487C-BB3B-B3233CD15399}">
    <text xml:space="preserve">O número 1 neste campo quer dizer que tem linha preenchida inicando serviço. Quano 1 tem preenchido, quando zero não tem nada.
</text>
  </threadedComment>
  <threadedComment ref="C232" dT="2023-07-20T17:36:38.00" personId="{301C5B3F-6FC0-4F84-AF85-634639713B45}" id="{66BE2A72-C200-4635-A149-DD3C1925B291}">
    <text xml:space="preserve">O número 1 neste campo quer dizer que tem linha preenchida inicando serviço. Quano 1 tem preenchido, quando zero não tem nada.
</text>
  </threadedComment>
  <threadedComment ref="AI232" dT="2023-11-24T19:58:03.17" personId="{301C5B3F-6FC0-4F84-AF85-634639713B45}" id="{C780A96C-BE30-46F8-ACE3-4A74579C533F}">
    <text xml:space="preserve">Trevo completo
</text>
  </threadedComment>
  <threadedComment ref="AL232" dT="2023-11-24T19:58:03.17" personId="{301C5B3F-6FC0-4F84-AF85-634639713B45}" id="{4532D8A7-1A80-414A-8D09-3EB4A13A3463}">
    <text xml:space="preserve">Trevo completo
</text>
  </threadedComment>
  <threadedComment ref="AP232" dT="2023-11-24T19:10:16.48" personId="{301C5B3F-6FC0-4F84-AF85-634639713B45}" id="{60EB5895-EE2B-49C7-AA1A-2BA361D73FDE}">
    <text xml:space="preserve">Contorno de Florianópolis, em pista dupla, com 47,33 km em cada sentido (total de 94,66 km), a ser executado do 7º ao 12º ano. </text>
  </threadedComment>
  <threadedComment ref="AS232" dT="2023-11-17T14:53:37.82" personId="{301C5B3F-6FC0-4F84-AF85-634639713B45}" id="{6F9FDB1F-4643-440D-A50C-726A58874B52}">
    <text xml:space="preserve">Trata-se de duplicação do contorno. Então o custo passou a ser de duplicação. DEVE CONSIDERAR o túnel lá em OAE.
</text>
  </threadedComment>
  <threadedComment ref="AV232" dT="2023-11-17T14:53:37.82" personId="{301C5B3F-6FC0-4F84-AF85-634639713B45}" id="{476AE1D3-5D54-456F-82A7-F26C1409547F}">
    <text xml:space="preserve">Trata-se de duplicação do contorno. Então o custo passou a ser de duplicação. DEVE CONSIDERAR o túnel lá em OAE.
</text>
  </threadedComment>
  <threadedComment ref="C233" dT="2023-07-20T17:36:38.00" personId="{301C5B3F-6FC0-4F84-AF85-634639713B45}" id="{74C1A372-7AEC-46BB-94C6-4D49CCC7C7AB}">
    <text xml:space="preserve">O número 1 neste campo quer dizer que tem linha preenchida inicando serviço. Quano 1 tem preenchido, quando zero não tem nada.
</text>
  </threadedComment>
  <threadedComment ref="AI233" dT="2023-11-24T19:58:03.17" personId="{301C5B3F-6FC0-4F84-AF85-634639713B45}" id="{CC773CDD-80E5-46A7-99D1-8F917B28AEA3}">
    <text xml:space="preserve">Trevo completo
</text>
  </threadedComment>
  <threadedComment ref="AL233" dT="2023-11-24T19:58:03.17" personId="{301C5B3F-6FC0-4F84-AF85-634639713B45}" id="{E4752994-340C-42FE-BB1C-F72851D2D4FB}">
    <text xml:space="preserve">Trevo completo
</text>
  </threadedComment>
  <threadedComment ref="C234" dT="2023-07-20T17:36:38.00" personId="{301C5B3F-6FC0-4F84-AF85-634639713B45}" id="{CD00DE19-C5B0-4CD7-8E6F-9BE2F4C2D941}">
    <text xml:space="preserve">O número 1 neste campo quer dizer que tem linha preenchida inicando serviço. Quano 1 tem preenchido, quando zero não tem nada.
</text>
  </threadedComment>
  <threadedComment ref="AI234" dT="2023-11-24T19:58:03.17" personId="{301C5B3F-6FC0-4F84-AF85-634639713B45}" id="{436A3657-7643-40B8-B171-B5E3F5192F66}">
    <text xml:space="preserve">Parcial foi colocado no valor de 20 mi Parcial foi colocado no valor de 20 mi
</text>
  </threadedComment>
  <threadedComment ref="AL234" dT="2023-11-24T19:58:03.17" personId="{301C5B3F-6FC0-4F84-AF85-634639713B45}" id="{3CF267E0-02E0-4372-996A-C18280BF6461}">
    <text xml:space="preserve">Trevo completo
</text>
  </threadedComment>
  <threadedComment ref="C235" dT="2023-07-20T17:36:38.00" personId="{301C5B3F-6FC0-4F84-AF85-634639713B45}" id="{F9C0FAFF-A084-4BC9-B07E-537BAA8AA3A7}">
    <text xml:space="preserve">O número 1 neste campo quer dizer que tem linha preenchida inicando serviço. Quano 1 tem preenchido, quando zero não tem nada.
</text>
  </threadedComment>
  <threadedComment ref="AI235" dT="2023-11-24T19:58:03.17" personId="{301C5B3F-6FC0-4F84-AF85-634639713B45}" id="{611E0873-44F0-4FF5-8A14-DA48DB7B974C}">
    <text xml:space="preserve">Parcial foi colocado no valor de 20 mi Parcial foi colocado no valor de 20 mi
</text>
  </threadedComment>
  <threadedComment ref="AL235" dT="2023-11-24T19:58:03.17" personId="{301C5B3F-6FC0-4F84-AF85-634639713B45}" id="{5A21BB13-D703-4A5E-8AB4-D14097D19A43}">
    <text xml:space="preserve">Trevo completo
</text>
  </threadedComment>
  <threadedComment ref="C236" dT="2023-07-20T17:36:38.00" personId="{301C5B3F-6FC0-4F84-AF85-634639713B45}" id="{EE51670B-3958-4E43-9E0F-809467945F4C}">
    <text xml:space="preserve">O número 1 neste campo quer dizer que tem linha preenchida inicando serviço. Quano 1 tem preenchido, quando zero não tem nada.
</text>
  </threadedComment>
  <threadedComment ref="AI236" dT="2023-11-24T19:58:03.17" personId="{301C5B3F-6FC0-4F84-AF85-634639713B45}" id="{4F750B86-6A04-4317-A9EB-CC3CDFA71D36}">
    <text xml:space="preserve">Trevo completo
</text>
  </threadedComment>
  <threadedComment ref="AL236" dT="2023-11-24T19:58:03.17" personId="{301C5B3F-6FC0-4F84-AF85-634639713B45}" id="{6B90C40C-6EB0-46A2-9478-9AD3C0656C7E}">
    <text xml:space="preserve">Trevo completo
</text>
  </threadedComment>
  <threadedComment ref="C237" dT="2023-07-20T17:36:38.00" personId="{301C5B3F-6FC0-4F84-AF85-634639713B45}" id="{16AD30ED-8F62-4636-A4FA-C7F613DCF99B}">
    <text xml:space="preserve">O número 1 neste campo quer dizer que tem linha preenchida inicando serviço. Quano 1 tem preenchido, quando zero não tem nada.
</text>
  </threadedComment>
  <threadedComment ref="AI237" dT="2023-11-24T19:58:03.17" personId="{301C5B3F-6FC0-4F84-AF85-634639713B45}" id="{478D65F9-FF6C-4CDF-BD31-555D4D45A460}">
    <text xml:space="preserve">Passagem Inferior
</text>
  </threadedComment>
  <threadedComment ref="AL237" dT="2023-11-24T19:58:03.17" personId="{301C5B3F-6FC0-4F84-AF85-634639713B45}" id="{B68BDF0D-1804-46F3-A982-72E859512225}">
    <text xml:space="preserve">Trevo completo
</text>
  </threadedComment>
  <threadedComment ref="C239" dT="2023-07-20T17:36:38.00" personId="{301C5B3F-6FC0-4F84-AF85-634639713B45}" id="{97998D7C-D7A5-41AD-B2CE-3E40DBCA35A1}">
    <text xml:space="preserve">O número 1 neste campo quer dizer que tem linha preenchida inicando serviço. Quano 1 tem preenchido, quando zero não tem nada.
</text>
  </threadedComment>
  <threadedComment ref="Y239" dT="2023-11-29T14:52:22.37" personId="{301C5B3F-6FC0-4F84-AF85-634639713B45}" id="{73C8DB68-D6DF-4818-B8C4-2BECA8D7E33D}">
    <text>Pista de Serra. Aqui foi multiplicado 6 vezes por que o valor original do contrato já era de 500 milhões para esse trecho de 30 km.</text>
  </threadedComment>
  <threadedComment ref="AI239" dT="2023-11-24T19:58:03.17" personId="{301C5B3F-6FC0-4F84-AF85-634639713B45}" id="{4969F3D3-8046-43BC-ADC7-976969F4BD72}">
    <text xml:space="preserve">Trevo completo
</text>
  </threadedComment>
  <threadedComment ref="AL239" dT="2023-11-24T19:58:03.17" personId="{301C5B3F-6FC0-4F84-AF85-634639713B45}" id="{C1825F36-CCF7-4B3E-9581-04B74CCBF168}">
    <text xml:space="preserve">Trevo completo
</text>
  </threadedComment>
  <threadedComment ref="BM239" dT="2023-11-29T17:14:36.40" personId="{301C5B3F-6FC0-4F84-AF85-634639713B45}" id="{0B5C8D64-FAA2-47ED-864D-9E287C952BE4}">
    <text>Foi multiplicado por 3
 por que o valor original já era de 30 mi para os 30 km. Com a correção resultou nesse valor.</text>
  </threadedComment>
  <threadedComment ref="C240" dT="2023-07-20T17:36:38.00" personId="{301C5B3F-6FC0-4F84-AF85-634639713B45}" id="{7B0C5B4F-20CC-4568-8579-E1FB7DA9D6A4}">
    <text xml:space="preserve">O número 1 neste campo quer dizer que tem linha preenchida inicando serviço. Quano 1 tem preenchido, quando zero não tem nada.
</text>
  </threadedComment>
  <threadedComment ref="AI240" dT="2023-11-24T19:58:03.17" personId="{301C5B3F-6FC0-4F84-AF85-634639713B45}" id="{EC18CC49-B708-4C7C-A0B8-EC9A2159749F}">
    <text xml:space="preserve">Trevo completo
</text>
  </threadedComment>
  <threadedComment ref="AL240" dT="2023-11-24T19:58:03.17" personId="{301C5B3F-6FC0-4F84-AF85-634639713B45}" id="{05E1A815-4772-4E79-927A-8B02D7E871A5}">
    <text xml:space="preserve">Trevo completo
</text>
  </threadedComment>
  <threadedComment ref="C241" dT="2023-07-20T17:36:38.00" personId="{301C5B3F-6FC0-4F84-AF85-634639713B45}" id="{E13F83BA-414D-4FD3-9725-E213AD0DC3C5}">
    <text xml:space="preserve">O número 1 neste campo quer dizer que tem linha preenchida inicando serviço. Quano 1 tem preenchido, quando zero não tem nada.
</text>
  </threadedComment>
  <threadedComment ref="AI241" dT="2023-11-24T19:58:03.17" personId="{301C5B3F-6FC0-4F84-AF85-634639713B45}" id="{F088BFCE-09EE-4B4B-9C5F-A2E19E21071B}">
    <text xml:space="preserve">Trevo completo
</text>
  </threadedComment>
  <threadedComment ref="AL241" dT="2023-11-24T19:58:03.17" personId="{301C5B3F-6FC0-4F84-AF85-634639713B45}" id="{BF9C7393-0706-42E2-B209-37DD3D5FF28B}">
    <text xml:space="preserve">Trevo completo
</text>
  </threadedComment>
  <threadedComment ref="C242" dT="2023-07-20T17:36:38.00" personId="{301C5B3F-6FC0-4F84-AF85-634639713B45}" id="{CFEBB77D-90FF-417D-A1F6-2308F5739BBF}">
    <text xml:space="preserve">O número 1 neste campo quer dizer que tem linha preenchida inicando serviço. Quano 1 tem preenchido, quando zero não tem nada.
</text>
  </threadedComment>
  <threadedComment ref="AI242" dT="2023-11-24T19:58:03.17" personId="{301C5B3F-6FC0-4F84-AF85-634639713B45}" id="{E3686CA1-A87F-494F-ABC6-2D869B8F06E1}">
    <text xml:space="preserve">Parcial foi colocado no valor de 20 mi Parcial foi colocado no valor de 20 mi
</text>
  </threadedComment>
  <threadedComment ref="AL242" dT="2023-11-24T19:58:03.17" personId="{301C5B3F-6FC0-4F84-AF85-634639713B45}" id="{EE7471D1-2569-4E18-8FFC-63BA2374F67C}">
    <text xml:space="preserve">Trevo completo
</text>
  </threadedComment>
  <threadedComment ref="C243" dT="2023-07-20T17:36:38.00" personId="{301C5B3F-6FC0-4F84-AF85-634639713B45}" id="{1C91ADD5-DB1A-4959-9D98-B4EEE9808216}">
    <text xml:space="preserve">O número 1 neste campo quer dizer que tem linha preenchida inicando serviço. Quano 1 tem preenchido, quando zero não tem nada.
</text>
  </threadedComment>
  <threadedComment ref="AI243" dT="2023-11-24T19:58:03.17" personId="{301C5B3F-6FC0-4F84-AF85-634639713B45}" id="{790E1CD4-DD01-47C2-BD88-858BC4FE3370}">
    <text xml:space="preserve">Parcial foi colocado no valor de 20 mi Parcial foi colocado no valor de 20 mi
</text>
  </threadedComment>
  <threadedComment ref="AL243" dT="2023-11-24T19:58:03.17" personId="{301C5B3F-6FC0-4F84-AF85-634639713B45}" id="{8BC118D1-47DD-48C0-8E48-AAB44F80A45C}">
    <text xml:space="preserve">Trevo completo
</text>
  </threadedComment>
  <threadedComment ref="C244" dT="2023-07-20T17:36:38.00" personId="{301C5B3F-6FC0-4F84-AF85-634639713B45}" id="{B0126403-A49D-4730-85C1-8CCD2A98A57E}">
    <text xml:space="preserve">O número 1 neste campo quer dizer que tem linha preenchida inicando serviço. Quano 1 tem preenchido, quando zero não tem nada.
</text>
  </threadedComment>
  <threadedComment ref="AI244" dT="2023-11-24T19:58:03.17" personId="{301C5B3F-6FC0-4F84-AF85-634639713B45}" id="{C75CB018-4745-4D75-A3E0-8C9ECAF5FB7B}">
    <text xml:space="preserve">Parcial foi colocado no valor de 20 mi Parcial foi colocado no valor de 20 mi
</text>
  </threadedComment>
  <threadedComment ref="AL244" dT="2023-11-24T19:58:03.17" personId="{301C5B3F-6FC0-4F84-AF85-634639713B45}" id="{DEC71054-F281-49CE-BCF3-756300628531}">
    <text xml:space="preserve">Trevo completo
</text>
  </threadedComment>
  <threadedComment ref="C245" dT="2023-07-20T17:36:38.00" personId="{301C5B3F-6FC0-4F84-AF85-634639713B45}" id="{C5C86EDA-E27A-467A-93B5-500C15DD3009}">
    <text xml:space="preserve">O número 1 neste campo quer dizer que tem linha preenchida inicando serviço. Quano 1 tem preenchido, quando zero não tem nada.
</text>
  </threadedComment>
  <threadedComment ref="AI245" dT="2023-11-24T19:58:03.17" personId="{301C5B3F-6FC0-4F84-AF85-634639713B45}" id="{F33A0459-4C62-4BA2-AB50-97C7BBE4E97A}">
    <text xml:space="preserve">Parcial foi colocado no valor de 20 mi Parcial foi colocado no valor de 20 mi
</text>
  </threadedComment>
  <threadedComment ref="AL245" dT="2023-11-24T19:58:03.17" personId="{301C5B3F-6FC0-4F84-AF85-634639713B45}" id="{031994DC-2496-42D0-9CE4-01D4406A60E8}">
    <text xml:space="preserve">Trevo completo
</text>
  </threadedComment>
  <threadedComment ref="C246" dT="2023-07-20T17:36:38.00" personId="{301C5B3F-6FC0-4F84-AF85-634639713B45}" id="{DE0ECB3D-2087-4D2E-8463-3906475A65FC}">
    <text xml:space="preserve">O número 1 neste campo quer dizer que tem linha preenchida inicando serviço. Quano 1 tem preenchido, quando zero não tem nada.
</text>
  </threadedComment>
  <threadedComment ref="AI246" dT="2023-11-24T19:58:03.17" personId="{301C5B3F-6FC0-4F84-AF85-634639713B45}" id="{03B8C370-43D7-44D7-8B5F-DEF20038B2FF}">
    <text xml:space="preserve">Parcial foi colocado no valor de 20 mi Parcial foi colocado no valor de 20 mi
</text>
  </threadedComment>
  <threadedComment ref="AL246" dT="2023-11-24T19:58:03.17" personId="{301C5B3F-6FC0-4F84-AF85-634639713B45}" id="{D9D3586F-33A1-4A05-990B-2251279794BE}">
    <text xml:space="preserve">Trevo completo
</text>
  </threadedComment>
  <threadedComment ref="C247" dT="2023-07-20T17:36:38.00" personId="{301C5B3F-6FC0-4F84-AF85-634639713B45}" id="{C4995517-7E96-4F20-A948-2FA92A1026D6}">
    <text xml:space="preserve">O número 1 neste campo quer dizer que tem linha preenchida inicando serviço. Quano 1 tem preenchido, quando zero não tem nada.
</text>
  </threadedComment>
  <threadedComment ref="AI247" dT="2023-11-24T19:58:03.17" personId="{301C5B3F-6FC0-4F84-AF85-634639713B45}" id="{AEF70D4F-87CD-4B82-8B99-FBEBC046A617}">
    <text xml:space="preserve">Parcial foi colocado no valor de 20 mi Parcial foi colocado no valor de 20 mi
</text>
  </threadedComment>
  <threadedComment ref="AL247" dT="2023-11-24T19:58:03.17" personId="{301C5B3F-6FC0-4F84-AF85-634639713B45}" id="{BE264630-E301-44E9-B913-665AE87B42BE}">
    <text xml:space="preserve">Trevo completo
</text>
  </threadedComment>
  <threadedComment ref="C248" dT="2023-07-20T17:36:38.00" personId="{301C5B3F-6FC0-4F84-AF85-634639713B45}" id="{942D7B12-37C8-4A33-BD9D-85C86CC4B28A}">
    <text xml:space="preserve">O número 1 neste campo quer dizer que tem linha preenchida inicando serviço. Quano 1 tem preenchido, quando zero não tem nada.
</text>
  </threadedComment>
  <threadedComment ref="AI248" dT="2023-11-24T19:58:03.17" personId="{301C5B3F-6FC0-4F84-AF85-634639713B45}" id="{DA60B317-501D-450C-91A9-206CC032478A}">
    <text xml:space="preserve">Parcial foi colocado no valor de 20 mi Parcial foi colocado no valor de 20 mi
</text>
  </threadedComment>
  <threadedComment ref="AL248" dT="2023-11-24T19:58:03.17" personId="{301C5B3F-6FC0-4F84-AF85-634639713B45}" id="{C07F08D3-1BBA-4AC9-A3E4-B7F7AAC131A0}">
    <text xml:space="preserve">Trevo completo
</text>
  </threadedComment>
  <threadedComment ref="C249" dT="2023-07-20T17:36:38.00" personId="{301C5B3F-6FC0-4F84-AF85-634639713B45}" id="{9A0E7CD8-561D-44B1-B2E4-E9A695D52E73}">
    <text xml:space="preserve">O número 1 neste campo quer dizer que tem linha preenchida inicando serviço. Quano 1 tem preenchido, quando zero não tem nada.
</text>
  </threadedComment>
  <threadedComment ref="AI249" dT="2023-11-24T19:58:03.17" personId="{301C5B3F-6FC0-4F84-AF85-634639713B45}" id="{EDACF25B-E367-4793-B093-8D08FBB27ACB}">
    <text xml:space="preserve">Trevo completo
</text>
  </threadedComment>
  <threadedComment ref="AL249" dT="2023-11-24T19:58:03.17" personId="{301C5B3F-6FC0-4F84-AF85-634639713B45}" id="{48FCD0C3-FDB1-42D0-B8F8-03153E21C9E4}">
    <text xml:space="preserve">Trevo completo
</text>
  </threadedComment>
  <threadedComment ref="C250" dT="2023-07-20T17:36:38.00" personId="{301C5B3F-6FC0-4F84-AF85-634639713B45}" id="{A114D8CC-F149-4E4E-B20F-5BA98246B7B5}">
    <text xml:space="preserve">O número 1 neste campo quer dizer que tem linha preenchida inicando serviço. Quano 1 tem preenchido, quando zero não tem nada.
</text>
  </threadedComment>
  <threadedComment ref="AI250" dT="2023-11-24T19:58:03.17" personId="{301C5B3F-6FC0-4F84-AF85-634639713B45}" id="{E69C8DBA-D66E-40BB-A612-729C86D09B08}">
    <text xml:space="preserve">Trevo completo
</text>
  </threadedComment>
  <threadedComment ref="AL250" dT="2023-11-24T19:58:03.17" personId="{301C5B3F-6FC0-4F84-AF85-634639713B45}" id="{D9E5669D-8BFF-4941-BDBD-878083C29822}">
    <text xml:space="preserve">Trevo completo
</text>
  </threadedComment>
  <threadedComment ref="C251" dT="2023-07-20T17:36:38.00" personId="{301C5B3F-6FC0-4F84-AF85-634639713B45}" id="{6C82F440-EBAA-40FC-A574-3D47D1ED8AFE}">
    <text xml:space="preserve">O número 1 neste campo quer dizer que tem linha preenchida inicando serviço. Quano 1 tem preenchido, quando zero não tem nada.
</text>
  </threadedComment>
  <threadedComment ref="AI251" dT="2023-11-24T19:58:03.17" personId="{301C5B3F-6FC0-4F84-AF85-634639713B45}" id="{C95317B3-4869-45B3-AC55-65E72E2BD0B1}">
    <text xml:space="preserve">Passagem Inferior
</text>
  </threadedComment>
  <threadedComment ref="AL251" dT="2023-11-24T19:58:03.17" personId="{301C5B3F-6FC0-4F84-AF85-634639713B45}" id="{17C3BCA8-C823-4A5A-B7F8-D12152C05156}">
    <text xml:space="preserve">Trevo completo
</text>
  </threadedComment>
  <threadedComment ref="C254" dT="2023-07-20T17:36:38.00" personId="{301C5B3F-6FC0-4F84-AF85-634639713B45}" id="{DC01E06A-7CF3-4B21-B4BF-0EE8C2FFD9B2}">
    <text xml:space="preserve">O número 1 neste campo quer dizer que tem linha preenchida inicando serviço. Quano 1 tem preenchido, quando zero não tem nada.
</text>
  </threadedComment>
  <threadedComment ref="Y254" dT="2023-11-29T14:52:22.37" personId="{301C5B3F-6FC0-4F84-AF85-634639713B45}" id="{162CE77F-40C4-43E1-8A9E-791AF48FA51C}">
    <text>Pista de Serra</text>
  </threadedComment>
  <threadedComment ref="AI254" dT="2023-11-24T19:58:03.17" personId="{301C5B3F-6FC0-4F84-AF85-634639713B45}" id="{851098D1-7E96-423A-957C-E2531CA571F0}">
    <text xml:space="preserve">Parcial foi colocado no valor de 20 mi Parcial foi colocado no valor de 20 mi
</text>
  </threadedComment>
  <threadedComment ref="AL254" dT="2023-11-24T19:58:03.17" personId="{301C5B3F-6FC0-4F84-AF85-634639713B45}" id="{25C8A5BA-AE44-49B7-8389-B1E76998A90D}">
    <text xml:space="preserve">Trevo completo
</text>
  </threadedComment>
  <threadedComment ref="AP254" dT="2023-11-24T19:10:16.48" personId="{301C5B3F-6FC0-4F84-AF85-634639713B45}" id="{C5F0FD6D-3718-4D6E-A814-1E345EBC87B5}">
    <text xml:space="preserve">Contorno de Florianópolis, em pista dupla, com 47,33 km em cada sentido (total de 94,66 km), a ser executado do 7º ao 12º ano. </text>
  </threadedComment>
  <threadedComment ref="AS254" dT="2023-11-17T14:53:37.82" personId="{301C5B3F-6FC0-4F84-AF85-634639713B45}" id="{3865E4E7-6CF9-409E-9045-CCEE4E4E6296}">
    <text xml:space="preserve">Trata-se de duplicação do contorno. Então o custo passou a ser de duplicação. DEVE CONSIDERAR o túnel lá em OAE.
</text>
  </threadedComment>
  <threadedComment ref="AV254" dT="2023-11-17T14:53:37.82" personId="{301C5B3F-6FC0-4F84-AF85-634639713B45}" id="{685AD308-393D-4D59-B136-797029EEC0E3}">
    <text xml:space="preserve">Trata-se de duplicação do contorno. Então o custo passou a ser de duplicação. DEVE CONSIDERAR o túnel lá em OAE.
</text>
  </threadedComment>
  <threadedComment ref="C255" dT="2023-07-20T17:36:38.00" personId="{301C5B3F-6FC0-4F84-AF85-634639713B45}" id="{D105F3C0-6095-4330-AA29-DCBBF6C9AF8D}">
    <text xml:space="preserve">O número 1 neste campo quer dizer que tem linha preenchida inicando serviço. Quano 1 tem preenchido, quando zero não tem nada.
</text>
  </threadedComment>
  <threadedComment ref="N255" dT="2023-12-01T13:07:15.90" personId="{301C5B3F-6FC0-4F84-AF85-634639713B45}" id="{37AC11FB-C6A2-4F43-B5B1-1418FA994EA9}">
    <text>Nos dois sentidos</text>
  </threadedComment>
  <threadedComment ref="Y255" dT="2023-11-29T14:52:22.37" personId="{301C5B3F-6FC0-4F84-AF85-634639713B45}" id="{994700E5-C646-4B8A-A5E8-630775492CAB}">
    <text>Pista de Serra</text>
  </threadedComment>
  <threadedComment ref="AI255" dT="2023-11-24T19:58:03.17" personId="{301C5B3F-6FC0-4F84-AF85-634639713B45}" id="{0BAED583-BAEB-4B73-AE89-58A2BD3F661B}">
    <text xml:space="preserve">Parcial foi colocado no valor de 20 mi Parcial foi colocado no valor de 20 mi
</text>
  </threadedComment>
  <threadedComment ref="AL255" dT="2023-11-24T19:58:03.17" personId="{301C5B3F-6FC0-4F84-AF85-634639713B45}" id="{6A7E7848-2CB3-4055-BFF6-164F39B7499D}">
    <text xml:space="preserve">Trevo completo
</text>
  </threadedComment>
  <threadedComment ref="C256" dT="2023-07-20T17:36:38.00" personId="{301C5B3F-6FC0-4F84-AF85-634639713B45}" id="{FF79EF31-E16D-4428-9FE2-28193385CA06}">
    <text xml:space="preserve">O número 1 neste campo quer dizer que tem linha preenchida inicando serviço. Quano 1 tem preenchido, quando zero não tem nada.
</text>
  </threadedComment>
  <threadedComment ref="Y256" dT="2023-11-29T14:52:22.37" personId="{301C5B3F-6FC0-4F84-AF85-634639713B45}" id="{328FDD26-0DFB-4654-980F-2AF8311E9CBD}">
    <text>Pista de Serra</text>
  </threadedComment>
  <threadedComment ref="AI256" dT="2023-11-24T19:58:03.17" personId="{301C5B3F-6FC0-4F84-AF85-634639713B45}" id="{1B6CF556-7417-460D-B68B-084F956686C9}">
    <text xml:space="preserve">Trevo completo
</text>
  </threadedComment>
  <threadedComment ref="AL256" dT="2023-11-24T19:58:03.17" personId="{301C5B3F-6FC0-4F84-AF85-634639713B45}" id="{4F5F7779-03FE-4CDB-9D70-E6F03FB85E7F}">
    <text xml:space="preserve">Trevo completo
</text>
  </threadedComment>
  <threadedComment ref="C257" dT="2023-07-20T17:36:38.00" personId="{301C5B3F-6FC0-4F84-AF85-634639713B45}" id="{AF93936B-B9AE-4EB8-9FC0-C415508AC885}">
    <text xml:space="preserve">O número 1 neste campo quer dizer que tem linha preenchida inicando serviço. Quano 1 tem preenchido, quando zero não tem nada.
</text>
  </threadedComment>
  <threadedComment ref="Y257" dT="2023-11-29T14:52:22.37" personId="{301C5B3F-6FC0-4F84-AF85-634639713B45}" id="{532F2C4F-3ED5-4052-AEC6-D58502E55F19}">
    <text>Pista de Serra</text>
  </threadedComment>
  <threadedComment ref="AI257" dT="2023-11-24T19:58:03.17" personId="{301C5B3F-6FC0-4F84-AF85-634639713B45}" id="{B62DDD2C-2067-465B-89B9-ACB428EC3544}">
    <text xml:space="preserve">Trevo completo
</text>
  </threadedComment>
  <threadedComment ref="AL257" dT="2023-11-24T19:58:03.17" personId="{301C5B3F-6FC0-4F84-AF85-634639713B45}" id="{A23F94DC-4ED7-437A-B034-FE4C15F49BE3}">
    <text xml:space="preserve">Trevo completo
</text>
  </threadedComment>
  <threadedComment ref="C258" dT="2023-07-20T17:36:38.00" personId="{301C5B3F-6FC0-4F84-AF85-634639713B45}" id="{2D63D475-A583-4690-8143-0E6F508CD899}">
    <text xml:space="preserve">O número 1 neste campo quer dizer que tem linha preenchida inicando serviço. Quano 1 tem preenchido, quando zero não tem nada.
</text>
  </threadedComment>
  <threadedComment ref="Y258" dT="2023-11-29T14:52:22.37" personId="{301C5B3F-6FC0-4F84-AF85-634639713B45}" id="{62B1E07C-D88C-47DF-82C7-FEED6A4D54A1}">
    <text>Pista de Serra</text>
  </threadedComment>
  <threadedComment ref="AI258" dT="2023-11-24T19:58:03.17" personId="{301C5B3F-6FC0-4F84-AF85-634639713B45}" id="{23408FC1-3EE6-46A1-B887-17EB538433D8}">
    <text xml:space="preserve">Passagem Inferior
</text>
  </threadedComment>
  <threadedComment ref="AL258" dT="2023-11-24T19:58:03.17" personId="{301C5B3F-6FC0-4F84-AF85-634639713B45}" id="{755ED00E-DE9A-483B-A23C-489A0A3D3501}">
    <text xml:space="preserve">Trevo completo
</text>
  </threadedComment>
  <threadedComment ref="C259" dT="2023-07-20T17:36:38.00" personId="{301C5B3F-6FC0-4F84-AF85-634639713B45}" id="{AE88DF32-167E-4086-8C40-50580F13504A}">
    <text xml:space="preserve">O número 1 neste campo quer dizer que tem linha preenchida inicando serviço. Quano 1 tem preenchido, quando zero não tem nada.
</text>
  </threadedComment>
  <threadedComment ref="Y259" dT="2023-11-29T14:52:22.37" personId="{301C5B3F-6FC0-4F84-AF85-634639713B45}" id="{CD0F5F2C-2A4E-4BC7-AA66-04719007D55B}">
    <text>Pista de Serra</text>
  </threadedComment>
  <threadedComment ref="AI259" dT="2023-11-24T19:58:03.17" personId="{301C5B3F-6FC0-4F84-AF85-634639713B45}" id="{C9B7669F-83AC-4DD8-8A42-CE3C0E42D8F0}">
    <text xml:space="preserve">Passagem Inferior
</text>
  </threadedComment>
  <threadedComment ref="AL259" dT="2023-11-24T19:58:03.17" personId="{301C5B3F-6FC0-4F84-AF85-634639713B45}" id="{5B567F48-A93C-40DA-B93C-E83FCD6003EC}">
    <text xml:space="preserve">Trevo completo
</text>
  </threadedComment>
  <threadedComment ref="C260" dT="2023-07-20T17:36:38.00" personId="{301C5B3F-6FC0-4F84-AF85-634639713B45}" id="{5BFB13C0-2EE7-4300-80F5-95F2F654003B}">
    <text xml:space="preserve">O número 1 neste campo quer dizer que tem linha preenchida inicando serviço. Quano 1 tem preenchido, quando zero não tem nada.
</text>
  </threadedComment>
  <threadedComment ref="AI260" dT="2023-11-24T19:58:03.17" personId="{301C5B3F-6FC0-4F84-AF85-634639713B45}" id="{6EC3D5E1-FF34-4477-A4FD-5A40D0A7D90D}">
    <text xml:space="preserve">Passagem Inferior
</text>
  </threadedComment>
  <threadedComment ref="AL260" dT="2023-11-24T19:58:03.17" personId="{301C5B3F-6FC0-4F84-AF85-634639713B45}" id="{8C48694A-2D20-43B4-B445-6AA17B59EEB4}">
    <text xml:space="preserve">Trevo completo
</text>
  </threadedComment>
  <threadedComment ref="C261" dT="2023-07-20T17:36:38.00" personId="{301C5B3F-6FC0-4F84-AF85-634639713B45}" id="{3C54394A-C189-4D64-AFCB-8DF089398EBF}">
    <text xml:space="preserve">O número 1 neste campo quer dizer que tem linha preenchida inicando serviço. Quano 1 tem preenchido, quando zero não tem nada.
</text>
  </threadedComment>
  <threadedComment ref="AI261" dT="2023-11-24T19:58:03.17" personId="{301C5B3F-6FC0-4F84-AF85-634639713B45}" id="{792FC975-1F92-4537-B85F-6D17CCBB4AF2}">
    <text xml:space="preserve">Passagem Inferior
</text>
  </threadedComment>
  <threadedComment ref="AL261" dT="2023-11-24T19:58:03.17" personId="{301C5B3F-6FC0-4F84-AF85-634639713B45}" id="{F5113684-80A4-45AA-89E6-517825191F8B}">
    <text xml:space="preserve">Trevo completo
</text>
  </threadedComment>
  <threadedComment ref="C262" dT="2023-07-20T17:36:38.00" personId="{301C5B3F-6FC0-4F84-AF85-634639713B45}" id="{A30FD358-4ACD-4A4F-BEC8-967BD0484A76}">
    <text xml:space="preserve">O número 1 neste campo quer dizer que tem linha preenchida inicando serviço. Quano 1 tem preenchido, quando zero não tem nada.
</text>
  </threadedComment>
  <threadedComment ref="AI262" dT="2023-11-24T19:58:03.17" personId="{301C5B3F-6FC0-4F84-AF85-634639713B45}" id="{9EDE4F28-07BA-4DF1-935C-D006CE525A20}">
    <text xml:space="preserve">Passagem Inferior
</text>
  </threadedComment>
  <threadedComment ref="AL262" dT="2023-11-24T19:58:03.17" personId="{301C5B3F-6FC0-4F84-AF85-634639713B45}" id="{FAF644A3-00AF-4C15-A8B1-BA416F5A8B46}">
    <text xml:space="preserve">Trevo completo
</text>
  </threadedComment>
  <threadedComment ref="C265" dT="2023-07-20T17:36:38.00" personId="{301C5B3F-6FC0-4F84-AF85-634639713B45}" id="{21170BEE-7FBB-42EA-8E5B-73093C80999C}">
    <text xml:space="preserve">O número 1 neste campo quer dizer que tem linha preenchida inicando serviço. Quano 1 tem preenchido, quando zero não tem nada.
</text>
  </threadedComment>
  <threadedComment ref="Y265" dT="2023-11-29T14:52:22.37" personId="{301C5B3F-6FC0-4F84-AF85-634639713B45}" id="{2C6E9B91-AC46-4729-99D5-6F708DCBD2DF}">
    <text>Pista de Serra</text>
  </threadedComment>
  <threadedComment ref="AI265" dT="2023-11-24T19:58:03.17" personId="{301C5B3F-6FC0-4F84-AF85-634639713B45}" id="{4468A16B-C879-4231-B0D2-CD3D241CC37B}">
    <text xml:space="preserve">Parcial foi colocado no valor de 20 mi Parcial foi colocado no valor de 20 mi
</text>
  </threadedComment>
  <threadedComment ref="AP265" dT="2023-11-24T19:10:16.48" personId="{301C5B3F-6FC0-4F84-AF85-634639713B45}" id="{E6860DBE-40ED-4351-9813-682B41AB559B}">
    <text xml:space="preserve">Contorno de Florianópolis, em pista dupla, com 47,33 km em cada sentido (total de 94,66 km), a ser executado do 7º ao 12º ano. </text>
  </threadedComment>
  <threadedComment ref="AS265" dT="2023-11-17T14:53:37.82" personId="{301C5B3F-6FC0-4F84-AF85-634639713B45}" id="{29E80967-7726-4933-86E0-71C2A6D915C9}">
    <text xml:space="preserve">Trata-se de duplicação do contorno com elevado. O custo inicial já foi da ordem de 20 mi. Quando multiplicado por 4, que é o valor da atualização da 2 etapa então resulta nesse valor.
</text>
  </threadedComment>
  <threadedComment ref="AV265" dT="2023-11-17T14:53:37.82" personId="{301C5B3F-6FC0-4F84-AF85-634639713B45}" id="{7E263A68-F2E3-44CA-9493-406D39C7D555}">
    <text xml:space="preserve">Trata-se de duplicação do contorno. Então o custo passou a ser de duplicação. DEVE CONSIDERAR o túnel lá em OAE.
</text>
  </threadedComment>
  <threadedComment ref="BM265" dT="2023-12-01T19:27:27.32" personId="{301C5B3F-6FC0-4F84-AF85-634639713B45}" id="{D8313283-1797-4127-A724-EAB0C8299E3A}">
    <text>Multiplicado por 8 para o valor ficar na proporção do custo inicial.</text>
  </threadedComment>
  <threadedComment ref="C266" dT="2023-07-20T17:36:38.00" personId="{301C5B3F-6FC0-4F84-AF85-634639713B45}" id="{782B946B-0427-46CC-B9DF-DCDD72B01EE0}">
    <text xml:space="preserve">O número 1 neste campo quer dizer que tem linha preenchida inicando serviço. Quano 1 tem preenchido, quando zero não tem nada.
</text>
  </threadedComment>
  <threadedComment ref="Y266" dT="2023-11-29T14:52:22.37" personId="{301C5B3F-6FC0-4F84-AF85-634639713B45}" id="{9123148A-12BC-4EF7-A6DB-B07E3CD93DE1}">
    <text>Pista de Serra</text>
  </threadedComment>
  <threadedComment ref="AI266" dT="2023-11-24T19:58:03.17" personId="{301C5B3F-6FC0-4F84-AF85-634639713B45}" id="{4BFE0143-983E-42BE-BF66-958778A86F56}">
    <text xml:space="preserve">Parcial foi colocado no valor de 20 mi Parcial foi colocado no valor de 20 mi
</text>
  </threadedComment>
  <threadedComment ref="C267" dT="2023-07-20T17:36:38.00" personId="{301C5B3F-6FC0-4F84-AF85-634639713B45}" id="{72A3F71C-C874-4864-8CB5-24E5AC708DA2}">
    <text xml:space="preserve">O número 1 neste campo quer dizer que tem linha preenchida inicando serviço. Quano 1 tem preenchido, quando zero não tem nada.
</text>
  </threadedComment>
  <threadedComment ref="Y267" dT="2023-11-29T14:52:22.37" personId="{301C5B3F-6FC0-4F84-AF85-634639713B45}" id="{499A8227-C34B-443E-855B-1E350B011C2A}">
    <text>Pista de Serra</text>
  </threadedComment>
  <threadedComment ref="AI267" dT="2023-11-24T19:58:03.17" personId="{301C5B3F-6FC0-4F84-AF85-634639713B45}" id="{E88CF6BE-86F1-40AD-8E6B-7EF6FBCC1BEC}">
    <text xml:space="preserve">Parcial foi colocado no valor de 20 mi Parcial foi colocado no valor de 20 mi
</text>
  </threadedComment>
  <threadedComment ref="C268" dT="2023-07-20T17:36:38.00" personId="{301C5B3F-6FC0-4F84-AF85-634639713B45}" id="{4D940C7D-B51F-4C12-8279-55112849D83D}">
    <text xml:space="preserve">O número 1 neste campo quer dizer que tem linha preenchida inicando serviço. Quano 1 tem preenchido, quando zero não tem nada.
</text>
  </threadedComment>
  <threadedComment ref="Y268" dT="2023-11-29T14:52:22.37" personId="{301C5B3F-6FC0-4F84-AF85-634639713B45}" id="{3701B9CE-5363-49D0-B602-E3417BD91D05}">
    <text>Pista de Serra</text>
  </threadedComment>
  <threadedComment ref="AI268" dT="2023-11-24T19:58:03.17" personId="{301C5B3F-6FC0-4F84-AF85-634639713B45}" id="{954E73D3-1C1D-4967-9D5E-B5244B0CD930}">
    <text xml:space="preserve">Parcial foi colocado no valor de 20 mi Parcial foi colocado no valor de 20 mi
</text>
  </threadedComment>
  <threadedComment ref="C269" dT="2023-07-20T17:36:38.00" personId="{301C5B3F-6FC0-4F84-AF85-634639713B45}" id="{B8B3D935-8824-452F-9DEC-A680AE204945}">
    <text xml:space="preserve">O número 1 neste campo quer dizer que tem linha preenchida inicando serviço. Quano 1 tem preenchido, quando zero não tem nada.
</text>
  </threadedComment>
  <threadedComment ref="Y269" dT="2023-11-29T14:52:22.37" personId="{301C5B3F-6FC0-4F84-AF85-634639713B45}" id="{01CABBF8-C411-43A0-9EC1-86835D77B1ED}">
    <text>Pista de Serra</text>
  </threadedComment>
  <threadedComment ref="AI269" dT="2023-11-24T19:58:03.17" personId="{301C5B3F-6FC0-4F84-AF85-634639713B45}" id="{82FE6190-4C1E-4E53-A0C6-BE07B47E4042}">
    <text xml:space="preserve">Parcial foi colocado no valor de 20 mi Parcial foi colocado no valor de 20 mi
</text>
  </threadedComment>
  <threadedComment ref="C270" dT="2023-07-20T17:36:38.00" personId="{301C5B3F-6FC0-4F84-AF85-634639713B45}" id="{45153783-BA93-4A3E-8967-D2F761D0CA6E}">
    <text xml:space="preserve">O número 1 neste campo quer dizer que tem linha preenchida inicando serviço. Quano 1 tem preenchido, quando zero não tem nada.
</text>
  </threadedComment>
  <threadedComment ref="Y270" dT="2023-11-29T14:52:22.37" personId="{301C5B3F-6FC0-4F84-AF85-634639713B45}" id="{0A6D714E-9137-4CCB-995C-52B913E4E610}">
    <text>Pista de Serra</text>
  </threadedComment>
  <threadedComment ref="AI270" dT="2023-11-24T19:58:03.17" personId="{301C5B3F-6FC0-4F84-AF85-634639713B45}" id="{AD3E9F54-0595-4488-835C-BDEE28037CCE}">
    <text xml:space="preserve">Parcial foi colocado no valor de 20 mi Parcial foi colocado no valor de 20 mi
</text>
  </threadedComment>
  <threadedComment ref="C271" dT="2023-07-20T17:36:38.00" personId="{301C5B3F-6FC0-4F84-AF85-634639713B45}" id="{BDE9D5EF-D841-4709-BC9D-5A580E6B1234}">
    <text xml:space="preserve">O número 1 neste campo quer dizer que tem linha preenchida inicando serviço. Quano 1 tem preenchido, quando zero não tem nada.
</text>
  </threadedComment>
  <threadedComment ref="Y271" dT="2023-11-29T14:52:22.37" personId="{301C5B3F-6FC0-4F84-AF85-634639713B45}" id="{ED741667-F7F0-4E3F-B67D-B0364FA3A5F2}">
    <text>Pista de Serra</text>
  </threadedComment>
  <threadedComment ref="AI271" dT="2023-11-24T19:58:03.17" personId="{301C5B3F-6FC0-4F84-AF85-634639713B45}" id="{0E0C40E3-7EF4-44AC-A32C-3EC072F86AC9}">
    <text xml:space="preserve">Parcial foi colocado no valor de 20 mi Parcial foi colocado no valor de 20 mi
</text>
  </threadedComment>
  <threadedComment ref="C272" dT="2023-07-20T17:36:38.00" personId="{301C5B3F-6FC0-4F84-AF85-634639713B45}" id="{026DE736-9A10-4BC0-9339-9DCD595E94FE}">
    <text xml:space="preserve">O número 1 neste campo quer dizer que tem linha preenchida inicando serviço. Quano 1 tem preenchido, quando zero não tem nada.
</text>
  </threadedComment>
  <threadedComment ref="Y272" dT="2023-11-29T14:52:22.37" personId="{301C5B3F-6FC0-4F84-AF85-634639713B45}" id="{C4F1A54F-2D74-401B-A7CE-63304DD55D80}">
    <text>Pista de Serra</text>
  </threadedComment>
  <threadedComment ref="AI272" dT="2023-11-24T19:58:03.17" personId="{301C5B3F-6FC0-4F84-AF85-634639713B45}" id="{1088F8C6-9C7A-4011-8345-BF197E61E6C9}">
    <text xml:space="preserve">Parcial foi colocado no valor de 20 mi Parcial foi colocado no valor de 20 mi
</text>
  </threadedComment>
  <threadedComment ref="C273" dT="2023-07-20T17:36:38.00" personId="{301C5B3F-6FC0-4F84-AF85-634639713B45}" id="{50692D5E-B108-4689-AF26-A719069FD685}">
    <text xml:space="preserve">O número 1 neste campo quer dizer que tem linha preenchida inicando serviço. Quano 1 tem preenchido, quando zero não tem nada.
</text>
  </threadedComment>
  <threadedComment ref="Y273" dT="2023-11-29T14:52:22.37" personId="{301C5B3F-6FC0-4F84-AF85-634639713B45}" id="{AF605D38-AA88-4D2F-8E30-6F143E3A2E9B}">
    <text>Pista de Serra</text>
  </threadedComment>
  <threadedComment ref="AI273" dT="2023-11-24T19:58:03.17" personId="{301C5B3F-6FC0-4F84-AF85-634639713B45}" id="{2E5E67EE-795C-41FD-BB08-8366E8231FD0}">
    <text xml:space="preserve">Parcial foi colocado no valor de 20 mi Parcial foi colocado no valor de 20 mi
</text>
  </threadedComment>
  <threadedComment ref="C274" dT="2023-07-20T17:36:38.00" personId="{301C5B3F-6FC0-4F84-AF85-634639713B45}" id="{BCDA5BDC-4E79-4990-8985-68F56F77B81B}">
    <text xml:space="preserve">O número 1 neste campo quer dizer que tem linha preenchida inicando serviço. Quano 1 tem preenchido, quando zero não tem nada.
</text>
  </threadedComment>
  <threadedComment ref="Y274" dT="2023-11-29T14:52:22.37" personId="{301C5B3F-6FC0-4F84-AF85-634639713B45}" id="{B0EB2B4C-CBAC-478D-A59F-07D64E649F87}">
    <text>Pista de Serra</text>
  </threadedComment>
  <threadedComment ref="AI274" dT="2023-11-24T19:58:03.17" personId="{301C5B3F-6FC0-4F84-AF85-634639713B45}" id="{2D0D1FE7-36E6-4E24-ACA1-B8A8AB7B5E1B}">
    <text xml:space="preserve">Parcial foi colocado no valor de 20 mi Parcial foi colocado no valor de 20 mi
</text>
  </threadedComment>
  <threadedComment ref="C275" dT="2023-07-20T17:36:38.00" personId="{301C5B3F-6FC0-4F84-AF85-634639713B45}" id="{A9CAE7BA-009B-4F12-896F-552BC5FF0F3B}">
    <text xml:space="preserve">O número 1 neste campo quer dizer que tem linha preenchida inicando serviço. Quano 1 tem preenchido, quando zero não tem nada.
</text>
  </threadedComment>
  <threadedComment ref="Y275" dT="2023-11-29T14:52:22.37" personId="{301C5B3F-6FC0-4F84-AF85-634639713B45}" id="{9EA1BC05-727D-4C38-ABA3-37C043302FD4}">
    <text>Pista de Serra</text>
  </threadedComment>
  <threadedComment ref="AI275" dT="2023-11-24T19:58:03.17" personId="{301C5B3F-6FC0-4F84-AF85-634639713B45}" id="{397B537C-608C-4AA4-BE6B-7F462E2DC8AB}">
    <text xml:space="preserve">Trevo completo
</text>
  </threadedComment>
  <threadedComment ref="AL275" dT="2023-11-24T19:58:03.17" personId="{301C5B3F-6FC0-4F84-AF85-634639713B45}" id="{CDB2E4F0-8667-4248-9B92-2091B00BBD9A}">
    <text xml:space="preserve">Trevo completo
</text>
  </threadedComment>
  <threadedComment ref="C276" dT="2023-07-20T17:36:38.00" personId="{301C5B3F-6FC0-4F84-AF85-634639713B45}" id="{86B86214-8B6F-41A9-A47B-E8E6A5C3805B}">
    <text xml:space="preserve">O número 1 neste campo quer dizer que tem linha preenchida inicando serviço. Quano 1 tem preenchido, quando zero não tem nada.
</text>
  </threadedComment>
  <threadedComment ref="Y276" dT="2023-11-29T14:52:22.37" personId="{301C5B3F-6FC0-4F84-AF85-634639713B45}" id="{D1CA546B-6989-41E0-89EF-46CBBF94DB0A}">
    <text>Pista de Serra</text>
  </threadedComment>
  <threadedComment ref="AI276" dT="2023-11-24T19:58:03.17" personId="{301C5B3F-6FC0-4F84-AF85-634639713B45}" id="{B633BA9E-3BDB-4200-9EE0-0C50E41CA194}">
    <text xml:space="preserve">Parcial foi colocado no valor de 20 mi Parcial foi colocado no valor de 20 mi
</text>
  </threadedComment>
  <threadedComment ref="C277" dT="2023-07-20T17:36:38.00" personId="{301C5B3F-6FC0-4F84-AF85-634639713B45}" id="{1C643D97-E096-4D60-9F5E-02BF5A2B1780}">
    <text xml:space="preserve">O número 1 neste campo quer dizer que tem linha preenchida inicando serviço. Quano 1 tem preenchido, quando zero não tem nada.
</text>
  </threadedComment>
  <threadedComment ref="Y277" dT="2023-11-29T14:52:22.37" personId="{301C5B3F-6FC0-4F84-AF85-634639713B45}" id="{7E159677-571E-4527-AB9C-F1A5B58ED071}">
    <text>Pista de Serra</text>
  </threadedComment>
  <threadedComment ref="AI277" dT="2023-11-24T19:58:03.17" personId="{301C5B3F-6FC0-4F84-AF85-634639713B45}" id="{480A6F2E-DA8B-46FA-88B5-F90679557DF1}">
    <text xml:space="preserve">Trevo completo
</text>
  </threadedComment>
  <threadedComment ref="C278" dT="2023-07-20T17:36:38.00" personId="{301C5B3F-6FC0-4F84-AF85-634639713B45}" id="{58C8E574-3F19-4CEE-BCAB-539C1F708FDD}">
    <text xml:space="preserve">O número 1 neste campo quer dizer que tem linha preenchida inicando serviço. Quano 1 tem preenchido, quando zero não tem nada.
</text>
  </threadedComment>
  <threadedComment ref="Y278" dT="2023-11-29T14:52:22.37" personId="{301C5B3F-6FC0-4F84-AF85-634639713B45}" id="{651FBEE0-7221-499C-9FC4-2BE83CC68CBD}">
    <text>Pista de Serra</text>
  </threadedComment>
  <threadedComment ref="AI278" dT="2023-11-24T19:58:03.17" personId="{301C5B3F-6FC0-4F84-AF85-634639713B45}" id="{6DCC4600-1C20-466E-B974-F0E79334A959}">
    <text xml:space="preserve">Trevo completo
</text>
  </threadedComment>
  <threadedComment ref="C279" dT="2023-07-20T17:36:38.00" personId="{301C5B3F-6FC0-4F84-AF85-634639713B45}" id="{B44B2965-EC54-4D24-A643-D25FA007977A}">
    <text xml:space="preserve">O número 1 neste campo quer dizer que tem linha preenchida inicando serviço. Quano 1 tem preenchido, quando zero não tem nada.
</text>
  </threadedComment>
  <threadedComment ref="Y279" dT="2023-11-29T14:52:22.37" personId="{301C5B3F-6FC0-4F84-AF85-634639713B45}" id="{FBEBD31A-557F-472E-A32F-0B2EA94EAD6F}">
    <text>Pista de Serra</text>
  </threadedComment>
  <threadedComment ref="AI279" dT="2023-11-24T19:58:03.17" personId="{301C5B3F-6FC0-4F84-AF85-634639713B45}" id="{3A741D71-A7B6-4768-892F-301841D546DF}">
    <text xml:space="preserve">Trevo completo
</text>
  </threadedComment>
  <threadedComment ref="C280" dT="2023-07-20T17:36:38.00" personId="{301C5B3F-6FC0-4F84-AF85-634639713B45}" id="{9145B7DF-BB06-4B1F-BE6F-4ED4F5A17DE8}">
    <text xml:space="preserve">O número 1 neste campo quer dizer que tem linha preenchida inicando serviço. Quano 1 tem preenchido, quando zero não tem nada.
</text>
  </threadedComment>
  <threadedComment ref="Y280" dT="2023-11-29T14:52:22.37" personId="{301C5B3F-6FC0-4F84-AF85-634639713B45}" id="{E75BC547-AAB5-4FFD-951A-DBF3EA09F587}">
    <text>Pista de Serra</text>
  </threadedComment>
  <threadedComment ref="AI280" dT="2023-11-24T19:58:03.17" personId="{301C5B3F-6FC0-4F84-AF85-634639713B45}" id="{3CDEDE54-F6E6-49DB-B9EF-71ED9E03F6ED}">
    <text xml:space="preserve">Trevo completo
</text>
  </threadedComment>
  <threadedComment ref="C281" dT="2023-07-20T17:36:38.00" personId="{301C5B3F-6FC0-4F84-AF85-634639713B45}" id="{ED8C869F-8AF2-4667-82DF-56216745D50B}">
    <text xml:space="preserve">O número 1 neste campo quer dizer que tem linha preenchida inicando serviço. Quano 1 tem preenchido, quando zero não tem nada.
</text>
  </threadedComment>
  <threadedComment ref="AI281" dT="2023-11-24T19:58:03.17" personId="{301C5B3F-6FC0-4F84-AF85-634639713B45}" id="{4592FBAD-235E-4455-87C9-DC2FC80C2406}">
    <text>Trevo completo
Foi multiplicado por 1,8 para ficar proporcional ao custo inicial.</text>
  </threadedComment>
  <threadedComment ref="AL281" dT="2023-11-24T19:58:03.17" personId="{301C5B3F-6FC0-4F84-AF85-634639713B45}" id="{863EF943-9DB6-415B-B2C0-DA4E80F61AA7}">
    <text>Trevo completo
Foi multiplicado por 1,8 para ficar proporcional ao custo inicial.</text>
  </threadedComment>
  <threadedComment ref="C282" dT="2023-07-20T17:36:38.00" personId="{301C5B3F-6FC0-4F84-AF85-634639713B45}" id="{D1F03EF6-EFA8-4E18-AD77-E429B626BA23}">
    <text xml:space="preserve">O número 1 neste campo quer dizer que tem linha preenchida inicando serviço. Quano 1 tem preenchido, quando zero não tem nada.
</text>
  </threadedComment>
  <threadedComment ref="AI282" dT="2023-11-24T19:58:03.17" personId="{301C5B3F-6FC0-4F84-AF85-634639713B45}" id="{7BF538FE-8E11-4594-A468-18B16A4B4A89}">
    <text>Trevo completo
Foi multiplicado por 1,8 para ficar proporcional ao custo inicial.</text>
  </threadedComment>
  <threadedComment ref="AL282" dT="2023-11-24T19:58:03.17" personId="{301C5B3F-6FC0-4F84-AF85-634639713B45}" id="{94879B39-87B8-41EC-B46A-7B932595D03E}">
    <text>Trevo completo
Foi multiplicado por 1,8 para ficar proporcional ao custo inicial.</text>
  </threadedComment>
  <threadedComment ref="C283" dT="2023-07-20T17:36:38.00" personId="{301C5B3F-6FC0-4F84-AF85-634639713B45}" id="{DAD2D045-699A-4124-9903-E22BFEB6B67B}">
    <text xml:space="preserve">O número 1 neste campo quer dizer que tem linha preenchida inicando serviço. Quano 1 tem preenchido, quando zero não tem nada.
</text>
  </threadedComment>
  <threadedComment ref="AI283" dT="2023-11-24T19:58:03.17" personId="{301C5B3F-6FC0-4F84-AF85-634639713B45}" id="{2F577DC8-1182-478F-A112-1539DF1F41B2}">
    <text>Trevo completo
Foi multiplicado por 1,8 para ficar proporcional ao custo inicial.</text>
  </threadedComment>
  <threadedComment ref="AL283" dT="2023-11-24T19:58:03.17" personId="{301C5B3F-6FC0-4F84-AF85-634639713B45}" id="{786C8EDA-BF24-4145-BBAB-1F335D74C587}">
    <text>Trevo completo
Foi multiplicado por 1,8 para ficar proporcional ao custo inicial.</text>
  </threadedComment>
  <threadedComment ref="C284" dT="2023-07-20T17:36:38.00" personId="{301C5B3F-6FC0-4F84-AF85-634639713B45}" id="{1969D332-342B-4ACC-8C84-EF47B42D2721}">
    <text xml:space="preserve">O número 1 neste campo quer dizer que tem linha preenchida inicando serviço. Quano 1 tem preenchido, quando zero não tem nada.
</text>
  </threadedComment>
  <threadedComment ref="AI284" dT="2023-11-24T19:58:03.17" personId="{301C5B3F-6FC0-4F84-AF85-634639713B45}" id="{6DED8B29-822E-48C6-AF5A-F3A53F1871CD}">
    <text>Trevo completo
Foi multiplicado por 1,8 para ficar proporcional ao custo inicial.</text>
  </threadedComment>
  <threadedComment ref="AL284" dT="2023-11-24T19:58:03.17" personId="{301C5B3F-6FC0-4F84-AF85-634639713B45}" id="{2346568B-315B-4B74-B04E-85D1D326D20D}">
    <text>Trevo completo
Foi multiplicado por 1,8 para ficar proporcional ao custo inicial.</text>
  </threadedComment>
  <threadedComment ref="C287" dT="2023-07-20T17:36:38.00" personId="{301C5B3F-6FC0-4F84-AF85-634639713B45}" id="{510E793C-62A7-415D-829E-C5204DBBA7F4}">
    <text xml:space="preserve">O número 1 neste campo quer dizer que tem linha preenchida inicando serviço. Quano 1 tem preenchido, quando zero não tem nada.
</text>
  </threadedComment>
  <threadedComment ref="Y287" dT="2023-11-29T14:52:22.37" personId="{301C5B3F-6FC0-4F84-AF85-634639713B45}" id="{29966AB8-6147-4C56-A652-14CC762D7C8A}">
    <text>Pista de Serra</text>
  </threadedComment>
  <threadedComment ref="AP287" dT="2023-11-24T19:10:16.48" personId="{301C5B3F-6FC0-4F84-AF85-634639713B45}" id="{08AD9047-1363-4750-83D9-799CBEB6CFCF}">
    <text xml:space="preserve">Contorno de Florianópolis, em pista dupla, com 47,33 km em cada sentido (total de 94,66 km), a ser executado do 7º ao 12º ano. </text>
  </threadedComment>
  <threadedComment ref="AS287" dT="2023-11-17T14:53:37.82" personId="{301C5B3F-6FC0-4F84-AF85-634639713B45}" id="{0A1952E3-F632-4125-81BD-0444B2D6EFDF}">
    <text xml:space="preserve">Trata-se de duplicação do contorno. O custo inicial já foi da ordem de 31 mi. Quando multiplicado por 2, que é o valor da atualização da 2 etapa então resulta nesse valor.
</text>
  </threadedComment>
  <threadedComment ref="AV287" dT="2023-11-17T14:53:37.82" personId="{301C5B3F-6FC0-4F84-AF85-634639713B45}" id="{444EAE4A-E3C3-4C28-82DB-290C1128676D}">
    <text xml:space="preserve">Trata-se de duplicação do contorno. O custo inicial já foi da ordem de 31 mi. Quando multiplicado por 2, que é o valor da atualização da 2 etapa então resulta nesse valor.
</text>
  </threadedComment>
  <threadedComment ref="C288" dT="2023-07-20T17:36:38.00" personId="{301C5B3F-6FC0-4F84-AF85-634639713B45}" id="{94B0A676-DEA7-45A2-9E23-CF14FF06A650}">
    <text xml:space="preserve">O número 1 neste campo quer dizer que tem linha preenchida inicando serviço. Quano 1 tem preenchido, quando zero não tem nada.
</text>
  </threadedComment>
  <threadedComment ref="Y288" dT="2023-11-29T14:52:22.37" personId="{301C5B3F-6FC0-4F84-AF85-634639713B45}" id="{E0A8A4E6-5718-4677-BA07-46BB323092A6}">
    <text>Pista de Serra</text>
  </threadedComment>
  <threadedComment ref="C289" dT="2023-07-20T17:36:38.00" personId="{301C5B3F-6FC0-4F84-AF85-634639713B45}" id="{7DC24454-5D35-4CE6-BC97-02D3C32E88F9}">
    <text xml:space="preserve">O número 1 neste campo quer dizer que tem linha preenchida inicando serviço. Quano 1 tem preenchido, quando zero não tem nada.
</text>
  </threadedComment>
  <threadedComment ref="Y289" dT="2023-11-29T14:52:22.37" personId="{301C5B3F-6FC0-4F84-AF85-634639713B45}" id="{90D7007C-CF2F-482B-9D04-ED50B8A032CE}">
    <text>Pista de Serra</text>
  </threadedComment>
  <threadedComment ref="AI289" dT="2023-12-05T15:47:12.70" personId="{301C5B3F-6FC0-4F84-AF85-634639713B45}" id="{CDB55D15-6E98-4026-B591-88D121EEEF0F}">
    <text>Foi multiplicado por 3 para ficar proposrcional ao valor inicial</text>
  </threadedComment>
  <threadedComment ref="C290" dT="2023-07-20T17:36:38.00" personId="{301C5B3F-6FC0-4F84-AF85-634639713B45}" id="{251624D6-1F5D-4F08-A7BA-D022ABB5BB18}">
    <text xml:space="preserve">O número 1 neste campo quer dizer que tem linha preenchida inicando serviço. Quano 1 tem preenchido, quando zero não tem nada.
</text>
  </threadedComment>
  <threadedComment ref="Y290" dT="2023-11-29T14:52:22.37" personId="{301C5B3F-6FC0-4F84-AF85-634639713B45}" id="{2AC163B5-F901-410E-B941-68205404D4B6}">
    <text>Pista de Serra</text>
  </threadedComment>
  <threadedComment ref="C291" dT="2023-07-20T17:36:38.00" personId="{301C5B3F-6FC0-4F84-AF85-634639713B45}" id="{B0EC3033-5E43-498D-9070-5C4A77796B16}">
    <text xml:space="preserve">O número 1 neste campo quer dizer que tem linha preenchida inicando serviço. Quano 1 tem preenchido, quando zero não tem nada.
</text>
  </threadedComment>
  <threadedComment ref="C292" dT="2023-07-20T17:36:38.00" personId="{301C5B3F-6FC0-4F84-AF85-634639713B45}" id="{1D7489E3-0957-4F71-A9EF-77F7FE44EDB7}">
    <text xml:space="preserve">O número 1 neste campo quer dizer que tem linha preenchida inicando serviço. Quano 1 tem preenchido, quando zero não tem nada.
</text>
  </threadedComment>
  <threadedComment ref="C293" dT="2023-07-20T17:36:38.00" personId="{301C5B3F-6FC0-4F84-AF85-634639713B45}" id="{8C5A5173-1F17-496B-B706-5AD1E0B70732}">
    <text xml:space="preserve">O número 1 neste campo quer dizer que tem linha preenchida inicando serviço. Quano 1 tem preenchido, quando zero não tem nada.
</text>
  </threadedComment>
  <threadedComment ref="C294" dT="2023-07-20T17:36:38.00" personId="{301C5B3F-6FC0-4F84-AF85-634639713B45}" id="{086ABC74-11E6-4CC3-8A5A-5D0BB468B8EF}">
    <text xml:space="preserve">O número 1 neste campo quer dizer que tem linha preenchida inicando serviço. Quano 1 tem preenchido, quando zero não tem nada.
</text>
  </threadedComment>
  <threadedComment ref="C295" dT="2023-07-20T17:36:38.00" personId="{301C5B3F-6FC0-4F84-AF85-634639713B45}" id="{A5F83C50-635B-43A3-B81C-0E970A84E819}">
    <text xml:space="preserve">O número 1 neste campo quer dizer que tem linha preenchida inicando serviço. Quano 1 tem preenchido, quando zero não tem nada.
</text>
  </threadedComment>
  <threadedComment ref="C297" dT="2023-07-20T17:36:38.00" personId="{301C5B3F-6FC0-4F84-AF85-634639713B45}" id="{23C92582-718C-4085-A80C-746ECA5D3641}">
    <text xml:space="preserve">O número 1 neste campo quer dizer que tem linha preenchida inicando serviço. Quano 1 tem preenchido, quando zero não tem nada.
</text>
  </threadedComment>
  <threadedComment ref="C298" dT="2023-07-20T17:36:38.00" personId="{301C5B3F-6FC0-4F84-AF85-634639713B45}" id="{4F8D26B2-4EE4-492D-9E8D-62D4A324AC65}">
    <text xml:space="preserve">O número 1 neste campo quer dizer que tem linha preenchida inicando serviço. Quano 1 tem preenchido, quando zero não tem nada.
</text>
  </threadedComment>
  <threadedComment ref="C300" dT="2023-07-20T17:36:38.00" personId="{301C5B3F-6FC0-4F84-AF85-634639713B45}" id="{6748E479-E1D6-4FA6-AB28-3F8E7EB1F971}">
    <text xml:space="preserve">O número 1 neste campo quer dizer que tem linha preenchida inicando serviço. Quano 1 tem preenchido, quando zero não tem nada.
</text>
  </threadedComment>
  <threadedComment ref="C301" dT="2023-07-20T17:36:38.00" personId="{301C5B3F-6FC0-4F84-AF85-634639713B45}" id="{9815268E-F551-4D5E-93A3-736182BE7C80}">
    <text xml:space="preserve">O número 1 neste campo quer dizer que tem linha preenchida inicando serviço. Quano 1 tem preenchido, quando zero não tem nada.
</text>
  </threadedComment>
  <threadedComment ref="C303" dT="2023-07-20T17:36:38.00" personId="{301C5B3F-6FC0-4F84-AF85-634639713B45}" id="{BB9CF26E-CA57-4DBC-A1EE-5A68AF5077D5}">
    <text xml:space="preserve">O número 1 neste campo quer dizer que tem linha preenchida inicando serviço. Quano 1 tem preenchido, quando zero não tem nada.
</text>
  </threadedComment>
  <threadedComment ref="C304" dT="2023-07-20T17:36:38.00" personId="{301C5B3F-6FC0-4F84-AF85-634639713B45}" id="{45BD05AD-815F-4C43-98BF-330472A0A364}">
    <text xml:space="preserve">O número 1 neste campo quer dizer que tem linha preenchida inicando serviço. Quano 1 tem preenchido, quando zero não tem nada.
</text>
  </threadedComment>
  <threadedComment ref="C307" dT="2023-07-20T17:36:38.00" personId="{301C5B3F-6FC0-4F84-AF85-634639713B45}" id="{62F0A5A7-99D9-43AD-A469-D7FC67454932}">
    <text xml:space="preserve">O número 1 neste campo quer dizer que tem linha preenchida inicando serviço. Quano 1 tem preenchido, quando zero não tem nada.
</text>
  </threadedComment>
  <threadedComment ref="C308" dT="2023-07-20T17:36:38.00" personId="{301C5B3F-6FC0-4F84-AF85-634639713B45}" id="{2B651A36-2B6D-4176-AB64-9A096D15AC7A}">
    <text xml:space="preserve">O número 1 neste campo quer dizer que tem linha preenchida inicando serviço. Quano 1 tem preenchido, quando zero não tem nada.
</text>
  </threadedComment>
  <threadedComment ref="C309" dT="2023-07-20T17:36:38.00" personId="{301C5B3F-6FC0-4F84-AF85-634639713B45}" id="{28340557-8857-4D8F-8851-64F4478C2FE9}">
    <text xml:space="preserve">O número 1 neste campo quer dizer que tem linha preenchida inicando serviço. Quano 1 tem preenchido, quando zero não tem nada.
</text>
  </threadedComment>
  <threadedComment ref="C310" dT="2023-07-20T17:36:38.00" personId="{301C5B3F-6FC0-4F84-AF85-634639713B45}" id="{21FCCE24-3DDA-451B-9D41-4C533A0977DD}">
    <text xml:space="preserve">O número 1 neste campo quer dizer que tem linha preenchida inicando serviço. Quano 1 tem preenchido, quando zero não tem nada.
</text>
  </threadedComment>
  <threadedComment ref="C311" dT="2023-07-20T17:36:38.00" personId="{301C5B3F-6FC0-4F84-AF85-634639713B45}" id="{099CB0C7-13BD-4901-919A-929C0C429129}">
    <text xml:space="preserve">O número 1 neste campo quer dizer que tem linha preenchida inicando serviço. Quano 1 tem preenchido, quando zero não tem nada.
</text>
  </threadedComment>
  <threadedComment ref="C312" dT="2023-07-20T17:36:38.00" personId="{301C5B3F-6FC0-4F84-AF85-634639713B45}" id="{57552405-A891-4E99-9DBC-531AB14A94DE}">
    <text xml:space="preserve">O número 1 neste campo quer dizer que tem linha preenchida inicando serviço. Quano 1 tem preenchido, quando zero não tem nada.
</text>
  </threadedComment>
  <threadedComment ref="C313" dT="2023-07-20T17:36:38.00" personId="{301C5B3F-6FC0-4F84-AF85-634639713B45}" id="{57B869DC-AE1B-4CAD-B892-84F82448F40F}">
    <text xml:space="preserve">O número 1 neste campo quer dizer que tem linha preenchida inicando serviço. Quano 1 tem preenchido, quando zero não tem nada.
</text>
  </threadedComment>
  <threadedComment ref="C314" dT="2023-07-20T17:36:38.00" personId="{301C5B3F-6FC0-4F84-AF85-634639713B45}" id="{63BCB9FB-6F04-4CD7-85AF-F09FCA45205D}">
    <text xml:space="preserve">O número 1 neste campo quer dizer que tem linha preenchida inicando serviço. Quano 1 tem preenchido, quando zero não tem nada.
</text>
  </threadedComment>
  <threadedComment ref="C316" dT="2023-07-20T17:36:38.00" personId="{301C5B3F-6FC0-4F84-AF85-634639713B45}" id="{9C1782D6-2766-43F7-8EB2-0D1307B48DF0}">
    <text xml:space="preserve">O número 1 neste campo quer dizer que tem linha preenchida inicando serviço. Quano 1 tem preenchido, quando zero não tem nada.
</text>
  </threadedComment>
  <threadedComment ref="C317" dT="2023-07-20T17:36:38.00" personId="{301C5B3F-6FC0-4F84-AF85-634639713B45}" id="{79CC61E8-1326-4A98-B58B-E8B0DF79EE98}">
    <text xml:space="preserve">O número 1 neste campo quer dizer que tem linha preenchida inicando serviço. Quano 1 tem preenchido, quando zero não tem nada.
</text>
  </threadedComment>
  <threadedComment ref="C318" dT="2023-07-20T17:36:38.00" personId="{301C5B3F-6FC0-4F84-AF85-634639713B45}" id="{26BA0365-E5C1-4BAE-9988-B85FC554F4C0}">
    <text xml:space="preserve">O número 1 neste campo quer dizer que tem linha preenchida inicando serviço. Quano 1 tem preenchido, quando zero não tem nada.
</text>
  </threadedComment>
  <threadedComment ref="C319" dT="2023-07-20T17:36:38.00" personId="{301C5B3F-6FC0-4F84-AF85-634639713B45}" id="{D0CE90FE-4E1E-4BF6-8CE3-1EC914D9AC4F}">
    <text xml:space="preserve">O número 1 neste campo quer dizer que tem linha preenchida inicando serviço. Quano 1 tem preenchido, quando zero não tem nada.
</text>
  </threadedComment>
  <threadedComment ref="C320" dT="2023-07-20T17:36:38.00" personId="{301C5B3F-6FC0-4F84-AF85-634639713B45}" id="{D504862B-1A5C-4655-9197-8E063654B4D9}">
    <text xml:space="preserve">O número 1 neste campo quer dizer que tem linha preenchida inicando serviço. Quano 1 tem preenchido, quando zero não tem nada.
</text>
  </threadedComment>
  <threadedComment ref="C321" dT="2023-07-20T17:36:38.00" personId="{301C5B3F-6FC0-4F84-AF85-634639713B45}" id="{C251E3FC-ACD8-44E8-81E4-63F338DF371C}">
    <text xml:space="preserve">O número 1 neste campo quer dizer que tem linha preenchida inicando serviço. Quano 1 tem preenchido, quando zero não tem nada.
</text>
  </threadedComment>
  <threadedComment ref="C322" dT="2023-07-20T17:36:38.00" personId="{301C5B3F-6FC0-4F84-AF85-634639713B45}" id="{80652592-0F06-45B3-BE6E-C0FE19BE5D9C}">
    <text xml:space="preserve">O número 1 neste campo quer dizer que tem linha preenchida inicando serviço. Quano 1 tem preenchido, quando zero não tem nada.
</text>
  </threadedComment>
  <threadedComment ref="C323" dT="2023-07-20T17:36:38.00" personId="{301C5B3F-6FC0-4F84-AF85-634639713B45}" id="{B5A00114-25B6-4B99-BA4D-2C85835D7946}">
    <text xml:space="preserve">O número 1 neste campo quer dizer que tem linha preenchida inicando serviço. Quano 1 tem preenchido, quando zero não tem nada.
</text>
  </threadedComment>
  <threadedComment ref="C324" dT="2023-07-20T17:36:38.00" personId="{301C5B3F-6FC0-4F84-AF85-634639713B45}" id="{308F7FB7-A021-4F2C-8AF3-FCCD6EBF5EDF}">
    <text xml:space="preserve">O número 1 neste campo quer dizer que tem linha preenchida inicando serviço. Quano 1 tem preenchido, quando zero não tem nada.
</text>
  </threadedComment>
  <threadedComment ref="C325" dT="2023-07-20T17:36:38.00" personId="{301C5B3F-6FC0-4F84-AF85-634639713B45}" id="{82566B5C-1ABB-4F20-9C0E-65B883B09B10}">
    <text xml:space="preserve">O número 1 neste campo quer dizer que tem linha preenchida inicando serviço. Quano 1 tem preenchido, quando zero não tem nada.
</text>
  </threadedComment>
  <threadedComment ref="C326" dT="2023-07-20T17:36:38.00" personId="{301C5B3F-6FC0-4F84-AF85-634639713B45}" id="{5621D598-8931-4312-9D6C-8D416B5BA62A}">
    <text xml:space="preserve">O número 1 neste campo quer dizer que tem linha preenchida inicando serviço. Quano 1 tem preenchido, quando zero não tem nada.
</text>
  </threadedComment>
  <threadedComment ref="C327" dT="2023-07-20T17:36:38.00" personId="{301C5B3F-6FC0-4F84-AF85-634639713B45}" id="{4261AEF9-CEF5-499F-BB41-2BD3521B9A12}">
    <text xml:space="preserve">O número 1 neste campo quer dizer que tem linha preenchida inicando serviço. Quano 1 tem preenchido, quando zero não tem nada.
</text>
  </threadedComment>
  <threadedComment ref="C328" dT="2023-07-20T17:36:38.00" personId="{301C5B3F-6FC0-4F84-AF85-634639713B45}" id="{7E646891-1E94-400B-A550-79DC31E15101}">
    <text xml:space="preserve">O número 1 neste campo quer dizer que tem linha preenchida inicando serviço. Quano 1 tem preenchido, quando zero não tem nada.
</text>
  </threadedComment>
  <threadedComment ref="C329" dT="2023-07-20T17:36:38.00" personId="{301C5B3F-6FC0-4F84-AF85-634639713B45}" id="{5D43F48D-8C92-43EB-A5EE-CA77DD4B489A}">
    <text xml:space="preserve">O número 1 neste campo quer dizer que tem linha preenchida inicando serviço. Quano 1 tem preenchido, quando zero não tem nada.
</text>
  </threadedComment>
  <threadedComment ref="C330" dT="2023-07-20T17:36:38.00" personId="{301C5B3F-6FC0-4F84-AF85-634639713B45}" id="{49AB97CE-584A-4B94-8AF7-AD74540794A4}">
    <text xml:space="preserve">O número 1 neste campo quer dizer que tem linha preenchida inicando serviço. Quano 1 tem preenchido, quando zero não tem nada.
</text>
  </threadedComment>
  <threadedComment ref="C331" dT="2023-07-20T17:36:38.00" personId="{301C5B3F-6FC0-4F84-AF85-634639713B45}" id="{530A57BF-2BE8-4F3D-AF43-19BA2D82DD59}">
    <text xml:space="preserve">O número 1 neste campo quer dizer que tem linha preenchida inicando serviço. Quano 1 tem preenchido, quando zero não tem nada.
</text>
  </threadedComment>
  <threadedComment ref="C332" dT="2023-07-20T17:36:38.00" personId="{301C5B3F-6FC0-4F84-AF85-634639713B45}" id="{CCABB5AD-3073-4FA3-84BD-F6666F2FE794}">
    <text xml:space="preserve">O número 1 neste campo quer dizer que tem linha preenchida inicando serviço. Quano 1 tem preenchido, quando zero não tem nada.
</text>
  </threadedComment>
  <threadedComment ref="C333" dT="2023-07-20T17:36:38.00" personId="{301C5B3F-6FC0-4F84-AF85-634639713B45}" id="{7C62952E-00A3-4AEB-9673-A6C98DA9E9F0}">
    <text xml:space="preserve">O número 1 neste campo quer dizer que tem linha preenchida inicando serviço. Quano 1 tem preenchido, quando zero não tem nada.
</text>
  </threadedComment>
  <threadedComment ref="C334" dT="2023-07-20T17:36:38.00" personId="{301C5B3F-6FC0-4F84-AF85-634639713B45}" id="{7DE068B2-4BCB-4BAB-9A34-67110FC5F677}">
    <text xml:space="preserve">O número 1 neste campo quer dizer que tem linha preenchida inicando serviço. Quano 1 tem preenchido, quando zero não tem nada.
</text>
  </threadedComment>
  <threadedComment ref="C335" dT="2023-07-20T17:36:38.00" personId="{301C5B3F-6FC0-4F84-AF85-634639713B45}" id="{EF67FD66-4650-4E07-964D-C7AA9C310257}">
    <text xml:space="preserve">O número 1 neste campo quer dizer que tem linha preenchida inicando serviço. Quano 1 tem preenchido, quando zero não tem nada.
</text>
  </threadedComment>
  <threadedComment ref="C336" dT="2023-07-20T17:36:38.00" personId="{301C5B3F-6FC0-4F84-AF85-634639713B45}" id="{FD80A8A2-0405-4F92-97F8-6D2F6C8914CD}">
    <text xml:space="preserve">O número 1 neste campo quer dizer que tem linha preenchida inicando serviço. Quano 1 tem preenchido, quando zero não tem nada.
</text>
  </threadedComment>
  <threadedComment ref="C337" dT="2023-07-20T17:36:38.00" personId="{301C5B3F-6FC0-4F84-AF85-634639713B45}" id="{1634247E-2381-4E8D-A244-F30668EEB49F}">
    <text xml:space="preserve">O número 1 neste campo quer dizer que tem linha preenchida inicando serviço. Quano 1 tem preenchido, quando zero não tem nada.
</text>
  </threadedComment>
  <threadedComment ref="C349" dT="2023-07-20T17:36:38.00" personId="{301C5B3F-6FC0-4F84-AF85-634639713B45}" id="{6C40A9A4-7261-47F8-A173-0B7B756729D2}">
    <text xml:space="preserve">O número 1 neste campo quer dizer que tem linha preenchida inicando serviço. Quano 1 tem preenchido, quando zero não tem nada.
</text>
  </threadedComment>
  <threadedComment ref="AS349" dT="2023-11-17T14:53:37.82" personId="{301C5B3F-6FC0-4F84-AF85-634639713B45}" id="{DFC6F2D1-8A32-40B6-8334-3E3BFC836024}">
    <text>Trata-se de duplicação do contorno. Então o custo passou a ser de duplicação</text>
  </threadedComment>
  <threadedComment ref="AV349" dT="2023-11-17T14:53:37.82" personId="{301C5B3F-6FC0-4F84-AF85-634639713B45}" id="{0DC90B5A-D297-41F6-A48F-2B1EB632F627}">
    <text>Trata-se de duplicação do contorno. Então o custo passou a ser de duplicação</text>
  </threadedComment>
  <threadedComment ref="C350" dT="2023-07-20T17:36:38.00" personId="{301C5B3F-6FC0-4F84-AF85-634639713B45}" id="{12DBB186-9422-4C84-A829-D7EE7935FD0F}">
    <text xml:space="preserve">O número 1 neste campo quer dizer que tem linha preenchida inicando serviço. Quano 1 tem preenchido, quando zero não tem nada.
</text>
  </threadedComment>
  <threadedComment ref="C351" dT="2023-07-20T17:36:38.00" personId="{301C5B3F-6FC0-4F84-AF85-634639713B45}" id="{DA434982-E6F0-42D9-B339-A40542248BA9}">
    <text xml:space="preserve">O número 1 neste campo quer dizer que tem linha preenchida inicando serviço. Quano 1 tem preenchido, quando zero não tem nada.
</text>
  </threadedComment>
  <threadedComment ref="C352" dT="2023-07-20T17:36:38.00" personId="{301C5B3F-6FC0-4F84-AF85-634639713B45}" id="{8F32A95B-E2E5-452D-BB83-307CF15A49BD}">
    <text xml:space="preserve">O número 1 neste campo quer dizer que tem linha preenchida inicando serviço. Quano 1 tem preenchido, quando zero não tem nada.
</text>
  </threadedComment>
  <threadedComment ref="C353" dT="2023-07-20T17:36:38.00" personId="{301C5B3F-6FC0-4F84-AF85-634639713B45}" id="{FA195271-87D7-45EE-9B0F-F0DEC9AD99CA}">
    <text xml:space="preserve">O número 1 neste campo quer dizer que tem linha preenchida inicando serviço. Quano 1 tem preenchido, quando zero não tem nada.
</text>
  </threadedComment>
  <threadedComment ref="C354" dT="2023-07-20T17:36:38.00" personId="{301C5B3F-6FC0-4F84-AF85-634639713B45}" id="{EAAE5566-1508-4AC5-B537-70252936D2BF}">
    <text xml:space="preserve">O número 1 neste campo quer dizer que tem linha preenchida inicando serviço. Quano 1 tem preenchido, quando zero não tem nada.
</text>
  </threadedComment>
  <threadedComment ref="C355" dT="2023-07-20T17:36:38.00" personId="{301C5B3F-6FC0-4F84-AF85-634639713B45}" id="{08CC5C53-883C-48B8-8C4E-26A2209E87A9}">
    <text xml:space="preserve">O número 1 neste campo quer dizer que tem linha preenchida inicando serviço. Quano 1 tem preenchido, quando zero não tem nada.
</text>
  </threadedComment>
  <threadedComment ref="C356" dT="2023-07-20T17:36:38.00" personId="{301C5B3F-6FC0-4F84-AF85-634639713B45}" id="{7D8703E7-85F2-430B-98D4-6856E146E012}">
    <text xml:space="preserve">O número 1 neste campo quer dizer que tem linha preenchida inicando serviço. Quano 1 tem preenchido, quando zero não tem nada.
</text>
  </threadedComment>
  <threadedComment ref="C357" dT="2023-07-20T17:36:38.00" personId="{301C5B3F-6FC0-4F84-AF85-634639713B45}" id="{62698ED0-2312-49B2-8926-7D4408AA747B}">
    <text xml:space="preserve">O número 1 neste campo quer dizer que tem linha preenchida inicando serviço. Quano 1 tem preenchido, quando zero não tem nada.
</text>
  </threadedComment>
  <threadedComment ref="C358" dT="2023-07-20T17:36:38.00" personId="{301C5B3F-6FC0-4F84-AF85-634639713B45}" id="{148BEFE2-8988-48C1-B440-A5008D57F39C}">
    <text xml:space="preserve">O número 1 neste campo quer dizer que tem linha preenchida inicando serviço. Quano 1 tem preenchido, quando zero não tem nada.
</text>
  </threadedComment>
  <threadedComment ref="C359" dT="2023-07-20T17:36:38.00" personId="{301C5B3F-6FC0-4F84-AF85-634639713B45}" id="{C908D95D-6A2C-405A-B66C-A45CF38B0CA4}">
    <text xml:space="preserve">O número 1 neste campo quer dizer que tem linha preenchida inicando serviço. Quano 1 tem preenchido, quando zero não tem nada.
</text>
  </threadedComment>
  <threadedComment ref="C360" dT="2023-07-20T17:36:38.00" personId="{301C5B3F-6FC0-4F84-AF85-634639713B45}" id="{F5A420B2-D5D5-497F-AF01-4F6A9243DE30}">
    <text xml:space="preserve">O número 1 neste campo quer dizer que tem linha preenchida inicando serviço. Quano 1 tem preenchido, quando zero não tem nada.
</text>
  </threadedComment>
  <threadedComment ref="C361" dT="2023-07-20T17:36:38.00" personId="{301C5B3F-6FC0-4F84-AF85-634639713B45}" id="{DE818CC6-DF5A-48A2-A2A3-E4E8ADF56D56}">
    <text xml:space="preserve">O número 1 neste campo quer dizer que tem linha preenchida inicando serviço. Quano 1 tem preenchido, quando zero não tem nada.
</text>
  </threadedComment>
  <threadedComment ref="C362" dT="2023-07-20T17:36:38.00" personId="{301C5B3F-6FC0-4F84-AF85-634639713B45}" id="{9293C8EC-6387-47B8-87C9-397F9C2A6314}">
    <text xml:space="preserve">O número 1 neste campo quer dizer que tem linha preenchida inicando serviço. Quano 1 tem preenchido, quando zero não tem nada.
</text>
  </threadedComment>
  <threadedComment ref="C363" dT="2023-07-20T17:36:38.00" personId="{301C5B3F-6FC0-4F84-AF85-634639713B45}" id="{33A3EB4A-0FCD-454B-A3D5-3CCAC77C5387}">
    <text xml:space="preserve">O número 1 neste campo quer dizer que tem linha preenchida inicando serviço. Quano 1 tem preenchido, quando zero não tem nada.
</text>
  </threadedComment>
  <threadedComment ref="C364" dT="2023-07-20T17:36:38.00" personId="{301C5B3F-6FC0-4F84-AF85-634639713B45}" id="{BA3668D4-B0EA-4B46-936B-A277CF2C28D1}">
    <text xml:space="preserve">O número 1 neste campo quer dizer que tem linha preenchida inicando serviço. Quano 1 tem preenchido, quando zero não tem nada.
</text>
  </threadedComment>
  <threadedComment ref="C365" dT="2023-07-20T17:36:38.00" personId="{301C5B3F-6FC0-4F84-AF85-634639713B45}" id="{6F9EC35E-031C-40C7-BC13-2349E3A7649F}">
    <text xml:space="preserve">O número 1 neste campo quer dizer que tem linha preenchida inicando serviço. Quano 1 tem preenchido, quando zero não tem nada.
</text>
  </threadedComment>
  <threadedComment ref="C366" dT="2023-07-20T17:36:38.00" personId="{301C5B3F-6FC0-4F84-AF85-634639713B45}" id="{5AC586F9-9DB5-4ED4-B94D-A2D2E91907C6}">
    <text xml:space="preserve">O número 1 neste campo quer dizer que tem linha preenchida inicando serviço. Quano 1 tem preenchido, quando zero não tem nada.
</text>
  </threadedComment>
  <threadedComment ref="C367" dT="2023-07-20T17:36:38.00" personId="{301C5B3F-6FC0-4F84-AF85-634639713B45}" id="{B6574238-B212-4103-A552-E56852B9F49C}">
    <text xml:space="preserve">O número 1 neste campo quer dizer que tem linha preenchida inicando serviço. Quano 1 tem preenchido, quando zero não tem nada.
</text>
  </threadedComment>
  <threadedComment ref="C368" dT="2023-07-20T17:36:38.00" personId="{301C5B3F-6FC0-4F84-AF85-634639713B45}" id="{F6CE7EAA-41B2-433B-BEDA-7DFCFE6D830B}">
    <text xml:space="preserve">O número 1 neste campo quer dizer que tem linha preenchida inicando serviço. Quano 1 tem preenchido, quando zero não tem nada.
</text>
  </threadedComment>
  <threadedComment ref="C369" dT="2023-07-20T17:36:38.00" personId="{301C5B3F-6FC0-4F84-AF85-634639713B45}" id="{100386BD-093E-49C9-9496-8B8B015C36DA}">
    <text xml:space="preserve">O número 1 neste campo quer dizer que tem linha preenchida inicando serviço. Quano 1 tem preenchido, quando zero não tem nada.
</text>
  </threadedComment>
  <threadedComment ref="C370" dT="2023-07-20T17:36:38.00" personId="{301C5B3F-6FC0-4F84-AF85-634639713B45}" id="{EA0B89E1-2065-4804-9F54-F3CBECF5548F}">
    <text xml:space="preserve">O número 1 neste campo quer dizer que tem linha preenchida inicando serviço. Quano 1 tem preenchido, quando zero não tem nada.
</text>
  </threadedComment>
  <threadedComment ref="C371" dT="2023-07-20T17:36:38.00" personId="{301C5B3F-6FC0-4F84-AF85-634639713B45}" id="{FB4ABF4C-B4E3-48C2-85E5-0D18E75C6190}">
    <text xml:space="preserve">O número 1 neste campo quer dizer que tem linha preenchida inicando serviço. Quano 1 tem preenchido, quando zero não tem nada.
</text>
  </threadedComment>
  <threadedComment ref="C372" dT="2023-07-20T17:36:38.00" personId="{301C5B3F-6FC0-4F84-AF85-634639713B45}" id="{8C83E177-0A47-43CE-8E28-57F25BF238EB}">
    <text xml:space="preserve">O número 1 neste campo quer dizer que tem linha preenchida inicando serviço. Quano 1 tem preenchido, quando zero não tem nada.
</text>
  </threadedComment>
  <threadedComment ref="C373" dT="2023-07-20T17:36:38.00" personId="{301C5B3F-6FC0-4F84-AF85-634639713B45}" id="{6C49D6DE-6FD5-41FC-805A-6874F7BF6F3B}">
    <text xml:space="preserve">O número 1 neste campo quer dizer que tem linha preenchida inicando serviço. Quano 1 tem preenchido, quando zero não tem nada.
</text>
  </threadedComment>
  <threadedComment ref="C374" dT="2023-07-20T17:36:38.00" personId="{301C5B3F-6FC0-4F84-AF85-634639713B45}" id="{C9B63AFE-FA6C-4279-8B6D-9F5D3AEB4FA6}">
    <text xml:space="preserve">O número 1 neste campo quer dizer que tem linha preenchida inicando serviço. Quano 1 tem preenchido, quando zero não tem nada.
</text>
  </threadedComment>
  <threadedComment ref="C375" dT="2023-07-20T17:36:38.00" personId="{301C5B3F-6FC0-4F84-AF85-634639713B45}" id="{C2EC6106-3E37-44F8-9982-13FFDF88C758}">
    <text xml:space="preserve">O número 1 neste campo quer dizer que tem linha preenchida inicando serviço. Quano 1 tem preenchido, quando zero não tem nada.
</text>
  </threadedComment>
  <threadedComment ref="C376" dT="2023-07-20T17:36:38.00" personId="{301C5B3F-6FC0-4F84-AF85-634639713B45}" id="{3C1F83FD-C8A4-49D8-97F4-F96B575306AD}">
    <text xml:space="preserve">O número 1 neste campo quer dizer que tem linha preenchida inicando serviço. Quano 1 tem preenchido, quando zero não tem nada.
</text>
  </threadedComment>
  <threadedComment ref="C377" dT="2023-07-20T17:36:38.00" personId="{301C5B3F-6FC0-4F84-AF85-634639713B45}" id="{288881E9-6562-4C95-8385-F61F928C9272}">
    <text xml:space="preserve">O número 1 neste campo quer dizer que tem linha preenchida inicando serviço. Quano 1 tem preenchido, quando zero não tem nada.
</text>
  </threadedComment>
  <threadedComment ref="C378" dT="2023-07-20T17:36:38.00" personId="{301C5B3F-6FC0-4F84-AF85-634639713B45}" id="{642322EA-04D8-4D5F-9B58-C9816C84EB4B}">
    <text xml:space="preserve">O número 1 neste campo quer dizer que tem linha preenchida inicando serviço. Quano 1 tem preenchido, quando zero não tem nada.
</text>
  </threadedComment>
  <threadedComment ref="C379" dT="2023-07-20T17:36:38.00" personId="{301C5B3F-6FC0-4F84-AF85-634639713B45}" id="{7EC5BBC5-FB7A-4A07-B671-04C58457177C}">
    <text xml:space="preserve">O número 1 neste campo quer dizer que tem linha preenchida inicando serviço. Quano 1 tem preenchido, quando zero não tem nada.
</text>
  </threadedComment>
  <threadedComment ref="C380" dT="2023-07-20T17:36:38.00" personId="{301C5B3F-6FC0-4F84-AF85-634639713B45}" id="{ADA267C1-570C-431F-9196-C2D2DABCAF92}">
    <text xml:space="preserve">O número 1 neste campo quer dizer que tem linha preenchida inicando serviço. Quano 1 tem preenchido, quando zero não tem nada.
</text>
  </threadedComment>
  <threadedComment ref="C381" dT="2023-07-20T17:36:38.00" personId="{301C5B3F-6FC0-4F84-AF85-634639713B45}" id="{78DF01AB-6D28-4210-BA16-1B63C0C09062}">
    <text xml:space="preserve">O número 1 neste campo quer dizer que tem linha preenchida inicando serviço. Quano 1 tem preenchido, quando zero não tem nada.
</text>
  </threadedComment>
  <threadedComment ref="C382" dT="2023-07-20T17:36:38.00" personId="{301C5B3F-6FC0-4F84-AF85-634639713B45}" id="{076DB09A-ECEB-4649-AF32-E364FFB26168}">
    <text xml:space="preserve">O número 1 neste campo quer dizer que tem linha preenchida inicando serviço. Quano 1 tem preenchido, quando zero não tem nada.
</text>
  </threadedComment>
  <threadedComment ref="C383" dT="2023-07-20T17:36:38.00" personId="{301C5B3F-6FC0-4F84-AF85-634639713B45}" id="{1E185DDA-098C-45B1-AC6D-14D7993B964D}">
    <text xml:space="preserve">O número 1 neste campo quer dizer que tem linha preenchida inicando serviço. Quano 1 tem preenchido, quando zero não tem nada.
</text>
  </threadedComment>
  <threadedComment ref="C384" dT="2023-07-20T17:36:38.00" personId="{301C5B3F-6FC0-4F84-AF85-634639713B45}" id="{F30BFF3B-E4A6-4A89-ACDA-82EDBD983D21}">
    <text xml:space="preserve">O número 1 neste campo quer dizer que tem linha preenchida inicando serviço. Quano 1 tem preenchido, quando zero não tem nada.
</text>
  </threadedComment>
  <threadedComment ref="C385" dT="2023-07-20T17:36:38.00" personId="{301C5B3F-6FC0-4F84-AF85-634639713B45}" id="{741A6EF0-5443-4229-A49D-14B76D9EF3DC}">
    <text xml:space="preserve">O número 1 neste campo quer dizer que tem linha preenchida inicando serviço. Quano 1 tem preenchido, quando zero não tem nada.
</text>
  </threadedComment>
  <threadedComment ref="C386" dT="2023-07-20T17:36:38.00" personId="{301C5B3F-6FC0-4F84-AF85-634639713B45}" id="{0BCF9369-FF89-4BC5-B085-3C881B2B2232}">
    <text xml:space="preserve">O número 1 neste campo quer dizer que tem linha preenchida inicando serviço. Quano 1 tem preenchido, quando zero não tem nada.
</text>
  </threadedComment>
  <threadedComment ref="C387" dT="2023-07-20T17:36:38.00" personId="{301C5B3F-6FC0-4F84-AF85-634639713B45}" id="{87754A5C-63D1-4202-90EA-016F6CC6C693}">
    <text xml:space="preserve">O número 1 neste campo quer dizer que tem linha preenchida inicando serviço. Quano 1 tem preenchido, quando zero não tem nada.
</text>
  </threadedComment>
  <threadedComment ref="C388" dT="2023-07-20T17:36:38.00" personId="{301C5B3F-6FC0-4F84-AF85-634639713B45}" id="{CFBB9C85-11CA-4E3A-8B62-99177826C197}">
    <text xml:space="preserve">O número 1 neste campo quer dizer que tem linha preenchida inicando serviço. Quano 1 tem preenchido, quando zero não tem nada.
</text>
  </threadedComment>
  <threadedComment ref="C390" dT="2023-07-20T17:36:38.00" personId="{301C5B3F-6FC0-4F84-AF85-634639713B45}" id="{8E59FE6F-E374-4754-8526-D75040A66C0D}">
    <text xml:space="preserve">O número 1 neste campo quer dizer que tem linha preenchida inicando serviço. Quano 1 tem preenchido, quando zero não tem nada.
</text>
  </threadedComment>
  <threadedComment ref="C391" dT="2023-07-20T17:36:38.00" personId="{301C5B3F-6FC0-4F84-AF85-634639713B45}" id="{47EADC00-54A8-496E-9966-F2950BFC5FB1}">
    <text xml:space="preserve">O número 1 neste campo quer dizer que tem linha preenchida inicando serviço. Quano 1 tem preenchido, quando zero não tem nada.
</text>
  </threadedComment>
  <threadedComment ref="C392" dT="2023-07-20T17:36:38.00" personId="{301C5B3F-6FC0-4F84-AF85-634639713B45}" id="{1F67C09F-6B74-43A3-8C88-199E0F529B6F}">
    <text xml:space="preserve">O número 1 neste campo quer dizer que tem linha preenchida inicando serviço. Quano 1 tem preenchido, quando zero não tem nada.
</text>
  </threadedComment>
  <threadedComment ref="C393" dT="2023-07-20T17:36:38.00" personId="{301C5B3F-6FC0-4F84-AF85-634639713B45}" id="{217253F9-E1CC-481B-B383-890DA5807A3E}">
    <text xml:space="preserve">O número 1 neste campo quer dizer que tem linha preenchida inicando serviço. Quano 1 tem preenchido, quando zero não tem nada.
</text>
  </threadedComment>
  <threadedComment ref="C402" dT="2023-07-20T17:36:38.00" personId="{301C5B3F-6FC0-4F84-AF85-634639713B45}" id="{DE8829D2-9D6C-4283-8166-425E03AFAC8A}">
    <text xml:space="preserve">O número 1 neste campo quer dizer que tem linha preenchida inicando serviço. Quano 1 tem preenchido, quando zero não tem nada.
</text>
  </threadedComment>
  <threadedComment ref="I402" dT="2023-11-20T12:50:50.74" personId="{301C5B3F-6FC0-4F84-AF85-634639713B45}" id="{0B8E2459-ED2F-42B6-959E-73F6468CB40B}">
    <text>Como se trata de um viaduto elevado foi considerado o custo de uma interconexão em diamante</text>
  </threadedComment>
  <threadedComment ref="J402" dT="2023-11-20T13:07:06.40" personId="{301C5B3F-6FC0-4F84-AF85-634639713B45}" id="{D38F640B-852E-4F65-AD9E-2D94F3237C01}">
    <text>Estaca 1 + 16</text>
  </threadedComment>
  <threadedComment ref="K402" dT="2023-11-20T13:07:25.78" personId="{301C5B3F-6FC0-4F84-AF85-634639713B45}" id="{FCFFB69A-B702-4BA2-85AA-7189C755CDA5}">
    <text>Estaca 121 + 18</text>
  </threadedComment>
  <threadedComment ref="AC402" dT="2023-11-20T12:50:50.74" personId="{301C5B3F-6FC0-4F84-AF85-634639713B45}" id="{083637F3-BCA0-4487-97D2-D3DC4B841570}">
    <text>Como se trata de um viaduto elevado foi considerado o custo de uma interconexão em diamante</text>
  </threadedComment>
  <threadedComment ref="C403" dT="2023-07-20T17:36:38.00" personId="{301C5B3F-6FC0-4F84-AF85-634639713B45}" id="{461982BD-6C48-4132-9C15-765CC879CF4F}">
    <text xml:space="preserve">O número 1 neste campo quer dizer que tem linha preenchida inicando serviço. Quano 1 tem preenchido, quando zero não tem nada.
</text>
  </threadedComment>
  <threadedComment ref="AC403" dT="2023-11-20T12:55:33.07" personId="{301C5B3F-6FC0-4F84-AF85-634639713B45}" id="{ECC60D97-C7AE-4F92-B8D3-7BDDEDA33D2F}">
    <text>Foi considerado o custo de um túnel, em torno de 50% por ser embaixo de uma praça.</text>
  </threadedComment>
  <threadedComment ref="C404" dT="2023-07-20T17:36:38.00" personId="{301C5B3F-6FC0-4F84-AF85-634639713B45}" id="{5B1913EE-4215-4B11-831D-B9FAC296B8BC}">
    <text xml:space="preserve">O número 1 neste campo quer dizer que tem linha preenchida inicando serviço. Quano 1 tem preenchido, quando zero não tem nada.
</text>
  </threadedComment>
</ThreadedComments>
</file>

<file path=xl/threadedComments/threadedComment4.xml><?xml version="1.0" encoding="utf-8"?>
<ThreadedComments xmlns="http://schemas.microsoft.com/office/spreadsheetml/2018/threadedcomments" xmlns:x="http://schemas.openxmlformats.org/spreadsheetml/2006/main">
  <threadedComment ref="D9" dT="2023-07-20T17:36:38.00" personId="{301C5B3F-6FC0-4F84-AF85-634639713B45}" id="{DE00D582-2AE7-48B8-8358-657BE6718FB4}">
    <text xml:space="preserve">O número 1 neste campo quer dizer que tem linha preenchida inicando serviço. Quano 1 tem preenchido, quando zero não tem nada.
</text>
  </threadedComment>
  <threadedComment ref="D10" dT="2023-07-20T17:36:38.00" personId="{301C5B3F-6FC0-4F84-AF85-634639713B45}" id="{81DBF950-FA80-4AEC-8841-4DFD402516D6}">
    <text xml:space="preserve">O número 1 neste campo quer dizer que tem linha preenchida inicando serviço. Quano 1 tem preenchido, quando zero não tem nada.
</text>
  </threadedComment>
  <threadedComment ref="D11" dT="2023-07-20T17:36:38.00" personId="{301C5B3F-6FC0-4F84-AF85-634639713B45}" id="{B116DA53-7792-42BD-B04E-A8CAE8F18246}">
    <text xml:space="preserve">O número 1 neste campo quer dizer que tem linha preenchida inicando serviço. Quano 1 tem preenchido, quando zero não tem nada.
</text>
  </threadedComment>
  <threadedComment ref="D12" dT="2023-07-20T17:36:38.00" personId="{301C5B3F-6FC0-4F84-AF85-634639713B45}" id="{988C518F-C4F5-4224-84E8-5CFCA28CC470}">
    <text xml:space="preserve">O número 1 neste campo quer dizer que tem linha preenchida inicando serviço. Quano 1 tem preenchido, quando zero não tem nada.
</text>
  </threadedComment>
  <threadedComment ref="D14" dT="2023-07-20T17:36:38.00" personId="{301C5B3F-6FC0-4F84-AF85-634639713B45}" id="{C2DE9FDD-34D2-4B82-9776-F287B2DEC15D}">
    <text xml:space="preserve">O número 1 neste campo quer dizer que tem linha preenchida inicando serviço. Quano 1 tem preenchido, quando zero não tem nada.
</text>
  </threadedComment>
  <threadedComment ref="D15" dT="2023-07-20T17:36:38.00" personId="{301C5B3F-6FC0-4F84-AF85-634639713B45}" id="{D4CAE2A3-08C3-4C32-8768-7E155F6875FF}">
    <text xml:space="preserve">O número 1 neste campo quer dizer que tem linha preenchida inicando serviço. Quano 1 tem preenchido, quando zero não tem nada.
</text>
  </threadedComment>
  <threadedComment ref="D16" dT="2023-07-20T17:36:38.00" personId="{301C5B3F-6FC0-4F84-AF85-634639713B45}" id="{41CEA227-4A50-4D64-919C-DFDF88AD2C52}">
    <text xml:space="preserve">O número 1 neste campo quer dizer que tem linha preenchida inicando serviço. Quano 1 tem preenchido, quando zero não tem nada.
</text>
  </threadedComment>
  <threadedComment ref="D17" dT="2023-07-20T17:36:38.00" personId="{301C5B3F-6FC0-4F84-AF85-634639713B45}" id="{101813C3-89D6-4C0F-B2F5-6216B5F5AD79}">
    <text xml:space="preserve">O número 1 neste campo quer dizer que tem linha preenchida inicando serviço. Quano 1 tem preenchido, quando zero não tem nada.
</text>
  </threadedComment>
  <threadedComment ref="D18" dT="2023-07-20T17:36:38.00" personId="{301C5B3F-6FC0-4F84-AF85-634639713B45}" id="{39DB3634-27DF-4884-9C44-A89901AD943E}">
    <text xml:space="preserve">O número 1 neste campo quer dizer que tem linha preenchida inicando serviço. Quano 1 tem preenchido, quando zero não tem nada.
</text>
  </threadedComment>
  <threadedComment ref="D19" dT="2023-07-20T17:36:38.00" personId="{301C5B3F-6FC0-4F84-AF85-634639713B45}" id="{CEBA2B93-F1C9-48C9-B7BF-8166193C5AA0}">
    <text xml:space="preserve">O número 1 neste campo quer dizer que tem linha preenchida inicando serviço. Quano 1 tem preenchido, quando zero não tem nada.
</text>
  </threadedComment>
  <threadedComment ref="D20" dT="2023-07-20T17:36:38.00" personId="{301C5B3F-6FC0-4F84-AF85-634639713B45}" id="{12634D2E-3FBF-4630-A4FF-9052F531E11E}">
    <text xml:space="preserve">O número 1 neste campo quer dizer que tem linha preenchida inicando serviço. Quano 1 tem preenchido, quando zero não tem nada.
</text>
  </threadedComment>
  <threadedComment ref="D21" dT="2023-07-20T17:36:38.00" personId="{301C5B3F-6FC0-4F84-AF85-634639713B45}" id="{4C3F0A88-D39A-49AC-A2D6-D6980CB68ABF}">
    <text xml:space="preserve">O número 1 neste campo quer dizer que tem linha preenchida inicando serviço. Quano 1 tem preenchido, quando zero não tem nada.
</text>
  </threadedComment>
  <threadedComment ref="D23" dT="2023-07-20T17:36:38.00" personId="{301C5B3F-6FC0-4F84-AF85-634639713B45}" id="{C70C59FE-83E9-43C1-97FA-A4C9D79B9D6B}">
    <text xml:space="preserve">O número 1 neste campo quer dizer que tem linha preenchida inicando serviço. Quano 1 tem preenchido, quando zero não tem nada.
</text>
  </threadedComment>
  <threadedComment ref="X23" dT="2023-07-10T20:11:52.50" personId="{301C5B3F-6FC0-4F84-AF85-634639713B45}" id="{D0476A37-95F4-419A-A132-0EC0A76F81E4}">
    <text>VALOR RETIRADO DO MEMORANDO QUE DEFINIU OS PERCENTUAIS</text>
  </threadedComment>
  <threadedComment ref="D24" dT="2023-07-20T17:36:38.00" personId="{301C5B3F-6FC0-4F84-AF85-634639713B45}" id="{0D63C478-0A0F-4D7F-B0BF-40B05203A2BE}">
    <text xml:space="preserve">O número 1 neste campo quer dizer que tem linha preenchida inicando serviço. Quano 1 tem preenchido, quando zero não tem nada.
</text>
  </threadedComment>
  <threadedComment ref="D25" dT="2023-07-20T17:36:38.00" personId="{301C5B3F-6FC0-4F84-AF85-634639713B45}" id="{D836E30C-A3C0-4974-8A73-9332F46F60BB}">
    <text xml:space="preserve">O número 1 neste campo quer dizer que tem linha preenchida inicando serviço. Quano 1 tem preenchido, quando zero não tem nada.
</text>
  </threadedComment>
  <threadedComment ref="D26" dT="2023-07-20T17:36:38.00" personId="{301C5B3F-6FC0-4F84-AF85-634639713B45}" id="{E5DCE432-1B01-4C0C-872B-E7AAB2A8604B}">
    <text xml:space="preserve">O número 1 neste campo quer dizer que tem linha preenchida inicando serviço. Quano 1 tem preenchido, quando zero não tem nada.
</text>
  </threadedComment>
  <threadedComment ref="D27" dT="2023-07-20T17:36:38.00" personId="{301C5B3F-6FC0-4F84-AF85-634639713B45}" id="{5DDCE293-B591-4B91-954A-76F31E86E14E}">
    <text xml:space="preserve">O número 1 neste campo quer dizer que tem linha preenchida inicando serviço. Quano 1 tem preenchido, quando zero não tem nada.
</text>
  </threadedComment>
  <threadedComment ref="D28" dT="2023-07-20T17:36:38.00" personId="{301C5B3F-6FC0-4F84-AF85-634639713B45}" id="{27187EE9-6EA9-4CC6-A1C8-EF34E8B8D5E7}">
    <text xml:space="preserve">O número 1 neste campo quer dizer que tem linha preenchida inicando serviço. Quano 1 tem preenchido, quando zero não tem nada.
</text>
  </threadedComment>
  <threadedComment ref="D29" dT="2023-07-20T17:36:38.00" personId="{301C5B3F-6FC0-4F84-AF85-634639713B45}" id="{431B26F8-23F6-4B0B-987A-F8F951E2C601}">
    <text xml:space="preserve">O número 1 neste campo quer dizer que tem linha preenchida inicando serviço. Quano 1 tem preenchido, quando zero não tem nada.
</text>
  </threadedComment>
  <threadedComment ref="D30" dT="2023-07-20T17:36:38.00" personId="{301C5B3F-6FC0-4F84-AF85-634639713B45}" id="{A962AF97-CF32-4E33-87BA-B2A54E5C9605}">
    <text xml:space="preserve">O número 1 neste campo quer dizer que tem linha preenchida inicando serviço. Quano 1 tem preenchido, quando zero não tem nada.
</text>
  </threadedComment>
  <threadedComment ref="D31" dT="2023-07-20T17:36:38.00" personId="{301C5B3F-6FC0-4F84-AF85-634639713B45}" id="{FE52FB27-0CE0-486C-B655-A711A2A5EC69}">
    <text xml:space="preserve">O número 1 neste campo quer dizer que tem linha preenchida inicando serviço. Quano 1 tem preenchido, quando zero não tem nada.
</text>
  </threadedComment>
  <threadedComment ref="D32" dT="2023-07-20T17:36:38.00" personId="{301C5B3F-6FC0-4F84-AF85-634639713B45}" id="{27E0CA8B-2077-4E64-8DEF-5DFE73516AC5}">
    <text xml:space="preserve">O número 1 neste campo quer dizer que tem linha preenchida inicando serviço. Quano 1 tem preenchido, quando zero não tem nada.
</text>
  </threadedComment>
  <threadedComment ref="D42" dT="2023-07-20T17:36:38.00" personId="{301C5B3F-6FC0-4F84-AF85-634639713B45}" id="{D138ACC5-4A8A-46F6-958F-0D4CF3794097}">
    <text xml:space="preserve">O número 1 neste campo quer dizer que tem linha preenchida inicando serviço. Quano 1 tem preenchido, quando zero não tem nada.
</text>
  </threadedComment>
  <threadedComment ref="D43" dT="2023-07-20T17:36:38.00" personId="{301C5B3F-6FC0-4F84-AF85-634639713B45}" id="{AD3DA260-FA9B-4939-8373-5216D1342124}">
    <text xml:space="preserve">O número 1 neste campo quer dizer que tem linha preenchida inicando serviço. Quano 1 tem preenchido, quando zero não tem nada.
</text>
  </threadedComment>
  <threadedComment ref="D46" dT="2023-07-20T17:36:38.00" personId="{301C5B3F-6FC0-4F84-AF85-634639713B45}" id="{4241271E-926D-438D-894B-130DA706B415}">
    <text xml:space="preserve">O número 1 neste campo quer dizer que tem linha preenchida inicando serviço. Quano 1 tem preenchido, quando zero não tem nada.
</text>
  </threadedComment>
  <threadedComment ref="BB46" dT="2023-08-07T20:53:12.40" personId="{301C5B3F-6FC0-4F84-AF85-634639713B45}" id="{5D81B56D-A0A1-4FF0-9BE9-1065FBB58EF5}">
    <text>Do trecho total de 40,2 km, será feito terceira faixa em 21,19. Por isso coloquei percentual de 53%.</text>
  </threadedComment>
  <threadedComment ref="D47" dT="2023-07-20T17:36:38.00" personId="{301C5B3F-6FC0-4F84-AF85-634639713B45}" id="{D3A84F70-067D-4DE7-A11B-6953E3BBF273}">
    <text xml:space="preserve">O número 1 neste campo quer dizer que tem linha preenchida inicando serviço. Quano 1 tem preenchido, quando zero não tem nada.
</text>
  </threadedComment>
  <threadedComment ref="D49" dT="2023-07-20T17:36:38.00" personId="{301C5B3F-6FC0-4F84-AF85-634639713B45}" id="{16112F22-6700-4E07-9B2D-6A2DBFBC78C9}">
    <text xml:space="preserve">O número 1 neste campo quer dizer que tem linha preenchida inicando serviço. Quano 1 tem preenchido, quando zero não tem nada.
</text>
  </threadedComment>
  <threadedComment ref="D50" dT="2023-07-20T17:36:38.00" personId="{301C5B3F-6FC0-4F84-AF85-634639713B45}" id="{A9BA1D06-6938-484E-AC22-6D7A8F90607B}">
    <text xml:space="preserve">O número 1 neste campo quer dizer que tem linha preenchida inicando serviço. Quano 1 tem preenchido, quando zero não tem nada.
</text>
  </threadedComment>
  <threadedComment ref="D52" dT="2023-07-20T17:36:38.00" personId="{301C5B3F-6FC0-4F84-AF85-634639713B45}" id="{0FECA391-D1FF-4314-8DEE-6EEC93D60AE1}">
    <text xml:space="preserve">O número 1 neste campo quer dizer que tem linha preenchida inicando serviço. Quano 1 tem preenchido, quando zero não tem nada.
</text>
  </threadedComment>
  <threadedComment ref="D53" dT="2023-07-20T17:36:38.00" personId="{301C5B3F-6FC0-4F84-AF85-634639713B45}" id="{99F58206-7131-44F3-B568-787AF042560A}">
    <text xml:space="preserve">O número 1 neste campo quer dizer que tem linha preenchida inicando serviço. Quano 1 tem preenchido, quando zero não tem nada.
</text>
  </threadedComment>
  <threadedComment ref="D54" dT="2023-07-20T17:36:38.00" personId="{301C5B3F-6FC0-4F84-AF85-634639713B45}" id="{9FD781ED-9DF6-4C77-BC8A-00FEDE5D1B6E}">
    <text xml:space="preserve">O número 1 neste campo quer dizer que tem linha preenchida inicando serviço. Quano 1 tem preenchido, quando zero não tem nada.
</text>
  </threadedComment>
  <threadedComment ref="D57" dT="2023-07-20T17:36:38.00" personId="{301C5B3F-6FC0-4F84-AF85-634639713B45}" id="{91D07E47-6285-4BD9-81D8-422CFE863516}">
    <text xml:space="preserve">O número 1 neste campo quer dizer que tem linha preenchida inicando serviço. Quano 1 tem preenchido, quando zero não tem nada.
</text>
  </threadedComment>
  <threadedComment ref="D58" dT="2023-07-20T17:36:38.00" personId="{301C5B3F-6FC0-4F84-AF85-634639713B45}" id="{F4115C26-AF1D-4261-A00A-D9E6CF7A5E1C}">
    <text xml:space="preserve">O número 1 neste campo quer dizer que tem linha preenchida inicando serviço. Quano 1 tem preenchido, quando zero não tem nada.
</text>
  </threadedComment>
  <threadedComment ref="D59" dT="2023-07-20T17:36:38.00" personId="{301C5B3F-6FC0-4F84-AF85-634639713B45}" id="{EAD8E675-FC6D-46A4-9EFA-886FDB8353A4}">
    <text xml:space="preserve">O número 1 neste campo quer dizer que tem linha preenchida inicando serviço. Quano 1 tem preenchido, quando zero não tem nada.
</text>
  </threadedComment>
  <threadedComment ref="D60" dT="2023-07-20T17:36:38.00" personId="{301C5B3F-6FC0-4F84-AF85-634639713B45}" id="{4C760706-3A41-4C05-A517-DD660028CC68}">
    <text xml:space="preserve">O número 1 neste campo quer dizer que tem linha preenchida inicando serviço. Quano 1 tem preenchido, quando zero não tem nada.
</text>
  </threadedComment>
  <threadedComment ref="D61" dT="2023-07-20T17:36:38.00" personId="{301C5B3F-6FC0-4F84-AF85-634639713B45}" id="{774815E0-6FF6-42E9-9A8B-678C1811D8BC}">
    <text xml:space="preserve">O número 1 neste campo quer dizer que tem linha preenchida inicando serviço. Quano 1 tem preenchido, quando zero não tem nada.
</text>
  </threadedComment>
  <threadedComment ref="D62" dT="2023-07-20T17:36:38.00" personId="{301C5B3F-6FC0-4F84-AF85-634639713B45}" id="{099C32C7-278B-4849-B887-BAF93FCBA50A}">
    <text xml:space="preserve">O número 1 neste campo quer dizer que tem linha preenchida inicando serviço. Quano 1 tem preenchido, quando zero não tem nada.
</text>
  </threadedComment>
  <threadedComment ref="D63" dT="2023-07-20T17:36:38.00" personId="{301C5B3F-6FC0-4F84-AF85-634639713B45}" id="{6A639310-848F-4145-811D-792D5BB6B1DF}">
    <text xml:space="preserve">O número 1 neste campo quer dizer que tem linha preenchida inicando serviço. Quano 1 tem preenchido, quando zero não tem nada.
</text>
  </threadedComment>
  <threadedComment ref="D64" dT="2023-07-20T17:36:38.00" personId="{301C5B3F-6FC0-4F84-AF85-634639713B45}" id="{F74C6EA8-2C3E-4246-B8DE-4448B07FBE1B}">
    <text xml:space="preserve">O número 1 neste campo quer dizer que tem linha preenchida inicando serviço. Quano 1 tem preenchido, quando zero não tem nada.
</text>
  </threadedComment>
  <threadedComment ref="D67" dT="2023-07-20T17:36:38.00" personId="{301C5B3F-6FC0-4F84-AF85-634639713B45}" id="{20743276-826E-482F-8678-B32D8EED8494}">
    <text xml:space="preserve">O número 1 neste campo quer dizer que tem linha preenchida inicando serviço. Quano 1 tem preenchido, quando zero não tem nada.
</text>
  </threadedComment>
  <threadedComment ref="D68" dT="2023-07-20T17:36:38.00" personId="{301C5B3F-6FC0-4F84-AF85-634639713B45}" id="{244CD9F5-F3E0-4AF8-BF8F-4AB024873843}">
    <text xml:space="preserve">O número 1 neste campo quer dizer que tem linha preenchida inicando serviço. Quano 1 tem preenchido, quando zero não tem nada.
</text>
  </threadedComment>
  <threadedComment ref="D70" dT="2023-07-20T17:36:38.00" personId="{301C5B3F-6FC0-4F84-AF85-634639713B45}" id="{6401FE69-6F24-45DB-AB38-2E502CB9A210}">
    <text xml:space="preserve">O número 1 neste campo quer dizer que tem linha preenchida inicando serviço. Quano 1 tem preenchido, quando zero não tem nada.
</text>
  </threadedComment>
  <threadedComment ref="D71" dT="2023-07-20T17:36:38.00" personId="{301C5B3F-6FC0-4F84-AF85-634639713B45}" id="{C5DE1C54-4D25-4930-9BD6-C1433DF65439}">
    <text xml:space="preserve">O número 1 neste campo quer dizer que tem linha preenchida inicando serviço. Quano 1 tem preenchido, quando zero não tem nada.
</text>
  </threadedComment>
  <threadedComment ref="D73" dT="2023-07-20T17:36:38.00" personId="{301C5B3F-6FC0-4F84-AF85-634639713B45}" id="{A816B6A0-3847-43C5-8080-1BF5466EE736}">
    <text xml:space="preserve">O número 1 neste campo quer dizer que tem linha preenchida inicando serviço. Quano 1 tem preenchido, quando zero não tem nada.
</text>
  </threadedComment>
  <threadedComment ref="D74" dT="2023-07-20T17:36:38.00" personId="{301C5B3F-6FC0-4F84-AF85-634639713B45}" id="{334FDE73-CC58-4338-8ED0-B3B4F59B3B3E}">
    <text xml:space="preserve">O número 1 neste campo quer dizer que tem linha preenchida inicando serviço. Quano 1 tem preenchido, quando zero não tem nada.
</text>
  </threadedComment>
  <threadedComment ref="D76" dT="2023-07-20T17:36:38.00" personId="{301C5B3F-6FC0-4F84-AF85-634639713B45}" id="{CD8A722D-2D9A-4630-97D4-D736012780D8}">
    <text xml:space="preserve">O número 1 neste campo quer dizer que tem linha preenchida inicando serviço. Quano 1 tem preenchido, quando zero não tem nada.
</text>
  </threadedComment>
  <threadedComment ref="D77" dT="2023-07-20T17:36:38.00" personId="{301C5B3F-6FC0-4F84-AF85-634639713B45}" id="{ED880CC6-B267-4507-9233-2704DAA2CA7F}">
    <text xml:space="preserve">O número 1 neste campo quer dizer que tem linha preenchida inicando serviço. Quano 1 tem preenchido, quando zero não tem nada.
</text>
  </threadedComment>
  <threadedComment ref="D79" dT="2023-07-20T17:36:38.00" personId="{301C5B3F-6FC0-4F84-AF85-634639713B45}" id="{ABB9A695-D0E4-405F-9DA3-3DF411AC1C2E}">
    <text xml:space="preserve">O número 1 neste campo quer dizer que tem linha preenchida inicando serviço. Quano 1 tem preenchido, quando zero não tem nada.
</text>
  </threadedComment>
  <threadedComment ref="D80" dT="2023-07-20T17:36:38.00" personId="{301C5B3F-6FC0-4F84-AF85-634639713B45}" id="{AA0F6869-4698-4825-85C8-236296EB55B6}">
    <text xml:space="preserve">O número 1 neste campo quer dizer que tem linha preenchida inicando serviço. Quano 1 tem preenchido, quando zero não tem nada.
</text>
  </threadedComment>
  <threadedComment ref="D82" dT="2023-07-20T17:36:38.00" personId="{301C5B3F-6FC0-4F84-AF85-634639713B45}" id="{0335F0A5-520E-4BD8-B9D7-906C5216F7F0}">
    <text xml:space="preserve">O número 1 neste campo quer dizer que tem linha preenchida inicando serviço. Quano 1 tem preenchido, quando zero não tem nada.
</text>
  </threadedComment>
  <threadedComment ref="D83" dT="2023-07-20T17:36:38.00" personId="{301C5B3F-6FC0-4F84-AF85-634639713B45}" id="{DAFE31EC-4564-47F4-ADD6-DEB770CB825F}">
    <text xml:space="preserve">O número 1 neste campo quer dizer que tem linha preenchida inicando serviço. Quano 1 tem preenchido, quando zero não tem nada.
</text>
  </threadedComment>
  <threadedComment ref="D86" dT="2023-07-20T17:36:38.00" personId="{301C5B3F-6FC0-4F84-AF85-634639713B45}" id="{452907A5-EE7E-4B90-B3B0-EFAA48DBF2F1}">
    <text xml:space="preserve">O número 1 neste campo quer dizer que tem linha preenchida inicando serviço. Quano 1 tem preenchido, quando zero não tem nada.
</text>
  </threadedComment>
  <threadedComment ref="D87" dT="2023-07-20T17:36:38.00" personId="{301C5B3F-6FC0-4F84-AF85-634639713B45}" id="{B538E1AB-8B27-4B72-BAE0-8E49853F97EC}">
    <text xml:space="preserve">O número 1 neste campo quer dizer que tem linha preenchida inicando serviço. Quano 1 tem preenchido, quando zero não tem nada.
</text>
  </threadedComment>
  <threadedComment ref="D89" dT="2023-07-20T17:36:38.00" personId="{301C5B3F-6FC0-4F84-AF85-634639713B45}" id="{0F351787-5C4F-4971-8774-A5A21D6A5B82}">
    <text xml:space="preserve">O número 1 neste campo quer dizer que tem linha preenchida inicando serviço. Quano 1 tem preenchido, quando zero não tem nada.
</text>
  </threadedComment>
  <threadedComment ref="D90" dT="2023-07-20T17:36:38.00" personId="{301C5B3F-6FC0-4F84-AF85-634639713B45}" id="{AC6542CA-A00C-4020-B640-FEF0DA637C0A}">
    <text xml:space="preserve">O número 1 neste campo quer dizer que tem linha preenchida inicando serviço. Quano 1 tem preenchido, quando zero não tem nada.
</text>
  </threadedComment>
  <threadedComment ref="D92" dT="2023-07-20T17:36:38.00" personId="{301C5B3F-6FC0-4F84-AF85-634639713B45}" id="{FEA3D2C7-519C-4BFC-A291-91CB7E883032}">
    <text xml:space="preserve">O número 1 neste campo quer dizer que tem linha preenchida inicando serviço. Quano 1 tem preenchido, quando zero não tem nada.
</text>
  </threadedComment>
  <threadedComment ref="D93" dT="2023-07-20T17:36:38.00" personId="{301C5B3F-6FC0-4F84-AF85-634639713B45}" id="{3803B9E5-93BE-44F4-9F6A-943C56B7F740}">
    <text xml:space="preserve">O número 1 neste campo quer dizer que tem linha preenchida inicando serviço. Quano 1 tem preenchido, quando zero não tem nada.
</text>
  </threadedComment>
  <threadedComment ref="D95" dT="2023-07-20T17:36:38.00" personId="{301C5B3F-6FC0-4F84-AF85-634639713B45}" id="{EBBEAFE2-253E-441A-8966-A843C9BCB6DA}">
    <text xml:space="preserve">O número 1 neste campo quer dizer que tem linha preenchida inicando serviço. Quano 1 tem preenchido, quando zero não tem nada.
</text>
  </threadedComment>
  <threadedComment ref="D96" dT="2023-07-20T17:36:38.00" personId="{301C5B3F-6FC0-4F84-AF85-634639713B45}" id="{6A5592E3-638A-4A20-8613-A802C249BC0E}">
    <text xml:space="preserve">O número 1 neste campo quer dizer que tem linha preenchida inicando serviço. Quano 1 tem preenchido, quando zero não tem nada.
</text>
  </threadedComment>
  <threadedComment ref="D99" dT="2023-07-20T17:36:38.00" personId="{301C5B3F-6FC0-4F84-AF85-634639713B45}" id="{A3CA7F83-0111-46F6-A57A-CE99A4E8255B}">
    <text xml:space="preserve">O número 1 neste campo quer dizer que tem linha preenchida inicando serviço. Quano 1 tem preenchido, quando zero não tem nada.
</text>
  </threadedComment>
  <threadedComment ref="D100" dT="2023-07-20T17:36:38.00" personId="{301C5B3F-6FC0-4F84-AF85-634639713B45}" id="{0CFE7723-D107-4355-95EE-278C65B0601B}">
    <text xml:space="preserve">O número 1 neste campo quer dizer que tem linha preenchida inicando serviço. Quano 1 tem preenchido, quando zero não tem nada.
</text>
  </threadedComment>
  <threadedComment ref="D101" dT="2023-07-20T17:36:38.00" personId="{301C5B3F-6FC0-4F84-AF85-634639713B45}" id="{E6462C44-E060-41AB-9203-25BD7F8FFD0C}">
    <text xml:space="preserve">O número 1 neste campo quer dizer que tem linha preenchida inicando serviço. Quano 1 tem preenchido, quando zero não tem nada.
</text>
  </threadedComment>
  <threadedComment ref="D103" dT="2023-07-20T17:36:38.00" personId="{301C5B3F-6FC0-4F84-AF85-634639713B45}" id="{C95B575E-F3F3-4D82-B778-D56E37C6B768}">
    <text xml:space="preserve">O número 1 neste campo quer dizer que tem linha preenchida inicando serviço. Quano 1 tem preenchido, quando zero não tem nada.
</text>
  </threadedComment>
  <threadedComment ref="D104" dT="2023-07-20T17:36:38.00" personId="{301C5B3F-6FC0-4F84-AF85-634639713B45}" id="{5ABA6E5B-7163-42E3-A65C-4098AC00F93A}">
    <text xml:space="preserve">O número 1 neste campo quer dizer que tem linha preenchida inicando serviço. Quano 1 tem preenchido, quando zero não tem nada.
</text>
  </threadedComment>
  <threadedComment ref="D105" dT="2023-07-20T17:36:38.00" personId="{301C5B3F-6FC0-4F84-AF85-634639713B45}" id="{08D0D86A-B567-45A7-A318-4FBAEA9E2FCC}">
    <text xml:space="preserve">O número 1 neste campo quer dizer que tem linha preenchida inicando serviço. Quano 1 tem preenchido, quando zero não tem nada.
</text>
  </threadedComment>
  <threadedComment ref="D106" dT="2023-07-20T17:36:38.00" personId="{301C5B3F-6FC0-4F84-AF85-634639713B45}" id="{13BE2D19-D93A-4CCF-BF30-DAEA4619CCD7}">
    <text xml:space="preserve">O número 1 neste campo quer dizer que tem linha preenchida inicando serviço. Quano 1 tem preenchido, quando zero não tem nada.
</text>
  </threadedComment>
  <threadedComment ref="D107" dT="2023-07-20T17:36:38.00" personId="{301C5B3F-6FC0-4F84-AF85-634639713B45}" id="{C7A6EFDD-DE29-44C9-9388-4503BDAC8F57}">
    <text xml:space="preserve">O número 1 neste campo quer dizer que tem linha preenchida inicando serviço. Quano 1 tem preenchido, quando zero não tem nada.
</text>
  </threadedComment>
  <threadedComment ref="D108" dT="2023-07-20T17:36:38.00" personId="{301C5B3F-6FC0-4F84-AF85-634639713B45}" id="{2BC5F38D-B765-4814-8EE8-04F92919D530}">
    <text xml:space="preserve">O número 1 neste campo quer dizer que tem linha preenchida inicando serviço. Quano 1 tem preenchido, quando zero não tem nada.
</text>
  </threadedComment>
  <threadedComment ref="D110" dT="2023-07-20T17:36:38.00" personId="{301C5B3F-6FC0-4F84-AF85-634639713B45}" id="{E20EC0CB-CB2D-4623-B9BA-78AD05C10A3D}">
    <text xml:space="preserve">O número 1 neste campo quer dizer que tem linha preenchida inicando serviço. Quano 1 tem preenchido, quando zero não tem nada.
</text>
  </threadedComment>
  <threadedComment ref="D111" dT="2023-07-20T17:36:38.00" personId="{301C5B3F-6FC0-4F84-AF85-634639713B45}" id="{2BF75872-B305-435D-B5A5-021FE9496C93}">
    <text xml:space="preserve">O número 1 neste campo quer dizer que tem linha preenchida inicando serviço. Quano 1 tem preenchido, quando zero não tem nada.
</text>
  </threadedComment>
  <threadedComment ref="D114" dT="2023-07-20T17:36:38.00" personId="{301C5B3F-6FC0-4F84-AF85-634639713B45}" id="{865AB33C-FCD5-4011-877D-27CF0B761090}">
    <text xml:space="preserve">O número 1 neste campo quer dizer que tem linha preenchida inicando serviço. Quano 1 tem preenchido, quando zero não tem nada.
</text>
  </threadedComment>
  <threadedComment ref="D115" dT="2023-07-20T17:36:38.00" personId="{301C5B3F-6FC0-4F84-AF85-634639713B45}" id="{6F5BD6ED-184D-46F5-B4CE-63E50DAFBF76}">
    <text xml:space="preserve">O número 1 neste campo quer dizer que tem linha preenchida inicando serviço. Quano 1 tem preenchido, quando zero não tem nada.
</text>
  </threadedComment>
  <threadedComment ref="D116" dT="2023-07-20T17:36:38.00" personId="{301C5B3F-6FC0-4F84-AF85-634639713B45}" id="{60478E01-970A-4978-A89F-55B66B928F03}">
    <text xml:space="preserve">O número 1 neste campo quer dizer que tem linha preenchida inicando serviço. Quano 1 tem preenchido, quando zero não tem nada.
</text>
  </threadedComment>
  <threadedComment ref="D118" dT="2023-07-20T17:36:38.00" personId="{301C5B3F-6FC0-4F84-AF85-634639713B45}" id="{B8220CA2-0E79-4BD2-8E50-54395F3CCC96}">
    <text xml:space="preserve">O número 1 neste campo quer dizer que tem linha preenchida inicando serviço. Quano 1 tem preenchido, quando zero não tem nada.
</text>
  </threadedComment>
  <threadedComment ref="D119" dT="2023-07-20T17:36:38.00" personId="{301C5B3F-6FC0-4F84-AF85-634639713B45}" id="{D7162F5E-8DE0-45DC-97BE-F2F3D784624E}">
    <text xml:space="preserve">O número 1 neste campo quer dizer que tem linha preenchida inicando serviço. Quano 1 tem preenchido, quando zero não tem nada.
</text>
  </threadedComment>
  <threadedComment ref="D121" dT="2023-07-20T17:36:38.00" personId="{301C5B3F-6FC0-4F84-AF85-634639713B45}" id="{CF5B3551-FFDE-4892-96C6-3B0FE71EEBB6}">
    <text xml:space="preserve">O número 1 neste campo quer dizer que tem linha preenchida inicando serviço. Quano 1 tem preenchido, quando zero não tem nada.
</text>
  </threadedComment>
  <threadedComment ref="D122" dT="2023-07-20T17:36:38.00" personId="{301C5B3F-6FC0-4F84-AF85-634639713B45}" id="{D92587C1-7F20-4CC5-B648-AA84081249D8}">
    <text xml:space="preserve">O número 1 neste campo quer dizer que tem linha preenchida inicando serviço. Quano 1 tem preenchido, quando zero não tem nada.
</text>
  </threadedComment>
  <threadedComment ref="D124" dT="2023-07-20T17:36:38.00" personId="{301C5B3F-6FC0-4F84-AF85-634639713B45}" id="{87854FB0-7AED-4E10-978E-3FDCC48A7B02}">
    <text xml:space="preserve">O número 1 neste campo quer dizer que tem linha preenchida inicando serviço. Quano 1 tem preenchido, quando zero não tem nada.
</text>
  </threadedComment>
  <threadedComment ref="D125" dT="2023-07-20T17:36:38.00" personId="{301C5B3F-6FC0-4F84-AF85-634639713B45}" id="{52F70545-1458-4EAB-AED6-ADAD4FA9AADD}">
    <text xml:space="preserve">O número 1 neste campo quer dizer que tem linha preenchida inicando serviço. Quano 1 tem preenchido, quando zero não tem nada.
</text>
  </threadedComment>
  <threadedComment ref="D136" dT="2023-07-20T17:36:38.00" personId="{301C5B3F-6FC0-4F84-AF85-634639713B45}" id="{B16E8E63-C113-4EF5-8A23-41ED384BE0FE}">
    <text xml:space="preserve">O número 1 neste campo quer dizer que tem linha preenchida inicando serviço. Quano 1 tem preenchido, quando zero não tem nada.
</text>
  </threadedComment>
  <threadedComment ref="D137" dT="2023-07-20T17:36:38.00" personId="{301C5B3F-6FC0-4F84-AF85-634639713B45}" id="{711FE06C-8063-4690-8097-27D7B63D5308}">
    <text xml:space="preserve">O número 1 neste campo quer dizer que tem linha preenchida inicando serviço. Quano 1 tem preenchido, quando zero não tem nada.
</text>
  </threadedComment>
  <threadedComment ref="D139" dT="2023-07-20T17:36:38.00" personId="{301C5B3F-6FC0-4F84-AF85-634639713B45}" id="{0613BB58-9A43-4594-B76E-4ADD41B8ADC8}">
    <text xml:space="preserve">O número 1 neste campo quer dizer que tem linha preenchida inicando serviço. Quano 1 tem preenchido, quando zero não tem nada.
</text>
  </threadedComment>
  <threadedComment ref="D140" dT="2023-07-20T17:36:38.00" personId="{301C5B3F-6FC0-4F84-AF85-634639713B45}" id="{02B792B3-F60B-4170-AADC-6E37AED8C7B1}">
    <text xml:space="preserve">O número 1 neste campo quer dizer que tem linha preenchida inicando serviço. Quano 1 tem preenchido, quando zero não tem nada.
</text>
  </threadedComment>
  <threadedComment ref="D141" dT="2023-07-20T17:36:38.00" personId="{301C5B3F-6FC0-4F84-AF85-634639713B45}" id="{87C65A76-5E49-4B24-ADD1-A3105E4C86DE}">
    <text xml:space="preserve">O número 1 neste campo quer dizer que tem linha preenchida inicando serviço. Quano 1 tem preenchido, quando zero não tem nada.
</text>
  </threadedComment>
  <threadedComment ref="D142" dT="2023-07-20T17:36:38.00" personId="{301C5B3F-6FC0-4F84-AF85-634639713B45}" id="{42DD335C-DC46-462A-9462-BC2B185FC4C7}">
    <text xml:space="preserve">O número 1 neste campo quer dizer que tem linha preenchida inicando serviço. Quano 1 tem preenchido, quando zero não tem nada.
</text>
  </threadedComment>
  <threadedComment ref="D145" dT="2023-07-20T17:36:38.00" personId="{301C5B3F-6FC0-4F84-AF85-634639713B45}" id="{50063D73-EF8E-4FEC-A949-A08D485D5227}">
    <text xml:space="preserve">O número 1 neste campo quer dizer que tem linha preenchida inicando serviço. Quano 1 tem preenchido, quando zero não tem nada.
</text>
  </threadedComment>
  <threadedComment ref="D146" dT="2023-07-20T17:36:38.00" personId="{301C5B3F-6FC0-4F84-AF85-634639713B45}" id="{443EE67E-45C0-4498-A6CC-D822BBAE7AEA}">
    <text xml:space="preserve">O número 1 neste campo quer dizer que tem linha preenchida inicando serviço. Quano 1 tem preenchido, quando zero não tem nada.
</text>
  </threadedComment>
  <threadedComment ref="D148" dT="2023-07-20T17:36:38.00" personId="{301C5B3F-6FC0-4F84-AF85-634639713B45}" id="{EAB486E5-128E-47FA-ADE2-3BCFA6F5B203}">
    <text xml:space="preserve">O número 1 neste campo quer dizer que tem linha preenchida inicando serviço. Quano 1 tem preenchido, quando zero não tem nada.
</text>
  </threadedComment>
  <threadedComment ref="D149" dT="2023-07-20T17:36:38.00" personId="{301C5B3F-6FC0-4F84-AF85-634639713B45}" id="{A7ED163F-F11A-45EA-9267-B92E640BECF1}">
    <text xml:space="preserve">O número 1 neste campo quer dizer que tem linha preenchida inicando serviço. Quano 1 tem preenchido, quando zero não tem nada.
</text>
  </threadedComment>
  <threadedComment ref="D151" dT="2023-07-20T17:36:38.00" personId="{301C5B3F-6FC0-4F84-AF85-634639713B45}" id="{5DD510D8-20A2-495F-9BC8-0C2E4D8EB404}">
    <text xml:space="preserve">O número 1 neste campo quer dizer que tem linha preenchida inicando serviço. Quano 1 tem preenchido, quando zero não tem nada.
</text>
  </threadedComment>
  <threadedComment ref="AG151" dT="2023-11-27T19:04:39.95" personId="{301C5B3F-6FC0-4F84-AF85-634639713B45}" id="{831A2869-A88B-4A79-A254-855432A98934}">
    <text>SÃO 8 TUNEIS COM MÉDIA DE 800 METROS. EM TORNO DE 7 KM O TOTAL.</text>
  </threadedComment>
  <threadedComment ref="AQ151" dT="2023-11-24T19:10:16.48" personId="{301C5B3F-6FC0-4F84-AF85-634639713B45}" id="{BBE175AB-9F83-4259-AF5A-BFF391EC0298}">
    <text xml:space="preserve">Contorno de Florianópolis, em pista dupla, com 47,33 km em cada sentido (total de 94,66 km), a ser executado do 7º ao 12º ano. </text>
  </threadedComment>
  <threadedComment ref="AT151" dT="2023-11-17T14:53:37.82" personId="{301C5B3F-6FC0-4F84-AF85-634639713B45}" id="{FEA6D3CB-19EB-49CA-A885-CFED80D85D50}">
    <text>Trata-se de duplicação do contorno. Então o custo passou a ser de duplicação. DEVE CONSIDERAR o túnel lá em OAE.
Na fórmula foi multiplicado por 1,5 por que o custo inicial estava em 175 mi. Como a media da segunda etapa é da ordem de 4 vezes mais, o valor chega a 700 mi</text>
  </threadedComment>
  <threadedComment ref="AW151" dT="2023-11-17T14:53:37.82" personId="{301C5B3F-6FC0-4F84-AF85-634639713B45}" id="{7E08F789-E6B2-4860-8F6E-82425FA6DF4C}">
    <text xml:space="preserve">Trata-se de duplicação do contorno. Então o custo passou a ser de duplicação. DEVE CONSIDERAR o túnel lá em OAE.
</text>
  </threadedComment>
  <threadedComment ref="AJ152" dT="2023-11-24T19:58:03.17" personId="{301C5B3F-6FC0-4F84-AF85-634639713B45}" id="{8C7229BD-9FE1-4745-85FF-914253FDD659}">
    <text xml:space="preserve">Parcial foi colocado no valor de 20 mi Parcial foi colocado no valor de 20 mi
</text>
  </threadedComment>
  <threadedComment ref="AM152" dT="2023-11-24T19:58:03.17" personId="{301C5B3F-6FC0-4F84-AF85-634639713B45}" id="{445F9C91-FDF5-4E0F-9196-2235D4B757C6}">
    <text xml:space="preserve">Trevo completo
</text>
  </threadedComment>
  <threadedComment ref="AJ153" dT="2023-11-24T19:58:03.17" personId="{301C5B3F-6FC0-4F84-AF85-634639713B45}" id="{AE1A5B6E-623F-4643-B6DB-FC577445D58F}">
    <text xml:space="preserve">Trevo completo
</text>
  </threadedComment>
  <threadedComment ref="AM153" dT="2023-11-24T19:58:03.17" personId="{301C5B3F-6FC0-4F84-AF85-634639713B45}" id="{1B4358D0-5921-4979-9D81-CCD8B9BB9A54}">
    <text xml:space="preserve">Trevo completo
</text>
  </threadedComment>
  <threadedComment ref="AJ154" dT="2023-11-24T19:58:03.17" personId="{301C5B3F-6FC0-4F84-AF85-634639713B45}" id="{05F1082C-6C44-40B9-AB20-B1D7B3300B7D}">
    <text xml:space="preserve">Trevo completo
</text>
  </threadedComment>
  <threadedComment ref="AM154" dT="2023-11-24T19:58:03.17" personId="{301C5B3F-6FC0-4F84-AF85-634639713B45}" id="{60ED9294-3326-4066-93BB-E0E8214A5351}">
    <text xml:space="preserve">Trevo completo
</text>
  </threadedComment>
  <threadedComment ref="AJ155" dT="2023-11-24T19:58:03.17" personId="{301C5B3F-6FC0-4F84-AF85-634639713B45}" id="{FC9C0E76-44C5-4E94-918A-BFA15C988D2C}">
    <text xml:space="preserve">Trevo completo
</text>
  </threadedComment>
  <threadedComment ref="AM155" dT="2023-11-24T19:58:03.17" personId="{301C5B3F-6FC0-4F84-AF85-634639713B45}" id="{BEDBCA7C-233B-40DA-8CBA-B759B172C263}">
    <text xml:space="preserve">Trevo completo
</text>
  </threadedComment>
  <threadedComment ref="AJ156" dT="2023-11-24T19:58:03.17" personId="{301C5B3F-6FC0-4F84-AF85-634639713B45}" id="{83E6130C-13A2-476A-86EC-DA116C1A1F9A}">
    <text xml:space="preserve">Trevo completo
</text>
  </threadedComment>
  <threadedComment ref="AM156" dT="2023-11-24T19:58:03.17" personId="{301C5B3F-6FC0-4F84-AF85-634639713B45}" id="{63B5D026-92F1-4188-B20A-476F6334D8BC}">
    <text xml:space="preserve">Trevo completo
</text>
  </threadedComment>
  <threadedComment ref="AJ157" dT="2023-11-24T19:58:03.17" personId="{301C5B3F-6FC0-4F84-AF85-634639713B45}" id="{F4A3D87E-A338-4477-AEEF-B5CCACA040AF}">
    <text xml:space="preserve">Trevo completo
</text>
  </threadedComment>
  <threadedComment ref="AM157" dT="2023-11-24T19:58:03.17" personId="{301C5B3F-6FC0-4F84-AF85-634639713B45}" id="{DB749104-661D-4600-9DEE-14D5385B7F2B}">
    <text xml:space="preserve">Trevo completo
</text>
  </threadedComment>
  <threadedComment ref="AJ158" dT="2023-11-24T19:58:03.17" personId="{301C5B3F-6FC0-4F84-AF85-634639713B45}" id="{3C882636-FC08-4EE0-87E5-533BEE1619A4}">
    <text xml:space="preserve">Passagem Inferior
</text>
  </threadedComment>
  <threadedComment ref="AM158" dT="2023-11-24T19:58:03.17" personId="{301C5B3F-6FC0-4F84-AF85-634639713B45}" id="{EFC0948E-A59E-4F4E-952D-E3C35F428D12}">
    <text xml:space="preserve">Trevo completo
</text>
  </threadedComment>
  <threadedComment ref="AJ159" dT="2023-11-24T19:58:03.17" personId="{301C5B3F-6FC0-4F84-AF85-634639713B45}" id="{2EF4EF43-15AD-4F7C-A8B4-5D6DF05A9EBA}">
    <text xml:space="preserve">Passagem Inferior
</text>
  </threadedComment>
  <threadedComment ref="AM159" dT="2023-11-24T19:58:03.17" personId="{301C5B3F-6FC0-4F84-AF85-634639713B45}" id="{95730474-32BA-4E6E-97BA-12351095C062}">
    <text xml:space="preserve">Trevo completo
</text>
  </threadedComment>
  <threadedComment ref="AJ160" dT="2023-11-24T19:58:03.17" personId="{301C5B3F-6FC0-4F84-AF85-634639713B45}" id="{ADE7F4B0-CB43-4849-9F0C-582A5560DA6B}">
    <text xml:space="preserve">Passagem Inferior
</text>
  </threadedComment>
  <threadedComment ref="AM160" dT="2023-11-24T19:58:03.17" personId="{301C5B3F-6FC0-4F84-AF85-634639713B45}" id="{492ECCCB-C263-48CF-B81C-42932B06314F}">
    <text xml:space="preserve">Trevo completo
</text>
  </threadedComment>
  <threadedComment ref="AJ161" dT="2023-11-24T19:58:03.17" personId="{301C5B3F-6FC0-4F84-AF85-634639713B45}" id="{ADFD176C-70A4-4D17-8DA6-FBBE2F265816}">
    <text xml:space="preserve">Passagem Inferior
</text>
  </threadedComment>
  <threadedComment ref="AJ162" dT="2023-11-24T19:58:03.17" personId="{301C5B3F-6FC0-4F84-AF85-634639713B45}" id="{615977DB-CD7F-4E54-9E87-0A98DFDB858A}">
    <text xml:space="preserve">Passagem Inferior
</text>
  </threadedComment>
  <threadedComment ref="AJ163" dT="2023-11-24T19:58:03.17" personId="{301C5B3F-6FC0-4F84-AF85-634639713B45}" id="{09E256D5-BFCD-434F-825C-FF8BB0BC82D2}">
    <text xml:space="preserve">Passagem Inferior
</text>
  </threadedComment>
  <threadedComment ref="AM163" dT="2023-11-24T19:58:03.17" personId="{301C5B3F-6FC0-4F84-AF85-634639713B45}" id="{8F38AE91-B065-4394-A289-494D793E9658}">
    <text xml:space="preserve">Trevo completo
</text>
  </threadedComment>
  <threadedComment ref="AJ164" dT="2023-11-24T19:58:03.17" personId="{301C5B3F-6FC0-4F84-AF85-634639713B45}" id="{3F6EEA2E-6B39-4A5F-B059-6F14C15FFB57}">
    <text xml:space="preserve">Passagem Inferior
</text>
  </threadedComment>
  <threadedComment ref="AM164" dT="2023-11-24T19:58:03.17" personId="{301C5B3F-6FC0-4F84-AF85-634639713B45}" id="{87A4F052-F90F-4D51-A50C-88B7F4E27856}">
    <text xml:space="preserve">Trevo completo
</text>
  </threadedComment>
  <threadedComment ref="AJ165" dT="2023-11-24T19:58:03.17" personId="{301C5B3F-6FC0-4F84-AF85-634639713B45}" id="{1B76EF67-F011-4AB3-9D0D-67320F0DF91B}">
    <text xml:space="preserve">Passagem Inferior
</text>
  </threadedComment>
  <threadedComment ref="AM165" dT="2023-11-24T19:58:03.17" personId="{301C5B3F-6FC0-4F84-AF85-634639713B45}" id="{9F0061C6-829D-4FC6-848A-5FB3EC4786C0}">
    <text xml:space="preserve">Trevo completo
</text>
  </threadedComment>
  <threadedComment ref="AJ166" dT="2023-11-24T19:58:03.17" personId="{301C5B3F-6FC0-4F84-AF85-634639713B45}" id="{D2386074-04AB-48D2-8395-1948545CB221}">
    <text xml:space="preserve">Passagem Inferior
</text>
  </threadedComment>
  <threadedComment ref="AM166" dT="2023-11-24T19:58:03.17" personId="{301C5B3F-6FC0-4F84-AF85-634639713B45}" id="{7EEC68D7-5959-49C6-B882-A5DA4A66CC63}">
    <text xml:space="preserve">Trevo completo
</text>
  </threadedComment>
  <threadedComment ref="D167" dT="2023-07-20T17:36:38.00" personId="{301C5B3F-6FC0-4F84-AF85-634639713B45}" id="{BCCB0BBE-6388-41C4-BF8E-EAB4FD32BF3C}">
    <text xml:space="preserve">O número 1 neste campo quer dizer que tem linha preenchida inicando serviço. Quano 1 tem preenchido, quando zero não tem nada.
</text>
  </threadedComment>
  <threadedComment ref="AJ167" dT="2023-11-24T19:58:03.17" personId="{301C5B3F-6FC0-4F84-AF85-634639713B45}" id="{0A142D6E-FA74-4C5F-AFF3-09558E83A9B1}">
    <text xml:space="preserve">Passagem Inferior
</text>
  </threadedComment>
  <threadedComment ref="AM167" dT="2023-11-24T19:58:03.17" personId="{301C5B3F-6FC0-4F84-AF85-634639713B45}" id="{1DFDD7EC-D9A3-41FD-A466-5AF2D5A8A12A}">
    <text xml:space="preserve">Trevo completo
</text>
  </threadedComment>
  <threadedComment ref="AJ168" dT="2023-11-24T19:58:03.17" personId="{301C5B3F-6FC0-4F84-AF85-634639713B45}" id="{865BDF27-C4A8-4E42-B20F-6067B3F5EEE6}">
    <text xml:space="preserve">Passagem Inferior
</text>
  </threadedComment>
  <threadedComment ref="AM168" dT="2023-11-24T19:58:03.17" personId="{301C5B3F-6FC0-4F84-AF85-634639713B45}" id="{C4464D4F-F18C-471A-8A16-8CAB48BA17E6}">
    <text xml:space="preserve">Trevo completo
</text>
  </threadedComment>
  <threadedComment ref="D169" dT="2023-07-20T17:36:38.00" personId="{301C5B3F-6FC0-4F84-AF85-634639713B45}" id="{80FCDD61-F3A0-4471-9EB0-D0054F773C19}">
    <text xml:space="preserve">O número 1 neste campo quer dizer que tem linha preenchida inicando serviço. Quano 1 tem preenchido, quando zero não tem nada.
</text>
  </threadedComment>
  <threadedComment ref="AJ169" dT="2023-11-24T19:58:03.17" personId="{301C5B3F-6FC0-4F84-AF85-634639713B45}" id="{FBF15FCE-31A9-4809-8FAF-F273EAD70EDA}">
    <text xml:space="preserve">Passagem Inferior
</text>
  </threadedComment>
  <threadedComment ref="AM169" dT="2023-11-24T19:58:03.17" personId="{301C5B3F-6FC0-4F84-AF85-634639713B45}" id="{AF2D38AD-D51A-4952-900C-4EC688842A58}">
    <text xml:space="preserve">Trevo completo
</text>
  </threadedComment>
  <threadedComment ref="AJ170" dT="2023-11-24T19:58:03.17" personId="{301C5B3F-6FC0-4F84-AF85-634639713B45}" id="{97AEB70B-7BE8-4078-BF9E-439226CFA6D7}">
    <text xml:space="preserve">Passagem Inferior
</text>
  </threadedComment>
  <threadedComment ref="D171" dT="2023-07-20T17:36:38.00" personId="{301C5B3F-6FC0-4F84-AF85-634639713B45}" id="{AF8E9821-26B3-48DE-81DD-3DF5F34AA8E9}">
    <text xml:space="preserve">O número 1 neste campo quer dizer que tem linha preenchida inicando serviço. Quano 1 tem preenchido, quando zero não tem nada.
</text>
  </threadedComment>
  <threadedComment ref="AJ171" dT="2023-11-24T19:58:03.17" personId="{301C5B3F-6FC0-4F84-AF85-634639713B45}" id="{08CB6021-94B8-4C20-9D32-8D475559ED5E}">
    <text xml:space="preserve">Passagem Inferior
</text>
  </threadedComment>
  <threadedComment ref="D174" dT="2023-07-20T17:36:38.00" personId="{301C5B3F-6FC0-4F84-AF85-634639713B45}" id="{ACD9CD82-A113-4557-9259-273ED76A4D4A}">
    <text xml:space="preserve">O número 1 neste campo quer dizer que tem linha preenchida inicando serviço. Quano 1 tem preenchido, quando zero não tem nada.
</text>
  </threadedComment>
  <threadedComment ref="D175" dT="2023-07-20T17:36:38.00" personId="{301C5B3F-6FC0-4F84-AF85-634639713B45}" id="{E7D73052-B9B9-41EC-B69A-0CFCA14668C7}">
    <text xml:space="preserve">O número 1 neste campo quer dizer que tem linha preenchida inicando serviço. Quano 1 tem preenchido, quando zero não tem nada.
</text>
  </threadedComment>
  <threadedComment ref="D177" dT="2023-07-20T17:36:38.00" personId="{301C5B3F-6FC0-4F84-AF85-634639713B45}" id="{507C0232-C03E-4DCE-83D8-0ADBABBE2CB1}">
    <text xml:space="preserve">O número 1 neste campo quer dizer que tem linha preenchida inicando serviço. Quano 1 tem preenchido, quando zero não tem nada.
</text>
  </threadedComment>
  <threadedComment ref="D178" dT="2023-07-20T17:36:38.00" personId="{301C5B3F-6FC0-4F84-AF85-634639713B45}" id="{0377AA46-A6DD-4D7C-8D86-F3D2BD6CC77E}">
    <text xml:space="preserve">O número 1 neste campo quer dizer que tem linha preenchida inicando serviço. Quano 1 tem preenchido, quando zero não tem nada.
</text>
  </threadedComment>
  <threadedComment ref="D181" dT="2023-07-20T17:36:38.00" personId="{301C5B3F-6FC0-4F84-AF85-634639713B45}" id="{467833FB-3FF9-4BC8-811E-E54EB506B25F}">
    <text xml:space="preserve">O número 1 neste campo quer dizer que tem linha preenchida inicando serviço. Quano 1 tem preenchido, quando zero não tem nada.
</text>
  </threadedComment>
  <threadedComment ref="D182" dT="2023-07-20T17:36:38.00" personId="{301C5B3F-6FC0-4F84-AF85-634639713B45}" id="{C0456A15-7DC9-428B-B7EC-6F3257A5AEE5}">
    <text xml:space="preserve">O número 1 neste campo quer dizer que tem linha preenchida inicando serviço. Quano 1 tem preenchido, quando zero não tem nada.
</text>
  </threadedComment>
  <threadedComment ref="D184" dT="2023-07-20T17:36:38.00" personId="{301C5B3F-6FC0-4F84-AF85-634639713B45}" id="{836B155A-C990-4EB6-BAC3-195727BC2F41}">
    <text xml:space="preserve">O número 1 neste campo quer dizer que tem linha preenchida inicando serviço. Quano 1 tem preenchido, quando zero não tem nada.
</text>
  </threadedComment>
  <threadedComment ref="AJ184" dT="2023-11-24T19:58:03.17" personId="{301C5B3F-6FC0-4F84-AF85-634639713B45}" id="{E920FDDD-7109-48D0-92F9-A5E12C7DEC6E}">
    <text xml:space="preserve">Parcial foi colocado no valor de 20 mi Parcial foi colocado no valor de 20 mi
</text>
  </threadedComment>
  <threadedComment ref="AM184" dT="2023-11-24T19:58:03.17" personId="{301C5B3F-6FC0-4F84-AF85-634639713B45}" id="{108795DF-D335-4464-B9FE-08996C1B8F8B}">
    <text xml:space="preserve">Trevo completo
</text>
  </threadedComment>
  <threadedComment ref="D185" dT="2023-07-20T17:36:38.00" personId="{301C5B3F-6FC0-4F84-AF85-634639713B45}" id="{C940E486-CD66-4274-AF09-BDAF5C3DF7A3}">
    <text xml:space="preserve">O número 1 neste campo quer dizer que tem linha preenchida inicando serviço. Quano 1 tem preenchido, quando zero não tem nada.
</text>
  </threadedComment>
  <threadedComment ref="D188" dT="2023-07-20T17:36:38.00" personId="{301C5B3F-6FC0-4F84-AF85-634639713B45}" id="{9BBBD8DB-1F97-42E1-B7A0-66C896D408AC}">
    <text xml:space="preserve">O número 1 neste campo quer dizer que tem linha preenchida inicando serviço. Quano 1 tem preenchido, quando zero não tem nada.
</text>
  </threadedComment>
  <threadedComment ref="Z188" dT="2023-11-29T14:52:22.37" personId="{301C5B3F-6FC0-4F84-AF85-634639713B45}" id="{CEC7294B-BC67-4332-A5D2-6363B24FA69E}">
    <text>Pista de Serra</text>
  </threadedComment>
  <threadedComment ref="AG188" dT="2023-11-30T18:49:07.92" personId="{301C5B3F-6FC0-4F84-AF85-634639713B45}" id="{1002153A-5E85-44D7-B636-8B4D7DD7D541}">
    <text>São 3 trevos em localização a denir</text>
  </threadedComment>
  <threadedComment ref="AJ188" dT="2023-11-24T19:58:03.17" personId="{301C5B3F-6FC0-4F84-AF85-634639713B45}" id="{6489005B-BCE0-49AE-BE12-BB9180F5A8D1}">
    <text xml:space="preserve">Trevo completo. São 3 trevos em localização a definir
</text>
  </threadedComment>
  <threadedComment ref="D189" dT="2023-07-20T17:36:38.00" personId="{301C5B3F-6FC0-4F84-AF85-634639713B45}" id="{6DC8D001-B128-4493-9E72-0EF0AE130AB2}">
    <text xml:space="preserve">O número 1 neste campo quer dizer que tem linha preenchida inicando serviço. Quano 1 tem preenchido, quando zero não tem nada.
</text>
  </threadedComment>
  <threadedComment ref="Z189" dT="2023-11-29T14:52:22.37" personId="{301C5B3F-6FC0-4F84-AF85-634639713B45}" id="{15573CCF-3CB4-48EF-A160-EF48C2DC28B0}">
    <text>Pista de Serra</text>
  </threadedComment>
  <threadedComment ref="AJ189" dT="2023-11-24T19:58:03.17" personId="{301C5B3F-6FC0-4F84-AF85-634639713B45}" id="{DFB7AFB9-7395-4210-B45F-BE6409A0B51A}">
    <text xml:space="preserve">Passagem Inferior
</text>
  </threadedComment>
  <threadedComment ref="D190" dT="2023-07-20T17:36:38.00" personId="{301C5B3F-6FC0-4F84-AF85-634639713B45}" id="{939BCF9E-525C-49C5-A51C-3DF54AAB2F8F}">
    <text xml:space="preserve">O número 1 neste campo quer dizer que tem linha preenchida inicando serviço. Quano 1 tem preenchido, quando zero não tem nada.
</text>
  </threadedComment>
  <threadedComment ref="AJ190" dT="2023-11-24T19:58:03.17" personId="{301C5B3F-6FC0-4F84-AF85-634639713B45}" id="{9E80322A-CEAB-4ABA-948A-0E0F1D972638}">
    <text xml:space="preserve">Parcial foi colocado no valor de 20 mi Parcial foi colocado no valor de 20 mi
</text>
  </threadedComment>
  <threadedComment ref="D191" dT="2023-07-20T17:36:38.00" personId="{301C5B3F-6FC0-4F84-AF85-634639713B45}" id="{FFC3098A-91EC-4777-A845-9DA2971E5C5D}">
    <text xml:space="preserve">O número 1 neste campo quer dizer que tem linha preenchida inicando serviço. Quano 1 tem preenchido, quando zero não tem nada.
</text>
  </threadedComment>
  <threadedComment ref="AJ191" dT="2023-11-24T19:58:03.17" personId="{301C5B3F-6FC0-4F84-AF85-634639713B45}" id="{AD3A24FC-D2F0-4E06-A71A-46E4E8ED7CE6}">
    <text xml:space="preserve">Parcial foi colocado no valor de 20 mi Parcial foi colocado no valor de 20 mi
</text>
  </threadedComment>
  <threadedComment ref="D192" dT="2023-07-20T17:36:38.00" personId="{301C5B3F-6FC0-4F84-AF85-634639713B45}" id="{80C922BE-2602-4F90-92DA-CB16B36082C3}">
    <text xml:space="preserve">O número 1 neste campo quer dizer que tem linha preenchida inicando serviço. Quano 1 tem preenchido, quando zero não tem nada.
</text>
  </threadedComment>
  <threadedComment ref="AJ192" dT="2023-11-24T19:58:03.17" personId="{301C5B3F-6FC0-4F84-AF85-634639713B45}" id="{50233B17-E87C-41B5-B921-20AB9B8609EE}">
    <text xml:space="preserve">Parcial foi colocado no valor de 20 mi Parcial foi colocado no valor de 20 mi
</text>
  </threadedComment>
  <threadedComment ref="D193" dT="2023-07-20T17:36:38.00" personId="{301C5B3F-6FC0-4F84-AF85-634639713B45}" id="{8C297726-9094-462F-B002-88019B7D8DF8}">
    <text xml:space="preserve">O número 1 neste campo quer dizer que tem linha preenchida inicando serviço. Quano 1 tem preenchido, quando zero não tem nada.
</text>
  </threadedComment>
  <threadedComment ref="AJ193" dT="2023-11-24T19:58:03.17" personId="{301C5B3F-6FC0-4F84-AF85-634639713B45}" id="{B868BCA6-17FB-4B69-9BC3-922DE5A2D0F9}">
    <text xml:space="preserve">Parcial foi colocado no valor de 20 mi Parcial foi colocado no valor de 20 mi
</text>
  </threadedComment>
  <threadedComment ref="D194" dT="2023-07-20T17:36:38.00" personId="{301C5B3F-6FC0-4F84-AF85-634639713B45}" id="{E4FB6901-5497-455D-9A71-0C8001C3BB98}">
    <text xml:space="preserve">O número 1 neste campo quer dizer que tem linha preenchida inicando serviço. Quano 1 tem preenchido, quando zero não tem nada.
</text>
  </threadedComment>
  <threadedComment ref="AJ194" dT="2023-11-24T19:58:03.17" personId="{301C5B3F-6FC0-4F84-AF85-634639713B45}" id="{4D49FE83-E45C-4721-BA4F-D1DCF2D7DADC}">
    <text xml:space="preserve">Parcial foi colocado no valor de 20 mi Parcial foi colocado no valor de 20 mi
</text>
  </threadedComment>
  <threadedComment ref="D195" dT="2023-07-20T17:36:38.00" personId="{301C5B3F-6FC0-4F84-AF85-634639713B45}" id="{BBA17CB8-782D-4433-8DE8-F268A654391F}">
    <text xml:space="preserve">O número 1 neste campo quer dizer que tem linha preenchida inicando serviço. Quano 1 tem preenchido, quando zero não tem nada.
</text>
  </threadedComment>
  <threadedComment ref="AJ195" dT="2023-11-24T19:58:03.17" personId="{301C5B3F-6FC0-4F84-AF85-634639713B45}" id="{67A0CEB1-0530-4F95-B9B2-29DCE4CBFDDC}">
    <text xml:space="preserve">Passagem Inferior
</text>
  </threadedComment>
  <threadedComment ref="AM195" dT="2023-11-24T19:58:03.17" personId="{301C5B3F-6FC0-4F84-AF85-634639713B45}" id="{275B8817-60ED-498C-BAED-19CCD4B26C97}">
    <text xml:space="preserve">Trevo completo
</text>
  </threadedComment>
  <threadedComment ref="D196" dT="2023-07-20T17:36:38.00" personId="{301C5B3F-6FC0-4F84-AF85-634639713B45}" id="{11390CC7-89F8-4DF8-B9DD-F23EBA319434}">
    <text xml:space="preserve">O número 1 neste campo quer dizer que tem linha preenchida inicando serviço. Quano 1 tem preenchido, quando zero não tem nada.
</text>
  </threadedComment>
  <threadedComment ref="AJ196" dT="2023-11-24T19:58:03.17" personId="{301C5B3F-6FC0-4F84-AF85-634639713B45}" id="{F9309EAA-365E-4349-A030-7AA3C0AB3A0A}">
    <text xml:space="preserve">Passagem Inferior
</text>
  </threadedComment>
  <threadedComment ref="AM196" dT="2023-11-24T19:58:03.17" personId="{301C5B3F-6FC0-4F84-AF85-634639713B45}" id="{BFA5D60C-562B-41CF-87AE-2ABC151028F2}">
    <text xml:space="preserve">Trevo completo
</text>
  </threadedComment>
  <threadedComment ref="D199" dT="2023-07-20T17:36:38.00" personId="{301C5B3F-6FC0-4F84-AF85-634639713B45}" id="{C14CE595-996D-4709-AF68-EF6BB2121DFF}">
    <text xml:space="preserve">O número 1 neste campo quer dizer que tem linha preenchida inicando serviço. Quano 1 tem preenchido, quando zero não tem nada.
</text>
  </threadedComment>
  <threadedComment ref="Z199" dT="2023-11-29T14:52:22.37" personId="{301C5B3F-6FC0-4F84-AF85-634639713B45}" id="{11FFF4AB-8C51-4A10-98EB-AEED09032766}">
    <text>Pista de Serra</text>
  </threadedComment>
  <threadedComment ref="AJ199" dT="2023-11-24T19:58:03.17" personId="{301C5B3F-6FC0-4F84-AF85-634639713B45}" id="{1C65BBB5-126C-42B5-841F-7E1249E12C3D}">
    <text xml:space="preserve">Trevo completo
</text>
  </threadedComment>
  <threadedComment ref="D200" dT="2023-07-20T17:36:38.00" personId="{301C5B3F-6FC0-4F84-AF85-634639713B45}" id="{55831288-D584-43A0-9E7B-ADFA1B382324}">
    <text xml:space="preserve">O número 1 neste campo quer dizer que tem linha preenchida inicando serviço. Quano 1 tem preenchido, quando zero não tem nada.
</text>
  </threadedComment>
  <threadedComment ref="Z200" dT="2023-11-29T14:52:22.37" personId="{301C5B3F-6FC0-4F84-AF85-634639713B45}" id="{F30A8011-F5E9-432E-ACF1-909A51D040BD}">
    <text>Pista de Serra</text>
  </threadedComment>
  <threadedComment ref="AJ200" dT="2023-11-24T19:58:03.17" personId="{301C5B3F-6FC0-4F84-AF85-634639713B45}" id="{3DCC6B95-913E-49B6-97A7-7FA86B485F41}">
    <text xml:space="preserve">Parcial foi colocado no valor de 20 mi Parcial foi colocado no valor de 20 mi
</text>
  </threadedComment>
  <threadedComment ref="D203" dT="2023-07-20T17:36:38.00" personId="{301C5B3F-6FC0-4F84-AF85-634639713B45}" id="{62D00994-C996-475D-B7EB-113023A6DA79}">
    <text xml:space="preserve">O número 1 neste campo quer dizer que tem linha preenchida inicando serviço. Quano 1 tem preenchido, quando zero não tem nada.
</text>
  </threadedComment>
  <threadedComment ref="D204" dT="2023-07-20T17:36:38.00" personId="{301C5B3F-6FC0-4F84-AF85-634639713B45}" id="{BEE0BC67-5C00-40B6-875A-8BF0D469270B}">
    <text xml:space="preserve">O número 1 neste campo quer dizer que tem linha preenchida inicando serviço. Quano 1 tem preenchido, quando zero não tem nada.
</text>
  </threadedComment>
  <threadedComment ref="D206" dT="2023-07-20T17:36:38.00" personId="{301C5B3F-6FC0-4F84-AF85-634639713B45}" id="{1C120BE4-C605-4A18-8222-F8F479510F56}">
    <text xml:space="preserve">O número 1 neste campo quer dizer que tem linha preenchida inicando serviço. Quano 1 tem preenchido, quando zero não tem nada.
</text>
  </threadedComment>
  <threadedComment ref="D207" dT="2023-07-20T17:36:38.00" personId="{301C5B3F-6FC0-4F84-AF85-634639713B45}" id="{A8F2C9F8-F803-4194-BDED-7944395EEE01}">
    <text xml:space="preserve">O número 1 neste campo quer dizer que tem linha preenchida inicando serviço. Quano 1 tem preenchido, quando zero não tem nada.
</text>
  </threadedComment>
  <threadedComment ref="D209" dT="2023-07-20T17:36:38.00" personId="{301C5B3F-6FC0-4F84-AF85-634639713B45}" id="{A37232EC-FC49-4334-BFDC-6B452A0AFE21}">
    <text xml:space="preserve">O número 1 neste campo quer dizer que tem linha preenchida inicando serviço. Quano 1 tem preenchido, quando zero não tem nada.
</text>
  </threadedComment>
  <threadedComment ref="D210" dT="2023-07-20T17:36:38.00" personId="{301C5B3F-6FC0-4F84-AF85-634639713B45}" id="{2A7B7D61-6FA3-4BB8-BB23-E3EFDCA16442}">
    <text xml:space="preserve">O número 1 neste campo quer dizer que tem linha preenchida inicando serviço. Quano 1 tem preenchido, quando zero não tem nada.
</text>
  </threadedComment>
  <threadedComment ref="D212" dT="2023-07-20T17:36:38.00" personId="{301C5B3F-6FC0-4F84-AF85-634639713B45}" id="{149B70CA-7FC5-4F08-89E7-A7CCD01437AE}">
    <text xml:space="preserve">O número 1 neste campo quer dizer que tem linha preenchida inicando serviço. Quano 1 tem preenchido, quando zero não tem nada.
</text>
  </threadedComment>
  <threadedComment ref="D213" dT="2023-07-20T17:36:38.00" personId="{301C5B3F-6FC0-4F84-AF85-634639713B45}" id="{265F8290-031D-4DEC-9394-2E9E96486CCF}">
    <text xml:space="preserve">O número 1 neste campo quer dizer que tem linha preenchida inicando serviço. Quano 1 tem preenchido, quando zero não tem nada.
</text>
  </threadedComment>
  <threadedComment ref="D216" dT="2023-07-20T17:36:38.00" personId="{301C5B3F-6FC0-4F84-AF85-634639713B45}" id="{E0FBC652-89CE-45A8-8B6A-0CDB247A487F}">
    <text xml:space="preserve">O número 1 neste campo quer dizer que tem linha preenchida inicando serviço. Quano 1 tem preenchido, quando zero não tem nada.
</text>
  </threadedComment>
  <threadedComment ref="D217" dT="2023-07-20T17:36:38.00" personId="{301C5B3F-6FC0-4F84-AF85-634639713B45}" id="{7EFC5565-3836-4959-8E3D-ADC74064550C}">
    <text xml:space="preserve">O número 1 neste campo quer dizer que tem linha preenchida inicando serviço. Quano 1 tem preenchido, quando zero não tem nada.
</text>
  </threadedComment>
  <threadedComment ref="D218" dT="2023-07-20T17:36:38.00" personId="{301C5B3F-6FC0-4F84-AF85-634639713B45}" id="{3E5BAC15-1FFF-4EF6-800B-D166E9643D89}">
    <text xml:space="preserve">O número 1 neste campo quer dizer que tem linha preenchida inicando serviço. Quano 1 tem preenchido, quando zero não tem nada.
</text>
  </threadedComment>
  <threadedComment ref="D220" dT="2023-07-20T17:36:38.00" personId="{301C5B3F-6FC0-4F84-AF85-634639713B45}" id="{4FC9F4F9-A4F6-4296-B3B7-78B50B19AE72}">
    <text xml:space="preserve">O número 1 neste campo quer dizer que tem linha preenchida inicando serviço. Quano 1 tem preenchido, quando zero não tem nada.
</text>
  </threadedComment>
  <threadedComment ref="D221" dT="2023-07-20T17:36:38.00" personId="{301C5B3F-6FC0-4F84-AF85-634639713B45}" id="{3B5DA96E-F83C-4541-B9B2-3DB2F0C03DB2}">
    <text xml:space="preserve">O número 1 neste campo quer dizer que tem linha preenchida inicando serviço. Quano 1 tem preenchido, quando zero não tem nada.
</text>
  </threadedComment>
  <threadedComment ref="D222" dT="2023-07-20T17:36:38.00" personId="{301C5B3F-6FC0-4F84-AF85-634639713B45}" id="{F21B67B2-CE48-4654-9ED0-710BDEA66BA7}">
    <text xml:space="preserve">O número 1 neste campo quer dizer que tem linha preenchida inicando serviço. Quano 1 tem preenchido, quando zero não tem nada.
</text>
  </threadedComment>
  <threadedComment ref="D223" dT="2023-07-20T17:36:38.00" personId="{301C5B3F-6FC0-4F84-AF85-634639713B45}" id="{011B6DFB-6306-4118-93EB-4EFFD7FC46B6}">
    <text xml:space="preserve">O número 1 neste campo quer dizer que tem linha preenchida inicando serviço. Quano 1 tem preenchido, quando zero não tem nada.
</text>
  </threadedComment>
  <threadedComment ref="D235" dT="2023-07-20T17:36:38.00" personId="{301C5B3F-6FC0-4F84-AF85-634639713B45}" id="{19BDA7DC-457E-4D0F-A239-7556FD101001}">
    <text xml:space="preserve">O número 1 neste campo quer dizer que tem linha preenchida inicando serviço. Quano 1 tem preenchido, quando zero não tem nada.
</text>
  </threadedComment>
  <threadedComment ref="D236" dT="2023-07-20T17:36:38.00" personId="{301C5B3F-6FC0-4F84-AF85-634639713B45}" id="{E8CFC80F-C441-48BA-9CBE-3307779016CB}">
    <text xml:space="preserve">O número 1 neste campo quer dizer que tem linha preenchida inicando serviço. Quano 1 tem preenchido, quando zero não tem nada.
</text>
  </threadedComment>
  <threadedComment ref="D238" dT="2023-07-20T17:36:38.00" personId="{301C5B3F-6FC0-4F84-AF85-634639713B45}" id="{40758F9B-8416-4727-B508-7EC6E5EDAE0C}">
    <text xml:space="preserve">O número 1 neste campo quer dizer que tem linha preenchida inicando serviço. Quano 1 tem preenchido, quando zero não tem nada.
</text>
  </threadedComment>
  <threadedComment ref="D239" dT="2023-07-20T17:36:38.00" personId="{301C5B3F-6FC0-4F84-AF85-634639713B45}" id="{554FA707-27DD-4520-A413-78B864797968}">
    <text xml:space="preserve">O número 1 neste campo quer dizer que tem linha preenchida inicando serviço. Quano 1 tem preenchido, quando zero não tem nada.
</text>
  </threadedComment>
  <threadedComment ref="D248" dT="2023-07-20T17:36:38.00" personId="{301C5B3F-6FC0-4F84-AF85-634639713B45}" id="{3991F708-1094-464A-BA91-525F7F5A9CDF}">
    <text xml:space="preserve">O número 1 neste campo quer dizer que tem linha preenchida inicando serviço. Quano 1 tem preenchido, quando zero não tem nada.
</text>
  </threadedComment>
  <threadedComment ref="D249" dT="2023-07-20T17:36:38.00" personId="{301C5B3F-6FC0-4F84-AF85-634639713B45}" id="{1B746812-5D00-47BC-83E5-A7D95C3D0D17}">
    <text xml:space="preserve">O número 1 neste campo quer dizer que tem linha preenchida inicando serviço. Quano 1 tem preenchido, quando zero não tem nada.
</text>
  </threadedComment>
</ThreadedComments>
</file>

<file path=xl/threadedComments/threadedComment5.xml><?xml version="1.0" encoding="utf-8"?>
<ThreadedComments xmlns="http://schemas.microsoft.com/office/spreadsheetml/2018/threadedcomments" xmlns:x="http://schemas.openxmlformats.org/spreadsheetml/2006/main">
  <threadedComment ref="D9" dT="2023-07-20T17:36:38.00" personId="{301C5B3F-6FC0-4F84-AF85-634639713B45}" id="{E841AD2F-9DE7-4A6E-9CFC-A4182D673E61}">
    <text xml:space="preserve">O número 1 neste campo quer dizer que tem linha preenchida inicando serviço. Quano 1 tem preenchido, quando zero não tem nada.
</text>
  </threadedComment>
  <threadedComment ref="D10" dT="2023-07-20T17:36:38.00" personId="{301C5B3F-6FC0-4F84-AF85-634639713B45}" id="{31C2840C-5B72-45AE-959C-B6207801EC5C}">
    <text xml:space="preserve">O número 1 neste campo quer dizer que tem linha preenchida inicando serviço. Quano 1 tem preenchido, quando zero não tem nada.
</text>
  </threadedComment>
  <threadedComment ref="D12" dT="2023-07-20T17:36:38.00" personId="{301C5B3F-6FC0-4F84-AF85-634639713B45}" id="{EFD46B87-4BA1-48E7-B414-0835A3E9D59D}">
    <text xml:space="preserve">O número 1 neste campo quer dizer que tem linha preenchida inicando serviço. Quano 1 tem preenchido, quando zero não tem nada.
</text>
  </threadedComment>
  <threadedComment ref="D13" dT="2023-07-20T17:36:38.00" personId="{301C5B3F-6FC0-4F84-AF85-634639713B45}" id="{8603988A-DD48-4631-9D8D-C8DB15CA44B9}">
    <text xml:space="preserve">O número 1 neste campo quer dizer que tem linha preenchida inicando serviço. Quano 1 tem preenchido, quando zero não tem nada.
</text>
  </threadedComment>
  <threadedComment ref="D14" dT="2023-07-20T17:36:38.00" personId="{301C5B3F-6FC0-4F84-AF85-634639713B45}" id="{C6D67A10-E543-4FB9-B537-427BE598A6F9}">
    <text xml:space="preserve">O número 1 neste campo quer dizer que tem linha preenchida inicando serviço. Quano 1 tem preenchido, quando zero não tem nada.
</text>
  </threadedComment>
  <threadedComment ref="D15" dT="2023-07-20T17:36:38.00" personId="{301C5B3F-6FC0-4F84-AF85-634639713B45}" id="{E5FB9019-90C9-4E5B-AD9C-331EF85EEC65}">
    <text xml:space="preserve">O número 1 neste campo quer dizer que tem linha preenchida inicando serviço. Quano 1 tem preenchido, quando zero não tem nada.
</text>
  </threadedComment>
  <threadedComment ref="D16" dT="2023-07-20T17:36:38.00" personId="{301C5B3F-6FC0-4F84-AF85-634639713B45}" id="{4E4EFBF9-FB8F-42B3-BEF8-7DFB1EA79B10}">
    <text xml:space="preserve">O número 1 neste campo quer dizer que tem linha preenchida inicando serviço. Quano 1 tem preenchido, quando zero não tem nada.
</text>
  </threadedComment>
  <threadedComment ref="D17" dT="2023-07-20T17:36:38.00" personId="{301C5B3F-6FC0-4F84-AF85-634639713B45}" id="{9489E16E-857E-4B39-8447-672887023B50}">
    <text xml:space="preserve">O número 1 neste campo quer dizer que tem linha preenchida inicando serviço. Quano 1 tem preenchido, quando zero não tem nada.
</text>
  </threadedComment>
  <threadedComment ref="D18" dT="2023-07-20T17:36:38.00" personId="{301C5B3F-6FC0-4F84-AF85-634639713B45}" id="{F3ADDCB7-F71F-44AC-94BD-DD1FE6BA556D}">
    <text xml:space="preserve">O número 1 neste campo quer dizer que tem linha preenchida inicando serviço. Quano 1 tem preenchido, quando zero não tem nada.
</text>
  </threadedComment>
  <threadedComment ref="D19" dT="2023-07-20T17:36:38.00" personId="{301C5B3F-6FC0-4F84-AF85-634639713B45}" id="{B0D1A8CA-D3C0-4FA1-8AD1-1E277FB6D4BD}">
    <text xml:space="preserve">O número 1 neste campo quer dizer que tem linha preenchida inicando serviço. Quano 1 tem preenchido, quando zero não tem nada.
</text>
  </threadedComment>
  <threadedComment ref="D21" dT="2023-07-20T17:36:38.00" personId="{301C5B3F-6FC0-4F84-AF85-634639713B45}" id="{873448CA-293B-4831-8D8F-B7D52363A467}">
    <text xml:space="preserve">O número 1 neste campo quer dizer que tem linha preenchida inicando serviço. Quano 1 tem preenchido, quando zero não tem nada.
</text>
  </threadedComment>
  <threadedComment ref="D22" dT="2023-07-20T17:36:38.00" personId="{301C5B3F-6FC0-4F84-AF85-634639713B45}" id="{461E09F9-9635-4EB6-90FA-A3EF6FCBD4E4}">
    <text xml:space="preserve">O número 1 neste campo quer dizer que tem linha preenchida inicando serviço. Quano 1 tem preenchido, quando zero não tem nada.
</text>
  </threadedComment>
  <threadedComment ref="D23" dT="2023-07-20T17:36:38.00" personId="{301C5B3F-6FC0-4F84-AF85-634639713B45}" id="{7FDC3D91-03A8-45A0-B49C-A4E32D0A3257}">
    <text xml:space="preserve">O número 1 neste campo quer dizer que tem linha preenchida inicando serviço. Quano 1 tem preenchido, quando zero não tem nada.
</text>
  </threadedComment>
  <threadedComment ref="D24" dT="2023-07-20T17:36:38.00" personId="{301C5B3F-6FC0-4F84-AF85-634639713B45}" id="{7842C716-0118-4C25-B66D-3F2BA40ABB3A}">
    <text xml:space="preserve">O número 1 neste campo quer dizer que tem linha preenchida inicando serviço. Quano 1 tem preenchido, quando zero não tem nada.
</text>
  </threadedComment>
  <threadedComment ref="D25" dT="2023-07-20T17:36:38.00" personId="{301C5B3F-6FC0-4F84-AF85-634639713B45}" id="{A64AA77C-22FD-453E-8B8A-F59467928951}">
    <text xml:space="preserve">O número 1 neste campo quer dizer que tem linha preenchida inicando serviço. Quano 1 tem preenchido, quando zero não tem nada.
</text>
  </threadedComment>
  <threadedComment ref="D26" dT="2023-07-20T17:36:38.00" personId="{301C5B3F-6FC0-4F84-AF85-634639713B45}" id="{8A8AAC2E-0321-45BF-AD77-F8BC8EB2A7A0}">
    <text xml:space="preserve">O número 1 neste campo quer dizer que tem linha preenchida inicando serviço. Quano 1 tem preenchido, quando zero não tem nada.
</text>
  </threadedComment>
  <threadedComment ref="D27" dT="2023-07-20T17:36:38.00" personId="{301C5B3F-6FC0-4F84-AF85-634639713B45}" id="{8F2F2148-AFBA-49B1-869D-8D93BFBC8BB5}">
    <text xml:space="preserve">O número 1 neste campo quer dizer que tem linha preenchida inicando serviço. Quano 1 tem preenchido, quando zero não tem nada.
</text>
  </threadedComment>
  <threadedComment ref="D28" dT="2023-07-20T17:36:38.00" personId="{301C5B3F-6FC0-4F84-AF85-634639713B45}" id="{0E468700-7BA6-4199-B7F0-514AFF9246EE}">
    <text xml:space="preserve">O número 1 neste campo quer dizer que tem linha preenchida inicando serviço. Quano 1 tem preenchido, quando zero não tem nada.
</text>
  </threadedComment>
  <threadedComment ref="D29" dT="2023-07-20T17:36:38.00" personId="{301C5B3F-6FC0-4F84-AF85-634639713B45}" id="{C62ACD2F-8D66-4A09-B1BC-FBBE51C41642}">
    <text xml:space="preserve">O número 1 neste campo quer dizer que tem linha preenchida inicando serviço. Quano 1 tem preenchido, quando zero não tem nada.
</text>
  </threadedComment>
  <threadedComment ref="D30" dT="2023-07-20T17:36:38.00" personId="{301C5B3F-6FC0-4F84-AF85-634639713B45}" id="{1A305A11-B11C-4BD6-B5E9-7D8BB7267DF1}">
    <text xml:space="preserve">O número 1 neste campo quer dizer que tem linha preenchida inicando serviço. Quano 1 tem preenchido, quando zero não tem nada.
</text>
  </threadedComment>
  <threadedComment ref="D31" dT="2023-07-20T17:36:38.00" personId="{301C5B3F-6FC0-4F84-AF85-634639713B45}" id="{E71F7514-57AF-45EA-9C0E-CD6940E067B5}">
    <text xml:space="preserve">O número 1 neste campo quer dizer que tem linha preenchida inicando serviço. Quano 1 tem preenchido, quando zero não tem nada.
</text>
  </threadedComment>
  <threadedComment ref="D33" dT="2023-07-20T17:36:38.00" personId="{301C5B3F-6FC0-4F84-AF85-634639713B45}" id="{475BC9DA-5743-4DF6-95BF-0246D2B47F8E}">
    <text xml:space="preserve">O número 1 neste campo quer dizer que tem linha preenchida inicando serviço. Quano 1 tem preenchido, quando zero não tem nada.
</text>
  </threadedComment>
  <threadedComment ref="D34" dT="2023-07-20T17:36:38.00" personId="{301C5B3F-6FC0-4F84-AF85-634639713B45}" id="{7CBC7335-647F-4398-881C-35AC45453308}">
    <text xml:space="preserve">O número 1 neste campo quer dizer que tem linha preenchida inicando serviço. Quano 1 tem preenchido, quando zero não tem nada.
</text>
  </threadedComment>
  <threadedComment ref="D37" dT="2023-07-20T17:36:38.00" personId="{301C5B3F-6FC0-4F84-AF85-634639713B45}" id="{F847A32A-3DA8-4D10-854D-837853187658}">
    <text xml:space="preserve">O número 1 neste campo quer dizer que tem linha preenchida inicando serviço. Quano 1 tem preenchido, quando zero não tem nada.
</text>
  </threadedComment>
  <threadedComment ref="BQ37" dT="2023-08-07T20:53:12.40" personId="{301C5B3F-6FC0-4F84-AF85-634639713B45}" id="{FEC10E4A-1B2F-4D74-8842-115F1E6A3E4F}">
    <text>Do trecho total de 75,2 km, será feito terceira faixa em 3,03 km no quinto ano e o restante 22 e 23 ano. Por isso coloquei percentual de 4%.</text>
  </threadedComment>
  <threadedComment ref="D38" dT="2023-07-20T17:36:38.00" personId="{301C5B3F-6FC0-4F84-AF85-634639713B45}" id="{AE3258A6-5F33-4E6A-9824-10E4E0C18E52}">
    <text xml:space="preserve">O número 1 neste campo quer dizer que tem linha preenchida inicando serviço. Quano 1 tem preenchido, quando zero não tem nada.
</text>
  </threadedComment>
  <threadedComment ref="D39" dT="2023-07-20T17:36:38.00" personId="{301C5B3F-6FC0-4F84-AF85-634639713B45}" id="{AE4B6BD1-8A41-4709-879E-A9F9C01B1D0C}">
    <text xml:space="preserve">O número 1 neste campo quer dizer que tem linha preenchida inicando serviço. Quano 1 tem preenchido, quando zero não tem nada.
</text>
  </threadedComment>
  <threadedComment ref="D40" dT="2023-07-20T17:36:38.00" personId="{301C5B3F-6FC0-4F84-AF85-634639713B45}" id="{A032762C-7577-41FB-89FF-301E908872BE}">
    <text xml:space="preserve">O número 1 neste campo quer dizer que tem linha preenchida inicando serviço. Quano 1 tem preenchido, quando zero não tem nada.
</text>
  </threadedComment>
  <threadedComment ref="D42" dT="2023-07-20T17:36:38.00" personId="{301C5B3F-6FC0-4F84-AF85-634639713B45}" id="{3B143543-A3A0-41C3-BF3D-CEE57CBEEEE7}">
    <text xml:space="preserve">O número 1 neste campo quer dizer que tem linha preenchida inicando serviço. Quano 1 tem preenchido, quando zero não tem nada.
</text>
  </threadedComment>
  <threadedComment ref="D43" dT="2023-07-20T17:36:38.00" personId="{301C5B3F-6FC0-4F84-AF85-634639713B45}" id="{CAB03E11-0602-4797-AC53-E12ACA3B800F}">
    <text xml:space="preserve">O número 1 neste campo quer dizer que tem linha preenchida inicando serviço. Quano 1 tem preenchido, quando zero não tem nada.
</text>
  </threadedComment>
  <threadedComment ref="D45" dT="2023-07-20T17:36:38.00" personId="{301C5B3F-6FC0-4F84-AF85-634639713B45}" id="{4185EBA8-8CCE-4A67-ACB5-D0B811D0E681}">
    <text xml:space="preserve">O número 1 neste campo quer dizer que tem linha preenchida inicando serviço. Quano 1 tem preenchido, quando zero não tem nada.
</text>
  </threadedComment>
  <threadedComment ref="D46" dT="2023-07-20T17:36:38.00" personId="{301C5B3F-6FC0-4F84-AF85-634639713B45}" id="{27E849D9-FF8B-43AB-8989-B6B80A58220C}">
    <text xml:space="preserve">O número 1 neste campo quer dizer que tem linha preenchida inicando serviço. Quano 1 tem preenchido, quando zero não tem nada.
</text>
  </threadedComment>
  <threadedComment ref="D49" dT="2023-07-20T17:36:38.00" personId="{301C5B3F-6FC0-4F84-AF85-634639713B45}" id="{A0F96E92-C8EA-4EC4-83B1-59B02E3E71EE}">
    <text xml:space="preserve">O número 1 neste campo quer dizer que tem linha preenchida inicando serviço. Quano 1 tem preenchido, quando zero não tem nada.
</text>
  </threadedComment>
  <threadedComment ref="D50" dT="2023-07-20T17:36:38.00" personId="{301C5B3F-6FC0-4F84-AF85-634639713B45}" id="{F5D91ADE-BA6C-4F23-AD1C-4071F3A733E4}">
    <text xml:space="preserve">O número 1 neste campo quer dizer que tem linha preenchida inicando serviço. Quano 1 tem preenchido, quando zero não tem nada.
</text>
  </threadedComment>
  <threadedComment ref="D51" dT="2023-07-20T17:36:38.00" personId="{301C5B3F-6FC0-4F84-AF85-634639713B45}" id="{A191E583-F9C2-4B22-9B2A-32E1DD2F2AAA}">
    <text xml:space="preserve">O número 1 neste campo quer dizer que tem linha preenchida inicando serviço. Quano 1 tem preenchido, quando zero não tem nada.
</text>
  </threadedComment>
  <threadedComment ref="D52" dT="2023-07-20T17:36:38.00" personId="{301C5B3F-6FC0-4F84-AF85-634639713B45}" id="{62E234B3-2F5E-4247-BE76-4808EF57E3FD}">
    <text xml:space="preserve">O número 1 neste campo quer dizer que tem linha preenchida inicando serviço. Quano 1 tem preenchido, quando zero não tem nada.
</text>
  </threadedComment>
  <threadedComment ref="D53" dT="2023-07-20T17:36:38.00" personId="{301C5B3F-6FC0-4F84-AF85-634639713B45}" id="{4409ED08-B017-44A6-B4EB-3C745FEA3368}">
    <text xml:space="preserve">O número 1 neste campo quer dizer que tem linha preenchida inicando serviço. Quano 1 tem preenchido, quando zero não tem nada.
</text>
  </threadedComment>
  <threadedComment ref="D54" dT="2023-07-20T17:36:38.00" personId="{301C5B3F-6FC0-4F84-AF85-634639713B45}" id="{D689A140-8164-4A77-8F11-0715854062A2}">
    <text xml:space="preserve">O número 1 neste campo quer dizer que tem linha preenchida inicando serviço. Quano 1 tem preenchido, quando zero não tem nada.
</text>
  </threadedComment>
  <threadedComment ref="D57" dT="2023-07-20T17:36:38.00" personId="{301C5B3F-6FC0-4F84-AF85-634639713B45}" id="{6F6F12E7-C389-47A4-8FA4-E833E9D6E9CF}">
    <text xml:space="preserve">O número 1 neste campo quer dizer que tem linha preenchida inicando serviço. Quano 1 tem preenchido, quando zero não tem nada.
</text>
  </threadedComment>
  <threadedComment ref="D58" dT="2023-07-20T17:36:38.00" personId="{301C5B3F-6FC0-4F84-AF85-634639713B45}" id="{B8F91B2D-9E13-4E45-ACA0-8B6C0D732ECA}">
    <text xml:space="preserve">O número 1 neste campo quer dizer que tem linha preenchida inicando serviço. Quano 1 tem preenchido, quando zero não tem nada.
</text>
  </threadedComment>
  <threadedComment ref="D59" dT="2023-07-20T17:36:38.00" personId="{301C5B3F-6FC0-4F84-AF85-634639713B45}" id="{44D41A31-DA00-4E66-9FA5-5C4E6E0F0EB9}">
    <text xml:space="preserve">O número 1 neste campo quer dizer que tem linha preenchida inicando serviço. Quano 1 tem preenchido, quando zero não tem nada.
</text>
  </threadedComment>
  <threadedComment ref="AB59" dT="2023-07-25T13:47:43.23" personId="{301C5B3F-6FC0-4F84-AF85-634639713B45}" id="{C488BB80-EA0A-4D0D-802C-A1518EFB9496}">
    <text>Dos 5,81 km do trecho, 2,75 já está duplicado, faltando duplicar 3,06 segundo o PER.</text>
  </threadedComment>
  <threadedComment ref="D60" dT="2023-07-20T17:36:38.00" personId="{301C5B3F-6FC0-4F84-AF85-634639713B45}" id="{1A38D662-9A94-4E0B-8E92-86F14CA5F64F}">
    <text xml:space="preserve">O número 1 neste campo quer dizer que tem linha preenchida inicando serviço. Quano 1 tem preenchido, quando zero não tem nada.
</text>
  </threadedComment>
  <threadedComment ref="D62" dT="2023-07-20T17:36:38.00" personId="{301C5B3F-6FC0-4F84-AF85-634639713B45}" id="{E37C55C3-C1A3-417E-91ED-AF50A9CFCA51}">
    <text xml:space="preserve">O número 1 neste campo quer dizer que tem linha preenchida inicando serviço. Quano 1 tem preenchido, quando zero não tem nada.
</text>
  </threadedComment>
  <threadedComment ref="D63" dT="2023-07-20T17:36:38.00" personId="{301C5B3F-6FC0-4F84-AF85-634639713B45}" id="{1E5BB942-2E77-4F8A-82A4-808F5E2E3CCB}">
    <text xml:space="preserve">O número 1 neste campo quer dizer que tem linha preenchida inicando serviço. Quano 1 tem preenchido, quando zero não tem nada.
</text>
  </threadedComment>
  <threadedComment ref="D65" dT="2023-07-20T17:36:38.00" personId="{301C5B3F-6FC0-4F84-AF85-634639713B45}" id="{74DFB556-252A-4AF6-A015-2F33F958BAF1}">
    <text xml:space="preserve">O número 1 neste campo quer dizer que tem linha preenchida inicando serviço. Quano 1 tem preenchido, quando zero não tem nada.
</text>
  </threadedComment>
  <threadedComment ref="D66" dT="2023-07-20T17:36:38.00" personId="{301C5B3F-6FC0-4F84-AF85-634639713B45}" id="{E2F73E43-53B7-4A4E-BEC9-BBA4DB8644D0}">
    <text xml:space="preserve">O número 1 neste campo quer dizer que tem linha preenchida inicando serviço. Quano 1 tem preenchido, quando zero não tem nada.
</text>
  </threadedComment>
  <threadedComment ref="D68" dT="2023-07-20T17:36:38.00" personId="{301C5B3F-6FC0-4F84-AF85-634639713B45}" id="{A3CAB3C1-1F16-4138-B310-02095CA11D9E}">
    <text xml:space="preserve">O número 1 neste campo quer dizer que tem linha preenchida inicando serviço. Quano 1 tem preenchido, quando zero não tem nada.
</text>
  </threadedComment>
  <threadedComment ref="D69" dT="2023-07-20T17:36:38.00" personId="{301C5B3F-6FC0-4F84-AF85-634639713B45}" id="{297E0DA9-BBC4-4EC9-BA4F-78038D6E5DE1}">
    <text xml:space="preserve">O número 1 neste campo quer dizer que tem linha preenchida inicando serviço. Quano 1 tem preenchido, quando zero não tem nada.
</text>
  </threadedComment>
  <threadedComment ref="D71" dT="2023-07-20T17:36:38.00" personId="{301C5B3F-6FC0-4F84-AF85-634639713B45}" id="{07933AAF-5E3C-4EB5-97B2-12D99B7E6B7E}">
    <text xml:space="preserve">O número 1 neste campo quer dizer que tem linha preenchida inicando serviço. Quano 1 tem preenchido, quando zero não tem nada.
</text>
  </threadedComment>
  <threadedComment ref="D72" dT="2023-07-20T17:36:38.00" personId="{301C5B3F-6FC0-4F84-AF85-634639713B45}" id="{F2C94E69-67E4-4666-A624-BC9211E61F11}">
    <text xml:space="preserve">O número 1 neste campo quer dizer que tem linha preenchida inicando serviço. Quano 1 tem preenchido, quando zero não tem nada.
</text>
  </threadedComment>
  <threadedComment ref="D74" dT="2023-07-20T17:36:38.00" personId="{301C5B3F-6FC0-4F84-AF85-634639713B45}" id="{A1028D80-3DB9-4675-B9FF-C59C0FAC7911}">
    <text xml:space="preserve">O número 1 neste campo quer dizer que tem linha preenchida inicando serviço. Quano 1 tem preenchido, quando zero não tem nada.
</text>
  </threadedComment>
  <threadedComment ref="D75" dT="2023-07-20T17:36:38.00" personId="{301C5B3F-6FC0-4F84-AF85-634639713B45}" id="{ECBA3A0F-26F1-4413-9831-3A094CB7FE34}">
    <text xml:space="preserve">O número 1 neste campo quer dizer que tem linha preenchida inicando serviço. Quano 1 tem preenchido, quando zero não tem nada.
</text>
  </threadedComment>
  <threadedComment ref="D78" dT="2023-07-20T17:36:38.00" personId="{301C5B3F-6FC0-4F84-AF85-634639713B45}" id="{D61F9880-261B-41FE-8F1E-335D0674A04F}">
    <text xml:space="preserve">O número 1 neste campo quer dizer que tem linha preenchida inicando serviço. Quano 1 tem preenchido, quando zero não tem nada.
</text>
  </threadedComment>
  <threadedComment ref="D79" dT="2023-07-20T17:36:38.00" personId="{301C5B3F-6FC0-4F84-AF85-634639713B45}" id="{3EC0C7A4-1383-4181-8730-5713FD204B1A}">
    <text xml:space="preserve">O número 1 neste campo quer dizer que tem linha preenchida inicando serviço. Quano 1 tem preenchido, quando zero não tem nada.
</text>
  </threadedComment>
  <threadedComment ref="D81" dT="2023-07-20T17:36:38.00" personId="{301C5B3F-6FC0-4F84-AF85-634639713B45}" id="{E63F9A24-3B93-4D63-996F-D61810A9F250}">
    <text xml:space="preserve">O número 1 neste campo quer dizer que tem linha preenchida inicando serviço. Quano 1 tem preenchido, quando zero não tem nada.
</text>
  </threadedComment>
  <threadedComment ref="D82" dT="2023-07-20T17:36:38.00" personId="{301C5B3F-6FC0-4F84-AF85-634639713B45}" id="{FFA80749-45E1-411B-A4D6-10E075F498D2}">
    <text xml:space="preserve">O número 1 neste campo quer dizer que tem linha preenchida inicando serviço. Quano 1 tem preenchido, quando zero não tem nada.
</text>
  </threadedComment>
  <threadedComment ref="D84" dT="2023-07-20T17:36:38.00" personId="{301C5B3F-6FC0-4F84-AF85-634639713B45}" id="{DF276CD4-DE17-4CEB-AE78-0FA65BE642DA}">
    <text xml:space="preserve">O número 1 neste campo quer dizer que tem linha preenchida inicando serviço. Quano 1 tem preenchido, quando zero não tem nada.
</text>
  </threadedComment>
  <threadedComment ref="D85" dT="2023-07-20T17:36:38.00" personId="{301C5B3F-6FC0-4F84-AF85-634639713B45}" id="{E305292E-FA9F-4BDC-A662-1664C9693323}">
    <text xml:space="preserve">O número 1 neste campo quer dizer que tem linha preenchida inicando serviço. Quano 1 tem preenchido, quando zero não tem nada.
</text>
  </threadedComment>
  <threadedComment ref="D87" dT="2023-07-20T17:36:38.00" personId="{301C5B3F-6FC0-4F84-AF85-634639713B45}" id="{DC97D643-2E7D-458E-82E2-BF4EDFB4A7F3}">
    <text xml:space="preserve">O número 1 neste campo quer dizer que tem linha preenchida inicando serviço. Quano 1 tem preenchido, quando zero não tem nada.
</text>
  </threadedComment>
  <threadedComment ref="D88" dT="2023-07-20T17:36:38.00" personId="{301C5B3F-6FC0-4F84-AF85-634639713B45}" id="{73CC108D-CB20-4181-9F8F-49F59B085FEF}">
    <text xml:space="preserve">O número 1 neste campo quer dizer que tem linha preenchida inicando serviço. Quano 1 tem preenchido, quando zero não tem nada.
</text>
  </threadedComment>
  <threadedComment ref="D91" dT="2023-07-20T17:36:38.00" personId="{301C5B3F-6FC0-4F84-AF85-634639713B45}" id="{AEED42FC-38EE-4B43-839A-427A6E068287}">
    <text xml:space="preserve">O número 1 neste campo quer dizer que tem linha preenchida inicando serviço. Quano 1 tem preenchido, quando zero não tem nada.
</text>
  </threadedComment>
  <threadedComment ref="D92" dT="2023-07-20T17:36:38.00" personId="{301C5B3F-6FC0-4F84-AF85-634639713B45}" id="{1F1F6021-0E66-4135-B56D-01CCDADF5832}">
    <text xml:space="preserve">O número 1 neste campo quer dizer que tem linha preenchida inicando serviço. Quano 1 tem preenchido, quando zero não tem nada.
</text>
  </threadedComment>
  <threadedComment ref="D93" dT="2023-07-20T17:36:38.00" personId="{301C5B3F-6FC0-4F84-AF85-634639713B45}" id="{CC492D4A-6CF8-454F-AEEF-A8B2B16D42D1}">
    <text xml:space="preserve">O número 1 neste campo quer dizer que tem linha preenchida inicando serviço. Quano 1 tem preenchido, quando zero não tem nada.
</text>
  </threadedComment>
  <threadedComment ref="D94" dT="2023-07-20T17:36:38.00" personId="{301C5B3F-6FC0-4F84-AF85-634639713B45}" id="{2A47C4EB-A355-4687-B3A1-731021D71365}">
    <text xml:space="preserve">O número 1 neste campo quer dizer que tem linha preenchida inicando serviço. Quano 1 tem preenchido, quando zero não tem nada.
</text>
  </threadedComment>
  <threadedComment ref="D95" dT="2023-07-20T17:36:38.00" personId="{301C5B3F-6FC0-4F84-AF85-634639713B45}" id="{6A3B3EF0-7AA8-4FF0-B0F2-B7AE97788D98}">
    <text xml:space="preserve">O número 1 neste campo quer dizer que tem linha preenchida inicando serviço. Quano 1 tem preenchido, quando zero não tem nada.
</text>
  </threadedComment>
  <threadedComment ref="AL95" dT="2023-08-14T20:47:14.48" personId="{301C5B3F-6FC0-4F84-AF85-634639713B45}" id="{C83970BF-7067-41AE-A642-7C5C1AABB212}">
    <text>Excepcionalmente foi colocado este tipo de OAE (Rotatória alongada) por que se trata de trecho muito importante DA RODOVIA.</text>
  </threadedComment>
  <threadedComment ref="D96" dT="2023-07-20T17:36:38.00" personId="{301C5B3F-6FC0-4F84-AF85-634639713B45}" id="{FB4B4CE7-6571-4F1C-9ACB-EB4B31CC09B1}">
    <text xml:space="preserve">O número 1 neste campo quer dizer que tem linha preenchida inicando serviço. Quano 1 tem preenchido, quando zero não tem nada.
</text>
  </threadedComment>
  <threadedComment ref="AL96" dT="2023-08-14T20:47:37.29" personId="{301C5B3F-6FC0-4F84-AF85-634639713B45}" id="{7ECA4506-AD29-47EE-8F62-B0C17BA952B9}">
    <text xml:space="preserve">Excepcionalmente foi colocado este tipo de OAE (Rotatória alongada) por que se trata de trecho muito importante DA RODOVIA.
</text>
  </threadedComment>
  <threadedComment ref="D97" dT="2023-07-20T17:36:38.00" personId="{301C5B3F-6FC0-4F84-AF85-634639713B45}" id="{6D74C462-0F5C-422B-82E9-F1A2F3A10BE6}">
    <text xml:space="preserve">O número 1 neste campo quer dizer que tem linha preenchida inicando serviço. Quano 1 tem preenchido, quando zero não tem nada.
</text>
  </threadedComment>
  <threadedComment ref="AL97" dT="2023-08-14T20:47:43.21" personId="{301C5B3F-6FC0-4F84-AF85-634639713B45}" id="{F6047C25-51FA-4121-BC39-CA54EB0F9617}">
    <text xml:space="preserve">Excepcionalmente foi colocado este tipo de OAE (Rotatória alongada) por que se trata de trecho muito importante DA RODOVIA.
</text>
  </threadedComment>
  <threadedComment ref="D99" dT="2023-07-20T17:36:38.00" personId="{301C5B3F-6FC0-4F84-AF85-634639713B45}" id="{6B573DCE-89EA-42D8-A9ED-69B07A1D6F70}">
    <text xml:space="preserve">O número 1 neste campo quer dizer que tem linha preenchida inicando serviço. Quano 1 tem preenchido, quando zero não tem nada.
</text>
  </threadedComment>
  <threadedComment ref="D100" dT="2023-07-20T17:36:38.00" personId="{301C5B3F-6FC0-4F84-AF85-634639713B45}" id="{7CAA7B68-1ECA-47C8-A7F6-F64D25C44B0F}">
    <text xml:space="preserve">O número 1 neste campo quer dizer que tem linha preenchida inicando serviço. Quano 1 tem preenchido, quando zero não tem nada.
</text>
  </threadedComment>
  <threadedComment ref="D101" dT="2023-07-20T17:36:38.00" personId="{301C5B3F-6FC0-4F84-AF85-634639713B45}" id="{6B943CFD-E19E-4B1C-B9E1-51F02D915643}">
    <text xml:space="preserve">O número 1 neste campo quer dizer que tem linha preenchida inicando serviço. Quano 1 tem preenchido, quando zero não tem nada.
</text>
  </threadedComment>
  <threadedComment ref="D102" dT="2023-07-20T17:36:38.00" personId="{301C5B3F-6FC0-4F84-AF85-634639713B45}" id="{F98146ED-CAC4-4628-B86B-6A25211CC770}">
    <text xml:space="preserve">O número 1 neste campo quer dizer que tem linha preenchida inicando serviço. Quano 1 tem preenchido, quando zero não tem nada.
</text>
  </threadedComment>
  <threadedComment ref="D103" dT="2023-07-20T17:36:38.00" personId="{301C5B3F-6FC0-4F84-AF85-634639713B45}" id="{AA0E2CB9-6D0A-48A1-82FE-A1BFB58BC0FF}">
    <text xml:space="preserve">O número 1 neste campo quer dizer que tem linha preenchida inicando serviço. Quano 1 tem preenchido, quando zero não tem nada.
</text>
  </threadedComment>
  <threadedComment ref="D104" dT="2023-07-20T17:36:38.00" personId="{301C5B3F-6FC0-4F84-AF85-634639713B45}" id="{45FAEDA4-74BA-423C-A835-3B83B47B5CEB}">
    <text xml:space="preserve">O número 1 neste campo quer dizer que tem linha preenchida inicando serviço. Quano 1 tem preenchido, quando zero não tem nada.
</text>
  </threadedComment>
  <threadedComment ref="D105" dT="2023-07-20T17:36:38.00" personId="{301C5B3F-6FC0-4F84-AF85-634639713B45}" id="{25DFA5C4-7F7B-4BFA-AF17-FB46B715975E}">
    <text xml:space="preserve">O número 1 neste campo quer dizer que tem linha preenchida inicando serviço. Quano 1 tem preenchido, quando zero não tem nada.
</text>
  </threadedComment>
  <threadedComment ref="D106" dT="2023-07-20T17:36:38.00" personId="{301C5B3F-6FC0-4F84-AF85-634639713B45}" id="{FC51523D-E776-4F21-9FB6-69AEB2BA1A5E}">
    <text xml:space="preserve">O número 1 neste campo quer dizer que tem linha preenchida inicando serviço. Quano 1 tem preenchido, quando zero não tem nada.
</text>
  </threadedComment>
  <threadedComment ref="D108" dT="2023-07-20T17:36:38.00" personId="{301C5B3F-6FC0-4F84-AF85-634639713B45}" id="{2DBDDE6C-C19E-46E1-B26A-9E85184BF3B1}">
    <text xml:space="preserve">O número 1 neste campo quer dizer que tem linha preenchida inicando serviço. Quano 1 tem preenchido, quando zero não tem nada.
</text>
  </threadedComment>
  <threadedComment ref="L108" dT="2023-08-14T20:07:57.11" personId="{301C5B3F-6FC0-4F84-AF85-634639713B45}" id="{0A5B9ED6-104B-484A-85D8-2E50FDCCA23A}">
    <text xml:space="preserve">Acesso na perpendicular da rodovia
</text>
  </threadedComment>
  <threadedComment ref="D109" dT="2023-07-20T17:36:38.00" personId="{301C5B3F-6FC0-4F84-AF85-634639713B45}" id="{F611C0F5-143F-4D27-A026-FFCA945A5ADF}">
    <text xml:space="preserve">O número 1 neste campo quer dizer que tem linha preenchida inicando serviço. Quano 1 tem preenchido, quando zero não tem nada.
</text>
  </threadedComment>
  <threadedComment ref="L109" dT="2023-08-14T20:07:57.11" personId="{301C5B3F-6FC0-4F84-AF85-634639713B45}" id="{DE979B48-DAF6-4024-AC57-28C02F0A5A45}">
    <text xml:space="preserve">Acesso na perpendicular da rodovia
</text>
  </threadedComment>
  <threadedComment ref="D110" dT="2023-07-20T17:36:38.00" personId="{301C5B3F-6FC0-4F84-AF85-634639713B45}" id="{BA624DD9-D239-427E-8781-1D491FF2485C}">
    <text xml:space="preserve">O número 1 neste campo quer dizer que tem linha preenchida inicando serviço. Quano 1 tem preenchido, quando zero não tem nada.
</text>
  </threadedComment>
  <threadedComment ref="L110" dT="2023-08-14T20:07:57.11" personId="{301C5B3F-6FC0-4F84-AF85-634639713B45}" id="{37C8F23C-F8B2-4DB1-9079-FC65C9259AEB}">
    <text xml:space="preserve">Acesso na perpendicular da rodovia
</text>
  </threadedComment>
  <threadedComment ref="D113" dT="2023-07-20T17:36:38.00" personId="{301C5B3F-6FC0-4F84-AF85-634639713B45}" id="{0CD2EFAA-F241-4733-A7CA-F3ECC5B7CC7A}">
    <text xml:space="preserve">O número 1 neste campo quer dizer que tem linha preenchida inicando serviço. Quano 1 tem preenchido, quando zero não tem nada.
</text>
  </threadedComment>
  <threadedComment ref="D114" dT="2023-07-20T17:36:38.00" personId="{301C5B3F-6FC0-4F84-AF85-634639713B45}" id="{CD7F5723-B3E8-4ED6-8325-46199C8FEBE6}">
    <text xml:space="preserve">O número 1 neste campo quer dizer que tem linha preenchida inicando serviço. Quano 1 tem preenchido, quando zero não tem nada.
</text>
  </threadedComment>
  <threadedComment ref="D115" dT="2023-07-20T17:36:38.00" personId="{301C5B3F-6FC0-4F84-AF85-634639713B45}" id="{EF21BC5E-222B-46A4-AA20-C34E88A89988}">
    <text xml:space="preserve">O número 1 neste campo quer dizer que tem linha preenchida inicando serviço. Quano 1 tem preenchido, quando zero não tem nada.
</text>
  </threadedComment>
  <threadedComment ref="D116" dT="2023-07-20T17:36:38.00" personId="{301C5B3F-6FC0-4F84-AF85-634639713B45}" id="{E5DAD845-690F-49C5-ACF2-9AAF1FDBA84B}">
    <text xml:space="preserve">O número 1 neste campo quer dizer que tem linha preenchida inicando serviço. Quano 1 tem preenchido, quando zero não tem nada.
</text>
  </threadedComment>
  <threadedComment ref="D117" dT="2023-07-20T17:36:38.00" personId="{301C5B3F-6FC0-4F84-AF85-634639713B45}" id="{337948ED-F320-4FC1-B301-A4738D1E3944}">
    <text xml:space="preserve">O número 1 neste campo quer dizer que tem linha preenchida inicando serviço. Quano 1 tem preenchido, quando zero não tem nada.
</text>
  </threadedComment>
  <threadedComment ref="D118" dT="2023-07-20T17:36:38.00" personId="{301C5B3F-6FC0-4F84-AF85-634639713B45}" id="{9A6919F2-63BA-441C-A880-CC891E79C9AA}">
    <text xml:space="preserve">O número 1 neste campo quer dizer que tem linha preenchida inicando serviço. Quano 1 tem preenchido, quando zero não tem nada.
</text>
  </threadedComment>
  <threadedComment ref="D120" dT="2023-07-20T17:36:38.00" personId="{301C5B3F-6FC0-4F84-AF85-634639713B45}" id="{4CD5E054-517E-412C-9144-176176B36AD9}">
    <text xml:space="preserve">O número 1 neste campo quer dizer que tem linha preenchida inicando serviço. Quano 1 tem preenchido, quando zero não tem nada.
</text>
  </threadedComment>
  <threadedComment ref="D121" dT="2023-07-20T17:36:38.00" personId="{301C5B3F-6FC0-4F84-AF85-634639713B45}" id="{1AD60AD1-A8A6-46E5-BEED-743FBC33C7E7}">
    <text xml:space="preserve">O número 1 neste campo quer dizer que tem linha preenchida inicando serviço. Quano 1 tem preenchido, quando zero não tem nada.
</text>
  </threadedComment>
  <threadedComment ref="D123" dT="2023-07-20T17:36:38.00" personId="{301C5B3F-6FC0-4F84-AF85-634639713B45}" id="{8BB532DA-1325-44ED-9A31-49C20D5BBEE0}">
    <text xml:space="preserve">O número 1 neste campo quer dizer que tem linha preenchida inicando serviço. Quano 1 tem preenchido, quando zero não tem nada.
</text>
  </threadedComment>
  <threadedComment ref="D124" dT="2023-07-20T17:36:38.00" personId="{301C5B3F-6FC0-4F84-AF85-634639713B45}" id="{45BA9F1C-761B-402F-897D-11FAF5458E16}">
    <text xml:space="preserve">O número 1 neste campo quer dizer que tem linha preenchida inicando serviço. Quano 1 tem preenchido, quando zero não tem nada.
</text>
  </threadedComment>
  <threadedComment ref="D126" dT="2023-07-20T17:36:38.00" personId="{301C5B3F-6FC0-4F84-AF85-634639713B45}" id="{F350F099-9874-4A3C-B052-4B18040C08E7}">
    <text xml:space="preserve">O número 1 neste campo quer dizer que tem linha preenchida inicando serviço. Quano 1 tem preenchido, quando zero não tem nada.
</text>
  </threadedComment>
  <threadedComment ref="D127" dT="2023-07-20T17:36:38.00" personId="{301C5B3F-6FC0-4F84-AF85-634639713B45}" id="{0BE207BD-1824-4DF4-8B4B-501299C1B501}">
    <text xml:space="preserve">O número 1 neste campo quer dizer que tem linha preenchida inicando serviço. Quano 1 tem preenchido, quando zero não tem nada.
</text>
  </threadedComment>
  <threadedComment ref="D138" dT="2023-07-20T17:36:38.00" personId="{301C5B3F-6FC0-4F84-AF85-634639713B45}" id="{87B4A069-A84D-4129-BDD8-0BB2B5F00D12}">
    <text xml:space="preserve">O número 1 neste campo quer dizer que tem linha preenchida inicando serviço. Quano 1 tem preenchido, quando zero não tem nada.
</text>
  </threadedComment>
  <threadedComment ref="D139" dT="2023-07-20T17:36:38.00" personId="{301C5B3F-6FC0-4F84-AF85-634639713B45}" id="{32F33775-62F6-4D2D-9B0C-91572EC73AA7}">
    <text xml:space="preserve">O número 1 neste campo quer dizer que tem linha preenchida inicando serviço. Quano 1 tem preenchido, quando zero não tem nada.
</text>
  </threadedComment>
  <threadedComment ref="D141" dT="2023-07-20T17:36:38.00" personId="{301C5B3F-6FC0-4F84-AF85-634639713B45}" id="{43CD39A3-FC26-40DA-8581-42C09F708499}">
    <text xml:space="preserve">O número 1 neste campo quer dizer que tem linha preenchida inicando serviço. Quano 1 tem preenchido, quando zero não tem nada.
</text>
  </threadedComment>
  <threadedComment ref="D142" dT="2023-07-20T17:36:38.00" personId="{301C5B3F-6FC0-4F84-AF85-634639713B45}" id="{F6D65F35-8BBE-40E0-8A38-AE1E46D99444}">
    <text xml:space="preserve">O número 1 neste campo quer dizer que tem linha preenchida inicando serviço. Quano 1 tem preenchido, quando zero não tem nada.
</text>
  </threadedComment>
  <threadedComment ref="D143" dT="2023-07-20T17:36:38.00" personId="{301C5B3F-6FC0-4F84-AF85-634639713B45}" id="{B649D481-1EFE-4A9F-B0BA-F11E50442F86}">
    <text xml:space="preserve">O número 1 neste campo quer dizer que tem linha preenchida inicando serviço. Quano 1 tem preenchido, quando zero não tem nada.
</text>
  </threadedComment>
  <threadedComment ref="D144" dT="2023-07-20T17:36:38.00" personId="{301C5B3F-6FC0-4F84-AF85-634639713B45}" id="{2D9095F4-1C5A-4ED9-A512-5649F6A8211E}">
    <text xml:space="preserve">O número 1 neste campo quer dizer que tem linha preenchida inicando serviço. Quano 1 tem preenchido, quando zero não tem nada.
</text>
  </threadedComment>
  <threadedComment ref="D145" dT="2023-07-20T17:36:38.00" personId="{301C5B3F-6FC0-4F84-AF85-634639713B45}" id="{954416C3-D15C-488F-BAA4-B5D47EB34815}">
    <text xml:space="preserve">O número 1 neste campo quer dizer que tem linha preenchida inicando serviço. Quano 1 tem preenchido, quando zero não tem nada.
</text>
  </threadedComment>
  <threadedComment ref="D146" dT="2023-07-20T17:36:38.00" personId="{301C5B3F-6FC0-4F84-AF85-634639713B45}" id="{4528B74E-F84A-49C7-A0EB-D6F107DE6D4B}">
    <text xml:space="preserve">O número 1 neste campo quer dizer que tem linha preenchida inicando serviço. Quano 1 tem preenchido, quando zero não tem nada.
</text>
  </threadedComment>
  <threadedComment ref="D149" dT="2023-07-20T17:36:38.00" personId="{301C5B3F-6FC0-4F84-AF85-634639713B45}" id="{B994F261-F5DD-4CBF-98BC-F30481301037}">
    <text xml:space="preserve">O número 1 neste campo quer dizer que tem linha preenchida inicando serviço. Quano 1 tem preenchido, quando zero não tem nada.
</text>
  </threadedComment>
  <threadedComment ref="D150" dT="2023-07-20T17:36:38.00" personId="{301C5B3F-6FC0-4F84-AF85-634639713B45}" id="{3889B923-6958-4B70-A7D7-74DE7B9F6C1E}">
    <text xml:space="preserve">O número 1 neste campo quer dizer que tem linha preenchida inicando serviço. Quano 1 tem preenchido, quando zero não tem nada.
</text>
  </threadedComment>
  <threadedComment ref="D152" dT="2023-07-20T17:36:38.00" personId="{301C5B3F-6FC0-4F84-AF85-634639713B45}" id="{31C05719-CF33-4CE6-A9B9-A4665FC39CDB}">
    <text xml:space="preserve">O número 1 neste campo quer dizer que tem linha preenchida inicando serviço. Quano 1 tem preenchido, quando zero não tem nada.
</text>
  </threadedComment>
  <threadedComment ref="D153" dT="2023-07-20T17:36:38.00" personId="{301C5B3F-6FC0-4F84-AF85-634639713B45}" id="{01752D80-E9DF-4B9D-A805-85FB1FFFE0E5}">
    <text xml:space="preserve">O número 1 neste campo quer dizer que tem linha preenchida inicando serviço. Quano 1 tem preenchido, quando zero não tem nada.
</text>
  </threadedComment>
  <threadedComment ref="D155" dT="2023-07-20T17:36:38.00" personId="{301C5B3F-6FC0-4F84-AF85-634639713B45}" id="{7B47D6A2-BBF8-4D6C-929F-71E5FB038E88}">
    <text xml:space="preserve">O número 1 neste campo quer dizer que tem linha preenchida inicando serviço. Quano 1 tem preenchido, quando zero não tem nada.
</text>
  </threadedComment>
  <threadedComment ref="AR155" dT="2023-11-24T19:58:03.17" personId="{301C5B3F-6FC0-4F84-AF85-634639713B45}" id="{AB25C6F9-07DC-4422-8998-47E2A16E8874}">
    <text xml:space="preserve">Passagem Inferior
</text>
  </threadedComment>
  <threadedComment ref="D156" dT="2023-07-20T17:36:38.00" personId="{301C5B3F-6FC0-4F84-AF85-634639713B45}" id="{2BE3B8BE-04C4-42B2-B921-A1B5526A6D70}">
    <text xml:space="preserve">O número 1 neste campo quer dizer que tem linha preenchida inicando serviço. Quano 1 tem preenchido, quando zero não tem nada.
</text>
  </threadedComment>
  <threadedComment ref="AR156" dT="2023-11-24T19:58:03.17" personId="{301C5B3F-6FC0-4F84-AF85-634639713B45}" id="{ABB6BA2B-8A42-4A0E-A079-4E231577EBF9}">
    <text xml:space="preserve">Passagem Inferior
</text>
  </threadedComment>
  <threadedComment ref="D159" dT="2023-07-20T17:36:38.00" personId="{301C5B3F-6FC0-4F84-AF85-634639713B45}" id="{9FAF98E4-B6C0-4ACB-8653-13ACEB7E7317}">
    <text xml:space="preserve">O número 1 neste campo quer dizer que tem linha preenchida inicando serviço. Quano 1 tem preenchido, quando zero não tem nada.
</text>
  </threadedComment>
  <threadedComment ref="D160" dT="2023-07-20T17:36:38.00" personId="{301C5B3F-6FC0-4F84-AF85-634639713B45}" id="{96D0B699-BF12-4811-A56E-83CF3757DD37}">
    <text xml:space="preserve">O número 1 neste campo quer dizer que tem linha preenchida inicando serviço. Quano 1 tem preenchido, quando zero não tem nada.
</text>
  </threadedComment>
  <threadedComment ref="D162" dT="2023-07-20T17:36:38.00" personId="{301C5B3F-6FC0-4F84-AF85-634639713B45}" id="{354D67BD-CF7C-4E88-8538-D0C4C4698CC5}">
    <text xml:space="preserve">O número 1 neste campo quer dizer que tem linha preenchida inicando serviço. Quano 1 tem preenchido, quando zero não tem nada.
</text>
  </threadedComment>
  <threadedComment ref="D163" dT="2023-07-20T17:36:38.00" personId="{301C5B3F-6FC0-4F84-AF85-634639713B45}" id="{E3BF2456-83FC-4B14-A8BF-C662DB3E7836}">
    <text xml:space="preserve">O número 1 neste campo quer dizer que tem linha preenchida inicando serviço. Quano 1 tem preenchido, quando zero não tem nada.
</text>
  </threadedComment>
  <threadedComment ref="D166" dT="2023-07-20T17:36:38.00" personId="{301C5B3F-6FC0-4F84-AF85-634639713B45}" id="{4629B066-0519-4EFA-B04E-48460E349960}">
    <text xml:space="preserve">O número 1 neste campo quer dizer que tem linha preenchida inicando serviço. Quano 1 tem preenchido, quando zero não tem nada.
</text>
  </threadedComment>
  <threadedComment ref="D167" dT="2023-07-20T17:36:38.00" personId="{301C5B3F-6FC0-4F84-AF85-634639713B45}" id="{533F828A-4563-470B-B275-5BD0EDFBEF39}">
    <text xml:space="preserve">O número 1 neste campo quer dizer que tem linha preenchida inicando serviço. Quano 1 tem preenchido, quando zero não tem nada.
</text>
  </threadedComment>
  <threadedComment ref="D169" dT="2023-07-20T17:36:38.00" personId="{301C5B3F-6FC0-4F84-AF85-634639713B45}" id="{EEE0AB1B-E17D-47D4-B0CD-726F235E3B2F}">
    <text xml:space="preserve">O número 1 neste campo quer dizer que tem linha preenchida inicando serviço. Quano 1 tem preenchido, quando zero não tem nada.
</text>
  </threadedComment>
  <threadedComment ref="D170" dT="2023-07-20T17:36:38.00" personId="{301C5B3F-6FC0-4F84-AF85-634639713B45}" id="{502761AF-F769-4EAD-977C-CBBD22549C85}">
    <text xml:space="preserve">O número 1 neste campo quer dizer que tem linha preenchida inicando serviço. Quano 1 tem preenchido, quando zero não tem nada.
</text>
  </threadedComment>
  <threadedComment ref="D173" dT="2023-07-20T17:36:38.00" personId="{301C5B3F-6FC0-4F84-AF85-634639713B45}" id="{41E0EA09-91C6-4971-91FA-C3F885754189}">
    <text xml:space="preserve">O número 1 neste campo quer dizer que tem linha preenchida inicando serviço. Quano 1 tem preenchido, quando zero não tem nada.
</text>
  </threadedComment>
  <threadedComment ref="AD173" dT="2023-11-29T14:52:22.37" personId="{301C5B3F-6FC0-4F84-AF85-634639713B45}" id="{C2EBCBD9-C928-4455-A066-EA4C3D0319BF}">
    <text>Pista de Serra</text>
  </threadedComment>
  <threadedComment ref="AO173" dT="2023-11-30T18:49:07.92" personId="{301C5B3F-6FC0-4F84-AF85-634639713B45}" id="{C1626328-E62C-424C-8852-AEBC1BC16ED6}">
    <text>São 3 trevos em localização a denir</text>
  </threadedComment>
  <threadedComment ref="D174" dT="2023-07-20T17:36:38.00" personId="{301C5B3F-6FC0-4F84-AF85-634639713B45}" id="{DE0210CC-874F-46AC-81A5-334710954B67}">
    <text xml:space="preserve">O número 1 neste campo quer dizer que tem linha preenchida inicando serviço. Quano 1 tem preenchido, quando zero não tem nada.
</text>
  </threadedComment>
  <threadedComment ref="D177" dT="2023-07-20T17:36:38.00" personId="{301C5B3F-6FC0-4F84-AF85-634639713B45}" id="{2A82D1FB-B6E8-478A-B98B-D655AACE5FDE}">
    <text xml:space="preserve">O número 1 neste campo quer dizer que tem linha preenchida inicando serviço. Quano 1 tem preenchido, quando zero não tem nada.
</text>
  </threadedComment>
  <threadedComment ref="AR177" dT="2023-11-24T19:58:03.17" personId="{301C5B3F-6FC0-4F84-AF85-634639713B45}" id="{09D87C64-BE76-438C-9D80-BB73F99DAA3E}">
    <text xml:space="preserve">Trevo completo
</text>
  </threadedComment>
  <threadedComment ref="D178" dT="2023-07-20T17:36:38.00" personId="{301C5B3F-6FC0-4F84-AF85-634639713B45}" id="{E0439A46-BDDE-447C-A89C-775668722267}">
    <text xml:space="preserve">O número 1 neste campo quer dizer que tem linha preenchida inicando serviço. Quano 1 tem preenchido, quando zero não tem nada.
</text>
  </threadedComment>
  <threadedComment ref="AR178" dT="2023-11-24T19:58:03.17" personId="{301C5B3F-6FC0-4F84-AF85-634639713B45}" id="{5B6F6CC2-B8AB-4AE8-B44F-3E479834A58D}">
    <text xml:space="preserve">Parcial foi colocado no valor de 20 mi Parcial foi colocado no valor de 20 mi
</text>
  </threadedComment>
  <threadedComment ref="D181" dT="2023-07-20T17:36:38.00" personId="{301C5B3F-6FC0-4F84-AF85-634639713B45}" id="{BEA224D0-70C4-44CB-B028-1CA87E8AD693}">
    <text xml:space="preserve">O número 1 neste campo quer dizer que tem linha preenchida inicando serviço. Quano 1 tem preenchido, quando zero não tem nada.
</text>
  </threadedComment>
  <threadedComment ref="D182" dT="2023-07-20T17:36:38.00" personId="{301C5B3F-6FC0-4F84-AF85-634639713B45}" id="{2E60F052-22F5-4AD1-9906-32C25AEE1D98}">
    <text xml:space="preserve">O número 1 neste campo quer dizer que tem linha preenchida inicando serviço. Quano 1 tem preenchido, quando zero não tem nada.
</text>
  </threadedComment>
  <threadedComment ref="D184" dT="2023-07-20T17:36:38.00" personId="{301C5B3F-6FC0-4F84-AF85-634639713B45}" id="{68EEB823-189A-489F-902A-014170674CC7}">
    <text xml:space="preserve">O número 1 neste campo quer dizer que tem linha preenchida inicando serviço. Quano 1 tem preenchido, quando zero não tem nada.
</text>
  </threadedComment>
  <threadedComment ref="D185" dT="2023-07-20T17:36:38.00" personId="{301C5B3F-6FC0-4F84-AF85-634639713B45}" id="{97461BAC-5F1D-4509-AE5F-17805FE63712}">
    <text xml:space="preserve">O número 1 neste campo quer dizer que tem linha preenchida inicando serviço. Quano 1 tem preenchido, quando zero não tem nada.
</text>
  </threadedComment>
  <threadedComment ref="D187" dT="2023-07-20T17:36:38.00" personId="{301C5B3F-6FC0-4F84-AF85-634639713B45}" id="{7924AB8B-E241-480D-A8CC-062358D19279}">
    <text xml:space="preserve">O número 1 neste campo quer dizer que tem linha preenchida inicando serviço. Quano 1 tem preenchido, quando zero não tem nada.
</text>
  </threadedComment>
  <threadedComment ref="D188" dT="2023-07-20T17:36:38.00" personId="{301C5B3F-6FC0-4F84-AF85-634639713B45}" id="{31C0D6C7-F086-4C1A-B77B-42DFFA2B808D}">
    <text xml:space="preserve">O número 1 neste campo quer dizer que tem linha preenchida inicando serviço. Quano 1 tem preenchido, quando zero não tem nada.
</text>
  </threadedComment>
  <threadedComment ref="D190" dT="2023-07-20T17:36:38.00" personId="{301C5B3F-6FC0-4F84-AF85-634639713B45}" id="{1281CD93-899D-440D-96EF-4813B513B155}">
    <text xml:space="preserve">O número 1 neste campo quer dizer que tem linha preenchida inicando serviço. Quano 1 tem preenchido, quando zero não tem nada.
</text>
  </threadedComment>
  <threadedComment ref="D191" dT="2023-07-20T17:36:38.00" personId="{301C5B3F-6FC0-4F84-AF85-634639713B45}" id="{B7E62F28-2EEC-4F47-B4C9-3AB74A1894CA}">
    <text xml:space="preserve">O número 1 neste campo quer dizer que tem linha preenchida inicando serviço. Quano 1 tem preenchido, quando zero não tem nada.
</text>
  </threadedComment>
  <threadedComment ref="D194" dT="2023-07-20T17:36:38.00" personId="{301C5B3F-6FC0-4F84-AF85-634639713B45}" id="{A4A2BCB2-D423-4F4B-A8A6-EB14522EB724}">
    <text xml:space="preserve">O número 1 neste campo quer dizer que tem linha preenchida inicando serviço. Quano 1 tem preenchido, quando zero não tem nada.
</text>
  </threadedComment>
  <threadedComment ref="D195" dT="2023-07-20T17:36:38.00" personId="{301C5B3F-6FC0-4F84-AF85-634639713B45}" id="{25C59AC5-C040-44DC-B09B-9B5C1B721F56}">
    <text xml:space="preserve">O número 1 neste campo quer dizer que tem linha preenchida inicando serviço. Quano 1 tem preenchido, quando zero não tem nada.
</text>
  </threadedComment>
  <threadedComment ref="D197" dT="2023-07-20T17:36:38.00" personId="{301C5B3F-6FC0-4F84-AF85-634639713B45}" id="{48BCC9E3-E2B7-424B-8122-58A782D80ED4}">
    <text xml:space="preserve">O número 1 neste campo quer dizer que tem linha preenchida inicando serviço. Quano 1 tem preenchido, quando zero não tem nada.
</text>
  </threadedComment>
  <threadedComment ref="D198" dT="2023-07-20T17:36:38.00" personId="{301C5B3F-6FC0-4F84-AF85-634639713B45}" id="{4EFB973B-D39B-4A22-B279-05798D434DC5}">
    <text xml:space="preserve">O número 1 neste campo quer dizer que tem linha preenchida inicando serviço. Quano 1 tem preenchido, quando zero não tem nada.
</text>
  </threadedComment>
  <threadedComment ref="D210" dT="2023-07-20T17:36:38.00" personId="{301C5B3F-6FC0-4F84-AF85-634639713B45}" id="{641A363C-3DF2-4659-9498-3E0429C54C13}">
    <text xml:space="preserve">O número 1 neste campo quer dizer que tem linha preenchida inicando serviço. Quano 1 tem preenchido, quando zero não tem nada.
</text>
  </threadedComment>
  <threadedComment ref="D211" dT="2023-07-20T17:36:38.00" personId="{301C5B3F-6FC0-4F84-AF85-634639713B45}" id="{DC2CEA14-86EB-4826-B8E8-7C4CB21F04E2}">
    <text xml:space="preserve">O número 1 neste campo quer dizer que tem linha preenchida inicando serviço. Quano 1 tem preenchido, quando zero não tem nada.
</text>
  </threadedComment>
  <threadedComment ref="D213" dT="2023-07-20T17:36:38.00" personId="{301C5B3F-6FC0-4F84-AF85-634639713B45}" id="{E74F1868-3C66-4E1C-8F9B-05A9093FCFAA}">
    <text xml:space="preserve">O número 1 neste campo quer dizer que tem linha preenchida inicando serviço. Quano 1 tem preenchido, quando zero não tem nada.
</text>
  </threadedComment>
  <threadedComment ref="D214" dT="2023-07-20T17:36:38.00" personId="{301C5B3F-6FC0-4F84-AF85-634639713B45}" id="{7DF367BC-87DA-4728-ACFD-CAB91F4E8861}">
    <text xml:space="preserve">O número 1 neste campo quer dizer que tem linha preenchida inicando serviço. Quano 1 tem preenchido, quando zero não tem nada.
</text>
  </threadedComment>
  <threadedComment ref="D223" dT="2023-07-20T17:36:38.00" personId="{301C5B3F-6FC0-4F84-AF85-634639713B45}" id="{FE733A5A-A39F-4A9C-BFFB-AA31BC7E37A9}">
    <text xml:space="preserve">O número 1 neste campo quer dizer que tem linha preenchida inicando serviço. Quano 1 tem preenchido, quando zero não tem nada.
</text>
  </threadedComment>
  <threadedComment ref="D224" dT="2023-07-20T17:36:38.00" personId="{301C5B3F-6FC0-4F84-AF85-634639713B45}" id="{2917B861-0F61-4274-8674-FF9B539FC2D3}">
    <text xml:space="preserve">O número 1 neste campo quer dizer que tem linha preenchida inicando serviço. Quano 1 tem preenchido, quando zero não tem nada.
</text>
  </threadedComment>
</ThreadedComments>
</file>

<file path=xl/threadedComments/threadedComment6.xml><?xml version="1.0" encoding="utf-8"?>
<ThreadedComments xmlns="http://schemas.microsoft.com/office/spreadsheetml/2018/threadedcomments" xmlns:x="http://schemas.openxmlformats.org/spreadsheetml/2006/main">
  <threadedComment ref="C9" dT="2023-07-20T17:36:38.00" personId="{301C5B3F-6FC0-4F84-AF85-634639713B45}" id="{CD23E44C-F3C8-4860-AF79-B92E30A08F14}">
    <text xml:space="preserve">O número 1 neste campo quer dizer que tem linha preenchida inicando serviço. Quano 1 tem preenchido, quando zero não tem nada.
</text>
  </threadedComment>
  <threadedComment ref="C10" dT="2023-07-20T17:36:38.00" personId="{301C5B3F-6FC0-4F84-AF85-634639713B45}" id="{34CDAFD8-DCB1-4B59-88D9-CEA1143780A9}">
    <text xml:space="preserve">O número 1 neste campo quer dizer que tem linha preenchida inicando serviço. Quano 1 tem preenchido, quando zero não tem nada.
</text>
  </threadedComment>
  <threadedComment ref="C12" dT="2023-07-20T17:36:38.00" personId="{301C5B3F-6FC0-4F84-AF85-634639713B45}" id="{501C7C5E-69B3-4625-BA3D-2FF40FF48708}">
    <text xml:space="preserve">O número 1 neste campo quer dizer que tem linha preenchida inicando serviço. Quano 1 tem preenchido, quando zero não tem nada.
</text>
  </threadedComment>
  <threadedComment ref="C14" dT="2023-07-20T17:36:38.00" personId="{301C5B3F-6FC0-4F84-AF85-634639713B45}" id="{851002BB-3A37-4DF0-9EE9-E31A701628E6}">
    <text xml:space="preserve">O número 1 neste campo quer dizer que tem linha preenchida inicando serviço. Quano 1 tem preenchido, quando zero não tem nada.
</text>
  </threadedComment>
  <threadedComment ref="C15" dT="2023-07-20T17:36:38.00" personId="{301C5B3F-6FC0-4F84-AF85-634639713B45}" id="{8E96810E-7CEA-4EEE-9A3E-05FCADD36FD0}">
    <text xml:space="preserve">O número 1 neste campo quer dizer que tem linha preenchida inicando serviço. Quano 1 tem preenchido, quando zero não tem nada.
</text>
  </threadedComment>
  <threadedComment ref="C16" dT="2023-07-20T17:36:38.00" personId="{301C5B3F-6FC0-4F84-AF85-634639713B45}" id="{A02034B8-0405-4EBE-B92C-94393F193BC5}">
    <text xml:space="preserve">O número 1 neste campo quer dizer que tem linha preenchida inicando serviço. Quano 1 tem preenchido, quando zero não tem nada.
</text>
  </threadedComment>
  <threadedComment ref="C17" dT="2023-07-20T17:36:38.00" personId="{301C5B3F-6FC0-4F84-AF85-634639713B45}" id="{AEB507E9-3984-424B-A571-9E43D33F0B19}">
    <text xml:space="preserve">O número 1 neste campo quer dizer que tem linha preenchida inicando serviço. Quano 1 tem preenchido, quando zero não tem nada.
</text>
  </threadedComment>
  <threadedComment ref="C18" dT="2023-07-20T17:36:38.00" personId="{301C5B3F-6FC0-4F84-AF85-634639713B45}" id="{96CB7332-DF80-4265-AE21-7684926BA575}">
    <text xml:space="preserve">O número 1 neste campo quer dizer que tem linha preenchida inicando serviço. Quano 1 tem preenchido, quando zero não tem nada.
</text>
  </threadedComment>
  <threadedComment ref="C19" dT="2023-07-20T17:36:38.00" personId="{301C5B3F-6FC0-4F84-AF85-634639713B45}" id="{53C9964F-356B-4DEC-8333-5BAD5483384E}">
    <text xml:space="preserve">O número 1 neste campo quer dizer que tem linha preenchida inicando serviço. Quano 1 tem preenchido, quando zero não tem nada.
</text>
  </threadedComment>
  <threadedComment ref="C20" dT="2023-07-20T17:36:38.00" personId="{301C5B3F-6FC0-4F84-AF85-634639713B45}" id="{6B01D964-919F-4757-8B01-AA15387E2687}">
    <text xml:space="preserve">O número 1 neste campo quer dizer que tem linha preenchida inicando serviço. Quano 1 tem preenchido, quando zero não tem nada.
</text>
  </threadedComment>
  <threadedComment ref="C21" dT="2023-07-20T17:36:38.00" personId="{301C5B3F-6FC0-4F84-AF85-634639713B45}" id="{1CAA5DD2-5CA5-45A5-8684-D5D2DF0ECC15}">
    <text xml:space="preserve">O número 1 neste campo quer dizer que tem linha preenchida inicando serviço. Quano 1 tem preenchido, quando zero não tem nada.
</text>
  </threadedComment>
  <threadedComment ref="C22" dT="2023-07-20T17:36:38.00" personId="{301C5B3F-6FC0-4F84-AF85-634639713B45}" id="{F1353657-ED22-44CA-B7AE-B54D90E4154A}">
    <text xml:space="preserve">O número 1 neste campo quer dizer que tem linha preenchida inicando serviço. Quano 1 tem preenchido, quando zero não tem nada.
</text>
  </threadedComment>
  <threadedComment ref="C23" dT="2023-07-20T17:36:38.00" personId="{301C5B3F-6FC0-4F84-AF85-634639713B45}" id="{649CE45A-2822-46EA-B37D-AE1B5F7432A1}">
    <text xml:space="preserve">O número 1 neste campo quer dizer que tem linha preenchida inicando serviço. Quano 1 tem preenchido, quando zero não tem nada.
</text>
  </threadedComment>
  <threadedComment ref="C25" dT="2023-07-20T17:36:38.00" personId="{301C5B3F-6FC0-4F84-AF85-634639713B45}" id="{480BE8F1-2C47-4930-A00F-F57FB6F3FD1D}">
    <text xml:space="preserve">O número 1 neste campo quer dizer que tem linha preenchida inicando serviço. Quano 1 tem preenchido, quando zero não tem nada.
</text>
  </threadedComment>
  <threadedComment ref="C26" dT="2023-07-20T17:36:38.00" personId="{301C5B3F-6FC0-4F84-AF85-634639713B45}" id="{549FC960-6593-41AC-9024-1F0299F0C3E7}">
    <text xml:space="preserve">O número 1 neste campo quer dizer que tem linha preenchida inicando serviço. Quano 1 tem preenchido, quando zero não tem nada.
</text>
  </threadedComment>
  <threadedComment ref="C27" dT="2023-07-20T17:36:38.00" personId="{301C5B3F-6FC0-4F84-AF85-634639713B45}" id="{4DFABBF2-899D-43CF-BF3C-4811C45E72ED}">
    <text xml:space="preserve">O número 1 neste campo quer dizer que tem linha preenchida inicando serviço. Quano 1 tem preenchido, quando zero não tem nada.
</text>
  </threadedComment>
  <threadedComment ref="C28" dT="2023-07-20T17:36:38.00" personId="{301C5B3F-6FC0-4F84-AF85-634639713B45}" id="{407A985E-D648-4A9D-8942-7E743EAF43A7}">
    <text xml:space="preserve">O número 1 neste campo quer dizer que tem linha preenchida inicando serviço. Quano 1 tem preenchido, quando zero não tem nada.
</text>
  </threadedComment>
  <threadedComment ref="C29" dT="2023-07-20T17:36:38.00" personId="{301C5B3F-6FC0-4F84-AF85-634639713B45}" id="{7050C6C1-E277-466D-88A9-0EF4F5A5D5A5}">
    <text xml:space="preserve">O número 1 neste campo quer dizer que tem linha preenchida inicando serviço. Quano 1 tem preenchido, quando zero não tem nada.
</text>
  </threadedComment>
  <threadedComment ref="C30" dT="2023-07-20T17:36:38.00" personId="{301C5B3F-6FC0-4F84-AF85-634639713B45}" id="{B135E677-E7BE-4379-9D0A-AF3704319159}">
    <text xml:space="preserve">O número 1 neste campo quer dizer que tem linha preenchida inicando serviço. Quano 1 tem preenchido, quando zero não tem nada.
</text>
  </threadedComment>
  <threadedComment ref="C31" dT="2023-07-20T17:36:38.00" personId="{301C5B3F-6FC0-4F84-AF85-634639713B45}" id="{528B6F49-4059-47E8-AD22-604AE4FE8B67}">
    <text xml:space="preserve">O número 1 neste campo quer dizer que tem linha preenchida inicando serviço. Quano 1 tem preenchido, quando zero não tem nada.
</text>
  </threadedComment>
  <threadedComment ref="C32" dT="2023-07-20T17:36:38.00" personId="{301C5B3F-6FC0-4F84-AF85-634639713B45}" id="{6F1B7948-2839-496E-B0A0-ADBE49DB60D8}">
    <text xml:space="preserve">O número 1 neste campo quer dizer que tem linha preenchida inicando serviço. Quano 1 tem preenchido, quando zero não tem nada.
</text>
  </threadedComment>
  <threadedComment ref="AA32" dT="2023-07-10T20:11:52.50" personId="{301C5B3F-6FC0-4F84-AF85-634639713B45}" id="{40C7343C-BD53-4B50-8C0D-DC5427F2E4E8}">
    <text>VALOR RETIRADO DO MEMORANDO QUE DEFINIU OS PERCENTUAIS</text>
  </threadedComment>
  <threadedComment ref="C33" dT="2023-07-20T17:36:38.00" personId="{301C5B3F-6FC0-4F84-AF85-634639713B45}" id="{86CD2646-C453-4E85-AEBE-600498BABB27}">
    <text xml:space="preserve">O número 1 neste campo quer dizer que tem linha preenchida inicando serviço. Quano 1 tem preenchido, quando zero não tem nada.
</text>
  </threadedComment>
  <threadedComment ref="C34" dT="2023-07-20T17:36:38.00" personId="{301C5B3F-6FC0-4F84-AF85-634639713B45}" id="{7232A76A-4413-4DAC-A95F-89E91AF89FE3}">
    <text xml:space="preserve">O número 1 neste campo quer dizer que tem linha preenchida inicando serviço. Quano 1 tem preenchido, quando zero não tem nada.
</text>
  </threadedComment>
  <threadedComment ref="C35" dT="2023-07-20T17:36:38.00" personId="{301C5B3F-6FC0-4F84-AF85-634639713B45}" id="{767ACDD5-8D1E-4524-BB5C-A4ECBE6B106A}">
    <text xml:space="preserve">O número 1 neste campo quer dizer que tem linha preenchida inicando serviço. Quano 1 tem preenchido, quando zero não tem nada.
</text>
  </threadedComment>
  <threadedComment ref="C36" dT="2023-07-20T17:36:38.00" personId="{301C5B3F-6FC0-4F84-AF85-634639713B45}" id="{23611B61-C37D-4886-868F-F9E6EB06C040}">
    <text xml:space="preserve">O número 1 neste campo quer dizer que tem linha preenchida inicando serviço. Quano 1 tem preenchido, quando zero não tem nada.
</text>
  </threadedComment>
  <threadedComment ref="C37" dT="2023-07-20T17:36:38.00" personId="{301C5B3F-6FC0-4F84-AF85-634639713B45}" id="{9C184E8D-5558-41B9-BA2B-EDFDB5404ED5}">
    <text xml:space="preserve">O número 1 neste campo quer dizer que tem linha preenchida inicando serviço. Quano 1 tem preenchido, quando zero não tem nada.
</text>
  </threadedComment>
  <threadedComment ref="C38" dT="2023-07-20T17:36:38.00" personId="{301C5B3F-6FC0-4F84-AF85-634639713B45}" id="{5205E410-13D2-4F7A-84FE-B07C4F5D43D2}">
    <text xml:space="preserve">O número 1 neste campo quer dizer que tem linha preenchida inicando serviço. Quano 1 tem preenchido, quando zero não tem nada.
</text>
  </threadedComment>
  <threadedComment ref="C39" dT="2023-07-20T17:36:38.00" personId="{301C5B3F-6FC0-4F84-AF85-634639713B45}" id="{A2400EB5-4FB5-4DC3-8860-B95AD837CC02}">
    <text xml:space="preserve">O número 1 neste campo quer dizer que tem linha preenchida inicando serviço. Quano 1 tem preenchido, quando zero não tem nada.
</text>
  </threadedComment>
  <threadedComment ref="C41" dT="2023-07-20T17:36:38.00" personId="{301C5B3F-6FC0-4F84-AF85-634639713B45}" id="{1DF4E804-1E94-4C04-890C-9901AD0ECE86}">
    <text xml:space="preserve">O número 1 neste campo quer dizer que tem linha preenchida inicando serviço. Quano 1 tem preenchido, quando zero não tem nada.
</text>
  </threadedComment>
  <threadedComment ref="C42" dT="2023-07-20T17:36:38.00" personId="{301C5B3F-6FC0-4F84-AF85-634639713B45}" id="{03CC039C-753E-4EAA-BD72-D7E1BA84B355}">
    <text xml:space="preserve">O número 1 neste campo quer dizer que tem linha preenchida inicando serviço. Quano 1 tem preenchido, quando zero não tem nada.
</text>
  </threadedComment>
  <threadedComment ref="C43" dT="2023-07-20T17:36:38.00" personId="{301C5B3F-6FC0-4F84-AF85-634639713B45}" id="{66BE33FE-A9D5-40D3-8E6C-8E290FD808C3}">
    <text xml:space="preserve">O número 1 neste campo quer dizer que tem linha preenchida inicando serviço. Quano 1 tem preenchido, quando zero não tem nada.
</text>
  </threadedComment>
  <threadedComment ref="C44" dT="2023-07-20T17:36:38.00" personId="{301C5B3F-6FC0-4F84-AF85-634639713B45}" id="{67294390-0BD4-44B2-92ED-AE40EC0DCDE6}">
    <text xml:space="preserve">O número 1 neste campo quer dizer que tem linha preenchida inicando serviço. Quano 1 tem preenchido, quando zero não tem nada.
</text>
  </threadedComment>
  <threadedComment ref="C45" dT="2023-07-20T17:36:38.00" personId="{301C5B3F-6FC0-4F84-AF85-634639713B45}" id="{1231A097-C553-4521-9957-F42F49F19E2A}">
    <text xml:space="preserve">O número 1 neste campo quer dizer que tem linha preenchida inicando serviço. Quano 1 tem preenchido, quando zero não tem nada.
</text>
  </threadedComment>
  <threadedComment ref="C47" dT="2023-07-20T17:36:38.00" personId="{301C5B3F-6FC0-4F84-AF85-634639713B45}" id="{A5C52CB7-5127-4694-9AA3-B1ACD681DD70}">
    <text xml:space="preserve">O número 1 neste campo quer dizer que tem linha preenchida inicando serviço. Quano 1 tem preenchido, quando zero não tem nada.
</text>
  </threadedComment>
  <threadedComment ref="C48" dT="2023-07-20T17:36:38.00" personId="{301C5B3F-6FC0-4F84-AF85-634639713B45}" id="{A9DDAC30-B7E4-4882-9814-71D9BA84B66B}">
    <text xml:space="preserve">O número 1 neste campo quer dizer que tem linha preenchida inicando serviço. Quano 1 tem preenchido, quando zero não tem nada.
</text>
  </threadedComment>
  <threadedComment ref="C51" dT="2023-07-20T17:36:38.00" personId="{301C5B3F-6FC0-4F84-AF85-634639713B45}" id="{C8264EFF-02FF-4E06-AA38-450F0DA7AE29}">
    <text xml:space="preserve">O número 1 neste campo quer dizer que tem linha preenchida inicando serviço. Quano 1 tem preenchido, quando zero não tem nada.
</text>
  </threadedComment>
  <threadedComment ref="I51" dT="2023-12-08T13:01:34.62" personId="{301C5B3F-6FC0-4F84-AF85-634639713B45}" id="{3F9CDB55-8794-4E03-9270-59DBD41704D9}">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52" dT="2023-07-20T17:36:38.00" personId="{301C5B3F-6FC0-4F84-AF85-634639713B45}" id="{E5BD14CE-F1F7-445C-9B34-9543D2C26EEB}">
    <text xml:space="preserve">O número 1 neste campo quer dizer que tem linha preenchida inicando serviço. Quano 1 tem preenchido, quando zero não tem nada.
</text>
  </threadedComment>
  <threadedComment ref="I52" dT="2023-12-08T13:01:39.26" personId="{301C5B3F-6FC0-4F84-AF85-634639713B45}" id="{92AA9191-2877-459B-B089-F6BD4A293C76}">
    <text>* Houve um remanejamento das Vias Marginais previstas para serem executadas em Monte Alegre de Minas (TH 11) tendo em vista sua execução ter sido ocorrida pelo Departamento Nacional de Infraestrutura de Transportes (DNIT) antes da assunção da rodovia pela Ecovias do Cerrado.</text>
  </threadedComment>
  <threadedComment ref="C54" dT="2023-07-20T17:36:38.00" personId="{301C5B3F-6FC0-4F84-AF85-634639713B45}" id="{BF6ACC89-4B4C-4926-BB2F-EC08A503E082}">
    <text xml:space="preserve">O número 1 neste campo quer dizer que tem linha preenchida inicando serviço. Quano 1 tem preenchido, quando zero não tem nada.
</text>
  </threadedComment>
  <threadedComment ref="C55" dT="2023-07-20T17:36:38.00" personId="{301C5B3F-6FC0-4F84-AF85-634639713B45}" id="{D0C9AFC8-F78A-41DD-901E-F8EEE95C089F}">
    <text xml:space="preserve">O número 1 neste campo quer dizer que tem linha preenchida inicando serviço. Quano 1 tem preenchido, quando zero não tem nada.
</text>
  </threadedComment>
  <threadedComment ref="C57" dT="2023-07-20T17:36:38.00" personId="{301C5B3F-6FC0-4F84-AF85-634639713B45}" id="{72DAC678-00CD-4C72-93EA-6D3689893320}">
    <text xml:space="preserve">O número 1 neste campo quer dizer que tem linha preenchida inicando serviço. Quano 1 tem preenchido, quando zero não tem nada.
</text>
  </threadedComment>
  <threadedComment ref="C58" dT="2023-07-20T17:36:38.00" personId="{301C5B3F-6FC0-4F84-AF85-634639713B45}" id="{5DF06778-A4CB-44E4-B665-B8CFAA9B3843}">
    <text xml:space="preserve">O número 1 neste campo quer dizer que tem linha preenchida inicando serviço. Quano 1 tem preenchido, quando zero não tem nada.
</text>
  </threadedComment>
  <threadedComment ref="C59" dT="2023-07-20T17:36:38.00" personId="{301C5B3F-6FC0-4F84-AF85-634639713B45}" id="{B920F4EC-5CB5-4FB2-8437-8D9CB6700318}">
    <text xml:space="preserve">O número 1 neste campo quer dizer que tem linha preenchida inicando serviço. Quano 1 tem preenchido, quando zero não tem nada.
</text>
  </threadedComment>
  <threadedComment ref="C62" dT="2023-07-20T17:36:38.00" personId="{301C5B3F-6FC0-4F84-AF85-634639713B45}" id="{3A503E7E-5C54-4515-8B33-384091663B50}">
    <text xml:space="preserve">O número 1 neste campo quer dizer que tem linha preenchida inicando serviço. Quano 1 tem preenchido, quando zero não tem nada.
</text>
  </threadedComment>
  <threadedComment ref="C63" dT="2023-07-20T17:36:38.00" personId="{301C5B3F-6FC0-4F84-AF85-634639713B45}" id="{E6B29D62-C41A-4091-874D-4E2A9A591E82}">
    <text xml:space="preserve">O número 1 neste campo quer dizer que tem linha preenchida inicando serviço. Quano 1 tem preenchido, quando zero não tem nada.
</text>
  </threadedComment>
  <threadedComment ref="C64" dT="2023-07-20T17:36:38.00" personId="{301C5B3F-6FC0-4F84-AF85-634639713B45}" id="{944799C7-06D1-4C9E-9021-DBF55028E01C}">
    <text xml:space="preserve">O número 1 neste campo quer dizer que tem linha preenchida inicando serviço. Quano 1 tem preenchido, quando zero não tem nada.
</text>
  </threadedComment>
  <threadedComment ref="C65" dT="2023-07-20T17:36:38.00" personId="{301C5B3F-6FC0-4F84-AF85-634639713B45}" id="{8A8F4291-2CD9-4F4F-8E6E-07DDDC4020FD}">
    <text xml:space="preserve">O número 1 neste campo quer dizer que tem linha preenchida inicando serviço. Quano 1 tem preenchido, quando zero não tem nada.
</text>
  </threadedComment>
  <threadedComment ref="C66" dT="2023-07-20T17:36:38.00" personId="{301C5B3F-6FC0-4F84-AF85-634639713B45}" id="{86DECA16-C1E7-4CCB-9AC5-27B4B6FA09F4}">
    <text xml:space="preserve">O número 1 neste campo quer dizer que tem linha preenchida inicando serviço. Quano 1 tem preenchido, quando zero não tem nada.
</text>
  </threadedComment>
  <threadedComment ref="C67" dT="2023-07-20T17:36:38.00" personId="{301C5B3F-6FC0-4F84-AF85-634639713B45}" id="{E7D1A8CA-0809-4ECB-BEE1-C091B56BCEA6}">
    <text xml:space="preserve">O número 1 neste campo quer dizer que tem linha preenchida inicando serviço. Quano 1 tem preenchido, quando zero não tem nada.
</text>
  </threadedComment>
  <threadedComment ref="C68" dT="2023-07-20T17:36:38.00" personId="{301C5B3F-6FC0-4F84-AF85-634639713B45}" id="{DA63F370-1FAE-4A53-B672-4340B2400A2B}">
    <text xml:space="preserve">O número 1 neste campo quer dizer que tem linha preenchida inicando serviço. Quano 1 tem preenchido, quando zero não tem nada.
</text>
  </threadedComment>
  <threadedComment ref="C69" dT="2023-07-20T17:36:38.00" personId="{301C5B3F-6FC0-4F84-AF85-634639713B45}" id="{1D6864AC-0849-4F37-84F5-5B1C6E383174}">
    <text xml:space="preserve">O número 1 neste campo quer dizer que tem linha preenchida inicando serviço. Quano 1 tem preenchido, quando zero não tem nada.
</text>
  </threadedComment>
  <threadedComment ref="C72" dT="2023-07-20T17:36:38.00" personId="{301C5B3F-6FC0-4F84-AF85-634639713B45}" id="{8D800FF6-034A-4A6B-ACD4-AD0DAA4688B5}">
    <text xml:space="preserve">O número 1 neste campo quer dizer que tem linha preenchida inicando serviço. Quano 1 tem preenchido, quando zero não tem nada.
</text>
  </threadedComment>
  <threadedComment ref="C73" dT="2023-07-20T17:36:38.00" personId="{301C5B3F-6FC0-4F84-AF85-634639713B45}" id="{122C9C98-CD1B-4805-84BA-97BCC8B4D8D4}">
    <text xml:space="preserve">O número 1 neste campo quer dizer que tem linha preenchida inicando serviço. Quano 1 tem preenchido, quando zero não tem nada.
</text>
  </threadedComment>
  <threadedComment ref="C75" dT="2023-07-20T17:36:38.00" personId="{301C5B3F-6FC0-4F84-AF85-634639713B45}" id="{B1CD3C41-5E79-4E5D-90EF-58ADD4E5E746}">
    <text xml:space="preserve">O número 1 neste campo quer dizer que tem linha preenchida inicando serviço. Quano 1 tem preenchido, quando zero não tem nada.
</text>
  </threadedComment>
  <threadedComment ref="C76" dT="2023-07-20T17:36:38.00" personId="{301C5B3F-6FC0-4F84-AF85-634639713B45}" id="{CB27EE9C-D601-4AE8-A240-B2AAB62C2292}">
    <text xml:space="preserve">O número 1 neste campo quer dizer que tem linha preenchida inicando serviço. Quano 1 tem preenchido, quando zero não tem nada.
</text>
  </threadedComment>
  <threadedComment ref="C78" dT="2023-07-20T17:36:38.00" personId="{301C5B3F-6FC0-4F84-AF85-634639713B45}" id="{3F202AFE-206E-4852-9467-0D4C1F25491B}">
    <text xml:space="preserve">O número 1 neste campo quer dizer que tem linha preenchida inicando serviço. Quano 1 tem preenchido, quando zero não tem nada.
</text>
  </threadedComment>
  <threadedComment ref="C79" dT="2023-07-20T17:36:38.00" personId="{301C5B3F-6FC0-4F84-AF85-634639713B45}" id="{6C0A6590-32E3-48E6-B8A8-A83D1DD72281}">
    <text xml:space="preserve">O número 1 neste campo quer dizer que tem linha preenchida inicando serviço. Quano 1 tem preenchido, quando zero não tem nada.
</text>
  </threadedComment>
  <threadedComment ref="C81" dT="2023-07-20T17:36:38.00" personId="{301C5B3F-6FC0-4F84-AF85-634639713B45}" id="{8A88D1D5-7531-442B-8054-C1091B2DCF5A}">
    <text xml:space="preserve">O número 1 neste campo quer dizer que tem linha preenchida inicando serviço. Quano 1 tem preenchido, quando zero não tem nada.
</text>
  </threadedComment>
  <threadedComment ref="C82" dT="2023-07-20T17:36:38.00" personId="{301C5B3F-6FC0-4F84-AF85-634639713B45}" id="{BD3B0E0E-9B8C-4CEF-A6F7-8AD0278C282E}">
    <text xml:space="preserve">O número 1 neste campo quer dizer que tem linha preenchida inicando serviço. Quano 1 tem preenchido, quando zero não tem nada.
</text>
  </threadedComment>
  <threadedComment ref="C84" dT="2023-07-20T17:36:38.00" personId="{301C5B3F-6FC0-4F84-AF85-634639713B45}" id="{006C109C-0C10-4760-8A19-6B5B93E8D60B}">
    <text xml:space="preserve">O número 1 neste campo quer dizer que tem linha preenchida inicando serviço. Quano 1 tem preenchido, quando zero não tem nada.
</text>
  </threadedComment>
  <threadedComment ref="C85" dT="2023-07-20T17:36:38.00" personId="{301C5B3F-6FC0-4F84-AF85-634639713B45}" id="{8A478B09-6BC4-4888-B785-3C5FA28C5794}">
    <text xml:space="preserve">O número 1 neste campo quer dizer que tem linha preenchida inicando serviço. Quano 1 tem preenchido, quando zero não tem nada.
</text>
  </threadedComment>
  <threadedComment ref="C87" dT="2023-07-20T17:36:38.00" personId="{301C5B3F-6FC0-4F84-AF85-634639713B45}" id="{3817E51E-A40A-44CF-8DDF-DC07309FBE48}">
    <text xml:space="preserve">O número 1 neste campo quer dizer que tem linha preenchida inicando serviço. Quano 1 tem preenchido, quando zero não tem nada.
</text>
  </threadedComment>
  <threadedComment ref="C88" dT="2023-07-20T17:36:38.00" personId="{301C5B3F-6FC0-4F84-AF85-634639713B45}" id="{6652B003-0073-4D05-B04B-3E83BA4E80AA}">
    <text xml:space="preserve">O número 1 neste campo quer dizer que tem linha preenchida inicando serviço. Quano 1 tem preenchido, quando zero não tem nada.
</text>
  </threadedComment>
  <threadedComment ref="C91" dT="2023-07-20T17:36:38.00" personId="{301C5B3F-6FC0-4F84-AF85-634639713B45}" id="{F1529739-4DC0-4532-80E8-827D46CBB8CA}">
    <text xml:space="preserve">O número 1 neste campo quer dizer que tem linha preenchida inicando serviço. Quano 1 tem preenchido, quando zero não tem nada.
</text>
  </threadedComment>
  <threadedComment ref="C92" dT="2023-07-20T17:36:38.00" personId="{301C5B3F-6FC0-4F84-AF85-634639713B45}" id="{06066C29-79B2-4BA7-90CD-5CC088375532}">
    <text xml:space="preserve">O número 1 neste campo quer dizer que tem linha preenchida inicando serviço. Quano 1 tem preenchido, quando zero não tem nada.
</text>
  </threadedComment>
  <threadedComment ref="C94" dT="2023-07-20T17:36:38.00" personId="{301C5B3F-6FC0-4F84-AF85-634639713B45}" id="{CD7A1787-2095-481F-BD7C-D03B94AA7D05}">
    <text xml:space="preserve">O número 1 neste campo quer dizer que tem linha preenchida inicando serviço. Quano 1 tem preenchido, quando zero não tem nada.
</text>
  </threadedComment>
  <threadedComment ref="C95" dT="2023-07-20T17:36:38.00" personId="{301C5B3F-6FC0-4F84-AF85-634639713B45}" id="{F58015F3-7EB5-49FD-BB17-0118E42A4097}">
    <text xml:space="preserve">O número 1 neste campo quer dizer que tem linha preenchida inicando serviço. Quano 1 tem preenchido, quando zero não tem nada.
</text>
  </threadedComment>
  <threadedComment ref="C97" dT="2023-07-20T17:36:38.00" personId="{301C5B3F-6FC0-4F84-AF85-634639713B45}" id="{789486A9-7590-4010-A1EB-4DBC6C822BEC}">
    <text xml:space="preserve">O número 1 neste campo quer dizer que tem linha preenchida inicando serviço. Quano 1 tem preenchido, quando zero não tem nada.
</text>
  </threadedComment>
  <threadedComment ref="C98" dT="2023-07-20T17:36:38.00" personId="{301C5B3F-6FC0-4F84-AF85-634639713B45}" id="{F808327A-1EE9-4BCF-9EE4-4FA7BCF30B4B}">
    <text xml:space="preserve">O número 1 neste campo quer dizer que tem linha preenchida inicando serviço. Quano 1 tem preenchido, quando zero não tem nada.
</text>
  </threadedComment>
  <threadedComment ref="C100" dT="2023-07-20T17:36:38.00" personId="{301C5B3F-6FC0-4F84-AF85-634639713B45}" id="{A19ABC06-B29B-43B4-AFA9-4E0047A154F4}">
    <text xml:space="preserve">O número 1 neste campo quer dizer que tem linha preenchida inicando serviço. Quano 1 tem preenchido, quando zero não tem nada.
</text>
  </threadedComment>
  <threadedComment ref="C101" dT="2023-07-20T17:36:38.00" personId="{301C5B3F-6FC0-4F84-AF85-634639713B45}" id="{C84AD74F-3B1F-4E1D-B089-374B36C8DF87}">
    <text xml:space="preserve">O número 1 neste campo quer dizer que tem linha preenchida inicando serviço. Quano 1 tem preenchido, quando zero não tem nada.
</text>
  </threadedComment>
  <threadedComment ref="C104" dT="2023-07-20T17:36:38.00" personId="{301C5B3F-6FC0-4F84-AF85-634639713B45}" id="{48EA0B52-DC45-4333-96AF-BA643A4252BF}">
    <text xml:space="preserve">O número 1 neste campo quer dizer que tem linha preenchida inicando serviço. Quano 1 tem preenchido, quando zero não tem nada.
</text>
  </threadedComment>
  <threadedComment ref="C105" dT="2023-07-20T17:36:38.00" personId="{301C5B3F-6FC0-4F84-AF85-634639713B45}" id="{E357F296-0F93-4504-BB57-02CB3A7C2BB3}">
    <text xml:space="preserve">O número 1 neste campo quer dizer que tem linha preenchida inicando serviço. Quano 1 tem preenchido, quando zero não tem nada.
</text>
  </threadedComment>
  <threadedComment ref="C106" dT="2023-07-20T17:36:38.00" personId="{301C5B3F-6FC0-4F84-AF85-634639713B45}" id="{27B3A334-E787-4E8D-B5B8-F2D96A551A27}">
    <text xml:space="preserve">O número 1 neste campo quer dizer que tem linha preenchida inicando serviço. Quano 1 tem preenchido, quando zero não tem nada.
</text>
  </threadedComment>
  <threadedComment ref="C108" dT="2023-07-20T17:36:38.00" personId="{301C5B3F-6FC0-4F84-AF85-634639713B45}" id="{5836047D-D125-4258-BB99-D3A5E66690C4}">
    <text xml:space="preserve">O número 1 neste campo quer dizer que tem linha preenchida inicando serviço. Quano 1 tem preenchido, quando zero não tem nada.
</text>
  </threadedComment>
  <threadedComment ref="C109" dT="2023-07-20T17:36:38.00" personId="{301C5B3F-6FC0-4F84-AF85-634639713B45}" id="{7DBFCF12-B720-4848-AF46-CBE1D9788336}">
    <text xml:space="preserve">O número 1 neste campo quer dizer que tem linha preenchida inicando serviço. Quano 1 tem preenchido, quando zero não tem nada.
</text>
  </threadedComment>
  <threadedComment ref="C110" dT="2023-07-20T17:36:38.00" personId="{301C5B3F-6FC0-4F84-AF85-634639713B45}" id="{07EB8785-A0AD-480A-B110-48B9657C30B5}">
    <text xml:space="preserve">O número 1 neste campo quer dizer que tem linha preenchida inicando serviço. Quano 1 tem preenchido, quando zero não tem nada.
</text>
  </threadedComment>
  <threadedComment ref="C111" dT="2023-07-20T17:36:38.00" personId="{301C5B3F-6FC0-4F84-AF85-634639713B45}" id="{E6B83C2A-4697-4C26-9E46-D2D5D31165E0}">
    <text xml:space="preserve">O número 1 neste campo quer dizer que tem linha preenchida inicando serviço. Quano 1 tem preenchido, quando zero não tem nada.
</text>
  </threadedComment>
  <threadedComment ref="C112" dT="2023-07-20T17:36:38.00" personId="{301C5B3F-6FC0-4F84-AF85-634639713B45}" id="{A529D5C9-4961-4F26-9B44-147687AF75CA}">
    <text xml:space="preserve">O número 1 neste campo quer dizer que tem linha preenchida inicando serviço. Quano 1 tem preenchido, quando zero não tem nada.
</text>
  </threadedComment>
  <threadedComment ref="C113" dT="2023-07-20T17:36:38.00" personId="{301C5B3F-6FC0-4F84-AF85-634639713B45}" id="{B78AC227-B7D1-46B6-8344-3BBEC5E156E1}">
    <text xml:space="preserve">O número 1 neste campo quer dizer que tem linha preenchida inicando serviço. Quano 1 tem preenchido, quando zero não tem nada.
</text>
  </threadedComment>
  <threadedComment ref="C115" dT="2023-07-20T17:36:38.00" personId="{301C5B3F-6FC0-4F84-AF85-634639713B45}" id="{7A32F66C-067F-487A-9F08-F3B445C7C98D}">
    <text xml:space="preserve">O número 1 neste campo quer dizer que tem linha preenchida inicando serviço. Quano 1 tem preenchido, quando zero não tem nada.
</text>
  </threadedComment>
  <threadedComment ref="C116" dT="2023-07-20T17:36:38.00" personId="{301C5B3F-6FC0-4F84-AF85-634639713B45}" id="{2BF0E78F-35AC-49F1-8DFF-731CB9C240B8}">
    <text xml:space="preserve">O número 1 neste campo quer dizer que tem linha preenchida inicando serviço. Quano 1 tem preenchido, quando zero não tem nada.
</text>
  </threadedComment>
  <threadedComment ref="C119" dT="2023-07-20T17:36:38.00" personId="{301C5B3F-6FC0-4F84-AF85-634639713B45}" id="{2E26C3FA-9F49-461F-B60E-E0685CE1EDE8}">
    <text xml:space="preserve">O número 1 neste campo quer dizer que tem linha preenchida inicando serviço. Quano 1 tem preenchido, quando zero não tem nada.
</text>
  </threadedComment>
  <threadedComment ref="C120" dT="2023-07-20T17:36:38.00" personId="{301C5B3F-6FC0-4F84-AF85-634639713B45}" id="{F85CD28C-FC02-4F21-9B81-423DA96C6963}">
    <text xml:space="preserve">O número 1 neste campo quer dizer que tem linha preenchida inicando serviço. Quano 1 tem preenchido, quando zero não tem nada.
</text>
  </threadedComment>
  <threadedComment ref="C121" dT="2023-07-20T17:36:38.00" personId="{301C5B3F-6FC0-4F84-AF85-634639713B45}" id="{DFF67349-0B8C-45F0-A110-3964616AF9C5}">
    <text xml:space="preserve">O número 1 neste campo quer dizer que tem linha preenchida inicando serviço. Quano 1 tem preenchido, quando zero não tem nada.
</text>
  </threadedComment>
  <threadedComment ref="C123" dT="2023-07-20T17:36:38.00" personId="{301C5B3F-6FC0-4F84-AF85-634639713B45}" id="{D97B2174-2777-496E-A56F-CB3C2C6D6A0B}">
    <text xml:space="preserve">O número 1 neste campo quer dizer que tem linha preenchida inicando serviço. Quano 1 tem preenchido, quando zero não tem nada.
</text>
  </threadedComment>
  <threadedComment ref="C124" dT="2023-07-20T17:36:38.00" personId="{301C5B3F-6FC0-4F84-AF85-634639713B45}" id="{A2ECE201-2544-4283-A7D5-9E7F61052E12}">
    <text xml:space="preserve">O número 1 neste campo quer dizer que tem linha preenchida inicando serviço. Quano 1 tem preenchido, quando zero não tem nada.
</text>
  </threadedComment>
  <threadedComment ref="C126" dT="2023-07-20T17:36:38.00" personId="{301C5B3F-6FC0-4F84-AF85-634639713B45}" id="{A72056EE-150D-485E-AFAB-7068296A751F}">
    <text xml:space="preserve">O número 1 neste campo quer dizer que tem linha preenchida inicando serviço. Quano 1 tem preenchido, quando zero não tem nada.
</text>
  </threadedComment>
  <threadedComment ref="C127" dT="2023-07-20T17:36:38.00" personId="{301C5B3F-6FC0-4F84-AF85-634639713B45}" id="{20094192-05E5-41C2-BC0F-630E99C8214E}">
    <text xml:space="preserve">O número 1 neste campo quer dizer que tem linha preenchida inicando serviço. Quano 1 tem preenchido, quando zero não tem nada.
</text>
  </threadedComment>
  <threadedComment ref="C129" dT="2023-07-20T17:36:38.00" personId="{301C5B3F-6FC0-4F84-AF85-634639713B45}" id="{42CFC50B-928F-4489-8E39-BB3D37560C44}">
    <text xml:space="preserve">O número 1 neste campo quer dizer que tem linha preenchida inicando serviço. Quano 1 tem preenchido, quando zero não tem nada.
</text>
  </threadedComment>
  <threadedComment ref="C130" dT="2023-07-20T17:36:38.00" personId="{301C5B3F-6FC0-4F84-AF85-634639713B45}" id="{808EC804-87F9-42C1-B40F-F67223A2B3ED}">
    <text xml:space="preserve">O número 1 neste campo quer dizer que tem linha preenchida inicando serviço. Quano 1 tem preenchido, quando zero não tem nada.
</text>
  </threadedComment>
  <threadedComment ref="C141" dT="2023-07-20T17:36:38.00" personId="{301C5B3F-6FC0-4F84-AF85-634639713B45}" id="{9D6FDAF4-6C97-48E5-A223-2B082AF756B5}">
    <text xml:space="preserve">O número 1 neste campo quer dizer que tem linha preenchida inicando serviço. Quano 1 tem preenchido, quando zero não tem nada.
</text>
  </threadedComment>
  <threadedComment ref="C142" dT="2023-07-20T17:36:38.00" personId="{301C5B3F-6FC0-4F84-AF85-634639713B45}" id="{982C45CF-5EB0-4724-BF61-C05C938C20E9}">
    <text xml:space="preserve">O número 1 neste campo quer dizer que tem linha preenchida inicando serviço. Quano 1 tem preenchido, quando zero não tem nada.
</text>
  </threadedComment>
  <threadedComment ref="C144" dT="2023-07-20T17:36:38.00" personId="{301C5B3F-6FC0-4F84-AF85-634639713B45}" id="{C4A1B260-F4D9-446A-9362-5DF6DF4103A2}">
    <text xml:space="preserve">O número 1 neste campo quer dizer que tem linha preenchida inicando serviço. Quano 1 tem preenchido, quando zero não tem nada.
</text>
  </threadedComment>
  <threadedComment ref="C145" dT="2023-07-20T17:36:38.00" personId="{301C5B3F-6FC0-4F84-AF85-634639713B45}" id="{1AC11552-B8AC-4E5F-8987-406EA14E8D98}">
    <text xml:space="preserve">O número 1 neste campo quer dizer que tem linha preenchida inicando serviço. Quano 1 tem preenchido, quando zero não tem nada.
</text>
  </threadedComment>
  <threadedComment ref="C148" dT="2023-07-20T17:36:38.00" personId="{301C5B3F-6FC0-4F84-AF85-634639713B45}" id="{E2DD78C9-E941-4081-9F5B-0D2057B5DBEF}">
    <text xml:space="preserve">O número 1 neste campo quer dizer que tem linha preenchida inicando serviço. Quano 1 tem preenchido, quando zero não tem nada.
</text>
  </threadedComment>
  <threadedComment ref="AQ148" dT="2023-11-24T19:58:03.17" personId="{301C5B3F-6FC0-4F84-AF85-634639713B45}" id="{3F61AF8F-DF68-41E3-8A67-B542AB5063F0}">
    <text xml:space="preserve">Parcial foi colocado no valor de 20 mi Parcial foi colocado no valor de 20 mi
</text>
  </threadedComment>
  <threadedComment ref="AT148" dT="2023-11-24T19:58:03.17" personId="{301C5B3F-6FC0-4F84-AF85-634639713B45}" id="{7EEE88AD-AB52-41F6-AE0F-52A28F30D1A2}">
    <text xml:space="preserve">Trevo completo
</text>
  </threadedComment>
  <threadedComment ref="C149" dT="2023-07-20T17:36:38.00" personId="{301C5B3F-6FC0-4F84-AF85-634639713B45}" id="{BC2920C9-7FB8-4430-93A2-06FE7886970E}">
    <text xml:space="preserve">O número 1 neste campo quer dizer que tem linha preenchida inicando serviço. Quano 1 tem preenchido, quando zero não tem nada.
</text>
  </threadedComment>
  <threadedComment ref="C151" dT="2023-07-20T17:36:38.00" personId="{301C5B3F-6FC0-4F84-AF85-634639713B45}" id="{26BF4BEC-BB33-426F-B436-AD2AE4C46FCA}">
    <text xml:space="preserve">O número 1 neste campo quer dizer que tem linha preenchida inicando serviço. Quano 1 tem preenchido, quando zero não tem nada.
</text>
  </threadedComment>
  <threadedComment ref="AQ151" dT="2023-11-24T19:58:03.17" personId="{301C5B3F-6FC0-4F84-AF85-634639713B45}" id="{31387544-DC97-4808-B92D-6756EAC67E8B}">
    <text xml:space="preserve">Parcial foi colocado no valor de 20 mi Parcial foi colocado no valor de 20 mi
</text>
  </threadedComment>
  <threadedComment ref="AT151" dT="2023-11-24T19:58:03.17" personId="{301C5B3F-6FC0-4F84-AF85-634639713B45}" id="{15D660BE-BEE1-4F60-883F-BB084ECACF51}">
    <text xml:space="preserve">Trevo completo
</text>
  </threadedComment>
  <threadedComment ref="C152" dT="2023-07-20T17:36:38.00" personId="{301C5B3F-6FC0-4F84-AF85-634639713B45}" id="{22A78665-7E2E-48CD-9943-1FEED8CFE8CF}">
    <text xml:space="preserve">O número 1 neste campo quer dizer que tem linha preenchida inicando serviço. Quano 1 tem preenchido, quando zero não tem nada.
</text>
  </threadedComment>
  <threadedComment ref="AQ152" dT="2023-11-24T19:58:03.17" personId="{301C5B3F-6FC0-4F84-AF85-634639713B45}" id="{CF57C594-8309-47D9-BE5B-CAC1CC8544F9}">
    <text xml:space="preserve">Parcial foi colocado no valor de 20 mi Parcial foi colocado no valor de 20 mi
</text>
  </threadedComment>
  <threadedComment ref="AT152" dT="2023-11-24T19:58:03.17" personId="{301C5B3F-6FC0-4F84-AF85-634639713B45}" id="{8868DDB0-C082-44AB-A09F-710908A038F3}">
    <text xml:space="preserve">Trevo completo
</text>
  </threadedComment>
  <threadedComment ref="C153" dT="2023-07-20T17:36:38.00" personId="{301C5B3F-6FC0-4F84-AF85-634639713B45}" id="{0DF7CACC-CAD1-4730-AE89-3DBF57EF185A}">
    <text xml:space="preserve">O número 1 neste campo quer dizer que tem linha preenchida inicando serviço. Quano 1 tem preenchido, quando zero não tem nada.
</text>
  </threadedComment>
  <threadedComment ref="AQ153" dT="2023-11-24T19:58:03.17" personId="{301C5B3F-6FC0-4F84-AF85-634639713B45}" id="{743476BD-0557-4202-8FFA-B2957BE12FBF}">
    <text xml:space="preserve">Parcial foi colocado no valor de 20 mi Parcial foi colocado no valor de 20 mi
</text>
  </threadedComment>
  <threadedComment ref="AT153" dT="2023-11-24T19:58:03.17" personId="{301C5B3F-6FC0-4F84-AF85-634639713B45}" id="{99FB45CA-8C79-45B8-84F3-3AEA9146A78A}">
    <text xml:space="preserve">Trevo completo
</text>
  </threadedComment>
  <threadedComment ref="C154" dT="2023-07-20T17:36:38.00" personId="{301C5B3F-6FC0-4F84-AF85-634639713B45}" id="{59E0B7FB-38F0-408F-BFE9-3190BDF4FE4C}">
    <text xml:space="preserve">O número 1 neste campo quer dizer que tem linha preenchida inicando serviço. Quano 1 tem preenchido, quando zero não tem nada.
</text>
  </threadedComment>
  <threadedComment ref="AQ154" dT="2023-11-24T19:58:03.17" personId="{301C5B3F-6FC0-4F84-AF85-634639713B45}" id="{EE83029E-0F30-4DD2-9012-F17170431CA3}">
    <text xml:space="preserve">Parcial foi colocado no valor de 20 mi Parcial foi colocado no valor de 20 mi
</text>
  </threadedComment>
  <threadedComment ref="AT154" dT="2023-11-24T19:58:03.17" personId="{301C5B3F-6FC0-4F84-AF85-634639713B45}" id="{99AE6B55-6D4D-461A-9151-03343B830050}">
    <text xml:space="preserve">Trevo completo
</text>
  </threadedComment>
  <threadedComment ref="C155" dT="2023-07-20T17:36:38.00" personId="{301C5B3F-6FC0-4F84-AF85-634639713B45}" id="{4F0D0FAA-4A1C-4939-A3AA-7B39B19FFD97}">
    <text xml:space="preserve">O número 1 neste campo quer dizer que tem linha preenchida inicando serviço. Quano 1 tem preenchido, quando zero não tem nada.
</text>
  </threadedComment>
  <threadedComment ref="AQ155" dT="2023-11-24T19:58:03.17" personId="{301C5B3F-6FC0-4F84-AF85-634639713B45}" id="{1C443E6F-F250-48B9-8B6E-355A3AF133FF}">
    <text xml:space="preserve">Passagem Inferior
</text>
  </threadedComment>
  <threadedComment ref="AT155" dT="2023-11-24T19:58:03.17" personId="{301C5B3F-6FC0-4F84-AF85-634639713B45}" id="{349850EF-E32B-449C-A629-23E62E3149B9}">
    <text xml:space="preserve">Trevo completo
</text>
  </threadedComment>
  <threadedComment ref="C156" dT="2023-07-20T17:36:38.00" personId="{301C5B3F-6FC0-4F84-AF85-634639713B45}" id="{F7E12E88-3782-489D-A2EA-36A8280E9180}">
    <text xml:space="preserve">O número 1 neste campo quer dizer que tem linha preenchida inicando serviço. Quano 1 tem preenchido, quando zero não tem nada.
</text>
  </threadedComment>
  <threadedComment ref="AQ156" dT="2023-11-24T19:58:03.17" personId="{301C5B3F-6FC0-4F84-AF85-634639713B45}" id="{726E6593-F6C6-44C5-92F6-15ABCF26EDAA}">
    <text xml:space="preserve">Passagem Inferior
</text>
  </threadedComment>
  <threadedComment ref="AT156" dT="2023-11-24T19:58:03.17" personId="{301C5B3F-6FC0-4F84-AF85-634639713B45}" id="{50990EF8-C417-43B9-8D76-079FEE2D5A1C}">
    <text xml:space="preserve">Trevo completo
</text>
  </threadedComment>
  <threadedComment ref="C158" dT="2023-07-20T17:36:38.00" personId="{301C5B3F-6FC0-4F84-AF85-634639713B45}" id="{C4F88947-07DA-4154-A29A-A03BC277BCA6}">
    <text xml:space="preserve">O número 1 neste campo quer dizer que tem linha preenchida inicando serviço. Quano 1 tem preenchido, quando zero não tem nada.
</text>
  </threadedComment>
  <threadedComment ref="AN158" dT="2023-11-27T19:04:39.95" personId="{301C5B3F-6FC0-4F84-AF85-634639713B45}" id="{C967D25A-B4C5-4E03-9A97-BFF862D9E109}">
    <text>SÃO 8 TUNEIS COM MÉDIA DE 800 METROS. EM TORNO DE 7 KM O TOTAL.</text>
  </threadedComment>
  <threadedComment ref="BB158" dT="2023-11-24T19:10:16.48" personId="{301C5B3F-6FC0-4F84-AF85-634639713B45}" id="{F5617574-CFC7-4740-ADD1-29641B17751B}">
    <text xml:space="preserve">Contorno de Florianópolis, em pista dupla, com 47,33 km em cada sentido (total de 94,66 km), a ser executado do 7º ao 12º ano. </text>
  </threadedComment>
  <threadedComment ref="BE158" dT="2023-11-17T14:53:37.82" personId="{301C5B3F-6FC0-4F84-AF85-634639713B45}" id="{1A0EF97F-7DD5-4682-BD5F-14C513B3DE5C}">
    <text xml:space="preserve">Trata-se de duplicação do contorno. Então o custo passou a ser de duplicação. DEVE CONSIDERAR o túnel lá em OAE.
</text>
  </threadedComment>
  <threadedComment ref="BH158" dT="2023-11-17T14:53:37.82" personId="{301C5B3F-6FC0-4F84-AF85-634639713B45}" id="{DEDD7719-4812-4FD9-AC96-C02B5CF5ADF0}">
    <text xml:space="preserve">Trata-se de duplicação do contorno. Então o custo passou a ser de duplicação. DEVE CONSIDERAR o túnel lá em OAE.
</text>
  </threadedComment>
  <threadedComment ref="C159" dT="2023-07-20T17:36:38.00" personId="{301C5B3F-6FC0-4F84-AF85-634639713B45}" id="{EF408955-5162-47D6-99B0-A0399CD58228}">
    <text xml:space="preserve">O número 1 neste campo quer dizer que tem linha preenchida inicando serviço. Quano 1 tem preenchido, quando zero não tem nada.
</text>
  </threadedComment>
  <threadedComment ref="AQ159" dT="2023-11-24T19:58:03.17" personId="{301C5B3F-6FC0-4F84-AF85-634639713B45}" id="{E2358C90-034D-41A0-9625-3D8C30665BFD}">
    <text xml:space="preserve">Parcial foi colocado no valor de 20 mi Parcial foi colocado no valor de 20 mi
</text>
  </threadedComment>
  <threadedComment ref="AT159" dT="2023-11-24T19:58:03.17" personId="{301C5B3F-6FC0-4F84-AF85-634639713B45}" id="{E00D376B-F8D0-4574-9FD6-61216F867299}">
    <text xml:space="preserve">Trevo completo
</text>
  </threadedComment>
  <threadedComment ref="C160" dT="2023-07-20T17:36:38.00" personId="{301C5B3F-6FC0-4F84-AF85-634639713B45}" id="{8E71F5C3-5A08-4992-9A44-3C5F106D7C87}">
    <text xml:space="preserve">O número 1 neste campo quer dizer que tem linha preenchida inicando serviço. Quano 1 tem preenchido, quando zero não tem nada.
</text>
  </threadedComment>
  <threadedComment ref="AQ160" dT="2023-11-24T19:58:03.17" personId="{301C5B3F-6FC0-4F84-AF85-634639713B45}" id="{9757BF1A-0A42-4745-9C7B-5B48DFDEE6CE}">
    <text xml:space="preserve">Parcial foi colocado no valor de 20 mi Parcial foi colocado no valor de 20 mi
</text>
  </threadedComment>
  <threadedComment ref="AT160" dT="2023-11-24T19:58:03.17" personId="{301C5B3F-6FC0-4F84-AF85-634639713B45}" id="{DA2FD3F3-31FB-4DC4-A17C-CC8B7C8853F2}">
    <text xml:space="preserve">Trevo completo
</text>
  </threadedComment>
  <threadedComment ref="C161" dT="2023-07-20T17:36:38.00" personId="{301C5B3F-6FC0-4F84-AF85-634639713B45}" id="{A11782D2-D831-432E-B177-F568F412F23E}">
    <text xml:space="preserve">O número 1 neste campo quer dizer que tem linha preenchida inicando serviço. Quano 1 tem preenchido, quando zero não tem nada.
</text>
  </threadedComment>
  <threadedComment ref="AQ161" dT="2023-11-24T19:58:03.17" personId="{301C5B3F-6FC0-4F84-AF85-634639713B45}" id="{1B04752C-24A8-436D-B9D9-DA8CD40CB0FC}">
    <text xml:space="preserve">Parcial foi colocado no valor de 20 mi Parcial foi colocado no valor de 20 mi
</text>
  </threadedComment>
  <threadedComment ref="AT161" dT="2023-11-24T19:58:03.17" personId="{301C5B3F-6FC0-4F84-AF85-634639713B45}" id="{5962EEF0-1EA4-4972-BD59-58815EE6BC02}">
    <text xml:space="preserve">Trevo completo
</text>
  </threadedComment>
  <threadedComment ref="C162" dT="2023-07-20T17:36:38.00" personId="{301C5B3F-6FC0-4F84-AF85-634639713B45}" id="{4454AA3B-CB87-4737-83FB-32C15637F5DC}">
    <text xml:space="preserve">O número 1 neste campo quer dizer que tem linha preenchida inicando serviço. Quano 1 tem preenchido, quando zero não tem nada.
</text>
  </threadedComment>
  <threadedComment ref="AQ162" dT="2023-11-24T19:58:03.17" personId="{301C5B3F-6FC0-4F84-AF85-634639713B45}" id="{6779E612-6DDB-4C5F-B309-B6421E9004AE}">
    <text xml:space="preserve">Trevo completo
</text>
  </threadedComment>
  <threadedComment ref="AT162" dT="2023-11-24T19:58:03.17" personId="{301C5B3F-6FC0-4F84-AF85-634639713B45}" id="{7EBE8CE2-C9A4-4BB4-ADB3-9D55F9AA1E17}">
    <text xml:space="preserve">Trevo completo
</text>
  </threadedComment>
  <threadedComment ref="C163" dT="2023-07-20T17:36:38.00" personId="{301C5B3F-6FC0-4F84-AF85-634639713B45}" id="{9E3C0BA0-163F-4807-BD9D-E33439A93AB7}">
    <text xml:space="preserve">O número 1 neste campo quer dizer que tem linha preenchida inicando serviço. Quano 1 tem preenchido, quando zero não tem nada.
</text>
  </threadedComment>
  <threadedComment ref="AQ163" dT="2023-11-24T19:58:03.17" personId="{301C5B3F-6FC0-4F84-AF85-634639713B45}" id="{E629F0F3-FE6D-4428-A555-BBC3A7473D7B}">
    <text xml:space="preserve">Trevo completo
</text>
  </threadedComment>
  <threadedComment ref="AT163" dT="2023-11-24T19:58:03.17" personId="{301C5B3F-6FC0-4F84-AF85-634639713B45}" id="{CAB838C9-320D-424D-9335-C86559DCEFFD}">
    <text xml:space="preserve">Trevo completo
</text>
  </threadedComment>
  <threadedComment ref="C164" dT="2023-07-20T17:36:38.00" personId="{301C5B3F-6FC0-4F84-AF85-634639713B45}" id="{9DC5FDD4-8B73-4E61-BE98-B21BA55FCCA2}">
    <text xml:space="preserve">O número 1 neste campo quer dizer que tem linha preenchida inicando serviço. Quano 1 tem preenchido, quando zero não tem nada.
</text>
  </threadedComment>
  <threadedComment ref="AQ164" dT="2023-11-24T19:58:03.17" personId="{301C5B3F-6FC0-4F84-AF85-634639713B45}" id="{9CE224AA-79EF-4963-A0D9-0347D5726DD8}">
    <text xml:space="preserve">Trevo completo
</text>
  </threadedComment>
  <threadedComment ref="AT164" dT="2023-11-24T19:58:03.17" personId="{301C5B3F-6FC0-4F84-AF85-634639713B45}" id="{EB142463-B6F3-4E47-9080-543149F79FF1}">
    <text xml:space="preserve">Trevo completo
</text>
  </threadedComment>
  <threadedComment ref="C165" dT="2023-07-20T17:36:38.00" personId="{301C5B3F-6FC0-4F84-AF85-634639713B45}" id="{0DEE903E-3278-402E-91CF-06E38D808FB1}">
    <text xml:space="preserve">O número 1 neste campo quer dizer que tem linha preenchida inicando serviço. Quano 1 tem preenchido, quando zero não tem nada.
</text>
  </threadedComment>
  <threadedComment ref="AQ165" dT="2023-11-24T19:58:03.17" personId="{301C5B3F-6FC0-4F84-AF85-634639713B45}" id="{4245F2B5-F1B4-484A-BB5A-08304A59B3F8}">
    <text xml:space="preserve">Trevo completo
</text>
  </threadedComment>
  <threadedComment ref="AT165" dT="2023-11-24T19:58:03.17" personId="{301C5B3F-6FC0-4F84-AF85-634639713B45}" id="{97BCD791-4CFC-4682-A8DA-D196901A77EF}">
    <text xml:space="preserve">Trevo completo
</text>
  </threadedComment>
  <threadedComment ref="C166" dT="2023-07-20T17:36:38.00" personId="{301C5B3F-6FC0-4F84-AF85-634639713B45}" id="{20ED27DC-4742-45CE-8DFC-665394E80C06}">
    <text xml:space="preserve">O número 1 neste campo quer dizer que tem linha preenchida inicando serviço. Quano 1 tem preenchido, quando zero não tem nada.
</text>
  </threadedComment>
  <threadedComment ref="AQ166" dT="2023-11-24T19:58:03.17" personId="{301C5B3F-6FC0-4F84-AF85-634639713B45}" id="{5E265C76-4A13-4F38-9204-98CCE1E17F4F}">
    <text xml:space="preserve">Trevo completo
</text>
  </threadedComment>
  <threadedComment ref="AT166" dT="2023-11-24T19:58:03.17" personId="{301C5B3F-6FC0-4F84-AF85-634639713B45}" id="{77B1F9B4-52E1-4A31-A20A-CD1006157C43}">
    <text xml:space="preserve">Trevo completo
</text>
  </threadedComment>
  <threadedComment ref="C167" dT="2023-07-20T17:36:38.00" personId="{301C5B3F-6FC0-4F84-AF85-634639713B45}" id="{4FB34713-2585-48EC-9E0C-C44229C8F3F6}">
    <text xml:space="preserve">O número 1 neste campo quer dizer que tem linha preenchida inicando serviço. Quano 1 tem preenchido, quando zero não tem nada.
</text>
  </threadedComment>
  <threadedComment ref="AQ167" dT="2023-11-24T19:58:03.17" personId="{301C5B3F-6FC0-4F84-AF85-634639713B45}" id="{FA4D28B3-056F-40E7-BAED-F8BC83C76DBF}">
    <text xml:space="preserve">Trevo completo
</text>
  </threadedComment>
  <threadedComment ref="AT167" dT="2023-11-24T19:58:03.17" personId="{301C5B3F-6FC0-4F84-AF85-634639713B45}" id="{430D0C87-C8D6-47B6-85ED-BDD7D18E7CB2}">
    <text xml:space="preserve">Trevo completo
</text>
  </threadedComment>
  <threadedComment ref="C168" dT="2023-07-20T17:36:38.00" personId="{301C5B3F-6FC0-4F84-AF85-634639713B45}" id="{469CE662-139D-4489-BA12-47BA33BFD63C}">
    <text xml:space="preserve">O número 1 neste campo quer dizer que tem linha preenchida inicando serviço. Quano 1 tem preenchido, quando zero não tem nada.
</text>
  </threadedComment>
  <threadedComment ref="AQ168" dT="2023-11-24T19:58:03.17" personId="{301C5B3F-6FC0-4F84-AF85-634639713B45}" id="{B0258075-FEEF-40D5-A480-05B7FCE6BAEE}">
    <text xml:space="preserve">Trevo completo
</text>
  </threadedComment>
  <threadedComment ref="AT168" dT="2023-11-24T19:58:03.17" personId="{301C5B3F-6FC0-4F84-AF85-634639713B45}" id="{E90FFF22-83D0-43E0-9762-0802546D0E42}">
    <text xml:space="preserve">Trevo completo
</text>
  </threadedComment>
  <threadedComment ref="C169" dT="2023-07-20T17:36:38.00" personId="{301C5B3F-6FC0-4F84-AF85-634639713B45}" id="{F1DFDA9D-7784-47B3-9202-53C9D8777394}">
    <text xml:space="preserve">O número 1 neste campo quer dizer que tem linha preenchida inicando serviço. Quano 1 tem preenchido, quando zero não tem nada.
</text>
  </threadedComment>
  <threadedComment ref="AQ169" dT="2023-11-24T19:58:03.17" personId="{301C5B3F-6FC0-4F84-AF85-634639713B45}" id="{8758F357-1DEA-40D1-8C25-ABCB01372691}">
    <text xml:space="preserve">Passagem Inferior
</text>
  </threadedComment>
  <threadedComment ref="AT169" dT="2023-11-24T19:58:03.17" personId="{301C5B3F-6FC0-4F84-AF85-634639713B45}" id="{77C73760-16E7-45A2-9DC4-210A007655FD}">
    <text xml:space="preserve">Trevo completo
</text>
  </threadedComment>
  <threadedComment ref="C170" dT="2023-07-20T17:36:38.00" personId="{301C5B3F-6FC0-4F84-AF85-634639713B45}" id="{4DC916B6-A3F1-46D0-A2AE-D15A7859D50F}">
    <text xml:space="preserve">O número 1 neste campo quer dizer que tem linha preenchida inicando serviço. Quano 1 tem preenchido, quando zero não tem nada.
</text>
  </threadedComment>
  <threadedComment ref="AQ170" dT="2023-11-24T19:58:03.17" personId="{301C5B3F-6FC0-4F84-AF85-634639713B45}" id="{02679AE8-C88F-4D7C-A237-1C8877CD2C61}">
    <text xml:space="preserve">Passagem Inferior
</text>
  </threadedComment>
  <threadedComment ref="AT170" dT="2023-11-24T19:58:03.17" personId="{301C5B3F-6FC0-4F84-AF85-634639713B45}" id="{007AD12B-41BD-43EF-A43B-F188ED42E937}">
    <text xml:space="preserve">Trevo completo
</text>
  </threadedComment>
  <threadedComment ref="C171" dT="2023-07-20T17:36:38.00" personId="{301C5B3F-6FC0-4F84-AF85-634639713B45}" id="{A62CAA70-F28F-408A-9187-6DB9059315D3}">
    <text xml:space="preserve">O número 1 neste campo quer dizer que tem linha preenchida inicando serviço. Quano 1 tem preenchido, quando zero não tem nada.
</text>
  </threadedComment>
  <threadedComment ref="AQ171" dT="2023-11-24T19:58:03.17" personId="{301C5B3F-6FC0-4F84-AF85-634639713B45}" id="{03988E59-6B81-448F-BCF8-3BFDB6B1C0B8}">
    <text xml:space="preserve">Passagem Inferior
</text>
  </threadedComment>
  <threadedComment ref="AT171" dT="2023-11-24T19:58:03.17" personId="{301C5B3F-6FC0-4F84-AF85-634639713B45}" id="{6F81525B-CAC2-4D58-8FEF-9775BA84C545}">
    <text xml:space="preserve">Trevo completo
</text>
  </threadedComment>
  <threadedComment ref="C172" dT="2023-07-20T17:36:38.00" personId="{301C5B3F-6FC0-4F84-AF85-634639713B45}" id="{73AF8656-658F-45CB-A06E-FC1C8F1BEEAA}">
    <text xml:space="preserve">O número 1 neste campo quer dizer que tem linha preenchida inicando serviço. Quano 1 tem preenchido, quando zero não tem nada.
</text>
  </threadedComment>
  <threadedComment ref="AQ172" dT="2023-11-24T19:58:03.17" personId="{301C5B3F-6FC0-4F84-AF85-634639713B45}" id="{4ABCD34E-2ECE-40C6-9DB5-E965B21A56AB}">
    <text xml:space="preserve">Passagem Inferior
</text>
  </threadedComment>
  <threadedComment ref="AT172" dT="2023-11-24T19:58:03.17" personId="{301C5B3F-6FC0-4F84-AF85-634639713B45}" id="{59603151-95A9-42DB-A489-C4DEE5E99846}">
    <text xml:space="preserve">Trevo completo
</text>
  </threadedComment>
  <threadedComment ref="C173" dT="2023-07-20T17:36:38.00" personId="{301C5B3F-6FC0-4F84-AF85-634639713B45}" id="{A4FE0859-45E2-4B3C-9E04-58030744729F}">
    <text xml:space="preserve">O número 1 neste campo quer dizer que tem linha preenchida inicando serviço. Quano 1 tem preenchido, quando zero não tem nada.
</text>
  </threadedComment>
  <threadedComment ref="AQ173" dT="2023-11-24T19:58:03.17" personId="{301C5B3F-6FC0-4F84-AF85-634639713B45}" id="{3B547EA7-B2B3-4609-A2A2-93D890366969}">
    <text xml:space="preserve">Passagem Inferior
</text>
  </threadedComment>
  <threadedComment ref="C174" dT="2023-07-20T17:36:38.00" personId="{301C5B3F-6FC0-4F84-AF85-634639713B45}" id="{01A15769-67DF-48C2-BC7A-C7445AB034B4}">
    <text xml:space="preserve">O número 1 neste campo quer dizer que tem linha preenchida inicando serviço. Quano 1 tem preenchido, quando zero não tem nada.
</text>
  </threadedComment>
  <threadedComment ref="AQ174" dT="2023-11-24T19:58:03.17" personId="{301C5B3F-6FC0-4F84-AF85-634639713B45}" id="{B6D31C80-F559-4781-9D6B-10989AA43128}">
    <text xml:space="preserve">Passagem Inferior
</text>
  </threadedComment>
  <threadedComment ref="C175" dT="2023-07-20T17:36:38.00" personId="{301C5B3F-6FC0-4F84-AF85-634639713B45}" id="{5116E3DE-07CE-4825-ACDA-5905942DF969}">
    <text xml:space="preserve">O número 1 neste campo quer dizer que tem linha preenchida inicando serviço. Quano 1 tem preenchido, quando zero não tem nada.
</text>
  </threadedComment>
  <threadedComment ref="AQ175" dT="2023-11-24T19:58:03.17" personId="{301C5B3F-6FC0-4F84-AF85-634639713B45}" id="{F8733B6C-B211-4867-B554-1509F3B5181F}">
    <text xml:space="preserve">Passagem Inferior
</text>
  </threadedComment>
  <threadedComment ref="C176" dT="2023-07-20T17:36:38.00" personId="{301C5B3F-6FC0-4F84-AF85-634639713B45}" id="{A2BEA16A-7678-44CB-B054-F9A5728D3747}">
    <text xml:space="preserve">O número 1 neste campo quer dizer que tem linha preenchida inicando serviço. Quano 1 tem preenchido, quando zero não tem nada.
</text>
  </threadedComment>
  <threadedComment ref="AQ176" dT="2023-11-24T19:58:03.17" personId="{301C5B3F-6FC0-4F84-AF85-634639713B45}" id="{6F523CE3-2EE9-4ACA-A567-1E9A06CDD23E}">
    <text xml:space="preserve">Passagem Inferior
</text>
  </threadedComment>
  <threadedComment ref="AT176" dT="2023-11-24T19:58:03.17" personId="{301C5B3F-6FC0-4F84-AF85-634639713B45}" id="{85E423D0-FEDA-42F4-A8FF-6E7FD3D15BDB}">
    <text xml:space="preserve">Trevo completo
</text>
  </threadedComment>
  <threadedComment ref="C177" dT="2023-07-20T17:36:38.00" personId="{301C5B3F-6FC0-4F84-AF85-634639713B45}" id="{CFC7F9EC-7010-45C0-978A-C63976AC9EAB}">
    <text xml:space="preserve">O número 1 neste campo quer dizer que tem linha preenchida inicando serviço. Quano 1 tem preenchido, quando zero não tem nada.
</text>
  </threadedComment>
  <threadedComment ref="AQ177" dT="2023-11-24T19:58:03.17" personId="{301C5B3F-6FC0-4F84-AF85-634639713B45}" id="{90B59883-E314-4A3A-92F1-CAF0573C9A90}">
    <text xml:space="preserve">Passagem Inferior
</text>
  </threadedComment>
  <threadedComment ref="AT177" dT="2023-11-24T19:58:03.17" personId="{301C5B3F-6FC0-4F84-AF85-634639713B45}" id="{600A6E9A-CDE7-4FCE-AF63-326ADC0D7A1A}">
    <text xml:space="preserve">Trevo completo
</text>
  </threadedComment>
  <threadedComment ref="C178" dT="2023-07-20T17:36:38.00" personId="{301C5B3F-6FC0-4F84-AF85-634639713B45}" id="{E82E2F56-B816-4CEB-9969-CCE43B175822}">
    <text xml:space="preserve">O número 1 neste campo quer dizer que tem linha preenchida inicando serviço. Quano 1 tem preenchido, quando zero não tem nada.
</text>
  </threadedComment>
  <threadedComment ref="AQ178" dT="2023-11-24T19:58:03.17" personId="{301C5B3F-6FC0-4F84-AF85-634639713B45}" id="{F75F3242-27CC-4DD6-B99F-3DDA623942D2}">
    <text xml:space="preserve">Passagem Inferior
</text>
  </threadedComment>
  <threadedComment ref="AT178" dT="2023-11-24T19:58:03.17" personId="{301C5B3F-6FC0-4F84-AF85-634639713B45}" id="{01EC8FC7-1294-487C-AA75-EDFA71B6D928}">
    <text xml:space="preserve">Trevo completo
</text>
  </threadedComment>
  <threadedComment ref="C179" dT="2023-07-20T17:36:38.00" personId="{301C5B3F-6FC0-4F84-AF85-634639713B45}" id="{A45355D6-EFF1-4ECB-8338-4906CC70996A}">
    <text xml:space="preserve">O número 1 neste campo quer dizer que tem linha preenchida inicando serviço. Quano 1 tem preenchido, quando zero não tem nada.
</text>
  </threadedComment>
  <threadedComment ref="AQ179" dT="2023-11-24T19:58:03.17" personId="{301C5B3F-6FC0-4F84-AF85-634639713B45}" id="{5CAC6644-52A2-402A-883D-3662E82946DE}">
    <text xml:space="preserve">Passagem Inferior
</text>
  </threadedComment>
  <threadedComment ref="AT179" dT="2023-11-24T19:58:03.17" personId="{301C5B3F-6FC0-4F84-AF85-634639713B45}" id="{DF445A73-9952-4B49-862C-82DC79029148}">
    <text xml:space="preserve">Trevo completo
</text>
  </threadedComment>
  <threadedComment ref="C180" dT="2023-07-20T17:36:38.00" personId="{301C5B3F-6FC0-4F84-AF85-634639713B45}" id="{C50AC96A-6B92-4F03-9E9A-D53D01A734A3}">
    <text xml:space="preserve">O número 1 neste campo quer dizer que tem linha preenchida inicando serviço. Quano 1 tem preenchido, quando zero não tem nada.
</text>
  </threadedComment>
  <threadedComment ref="AQ180" dT="2023-11-24T19:58:03.17" personId="{301C5B3F-6FC0-4F84-AF85-634639713B45}" id="{5FF44482-E0D4-4D92-B7EF-5B462E6DBA4A}">
    <text xml:space="preserve">Passagem Inferior
</text>
  </threadedComment>
  <threadedComment ref="AT180" dT="2023-11-24T19:58:03.17" personId="{301C5B3F-6FC0-4F84-AF85-634639713B45}" id="{C1DDF606-B9B8-4656-9AF5-1A9540DEA088}">
    <text xml:space="preserve">Trevo completo
</text>
  </threadedComment>
  <threadedComment ref="C181" dT="2023-07-20T17:36:38.00" personId="{301C5B3F-6FC0-4F84-AF85-634639713B45}" id="{6D723360-5BC9-4899-BCA0-DE47B6A1F4D1}">
    <text xml:space="preserve">O número 1 neste campo quer dizer que tem linha preenchida inicando serviço. Quano 1 tem preenchido, quando zero não tem nada.
</text>
  </threadedComment>
  <threadedComment ref="AQ181" dT="2023-11-24T19:58:03.17" personId="{301C5B3F-6FC0-4F84-AF85-634639713B45}" id="{357DFF4B-6862-46EB-9FC8-E8D32302F662}">
    <text xml:space="preserve">Passagem Inferior
</text>
  </threadedComment>
  <threadedComment ref="AT181" dT="2023-11-24T19:58:03.17" personId="{301C5B3F-6FC0-4F84-AF85-634639713B45}" id="{508FFE70-E9C5-47AB-B1AD-CA5479815856}">
    <text xml:space="preserve">Trevo completo
</text>
  </threadedComment>
  <threadedComment ref="C182" dT="2023-07-20T17:36:38.00" personId="{301C5B3F-6FC0-4F84-AF85-634639713B45}" id="{7534DF76-F953-4922-B29D-98B23BDA6D5E}">
    <text xml:space="preserve">O número 1 neste campo quer dizer que tem linha preenchida inicando serviço. Quano 1 tem preenchido, quando zero não tem nada.
</text>
  </threadedComment>
  <threadedComment ref="AQ182" dT="2023-11-24T19:58:03.17" personId="{301C5B3F-6FC0-4F84-AF85-634639713B45}" id="{DF93DF81-0222-4F4A-B9ED-EA6617C1274F}">
    <text xml:space="preserve">Passagem Inferior
</text>
  </threadedComment>
  <threadedComment ref="AT182" dT="2023-11-24T19:58:03.17" personId="{301C5B3F-6FC0-4F84-AF85-634639713B45}" id="{8DE311CB-E23D-4B7F-BA7D-5BF9F7979F3E}">
    <text xml:space="preserve">Trevo completo
</text>
  </threadedComment>
  <threadedComment ref="C183" dT="2023-07-20T17:36:38.00" personId="{301C5B3F-6FC0-4F84-AF85-634639713B45}" id="{7E1D463F-DD5A-495A-BD35-FDCBE881CF71}">
    <text xml:space="preserve">O número 1 neste campo quer dizer que tem linha preenchida inicando serviço. Quano 1 tem preenchido, quando zero não tem nada.
</text>
  </threadedComment>
  <threadedComment ref="AQ183" dT="2023-11-24T19:58:03.17" personId="{301C5B3F-6FC0-4F84-AF85-634639713B45}" id="{E34C1C8C-50A3-4686-8514-6B713691EC8A}">
    <text xml:space="preserve">Passagem Inferior
</text>
  </threadedComment>
  <threadedComment ref="AT183" dT="2023-11-24T19:58:03.17" personId="{301C5B3F-6FC0-4F84-AF85-634639713B45}" id="{A340E0FD-81F8-45FE-9524-E73AF21596F2}">
    <text xml:space="preserve">Trevo completo
</text>
  </threadedComment>
  <threadedComment ref="C184" dT="2023-07-20T17:36:38.00" personId="{301C5B3F-6FC0-4F84-AF85-634639713B45}" id="{CEF52758-E141-45C2-BF49-EC71C1DD26FC}">
    <text xml:space="preserve">O número 1 neste campo quer dizer que tem linha preenchida inicando serviço. Quano 1 tem preenchido, quando zero não tem nada.
</text>
  </threadedComment>
  <threadedComment ref="AQ184" dT="2023-11-24T19:58:03.17" personId="{301C5B3F-6FC0-4F84-AF85-634639713B45}" id="{B66EDC02-24F7-422F-B194-277DDFF269A7}">
    <text xml:space="preserve">Passagem Inferior
</text>
  </threadedComment>
  <threadedComment ref="AT184" dT="2023-11-24T19:58:03.17" personId="{301C5B3F-6FC0-4F84-AF85-634639713B45}" id="{AD28B09A-317D-4D0D-9E6E-4B6C9881F5CF}">
    <text xml:space="preserve">Trevo completo
</text>
  </threadedComment>
  <threadedComment ref="C185" dT="2023-07-20T17:36:38.00" personId="{301C5B3F-6FC0-4F84-AF85-634639713B45}" id="{EF7BDD26-8F68-4BCF-8871-D428D213F3CF}">
    <text xml:space="preserve">O número 1 neste campo quer dizer que tem linha preenchida inicando serviço. Quano 1 tem preenchido, quando zero não tem nada.
</text>
  </threadedComment>
  <threadedComment ref="AQ185" dT="2023-11-24T19:58:03.17" personId="{301C5B3F-6FC0-4F84-AF85-634639713B45}" id="{E3873545-085E-4278-9983-DAA87654AFC4}">
    <text xml:space="preserve">Passagem Inferior
</text>
  </threadedComment>
  <threadedComment ref="AT185" dT="2023-11-24T19:58:03.17" personId="{301C5B3F-6FC0-4F84-AF85-634639713B45}" id="{F16A35A7-7D5D-4970-93AD-3A9EEB131C6C}">
    <text xml:space="preserve">Trevo completo
</text>
  </threadedComment>
  <threadedComment ref="C186" dT="2023-07-20T17:36:38.00" personId="{301C5B3F-6FC0-4F84-AF85-634639713B45}" id="{11DAAAEA-DB84-4339-B0D9-EF43C8C05642}">
    <text xml:space="preserve">O número 1 neste campo quer dizer que tem linha preenchida inicando serviço. Quano 1 tem preenchido, quando zero não tem nada.
</text>
  </threadedComment>
  <threadedComment ref="AQ186" dT="2023-11-24T19:58:03.17" personId="{301C5B3F-6FC0-4F84-AF85-634639713B45}" id="{D482EBD5-CFC8-467C-8010-CEFEDA585EB9}">
    <text xml:space="preserve">Passagem Inferior
</text>
  </threadedComment>
  <threadedComment ref="AT186" dT="2023-11-24T19:58:03.17" personId="{301C5B3F-6FC0-4F84-AF85-634639713B45}" id="{E2D5E560-0FB4-4FAA-9198-CFE0F1AAC35E}">
    <text xml:space="preserve">Trevo completo
</text>
  </threadedComment>
  <threadedComment ref="C187" dT="2023-07-20T17:36:38.00" personId="{301C5B3F-6FC0-4F84-AF85-634639713B45}" id="{62DE332B-56FF-4B0D-A48A-634642A3A93B}">
    <text xml:space="preserve">O número 1 neste campo quer dizer que tem linha preenchida inicando serviço. Quano 1 tem preenchido, quando zero não tem nada.
</text>
  </threadedComment>
  <threadedComment ref="AQ187" dT="2023-11-24T19:58:03.17" personId="{301C5B3F-6FC0-4F84-AF85-634639713B45}" id="{46CE0719-B247-4F14-91BC-7C040A746FDB}">
    <text xml:space="preserve">Passagem Inferior
</text>
  </threadedComment>
  <threadedComment ref="AT187" dT="2023-11-24T19:58:03.17" personId="{301C5B3F-6FC0-4F84-AF85-634639713B45}" id="{13E7D18C-0353-40C6-9FE3-B2879DA45B30}">
    <text xml:space="preserve">Trevo completo
</text>
  </threadedComment>
  <threadedComment ref="C188" dT="2023-07-20T17:36:38.00" personId="{301C5B3F-6FC0-4F84-AF85-634639713B45}" id="{8514CE4D-4466-488B-AE37-43C31D6B22BA}">
    <text xml:space="preserve">O número 1 neste campo quer dizer que tem linha preenchida inicando serviço. Quano 1 tem preenchido, quando zero não tem nada.
</text>
  </threadedComment>
  <threadedComment ref="AQ188" dT="2023-11-24T19:58:03.17" personId="{301C5B3F-6FC0-4F84-AF85-634639713B45}" id="{8F59C992-9A30-4CED-8C03-AFF3AE0C0893}">
    <text xml:space="preserve">Passagem Inferior
</text>
  </threadedComment>
  <threadedComment ref="C191" dT="2023-07-20T17:36:38.00" personId="{301C5B3F-6FC0-4F84-AF85-634639713B45}" id="{1CC9944A-2F2B-4AC7-89CA-3D74F33FD5CC}">
    <text xml:space="preserve">O número 1 neste campo quer dizer que tem linha preenchida inicando serviço. Quano 1 tem preenchido, quando zero não tem nada.
</text>
  </threadedComment>
  <threadedComment ref="AQ191" dT="2023-11-24T19:58:03.17" personId="{301C5B3F-6FC0-4F84-AF85-634639713B45}" id="{25913583-21FF-4FF9-897F-CC81161FC3D7}">
    <text xml:space="preserve">Trevo completo
</text>
  </threadedComment>
  <threadedComment ref="AT191" dT="2023-11-24T19:58:03.17" personId="{301C5B3F-6FC0-4F84-AF85-634639713B45}" id="{7BBCA886-4440-41B3-94CF-AF0FB427A3AD}">
    <text xml:space="preserve">Trevo completo
</text>
  </threadedComment>
  <threadedComment ref="C192" dT="2023-07-20T17:36:38.00" personId="{301C5B3F-6FC0-4F84-AF85-634639713B45}" id="{76FF9D93-0152-4D0C-9F08-37E82802B03F}">
    <text xml:space="preserve">O número 1 neste campo quer dizer que tem linha preenchida inicando serviço. Quano 1 tem preenchido, quando zero não tem nada.
</text>
  </threadedComment>
  <threadedComment ref="AQ192" dT="2023-11-24T19:58:03.17" personId="{301C5B3F-6FC0-4F84-AF85-634639713B45}" id="{54523A91-1CAF-4C9D-9C80-B8FD42F6362E}">
    <text xml:space="preserve">Trevo completo
</text>
  </threadedComment>
  <threadedComment ref="AT192" dT="2023-11-24T19:58:03.17" personId="{301C5B3F-6FC0-4F84-AF85-634639713B45}" id="{A159A414-C284-4C69-8324-77B52A1D2E7C}">
    <text xml:space="preserve">Trevo completo
</text>
  </threadedComment>
  <threadedComment ref="C194" dT="2023-07-20T17:36:38.00" personId="{301C5B3F-6FC0-4F84-AF85-634639713B45}" id="{7DAFF112-EE6A-46CB-94D6-DD7B51C732FB}">
    <text xml:space="preserve">O número 1 neste campo quer dizer que tem linha preenchida inicando serviço. Quano 1 tem preenchido, quando zero não tem nada.
</text>
  </threadedComment>
  <threadedComment ref="C195" dT="2023-07-20T17:36:38.00" personId="{301C5B3F-6FC0-4F84-AF85-634639713B45}" id="{9D4E7B63-EF53-4289-AEA0-41B237CEFD36}">
    <text xml:space="preserve">O número 1 neste campo quer dizer que tem linha preenchida inicando serviço. Quano 1 tem preenchido, quando zero não tem nada.
</text>
  </threadedComment>
  <threadedComment ref="C196" dT="2023-07-20T17:36:38.00" personId="{301C5B3F-6FC0-4F84-AF85-634639713B45}" id="{3E5D235D-6942-48B3-B105-CC6CD62CC62F}">
    <text xml:space="preserve">O número 1 neste campo quer dizer que tem linha preenchida inicando serviço. Quano 1 tem preenchido, quando zero não tem nada.
</text>
  </threadedComment>
  <threadedComment ref="C197" dT="2023-07-20T17:36:38.00" personId="{301C5B3F-6FC0-4F84-AF85-634639713B45}" id="{C4601C4F-B6CF-498B-9E11-3FBEECF3C84B}">
    <text xml:space="preserve">O número 1 neste campo quer dizer que tem linha preenchida inicando serviço. Quano 1 tem preenchido, quando zero não tem nada.
</text>
  </threadedComment>
  <threadedComment ref="C198" dT="2023-07-20T17:36:38.00" personId="{301C5B3F-6FC0-4F84-AF85-634639713B45}" id="{318ABDF8-3613-4D6E-AE08-2F11A46CBB07}">
    <text xml:space="preserve">O número 1 neste campo quer dizer que tem linha preenchida inicando serviço. Quano 1 tem preenchido, quando zero não tem nada.
</text>
  </threadedComment>
  <threadedComment ref="C199" dT="2023-07-20T17:36:38.00" personId="{301C5B3F-6FC0-4F84-AF85-634639713B45}" id="{B27E8968-ACB7-4E58-A275-A7963BA73D06}">
    <text xml:space="preserve">O número 1 neste campo quer dizer que tem linha preenchida inicando serviço. Quano 1 tem preenchido, quando zero não tem nada.
</text>
  </threadedComment>
  <threadedComment ref="C200" dT="2023-07-20T17:36:38.00" personId="{301C5B3F-6FC0-4F84-AF85-634639713B45}" id="{2E36CF8F-C465-4CBC-85F3-D1E123E8B376}">
    <text xml:space="preserve">O número 1 neste campo quer dizer que tem linha preenchida inicando serviço. Quano 1 tem preenchido, quando zero não tem nada.
</text>
  </threadedComment>
  <threadedComment ref="C201" dT="2023-07-20T17:36:38.00" personId="{301C5B3F-6FC0-4F84-AF85-634639713B45}" id="{27D312C4-FD3F-48DB-9857-C7D0152986B9}">
    <text xml:space="preserve">O número 1 neste campo quer dizer que tem linha preenchida inicando serviço. Quano 1 tem preenchido, quando zero não tem nada.
</text>
  </threadedComment>
  <threadedComment ref="C202" dT="2023-07-20T17:36:38.00" personId="{301C5B3F-6FC0-4F84-AF85-634639713B45}" id="{9A14DAB7-2CDE-4952-A00E-9F66797B0B74}">
    <text xml:space="preserve">O número 1 neste campo quer dizer que tem linha preenchida inicando serviço. Quano 1 tem preenchido, quando zero não tem nada.
</text>
  </threadedComment>
  <threadedComment ref="C203" dT="2023-07-20T17:36:38.00" personId="{301C5B3F-6FC0-4F84-AF85-634639713B45}" id="{02D1F06B-1773-4187-8BC5-AC27BA2B2B46}">
    <text xml:space="preserve">O número 1 neste campo quer dizer que tem linha preenchida inicando serviço. Quano 1 tem preenchido, quando zero não tem nada.
</text>
  </threadedComment>
  <threadedComment ref="C204" dT="2023-07-20T17:36:38.00" personId="{301C5B3F-6FC0-4F84-AF85-634639713B45}" id="{DEF1B7E2-A9B4-4BDF-9DDC-F4041B0F7B74}">
    <text xml:space="preserve">O número 1 neste campo quer dizer que tem linha preenchida inicando serviço. Quano 1 tem preenchido, quando zero não tem nada.
</text>
  </threadedComment>
  <threadedComment ref="C205" dT="2023-07-20T17:36:38.00" personId="{301C5B3F-6FC0-4F84-AF85-634639713B45}" id="{EB2FFFE4-C4B1-49C7-8B19-1DEAD3B15750}">
    <text xml:space="preserve">O número 1 neste campo quer dizer que tem linha preenchida inicando serviço. Quano 1 tem preenchido, quando zero não tem nada.
</text>
  </threadedComment>
  <threadedComment ref="C206" dT="2023-07-20T17:36:38.00" personId="{301C5B3F-6FC0-4F84-AF85-634639713B45}" id="{BCA96F54-CE4D-4B48-B8DA-985D06F228AF}">
    <text xml:space="preserve">O número 1 neste campo quer dizer que tem linha preenchida inicando serviço. Quano 1 tem preenchido, quando zero não tem nada.
</text>
  </threadedComment>
  <threadedComment ref="C209" dT="2023-07-20T17:36:38.00" personId="{301C5B3F-6FC0-4F84-AF85-634639713B45}" id="{3D1EB819-4D8E-42FA-B764-0C7AB43AE22D}">
    <text xml:space="preserve">O número 1 neste campo quer dizer que tem linha preenchida inicando serviço. Quano 1 tem preenchido, quando zero não tem nada.
</text>
  </threadedComment>
  <threadedComment ref="AQ209" dT="2023-11-24T19:58:03.17" personId="{301C5B3F-6FC0-4F84-AF85-634639713B45}" id="{0D89D1BB-E932-44C6-9E90-A87F1A4A8960}">
    <text xml:space="preserve">Trevo completo
</text>
  </threadedComment>
  <threadedComment ref="AT209" dT="2023-11-24T19:58:03.17" personId="{301C5B3F-6FC0-4F84-AF85-634639713B45}" id="{FF9EE0F8-0801-4B97-988E-BB0C969D09CE}">
    <text xml:space="preserve">Trevo completo
</text>
  </threadedComment>
  <threadedComment ref="BB209" dT="2023-11-24T19:10:16.48" personId="{301C5B3F-6FC0-4F84-AF85-634639713B45}" id="{32C20B01-B4D6-40DB-BED4-53C177A55591}">
    <text xml:space="preserve">Contorno de Florianópolis, em pista dupla, com 47,33 km em cada sentido (total de 94,66 km), a ser executado do 7º ao 12º ano. </text>
  </threadedComment>
  <threadedComment ref="BE209" dT="2023-11-17T14:53:37.82" personId="{301C5B3F-6FC0-4F84-AF85-634639713B45}" id="{B02F0838-CBB6-4873-9BAD-DD5646EC403A}">
    <text xml:space="preserve">Trata-se de duplicação do contorno. Então o custo passou a ser de duplicação. DEVE CONSIDERAR o túnel lá em OAE.
</text>
  </threadedComment>
  <threadedComment ref="BH209" dT="2023-11-17T14:53:37.82" personId="{301C5B3F-6FC0-4F84-AF85-634639713B45}" id="{29667980-76FE-4F27-83AD-B922BE613248}">
    <text xml:space="preserve">Trata-se de duplicação do contorno. Então o custo passou a ser de duplicação. DEVE CONSIDERAR o túnel lá em OAE.
</text>
  </threadedComment>
  <threadedComment ref="C210" dT="2023-07-20T17:36:38.00" personId="{301C5B3F-6FC0-4F84-AF85-634639713B45}" id="{39F6551D-F4EA-4AA2-8805-8EAB5A340B52}">
    <text xml:space="preserve">O número 1 neste campo quer dizer que tem linha preenchida inicando serviço. Quano 1 tem preenchido, quando zero não tem nada.
</text>
  </threadedComment>
  <threadedComment ref="AQ210" dT="2023-11-24T19:58:03.17" personId="{301C5B3F-6FC0-4F84-AF85-634639713B45}" id="{D2C4950E-84D3-4182-B5C5-D477CB165120}">
    <text xml:space="preserve">Trevo completo
</text>
  </threadedComment>
  <threadedComment ref="AT210" dT="2023-11-24T19:58:03.17" personId="{301C5B3F-6FC0-4F84-AF85-634639713B45}" id="{A7FA068A-4CD9-4787-AB5A-5D1BDE8CF028}">
    <text xml:space="preserve">Trevo completo
</text>
  </threadedComment>
  <threadedComment ref="C211" dT="2023-07-20T17:36:38.00" personId="{301C5B3F-6FC0-4F84-AF85-634639713B45}" id="{BE2A28AC-9276-4D7C-8E5A-F1C9AEE79C30}">
    <text xml:space="preserve">O número 1 neste campo quer dizer que tem linha preenchida inicando serviço. Quano 1 tem preenchido, quando zero não tem nada.
</text>
  </threadedComment>
  <threadedComment ref="AQ211" dT="2023-11-24T19:58:03.17" personId="{301C5B3F-6FC0-4F84-AF85-634639713B45}" id="{04351037-218A-4A31-8760-59C5A7D4141C}">
    <text xml:space="preserve">Parcial foi colocado no valor de 20 mi Parcial foi colocado no valor de 20 mi
</text>
  </threadedComment>
  <threadedComment ref="AT211" dT="2023-11-24T19:58:03.17" personId="{301C5B3F-6FC0-4F84-AF85-634639713B45}" id="{471833D0-66B9-4ED3-90E4-50713D83B40D}">
    <text xml:space="preserve">Trevo completo
</text>
  </threadedComment>
  <threadedComment ref="C212" dT="2023-07-20T17:36:38.00" personId="{301C5B3F-6FC0-4F84-AF85-634639713B45}" id="{2CD20E02-FD6D-4F79-B3E7-15001CB58BFD}">
    <text xml:space="preserve">O número 1 neste campo quer dizer que tem linha preenchida inicando serviço. Quano 1 tem preenchido, quando zero não tem nada.
</text>
  </threadedComment>
  <threadedComment ref="AQ212" dT="2023-11-24T19:58:03.17" personId="{301C5B3F-6FC0-4F84-AF85-634639713B45}" id="{B0106835-EEA9-4B79-B339-2558B381BA87}">
    <text xml:space="preserve">Trevo completo
</text>
  </threadedComment>
  <threadedComment ref="AT212" dT="2023-11-24T19:58:03.17" personId="{301C5B3F-6FC0-4F84-AF85-634639713B45}" id="{35E93227-B29F-4E88-9FAD-BCBD43247D38}">
    <text xml:space="preserve">Trevo completo
</text>
  </threadedComment>
  <threadedComment ref="C213" dT="2023-07-20T17:36:38.00" personId="{301C5B3F-6FC0-4F84-AF85-634639713B45}" id="{66268C37-F8BF-471E-90DD-C9D121ED94F2}">
    <text xml:space="preserve">O número 1 neste campo quer dizer que tem linha preenchida inicando serviço. Quano 1 tem preenchido, quando zero não tem nada.
</text>
  </threadedComment>
  <threadedComment ref="AQ213" dT="2023-11-24T19:58:03.17" personId="{301C5B3F-6FC0-4F84-AF85-634639713B45}" id="{57318B40-6F4B-4470-8489-EBB9CD1864F0}">
    <text xml:space="preserve">Passagem Inferior
</text>
  </threadedComment>
  <threadedComment ref="AT213" dT="2023-11-24T19:58:03.17" personId="{301C5B3F-6FC0-4F84-AF85-634639713B45}" id="{A4EF6084-7AE4-40DB-B2DF-14948D4C6936}">
    <text xml:space="preserve">Trevo completo
</text>
  </threadedComment>
  <threadedComment ref="C215" dT="2023-07-20T17:36:38.00" personId="{301C5B3F-6FC0-4F84-AF85-634639713B45}" id="{083B92D7-D194-443B-ACF3-411A9715A074}">
    <text xml:space="preserve">O número 1 neste campo quer dizer que tem linha preenchida inicando serviço. Quano 1 tem preenchido, quando zero não tem nada.
</text>
  </threadedComment>
  <threadedComment ref="AQ215" dT="2023-11-24T19:58:03.17" personId="{301C5B3F-6FC0-4F84-AF85-634639713B45}" id="{B6CBC390-08DC-4570-9A77-F32A62110367}">
    <text xml:space="preserve">Trevo completo
</text>
  </threadedComment>
  <threadedComment ref="AT215" dT="2023-11-24T19:58:03.17" personId="{301C5B3F-6FC0-4F84-AF85-634639713B45}" id="{69DC39CF-B6DE-4D13-AFDA-B46F379E7EB0}">
    <text xml:space="preserve">Trevo completo
</text>
  </threadedComment>
  <threadedComment ref="C216" dT="2023-07-20T17:36:38.00" personId="{301C5B3F-6FC0-4F84-AF85-634639713B45}" id="{02234078-AD78-40C0-8F0F-3049B1334014}">
    <text xml:space="preserve">O número 1 neste campo quer dizer que tem linha preenchida inicando serviço. Quano 1 tem preenchido, quando zero não tem nada.
</text>
  </threadedComment>
  <threadedComment ref="AQ216" dT="2023-11-24T19:58:03.17" personId="{301C5B3F-6FC0-4F84-AF85-634639713B45}" id="{9C964C9F-E7CD-4946-8545-99D9F85DCAE7}">
    <text xml:space="preserve">Parcial foi colocado no valor de 20 mi Parcial foi colocado no valor de 20 mi
</text>
  </threadedComment>
  <threadedComment ref="AT216" dT="2023-11-24T19:58:03.17" personId="{301C5B3F-6FC0-4F84-AF85-634639713B45}" id="{0059119C-D99D-49D4-B629-20277C61C918}">
    <text xml:space="preserve">Trevo completo
</text>
  </threadedComment>
  <threadedComment ref="C217" dT="2023-07-20T17:36:38.00" personId="{301C5B3F-6FC0-4F84-AF85-634639713B45}" id="{69530B6C-81D1-4B45-814F-37E40F0FAF20}">
    <text xml:space="preserve">O número 1 neste campo quer dizer que tem linha preenchida inicando serviço. Quano 1 tem preenchido, quando zero não tem nada.
</text>
  </threadedComment>
  <threadedComment ref="AQ217" dT="2023-11-24T19:58:03.17" personId="{301C5B3F-6FC0-4F84-AF85-634639713B45}" id="{A9A2A905-863A-4F7E-8928-D4E1643D43F1}">
    <text xml:space="preserve">Parcial foi colocado no valor de 20 mi Parcial foi colocado no valor de 20 mi
</text>
  </threadedComment>
  <threadedComment ref="AT217" dT="2023-11-24T19:58:03.17" personId="{301C5B3F-6FC0-4F84-AF85-634639713B45}" id="{D2D20247-DDDC-4632-986B-DA471FECEA2E}">
    <text xml:space="preserve">Trevo completo
</text>
  </threadedComment>
  <threadedComment ref="C220" dT="2023-07-20T17:36:38.00" personId="{301C5B3F-6FC0-4F84-AF85-634639713B45}" id="{3B703D86-3DB5-4592-85E2-5AB4C050A4D7}">
    <text xml:space="preserve">O número 1 neste campo quer dizer que tem linha preenchida inicando serviço. Quano 1 tem preenchido, quando zero não tem nada.
</text>
  </threadedComment>
  <threadedComment ref="AC220" dT="2023-11-29T14:52:22.37" personId="{301C5B3F-6FC0-4F84-AF85-634639713B45}" id="{29E917F3-2943-4C0E-B128-A3389E629BC9}">
    <text>Pista de Serra</text>
  </threadedComment>
  <threadedComment ref="AQ220" dT="2023-11-24T19:58:03.17" personId="{301C5B3F-6FC0-4F84-AF85-634639713B45}" id="{E626EB37-AE99-4CFC-BB2C-CFB200958ED0}">
    <text xml:space="preserve">Parcial foi colocado no valor de 20 mi Parcial foi colocado no valor de 20 mi
</text>
  </threadedComment>
  <threadedComment ref="AT220" dT="2023-11-24T19:58:03.17" personId="{301C5B3F-6FC0-4F84-AF85-634639713B45}" id="{4BEB1A8F-C7DA-492E-889F-2A6380FC5311}">
    <text xml:space="preserve">Trevo completo
</text>
  </threadedComment>
  <threadedComment ref="C221" dT="2023-07-20T17:36:38.00" personId="{301C5B3F-6FC0-4F84-AF85-634639713B45}" id="{FED720CF-9689-4866-80A5-0667B1A7E2AB}">
    <text xml:space="preserve">O número 1 neste campo quer dizer que tem linha preenchida inicando serviço. Quano 1 tem preenchido, quando zero não tem nada.
</text>
  </threadedComment>
  <threadedComment ref="AC221" dT="2023-11-29T14:52:22.37" personId="{301C5B3F-6FC0-4F84-AF85-634639713B45}" id="{46EDCC5C-B412-4EA8-8FCC-12F049FE50E8}">
    <text>Pista de Serra</text>
  </threadedComment>
  <threadedComment ref="AQ221" dT="2023-11-24T19:58:03.17" personId="{301C5B3F-6FC0-4F84-AF85-634639713B45}" id="{ED93DDE5-716C-43C4-8268-E8B72340C2CE}">
    <text xml:space="preserve">Passagem Inferior
</text>
  </threadedComment>
  <threadedComment ref="AT221" dT="2023-11-24T19:58:03.17" personId="{301C5B3F-6FC0-4F84-AF85-634639713B45}" id="{F4D0E1D8-D6F0-42DC-B364-6F8F4D24B2B0}">
    <text xml:space="preserve">Trevo completo
</text>
  </threadedComment>
  <threadedComment ref="C222" dT="2023-07-20T17:36:38.00" personId="{301C5B3F-6FC0-4F84-AF85-634639713B45}" id="{2872F40D-0B16-4DF0-9901-14FD0EB7A9F9}">
    <text xml:space="preserve">O número 1 neste campo quer dizer que tem linha preenchida inicando serviço. Quano 1 tem preenchido, quando zero não tem nada.
</text>
  </threadedComment>
  <threadedComment ref="AQ222" dT="2023-11-24T19:58:03.17" personId="{301C5B3F-6FC0-4F84-AF85-634639713B45}" id="{2E24ADE2-F87B-474C-B213-4B0D22D1994D}">
    <text xml:space="preserve">Passagem Inferior
</text>
  </threadedComment>
  <threadedComment ref="AT222" dT="2023-11-24T19:58:03.17" personId="{301C5B3F-6FC0-4F84-AF85-634639713B45}" id="{B66643DF-7E0D-42A6-AE2E-4EBBA4728769}">
    <text xml:space="preserve">Trevo completo
</text>
  </threadedComment>
  <threadedComment ref="C223" dT="2023-07-20T17:36:38.00" personId="{301C5B3F-6FC0-4F84-AF85-634639713B45}" id="{49A2644E-C120-49FF-B6C3-19739064B651}">
    <text xml:space="preserve">O número 1 neste campo quer dizer que tem linha preenchida inicando serviço. Quano 1 tem preenchido, quando zero não tem nada.
</text>
  </threadedComment>
  <threadedComment ref="AC223" dT="2023-11-29T14:52:22.37" personId="{301C5B3F-6FC0-4F84-AF85-634639713B45}" id="{53D1E7C0-CC48-4F74-9CB5-430F9CC889D7}">
    <text>Pista de Serra</text>
  </threadedComment>
  <threadedComment ref="AQ223" dT="2023-11-24T19:58:03.17" personId="{301C5B3F-6FC0-4F84-AF85-634639713B45}" id="{C7E71DB9-2FF2-4E17-B1B7-554D5EEC228E}">
    <text xml:space="preserve">Passagem Inferior
</text>
  </threadedComment>
  <threadedComment ref="AT223" dT="2023-11-24T19:58:03.17" personId="{301C5B3F-6FC0-4F84-AF85-634639713B45}" id="{1FC608CD-2FCD-4C99-ADC1-B14544DE6BDA}">
    <text xml:space="preserve">Trevo completo
</text>
  </threadedComment>
  <threadedComment ref="C224" dT="2023-07-20T17:36:38.00" personId="{301C5B3F-6FC0-4F84-AF85-634639713B45}" id="{5B8A0657-A3D9-4A4D-BB15-9A8ADCCA5341}">
    <text xml:space="preserve">O número 1 neste campo quer dizer que tem linha preenchida inicando serviço. Quano 1 tem preenchido, quando zero não tem nada.
</text>
  </threadedComment>
  <threadedComment ref="AQ224" dT="2023-11-24T19:58:03.17" personId="{301C5B3F-6FC0-4F84-AF85-634639713B45}" id="{2BF4FC01-5C45-49DB-BFCB-84DBE9F5A242}">
    <text xml:space="preserve">Passagem Inferior
</text>
  </threadedComment>
  <threadedComment ref="AT224" dT="2023-11-24T19:58:03.17" personId="{301C5B3F-6FC0-4F84-AF85-634639713B45}" id="{53A54D4B-E67F-48FF-A0D8-DC81CC2A43B3}">
    <text xml:space="preserve">Trevo completo
</text>
  </threadedComment>
  <threadedComment ref="C225" dT="2023-07-20T17:36:38.00" personId="{301C5B3F-6FC0-4F84-AF85-634639713B45}" id="{3DBA6809-9144-4A0C-8E62-CD13056AC928}">
    <text xml:space="preserve">O número 1 neste campo quer dizer que tem linha preenchida inicando serviço. Quano 1 tem preenchido, quando zero não tem nada.
</text>
  </threadedComment>
  <threadedComment ref="AQ225" dT="2023-11-24T19:58:03.17" personId="{301C5B3F-6FC0-4F84-AF85-634639713B45}" id="{C23C5973-285A-48B5-B9AA-56D9EB7C9103}">
    <text xml:space="preserve">Passagem Inferior
</text>
  </threadedComment>
  <threadedComment ref="AT225" dT="2023-11-24T19:58:03.17" personId="{301C5B3F-6FC0-4F84-AF85-634639713B45}" id="{A51D9B68-694D-4DD4-BB3F-284AA251D1F9}">
    <text xml:space="preserve">Trevo completo
</text>
  </threadedComment>
  <threadedComment ref="C227" dT="2023-07-20T17:36:38.00" personId="{301C5B3F-6FC0-4F84-AF85-634639713B45}" id="{1132D067-82EF-4E4B-AD32-AFCC25BC6AC0}">
    <text xml:space="preserve">O número 1 neste campo quer dizer que tem linha preenchida inicando serviço. Quano 1 tem preenchido, quando zero não tem nada.
</text>
  </threadedComment>
  <threadedComment ref="AN227" dT="2023-11-30T18:49:07.92" personId="{301C5B3F-6FC0-4F84-AF85-634639713B45}" id="{35AF3C46-23B2-4903-A72D-8AF2AFE685D0}">
    <text>São 3 trevos em localização a denir</text>
  </threadedComment>
  <threadedComment ref="AQ227" dT="2023-11-24T19:58:03.17" personId="{301C5B3F-6FC0-4F84-AF85-634639713B45}" id="{AAE23DB2-BFC3-4DEF-931D-4FC63A817487}">
    <text xml:space="preserve">Trevo completo. São 3 trevos em localização a definir
</text>
  </threadedComment>
  <threadedComment ref="C228" dT="2023-07-20T17:36:38.00" personId="{301C5B3F-6FC0-4F84-AF85-634639713B45}" id="{9E08573D-1050-4699-9F1F-8B97DB137441}">
    <text xml:space="preserve">O número 1 neste campo quer dizer que tem linha preenchida inicando serviço. Quano 1 tem preenchido, quando zero não tem nada.
</text>
  </threadedComment>
  <threadedComment ref="AQ228" dT="2023-11-24T19:58:03.17" personId="{301C5B3F-6FC0-4F84-AF85-634639713B45}" id="{F218E0C6-77D7-46A4-AC69-82F2E1B7F361}">
    <text xml:space="preserve">Passagem Inferior
</text>
  </threadedComment>
  <threadedComment ref="C229" dT="2023-07-20T17:36:38.00" personId="{301C5B3F-6FC0-4F84-AF85-634639713B45}" id="{658B1797-7F36-4A28-A954-17E425293581}">
    <text xml:space="preserve">O número 1 neste campo quer dizer que tem linha preenchida inicando serviço. Quano 1 tem preenchido, quando zero não tem nada.
</text>
  </threadedComment>
  <threadedComment ref="AQ229" dT="2023-11-24T19:58:03.17" personId="{301C5B3F-6FC0-4F84-AF85-634639713B45}" id="{0231AEBA-18C5-4F7E-A802-B5D7E5ADF9D2}">
    <text xml:space="preserve">Parcial foi colocado no valor de 20 mi Parcial foi colocado no valor de 20 mi
</text>
  </threadedComment>
  <threadedComment ref="C230" dT="2023-07-20T17:36:38.00" personId="{301C5B3F-6FC0-4F84-AF85-634639713B45}" id="{E0C0ABDB-96B5-4957-B3D3-5725D2FC2C51}">
    <text xml:space="preserve">O número 1 neste campo quer dizer que tem linha preenchida inicando serviço. Quano 1 tem preenchido, quando zero não tem nada.
</text>
  </threadedComment>
  <threadedComment ref="AQ230" dT="2023-11-24T19:58:03.17" personId="{301C5B3F-6FC0-4F84-AF85-634639713B45}" id="{055E5F96-1021-4717-8710-7175C24E9A8E}">
    <text xml:space="preserve">Parcial foi colocado no valor de 20 mi Parcial foi colocado no valor de 20 mi
</text>
  </threadedComment>
  <threadedComment ref="C231" dT="2023-07-20T17:36:38.00" personId="{301C5B3F-6FC0-4F84-AF85-634639713B45}" id="{4D677CEB-8992-4DBE-862E-6EE0CCBBB75B}">
    <text xml:space="preserve">O número 1 neste campo quer dizer que tem linha preenchida inicando serviço. Quano 1 tem preenchido, quando zero não tem nada.
</text>
  </threadedComment>
  <threadedComment ref="AQ231" dT="2023-11-24T19:58:03.17" personId="{301C5B3F-6FC0-4F84-AF85-634639713B45}" id="{220F6E45-3856-4840-81E1-A41E2BDCD068}">
    <text xml:space="preserve">Parcial foi colocado no valor de 20 mi Parcial foi colocado no valor de 20 mi
</text>
  </threadedComment>
  <threadedComment ref="C232" dT="2023-07-20T17:36:38.00" personId="{301C5B3F-6FC0-4F84-AF85-634639713B45}" id="{E4CA93C6-1EBC-46E2-922B-8A25AFDCF024}">
    <text xml:space="preserve">O número 1 neste campo quer dizer que tem linha preenchida inicando serviço. Quano 1 tem preenchido, quando zero não tem nada.
</text>
  </threadedComment>
  <threadedComment ref="AQ232" dT="2023-11-24T19:58:03.17" personId="{301C5B3F-6FC0-4F84-AF85-634639713B45}" id="{A053568F-7E30-4326-8CC3-933DCD696463}">
    <text xml:space="preserve">Parcial foi colocado no valor de 20 mi Parcial foi colocado no valor de 20 mi
</text>
  </threadedComment>
  <threadedComment ref="C233" dT="2023-07-20T17:36:38.00" personId="{301C5B3F-6FC0-4F84-AF85-634639713B45}" id="{433B5C10-365E-4F6B-A05F-9FA7C385300D}">
    <text xml:space="preserve">O número 1 neste campo quer dizer que tem linha preenchida inicando serviço. Quano 1 tem preenchido, quando zero não tem nada.
</text>
  </threadedComment>
  <threadedComment ref="AQ233" dT="2023-11-24T19:58:03.17" personId="{301C5B3F-6FC0-4F84-AF85-634639713B45}" id="{EF7BA491-DC60-47F9-9757-754BBA6262A2}">
    <text xml:space="preserve">Parcial foi colocado no valor de 20 mi Parcial foi colocado no valor de 20 mi
</text>
  </threadedComment>
  <threadedComment ref="C236" dT="2023-07-20T17:36:38.00" personId="{301C5B3F-6FC0-4F84-AF85-634639713B45}" id="{68A73724-D109-47DB-BC5F-7115B3F7025D}">
    <text xml:space="preserve">O número 1 neste campo quer dizer que tem linha preenchida inicando serviço. Quano 1 tem preenchido, quando zero não tem nada.
</text>
  </threadedComment>
  <threadedComment ref="AC236" dT="2023-11-29T14:52:22.37" personId="{301C5B3F-6FC0-4F84-AF85-634639713B45}" id="{0C11248C-895E-403A-B058-813885203624}">
    <text>Pista de Serra</text>
  </threadedComment>
  <threadedComment ref="AQ236" dT="2023-11-24T19:58:03.17" personId="{301C5B3F-6FC0-4F84-AF85-634639713B45}" id="{8B85EE43-CFB5-4231-BA34-F16DBA68EE4F}">
    <text xml:space="preserve">Parcial foi colocado no valor de 20 mi Parcial foi colocado no valor de 20 mi
</text>
  </threadedComment>
  <threadedComment ref="CG236" dT="2023-12-01T19:27:27.32" personId="{301C5B3F-6FC0-4F84-AF85-634639713B45}" id="{43D4A100-1B7D-420E-9475-0DB7D0AD0797}">
    <text>Multiplicado por 8 para o valor ficar na proporção do custo inicial.</text>
  </threadedComment>
  <threadedComment ref="C237" dT="2023-07-20T17:36:38.00" personId="{301C5B3F-6FC0-4F84-AF85-634639713B45}" id="{A2D704D9-1356-49E1-88F3-443D047D7483}">
    <text xml:space="preserve">O número 1 neste campo quer dizer que tem linha preenchida inicando serviço. Quano 1 tem preenchido, quando zero não tem nada.
</text>
  </threadedComment>
  <threadedComment ref="AC237" dT="2023-11-29T14:52:22.37" personId="{301C5B3F-6FC0-4F84-AF85-634639713B45}" id="{F897C159-0D7F-4C25-876B-D0290E310F2C}">
    <text>Pista de Serra</text>
  </threadedComment>
  <threadedComment ref="AQ237" dT="2023-11-24T19:58:03.17" personId="{301C5B3F-6FC0-4F84-AF85-634639713B45}" id="{D8B851BB-7009-406C-A08F-DE6A2C502788}">
    <text xml:space="preserve">Parcial foi colocado no valor de 20 mi Parcial foi colocado no valor de 20 mi
</text>
  </threadedComment>
  <threadedComment ref="C238" dT="2023-07-20T17:36:38.00" personId="{301C5B3F-6FC0-4F84-AF85-634639713B45}" id="{5FDCEEAB-16D5-4100-ABDA-EFFD1F1C2C51}">
    <text xml:space="preserve">O número 1 neste campo quer dizer que tem linha preenchida inicando serviço. Quano 1 tem preenchido, quando zero não tem nada.
</text>
  </threadedComment>
  <threadedComment ref="AC238" dT="2023-11-29T14:52:22.37" personId="{301C5B3F-6FC0-4F84-AF85-634639713B45}" id="{A66F2D09-2468-45EC-8EE7-0E375F4842D3}">
    <text>Pista de Serra</text>
  </threadedComment>
  <threadedComment ref="AQ238" dT="2023-11-24T19:58:03.17" personId="{301C5B3F-6FC0-4F84-AF85-634639713B45}" id="{6A57AF47-6220-4463-95FB-19D98DA5E07B}">
    <text xml:space="preserve">Parcial foi colocado no valor de 20 mi Parcial foi colocado no valor de 20 mi
</text>
  </threadedComment>
  <threadedComment ref="C239" dT="2023-07-20T17:36:38.00" personId="{301C5B3F-6FC0-4F84-AF85-634639713B45}" id="{79903003-5A29-4B40-A933-4913F0FC4BE3}">
    <text xml:space="preserve">O número 1 neste campo quer dizer que tem linha preenchida inicando serviço. Quano 1 tem preenchido, quando zero não tem nada.
</text>
  </threadedComment>
  <threadedComment ref="AC239" dT="2023-11-29T14:52:22.37" personId="{301C5B3F-6FC0-4F84-AF85-634639713B45}" id="{DF4DB542-04C5-44BC-980E-2B4171257722}">
    <text>Pista de Serra</text>
  </threadedComment>
  <threadedComment ref="AQ239" dT="2023-11-24T19:58:03.17" personId="{301C5B3F-6FC0-4F84-AF85-634639713B45}" id="{4F864215-3EC3-43D6-B64B-2048ED600B72}">
    <text xml:space="preserve">Parcial foi colocado no valor de 20 mi Parcial foi colocado no valor de 20 mi
</text>
  </threadedComment>
  <threadedComment ref="C240" dT="2023-07-20T17:36:38.00" personId="{301C5B3F-6FC0-4F84-AF85-634639713B45}" id="{939041D6-AD49-453B-839B-9265B766437A}">
    <text xml:space="preserve">O número 1 neste campo quer dizer que tem linha preenchida inicando serviço. Quano 1 tem preenchido, quando zero não tem nada.
</text>
  </threadedComment>
  <threadedComment ref="AC240" dT="2023-11-29T14:52:22.37" personId="{301C5B3F-6FC0-4F84-AF85-634639713B45}" id="{62B8E1BD-0DA9-4890-AE3E-3BE865F5CBAB}">
    <text>Pista de Serra</text>
  </threadedComment>
  <threadedComment ref="AQ240" dT="2023-11-24T19:58:03.17" personId="{301C5B3F-6FC0-4F84-AF85-634639713B45}" id="{CD67FB09-3147-484B-A4FD-62765658504A}">
    <text xml:space="preserve">Parcial foi colocado no valor de 20 mi Parcial foi colocado no valor de 20 mi
</text>
  </threadedComment>
  <threadedComment ref="C241" dT="2023-07-20T17:36:38.00" personId="{301C5B3F-6FC0-4F84-AF85-634639713B45}" id="{BE594BF8-C808-400E-A613-9759CC437DE6}">
    <text xml:space="preserve">O número 1 neste campo quer dizer que tem linha preenchida inicando serviço. Quano 1 tem preenchido, quando zero não tem nada.
</text>
  </threadedComment>
  <threadedComment ref="AC241" dT="2023-11-29T14:52:22.37" personId="{301C5B3F-6FC0-4F84-AF85-634639713B45}" id="{238C36E9-BB55-41C0-801E-D5B60D9194B9}">
    <text>Pista de Serra</text>
  </threadedComment>
  <threadedComment ref="AQ241" dT="2023-11-24T19:58:03.17" personId="{301C5B3F-6FC0-4F84-AF85-634639713B45}" id="{6CF2EB50-8869-433D-BD0D-6AD15D49CFBB}">
    <text xml:space="preserve">Parcial foi colocado no valor de 20 mi Parcial foi colocado no valor de 20 mi
</text>
  </threadedComment>
  <threadedComment ref="C242" dT="2023-07-20T17:36:38.00" personId="{301C5B3F-6FC0-4F84-AF85-634639713B45}" id="{06CBB4EA-5A89-4B46-8D37-BA60649B738F}">
    <text xml:space="preserve">O número 1 neste campo quer dizer que tem linha preenchida inicando serviço. Quano 1 tem preenchido, quando zero não tem nada.
</text>
  </threadedComment>
  <threadedComment ref="AC242" dT="2023-11-29T14:52:22.37" personId="{301C5B3F-6FC0-4F84-AF85-634639713B45}" id="{3CDCB89C-D588-41F3-ACFC-F22F54936FBD}">
    <text>Pista de Serra</text>
  </threadedComment>
  <threadedComment ref="AQ242" dT="2023-11-24T19:58:03.17" personId="{301C5B3F-6FC0-4F84-AF85-634639713B45}" id="{6C344666-47EA-4265-B28A-218AE3352732}">
    <text xml:space="preserve">Parcial foi colocado no valor de 20 mi Parcial foi colocado no valor de 20 mi
</text>
  </threadedComment>
  <threadedComment ref="C243" dT="2023-07-20T17:36:38.00" personId="{301C5B3F-6FC0-4F84-AF85-634639713B45}" id="{39166CB7-993D-4B58-8A33-37472877FC1A}">
    <text xml:space="preserve">O número 1 neste campo quer dizer que tem linha preenchida inicando serviço. Quano 1 tem preenchido, quando zero não tem nada.
</text>
  </threadedComment>
  <threadedComment ref="AC243" dT="2023-11-29T14:52:22.37" personId="{301C5B3F-6FC0-4F84-AF85-634639713B45}" id="{FA222DC8-2B17-49FF-B2D6-35FB03B550DA}">
    <text>Pista de Serra</text>
  </threadedComment>
  <threadedComment ref="AQ243" dT="2023-11-24T19:58:03.17" personId="{301C5B3F-6FC0-4F84-AF85-634639713B45}" id="{4D211B44-8A0B-4383-A44A-B80AC711809C}">
    <text xml:space="preserve">Parcial foi colocado no valor de 20 mi Parcial foi colocado no valor de 20 mi
</text>
  </threadedComment>
  <threadedComment ref="C244" dT="2023-07-20T17:36:38.00" personId="{301C5B3F-6FC0-4F84-AF85-634639713B45}" id="{675B5533-A7D6-4ED7-8CEE-251266D1B08B}">
    <text xml:space="preserve">O número 1 neste campo quer dizer que tem linha preenchida inicando serviço. Quano 1 tem preenchido, quando zero não tem nada.
</text>
  </threadedComment>
  <threadedComment ref="AC244" dT="2023-11-29T14:52:22.37" personId="{301C5B3F-6FC0-4F84-AF85-634639713B45}" id="{932151E1-9018-4C11-AF18-355D0E80071B}">
    <text>Pista de Serra</text>
  </threadedComment>
  <threadedComment ref="AQ244" dT="2023-11-24T19:58:03.17" personId="{301C5B3F-6FC0-4F84-AF85-634639713B45}" id="{32A8490C-04B6-45AB-A857-0C22FA6E0D3B}">
    <text xml:space="preserve">Parcial foi colocado no valor de 20 mi Parcial foi colocado no valor de 20 mi
</text>
  </threadedComment>
  <threadedComment ref="C245" dT="2023-07-20T17:36:38.00" personId="{301C5B3F-6FC0-4F84-AF85-634639713B45}" id="{0D58E879-A75F-4DEE-8203-62A474919989}">
    <text xml:space="preserve">O número 1 neste campo quer dizer que tem linha preenchida inicando serviço. Quano 1 tem preenchido, quando zero não tem nada.
</text>
  </threadedComment>
  <threadedComment ref="AC245" dT="2023-11-29T14:52:22.37" personId="{301C5B3F-6FC0-4F84-AF85-634639713B45}" id="{CF487E45-5B2F-4A4D-A43C-15BDDF7B47DE}">
    <text>Pista de Serra</text>
  </threadedComment>
  <threadedComment ref="AQ245" dT="2023-11-24T19:58:03.17" personId="{301C5B3F-6FC0-4F84-AF85-634639713B45}" id="{378908BC-B0F5-4B83-A6F9-CFCD2A22AC30}">
    <text xml:space="preserve">Trevo completo
</text>
  </threadedComment>
  <threadedComment ref="AT245" dT="2023-11-24T19:58:03.17" personId="{301C5B3F-6FC0-4F84-AF85-634639713B45}" id="{F62653CC-452E-4E83-AF94-B1623852C501}">
    <text xml:space="preserve">Trevo completo
</text>
  </threadedComment>
  <threadedComment ref="C246" dT="2023-07-20T17:36:38.00" personId="{301C5B3F-6FC0-4F84-AF85-634639713B45}" id="{3EF76553-4008-42C4-8AB8-50AAE52A61B2}">
    <text xml:space="preserve">O número 1 neste campo quer dizer que tem linha preenchida inicando serviço. Quano 1 tem preenchido, quando zero não tem nada.
</text>
  </threadedComment>
  <threadedComment ref="AC246" dT="2023-11-29T14:52:22.37" personId="{301C5B3F-6FC0-4F84-AF85-634639713B45}" id="{E784DBC6-119F-4401-808C-B062D14BBF09}">
    <text>Pista de Serra</text>
  </threadedComment>
  <threadedComment ref="AQ246" dT="2023-11-24T19:58:03.17" personId="{301C5B3F-6FC0-4F84-AF85-634639713B45}" id="{3A11ECC0-B985-42C3-A01D-AF273841D527}">
    <text xml:space="preserve">Trevo completo
</text>
  </threadedComment>
  <threadedComment ref="C247" dT="2023-07-20T17:36:38.00" personId="{301C5B3F-6FC0-4F84-AF85-634639713B45}" id="{737A5F94-5528-4E39-98CC-AD0F0939C013}">
    <text xml:space="preserve">O número 1 neste campo quer dizer que tem linha preenchida inicando serviço. Quano 1 tem preenchido, quando zero não tem nada.
</text>
  </threadedComment>
  <threadedComment ref="AC247" dT="2023-11-29T14:52:22.37" personId="{301C5B3F-6FC0-4F84-AF85-634639713B45}" id="{610AD831-EBBD-46CE-AB99-0BA0A02A3E1B}">
    <text>Pista de Serra</text>
  </threadedComment>
  <threadedComment ref="AQ247" dT="2023-11-24T19:58:03.17" personId="{301C5B3F-6FC0-4F84-AF85-634639713B45}" id="{B0BC7528-0640-414C-B69F-303243661313}">
    <text xml:space="preserve">Trevo completo
</text>
  </threadedComment>
  <threadedComment ref="C248" dT="2023-07-20T17:36:38.00" personId="{301C5B3F-6FC0-4F84-AF85-634639713B45}" id="{ABA64553-0353-4054-8E6F-C04B4DD0A155}">
    <text xml:space="preserve">O número 1 neste campo quer dizer que tem linha preenchida inicando serviço. Quano 1 tem preenchido, quando zero não tem nada.
</text>
  </threadedComment>
  <threadedComment ref="AC248" dT="2023-11-29T14:52:22.37" personId="{301C5B3F-6FC0-4F84-AF85-634639713B45}" id="{23527C4D-5E3B-47E8-B292-6BAD3034C2B9}">
    <text>Pista de Serra</text>
  </threadedComment>
  <threadedComment ref="AQ248" dT="2023-11-24T19:58:03.17" personId="{301C5B3F-6FC0-4F84-AF85-634639713B45}" id="{07F653BE-EDA4-4AE1-A942-BC762F85F2D5}">
    <text xml:space="preserve">Trevo completo
</text>
  </threadedComment>
  <threadedComment ref="C249" dT="2023-07-20T17:36:38.00" personId="{301C5B3F-6FC0-4F84-AF85-634639713B45}" id="{8BE100AD-89BB-4EC1-8807-499C79565172}">
    <text xml:space="preserve">O número 1 neste campo quer dizer que tem linha preenchida inicando serviço. Quano 1 tem preenchido, quando zero não tem nada.
</text>
  </threadedComment>
  <threadedComment ref="AC249" dT="2023-11-29T14:52:22.37" personId="{301C5B3F-6FC0-4F84-AF85-634639713B45}" id="{A89116EF-FB14-4B9D-BE1E-7B061BA25F7A}">
    <text>Pista de Serra</text>
  </threadedComment>
  <threadedComment ref="AQ249" dT="2023-11-24T19:58:03.17" personId="{301C5B3F-6FC0-4F84-AF85-634639713B45}" id="{0CE1864D-4D95-46A7-9C03-01563BE93B34}">
    <text xml:space="preserve">Trevo completo
</text>
  </threadedComment>
  <threadedComment ref="C250" dT="2023-07-20T17:36:38.00" personId="{301C5B3F-6FC0-4F84-AF85-634639713B45}" id="{E92B9881-C377-4921-910F-B10BC3CD7F81}">
    <text xml:space="preserve">O número 1 neste campo quer dizer que tem linha preenchida inicando serviço. Quano 1 tem preenchido, quando zero não tem nada.
</text>
  </threadedComment>
  <threadedComment ref="AC250" dT="2023-11-29T14:52:22.37" personId="{301C5B3F-6FC0-4F84-AF85-634639713B45}" id="{3D72CBDC-3522-44EB-9D04-0EE317AAD1DB}">
    <text>Pista de Serra</text>
  </threadedComment>
  <threadedComment ref="C251" dT="2023-07-20T17:36:38.00" personId="{301C5B3F-6FC0-4F84-AF85-634639713B45}" id="{03778B56-D4C8-47F8-815A-95C2E7326B50}">
    <text xml:space="preserve">O número 1 neste campo quer dizer que tem linha preenchida inicando serviço. Quano 1 tem preenchido, quando zero não tem nada.
</text>
  </threadedComment>
  <threadedComment ref="AC251" dT="2023-11-29T14:52:22.37" personId="{301C5B3F-6FC0-4F84-AF85-634639713B45}" id="{18B0F42D-2235-4E87-9DE3-2460C346B1F8}">
    <text>Pista de Serra</text>
  </threadedComment>
  <threadedComment ref="AQ251" dT="2023-11-24T19:58:03.17" personId="{301C5B3F-6FC0-4F84-AF85-634639713B45}" id="{D37B611E-F2E7-4EF2-A6F0-061E764BC87B}">
    <text xml:space="preserve">Trevo completo
</text>
  </threadedComment>
  <threadedComment ref="C252" dT="2023-07-20T17:36:38.00" personId="{301C5B3F-6FC0-4F84-AF85-634639713B45}" id="{5E34DA6F-60F1-40FF-AE7B-032270C590FF}">
    <text xml:space="preserve">O número 1 neste campo quer dizer que tem linha preenchida inicando serviço. Quano 1 tem preenchido, quando zero não tem nada.
</text>
  </threadedComment>
  <threadedComment ref="AQ252" dT="2023-11-24T19:58:03.17" personId="{301C5B3F-6FC0-4F84-AF85-634639713B45}" id="{F733CA70-C97D-45BB-84B4-6526CA027E49}">
    <text xml:space="preserve">Parcial foi colocado no valor de 20 mi Parcial foi colocado no valor de 20 mi
</text>
  </threadedComment>
  <threadedComment ref="C253" dT="2023-07-20T17:36:38.00" personId="{301C5B3F-6FC0-4F84-AF85-634639713B45}" id="{D10909EC-6C3E-4136-94CA-6CE39BC6F074}">
    <text xml:space="preserve">O número 1 neste campo quer dizer que tem linha preenchida inicando serviço. Quano 1 tem preenchido, quando zero não tem nada.
</text>
  </threadedComment>
  <threadedComment ref="AC253" dT="2023-11-29T14:52:22.37" personId="{301C5B3F-6FC0-4F84-AF85-634639713B45}" id="{11D83670-333B-4CF7-BA1C-FB0C11274904}">
    <text>Pista de Serra</text>
  </threadedComment>
  <threadedComment ref="C256" dT="2023-07-20T17:36:38.00" personId="{301C5B3F-6FC0-4F84-AF85-634639713B45}" id="{7F8C4D0C-708C-47C4-8FDE-6AA0D42F40B9}">
    <text xml:space="preserve">O número 1 neste campo quer dizer que tem linha preenchida inicando serviço. Quano 1 tem preenchido, quando zero não tem nada.
</text>
  </threadedComment>
  <threadedComment ref="AC256" dT="2023-11-29T14:52:22.37" personId="{301C5B3F-6FC0-4F84-AF85-634639713B45}" id="{FC29AF76-EF19-4B29-B53F-EBFA4BF1850A}">
    <text>Pista de Serra</text>
  </threadedComment>
  <threadedComment ref="BB256" dT="2023-11-24T19:10:16.48" personId="{301C5B3F-6FC0-4F84-AF85-634639713B45}" id="{547AA457-2C30-4070-8BD7-A0B7E1EEDFB9}">
    <text xml:space="preserve">Contorno de Florianópolis, em pista dupla, com 47,33 km em cada sentido (total de 94,66 km), a ser executado do 7º ao 12º ano. </text>
  </threadedComment>
  <threadedComment ref="BE256" dT="2023-11-17T14:53:37.82" personId="{301C5B3F-6FC0-4F84-AF85-634639713B45}" id="{753BEAB5-E068-4A21-9D96-C63C77665FB2}">
    <text xml:space="preserve">Trata-se de duplicação do contorno. O custo inicial já foi da ordem de 31 mi. Quando multiplicado por 2, que é o valor da atualização da 2 etapa então resulta nesse valor.
</text>
  </threadedComment>
  <threadedComment ref="BH256" dT="2023-11-17T14:53:37.82" personId="{301C5B3F-6FC0-4F84-AF85-634639713B45}" id="{4615A318-B68C-4136-B128-C467245BBD11}">
    <text xml:space="preserve">Trata-se de duplicação do contorno. O custo inicial já foi da ordem de 31 mi. Quando multiplicado por 2, que é o valor da atualização da 2 etapa então resulta nesse valor.
</text>
  </threadedComment>
  <threadedComment ref="C257" dT="2023-07-20T17:36:38.00" personId="{301C5B3F-6FC0-4F84-AF85-634639713B45}" id="{276FAD0D-8ED7-4CC1-9582-41726E86EEFA}">
    <text xml:space="preserve">O número 1 neste campo quer dizer que tem linha preenchida inicando serviço. Quano 1 tem preenchido, quando zero não tem nada.
</text>
  </threadedComment>
  <threadedComment ref="AC257" dT="2023-11-29T14:52:22.37" personId="{301C5B3F-6FC0-4F84-AF85-634639713B45}" id="{16E62D0A-976E-4080-BB32-B95ED85CC978}">
    <text>Pista de Serra</text>
  </threadedComment>
  <threadedComment ref="C258" dT="2023-07-20T17:36:38.00" personId="{301C5B3F-6FC0-4F84-AF85-634639713B45}" id="{89CB286F-FE6A-4756-BB8F-13C185AFF115}">
    <text xml:space="preserve">O número 1 neste campo quer dizer que tem linha preenchida inicando serviço. Quano 1 tem preenchido, quando zero não tem nada.
</text>
  </threadedComment>
  <threadedComment ref="AC258" dT="2023-11-29T14:52:22.37" personId="{301C5B3F-6FC0-4F84-AF85-634639713B45}" id="{72CB36F2-85AB-4070-99B8-A5A8E1707771}">
    <text>Pista de Serra</text>
  </threadedComment>
  <threadedComment ref="AQ258" dT="2023-12-05T15:47:12.70" personId="{301C5B3F-6FC0-4F84-AF85-634639713B45}" id="{70197049-185D-4D81-BB81-2D21FA0C5E6A}">
    <text>Foi multiplicado por 3 para ficar proposrcional ao valor inicial</text>
  </threadedComment>
  <threadedComment ref="C259" dT="2023-07-20T17:36:38.00" personId="{301C5B3F-6FC0-4F84-AF85-634639713B45}" id="{1AF6B03B-1194-46A7-91EF-124A6E8A7618}">
    <text xml:space="preserve">O número 1 neste campo quer dizer que tem linha preenchida inicando serviço. Quano 1 tem preenchido, quando zero não tem nada.
</text>
  </threadedComment>
  <threadedComment ref="AC259" dT="2023-11-29T14:52:22.37" personId="{301C5B3F-6FC0-4F84-AF85-634639713B45}" id="{6C2D48EB-8607-4D01-8FE7-BD5575D14FE0}">
    <text>Pista de Serra</text>
  </threadedComment>
  <threadedComment ref="C260" dT="2023-07-20T17:36:38.00" personId="{301C5B3F-6FC0-4F84-AF85-634639713B45}" id="{6E3C6005-E1DB-4231-A766-BFA77BF75809}">
    <text xml:space="preserve">O número 1 neste campo quer dizer que tem linha preenchida inicando serviço. Quano 1 tem preenchido, quando zero não tem nada.
</text>
  </threadedComment>
  <threadedComment ref="C261" dT="2023-07-20T17:36:38.00" personId="{301C5B3F-6FC0-4F84-AF85-634639713B45}" id="{7C7279AA-D3AD-4E5F-8C80-E47BF2950C50}">
    <text xml:space="preserve">O número 1 neste campo quer dizer que tem linha preenchida inicando serviço. Quano 1 tem preenchido, quando zero não tem nada.
</text>
  </threadedComment>
  <threadedComment ref="C262" dT="2023-07-20T17:36:38.00" personId="{301C5B3F-6FC0-4F84-AF85-634639713B45}" id="{19C88629-02F2-44A7-A27A-DC9580110E50}">
    <text xml:space="preserve">O número 1 neste campo quer dizer que tem linha preenchida inicando serviço. Quano 1 tem preenchido, quando zero não tem nada.
</text>
  </threadedComment>
  <threadedComment ref="C263" dT="2023-07-20T17:36:38.00" personId="{301C5B3F-6FC0-4F84-AF85-634639713B45}" id="{6408205F-C693-4C7D-A61B-0595DC1E89F7}">
    <text xml:space="preserve">O número 1 neste campo quer dizer que tem linha preenchida inicando serviço. Quano 1 tem preenchido, quando zero não tem nada.
</text>
  </threadedComment>
  <threadedComment ref="C264" dT="2023-07-20T17:36:38.00" personId="{301C5B3F-6FC0-4F84-AF85-634639713B45}" id="{FFCCFAAE-7821-4380-AEBD-0BB9E1B5F4D0}">
    <text xml:space="preserve">O número 1 neste campo quer dizer que tem linha preenchida inicando serviço. Quano 1 tem preenchido, quando zero não tem nada.
</text>
  </threadedComment>
  <threadedComment ref="C266" dT="2023-07-20T17:36:38.00" personId="{301C5B3F-6FC0-4F84-AF85-634639713B45}" id="{9E542466-65AB-4994-BB55-1A2E72182332}">
    <text xml:space="preserve">O número 1 neste campo quer dizer que tem linha preenchida inicando serviço. Quano 1 tem preenchido, quando zero não tem nada.
</text>
  </threadedComment>
  <threadedComment ref="C267" dT="2023-07-20T17:36:38.00" personId="{301C5B3F-6FC0-4F84-AF85-634639713B45}" id="{44A794EB-B8C1-4533-B8A0-B1B6558AB8E2}">
    <text xml:space="preserve">O número 1 neste campo quer dizer que tem linha preenchida inicando serviço. Quano 1 tem preenchido, quando zero não tem nada.
</text>
  </threadedComment>
  <threadedComment ref="C269" dT="2023-07-20T17:36:38.00" personId="{301C5B3F-6FC0-4F84-AF85-634639713B45}" id="{B423DF60-19E1-42FB-A6AD-8A1088A31AF7}">
    <text xml:space="preserve">O número 1 neste campo quer dizer que tem linha preenchida inicando serviço. Quano 1 tem preenchido, quando zero não tem nada.
</text>
  </threadedComment>
  <threadedComment ref="C270" dT="2023-07-20T17:36:38.00" personId="{301C5B3F-6FC0-4F84-AF85-634639713B45}" id="{6554F479-639F-4743-A51E-23D6061E2162}">
    <text xml:space="preserve">O número 1 neste campo quer dizer que tem linha preenchida inicando serviço. Quano 1 tem preenchido, quando zero não tem nada.
</text>
  </threadedComment>
  <threadedComment ref="C272" dT="2023-07-20T17:36:38.00" personId="{301C5B3F-6FC0-4F84-AF85-634639713B45}" id="{D955A195-51AF-4802-9A0B-55C12230A129}">
    <text xml:space="preserve">O número 1 neste campo quer dizer que tem linha preenchida inicando serviço. Quano 1 tem preenchido, quando zero não tem nada.
</text>
  </threadedComment>
  <threadedComment ref="C273" dT="2023-07-20T17:36:38.00" personId="{301C5B3F-6FC0-4F84-AF85-634639713B45}" id="{AB09F267-124C-4EF5-9983-CB2F2C4BF6F3}">
    <text xml:space="preserve">O número 1 neste campo quer dizer que tem linha preenchida inicando serviço. Quano 1 tem preenchido, quando zero não tem nada.
</text>
  </threadedComment>
  <threadedComment ref="C276" dT="2023-07-20T17:36:38.00" personId="{301C5B3F-6FC0-4F84-AF85-634639713B45}" id="{DFCACFB7-16A4-4036-BCCE-F21369C46D6C}">
    <text xml:space="preserve">O número 1 neste campo quer dizer que tem linha preenchida inicando serviço. Quano 1 tem preenchido, quando zero não tem nada.
</text>
  </threadedComment>
  <threadedComment ref="C277" dT="2023-07-20T17:36:38.00" personId="{301C5B3F-6FC0-4F84-AF85-634639713B45}" id="{1F26EDBB-8630-4EAA-A5CB-A15394DE2D5D}">
    <text xml:space="preserve">O número 1 neste campo quer dizer que tem linha preenchida inicando serviço. Quano 1 tem preenchido, quando zero não tem nada.
</text>
  </threadedComment>
  <threadedComment ref="C278" dT="2023-07-20T17:36:38.00" personId="{301C5B3F-6FC0-4F84-AF85-634639713B45}" id="{7A14DC2A-1570-443F-8C51-E6BFA5AF7E4A}">
    <text xml:space="preserve">O número 1 neste campo quer dizer que tem linha preenchida inicando serviço. Quano 1 tem preenchido, quando zero não tem nada.
</text>
  </threadedComment>
  <threadedComment ref="C279" dT="2023-07-20T17:36:38.00" personId="{301C5B3F-6FC0-4F84-AF85-634639713B45}" id="{CC005D06-84C5-4F3B-8078-E440D0B03D65}">
    <text xml:space="preserve">O número 1 neste campo quer dizer que tem linha preenchida inicando serviço. Quano 1 tem preenchido, quando zero não tem nada.
</text>
  </threadedComment>
  <threadedComment ref="C280" dT="2023-07-20T17:36:38.00" personId="{301C5B3F-6FC0-4F84-AF85-634639713B45}" id="{2AAE483E-550C-466E-9990-5A28618C7316}">
    <text xml:space="preserve">O número 1 neste campo quer dizer que tem linha preenchida inicando serviço. Quano 1 tem preenchido, quando zero não tem nada.
</text>
  </threadedComment>
  <threadedComment ref="C281" dT="2023-07-20T17:36:38.00" personId="{301C5B3F-6FC0-4F84-AF85-634639713B45}" id="{7BAD6A97-5A03-4B3C-8B8C-112F52A05DE5}">
    <text xml:space="preserve">O número 1 neste campo quer dizer que tem linha preenchida inicando serviço. Quano 1 tem preenchido, quando zero não tem nada.
</text>
  </threadedComment>
  <threadedComment ref="C283" dT="2023-07-20T17:36:38.00" personId="{301C5B3F-6FC0-4F84-AF85-634639713B45}" id="{9DF77D28-13ED-4B5A-B47E-9BD40DB8C46C}">
    <text xml:space="preserve">O número 1 neste campo quer dizer que tem linha preenchida inicando serviço. Quano 1 tem preenchido, quando zero não tem nada.
</text>
  </threadedComment>
  <threadedComment ref="C284" dT="2023-07-20T17:36:38.00" personId="{301C5B3F-6FC0-4F84-AF85-634639713B45}" id="{55C72231-7F83-4844-B34E-2453A1F669FB}">
    <text xml:space="preserve">O número 1 neste campo quer dizer que tem linha preenchida inicando serviço. Quano 1 tem preenchido, quando zero não tem nada.
</text>
  </threadedComment>
  <threadedComment ref="C285" dT="2023-07-20T17:36:38.00" personId="{301C5B3F-6FC0-4F84-AF85-634639713B45}" id="{5685FDAC-726B-451E-9B18-876E97DFA27F}">
    <text xml:space="preserve">O número 1 neste campo quer dizer que tem linha preenchida inicando serviço. Quano 1 tem preenchido, quando zero não tem nada.
</text>
  </threadedComment>
  <threadedComment ref="C286" dT="2023-07-20T17:36:38.00" personId="{301C5B3F-6FC0-4F84-AF85-634639713B45}" id="{34F45EE7-9CB8-4960-81DB-06895087E3AD}">
    <text xml:space="preserve">O número 1 neste campo quer dizer que tem linha preenchida inicando serviço. Quano 1 tem preenchido, quando zero não tem nada.
</text>
  </threadedComment>
  <threadedComment ref="C287" dT="2023-07-20T17:36:38.00" personId="{301C5B3F-6FC0-4F84-AF85-634639713B45}" id="{74FD80BF-C4A6-46E6-80FA-C86675BB4392}">
    <text xml:space="preserve">O número 1 neste campo quer dizer que tem linha preenchida inicando serviço. Quano 1 tem preenchido, quando zero não tem nada.
</text>
  </threadedComment>
  <threadedComment ref="C288" dT="2023-07-20T17:36:38.00" personId="{301C5B3F-6FC0-4F84-AF85-634639713B45}" id="{995D3CCA-78F0-4AA8-B44B-E1DB348979AE}">
    <text xml:space="preserve">O número 1 neste campo quer dizer que tem linha preenchida inicando serviço. Quano 1 tem preenchido, quando zero não tem nada.
</text>
  </threadedComment>
  <threadedComment ref="C289" dT="2023-07-20T17:36:38.00" personId="{301C5B3F-6FC0-4F84-AF85-634639713B45}" id="{750F0CEF-7572-40ED-995A-C137339BA99C}">
    <text xml:space="preserve">O número 1 neste campo quer dizer que tem linha preenchida inicando serviço. Quano 1 tem preenchido, quando zero não tem nada.
</text>
  </threadedComment>
  <threadedComment ref="C301" dT="2023-07-20T17:36:38.00" personId="{301C5B3F-6FC0-4F84-AF85-634639713B45}" id="{6B60AC88-40F7-4551-BAC3-B6181EDFD11F}">
    <text xml:space="preserve">O número 1 neste campo quer dizer que tem linha preenchida inicando serviço. Quano 1 tem preenchido, quando zero não tem nada.
</text>
  </threadedComment>
  <threadedComment ref="C302" dT="2023-07-20T17:36:38.00" personId="{301C5B3F-6FC0-4F84-AF85-634639713B45}" id="{453AC87F-79CF-4385-BEF1-851544D95424}">
    <text xml:space="preserve">O número 1 neste campo quer dizer que tem linha preenchida inicando serviço. Quano 1 tem preenchido, quando zero não tem nada.
</text>
  </threadedComment>
  <threadedComment ref="C303" dT="2023-07-20T17:36:38.00" personId="{301C5B3F-6FC0-4F84-AF85-634639713B45}" id="{953E353C-85F4-4009-BC1D-C5469B5F44A1}">
    <text xml:space="preserve">O número 1 neste campo quer dizer que tem linha preenchida inicando serviço. Quano 1 tem preenchido, quando zero não tem nada.
</text>
  </threadedComment>
  <threadedComment ref="C304" dT="2023-07-20T17:36:38.00" personId="{301C5B3F-6FC0-4F84-AF85-634639713B45}" id="{AD5F59DD-830F-493A-9A0D-96B02FC8745D}">
    <text xml:space="preserve">O número 1 neste campo quer dizer que tem linha preenchida inicando serviço. Quano 1 tem preenchido, quando zero não tem nada.
</text>
  </threadedComment>
  <threadedComment ref="C305" dT="2023-07-20T17:36:38.00" personId="{301C5B3F-6FC0-4F84-AF85-634639713B45}" id="{B0A2B216-337E-4CF0-BBD8-B5523351F839}">
    <text xml:space="preserve">O número 1 neste campo quer dizer que tem linha preenchida inicando serviço. Quano 1 tem preenchido, quando zero não tem nada.
</text>
  </threadedComment>
  <threadedComment ref="C306" dT="2023-07-20T17:36:38.00" personId="{301C5B3F-6FC0-4F84-AF85-634639713B45}" id="{5FC0D778-C4E4-4DB3-B33A-3F9928CFDFAC}">
    <text xml:space="preserve">O número 1 neste campo quer dizer que tem linha preenchida inicando serviço. Quano 1 tem preenchido, quando zero não tem nada.
</text>
  </threadedComment>
  <threadedComment ref="C307" dT="2023-07-20T17:36:38.00" personId="{301C5B3F-6FC0-4F84-AF85-634639713B45}" id="{B17EC828-1554-413E-B0BE-F99A928E4ED8}">
    <text xml:space="preserve">O número 1 neste campo quer dizer que tem linha preenchida inicando serviço. Quano 1 tem preenchido, quando zero não tem nada.
</text>
  </threadedComment>
  <threadedComment ref="C308" dT="2023-07-20T17:36:38.00" personId="{301C5B3F-6FC0-4F84-AF85-634639713B45}" id="{1D12753D-F299-4F69-9286-E5F9B46ADCE9}">
    <text xml:space="preserve">O número 1 neste campo quer dizer que tem linha preenchida inicando serviço. Quano 1 tem preenchido, quando zero não tem nada.
</text>
  </threadedComment>
  <threadedComment ref="C309" dT="2023-07-20T17:36:38.00" personId="{301C5B3F-6FC0-4F84-AF85-634639713B45}" id="{38ED6490-8284-493C-A844-E9B4EB7EDFB1}">
    <text xml:space="preserve">O número 1 neste campo quer dizer que tem linha preenchida inicando serviço. Quano 1 tem preenchido, quando zero não tem nada.
</text>
  </threadedComment>
  <threadedComment ref="C310" dT="2023-07-20T17:36:38.00" personId="{301C5B3F-6FC0-4F84-AF85-634639713B45}" id="{148BE82E-60AC-4D67-A24E-64377A298731}">
    <text xml:space="preserve">O número 1 neste campo quer dizer que tem linha preenchida inicando serviço. Quano 1 tem preenchido, quando zero não tem nada.
</text>
  </threadedComment>
  <threadedComment ref="C311" dT="2023-07-20T17:36:38.00" personId="{301C5B3F-6FC0-4F84-AF85-634639713B45}" id="{E55F8C7B-3829-4327-87CE-6CFC842C326D}">
    <text xml:space="preserve">O número 1 neste campo quer dizer que tem linha preenchida inicando serviço. Quano 1 tem preenchido, quando zero não tem nada.
</text>
  </threadedComment>
  <threadedComment ref="C312" dT="2023-07-20T17:36:38.00" personId="{301C5B3F-6FC0-4F84-AF85-634639713B45}" id="{E0B4D96A-21AE-482E-8CF0-63BF47A16EF4}">
    <text xml:space="preserve">O número 1 neste campo quer dizer que tem linha preenchida inicando serviço. Quano 1 tem preenchido, quando zero não tem nada.
</text>
  </threadedComment>
  <threadedComment ref="C313" dT="2023-07-20T17:36:38.00" personId="{301C5B3F-6FC0-4F84-AF85-634639713B45}" id="{E34D746A-90CC-40F1-B290-D01C4109523D}">
    <text xml:space="preserve">O número 1 neste campo quer dizer que tem linha preenchida inicando serviço. Quano 1 tem preenchido, quando zero não tem nada.
</text>
  </threadedComment>
  <threadedComment ref="C314" dT="2023-07-20T17:36:38.00" personId="{301C5B3F-6FC0-4F84-AF85-634639713B45}" id="{16A905C7-F54E-4C1A-9BDF-CBA10363CF44}">
    <text xml:space="preserve">O número 1 neste campo quer dizer que tem linha preenchida inicando serviço. Quano 1 tem preenchido, quando zero não tem nada.
</text>
  </threadedComment>
  <threadedComment ref="C315" dT="2023-07-20T17:36:38.00" personId="{301C5B3F-6FC0-4F84-AF85-634639713B45}" id="{FDB20558-B31A-40BE-B24A-AE6BFF4A5149}">
    <text xml:space="preserve">O número 1 neste campo quer dizer que tem linha preenchida inicando serviço. Quano 1 tem preenchido, quando zero não tem nada.
</text>
  </threadedComment>
  <threadedComment ref="C316" dT="2023-07-20T17:36:38.00" personId="{301C5B3F-6FC0-4F84-AF85-634639713B45}" id="{283714D4-5E83-4FC5-A995-8F955335760B}">
    <text xml:space="preserve">O número 1 neste campo quer dizer que tem linha preenchida inicando serviço. Quano 1 tem preenchido, quando zero não tem nada.
</text>
  </threadedComment>
  <threadedComment ref="C317" dT="2023-07-20T17:36:38.00" personId="{301C5B3F-6FC0-4F84-AF85-634639713B45}" id="{624B0544-F529-4A84-B419-3BE1DB94C81C}">
    <text xml:space="preserve">O número 1 neste campo quer dizer que tem linha preenchida inicando serviço. Quano 1 tem preenchido, quando zero não tem nada.
</text>
  </threadedComment>
  <threadedComment ref="C318" dT="2023-07-20T17:36:38.00" personId="{301C5B3F-6FC0-4F84-AF85-634639713B45}" id="{8D7CAA1A-5086-4952-A9EA-F0BF99519D9F}">
    <text xml:space="preserve">O número 1 neste campo quer dizer que tem linha preenchida inicando serviço. Quano 1 tem preenchido, quando zero não tem nada.
</text>
  </threadedComment>
  <threadedComment ref="C319" dT="2023-07-20T17:36:38.00" personId="{301C5B3F-6FC0-4F84-AF85-634639713B45}" id="{68D32BFE-87A0-4BBA-85B6-8F9B1B37C682}">
    <text xml:space="preserve">O número 1 neste campo quer dizer que tem linha preenchida inicando serviço. Quano 1 tem preenchido, quando zero não tem nada.
</text>
  </threadedComment>
  <threadedComment ref="C320" dT="2023-07-20T17:36:38.00" personId="{301C5B3F-6FC0-4F84-AF85-634639713B45}" id="{56CD4DC0-0E02-4829-9D70-0EFAFD1BF5D5}">
    <text xml:space="preserve">O número 1 neste campo quer dizer que tem linha preenchida inicando serviço. Quano 1 tem preenchido, quando zero não tem nada.
</text>
  </threadedComment>
  <threadedComment ref="C321" dT="2023-07-20T17:36:38.00" personId="{301C5B3F-6FC0-4F84-AF85-634639713B45}" id="{E4004619-D8A5-4F06-B9B6-7F1C43525103}">
    <text xml:space="preserve">O número 1 neste campo quer dizer que tem linha preenchida inicando serviço. Quano 1 tem preenchido, quando zero não tem nada.
</text>
  </threadedComment>
  <threadedComment ref="C322" dT="2023-07-20T17:36:38.00" personId="{301C5B3F-6FC0-4F84-AF85-634639713B45}" id="{1964B3FE-B2B8-444F-8BB9-BC6CCA77344B}">
    <text xml:space="preserve">O número 1 neste campo quer dizer que tem linha preenchida inicando serviço. Quano 1 tem preenchido, quando zero não tem nada.
</text>
  </threadedComment>
  <threadedComment ref="C323" dT="2023-07-20T17:36:38.00" personId="{301C5B3F-6FC0-4F84-AF85-634639713B45}" id="{4D6805D9-FA3F-4EE3-9CAE-75E8244E2A83}">
    <text xml:space="preserve">O número 1 neste campo quer dizer que tem linha preenchida inicando serviço. Quano 1 tem preenchido, quando zero não tem nada.
</text>
  </threadedComment>
  <threadedComment ref="C324" dT="2023-07-20T17:36:38.00" personId="{301C5B3F-6FC0-4F84-AF85-634639713B45}" id="{1462BCC4-1A65-47B9-862C-A63B9927C8D7}">
    <text xml:space="preserve">O número 1 neste campo quer dizer que tem linha preenchida inicando serviço. Quano 1 tem preenchido, quando zero não tem nada.
</text>
  </threadedComment>
  <threadedComment ref="C325" dT="2023-07-20T17:36:38.00" personId="{301C5B3F-6FC0-4F84-AF85-634639713B45}" id="{F79F7EEA-97BE-4208-B303-C7B7592CC7E1}">
    <text xml:space="preserve">O número 1 neste campo quer dizer que tem linha preenchida inicando serviço. Quano 1 tem preenchido, quando zero não tem nada.
</text>
  </threadedComment>
  <threadedComment ref="C326" dT="2023-07-20T17:36:38.00" personId="{301C5B3F-6FC0-4F84-AF85-634639713B45}" id="{5B10CBE5-8631-4491-8EFC-2AEB279B92B0}">
    <text xml:space="preserve">O número 1 neste campo quer dizer que tem linha preenchida inicando serviço. Quano 1 tem preenchido, quando zero não tem nada.
</text>
  </threadedComment>
  <threadedComment ref="C327" dT="2023-07-20T17:36:38.00" personId="{301C5B3F-6FC0-4F84-AF85-634639713B45}" id="{9A24BE13-9391-4AB8-ACB3-EDF9E0C627D0}">
    <text xml:space="preserve">O número 1 neste campo quer dizer que tem linha preenchida inicando serviço. Quano 1 tem preenchido, quando zero não tem nada.
</text>
  </threadedComment>
  <threadedComment ref="C328" dT="2023-07-20T17:36:38.00" personId="{301C5B3F-6FC0-4F84-AF85-634639713B45}" id="{8D8F2784-B582-477A-9A6A-DE2E850D0413}">
    <text xml:space="preserve">O número 1 neste campo quer dizer que tem linha preenchida inicando serviço. Quano 1 tem preenchido, quando zero não tem nada.
</text>
  </threadedComment>
  <threadedComment ref="C329" dT="2023-07-20T17:36:38.00" personId="{301C5B3F-6FC0-4F84-AF85-634639713B45}" id="{EE45EBCB-A277-4A4B-A004-B87019C84F11}">
    <text xml:space="preserve">O número 1 neste campo quer dizer que tem linha preenchida inicando serviço. Quano 1 tem preenchido, quando zero não tem nada.
</text>
  </threadedComment>
  <threadedComment ref="C330" dT="2023-07-20T17:36:38.00" personId="{301C5B3F-6FC0-4F84-AF85-634639713B45}" id="{FFBF0D5B-99FC-4D33-8758-BEC3B7B8C8E7}">
    <text xml:space="preserve">O número 1 neste campo quer dizer que tem linha preenchida inicando serviço. Quano 1 tem preenchido, quando zero não tem nada.
</text>
  </threadedComment>
  <threadedComment ref="C331" dT="2023-07-20T17:36:38.00" personId="{301C5B3F-6FC0-4F84-AF85-634639713B45}" id="{59AB15D6-EB26-403D-8468-3D172D285F0C}">
    <text xml:space="preserve">O número 1 neste campo quer dizer que tem linha preenchida inicando serviço. Quano 1 tem preenchido, quando zero não tem nada.
</text>
  </threadedComment>
  <threadedComment ref="C332" dT="2023-07-20T17:36:38.00" personId="{301C5B3F-6FC0-4F84-AF85-634639713B45}" id="{767969B5-5A19-4767-A503-DFB2AD6902E1}">
    <text xml:space="preserve">O número 1 neste campo quer dizer que tem linha preenchida inicando serviço. Quano 1 tem preenchido, quando zero não tem nada.
</text>
  </threadedComment>
  <threadedComment ref="C333" dT="2023-07-20T17:36:38.00" personId="{301C5B3F-6FC0-4F84-AF85-634639713B45}" id="{961B2F5B-AB62-404F-BF8F-5F85CA19CFC5}">
    <text xml:space="preserve">O número 1 neste campo quer dizer que tem linha preenchida inicando serviço. Quano 1 tem preenchido, quando zero não tem nada.
</text>
  </threadedComment>
  <threadedComment ref="C334" dT="2023-07-20T17:36:38.00" personId="{301C5B3F-6FC0-4F84-AF85-634639713B45}" id="{0463CCB8-6C95-4E2B-AA86-80BAB9BAEB1A}">
    <text xml:space="preserve">O número 1 neste campo quer dizer que tem linha preenchida inicando serviço. Quano 1 tem preenchido, quando zero não tem nada.
</text>
  </threadedComment>
  <threadedComment ref="C335" dT="2023-07-20T17:36:38.00" personId="{301C5B3F-6FC0-4F84-AF85-634639713B45}" id="{66375A4A-7883-4AA2-8F3D-E52060098AB3}">
    <text xml:space="preserve">O número 1 neste campo quer dizer que tem linha preenchida inicando serviço. Quano 1 tem preenchido, quando zero não tem nada.
</text>
  </threadedComment>
  <threadedComment ref="C336" dT="2023-07-20T17:36:38.00" personId="{301C5B3F-6FC0-4F84-AF85-634639713B45}" id="{CCCF6354-8AB1-48ED-8D15-A55B65EEC346}">
    <text xml:space="preserve">O número 1 neste campo quer dizer que tem linha preenchida inicando serviço. Quano 1 tem preenchido, quando zero não tem nada.
</text>
  </threadedComment>
  <threadedComment ref="C337" dT="2023-07-20T17:36:38.00" personId="{301C5B3F-6FC0-4F84-AF85-634639713B45}" id="{8F5F0D01-21FE-4DF8-BB8F-37BDF04F1221}">
    <text xml:space="preserve">O número 1 neste campo quer dizer que tem linha preenchida inicando serviço. Quano 1 tem preenchido, quando zero não tem nada.
</text>
  </threadedComment>
  <threadedComment ref="C338" dT="2023-07-20T17:36:38.00" personId="{301C5B3F-6FC0-4F84-AF85-634639713B45}" id="{638F8FB7-FCD9-481E-867C-46C31EB36D7A}">
    <text xml:space="preserve">O número 1 neste campo quer dizer que tem linha preenchida inicando serviço. Quano 1 tem preenchido, quando zero não tem nada.
</text>
  </threadedComment>
  <threadedComment ref="C339" dT="2023-07-20T17:36:38.00" personId="{301C5B3F-6FC0-4F84-AF85-634639713B45}" id="{FBB6BD89-752B-4243-80C9-6D1A7F5977BE}">
    <text xml:space="preserve">O número 1 neste campo quer dizer que tem linha preenchida inicando serviço. Quano 1 tem preenchido, quando zero não tem nada.
</text>
  </threadedComment>
  <threadedComment ref="C340" dT="2023-07-20T17:36:38.00" personId="{301C5B3F-6FC0-4F84-AF85-634639713B45}" id="{3E1B0B8B-37DC-4975-9DEB-C902C2087072}">
    <text xml:space="preserve">O número 1 neste campo quer dizer que tem linha preenchida inicando serviço. Quano 1 tem preenchido, quando zero não tem nada.
</text>
  </threadedComment>
  <threadedComment ref="C342" dT="2023-07-20T17:36:38.00" personId="{301C5B3F-6FC0-4F84-AF85-634639713B45}" id="{D61DA911-7373-4A4F-B3B2-EBEEB1BB0785}">
    <text xml:space="preserve">O número 1 neste campo quer dizer que tem linha preenchida inicando serviço. Quano 1 tem preenchido, quando zero não tem nada.
</text>
  </threadedComment>
  <threadedComment ref="C343" dT="2023-07-20T17:36:38.00" personId="{301C5B3F-6FC0-4F84-AF85-634639713B45}" id="{B000171B-421E-4AA6-8B37-98AA35169FA7}">
    <text xml:space="preserve">O número 1 neste campo quer dizer que tem linha preenchida inicando serviço. Quano 1 tem preenchido, quando zero não tem nada.
</text>
  </threadedComment>
  <threadedComment ref="C344" dT="2023-07-20T17:36:38.00" personId="{301C5B3F-6FC0-4F84-AF85-634639713B45}" id="{EF5A7871-ADE2-4FC7-AA3D-FE1C806218A6}">
    <text xml:space="preserve">O número 1 neste campo quer dizer que tem linha preenchida inicando serviço. Quano 1 tem preenchido, quando zero não tem nada.
</text>
  </threadedComment>
  <threadedComment ref="C345" dT="2023-07-20T17:36:38.00" personId="{301C5B3F-6FC0-4F84-AF85-634639713B45}" id="{55891ECA-5A98-434F-8EF8-CF379319A036}">
    <text xml:space="preserve">O número 1 neste campo quer dizer que tem linha preenchida inicando serviço. Quano 1 tem preenchido, quando zero não tem nada.
</text>
  </threadedComment>
  <threadedComment ref="C354" dT="2023-07-20T17:36:38.00" personId="{301C5B3F-6FC0-4F84-AF85-634639713B45}" id="{B1671F13-8BA8-4F83-96C8-960A10D59790}">
    <text xml:space="preserve">O número 1 neste campo quer dizer que tem linha preenchida inicando serviço. Quano 1 tem preenchido, quando zero não tem nada.
</text>
  </threadedComment>
  <threadedComment ref="C355" dT="2023-07-20T17:36:38.00" personId="{301C5B3F-6FC0-4F84-AF85-634639713B45}" id="{9EC4A416-3824-480D-80C9-C129E43B6A44}">
    <text xml:space="preserve">O número 1 neste campo quer dizer que tem linha preenchida inicando serviço. Quano 1 tem preenchido, quando zero não tem nada.
</text>
  </threadedComment>
</ThreadedComments>
</file>

<file path=xl/threadedComments/threadedComment7.xml><?xml version="1.0" encoding="utf-8"?>
<ThreadedComments xmlns="http://schemas.microsoft.com/office/spreadsheetml/2018/threadedcomments" xmlns:x="http://schemas.openxmlformats.org/spreadsheetml/2006/main">
  <threadedComment ref="AE7" dT="2023-07-26T19:07:57.97" personId="{301C5B3F-6FC0-4F84-AF85-634639713B45}" id="{142E2618-C2E1-40E9-9001-DFF994946F9F}">
    <text xml:space="preserve">FOI COLOCADO NA FORMULA O SOMATÓRIO DO PÓS 26 E DEPOIS O SOMATÓRIO DOS OUTROS ANOS
</text>
  </threadedComment>
  <threadedComment ref="BB7" dT="2023-07-26T19:07:57.97" personId="{301C5B3F-6FC0-4F84-AF85-634639713B45}" id="{1E5432DE-A61A-4575-B8A6-08DEB7692514}">
    <text xml:space="preserve">FOI COLOCADO NA FORMULA O SOMATÓRIO DO PÓS 26 E DEPOIS O SOMATÓRIO DOS OUTROS ANOS
</text>
  </threadedComment>
  <threadedComment ref="BY7" dT="2023-07-26T19:07:57.97" personId="{301C5B3F-6FC0-4F84-AF85-634639713B45}" id="{3AE4E1E9-1B0E-49CE-AA12-F03DB41A28BA}">
    <text xml:space="preserve">FOI COLOCADO NA FORMULA O SOMATÓRIO DO PÓS 26 E DEPOIS O SOMATÓRIO DOS OUTROS ANOS
</text>
  </threadedComment>
  <threadedComment ref="CV7" dT="2023-07-26T19:07:57.97" personId="{301C5B3F-6FC0-4F84-AF85-634639713B45}" id="{83B582E8-DBA7-4A32-8258-014131A6E3FB}">
    <text xml:space="preserve">FOI COLOCADO NA FORMULA O SOMATÓRIO DO PÓS 26 E DEPOIS O SOMATÓRIO DOS OUTROS ANOS
</text>
  </threadedComment>
  <threadedComment ref="DS7" dT="2023-07-26T19:07:57.97" personId="{301C5B3F-6FC0-4F84-AF85-634639713B45}" id="{FE06161D-9038-4D0D-81B3-12A606B35196}">
    <text xml:space="preserve">FOI COLOCADO NA FORMULA O SOMATÓRIO DO PÓS 26 E DEPOIS O SOMATÓRIO DOS OUTROS ANOS
</text>
  </threadedComment>
  <threadedComment ref="EP7" dT="2023-07-26T19:07:57.97" personId="{301C5B3F-6FC0-4F84-AF85-634639713B45}" id="{38555167-6987-4E40-9623-365A21BDB593}">
    <text xml:space="preserve">FOI COLOCADO NA FORMULA O SOMATÓRIO DO PÓS 26 E DEPOIS O SOMATÓRIO DOS OUTROS ANOS
</text>
  </threadedComment>
  <threadedComment ref="C9" dT="2023-07-20T17:36:38.00" personId="{301C5B3F-6FC0-4F84-AF85-634639713B45}" id="{EE78983E-2651-4B53-A69A-643B3ADAFA47}">
    <text xml:space="preserve">O número 1 neste campo quer dizer que tem linha preenchida inicando serviço. Quano 1 tem preenchido, quando zero não tem nada.
</text>
  </threadedComment>
  <threadedComment ref="C10" dT="2023-07-20T17:36:38.00" personId="{301C5B3F-6FC0-4F84-AF85-634639713B45}" id="{0006875F-678A-4898-8614-6EBE9E72120B}">
    <text xml:space="preserve">O número 1 neste campo quer dizer que tem linha preenchida inicando serviço. Quano 1 tem preenchido, quando zero não tem nada.
</text>
  </threadedComment>
  <threadedComment ref="C12" dT="2023-07-20T17:36:38.00" personId="{301C5B3F-6FC0-4F84-AF85-634639713B45}" id="{CE9C5E49-611D-45B8-B2D2-8C199ED2A67B}">
    <text xml:space="preserve">O número 1 neste campo quer dizer que tem linha preenchida inicando serviço. Quano 1 tem preenchido, quando zero não tem nada.
</text>
  </threadedComment>
  <threadedComment ref="C13" dT="2023-07-20T17:36:38.00" personId="{301C5B3F-6FC0-4F84-AF85-634639713B45}" id="{2D175B62-92E4-4A8C-8A8A-CE0B23D4A719}">
    <text xml:space="preserve">O número 1 neste campo quer dizer que tem linha preenchida inicando serviço. Quano 1 tem preenchido, quando zero não tem nada.
</text>
  </threadedComment>
  <threadedComment ref="C14" dT="2023-07-20T17:36:38.00" personId="{301C5B3F-6FC0-4F84-AF85-634639713B45}" id="{638D7CBF-BCF4-4D83-8881-7879AA2B2A7C}">
    <text xml:space="preserve">O número 1 neste campo quer dizer que tem linha preenchida inicando serviço. Quano 1 tem preenchido, quando zero não tem nada.
</text>
  </threadedComment>
  <threadedComment ref="C15" dT="2023-07-20T17:36:38.00" personId="{301C5B3F-6FC0-4F84-AF85-634639713B45}" id="{76D14E3C-DA0D-4532-B1C3-F8EC2D5A38F9}">
    <text xml:space="preserve">O número 1 neste campo quer dizer que tem linha preenchida inicando serviço. Quano 1 tem preenchido, quando zero não tem nada.
</text>
  </threadedComment>
  <threadedComment ref="C16" dT="2023-07-20T17:36:38.00" personId="{301C5B3F-6FC0-4F84-AF85-634639713B45}" id="{B577BE23-D664-4458-A1A4-B962BD0E254C}">
    <text xml:space="preserve">O número 1 neste campo quer dizer que tem linha preenchida inicando serviço. Quano 1 tem preenchido, quando zero não tem nada.
</text>
  </threadedComment>
  <threadedComment ref="C17" dT="2023-07-20T17:36:38.00" personId="{301C5B3F-6FC0-4F84-AF85-634639713B45}" id="{DAB4AF3C-E449-436E-AFED-84DDEB3692E1}">
    <text xml:space="preserve">O número 1 neste campo quer dizer que tem linha preenchida inicando serviço. Quano 1 tem preenchido, quando zero não tem nada.
</text>
  </threadedComment>
  <threadedComment ref="C18" dT="2023-07-20T17:36:38.00" personId="{301C5B3F-6FC0-4F84-AF85-634639713B45}" id="{024FB36D-6857-4716-BDE2-B56B2C2CF603}">
    <text xml:space="preserve">O número 1 neste campo quer dizer que tem linha preenchida inicando serviço. Quano 1 tem preenchido, quando zero não tem nada.
</text>
  </threadedComment>
  <threadedComment ref="C20" dT="2023-07-20T17:36:38.00" personId="{301C5B3F-6FC0-4F84-AF85-634639713B45}" id="{9570F061-94A3-40C2-9716-C970D780A821}">
    <text xml:space="preserve">O número 1 neste campo quer dizer que tem linha preenchida inicando serviço. Quano 1 tem preenchido, quando zero não tem nada.
</text>
  </threadedComment>
  <threadedComment ref="W20" dT="2023-07-10T18:43:25.27" personId="{301C5B3F-6FC0-4F84-AF85-634639713B45}" id="{D55AE7F4-C2D3-48FA-8C9C-4332DDA86F59}">
    <text>Não tem o lado esquerdo)</text>
  </threadedComment>
  <threadedComment ref="C21" dT="2023-07-20T17:36:38.00" personId="{301C5B3F-6FC0-4F84-AF85-634639713B45}" id="{8AA6C15D-39CA-4F46-A469-BFB1168F5499}">
    <text xml:space="preserve">O número 1 neste campo quer dizer que tem linha preenchida inicando serviço. Quano 1 tem preenchido, quando zero não tem nada.
</text>
  </threadedComment>
  <threadedComment ref="C22" dT="2023-07-20T17:36:38.00" personId="{301C5B3F-6FC0-4F84-AF85-634639713B45}" id="{1E02DB32-9090-4A39-A7F7-A360063DC405}">
    <text xml:space="preserve">O número 1 neste campo quer dizer que tem linha preenchida inicando serviço. Quano 1 tem preenchido, quando zero não tem nada.
</text>
  </threadedComment>
  <threadedComment ref="C23" dT="2023-07-20T17:36:38.00" personId="{301C5B3F-6FC0-4F84-AF85-634639713B45}" id="{6BAA5A62-9E73-477A-B1AF-AA70D16AD850}">
    <text xml:space="preserve">O número 1 neste campo quer dizer que tem linha preenchida inicando serviço. Quano 1 tem preenchido, quando zero não tem nada.
</text>
  </threadedComment>
  <threadedComment ref="W23" dT="2023-07-10T18:49:49.83" personId="{301C5B3F-6FC0-4F84-AF85-634639713B45}" id="{46B45857-4A3E-421F-BE51-6ECC11E65CC8}">
    <text xml:space="preserve">Não tem Direita
</text>
  </threadedComment>
  <threadedComment ref="C24" dT="2023-07-20T17:36:38.00" personId="{301C5B3F-6FC0-4F84-AF85-634639713B45}" id="{DB2CC5EC-AAB5-4CC5-BF7A-C9CE6F9EF91B}">
    <text xml:space="preserve">O número 1 neste campo quer dizer que tem linha preenchida inicando serviço. Quano 1 tem preenchido, quando zero não tem nada.
</text>
  </threadedComment>
  <threadedComment ref="C25" dT="2023-07-20T17:36:38.00" personId="{301C5B3F-6FC0-4F84-AF85-634639713B45}" id="{D2ADB236-8F6D-4095-B179-C3D68C3E6A10}">
    <text xml:space="preserve">O número 1 neste campo quer dizer que tem linha preenchida inicando serviço. Quano 1 tem preenchido, quando zero não tem nada.
</text>
  </threadedComment>
  <threadedComment ref="C26" dT="2023-07-20T17:36:38.00" personId="{301C5B3F-6FC0-4F84-AF85-634639713B45}" id="{1771F476-87FF-4132-895A-0C6A9DB7BA97}">
    <text xml:space="preserve">O número 1 neste campo quer dizer que tem linha preenchida inicando serviço. Quano 1 tem preenchido, quando zero não tem nada.
</text>
  </threadedComment>
  <threadedComment ref="C27" dT="2023-07-20T17:36:38.00" personId="{301C5B3F-6FC0-4F84-AF85-634639713B45}" id="{914A7A74-8090-4DA9-9EFC-4DBE51462364}">
    <text xml:space="preserve">O número 1 neste campo quer dizer que tem linha preenchida inicando serviço. Quano 1 tem preenchido, quando zero não tem nada.
</text>
  </threadedComment>
  <threadedComment ref="C28" dT="2023-07-20T17:36:38.00" personId="{301C5B3F-6FC0-4F84-AF85-634639713B45}" id="{F47DC9E8-BA54-4B5B-95E0-0D72301573A5}">
    <text xml:space="preserve">O número 1 neste campo quer dizer que tem linha preenchida inicando serviço. Quano 1 tem preenchido, quando zero não tem nada.
</text>
  </threadedComment>
  <threadedComment ref="C29" dT="2023-07-20T17:36:38.00" personId="{301C5B3F-6FC0-4F84-AF85-634639713B45}" id="{14A45160-CE86-4744-A79F-95C440F21F01}">
    <text xml:space="preserve">O número 1 neste campo quer dizer que tem linha preenchida inicando serviço. Quano 1 tem preenchido, quando zero não tem nada.
</text>
  </threadedComment>
  <threadedComment ref="C30" dT="2023-07-20T17:36:38.00" personId="{301C5B3F-6FC0-4F84-AF85-634639713B45}" id="{A1F1AABE-3975-4D3B-AF73-AEA4D5BBFDFF}">
    <text xml:space="preserve">O número 1 neste campo quer dizer que tem linha preenchida inicando serviço. Quano 1 tem preenchido, quando zero não tem nada.
</text>
  </threadedComment>
  <threadedComment ref="C31" dT="2023-07-20T17:36:38.00" personId="{301C5B3F-6FC0-4F84-AF85-634639713B45}" id="{D3B40B40-1756-489B-8C66-E689A7B5E6BD}">
    <text xml:space="preserve">O número 1 neste campo quer dizer que tem linha preenchida inicando serviço. Quano 1 tem preenchido, quando zero não tem nada.
</text>
  </threadedComment>
  <threadedComment ref="C33" dT="2023-07-20T17:36:38.00" personId="{301C5B3F-6FC0-4F84-AF85-634639713B45}" id="{AF6FAEFF-0548-422D-BE24-1720C5BAFD88}">
    <text xml:space="preserve">O número 1 neste campo quer dizer que tem linha preenchida inicando serviço. Quano 1 tem preenchido, quando zero não tem nada.
</text>
  </threadedComment>
  <threadedComment ref="C34" dT="2023-07-20T17:36:38.00" personId="{301C5B3F-6FC0-4F84-AF85-634639713B45}" id="{FB3A0FCE-A9A0-4690-97F6-CA6C003652C2}">
    <text xml:space="preserve">O número 1 neste campo quer dizer que tem linha preenchida inicando serviço. Quano 1 tem preenchido, quando zero não tem nada.
</text>
  </threadedComment>
  <threadedComment ref="AE35" dT="2023-07-26T19:07:57.97" personId="{301C5B3F-6FC0-4F84-AF85-634639713B45}" id="{2BA5C172-3922-43B4-AC4E-74E1360919B0}">
    <text xml:space="preserve">FOI COLOCADO NA FORMULA O SOMATÓRIO DO PÓS 26 E DEPOIS O SOMATÓRIO DOS OUTROS ANOS
</text>
  </threadedComment>
  <threadedComment ref="BB35" dT="2023-07-26T19:07:57.97" personId="{301C5B3F-6FC0-4F84-AF85-634639713B45}" id="{7AB8CA1D-8150-4BC8-AF82-FD0723A37DB6}">
    <text xml:space="preserve">FOI COLOCADO NA FORMULA O SOMATÓRIO DO PÓS 26 E DEPOIS O SOMATÓRIO DOS OUTROS ANOS
</text>
  </threadedComment>
  <threadedComment ref="BY35" dT="2023-07-26T19:07:57.97" personId="{301C5B3F-6FC0-4F84-AF85-634639713B45}" id="{E1ADDD38-ECF6-4B0C-9494-2137955BD7BD}">
    <text xml:space="preserve">FOI COLOCADO NA FORMULA O SOMATÓRIO DO PÓS 26 E DEPOIS O SOMATÓRIO DOS OUTROS ANOS
</text>
  </threadedComment>
  <threadedComment ref="CV35" dT="2023-07-26T19:07:57.97" personId="{301C5B3F-6FC0-4F84-AF85-634639713B45}" id="{515593E5-551F-4485-AD8C-DB531DDC94B6}">
    <text xml:space="preserve">FOI COLOCADO NA FORMULA O SOMATÓRIO DO PÓS 26 E DEPOIS O SOMATÓRIO DOS OUTROS ANOS
</text>
  </threadedComment>
  <threadedComment ref="DS35" dT="2023-07-26T19:07:57.97" personId="{301C5B3F-6FC0-4F84-AF85-634639713B45}" id="{5A6F7B6C-F309-4C96-90AB-EE58DA5A4A97}">
    <text xml:space="preserve">FOI COLOCADO NA FORMULA O SOMATÓRIO DO PÓS 26 E DEPOIS O SOMATÓRIO DOS OUTROS ANOS
</text>
  </threadedComment>
  <threadedComment ref="EP35" dT="2023-07-26T19:07:57.97" personId="{301C5B3F-6FC0-4F84-AF85-634639713B45}" id="{33B0055C-915A-4266-861E-FCB4C8E43464}">
    <text xml:space="preserve">FOI COLOCADO NA FORMULA O SOMATÓRIO DO PÓS 26 E DEPOIS O SOMATÓRIO DOS OUTROS ANOS
</text>
  </threadedComment>
  <threadedComment ref="C37" dT="2023-07-20T17:36:38.00" personId="{301C5B3F-6FC0-4F84-AF85-634639713B45}" id="{8333A863-5C71-4030-958B-A9AE671B453E}">
    <text xml:space="preserve">O número 1 neste campo quer dizer que tem linha preenchida inicando serviço. Quano 1 tem preenchido, quando zero não tem nada.
</text>
  </threadedComment>
  <threadedComment ref="DO37" dT="2023-08-07T20:53:12.40" personId="{301C5B3F-6FC0-4F84-AF85-634639713B45}" id="{070B203F-F0E7-4902-A0A1-F8D7264E3454}">
    <text>Do trecho total de 2,5 km, será feito terceira faixa em 1,21. Por isso coloquei percentual de 51%.</text>
  </threadedComment>
  <threadedComment ref="C38" dT="2023-07-20T17:36:38.00" personId="{301C5B3F-6FC0-4F84-AF85-634639713B45}" id="{A66EB59D-C992-41F5-BFDB-67C5107E0D43}">
    <text xml:space="preserve">O número 1 neste campo quer dizer que tem linha preenchida inicando serviço. Quano 1 tem preenchido, quando zero não tem nada.
</text>
  </threadedComment>
  <threadedComment ref="DO38" dT="2023-08-07T20:53:12.40" personId="{301C5B3F-6FC0-4F84-AF85-634639713B45}" id="{D9C3C266-C62B-4BC1-A47A-1BA87EA66BD1}">
    <text>Do trecho total de 75,2 km, será feito terceira faixa em 40,91 km no 22 e 23 ano. Por isso coloquei percentual de 54%.</text>
  </threadedComment>
  <threadedComment ref="C39" dT="2023-07-20T17:36:38.00" personId="{301C5B3F-6FC0-4F84-AF85-634639713B45}" id="{445B68BC-BE29-4177-85F2-C52B842E2193}">
    <text xml:space="preserve">O número 1 neste campo quer dizer que tem linha preenchida inicando serviço. Quano 1 tem preenchido, quando zero não tem nada.
</text>
  </threadedComment>
  <threadedComment ref="C40" dT="2023-07-20T17:36:38.00" personId="{301C5B3F-6FC0-4F84-AF85-634639713B45}" id="{1A2DFA8D-6D6B-4C22-A67D-7D73B936DC2B}">
    <text xml:space="preserve">O número 1 neste campo quer dizer que tem linha preenchida inicando serviço. Quano 1 tem preenchido, quando zero não tem nada.
</text>
  </threadedComment>
  <threadedComment ref="C42" dT="2023-07-20T17:36:38.00" personId="{301C5B3F-6FC0-4F84-AF85-634639713B45}" id="{5C8B3A36-D2E5-412A-B62A-A6073A292B43}">
    <text xml:space="preserve">O número 1 neste campo quer dizer que tem linha preenchida inicando serviço. Quano 1 tem preenchido, quando zero não tem nada.
</text>
  </threadedComment>
  <threadedComment ref="C43" dT="2023-07-20T17:36:38.00" personId="{301C5B3F-6FC0-4F84-AF85-634639713B45}" id="{70A42A08-7665-4000-8E8C-5BE6A752D941}">
    <text xml:space="preserve">O número 1 neste campo quer dizer que tem linha preenchida inicando serviço. Quano 1 tem preenchido, quando zero não tem nada.
</text>
  </threadedComment>
  <threadedComment ref="C45" dT="2023-07-20T17:36:38.00" personId="{301C5B3F-6FC0-4F84-AF85-634639713B45}" id="{DEB0F186-606A-491A-BC06-BD765F335DAC}">
    <text xml:space="preserve">O número 1 neste campo quer dizer que tem linha preenchida inicando serviço. Quano 1 tem preenchido, quando zero não tem nada.
</text>
  </threadedComment>
  <threadedComment ref="DH45" dT="2023-08-07T20:53:12.40" personId="{301C5B3F-6FC0-4F84-AF85-634639713B45}" id="{CDCEE304-7300-4D52-AFDF-3CEBD2E7E014}">
    <text>Do trecho total de 48,5 km, será feito terceira faixa em 23 km no 7 ano. Por isso coloquei percentual de 23%.</text>
  </threadedComment>
  <threadedComment ref="DO45" dT="2023-08-07T20:53:12.40" personId="{301C5B3F-6FC0-4F84-AF85-634639713B45}" id="{4F11D3E7-F6C3-4EB2-B6ED-38764D14E6ED}">
    <text>Do trecho total de 4,9 km, será feito terceira faixa em 3,33 km. Por isso coloquei percentual de 68%.</text>
  </threadedComment>
  <threadedComment ref="C46" dT="2023-07-20T17:36:38.00" personId="{301C5B3F-6FC0-4F84-AF85-634639713B45}" id="{E6C7507A-D1C7-4D96-8E3D-C7BD3A051005}">
    <text xml:space="preserve">O número 1 neste campo quer dizer que tem linha preenchida inicando serviço. Quano 1 tem preenchido, quando zero não tem nada.
</text>
  </threadedComment>
  <threadedComment ref="DO46" dT="2023-08-07T20:53:12.40" personId="{301C5B3F-6FC0-4F84-AF85-634639713B45}" id="{E82DE957-83D8-445B-BCA6-DFAA272E70BE}">
    <text>Do trecho total de 4,4 km, será feito terceira faixa em 2,74 km. Por isso coloquei percentual de 63%.</text>
  </threadedComment>
  <threadedComment ref="C47" dT="2023-07-20T17:36:38.00" personId="{301C5B3F-6FC0-4F84-AF85-634639713B45}" id="{5592EF65-A8D9-4F90-86A8-98C63A025997}">
    <text xml:space="preserve">O número 1 neste campo quer dizer que tem linha preenchida inicando serviço. Quano 1 tem preenchido, quando zero não tem nada.
</text>
  </threadedComment>
  <threadedComment ref="DO47" dT="2023-08-07T20:53:12.40" personId="{301C5B3F-6FC0-4F84-AF85-634639713B45}" id="{DBD0CC3D-2676-4CBC-9B90-904EFE79BD61}">
    <text>Do trecho total de 6,7 km, será feito terceira faixa em 1,17 km. Por isso coloquei percentual de 17%.</text>
  </threadedComment>
  <threadedComment ref="C48" dT="2023-07-20T17:36:38.00" personId="{301C5B3F-6FC0-4F84-AF85-634639713B45}" id="{0BBE238B-A11D-4F5A-BED3-65612943FC69}">
    <text xml:space="preserve">O número 1 neste campo quer dizer que tem linha preenchida inicando serviço. Quano 1 tem preenchido, quando zero não tem nada.
</text>
  </threadedComment>
  <threadedComment ref="DO48" dT="2023-08-07T20:53:12.40" personId="{301C5B3F-6FC0-4F84-AF85-634639713B45}" id="{4A77BA71-E5FD-4390-85F7-B08B0508F111}">
    <text>Do trecho total de 48,7 km, será feito terceira faixa em 21,13 km. Por isso coloquei percentual de 43%.</text>
  </threadedComment>
  <threadedComment ref="C49" dT="2023-07-20T17:36:38.00" personId="{301C5B3F-6FC0-4F84-AF85-634639713B45}" id="{3AA64B94-53DA-43B0-A045-D9C46F6B8C81}">
    <text xml:space="preserve">O número 1 neste campo quer dizer que tem linha preenchida inicando serviço. Quano 1 tem preenchido, quando zero não tem nada.
</text>
  </threadedComment>
  <threadedComment ref="DO49" dT="2023-08-07T20:53:12.40" personId="{301C5B3F-6FC0-4F84-AF85-634639713B45}" id="{1E056F35-A702-41EC-9408-B2D7E7678817}">
    <text>Do trecho total de 48,5 km, será feito terceira faixa em 16,63 km no 15 ano. Por isso coloquei percentual de 35%.</text>
  </threadedComment>
  <threadedComment ref="C50" dT="2023-07-20T17:36:38.00" personId="{301C5B3F-6FC0-4F84-AF85-634639713B45}" id="{3647BE4D-2717-4DA7-928C-975D5FB65E9F}">
    <text xml:space="preserve">O número 1 neste campo quer dizer que tem linha preenchida inicando serviço. Quano 1 tem preenchido, quando zero não tem nada.
</text>
  </threadedComment>
  <threadedComment ref="DO50" dT="2023-08-07T20:53:12.40" personId="{301C5B3F-6FC0-4F84-AF85-634639713B45}" id="{58B11BEF-F755-443F-AEEE-63A521E46638}">
    <text>Do trecho total de  30,3km, será feito terceira faixa em 6,10 km no 22 ano. Por isso coloquei percentual de 20%.</text>
  </threadedComment>
  <threadedComment ref="AE51" dT="2023-07-26T19:07:57.97" personId="{301C5B3F-6FC0-4F84-AF85-634639713B45}" id="{8B610793-AFDA-43A8-8997-E34C065CEB43}">
    <text xml:space="preserve">FOI COLOCADO NA FORMULA O SOMATÓRIO DO PÓS 26 E DEPOIS O SOMATÓRIO DOS OUTROS ANOS
</text>
  </threadedComment>
  <threadedComment ref="BB51" dT="2023-07-26T19:07:57.97" personId="{301C5B3F-6FC0-4F84-AF85-634639713B45}" id="{CFC9532E-CF1D-4509-AEB3-04A3FAAE46ED}">
    <text xml:space="preserve">FOI COLOCADO NA FORMULA O SOMATÓRIO DO PÓS 26 E DEPOIS O SOMATÓRIO DOS OUTROS ANOS
</text>
  </threadedComment>
  <threadedComment ref="BY51" dT="2023-07-26T19:07:57.97" personId="{301C5B3F-6FC0-4F84-AF85-634639713B45}" id="{37477FF9-E0B5-491D-AE97-7D4759619730}">
    <text xml:space="preserve">FOI COLOCADO NA FORMULA O SOMATÓRIO DO PÓS 26 E DEPOIS O SOMATÓRIO DOS OUTROS ANOS
</text>
  </threadedComment>
  <threadedComment ref="CV51" dT="2023-07-26T19:07:57.97" personId="{301C5B3F-6FC0-4F84-AF85-634639713B45}" id="{57688013-F526-46B0-95BE-34458162DD3D}">
    <text xml:space="preserve">FOI COLOCADO NA FORMULA O SOMATÓRIO DO PÓS 26 E DEPOIS O SOMATÓRIO DOS OUTROS ANOS
</text>
  </threadedComment>
  <threadedComment ref="DS51" dT="2023-07-26T19:07:57.97" personId="{301C5B3F-6FC0-4F84-AF85-634639713B45}" id="{660A2678-2DA9-4FC6-975D-237B18D278F2}">
    <text xml:space="preserve">FOI COLOCADO NA FORMULA O SOMATÓRIO DO PÓS 26 E DEPOIS O SOMATÓRIO DOS OUTROS ANOS
</text>
  </threadedComment>
  <threadedComment ref="EP51" dT="2023-07-26T19:07:57.97" personId="{301C5B3F-6FC0-4F84-AF85-634639713B45}" id="{87BA6F7D-8AC2-4969-AEAE-D3D1E3AF5AFE}">
    <text xml:space="preserve">FOI COLOCADO NA FORMULA O SOMATÓRIO DO PÓS 26 E DEPOIS O SOMATÓRIO DOS OUTROS ANOS
</text>
  </threadedComment>
  <threadedComment ref="C53" dT="2023-07-20T17:36:38.00" personId="{301C5B3F-6FC0-4F84-AF85-634639713B45}" id="{E88CF4E3-7B06-4EF7-A0F9-33FDE7970F74}">
    <text xml:space="preserve">O número 1 neste campo quer dizer que tem linha preenchida inicando serviço. Quano 1 tem preenchido, quando zero não tem nada.
</text>
  </threadedComment>
  <threadedComment ref="C54" dT="2023-07-20T17:36:38.00" personId="{301C5B3F-6FC0-4F84-AF85-634639713B45}" id="{2D0C72E9-24C6-4B36-B892-F186E00CB3F6}">
    <text xml:space="preserve">O número 1 neste campo quer dizer que tem linha preenchida inicando serviço. Quano 1 tem preenchido, quando zero não tem nada.
</text>
  </threadedComment>
  <threadedComment ref="DN54" dT="2023-08-14T13:06:51.08" personId="{301C5B3F-6FC0-4F84-AF85-634639713B45}" id="{F25104AD-2B64-4D40-9D9C-75F764FB70EC}">
    <text>Foi multiplicado por 2 por que são ambas as pistas.</text>
  </threadedComment>
  <threadedComment ref="C55" dT="2023-07-20T17:36:38.00" personId="{301C5B3F-6FC0-4F84-AF85-634639713B45}" id="{F222BBE6-6ADD-4699-BE07-05B5B264B8C9}">
    <text xml:space="preserve">O número 1 neste campo quer dizer que tem linha preenchida inicando serviço. Quano 1 tem preenchido, quando zero não tem nada.
</text>
  </threadedComment>
  <threadedComment ref="DN55" dT="2023-08-14T13:07:20.26" personId="{301C5B3F-6FC0-4F84-AF85-634639713B45}" id="{4CBA9766-DF3D-4800-BFF9-0F08A291405B}">
    <text xml:space="preserve">Foi multiplicado por 2 por que são ambas as pistas.
</text>
  </threadedComment>
  <threadedComment ref="C56" dT="2023-07-20T17:36:38.00" personId="{301C5B3F-6FC0-4F84-AF85-634639713B45}" id="{3E66F398-F898-4A3B-8685-76213CC4582C}">
    <text xml:space="preserve">O número 1 neste campo quer dizer que tem linha preenchida inicando serviço. Quano 1 tem preenchido, quando zero não tem nada.
</text>
  </threadedComment>
  <threadedComment ref="DN56" dT="2023-08-14T13:07:28.72" personId="{301C5B3F-6FC0-4F84-AF85-634639713B45}" id="{E43D814C-97B4-4916-876B-F64B8D8AACA2}">
    <text xml:space="preserve">Foi multiplicado por 2 por que são ambas as pistas.
</text>
  </threadedComment>
  <threadedComment ref="C57" dT="2023-07-20T17:36:38.00" personId="{301C5B3F-6FC0-4F84-AF85-634639713B45}" id="{7F30D479-9D1B-43DD-B303-3079995790B4}">
    <text xml:space="preserve">O número 1 neste campo quer dizer que tem linha preenchida inicando serviço. Quano 1 tem preenchido, quando zero não tem nada.
</text>
  </threadedComment>
  <threadedComment ref="DN57" dT="2023-08-14T13:07:35.44" personId="{301C5B3F-6FC0-4F84-AF85-634639713B45}" id="{85D3E80C-3B37-438C-9A69-0836611705E9}">
    <text xml:space="preserve">Foi multiplicado por 2 por que são ambas as pistas.
</text>
  </threadedComment>
  <threadedComment ref="C58" dT="2023-07-20T17:36:38.00" personId="{301C5B3F-6FC0-4F84-AF85-634639713B45}" id="{AD9E2265-9BDA-4DDB-9937-3616CA1C70B5}">
    <text xml:space="preserve">O número 1 neste campo quer dizer que tem linha preenchida inicando serviço. Quano 1 tem preenchido, quando zero não tem nada.
</text>
  </threadedComment>
  <threadedComment ref="DN58" dT="2023-08-14T13:07:41.53" personId="{301C5B3F-6FC0-4F84-AF85-634639713B45}" id="{F75F38B4-4B02-4768-A1B9-9CEADC001A99}">
    <text xml:space="preserve">Foi multiplicado por 2 por que são ambas as pistas.
</text>
  </threadedComment>
  <threadedComment ref="C59" dT="2023-07-20T17:36:38.00" personId="{301C5B3F-6FC0-4F84-AF85-634639713B45}" id="{DCFF3D3F-723E-4187-BA72-9B600B03465B}">
    <text xml:space="preserve">O número 1 neste campo quer dizer que tem linha preenchida inicando serviço. Quano 1 tem preenchido, quando zero não tem nada.
</text>
  </threadedComment>
  <threadedComment ref="DN59" dT="2023-08-14T13:07:46.91" personId="{301C5B3F-6FC0-4F84-AF85-634639713B45}" id="{3E97242A-5980-4599-BBDC-37CF684036E2}">
    <text xml:space="preserve">Foi multiplicado por 2 por que são ambas as pistas.
</text>
  </threadedComment>
  <threadedComment ref="C60" dT="2023-07-20T17:36:38.00" personId="{301C5B3F-6FC0-4F84-AF85-634639713B45}" id="{160C4569-326B-4DFE-9E3E-67025C41BA91}">
    <text xml:space="preserve">O número 1 neste campo quer dizer que tem linha preenchida inicando serviço. Quano 1 tem preenchido, quando zero não tem nada.
</text>
  </threadedComment>
  <threadedComment ref="DN60" dT="2023-08-14T13:07:53.16" personId="{301C5B3F-6FC0-4F84-AF85-634639713B45}" id="{F979CA22-DBEE-4023-8660-CE53A4F030D0}">
    <text xml:space="preserve">Foi multiplicado por 2 por que são ambas as pistas.
</text>
  </threadedComment>
  <threadedComment ref="C61" dT="2023-07-20T17:36:38.00" personId="{301C5B3F-6FC0-4F84-AF85-634639713B45}" id="{41555804-4B2D-498D-8B55-15F8634F0F0B}">
    <text xml:space="preserve">O número 1 neste campo quer dizer que tem linha preenchida inicando serviço. Quano 1 tem preenchido, quando zero não tem nada.
</text>
  </threadedComment>
  <threadedComment ref="DN61" dT="2023-08-14T13:07:58.65" personId="{301C5B3F-6FC0-4F84-AF85-634639713B45}" id="{5942F737-57A6-47FC-85F2-17D405E336DD}">
    <text xml:space="preserve">Foi multiplicado por 2 por que são ambas as pistas.
</text>
  </threadedComment>
  <threadedComment ref="C62" dT="2023-07-20T17:36:38.00" personId="{301C5B3F-6FC0-4F84-AF85-634639713B45}" id="{2388ED9C-9A91-4FF9-BF73-6BA400B4B5AB}">
    <text xml:space="preserve">O número 1 neste campo quer dizer que tem linha preenchida inicando serviço. Quano 1 tem preenchido, quando zero não tem nada.
</text>
  </threadedComment>
  <threadedComment ref="C63" dT="2023-07-20T17:36:38.00" personId="{301C5B3F-6FC0-4F84-AF85-634639713B45}" id="{2406025A-8A6F-474E-8932-0F1ED8FC3A64}">
    <text xml:space="preserve">O número 1 neste campo quer dizer que tem linha preenchida inicando serviço. Quano 1 tem preenchido, quando zero não tem nada.
</text>
  </threadedComment>
  <threadedComment ref="C64" dT="2023-07-20T17:36:38.00" personId="{301C5B3F-6FC0-4F84-AF85-634639713B45}" id="{14A6033E-5BC2-4F10-B5BA-57A52BD49B56}">
    <text xml:space="preserve">O número 1 neste campo quer dizer que tem linha preenchida inicando serviço. Quano 1 tem preenchido, quando zero não tem nada.
</text>
  </threadedComment>
  <threadedComment ref="C65" dT="2023-07-20T17:36:38.00" personId="{301C5B3F-6FC0-4F84-AF85-634639713B45}" id="{F94EF9B8-B17E-4717-B360-6B2D3A11B752}">
    <text xml:space="preserve">O número 1 neste campo quer dizer que tem linha preenchida inicando serviço. Quano 1 tem preenchido, quando zero não tem nada.
</text>
  </threadedComment>
  <threadedComment ref="C66" dT="2023-07-20T17:36:38.00" personId="{301C5B3F-6FC0-4F84-AF85-634639713B45}" id="{A8376FB8-7F0F-4D71-BAF3-1C71B784FF03}">
    <text xml:space="preserve">O número 1 neste campo quer dizer que tem linha preenchida inicando serviço. Quano 1 tem preenchido, quando zero não tem nada.
</text>
  </threadedComment>
  <threadedComment ref="C67" dT="2023-07-20T17:36:38.00" personId="{301C5B3F-6FC0-4F84-AF85-634639713B45}" id="{B98D5ED6-34B0-4C95-8C14-7F0A7F5CA703}">
    <text xml:space="preserve">O número 1 neste campo quer dizer que tem linha preenchida inicando serviço. Quano 1 tem preenchido, quando zero não tem nada.
</text>
  </threadedComment>
  <threadedComment ref="C68" dT="2023-07-20T17:36:38.00" personId="{301C5B3F-6FC0-4F84-AF85-634639713B45}" id="{4F86F857-3F68-45AC-B436-1B79EE9BDA7E}">
    <text xml:space="preserve">O número 1 neste campo quer dizer que tem linha preenchida inicando serviço. Quano 1 tem preenchido, quando zero não tem nada.
</text>
  </threadedComment>
  <threadedComment ref="C69" dT="2023-07-20T17:36:38.00" personId="{301C5B3F-6FC0-4F84-AF85-634639713B45}" id="{82D52413-355F-493D-BAFD-0FCB02252132}">
    <text xml:space="preserve">O número 1 neste campo quer dizer que tem linha preenchida inicando serviço. Quano 1 tem preenchido, quando zero não tem nada.
</text>
  </threadedComment>
  <threadedComment ref="C70" dT="2023-07-20T17:36:38.00" personId="{301C5B3F-6FC0-4F84-AF85-634639713B45}" id="{81CD032B-47A0-4467-B7FD-E2E73C46FF83}">
    <text xml:space="preserve">O número 1 neste campo quer dizer que tem linha preenchida inicando serviço. Quano 1 tem preenchido, quando zero não tem nada.
</text>
  </threadedComment>
  <threadedComment ref="C71" dT="2023-07-20T17:36:38.00" personId="{301C5B3F-6FC0-4F84-AF85-634639713B45}" id="{7FA6C9BC-B87D-4438-AB00-6B01C17C55F5}">
    <text xml:space="preserve">O número 1 neste campo quer dizer que tem linha preenchida inicando serviço. Quano 1 tem preenchido, quando zero não tem nada.
</text>
  </threadedComment>
  <threadedComment ref="C72" dT="2023-07-20T17:36:38.00" personId="{301C5B3F-6FC0-4F84-AF85-634639713B45}" id="{9D55B3E6-BB0F-4265-93BF-C74192D5C7AF}">
    <text xml:space="preserve">O número 1 neste campo quer dizer que tem linha preenchida inicando serviço. Quano 1 tem preenchido, quando zero não tem nada.
</text>
  </threadedComment>
  <threadedComment ref="C73" dT="2023-07-20T17:36:38.00" personId="{301C5B3F-6FC0-4F84-AF85-634639713B45}" id="{BCC3C03F-E641-4AEB-853B-9DEE450C9F8A}">
    <text xml:space="preserve">O número 1 neste campo quer dizer que tem linha preenchida inicando serviço. Quano 1 tem preenchido, quando zero não tem nada.
</text>
  </threadedComment>
  <threadedComment ref="C74" dT="2023-07-20T17:36:38.00" personId="{301C5B3F-6FC0-4F84-AF85-634639713B45}" id="{7AD748B6-98C0-4BB9-AC80-CD9AED3237B1}">
    <text xml:space="preserve">O número 1 neste campo quer dizer que tem linha preenchida inicando serviço. Quano 1 tem preenchido, quando zero não tem nada.
</text>
  </threadedComment>
  <threadedComment ref="C75" dT="2023-07-20T17:36:38.00" personId="{301C5B3F-6FC0-4F84-AF85-634639713B45}" id="{4933FE92-3984-452B-ADB5-8EACB2B8458B}">
    <text xml:space="preserve">O número 1 neste campo quer dizer que tem linha preenchida inicando serviço. Quano 1 tem preenchido, quando zero não tem nada.
</text>
  </threadedComment>
  <threadedComment ref="C76" dT="2023-07-20T17:36:38.00" personId="{301C5B3F-6FC0-4F84-AF85-634639713B45}" id="{7ADF262F-F165-46CB-AE94-FBFBDCDF52AB}">
    <text xml:space="preserve">O número 1 neste campo quer dizer que tem linha preenchida inicando serviço. Quano 1 tem preenchido, quando zero não tem nada.
</text>
  </threadedComment>
  <threadedComment ref="C77" dT="2023-07-20T17:36:38.00" personId="{301C5B3F-6FC0-4F84-AF85-634639713B45}" id="{995CDE95-6084-4AED-AF33-6D44F258C1F0}">
    <text xml:space="preserve">O número 1 neste campo quer dizer que tem linha preenchida inicando serviço. Quano 1 tem preenchido, quando zero não tem nada.
</text>
  </threadedComment>
  <threadedComment ref="C78" dT="2023-07-20T17:36:38.00" personId="{301C5B3F-6FC0-4F84-AF85-634639713B45}" id="{E0CC7035-5A97-4EE7-8B83-846013EE7FEA}">
    <text xml:space="preserve">O número 1 neste campo quer dizer que tem linha preenchida inicando serviço. Quano 1 tem preenchido, quando zero não tem nada.
</text>
  </threadedComment>
  <threadedComment ref="C79" dT="2023-07-20T17:36:38.00" personId="{301C5B3F-6FC0-4F84-AF85-634639713B45}" id="{90DD13FB-0CE9-489C-BC0F-066707416900}">
    <text xml:space="preserve">O número 1 neste campo quer dizer que tem linha preenchida inicando serviço. Quano 1 tem preenchido, quando zero não tem nada.
</text>
  </threadedComment>
  <threadedComment ref="AE80" dT="2023-07-26T19:07:57.97" personId="{301C5B3F-6FC0-4F84-AF85-634639713B45}" id="{F556FC7C-8EA0-479C-ACF7-2E676561F0D2}">
    <text xml:space="preserve">FOI COLOCADO NA FORMULA O SOMATÓRIO DO PÓS 26 E DEPOIS O SOMATÓRIO DOS OUTROS ANOS
</text>
  </threadedComment>
  <threadedComment ref="BB80" dT="2023-07-26T19:07:57.97" personId="{301C5B3F-6FC0-4F84-AF85-634639713B45}" id="{9604D862-6D26-42F1-9A05-CE88F9D56281}">
    <text xml:space="preserve">FOI COLOCADO NA FORMULA O SOMATÓRIO DO PÓS 26 E DEPOIS O SOMATÓRIO DOS OUTROS ANOS
</text>
  </threadedComment>
  <threadedComment ref="BY80" dT="2023-07-26T19:07:57.97" personId="{301C5B3F-6FC0-4F84-AF85-634639713B45}" id="{1B6AB1DC-D4CC-45A6-BB99-F076ED83D731}">
    <text xml:space="preserve">FOI COLOCADO NA FORMULA O SOMATÓRIO DO PÓS 26 E DEPOIS O SOMATÓRIO DOS OUTROS ANOS
</text>
  </threadedComment>
  <threadedComment ref="CV80" dT="2023-07-26T19:07:57.97" personId="{301C5B3F-6FC0-4F84-AF85-634639713B45}" id="{E7A6FA5D-B8FC-4CD4-8BA5-7E5A60187A38}">
    <text xml:space="preserve">FOI COLOCADO NA FORMULA O SOMATÓRIO DO PÓS 26 E DEPOIS O SOMATÓRIO DOS OUTROS ANOS
</text>
  </threadedComment>
  <threadedComment ref="DS80" dT="2023-07-26T19:07:57.97" personId="{301C5B3F-6FC0-4F84-AF85-634639713B45}" id="{802A50A6-0676-48B1-94CB-BB0D8A9BF947}">
    <text xml:space="preserve">FOI COLOCADO NA FORMULA O SOMATÓRIO DO PÓS 26 E DEPOIS O SOMATÓRIO DOS OUTROS ANOS
</text>
  </threadedComment>
  <threadedComment ref="EP80" dT="2023-07-26T19:07:57.97" personId="{301C5B3F-6FC0-4F84-AF85-634639713B45}" id="{ACEA78F1-660E-432C-A3E7-F07B684FF134}">
    <text xml:space="preserve">FOI COLOCADO NA FORMULA O SOMATÓRIO DO PÓS 26 E DEPOIS O SOMATÓRIO DOS OUTROS ANOS
</text>
  </threadedComment>
  <threadedComment ref="C82" dT="2023-07-20T17:36:38.00" personId="{301C5B3F-6FC0-4F84-AF85-634639713B45}" id="{D98A3943-866D-499D-A0D0-D873A7357596}">
    <text xml:space="preserve">O número 1 neste campo quer dizer que tem linha preenchida inicando serviço. Quano 1 tem preenchido, quando zero não tem nada.
</text>
  </threadedComment>
  <threadedComment ref="C83" dT="2023-07-20T17:36:38.00" personId="{301C5B3F-6FC0-4F84-AF85-634639713B45}" id="{9A0E0B1E-CE27-48A0-A29E-3368E754E78D}">
    <text xml:space="preserve">O número 1 neste campo quer dizer que tem linha preenchida inicando serviço. Quano 1 tem preenchido, quando zero não tem nada.
</text>
  </threadedComment>
  <threadedComment ref="C84" dT="2023-07-20T17:36:38.00" personId="{301C5B3F-6FC0-4F84-AF85-634639713B45}" id="{18906E03-369F-4718-B56D-FA1717799D8F}">
    <text xml:space="preserve">O número 1 neste campo quer dizer que tem linha preenchida inicando serviço. Quano 1 tem preenchido, quando zero não tem nada.
</text>
  </threadedComment>
  <threadedComment ref="C85" dT="2023-07-20T17:36:38.00" personId="{301C5B3F-6FC0-4F84-AF85-634639713B45}" id="{DB4037AA-1A07-4071-86CB-2092CE1136E2}">
    <text xml:space="preserve">O número 1 neste campo quer dizer que tem linha preenchida inicando serviço. Quano 1 tem preenchido, quando zero não tem nada.
</text>
  </threadedComment>
  <threadedComment ref="AX85" dT="2023-07-25T14:05:04.69" personId="{301C5B3F-6FC0-4F84-AF85-634639713B45}" id="{AED2887F-7E10-428F-B102-8F64B8AE4205}">
    <text>O trecho total tem 36,656, mas já foi duplicado 3,10, restando 33,555 a duplicar segundo PER</text>
  </threadedComment>
  <threadedComment ref="C86" dT="2023-07-20T17:36:38.00" personId="{301C5B3F-6FC0-4F84-AF85-634639713B45}" id="{6B468297-7148-43DC-8B89-4FEA6429F64F}">
    <text xml:space="preserve">O número 1 neste campo quer dizer que tem linha preenchida inicando serviço. Quano 1 tem preenchido, quando zero não tem nada.
</text>
  </threadedComment>
  <threadedComment ref="C87" dT="2023-07-20T17:36:38.00" personId="{301C5B3F-6FC0-4F84-AF85-634639713B45}" id="{9E660E08-9AEC-462E-9F1C-F569967CAC77}">
    <text xml:space="preserve">O número 1 neste campo quer dizer que tem linha preenchida inicando serviço. Quano 1 tem preenchido, quando zero não tem nada.
</text>
  </threadedComment>
  <threadedComment ref="C89" dT="2023-07-20T17:36:38.00" personId="{301C5B3F-6FC0-4F84-AF85-634639713B45}" id="{39EAA065-2D1A-46EE-A73B-E4F365D3F688}">
    <text xml:space="preserve">O número 1 neste campo quer dizer que tem linha preenchida inicando serviço. Quano 1 tem preenchido, quando zero não tem nada.
</text>
  </threadedComment>
  <threadedComment ref="C90" dT="2023-07-20T17:36:38.00" personId="{301C5B3F-6FC0-4F84-AF85-634639713B45}" id="{17038EA2-FF43-4BA8-92E5-3DC333C24738}">
    <text xml:space="preserve">O número 1 neste campo quer dizer que tem linha preenchida inicando serviço. Quano 1 tem preenchido, quando zero não tem nada.
</text>
  </threadedComment>
  <threadedComment ref="C92" dT="2023-07-20T17:36:38.00" personId="{301C5B3F-6FC0-4F84-AF85-634639713B45}" id="{5347D4F0-0605-4155-8320-09CF82E98FBA}">
    <text xml:space="preserve">O número 1 neste campo quer dizer que tem linha preenchida inicando serviço. Quano 1 tem preenchido, quando zero não tem nada.
</text>
  </threadedComment>
  <threadedComment ref="C93" dT="2023-07-20T17:36:38.00" personId="{301C5B3F-6FC0-4F84-AF85-634639713B45}" id="{86813786-8AB9-48DB-9FB2-03F108ADA4A8}">
    <text xml:space="preserve">O número 1 neste campo quer dizer que tem linha preenchida inicando serviço. Quano 1 tem preenchido, quando zero não tem nada.
</text>
  </threadedComment>
  <threadedComment ref="C95" dT="2023-07-20T17:36:38.00" personId="{301C5B3F-6FC0-4F84-AF85-634639713B45}" id="{4217C661-9A71-4612-B842-F2850A1671A0}">
    <text xml:space="preserve">O número 1 neste campo quer dizer que tem linha preenchida inicando serviço. Quano 1 tem preenchido, quando zero não tem nada.
</text>
  </threadedComment>
  <threadedComment ref="C96" dT="2023-07-20T17:36:38.00" personId="{301C5B3F-6FC0-4F84-AF85-634639713B45}" id="{4D4DF9BC-C43D-43A4-953B-46921296BD96}">
    <text xml:space="preserve">O número 1 neste campo quer dizer que tem linha preenchida inicando serviço. Quano 1 tem preenchido, quando zero não tem nada.
</text>
  </threadedComment>
  <threadedComment ref="C97" dT="2023-07-20T17:36:38.00" personId="{301C5B3F-6FC0-4F84-AF85-634639713B45}" id="{AFFAF2FF-729C-47E8-B4D0-941EACE4A7BD}">
    <text xml:space="preserve">O número 1 neste campo quer dizer que tem linha preenchida inicando serviço. Quano 1 tem preenchido, quando zero não tem nada.
</text>
  </threadedComment>
  <threadedComment ref="AJ97" dT="2023-07-25T14:43:44.90" personId="{301C5B3F-6FC0-4F84-AF85-634639713B45}" id="{B675B248-D1F7-40AB-AED2-423E331E077D}">
    <text xml:space="preserve">O trecho total tem 16,81, mas já foi duplicado 0,70, restando 16,11 a duplicar segundo PER
</text>
  </threadedComment>
  <threadedComment ref="C98" dT="2023-07-20T17:36:38.00" personId="{301C5B3F-6FC0-4F84-AF85-634639713B45}" id="{F647872C-C07B-4AA5-ABF8-204415BD86CD}">
    <text xml:space="preserve">O número 1 neste campo quer dizer que tem linha preenchida inicando serviço. Quano 1 tem preenchido, quando zero não tem nada.
</text>
  </threadedComment>
  <threadedComment ref="C99" dT="2023-07-20T17:36:38.00" personId="{301C5B3F-6FC0-4F84-AF85-634639713B45}" id="{985EDD11-4ACB-4B91-B231-8532EB3B3B8C}">
    <text xml:space="preserve">O número 1 neste campo quer dizer que tem linha preenchida inicando serviço. Quano 1 tem preenchido, quando zero não tem nada.
</text>
  </threadedComment>
  <threadedComment ref="C100" dT="2023-07-20T17:36:38.00" personId="{301C5B3F-6FC0-4F84-AF85-634639713B45}" id="{30AC2657-39CD-4E57-8598-B7907E9F3849}">
    <text xml:space="preserve">O número 1 neste campo quer dizer que tem linha preenchida inicando serviço. Quano 1 tem preenchido, quando zero não tem nada.
</text>
  </threadedComment>
  <threadedComment ref="C101" dT="2023-07-20T17:36:38.00" personId="{301C5B3F-6FC0-4F84-AF85-634639713B45}" id="{F224C2A2-9E32-4ECD-AF7C-1E3ED37B7AC0}">
    <text xml:space="preserve">O número 1 neste campo quer dizer que tem linha preenchida inicando serviço. Quano 1 tem preenchido, quando zero não tem nada.
</text>
  </threadedComment>
  <threadedComment ref="C102" dT="2023-07-20T17:36:38.00" personId="{301C5B3F-6FC0-4F84-AF85-634639713B45}" id="{F1630209-B8FF-45BA-A293-1C2FA8BCBCC5}">
    <text xml:space="preserve">O número 1 neste campo quer dizer que tem linha preenchida inicando serviço. Quano 1 tem preenchido, quando zero não tem nada.
</text>
  </threadedComment>
  <threadedComment ref="C103" dT="2023-07-20T17:36:38.00" personId="{301C5B3F-6FC0-4F84-AF85-634639713B45}" id="{6303123C-0ABA-40EC-AF22-619612316B67}">
    <text xml:space="preserve">O número 1 neste campo quer dizer que tem linha preenchida inicando serviço. Quano 1 tem preenchido, quando zero não tem nada.
</text>
  </threadedComment>
  <threadedComment ref="C104" dT="2023-07-20T17:36:38.00" personId="{301C5B3F-6FC0-4F84-AF85-634639713B45}" id="{8AF16F89-D1AF-4056-9F63-B81E68A4A557}">
    <text xml:space="preserve">O número 1 neste campo quer dizer que tem linha preenchida inicando serviço. Quano 1 tem preenchido, quando zero não tem nada.
</text>
  </threadedComment>
  <threadedComment ref="C105" dT="2023-07-20T17:36:38.00" personId="{301C5B3F-6FC0-4F84-AF85-634639713B45}" id="{7A63C3C0-8BA6-4F4A-92CF-DFE5594C55A5}">
    <text xml:space="preserve">O número 1 neste campo quer dizer que tem linha preenchida inicando serviço. Quano 1 tem preenchido, quando zero não tem nada.
</text>
  </threadedComment>
  <threadedComment ref="C106" dT="2023-07-20T17:36:38.00" personId="{301C5B3F-6FC0-4F84-AF85-634639713B45}" id="{63B4493A-678E-4CCD-AF5B-729ECFE2E1B1}">
    <text xml:space="preserve">O número 1 neste campo quer dizer que tem linha preenchida inicando serviço. Quano 1 tem preenchido, quando zero não tem nada.
</text>
  </threadedComment>
  <threadedComment ref="C107" dT="2023-07-20T17:36:38.00" personId="{301C5B3F-6FC0-4F84-AF85-634639713B45}" id="{4647F930-FF5A-43D9-B9B6-8F651535FE38}">
    <text xml:space="preserve">O número 1 neste campo quer dizer que tem linha preenchida inicando serviço. Quano 1 tem preenchido, quando zero não tem nada.
</text>
  </threadedComment>
  <threadedComment ref="C108" dT="2023-07-20T17:36:38.00" personId="{301C5B3F-6FC0-4F84-AF85-634639713B45}" id="{CF16272A-1380-4B7E-9272-4905E64FF567}">
    <text xml:space="preserve">O número 1 neste campo quer dizer que tem linha preenchida inicando serviço. Quano 1 tem preenchido, quando zero não tem nada.
</text>
  </threadedComment>
  <threadedComment ref="C109" dT="2023-07-20T17:36:38.00" personId="{301C5B3F-6FC0-4F84-AF85-634639713B45}" id="{34A3F75F-1A60-4118-A453-E9655FBA390C}">
    <text xml:space="preserve">O número 1 neste campo quer dizer que tem linha preenchida inicando serviço. Quano 1 tem preenchido, quando zero não tem nada.
</text>
  </threadedComment>
  <threadedComment ref="C110" dT="2023-07-20T17:36:38.00" personId="{301C5B3F-6FC0-4F84-AF85-634639713B45}" id="{7D8B6642-9297-42B2-AA27-B7D4AC9343C1}">
    <text xml:space="preserve">O número 1 neste campo quer dizer que tem linha preenchida inicando serviço. Quano 1 tem preenchido, quando zero não tem nada.
</text>
  </threadedComment>
  <threadedComment ref="AX110" dT="2023-07-25T14:48:16.88" personId="{301C5B3F-6FC0-4F84-AF85-634639713B45}" id="{0CED71B0-C712-431E-ACAE-76D509C2E750}">
    <text xml:space="preserve">O trecho total tem 18,56, mas já foi duplicado 1,50, restando 17,06 a duplicar segundo PER
</text>
  </threadedComment>
  <threadedComment ref="C112" dT="2023-07-20T17:36:38.00" personId="{301C5B3F-6FC0-4F84-AF85-634639713B45}" id="{9A7A3EC4-52B6-4180-B675-4EE1203B4EA6}">
    <text xml:space="preserve">O número 1 neste campo quer dizer que tem linha preenchida inicando serviço. Quano 1 tem preenchido, quando zero não tem nada.
</text>
  </threadedComment>
  <threadedComment ref="C113" dT="2023-07-20T17:36:38.00" personId="{301C5B3F-6FC0-4F84-AF85-634639713B45}" id="{01401F9A-522F-4129-B38B-7DAA0AB2C092}">
    <text xml:space="preserve">O número 1 neste campo quer dizer que tem linha preenchida inicando serviço. Quano 1 tem preenchido, quando zero não tem nada.
</text>
  </threadedComment>
  <threadedComment ref="C114" dT="2023-07-20T17:36:38.00" personId="{301C5B3F-6FC0-4F84-AF85-634639713B45}" id="{6001C7F7-0E6C-4513-8B40-19CB44DD1143}">
    <text xml:space="preserve">O número 1 neste campo quer dizer que tem linha preenchida inicando serviço. Quano 1 tem preenchido, quando zero não tem nada.
</text>
  </threadedComment>
  <threadedComment ref="C115" dT="2023-07-20T17:36:38.00" personId="{301C5B3F-6FC0-4F84-AF85-634639713B45}" id="{DFF07360-B0D9-4A8F-8134-8F5B055FA6B5}">
    <text xml:space="preserve">O número 1 neste campo quer dizer que tem linha preenchida inicando serviço. Quano 1 tem preenchido, quando zero não tem nada.
</text>
  </threadedComment>
  <threadedComment ref="C116" dT="2023-07-20T17:36:38.00" personId="{301C5B3F-6FC0-4F84-AF85-634639713B45}" id="{3A9551BF-DE86-4A0F-8AEF-EBED39F2410F}">
    <text xml:space="preserve">O número 1 neste campo quer dizer que tem linha preenchida inicando serviço. Quano 1 tem preenchido, quando zero não tem nada.
</text>
  </threadedComment>
  <threadedComment ref="C117" dT="2023-07-20T17:36:38.00" personId="{301C5B3F-6FC0-4F84-AF85-634639713B45}" id="{93B81B24-0AB7-4E51-A038-228DB2E4C234}">
    <text xml:space="preserve">O número 1 neste campo quer dizer que tem linha preenchida inicando serviço. Quano 1 tem preenchido, quando zero não tem nada.
</text>
  </threadedComment>
  <threadedComment ref="C118" dT="2023-07-20T17:36:38.00" personId="{301C5B3F-6FC0-4F84-AF85-634639713B45}" id="{EA7B0D3B-3894-4C9B-965C-A3319BA1E26D}">
    <text xml:space="preserve">O número 1 neste campo quer dizer que tem linha preenchida inicando serviço. Quano 1 tem preenchido, quando zero não tem nada.
</text>
  </threadedComment>
  <threadedComment ref="C119" dT="2023-07-20T17:36:38.00" personId="{301C5B3F-6FC0-4F84-AF85-634639713B45}" id="{7D16DD99-9E96-412F-826E-BDC30245D37B}">
    <text xml:space="preserve">O número 1 neste campo quer dizer que tem linha preenchida inicando serviço. Quano 1 tem preenchido, quando zero não tem nada.
</text>
  </threadedComment>
  <threadedComment ref="C120" dT="2023-07-20T17:36:38.00" personId="{301C5B3F-6FC0-4F84-AF85-634639713B45}" id="{4BCA20B5-8304-4304-B54D-F615D4C76FD7}">
    <text xml:space="preserve">O número 1 neste campo quer dizer que tem linha preenchida inicando serviço. Quano 1 tem preenchido, quando zero não tem nada.
</text>
  </threadedComment>
  <threadedComment ref="C121" dT="2023-07-20T17:36:38.00" personId="{301C5B3F-6FC0-4F84-AF85-634639713B45}" id="{A8E632AD-74AF-4F94-9196-462F3279BE7B}">
    <text xml:space="preserve">O número 1 neste campo quer dizer que tem linha preenchida inicando serviço. Quano 1 tem preenchido, quando zero não tem nada.
</text>
  </threadedComment>
  <threadedComment ref="C123" dT="2023-07-20T17:36:38.00" personId="{301C5B3F-6FC0-4F84-AF85-634639713B45}" id="{3210DB05-160A-4793-A500-703BC8F7F63C}">
    <text xml:space="preserve">O número 1 neste campo quer dizer que tem linha preenchida inicando serviço. Quano 1 tem preenchido, quando zero não tem nada.
</text>
  </threadedComment>
  <threadedComment ref="C124" dT="2023-07-20T17:36:38.00" personId="{301C5B3F-6FC0-4F84-AF85-634639713B45}" id="{0888BB9C-1AEB-4579-9CA8-B20E69AFED41}">
    <text xml:space="preserve">O número 1 neste campo quer dizer que tem linha preenchida inicando serviço. Quano 1 tem preenchido, quando zero não tem nada.
</text>
  </threadedComment>
  <threadedComment ref="AE125" dT="2023-07-26T19:07:57.97" personId="{301C5B3F-6FC0-4F84-AF85-634639713B45}" id="{92DFF4B6-657B-44C7-8669-40305D60C1FF}">
    <text xml:space="preserve">FOI COLOCADO NA FORMULA O SOMATÓRIO DO PÓS 26 E DEPOIS O SOMATÓRIO DOS OUTROS ANOS
</text>
  </threadedComment>
  <threadedComment ref="BB125" dT="2023-07-26T19:07:57.97" personId="{301C5B3F-6FC0-4F84-AF85-634639713B45}" id="{A2FEFC37-4292-40EF-9419-D7BAD5FC4C54}">
    <text xml:space="preserve">FOI COLOCADO NA FORMULA O SOMATÓRIO DO PÓS 26 E DEPOIS O SOMATÓRIO DOS OUTROS ANOS
</text>
  </threadedComment>
  <threadedComment ref="BY125" dT="2023-07-26T19:07:57.97" personId="{301C5B3F-6FC0-4F84-AF85-634639713B45}" id="{FEFD5DA4-60D0-4C21-99B5-E3A0DE561537}">
    <text xml:space="preserve">FOI COLOCADO NA FORMULA O SOMATÓRIO DO PÓS 26 E DEPOIS O SOMATÓRIO DOS OUTROS ANOS
</text>
  </threadedComment>
  <threadedComment ref="CV125" dT="2023-07-26T19:07:57.97" personId="{301C5B3F-6FC0-4F84-AF85-634639713B45}" id="{EA0B8952-E03A-41AA-A28D-4FBFB75ED976}">
    <text xml:space="preserve">FOI COLOCADO NA FORMULA O SOMATÓRIO DO PÓS 26 E DEPOIS O SOMATÓRIO DOS OUTROS ANOS
</text>
  </threadedComment>
  <threadedComment ref="DS125" dT="2023-07-26T19:07:57.97" personId="{301C5B3F-6FC0-4F84-AF85-634639713B45}" id="{BD67BC15-1EA5-4AAA-9AB0-B3AF8061EF80}">
    <text xml:space="preserve">FOI COLOCADO NA FORMULA O SOMATÓRIO DO PÓS 26 E DEPOIS O SOMATÓRIO DOS OUTROS ANOS
</text>
  </threadedComment>
  <threadedComment ref="EP125" dT="2023-07-26T19:07:57.97" personId="{301C5B3F-6FC0-4F84-AF85-634639713B45}" id="{B3670AC9-7120-4951-A187-C43B71A6E624}">
    <text xml:space="preserve">FOI COLOCADO NA FORMULA O SOMATÓRIO DO PÓS 26 E DEPOIS O SOMATÓRIO DOS OUTROS ANOS
</text>
  </threadedComment>
  <threadedComment ref="C127" dT="2023-07-20T17:36:38.00" personId="{301C5B3F-6FC0-4F84-AF85-634639713B45}" id="{57058397-FF80-43BF-B516-010EC1529A63}">
    <text xml:space="preserve">O número 1 neste campo quer dizer que tem linha preenchida inicando serviço. Quano 1 tem preenchido, quando zero não tem nada.
</text>
  </threadedComment>
  <threadedComment ref="C128" dT="2023-07-20T17:36:38.00" personId="{301C5B3F-6FC0-4F84-AF85-634639713B45}" id="{43317C0C-84C1-4FCA-A3B9-7B56CC472A06}">
    <text xml:space="preserve">O número 1 neste campo quer dizer que tem linha preenchida inicando serviço. Quano 1 tem preenchido, quando zero não tem nada.
</text>
  </threadedComment>
  <threadedComment ref="C129" dT="2023-07-20T17:36:38.00" personId="{301C5B3F-6FC0-4F84-AF85-634639713B45}" id="{7465F8EC-E6A7-4783-829B-7FAB7C1FE0C8}">
    <text xml:space="preserve">O número 1 neste campo quer dizer que tem linha preenchida inicando serviço. Quano 1 tem preenchido, quando zero não tem nada.
</text>
  </threadedComment>
  <threadedComment ref="C130" dT="2023-07-20T17:36:38.00" personId="{301C5B3F-6FC0-4F84-AF85-634639713B45}" id="{74DF0D8F-0049-4A5F-9958-B4706089237B}">
    <text xml:space="preserve">O número 1 neste campo quer dizer que tem linha preenchida inicando serviço. Quano 1 tem preenchido, quando zero não tem nada.
</text>
  </threadedComment>
  <threadedComment ref="C131" dT="2023-07-20T17:36:38.00" personId="{301C5B3F-6FC0-4F84-AF85-634639713B45}" id="{3FDF6DE9-9257-4731-A666-BB3DEA3081C6}">
    <text xml:space="preserve">O número 1 neste campo quer dizer que tem linha preenchida inicando serviço. Quano 1 tem preenchido, quando zero não tem nada.
</text>
  </threadedComment>
  <threadedComment ref="C132" dT="2023-07-20T17:36:38.00" personId="{301C5B3F-6FC0-4F84-AF85-634639713B45}" id="{9765D8FF-C649-4578-80EE-55561A00E051}">
    <text xml:space="preserve">O número 1 neste campo quer dizer que tem linha preenchida inicando serviço. Quano 1 tem preenchido, quando zero não tem nada.
</text>
  </threadedComment>
  <threadedComment ref="C133" dT="2023-07-20T17:36:38.00" personId="{301C5B3F-6FC0-4F84-AF85-634639713B45}" id="{6EAB1F29-BE23-425B-A15B-D6E030F64FF3}">
    <text xml:space="preserve">O número 1 neste campo quer dizer que tem linha preenchida inicando serviço. Quano 1 tem preenchido, quando zero não tem nada.
</text>
  </threadedComment>
  <threadedComment ref="C134" dT="2023-07-20T17:36:38.00" personId="{301C5B3F-6FC0-4F84-AF85-634639713B45}" id="{51809D0C-5E88-4A29-A5CD-B962AD202140}">
    <text xml:space="preserve">O número 1 neste campo quer dizer que tem linha preenchida inicando serviço. Quano 1 tem preenchido, quando zero não tem nada.
</text>
  </threadedComment>
  <threadedComment ref="C135" dT="2023-07-20T17:36:38.00" personId="{301C5B3F-6FC0-4F84-AF85-634639713B45}" id="{0DED9B8B-C2F3-4D69-9329-0194C4D3311A}">
    <text xml:space="preserve">O número 1 neste campo quer dizer que tem linha preenchida inicando serviço. Quano 1 tem preenchido, quando zero não tem nada.
</text>
  </threadedComment>
  <threadedComment ref="C136" dT="2023-07-20T17:36:38.00" personId="{301C5B3F-6FC0-4F84-AF85-634639713B45}" id="{D3888318-575D-423D-8ABC-6E44970B709C}">
    <text xml:space="preserve">O número 1 neste campo quer dizer que tem linha preenchida inicando serviço. Quano 1 tem preenchido, quando zero não tem nada.
</text>
  </threadedComment>
  <threadedComment ref="C137" dT="2023-07-20T17:36:38.00" personId="{301C5B3F-6FC0-4F84-AF85-634639713B45}" id="{520D186D-0FBA-445D-91E9-4F429D696216}">
    <text xml:space="preserve">O número 1 neste campo quer dizer que tem linha preenchida inicando serviço. Quano 1 tem preenchido, quando zero não tem nada.
</text>
  </threadedComment>
  <threadedComment ref="C138" dT="2023-07-20T17:36:38.00" personId="{301C5B3F-6FC0-4F84-AF85-634639713B45}" id="{D9BA889C-C6E3-4FC6-A725-94F5BF8EB604}">
    <text xml:space="preserve">O número 1 neste campo quer dizer que tem linha preenchida inicando serviço. Quano 1 tem preenchido, quando zero não tem nada.
</text>
  </threadedComment>
  <threadedComment ref="C139" dT="2023-07-20T17:36:38.00" personId="{301C5B3F-6FC0-4F84-AF85-634639713B45}" id="{78EF22BF-C5FC-4FEE-B032-785321AD8791}">
    <text xml:space="preserve">O número 1 neste campo quer dizer que tem linha preenchida inicando serviço. Quano 1 tem preenchido, quando zero não tem nada.
</text>
  </threadedComment>
  <threadedComment ref="C140" dT="2023-07-20T17:36:38.00" personId="{301C5B3F-6FC0-4F84-AF85-634639713B45}" id="{A2EAF278-C152-4CC7-B281-25DA2481FA48}">
    <text xml:space="preserve">O número 1 neste campo quer dizer que tem linha preenchida inicando serviço. Quano 1 tem preenchido, quando zero não tem nada.
</text>
  </threadedComment>
  <threadedComment ref="C141" dT="2023-07-20T17:36:38.00" personId="{301C5B3F-6FC0-4F84-AF85-634639713B45}" id="{CA891749-3644-440B-9262-39AD4FE2B607}">
    <text xml:space="preserve">O número 1 neste campo quer dizer que tem linha preenchida inicando serviço. Quano 1 tem preenchido, quando zero não tem nada.
</text>
  </threadedComment>
  <threadedComment ref="C142" dT="2023-07-20T17:36:38.00" personId="{301C5B3F-6FC0-4F84-AF85-634639713B45}" id="{0402A91C-BB22-4BAD-A067-239810479271}">
    <text xml:space="preserve">O número 1 neste campo quer dizer que tem linha preenchida inicando serviço. Quano 1 tem preenchido, quando zero não tem nada.
</text>
  </threadedComment>
  <threadedComment ref="C143" dT="2023-07-20T17:36:38.00" personId="{301C5B3F-6FC0-4F84-AF85-634639713B45}" id="{94820B2C-1247-4297-BF98-0A89D2FD903C}">
    <text xml:space="preserve">O número 1 neste campo quer dizer que tem linha preenchida inicando serviço. Quano 1 tem preenchido, quando zero não tem nada.
</text>
  </threadedComment>
  <threadedComment ref="C144" dT="2023-07-20T17:36:38.00" personId="{301C5B3F-6FC0-4F84-AF85-634639713B45}" id="{D85974BE-0839-4590-9815-91436E019052}">
    <text xml:space="preserve">O número 1 neste campo quer dizer que tem linha preenchida inicando serviço. Quano 1 tem preenchido, quando zero não tem nada.
</text>
  </threadedComment>
  <threadedComment ref="C146" dT="2023-07-20T17:36:38.00" personId="{301C5B3F-6FC0-4F84-AF85-634639713B45}" id="{64E4B8B3-12BF-4F78-B39A-AC066E8EA99D}">
    <text xml:space="preserve">O número 1 neste campo quer dizer que tem linha preenchida inicando serviço. Quano 1 tem preenchido, quando zero não tem nada.
</text>
  </threadedComment>
  <threadedComment ref="C147" dT="2023-07-20T17:36:38.00" personId="{301C5B3F-6FC0-4F84-AF85-634639713B45}" id="{AD6FAD3C-00FD-481C-9213-D2905B4A0D50}">
    <text xml:space="preserve">O número 1 neste campo quer dizer que tem linha preenchida inicando serviço. Quano 1 tem preenchido, quando zero não tem nada.
</text>
  </threadedComment>
  <threadedComment ref="C148" dT="2023-07-20T17:36:38.00" personId="{301C5B3F-6FC0-4F84-AF85-634639713B45}" id="{E8643DD2-86C7-49DF-A6B9-891978AE22EA}">
    <text xml:space="preserve">O número 1 neste campo quer dizer que tem linha preenchida inicando serviço. Quano 1 tem preenchido, quando zero não tem nada.
</text>
  </threadedComment>
  <threadedComment ref="C149" dT="2023-07-20T17:36:38.00" personId="{301C5B3F-6FC0-4F84-AF85-634639713B45}" id="{C400EFB9-9383-4BBD-B363-D8A9063B3D3A}">
    <text xml:space="preserve">O número 1 neste campo quer dizer que tem linha preenchida inicando serviço. Quano 1 tem preenchido, quando zero não tem nada.
</text>
  </threadedComment>
  <threadedComment ref="C150" dT="2023-07-20T17:36:38.00" personId="{301C5B3F-6FC0-4F84-AF85-634639713B45}" id="{9ECB7995-E036-4870-B3B3-1760763D3570}">
    <text xml:space="preserve">O número 1 neste campo quer dizer que tem linha preenchida inicando serviço. Quano 1 tem preenchido, quando zero não tem nada.
</text>
  </threadedComment>
  <threadedComment ref="C151" dT="2023-07-20T17:36:38.00" personId="{301C5B3F-6FC0-4F84-AF85-634639713B45}" id="{0BDCC1B3-5695-4C8F-BC80-FA3EB65F9594}">
    <text xml:space="preserve">O número 1 neste campo quer dizer que tem linha preenchida inicando serviço. Quano 1 tem preenchido, quando zero não tem nada.
</text>
  </threadedComment>
  <threadedComment ref="C152" dT="2023-07-20T17:36:38.00" personId="{301C5B3F-6FC0-4F84-AF85-634639713B45}" id="{7050D88A-9079-49F9-8C5B-1DB537C858E0}">
    <text xml:space="preserve">O número 1 neste campo quer dizer que tem linha preenchida inicando serviço. Quano 1 tem preenchido, quando zero não tem nada.
</text>
  </threadedComment>
  <threadedComment ref="C153" dT="2023-07-20T17:36:38.00" personId="{301C5B3F-6FC0-4F84-AF85-634639713B45}" id="{768F8013-032C-4DBE-90F7-13E1CD2046AD}">
    <text xml:space="preserve">O número 1 neste campo quer dizer que tem linha preenchida inicando serviço. Quano 1 tem preenchido, quando zero não tem nada.
</text>
  </threadedComment>
  <threadedComment ref="C154" dT="2023-07-20T17:36:38.00" personId="{301C5B3F-6FC0-4F84-AF85-634639713B45}" id="{1885D669-FA96-45BE-84CE-F3F489B06E50}">
    <text xml:space="preserve">O número 1 neste campo quer dizer que tem linha preenchida inicando serviço. Quano 1 tem preenchido, quando zero não tem nada.
</text>
  </threadedComment>
  <threadedComment ref="C156" dT="2023-07-20T17:36:38.00" personId="{301C5B3F-6FC0-4F84-AF85-634639713B45}" id="{51996637-EE2F-4C5B-A183-0C32E82975D8}">
    <text xml:space="preserve">O número 1 neste campo quer dizer que tem linha preenchida inicando serviço. Quano 1 tem preenchido, quando zero não tem nada.
</text>
  </threadedComment>
  <threadedComment ref="C157" dT="2023-07-20T17:36:38.00" personId="{301C5B3F-6FC0-4F84-AF85-634639713B45}" id="{61684EF6-27AD-4A6D-9CD2-30B7B8775401}">
    <text xml:space="preserve">O número 1 neste campo quer dizer que tem linha preenchida inicando serviço. Quano 1 tem preenchido, quando zero não tem nada.
</text>
  </threadedComment>
  <threadedComment ref="C158" dT="2023-07-20T17:36:38.00" personId="{301C5B3F-6FC0-4F84-AF85-634639713B45}" id="{8D5F0172-4487-4533-90F4-A2C45CA58C4E}">
    <text xml:space="preserve">O número 1 neste campo quer dizer que tem linha preenchida inicando serviço. Quano 1 tem preenchido, quando zero não tem nada.
</text>
  </threadedComment>
  <threadedComment ref="C159" dT="2023-07-20T17:36:38.00" personId="{301C5B3F-6FC0-4F84-AF85-634639713B45}" id="{E14DADEF-28CA-405F-BE80-293CAD874345}">
    <text xml:space="preserve">O número 1 neste campo quer dizer que tem linha preenchida inicando serviço. Quano 1 tem preenchido, quando zero não tem nada.
</text>
  </threadedComment>
  <threadedComment ref="C160" dT="2023-07-20T17:36:38.00" personId="{301C5B3F-6FC0-4F84-AF85-634639713B45}" id="{00360020-9987-4AF3-ADCA-8111FE62AB53}">
    <text xml:space="preserve">O número 1 neste campo quer dizer que tem linha preenchida inicando serviço. Quano 1 tem preenchido, quando zero não tem nada.
</text>
  </threadedComment>
  <threadedComment ref="C161" dT="2023-07-20T17:36:38.00" personId="{301C5B3F-6FC0-4F84-AF85-634639713B45}" id="{8DAE00BA-1FC0-465C-99E2-895D92BFDFE9}">
    <text xml:space="preserve">O número 1 neste campo quer dizer que tem linha preenchida inicando serviço. Quano 1 tem preenchido, quando zero não tem nada.
</text>
  </threadedComment>
  <threadedComment ref="C162" dT="2023-07-20T17:36:38.00" personId="{301C5B3F-6FC0-4F84-AF85-634639713B45}" id="{9EA6662F-FDDD-4F86-B338-2D2A6720ADC2}">
    <text xml:space="preserve">O número 1 neste campo quer dizer que tem linha preenchida inicando serviço. Quano 1 tem preenchido, quando zero não tem nada.
</text>
  </threadedComment>
  <threadedComment ref="C163" dT="2023-07-20T17:36:38.00" personId="{301C5B3F-6FC0-4F84-AF85-634639713B45}" id="{91C74971-249D-48F3-AEA7-3BAFF01CFE91}">
    <text xml:space="preserve">O número 1 neste campo quer dizer que tem linha preenchida inicando serviço. Quano 1 tem preenchido, quando zero não tem nada.
</text>
  </threadedComment>
  <threadedComment ref="C164" dT="2023-07-20T17:36:38.00" personId="{301C5B3F-6FC0-4F84-AF85-634639713B45}" id="{ADF7C55A-7360-48C1-BF72-C7A0DAB3B119}">
    <text xml:space="preserve">O número 1 neste campo quer dizer que tem linha preenchida inicando serviço. Quano 1 tem preenchido, quando zero não tem nada.
</text>
  </threadedComment>
  <threadedComment ref="C166" dT="2023-07-20T17:36:38.00" personId="{301C5B3F-6FC0-4F84-AF85-634639713B45}" id="{04D6B3FD-F189-46E2-A272-B53BC2F0CF50}">
    <text xml:space="preserve">O número 1 neste campo quer dizer que tem linha preenchida inicando serviço. Quano 1 tem preenchido, quando zero não tem nada.
</text>
  </threadedComment>
  <threadedComment ref="C167" dT="2023-07-20T17:36:38.00" personId="{301C5B3F-6FC0-4F84-AF85-634639713B45}" id="{815D4654-07B5-4B2A-8378-9C051813734F}">
    <text xml:space="preserve">O número 1 neste campo quer dizer que tem linha preenchida inicando serviço. Quano 1 tem preenchido, quando zero não tem nada.
</text>
  </threadedComment>
  <threadedComment ref="C168" dT="2023-07-20T17:36:38.00" personId="{301C5B3F-6FC0-4F84-AF85-634639713B45}" id="{451CD8F4-2C77-4E6F-816D-2C14DF6DB61A}">
    <text xml:space="preserve">O número 1 neste campo quer dizer que tem linha preenchida inicando serviço. Quano 1 tem preenchido, quando zero não tem nada.
</text>
  </threadedComment>
  <threadedComment ref="C169" dT="2023-07-20T17:36:38.00" personId="{301C5B3F-6FC0-4F84-AF85-634639713B45}" id="{60035F0D-20B2-4156-B3BA-985CA987832D}">
    <text xml:space="preserve">O número 1 neste campo quer dizer que tem linha preenchida inicando serviço. Quano 1 tem preenchido, quando zero não tem nada.
</text>
  </threadedComment>
  <threadedComment ref="C170" dT="2023-07-20T17:36:38.00" personId="{301C5B3F-6FC0-4F84-AF85-634639713B45}" id="{3D2D2DAA-6F7A-43A6-96D5-87C56518C449}">
    <text xml:space="preserve">O número 1 neste campo quer dizer que tem linha preenchida inicando serviço. Quano 1 tem preenchido, quando zero não tem nada.
</text>
  </threadedComment>
  <threadedComment ref="C171" dT="2023-07-20T17:36:38.00" personId="{301C5B3F-6FC0-4F84-AF85-634639713B45}" id="{CBA82261-4E08-4F86-BACB-F49CEF7E3FAA}">
    <text xml:space="preserve">O número 1 neste campo quer dizer que tem linha preenchida inicando serviço. Quano 1 tem preenchido, quando zero não tem nada.
</text>
  </threadedComment>
  <threadedComment ref="C172" dT="2023-07-20T17:36:38.00" personId="{301C5B3F-6FC0-4F84-AF85-634639713B45}" id="{177AC7BA-EC4D-4192-A510-63769E72B6F2}">
    <text xml:space="preserve">O número 1 neste campo quer dizer que tem linha preenchida inicando serviço. Quano 1 tem preenchido, quando zero não tem nada.
</text>
  </threadedComment>
  <threadedComment ref="C173" dT="2023-07-20T17:36:38.00" personId="{301C5B3F-6FC0-4F84-AF85-634639713B45}" id="{035F42C3-51DE-4E0C-9605-A4FCE9368DA6}">
    <text xml:space="preserve">O número 1 neste campo quer dizer que tem linha preenchida inicando serviço. Quano 1 tem preenchido, quando zero não tem nada.
</text>
  </threadedComment>
  <threadedComment ref="C174" dT="2023-07-20T17:36:38.00" personId="{301C5B3F-6FC0-4F84-AF85-634639713B45}" id="{810FC9C6-B0E7-4516-941A-626DF41FF90E}">
    <text xml:space="preserve">O número 1 neste campo quer dizer que tem linha preenchida inicando serviço. Quano 1 tem preenchido, quando zero não tem nada.
</text>
  </threadedComment>
  <threadedComment ref="C175" dT="2023-07-20T17:36:38.00" personId="{301C5B3F-6FC0-4F84-AF85-634639713B45}" id="{5FCEC741-47FC-412B-B791-65A8164F4BC0}">
    <text xml:space="preserve">O número 1 neste campo quer dizer que tem linha preenchida inicando serviço. Quano 1 tem preenchido, quando zero não tem nada.
</text>
  </threadedComment>
  <threadedComment ref="C176" dT="2023-07-20T17:36:38.00" personId="{301C5B3F-6FC0-4F84-AF85-634639713B45}" id="{33B88EB4-7F5E-414D-A114-8058CACADCA3}">
    <text xml:space="preserve">O número 1 neste campo quer dizer que tem linha preenchida inicando serviço. Quano 1 tem preenchido, quando zero não tem nada.
</text>
  </threadedComment>
  <threadedComment ref="C177" dT="2023-07-20T17:36:38.00" personId="{301C5B3F-6FC0-4F84-AF85-634639713B45}" id="{0C49C4A2-D6B8-411E-8303-C8F9879639DB}">
    <text xml:space="preserve">O número 1 neste campo quer dizer que tem linha preenchida inicando serviço. Quano 1 tem preenchido, quando zero não tem nada.
</text>
  </threadedComment>
  <threadedComment ref="C178" dT="2023-07-20T17:36:38.00" personId="{301C5B3F-6FC0-4F84-AF85-634639713B45}" id="{590FD579-1348-4195-B1F2-95EE43A96D5F}">
    <text xml:space="preserve">O número 1 neste campo quer dizer que tem linha preenchida inicando serviço. Quano 1 tem preenchido, quando zero não tem nada.
</text>
  </threadedComment>
  <threadedComment ref="C179" dT="2023-07-20T17:36:38.00" personId="{301C5B3F-6FC0-4F84-AF85-634639713B45}" id="{4C026315-17F1-4CF4-AC21-C18F815E2F1C}">
    <text xml:space="preserve">O número 1 neste campo quer dizer que tem linha preenchida inicando serviço. Quano 1 tem preenchido, quando zero não tem nada.
</text>
  </threadedComment>
  <threadedComment ref="C180" dT="2023-07-20T17:36:38.00" personId="{301C5B3F-6FC0-4F84-AF85-634639713B45}" id="{DE001287-743F-4273-884B-4E0A3F589A4A}">
    <text xml:space="preserve">O número 1 neste campo quer dizer que tem linha preenchida inicando serviço. Quano 1 tem preenchido, quando zero não tem nada.
</text>
  </threadedComment>
  <threadedComment ref="C181" dT="2023-07-20T17:36:38.00" personId="{301C5B3F-6FC0-4F84-AF85-634639713B45}" id="{AA10EA05-2635-4B64-A84A-674728A0BC19}">
    <text xml:space="preserve">O número 1 neste campo quer dizer que tem linha preenchida inicando serviço. Quano 1 tem preenchido, quando zero não tem nada.
</text>
  </threadedComment>
  <threadedComment ref="C182" dT="2023-07-20T17:36:38.00" personId="{301C5B3F-6FC0-4F84-AF85-634639713B45}" id="{0E53E9E8-7E69-4568-98E4-5DBF614AFB4A}">
    <text xml:space="preserve">O número 1 neste campo quer dizer que tem linha preenchida inicando serviço. Quano 1 tem preenchido, quando zero não tem nada.
</text>
  </threadedComment>
  <threadedComment ref="C183" dT="2023-07-20T17:36:38.00" personId="{301C5B3F-6FC0-4F84-AF85-634639713B45}" id="{4A5F9A21-ADB9-41A9-90C5-2E3DBAD040A1}">
    <text xml:space="preserve">O número 1 neste campo quer dizer que tem linha preenchida inicando serviço. Quano 1 tem preenchido, quando zero não tem nada.
</text>
  </threadedComment>
  <threadedComment ref="C184" dT="2023-07-20T17:36:38.00" personId="{301C5B3F-6FC0-4F84-AF85-634639713B45}" id="{7F412102-3D5D-44E6-9CE3-A7DA97081230}">
    <text xml:space="preserve">O número 1 neste campo quer dizer que tem linha preenchida inicando serviço. Quano 1 tem preenchido, quando zero não tem nada.
</text>
  </threadedComment>
  <threadedComment ref="C185" dT="2023-07-20T17:36:38.00" personId="{301C5B3F-6FC0-4F84-AF85-634639713B45}" id="{5AABF843-2819-432D-B385-040ED7CB9DF4}">
    <text xml:space="preserve">O número 1 neste campo quer dizer que tem linha preenchida inicando serviço. Quano 1 tem preenchido, quando zero não tem nada.
</text>
  </threadedComment>
  <threadedComment ref="C186" dT="2023-07-20T17:36:38.00" personId="{301C5B3F-6FC0-4F84-AF85-634639713B45}" id="{AB114396-A49A-4F28-B2E3-C4F775540DF5}">
    <text xml:space="preserve">O número 1 neste campo quer dizer que tem linha preenchida inicando serviço. Quano 1 tem preenchido, quando zero não tem nada.
</text>
  </threadedComment>
  <threadedComment ref="C187" dT="2023-07-20T17:36:38.00" personId="{301C5B3F-6FC0-4F84-AF85-634639713B45}" id="{FBA3E7AB-D2F4-4B93-9941-03CBEB84DF9B}">
    <text xml:space="preserve">O número 1 neste campo quer dizer que tem linha preenchida inicando serviço. Quano 1 tem preenchido, quando zero não tem nada.
</text>
  </threadedComment>
  <threadedComment ref="C188" dT="2023-07-20T17:36:38.00" personId="{301C5B3F-6FC0-4F84-AF85-634639713B45}" id="{FFA50EE8-99FD-4C80-99E4-A3477CEB5ECF}">
    <text xml:space="preserve">O número 1 neste campo quer dizer que tem linha preenchida inicando serviço. Quano 1 tem preenchido, quando zero não tem nada.
</text>
  </threadedComment>
  <threadedComment ref="C189" dT="2023-07-20T17:36:38.00" personId="{301C5B3F-6FC0-4F84-AF85-634639713B45}" id="{4FDEF2F3-0B2C-4A0C-841B-95F482BD3C0A}">
    <text xml:space="preserve">O número 1 neste campo quer dizer que tem linha preenchida inicando serviço. Quano 1 tem preenchido, quando zero não tem nada.
</text>
  </threadedComment>
  <threadedComment ref="C190" dT="2023-07-20T17:36:38.00" personId="{301C5B3F-6FC0-4F84-AF85-634639713B45}" id="{CBCBC1D3-5A5E-4D6F-96FB-237EC256AA59}">
    <text xml:space="preserve">O número 1 neste campo quer dizer que tem linha preenchida inicando serviço. Quano 1 tem preenchido, quando zero não tem nada.
</text>
  </threadedComment>
  <threadedComment ref="C191" dT="2023-07-20T17:36:38.00" personId="{301C5B3F-6FC0-4F84-AF85-634639713B45}" id="{FA0F6756-4725-42EA-9DB6-4CB5C72DAB9E}">
    <text xml:space="preserve">O número 1 neste campo quer dizer que tem linha preenchida inicando serviço. Quano 1 tem preenchido, quando zero não tem nada.
</text>
  </threadedComment>
  <threadedComment ref="C192" dT="2023-07-20T17:36:38.00" personId="{301C5B3F-6FC0-4F84-AF85-634639713B45}" id="{45A30F2F-A60F-4F68-A1B2-F4DBF67EF8C4}">
    <text xml:space="preserve">O número 1 neste campo quer dizer que tem linha preenchida inicando serviço. Quano 1 tem preenchido, quando zero não tem nada.
</text>
  </threadedComment>
  <threadedComment ref="C193" dT="2023-07-20T17:36:38.00" personId="{301C5B3F-6FC0-4F84-AF85-634639713B45}" id="{0C924A32-AB11-49AB-9BBB-9BBB1840F37B}">
    <text xml:space="preserve">O número 1 neste campo quer dizer que tem linha preenchida inicando serviço. Quano 1 tem preenchido, quando zero não tem nada.
</text>
  </threadedComment>
  <threadedComment ref="C194" dT="2023-07-20T17:36:38.00" personId="{301C5B3F-6FC0-4F84-AF85-634639713B45}" id="{4ED87A10-AD56-401D-93DF-2775DE095010}">
    <text xml:space="preserve">O número 1 neste campo quer dizer que tem linha preenchida inicando serviço. Quano 1 tem preenchido, quando zero não tem nada.
</text>
  </threadedComment>
  <threadedComment ref="C195" dT="2023-07-20T17:36:38.00" personId="{301C5B3F-6FC0-4F84-AF85-634639713B45}" id="{D43F40F2-DABF-47F1-8390-7112ADF8A36B}">
    <text xml:space="preserve">O número 1 neste campo quer dizer que tem linha preenchida inicando serviço. Quano 1 tem preenchido, quando zero não tem nada.
</text>
  </threadedComment>
  <threadedComment ref="C196" dT="2023-07-20T17:36:38.00" personId="{301C5B3F-6FC0-4F84-AF85-634639713B45}" id="{08E9C6D4-A019-4AE0-9CC1-6FFD38973B08}">
    <text xml:space="preserve">O número 1 neste campo quer dizer que tem linha preenchida inicando serviço. Quano 1 tem preenchido, quando zero não tem nada.
</text>
  </threadedComment>
  <threadedComment ref="C197" dT="2023-07-20T17:36:38.00" personId="{301C5B3F-6FC0-4F84-AF85-634639713B45}" id="{BC4AC50C-1044-4A69-A56D-E6E1A2A4AAC1}">
    <text xml:space="preserve">O número 1 neste campo quer dizer que tem linha preenchida inicando serviço. Quano 1 tem preenchido, quando zero não tem nada.
</text>
  </threadedComment>
  <threadedComment ref="C198" dT="2023-07-20T17:36:38.00" personId="{301C5B3F-6FC0-4F84-AF85-634639713B45}" id="{5EE08171-2656-45C0-A330-21225B5EAC90}">
    <text xml:space="preserve">O número 1 neste campo quer dizer que tem linha preenchida inicando serviço. Quano 1 tem preenchido, quando zero não tem nada.
</text>
  </threadedComment>
  <threadedComment ref="C199" dT="2023-07-20T17:36:38.00" personId="{301C5B3F-6FC0-4F84-AF85-634639713B45}" id="{3ACF0800-CF8A-46BD-92A8-E99E7F4FDECC}">
    <text xml:space="preserve">O número 1 neste campo quer dizer que tem linha preenchida inicando serviço. Quano 1 tem preenchido, quando zero não tem nada.
</text>
  </threadedComment>
  <threadedComment ref="C200" dT="2023-07-20T17:36:38.00" personId="{301C5B3F-6FC0-4F84-AF85-634639713B45}" id="{695208D4-F486-4232-8D2B-1A2871B593DC}">
    <text xml:space="preserve">O número 1 neste campo quer dizer que tem linha preenchida inicando serviço. Quano 1 tem preenchido, quando zero não tem nada.
</text>
  </threadedComment>
  <threadedComment ref="C201" dT="2023-07-20T17:36:38.00" personId="{301C5B3F-6FC0-4F84-AF85-634639713B45}" id="{38F7E599-1BC7-4E8A-8567-DA48EE29ED4C}">
    <text xml:space="preserve">O número 1 neste campo quer dizer que tem linha preenchida inicando serviço. Quano 1 tem preenchido, quando zero não tem nada.
</text>
  </threadedComment>
  <threadedComment ref="C202" dT="2023-07-20T17:36:38.00" personId="{301C5B3F-6FC0-4F84-AF85-634639713B45}" id="{BA1CA77B-AF3A-4F78-B0E8-69B380D062D7}">
    <text xml:space="preserve">O número 1 neste campo quer dizer que tem linha preenchida inicando serviço. Quano 1 tem preenchido, quando zero não tem nada.
</text>
  </threadedComment>
  <threadedComment ref="C203" dT="2023-07-20T17:36:38.00" personId="{301C5B3F-6FC0-4F84-AF85-634639713B45}" id="{5BBCD897-3417-4235-AD7F-48856A7CC651}">
    <text xml:space="preserve">O número 1 neste campo quer dizer que tem linha preenchida inicando serviço. Quano 1 tem preenchido, quando zero não tem nada.
</text>
  </threadedComment>
  <threadedComment ref="C204" dT="2023-07-20T17:36:38.00" personId="{301C5B3F-6FC0-4F84-AF85-634639713B45}" id="{AA280F2E-FABE-42E0-83B8-47D61D5DF772}">
    <text xml:space="preserve">O número 1 neste campo quer dizer que tem linha preenchida inicando serviço. Quano 1 tem preenchido, quando zero não tem nada.
</text>
  </threadedComment>
  <threadedComment ref="C205" dT="2023-07-20T17:36:38.00" personId="{301C5B3F-6FC0-4F84-AF85-634639713B45}" id="{6EC0BB28-A91C-468A-B662-41923DC47F1D}">
    <text xml:space="preserve">O número 1 neste campo quer dizer que tem linha preenchida inicando serviço. Quano 1 tem preenchido, quando zero não tem nada.
</text>
  </threadedComment>
  <threadedComment ref="C206" dT="2023-07-20T17:36:38.00" personId="{301C5B3F-6FC0-4F84-AF85-634639713B45}" id="{94E5D811-FCD8-40EF-9AA9-00FDB6C8D04C}">
    <text xml:space="preserve">O número 1 neste campo quer dizer que tem linha preenchida inicando serviço. Quano 1 tem preenchido, quando zero não tem nada.
</text>
  </threadedComment>
  <threadedComment ref="C207" dT="2023-07-20T17:36:38.00" personId="{301C5B3F-6FC0-4F84-AF85-634639713B45}" id="{081C77DD-E4FC-426A-B41E-1FEBB05AE1B5}">
    <text xml:space="preserve">O número 1 neste campo quer dizer que tem linha preenchida inicando serviço. Quano 1 tem preenchido, quando zero não tem nada.
</text>
  </threadedComment>
  <threadedComment ref="C208" dT="2023-07-20T17:36:38.00" personId="{301C5B3F-6FC0-4F84-AF85-634639713B45}" id="{FCF5BA6E-F41F-41C7-8BA6-84C05CB1BFB7}">
    <text xml:space="preserve">O número 1 neste campo quer dizer que tem linha preenchida inicando serviço. Quano 1 tem preenchido, quando zero não tem nada.
</text>
  </threadedComment>
  <threadedComment ref="C209" dT="2023-07-20T17:36:38.00" personId="{301C5B3F-6FC0-4F84-AF85-634639713B45}" id="{5C32DAB4-D764-4186-937A-F47D5F9EFB17}">
    <text xml:space="preserve">O número 1 neste campo quer dizer que tem linha preenchida inicando serviço. Quano 1 tem preenchido, quando zero não tem nada.
</text>
  </threadedComment>
  <threadedComment ref="C210" dT="2023-07-20T17:36:38.00" personId="{301C5B3F-6FC0-4F84-AF85-634639713B45}" id="{7453A564-AD5C-4EF3-8EB4-D8A833B83E81}">
    <text xml:space="preserve">O número 1 neste campo quer dizer que tem linha preenchida inicando serviço. Quano 1 tem preenchido, quando zero não tem nada.
</text>
  </threadedComment>
  <threadedComment ref="C211" dT="2023-07-20T17:36:38.00" personId="{301C5B3F-6FC0-4F84-AF85-634639713B45}" id="{56479D65-632F-47CB-9B0C-1F34A021AA45}">
    <text xml:space="preserve">O número 1 neste campo quer dizer que tem linha preenchida inicando serviço. Quano 1 tem preenchido, quando zero não tem nada.
</text>
  </threadedComment>
  <threadedComment ref="C212" dT="2023-07-20T17:36:38.00" personId="{301C5B3F-6FC0-4F84-AF85-634639713B45}" id="{68D97E24-3E99-4147-A115-5BF16644D370}">
    <text xml:space="preserve">O número 1 neste campo quer dizer que tem linha preenchida inicando serviço. Quano 1 tem preenchido, quando zero não tem nada.
</text>
  </threadedComment>
  <threadedComment ref="C213" dT="2023-07-20T17:36:38.00" personId="{301C5B3F-6FC0-4F84-AF85-634639713B45}" id="{0C592886-62FC-429A-8396-0734DF4EE7BE}">
    <text xml:space="preserve">O número 1 neste campo quer dizer que tem linha preenchida inicando serviço. Quano 1 tem preenchido, quando zero não tem nada.
</text>
  </threadedComment>
  <threadedComment ref="C214" dT="2023-07-20T17:36:38.00" personId="{301C5B3F-6FC0-4F84-AF85-634639713B45}" id="{CDD07868-B1C7-4DED-A917-D5C9DE8E8442}">
    <text xml:space="preserve">O número 1 neste campo quer dizer que tem linha preenchida inicando serviço. Quano 1 tem preenchido, quando zero não tem nada.
</text>
  </threadedComment>
  <threadedComment ref="C215" dT="2023-07-20T17:36:38.00" personId="{301C5B3F-6FC0-4F84-AF85-634639713B45}" id="{38E4180A-24F3-4FA5-B2D7-1169F3852FBF}">
    <text xml:space="preserve">O número 1 neste campo quer dizer que tem linha preenchida inicando serviço. Quano 1 tem preenchido, quando zero não tem nada.
</text>
  </threadedComment>
  <threadedComment ref="C216" dT="2023-07-20T17:36:38.00" personId="{301C5B3F-6FC0-4F84-AF85-634639713B45}" id="{75258316-EEF4-4629-9338-96A6248CAAF3}">
    <text xml:space="preserve">O número 1 neste campo quer dizer que tem linha preenchida inicando serviço. Quano 1 tem preenchido, quando zero não tem nada.
</text>
  </threadedComment>
  <threadedComment ref="C217" dT="2023-07-20T17:36:38.00" personId="{301C5B3F-6FC0-4F84-AF85-634639713B45}" id="{3B4B302C-7D7E-465B-BE04-42981A736F8C}">
    <text xml:space="preserve">O número 1 neste campo quer dizer que tem linha preenchida inicando serviço. Quano 1 tem preenchido, quando zero não tem nada.
</text>
  </threadedComment>
  <threadedComment ref="C218" dT="2023-07-20T17:36:38.00" personId="{301C5B3F-6FC0-4F84-AF85-634639713B45}" id="{5B4294F2-C0EF-45A9-8442-748E64AE866E}">
    <text xml:space="preserve">O número 1 neste campo quer dizer que tem linha preenchida inicando serviço. Quano 1 tem preenchido, quando zero não tem nada.
</text>
  </threadedComment>
  <threadedComment ref="C219" dT="2023-07-20T17:36:38.00" personId="{301C5B3F-6FC0-4F84-AF85-634639713B45}" id="{42351CBF-1D09-4A96-A952-1AC6EDAD4E3F}">
    <text xml:space="preserve">O número 1 neste campo quer dizer que tem linha preenchida inicando serviço. Quano 1 tem preenchido, quando zero não tem nada.
</text>
  </threadedComment>
  <threadedComment ref="C220" dT="2023-07-20T17:36:38.00" personId="{301C5B3F-6FC0-4F84-AF85-634639713B45}" id="{CF69303F-6102-47AB-B27C-C8FE0E2478C3}">
    <text xml:space="preserve">O número 1 neste campo quer dizer que tem linha preenchida inicando serviço. Quano 1 tem preenchido, quando zero não tem nada.
</text>
  </threadedComment>
  <threadedComment ref="C221" dT="2023-07-20T17:36:38.00" personId="{301C5B3F-6FC0-4F84-AF85-634639713B45}" id="{E0FFE93A-F2D4-457D-B067-6530D550876C}">
    <text xml:space="preserve">O número 1 neste campo quer dizer que tem linha preenchida inicando serviço. Quano 1 tem preenchido, quando zero não tem nada.
</text>
  </threadedComment>
  <threadedComment ref="C222" dT="2023-07-20T17:36:38.00" personId="{301C5B3F-6FC0-4F84-AF85-634639713B45}" id="{AA1DB995-8BA6-4358-B163-FCBD788E2AEB}">
    <text xml:space="preserve">O número 1 neste campo quer dizer que tem linha preenchida inicando serviço. Quano 1 tem preenchido, quando zero não tem nada.
</text>
  </threadedComment>
  <threadedComment ref="C223" dT="2023-07-20T17:36:38.00" personId="{301C5B3F-6FC0-4F84-AF85-634639713B45}" id="{ADEFE466-F2ED-4A60-8713-81D4C62B9A4A}">
    <text xml:space="preserve">O número 1 neste campo quer dizer que tem linha preenchida inicando serviço. Quano 1 tem preenchido, quando zero não tem nada.
</text>
  </threadedComment>
  <threadedComment ref="C224" dT="2023-07-20T17:36:38.00" personId="{301C5B3F-6FC0-4F84-AF85-634639713B45}" id="{6045DCCA-99D6-4F93-8A90-F005955B1C66}">
    <text xml:space="preserve">O número 1 neste campo quer dizer que tem linha preenchida inicando serviço. Quano 1 tem preenchido, quando zero não tem nada.
</text>
  </threadedComment>
  <threadedComment ref="C225" dT="2023-07-20T17:36:38.00" personId="{301C5B3F-6FC0-4F84-AF85-634639713B45}" id="{3734748A-C240-402D-8373-D6211E09EF6E}">
    <text xml:space="preserve">O número 1 neste campo quer dizer que tem linha preenchida inicando serviço. Quano 1 tem preenchido, quando zero não tem nada.
</text>
  </threadedComment>
  <threadedComment ref="C226" dT="2023-07-20T17:36:38.00" personId="{301C5B3F-6FC0-4F84-AF85-634639713B45}" id="{0D5B9E7F-172F-41A9-A742-63EAECF6773B}">
    <text xml:space="preserve">O número 1 neste campo quer dizer que tem linha preenchida inicando serviço. Quano 1 tem preenchido, quando zero não tem nada.
</text>
  </threadedComment>
  <threadedComment ref="C227" dT="2023-07-20T17:36:38.00" personId="{301C5B3F-6FC0-4F84-AF85-634639713B45}" id="{1F6E93C8-C546-404D-82B5-CD2D141D8EC6}">
    <text xml:space="preserve">O número 1 neste campo quer dizer que tem linha preenchida inicando serviço. Quano 1 tem preenchido, quando zero não tem nada.
</text>
  </threadedComment>
  <threadedComment ref="C228" dT="2023-07-20T17:36:38.00" personId="{301C5B3F-6FC0-4F84-AF85-634639713B45}" id="{5C7F3A2A-F8D5-40AB-8452-4B1EB036D32A}">
    <text xml:space="preserve">O número 1 neste campo quer dizer que tem linha preenchida inicando serviço. Quano 1 tem preenchido, quando zero não tem nada.
</text>
  </threadedComment>
  <threadedComment ref="C229" dT="2023-07-20T17:36:38.00" personId="{301C5B3F-6FC0-4F84-AF85-634639713B45}" id="{9CF4A7B6-92DF-45D5-B4C8-273EF5180DC5}">
    <text xml:space="preserve">O número 1 neste campo quer dizer que tem linha preenchida inicando serviço. Quano 1 tem preenchido, quando zero não tem nada.
</text>
  </threadedComment>
  <threadedComment ref="C230" dT="2023-07-20T17:36:38.00" personId="{301C5B3F-6FC0-4F84-AF85-634639713B45}" id="{11D93FFB-1633-4CE1-A279-6D8438F815E1}">
    <text xml:space="preserve">O número 1 neste campo quer dizer que tem linha preenchida inicando serviço. Quano 1 tem preenchido, quando zero não tem nada.
</text>
  </threadedComment>
  <threadedComment ref="C231" dT="2023-07-20T17:36:38.00" personId="{301C5B3F-6FC0-4F84-AF85-634639713B45}" id="{30E43D2B-D8F9-499E-8910-74C1CDAC7B6F}">
    <text xml:space="preserve">O número 1 neste campo quer dizer que tem linha preenchida inicando serviço. Quano 1 tem preenchido, quando zero não tem nada.
</text>
  </threadedComment>
  <threadedComment ref="C232" dT="2023-07-20T17:36:38.00" personId="{301C5B3F-6FC0-4F84-AF85-634639713B45}" id="{B7136D2E-9DD9-43DF-9212-9F5B6F9BB8FD}">
    <text xml:space="preserve">O número 1 neste campo quer dizer que tem linha preenchida inicando serviço. Quano 1 tem preenchido, quando zero não tem nada.
</text>
  </threadedComment>
  <threadedComment ref="C233" dT="2023-07-20T17:36:38.00" personId="{301C5B3F-6FC0-4F84-AF85-634639713B45}" id="{ADBE8120-2ACF-466E-8AC7-D9A661572677}">
    <text xml:space="preserve">O número 1 neste campo quer dizer que tem linha preenchida inicando serviço. Quano 1 tem preenchido, quando zero não tem nada.
</text>
  </threadedComment>
  <threadedComment ref="C234" dT="2023-07-20T17:36:38.00" personId="{301C5B3F-6FC0-4F84-AF85-634639713B45}" id="{5B20417E-1B75-4B45-BDE4-6360E9996F4A}">
    <text xml:space="preserve">O número 1 neste campo quer dizer que tem linha preenchida inicando serviço. Quano 1 tem preenchido, quando zero não tem nada.
</text>
  </threadedComment>
  <threadedComment ref="C235" dT="2023-07-20T17:36:38.00" personId="{301C5B3F-6FC0-4F84-AF85-634639713B45}" id="{AAFB68F7-A989-4012-9DF7-3A04141075AA}">
    <text xml:space="preserve">O número 1 neste campo quer dizer que tem linha preenchida inicando serviço. Quano 1 tem preenchido, quando zero não tem nada.
</text>
  </threadedComment>
  <threadedComment ref="C236" dT="2023-07-20T17:36:38.00" personId="{301C5B3F-6FC0-4F84-AF85-634639713B45}" id="{213001B4-58E6-47C1-85AB-6F3D827E6B95}">
    <text xml:space="preserve">O número 1 neste campo quer dizer que tem linha preenchida inicando serviço. Quano 1 tem preenchido, quando zero não tem nada.
</text>
  </threadedComment>
  <threadedComment ref="C237" dT="2023-07-20T17:36:38.00" personId="{301C5B3F-6FC0-4F84-AF85-634639713B45}" id="{BC66C154-C172-460E-9223-FBCCC7463C4F}">
    <text xml:space="preserve">O número 1 neste campo quer dizer que tem linha preenchida inicando serviço. Quano 1 tem preenchido, quando zero não tem nada.
</text>
  </threadedComment>
  <threadedComment ref="C238" dT="2023-07-20T17:36:38.00" personId="{301C5B3F-6FC0-4F84-AF85-634639713B45}" id="{66F95A0A-3219-4580-86A2-C72A4286F6F9}">
    <text xml:space="preserve">O número 1 neste campo quer dizer que tem linha preenchida inicando serviço. Quano 1 tem preenchido, quando zero não tem nada.
</text>
  </threadedComment>
  <threadedComment ref="C239" dT="2023-07-20T17:36:38.00" personId="{301C5B3F-6FC0-4F84-AF85-634639713B45}" id="{A429F975-D70D-44F9-BB7F-BBC8A8B60A10}">
    <text xml:space="preserve">O número 1 neste campo quer dizer que tem linha preenchida inicando serviço. Quano 1 tem preenchido, quando zero não tem nada.
</text>
  </threadedComment>
  <threadedComment ref="C240" dT="2023-07-20T17:36:38.00" personId="{301C5B3F-6FC0-4F84-AF85-634639713B45}" id="{DD6AC39F-2019-491F-8BF2-55213EC56953}">
    <text xml:space="preserve">O número 1 neste campo quer dizer que tem linha preenchida inicando serviço. Quano 1 tem preenchido, quando zero não tem nada.
</text>
  </threadedComment>
  <threadedComment ref="C241" dT="2023-07-20T17:36:38.00" personId="{301C5B3F-6FC0-4F84-AF85-634639713B45}" id="{1F9C2AF4-9154-494F-B564-3A0E87363D7F}">
    <text xml:space="preserve">O número 1 neste campo quer dizer que tem linha preenchida inicando serviço. Quano 1 tem preenchido, quando zero não tem nada.
</text>
  </threadedComment>
  <threadedComment ref="C242" dT="2023-07-20T17:36:38.00" personId="{301C5B3F-6FC0-4F84-AF85-634639713B45}" id="{C6EB993C-D52A-4FAA-B02D-AD728A1E2B80}">
    <text xml:space="preserve">O número 1 neste campo quer dizer que tem linha preenchida inicando serviço. Quano 1 tem preenchido, quando zero não tem nada.
</text>
  </threadedComment>
  <threadedComment ref="C243" dT="2023-07-20T17:36:38.00" personId="{301C5B3F-6FC0-4F84-AF85-634639713B45}" id="{8FA89C0D-D4BB-4BD5-951A-4DF76CD6B9BC}">
    <text xml:space="preserve">O número 1 neste campo quer dizer que tem linha preenchida inicando serviço. Quano 1 tem preenchido, quando zero não tem nada.
</text>
  </threadedComment>
  <threadedComment ref="C244" dT="2023-07-20T17:36:38.00" personId="{301C5B3F-6FC0-4F84-AF85-634639713B45}" id="{7950E92A-DD24-4014-91C7-DCD9677C47EC}">
    <text xml:space="preserve">O número 1 neste campo quer dizer que tem linha preenchida inicando serviço. Quano 1 tem preenchido, quando zero não tem nada.
</text>
  </threadedComment>
  <threadedComment ref="C245" dT="2023-07-20T17:36:38.00" personId="{301C5B3F-6FC0-4F84-AF85-634639713B45}" id="{53170086-D677-42E2-860E-E4136D2DBC6C}">
    <text xml:space="preserve">O número 1 neste campo quer dizer que tem linha preenchida inicando serviço. Quano 1 tem preenchido, quando zero não tem nada.
</text>
  </threadedComment>
  <threadedComment ref="C246" dT="2023-07-20T17:36:38.00" personId="{301C5B3F-6FC0-4F84-AF85-634639713B45}" id="{6CDABD35-C02B-4BC6-84B6-539AA273D5EF}">
    <text xml:space="preserve">O número 1 neste campo quer dizer que tem linha preenchida inicando serviço. Quano 1 tem preenchido, quando zero não tem nada.
</text>
  </threadedComment>
  <threadedComment ref="C247" dT="2023-07-20T17:36:38.00" personId="{301C5B3F-6FC0-4F84-AF85-634639713B45}" id="{BBAE3248-02C2-4E27-A48E-7202898B4800}">
    <text xml:space="preserve">O número 1 neste campo quer dizer que tem linha preenchida inicando serviço. Quano 1 tem preenchido, quando zero não tem nada.
</text>
  </threadedComment>
  <threadedComment ref="C248" dT="2023-07-20T17:36:38.00" personId="{301C5B3F-6FC0-4F84-AF85-634639713B45}" id="{D35A37C2-FCE9-4C03-96CE-1517175FAEE3}">
    <text xml:space="preserve">O número 1 neste campo quer dizer que tem linha preenchida inicando serviço. Quano 1 tem preenchido, quando zero não tem nada.
</text>
  </threadedComment>
  <threadedComment ref="C249" dT="2023-07-20T17:36:38.00" personId="{301C5B3F-6FC0-4F84-AF85-634639713B45}" id="{DD842D11-344F-4D48-8299-D9A204713A23}">
    <text xml:space="preserve">O número 1 neste campo quer dizer que tem linha preenchida inicando serviço. Quano 1 tem preenchido, quando zero não tem nada.
</text>
  </threadedComment>
  <threadedComment ref="C250" dT="2023-07-20T17:36:38.00" personId="{301C5B3F-6FC0-4F84-AF85-634639713B45}" id="{7398D786-99F8-41A6-A765-2BAD61BBC906}">
    <text xml:space="preserve">O número 1 neste campo quer dizer que tem linha preenchida inicando serviço. Quano 1 tem preenchido, quando zero não tem nada.
</text>
  </threadedComment>
  <threadedComment ref="C251" dT="2023-07-20T17:36:38.00" personId="{301C5B3F-6FC0-4F84-AF85-634639713B45}" id="{DB8A9B3B-1095-4ED2-BA89-9D5144E3282F}">
    <text xml:space="preserve">O número 1 neste campo quer dizer que tem linha preenchida inicando serviço. Quano 1 tem preenchido, quando zero não tem nada.
</text>
  </threadedComment>
  <threadedComment ref="C252" dT="2023-07-20T17:36:38.00" personId="{301C5B3F-6FC0-4F84-AF85-634639713B45}" id="{82462353-5037-4A71-9A67-AC329260C832}">
    <text xml:space="preserve">O número 1 neste campo quer dizer que tem linha preenchida inicando serviço. Quano 1 tem preenchido, quando zero não tem nada.
</text>
  </threadedComment>
  <threadedComment ref="C253" dT="2023-07-20T17:36:38.00" personId="{301C5B3F-6FC0-4F84-AF85-634639713B45}" id="{4697E0A4-8B0C-4E89-AB1C-E494DFF3472F}">
    <text xml:space="preserve">O número 1 neste campo quer dizer que tem linha preenchida inicando serviço. Quano 1 tem preenchido, quando zero não tem nada.
</text>
  </threadedComment>
  <threadedComment ref="C254" dT="2023-07-20T17:36:38.00" personId="{301C5B3F-6FC0-4F84-AF85-634639713B45}" id="{6EC26414-7527-426B-B329-F18413969447}">
    <text xml:space="preserve">O número 1 neste campo quer dizer que tem linha preenchida inicando serviço. Quano 1 tem preenchido, quando zero não tem nada.
</text>
  </threadedComment>
  <threadedComment ref="C255" dT="2023-07-20T17:36:38.00" personId="{301C5B3F-6FC0-4F84-AF85-634639713B45}" id="{5068AD0F-2F7C-4CC6-A91A-7D27C8D560E8}">
    <text xml:space="preserve">O número 1 neste campo quer dizer que tem linha preenchida inicando serviço. Quano 1 tem preenchido, quando zero não tem nada.
</text>
  </threadedComment>
  <threadedComment ref="C256" dT="2023-07-20T17:36:38.00" personId="{301C5B3F-6FC0-4F84-AF85-634639713B45}" id="{50055392-50BC-4719-8D73-22AEC33D8496}">
    <text xml:space="preserve">O número 1 neste campo quer dizer que tem linha preenchida inicando serviço. Quano 1 tem preenchido, quando zero não tem nada.
</text>
  </threadedComment>
  <threadedComment ref="C257" dT="2023-07-20T17:36:38.00" personId="{301C5B3F-6FC0-4F84-AF85-634639713B45}" id="{390C4871-52EB-4A57-B039-4D163B73AC01}">
    <text xml:space="preserve">O número 1 neste campo quer dizer que tem linha preenchida inicando serviço. Quano 1 tem preenchido, quando zero não tem nada.
</text>
  </threadedComment>
  <threadedComment ref="C258" dT="2023-07-20T17:36:38.00" personId="{301C5B3F-6FC0-4F84-AF85-634639713B45}" id="{014E6B00-F04E-4EFE-B958-C3FE4AC18B1E}">
    <text xml:space="preserve">O número 1 neste campo quer dizer que tem linha preenchida inicando serviço. Quano 1 tem preenchido, quando zero não tem nada.
</text>
  </threadedComment>
  <threadedComment ref="C259" dT="2023-07-20T17:36:38.00" personId="{301C5B3F-6FC0-4F84-AF85-634639713B45}" id="{9BA58A65-AD60-46FD-B7D3-AC572E6FBDF1}">
    <text xml:space="preserve">O número 1 neste campo quer dizer que tem linha preenchida inicando serviço. Quano 1 tem preenchido, quando zero não tem nada.
</text>
  </threadedComment>
  <threadedComment ref="C260" dT="2023-07-20T17:36:38.00" personId="{301C5B3F-6FC0-4F84-AF85-634639713B45}" id="{81B515B6-A98D-46BE-A552-FBF9FE04F474}">
    <text xml:space="preserve">O número 1 neste campo quer dizer que tem linha preenchida inicando serviço. Quano 1 tem preenchido, quando zero não tem nada.
</text>
  </threadedComment>
  <threadedComment ref="C261" dT="2023-07-20T17:36:38.00" personId="{301C5B3F-6FC0-4F84-AF85-634639713B45}" id="{36DA9FC7-7240-4684-9344-0A160AFB5ADE}">
    <text xml:space="preserve">O número 1 neste campo quer dizer que tem linha preenchida inicando serviço. Quano 1 tem preenchido, quando zero não tem nada.
</text>
  </threadedComment>
  <threadedComment ref="C262" dT="2023-07-20T17:36:38.00" personId="{301C5B3F-6FC0-4F84-AF85-634639713B45}" id="{0E0A776C-280B-401E-BC6A-8F309C5A4539}">
    <text xml:space="preserve">O número 1 neste campo quer dizer que tem linha preenchida inicando serviço. Quano 1 tem preenchido, quando zero não tem nada.
</text>
  </threadedComment>
  <threadedComment ref="C263" dT="2023-07-20T17:36:38.00" personId="{301C5B3F-6FC0-4F84-AF85-634639713B45}" id="{DE5A84F0-0084-4836-A573-8819B93F3313}">
    <text xml:space="preserve">O número 1 neste campo quer dizer que tem linha preenchida inicando serviço. Quano 1 tem preenchido, quando zero não tem nada.
</text>
  </threadedComment>
  <threadedComment ref="C264" dT="2023-07-20T17:36:38.00" personId="{301C5B3F-6FC0-4F84-AF85-634639713B45}" id="{1CAC1BDA-5E0A-4D0F-BB26-6040A429A876}">
    <text xml:space="preserve">O número 1 neste campo quer dizer que tem linha preenchida inicando serviço. Quano 1 tem preenchido, quando zero não tem nada.
</text>
  </threadedComment>
  <threadedComment ref="C265" dT="2023-07-20T17:36:38.00" personId="{301C5B3F-6FC0-4F84-AF85-634639713B45}" id="{91F663EF-2E90-405A-A132-F8983157FA17}">
    <text xml:space="preserve">O número 1 neste campo quer dizer que tem linha preenchida inicando serviço. Quano 1 tem preenchido, quando zero não tem nada.
</text>
  </threadedComment>
  <threadedComment ref="C266" dT="2023-07-20T17:36:38.00" personId="{301C5B3F-6FC0-4F84-AF85-634639713B45}" id="{C52D627A-4213-4C4A-A724-D674BB430DE2}">
    <text xml:space="preserve">O número 1 neste campo quer dizer que tem linha preenchida inicando serviço. Quano 1 tem preenchido, quando zero não tem nada.
</text>
  </threadedComment>
  <threadedComment ref="C267" dT="2023-07-20T17:36:38.00" personId="{301C5B3F-6FC0-4F84-AF85-634639713B45}" id="{3DB8A1D6-FA6E-4836-B796-E025E4676141}">
    <text xml:space="preserve">O número 1 neste campo quer dizer que tem linha preenchida inicando serviço. Quano 1 tem preenchido, quando zero não tem nada.
</text>
  </threadedComment>
  <threadedComment ref="C268" dT="2023-07-20T17:36:38.00" personId="{301C5B3F-6FC0-4F84-AF85-634639713B45}" id="{C9AC0499-0B59-4CFF-8F5E-E07442B9E325}">
    <text xml:space="preserve">O número 1 neste campo quer dizer que tem linha preenchida inicando serviço. Quano 1 tem preenchido, quando zero não tem nada.
</text>
  </threadedComment>
  <threadedComment ref="C269" dT="2023-07-20T17:36:38.00" personId="{301C5B3F-6FC0-4F84-AF85-634639713B45}" id="{EA0AA691-7981-4927-B84F-5DCD8CEF7EA6}">
    <text xml:space="preserve">O número 1 neste campo quer dizer que tem linha preenchida inicando serviço. Quano 1 tem preenchido, quando zero não tem nada.
</text>
  </threadedComment>
  <threadedComment ref="C270" dT="2023-07-20T17:36:38.00" personId="{301C5B3F-6FC0-4F84-AF85-634639713B45}" id="{CB466B53-237D-4188-8C83-BA7CE1ACCC85}">
    <text xml:space="preserve">O número 1 neste campo quer dizer que tem linha preenchida inicando serviço. Quano 1 tem preenchido, quando zero não tem nada.
</text>
  </threadedComment>
  <threadedComment ref="C271" dT="2023-07-20T17:36:38.00" personId="{301C5B3F-6FC0-4F84-AF85-634639713B45}" id="{22782484-25AE-400F-B0C9-85FCDC169A7D}">
    <text xml:space="preserve">O número 1 neste campo quer dizer que tem linha preenchida inicando serviço. Quano 1 tem preenchido, quando zero não tem nada.
</text>
  </threadedComment>
  <threadedComment ref="AE272" dT="2023-07-26T19:07:57.97" personId="{301C5B3F-6FC0-4F84-AF85-634639713B45}" id="{1FC3D40C-BCAB-4A45-8D32-23C9733BAF7F}">
    <text xml:space="preserve">FOI COLOCADO NA FORMULA O SOMATÓRIO DO PÓS 26 E DEPOIS O SOMATÓRIO DOS OUTROS ANOS
</text>
  </threadedComment>
  <threadedComment ref="BB272" dT="2023-07-26T19:07:57.97" personId="{301C5B3F-6FC0-4F84-AF85-634639713B45}" id="{760362F5-3276-494C-9B3C-5F226078CB62}">
    <text xml:space="preserve">FOI COLOCADO NA FORMULA O SOMATÓRIO DO PÓS 26 E DEPOIS O SOMATÓRIO DOS OUTROS ANOS
</text>
  </threadedComment>
  <threadedComment ref="BY272" dT="2023-07-26T19:07:57.97" personId="{301C5B3F-6FC0-4F84-AF85-634639713B45}" id="{D2EFE748-E159-4041-AF02-B299E4F3D335}">
    <text xml:space="preserve">FOI COLOCADO NA FORMULA O SOMATÓRIO DO PÓS 26 E DEPOIS O SOMATÓRIO DOS OUTROS ANOS
</text>
  </threadedComment>
  <threadedComment ref="CV272" dT="2023-07-26T19:07:57.97" personId="{301C5B3F-6FC0-4F84-AF85-634639713B45}" id="{E78252DE-4A15-4994-93DF-EF1A359582CA}">
    <text xml:space="preserve">FOI COLOCADO NA FORMULA O SOMATÓRIO DO PÓS 26 E DEPOIS O SOMATÓRIO DOS OUTROS ANOS
</text>
  </threadedComment>
  <threadedComment ref="DS272" dT="2023-07-26T19:07:57.97" personId="{301C5B3F-6FC0-4F84-AF85-634639713B45}" id="{9D703E7F-00B8-479D-BF7C-054B95B9D73D}">
    <text xml:space="preserve">FOI COLOCADO NA FORMULA O SOMATÓRIO DO PÓS 26 E DEPOIS O SOMATÓRIO DOS OUTROS ANOS
</text>
  </threadedComment>
  <threadedComment ref="EP272" dT="2023-07-26T19:07:57.97" personId="{301C5B3F-6FC0-4F84-AF85-634639713B45}" id="{7A31241B-0496-43E4-95F5-7054588C653F}">
    <text xml:space="preserve">FOI COLOCADO NA FORMULA O SOMATÓRIO DO PÓS 26 E DEPOIS O SOMATÓRIO DOS OUTROS ANOS
</text>
  </threadedComment>
  <threadedComment ref="C274" dT="2023-07-20T17:36:38.00" personId="{301C5B3F-6FC0-4F84-AF85-634639713B45}" id="{C8105D65-1CBE-4E88-87AF-A9E7B933B6A8}">
    <text xml:space="preserve">O número 1 neste campo quer dizer que tem linha preenchida inicando serviço. Quano 1 tem preenchido, quando zero não tem nada.
</text>
  </threadedComment>
  <threadedComment ref="C275" dT="2023-07-20T17:36:38.00" personId="{301C5B3F-6FC0-4F84-AF85-634639713B45}" id="{E502C1E0-3EC4-46F5-8B3C-446A81D41F45}">
    <text xml:space="preserve">O número 1 neste campo quer dizer que tem linha preenchida inicando serviço. Quano 1 tem preenchido, quando zero não tem nada.
</text>
  </threadedComment>
  <threadedComment ref="C276" dT="2023-07-20T17:36:38.00" personId="{301C5B3F-6FC0-4F84-AF85-634639713B45}" id="{EFCB2C5F-97FC-4CC4-A6A0-DA4F3D02C117}">
    <text xml:space="preserve">O número 1 neste campo quer dizer que tem linha preenchida inicando serviço. Quano 1 tem preenchido, quando zero não tem nada.
</text>
  </threadedComment>
  <threadedComment ref="C277" dT="2023-07-20T17:36:38.00" personId="{301C5B3F-6FC0-4F84-AF85-634639713B45}" id="{557BE447-83A6-4DC7-B137-5EAF8DA66AC3}">
    <text xml:space="preserve">O número 1 neste campo quer dizer que tem linha preenchida inicando serviço. Quano 1 tem preenchido, quando zero não tem nada.
</text>
  </threadedComment>
  <threadedComment ref="C278" dT="2023-07-20T17:36:38.00" personId="{301C5B3F-6FC0-4F84-AF85-634639713B45}" id="{0400CC73-BEAF-47F9-85F9-523D5ECF3B2B}">
    <text xml:space="preserve">O número 1 neste campo quer dizer que tem linha preenchida inicando serviço. Quano 1 tem preenchido, quando zero não tem nada.
</text>
  </threadedComment>
  <threadedComment ref="C279" dT="2023-07-20T17:36:38.00" personId="{301C5B3F-6FC0-4F84-AF85-634639713B45}" id="{FF12F8C8-8A66-428A-A773-801014439B2E}">
    <text xml:space="preserve">O número 1 neste campo quer dizer que tem linha preenchida inicando serviço. Quano 1 tem preenchido, quando zero não tem nada.
</text>
  </threadedComment>
  <threadedComment ref="C280" dT="2023-07-20T17:36:38.00" personId="{301C5B3F-6FC0-4F84-AF85-634639713B45}" id="{3278D7A9-78DB-47B0-9474-A26FFE633E73}">
    <text xml:space="preserve">O número 1 neste campo quer dizer que tem linha preenchida inicando serviço. Quano 1 tem preenchido, quando zero não tem nada.
</text>
  </threadedComment>
  <threadedComment ref="C281" dT="2023-07-20T17:36:38.00" personId="{301C5B3F-6FC0-4F84-AF85-634639713B45}" id="{81FF9CE3-9B7D-409E-8E41-4ECC30813847}">
    <text xml:space="preserve">O número 1 neste campo quer dizer que tem linha preenchida inicando serviço. Quano 1 tem preenchido, quando zero não tem nada.
</text>
  </threadedComment>
  <threadedComment ref="C283" dT="2023-07-20T17:36:38.00" personId="{301C5B3F-6FC0-4F84-AF85-634639713B45}" id="{40064C8D-B99D-45FD-BAC0-DF6EDD82FB5A}">
    <text xml:space="preserve">O número 1 neste campo quer dizer que tem linha preenchida inicando serviço. Quano 1 tem preenchido, quando zero não tem nada.
</text>
  </threadedComment>
  <threadedComment ref="C284" dT="2023-07-20T17:36:38.00" personId="{301C5B3F-6FC0-4F84-AF85-634639713B45}" id="{00C35ACA-E4AD-4715-9149-F646731D8002}">
    <text xml:space="preserve">O número 1 neste campo quer dizer que tem linha preenchida inicando serviço. Quano 1 tem preenchido, quando zero não tem nada.
</text>
  </threadedComment>
  <threadedComment ref="C285" dT="2023-07-20T17:36:38.00" personId="{301C5B3F-6FC0-4F84-AF85-634639713B45}" id="{0C0B3A0A-C1C6-429C-AB2D-440FA522B28D}">
    <text xml:space="preserve">O número 1 neste campo quer dizer que tem linha preenchida inicando serviço. Quano 1 tem preenchido, quando zero não tem nada.
</text>
  </threadedComment>
  <threadedComment ref="C286" dT="2023-07-20T17:36:38.00" personId="{301C5B3F-6FC0-4F84-AF85-634639713B45}" id="{39487858-54FF-407F-8ED5-9E5749C2DBBE}">
    <text xml:space="preserve">O número 1 neste campo quer dizer que tem linha preenchida inicando serviço. Quano 1 tem preenchido, quando zero não tem nada.
</text>
  </threadedComment>
  <threadedComment ref="C287" dT="2023-07-20T17:36:38.00" personId="{301C5B3F-6FC0-4F84-AF85-634639713B45}" id="{0AEF2DCF-0851-46D9-BD83-56D3E3CCC32D}">
    <text xml:space="preserve">O número 1 neste campo quer dizer que tem linha preenchida inicando serviço. Quano 1 tem preenchido, quando zero não tem nada.
</text>
  </threadedComment>
  <threadedComment ref="C289" dT="2023-07-20T17:36:38.00" personId="{301C5B3F-6FC0-4F84-AF85-634639713B45}" id="{9D07DB65-3026-4195-B119-72216C32B38E}">
    <text xml:space="preserve">O número 1 neste campo quer dizer que tem linha preenchida inicando serviço. Quano 1 tem preenchido, quando zero não tem nada.
</text>
  </threadedComment>
  <threadedComment ref="C290" dT="2023-07-20T17:36:38.00" personId="{301C5B3F-6FC0-4F84-AF85-634639713B45}" id="{F22FA1D0-61BE-46A2-A6D7-4CFBC69C9A17}">
    <text xml:space="preserve">O número 1 neste campo quer dizer que tem linha preenchida inicando serviço. Quano 1 tem preenchido, quando zero não tem nada.
</text>
  </threadedComment>
  <threadedComment ref="AE291" dT="2023-07-26T19:07:57.97" personId="{301C5B3F-6FC0-4F84-AF85-634639713B45}" id="{D466A087-3CAB-4E50-BF27-D436777B5DF3}">
    <text xml:space="preserve">FOI COLOCADO NA FORMULA O SOMATÓRIO DO PÓS 26 E DEPOIS O SOMATÓRIO DOS OUTROS ANOS
</text>
  </threadedComment>
  <threadedComment ref="BB291" dT="2023-07-26T19:07:57.97" personId="{301C5B3F-6FC0-4F84-AF85-634639713B45}" id="{DF9A3FDE-1AC4-4ED3-B165-4D4B8A064050}">
    <text xml:space="preserve">FOI COLOCADO NA FORMULA O SOMATÓRIO DO PÓS 26 E DEPOIS O SOMATÓRIO DOS OUTROS ANOS
</text>
  </threadedComment>
  <threadedComment ref="BY291" dT="2023-07-26T19:07:57.97" personId="{301C5B3F-6FC0-4F84-AF85-634639713B45}" id="{6B24AAEB-FDBE-4EFE-845F-7AB924F377EB}">
    <text xml:space="preserve">FOI COLOCADO NA FORMULA O SOMATÓRIO DO PÓS 26 E DEPOIS O SOMATÓRIO DOS OUTROS ANOS
</text>
  </threadedComment>
  <threadedComment ref="CV291" dT="2023-07-26T19:07:57.97" personId="{301C5B3F-6FC0-4F84-AF85-634639713B45}" id="{78AF83A5-38F4-4968-9C67-E0E4DD84D2DA}">
    <text xml:space="preserve">FOI COLOCADO NA FORMULA O SOMATÓRIO DO PÓS 26 E DEPOIS O SOMATÓRIO DOS OUTROS ANOS
</text>
  </threadedComment>
  <threadedComment ref="DS291" dT="2023-07-26T19:07:57.97" personId="{301C5B3F-6FC0-4F84-AF85-634639713B45}" id="{188992D7-0AAA-42B8-A697-11AF081562A5}">
    <text xml:space="preserve">FOI COLOCADO NA FORMULA O SOMATÓRIO DO PÓS 26 E DEPOIS O SOMATÓRIO DOS OUTROS ANOS
</text>
  </threadedComment>
  <threadedComment ref="EP291" dT="2023-07-26T19:07:57.97" personId="{301C5B3F-6FC0-4F84-AF85-634639713B45}" id="{01F3B5FD-026B-4544-B541-A7CD426909D4}">
    <text xml:space="preserve">FOI COLOCADO NA FORMULA O SOMATÓRIO DO PÓS 26 E DEPOIS O SOMATÓRIO DOS OUTROS ANOS
</text>
  </threadedComment>
  <threadedComment ref="C293" dT="2023-07-20T17:36:38.00" personId="{301C5B3F-6FC0-4F84-AF85-634639713B45}" id="{13B76021-9A35-469B-ADCE-00C3FB956B83}">
    <text xml:space="preserve">O número 1 neste campo quer dizer que tem linha preenchida inicando serviço. Quano 1 tem preenchido, quando zero não tem nada.
</text>
  </threadedComment>
  <threadedComment ref="C294" dT="2023-07-20T17:36:38.00" personId="{301C5B3F-6FC0-4F84-AF85-634639713B45}" id="{E9B931EA-077E-4A5E-BEAF-6725B02F9ECF}">
    <text xml:space="preserve">O número 1 neste campo quer dizer que tem linha preenchida inicando serviço. Quano 1 tem preenchido, quando zero não tem nada.
</text>
  </threadedComment>
  <threadedComment ref="C295" dT="2023-07-20T17:36:38.00" personId="{301C5B3F-6FC0-4F84-AF85-634639713B45}" id="{44BCE8A7-1410-4AB8-87D8-0B2B6E4554F0}">
    <text xml:space="preserve">O número 1 neste campo quer dizer que tem linha preenchida inicando serviço. Quano 1 tem preenchido, quando zero não tem nada.
</text>
  </threadedComment>
  <threadedComment ref="C296" dT="2023-07-20T17:36:38.00" personId="{301C5B3F-6FC0-4F84-AF85-634639713B45}" id="{3CD101AC-22A5-402C-92C4-73E6F1698C7D}">
    <text xml:space="preserve">O número 1 neste campo quer dizer que tem linha preenchida inicando serviço. Quano 1 tem preenchido, quando zero não tem nada.
</text>
  </threadedComment>
  <threadedComment ref="C297" dT="2023-07-20T17:36:38.00" personId="{301C5B3F-6FC0-4F84-AF85-634639713B45}" id="{0B43ED64-85E6-4149-818A-D736FBF8D2BB}">
    <text xml:space="preserve">O número 1 neste campo quer dizer que tem linha preenchida inicando serviço. Quano 1 tem preenchido, quando zero não tem nada.
</text>
  </threadedComment>
  <threadedComment ref="C298" dT="2023-07-20T17:36:38.00" personId="{301C5B3F-6FC0-4F84-AF85-634639713B45}" id="{84CDE5D7-271A-464D-A07D-8AB8DAED55AD}">
    <text xml:space="preserve">O número 1 neste campo quer dizer que tem linha preenchida inicando serviço. Quano 1 tem preenchido, quando zero não tem nada.
</text>
  </threadedComment>
  <threadedComment ref="C299" dT="2023-07-20T17:36:38.00" personId="{301C5B3F-6FC0-4F84-AF85-634639713B45}" id="{EDC7B5A8-7BD9-4E10-84F0-4EF71309AFC1}">
    <text xml:space="preserve">O número 1 neste campo quer dizer que tem linha preenchida inicando serviço. Quano 1 tem preenchido, quando zero não tem nada.
</text>
  </threadedComment>
  <threadedComment ref="C300" dT="2023-07-20T17:36:38.00" personId="{301C5B3F-6FC0-4F84-AF85-634639713B45}" id="{04FFBE52-3BB8-4DA8-9DB3-4293CC496FE6}">
    <text xml:space="preserve">O número 1 neste campo quer dizer que tem linha preenchida inicando serviço. Quano 1 tem preenchido, quando zero não tem nada.
</text>
  </threadedComment>
  <threadedComment ref="C301" dT="2023-07-20T17:36:38.00" personId="{301C5B3F-6FC0-4F84-AF85-634639713B45}" id="{F07AF653-BA81-4173-963B-42A6C3CF76E1}">
    <text xml:space="preserve">O número 1 neste campo quer dizer que tem linha preenchida inicando serviço. Quano 1 tem preenchido, quando zero não tem nada.
</text>
  </threadedComment>
  <threadedComment ref="C302" dT="2023-07-20T17:36:38.00" personId="{301C5B3F-6FC0-4F84-AF85-634639713B45}" id="{CD316589-6CDE-46A1-BE69-8EC82DEC9A98}">
    <text xml:space="preserve">O número 1 neste campo quer dizer que tem linha preenchida inicando serviço. Quano 1 tem preenchido, quando zero não tem nada.
</text>
  </threadedComment>
  <threadedComment ref="C303" dT="2023-07-20T17:36:38.00" personId="{301C5B3F-6FC0-4F84-AF85-634639713B45}" id="{AC1518D9-9A8A-4FC0-A2BA-59A4DC01460B}">
    <text xml:space="preserve">O número 1 neste campo quer dizer que tem linha preenchida inicando serviço. Quano 1 tem preenchido, quando zero não tem nada.
</text>
  </threadedComment>
  <threadedComment ref="C304" dT="2023-07-20T17:36:38.00" personId="{301C5B3F-6FC0-4F84-AF85-634639713B45}" id="{7A1D16E2-84B3-4D7E-A87B-0B917C5CE0A4}">
    <text xml:space="preserve">O número 1 neste campo quer dizer que tem linha preenchida inicando serviço. Quano 1 tem preenchido, quando zero não tem nada.
</text>
  </threadedComment>
  <threadedComment ref="C305" dT="2023-07-20T17:36:38.00" personId="{301C5B3F-6FC0-4F84-AF85-634639713B45}" id="{FC0E0E1D-7FB7-4263-8FF0-FE93D2FBA239}">
    <text xml:space="preserve">O número 1 neste campo quer dizer que tem linha preenchida inicando serviço. Quano 1 tem preenchido, quando zero não tem nada.
</text>
  </threadedComment>
  <threadedComment ref="C306" dT="2023-07-20T17:36:38.00" personId="{301C5B3F-6FC0-4F84-AF85-634639713B45}" id="{2201820F-146E-4560-AD24-11F316A65C89}">
    <text xml:space="preserve">O número 1 neste campo quer dizer que tem linha preenchida inicando serviço. Quano 1 tem preenchido, quando zero não tem nada.
</text>
  </threadedComment>
  <threadedComment ref="C307" dT="2023-07-20T17:36:38.00" personId="{301C5B3F-6FC0-4F84-AF85-634639713B45}" id="{03B26BF9-D81B-4784-A61C-E2FC15A6339C}">
    <text xml:space="preserve">O número 1 neste campo quer dizer que tem linha preenchida inicando serviço. Quano 1 tem preenchido, quando zero não tem nada.
</text>
  </threadedComment>
  <threadedComment ref="C308" dT="2023-07-20T17:36:38.00" personId="{301C5B3F-6FC0-4F84-AF85-634639713B45}" id="{69134750-F211-4018-ABD0-D7A733588BD6}">
    <text xml:space="preserve">O número 1 neste campo quer dizer que tem linha preenchida inicando serviço. Quano 1 tem preenchido, quando zero não tem nada.
</text>
  </threadedComment>
  <threadedComment ref="C309" dT="2023-07-20T17:36:38.00" personId="{301C5B3F-6FC0-4F84-AF85-634639713B45}" id="{C610FA57-DCE9-4AC1-B2AA-BACA35BF0C3C}">
    <text xml:space="preserve">O número 1 neste campo quer dizer que tem linha preenchida inicando serviço. Quano 1 tem preenchido, quando zero não tem nada.
</text>
  </threadedComment>
  <threadedComment ref="C310" dT="2023-07-20T17:36:38.00" personId="{301C5B3F-6FC0-4F84-AF85-634639713B45}" id="{997138BD-DEF0-43E9-B032-517DE024756B}">
    <text xml:space="preserve">O número 1 neste campo quer dizer que tem linha preenchida inicando serviço. Quano 1 tem preenchido, quando zero não tem nada.
</text>
  </threadedComment>
  <threadedComment ref="C311" dT="2023-07-20T17:36:38.00" personId="{301C5B3F-6FC0-4F84-AF85-634639713B45}" id="{AACA24EA-D356-44FF-AED9-3EA504E6C334}">
    <text xml:space="preserve">O número 1 neste campo quer dizer que tem linha preenchida inicando serviço. Quano 1 tem preenchido, quando zero não tem nada.
</text>
  </threadedComment>
  <threadedComment ref="C312" dT="2023-07-20T17:36:38.00" personId="{301C5B3F-6FC0-4F84-AF85-634639713B45}" id="{DFDFA0A6-25CE-4C60-815E-B652A6BB6AD2}">
    <text xml:space="preserve">O número 1 neste campo quer dizer que tem linha preenchida inicando serviço. Quano 1 tem preenchido, quando zero não tem nada.
</text>
  </threadedComment>
  <threadedComment ref="C313" dT="2023-07-20T17:36:38.00" personId="{301C5B3F-6FC0-4F84-AF85-634639713B45}" id="{91BE3CB8-7214-4CD9-A235-B4562EA8D5F3}">
    <text xml:space="preserve">O número 1 neste campo quer dizer que tem linha preenchida inicando serviço. Quano 1 tem preenchido, quando zero não tem nada.
</text>
  </threadedComment>
  <threadedComment ref="C314" dT="2023-07-20T17:36:38.00" personId="{301C5B3F-6FC0-4F84-AF85-634639713B45}" id="{B20521BF-CC04-41E1-AD13-9816BF31CF38}">
    <text xml:space="preserve">O número 1 neste campo quer dizer que tem linha preenchida inicando serviço. Quano 1 tem preenchido, quando zero não tem nada.
</text>
  </threadedComment>
  <threadedComment ref="C315" dT="2023-07-20T17:36:38.00" personId="{301C5B3F-6FC0-4F84-AF85-634639713B45}" id="{02E87130-054F-4248-961D-0567D9CCE245}">
    <text xml:space="preserve">O número 1 neste campo quer dizer que tem linha preenchida inicando serviço. Quano 1 tem preenchido, quando zero não tem nada.
</text>
  </threadedComment>
  <threadedComment ref="C316" dT="2023-07-20T17:36:38.00" personId="{301C5B3F-6FC0-4F84-AF85-634639713B45}" id="{9F2953F2-80F8-4936-85B0-E9FBFD0A07C0}">
    <text xml:space="preserve">O número 1 neste campo quer dizer que tem linha preenchida inicando serviço. Quano 1 tem preenchido, quando zero não tem nada.
</text>
  </threadedComment>
  <threadedComment ref="C317" dT="2023-07-20T17:36:38.00" personId="{301C5B3F-6FC0-4F84-AF85-634639713B45}" id="{D5BE9578-D63F-472A-A4AA-A69EC857535E}">
    <text xml:space="preserve">O número 1 neste campo quer dizer que tem linha preenchida inicando serviço. Quano 1 tem preenchido, quando zero não tem nada.
</text>
  </threadedComment>
  <threadedComment ref="C318" dT="2023-07-20T17:36:38.00" personId="{301C5B3F-6FC0-4F84-AF85-634639713B45}" id="{5EDB9DC9-D19A-4555-8731-9E7F89C08519}">
    <text xml:space="preserve">O número 1 neste campo quer dizer que tem linha preenchida inicando serviço. Quano 1 tem preenchido, quando zero não tem nada.
</text>
  </threadedComment>
  <threadedComment ref="C319" dT="2023-07-20T17:36:38.00" personId="{301C5B3F-6FC0-4F84-AF85-634639713B45}" id="{EBD357D4-92B1-49CF-A4C2-EBCD3C1B1ABE}">
    <text xml:space="preserve">O número 1 neste campo quer dizer que tem linha preenchida inicando serviço. Quano 1 tem preenchido, quando zero não tem nada.
</text>
  </threadedComment>
  <threadedComment ref="C320" dT="2023-07-20T17:36:38.00" personId="{301C5B3F-6FC0-4F84-AF85-634639713B45}" id="{CE7F2A77-53A8-4894-B018-4AC2CA89ED59}">
    <text xml:space="preserve">O número 1 neste campo quer dizer que tem linha preenchida inicando serviço. Quano 1 tem preenchido, quando zero não tem nada.
</text>
  </threadedComment>
  <threadedComment ref="C321" dT="2023-07-20T17:36:38.00" personId="{301C5B3F-6FC0-4F84-AF85-634639713B45}" id="{A3EE3F74-0198-4581-9916-DEEEA435420A}">
    <text xml:space="preserve">O número 1 neste campo quer dizer que tem linha preenchida inicando serviço. Quano 1 tem preenchido, quando zero não tem nada.
</text>
  </threadedComment>
  <threadedComment ref="C322" dT="2023-07-20T17:36:38.00" personId="{301C5B3F-6FC0-4F84-AF85-634639713B45}" id="{E320D8FC-35D8-432B-82B0-CAF4B04E2CB3}">
    <text xml:space="preserve">O número 1 neste campo quer dizer que tem linha preenchida inicando serviço. Quano 1 tem preenchido, quando zero não tem nada.
</text>
  </threadedComment>
  <threadedComment ref="C323" dT="2023-07-20T17:36:38.00" personId="{301C5B3F-6FC0-4F84-AF85-634639713B45}" id="{6F61D763-B065-46BC-8E4D-6A813586C503}">
    <text xml:space="preserve">O número 1 neste campo quer dizer que tem linha preenchida inicando serviço. Quano 1 tem preenchido, quando zero não tem nada.
</text>
  </threadedComment>
  <threadedComment ref="C324" dT="2023-07-20T17:36:38.00" personId="{301C5B3F-6FC0-4F84-AF85-634639713B45}" id="{2B6C8CB1-DC35-4DE5-A88C-30150033E64C}">
    <text xml:space="preserve">O número 1 neste campo quer dizer que tem linha preenchida inicando serviço. Quano 1 tem preenchido, quando zero não tem nada.
</text>
  </threadedComment>
  <threadedComment ref="C325" dT="2023-07-20T17:36:38.00" personId="{301C5B3F-6FC0-4F84-AF85-634639713B45}" id="{8038D9FF-62A7-4C19-92CB-221D9BD593C0}">
    <text xml:space="preserve">O número 1 neste campo quer dizer que tem linha preenchida inicando serviço. Quano 1 tem preenchido, quando zero não tem nada.
</text>
  </threadedComment>
  <threadedComment ref="C326" dT="2023-07-20T17:36:38.00" personId="{301C5B3F-6FC0-4F84-AF85-634639713B45}" id="{8C497CCD-53D9-4E91-8C5B-BE0830B91952}">
    <text xml:space="preserve">O número 1 neste campo quer dizer que tem linha preenchida inicando serviço. Quano 1 tem preenchido, quando zero não tem nada.
</text>
  </threadedComment>
  <threadedComment ref="C327" dT="2023-07-20T17:36:38.00" personId="{301C5B3F-6FC0-4F84-AF85-634639713B45}" id="{ECC180AF-06EA-4A4A-B4F3-91FE7D8F5D4B}">
    <text xml:space="preserve">O número 1 neste campo quer dizer que tem linha preenchida inicando serviço. Quano 1 tem preenchido, quando zero não tem nada.
</text>
  </threadedComment>
  <threadedComment ref="C328" dT="2023-07-20T17:36:38.00" personId="{301C5B3F-6FC0-4F84-AF85-634639713B45}" id="{6C863315-DD05-4AEE-85BE-911EF11DF3E7}">
    <text xml:space="preserve">O número 1 neste campo quer dizer que tem linha preenchida inicando serviço. Quano 1 tem preenchido, quando zero não tem nada.
</text>
  </threadedComment>
  <threadedComment ref="C329" dT="2023-07-20T17:36:38.00" personId="{301C5B3F-6FC0-4F84-AF85-634639713B45}" id="{6AF65F9B-C1B2-4996-B1C4-5552712247E5}">
    <text xml:space="preserve">O número 1 neste campo quer dizer que tem linha preenchida inicando serviço. Quano 1 tem preenchido, quando zero não tem nada.
</text>
  </threadedComment>
  <threadedComment ref="C330" dT="2023-07-20T17:36:38.00" personId="{301C5B3F-6FC0-4F84-AF85-634639713B45}" id="{595C2C10-3A35-4B37-9E88-E583C98AA0F7}">
    <text xml:space="preserve">O número 1 neste campo quer dizer que tem linha preenchida inicando serviço. Quano 1 tem preenchido, quando zero não tem nada.
</text>
  </threadedComment>
  <threadedComment ref="C331" dT="2023-07-20T17:36:38.00" personId="{301C5B3F-6FC0-4F84-AF85-634639713B45}" id="{33222DC1-987D-4580-B7E6-DDD34610042B}">
    <text xml:space="preserve">O número 1 neste campo quer dizer que tem linha preenchida inicando serviço. Quano 1 tem preenchido, quando zero não tem nada.
</text>
  </threadedComment>
  <threadedComment ref="C332" dT="2023-07-20T17:36:38.00" personId="{301C5B3F-6FC0-4F84-AF85-634639713B45}" id="{765C0B1F-0BCC-433C-835F-D568FC152C76}">
    <text xml:space="preserve">O número 1 neste campo quer dizer que tem linha preenchida inicando serviço. Quano 1 tem preenchido, quando zero não tem nada.
</text>
  </threadedComment>
  <threadedComment ref="C333" dT="2023-07-20T17:36:38.00" personId="{301C5B3F-6FC0-4F84-AF85-634639713B45}" id="{8E4C4715-63D6-4755-9931-A4879B81ADD0}">
    <text xml:space="preserve">O número 1 neste campo quer dizer que tem linha preenchida inicando serviço. Quano 1 tem preenchido, quando zero não tem nada.
</text>
  </threadedComment>
  <threadedComment ref="C334" dT="2023-07-20T17:36:38.00" personId="{301C5B3F-6FC0-4F84-AF85-634639713B45}" id="{AD174D8B-339E-4290-AC01-25D1AB355BF3}">
    <text xml:space="preserve">O número 1 neste campo quer dizer que tem linha preenchida inicando serviço. Quano 1 tem preenchido, quando zero não tem nada.
</text>
  </threadedComment>
  <threadedComment ref="C335" dT="2023-07-20T17:36:38.00" personId="{301C5B3F-6FC0-4F84-AF85-634639713B45}" id="{80859332-8D63-48AE-80E2-C5C2544279AF}">
    <text xml:space="preserve">O número 1 neste campo quer dizer que tem linha preenchida inicando serviço. Quano 1 tem preenchido, quando zero não tem nada.
</text>
  </threadedComment>
  <threadedComment ref="C336" dT="2023-07-20T17:36:38.00" personId="{301C5B3F-6FC0-4F84-AF85-634639713B45}" id="{70AA28A7-D25F-4675-80B4-C757932173A8}">
    <text xml:space="preserve">O número 1 neste campo quer dizer que tem linha preenchida inicando serviço. Quano 1 tem preenchido, quando zero não tem nada.
</text>
  </threadedComment>
  <threadedComment ref="C337" dT="2023-07-20T17:36:38.00" personId="{301C5B3F-6FC0-4F84-AF85-634639713B45}" id="{A2B2377F-88FC-4525-9C81-9A9BB53BF4F0}">
    <text xml:space="preserve">O número 1 neste campo quer dizer que tem linha preenchida inicando serviço. Quano 1 tem preenchido, quando zero não tem nada.
</text>
  </threadedComment>
  <threadedComment ref="C338" dT="2023-07-20T17:36:38.00" personId="{301C5B3F-6FC0-4F84-AF85-634639713B45}" id="{94F397D3-5474-455F-8E76-7E4AE519B194}">
    <text xml:space="preserve">O número 1 neste campo quer dizer que tem linha preenchida inicando serviço. Quano 1 tem preenchido, quando zero não tem nada.
</text>
  </threadedComment>
  <threadedComment ref="C339" dT="2023-07-20T17:36:38.00" personId="{301C5B3F-6FC0-4F84-AF85-634639713B45}" id="{1270DDEA-FB02-40BF-9B33-74A3BFCFB86B}">
    <text xml:space="preserve">O número 1 neste campo quer dizer que tem linha preenchida inicando serviço. Quano 1 tem preenchido, quando zero não tem nada.
</text>
  </threadedComment>
  <threadedComment ref="C340" dT="2023-07-20T17:36:38.00" personId="{301C5B3F-6FC0-4F84-AF85-634639713B45}" id="{29B71179-5D14-4771-8E3D-0F69C6EE1C44}">
    <text xml:space="preserve">O número 1 neste campo quer dizer que tem linha preenchida inicando serviço. Quano 1 tem preenchido, quando zero não tem nada.
</text>
  </threadedComment>
  <threadedComment ref="C341" dT="2023-07-20T17:36:38.00" personId="{301C5B3F-6FC0-4F84-AF85-634639713B45}" id="{99096AD0-F739-4785-851E-952F92777CFF}">
    <text xml:space="preserve">O número 1 neste campo quer dizer que tem linha preenchida inicando serviço. Quano 1 tem preenchido, quando zero não tem nada.
</text>
  </threadedComment>
  <threadedComment ref="C342" dT="2023-07-20T17:36:38.00" personId="{301C5B3F-6FC0-4F84-AF85-634639713B45}" id="{F4E67ED5-1784-42C3-BB34-78002E1E1190}">
    <text xml:space="preserve">O número 1 neste campo quer dizer que tem linha preenchida inicando serviço. Quano 1 tem preenchido, quando zero não tem nada.
</text>
  </threadedComment>
  <threadedComment ref="C343" dT="2023-07-20T17:36:38.00" personId="{301C5B3F-6FC0-4F84-AF85-634639713B45}" id="{FA793566-EEB2-4A71-BCE6-450FF6B9CBE4}">
    <text xml:space="preserve">O número 1 neste campo quer dizer que tem linha preenchida inicando serviço. Quano 1 tem preenchido, quando zero não tem nada.
</text>
  </threadedComment>
  <threadedComment ref="C344" dT="2023-07-20T17:36:38.00" personId="{301C5B3F-6FC0-4F84-AF85-634639713B45}" id="{30E703E2-CF51-4079-AFC2-564BF21885F6}">
    <text xml:space="preserve">O número 1 neste campo quer dizer que tem linha preenchida inicando serviço. Quano 1 tem preenchido, quando zero não tem nada.
</text>
  </threadedComment>
  <threadedComment ref="C345" dT="2023-07-20T17:36:38.00" personId="{301C5B3F-6FC0-4F84-AF85-634639713B45}" id="{4FB862B0-6167-4BBA-8CD0-2F753BA2B382}">
    <text xml:space="preserve">O número 1 neste campo quer dizer que tem linha preenchida inicando serviço. Quano 1 tem preenchido, quando zero não tem nada.
</text>
  </threadedComment>
  <threadedComment ref="C346" dT="2023-07-20T17:36:38.00" personId="{301C5B3F-6FC0-4F84-AF85-634639713B45}" id="{31F50408-CD80-4381-88D6-DEF12D053B48}">
    <text xml:space="preserve">O número 1 neste campo quer dizer que tem linha preenchida inicando serviço. Quano 1 tem preenchido, quando zero não tem nada.
</text>
  </threadedComment>
  <threadedComment ref="C347" dT="2023-07-20T17:36:38.00" personId="{301C5B3F-6FC0-4F84-AF85-634639713B45}" id="{2420F7BE-3B6A-4B0F-871C-41E82A20F2DF}">
    <text xml:space="preserve">O número 1 neste campo quer dizer que tem linha preenchida inicando serviço. Quano 1 tem preenchido, quando zero não tem nada.
</text>
  </threadedComment>
  <threadedComment ref="C348" dT="2023-07-20T17:36:38.00" personId="{301C5B3F-6FC0-4F84-AF85-634639713B45}" id="{4461852D-85BF-4CEC-A200-31AAFCC969C5}">
    <text xml:space="preserve">O número 1 neste campo quer dizer que tem linha preenchida inicando serviço. Quano 1 tem preenchido, quando zero não tem nada.
</text>
  </threadedComment>
  <threadedComment ref="C349" dT="2023-07-20T17:36:38.00" personId="{301C5B3F-6FC0-4F84-AF85-634639713B45}" id="{92615E23-87E5-4DB8-A07B-368EC621031B}">
    <text xml:space="preserve">O número 1 neste campo quer dizer que tem linha preenchida inicando serviço. Quano 1 tem preenchido, quando zero não tem nada.
</text>
  </threadedComment>
  <threadedComment ref="C350" dT="2023-07-20T17:36:38.00" personId="{301C5B3F-6FC0-4F84-AF85-634639713B45}" id="{88B35B15-467B-4A66-8883-2B3BB63AB763}">
    <text xml:space="preserve">O número 1 neste campo quer dizer que tem linha preenchida inicando serviço. Quano 1 tem preenchido, quando zero não tem nada.
</text>
  </threadedComment>
  <threadedComment ref="C351" dT="2023-07-20T17:36:38.00" personId="{301C5B3F-6FC0-4F84-AF85-634639713B45}" id="{FA48A204-9250-4F13-944E-BD3F37B38E6B}">
    <text xml:space="preserve">O número 1 neste campo quer dizer que tem linha preenchida inicando serviço. Quano 1 tem preenchido, quando zero não tem nada.
</text>
  </threadedComment>
  <threadedComment ref="C353" dT="2023-07-20T17:36:38.00" personId="{301C5B3F-6FC0-4F84-AF85-634639713B45}" id="{9897A22E-E3EA-445B-823A-90E488C220A9}">
    <text xml:space="preserve">O número 1 neste campo quer dizer que tem linha preenchida inicando serviço. Quano 1 tem preenchido, quando zero não tem nada.
</text>
  </threadedComment>
  <threadedComment ref="C354" dT="2023-07-20T17:36:38.00" personId="{301C5B3F-6FC0-4F84-AF85-634639713B45}" id="{6E36F661-CCAF-48BB-815D-039C5EE20103}">
    <text xml:space="preserve">O número 1 neste campo quer dizer que tem linha preenchida inicando serviço. Quano 1 tem preenchido, quando zero não tem nada.
</text>
  </threadedComment>
  <threadedComment ref="C355" dT="2023-07-20T17:36:38.00" personId="{301C5B3F-6FC0-4F84-AF85-634639713B45}" id="{E873B1AA-4FB4-4575-B4AC-5B7175157213}">
    <text xml:space="preserve">O número 1 neste campo quer dizer que tem linha preenchida inicando serviço. Quano 1 tem preenchido, quando zero não tem nada.
</text>
  </threadedComment>
  <threadedComment ref="C356" dT="2023-07-20T17:36:38.00" personId="{301C5B3F-6FC0-4F84-AF85-634639713B45}" id="{42C48C42-2855-4EEB-A5E9-07DE85600B75}">
    <text xml:space="preserve">O número 1 neste campo quer dizer que tem linha preenchida inicando serviço. Quano 1 tem preenchido, quando zero não tem nada.
</text>
  </threadedComment>
  <threadedComment ref="C357" dT="2023-07-20T17:36:38.00" personId="{301C5B3F-6FC0-4F84-AF85-634639713B45}" id="{9B735ED5-B346-4DE1-AB4E-9779E977B400}">
    <text xml:space="preserve">O número 1 neste campo quer dizer que tem linha preenchida inicando serviço. Quano 1 tem preenchido, quando zero não tem nada.
</text>
  </threadedComment>
  <threadedComment ref="C358" dT="2023-07-20T17:36:38.00" personId="{301C5B3F-6FC0-4F84-AF85-634639713B45}" id="{867F6691-2632-4428-AE95-2D5D5CE56912}">
    <text xml:space="preserve">O número 1 neste campo quer dizer que tem linha preenchida inicando serviço. Quano 1 tem preenchido, quando zero não tem nada.
</text>
  </threadedComment>
  <threadedComment ref="C360" dT="2023-07-20T17:36:38.00" personId="{301C5B3F-6FC0-4F84-AF85-634639713B45}" id="{5F60AE4E-F91B-4281-8361-C19544674B9A}">
    <text xml:space="preserve">O número 1 neste campo quer dizer que tem linha preenchida inicando serviço. Quano 1 tem preenchido, quando zero não tem nada.
</text>
  </threadedComment>
  <threadedComment ref="AC360" dT="2023-08-04T14:23:15.69" personId="{301C5B3F-6FC0-4F84-AF85-634639713B45}" id="{0C3E5D5A-2349-4322-B488-38000A857A1D}">
    <text>O custo do pavimento para trecho de serra é sempre mais elevado</text>
  </threadedComment>
  <threadedComment ref="C361" dT="2023-07-20T17:36:38.00" personId="{301C5B3F-6FC0-4F84-AF85-634639713B45}" id="{02464201-7678-49C8-B7DC-31687B9EFDF4}">
    <text xml:space="preserve">O número 1 neste campo quer dizer que tem linha preenchida inicando serviço. Quano 1 tem preenchido, quando zero não tem nada.
</text>
  </threadedComment>
  <threadedComment ref="C362" dT="2023-07-20T17:36:38.00" personId="{301C5B3F-6FC0-4F84-AF85-634639713B45}" id="{A56686C5-90DC-43B9-B7B4-2A86F400F774}">
    <text xml:space="preserve">O número 1 neste campo quer dizer que tem linha preenchida inicando serviço. Quano 1 tem preenchido, quando zero não tem nada.
</text>
  </threadedComment>
  <threadedComment ref="C363" dT="2023-07-20T17:36:38.00" personId="{301C5B3F-6FC0-4F84-AF85-634639713B45}" id="{18777407-3EF1-4A7C-85D8-1220604E2F42}">
    <text xml:space="preserve">O número 1 neste campo quer dizer que tem linha preenchida inicando serviço. Quano 1 tem preenchido, quando zero não tem nada.
</text>
  </threadedComment>
  <threadedComment ref="C364" dT="2023-07-20T17:36:38.00" personId="{301C5B3F-6FC0-4F84-AF85-634639713B45}" id="{68F15F1E-5794-4776-8D88-E1C20DA5D9DA}">
    <text xml:space="preserve">O número 1 neste campo quer dizer que tem linha preenchida inicando serviço. Quano 1 tem preenchido, quando zero não tem nada.
</text>
  </threadedComment>
  <threadedComment ref="C365" dT="2023-07-20T17:36:38.00" personId="{301C5B3F-6FC0-4F84-AF85-634639713B45}" id="{BE2FDBDF-5C94-4715-87CB-EE257BE71A94}">
    <text xml:space="preserve">O número 1 neste campo quer dizer que tem linha preenchida inicando serviço. Quano 1 tem preenchido, quando zero não tem nada.
</text>
  </threadedComment>
  <threadedComment ref="C366" dT="2023-07-20T17:36:38.00" personId="{301C5B3F-6FC0-4F84-AF85-634639713B45}" id="{6B87B14A-B223-47A3-837B-EE6AAA1199D9}">
    <text xml:space="preserve">O número 1 neste campo quer dizer que tem linha preenchida inicando serviço. Quano 1 tem preenchido, quando zero não tem nada.
</text>
  </threadedComment>
  <threadedComment ref="C367" dT="2023-07-20T17:36:38.00" personId="{301C5B3F-6FC0-4F84-AF85-634639713B45}" id="{BEBF11FE-E372-4C59-B943-32055FE1D08C}">
    <text xml:space="preserve">O número 1 neste campo quer dizer que tem linha preenchida inicando serviço. Quano 1 tem preenchido, quando zero não tem nada.
</text>
  </threadedComment>
  <threadedComment ref="C368" dT="2023-07-20T17:36:38.00" personId="{301C5B3F-6FC0-4F84-AF85-634639713B45}" id="{B726EE36-7BCB-4997-8AD7-AD0F1791C02E}">
    <text xml:space="preserve">O número 1 neste campo quer dizer que tem linha preenchida inicando serviço. Quano 1 tem preenchido, quando zero não tem nada.
</text>
  </threadedComment>
  <threadedComment ref="C369" dT="2023-07-20T17:36:38.00" personId="{301C5B3F-6FC0-4F84-AF85-634639713B45}" id="{61F4B667-1FAB-4445-A9EE-4F9602BB834E}">
    <text xml:space="preserve">O número 1 neste campo quer dizer que tem linha preenchida inicando serviço. Quano 1 tem preenchido, quando zero não tem nada.
</text>
  </threadedComment>
  <threadedComment ref="C370" dT="2023-07-20T17:36:38.00" personId="{301C5B3F-6FC0-4F84-AF85-634639713B45}" id="{15B87151-9B19-48AA-89CD-9F6025B44776}">
    <text xml:space="preserve">O número 1 neste campo quer dizer que tem linha preenchida inicando serviço. Quano 1 tem preenchido, quando zero não tem nada.
</text>
  </threadedComment>
  <threadedComment ref="C371" dT="2023-07-20T17:36:38.00" personId="{301C5B3F-6FC0-4F84-AF85-634639713B45}" id="{043938B8-85C3-484D-B905-06830AEF18C2}">
    <text xml:space="preserve">O número 1 neste campo quer dizer que tem linha preenchida inicando serviço. Quano 1 tem preenchido, quando zero não tem nada.
</text>
  </threadedComment>
  <threadedComment ref="C372" dT="2023-07-20T17:36:38.00" personId="{301C5B3F-6FC0-4F84-AF85-634639713B45}" id="{5E920E69-15E0-4E36-AB07-534AAFB002ED}">
    <text xml:space="preserve">O número 1 neste campo quer dizer que tem linha preenchida inicando serviço. Quano 1 tem preenchido, quando zero não tem nada.
</text>
  </threadedComment>
  <threadedComment ref="C373" dT="2023-07-20T17:36:38.00" personId="{301C5B3F-6FC0-4F84-AF85-634639713B45}" id="{3EF21A3E-DECE-4CC6-BCBC-14A155C40E63}">
    <text xml:space="preserve">O número 1 neste campo quer dizer que tem linha preenchida inicando serviço. Quano 1 tem preenchido, quando zero não tem nada.
</text>
  </threadedComment>
  <threadedComment ref="C374" dT="2023-07-20T17:36:38.00" personId="{301C5B3F-6FC0-4F84-AF85-634639713B45}" id="{B7015772-53A8-40A3-8BE7-DBBD15CD1C0D}">
    <text xml:space="preserve">O número 1 neste campo quer dizer que tem linha preenchida inicando serviço. Quano 1 tem preenchido, quando zero não tem nada.
</text>
  </threadedComment>
  <threadedComment ref="C375" dT="2023-07-20T17:36:38.00" personId="{301C5B3F-6FC0-4F84-AF85-634639713B45}" id="{E9AC2D88-5FC6-401B-AEDE-33F5A129CAAD}">
    <text xml:space="preserve">O número 1 neste campo quer dizer que tem linha preenchida inicando serviço. Quano 1 tem preenchido, quando zero não tem nada.
</text>
  </threadedComment>
  <threadedComment ref="BT375" dT="2023-08-07T13:36:10.88" personId="{301C5B3F-6FC0-4F84-AF85-634639713B45}" id="{E006FE9F-6103-4A0A-947F-A38275A5FB89}">
    <text>Duas pontes no mesmo local, por ser de pistas diferentes</text>
  </threadedComment>
  <threadedComment ref="C376" dT="2023-07-20T17:36:38.00" personId="{301C5B3F-6FC0-4F84-AF85-634639713B45}" id="{63CF04ED-370C-463D-A0E5-92CE3535452C}">
    <text xml:space="preserve">O número 1 neste campo quer dizer que tem linha preenchida inicando serviço. Quano 1 tem preenchido, quando zero não tem nada.
</text>
  </threadedComment>
  <threadedComment ref="C377" dT="2023-07-20T17:36:38.00" personId="{301C5B3F-6FC0-4F84-AF85-634639713B45}" id="{EB44DB82-FD1E-47D0-86D2-7B2F1ABD2E9D}">
    <text xml:space="preserve">O número 1 neste campo quer dizer que tem linha preenchida inicando serviço. Quano 1 tem preenchido, quando zero não tem nada.
</text>
  </threadedComment>
  <threadedComment ref="C378" dT="2023-07-20T17:36:38.00" personId="{301C5B3F-6FC0-4F84-AF85-634639713B45}" id="{C9370AEC-EC6D-4E69-BEEB-4784D852F8E0}">
    <text xml:space="preserve">O número 1 neste campo quer dizer que tem linha preenchida inicando serviço. Quano 1 tem preenchido, quando zero não tem nada.
</text>
  </threadedComment>
  <threadedComment ref="C379" dT="2023-07-20T17:36:38.00" personId="{301C5B3F-6FC0-4F84-AF85-634639713B45}" id="{D5F93F6C-D2A8-4111-93FF-3719D71ED863}">
    <text xml:space="preserve">O número 1 neste campo quer dizer que tem linha preenchida inicando serviço. Quano 1 tem preenchido, quando zero não tem nada.
</text>
  </threadedComment>
  <threadedComment ref="C380" dT="2023-07-20T17:36:38.00" personId="{301C5B3F-6FC0-4F84-AF85-634639713B45}" id="{06B4B37A-BC5F-4420-99E2-0A75E021A787}">
    <text xml:space="preserve">O número 1 neste campo quer dizer que tem linha preenchida inicando serviço. Quano 1 tem preenchido, quando zero não tem nada.
</text>
  </threadedComment>
  <threadedComment ref="C381" dT="2023-07-20T17:36:38.00" personId="{301C5B3F-6FC0-4F84-AF85-634639713B45}" id="{60E43B56-D5C1-4D94-A458-08DD5A4ADBE4}">
    <text xml:space="preserve">O número 1 neste campo quer dizer que tem linha preenchida inicando serviço. Quano 1 tem preenchido, quando zero não tem nada.
</text>
  </threadedComment>
  <threadedComment ref="C382" dT="2023-07-20T17:36:38.00" personId="{301C5B3F-6FC0-4F84-AF85-634639713B45}" id="{3911B737-C2B6-4BF8-B595-35175221CCEB}">
    <text xml:space="preserve">O número 1 neste campo quer dizer que tem linha preenchida inicando serviço. Quano 1 tem preenchido, quando zero não tem nada.
</text>
  </threadedComment>
  <threadedComment ref="C383" dT="2023-07-20T17:36:38.00" personId="{301C5B3F-6FC0-4F84-AF85-634639713B45}" id="{148F4CBD-5BC2-492E-A266-74ADDBFE6B7F}">
    <text xml:space="preserve">O número 1 neste campo quer dizer que tem linha preenchida inicando serviço. Quano 1 tem preenchido, quando zero não tem nada.
</text>
  </threadedComment>
  <threadedComment ref="C384" dT="2023-07-20T17:36:38.00" personId="{301C5B3F-6FC0-4F84-AF85-634639713B45}" id="{95D85AD1-4F8F-47B1-9FE8-78E9D13996E0}">
    <text xml:space="preserve">O número 1 neste campo quer dizer que tem linha preenchida inicando serviço. Quano 1 tem preenchido, quando zero não tem nada.
</text>
  </threadedComment>
  <threadedComment ref="C385" dT="2023-07-20T17:36:38.00" personId="{301C5B3F-6FC0-4F84-AF85-634639713B45}" id="{F92312FB-005F-40D5-BAD7-D5D291DC1FDF}">
    <text xml:space="preserve">O número 1 neste campo quer dizer que tem linha preenchida inicando serviço. Quano 1 tem preenchido, quando zero não tem nada.
</text>
  </threadedComment>
  <threadedComment ref="C386" dT="2023-07-20T17:36:38.00" personId="{301C5B3F-6FC0-4F84-AF85-634639713B45}" id="{33C432DD-67E6-4880-ACC9-EF63A25F6F05}">
    <text xml:space="preserve">O número 1 neste campo quer dizer que tem linha preenchida inicando serviço. Quano 1 tem preenchido, quando zero não tem nada.
</text>
  </threadedComment>
  <threadedComment ref="C387" dT="2023-07-20T17:36:38.00" personId="{301C5B3F-6FC0-4F84-AF85-634639713B45}" id="{EC7A2E9A-5345-4536-BBF7-FECCD012FF8D}">
    <text xml:space="preserve">O número 1 neste campo quer dizer que tem linha preenchida inicando serviço. Quano 1 tem preenchido, quando zero não tem nada.
</text>
  </threadedComment>
  <threadedComment ref="C388" dT="2023-07-20T17:36:38.00" personId="{301C5B3F-6FC0-4F84-AF85-634639713B45}" id="{EAB884FC-5A13-4960-B875-F9A13207C406}">
    <text xml:space="preserve">O número 1 neste campo quer dizer que tem linha preenchida inicando serviço. Quano 1 tem preenchido, quando zero não tem nada.
</text>
  </threadedComment>
  <threadedComment ref="C389" dT="2023-07-20T17:36:38.00" personId="{301C5B3F-6FC0-4F84-AF85-634639713B45}" id="{5C289FD5-18FB-47F5-B394-9AD8B9A47116}">
    <text xml:space="preserve">O número 1 neste campo quer dizer que tem linha preenchida inicando serviço. Quano 1 tem preenchido, quando zero não tem nada.
</text>
  </threadedComment>
  <threadedComment ref="C390" dT="2023-07-20T17:36:38.00" personId="{301C5B3F-6FC0-4F84-AF85-634639713B45}" id="{869C3FCA-749D-4B48-9F73-925DFE74AB3A}">
    <text xml:space="preserve">O número 1 neste campo quer dizer que tem linha preenchida inicando serviço. Quano 1 tem preenchido, quando zero não tem nada.
</text>
  </threadedComment>
  <threadedComment ref="C391" dT="2023-07-20T17:36:38.00" personId="{301C5B3F-6FC0-4F84-AF85-634639713B45}" id="{77032CD7-10A6-4EA3-B4DE-53B39D67A4BA}">
    <text xml:space="preserve">O número 1 neste campo quer dizer que tem linha preenchida inicando serviço. Quano 1 tem preenchido, quando zero não tem nada.
</text>
  </threadedComment>
  <threadedComment ref="C392" dT="2023-07-20T17:36:38.00" personId="{301C5B3F-6FC0-4F84-AF85-634639713B45}" id="{94E78AFC-6188-40C5-844B-867B950F05AF}">
    <text xml:space="preserve">O número 1 neste campo quer dizer que tem linha preenchida inicando serviço. Quano 1 tem preenchido, quando zero não tem nada.
</text>
  </threadedComment>
  <threadedComment ref="C393" dT="2023-07-20T17:36:38.00" personId="{301C5B3F-6FC0-4F84-AF85-634639713B45}" id="{3498BB33-726B-4ED6-9FBC-EE441D90C876}">
    <text xml:space="preserve">O número 1 neste campo quer dizer que tem linha preenchida inicando serviço. Quano 1 tem preenchido, quando zero não tem nada.
</text>
  </threadedComment>
  <threadedComment ref="C394" dT="2023-07-20T17:36:38.00" personId="{301C5B3F-6FC0-4F84-AF85-634639713B45}" id="{A5258D28-F296-4CCB-8BFA-47055200DF35}">
    <text xml:space="preserve">O número 1 neste campo quer dizer que tem linha preenchida inicando serviço. Quano 1 tem preenchido, quando zero não tem nada.
</text>
  </threadedComment>
  <threadedComment ref="C395" dT="2023-07-20T17:36:38.00" personId="{301C5B3F-6FC0-4F84-AF85-634639713B45}" id="{B98736A4-7184-46EB-9F19-48291D20D9B4}">
    <text xml:space="preserve">O número 1 neste campo quer dizer que tem linha preenchida inicando serviço. Quano 1 tem preenchido, quando zero não tem nada.
</text>
  </threadedComment>
  <threadedComment ref="C396" dT="2023-07-20T17:36:38.00" personId="{301C5B3F-6FC0-4F84-AF85-634639713B45}" id="{A037451B-B634-4B02-9CCD-8E800806A4BF}">
    <text xml:space="preserve">O número 1 neste campo quer dizer que tem linha preenchida inicando serviço. Quano 1 tem preenchido, quando zero não tem nada.
</text>
  </threadedComment>
  <threadedComment ref="C397" dT="2023-07-20T17:36:38.00" personId="{301C5B3F-6FC0-4F84-AF85-634639713B45}" id="{D5B12AC7-1A55-4B88-AF43-ECB82F0C690C}">
    <text xml:space="preserve">O número 1 neste campo quer dizer que tem linha preenchida inicando serviço. Quano 1 tem preenchido, quando zero não tem nada.
</text>
  </threadedComment>
  <threadedComment ref="C398" dT="2023-07-20T17:36:38.00" personId="{301C5B3F-6FC0-4F84-AF85-634639713B45}" id="{A3123252-C410-41CC-B432-FEF5954B9397}">
    <text xml:space="preserve">O número 1 neste campo quer dizer que tem linha preenchida inicando serviço. Quano 1 tem preenchido, quando zero não tem nada.
</text>
  </threadedComment>
  <threadedComment ref="C399" dT="2023-07-20T17:36:38.00" personId="{301C5B3F-6FC0-4F84-AF85-634639713B45}" id="{AB0EF4FF-850A-49A5-BBB4-F79ED7DF6C89}">
    <text xml:space="preserve">O número 1 neste campo quer dizer que tem linha preenchida inicando serviço. Quano 1 tem preenchido, quando zero não tem nada.
</text>
  </threadedComment>
  <threadedComment ref="C400" dT="2023-07-20T17:36:38.00" personId="{301C5B3F-6FC0-4F84-AF85-634639713B45}" id="{D85603DB-4E52-4687-94AB-D6C8C17A5CC0}">
    <text xml:space="preserve">O número 1 neste campo quer dizer que tem linha preenchida inicando serviço. Quano 1 tem preenchido, quando zero não tem nada.
</text>
  </threadedComment>
  <threadedComment ref="C401" dT="2023-07-20T17:36:38.00" personId="{301C5B3F-6FC0-4F84-AF85-634639713B45}" id="{4D73AC98-84EE-4E6D-A6C7-A977D9BF1DBE}">
    <text xml:space="preserve">O número 1 neste campo quer dizer que tem linha preenchida inicando serviço. Quano 1 tem preenchido, quando zero não tem nada.
</text>
  </threadedComment>
  <threadedComment ref="C402" dT="2023-07-20T17:36:38.00" personId="{301C5B3F-6FC0-4F84-AF85-634639713B45}" id="{AE4E4215-D38B-4072-9192-008CBE9508CE}">
    <text xml:space="preserve">O número 1 neste campo quer dizer que tem linha preenchida inicando serviço. Quano 1 tem preenchido, quando zero não tem nada.
</text>
  </threadedComment>
  <threadedComment ref="C403" dT="2023-07-20T17:36:38.00" personId="{301C5B3F-6FC0-4F84-AF85-634639713B45}" id="{9B9C536F-5ED8-4288-96B7-8C928740C49C}">
    <text xml:space="preserve">O número 1 neste campo quer dizer que tem linha preenchida inicando serviço. Quano 1 tem preenchido, quando zero não tem nada.
</text>
  </threadedComment>
  <threadedComment ref="C404" dT="2023-07-20T17:36:38.00" personId="{301C5B3F-6FC0-4F84-AF85-634639713B45}" id="{54231CDC-B482-44FB-9AB6-EA60658BBBCE}">
    <text xml:space="preserve">O número 1 neste campo quer dizer que tem linha preenchida inicando serviço. Quano 1 tem preenchido, quando zero não tem nada.
</text>
  </threadedComment>
  <threadedComment ref="C405" dT="2023-07-20T17:36:38.00" personId="{301C5B3F-6FC0-4F84-AF85-634639713B45}" id="{96A924DB-FD24-4163-AAA7-8872112095E3}">
    <text xml:space="preserve">O número 1 neste campo quer dizer que tem linha preenchida inicando serviço. Quano 1 tem preenchido, quando zero não tem nada.
</text>
  </threadedComment>
  <threadedComment ref="C406" dT="2023-07-20T17:36:38.00" personId="{301C5B3F-6FC0-4F84-AF85-634639713B45}" id="{876E6055-19F7-486C-9493-4E4202012922}">
    <text xml:space="preserve">O número 1 neste campo quer dizer que tem linha preenchida inicando serviço. Quano 1 tem preenchido, quando zero não tem nada.
</text>
  </threadedComment>
  <threadedComment ref="C407" dT="2023-07-20T17:36:38.00" personId="{301C5B3F-6FC0-4F84-AF85-634639713B45}" id="{34F84BC6-90A7-4A98-B049-AF8FF1D7B18E}">
    <text xml:space="preserve">O número 1 neste campo quer dizer que tem linha preenchida inicando serviço. Quano 1 tem preenchido, quando zero não tem nada.
</text>
  </threadedComment>
  <threadedComment ref="C408" dT="2023-07-20T17:36:38.00" personId="{301C5B3F-6FC0-4F84-AF85-634639713B45}" id="{E1EDC00B-DD84-47B6-AE8B-798C842AB84C}">
    <text xml:space="preserve">O número 1 neste campo quer dizer que tem linha preenchida inicando serviço. Quano 1 tem preenchido, quando zero não tem nada.
</text>
  </threadedComment>
  <threadedComment ref="C409" dT="2023-07-20T17:36:38.00" personId="{301C5B3F-6FC0-4F84-AF85-634639713B45}" id="{7F2FD7D7-57F9-48C5-99D7-BE0316545B59}">
    <text xml:space="preserve">O número 1 neste campo quer dizer que tem linha preenchida inicando serviço. Quano 1 tem preenchido, quando zero não tem nada.
</text>
  </threadedComment>
  <threadedComment ref="C410" dT="2023-07-20T17:36:38.00" personId="{301C5B3F-6FC0-4F84-AF85-634639713B45}" id="{FEC24A53-684D-4754-93A5-2C929C87627C}">
    <text xml:space="preserve">O número 1 neste campo quer dizer que tem linha preenchida inicando serviço. Quano 1 tem preenchido, quando zero não tem nada.
</text>
  </threadedComment>
  <threadedComment ref="C411" dT="2023-07-20T17:36:38.00" personId="{301C5B3F-6FC0-4F84-AF85-634639713B45}" id="{3D6D75BF-FA41-40AB-8C45-FBB85BEC856A}">
    <text xml:space="preserve">O número 1 neste campo quer dizer que tem linha preenchida inicando serviço. Quano 1 tem preenchido, quando zero não tem nada.
</text>
  </threadedComment>
  <threadedComment ref="C413" dT="2023-07-20T17:36:38.00" personId="{301C5B3F-6FC0-4F84-AF85-634639713B45}" id="{41280924-C8B0-4B8C-83AD-2EAD6EC5224B}">
    <text xml:space="preserve">O número 1 neste campo quer dizer que tem linha preenchida inicando serviço. Quano 1 tem preenchido, quando zero não tem nada.
</text>
  </threadedComment>
  <threadedComment ref="C414" dT="2023-07-20T17:36:38.00" personId="{301C5B3F-6FC0-4F84-AF85-634639713B45}" id="{B21DB2EF-213F-41CF-8BAF-393BBDA9F8D9}">
    <text xml:space="preserve">O número 1 neste campo quer dizer que tem linha preenchida inicando serviço. Quano 1 tem preenchido, quando zero não tem nada.
</text>
  </threadedComment>
  <threadedComment ref="C415" dT="2023-07-20T17:36:38.00" personId="{301C5B3F-6FC0-4F84-AF85-634639713B45}" id="{83344F30-742B-473E-971C-41570767E837}">
    <text xml:space="preserve">O número 1 neste campo quer dizer que tem linha preenchida inicando serviço. Quano 1 tem preenchido, quando zero não tem nada.
</text>
  </threadedComment>
  <threadedComment ref="C416" dT="2023-07-20T17:36:38.00" personId="{301C5B3F-6FC0-4F84-AF85-634639713B45}" id="{21F51B39-929C-4090-9ACF-F9C66F22C000}">
    <text xml:space="preserve">O número 1 neste campo quer dizer que tem linha preenchida inicando serviço. Quano 1 tem preenchido, quando zero não tem nada.
</text>
  </threadedComment>
  <threadedComment ref="C417" dT="2023-07-20T17:36:38.00" personId="{301C5B3F-6FC0-4F84-AF85-634639713B45}" id="{B9F06BDF-8521-4FEA-9B0A-692AEB43893A}">
    <text xml:space="preserve">O número 1 neste campo quer dizer que tem linha preenchida inicando serviço. Quano 1 tem preenchido, quando zero não tem nada.
</text>
  </threadedComment>
  <threadedComment ref="C418" dT="2023-07-20T17:36:38.00" personId="{301C5B3F-6FC0-4F84-AF85-634639713B45}" id="{D709C619-9467-43FF-B4CB-DCD4141E1036}">
    <text xml:space="preserve">O número 1 neste campo quer dizer que tem linha preenchida inicando serviço. Quano 1 tem preenchido, quando zero não tem nada.
</text>
  </threadedComment>
  <threadedComment ref="C419" dT="2023-07-20T17:36:38.00" personId="{301C5B3F-6FC0-4F84-AF85-634639713B45}" id="{5C587DE6-3E94-4DE8-BB6A-899AD86527BE}">
    <text xml:space="preserve">O número 1 neste campo quer dizer que tem linha preenchida inicando serviço. Quano 1 tem preenchido, quando zero não tem nada.
</text>
  </threadedComment>
  <threadedComment ref="C420" dT="2023-07-20T17:36:38.00" personId="{301C5B3F-6FC0-4F84-AF85-634639713B45}" id="{A2AFD6B8-F5C7-4836-B4A6-0305A843EC10}">
    <text xml:space="preserve">O número 1 neste campo quer dizer que tem linha preenchida inicando serviço. Quano 1 tem preenchido, quando zero não tem nada.
</text>
  </threadedComment>
  <threadedComment ref="C421" dT="2023-07-20T17:36:38.00" personId="{301C5B3F-6FC0-4F84-AF85-634639713B45}" id="{36CE901D-774E-456B-A0C0-379605B15D3F}">
    <text xml:space="preserve">O número 1 neste campo quer dizer que tem linha preenchida inicando serviço. Quano 1 tem preenchido, quando zero não tem nada.
</text>
  </threadedComment>
  <threadedComment ref="C422" dT="2023-07-20T17:36:38.00" personId="{301C5B3F-6FC0-4F84-AF85-634639713B45}" id="{D00218BC-E035-4F9E-84CF-F425CDE88CF1}">
    <text xml:space="preserve">O número 1 neste campo quer dizer que tem linha preenchida inicando serviço. Quano 1 tem preenchido, quando zero não tem nada.
</text>
  </threadedComment>
  <threadedComment ref="C423" dT="2023-07-20T17:36:38.00" personId="{301C5B3F-6FC0-4F84-AF85-634639713B45}" id="{3B4EB72B-4305-42FA-9924-C830E628DE61}">
    <text xml:space="preserve">O número 1 neste campo quer dizer que tem linha preenchida inicando serviço. Quano 1 tem preenchido, quando zero não tem nada.
</text>
  </threadedComment>
  <threadedComment ref="C424" dT="2023-07-20T17:36:38.00" personId="{301C5B3F-6FC0-4F84-AF85-634639713B45}" id="{96617B56-85FE-45BD-B61D-A8E2E1994EA1}">
    <text xml:space="preserve">O número 1 neste campo quer dizer que tem linha preenchida inicando serviço. Quano 1 tem preenchido, quando zero não tem nada.
</text>
  </threadedComment>
  <threadedComment ref="C425" dT="2023-07-20T17:36:38.00" personId="{301C5B3F-6FC0-4F84-AF85-634639713B45}" id="{2D27BCF1-4673-4FEF-AD22-2B18D7953041}">
    <text xml:space="preserve">O número 1 neste campo quer dizer que tem linha preenchida inicando serviço. Quano 1 tem preenchido, quando zero não tem nada.
</text>
  </threadedComment>
  <threadedComment ref="C426" dT="2023-07-20T17:36:38.00" personId="{301C5B3F-6FC0-4F84-AF85-634639713B45}" id="{54062D16-DC06-4541-9E54-1E5B28C2A716}">
    <text xml:space="preserve">O número 1 neste campo quer dizer que tem linha preenchida inicando serviço. Quano 1 tem preenchido, quando zero não tem nada.
</text>
  </threadedComment>
  <threadedComment ref="C427" dT="2023-07-20T17:36:38.00" personId="{301C5B3F-6FC0-4F84-AF85-634639713B45}" id="{7BE01113-7C29-4F34-9DD6-9E8DEA257E53}">
    <text xml:space="preserve">O número 1 neste campo quer dizer que tem linha preenchida inicando serviço. Quano 1 tem preenchido, quando zero não tem nada.
</text>
  </threadedComment>
  <threadedComment ref="C428" dT="2023-07-20T17:36:38.00" personId="{301C5B3F-6FC0-4F84-AF85-634639713B45}" id="{82F28B89-B498-43AD-8ABA-8CEEF26B04BA}">
    <text xml:space="preserve">O número 1 neste campo quer dizer que tem linha preenchida inicando serviço. Quano 1 tem preenchido, quando zero não tem nada.
</text>
  </threadedComment>
  <threadedComment ref="C429" dT="2023-07-20T17:36:38.00" personId="{301C5B3F-6FC0-4F84-AF85-634639713B45}" id="{4EB4EE13-34B0-4E38-A707-D5602527F1B7}">
    <text xml:space="preserve">O número 1 neste campo quer dizer que tem linha preenchida inicando serviço. Quano 1 tem preenchido, quando zero não tem nada.
</text>
  </threadedComment>
  <threadedComment ref="C430" dT="2023-07-20T17:36:38.00" personId="{301C5B3F-6FC0-4F84-AF85-634639713B45}" id="{F3DF3153-8F96-4DD7-97C6-33C4BCC2A80B}">
    <text xml:space="preserve">O número 1 neste campo quer dizer que tem linha preenchida inicando serviço. Quano 1 tem preenchido, quando zero não tem nada.
</text>
  </threadedComment>
  <threadedComment ref="C431" dT="2023-07-20T17:36:38.00" personId="{301C5B3F-6FC0-4F84-AF85-634639713B45}" id="{8BFF5AC8-6C28-498F-8396-C61976D4A904}">
    <text xml:space="preserve">O número 1 neste campo quer dizer que tem linha preenchida inicando serviço. Quano 1 tem preenchido, quando zero não tem nada.
</text>
  </threadedComment>
  <threadedComment ref="C432" dT="2023-07-20T17:36:38.00" personId="{301C5B3F-6FC0-4F84-AF85-634639713B45}" id="{ADF99275-BBF0-48F3-80CD-E59315BC8555}">
    <text xml:space="preserve">O número 1 neste campo quer dizer que tem linha preenchida inicando serviço. Quano 1 tem preenchido, quando zero não tem nada.
</text>
  </threadedComment>
  <threadedComment ref="C433" dT="2023-07-20T17:36:38.00" personId="{301C5B3F-6FC0-4F84-AF85-634639713B45}" id="{7C17CBA9-97A8-45A9-865E-35C6C7C3C15A}">
    <text xml:space="preserve">O número 1 neste campo quer dizer que tem linha preenchida inicando serviço. Quano 1 tem preenchido, quando zero não tem nada.
</text>
  </threadedComment>
  <threadedComment ref="C434" dT="2023-07-20T17:36:38.00" personId="{301C5B3F-6FC0-4F84-AF85-634639713B45}" id="{F16B2280-9123-4DCD-9F65-5D4EB63E2535}">
    <text xml:space="preserve">O número 1 neste campo quer dizer que tem linha preenchida inicando serviço. Quano 1 tem preenchido, quando zero não tem nada.
</text>
  </threadedComment>
  <threadedComment ref="C435" dT="2023-07-20T17:36:38.00" personId="{301C5B3F-6FC0-4F84-AF85-634639713B45}" id="{FBAA6ADA-F2E7-45E1-BF14-149F0B485F99}">
    <text xml:space="preserve">O número 1 neste campo quer dizer que tem linha preenchida inicando serviço. Quano 1 tem preenchido, quando zero não tem nada.
</text>
  </threadedComment>
  <threadedComment ref="C436" dT="2023-07-20T17:36:38.00" personId="{301C5B3F-6FC0-4F84-AF85-634639713B45}" id="{D58C3AE2-A163-4F5D-BC38-06E70C2DBE4B}">
    <text xml:space="preserve">O número 1 neste campo quer dizer que tem linha preenchida inicando serviço. Quano 1 tem preenchido, quando zero não tem nada.
</text>
  </threadedComment>
  <threadedComment ref="C437" dT="2023-07-20T17:36:38.00" personId="{301C5B3F-6FC0-4F84-AF85-634639713B45}" id="{BFFC1B00-7EE1-405E-A229-C8332A48663F}">
    <text xml:space="preserve">O número 1 neste campo quer dizer que tem linha preenchida inicando serviço. Quano 1 tem preenchido, quando zero não tem nada.
</text>
  </threadedComment>
  <threadedComment ref="C438" dT="2023-07-20T17:36:38.00" personId="{301C5B3F-6FC0-4F84-AF85-634639713B45}" id="{3CAEAE87-F904-40BA-8955-1DAC09509079}">
    <text xml:space="preserve">O número 1 neste campo quer dizer que tem linha preenchida inicando serviço. Quano 1 tem preenchido, quando zero não tem nada.
</text>
  </threadedComment>
  <threadedComment ref="C439" dT="2023-07-20T17:36:38.00" personId="{301C5B3F-6FC0-4F84-AF85-634639713B45}" id="{3AC49A84-28C1-4235-8FC9-2F889006F614}">
    <text xml:space="preserve">O número 1 neste campo quer dizer que tem linha preenchida inicando serviço. Quano 1 tem preenchido, quando zero não tem nada.
</text>
  </threadedComment>
  <threadedComment ref="C440" dT="2023-07-20T17:36:38.00" personId="{301C5B3F-6FC0-4F84-AF85-634639713B45}" id="{345E86D2-C9AD-428D-B94F-7C3F9DD56E77}">
    <text xml:space="preserve">O número 1 neste campo quer dizer que tem linha preenchida inicando serviço. Quano 1 tem preenchido, quando zero não tem nada.
</text>
  </threadedComment>
  <threadedComment ref="C441" dT="2023-07-20T17:36:38.00" personId="{301C5B3F-6FC0-4F84-AF85-634639713B45}" id="{837CBD11-4692-4073-B6E3-6360A0877EBF}">
    <text xml:space="preserve">O número 1 neste campo quer dizer que tem linha preenchida inicando serviço. Quano 1 tem preenchido, quando zero não tem nada.
</text>
  </threadedComment>
  <threadedComment ref="C442" dT="2023-07-20T17:36:38.00" personId="{301C5B3F-6FC0-4F84-AF85-634639713B45}" id="{9F028A6D-953B-48AC-8C91-D9C6B995728D}">
    <text xml:space="preserve">O número 1 neste campo quer dizer que tem linha preenchida inicando serviço. Quano 1 tem preenchido, quando zero não tem nada.
</text>
  </threadedComment>
  <threadedComment ref="C443" dT="2023-07-20T17:36:38.00" personId="{301C5B3F-6FC0-4F84-AF85-634639713B45}" id="{3A3DAF7E-B4CB-4334-99D5-2EA93D1F2008}">
    <text xml:space="preserve">O número 1 neste campo quer dizer que tem linha preenchida inicando serviço. Quano 1 tem preenchido, quando zero não tem nada.
</text>
  </threadedComment>
  <threadedComment ref="C444" dT="2023-07-20T17:36:38.00" personId="{301C5B3F-6FC0-4F84-AF85-634639713B45}" id="{DC8A644F-FB28-402C-B9BC-655995526B00}">
    <text xml:space="preserve">O número 1 neste campo quer dizer que tem linha preenchida inicando serviço. Quano 1 tem preenchido, quando zero não tem nada.
</text>
  </threadedComment>
  <threadedComment ref="C445" dT="2023-07-20T17:36:38.00" personId="{301C5B3F-6FC0-4F84-AF85-634639713B45}" id="{B1261E15-078F-44AA-9055-506E6E311E63}">
    <text xml:space="preserve">O número 1 neste campo quer dizer que tem linha preenchida inicando serviço. Quano 1 tem preenchido, quando zero não tem nada.
</text>
  </threadedComment>
  <threadedComment ref="C446" dT="2023-07-20T17:36:38.00" personId="{301C5B3F-6FC0-4F84-AF85-634639713B45}" id="{0C149664-64F6-4F01-B22D-72646013D56C}">
    <text xml:space="preserve">O número 1 neste campo quer dizer que tem linha preenchida inicando serviço. Quano 1 tem preenchido, quando zero não tem nada.
</text>
  </threadedComment>
  <threadedComment ref="C447" dT="2023-07-20T17:36:38.00" personId="{301C5B3F-6FC0-4F84-AF85-634639713B45}" id="{F909A3D7-03C1-409C-A41F-B862089A3290}">
    <text xml:space="preserve">O número 1 neste campo quer dizer que tem linha preenchida inicando serviço. Quano 1 tem preenchido, quando zero não tem nada.
</text>
  </threadedComment>
  <threadedComment ref="C448" dT="2023-07-20T17:36:38.00" personId="{301C5B3F-6FC0-4F84-AF85-634639713B45}" id="{306B8FF9-1813-4841-A3E0-E436BF560088}">
    <text xml:space="preserve">O número 1 neste campo quer dizer que tem linha preenchida inicando serviço. Quano 1 tem preenchido, quando zero não tem nada.
</text>
  </threadedComment>
  <threadedComment ref="C449" dT="2023-07-20T17:36:38.00" personId="{301C5B3F-6FC0-4F84-AF85-634639713B45}" id="{CA2B9E33-3DD4-4585-A63D-7862CCBA1732}">
    <text xml:space="preserve">O número 1 neste campo quer dizer que tem linha preenchida inicando serviço. Quano 1 tem preenchido, quando zero não tem nada.
</text>
  </threadedComment>
  <threadedComment ref="C450" dT="2023-07-20T17:36:38.00" personId="{301C5B3F-6FC0-4F84-AF85-634639713B45}" id="{51CE77A5-A20C-44E7-B2D5-B1C19F2887E6}">
    <text xml:space="preserve">O número 1 neste campo quer dizer que tem linha preenchida inicando serviço. Quano 1 tem preenchido, quando zero não tem nada.
</text>
  </threadedComment>
  <threadedComment ref="C451" dT="2023-07-20T17:36:38.00" personId="{301C5B3F-6FC0-4F84-AF85-634639713B45}" id="{52BCA72C-B750-4C41-BF5D-67F846093854}">
    <text xml:space="preserve">O número 1 neste campo quer dizer que tem linha preenchida inicando serviço. Quano 1 tem preenchido, quando zero não tem nada.
</text>
  </threadedComment>
  <threadedComment ref="C452" dT="2023-07-20T17:36:38.00" personId="{301C5B3F-6FC0-4F84-AF85-634639713B45}" id="{BC5C91DA-BECC-4A1E-A075-6425E954EB8C}">
    <text xml:space="preserve">O número 1 neste campo quer dizer que tem linha preenchida inicando serviço. Quano 1 tem preenchido, quando zero não tem nada.
</text>
  </threadedComment>
  <threadedComment ref="C453" dT="2023-07-20T17:36:38.00" personId="{301C5B3F-6FC0-4F84-AF85-634639713B45}" id="{2F040029-0FB8-493A-BB64-6B2AE1052F44}">
    <text xml:space="preserve">O número 1 neste campo quer dizer que tem linha preenchida inicando serviço. Quano 1 tem preenchido, quando zero não tem nada.
</text>
  </threadedComment>
  <threadedComment ref="C454" dT="2023-07-20T17:36:38.00" personId="{301C5B3F-6FC0-4F84-AF85-634639713B45}" id="{07A1B2FE-45D3-4CA0-B2C3-B6AF9ACC2DBE}">
    <text xml:space="preserve">O número 1 neste campo quer dizer que tem linha preenchida inicando serviço. Quano 1 tem preenchido, quando zero não tem nada.
</text>
  </threadedComment>
  <threadedComment ref="C455" dT="2023-07-20T17:36:38.00" personId="{301C5B3F-6FC0-4F84-AF85-634639713B45}" id="{01764F29-B63E-4AB8-A23E-036C8C21415D}">
    <text xml:space="preserve">O número 1 neste campo quer dizer que tem linha preenchida inicando serviço. Quano 1 tem preenchido, quando zero não tem nada.
</text>
  </threadedComment>
  <threadedComment ref="C456" dT="2023-07-20T17:36:38.00" personId="{301C5B3F-6FC0-4F84-AF85-634639713B45}" id="{2C7461D3-0F58-4F33-A1B5-26702EA93A81}">
    <text xml:space="preserve">O número 1 neste campo quer dizer que tem linha preenchida inicando serviço. Quano 1 tem preenchido, quando zero não tem nada.
</text>
  </threadedComment>
  <threadedComment ref="C457" dT="2023-07-20T17:36:38.00" personId="{301C5B3F-6FC0-4F84-AF85-634639713B45}" id="{9D108AA0-E1C5-40D3-B3FB-E74B1C1DC357}">
    <text xml:space="preserve">O número 1 neste campo quer dizer que tem linha preenchida inicando serviço. Quano 1 tem preenchido, quando zero não tem nada.
</text>
  </threadedComment>
  <threadedComment ref="C458" dT="2023-07-20T17:36:38.00" personId="{301C5B3F-6FC0-4F84-AF85-634639713B45}" id="{42C91551-A4C2-48F0-BA5F-9AFBE820D2EA}">
    <text xml:space="preserve">O número 1 neste campo quer dizer que tem linha preenchida inicando serviço. Quano 1 tem preenchido, quando zero não tem nada.
</text>
  </threadedComment>
  <threadedComment ref="C459" dT="2023-07-20T17:36:38.00" personId="{301C5B3F-6FC0-4F84-AF85-634639713B45}" id="{D5645016-9BA5-4D26-95D7-66C31319758A}">
    <text xml:space="preserve">O número 1 neste campo quer dizer que tem linha preenchida inicando serviço. Quano 1 tem preenchido, quando zero não tem nada.
</text>
  </threadedComment>
  <threadedComment ref="C460" dT="2023-07-20T17:36:38.00" personId="{301C5B3F-6FC0-4F84-AF85-634639713B45}" id="{292527DD-D48F-4096-81AD-082F16245E6F}">
    <text xml:space="preserve">O número 1 neste campo quer dizer que tem linha preenchida inicando serviço. Quano 1 tem preenchido, quando zero não tem nada.
</text>
  </threadedComment>
  <threadedComment ref="C461" dT="2023-07-20T17:36:38.00" personId="{301C5B3F-6FC0-4F84-AF85-634639713B45}" id="{17DE6037-32E5-4D8A-A6B1-667ECCA956A8}">
    <text xml:space="preserve">O número 1 neste campo quer dizer que tem linha preenchida inicando serviço. Quano 1 tem preenchido, quando zero não tem nada.
</text>
  </threadedComment>
  <threadedComment ref="C462" dT="2023-07-20T17:36:38.00" personId="{301C5B3F-6FC0-4F84-AF85-634639713B45}" id="{73C438A0-30AC-45F8-8496-0BF6EA6F0E1A}">
    <text xml:space="preserve">O número 1 neste campo quer dizer que tem linha preenchida inicando serviço. Quano 1 tem preenchido, quando zero não tem nada.
</text>
  </threadedComment>
  <threadedComment ref="C463" dT="2023-07-20T17:36:38.00" personId="{301C5B3F-6FC0-4F84-AF85-634639713B45}" id="{BAFE8AD3-2A57-4CFC-9CF4-397E5EE4AD82}">
    <text xml:space="preserve">O número 1 neste campo quer dizer que tem linha preenchida inicando serviço. Quano 1 tem preenchido, quando zero não tem nada.
</text>
  </threadedComment>
  <threadedComment ref="C464" dT="2023-07-20T17:36:38.00" personId="{301C5B3F-6FC0-4F84-AF85-634639713B45}" id="{77982430-F6E6-449D-9B73-3E452EA232B2}">
    <text xml:space="preserve">O número 1 neste campo quer dizer que tem linha preenchida inicando serviço. Quano 1 tem preenchido, quando zero não tem nada.
</text>
  </threadedComment>
  <threadedComment ref="C465" dT="2023-07-20T17:36:38.00" personId="{301C5B3F-6FC0-4F84-AF85-634639713B45}" id="{CBA4199D-9485-43B6-82ED-7CECE03073C9}">
    <text xml:space="preserve">O número 1 neste campo quer dizer que tem linha preenchida inicando serviço. Quano 1 tem preenchido, quando zero não tem nada.
</text>
  </threadedComment>
  <threadedComment ref="C466" dT="2023-07-20T17:36:38.00" personId="{301C5B3F-6FC0-4F84-AF85-634639713B45}" id="{74FE73E4-DB20-4397-AB39-4B9A67C34166}">
    <text xml:space="preserve">O número 1 neste campo quer dizer que tem linha preenchida inicando serviço. Quano 1 tem preenchido, quando zero não tem nada.
</text>
  </threadedComment>
  <threadedComment ref="C467" dT="2023-07-20T17:36:38.00" personId="{301C5B3F-6FC0-4F84-AF85-634639713B45}" id="{FB86AA5A-8319-4050-980C-B61CFD380F11}">
    <text xml:space="preserve">O número 1 neste campo quer dizer que tem linha preenchida inicando serviço. Quano 1 tem preenchido, quando zero não tem nada.
</text>
  </threadedComment>
  <threadedComment ref="C468" dT="2023-07-20T17:36:38.00" personId="{301C5B3F-6FC0-4F84-AF85-634639713B45}" id="{6FA5D36D-880C-4878-B2CA-F08930DC0F3A}">
    <text xml:space="preserve">O número 1 neste campo quer dizer que tem linha preenchida inicando serviço. Quano 1 tem preenchido, quando zero não tem nada.
</text>
  </threadedComment>
  <threadedComment ref="C469" dT="2023-07-20T17:36:38.00" personId="{301C5B3F-6FC0-4F84-AF85-634639713B45}" id="{DF8D46B9-2C9D-45BD-8B53-020378BC1E8B}">
    <text xml:space="preserve">O número 1 neste campo quer dizer que tem linha preenchida inicando serviço. Quano 1 tem preenchido, quando zero não tem nada.
</text>
  </threadedComment>
  <threadedComment ref="C470" dT="2023-07-20T17:36:38.00" personId="{301C5B3F-6FC0-4F84-AF85-634639713B45}" id="{CC779C18-9195-4E44-B23B-14D4A4CA0658}">
    <text xml:space="preserve">O número 1 neste campo quer dizer que tem linha preenchida inicando serviço. Quano 1 tem preenchido, quando zero não tem nada.
</text>
  </threadedComment>
  <threadedComment ref="C471" dT="2023-07-20T17:36:38.00" personId="{301C5B3F-6FC0-4F84-AF85-634639713B45}" id="{B1297B6C-93DE-41BE-9585-F7DBB5C4B77C}">
    <text xml:space="preserve">O número 1 neste campo quer dizer que tem linha preenchida inicando serviço. Quano 1 tem preenchido, quando zero não tem nada.
</text>
  </threadedComment>
  <threadedComment ref="C472" dT="2023-07-20T17:36:38.00" personId="{301C5B3F-6FC0-4F84-AF85-634639713B45}" id="{7B2EF260-042D-4213-AD83-E2AE51264F91}">
    <text xml:space="preserve">O número 1 neste campo quer dizer que tem linha preenchida inicando serviço. Quano 1 tem preenchido, quando zero não tem nada.
</text>
  </threadedComment>
  <threadedComment ref="C473" dT="2023-07-20T17:36:38.00" personId="{301C5B3F-6FC0-4F84-AF85-634639713B45}" id="{F03B5E74-8698-4F6F-9A82-61EC864D5B81}">
    <text xml:space="preserve">O número 1 neste campo quer dizer que tem linha preenchida inicando serviço. Quano 1 tem preenchido, quando zero não tem nada.
</text>
  </threadedComment>
  <threadedComment ref="C474" dT="2023-07-20T17:36:38.00" personId="{301C5B3F-6FC0-4F84-AF85-634639713B45}" id="{D714A6D8-EE7B-48F2-9E72-4770C04F7E47}">
    <text xml:space="preserve">O número 1 neste campo quer dizer que tem linha preenchida inicando serviço. Quano 1 tem preenchido, quando zero não tem nada.
</text>
  </threadedComment>
  <threadedComment ref="C475" dT="2023-07-20T17:36:38.00" personId="{301C5B3F-6FC0-4F84-AF85-634639713B45}" id="{540F7D19-A45F-4EC7-A85F-1B84DC91E504}">
    <text xml:space="preserve">O número 1 neste campo quer dizer que tem linha preenchida inicando serviço. Quano 1 tem preenchido, quando zero não tem nada.
</text>
  </threadedComment>
  <threadedComment ref="AE484" dT="2023-07-26T19:07:57.97" personId="{301C5B3F-6FC0-4F84-AF85-634639713B45}" id="{23D33DC5-07ED-4A64-8296-F7C5F3F28043}">
    <text xml:space="preserve">FOI COLOCADO NA FORMULA O SOMATÓRIO DO PÓS 26 E DEPOIS O SOMATÓRIO DOS OUTROS ANOS
</text>
  </threadedComment>
  <threadedComment ref="BB484" dT="2023-07-26T19:07:57.97" personId="{301C5B3F-6FC0-4F84-AF85-634639713B45}" id="{B6924796-C827-472D-9A70-7A3BE73244B2}">
    <text xml:space="preserve">FOI COLOCADO NA FORMULA O SOMATÓRIO DO PÓS 26 E DEPOIS O SOMATÓRIO DOS OUTROS ANOS
</text>
  </threadedComment>
  <threadedComment ref="BY484" dT="2023-07-26T19:07:57.97" personId="{301C5B3F-6FC0-4F84-AF85-634639713B45}" id="{3ECE6FCF-C89E-49B5-875E-2AE058FA5C0F}">
    <text xml:space="preserve">FOI COLOCADO NA FORMULA O SOMATÓRIO DO PÓS 26 E DEPOIS O SOMATÓRIO DOS OUTROS ANOS
</text>
  </threadedComment>
  <threadedComment ref="CV484" dT="2023-07-26T19:07:57.97" personId="{301C5B3F-6FC0-4F84-AF85-634639713B45}" id="{41FB1F7D-4301-4101-8274-C51591853B78}">
    <text xml:space="preserve">FOI COLOCADO NA FORMULA O SOMATÓRIO DO PÓS 26 E DEPOIS O SOMATÓRIO DOS OUTROS ANOS
</text>
  </threadedComment>
  <threadedComment ref="DS484" dT="2023-07-26T19:07:57.97" personId="{301C5B3F-6FC0-4F84-AF85-634639713B45}" id="{DAF4D98C-8CEB-4203-AD57-AA01E817790F}">
    <text xml:space="preserve">FOI COLOCADO NA FORMULA O SOMATÓRIO DO PÓS 26 E DEPOIS O SOMATÓRIO DOS OUTROS ANOS
</text>
  </threadedComment>
  <threadedComment ref="EP484" dT="2023-07-26T19:07:57.97" personId="{301C5B3F-6FC0-4F84-AF85-634639713B45}" id="{44D0CA33-2B31-4D14-8271-AEB804BBB7D7}">
    <text xml:space="preserve">FOI COLOCADO NA FORMULA O SOMATÓRIO DO PÓS 26 E DEPOIS O SOMATÓRIO DOS OUTROS ANOS
</text>
  </threadedComment>
  <threadedComment ref="C486" dT="2023-07-20T17:36:38.00" personId="{301C5B3F-6FC0-4F84-AF85-634639713B45}" id="{297DC2D5-8F55-4342-8F05-EA9775B3D9D8}">
    <text xml:space="preserve">O número 1 neste campo quer dizer que tem linha preenchida inicando serviço. Quano 1 tem preenchido, quando zero não tem nada.
</text>
  </threadedComment>
  <threadedComment ref="C487" dT="2023-07-20T17:36:38.00" personId="{301C5B3F-6FC0-4F84-AF85-634639713B45}" id="{683F3ABC-2DB1-48A5-8558-3BDB8FF5FA4A}">
    <text xml:space="preserve">O número 1 neste campo quer dizer que tem linha preenchida inicando serviço. Quano 1 tem preenchido, quando zero não tem nada.
</text>
  </threadedComment>
  <threadedComment ref="C489" dT="2023-07-20T17:36:38.00" personId="{301C5B3F-6FC0-4F84-AF85-634639713B45}" id="{43B75F22-42AE-4759-882C-E40733D1B9E2}">
    <text xml:space="preserve">O número 1 neste campo quer dizer que tem linha preenchida inicando serviço. Quano 1 tem preenchido, quando zero não tem nada.
</text>
  </threadedComment>
  <threadedComment ref="C490" dT="2023-07-20T17:36:38.00" personId="{301C5B3F-6FC0-4F84-AF85-634639713B45}" id="{3EF29AB6-53C9-44DB-AB19-5D08F01C7014}">
    <text xml:space="preserve">O número 1 neste campo quer dizer que tem linha preenchida inicando serviço. Quano 1 tem preenchido, quando zero não tem nada.
</text>
  </threadedComment>
  <threadedComment ref="AE491" dT="2023-07-26T19:07:57.97" personId="{301C5B3F-6FC0-4F84-AF85-634639713B45}" id="{E8E2FC4B-D6FE-478C-B779-352B64313B28}">
    <text xml:space="preserve">FOI COLOCADO NA FORMULA O SOMATÓRIO DO PÓS 26 E DEPOIS O SOMATÓRIO DOS OUTROS ANOS
</text>
  </threadedComment>
  <threadedComment ref="BB491" dT="2023-07-26T19:07:57.97" personId="{301C5B3F-6FC0-4F84-AF85-634639713B45}" id="{EB4F440F-C82F-4542-BA48-A01B04B2D535}">
    <text xml:space="preserve">FOI COLOCADO NA FORMULA O SOMATÓRIO DO PÓS 26 E DEPOIS O SOMATÓRIO DOS OUTROS ANOS
</text>
  </threadedComment>
  <threadedComment ref="BY491" dT="2023-07-26T19:07:57.97" personId="{301C5B3F-6FC0-4F84-AF85-634639713B45}" id="{29C01170-3394-4D62-B9AA-205CCCAE414D}">
    <text xml:space="preserve">FOI COLOCADO NA FORMULA O SOMATÓRIO DO PÓS 26 E DEPOIS O SOMATÓRIO DOS OUTROS ANOS
</text>
  </threadedComment>
  <threadedComment ref="CV491" dT="2023-07-26T19:07:57.97" personId="{301C5B3F-6FC0-4F84-AF85-634639713B45}" id="{A781D2CD-5843-44DD-BA1E-DCEBBBB0C84F}">
    <text xml:space="preserve">FOI COLOCADO NA FORMULA O SOMATÓRIO DO PÓS 26 E DEPOIS O SOMATÓRIO DOS OUTROS ANOS
</text>
  </threadedComment>
  <threadedComment ref="DS491" dT="2023-07-26T19:07:57.97" personId="{301C5B3F-6FC0-4F84-AF85-634639713B45}" id="{8E08D3ED-A952-46ED-8348-B3E1CF677348}">
    <text xml:space="preserve">FOI COLOCADO NA FORMULA O SOMATÓRIO DO PÓS 26 E DEPOIS O SOMATÓRIO DOS OUTROS ANOS
</text>
  </threadedComment>
  <threadedComment ref="EP491" dT="2023-07-26T19:07:57.97" personId="{301C5B3F-6FC0-4F84-AF85-634639713B45}" id="{D4F19651-1A54-4AE0-B7C2-99F5640A29B6}">
    <text xml:space="preserve">FOI COLOCADO NA FORMULA O SOMATÓRIO DO PÓS 26 E DEPOIS O SOMATÓRIO DOS OUTROS ANOS
</text>
  </threadedComment>
  <threadedComment ref="C493" dT="2023-07-20T17:36:38.00" personId="{301C5B3F-6FC0-4F84-AF85-634639713B45}" id="{DB5C213E-B82D-4006-B69C-D7A7E9D81AEB}">
    <text xml:space="preserve">O número 1 neste campo quer dizer que tem linha preenchida inicando serviço. Quano 1 tem preenchido, quando zero não tem nada.
</text>
  </threadedComment>
  <threadedComment ref="C494" dT="2023-07-20T17:36:38.00" personId="{301C5B3F-6FC0-4F84-AF85-634639713B45}" id="{42386CEA-6159-49E2-83FD-C2400F6ED11E}">
    <text xml:space="preserve">O número 1 neste campo quer dizer que tem linha preenchida inicando serviço. Quano 1 tem preenchido, quando zero não tem nada.
</text>
  </threadedComment>
  <threadedComment ref="C496" dT="2023-07-20T17:36:38.00" personId="{301C5B3F-6FC0-4F84-AF85-634639713B45}" id="{FAC571D5-5DBE-4EC2-8A87-3BD3EA0813D8}">
    <text xml:space="preserve">O número 1 neste campo quer dizer que tem linha preenchida inicando serviço. Quano 1 tem preenchido, quando zero não tem nada.
</text>
  </threadedComment>
  <threadedComment ref="C497" dT="2023-07-20T17:36:38.00" personId="{301C5B3F-6FC0-4F84-AF85-634639713B45}" id="{B52A3ECA-05C2-4203-A340-2F987F271AF5}">
    <text xml:space="preserve">O número 1 neste campo quer dizer que tem linha preenchida inicando serviço. Quano 1 tem preenchido, quando zero não tem nada.
</text>
  </threadedComment>
  <threadedComment ref="C499" dT="2023-07-20T17:36:38.00" personId="{301C5B3F-6FC0-4F84-AF85-634639713B45}" id="{BBC5167B-D925-4B3B-847B-651676AF654A}">
    <text xml:space="preserve">O número 1 neste campo quer dizer que tem linha preenchida inicando serviço. Quano 1 tem preenchido, quando zero não tem nada.
</text>
  </threadedComment>
  <threadedComment ref="C500" dT="2023-07-20T17:36:38.00" personId="{301C5B3F-6FC0-4F84-AF85-634639713B45}" id="{C37BE88F-B03A-4F22-A85E-08F754A5B12C}">
    <text xml:space="preserve">O número 1 neste campo quer dizer que tem linha preenchida inicando serviço. Quano 1 tem preenchido, quando zero não tem nada.
</text>
  </threadedComment>
  <threadedComment ref="AE501" dT="2023-07-26T19:07:57.97" personId="{301C5B3F-6FC0-4F84-AF85-634639713B45}" id="{A5E3A086-FF96-4E1C-B166-938305672B3B}">
    <text xml:space="preserve">FOI COLOCADO NA FORMULA O SOMATÓRIO DO PÓS 26 E DEPOIS O SOMATÓRIO DOS OUTROS ANOS
</text>
  </threadedComment>
  <threadedComment ref="BB501" dT="2023-07-26T19:07:57.97" personId="{301C5B3F-6FC0-4F84-AF85-634639713B45}" id="{267D6FDA-94EF-4A79-8242-7BC3093DA6C0}">
    <text xml:space="preserve">FOI COLOCADO NA FORMULA O SOMATÓRIO DO PÓS 26 E DEPOIS O SOMATÓRIO DOS OUTROS ANOS
</text>
  </threadedComment>
  <threadedComment ref="BY501" dT="2023-07-26T19:07:57.97" personId="{301C5B3F-6FC0-4F84-AF85-634639713B45}" id="{39C2FB3C-67C1-4142-A5D5-A8D7C354E82C}">
    <text xml:space="preserve">FOI COLOCADO NA FORMULA O SOMATÓRIO DO PÓS 26 E DEPOIS O SOMATÓRIO DOS OUTROS ANOS
</text>
  </threadedComment>
  <threadedComment ref="CV501" dT="2023-07-26T19:07:57.97" personId="{301C5B3F-6FC0-4F84-AF85-634639713B45}" id="{747CD4F2-B87D-450F-8C5D-1D771680B1E5}">
    <text xml:space="preserve">FOI COLOCADO NA FORMULA O SOMATÓRIO DO PÓS 26 E DEPOIS O SOMATÓRIO DOS OUTROS ANOS
</text>
  </threadedComment>
  <threadedComment ref="DS501" dT="2023-07-26T19:07:57.97" personId="{301C5B3F-6FC0-4F84-AF85-634639713B45}" id="{24699A88-C786-4A47-8E83-CF02802FEA80}">
    <text xml:space="preserve">FOI COLOCADO NA FORMULA O SOMATÓRIO DO PÓS 26 E DEPOIS O SOMATÓRIO DOS OUTROS ANOS
</text>
  </threadedComment>
  <threadedComment ref="EP501" dT="2023-07-26T19:07:57.97" personId="{301C5B3F-6FC0-4F84-AF85-634639713B45}" id="{C391FE53-3DFF-45FA-813F-BECA410280D8}">
    <text xml:space="preserve">FOI COLOCADO NA FORMULA O SOMATÓRIO DO PÓS 26 E DEPOIS O SOMATÓRIO DOS OUTROS ANOS
</text>
  </threadedComment>
  <threadedComment ref="C503" dT="2023-07-20T17:36:38.00" personId="{301C5B3F-6FC0-4F84-AF85-634639713B45}" id="{B9F49B41-51EA-4420-99A4-57D5DD21F13A}">
    <text xml:space="preserve">O número 1 neste campo quer dizer que tem linha preenchida inicando serviço. Quano 1 tem preenchido, quando zero não tem nada.
</text>
  </threadedComment>
  <threadedComment ref="C504" dT="2023-07-20T17:36:38.00" personId="{301C5B3F-6FC0-4F84-AF85-634639713B45}" id="{AD921619-F23D-4D1F-A44B-D7996E009F3E}">
    <text xml:space="preserve">O número 1 neste campo quer dizer que tem linha preenchida inicando serviço. Quano 1 tem preenchido, quando zero não tem nada.
</text>
  </threadedComment>
  <threadedComment ref="C506" dT="2023-07-20T17:36:38.00" personId="{301C5B3F-6FC0-4F84-AF85-634639713B45}" id="{6DA54677-7604-40DE-B41E-45EBB2D7DDB4}">
    <text xml:space="preserve">O número 1 neste campo quer dizer que tem linha preenchida inicando serviço. Quano 1 tem preenchido, quando zero não tem nada.
</text>
  </threadedComment>
  <threadedComment ref="C507" dT="2023-07-20T17:36:38.00" personId="{301C5B3F-6FC0-4F84-AF85-634639713B45}" id="{75C82D04-8042-4C94-810E-8EC8CCA13852}">
    <text xml:space="preserve">O número 1 neste campo quer dizer que tem linha preenchida inicando serviço. Quano 1 tem preenchido, quando zero não tem nada.
</text>
  </threadedComment>
  <threadedComment ref="AE508" dT="2023-07-26T19:07:57.97" personId="{301C5B3F-6FC0-4F84-AF85-634639713B45}" id="{593E49A2-65CE-4838-88C7-1043C6DB93B6}">
    <text xml:space="preserve">FOI COLOCADO NA FORMULA O SOMATÓRIO DO PÓS 26 E DEPOIS O SOMATÓRIO DOS OUTROS ANOS
</text>
  </threadedComment>
  <threadedComment ref="BB508" dT="2023-07-26T19:07:57.97" personId="{301C5B3F-6FC0-4F84-AF85-634639713B45}" id="{7FD6332B-D3C6-4530-8353-AB245FBF35B3}">
    <text xml:space="preserve">FOI COLOCADO NA FORMULA O SOMATÓRIO DO PÓS 26 E DEPOIS O SOMATÓRIO DOS OUTROS ANOS
</text>
  </threadedComment>
  <threadedComment ref="BY508" dT="2023-07-26T19:07:57.97" personId="{301C5B3F-6FC0-4F84-AF85-634639713B45}" id="{4496FDD6-6704-4A32-9F2F-B7DCDB5FE8B0}">
    <text xml:space="preserve">FOI COLOCADO NA FORMULA O SOMATÓRIO DO PÓS 26 E DEPOIS O SOMATÓRIO DOS OUTROS ANOS
</text>
  </threadedComment>
  <threadedComment ref="CV508" dT="2023-07-26T19:07:57.97" personId="{301C5B3F-6FC0-4F84-AF85-634639713B45}" id="{0DDC3F55-706A-4A57-B6A3-A03920791EB8}">
    <text xml:space="preserve">FOI COLOCADO NA FORMULA O SOMATÓRIO DO PÓS 26 E DEPOIS O SOMATÓRIO DOS OUTROS ANOS
</text>
  </threadedComment>
  <threadedComment ref="DS508" dT="2023-07-26T19:07:57.97" personId="{301C5B3F-6FC0-4F84-AF85-634639713B45}" id="{513612A7-A31D-470C-9BCC-DAF12B2042BB}">
    <text xml:space="preserve">FOI COLOCADO NA FORMULA O SOMATÓRIO DO PÓS 26 E DEPOIS O SOMATÓRIO DOS OUTROS ANOS
</text>
  </threadedComment>
  <threadedComment ref="EP508" dT="2023-07-26T19:07:57.97" personId="{301C5B3F-6FC0-4F84-AF85-634639713B45}" id="{D520C4E7-A34A-4973-A397-B93D0F0FC9C9}">
    <text xml:space="preserve">FOI COLOCADO NA FORMULA O SOMATÓRIO DO PÓS 26 E DEPOIS O SOMATÓRIO DOS OUTROS ANOS
</text>
  </threadedComment>
  <threadedComment ref="C510" dT="2023-07-20T17:36:38.00" personId="{301C5B3F-6FC0-4F84-AF85-634639713B45}" id="{437CD402-00ED-402F-A56A-3C5BA41F2E68}">
    <text xml:space="preserve">O número 1 neste campo quer dizer que tem linha preenchida inicando serviço. Quano 1 tem preenchido, quando zero não tem nada.
</text>
  </threadedComment>
  <threadedComment ref="C511" dT="2023-07-20T17:36:38.00" personId="{301C5B3F-6FC0-4F84-AF85-634639713B45}" id="{676DD61C-E5B3-409D-A578-79C751615FDD}">
    <text xml:space="preserve">O número 1 neste campo quer dizer que tem linha preenchida inicando serviço. Quano 1 tem preenchido, quando zero não tem nada.
</text>
  </threadedComment>
  <threadedComment ref="C513" dT="2023-07-20T17:36:38.00" personId="{301C5B3F-6FC0-4F84-AF85-634639713B45}" id="{6F613A4B-863D-4A1A-ADA4-70F738A21842}">
    <text xml:space="preserve">O número 1 neste campo quer dizer que tem linha preenchida inicando serviço. Quano 1 tem preenchido, quando zero não tem nada.
</text>
  </threadedComment>
  <threadedComment ref="C514" dT="2023-07-20T17:36:38.00" personId="{301C5B3F-6FC0-4F84-AF85-634639713B45}" id="{E1646634-5E00-4B31-9F89-FB6078EE62FB}">
    <text xml:space="preserve">O número 1 neste campo quer dizer que tem linha preenchida inicando serviço. Quano 1 tem preenchido, quando zero não tem nada.
</text>
  </threadedComment>
  <threadedComment ref="AE515" dT="2023-07-26T19:07:57.97" personId="{301C5B3F-6FC0-4F84-AF85-634639713B45}" id="{E1948B9A-058E-4E89-B2AA-1D794B31C19F}">
    <text xml:space="preserve">FOI COLOCADO NA FORMULA O SOMATÓRIO DO PÓS 26 E DEPOIS O SOMATÓRIO DOS OUTROS ANOS
</text>
  </threadedComment>
  <threadedComment ref="BB515" dT="2023-07-26T19:07:57.97" personId="{301C5B3F-6FC0-4F84-AF85-634639713B45}" id="{27DDF1AC-6C55-449B-9510-FB556A6C87EE}">
    <text xml:space="preserve">FOI COLOCADO NA FORMULA O SOMATÓRIO DO PÓS 26 E DEPOIS O SOMATÓRIO DOS OUTROS ANOS
</text>
  </threadedComment>
  <threadedComment ref="BY515" dT="2023-07-26T19:07:57.97" personId="{301C5B3F-6FC0-4F84-AF85-634639713B45}" id="{04552D35-903F-4BEE-B00C-06BB766CC5AC}">
    <text xml:space="preserve">FOI COLOCADO NA FORMULA O SOMATÓRIO DO PÓS 26 E DEPOIS O SOMATÓRIO DOS OUTROS ANOS
</text>
  </threadedComment>
  <threadedComment ref="CV515" dT="2023-07-26T19:07:57.97" personId="{301C5B3F-6FC0-4F84-AF85-634639713B45}" id="{93D1178C-A9D6-4FC7-84D6-989746F29803}">
    <text xml:space="preserve">FOI COLOCADO NA FORMULA O SOMATÓRIO DO PÓS 26 E DEPOIS O SOMATÓRIO DOS OUTROS ANOS
</text>
  </threadedComment>
  <threadedComment ref="DS515" dT="2023-07-26T19:07:57.97" personId="{301C5B3F-6FC0-4F84-AF85-634639713B45}" id="{4FFB4CC7-8D5E-4CDB-9BD9-B81DC64053C9}">
    <text xml:space="preserve">FOI COLOCADO NA FORMULA O SOMATÓRIO DO PÓS 26 E DEPOIS O SOMATÓRIO DOS OUTROS ANOS
</text>
  </threadedComment>
  <threadedComment ref="EP515" dT="2023-07-26T19:07:57.97" personId="{301C5B3F-6FC0-4F84-AF85-634639713B45}" id="{B91A4639-F73B-4CB8-AD71-3A26113868B5}">
    <text xml:space="preserve">FOI COLOCADO NA FORMULA O SOMATÓRIO DO PÓS 26 E DEPOIS O SOMATÓRIO DOS OUTROS ANOS
</text>
  </threadedComment>
  <threadedComment ref="C517" dT="2023-07-20T17:36:38.00" personId="{301C5B3F-6FC0-4F84-AF85-634639713B45}" id="{AD408140-DD01-46CE-8F14-F42FDB97DFCF}">
    <text xml:space="preserve">O número 1 neste campo quer dizer que tem linha preenchida inicando serviço. Quano 1 tem preenchido, quando zero não tem nada.
</text>
  </threadedComment>
  <threadedComment ref="C518" dT="2023-07-20T17:36:38.00" personId="{301C5B3F-6FC0-4F84-AF85-634639713B45}" id="{2931FEBB-969B-4694-812B-0A83E4F21F20}">
    <text xml:space="preserve">O número 1 neste campo quer dizer que tem linha preenchida inicando serviço. Quano 1 tem preenchido, quando zero não tem nada.
</text>
  </threadedComment>
  <threadedComment ref="AE519" dT="2023-07-26T19:07:57.97" personId="{301C5B3F-6FC0-4F84-AF85-634639713B45}" id="{AF777D33-359C-4250-B46A-5768AE3BD802}">
    <text xml:space="preserve">FOI COLOCADO NA FORMULA O SOMATÓRIO DO PÓS 26 E DEPOIS O SOMATÓRIO DOS OUTROS ANOS
</text>
  </threadedComment>
  <threadedComment ref="BB519" dT="2023-07-26T19:07:57.97" personId="{301C5B3F-6FC0-4F84-AF85-634639713B45}" id="{E72EC8E4-7888-469D-A245-1AE3C9590C30}">
    <text xml:space="preserve">FOI COLOCADO NA FORMULA O SOMATÓRIO DO PÓS 26 E DEPOIS O SOMATÓRIO DOS OUTROS ANOS
</text>
  </threadedComment>
  <threadedComment ref="BY519" dT="2023-07-26T19:07:57.97" personId="{301C5B3F-6FC0-4F84-AF85-634639713B45}" id="{302D7973-A8B0-44BA-A882-5FBAC28A5D6E}">
    <text xml:space="preserve">FOI COLOCADO NA FORMULA O SOMATÓRIO DO PÓS 26 E DEPOIS O SOMATÓRIO DOS OUTROS ANOS
</text>
  </threadedComment>
  <threadedComment ref="CV519" dT="2023-07-26T19:07:57.97" personId="{301C5B3F-6FC0-4F84-AF85-634639713B45}" id="{773AD909-C156-46D0-967D-2B53CE26C1B4}">
    <text xml:space="preserve">FOI COLOCADO NA FORMULA O SOMATÓRIO DO PÓS 26 E DEPOIS O SOMATÓRIO DOS OUTROS ANOS
</text>
  </threadedComment>
  <threadedComment ref="DS519" dT="2023-07-26T19:07:57.97" personId="{301C5B3F-6FC0-4F84-AF85-634639713B45}" id="{BF23BDFA-6153-43FA-919D-9DDD93D4BD3A}">
    <text xml:space="preserve">FOI COLOCADO NA FORMULA O SOMATÓRIO DO PÓS 26 E DEPOIS O SOMATÓRIO DOS OUTROS ANOS
</text>
  </threadedComment>
  <threadedComment ref="EP519" dT="2023-07-26T19:07:57.97" personId="{301C5B3F-6FC0-4F84-AF85-634639713B45}" id="{FB327682-558A-47AA-812F-CB01C2E7D72B}">
    <text xml:space="preserve">FOI COLOCADO NA FORMULA O SOMATÓRIO DO PÓS 26 E DEPOIS O SOMATÓRIO DOS OUTROS ANOS
</text>
  </threadedComment>
  <threadedComment ref="AE523" dT="2023-07-26T19:07:57.97" personId="{301C5B3F-6FC0-4F84-AF85-634639713B45}" id="{F3E76875-D6BA-4068-A77C-D27581CA743E}">
    <text xml:space="preserve">FOI COLOCADO NA FORMULA O SOMATÓRIO DO PÓS 26 E DEPOIS O SOMATÓRIO DOS OUTROS ANOS
</text>
  </threadedComment>
  <threadedComment ref="BB523" dT="2023-07-26T19:07:57.97" personId="{301C5B3F-6FC0-4F84-AF85-634639713B45}" id="{5F27A995-BD86-43E5-98B5-A1B7006F36CE}">
    <text xml:space="preserve">FOI COLOCADO NA FORMULA O SOMATÓRIO DO PÓS 26 E DEPOIS O SOMATÓRIO DOS OUTROS ANOS
</text>
  </threadedComment>
  <threadedComment ref="BY523" dT="2023-07-26T19:07:57.97" personId="{301C5B3F-6FC0-4F84-AF85-634639713B45}" id="{A501FD4F-2068-4D44-AC5C-894B50F45F87}">
    <text xml:space="preserve">FOI COLOCADO NA FORMULA O SOMATÓRIO DO PÓS 26 E DEPOIS O SOMATÓRIO DOS OUTROS ANOS
</text>
  </threadedComment>
  <threadedComment ref="CV523" dT="2023-07-26T19:07:57.97" personId="{301C5B3F-6FC0-4F84-AF85-634639713B45}" id="{FAAB37FA-89F8-4DE6-82E2-52AB33BC123B}">
    <text xml:space="preserve">FOI COLOCADO NA FORMULA O SOMATÓRIO DO PÓS 26 E DEPOIS O SOMATÓRIO DOS OUTROS ANOS
</text>
  </threadedComment>
  <threadedComment ref="DS523" dT="2023-07-26T19:07:57.97" personId="{301C5B3F-6FC0-4F84-AF85-634639713B45}" id="{45FB33DE-BD2D-4E43-A31E-22520DEEBC8D}">
    <text xml:space="preserve">FOI COLOCADO NA FORMULA O SOMATÓRIO DO PÓS 26 E DEPOIS O SOMATÓRIO DOS OUTROS ANOS
</text>
  </threadedComment>
  <threadedComment ref="EP523" dT="2023-07-26T19:07:57.97" personId="{301C5B3F-6FC0-4F84-AF85-634639713B45}" id="{43C300DD-2BCF-4FBE-A129-6D1D76A6FEBF}">
    <text xml:space="preserve">FOI COLOCADO NA FORMULA O SOMATÓRIO DO PÓS 26 E DEPOIS O SOMATÓRIO DOS OUTROS ANOS
</text>
  </threadedComment>
  <threadedComment ref="C525" dT="2023-07-20T17:36:38.00" personId="{301C5B3F-6FC0-4F84-AF85-634639713B45}" id="{62F98263-7CC5-4F7B-B89F-5C2C2C4C819F}">
    <text xml:space="preserve">O número 1 neste campo quer dizer que tem linha preenchida inicando serviço. Quano 1 tem preenchido, quando zero não tem nada.
</text>
  </threadedComment>
  <threadedComment ref="C526" dT="2023-07-20T17:36:38.00" personId="{301C5B3F-6FC0-4F84-AF85-634639713B45}" id="{3B55EC35-B6CD-461E-98E6-4D2B45E4D1A1}">
    <text xml:space="preserve">O número 1 neste campo quer dizer que tem linha preenchida inicando serviço. Quano 1 tem preenchido, quando zero não tem nada.
</text>
  </threadedComment>
  <threadedComment ref="C528" dT="2023-07-20T17:36:38.00" personId="{301C5B3F-6FC0-4F84-AF85-634639713B45}" id="{5CF3A660-B7F5-401B-8A86-10BCFA476A9D}">
    <text xml:space="preserve">O número 1 neste campo quer dizer que tem linha preenchida inicando serviço. Quano 1 tem preenchido, quando zero não tem nada.
</text>
  </threadedComment>
  <threadedComment ref="C529" dT="2023-07-20T17:36:38.00" personId="{301C5B3F-6FC0-4F84-AF85-634639713B45}" id="{FC4127FC-9726-452C-A344-08591EEA0D6E}">
    <text xml:space="preserve">O número 1 neste campo quer dizer que tem linha preenchida inicando serviço. Quano 1 tem preenchido, quando zero não tem nada.
</text>
  </threadedComment>
  <threadedComment ref="C531" dT="2023-07-20T17:36:38.00" personId="{301C5B3F-6FC0-4F84-AF85-634639713B45}" id="{D9C40290-1083-4661-9EF8-07EB753F7574}">
    <text xml:space="preserve">O número 1 neste campo quer dizer que tem linha preenchida inicando serviço. Quano 1 tem preenchido, quando zero não tem nada.
</text>
  </threadedComment>
  <threadedComment ref="C532" dT="2023-07-20T17:36:38.00" personId="{301C5B3F-6FC0-4F84-AF85-634639713B45}" id="{9E7B4342-253C-4142-AF2B-853810D70E99}">
    <text xml:space="preserve">O número 1 neste campo quer dizer que tem linha preenchida inicando serviço. Quano 1 tem preenchido, quando zero não tem nada.
</text>
  </threadedComment>
  <threadedComment ref="C534" dT="2023-07-20T17:36:38.00" personId="{301C5B3F-6FC0-4F84-AF85-634639713B45}" id="{2E9115F2-625D-49DA-8073-2A2A47E58913}">
    <text xml:space="preserve">O número 1 neste campo quer dizer que tem linha preenchida inicando serviço. Quano 1 tem preenchido, quando zero não tem nada.
</text>
  </threadedComment>
  <threadedComment ref="C535" dT="2023-07-20T17:36:38.00" personId="{301C5B3F-6FC0-4F84-AF85-634639713B45}" id="{549EA304-216D-400F-BE9D-3F8D9E1BFCD5}">
    <text xml:space="preserve">O número 1 neste campo quer dizer que tem linha preenchida inicando serviço. Quano 1 tem preenchido, quando zero não tem nada.
</text>
  </threadedComment>
  <threadedComment ref="AE536" dT="2023-07-26T19:07:57.97" personId="{301C5B3F-6FC0-4F84-AF85-634639713B45}" id="{03D685D0-71BE-4065-B760-69BD6923822F}">
    <text xml:space="preserve">FOI COLOCADO NA FORMULA O SOMATÓRIO DO PÓS 26 E DEPOIS O SOMATÓRIO DOS OUTROS ANOS
</text>
  </threadedComment>
  <threadedComment ref="BB536" dT="2023-07-26T19:07:57.97" personId="{301C5B3F-6FC0-4F84-AF85-634639713B45}" id="{2D9DBC07-B22A-44B5-8225-1F4D03DA0CAA}">
    <text xml:space="preserve">FOI COLOCADO NA FORMULA O SOMATÓRIO DO PÓS 26 E DEPOIS O SOMATÓRIO DOS OUTROS ANOS
</text>
  </threadedComment>
  <threadedComment ref="BY536" dT="2023-07-26T19:07:57.97" personId="{301C5B3F-6FC0-4F84-AF85-634639713B45}" id="{F67DE5A1-4FE1-44C4-A1D4-E52E5B5B0D75}">
    <text xml:space="preserve">FOI COLOCADO NA FORMULA O SOMATÓRIO DO PÓS 26 E DEPOIS O SOMATÓRIO DOS OUTROS ANOS
</text>
  </threadedComment>
  <threadedComment ref="CV536" dT="2023-07-26T19:07:57.97" personId="{301C5B3F-6FC0-4F84-AF85-634639713B45}" id="{C3EE3761-952A-4057-9807-8B0EB982517B}">
    <text xml:space="preserve">FOI COLOCADO NA FORMULA O SOMATÓRIO DO PÓS 26 E DEPOIS O SOMATÓRIO DOS OUTROS ANOS
</text>
  </threadedComment>
  <threadedComment ref="DS536" dT="2023-07-26T19:07:57.97" personId="{301C5B3F-6FC0-4F84-AF85-634639713B45}" id="{049949C5-E55B-4B86-8985-2D1DF1B5ECC1}">
    <text xml:space="preserve">FOI COLOCADO NA FORMULA O SOMATÓRIO DO PÓS 26 E DEPOIS O SOMATÓRIO DOS OUTROS ANOS
</text>
  </threadedComment>
  <threadedComment ref="EP536" dT="2023-07-26T19:07:57.97" personId="{301C5B3F-6FC0-4F84-AF85-634639713B45}" id="{FC96AB5C-B14E-4782-8983-385F0A7A8BD2}">
    <text xml:space="preserve">FOI COLOCADO NA FORMULA O SOMATÓRIO DO PÓS 26 E DEPOIS O SOMATÓRIO DOS OUTROS ANOS
</text>
  </threadedComment>
  <threadedComment ref="C538" dT="2023-07-20T17:36:38.00" personId="{301C5B3F-6FC0-4F84-AF85-634639713B45}" id="{449903B4-FFF5-42F9-B109-3F36F08384C3}">
    <text xml:space="preserve">O número 1 neste campo quer dizer que tem linha preenchida inicando serviço. Quano 1 tem preenchido, quando zero não tem nada.
</text>
  </threadedComment>
  <threadedComment ref="C539" dT="2023-07-20T17:36:38.00" personId="{301C5B3F-6FC0-4F84-AF85-634639713B45}" id="{8E5EC715-A990-4CB5-8621-4A81BE849DDC}">
    <text xml:space="preserve">O número 1 neste campo quer dizer que tem linha preenchida inicando serviço. Quano 1 tem preenchido, quando zero não tem nada.
</text>
  </threadedComment>
  <threadedComment ref="C541" dT="2023-07-20T17:36:38.00" personId="{301C5B3F-6FC0-4F84-AF85-634639713B45}" id="{54F73A1B-0FD6-4F89-A572-2D3D4D173096}">
    <text xml:space="preserve">O número 1 neste campo quer dizer que tem linha preenchida inicando serviço. Quano 1 tem preenchido, quando zero não tem nada.
</text>
  </threadedComment>
  <threadedComment ref="C542" dT="2023-07-20T17:36:38.00" personId="{301C5B3F-6FC0-4F84-AF85-634639713B45}" id="{64EB979E-72C6-431E-9CBC-8340C5366DAD}">
    <text xml:space="preserve">O número 1 neste campo quer dizer que tem linha preenchida inicando serviço. Quano 1 tem preenchido, quando zero não tem nada.
</text>
  </threadedComment>
  <threadedComment ref="AE552" dT="2023-07-26T19:07:57.97" personId="{301C5B3F-6FC0-4F84-AF85-634639713B45}" id="{C994515B-1D06-4F20-9B3D-EAD78E790F7F}">
    <text xml:space="preserve">FOI COLOCADO NA FORMULA O SOMATÓRIO DO PÓS 26 E DEPOIS O SOMATÓRIO DOS OUTROS ANOS
</text>
  </threadedComment>
  <threadedComment ref="BB552" dT="2023-07-26T19:07:57.97" personId="{301C5B3F-6FC0-4F84-AF85-634639713B45}" id="{7795D94D-38F1-46C8-8AA8-855E5A41C869}">
    <text xml:space="preserve">FOI COLOCADO NA FORMULA O SOMATÓRIO DO PÓS 26 E DEPOIS O SOMATÓRIO DOS OUTROS ANOS
</text>
  </threadedComment>
  <threadedComment ref="BY552" dT="2023-07-26T19:07:57.97" personId="{301C5B3F-6FC0-4F84-AF85-634639713B45}" id="{2105AF71-F1B8-4A66-8D8D-36CCD6CF5F6D}">
    <text xml:space="preserve">FOI COLOCADO NA FORMULA O SOMATÓRIO DO PÓS 26 E DEPOIS O SOMATÓRIO DOS OUTROS ANOS
</text>
  </threadedComment>
  <threadedComment ref="CV552" dT="2023-07-26T19:07:57.97" personId="{301C5B3F-6FC0-4F84-AF85-634639713B45}" id="{74424985-370E-47BB-A7AE-957999EBA112}">
    <text xml:space="preserve">FOI COLOCADO NA FORMULA O SOMATÓRIO DO PÓS 26 E DEPOIS O SOMATÓRIO DOS OUTROS ANOS
</text>
  </threadedComment>
  <threadedComment ref="DS552" dT="2023-07-26T19:07:57.97" personId="{301C5B3F-6FC0-4F84-AF85-634639713B45}" id="{04AFAB8E-A9EA-415A-B94A-58796B2FFB76}">
    <text xml:space="preserve">FOI COLOCADO NA FORMULA O SOMATÓRIO DO PÓS 26 E DEPOIS O SOMATÓRIO DOS OUTROS ANOS
</text>
  </threadedComment>
  <threadedComment ref="EP552" dT="2023-07-26T19:07:57.97" personId="{301C5B3F-6FC0-4F84-AF85-634639713B45}" id="{9AE7FF76-9B8E-4BA7-AE4A-C8C8E68F4594}">
    <text xml:space="preserve">FOI COLOCADO NA FORMULA O SOMATÓRIO DO PÓS 26 E DEPOIS O SOMATÓRIO DOS OUTROS ANOS
</text>
  </threadedComment>
  <threadedComment ref="C554" dT="2023-07-20T17:36:38.00" personId="{301C5B3F-6FC0-4F84-AF85-634639713B45}" id="{FE2E5297-8440-474E-94BA-282A100A6FDD}">
    <text xml:space="preserve">O número 1 neste campo quer dizer que tem linha preenchida inicando serviço. Quano 1 tem preenchido, quando zero não tem nada.
</text>
  </threadedComment>
  <threadedComment ref="C555" dT="2023-07-20T17:36:38.00" personId="{301C5B3F-6FC0-4F84-AF85-634639713B45}" id="{639EB564-1C57-4284-BA00-5C4019F51C08}">
    <text xml:space="preserve">O número 1 neste campo quer dizer que tem linha preenchida inicando serviço. Quano 1 tem preenchido, quando zero não tem nada.
</text>
  </threadedComment>
  <threadedComment ref="C557" dT="2023-07-20T17:36:38.00" personId="{301C5B3F-6FC0-4F84-AF85-634639713B45}" id="{2C5F9FCE-2E62-4394-B66D-2D1181925F47}">
    <text xml:space="preserve">O número 1 neste campo quer dizer que tem linha preenchida inicando serviço. Quano 1 tem preenchido, quando zero não tem nada.
</text>
  </threadedComment>
  <threadedComment ref="C558" dT="2023-07-20T17:36:38.00" personId="{301C5B3F-6FC0-4F84-AF85-634639713B45}" id="{AC27D62E-1AC2-4494-ADD4-47C0B7B8183B}">
    <text xml:space="preserve">O número 1 neste campo quer dizer que tem linha preenchida inicando serviço. Quano 1 tem preenchido, quando zero não tem nada.
</text>
  </threadedComment>
  <threadedComment ref="AE565" dT="2023-07-26T19:07:57.97" personId="{301C5B3F-6FC0-4F84-AF85-634639713B45}" id="{80E36330-BFCA-48DA-8300-8D8D2BAF48EE}">
    <text xml:space="preserve">FOI COLOCADO NA FORMULA O SOMATÓRIO DO PÓS 26 E DEPOIS O SOMATÓRIO DOS OUTROS ANOS
</text>
  </threadedComment>
  <threadedComment ref="BB565" dT="2023-07-26T19:07:57.97" personId="{301C5B3F-6FC0-4F84-AF85-634639713B45}" id="{383950BD-99F8-4335-95A8-A6917A0C0A52}">
    <text xml:space="preserve">FOI COLOCADO NA FORMULA O SOMATÓRIO DO PÓS 26 E DEPOIS O SOMATÓRIO DOS OUTROS ANOS
</text>
  </threadedComment>
  <threadedComment ref="BY565" dT="2023-07-26T19:07:57.97" personId="{301C5B3F-6FC0-4F84-AF85-634639713B45}" id="{48336FD5-B64A-4B49-BFDD-DDE1A64C212D}">
    <text xml:space="preserve">FOI COLOCADO NA FORMULA O SOMATÓRIO DO PÓS 26 E DEPOIS O SOMATÓRIO DOS OUTROS ANOS
</text>
  </threadedComment>
  <threadedComment ref="CV565" dT="2023-07-26T19:07:57.97" personId="{301C5B3F-6FC0-4F84-AF85-634639713B45}" id="{ECEA2961-4E6E-4B20-BAC6-7CC04857FB18}">
    <text xml:space="preserve">FOI COLOCADO NA FORMULA O SOMATÓRIO DO PÓS 26 E DEPOIS O SOMATÓRIO DOS OUTROS ANOS
</text>
  </threadedComment>
  <threadedComment ref="DS565" dT="2023-07-26T19:07:57.97" personId="{301C5B3F-6FC0-4F84-AF85-634639713B45}" id="{8F407383-91D4-422F-9E66-028E7B7472F3}">
    <text xml:space="preserve">FOI COLOCADO NA FORMULA O SOMATÓRIO DO PÓS 26 E DEPOIS O SOMATÓRIO DOS OUTROS ANOS
</text>
  </threadedComment>
  <threadedComment ref="EP565" dT="2023-07-26T19:07:57.97" personId="{301C5B3F-6FC0-4F84-AF85-634639713B45}" id="{FBB066B6-E651-4CFE-A210-21A536700C6D}">
    <text xml:space="preserve">FOI COLOCADO NA FORMULA O SOMATÓRIO DO PÓS 26 E DEPOIS O SOMATÓRIO DOS OUTROS ANOS
</text>
  </threadedComment>
  <threadedComment ref="C567" dT="2023-07-20T17:36:38.00" personId="{301C5B3F-6FC0-4F84-AF85-634639713B45}" id="{98BD647E-44D4-4DA9-A38D-971EE1F2A3B0}">
    <text xml:space="preserve">O número 1 neste campo quer dizer que tem linha preenchida inicando serviço. Quano 1 tem preenchido, quando zero não tem nada.
</text>
  </threadedComment>
  <threadedComment ref="C568" dT="2023-07-20T17:36:38.00" personId="{301C5B3F-6FC0-4F84-AF85-634639713B45}" id="{5DB0339C-A9E6-4BEE-8270-4C104F41EFE3}">
    <text xml:space="preserve">O número 1 neste campo quer dizer que tem linha preenchida inicando serviço. Quano 1 tem preenchido, quando zero não tem nada.
</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50956-0188-407B-8F85-10D7AF4E4414}">
  <dimension ref="A1:U23"/>
  <sheetViews>
    <sheetView workbookViewId="0">
      <selection sqref="A1:U1"/>
    </sheetView>
  </sheetViews>
  <sheetFormatPr defaultRowHeight="12.75"/>
  <cols>
    <col min="21" max="21" width="42.28515625" customWidth="1"/>
  </cols>
  <sheetData>
    <row r="1" spans="1:21" ht="25.5" customHeight="1">
      <c r="A1" s="557" t="s">
        <v>772</v>
      </c>
      <c r="B1" s="557"/>
      <c r="C1" s="557"/>
      <c r="D1" s="557"/>
      <c r="E1" s="557"/>
      <c r="F1" s="557"/>
      <c r="G1" s="557"/>
      <c r="H1" s="557"/>
      <c r="I1" s="557"/>
      <c r="J1" s="557"/>
      <c r="K1" s="557"/>
      <c r="L1" s="557"/>
      <c r="M1" s="557"/>
      <c r="N1" s="557"/>
      <c r="O1" s="557"/>
      <c r="P1" s="557"/>
      <c r="Q1" s="557"/>
      <c r="R1" s="557"/>
      <c r="S1" s="557"/>
      <c r="T1" s="557"/>
      <c r="U1" s="557"/>
    </row>
    <row r="2" spans="1:21" ht="20.100000000000001" customHeight="1">
      <c r="A2" s="554" t="s">
        <v>748</v>
      </c>
      <c r="B2" s="554"/>
      <c r="C2" s="554"/>
      <c r="D2" s="554"/>
      <c r="E2" s="554"/>
      <c r="F2" s="554"/>
      <c r="G2" s="554"/>
      <c r="H2" s="554"/>
      <c r="I2" s="554"/>
      <c r="J2" s="554"/>
      <c r="K2" s="554"/>
      <c r="L2" s="554"/>
      <c r="M2" s="554"/>
      <c r="N2" s="554"/>
      <c r="O2" s="554"/>
      <c r="P2" s="554"/>
      <c r="Q2" s="554"/>
      <c r="R2" s="554"/>
      <c r="S2" s="554"/>
      <c r="T2" s="554"/>
      <c r="U2" s="554"/>
    </row>
    <row r="3" spans="1:21" ht="20.100000000000001" customHeight="1">
      <c r="A3" s="554" t="s">
        <v>749</v>
      </c>
      <c r="B3" s="552"/>
      <c r="C3" s="552"/>
      <c r="D3" s="552"/>
      <c r="E3" s="552"/>
      <c r="F3" s="552"/>
      <c r="G3" s="552"/>
      <c r="H3" s="552"/>
      <c r="I3" s="552"/>
      <c r="J3" s="552"/>
      <c r="K3" s="552"/>
      <c r="L3" s="552"/>
      <c r="M3" s="552"/>
      <c r="N3" s="552"/>
      <c r="O3" s="552"/>
      <c r="P3" s="552"/>
      <c r="Q3" s="552"/>
      <c r="R3" s="552"/>
      <c r="S3" s="552"/>
      <c r="T3" s="552"/>
      <c r="U3" s="552"/>
    </row>
    <row r="4" spans="1:21" ht="20.100000000000001" customHeight="1">
      <c r="A4" s="554" t="s">
        <v>752</v>
      </c>
      <c r="B4" s="552"/>
      <c r="C4" s="552"/>
      <c r="D4" s="552"/>
      <c r="E4" s="552"/>
      <c r="F4" s="552"/>
      <c r="G4" s="552"/>
      <c r="H4" s="552"/>
      <c r="I4" s="552"/>
      <c r="J4" s="552"/>
      <c r="K4" s="552"/>
      <c r="L4" s="552"/>
      <c r="M4" s="552"/>
      <c r="N4" s="552"/>
      <c r="O4" s="552"/>
      <c r="P4" s="552"/>
      <c r="Q4" s="552"/>
      <c r="R4" s="552"/>
      <c r="S4" s="552"/>
      <c r="T4" s="552"/>
      <c r="U4" s="552"/>
    </row>
    <row r="5" spans="1:21" ht="20.100000000000001" customHeight="1">
      <c r="A5" s="554" t="s">
        <v>753</v>
      </c>
      <c r="B5" s="552"/>
      <c r="C5" s="552"/>
      <c r="D5" s="552"/>
      <c r="E5" s="552"/>
      <c r="F5" s="552"/>
      <c r="G5" s="552"/>
      <c r="H5" s="552"/>
      <c r="I5" s="552"/>
      <c r="J5" s="552"/>
      <c r="K5" s="552"/>
      <c r="L5" s="552"/>
      <c r="M5" s="552"/>
      <c r="N5" s="552"/>
      <c r="O5" s="552"/>
      <c r="P5" s="552"/>
      <c r="Q5" s="552"/>
      <c r="R5" s="552"/>
      <c r="S5" s="552"/>
      <c r="T5" s="552"/>
      <c r="U5" s="552"/>
    </row>
    <row r="6" spans="1:21" ht="20.100000000000001" customHeight="1">
      <c r="A6" s="554" t="s">
        <v>750</v>
      </c>
      <c r="B6" s="552"/>
      <c r="C6" s="552"/>
      <c r="D6" s="552"/>
      <c r="E6" s="552"/>
      <c r="F6" s="552"/>
      <c r="G6" s="552"/>
      <c r="H6" s="552"/>
      <c r="I6" s="552"/>
      <c r="J6" s="552"/>
      <c r="K6" s="552"/>
      <c r="L6" s="552"/>
      <c r="M6" s="552"/>
      <c r="N6" s="552"/>
      <c r="O6" s="552"/>
      <c r="P6" s="552"/>
      <c r="Q6" s="552"/>
      <c r="R6" s="552"/>
      <c r="S6" s="552"/>
      <c r="T6" s="552"/>
      <c r="U6" s="552"/>
    </row>
    <row r="7" spans="1:21" ht="20.100000000000001" customHeight="1">
      <c r="A7" s="554" t="s">
        <v>754</v>
      </c>
      <c r="B7" s="552"/>
      <c r="C7" s="552"/>
      <c r="D7" s="552"/>
      <c r="E7" s="552"/>
      <c r="F7" s="552"/>
      <c r="G7" s="552"/>
      <c r="H7" s="552"/>
      <c r="I7" s="552"/>
      <c r="J7" s="552"/>
      <c r="K7" s="552"/>
      <c r="L7" s="552"/>
      <c r="M7" s="552"/>
      <c r="N7" s="552"/>
      <c r="O7" s="552"/>
      <c r="P7" s="552"/>
      <c r="Q7" s="552"/>
      <c r="R7" s="552"/>
      <c r="S7" s="552"/>
      <c r="T7" s="552"/>
      <c r="U7" s="552"/>
    </row>
    <row r="8" spans="1:21" ht="20.100000000000001" customHeight="1">
      <c r="A8" s="554" t="s">
        <v>751</v>
      </c>
      <c r="B8" s="552"/>
      <c r="C8" s="552"/>
      <c r="D8" s="552"/>
      <c r="E8" s="552"/>
      <c r="F8" s="552"/>
      <c r="G8" s="552"/>
      <c r="H8" s="552"/>
      <c r="I8" s="552"/>
      <c r="J8" s="552"/>
      <c r="K8" s="552"/>
      <c r="L8" s="552"/>
      <c r="M8" s="552"/>
      <c r="N8" s="552"/>
      <c r="O8" s="552"/>
      <c r="P8" s="552"/>
      <c r="Q8" s="552"/>
      <c r="R8" s="552"/>
      <c r="S8" s="552"/>
      <c r="T8" s="552"/>
      <c r="U8" s="552"/>
    </row>
    <row r="9" spans="1:21" ht="20.100000000000001" customHeight="1">
      <c r="A9" s="553"/>
      <c r="B9" s="553"/>
      <c r="C9" s="553"/>
      <c r="D9" s="553"/>
      <c r="E9" s="553"/>
      <c r="F9" s="553"/>
      <c r="G9" s="553"/>
      <c r="H9" s="553"/>
      <c r="I9" s="553"/>
      <c r="J9" s="553"/>
      <c r="K9" s="553"/>
      <c r="L9" s="553"/>
      <c r="M9" s="553"/>
      <c r="N9" s="553"/>
      <c r="O9" s="553"/>
      <c r="P9" s="553"/>
      <c r="Q9" s="553"/>
      <c r="R9" s="553"/>
      <c r="S9" s="553"/>
      <c r="T9" s="553"/>
      <c r="U9" s="553"/>
    </row>
    <row r="10" spans="1:21" ht="20.100000000000001" customHeight="1">
      <c r="A10" s="555" t="s">
        <v>733</v>
      </c>
      <c r="B10" s="556"/>
      <c r="C10" s="556"/>
      <c r="D10" s="556"/>
      <c r="E10" s="556"/>
      <c r="F10" s="556"/>
      <c r="G10" s="556"/>
      <c r="H10" s="556"/>
      <c r="I10" s="556"/>
      <c r="J10" s="556"/>
      <c r="K10" s="556"/>
      <c r="L10" s="556"/>
      <c r="M10" s="556"/>
      <c r="N10" s="556"/>
      <c r="O10" s="556"/>
      <c r="P10" s="556"/>
      <c r="Q10" s="556"/>
      <c r="R10" s="556"/>
      <c r="S10" s="556"/>
      <c r="T10" s="556"/>
      <c r="U10" s="556"/>
    </row>
    <row r="11" spans="1:21" ht="20.100000000000001" customHeight="1">
      <c r="A11" s="554" t="s">
        <v>736</v>
      </c>
      <c r="B11" s="552"/>
      <c r="C11" s="552"/>
      <c r="D11" s="552"/>
      <c r="E11" s="552"/>
      <c r="F11" s="552"/>
      <c r="G11" s="552"/>
      <c r="H11" s="552"/>
      <c r="I11" s="552"/>
      <c r="J11" s="552"/>
      <c r="K11" s="552"/>
      <c r="L11" s="552"/>
      <c r="M11" s="552"/>
      <c r="N11" s="552"/>
      <c r="O11" s="552"/>
      <c r="P11" s="552"/>
      <c r="Q11" s="552"/>
      <c r="R11" s="552"/>
      <c r="S11" s="552"/>
      <c r="T11" s="552"/>
      <c r="U11" s="552"/>
    </row>
    <row r="12" spans="1:21" ht="20.100000000000001" customHeight="1">
      <c r="A12" s="554" t="s">
        <v>737</v>
      </c>
      <c r="B12" s="552"/>
      <c r="C12" s="552"/>
      <c r="D12" s="552"/>
      <c r="E12" s="552"/>
      <c r="F12" s="552"/>
      <c r="G12" s="552"/>
      <c r="H12" s="552"/>
      <c r="I12" s="552"/>
      <c r="J12" s="552"/>
      <c r="K12" s="552"/>
      <c r="L12" s="552"/>
      <c r="M12" s="552"/>
      <c r="N12" s="552"/>
      <c r="O12" s="552"/>
      <c r="P12" s="552"/>
      <c r="Q12" s="552"/>
      <c r="R12" s="552"/>
      <c r="S12" s="552"/>
      <c r="T12" s="552"/>
      <c r="U12" s="552"/>
    </row>
    <row r="13" spans="1:21" ht="20.100000000000001" customHeight="1">
      <c r="A13" s="554" t="s">
        <v>755</v>
      </c>
      <c r="B13" s="552"/>
      <c r="C13" s="552"/>
      <c r="D13" s="552"/>
      <c r="E13" s="552"/>
      <c r="F13" s="552"/>
      <c r="G13" s="552"/>
      <c r="H13" s="552"/>
      <c r="I13" s="552"/>
      <c r="J13" s="552"/>
      <c r="K13" s="552"/>
      <c r="L13" s="552"/>
      <c r="M13" s="552"/>
      <c r="N13" s="552"/>
      <c r="O13" s="552"/>
      <c r="P13" s="552"/>
      <c r="Q13" s="552"/>
      <c r="R13" s="552"/>
      <c r="S13" s="552"/>
      <c r="T13" s="552"/>
      <c r="U13" s="552"/>
    </row>
    <row r="14" spans="1:21" ht="20.100000000000001" customHeight="1">
      <c r="A14" s="554" t="s">
        <v>756</v>
      </c>
      <c r="B14" s="552"/>
      <c r="C14" s="552"/>
      <c r="D14" s="552"/>
      <c r="E14" s="552"/>
      <c r="F14" s="552"/>
      <c r="G14" s="552"/>
      <c r="H14" s="552"/>
      <c r="I14" s="552"/>
      <c r="J14" s="552"/>
      <c r="K14" s="552"/>
      <c r="L14" s="552"/>
      <c r="M14" s="552"/>
      <c r="N14" s="552"/>
      <c r="O14" s="552"/>
      <c r="P14" s="552"/>
      <c r="Q14" s="552"/>
      <c r="R14" s="552"/>
      <c r="S14" s="552"/>
      <c r="T14" s="552"/>
      <c r="U14" s="552"/>
    </row>
    <row r="15" spans="1:21" ht="20.100000000000001" customHeight="1">
      <c r="A15" s="554" t="s">
        <v>757</v>
      </c>
      <c r="B15" s="554"/>
      <c r="C15" s="554"/>
      <c r="D15" s="554"/>
      <c r="E15" s="554"/>
      <c r="F15" s="554"/>
      <c r="G15" s="554"/>
      <c r="H15" s="554"/>
      <c r="I15" s="554"/>
      <c r="J15" s="554"/>
      <c r="K15" s="554"/>
      <c r="L15" s="554"/>
      <c r="M15" s="554"/>
      <c r="N15" s="554"/>
      <c r="O15" s="554"/>
      <c r="P15" s="554"/>
      <c r="Q15" s="554"/>
      <c r="R15" s="554"/>
      <c r="S15" s="554"/>
      <c r="T15" s="554"/>
      <c r="U15" s="554"/>
    </row>
    <row r="16" spans="1:21" ht="20.100000000000001" customHeight="1">
      <c r="A16" s="554" t="s">
        <v>758</v>
      </c>
      <c r="B16" s="554"/>
      <c r="C16" s="554"/>
      <c r="D16" s="554"/>
      <c r="E16" s="554"/>
      <c r="F16" s="554"/>
      <c r="G16" s="554"/>
      <c r="H16" s="554"/>
      <c r="I16" s="554"/>
      <c r="J16" s="554"/>
      <c r="K16" s="554"/>
      <c r="L16" s="554"/>
      <c r="M16" s="554"/>
      <c r="N16" s="554"/>
      <c r="O16" s="554"/>
      <c r="P16" s="554"/>
      <c r="Q16" s="554"/>
      <c r="R16" s="554"/>
      <c r="S16" s="554"/>
      <c r="T16" s="554"/>
      <c r="U16" s="554"/>
    </row>
    <row r="17" spans="1:21" ht="20.100000000000001" customHeight="1">
      <c r="A17" s="552" t="s">
        <v>759</v>
      </c>
      <c r="B17" s="552"/>
      <c r="C17" s="552"/>
      <c r="D17" s="552"/>
      <c r="E17" s="552"/>
      <c r="F17" s="552"/>
      <c r="G17" s="552"/>
      <c r="H17" s="552"/>
      <c r="I17" s="552"/>
      <c r="J17" s="552"/>
      <c r="K17" s="552"/>
      <c r="L17" s="552"/>
      <c r="M17" s="552"/>
      <c r="N17" s="552"/>
      <c r="O17" s="552"/>
      <c r="P17" s="552"/>
      <c r="Q17" s="552"/>
      <c r="R17" s="552"/>
      <c r="S17" s="552"/>
      <c r="T17" s="552"/>
      <c r="U17" s="552"/>
    </row>
    <row r="18" spans="1:21" ht="20.100000000000001" customHeight="1">
      <c r="A18" s="552" t="s">
        <v>760</v>
      </c>
      <c r="B18" s="552"/>
      <c r="C18" s="552"/>
      <c r="D18" s="552"/>
      <c r="E18" s="552"/>
      <c r="F18" s="552"/>
      <c r="G18" s="552"/>
      <c r="H18" s="552"/>
      <c r="I18" s="552"/>
      <c r="J18" s="552"/>
      <c r="K18" s="552"/>
      <c r="L18" s="552"/>
      <c r="M18" s="552"/>
      <c r="N18" s="552"/>
      <c r="O18" s="552"/>
      <c r="P18" s="552"/>
      <c r="Q18" s="552"/>
      <c r="R18" s="552"/>
      <c r="S18" s="552"/>
      <c r="T18" s="552"/>
      <c r="U18" s="552"/>
    </row>
    <row r="19" spans="1:21" ht="20.100000000000001" customHeight="1">
      <c r="A19" s="552" t="s">
        <v>761</v>
      </c>
      <c r="B19" s="552"/>
      <c r="C19" s="552"/>
      <c r="D19" s="552"/>
      <c r="E19" s="552"/>
      <c r="F19" s="552"/>
      <c r="G19" s="552"/>
      <c r="H19" s="552"/>
      <c r="I19" s="552"/>
      <c r="J19" s="552"/>
      <c r="K19" s="552"/>
      <c r="L19" s="552"/>
      <c r="M19" s="552"/>
      <c r="N19" s="552"/>
      <c r="O19" s="552"/>
      <c r="P19" s="552"/>
      <c r="Q19" s="552"/>
      <c r="R19" s="552"/>
      <c r="S19" s="552"/>
      <c r="T19" s="552"/>
      <c r="U19" s="552"/>
    </row>
    <row r="20" spans="1:21" ht="20.100000000000001" customHeight="1">
      <c r="A20" s="552" t="s">
        <v>762</v>
      </c>
      <c r="B20" s="552"/>
      <c r="C20" s="552"/>
      <c r="D20" s="552"/>
      <c r="E20" s="552"/>
      <c r="F20" s="552"/>
      <c r="G20" s="552"/>
      <c r="H20" s="552"/>
      <c r="I20" s="552"/>
      <c r="J20" s="552"/>
      <c r="K20" s="552"/>
      <c r="L20" s="552"/>
      <c r="M20" s="552"/>
      <c r="N20" s="552"/>
      <c r="O20" s="552"/>
      <c r="P20" s="552"/>
      <c r="Q20" s="552"/>
      <c r="R20" s="552"/>
      <c r="S20" s="552"/>
      <c r="T20" s="552"/>
      <c r="U20" s="552"/>
    </row>
    <row r="21" spans="1:21" ht="20.100000000000001" customHeight="1">
      <c r="A21" s="552" t="s">
        <v>763</v>
      </c>
      <c r="B21" s="552"/>
      <c r="C21" s="552"/>
      <c r="D21" s="552"/>
      <c r="E21" s="552"/>
      <c r="F21" s="552"/>
      <c r="G21" s="552"/>
      <c r="H21" s="552"/>
      <c r="I21" s="552"/>
      <c r="J21" s="552"/>
      <c r="K21" s="552"/>
      <c r="L21" s="552"/>
      <c r="M21" s="552"/>
      <c r="N21" s="552"/>
      <c r="O21" s="552"/>
      <c r="P21" s="552"/>
      <c r="Q21" s="552"/>
      <c r="R21" s="552"/>
      <c r="S21" s="552"/>
      <c r="T21" s="552"/>
      <c r="U21" s="552"/>
    </row>
    <row r="22" spans="1:21" ht="20.100000000000001" customHeight="1">
      <c r="A22" s="553"/>
      <c r="B22" s="553"/>
      <c r="C22" s="553"/>
      <c r="D22" s="553"/>
      <c r="E22" s="553"/>
      <c r="F22" s="553"/>
      <c r="G22" s="553"/>
      <c r="H22" s="553"/>
      <c r="I22" s="553"/>
      <c r="J22" s="553"/>
      <c r="K22" s="553"/>
      <c r="L22" s="553"/>
      <c r="M22" s="553"/>
      <c r="N22" s="553"/>
      <c r="O22" s="553"/>
      <c r="P22" s="553"/>
      <c r="Q22" s="553"/>
      <c r="R22" s="553"/>
      <c r="S22" s="553"/>
      <c r="T22" s="553"/>
      <c r="U22" s="553"/>
    </row>
    <row r="23" spans="1:21" ht="20.100000000000001" customHeight="1">
      <c r="A23" s="553"/>
      <c r="B23" s="553"/>
      <c r="C23" s="553"/>
      <c r="D23" s="553"/>
      <c r="E23" s="553"/>
      <c r="F23" s="553"/>
      <c r="G23" s="553"/>
      <c r="H23" s="553"/>
      <c r="I23" s="553"/>
      <c r="J23" s="553"/>
      <c r="K23" s="553"/>
      <c r="L23" s="553"/>
      <c r="M23" s="553"/>
      <c r="N23" s="553"/>
      <c r="O23" s="553"/>
      <c r="P23" s="553"/>
      <c r="Q23" s="553"/>
      <c r="R23" s="553"/>
      <c r="S23" s="553"/>
      <c r="T23" s="553"/>
      <c r="U23" s="553"/>
    </row>
  </sheetData>
  <mergeCells count="23">
    <mergeCell ref="A2:U2"/>
    <mergeCell ref="A3:U3"/>
    <mergeCell ref="A4:U4"/>
    <mergeCell ref="A17:U17"/>
    <mergeCell ref="A1:U1"/>
    <mergeCell ref="A18:U18"/>
    <mergeCell ref="A5:U5"/>
    <mergeCell ref="A6:U6"/>
    <mergeCell ref="A7:U7"/>
    <mergeCell ref="A8:U8"/>
    <mergeCell ref="A9:U9"/>
    <mergeCell ref="A10:U10"/>
    <mergeCell ref="A15:U15"/>
    <mergeCell ref="A16:U16"/>
    <mergeCell ref="A11:U11"/>
    <mergeCell ref="A12:U12"/>
    <mergeCell ref="A13:U13"/>
    <mergeCell ref="A14:U14"/>
    <mergeCell ref="A19:U19"/>
    <mergeCell ref="A20:U20"/>
    <mergeCell ref="A21:U21"/>
    <mergeCell ref="A22:U22"/>
    <mergeCell ref="A23:U23"/>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69A6D-D67F-479C-BACA-347D74CCFD43}">
  <sheetPr>
    <tabColor theme="1"/>
    <outlinePr summaryBelow="0" summaryRight="0"/>
  </sheetPr>
  <dimension ref="A1:T117"/>
  <sheetViews>
    <sheetView showGridLines="0" workbookViewId="0">
      <pane xSplit="6" ySplit="3" topLeftCell="G4" activePane="bottomRight" state="frozen"/>
      <selection pane="topRight" activeCell="F1" sqref="F1"/>
      <selection pane="bottomLeft" activeCell="A3" sqref="A3"/>
      <selection pane="bottomRight" activeCell="I10" sqref="I10"/>
    </sheetView>
  </sheetViews>
  <sheetFormatPr defaultColWidth="14.42578125" defaultRowHeight="15.75" customHeight="1"/>
  <cols>
    <col min="1" max="1" width="9.28515625" hidden="1" customWidth="1"/>
    <col min="2" max="2" width="13.28515625" customWidth="1"/>
    <col min="3" max="3" width="7" customWidth="1"/>
    <col min="4" max="4" width="14.28515625" customWidth="1"/>
    <col min="5" max="5" width="7.28515625" customWidth="1"/>
    <col min="6" max="6" width="31.5703125" customWidth="1"/>
    <col min="7" max="7" width="23.28515625" customWidth="1"/>
    <col min="8" max="8" width="17.7109375" customWidth="1"/>
    <col min="9" max="9" width="20.5703125" customWidth="1"/>
    <col min="10" max="16" width="23.140625" customWidth="1"/>
    <col min="17" max="17" width="35.7109375" customWidth="1"/>
    <col min="18" max="19" width="15.85546875" customWidth="1"/>
    <col min="20" max="20" width="15.42578125" customWidth="1"/>
  </cols>
  <sheetData>
    <row r="1" spans="1:20" ht="45" customHeight="1">
      <c r="D1" s="19" t="s">
        <v>53</v>
      </c>
      <c r="G1" s="18"/>
      <c r="M1" s="19" t="s">
        <v>773</v>
      </c>
    </row>
    <row r="2" spans="1:20" ht="20.25" customHeight="1">
      <c r="A2" s="13"/>
      <c r="B2" s="13"/>
      <c r="C2" s="13" t="s">
        <v>0</v>
      </c>
      <c r="D2" s="14"/>
      <c r="E2" s="15"/>
      <c r="F2" s="14" t="s">
        <v>1</v>
      </c>
      <c r="G2" s="15"/>
      <c r="H2" s="15"/>
      <c r="I2" s="15"/>
      <c r="J2" s="15"/>
      <c r="K2" s="15"/>
      <c r="L2" s="15"/>
      <c r="M2" s="15"/>
      <c r="N2" s="15"/>
      <c r="O2" s="15"/>
      <c r="P2" s="15"/>
      <c r="Q2" s="15"/>
      <c r="R2" s="15"/>
      <c r="S2" s="15"/>
      <c r="T2" s="15"/>
    </row>
    <row r="3" spans="1:20" ht="41.25" customHeight="1">
      <c r="A3" s="16" t="s">
        <v>3</v>
      </c>
      <c r="B3" s="16" t="s">
        <v>28</v>
      </c>
      <c r="C3" s="16" t="s">
        <v>4</v>
      </c>
      <c r="D3" s="16" t="s">
        <v>45</v>
      </c>
      <c r="E3" s="16" t="s">
        <v>5</v>
      </c>
      <c r="F3" s="16" t="s">
        <v>46</v>
      </c>
      <c r="G3" s="16" t="s">
        <v>25</v>
      </c>
      <c r="H3" s="16" t="s">
        <v>47</v>
      </c>
      <c r="I3" s="16" t="s">
        <v>44</v>
      </c>
      <c r="J3" s="16" t="s">
        <v>774</v>
      </c>
      <c r="K3" s="16" t="s">
        <v>775</v>
      </c>
      <c r="L3" s="16" t="s">
        <v>776</v>
      </c>
      <c r="M3" s="16" t="s">
        <v>777</v>
      </c>
      <c r="N3" s="16" t="s">
        <v>778</v>
      </c>
      <c r="O3" s="16" t="s">
        <v>779</v>
      </c>
      <c r="P3" s="16" t="s">
        <v>780</v>
      </c>
      <c r="Q3" s="16" t="s">
        <v>781</v>
      </c>
      <c r="R3" s="16" t="s">
        <v>782</v>
      </c>
      <c r="S3" s="16" t="s">
        <v>783</v>
      </c>
      <c r="T3" s="16" t="s">
        <v>784</v>
      </c>
    </row>
    <row r="4" spans="1:20" ht="20.25" customHeight="1">
      <c r="A4" s="16"/>
      <c r="B4" s="530"/>
      <c r="C4" s="531"/>
      <c r="D4" s="531"/>
      <c r="E4" s="531"/>
      <c r="F4" s="532"/>
      <c r="G4" s="530"/>
      <c r="H4" s="531"/>
      <c r="I4" s="531"/>
      <c r="J4" s="531"/>
      <c r="K4" s="531"/>
      <c r="L4" s="531"/>
      <c r="M4" s="531"/>
      <c r="N4" s="531" t="s">
        <v>785</v>
      </c>
      <c r="O4" s="531" t="s">
        <v>786</v>
      </c>
      <c r="P4" s="531" t="s">
        <v>787</v>
      </c>
      <c r="Q4" s="13" t="s">
        <v>788</v>
      </c>
      <c r="R4" s="13" t="s">
        <v>54</v>
      </c>
      <c r="S4" s="531"/>
      <c r="T4" s="531" t="s">
        <v>789</v>
      </c>
    </row>
    <row r="5" spans="1:20" ht="24" customHeight="1">
      <c r="A5" s="16"/>
      <c r="B5" s="533"/>
      <c r="C5" s="534"/>
      <c r="D5" s="535" t="s">
        <v>790</v>
      </c>
      <c r="E5" s="536">
        <f>E7+E12+E16+E18+E25+E32+E39+E44+E47+E50+E52+E55+E59+E62+E65+E67+E69+E74+E77+E80+E84+E86+E89+E95+E97+E105</f>
        <v>26</v>
      </c>
      <c r="F5" s="532"/>
      <c r="G5" s="533"/>
      <c r="H5" s="534"/>
      <c r="I5" s="534"/>
      <c r="J5" s="534"/>
      <c r="K5" s="534"/>
      <c r="L5" s="534"/>
      <c r="M5" s="534"/>
      <c r="N5" s="536">
        <f>N7+N12+N16+N18+N25+N32+N39+N44+N47+N50+N52+N55+N59+N62+N65+N67+N69+N74+N77+N80+N84+N86+N89+N95+N97+N105</f>
        <v>168.84</v>
      </c>
      <c r="O5" s="536">
        <f>O7+O12+O16+O18+O25+O32+O39+O44+O47+O50+O52+O55+O59+O62+O65+O67+O69+O74+O77+O80+O84+O86+O89+O95+O97+O105</f>
        <v>123.01</v>
      </c>
      <c r="P5" s="536">
        <f>P7+P12+P16+P18+P25+P32+P39+P44+P47+P50+P52+P55+P59+P62+P65+P67+P69+P74+P77+P80+P84+P86+P89+P95+P97+P105</f>
        <v>291.85000000000002</v>
      </c>
      <c r="Q5" s="13"/>
      <c r="R5" s="13"/>
      <c r="S5" s="534"/>
      <c r="T5" s="536">
        <f>T7+T12+T16+T18+T25+T32+T39+T44+T47+T50+T52+T55+T59+T62+T65+T67+T69+T74+T77+T80+T84+T86+T89+T95+T97+T105</f>
        <v>14100.31</v>
      </c>
    </row>
    <row r="6" spans="1:20" ht="12.75">
      <c r="A6" s="16"/>
      <c r="B6" s="537"/>
      <c r="C6" s="538"/>
      <c r="D6" s="538"/>
      <c r="E6" s="538"/>
      <c r="F6" s="539"/>
      <c r="G6" s="537"/>
      <c r="H6" s="538"/>
      <c r="I6" s="538"/>
      <c r="J6" s="538"/>
      <c r="K6" s="538"/>
      <c r="L6" s="538"/>
      <c r="M6" s="538"/>
      <c r="N6" s="538"/>
      <c r="O6" s="538"/>
      <c r="P6" s="538"/>
      <c r="Q6" s="538"/>
      <c r="R6" s="538"/>
      <c r="S6" s="538"/>
      <c r="T6" s="538"/>
    </row>
    <row r="7" spans="1:20" ht="42" customHeight="1">
      <c r="A7" s="1" t="s">
        <v>7</v>
      </c>
      <c r="B7" s="1" t="s">
        <v>33</v>
      </c>
      <c r="C7" s="1" t="s">
        <v>172</v>
      </c>
      <c r="D7" s="2" t="s">
        <v>48</v>
      </c>
      <c r="E7" s="1">
        <v>1</v>
      </c>
      <c r="F7" s="2" t="s">
        <v>791</v>
      </c>
      <c r="G7" s="2" t="s">
        <v>108</v>
      </c>
      <c r="H7" s="2" t="s">
        <v>34</v>
      </c>
      <c r="I7" s="2" t="s">
        <v>188</v>
      </c>
      <c r="J7" s="2">
        <v>2018</v>
      </c>
      <c r="K7" s="540">
        <v>43511</v>
      </c>
      <c r="L7" s="2">
        <v>6</v>
      </c>
      <c r="M7" s="2">
        <v>30</v>
      </c>
      <c r="N7" s="2">
        <v>9.75</v>
      </c>
      <c r="O7" s="2">
        <v>7.9</v>
      </c>
      <c r="P7" s="2">
        <f>N7+O7</f>
        <v>17.649999999999999</v>
      </c>
      <c r="Q7" s="541" t="s">
        <v>792</v>
      </c>
      <c r="R7" s="541" t="s">
        <v>793</v>
      </c>
      <c r="S7" s="2"/>
      <c r="T7" s="3">
        <f>SUM(T8:T11)</f>
        <v>473.40000000000003</v>
      </c>
    </row>
    <row r="8" spans="1:20" ht="63" customHeight="1">
      <c r="A8" s="4" t="s">
        <v>7</v>
      </c>
      <c r="B8" s="4" t="s">
        <v>33</v>
      </c>
      <c r="C8" s="4" t="s">
        <v>14</v>
      </c>
      <c r="D8" s="5"/>
      <c r="E8" s="542">
        <v>101</v>
      </c>
      <c r="F8" s="543"/>
      <c r="G8" s="5"/>
      <c r="H8" s="5"/>
      <c r="I8" s="5"/>
      <c r="J8" s="5"/>
      <c r="K8" s="5"/>
      <c r="L8" s="5"/>
      <c r="M8" s="5"/>
      <c r="N8" s="5"/>
      <c r="O8" s="5"/>
      <c r="P8" s="5"/>
      <c r="Q8" s="544" t="s">
        <v>794</v>
      </c>
      <c r="R8" s="5"/>
      <c r="S8" s="5"/>
      <c r="T8" s="6">
        <v>87.9</v>
      </c>
    </row>
    <row r="9" spans="1:20" ht="60" customHeight="1">
      <c r="A9" s="4"/>
      <c r="B9" s="4" t="s">
        <v>33</v>
      </c>
      <c r="C9" s="4" t="s">
        <v>14</v>
      </c>
      <c r="D9" s="5"/>
      <c r="E9" s="542">
        <v>290</v>
      </c>
      <c r="F9" s="543"/>
      <c r="G9" s="5"/>
      <c r="H9" s="5"/>
      <c r="I9" s="5"/>
      <c r="J9" s="5"/>
      <c r="K9" s="5"/>
      <c r="L9" s="5"/>
      <c r="M9" s="5"/>
      <c r="N9" s="5"/>
      <c r="O9" s="5"/>
      <c r="P9" s="5"/>
      <c r="Q9" s="545" t="s">
        <v>795</v>
      </c>
      <c r="R9" s="5"/>
      <c r="S9" s="5"/>
      <c r="T9" s="6">
        <v>98.1</v>
      </c>
    </row>
    <row r="10" spans="1:20" ht="51">
      <c r="A10" s="4"/>
      <c r="B10" s="4" t="s">
        <v>33</v>
      </c>
      <c r="C10" s="4" t="s">
        <v>14</v>
      </c>
      <c r="D10" s="5"/>
      <c r="E10" s="542">
        <v>386</v>
      </c>
      <c r="F10" s="543"/>
      <c r="G10" s="5"/>
      <c r="H10" s="5"/>
      <c r="I10" s="5"/>
      <c r="J10" s="5"/>
      <c r="K10" s="5"/>
      <c r="L10" s="5"/>
      <c r="M10" s="5"/>
      <c r="N10" s="5"/>
      <c r="O10" s="5"/>
      <c r="P10" s="5"/>
      <c r="Q10" s="545" t="s">
        <v>796</v>
      </c>
      <c r="R10" s="5"/>
      <c r="S10" s="5"/>
      <c r="T10" s="6">
        <v>265.8</v>
      </c>
    </row>
    <row r="11" spans="1:20" ht="38.25">
      <c r="A11" s="4"/>
      <c r="B11" s="4" t="s">
        <v>33</v>
      </c>
      <c r="C11" s="4" t="s">
        <v>14</v>
      </c>
      <c r="D11" s="5"/>
      <c r="E11" s="542">
        <v>448</v>
      </c>
      <c r="F11" s="543"/>
      <c r="G11" s="5"/>
      <c r="H11" s="5"/>
      <c r="I11" s="5"/>
      <c r="J11" s="5"/>
      <c r="K11" s="5"/>
      <c r="L11" s="5"/>
      <c r="M11" s="5"/>
      <c r="N11" s="5"/>
      <c r="O11" s="5"/>
      <c r="P11" s="5"/>
      <c r="Q11" s="545" t="s">
        <v>797</v>
      </c>
      <c r="R11" s="5"/>
      <c r="S11" s="5"/>
      <c r="T11" s="6">
        <v>21.6</v>
      </c>
    </row>
    <row r="12" spans="1:20" ht="42" customHeight="1">
      <c r="A12" s="1" t="s">
        <v>7</v>
      </c>
      <c r="B12" s="1" t="s">
        <v>33</v>
      </c>
      <c r="C12" s="1" t="s">
        <v>144</v>
      </c>
      <c r="D12" s="2" t="s">
        <v>20</v>
      </c>
      <c r="E12" s="1">
        <v>1</v>
      </c>
      <c r="F12" s="2" t="s">
        <v>187</v>
      </c>
      <c r="G12" s="2" t="s">
        <v>108</v>
      </c>
      <c r="H12" s="2" t="s">
        <v>36</v>
      </c>
      <c r="I12" s="2"/>
      <c r="J12" s="2">
        <v>2019</v>
      </c>
      <c r="K12" s="540">
        <v>43850</v>
      </c>
      <c r="L12" s="2">
        <v>5</v>
      </c>
      <c r="M12" s="2">
        <v>30</v>
      </c>
      <c r="N12" s="2">
        <v>2.65</v>
      </c>
      <c r="O12" s="2">
        <v>3.79</v>
      </c>
      <c r="P12" s="2">
        <f>N12+O12</f>
        <v>6.4399999999999995</v>
      </c>
      <c r="Q12" s="541" t="s">
        <v>792</v>
      </c>
      <c r="R12" s="541" t="s">
        <v>793</v>
      </c>
      <c r="S12" s="2"/>
      <c r="T12" s="3">
        <v>437</v>
      </c>
    </row>
    <row r="13" spans="1:20" ht="35.25" customHeight="1">
      <c r="A13" s="4" t="s">
        <v>7</v>
      </c>
      <c r="B13" s="4" t="s">
        <v>33</v>
      </c>
      <c r="C13" s="4" t="s">
        <v>8</v>
      </c>
      <c r="D13" s="5"/>
      <c r="E13" s="542">
        <v>365</v>
      </c>
      <c r="F13" s="543"/>
      <c r="G13" s="5"/>
      <c r="H13" s="5"/>
      <c r="I13" s="5"/>
      <c r="J13" s="5"/>
      <c r="K13" s="5"/>
      <c r="L13" s="5"/>
      <c r="M13" s="5"/>
      <c r="N13" s="5"/>
      <c r="O13" s="5"/>
      <c r="P13" s="546" t="s">
        <v>798</v>
      </c>
      <c r="Q13" s="546" t="s">
        <v>799</v>
      </c>
      <c r="R13" s="5"/>
      <c r="S13" s="5"/>
      <c r="T13" s="6"/>
    </row>
    <row r="14" spans="1:20" ht="15">
      <c r="A14" s="4"/>
      <c r="B14" s="4" t="s">
        <v>33</v>
      </c>
      <c r="C14" s="4" t="s">
        <v>8</v>
      </c>
      <c r="D14" s="5"/>
      <c r="E14" s="542">
        <v>364</v>
      </c>
      <c r="F14" s="543"/>
      <c r="G14" s="5"/>
      <c r="H14" s="5"/>
      <c r="I14" s="5"/>
      <c r="J14" s="5"/>
      <c r="K14" s="5"/>
      <c r="L14" s="5"/>
      <c r="M14" s="5"/>
      <c r="N14" s="5"/>
      <c r="O14" s="5"/>
      <c r="P14" s="5"/>
      <c r="Q14" s="5"/>
      <c r="R14" s="5"/>
      <c r="S14" s="5"/>
      <c r="T14" s="6"/>
    </row>
    <row r="15" spans="1:20" ht="25.5">
      <c r="A15" s="4"/>
      <c r="B15" s="4" t="s">
        <v>33</v>
      </c>
      <c r="C15" s="4" t="s">
        <v>18</v>
      </c>
      <c r="D15" s="5"/>
      <c r="E15" s="542">
        <v>364</v>
      </c>
      <c r="F15" s="543"/>
      <c r="G15" s="5"/>
      <c r="H15" s="5"/>
      <c r="I15" s="5"/>
      <c r="J15" s="5"/>
      <c r="K15" s="5"/>
      <c r="L15" s="5"/>
      <c r="M15" s="5"/>
      <c r="N15" s="5"/>
      <c r="O15" s="5"/>
      <c r="P15" s="5"/>
      <c r="Q15" s="546" t="s">
        <v>798</v>
      </c>
      <c r="R15" s="5"/>
      <c r="S15" s="5"/>
      <c r="T15" s="6"/>
    </row>
    <row r="16" spans="1:20" ht="42" customHeight="1">
      <c r="A16" s="1" t="s">
        <v>7</v>
      </c>
      <c r="B16" s="1" t="s">
        <v>33</v>
      </c>
      <c r="C16" s="1" t="s">
        <v>172</v>
      </c>
      <c r="D16" s="2" t="s">
        <v>22</v>
      </c>
      <c r="E16" s="1">
        <v>1</v>
      </c>
      <c r="F16" s="2" t="s">
        <v>186</v>
      </c>
      <c r="G16" s="2" t="s">
        <v>108</v>
      </c>
      <c r="H16" s="2" t="s">
        <v>34</v>
      </c>
      <c r="I16" s="2"/>
      <c r="J16" s="2">
        <v>2020</v>
      </c>
      <c r="K16" s="540">
        <v>44050</v>
      </c>
      <c r="L16" s="2">
        <v>4</v>
      </c>
      <c r="M16" s="2">
        <v>30</v>
      </c>
      <c r="N16" s="2">
        <v>4.05</v>
      </c>
      <c r="O16" s="2">
        <v>4.66</v>
      </c>
      <c r="P16" s="2">
        <f>N16+O16</f>
        <v>8.7100000000000009</v>
      </c>
      <c r="Q16" s="541" t="s">
        <v>792</v>
      </c>
      <c r="R16" s="541" t="s">
        <v>793</v>
      </c>
      <c r="S16" s="2"/>
      <c r="T16" s="3">
        <f>T17</f>
        <v>220.42000000000002</v>
      </c>
    </row>
    <row r="17" spans="1:20" ht="25.5">
      <c r="A17" s="4" t="s">
        <v>7</v>
      </c>
      <c r="B17" s="4" t="s">
        <v>33</v>
      </c>
      <c r="C17" s="4" t="s">
        <v>12</v>
      </c>
      <c r="D17" s="5"/>
      <c r="E17" s="542">
        <v>101</v>
      </c>
      <c r="F17" s="543"/>
      <c r="G17" s="5"/>
      <c r="H17" s="5"/>
      <c r="I17" s="5"/>
      <c r="J17" s="5"/>
      <c r="K17" s="5"/>
      <c r="L17" s="5"/>
      <c r="M17" s="5"/>
      <c r="N17" s="5"/>
      <c r="O17" s="5"/>
      <c r="P17" s="5"/>
      <c r="Q17" s="546" t="s">
        <v>800</v>
      </c>
      <c r="R17" s="5">
        <v>244.68</v>
      </c>
      <c r="S17" s="5">
        <v>465.1</v>
      </c>
      <c r="T17" s="6">
        <f>S17-R17</f>
        <v>220.42000000000002</v>
      </c>
    </row>
    <row r="18" spans="1:20" ht="42" customHeight="1">
      <c r="A18" s="1" t="s">
        <v>13</v>
      </c>
      <c r="B18" s="1" t="s">
        <v>33</v>
      </c>
      <c r="C18" s="1" t="s">
        <v>182</v>
      </c>
      <c r="D18" s="2" t="s">
        <v>24</v>
      </c>
      <c r="E18" s="1">
        <v>1</v>
      </c>
      <c r="F18" s="2" t="s">
        <v>185</v>
      </c>
      <c r="G18" s="2" t="s">
        <v>108</v>
      </c>
      <c r="H18" s="2" t="s">
        <v>36</v>
      </c>
      <c r="I18" s="2" t="s">
        <v>188</v>
      </c>
      <c r="J18" s="2">
        <v>2021</v>
      </c>
      <c r="K18" s="540">
        <v>44477</v>
      </c>
      <c r="L18" s="2">
        <v>3</v>
      </c>
      <c r="M18" s="2">
        <v>35</v>
      </c>
      <c r="N18" s="2">
        <v>9.89</v>
      </c>
      <c r="O18" s="2">
        <v>7.86</v>
      </c>
      <c r="P18" s="2">
        <f>N18+O18</f>
        <v>17.75</v>
      </c>
      <c r="Q18" s="541" t="s">
        <v>792</v>
      </c>
      <c r="R18" s="541" t="s">
        <v>793</v>
      </c>
      <c r="S18" s="2"/>
      <c r="T18" s="3">
        <v>850.7</v>
      </c>
    </row>
    <row r="19" spans="1:20" ht="51">
      <c r="A19" s="4" t="s">
        <v>13</v>
      </c>
      <c r="B19" s="4" t="s">
        <v>33</v>
      </c>
      <c r="C19" s="4" t="s">
        <v>16</v>
      </c>
      <c r="D19" s="5"/>
      <c r="E19" s="542">
        <v>153</v>
      </c>
      <c r="F19" s="543"/>
      <c r="G19" s="5"/>
      <c r="H19" s="5"/>
      <c r="I19" s="5"/>
      <c r="J19" s="5"/>
      <c r="K19" s="5"/>
      <c r="L19" s="5"/>
      <c r="M19" s="5"/>
      <c r="N19" s="5"/>
      <c r="O19" s="5"/>
      <c r="P19" s="5"/>
      <c r="Q19" s="546" t="s">
        <v>801</v>
      </c>
      <c r="R19" s="5">
        <v>0</v>
      </c>
      <c r="S19" s="5">
        <v>178.9</v>
      </c>
      <c r="T19" s="6">
        <f>S19-R19</f>
        <v>178.9</v>
      </c>
    </row>
    <row r="20" spans="1:20" ht="15">
      <c r="A20" s="4"/>
      <c r="B20" s="4" t="s">
        <v>33</v>
      </c>
      <c r="C20" s="4" t="s">
        <v>16</v>
      </c>
      <c r="D20" s="5"/>
      <c r="E20" s="542">
        <v>414</v>
      </c>
      <c r="F20" s="543"/>
      <c r="G20" s="5"/>
      <c r="H20" s="5"/>
      <c r="I20" s="5"/>
      <c r="J20" s="5"/>
      <c r="K20" s="5"/>
      <c r="L20" s="5"/>
      <c r="M20" s="5"/>
      <c r="N20" s="5"/>
      <c r="O20" s="5"/>
      <c r="P20" s="5"/>
      <c r="Q20" s="5"/>
      <c r="R20" s="5"/>
      <c r="S20" s="5"/>
      <c r="T20" s="6"/>
    </row>
    <row r="21" spans="1:20" ht="15">
      <c r="A21" s="4"/>
      <c r="B21" s="4" t="s">
        <v>33</v>
      </c>
      <c r="C21" s="4" t="s">
        <v>16</v>
      </c>
      <c r="D21" s="5"/>
      <c r="E21" s="542">
        <v>80</v>
      </c>
      <c r="F21" s="543"/>
      <c r="G21" s="5"/>
      <c r="H21" s="5"/>
      <c r="I21" s="5"/>
      <c r="J21" s="5"/>
      <c r="K21" s="5"/>
      <c r="L21" s="5"/>
      <c r="M21" s="5"/>
      <c r="N21" s="5"/>
      <c r="O21" s="5"/>
      <c r="P21" s="5"/>
      <c r="Q21" s="5"/>
      <c r="R21" s="5"/>
      <c r="S21" s="5"/>
      <c r="T21" s="6"/>
    </row>
    <row r="22" spans="1:20" ht="38.25">
      <c r="A22" s="4"/>
      <c r="B22" s="4" t="s">
        <v>33</v>
      </c>
      <c r="C22" s="4" t="s">
        <v>18</v>
      </c>
      <c r="D22" s="5"/>
      <c r="E22" s="542">
        <v>153</v>
      </c>
      <c r="F22" s="543"/>
      <c r="G22" s="5"/>
      <c r="H22" s="5"/>
      <c r="I22" s="5"/>
      <c r="J22" s="5"/>
      <c r="K22" s="5"/>
      <c r="L22" s="5"/>
      <c r="M22" s="5"/>
      <c r="N22" s="5"/>
      <c r="O22" s="5"/>
      <c r="P22" s="5"/>
      <c r="Q22" s="547" t="s">
        <v>802</v>
      </c>
      <c r="R22" s="5">
        <v>0</v>
      </c>
      <c r="S22" s="5">
        <v>445.2</v>
      </c>
      <c r="T22" s="6">
        <f>S22-R22</f>
        <v>445.2</v>
      </c>
    </row>
    <row r="23" spans="1:20" ht="51">
      <c r="A23" s="4"/>
      <c r="B23" s="4" t="s">
        <v>33</v>
      </c>
      <c r="C23" s="4" t="s">
        <v>18</v>
      </c>
      <c r="D23" s="5"/>
      <c r="E23" s="542">
        <v>414</v>
      </c>
      <c r="F23" s="543"/>
      <c r="G23" s="5"/>
      <c r="H23" s="5"/>
      <c r="I23" s="5"/>
      <c r="J23" s="5"/>
      <c r="K23" s="5"/>
      <c r="L23" s="5"/>
      <c r="M23" s="5"/>
      <c r="N23" s="5"/>
      <c r="O23" s="5"/>
      <c r="P23" s="5"/>
      <c r="Q23" s="547" t="s">
        <v>803</v>
      </c>
      <c r="R23" s="5"/>
      <c r="S23" s="5"/>
      <c r="T23" s="6">
        <v>139.6</v>
      </c>
    </row>
    <row r="24" spans="1:20" ht="38.25">
      <c r="A24" s="4"/>
      <c r="B24" s="4" t="s">
        <v>33</v>
      </c>
      <c r="C24" s="4" t="s">
        <v>18</v>
      </c>
      <c r="D24" s="5"/>
      <c r="E24" s="542">
        <v>80</v>
      </c>
      <c r="F24" s="543"/>
      <c r="G24" s="5"/>
      <c r="H24" s="5"/>
      <c r="I24" s="5"/>
      <c r="J24" s="5"/>
      <c r="K24" s="5"/>
      <c r="L24" s="5"/>
      <c r="M24" s="5"/>
      <c r="N24" s="5"/>
      <c r="O24" s="5"/>
      <c r="P24" s="5"/>
      <c r="Q24" s="547" t="s">
        <v>804</v>
      </c>
      <c r="R24" s="5"/>
      <c r="S24" s="5"/>
      <c r="T24" s="6">
        <v>87</v>
      </c>
    </row>
    <row r="25" spans="1:20" ht="42" customHeight="1">
      <c r="A25" s="1" t="s">
        <v>13</v>
      </c>
      <c r="B25" s="1" t="s">
        <v>33</v>
      </c>
      <c r="C25" s="1" t="s">
        <v>184</v>
      </c>
      <c r="D25" s="2" t="s">
        <v>21</v>
      </c>
      <c r="E25" s="1">
        <v>1</v>
      </c>
      <c r="F25" s="2" t="s">
        <v>183</v>
      </c>
      <c r="G25" s="2" t="s">
        <v>108</v>
      </c>
      <c r="H25" s="2" t="s">
        <v>36</v>
      </c>
      <c r="I25" s="2" t="s">
        <v>188</v>
      </c>
      <c r="J25" s="2">
        <v>2022</v>
      </c>
      <c r="K25" s="540">
        <v>44826</v>
      </c>
      <c r="L25" s="2">
        <v>2</v>
      </c>
      <c r="M25" s="2">
        <v>30</v>
      </c>
      <c r="N25" s="2">
        <v>11.83</v>
      </c>
      <c r="O25" s="2">
        <v>11.04</v>
      </c>
      <c r="P25" s="2">
        <f>N25+O25</f>
        <v>22.869999999999997</v>
      </c>
      <c r="Q25" s="541" t="s">
        <v>792</v>
      </c>
      <c r="R25" s="541" t="s">
        <v>793</v>
      </c>
      <c r="S25" s="2"/>
      <c r="T25" s="3">
        <f>SUM(T26:T31)</f>
        <v>726.90000000000009</v>
      </c>
    </row>
    <row r="26" spans="1:20" ht="75">
      <c r="A26" s="4" t="s">
        <v>13</v>
      </c>
      <c r="B26" s="4" t="s">
        <v>33</v>
      </c>
      <c r="C26" s="4" t="s">
        <v>11</v>
      </c>
      <c r="D26" s="5"/>
      <c r="E26" s="542">
        <v>116</v>
      </c>
      <c r="F26" s="543"/>
      <c r="G26" s="5"/>
      <c r="H26" s="5"/>
      <c r="I26" s="5"/>
      <c r="J26" s="5"/>
      <c r="K26" s="5"/>
      <c r="L26" s="5"/>
      <c r="M26" s="5"/>
      <c r="N26" s="5"/>
      <c r="O26" s="5"/>
      <c r="P26" s="5"/>
      <c r="Q26" s="5" t="s">
        <v>805</v>
      </c>
      <c r="R26" s="5">
        <v>2.1</v>
      </c>
      <c r="S26" s="5">
        <v>148.4</v>
      </c>
      <c r="T26" s="6">
        <f>S26-R26</f>
        <v>146.30000000000001</v>
      </c>
    </row>
    <row r="27" spans="1:20" ht="75">
      <c r="A27" s="4"/>
      <c r="B27" s="4" t="s">
        <v>33</v>
      </c>
      <c r="C27" s="4" t="s">
        <v>11</v>
      </c>
      <c r="D27" s="5"/>
      <c r="E27" s="542">
        <v>116</v>
      </c>
      <c r="F27" s="543"/>
      <c r="G27" s="5"/>
      <c r="H27" s="5"/>
      <c r="I27" s="5"/>
      <c r="J27" s="5"/>
      <c r="K27" s="5"/>
      <c r="L27" s="5"/>
      <c r="M27" s="5"/>
      <c r="N27" s="5"/>
      <c r="O27" s="5"/>
      <c r="P27" s="5"/>
      <c r="Q27" s="5" t="s">
        <v>806</v>
      </c>
      <c r="R27" s="5">
        <v>168.1</v>
      </c>
      <c r="S27" s="5">
        <v>214.7</v>
      </c>
      <c r="T27" s="6">
        <f>S27-R27</f>
        <v>46.599999999999994</v>
      </c>
    </row>
    <row r="28" spans="1:20" ht="30">
      <c r="A28" s="4"/>
      <c r="B28" s="4" t="s">
        <v>33</v>
      </c>
      <c r="C28" s="4" t="s">
        <v>11</v>
      </c>
      <c r="D28" s="5"/>
      <c r="E28" s="542">
        <v>465</v>
      </c>
      <c r="F28" s="543"/>
      <c r="G28" s="5"/>
      <c r="H28" s="5"/>
      <c r="I28" s="5"/>
      <c r="J28" s="5"/>
      <c r="K28" s="5"/>
      <c r="L28" s="5"/>
      <c r="M28" s="5"/>
      <c r="N28" s="5"/>
      <c r="O28" s="5"/>
      <c r="P28" s="5"/>
      <c r="Q28" s="5" t="s">
        <v>807</v>
      </c>
      <c r="R28" s="5">
        <v>0</v>
      </c>
      <c r="S28" s="5">
        <v>22.8</v>
      </c>
      <c r="T28" s="6">
        <f t="shared" ref="T28:T31" si="0">S28-R28</f>
        <v>22.8</v>
      </c>
    </row>
    <row r="29" spans="1:20" ht="15">
      <c r="A29" s="4"/>
      <c r="B29" s="4" t="s">
        <v>33</v>
      </c>
      <c r="C29" s="4" t="s">
        <v>11</v>
      </c>
      <c r="D29" s="5"/>
      <c r="E29" s="542">
        <v>493</v>
      </c>
      <c r="F29" s="543"/>
      <c r="G29" s="5"/>
      <c r="H29" s="5"/>
      <c r="I29" s="5"/>
      <c r="J29" s="5"/>
      <c r="K29" s="5"/>
      <c r="L29" s="5"/>
      <c r="M29" s="5"/>
      <c r="N29" s="5"/>
      <c r="O29" s="5"/>
      <c r="P29" s="5"/>
      <c r="Q29" t="s">
        <v>808</v>
      </c>
      <c r="R29" s="5">
        <v>0</v>
      </c>
      <c r="S29" s="5">
        <v>26</v>
      </c>
      <c r="T29" s="6">
        <f t="shared" si="0"/>
        <v>26</v>
      </c>
    </row>
    <row r="30" spans="1:20" ht="45">
      <c r="A30" s="4"/>
      <c r="B30" s="4" t="s">
        <v>33</v>
      </c>
      <c r="C30" s="4" t="s">
        <v>11</v>
      </c>
      <c r="D30" s="5"/>
      <c r="E30" s="542">
        <v>493</v>
      </c>
      <c r="F30" s="543"/>
      <c r="G30" s="5"/>
      <c r="H30" s="5"/>
      <c r="I30" s="5"/>
      <c r="J30" s="5"/>
      <c r="K30" s="5"/>
      <c r="L30" s="5"/>
      <c r="M30" s="5"/>
      <c r="N30" s="5"/>
      <c r="O30" s="5"/>
      <c r="P30" s="5"/>
      <c r="Q30" s="5" t="s">
        <v>809</v>
      </c>
      <c r="R30" s="5">
        <v>48.1</v>
      </c>
      <c r="S30" s="5">
        <v>123.7</v>
      </c>
      <c r="T30" s="6">
        <f t="shared" si="0"/>
        <v>75.599999999999994</v>
      </c>
    </row>
    <row r="31" spans="1:20" ht="60">
      <c r="A31" s="4"/>
      <c r="B31" s="4" t="s">
        <v>33</v>
      </c>
      <c r="C31" s="4" t="s">
        <v>8</v>
      </c>
      <c r="D31" s="5"/>
      <c r="E31" s="542">
        <v>116</v>
      </c>
      <c r="F31" s="543"/>
      <c r="G31" s="5"/>
      <c r="H31" s="5"/>
      <c r="I31" s="5"/>
      <c r="J31" s="5"/>
      <c r="K31" s="5"/>
      <c r="L31" s="5"/>
      <c r="M31" s="5"/>
      <c r="N31" s="5"/>
      <c r="O31" s="5"/>
      <c r="P31" s="5"/>
      <c r="Q31" s="5" t="s">
        <v>810</v>
      </c>
      <c r="R31" s="5">
        <v>408.5</v>
      </c>
      <c r="S31" s="5">
        <v>818.1</v>
      </c>
      <c r="T31" s="6">
        <f t="shared" si="0"/>
        <v>409.6</v>
      </c>
    </row>
    <row r="32" spans="1:20" ht="42" customHeight="1">
      <c r="A32" s="1" t="s">
        <v>13</v>
      </c>
      <c r="B32" s="1" t="s">
        <v>33</v>
      </c>
      <c r="C32" s="1" t="s">
        <v>182</v>
      </c>
      <c r="D32" s="2" t="s">
        <v>19</v>
      </c>
      <c r="E32" s="1">
        <v>1</v>
      </c>
      <c r="F32" s="2" t="s">
        <v>181</v>
      </c>
      <c r="G32" s="2" t="s">
        <v>108</v>
      </c>
      <c r="H32" s="2" t="s">
        <v>37</v>
      </c>
      <c r="I32" s="2"/>
      <c r="J32" s="2">
        <v>2022</v>
      </c>
      <c r="K32" s="540">
        <v>44685</v>
      </c>
      <c r="L32" s="2">
        <v>2</v>
      </c>
      <c r="M32" s="2">
        <v>10</v>
      </c>
      <c r="N32" s="2">
        <v>2.34</v>
      </c>
      <c r="O32" s="2">
        <v>1.36</v>
      </c>
      <c r="P32" s="2">
        <f>N32+O32</f>
        <v>3.7</v>
      </c>
      <c r="Q32" s="541" t="s">
        <v>792</v>
      </c>
      <c r="R32" s="541" t="s">
        <v>793</v>
      </c>
      <c r="S32" s="2"/>
      <c r="T32" s="3">
        <f>SUM(T33:T38)</f>
        <v>1009.52</v>
      </c>
    </row>
    <row r="33" spans="1:20" ht="30">
      <c r="A33" s="4" t="s">
        <v>13</v>
      </c>
      <c r="B33" s="4" t="s">
        <v>33</v>
      </c>
      <c r="C33" s="4" t="s">
        <v>9</v>
      </c>
      <c r="D33" s="5"/>
      <c r="E33" s="542">
        <v>163</v>
      </c>
      <c r="F33" s="543"/>
      <c r="G33" s="5"/>
      <c r="H33" s="5"/>
      <c r="I33" s="5"/>
      <c r="J33" s="5"/>
      <c r="K33" s="5"/>
      <c r="L33" s="5"/>
      <c r="M33" s="5"/>
      <c r="N33" s="5"/>
      <c r="O33" s="5"/>
      <c r="P33" s="5"/>
      <c r="Q33" s="548" t="s">
        <v>811</v>
      </c>
      <c r="R33" s="7"/>
      <c r="S33" s="7"/>
      <c r="T33" s="6">
        <v>262.8</v>
      </c>
    </row>
    <row r="34" spans="1:20" ht="30">
      <c r="A34" s="4"/>
      <c r="B34" s="4" t="s">
        <v>33</v>
      </c>
      <c r="C34" s="4" t="s">
        <v>10</v>
      </c>
      <c r="D34" s="5"/>
      <c r="E34" s="542">
        <v>163</v>
      </c>
      <c r="F34" s="543"/>
      <c r="G34" s="5"/>
      <c r="H34" s="5"/>
      <c r="I34" s="5"/>
      <c r="J34" s="5"/>
      <c r="K34" s="5"/>
      <c r="L34" s="5"/>
      <c r="M34" s="5"/>
      <c r="N34" s="5"/>
      <c r="O34" s="5"/>
      <c r="P34" s="5"/>
      <c r="Q34" s="7" t="s">
        <v>812</v>
      </c>
      <c r="R34" s="7"/>
      <c r="S34" s="7"/>
      <c r="T34" s="6">
        <v>674.4</v>
      </c>
    </row>
    <row r="35" spans="1:20" ht="30">
      <c r="A35" s="4"/>
      <c r="B35" s="4" t="s">
        <v>33</v>
      </c>
      <c r="C35" s="4" t="s">
        <v>10</v>
      </c>
      <c r="D35" s="5"/>
      <c r="E35" s="542">
        <v>230</v>
      </c>
      <c r="F35" s="543"/>
      <c r="G35" s="5"/>
      <c r="H35" s="5"/>
      <c r="I35" s="5"/>
      <c r="J35" s="5"/>
      <c r="K35" s="5"/>
      <c r="L35" s="5"/>
      <c r="M35" s="5"/>
      <c r="N35" s="5"/>
      <c r="O35" s="5"/>
      <c r="P35" s="5"/>
      <c r="Q35" s="7" t="s">
        <v>813</v>
      </c>
      <c r="R35" s="7"/>
      <c r="S35" s="7"/>
      <c r="T35" s="6">
        <v>33</v>
      </c>
    </row>
    <row r="36" spans="1:20" ht="30">
      <c r="A36" s="4"/>
      <c r="B36" s="4" t="s">
        <v>33</v>
      </c>
      <c r="C36" s="4" t="s">
        <v>10</v>
      </c>
      <c r="D36" s="5"/>
      <c r="E36" s="542">
        <v>230</v>
      </c>
      <c r="F36" s="543"/>
      <c r="G36" s="5"/>
      <c r="H36" s="5"/>
      <c r="I36" s="5"/>
      <c r="J36" s="5"/>
      <c r="K36" s="5"/>
      <c r="L36" s="5"/>
      <c r="M36" s="5"/>
      <c r="N36" s="5"/>
      <c r="O36" s="5"/>
      <c r="P36" s="5"/>
      <c r="Q36" s="7" t="s">
        <v>814</v>
      </c>
      <c r="R36" s="7"/>
      <c r="S36" s="7"/>
      <c r="T36" s="6">
        <v>8.3000000000000007</v>
      </c>
    </row>
    <row r="37" spans="1:20" ht="30">
      <c r="A37" s="4"/>
      <c r="B37" s="4" t="s">
        <v>33</v>
      </c>
      <c r="C37" s="4" t="s">
        <v>10</v>
      </c>
      <c r="D37" s="5"/>
      <c r="E37" s="542">
        <v>230</v>
      </c>
      <c r="F37" s="543"/>
      <c r="G37" s="5"/>
      <c r="H37" s="5"/>
      <c r="I37" s="5"/>
      <c r="J37" s="5"/>
      <c r="K37" s="5"/>
      <c r="L37" s="5"/>
      <c r="M37" s="5"/>
      <c r="N37" s="5"/>
      <c r="O37" s="5"/>
      <c r="P37" s="5"/>
      <c r="Q37" s="7" t="s">
        <v>815</v>
      </c>
      <c r="R37" s="7"/>
      <c r="S37" s="7"/>
      <c r="T37" s="6">
        <v>14.5</v>
      </c>
    </row>
    <row r="38" spans="1:20" ht="30">
      <c r="A38" s="4"/>
      <c r="B38" s="4" t="s">
        <v>33</v>
      </c>
      <c r="C38" s="4" t="s">
        <v>10</v>
      </c>
      <c r="D38" s="5"/>
      <c r="E38" s="542">
        <v>230</v>
      </c>
      <c r="F38" s="543"/>
      <c r="G38" s="5"/>
      <c r="H38" s="5"/>
      <c r="I38" s="5"/>
      <c r="J38" s="5"/>
      <c r="K38" s="5"/>
      <c r="L38" s="5"/>
      <c r="M38" s="5"/>
      <c r="N38" s="5"/>
      <c r="O38" s="5"/>
      <c r="P38" s="5"/>
      <c r="Q38" s="7" t="s">
        <v>816</v>
      </c>
      <c r="R38" s="7"/>
      <c r="S38" s="7"/>
      <c r="T38" s="6">
        <v>16.52</v>
      </c>
    </row>
    <row r="39" spans="1:20" ht="42" customHeight="1">
      <c r="A39" s="1" t="s">
        <v>13</v>
      </c>
      <c r="B39" s="1" t="s">
        <v>33</v>
      </c>
      <c r="C39" s="1" t="s">
        <v>138</v>
      </c>
      <c r="D39" s="2" t="s">
        <v>23</v>
      </c>
      <c r="E39" s="1">
        <v>1</v>
      </c>
      <c r="F39" s="2" t="s">
        <v>180</v>
      </c>
      <c r="G39" s="2" t="s">
        <v>108</v>
      </c>
      <c r="H39" s="2" t="s">
        <v>34</v>
      </c>
      <c r="I39" s="2" t="s">
        <v>188</v>
      </c>
      <c r="J39" s="2">
        <v>2022</v>
      </c>
      <c r="K39" s="540">
        <v>44621</v>
      </c>
      <c r="L39" s="2">
        <v>3</v>
      </c>
      <c r="M39" s="2">
        <v>30</v>
      </c>
      <c r="N39" s="2">
        <v>18.72</v>
      </c>
      <c r="O39" s="2">
        <v>13.77</v>
      </c>
      <c r="P39" s="2">
        <f>N39+O39</f>
        <v>32.489999999999995</v>
      </c>
      <c r="Q39" s="541" t="s">
        <v>792</v>
      </c>
      <c r="R39" s="541" t="s">
        <v>793</v>
      </c>
      <c r="S39" s="2"/>
      <c r="T39" s="3">
        <f>SUM(T40:T43)</f>
        <v>625.79999999999995</v>
      </c>
    </row>
    <row r="40" spans="1:20" ht="52.5" customHeight="1">
      <c r="A40" s="4" t="s">
        <v>13</v>
      </c>
      <c r="B40" s="4" t="s">
        <v>33</v>
      </c>
      <c r="C40" s="4" t="s">
        <v>15</v>
      </c>
      <c r="D40" s="5"/>
      <c r="E40" s="542">
        <v>116</v>
      </c>
      <c r="F40" s="543"/>
      <c r="G40" s="5"/>
      <c r="H40" s="5"/>
      <c r="I40" s="5"/>
      <c r="J40" s="5"/>
      <c r="K40" s="5"/>
      <c r="L40" s="5"/>
      <c r="M40" s="5"/>
      <c r="N40" s="5"/>
      <c r="O40" s="5"/>
      <c r="P40" s="5"/>
      <c r="Q40" s="549" t="s">
        <v>817</v>
      </c>
      <c r="R40" s="7">
        <v>0</v>
      </c>
      <c r="S40" s="7">
        <v>230.6</v>
      </c>
      <c r="T40" s="6">
        <f>S40-R40</f>
        <v>230.6</v>
      </c>
    </row>
    <row r="41" spans="1:20" ht="38.25">
      <c r="A41" s="4"/>
      <c r="B41" s="4" t="s">
        <v>33</v>
      </c>
      <c r="C41" s="4" t="s">
        <v>15</v>
      </c>
      <c r="D41" s="5"/>
      <c r="E41" s="542">
        <v>101</v>
      </c>
      <c r="F41" s="543"/>
      <c r="G41" s="5"/>
      <c r="H41" s="5"/>
      <c r="I41" s="5"/>
      <c r="J41" s="5"/>
      <c r="K41" s="5"/>
      <c r="L41" s="5"/>
      <c r="M41" s="5"/>
      <c r="N41" s="5"/>
      <c r="O41" s="5"/>
      <c r="P41" s="5"/>
      <c r="Q41" s="547" t="s">
        <v>818</v>
      </c>
      <c r="R41" s="7">
        <v>0</v>
      </c>
      <c r="S41" s="7">
        <v>52.1</v>
      </c>
      <c r="T41" s="6">
        <f>S41-R41</f>
        <v>52.1</v>
      </c>
    </row>
    <row r="42" spans="1:20" ht="60">
      <c r="A42" s="4" t="s">
        <v>13</v>
      </c>
      <c r="B42" s="4" t="s">
        <v>33</v>
      </c>
      <c r="C42" s="4" t="s">
        <v>11</v>
      </c>
      <c r="D42" s="5"/>
      <c r="E42" s="542">
        <v>116</v>
      </c>
      <c r="F42" s="543"/>
      <c r="G42" s="5"/>
      <c r="H42" s="5"/>
      <c r="I42" s="5"/>
      <c r="J42" s="5"/>
      <c r="K42" s="5"/>
      <c r="L42" s="5"/>
      <c r="M42" s="5"/>
      <c r="N42" s="5"/>
      <c r="O42" s="5"/>
      <c r="P42" s="5"/>
      <c r="Q42" s="6" t="s">
        <v>819</v>
      </c>
      <c r="R42" s="7">
        <v>214.7</v>
      </c>
      <c r="S42" s="7">
        <v>339.6</v>
      </c>
      <c r="T42" s="6">
        <f>S42-R42</f>
        <v>124.90000000000003</v>
      </c>
    </row>
    <row r="43" spans="1:20" ht="45">
      <c r="A43" s="4" t="s">
        <v>13</v>
      </c>
      <c r="B43" s="4" t="s">
        <v>33</v>
      </c>
      <c r="C43" s="4" t="s">
        <v>11</v>
      </c>
      <c r="D43" s="5"/>
      <c r="E43" s="542">
        <v>101</v>
      </c>
      <c r="F43" s="543"/>
      <c r="G43" s="5"/>
      <c r="H43" s="5"/>
      <c r="I43" s="5"/>
      <c r="J43" s="5"/>
      <c r="K43" s="5"/>
      <c r="L43" s="5"/>
      <c r="M43" s="5"/>
      <c r="N43" s="5"/>
      <c r="O43" s="5"/>
      <c r="P43" s="5"/>
      <c r="Q43" s="6" t="s">
        <v>820</v>
      </c>
      <c r="R43" s="7">
        <v>380.8</v>
      </c>
      <c r="S43" s="7">
        <v>599</v>
      </c>
      <c r="T43" s="6">
        <f>S43-R43</f>
        <v>218.2</v>
      </c>
    </row>
    <row r="44" spans="1:20" ht="42" customHeight="1">
      <c r="A44" s="1" t="s">
        <v>13</v>
      </c>
      <c r="B44" s="1" t="s">
        <v>33</v>
      </c>
      <c r="C44" s="1" t="s">
        <v>138</v>
      </c>
      <c r="D44" s="2" t="s">
        <v>20</v>
      </c>
      <c r="E44" s="1">
        <v>1</v>
      </c>
      <c r="F44" s="2" t="s">
        <v>179</v>
      </c>
      <c r="G44" s="2" t="s">
        <v>108</v>
      </c>
      <c r="H44" s="2" t="s">
        <v>141</v>
      </c>
      <c r="I44" s="2"/>
      <c r="J44" s="2">
        <v>1995</v>
      </c>
      <c r="K44" s="540" t="s">
        <v>821</v>
      </c>
      <c r="L44" s="2">
        <v>28</v>
      </c>
      <c r="M44" s="2">
        <v>25</v>
      </c>
      <c r="N44" s="2">
        <v>0</v>
      </c>
      <c r="O44" s="2">
        <v>0</v>
      </c>
      <c r="P44" s="2">
        <f>N44+O44</f>
        <v>0</v>
      </c>
      <c r="Q44" s="541" t="s">
        <v>822</v>
      </c>
      <c r="R44" s="541" t="s">
        <v>823</v>
      </c>
      <c r="S44" s="2"/>
      <c r="T44" s="3">
        <v>180</v>
      </c>
    </row>
    <row r="45" spans="1:20" ht="15">
      <c r="A45" s="4" t="s">
        <v>13</v>
      </c>
      <c r="B45" s="4" t="s">
        <v>33</v>
      </c>
      <c r="C45" s="4" t="s">
        <v>8</v>
      </c>
      <c r="D45" s="5"/>
      <c r="E45" s="550" t="s">
        <v>151</v>
      </c>
      <c r="F45" s="543"/>
      <c r="G45" s="5"/>
      <c r="H45" s="5"/>
      <c r="I45" s="5"/>
      <c r="J45" s="5"/>
      <c r="K45" s="5"/>
      <c r="L45" s="5"/>
      <c r="M45" s="5"/>
      <c r="N45" s="5"/>
      <c r="O45" s="5"/>
      <c r="P45" s="5"/>
      <c r="Q45" s="7"/>
      <c r="R45" s="7"/>
      <c r="S45" s="7"/>
      <c r="T45" s="6"/>
    </row>
    <row r="46" spans="1:20" ht="15">
      <c r="A46" s="4"/>
      <c r="B46" s="4" t="s">
        <v>33</v>
      </c>
      <c r="C46" s="4" t="s">
        <v>11</v>
      </c>
      <c r="D46" s="5"/>
      <c r="E46" s="550" t="s">
        <v>151</v>
      </c>
      <c r="F46" s="543"/>
      <c r="G46" s="5"/>
      <c r="H46" s="5"/>
      <c r="I46" s="5"/>
      <c r="J46" s="5"/>
      <c r="K46" s="551"/>
      <c r="L46" s="551"/>
      <c r="M46" s="5"/>
      <c r="N46" s="5"/>
      <c r="O46" s="5"/>
      <c r="P46" s="5"/>
      <c r="Q46" s="7"/>
      <c r="R46" s="7"/>
      <c r="S46" s="7"/>
      <c r="T46" s="6"/>
    </row>
    <row r="47" spans="1:20" ht="42" customHeight="1">
      <c r="A47" s="1" t="s">
        <v>13</v>
      </c>
      <c r="B47" s="1" t="s">
        <v>33</v>
      </c>
      <c r="C47" s="1" t="s">
        <v>172</v>
      </c>
      <c r="D47" s="2" t="s">
        <v>48</v>
      </c>
      <c r="E47" s="1">
        <v>1</v>
      </c>
      <c r="F47" s="2" t="s">
        <v>178</v>
      </c>
      <c r="G47" s="2" t="s">
        <v>108</v>
      </c>
      <c r="H47" s="2" t="s">
        <v>36</v>
      </c>
      <c r="I47" s="2"/>
      <c r="J47" s="2">
        <v>1998</v>
      </c>
      <c r="K47" s="540" t="s">
        <v>824</v>
      </c>
      <c r="L47" s="2">
        <v>26</v>
      </c>
      <c r="M47" s="2">
        <v>28</v>
      </c>
      <c r="N47" s="2">
        <v>1.07</v>
      </c>
      <c r="O47" s="2">
        <v>2.0299999999999998</v>
      </c>
      <c r="P47" s="2">
        <f>N47+O47</f>
        <v>3.0999999999999996</v>
      </c>
      <c r="Q47" s="541" t="s">
        <v>822</v>
      </c>
      <c r="R47" s="541" t="s">
        <v>793</v>
      </c>
      <c r="S47" s="541" t="s">
        <v>825</v>
      </c>
      <c r="T47" s="3">
        <v>457.3</v>
      </c>
    </row>
    <row r="48" spans="1:20" ht="15">
      <c r="A48" s="4" t="s">
        <v>13</v>
      </c>
      <c r="B48" s="4" t="s">
        <v>33</v>
      </c>
      <c r="C48" s="4" t="s">
        <v>14</v>
      </c>
      <c r="D48" s="5"/>
      <c r="E48" s="550">
        <v>116</v>
      </c>
      <c r="F48" s="543"/>
      <c r="G48" s="5"/>
      <c r="H48" s="5"/>
      <c r="I48" s="5"/>
      <c r="J48" s="5"/>
      <c r="K48" s="5"/>
      <c r="L48" s="5"/>
      <c r="M48" s="5"/>
      <c r="N48" s="5"/>
      <c r="O48" s="5"/>
      <c r="P48" s="5"/>
      <c r="Q48" s="7"/>
      <c r="R48" s="7"/>
      <c r="S48" s="7"/>
      <c r="T48" s="6"/>
    </row>
    <row r="49" spans="1:20" ht="15">
      <c r="A49" s="4"/>
      <c r="B49" s="4" t="s">
        <v>33</v>
      </c>
      <c r="C49" s="4" t="s">
        <v>14</v>
      </c>
      <c r="D49" s="5"/>
      <c r="E49" s="550">
        <v>392</v>
      </c>
      <c r="F49" s="543"/>
      <c r="G49" s="5"/>
      <c r="H49" s="5"/>
      <c r="I49" s="5"/>
      <c r="J49" s="5"/>
      <c r="K49" s="5"/>
      <c r="L49" s="5"/>
      <c r="M49" s="5"/>
      <c r="N49" s="5"/>
      <c r="O49" s="5"/>
      <c r="P49" s="5"/>
      <c r="Q49" s="7"/>
      <c r="R49" s="7"/>
      <c r="S49" s="7"/>
      <c r="T49" s="6"/>
    </row>
    <row r="50" spans="1:20" ht="42" customHeight="1">
      <c r="A50" s="1" t="s">
        <v>13</v>
      </c>
      <c r="B50" s="1" t="s">
        <v>33</v>
      </c>
      <c r="C50" s="1" t="s">
        <v>138</v>
      </c>
      <c r="D50" s="2" t="s">
        <v>21</v>
      </c>
      <c r="E50" s="1">
        <v>1</v>
      </c>
      <c r="F50" s="2" t="s">
        <v>177</v>
      </c>
      <c r="G50" s="2" t="s">
        <v>108</v>
      </c>
      <c r="H50" s="2" t="s">
        <v>176</v>
      </c>
      <c r="I50" s="2"/>
      <c r="J50" s="2">
        <v>2007</v>
      </c>
      <c r="K50" s="540">
        <v>39535</v>
      </c>
      <c r="L50" s="2">
        <v>17</v>
      </c>
      <c r="M50" s="2">
        <v>25</v>
      </c>
      <c r="N50" s="2">
        <v>1.58</v>
      </c>
      <c r="O50" s="2">
        <v>1.42</v>
      </c>
      <c r="P50" s="2">
        <f>N50+O50</f>
        <v>3</v>
      </c>
      <c r="Q50" s="541" t="s">
        <v>822</v>
      </c>
      <c r="R50" s="541" t="s">
        <v>826</v>
      </c>
      <c r="S50" s="2"/>
      <c r="T50" s="3">
        <v>200.4</v>
      </c>
    </row>
    <row r="51" spans="1:20" ht="15">
      <c r="A51" s="4" t="s">
        <v>13</v>
      </c>
      <c r="B51" s="4" t="s">
        <v>33</v>
      </c>
      <c r="C51" s="4" t="s">
        <v>11</v>
      </c>
      <c r="D51" s="5"/>
      <c r="E51" s="550">
        <v>393</v>
      </c>
      <c r="F51" s="543"/>
      <c r="G51" s="5"/>
      <c r="H51" s="5"/>
      <c r="I51" s="5"/>
      <c r="J51" s="5"/>
      <c r="K51" s="5"/>
      <c r="L51" s="5"/>
      <c r="M51" s="5"/>
      <c r="N51" s="5"/>
      <c r="O51" s="5"/>
      <c r="P51" s="5"/>
      <c r="Q51" s="7"/>
      <c r="R51" s="7"/>
      <c r="S51" s="7"/>
      <c r="T51" s="6"/>
    </row>
    <row r="52" spans="1:20" ht="42" customHeight="1">
      <c r="A52" s="1" t="s">
        <v>13</v>
      </c>
      <c r="B52" s="1" t="s">
        <v>33</v>
      </c>
      <c r="C52" s="1" t="s">
        <v>138</v>
      </c>
      <c r="D52" s="2" t="s">
        <v>23</v>
      </c>
      <c r="E52" s="1">
        <v>1</v>
      </c>
      <c r="F52" s="2" t="s">
        <v>175</v>
      </c>
      <c r="G52" s="2" t="s">
        <v>108</v>
      </c>
      <c r="H52" s="2" t="s">
        <v>165</v>
      </c>
      <c r="I52" s="2"/>
      <c r="J52" s="2">
        <v>2007</v>
      </c>
      <c r="K52" s="540">
        <v>39496</v>
      </c>
      <c r="L52" s="2">
        <v>17</v>
      </c>
      <c r="M52" s="2">
        <v>25</v>
      </c>
      <c r="N52" s="2">
        <v>4.17</v>
      </c>
      <c r="O52" s="2">
        <v>5.34</v>
      </c>
      <c r="P52" s="2">
        <f>N52+O52</f>
        <v>9.51</v>
      </c>
      <c r="Q52" s="541" t="s">
        <v>827</v>
      </c>
      <c r="R52" s="541" t="s">
        <v>793</v>
      </c>
      <c r="S52" s="2"/>
      <c r="T52" s="3">
        <v>562</v>
      </c>
    </row>
    <row r="53" spans="1:20" ht="15">
      <c r="A53" s="4" t="s">
        <v>13</v>
      </c>
      <c r="B53" s="4" t="s">
        <v>33</v>
      </c>
      <c r="C53" s="4" t="s">
        <v>15</v>
      </c>
      <c r="D53" s="5"/>
      <c r="E53" s="550">
        <v>381</v>
      </c>
      <c r="F53" s="543"/>
      <c r="G53" s="5"/>
      <c r="H53" s="5"/>
      <c r="I53" s="5"/>
      <c r="J53" s="5"/>
      <c r="K53" s="5"/>
      <c r="L53" s="5"/>
      <c r="M53" s="5"/>
      <c r="N53" s="5"/>
      <c r="O53" s="5"/>
      <c r="P53" s="5"/>
      <c r="Q53" s="7"/>
      <c r="R53" s="7"/>
      <c r="S53" s="7"/>
      <c r="T53" s="6"/>
    </row>
    <row r="54" spans="1:20" ht="15">
      <c r="A54" s="4"/>
      <c r="B54" s="4" t="s">
        <v>33</v>
      </c>
      <c r="C54" s="4" t="s">
        <v>8</v>
      </c>
      <c r="D54" s="5"/>
      <c r="E54" s="550">
        <v>381</v>
      </c>
      <c r="F54" s="543"/>
      <c r="G54" s="5"/>
      <c r="H54" s="5"/>
      <c r="I54" s="5"/>
      <c r="J54" s="5"/>
      <c r="K54" s="5"/>
      <c r="L54" s="5"/>
      <c r="M54" s="5"/>
      <c r="N54" s="5"/>
      <c r="O54" s="5"/>
      <c r="P54" s="5"/>
      <c r="Q54" s="7"/>
      <c r="R54" s="7"/>
      <c r="S54" s="7"/>
      <c r="T54" s="6"/>
    </row>
    <row r="55" spans="1:20" ht="42" customHeight="1">
      <c r="A55" s="1" t="s">
        <v>13</v>
      </c>
      <c r="B55" s="1" t="s">
        <v>33</v>
      </c>
      <c r="C55" s="1" t="s">
        <v>172</v>
      </c>
      <c r="D55" s="2" t="s">
        <v>174</v>
      </c>
      <c r="E55" s="1">
        <v>1</v>
      </c>
      <c r="F55" s="2" t="s">
        <v>173</v>
      </c>
      <c r="G55" s="2" t="s">
        <v>108</v>
      </c>
      <c r="H55" s="2" t="s">
        <v>165</v>
      </c>
      <c r="I55" s="2"/>
      <c r="J55" s="2">
        <v>2007</v>
      </c>
      <c r="K55" s="540">
        <v>39496</v>
      </c>
      <c r="L55" s="2">
        <v>17</v>
      </c>
      <c r="M55" s="2">
        <v>25</v>
      </c>
      <c r="N55" s="2">
        <v>5.89</v>
      </c>
      <c r="O55" s="2">
        <v>5.0999999999999996</v>
      </c>
      <c r="P55" s="2">
        <f>N55+O55</f>
        <v>10.989999999999998</v>
      </c>
      <c r="Q55" s="541" t="s">
        <v>827</v>
      </c>
      <c r="R55" s="541" t="s">
        <v>793</v>
      </c>
      <c r="S55" s="2"/>
      <c r="T55" s="3">
        <v>406</v>
      </c>
    </row>
    <row r="56" spans="1:20" ht="15">
      <c r="A56" s="4" t="s">
        <v>13</v>
      </c>
      <c r="B56" s="4" t="s">
        <v>33</v>
      </c>
      <c r="C56" s="4" t="s">
        <v>168</v>
      </c>
      <c r="D56" s="5"/>
      <c r="E56" s="542">
        <v>116</v>
      </c>
      <c r="F56" s="543"/>
      <c r="G56" s="5"/>
      <c r="H56" s="5"/>
      <c r="I56" s="5"/>
      <c r="J56" s="5"/>
      <c r="K56" s="5"/>
      <c r="L56" s="5"/>
      <c r="M56" s="5"/>
      <c r="N56" s="5"/>
      <c r="O56" s="5"/>
      <c r="P56" s="5"/>
      <c r="Q56" s="7"/>
      <c r="R56" s="7"/>
      <c r="S56" s="7"/>
      <c r="T56" s="6"/>
    </row>
    <row r="57" spans="1:20" ht="15">
      <c r="A57" s="4"/>
      <c r="B57" s="4" t="s">
        <v>33</v>
      </c>
      <c r="C57" s="4" t="s">
        <v>168</v>
      </c>
      <c r="D57" s="5"/>
      <c r="E57" s="542">
        <v>376</v>
      </c>
      <c r="F57" s="543"/>
      <c r="G57" s="5"/>
      <c r="H57" s="5"/>
      <c r="I57" s="5"/>
      <c r="J57" s="5"/>
      <c r="K57" s="5"/>
      <c r="L57" s="5"/>
      <c r="M57" s="5"/>
      <c r="N57" s="5"/>
      <c r="O57" s="5"/>
      <c r="P57" s="5"/>
      <c r="Q57" s="7"/>
      <c r="R57" s="7"/>
      <c r="S57" s="7"/>
      <c r="T57" s="6"/>
    </row>
    <row r="58" spans="1:20" ht="15">
      <c r="A58" s="4" t="s">
        <v>13</v>
      </c>
      <c r="B58" s="4" t="s">
        <v>33</v>
      </c>
      <c r="C58" s="4" t="s">
        <v>12</v>
      </c>
      <c r="D58" s="5"/>
      <c r="E58" s="542">
        <v>101</v>
      </c>
      <c r="F58" s="543"/>
      <c r="G58" s="5"/>
      <c r="H58" s="5"/>
      <c r="I58" s="5"/>
      <c r="J58" s="5"/>
      <c r="K58" s="5"/>
      <c r="L58" s="5"/>
      <c r="M58" s="5"/>
      <c r="N58" s="5"/>
      <c r="O58" s="5"/>
      <c r="P58" s="5"/>
      <c r="Q58" s="7"/>
      <c r="R58" s="7"/>
      <c r="S58" s="7"/>
      <c r="T58" s="6"/>
    </row>
    <row r="59" spans="1:20" ht="42" customHeight="1">
      <c r="A59" s="1" t="s">
        <v>13</v>
      </c>
      <c r="B59" s="1" t="s">
        <v>33</v>
      </c>
      <c r="C59" s="1" t="s">
        <v>172</v>
      </c>
      <c r="D59" s="2" t="s">
        <v>22</v>
      </c>
      <c r="E59" s="1">
        <v>1</v>
      </c>
      <c r="F59" s="2" t="s">
        <v>171</v>
      </c>
      <c r="G59" s="2" t="s">
        <v>108</v>
      </c>
      <c r="H59" s="2" t="s">
        <v>165</v>
      </c>
      <c r="I59" s="2"/>
      <c r="J59" s="2">
        <v>2007</v>
      </c>
      <c r="K59" s="540">
        <v>39496</v>
      </c>
      <c r="L59" s="2">
        <v>17</v>
      </c>
      <c r="M59" s="2">
        <v>25</v>
      </c>
      <c r="N59" s="2">
        <v>2.09</v>
      </c>
      <c r="O59" s="2">
        <v>3.03</v>
      </c>
      <c r="P59" s="2">
        <f>N59+O59</f>
        <v>5.1199999999999992</v>
      </c>
      <c r="Q59" s="541" t="s">
        <v>827</v>
      </c>
      <c r="R59" s="541" t="s">
        <v>793</v>
      </c>
      <c r="S59" s="2"/>
      <c r="T59" s="3">
        <v>413</v>
      </c>
    </row>
    <row r="60" spans="1:20" ht="15">
      <c r="A60" s="4" t="s">
        <v>13</v>
      </c>
      <c r="B60" s="4" t="s">
        <v>33</v>
      </c>
      <c r="C60" s="4" t="s">
        <v>168</v>
      </c>
      <c r="D60" s="5"/>
      <c r="E60" s="550">
        <v>116</v>
      </c>
      <c r="F60" s="543"/>
      <c r="G60" s="5"/>
      <c r="H60" s="5"/>
      <c r="I60" s="5"/>
      <c r="J60" s="5"/>
      <c r="K60" s="5"/>
      <c r="L60" s="5"/>
      <c r="M60" s="5"/>
      <c r="N60" s="5"/>
      <c r="O60" s="5"/>
      <c r="P60" s="5"/>
      <c r="Q60" s="7"/>
      <c r="R60" s="7"/>
      <c r="S60" s="7"/>
      <c r="T60" s="6"/>
    </row>
    <row r="61" spans="1:20" ht="15">
      <c r="A61" s="4"/>
      <c r="B61" s="4" t="s">
        <v>33</v>
      </c>
      <c r="C61" s="4" t="s">
        <v>12</v>
      </c>
      <c r="D61" s="5"/>
      <c r="E61" s="550">
        <v>116</v>
      </c>
      <c r="F61" s="543"/>
      <c r="G61" s="5"/>
      <c r="H61" s="5"/>
      <c r="I61" s="5"/>
      <c r="J61" s="5"/>
      <c r="K61" s="5"/>
      <c r="L61" s="5"/>
      <c r="M61" s="5"/>
      <c r="N61" s="5"/>
      <c r="O61" s="5"/>
      <c r="P61" s="5"/>
      <c r="Q61" s="7"/>
      <c r="R61" s="7"/>
      <c r="S61" s="7"/>
      <c r="T61" s="6"/>
    </row>
    <row r="62" spans="1:20" ht="42" customHeight="1">
      <c r="A62" s="1" t="s">
        <v>13</v>
      </c>
      <c r="B62" s="1" t="s">
        <v>33</v>
      </c>
      <c r="C62" s="1" t="s">
        <v>170</v>
      </c>
      <c r="D62" s="2" t="s">
        <v>23</v>
      </c>
      <c r="E62" s="1">
        <v>1</v>
      </c>
      <c r="F62" s="2" t="s">
        <v>169</v>
      </c>
      <c r="G62" s="2" t="s">
        <v>108</v>
      </c>
      <c r="H62" s="2" t="s">
        <v>165</v>
      </c>
      <c r="I62" s="2"/>
      <c r="J62" s="2">
        <v>2007</v>
      </c>
      <c r="K62" s="540">
        <v>39496</v>
      </c>
      <c r="L62" s="2">
        <v>17</v>
      </c>
      <c r="M62" s="2">
        <v>25</v>
      </c>
      <c r="N62" s="2">
        <v>5.83</v>
      </c>
      <c r="O62" s="2">
        <v>4.7300000000000004</v>
      </c>
      <c r="P62" s="2">
        <f>N62+O62</f>
        <v>10.56</v>
      </c>
      <c r="Q62" s="541" t="s">
        <v>827</v>
      </c>
      <c r="R62" s="541" t="s">
        <v>793</v>
      </c>
      <c r="S62" s="2"/>
      <c r="T62" s="3">
        <v>402</v>
      </c>
    </row>
    <row r="63" spans="1:20" ht="15">
      <c r="A63" s="4" t="s">
        <v>13</v>
      </c>
      <c r="B63" s="4" t="s">
        <v>33</v>
      </c>
      <c r="C63" s="4" t="s">
        <v>168</v>
      </c>
      <c r="D63" s="5"/>
      <c r="E63" s="550">
        <v>116</v>
      </c>
      <c r="F63" s="543"/>
      <c r="G63" s="5"/>
      <c r="H63" s="5"/>
      <c r="I63" s="5"/>
      <c r="J63" s="5"/>
      <c r="K63" s="5"/>
      <c r="L63" s="5"/>
      <c r="M63" s="5"/>
      <c r="N63" s="5"/>
      <c r="O63" s="5"/>
      <c r="P63" s="5"/>
      <c r="Q63" s="7"/>
      <c r="R63" s="7"/>
      <c r="S63" s="7"/>
      <c r="T63" s="6"/>
    </row>
    <row r="64" spans="1:20" ht="15">
      <c r="A64" s="4"/>
      <c r="B64" s="4" t="s">
        <v>33</v>
      </c>
      <c r="C64" s="4" t="s">
        <v>15</v>
      </c>
      <c r="D64" s="5"/>
      <c r="E64" s="550">
        <v>116</v>
      </c>
      <c r="F64" s="543"/>
      <c r="G64" s="5"/>
      <c r="H64" s="5"/>
      <c r="I64" s="5"/>
      <c r="J64" s="5"/>
      <c r="K64" s="5"/>
      <c r="L64" s="5"/>
      <c r="M64" s="5"/>
      <c r="N64" s="5"/>
      <c r="O64" s="5"/>
      <c r="P64" s="5"/>
      <c r="Q64" s="7"/>
      <c r="R64" s="7"/>
      <c r="S64" s="7"/>
      <c r="T64" s="6"/>
    </row>
    <row r="65" spans="1:20" ht="42" customHeight="1">
      <c r="A65" s="1" t="s">
        <v>13</v>
      </c>
      <c r="B65" s="1" t="s">
        <v>33</v>
      </c>
      <c r="C65" s="1" t="s">
        <v>138</v>
      </c>
      <c r="D65" s="2" t="s">
        <v>23</v>
      </c>
      <c r="E65" s="1">
        <v>1</v>
      </c>
      <c r="F65" s="2" t="s">
        <v>167</v>
      </c>
      <c r="G65" s="2" t="s">
        <v>108</v>
      </c>
      <c r="H65" s="2" t="s">
        <v>141</v>
      </c>
      <c r="I65" s="2"/>
      <c r="J65" s="2">
        <v>2007</v>
      </c>
      <c r="K65" s="540">
        <v>39496</v>
      </c>
      <c r="L65" s="2">
        <v>17</v>
      </c>
      <c r="M65" s="2">
        <v>25</v>
      </c>
      <c r="N65" s="2">
        <v>2.35</v>
      </c>
      <c r="O65" s="2">
        <v>2.15</v>
      </c>
      <c r="P65" s="2">
        <f>N65+O65</f>
        <v>4.5</v>
      </c>
      <c r="Q65" s="541" t="s">
        <v>827</v>
      </c>
      <c r="R65" s="541" t="s">
        <v>793</v>
      </c>
      <c r="S65" s="2"/>
      <c r="T65" s="3">
        <v>321</v>
      </c>
    </row>
    <row r="66" spans="1:20" ht="15">
      <c r="A66" s="4" t="s">
        <v>13</v>
      </c>
      <c r="B66" s="4" t="s">
        <v>33</v>
      </c>
      <c r="C66" s="4" t="s">
        <v>15</v>
      </c>
      <c r="D66" s="5"/>
      <c r="E66" s="550">
        <v>153</v>
      </c>
      <c r="F66" s="543"/>
      <c r="G66" s="5"/>
      <c r="H66" s="5"/>
      <c r="I66" s="5"/>
      <c r="J66" s="5"/>
      <c r="K66" s="5"/>
      <c r="L66" s="5"/>
      <c r="M66" s="5"/>
      <c r="N66" s="5"/>
      <c r="O66" s="5"/>
      <c r="P66" s="5"/>
      <c r="Q66" s="7"/>
      <c r="R66" s="7"/>
      <c r="S66" s="7"/>
      <c r="T66" s="6"/>
    </row>
    <row r="67" spans="1:20" ht="42" customHeight="1">
      <c r="A67" s="1" t="s">
        <v>13</v>
      </c>
      <c r="B67" s="1" t="s">
        <v>33</v>
      </c>
      <c r="C67" s="1" t="s">
        <v>138</v>
      </c>
      <c r="D67" s="2" t="s">
        <v>21</v>
      </c>
      <c r="E67" s="1">
        <v>1</v>
      </c>
      <c r="F67" s="2" t="s">
        <v>166</v>
      </c>
      <c r="G67" s="2" t="s">
        <v>108</v>
      </c>
      <c r="H67" s="2" t="s">
        <v>165</v>
      </c>
      <c r="I67" s="2"/>
      <c r="J67" s="2">
        <v>2007</v>
      </c>
      <c r="K67" s="540">
        <v>39496</v>
      </c>
      <c r="L67" s="2">
        <v>17</v>
      </c>
      <c r="M67" s="2">
        <v>25</v>
      </c>
      <c r="N67" s="2">
        <v>3.35</v>
      </c>
      <c r="O67" s="2">
        <v>3.24</v>
      </c>
      <c r="P67" s="2">
        <f>N67+O67</f>
        <v>6.59</v>
      </c>
      <c r="Q67" s="541" t="s">
        <v>827</v>
      </c>
      <c r="R67" s="541" t="s">
        <v>793</v>
      </c>
      <c r="S67" s="2"/>
      <c r="T67" s="3">
        <v>320</v>
      </c>
    </row>
    <row r="68" spans="1:20" ht="15">
      <c r="A68" s="4" t="s">
        <v>13</v>
      </c>
      <c r="B68" s="4" t="s">
        <v>33</v>
      </c>
      <c r="C68" s="4" t="s">
        <v>11</v>
      </c>
      <c r="D68" s="5"/>
      <c r="E68" s="550">
        <v>101</v>
      </c>
      <c r="F68" s="543"/>
      <c r="G68" s="5"/>
      <c r="H68" s="5"/>
      <c r="I68" s="5"/>
      <c r="J68" s="5"/>
      <c r="K68" s="5"/>
      <c r="L68" s="5"/>
      <c r="M68" s="5"/>
      <c r="N68" s="5"/>
      <c r="O68" s="5"/>
      <c r="P68" s="5"/>
      <c r="Q68" s="7"/>
      <c r="R68" s="7"/>
      <c r="S68" s="7"/>
      <c r="T68" s="6"/>
    </row>
    <row r="69" spans="1:20" ht="42" customHeight="1">
      <c r="A69" s="1" t="s">
        <v>13</v>
      </c>
      <c r="B69" s="1" t="s">
        <v>33</v>
      </c>
      <c r="C69" s="1" t="s">
        <v>164</v>
      </c>
      <c r="D69" s="2" t="s">
        <v>163</v>
      </c>
      <c r="E69" s="1">
        <v>1</v>
      </c>
      <c r="F69" s="2" t="s">
        <v>162</v>
      </c>
      <c r="G69" s="2" t="s">
        <v>108</v>
      </c>
      <c r="H69" s="2" t="s">
        <v>161</v>
      </c>
      <c r="I69" s="2"/>
      <c r="J69" s="2">
        <v>2009</v>
      </c>
      <c r="K69" s="540">
        <v>40106</v>
      </c>
      <c r="L69" s="2">
        <v>16</v>
      </c>
      <c r="M69" s="2">
        <v>25</v>
      </c>
      <c r="N69" s="2">
        <v>5.5</v>
      </c>
      <c r="O69" s="2">
        <v>2.65</v>
      </c>
      <c r="P69" s="2">
        <f>N69+O69</f>
        <v>8.15</v>
      </c>
      <c r="Q69" s="541" t="s">
        <v>827</v>
      </c>
      <c r="R69" s="541" t="s">
        <v>793</v>
      </c>
      <c r="S69" s="2"/>
      <c r="T69" s="3">
        <v>680.6</v>
      </c>
    </row>
    <row r="70" spans="1:20" ht="15">
      <c r="A70" s="4" t="s">
        <v>13</v>
      </c>
      <c r="B70" s="4" t="s">
        <v>33</v>
      </c>
      <c r="C70" s="4" t="s">
        <v>155</v>
      </c>
      <c r="D70" s="5"/>
      <c r="E70" s="542">
        <v>116</v>
      </c>
      <c r="F70" s="543"/>
      <c r="G70" s="5"/>
      <c r="H70" s="5"/>
      <c r="I70" s="5"/>
      <c r="J70" s="5"/>
      <c r="K70" s="5"/>
      <c r="L70" s="5"/>
      <c r="M70" s="5"/>
      <c r="N70" s="5"/>
      <c r="O70" s="5"/>
      <c r="P70" s="5"/>
      <c r="Q70" s="7"/>
      <c r="R70" s="7"/>
      <c r="S70" s="7"/>
      <c r="T70" s="6"/>
    </row>
    <row r="71" spans="1:20" ht="15">
      <c r="A71" s="4"/>
      <c r="B71" s="4" t="s">
        <v>33</v>
      </c>
      <c r="C71" s="4" t="s">
        <v>155</v>
      </c>
      <c r="D71" s="5"/>
      <c r="E71" s="542">
        <v>324</v>
      </c>
      <c r="F71" s="543"/>
      <c r="G71" s="5"/>
      <c r="H71" s="5"/>
      <c r="I71" s="5"/>
      <c r="J71" s="5"/>
      <c r="K71" s="5"/>
      <c r="L71" s="5"/>
      <c r="M71" s="5"/>
      <c r="N71" s="5"/>
      <c r="O71" s="5"/>
      <c r="P71" s="5"/>
      <c r="Q71" s="7"/>
      <c r="R71" s="7"/>
      <c r="S71" s="7"/>
      <c r="T71" s="6"/>
    </row>
    <row r="72" spans="1:20" ht="15">
      <c r="A72" s="4" t="s">
        <v>13</v>
      </c>
      <c r="B72" s="4" t="s">
        <v>33</v>
      </c>
      <c r="C72" s="4" t="s">
        <v>155</v>
      </c>
      <c r="D72" s="5" t="s">
        <v>828</v>
      </c>
      <c r="E72" s="542">
        <v>526</v>
      </c>
      <c r="F72" s="543"/>
      <c r="G72" s="5"/>
      <c r="H72" s="5"/>
      <c r="I72" s="5"/>
      <c r="J72" s="5"/>
      <c r="K72" s="5"/>
      <c r="L72" s="5"/>
      <c r="M72" s="5"/>
      <c r="N72" s="5"/>
      <c r="O72" s="5"/>
      <c r="P72" s="5"/>
      <c r="Q72" s="7"/>
      <c r="R72" s="7"/>
      <c r="S72" s="7"/>
      <c r="T72" s="6"/>
    </row>
    <row r="73" spans="1:20" ht="15">
      <c r="A73" s="4" t="s">
        <v>13</v>
      </c>
      <c r="B73" s="4" t="s">
        <v>33</v>
      </c>
      <c r="C73" s="4" t="s">
        <v>155</v>
      </c>
      <c r="D73" s="5" t="s">
        <v>828</v>
      </c>
      <c r="E73" s="542">
        <v>527</v>
      </c>
      <c r="F73" s="543"/>
      <c r="G73" s="5"/>
      <c r="H73" s="5"/>
      <c r="I73" s="5"/>
      <c r="J73" s="5"/>
      <c r="K73" s="5"/>
      <c r="L73" s="5"/>
      <c r="M73" s="5"/>
      <c r="N73" s="5"/>
      <c r="O73" s="5"/>
      <c r="P73" s="5"/>
      <c r="Q73" s="7"/>
      <c r="R73" s="7"/>
      <c r="S73" s="7"/>
      <c r="T73" s="6"/>
    </row>
    <row r="74" spans="1:20" ht="42" customHeight="1">
      <c r="A74" s="1" t="s">
        <v>13</v>
      </c>
      <c r="B74" s="1" t="s">
        <v>33</v>
      </c>
      <c r="C74" s="1" t="s">
        <v>144</v>
      </c>
      <c r="D74" s="2" t="s">
        <v>143</v>
      </c>
      <c r="E74" s="1">
        <v>1</v>
      </c>
      <c r="F74" s="2" t="s">
        <v>160</v>
      </c>
      <c r="G74" s="2" t="s">
        <v>108</v>
      </c>
      <c r="H74" s="2" t="s">
        <v>36</v>
      </c>
      <c r="I74" s="2"/>
      <c r="J74" s="2">
        <v>2013</v>
      </c>
      <c r="K74" s="540">
        <v>41647</v>
      </c>
      <c r="L74" s="2">
        <v>11</v>
      </c>
      <c r="M74" s="2">
        <v>30</v>
      </c>
      <c r="N74" s="2">
        <v>5.75</v>
      </c>
      <c r="O74" s="2">
        <v>3.73</v>
      </c>
      <c r="P74" s="2">
        <f>N74+O74</f>
        <v>9.48</v>
      </c>
      <c r="Q74" s="541" t="s">
        <v>829</v>
      </c>
      <c r="R74" s="541" t="s">
        <v>793</v>
      </c>
      <c r="S74" s="2"/>
      <c r="T74" s="3">
        <v>436.6</v>
      </c>
    </row>
    <row r="75" spans="1:20" ht="15">
      <c r="A75" s="4" t="s">
        <v>13</v>
      </c>
      <c r="B75" s="4" t="s">
        <v>33</v>
      </c>
      <c r="C75" s="4" t="s">
        <v>18</v>
      </c>
      <c r="D75" s="5"/>
      <c r="E75" s="550" t="s">
        <v>159</v>
      </c>
      <c r="F75" s="543"/>
      <c r="G75" s="5"/>
      <c r="H75" s="5"/>
      <c r="I75" s="5"/>
      <c r="J75" s="5"/>
      <c r="K75" s="5"/>
      <c r="L75" s="5"/>
      <c r="M75" s="5"/>
      <c r="N75" s="5"/>
      <c r="O75" s="5"/>
      <c r="P75" s="5"/>
      <c r="Q75" s="7"/>
      <c r="R75" s="7"/>
      <c r="S75" s="7"/>
      <c r="T75" s="6"/>
    </row>
    <row r="76" spans="1:20" ht="15">
      <c r="A76" s="4"/>
      <c r="B76" s="4" t="s">
        <v>33</v>
      </c>
      <c r="C76" s="4" t="s">
        <v>8</v>
      </c>
      <c r="D76" s="5"/>
      <c r="E76" s="550" t="s">
        <v>159</v>
      </c>
      <c r="F76" s="543"/>
      <c r="G76" s="5"/>
      <c r="H76" s="5"/>
      <c r="I76" s="5"/>
      <c r="J76" s="5"/>
      <c r="K76" s="5"/>
      <c r="L76" s="5"/>
      <c r="M76" s="5"/>
      <c r="N76" s="5"/>
      <c r="O76" s="5"/>
      <c r="P76" s="5"/>
      <c r="Q76" s="7"/>
      <c r="R76" s="7"/>
      <c r="S76" s="7"/>
      <c r="T76" s="6"/>
    </row>
    <row r="77" spans="1:20" ht="42" customHeight="1">
      <c r="A77" s="1" t="s">
        <v>13</v>
      </c>
      <c r="B77" s="1" t="s">
        <v>33</v>
      </c>
      <c r="C77" s="1" t="s">
        <v>158</v>
      </c>
      <c r="D77" s="2" t="s">
        <v>157</v>
      </c>
      <c r="E77" s="1">
        <v>1</v>
      </c>
      <c r="F77" s="2" t="s">
        <v>156</v>
      </c>
      <c r="G77" s="2" t="s">
        <v>108</v>
      </c>
      <c r="H77" s="2" t="s">
        <v>36</v>
      </c>
      <c r="I77" s="2"/>
      <c r="J77" s="2">
        <v>2013</v>
      </c>
      <c r="K77" s="540">
        <v>41404</v>
      </c>
      <c r="L77" s="2">
        <v>12</v>
      </c>
      <c r="M77" s="2">
        <v>25</v>
      </c>
      <c r="N77" s="2">
        <v>3.27</v>
      </c>
      <c r="O77" s="2">
        <v>2.5299999999999998</v>
      </c>
      <c r="P77" s="2">
        <f>N77+O77</f>
        <v>5.8</v>
      </c>
      <c r="Q77" s="541" t="s">
        <v>829</v>
      </c>
      <c r="R77" s="541" t="s">
        <v>830</v>
      </c>
      <c r="S77" s="2"/>
      <c r="T77" s="3">
        <v>475.9</v>
      </c>
    </row>
    <row r="78" spans="1:20" ht="15">
      <c r="A78" s="4" t="s">
        <v>13</v>
      </c>
      <c r="B78" s="4" t="s">
        <v>33</v>
      </c>
      <c r="C78" s="4" t="s">
        <v>155</v>
      </c>
      <c r="D78" s="5"/>
      <c r="E78" s="550">
        <v>101</v>
      </c>
      <c r="F78" s="543"/>
      <c r="G78" s="5"/>
      <c r="H78" s="5"/>
      <c r="I78" s="5"/>
      <c r="J78" s="5"/>
      <c r="K78" s="5"/>
      <c r="L78" s="5"/>
      <c r="M78" s="5"/>
      <c r="N78" s="5"/>
      <c r="O78" s="5"/>
      <c r="P78" s="5"/>
      <c r="Q78" s="7"/>
      <c r="R78" s="7"/>
      <c r="S78" s="7"/>
      <c r="T78" s="6"/>
    </row>
    <row r="79" spans="1:20" ht="15">
      <c r="A79" s="4"/>
      <c r="B79" s="4" t="s">
        <v>33</v>
      </c>
      <c r="C79" s="4" t="s">
        <v>154</v>
      </c>
      <c r="D79" s="5"/>
      <c r="E79" s="550">
        <v>101</v>
      </c>
      <c r="F79" s="543"/>
      <c r="G79" s="5"/>
      <c r="H79" s="5"/>
      <c r="I79" s="5"/>
      <c r="J79" s="5"/>
      <c r="K79" s="5"/>
      <c r="L79" s="5"/>
      <c r="M79" s="5"/>
      <c r="N79" s="5"/>
      <c r="O79" s="5"/>
      <c r="P79" s="5"/>
      <c r="Q79" s="7"/>
      <c r="R79" s="7"/>
      <c r="S79" s="7"/>
      <c r="T79" s="6"/>
    </row>
    <row r="80" spans="1:20" ht="42" customHeight="1">
      <c r="A80" s="1" t="s">
        <v>13</v>
      </c>
      <c r="B80" s="1" t="s">
        <v>33</v>
      </c>
      <c r="C80" s="1" t="s">
        <v>144</v>
      </c>
      <c r="D80" s="2" t="s">
        <v>143</v>
      </c>
      <c r="E80" s="1">
        <v>1</v>
      </c>
      <c r="F80" s="2" t="s">
        <v>153</v>
      </c>
      <c r="G80" s="2" t="s">
        <v>108</v>
      </c>
      <c r="H80" s="2" t="s">
        <v>152</v>
      </c>
      <c r="I80" s="2"/>
      <c r="J80" s="2">
        <v>2014</v>
      </c>
      <c r="K80" s="540">
        <v>41751</v>
      </c>
      <c r="L80" s="2">
        <v>11</v>
      </c>
      <c r="M80" s="2">
        <v>30</v>
      </c>
      <c r="N80" s="2">
        <v>14.71</v>
      </c>
      <c r="O80" s="2">
        <v>6.3</v>
      </c>
      <c r="P80" s="2">
        <f>N80+O80</f>
        <v>21.01</v>
      </c>
      <c r="Q80" s="541" t="s">
        <v>829</v>
      </c>
      <c r="R80" s="541" t="s">
        <v>831</v>
      </c>
      <c r="S80" s="2"/>
      <c r="T80" s="3">
        <v>936.8</v>
      </c>
    </row>
    <row r="81" spans="1:20" ht="15">
      <c r="A81" s="4" t="s">
        <v>13</v>
      </c>
      <c r="B81" s="4" t="s">
        <v>33</v>
      </c>
      <c r="C81" s="4" t="s">
        <v>140</v>
      </c>
      <c r="D81" s="5"/>
      <c r="E81" s="550" t="s">
        <v>151</v>
      </c>
      <c r="F81" s="543"/>
      <c r="G81" s="5"/>
      <c r="H81" s="5"/>
      <c r="I81" s="5"/>
      <c r="J81" s="5"/>
      <c r="K81" s="5"/>
      <c r="L81" s="5"/>
      <c r="M81" s="5"/>
      <c r="N81" s="5"/>
      <c r="O81" s="5"/>
      <c r="P81" s="5"/>
      <c r="Q81" s="7"/>
      <c r="R81" s="7"/>
      <c r="S81" s="7"/>
      <c r="T81" s="6"/>
    </row>
    <row r="82" spans="1:20" ht="15">
      <c r="A82" s="4"/>
      <c r="B82" s="4" t="s">
        <v>33</v>
      </c>
      <c r="C82" s="4" t="s">
        <v>18</v>
      </c>
      <c r="D82" s="5"/>
      <c r="E82" s="550" t="s">
        <v>151</v>
      </c>
      <c r="F82" s="543"/>
      <c r="G82" s="5"/>
      <c r="H82" s="5"/>
      <c r="I82" s="5"/>
      <c r="J82" s="5"/>
      <c r="K82" s="5"/>
      <c r="L82" s="5"/>
      <c r="M82" s="5"/>
      <c r="N82" s="5"/>
      <c r="O82" s="5"/>
      <c r="P82" s="5"/>
      <c r="Q82" s="7"/>
      <c r="R82" s="7"/>
      <c r="S82" s="7"/>
      <c r="T82" s="6"/>
    </row>
    <row r="83" spans="1:20" ht="15">
      <c r="A83" s="4" t="s">
        <v>13</v>
      </c>
      <c r="B83" s="4" t="s">
        <v>33</v>
      </c>
      <c r="C83" s="4" t="s">
        <v>8</v>
      </c>
      <c r="D83" s="5"/>
      <c r="E83" s="550" t="s">
        <v>151</v>
      </c>
      <c r="F83" s="543"/>
      <c r="G83" s="5"/>
      <c r="H83" s="5"/>
      <c r="I83" s="5"/>
      <c r="J83" s="5"/>
      <c r="K83" s="5"/>
      <c r="L83" s="5"/>
      <c r="M83" s="5"/>
      <c r="N83" s="5"/>
      <c r="O83" s="5"/>
      <c r="P83" s="5"/>
      <c r="Q83" s="7"/>
      <c r="R83" s="7"/>
      <c r="S83" s="7"/>
      <c r="T83" s="6"/>
    </row>
    <row r="84" spans="1:20" ht="42" customHeight="1">
      <c r="A84" s="1" t="s">
        <v>13</v>
      </c>
      <c r="B84" s="1" t="s">
        <v>33</v>
      </c>
      <c r="C84" s="1" t="s">
        <v>147</v>
      </c>
      <c r="D84" s="2" t="s">
        <v>150</v>
      </c>
      <c r="E84" s="1">
        <v>1</v>
      </c>
      <c r="F84" s="2" t="s">
        <v>149</v>
      </c>
      <c r="G84" s="2" t="s">
        <v>108</v>
      </c>
      <c r="H84" s="2" t="s">
        <v>34</v>
      </c>
      <c r="I84" s="2"/>
      <c r="J84" s="2">
        <v>2014</v>
      </c>
      <c r="K84" s="540">
        <v>41740</v>
      </c>
      <c r="L84" s="2">
        <v>11</v>
      </c>
      <c r="M84" s="2">
        <v>30</v>
      </c>
      <c r="N84" s="2">
        <v>10.83</v>
      </c>
      <c r="O84" s="2">
        <v>5.2</v>
      </c>
      <c r="P84" s="2">
        <f>N84+O84</f>
        <v>16.03</v>
      </c>
      <c r="Q84" s="541" t="s">
        <v>829</v>
      </c>
      <c r="R84" s="541" t="s">
        <v>830</v>
      </c>
      <c r="S84" s="2"/>
      <c r="T84" s="3">
        <v>847.2</v>
      </c>
    </row>
    <row r="85" spans="1:20" ht="15">
      <c r="A85" s="4" t="s">
        <v>13</v>
      </c>
      <c r="B85" s="4" t="s">
        <v>33</v>
      </c>
      <c r="C85" s="4" t="s">
        <v>148</v>
      </c>
      <c r="D85" s="5"/>
      <c r="E85" s="550">
        <v>163</v>
      </c>
      <c r="F85" s="543"/>
      <c r="G85" s="5"/>
      <c r="H85" s="5"/>
      <c r="I85" s="5"/>
      <c r="J85" s="5"/>
      <c r="K85" s="5"/>
      <c r="L85" s="5"/>
      <c r="M85" s="5"/>
      <c r="N85" s="5"/>
      <c r="O85" s="5"/>
      <c r="P85" s="5"/>
      <c r="Q85" s="7"/>
      <c r="R85" s="7"/>
      <c r="S85" s="7"/>
      <c r="T85" s="6"/>
    </row>
    <row r="86" spans="1:20" ht="42" customHeight="1">
      <c r="A86" s="1" t="s">
        <v>13</v>
      </c>
      <c r="B86" s="1" t="s">
        <v>33</v>
      </c>
      <c r="C86" s="1" t="s">
        <v>147</v>
      </c>
      <c r="D86" s="2" t="s">
        <v>19</v>
      </c>
      <c r="E86" s="1">
        <v>1</v>
      </c>
      <c r="F86" s="2" t="s">
        <v>146</v>
      </c>
      <c r="G86" s="2" t="s">
        <v>108</v>
      </c>
      <c r="H86" s="2" t="s">
        <v>145</v>
      </c>
      <c r="I86" s="2"/>
      <c r="J86" s="2">
        <v>2014</v>
      </c>
      <c r="K86" s="540">
        <v>41719</v>
      </c>
      <c r="L86" s="2">
        <v>11</v>
      </c>
      <c r="M86" s="2">
        <v>30</v>
      </c>
      <c r="N86" s="2">
        <v>8.73</v>
      </c>
      <c r="O86" s="2">
        <v>5.21</v>
      </c>
      <c r="P86" s="2">
        <f>N86+O86</f>
        <v>13.940000000000001</v>
      </c>
      <c r="Q86" s="541" t="s">
        <v>829</v>
      </c>
      <c r="R86" s="541" t="s">
        <v>793</v>
      </c>
      <c r="S86" s="2"/>
      <c r="T86" s="3">
        <f>T87+T88</f>
        <v>850.9</v>
      </c>
    </row>
    <row r="87" spans="1:20" ht="15">
      <c r="A87" s="4" t="s">
        <v>13</v>
      </c>
      <c r="B87" s="4" t="s">
        <v>33</v>
      </c>
      <c r="C87" s="4" t="s">
        <v>9</v>
      </c>
      <c r="D87" s="5"/>
      <c r="E87" s="550">
        <v>163</v>
      </c>
      <c r="F87" s="543"/>
      <c r="G87" s="5"/>
      <c r="H87" s="5"/>
      <c r="I87" s="5"/>
      <c r="J87" s="5"/>
      <c r="K87" s="5"/>
      <c r="L87" s="5"/>
      <c r="M87" s="5"/>
      <c r="N87" s="5"/>
      <c r="O87" s="5"/>
      <c r="P87" s="5"/>
      <c r="Q87" s="7"/>
      <c r="R87" s="7">
        <v>0</v>
      </c>
      <c r="S87" s="7">
        <v>822.8</v>
      </c>
      <c r="T87" s="6">
        <f>S87-R87</f>
        <v>822.8</v>
      </c>
    </row>
    <row r="88" spans="1:20" ht="45">
      <c r="A88" s="4"/>
      <c r="B88" s="4" t="s">
        <v>33</v>
      </c>
      <c r="C88" s="4" t="s">
        <v>9</v>
      </c>
      <c r="D88" s="5" t="s">
        <v>828</v>
      </c>
      <c r="E88" s="550">
        <v>406</v>
      </c>
      <c r="F88" s="543"/>
      <c r="G88" s="5"/>
      <c r="H88" s="5"/>
      <c r="I88" s="5"/>
      <c r="J88" s="5"/>
      <c r="K88" s="5"/>
      <c r="L88" s="5"/>
      <c r="M88" s="5"/>
      <c r="N88" s="5"/>
      <c r="O88" s="5"/>
      <c r="P88" s="5"/>
      <c r="Q88" s="7" t="s">
        <v>832</v>
      </c>
      <c r="R88" s="7">
        <v>826.9</v>
      </c>
      <c r="S88" s="7">
        <v>855</v>
      </c>
      <c r="T88" s="6">
        <f>S88-R88</f>
        <v>28.100000000000023</v>
      </c>
    </row>
    <row r="89" spans="1:20" ht="42" customHeight="1">
      <c r="A89" s="1" t="s">
        <v>13</v>
      </c>
      <c r="B89" s="1" t="s">
        <v>33</v>
      </c>
      <c r="C89" s="1" t="s">
        <v>144</v>
      </c>
      <c r="D89" s="2" t="s">
        <v>143</v>
      </c>
      <c r="E89" s="1">
        <v>1</v>
      </c>
      <c r="F89" s="2" t="s">
        <v>142</v>
      </c>
      <c r="G89" s="2" t="s">
        <v>108</v>
      </c>
      <c r="H89" s="2" t="s">
        <v>141</v>
      </c>
      <c r="I89" s="2"/>
      <c r="J89" s="2">
        <v>2014</v>
      </c>
      <c r="K89" s="540">
        <v>41703</v>
      </c>
      <c r="L89" s="2">
        <v>11</v>
      </c>
      <c r="M89" s="2">
        <v>30</v>
      </c>
      <c r="N89" s="2">
        <v>13.61</v>
      </c>
      <c r="O89" s="2">
        <v>6.83</v>
      </c>
      <c r="P89" s="2">
        <f>N89+O89</f>
        <v>20.439999999999998</v>
      </c>
      <c r="Q89" s="541" t="s">
        <v>829</v>
      </c>
      <c r="R89" s="541" t="s">
        <v>830</v>
      </c>
      <c r="S89" s="2"/>
      <c r="T89" s="3">
        <v>1176.5</v>
      </c>
    </row>
    <row r="90" spans="1:20" ht="15">
      <c r="A90" s="4" t="s">
        <v>13</v>
      </c>
      <c r="B90" s="4" t="s">
        <v>33</v>
      </c>
      <c r="C90" s="4" t="s">
        <v>140</v>
      </c>
      <c r="D90" s="5"/>
      <c r="E90" s="550" t="s">
        <v>139</v>
      </c>
      <c r="F90" s="543"/>
      <c r="G90" s="5"/>
      <c r="H90" s="5"/>
      <c r="I90" s="5"/>
      <c r="J90" s="5"/>
      <c r="K90" s="5"/>
      <c r="L90" s="5"/>
      <c r="M90" s="5"/>
      <c r="N90" s="5"/>
      <c r="O90" s="5"/>
      <c r="P90" s="5"/>
      <c r="Q90" s="5"/>
      <c r="R90" s="5"/>
      <c r="S90" s="5"/>
      <c r="T90" s="6"/>
    </row>
    <row r="91" spans="1:20" ht="15">
      <c r="A91" s="4"/>
      <c r="B91" s="4" t="s">
        <v>33</v>
      </c>
      <c r="C91" s="4" t="s">
        <v>18</v>
      </c>
      <c r="D91" s="5"/>
      <c r="E91" s="550" t="s">
        <v>139</v>
      </c>
      <c r="F91" s="543"/>
      <c r="G91" s="5"/>
      <c r="H91" s="5"/>
      <c r="I91" s="5"/>
      <c r="J91" s="5"/>
      <c r="K91" s="5"/>
      <c r="L91" s="5"/>
      <c r="M91" s="5"/>
      <c r="N91" s="5"/>
      <c r="O91" s="5"/>
      <c r="P91" s="5"/>
      <c r="Q91" s="5"/>
      <c r="R91" s="5"/>
      <c r="S91" s="5"/>
      <c r="T91" s="6"/>
    </row>
    <row r="92" spans="1:20" ht="15">
      <c r="A92" s="4"/>
      <c r="B92" s="4" t="s">
        <v>33</v>
      </c>
      <c r="C92" s="4" t="s">
        <v>18</v>
      </c>
      <c r="D92" s="5"/>
      <c r="E92" s="542">
        <v>153</v>
      </c>
      <c r="F92" s="543"/>
      <c r="G92" s="5"/>
      <c r="H92" s="5"/>
      <c r="I92" s="5"/>
      <c r="J92" s="5"/>
      <c r="K92" s="5"/>
      <c r="L92" s="5"/>
      <c r="M92" s="5"/>
      <c r="N92" s="5"/>
      <c r="O92" s="5"/>
      <c r="P92" s="5"/>
      <c r="Q92" s="5"/>
      <c r="R92" s="5"/>
      <c r="S92" s="5"/>
      <c r="T92" s="6"/>
    </row>
    <row r="93" spans="1:20" ht="15">
      <c r="A93" s="4"/>
      <c r="B93" s="4" t="s">
        <v>33</v>
      </c>
      <c r="C93" s="4" t="s">
        <v>8</v>
      </c>
      <c r="D93" s="5"/>
      <c r="E93" s="542">
        <v>153</v>
      </c>
      <c r="F93" s="543"/>
      <c r="G93" s="5"/>
      <c r="H93" s="5"/>
      <c r="I93" s="5"/>
      <c r="J93" s="5"/>
      <c r="K93" s="5"/>
      <c r="L93" s="5"/>
      <c r="M93" s="5"/>
      <c r="N93" s="5"/>
      <c r="O93" s="5"/>
      <c r="P93" s="5"/>
      <c r="Q93" s="5"/>
      <c r="R93" s="5"/>
      <c r="S93" s="5"/>
      <c r="T93" s="6"/>
    </row>
    <row r="94" spans="1:20" ht="15">
      <c r="A94" s="4"/>
      <c r="B94" s="4" t="s">
        <v>33</v>
      </c>
      <c r="C94" s="4" t="s">
        <v>8</v>
      </c>
      <c r="D94" s="5"/>
      <c r="E94" s="542">
        <v>365</v>
      </c>
      <c r="F94" s="543"/>
      <c r="G94" s="5"/>
      <c r="H94" s="5"/>
      <c r="I94" s="5"/>
      <c r="J94" s="5"/>
      <c r="K94" s="5"/>
      <c r="L94" s="5"/>
      <c r="M94" s="5"/>
      <c r="N94" s="5"/>
      <c r="O94" s="5"/>
      <c r="P94" s="5"/>
      <c r="Q94" s="5"/>
      <c r="R94" s="5"/>
      <c r="S94" s="5"/>
      <c r="T94" s="6"/>
    </row>
    <row r="95" spans="1:20" ht="42" customHeight="1">
      <c r="A95" s="1" t="s">
        <v>13</v>
      </c>
      <c r="B95" s="1" t="s">
        <v>33</v>
      </c>
      <c r="C95" s="1" t="s">
        <v>138</v>
      </c>
      <c r="D95" s="2" t="s">
        <v>21</v>
      </c>
      <c r="E95" s="1">
        <v>1</v>
      </c>
      <c r="F95" s="2" t="s">
        <v>137</v>
      </c>
      <c r="G95" s="2" t="s">
        <v>108</v>
      </c>
      <c r="H95" s="2" t="s">
        <v>36</v>
      </c>
      <c r="I95" s="2"/>
      <c r="J95" s="2">
        <v>2015</v>
      </c>
      <c r="K95" s="540" t="s">
        <v>833</v>
      </c>
      <c r="L95" s="2">
        <v>10</v>
      </c>
      <c r="M95" s="2">
        <v>30</v>
      </c>
      <c r="N95" s="2">
        <v>2.1800000000000002</v>
      </c>
      <c r="O95" s="2">
        <v>1.44</v>
      </c>
      <c r="P95" s="2">
        <f>N95+O95</f>
        <v>3.62</v>
      </c>
      <c r="Q95" s="541" t="s">
        <v>829</v>
      </c>
      <c r="R95" s="541" t="s">
        <v>793</v>
      </c>
      <c r="S95" s="2"/>
      <c r="T95" s="3">
        <v>13.2</v>
      </c>
    </row>
    <row r="96" spans="1:20" ht="15">
      <c r="A96" s="4" t="s">
        <v>13</v>
      </c>
      <c r="B96" s="4" t="s">
        <v>33</v>
      </c>
      <c r="C96" s="4" t="s">
        <v>11</v>
      </c>
      <c r="D96" s="5"/>
      <c r="E96" s="550">
        <v>101</v>
      </c>
      <c r="F96" s="543"/>
      <c r="G96" s="5"/>
      <c r="H96" s="5"/>
      <c r="I96" s="5"/>
      <c r="J96" s="5"/>
      <c r="K96" s="5"/>
      <c r="L96" s="5"/>
      <c r="M96" s="5"/>
      <c r="N96" s="5"/>
      <c r="O96" s="5"/>
      <c r="P96" s="5"/>
      <c r="Q96" s="7"/>
      <c r="R96" s="7"/>
      <c r="S96" s="7"/>
      <c r="T96" s="6"/>
    </row>
    <row r="97" spans="2:20" ht="31.5" customHeight="1">
      <c r="B97" s="1" t="s">
        <v>33</v>
      </c>
      <c r="C97" s="1" t="s">
        <v>172</v>
      </c>
      <c r="D97" s="2" t="s">
        <v>174</v>
      </c>
      <c r="E97" s="1">
        <v>1</v>
      </c>
      <c r="F97" s="2" t="s">
        <v>834</v>
      </c>
      <c r="G97" s="2" t="s">
        <v>108</v>
      </c>
      <c r="H97" s="2" t="s">
        <v>835</v>
      </c>
      <c r="I97" s="2" t="s">
        <v>836</v>
      </c>
      <c r="J97" s="2">
        <v>2023</v>
      </c>
      <c r="K97" s="540">
        <v>45350</v>
      </c>
      <c r="L97" s="2">
        <v>1</v>
      </c>
      <c r="M97" s="2">
        <v>30</v>
      </c>
      <c r="N97" s="2">
        <v>7.9</v>
      </c>
      <c r="O97" s="2">
        <v>5.2</v>
      </c>
      <c r="P97" s="2">
        <f>N97+O97</f>
        <v>13.100000000000001</v>
      </c>
      <c r="Q97" s="541" t="s">
        <v>837</v>
      </c>
      <c r="R97" s="541" t="s">
        <v>793</v>
      </c>
      <c r="S97" s="2"/>
      <c r="T97" s="3">
        <v>473.01</v>
      </c>
    </row>
    <row r="98" spans="2:20" ht="15.75" customHeight="1">
      <c r="B98" s="4" t="s">
        <v>33</v>
      </c>
      <c r="C98" s="4" t="s">
        <v>168</v>
      </c>
      <c r="D98" s="5"/>
      <c r="E98" s="550">
        <v>277</v>
      </c>
      <c r="F98" s="543"/>
      <c r="G98" s="5"/>
      <c r="H98" s="5"/>
      <c r="I98" s="5"/>
      <c r="J98" s="5"/>
      <c r="K98" s="5"/>
      <c r="L98" s="5"/>
      <c r="M98" s="5"/>
      <c r="N98" s="5"/>
      <c r="O98" s="5"/>
      <c r="P98" s="5"/>
      <c r="Q98" s="5"/>
      <c r="R98" s="5"/>
      <c r="S98" s="5"/>
      <c r="T98" s="6"/>
    </row>
    <row r="99" spans="2:20" ht="15.75" customHeight="1">
      <c r="B99" s="4" t="s">
        <v>33</v>
      </c>
      <c r="C99" s="4" t="s">
        <v>168</v>
      </c>
      <c r="D99" s="5"/>
      <c r="E99" s="550">
        <v>373</v>
      </c>
      <c r="F99" s="543"/>
      <c r="G99" s="5"/>
      <c r="H99" s="5"/>
      <c r="I99" s="5"/>
      <c r="J99" s="5"/>
      <c r="K99" s="5"/>
      <c r="L99" s="5"/>
      <c r="M99" s="5"/>
      <c r="N99" s="5"/>
      <c r="O99" s="5"/>
      <c r="P99" s="5"/>
      <c r="Q99" s="5"/>
      <c r="R99" s="5"/>
      <c r="S99" s="5"/>
      <c r="T99" s="6"/>
    </row>
    <row r="100" spans="2:20" ht="15.75" customHeight="1">
      <c r="B100" s="4" t="s">
        <v>33</v>
      </c>
      <c r="C100" s="4" t="s">
        <v>168</v>
      </c>
      <c r="D100" s="5"/>
      <c r="E100" s="542">
        <v>376</v>
      </c>
      <c r="F100" s="543"/>
      <c r="G100" s="5"/>
      <c r="H100" s="5"/>
      <c r="I100" s="5"/>
      <c r="J100" s="5"/>
      <c r="K100" s="5"/>
      <c r="L100" s="5"/>
      <c r="M100" s="5"/>
      <c r="N100" s="5"/>
      <c r="O100" s="5"/>
      <c r="P100" s="5"/>
      <c r="Q100" s="5"/>
      <c r="R100" s="5"/>
      <c r="S100" s="5"/>
      <c r="T100" s="6"/>
    </row>
    <row r="101" spans="2:20" ht="15.75" customHeight="1">
      <c r="B101" s="4" t="s">
        <v>33</v>
      </c>
      <c r="C101" s="4" t="s">
        <v>168</v>
      </c>
      <c r="D101" s="5"/>
      <c r="E101" s="542">
        <v>476</v>
      </c>
      <c r="F101" s="543"/>
      <c r="G101" s="5"/>
      <c r="H101" s="5"/>
      <c r="I101" s="5"/>
      <c r="J101" s="5"/>
      <c r="K101" s="5"/>
      <c r="L101" s="5"/>
      <c r="M101" s="5"/>
      <c r="N101" s="5"/>
      <c r="O101" s="5"/>
      <c r="P101" s="5"/>
      <c r="Q101" s="5"/>
      <c r="R101" s="5"/>
      <c r="S101" s="5"/>
      <c r="T101" s="6"/>
    </row>
    <row r="102" spans="2:20" ht="15.75" customHeight="1">
      <c r="B102" s="4" t="s">
        <v>33</v>
      </c>
      <c r="C102" s="4" t="s">
        <v>168</v>
      </c>
      <c r="D102" s="5" t="s">
        <v>828</v>
      </c>
      <c r="E102" s="542">
        <v>418</v>
      </c>
      <c r="F102" s="543"/>
      <c r="G102" s="5"/>
      <c r="H102" s="5"/>
      <c r="I102" s="5"/>
      <c r="J102" s="5"/>
      <c r="K102" s="5"/>
      <c r="L102" s="5"/>
      <c r="M102" s="5"/>
      <c r="N102" s="5"/>
      <c r="O102" s="5"/>
      <c r="P102" s="5"/>
      <c r="Q102" s="5"/>
      <c r="R102" s="5"/>
      <c r="S102" s="5"/>
      <c r="T102" s="6"/>
    </row>
    <row r="103" spans="2:20" ht="15.75" customHeight="1">
      <c r="B103" s="4" t="s">
        <v>33</v>
      </c>
      <c r="C103" s="4" t="s">
        <v>168</v>
      </c>
      <c r="D103" s="5" t="s">
        <v>828</v>
      </c>
      <c r="E103" s="542">
        <v>423</v>
      </c>
      <c r="F103" s="543"/>
      <c r="G103" s="5"/>
      <c r="H103" s="5"/>
      <c r="I103" s="5"/>
      <c r="J103" s="5"/>
      <c r="K103" s="5"/>
      <c r="L103" s="5"/>
      <c r="M103" s="5"/>
      <c r="N103" s="5"/>
      <c r="O103" s="5"/>
      <c r="P103" s="5"/>
      <c r="Q103" s="5"/>
      <c r="R103" s="5"/>
      <c r="S103" s="5"/>
      <c r="T103" s="6"/>
    </row>
    <row r="104" spans="2:20" ht="15.75" customHeight="1">
      <c r="B104" s="4" t="s">
        <v>33</v>
      </c>
      <c r="C104" s="4" t="s">
        <v>168</v>
      </c>
      <c r="D104" s="5" t="s">
        <v>828</v>
      </c>
      <c r="E104" s="542">
        <v>427</v>
      </c>
      <c r="F104" s="543"/>
      <c r="G104" s="5"/>
      <c r="H104" s="5"/>
      <c r="I104" s="5"/>
      <c r="J104" s="5"/>
      <c r="K104" s="5"/>
      <c r="L104" s="5"/>
      <c r="M104" s="5"/>
      <c r="N104" s="5"/>
      <c r="O104" s="5"/>
      <c r="P104" s="5"/>
      <c r="Q104" s="5"/>
      <c r="R104" s="5"/>
      <c r="S104" s="5"/>
      <c r="T104" s="6"/>
    </row>
    <row r="105" spans="2:20" ht="28.5" customHeight="1">
      <c r="B105" s="1" t="s">
        <v>33</v>
      </c>
      <c r="C105" s="1" t="s">
        <v>172</v>
      </c>
      <c r="D105" s="2" t="s">
        <v>174</v>
      </c>
      <c r="E105" s="1">
        <v>1</v>
      </c>
      <c r="F105" s="2" t="s">
        <v>838</v>
      </c>
      <c r="G105" s="2" t="s">
        <v>108</v>
      </c>
      <c r="H105" s="2" t="s">
        <v>835</v>
      </c>
      <c r="I105" s="2" t="s">
        <v>839</v>
      </c>
      <c r="J105" s="2">
        <v>2023</v>
      </c>
      <c r="K105" s="540">
        <v>45350</v>
      </c>
      <c r="L105" s="2">
        <v>1</v>
      </c>
      <c r="M105" s="2">
        <v>30</v>
      </c>
      <c r="N105" s="2">
        <v>10.8</v>
      </c>
      <c r="O105" s="2">
        <v>6.5</v>
      </c>
      <c r="P105" s="2">
        <f>N105+O105</f>
        <v>17.3</v>
      </c>
      <c r="Q105" s="541" t="s">
        <v>837</v>
      </c>
      <c r="R105" s="541" t="s">
        <v>793</v>
      </c>
      <c r="S105" s="2"/>
      <c r="T105" s="3">
        <v>604.16</v>
      </c>
    </row>
    <row r="106" spans="2:20" ht="15.75" customHeight="1">
      <c r="B106" s="4" t="s">
        <v>33</v>
      </c>
      <c r="C106" s="4" t="s">
        <v>168</v>
      </c>
      <c r="D106" s="5"/>
      <c r="E106" s="550">
        <v>153</v>
      </c>
      <c r="F106" s="543"/>
      <c r="G106" s="5"/>
      <c r="H106" s="5"/>
      <c r="I106" s="5"/>
      <c r="J106" s="5"/>
      <c r="K106" s="5"/>
      <c r="L106" s="5"/>
      <c r="M106" s="5"/>
      <c r="N106" s="5"/>
      <c r="O106" s="5"/>
      <c r="P106" s="5"/>
      <c r="Q106" s="5"/>
      <c r="R106" s="5"/>
      <c r="S106" s="5"/>
      <c r="T106" s="6"/>
    </row>
    <row r="107" spans="2:20" ht="15.75" customHeight="1">
      <c r="B107" s="4" t="s">
        <v>33</v>
      </c>
      <c r="C107" s="4" t="s">
        <v>168</v>
      </c>
      <c r="D107" s="5"/>
      <c r="E107" s="550">
        <v>277</v>
      </c>
      <c r="F107" s="543"/>
      <c r="G107" s="5"/>
      <c r="H107" s="5"/>
      <c r="I107" s="5"/>
      <c r="J107" s="5"/>
      <c r="K107" s="5"/>
      <c r="L107" s="5"/>
      <c r="M107" s="5"/>
      <c r="N107" s="5"/>
      <c r="O107" s="5"/>
      <c r="P107" s="5"/>
      <c r="Q107" s="5"/>
      <c r="R107" s="5"/>
      <c r="S107" s="5"/>
      <c r="T107" s="6"/>
    </row>
    <row r="108" spans="2:20" ht="15.75" customHeight="1">
      <c r="B108" s="4" t="s">
        <v>33</v>
      </c>
      <c r="C108" s="4" t="s">
        <v>168</v>
      </c>
      <c r="D108" s="5"/>
      <c r="E108" s="542">
        <v>369</v>
      </c>
      <c r="F108" s="543"/>
      <c r="G108" s="5"/>
      <c r="H108" s="5"/>
      <c r="I108" s="5"/>
      <c r="J108" s="5"/>
      <c r="K108" s="5"/>
      <c r="L108" s="5"/>
      <c r="M108" s="5"/>
      <c r="N108" s="5"/>
      <c r="O108" s="5"/>
      <c r="P108" s="5"/>
      <c r="Q108" s="5"/>
      <c r="R108" s="5"/>
      <c r="S108" s="5"/>
      <c r="T108" s="6"/>
    </row>
    <row r="109" spans="2:20" ht="15.75" customHeight="1">
      <c r="B109" s="4" t="s">
        <v>33</v>
      </c>
      <c r="C109" s="4" t="s">
        <v>168</v>
      </c>
      <c r="D109" s="5" t="s">
        <v>828</v>
      </c>
      <c r="E109" s="542">
        <v>92</v>
      </c>
      <c r="F109" s="543"/>
      <c r="G109" s="5"/>
      <c r="H109" s="5"/>
      <c r="I109" s="5"/>
      <c r="J109" s="5"/>
      <c r="K109" s="5"/>
      <c r="L109" s="5"/>
      <c r="M109" s="5"/>
      <c r="N109" s="5"/>
      <c r="O109" s="5"/>
      <c r="P109" s="5"/>
      <c r="Q109" s="5"/>
      <c r="R109" s="5"/>
      <c r="S109" s="5"/>
      <c r="T109" s="6"/>
    </row>
    <row r="110" spans="2:20" ht="15.75" customHeight="1">
      <c r="B110" s="4" t="s">
        <v>33</v>
      </c>
      <c r="C110" s="4" t="s">
        <v>168</v>
      </c>
      <c r="D110" s="5" t="s">
        <v>828</v>
      </c>
      <c r="E110" s="542">
        <v>151</v>
      </c>
      <c r="F110" s="543"/>
      <c r="G110" s="5"/>
      <c r="H110" s="5"/>
      <c r="I110" s="5"/>
      <c r="J110" s="5"/>
      <c r="K110" s="5"/>
      <c r="L110" s="5"/>
      <c r="M110" s="5"/>
      <c r="N110" s="5"/>
      <c r="O110" s="5"/>
      <c r="P110" s="5"/>
      <c r="Q110" s="5"/>
      <c r="R110" s="5"/>
      <c r="S110" s="5"/>
      <c r="T110" s="6"/>
    </row>
    <row r="111" spans="2:20" ht="15.75" customHeight="1">
      <c r="B111" s="4" t="s">
        <v>33</v>
      </c>
      <c r="C111" s="4" t="s">
        <v>168</v>
      </c>
      <c r="D111" s="5" t="s">
        <v>828</v>
      </c>
      <c r="E111" s="542">
        <v>239</v>
      </c>
      <c r="F111" s="543"/>
      <c r="G111" s="5"/>
      <c r="H111" s="5"/>
      <c r="I111" s="5"/>
      <c r="J111" s="5"/>
      <c r="K111" s="5"/>
      <c r="L111" s="5"/>
      <c r="M111" s="5"/>
      <c r="N111" s="5"/>
      <c r="O111" s="5"/>
      <c r="P111" s="5"/>
      <c r="Q111" s="5"/>
      <c r="R111" s="5"/>
      <c r="S111" s="5"/>
      <c r="T111" s="6"/>
    </row>
    <row r="112" spans="2:20" ht="15.75" customHeight="1">
      <c r="B112" s="4" t="s">
        <v>33</v>
      </c>
      <c r="C112" s="4" t="s">
        <v>168</v>
      </c>
      <c r="D112" s="5" t="s">
        <v>828</v>
      </c>
      <c r="E112" s="542">
        <v>407</v>
      </c>
      <c r="F112" s="543"/>
      <c r="G112" s="5"/>
      <c r="H112" s="5"/>
      <c r="I112" s="5"/>
      <c r="J112" s="5"/>
      <c r="K112" s="5"/>
      <c r="L112" s="5"/>
      <c r="M112" s="5"/>
      <c r="N112" s="5"/>
      <c r="O112" s="5"/>
      <c r="P112" s="5"/>
      <c r="Q112" s="5"/>
      <c r="R112" s="5"/>
      <c r="S112" s="5"/>
      <c r="T112" s="6"/>
    </row>
    <row r="113" spans="2:20" ht="15.75" customHeight="1">
      <c r="B113" s="4" t="s">
        <v>33</v>
      </c>
      <c r="C113" s="4" t="s">
        <v>168</v>
      </c>
      <c r="D113" s="5" t="s">
        <v>828</v>
      </c>
      <c r="E113" s="542">
        <v>408</v>
      </c>
      <c r="F113" s="543"/>
      <c r="G113" s="5"/>
      <c r="H113" s="5"/>
      <c r="I113" s="5"/>
      <c r="J113" s="5"/>
      <c r="K113" s="5"/>
      <c r="L113" s="5"/>
      <c r="M113" s="5"/>
      <c r="N113" s="5"/>
      <c r="O113" s="5"/>
      <c r="P113" s="5"/>
      <c r="Q113" s="5"/>
      <c r="R113" s="5"/>
      <c r="S113" s="5"/>
      <c r="T113" s="6"/>
    </row>
    <row r="114" spans="2:20" ht="15.75" customHeight="1">
      <c r="B114" s="4" t="s">
        <v>33</v>
      </c>
      <c r="C114" s="4" t="s">
        <v>168</v>
      </c>
      <c r="D114" s="5" t="s">
        <v>828</v>
      </c>
      <c r="E114" s="542">
        <v>411</v>
      </c>
      <c r="F114" s="543"/>
      <c r="G114" s="5"/>
      <c r="H114" s="5"/>
      <c r="I114" s="5"/>
      <c r="J114" s="5"/>
      <c r="K114" s="5"/>
      <c r="L114" s="5"/>
      <c r="M114" s="5"/>
      <c r="N114" s="5"/>
      <c r="O114" s="5"/>
      <c r="P114" s="5"/>
      <c r="Q114" s="5"/>
      <c r="R114" s="5"/>
      <c r="S114" s="5"/>
      <c r="T114" s="6"/>
    </row>
    <row r="115" spans="2:20" ht="15.75" customHeight="1">
      <c r="B115" s="4" t="s">
        <v>33</v>
      </c>
      <c r="C115" s="4" t="s">
        <v>168</v>
      </c>
      <c r="D115" s="5" t="s">
        <v>828</v>
      </c>
      <c r="E115" s="542">
        <v>508</v>
      </c>
      <c r="F115" s="543"/>
      <c r="G115" s="5"/>
      <c r="H115" s="5"/>
      <c r="I115" s="5"/>
      <c r="J115" s="5"/>
      <c r="K115" s="5"/>
      <c r="L115" s="5"/>
      <c r="M115" s="5"/>
      <c r="N115" s="5"/>
      <c r="O115" s="5"/>
      <c r="P115" s="5"/>
      <c r="Q115" s="5"/>
      <c r="R115" s="5"/>
      <c r="S115" s="5"/>
      <c r="T115" s="6"/>
    </row>
    <row r="116" spans="2:20" ht="15.75" customHeight="1">
      <c r="B116" s="4" t="s">
        <v>33</v>
      </c>
      <c r="C116" s="4" t="s">
        <v>168</v>
      </c>
      <c r="D116" s="5" t="s">
        <v>828</v>
      </c>
      <c r="E116" s="542">
        <v>804</v>
      </c>
      <c r="F116" s="543"/>
      <c r="G116" s="5"/>
      <c r="H116" s="5"/>
      <c r="I116" s="5"/>
      <c r="J116" s="5"/>
      <c r="K116" s="5"/>
      <c r="L116" s="5"/>
      <c r="M116" s="5"/>
      <c r="N116" s="5"/>
      <c r="O116" s="5"/>
      <c r="P116" s="5"/>
      <c r="Q116" s="5"/>
      <c r="R116" s="5"/>
      <c r="S116" s="5"/>
      <c r="T116" s="6"/>
    </row>
    <row r="117" spans="2:20" ht="15.75" customHeight="1">
      <c r="B117" s="4" t="s">
        <v>33</v>
      </c>
      <c r="C117" s="4" t="s">
        <v>168</v>
      </c>
      <c r="D117" s="5" t="s">
        <v>828</v>
      </c>
      <c r="E117" s="542">
        <v>855</v>
      </c>
      <c r="F117" s="543"/>
      <c r="G117" s="5"/>
      <c r="H117" s="5"/>
      <c r="I117" s="5"/>
      <c r="J117" s="5"/>
      <c r="K117" s="5"/>
      <c r="L117" s="5"/>
      <c r="M117" s="5"/>
      <c r="N117" s="5"/>
      <c r="O117" s="5"/>
      <c r="P117" s="5"/>
      <c r="Q117" s="5"/>
      <c r="R117" s="5"/>
      <c r="S117" s="5"/>
      <c r="T117" s="6"/>
    </row>
  </sheetData>
  <autoFilter ref="A2:T43" xr:uid="{00000000-0009-0000-0000-000000000000}"/>
  <printOptions horizontalCentered="1" gridLines="1"/>
  <pageMargins left="0.7" right="0.7" top="0.75" bottom="0.75" header="0" footer="0"/>
  <pageSetup paperSize="9" scale="50" pageOrder="overThenDown" orientation="landscape" cellComments="atEnd"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outlinePr summaryBelow="0" summaryRight="0"/>
  </sheetPr>
  <dimension ref="A1:JL774"/>
  <sheetViews>
    <sheetView showGridLines="0" workbookViewId="0">
      <pane ySplit="6" topLeftCell="A7" activePane="bottomLeft" state="frozen"/>
      <selection pane="bottomLeft" activeCell="D7" sqref="D7"/>
    </sheetView>
  </sheetViews>
  <sheetFormatPr defaultColWidth="14.42578125" defaultRowHeight="15.75" customHeight="1"/>
  <cols>
    <col min="1" max="1" width="13.28515625" customWidth="1"/>
    <col min="2" max="2" width="6.85546875" customWidth="1"/>
    <col min="3" max="3" width="15.7109375" customWidth="1"/>
    <col min="4" max="4" width="7.28515625" customWidth="1"/>
    <col min="5" max="5" width="31.5703125" customWidth="1"/>
    <col min="6" max="6" width="23.28515625" customWidth="1"/>
    <col min="7" max="7" width="17.7109375" customWidth="1"/>
    <col min="8" max="8" width="20.5703125" customWidth="1"/>
    <col min="9" max="9" width="30.7109375" customWidth="1"/>
    <col min="10" max="12" width="7.7109375" customWidth="1"/>
    <col min="13" max="13" width="15.7109375" customWidth="1"/>
    <col min="14" max="14" width="7.7109375" customWidth="1"/>
    <col min="15" max="15" width="17.140625" customWidth="1"/>
    <col min="16" max="16" width="30.7109375" customWidth="1"/>
    <col min="17" max="19" width="7.7109375" customWidth="1"/>
    <col min="20" max="20" width="15.7109375" customWidth="1"/>
    <col min="21" max="21" width="7.7109375" customWidth="1"/>
    <col min="22" max="22" width="16.42578125" customWidth="1"/>
    <col min="23" max="23" width="30.7109375" customWidth="1"/>
    <col min="24" max="26" width="7.7109375" customWidth="1"/>
    <col min="27" max="27" width="15.7109375" customWidth="1"/>
    <col min="28" max="28" width="7.7109375" customWidth="1"/>
    <col min="29" max="29" width="16.7109375" customWidth="1"/>
    <col min="30" max="30" width="30.7109375" customWidth="1"/>
    <col min="31" max="33" width="7.7109375" customWidth="1"/>
    <col min="34" max="34" width="15.7109375" customWidth="1"/>
    <col min="35" max="35" width="7.7109375" customWidth="1"/>
    <col min="36" max="36" width="16.7109375" customWidth="1"/>
    <col min="37" max="37" width="30.7109375" customWidth="1"/>
    <col min="38" max="40" width="7.7109375" customWidth="1"/>
    <col min="41" max="41" width="15.7109375" customWidth="1"/>
    <col min="42" max="42" width="7.7109375" customWidth="1"/>
    <col min="43" max="43" width="16.5703125" customWidth="1"/>
    <col min="44" max="44" width="30.7109375" customWidth="1"/>
    <col min="45" max="45" width="8" customWidth="1"/>
    <col min="46" max="47" width="7.7109375" customWidth="1"/>
    <col min="48" max="48" width="15.7109375" customWidth="1"/>
    <col min="49" max="49" width="7.7109375" customWidth="1"/>
    <col min="50" max="50" width="16.42578125" customWidth="1"/>
    <col min="51" max="51" width="15.7109375" customWidth="1"/>
    <col min="52" max="52" width="16.140625" customWidth="1"/>
    <col min="53" max="53" width="30.7109375" customWidth="1"/>
    <col min="54" max="56" width="7.7109375" customWidth="1"/>
    <col min="57" max="57" width="15.7109375" customWidth="1"/>
    <col min="58" max="58" width="7.7109375" customWidth="1"/>
    <col min="59" max="59" width="17.140625" customWidth="1"/>
    <col min="60" max="60" width="30.7109375" customWidth="1"/>
    <col min="61" max="63" width="7.7109375" customWidth="1"/>
    <col min="64" max="64" width="15.7109375" customWidth="1"/>
    <col min="65" max="65" width="7.7109375" customWidth="1"/>
    <col min="66" max="66" width="16.85546875" customWidth="1"/>
    <col min="67" max="67" width="30.7109375" customWidth="1"/>
    <col min="68" max="70" width="7.7109375" customWidth="1"/>
    <col min="71" max="71" width="15.7109375" customWidth="1"/>
    <col min="72" max="72" width="7.7109375" customWidth="1"/>
    <col min="73" max="73" width="16.85546875" customWidth="1"/>
    <col min="74" max="74" width="30.7109375" customWidth="1"/>
    <col min="75" max="77" width="7.7109375" customWidth="1"/>
    <col min="78" max="78" width="15.7109375" customWidth="1"/>
    <col min="79" max="79" width="7.7109375" customWidth="1"/>
    <col min="80" max="80" width="17" customWidth="1"/>
    <col min="81" max="81" width="30.7109375" customWidth="1"/>
    <col min="82" max="84" width="7.7109375" customWidth="1"/>
    <col min="85" max="85" width="15.7109375" customWidth="1"/>
    <col min="86" max="86" width="7.7109375" customWidth="1"/>
    <col min="87" max="87" width="16.85546875" customWidth="1"/>
    <col min="88" max="88" width="30.7109375" customWidth="1"/>
    <col min="89" max="91" width="7.7109375" customWidth="1"/>
    <col min="92" max="92" width="15.7109375" customWidth="1"/>
    <col min="93" max="93" width="7.7109375" customWidth="1"/>
    <col min="94" max="94" width="17" customWidth="1"/>
    <col min="95" max="95" width="15.7109375" customWidth="1"/>
    <col min="96" max="96" width="16.140625" customWidth="1"/>
    <col min="97" max="97" width="30.7109375" customWidth="1"/>
    <col min="98" max="100" width="7.7109375" customWidth="1"/>
    <col min="101" max="101" width="15.7109375" customWidth="1"/>
    <col min="102" max="102" width="7.7109375" customWidth="1"/>
    <col min="103" max="103" width="19.140625" customWidth="1"/>
    <col min="104" max="104" width="30.85546875" customWidth="1"/>
    <col min="105" max="107" width="7.7109375" customWidth="1"/>
    <col min="108" max="108" width="15.7109375" customWidth="1"/>
    <col min="109" max="109" width="7.7109375" customWidth="1"/>
    <col min="110" max="110" width="17" customWidth="1"/>
    <col min="111" max="111" width="30.7109375" customWidth="1"/>
    <col min="112" max="114" width="7.7109375" customWidth="1"/>
    <col min="115" max="115" width="15.7109375" customWidth="1"/>
    <col min="116" max="116" width="7.7109375" customWidth="1"/>
    <col min="117" max="117" width="16.7109375" customWidth="1"/>
    <col min="118" max="118" width="30.7109375" customWidth="1"/>
    <col min="119" max="121" width="7.7109375" customWidth="1"/>
    <col min="122" max="122" width="15.7109375" customWidth="1"/>
    <col min="123" max="123" width="7.7109375" customWidth="1"/>
    <col min="124" max="124" width="16.7109375" customWidth="1"/>
    <col min="125" max="125" width="30.7109375" customWidth="1"/>
    <col min="126" max="128" width="7.7109375" customWidth="1"/>
    <col min="129" max="129" width="15.7109375" customWidth="1"/>
    <col min="130" max="130" width="7.7109375" customWidth="1"/>
    <col min="131" max="131" width="16.85546875" customWidth="1"/>
    <col min="132" max="132" width="30.85546875" customWidth="1"/>
    <col min="133" max="135" width="7.7109375" customWidth="1"/>
    <col min="136" max="136" width="15.7109375" customWidth="1"/>
    <col min="137" max="137" width="7.7109375" customWidth="1"/>
    <col min="138" max="138" width="17" customWidth="1"/>
    <col min="139" max="139" width="15.7109375" customWidth="1"/>
    <col min="140" max="140" width="16.28515625" customWidth="1"/>
    <col min="141" max="141" width="30.85546875" customWidth="1"/>
    <col min="142" max="144" width="7.7109375" customWidth="1"/>
    <col min="145" max="145" width="15.7109375" customWidth="1"/>
    <col min="146" max="146" width="7.7109375" customWidth="1"/>
    <col min="147" max="147" width="17.140625" customWidth="1"/>
    <col min="148" max="148" width="30.7109375" customWidth="1"/>
    <col min="149" max="151" width="7.7109375" customWidth="1"/>
    <col min="152" max="152" width="15.7109375" customWidth="1"/>
    <col min="153" max="153" width="7.7109375" customWidth="1"/>
    <col min="154" max="154" width="15.7109375" customWidth="1"/>
    <col min="155" max="155" width="30.85546875" customWidth="1"/>
    <col min="156" max="158" width="7.7109375" customWidth="1"/>
    <col min="159" max="159" width="15.7109375" customWidth="1"/>
    <col min="160" max="160" width="7.7109375" customWidth="1"/>
    <col min="161" max="161" width="15.7109375" customWidth="1"/>
    <col min="162" max="162" width="30.85546875" customWidth="1"/>
    <col min="163" max="165" width="7.7109375" customWidth="1"/>
    <col min="166" max="166" width="15.7109375" customWidth="1"/>
    <col min="167" max="167" width="7.7109375" customWidth="1"/>
    <col min="168" max="168" width="15.7109375" customWidth="1"/>
    <col min="169" max="169" width="31" customWidth="1"/>
    <col min="170" max="172" width="7.7109375" customWidth="1"/>
    <col min="173" max="173" width="15.7109375" customWidth="1"/>
    <col min="174" max="174" width="7.7109375" customWidth="1"/>
    <col min="175" max="175" width="15.7109375" customWidth="1"/>
    <col min="176" max="176" width="30.7109375" customWidth="1"/>
    <col min="177" max="179" width="7.7109375" customWidth="1"/>
    <col min="180" max="180" width="15.7109375" customWidth="1"/>
    <col min="181" max="181" width="7.7109375" customWidth="1"/>
    <col min="182" max="182" width="16.140625" customWidth="1"/>
    <col min="183" max="183" width="15.7109375" customWidth="1"/>
    <col min="184" max="184" width="16.140625" customWidth="1"/>
    <col min="185" max="185" width="30.7109375" customWidth="1"/>
    <col min="186" max="188" width="7.7109375" customWidth="1"/>
    <col min="189" max="189" width="15.7109375" customWidth="1"/>
    <col min="190" max="190" width="7.7109375" customWidth="1"/>
    <col min="191" max="191" width="16.140625" customWidth="1"/>
    <col min="192" max="192" width="30.7109375" customWidth="1"/>
    <col min="193" max="195" width="7.7109375" customWidth="1"/>
    <col min="196" max="196" width="15.7109375" customWidth="1"/>
    <col min="197" max="197" width="7.7109375" customWidth="1"/>
    <col min="198" max="198" width="17" customWidth="1"/>
    <col min="199" max="199" width="30.7109375" customWidth="1"/>
    <col min="200" max="202" width="7.7109375" customWidth="1"/>
    <col min="203" max="203" width="15.7109375" customWidth="1"/>
    <col min="204" max="204" width="7.7109375" customWidth="1"/>
    <col min="205" max="205" width="16" customWidth="1"/>
    <col min="206" max="206" width="30.7109375" customWidth="1"/>
    <col min="207" max="209" width="7.7109375" customWidth="1"/>
    <col min="210" max="210" width="15.7109375" customWidth="1"/>
    <col min="211" max="211" width="7.7109375" customWidth="1"/>
    <col min="212" max="212" width="16.140625" customWidth="1"/>
    <col min="213" max="213" width="30.85546875" customWidth="1"/>
    <col min="214" max="214" width="7.7109375" customWidth="1"/>
    <col min="215" max="215" width="8.140625" customWidth="1"/>
    <col min="216" max="216" width="7.7109375" customWidth="1"/>
    <col min="217" max="217" width="15.7109375" customWidth="1"/>
    <col min="218" max="218" width="7.7109375" customWidth="1"/>
    <col min="219" max="219" width="16.28515625" customWidth="1"/>
    <col min="220" max="220" width="30.7109375" customWidth="1"/>
    <col min="221" max="221" width="8.42578125" customWidth="1"/>
    <col min="222" max="223" width="7.7109375" customWidth="1"/>
    <col min="224" max="224" width="15.7109375" customWidth="1"/>
    <col min="225" max="225" width="7.7109375" customWidth="1"/>
    <col min="226" max="226" width="16.85546875" customWidth="1"/>
    <col min="227" max="227" width="15.7109375" customWidth="1"/>
    <col min="228" max="228" width="16" customWidth="1"/>
    <col min="229" max="229" width="30.7109375" customWidth="1"/>
    <col min="230" max="232" width="7.7109375" customWidth="1"/>
    <col min="233" max="233" width="15.7109375" customWidth="1"/>
    <col min="234" max="234" width="7.7109375" customWidth="1"/>
    <col min="235" max="235" width="18" customWidth="1"/>
    <col min="236" max="236" width="30.7109375" customWidth="1"/>
    <col min="237" max="239" width="7.7109375" customWidth="1"/>
    <col min="240" max="240" width="15.7109375" customWidth="1"/>
    <col min="241" max="241" width="7.7109375" customWidth="1"/>
    <col min="242" max="242" width="16.5703125" customWidth="1"/>
    <col min="243" max="243" width="30.7109375" customWidth="1"/>
    <col min="244" max="246" width="7.7109375" customWidth="1"/>
    <col min="247" max="247" width="15.7109375" customWidth="1"/>
    <col min="248" max="248" width="7.7109375" customWidth="1"/>
    <col min="249" max="249" width="16.28515625" customWidth="1"/>
    <col min="250" max="250" width="30.7109375" customWidth="1"/>
    <col min="251" max="253" width="7.7109375" customWidth="1"/>
    <col min="254" max="254" width="15.7109375" customWidth="1"/>
    <col min="255" max="255" width="7.7109375" customWidth="1"/>
    <col min="256" max="256" width="15.7109375" customWidth="1"/>
    <col min="257" max="257" width="30.85546875" customWidth="1"/>
    <col min="258" max="260" width="7.7109375" customWidth="1"/>
    <col min="261" max="261" width="15.7109375" customWidth="1"/>
    <col min="262" max="262" width="7.7109375" customWidth="1"/>
    <col min="263" max="263" width="15.7109375" customWidth="1"/>
    <col min="264" max="264" width="30.7109375" customWidth="1"/>
    <col min="265" max="267" width="7.7109375" customWidth="1"/>
    <col min="268" max="268" width="15.7109375" customWidth="1"/>
    <col min="269" max="269" width="7.7109375" customWidth="1"/>
    <col min="270" max="271" width="15.7109375" customWidth="1"/>
    <col min="272" max="272" width="16.42578125" customWidth="1"/>
  </cols>
  <sheetData>
    <row r="1" spans="1:272" ht="45" customHeight="1">
      <c r="C1" s="19" t="s">
        <v>53</v>
      </c>
      <c r="F1" s="567"/>
      <c r="G1" s="567"/>
      <c r="H1" s="567"/>
      <c r="I1" s="568" t="s">
        <v>110</v>
      </c>
      <c r="J1" s="568"/>
      <c r="K1" s="568"/>
      <c r="L1" s="568"/>
      <c r="M1" s="568"/>
      <c r="N1" s="568"/>
      <c r="O1" s="568"/>
      <c r="P1" s="568"/>
      <c r="Q1" s="568"/>
      <c r="R1" s="568"/>
      <c r="S1" s="568"/>
      <c r="T1" s="568"/>
      <c r="U1" s="568"/>
      <c r="V1" s="568"/>
      <c r="W1" s="568"/>
      <c r="X1" s="568"/>
      <c r="Y1" s="568"/>
      <c r="Z1" s="568"/>
      <c r="AA1" s="568"/>
      <c r="AB1" s="568"/>
      <c r="AC1" s="568"/>
      <c r="AD1" s="568"/>
      <c r="AE1" s="568"/>
      <c r="AF1" s="568"/>
      <c r="AG1" s="568"/>
      <c r="AH1" s="568"/>
      <c r="AI1" s="568"/>
      <c r="AJ1" s="568"/>
      <c r="AK1" s="568"/>
      <c r="AL1" s="568"/>
      <c r="AM1" s="568"/>
      <c r="AN1" s="568"/>
      <c r="AO1" s="568"/>
      <c r="AP1" s="568"/>
      <c r="AQ1" s="568"/>
      <c r="AR1" s="568"/>
      <c r="AS1" s="568"/>
      <c r="AT1" s="568"/>
      <c r="AU1" s="568"/>
      <c r="AV1" s="568"/>
      <c r="AW1" s="568"/>
      <c r="AX1" s="568"/>
      <c r="AY1" s="568"/>
      <c r="AZ1" s="568"/>
      <c r="BA1" s="568"/>
      <c r="BB1" s="568"/>
      <c r="BC1" s="568"/>
      <c r="BD1" s="568"/>
      <c r="BE1" s="568"/>
      <c r="BF1" s="568"/>
      <c r="BG1" s="568"/>
      <c r="BH1" s="568"/>
      <c r="BI1" s="568"/>
      <c r="BJ1" s="568"/>
      <c r="BK1" s="568"/>
      <c r="BL1" s="568"/>
      <c r="BM1" s="568"/>
      <c r="BN1" s="568"/>
      <c r="BO1" s="568"/>
      <c r="BP1" s="568"/>
      <c r="BQ1" s="568"/>
      <c r="BR1" s="568"/>
      <c r="BS1" s="568"/>
      <c r="BT1" s="568"/>
      <c r="BU1" s="568"/>
      <c r="BV1" s="568"/>
      <c r="BW1" s="568"/>
      <c r="BX1" s="568"/>
      <c r="BY1" s="568"/>
      <c r="BZ1" s="568"/>
      <c r="CA1" s="568"/>
      <c r="CB1" s="568"/>
      <c r="CC1" s="568"/>
      <c r="CD1" s="568"/>
      <c r="CE1" s="568"/>
      <c r="CF1" s="568"/>
      <c r="CG1" s="568"/>
      <c r="CH1" s="568"/>
      <c r="CI1" s="568"/>
      <c r="CJ1" s="568"/>
      <c r="CK1" s="568"/>
      <c r="CL1" s="568"/>
      <c r="CM1" s="568"/>
      <c r="CN1" s="568"/>
      <c r="CO1" s="568"/>
      <c r="CP1" s="568"/>
      <c r="CQ1" s="568"/>
      <c r="CR1" s="568"/>
      <c r="CS1" s="568"/>
      <c r="CT1" s="568"/>
      <c r="CU1" s="568"/>
      <c r="CV1" s="568"/>
      <c r="CW1" s="568"/>
      <c r="CX1" s="568"/>
      <c r="CY1" s="568"/>
      <c r="CZ1" s="568"/>
      <c r="DA1" s="568"/>
      <c r="DB1" s="568"/>
      <c r="DC1" s="568"/>
      <c r="DD1" s="568"/>
      <c r="DE1" s="568"/>
      <c r="DF1" s="568"/>
      <c r="DG1" s="568"/>
      <c r="DH1" s="568"/>
      <c r="DI1" s="568"/>
      <c r="DJ1" s="568"/>
      <c r="DK1" s="568"/>
      <c r="DL1" s="568"/>
      <c r="DM1" s="568"/>
      <c r="DN1" s="568"/>
      <c r="DO1" s="568"/>
      <c r="DP1" s="568"/>
      <c r="DQ1" s="568"/>
      <c r="DR1" s="568"/>
      <c r="DS1" s="568"/>
      <c r="DT1" s="568"/>
      <c r="DU1" s="568"/>
      <c r="DV1" s="568"/>
      <c r="DW1" s="568"/>
      <c r="DX1" s="568"/>
      <c r="DY1" s="568"/>
      <c r="DZ1" s="568"/>
      <c r="EA1" s="568"/>
      <c r="EB1" s="568"/>
      <c r="EC1" s="568"/>
      <c r="ED1" s="568"/>
      <c r="EE1" s="568"/>
      <c r="EF1" s="568"/>
      <c r="EG1" s="568"/>
      <c r="EH1" s="568"/>
      <c r="EI1" s="568"/>
      <c r="EJ1" s="568"/>
      <c r="EK1" s="568"/>
      <c r="EL1" s="568"/>
      <c r="EM1" s="568"/>
      <c r="EN1" s="568"/>
      <c r="EO1" s="568"/>
      <c r="EP1" s="568"/>
      <c r="EQ1" s="568"/>
      <c r="ER1" s="568"/>
      <c r="ES1" s="568"/>
      <c r="ET1" s="568"/>
      <c r="EU1" s="568"/>
      <c r="EV1" s="568"/>
      <c r="EW1" s="568"/>
      <c r="EX1" s="568"/>
      <c r="EY1" s="568"/>
      <c r="EZ1" s="568"/>
      <c r="FA1" s="568"/>
      <c r="FB1" s="568"/>
      <c r="FC1" s="568"/>
      <c r="FD1" s="568"/>
      <c r="FE1" s="568"/>
      <c r="FF1" s="568"/>
      <c r="FG1" s="568"/>
      <c r="FH1" s="568"/>
      <c r="FI1" s="568"/>
      <c r="FJ1" s="568"/>
      <c r="FK1" s="568"/>
      <c r="FL1" s="568"/>
      <c r="FM1" s="568"/>
      <c r="FN1" s="568"/>
      <c r="FO1" s="568"/>
      <c r="FP1" s="568"/>
      <c r="FQ1" s="568"/>
      <c r="FR1" s="568"/>
      <c r="FS1" s="568"/>
      <c r="FT1" s="568"/>
      <c r="FU1" s="568"/>
      <c r="FV1" s="568"/>
      <c r="FW1" s="568"/>
      <c r="FX1" s="568"/>
      <c r="FY1" s="568"/>
      <c r="FZ1" s="568"/>
      <c r="GA1" s="568"/>
      <c r="GB1" s="568"/>
      <c r="GC1" s="568"/>
      <c r="GD1" s="568"/>
      <c r="GE1" s="568"/>
      <c r="GF1" s="568"/>
      <c r="GG1" s="568"/>
      <c r="GH1" s="568"/>
      <c r="GI1" s="568"/>
      <c r="GJ1" s="568"/>
      <c r="GK1" s="568"/>
      <c r="GL1" s="568"/>
      <c r="GM1" s="568"/>
      <c r="GN1" s="568"/>
      <c r="GO1" s="568"/>
      <c r="GP1" s="568"/>
      <c r="GQ1" s="568"/>
      <c r="GR1" s="568"/>
      <c r="GS1" s="568"/>
      <c r="GT1" s="568"/>
      <c r="GU1" s="568"/>
      <c r="GV1" s="568"/>
      <c r="GW1" s="568"/>
      <c r="GX1" s="568"/>
      <c r="GY1" s="568"/>
      <c r="GZ1" s="568"/>
      <c r="HA1" s="568"/>
      <c r="HB1" s="568"/>
      <c r="HC1" s="568"/>
      <c r="HD1" s="568"/>
      <c r="HE1" s="568"/>
      <c r="HF1" s="568"/>
      <c r="HG1" s="568"/>
      <c r="HH1" s="568"/>
      <c r="HI1" s="568"/>
      <c r="HJ1" s="568"/>
      <c r="HK1" s="568"/>
      <c r="HL1" s="568"/>
      <c r="HM1" s="568"/>
      <c r="HN1" s="568"/>
      <c r="HO1" s="568"/>
      <c r="HP1" s="568"/>
      <c r="HQ1" s="568"/>
      <c r="HR1" s="568"/>
      <c r="HS1" s="568"/>
      <c r="HT1" s="568"/>
      <c r="HU1" s="568"/>
      <c r="HV1" s="568"/>
      <c r="HW1" s="568"/>
      <c r="HX1" s="568"/>
      <c r="HY1" s="568"/>
      <c r="HZ1" s="568"/>
      <c r="IA1" s="568"/>
      <c r="IB1" s="568"/>
      <c r="IC1" s="568"/>
      <c r="ID1" s="568"/>
      <c r="IE1" s="568"/>
      <c r="IF1" s="568"/>
      <c r="IG1" s="568"/>
      <c r="IH1" s="568"/>
      <c r="II1" s="568"/>
      <c r="IJ1" s="568"/>
      <c r="IK1" s="568"/>
      <c r="IL1" s="568"/>
      <c r="IM1" s="568"/>
      <c r="IN1" s="568"/>
      <c r="IO1" s="568"/>
      <c r="IP1" s="568"/>
      <c r="IQ1" s="568"/>
      <c r="IR1" s="568"/>
      <c r="IS1" s="568"/>
      <c r="IT1" s="568"/>
      <c r="IU1" s="568"/>
      <c r="IV1" s="568"/>
      <c r="IW1" s="568"/>
      <c r="IX1" s="568"/>
      <c r="IY1" s="568"/>
      <c r="IZ1" s="568"/>
      <c r="JA1" s="568"/>
      <c r="JB1" s="568"/>
      <c r="JC1" s="568"/>
      <c r="JD1" s="568"/>
      <c r="JE1" s="568"/>
      <c r="JF1" s="568"/>
      <c r="JG1" s="568"/>
      <c r="JH1" s="568"/>
      <c r="JI1" s="568"/>
      <c r="JJ1" s="568"/>
      <c r="JK1" s="568"/>
      <c r="JL1" s="568"/>
    </row>
    <row r="2" spans="1:272" ht="20.25" customHeight="1">
      <c r="A2" s="13"/>
      <c r="B2" s="13" t="s">
        <v>0</v>
      </c>
      <c r="C2" s="14"/>
      <c r="D2" s="15"/>
      <c r="E2" s="14" t="s">
        <v>1</v>
      </c>
      <c r="F2" s="15"/>
      <c r="G2" s="15"/>
      <c r="H2" s="299"/>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39"/>
      <c r="CP2" s="339"/>
      <c r="CQ2" s="339"/>
      <c r="CR2" s="339"/>
      <c r="CS2" s="339"/>
      <c r="CT2" s="339"/>
      <c r="CU2" s="339"/>
      <c r="CV2" s="339"/>
      <c r="CW2" s="339"/>
      <c r="CX2" s="339"/>
      <c r="CY2" s="339"/>
      <c r="CZ2" s="339"/>
      <c r="DA2" s="339"/>
      <c r="DB2" s="339"/>
      <c r="DC2" s="339"/>
      <c r="DD2" s="339"/>
      <c r="DE2" s="339"/>
      <c r="DF2" s="339"/>
      <c r="DG2" s="339"/>
      <c r="DH2" s="339"/>
      <c r="DI2" s="339"/>
      <c r="DJ2" s="339"/>
      <c r="DK2" s="339"/>
      <c r="DL2" s="339"/>
      <c r="DM2" s="339"/>
      <c r="DN2" s="339"/>
      <c r="DO2" s="339"/>
      <c r="DP2" s="339"/>
      <c r="DQ2" s="339"/>
      <c r="DR2" s="339"/>
      <c r="DS2" s="339"/>
      <c r="DT2" s="339"/>
      <c r="DU2" s="339"/>
      <c r="DV2" s="339"/>
      <c r="DW2" s="339"/>
      <c r="DX2" s="339"/>
      <c r="DY2" s="339"/>
      <c r="DZ2" s="339"/>
      <c r="EA2" s="339"/>
      <c r="EB2" s="339"/>
      <c r="EC2" s="339"/>
      <c r="ED2" s="339"/>
      <c r="EE2" s="339"/>
      <c r="EF2" s="339"/>
      <c r="EG2" s="339"/>
      <c r="EH2" s="339"/>
      <c r="EI2" s="339"/>
      <c r="EJ2" s="339"/>
      <c r="EK2" s="339"/>
      <c r="EL2" s="339"/>
      <c r="EM2" s="339"/>
      <c r="EN2" s="339"/>
      <c r="EO2" s="339"/>
      <c r="EP2" s="339"/>
      <c r="EQ2" s="339"/>
      <c r="ER2" s="339"/>
      <c r="ES2" s="339"/>
      <c r="ET2" s="339"/>
      <c r="EU2" s="339"/>
      <c r="EV2" s="339"/>
      <c r="EW2" s="339"/>
      <c r="EX2" s="339"/>
      <c r="EY2" s="339"/>
      <c r="EZ2" s="339"/>
      <c r="FA2" s="339"/>
      <c r="FB2" s="339"/>
      <c r="FC2" s="339"/>
      <c r="FD2" s="339"/>
      <c r="FE2" s="339"/>
      <c r="FF2" s="339"/>
      <c r="FG2" s="339"/>
      <c r="FH2" s="339"/>
      <c r="FI2" s="339"/>
      <c r="FJ2" s="339"/>
      <c r="FK2" s="339"/>
      <c r="FL2" s="339"/>
      <c r="FM2" s="339"/>
      <c r="FN2" s="339"/>
      <c r="FO2" s="339"/>
      <c r="FP2" s="339"/>
      <c r="FQ2" s="339"/>
      <c r="FR2" s="339"/>
      <c r="FS2" s="339"/>
      <c r="FT2" s="339"/>
      <c r="FU2" s="339"/>
      <c r="FV2" s="339"/>
      <c r="FW2" s="339"/>
      <c r="FX2" s="339"/>
      <c r="FY2" s="339"/>
      <c r="FZ2" s="339"/>
      <c r="GA2" s="339"/>
      <c r="GB2" s="339"/>
      <c r="GC2" s="339"/>
      <c r="GD2" s="339"/>
      <c r="GE2" s="339"/>
      <c r="GF2" s="339"/>
      <c r="GG2" s="339"/>
      <c r="GH2" s="339"/>
      <c r="GI2" s="339"/>
      <c r="GJ2" s="339"/>
      <c r="GK2" s="339"/>
      <c r="GL2" s="339"/>
      <c r="GM2" s="339"/>
      <c r="GN2" s="339"/>
      <c r="GO2" s="339"/>
      <c r="GP2" s="339"/>
      <c r="GQ2" s="339"/>
      <c r="GR2" s="339"/>
      <c r="GS2" s="339"/>
      <c r="GT2" s="339"/>
      <c r="GU2" s="339"/>
      <c r="GV2" s="339"/>
      <c r="GW2" s="339"/>
      <c r="GX2" s="339"/>
      <c r="GY2" s="339"/>
      <c r="GZ2" s="339"/>
      <c r="HA2" s="339"/>
      <c r="HB2" s="339"/>
      <c r="HC2" s="339"/>
      <c r="HD2" s="339"/>
      <c r="HE2" s="339"/>
      <c r="HF2" s="339"/>
      <c r="HG2" s="339"/>
      <c r="HH2" s="339"/>
      <c r="HI2" s="339"/>
      <c r="HJ2" s="339"/>
      <c r="HK2" s="339"/>
      <c r="HL2" s="339"/>
      <c r="HM2" s="339"/>
      <c r="HN2" s="339"/>
      <c r="HO2" s="339"/>
      <c r="HP2" s="339"/>
      <c r="HQ2" s="339"/>
      <c r="HR2" s="339"/>
      <c r="HS2" s="339"/>
      <c r="HT2" s="339"/>
      <c r="HU2" s="339"/>
      <c r="HV2" s="339"/>
      <c r="HW2" s="339"/>
      <c r="HX2" s="339"/>
      <c r="HY2" s="339"/>
      <c r="HZ2" s="339"/>
      <c r="IA2" s="339"/>
      <c r="IB2" s="339"/>
      <c r="IC2" s="339"/>
      <c r="ID2" s="339"/>
      <c r="IE2" s="339"/>
      <c r="IF2" s="339"/>
      <c r="IG2" s="339"/>
      <c r="IH2" s="339"/>
      <c r="II2" s="339"/>
      <c r="IJ2" s="339"/>
      <c r="IK2" s="339"/>
      <c r="IL2" s="339"/>
      <c r="IM2" s="339"/>
      <c r="IN2" s="339"/>
      <c r="IO2" s="339"/>
      <c r="IP2" s="339"/>
      <c r="IQ2" s="339"/>
      <c r="IR2" s="339"/>
      <c r="IS2" s="339"/>
      <c r="IT2" s="339"/>
      <c r="IU2" s="339"/>
      <c r="IV2" s="339"/>
      <c r="IW2" s="339"/>
      <c r="IX2" s="339"/>
      <c r="IY2" s="339"/>
      <c r="IZ2" s="339"/>
      <c r="JA2" s="339"/>
      <c r="JB2" s="339"/>
      <c r="JC2" s="339"/>
      <c r="JD2" s="339"/>
      <c r="JE2" s="339"/>
      <c r="JF2" s="339"/>
      <c r="JG2" s="339"/>
      <c r="JH2" s="339"/>
      <c r="JI2" s="339"/>
      <c r="JJ2" s="339"/>
      <c r="JK2" s="339"/>
      <c r="JL2" s="149"/>
    </row>
    <row r="3" spans="1:272" ht="41.25" customHeight="1">
      <c r="A3" s="16" t="s">
        <v>28</v>
      </c>
      <c r="B3" s="16" t="s">
        <v>4</v>
      </c>
      <c r="C3" s="16" t="s">
        <v>45</v>
      </c>
      <c r="D3" s="16" t="s">
        <v>5</v>
      </c>
      <c r="E3" s="16" t="s">
        <v>46</v>
      </c>
      <c r="F3" s="16" t="s">
        <v>25</v>
      </c>
      <c r="G3" s="17" t="s">
        <v>47</v>
      </c>
      <c r="H3" s="301" t="s">
        <v>44</v>
      </c>
      <c r="I3" s="566" t="s">
        <v>6</v>
      </c>
      <c r="J3" s="559"/>
      <c r="K3" s="559"/>
      <c r="L3" s="559"/>
      <c r="M3" s="559"/>
      <c r="N3" s="559"/>
      <c r="O3" s="559"/>
      <c r="P3" s="559"/>
      <c r="Q3" s="559"/>
      <c r="R3" s="559"/>
      <c r="S3" s="559"/>
      <c r="T3" s="559"/>
      <c r="U3" s="559"/>
      <c r="V3" s="559"/>
      <c r="W3" s="559"/>
      <c r="X3" s="559"/>
      <c r="Y3" s="559"/>
      <c r="Z3" s="559"/>
      <c r="AA3" s="559"/>
      <c r="AB3" s="559"/>
      <c r="AC3" s="559"/>
      <c r="AD3" s="559"/>
      <c r="AE3" s="559"/>
      <c r="AF3" s="559"/>
      <c r="AG3" s="559"/>
      <c r="AH3" s="559"/>
      <c r="AI3" s="559"/>
      <c r="AJ3" s="559"/>
      <c r="AK3" s="559"/>
      <c r="AL3" s="559"/>
      <c r="AM3" s="559"/>
      <c r="AN3" s="559"/>
      <c r="AO3" s="559"/>
      <c r="AP3" s="559"/>
      <c r="AQ3" s="559"/>
      <c r="AR3" s="559"/>
      <c r="AS3" s="559"/>
      <c r="AT3" s="559"/>
      <c r="AU3" s="559"/>
      <c r="AV3" s="559"/>
      <c r="AW3" s="559"/>
      <c r="AX3" s="559"/>
      <c r="AY3" s="559"/>
      <c r="AZ3" s="564"/>
      <c r="BA3" s="566" t="s">
        <v>17</v>
      </c>
      <c r="BB3" s="559"/>
      <c r="BC3" s="559"/>
      <c r="BD3" s="559"/>
      <c r="BE3" s="559"/>
      <c r="BF3" s="559"/>
      <c r="BG3" s="559"/>
      <c r="BH3" s="559"/>
      <c r="BI3" s="559"/>
      <c r="BJ3" s="559"/>
      <c r="BK3" s="559"/>
      <c r="BL3" s="559"/>
      <c r="BM3" s="559"/>
      <c r="BN3" s="559"/>
      <c r="BO3" s="559"/>
      <c r="BP3" s="559"/>
      <c r="BQ3" s="559"/>
      <c r="BR3" s="559"/>
      <c r="BS3" s="559"/>
      <c r="BT3" s="559"/>
      <c r="BU3" s="559"/>
      <c r="BV3" s="559"/>
      <c r="BW3" s="559"/>
      <c r="BX3" s="559"/>
      <c r="BY3" s="559"/>
      <c r="BZ3" s="559"/>
      <c r="CA3" s="559"/>
      <c r="CB3" s="559"/>
      <c r="CC3" s="559"/>
      <c r="CD3" s="559"/>
      <c r="CE3" s="559"/>
      <c r="CF3" s="559"/>
      <c r="CG3" s="559"/>
      <c r="CH3" s="559"/>
      <c r="CI3" s="559"/>
      <c r="CJ3" s="559"/>
      <c r="CK3" s="559"/>
      <c r="CL3" s="559"/>
      <c r="CM3" s="559"/>
      <c r="CN3" s="559"/>
      <c r="CO3" s="559"/>
      <c r="CP3" s="559"/>
      <c r="CQ3" s="559"/>
      <c r="CR3" s="564"/>
      <c r="CS3" s="566" t="s">
        <v>52</v>
      </c>
      <c r="CT3" s="559"/>
      <c r="CU3" s="559"/>
      <c r="CV3" s="559"/>
      <c r="CW3" s="559"/>
      <c r="CX3" s="559"/>
      <c r="CY3" s="559"/>
      <c r="CZ3" s="559"/>
      <c r="DA3" s="559"/>
      <c r="DB3" s="559"/>
      <c r="DC3" s="559"/>
      <c r="DD3" s="559"/>
      <c r="DE3" s="559"/>
      <c r="DF3" s="559"/>
      <c r="DG3" s="559"/>
      <c r="DH3" s="559"/>
      <c r="DI3" s="559"/>
      <c r="DJ3" s="559"/>
      <c r="DK3" s="559"/>
      <c r="DL3" s="559"/>
      <c r="DM3" s="559"/>
      <c r="DN3" s="559"/>
      <c r="DO3" s="559"/>
      <c r="DP3" s="559"/>
      <c r="DQ3" s="559"/>
      <c r="DR3" s="559"/>
      <c r="DS3" s="559"/>
      <c r="DT3" s="559"/>
      <c r="DU3" s="559"/>
      <c r="DV3" s="559"/>
      <c r="DW3" s="559"/>
      <c r="DX3" s="559"/>
      <c r="DY3" s="559"/>
      <c r="DZ3" s="559"/>
      <c r="EA3" s="559"/>
      <c r="EB3" s="559"/>
      <c r="EC3" s="559"/>
      <c r="ED3" s="559"/>
      <c r="EE3" s="559"/>
      <c r="EF3" s="559"/>
      <c r="EG3" s="559"/>
      <c r="EH3" s="559"/>
      <c r="EI3" s="559"/>
      <c r="EJ3" s="564"/>
      <c r="EK3" s="566" t="s">
        <v>49</v>
      </c>
      <c r="EL3" s="559"/>
      <c r="EM3" s="559"/>
      <c r="EN3" s="559"/>
      <c r="EO3" s="559"/>
      <c r="EP3" s="559"/>
      <c r="EQ3" s="559"/>
      <c r="ER3" s="559"/>
      <c r="ES3" s="559"/>
      <c r="ET3" s="559"/>
      <c r="EU3" s="559"/>
      <c r="EV3" s="559"/>
      <c r="EW3" s="559"/>
      <c r="EX3" s="559"/>
      <c r="EY3" s="559"/>
      <c r="EZ3" s="559"/>
      <c r="FA3" s="559"/>
      <c r="FB3" s="559"/>
      <c r="FC3" s="559"/>
      <c r="FD3" s="559"/>
      <c r="FE3" s="559"/>
      <c r="FF3" s="559"/>
      <c r="FG3" s="559"/>
      <c r="FH3" s="559"/>
      <c r="FI3" s="559"/>
      <c r="FJ3" s="559"/>
      <c r="FK3" s="559"/>
      <c r="FL3" s="559"/>
      <c r="FM3" s="559"/>
      <c r="FN3" s="559"/>
      <c r="FO3" s="559"/>
      <c r="FP3" s="559"/>
      <c r="FQ3" s="559"/>
      <c r="FR3" s="559"/>
      <c r="FS3" s="559"/>
      <c r="FT3" s="559"/>
      <c r="FU3" s="559"/>
      <c r="FV3" s="559"/>
      <c r="FW3" s="559"/>
      <c r="FX3" s="559"/>
      <c r="FY3" s="559"/>
      <c r="FZ3" s="559"/>
      <c r="GA3" s="559"/>
      <c r="GB3" s="564"/>
      <c r="GC3" s="566" t="s">
        <v>55</v>
      </c>
      <c r="GD3" s="559"/>
      <c r="GE3" s="559"/>
      <c r="GF3" s="559"/>
      <c r="GG3" s="559"/>
      <c r="GH3" s="559"/>
      <c r="GI3" s="559"/>
      <c r="GJ3" s="559"/>
      <c r="GK3" s="559"/>
      <c r="GL3" s="559"/>
      <c r="GM3" s="559"/>
      <c r="GN3" s="559"/>
      <c r="GO3" s="559"/>
      <c r="GP3" s="559"/>
      <c r="GQ3" s="559"/>
      <c r="GR3" s="559"/>
      <c r="GS3" s="559"/>
      <c r="GT3" s="559"/>
      <c r="GU3" s="559"/>
      <c r="GV3" s="559"/>
      <c r="GW3" s="559"/>
      <c r="GX3" s="559"/>
      <c r="GY3" s="559"/>
      <c r="GZ3" s="559"/>
      <c r="HA3" s="559"/>
      <c r="HB3" s="559"/>
      <c r="HC3" s="559"/>
      <c r="HD3" s="559"/>
      <c r="HE3" s="559"/>
      <c r="HF3" s="559"/>
      <c r="HG3" s="559"/>
      <c r="HH3" s="559"/>
      <c r="HI3" s="559"/>
      <c r="HJ3" s="559"/>
      <c r="HK3" s="559"/>
      <c r="HL3" s="559"/>
      <c r="HM3" s="559"/>
      <c r="HN3" s="559"/>
      <c r="HO3" s="559"/>
      <c r="HP3" s="559"/>
      <c r="HQ3" s="559"/>
      <c r="HR3" s="559"/>
      <c r="HS3" s="559"/>
      <c r="HT3" s="564"/>
      <c r="HU3" s="569" t="s">
        <v>56</v>
      </c>
      <c r="HV3" s="570"/>
      <c r="HW3" s="570"/>
      <c r="HX3" s="570"/>
      <c r="HY3" s="570"/>
      <c r="HZ3" s="570"/>
      <c r="IA3" s="570"/>
      <c r="IB3" s="570"/>
      <c r="IC3" s="570"/>
      <c r="ID3" s="570"/>
      <c r="IE3" s="570"/>
      <c r="IF3" s="570"/>
      <c r="IG3" s="570"/>
      <c r="IH3" s="570"/>
      <c r="II3" s="570"/>
      <c r="IJ3" s="570"/>
      <c r="IK3" s="570"/>
      <c r="IL3" s="570"/>
      <c r="IM3" s="570"/>
      <c r="IN3" s="570"/>
      <c r="IO3" s="570"/>
      <c r="IP3" s="570"/>
      <c r="IQ3" s="570"/>
      <c r="IR3" s="570"/>
      <c r="IS3" s="570"/>
      <c r="IT3" s="570"/>
      <c r="IU3" s="570"/>
      <c r="IV3" s="570"/>
      <c r="IW3" s="570"/>
      <c r="IX3" s="570"/>
      <c r="IY3" s="570"/>
      <c r="IZ3" s="570"/>
      <c r="JA3" s="570"/>
      <c r="JB3" s="570"/>
      <c r="JC3" s="570"/>
      <c r="JD3" s="570"/>
      <c r="JE3" s="570"/>
      <c r="JF3" s="570"/>
      <c r="JG3" s="570"/>
      <c r="JH3" s="570"/>
      <c r="JI3" s="570"/>
      <c r="JJ3" s="570"/>
      <c r="JK3" s="570"/>
      <c r="JL3" s="571"/>
    </row>
    <row r="4" spans="1:272" ht="20.25" customHeight="1">
      <c r="A4" s="572"/>
      <c r="B4" s="573"/>
      <c r="C4" s="573"/>
      <c r="D4" s="573"/>
      <c r="E4" s="574"/>
      <c r="F4" s="572"/>
      <c r="G4" s="573"/>
      <c r="H4" s="581"/>
      <c r="I4" s="566" t="s">
        <v>113</v>
      </c>
      <c r="J4" s="559"/>
      <c r="K4" s="559"/>
      <c r="L4" s="559"/>
      <c r="M4" s="559"/>
      <c r="N4" s="559"/>
      <c r="O4" s="560"/>
      <c r="P4" s="558">
        <v>2023</v>
      </c>
      <c r="Q4" s="559"/>
      <c r="R4" s="559"/>
      <c r="S4" s="559"/>
      <c r="T4" s="559"/>
      <c r="U4" s="559"/>
      <c r="V4" s="560"/>
      <c r="W4" s="558">
        <v>2024</v>
      </c>
      <c r="X4" s="559"/>
      <c r="Y4" s="559"/>
      <c r="Z4" s="559"/>
      <c r="AA4" s="559"/>
      <c r="AB4" s="559"/>
      <c r="AC4" s="560"/>
      <c r="AD4" s="558">
        <v>2025</v>
      </c>
      <c r="AE4" s="559"/>
      <c r="AF4" s="559"/>
      <c r="AG4" s="559"/>
      <c r="AH4" s="559"/>
      <c r="AI4" s="559"/>
      <c r="AJ4" s="560"/>
      <c r="AK4" s="558">
        <v>2026</v>
      </c>
      <c r="AL4" s="559"/>
      <c r="AM4" s="559"/>
      <c r="AN4" s="559"/>
      <c r="AO4" s="559"/>
      <c r="AP4" s="559"/>
      <c r="AQ4" s="560"/>
      <c r="AR4" s="558" t="s">
        <v>61</v>
      </c>
      <c r="AS4" s="559"/>
      <c r="AT4" s="559"/>
      <c r="AU4" s="559"/>
      <c r="AV4" s="559"/>
      <c r="AW4" s="559"/>
      <c r="AX4" s="559"/>
      <c r="AY4" s="559"/>
      <c r="AZ4" s="564"/>
      <c r="BA4" s="566" t="s">
        <v>113</v>
      </c>
      <c r="BB4" s="559"/>
      <c r="BC4" s="559"/>
      <c r="BD4" s="559"/>
      <c r="BE4" s="559"/>
      <c r="BF4" s="559"/>
      <c r="BG4" s="560"/>
      <c r="BH4" s="558">
        <v>2023</v>
      </c>
      <c r="BI4" s="559"/>
      <c r="BJ4" s="559"/>
      <c r="BK4" s="559"/>
      <c r="BL4" s="559"/>
      <c r="BM4" s="559"/>
      <c r="BN4" s="560"/>
      <c r="BO4" s="558">
        <v>2024</v>
      </c>
      <c r="BP4" s="559"/>
      <c r="BQ4" s="559"/>
      <c r="BR4" s="559"/>
      <c r="BS4" s="559"/>
      <c r="BT4" s="559"/>
      <c r="BU4" s="560"/>
      <c r="BV4" s="558">
        <v>2025</v>
      </c>
      <c r="BW4" s="559"/>
      <c r="BX4" s="559"/>
      <c r="BY4" s="559"/>
      <c r="BZ4" s="559"/>
      <c r="CA4" s="559"/>
      <c r="CB4" s="560"/>
      <c r="CC4" s="558">
        <v>2026</v>
      </c>
      <c r="CD4" s="559"/>
      <c r="CE4" s="559"/>
      <c r="CF4" s="559"/>
      <c r="CG4" s="559"/>
      <c r="CH4" s="559"/>
      <c r="CI4" s="560"/>
      <c r="CJ4" s="558" t="s">
        <v>61</v>
      </c>
      <c r="CK4" s="559"/>
      <c r="CL4" s="559"/>
      <c r="CM4" s="559"/>
      <c r="CN4" s="559"/>
      <c r="CO4" s="559"/>
      <c r="CP4" s="559"/>
      <c r="CQ4" s="559"/>
      <c r="CR4" s="564"/>
      <c r="CS4" s="566" t="s">
        <v>113</v>
      </c>
      <c r="CT4" s="559"/>
      <c r="CU4" s="559"/>
      <c r="CV4" s="559"/>
      <c r="CW4" s="559"/>
      <c r="CX4" s="559"/>
      <c r="CY4" s="560"/>
      <c r="CZ4" s="558">
        <v>2023</v>
      </c>
      <c r="DA4" s="559"/>
      <c r="DB4" s="559"/>
      <c r="DC4" s="559"/>
      <c r="DD4" s="559"/>
      <c r="DE4" s="559"/>
      <c r="DF4" s="560"/>
      <c r="DG4" s="558">
        <v>2024</v>
      </c>
      <c r="DH4" s="559"/>
      <c r="DI4" s="559"/>
      <c r="DJ4" s="559"/>
      <c r="DK4" s="559"/>
      <c r="DL4" s="559"/>
      <c r="DM4" s="560"/>
      <c r="DN4" s="558">
        <v>2025</v>
      </c>
      <c r="DO4" s="559"/>
      <c r="DP4" s="559"/>
      <c r="DQ4" s="559"/>
      <c r="DR4" s="559"/>
      <c r="DS4" s="559"/>
      <c r="DT4" s="560"/>
      <c r="DU4" s="558">
        <v>2026</v>
      </c>
      <c r="DV4" s="559"/>
      <c r="DW4" s="559"/>
      <c r="DX4" s="559"/>
      <c r="DY4" s="559"/>
      <c r="DZ4" s="559"/>
      <c r="EA4" s="560"/>
      <c r="EB4" s="558" t="s">
        <v>61</v>
      </c>
      <c r="EC4" s="559"/>
      <c r="ED4" s="559"/>
      <c r="EE4" s="559"/>
      <c r="EF4" s="559"/>
      <c r="EG4" s="559"/>
      <c r="EH4" s="559"/>
      <c r="EI4" s="559"/>
      <c r="EJ4" s="564"/>
      <c r="EK4" s="566" t="s">
        <v>113</v>
      </c>
      <c r="EL4" s="559"/>
      <c r="EM4" s="559"/>
      <c r="EN4" s="559"/>
      <c r="EO4" s="559"/>
      <c r="EP4" s="559"/>
      <c r="EQ4" s="560"/>
      <c r="ER4" s="558">
        <v>2023</v>
      </c>
      <c r="ES4" s="559"/>
      <c r="ET4" s="559"/>
      <c r="EU4" s="559"/>
      <c r="EV4" s="559"/>
      <c r="EW4" s="559"/>
      <c r="EX4" s="560"/>
      <c r="EY4" s="558">
        <v>2024</v>
      </c>
      <c r="EZ4" s="559"/>
      <c r="FA4" s="559"/>
      <c r="FB4" s="559"/>
      <c r="FC4" s="559"/>
      <c r="FD4" s="559"/>
      <c r="FE4" s="560"/>
      <c r="FF4" s="558">
        <v>2025</v>
      </c>
      <c r="FG4" s="559"/>
      <c r="FH4" s="559"/>
      <c r="FI4" s="559"/>
      <c r="FJ4" s="559"/>
      <c r="FK4" s="559"/>
      <c r="FL4" s="560"/>
      <c r="FM4" s="558">
        <v>2026</v>
      </c>
      <c r="FN4" s="559"/>
      <c r="FO4" s="559"/>
      <c r="FP4" s="559"/>
      <c r="FQ4" s="559"/>
      <c r="FR4" s="559"/>
      <c r="FS4" s="560"/>
      <c r="FT4" s="558" t="s">
        <v>61</v>
      </c>
      <c r="FU4" s="559"/>
      <c r="FV4" s="559"/>
      <c r="FW4" s="559"/>
      <c r="FX4" s="559"/>
      <c r="FY4" s="559"/>
      <c r="FZ4" s="559"/>
      <c r="GA4" s="559"/>
      <c r="GB4" s="564"/>
      <c r="GC4" s="566" t="s">
        <v>113</v>
      </c>
      <c r="GD4" s="559"/>
      <c r="GE4" s="559"/>
      <c r="GF4" s="559"/>
      <c r="GG4" s="559"/>
      <c r="GH4" s="559"/>
      <c r="GI4" s="560"/>
      <c r="GJ4" s="558">
        <v>2023</v>
      </c>
      <c r="GK4" s="559"/>
      <c r="GL4" s="559"/>
      <c r="GM4" s="559"/>
      <c r="GN4" s="559"/>
      <c r="GO4" s="559"/>
      <c r="GP4" s="560"/>
      <c r="GQ4" s="558">
        <v>2024</v>
      </c>
      <c r="GR4" s="559"/>
      <c r="GS4" s="559"/>
      <c r="GT4" s="559"/>
      <c r="GU4" s="559"/>
      <c r="GV4" s="559"/>
      <c r="GW4" s="560"/>
      <c r="GX4" s="558">
        <v>2025</v>
      </c>
      <c r="GY4" s="559"/>
      <c r="GZ4" s="559"/>
      <c r="HA4" s="559"/>
      <c r="HB4" s="559"/>
      <c r="HC4" s="559"/>
      <c r="HD4" s="560"/>
      <c r="HE4" s="558">
        <v>2026</v>
      </c>
      <c r="HF4" s="559"/>
      <c r="HG4" s="559"/>
      <c r="HH4" s="559"/>
      <c r="HI4" s="559"/>
      <c r="HJ4" s="559"/>
      <c r="HK4" s="560"/>
      <c r="HL4" s="558" t="s">
        <v>61</v>
      </c>
      <c r="HM4" s="559"/>
      <c r="HN4" s="559"/>
      <c r="HO4" s="559"/>
      <c r="HP4" s="559"/>
      <c r="HQ4" s="559"/>
      <c r="HR4" s="559"/>
      <c r="HS4" s="559"/>
      <c r="HT4" s="564"/>
      <c r="HU4" s="566" t="s">
        <v>113</v>
      </c>
      <c r="HV4" s="559"/>
      <c r="HW4" s="559"/>
      <c r="HX4" s="559"/>
      <c r="HY4" s="559"/>
      <c r="HZ4" s="559"/>
      <c r="IA4" s="560"/>
      <c r="IB4" s="558">
        <v>2023</v>
      </c>
      <c r="IC4" s="559"/>
      <c r="ID4" s="559"/>
      <c r="IE4" s="559"/>
      <c r="IF4" s="559"/>
      <c r="IG4" s="559"/>
      <c r="IH4" s="560"/>
      <c r="II4" s="558">
        <v>2024</v>
      </c>
      <c r="IJ4" s="559"/>
      <c r="IK4" s="559"/>
      <c r="IL4" s="559"/>
      <c r="IM4" s="559"/>
      <c r="IN4" s="559"/>
      <c r="IO4" s="560"/>
      <c r="IP4" s="558">
        <v>2025</v>
      </c>
      <c r="IQ4" s="559"/>
      <c r="IR4" s="559"/>
      <c r="IS4" s="559"/>
      <c r="IT4" s="559"/>
      <c r="IU4" s="559"/>
      <c r="IV4" s="560"/>
      <c r="IW4" s="558">
        <v>2026</v>
      </c>
      <c r="IX4" s="559"/>
      <c r="IY4" s="559"/>
      <c r="IZ4" s="559"/>
      <c r="JA4" s="559"/>
      <c r="JB4" s="559"/>
      <c r="JC4" s="560"/>
      <c r="JD4" s="561" t="s">
        <v>61</v>
      </c>
      <c r="JE4" s="562"/>
      <c r="JF4" s="562"/>
      <c r="JG4" s="562"/>
      <c r="JH4" s="562"/>
      <c r="JI4" s="562"/>
      <c r="JJ4" s="562"/>
      <c r="JK4" s="562"/>
      <c r="JL4" s="563"/>
    </row>
    <row r="5" spans="1:272" ht="24" customHeight="1">
      <c r="A5" s="575"/>
      <c r="B5" s="576"/>
      <c r="C5" s="576"/>
      <c r="D5" s="576"/>
      <c r="E5" s="577"/>
      <c r="F5" s="575"/>
      <c r="G5" s="576"/>
      <c r="H5" s="582"/>
      <c r="I5" s="566" t="s">
        <v>58</v>
      </c>
      <c r="J5" s="559"/>
      <c r="K5" s="559"/>
      <c r="L5" s="560"/>
      <c r="M5" s="48" t="s">
        <v>111</v>
      </c>
      <c r="N5" s="48" t="s">
        <v>114</v>
      </c>
      <c r="O5" s="191" t="s">
        <v>59</v>
      </c>
      <c r="P5" s="558" t="s">
        <v>58</v>
      </c>
      <c r="Q5" s="559"/>
      <c r="R5" s="559"/>
      <c r="S5" s="560"/>
      <c r="T5" s="48" t="s">
        <v>111</v>
      </c>
      <c r="U5" s="48" t="s">
        <v>114</v>
      </c>
      <c r="V5" s="191" t="s">
        <v>59</v>
      </c>
      <c r="W5" s="558" t="s">
        <v>58</v>
      </c>
      <c r="X5" s="559"/>
      <c r="Y5" s="559"/>
      <c r="Z5" s="560"/>
      <c r="AA5" s="48" t="s">
        <v>111</v>
      </c>
      <c r="AB5" s="48" t="s">
        <v>114</v>
      </c>
      <c r="AC5" s="191" t="s">
        <v>59</v>
      </c>
      <c r="AD5" s="558" t="s">
        <v>58</v>
      </c>
      <c r="AE5" s="559"/>
      <c r="AF5" s="559"/>
      <c r="AG5" s="560"/>
      <c r="AH5" s="48" t="s">
        <v>111</v>
      </c>
      <c r="AI5" s="48" t="s">
        <v>114</v>
      </c>
      <c r="AJ5" s="191" t="s">
        <v>59</v>
      </c>
      <c r="AK5" s="558" t="s">
        <v>58</v>
      </c>
      <c r="AL5" s="559"/>
      <c r="AM5" s="559"/>
      <c r="AN5" s="560"/>
      <c r="AO5" s="48" t="s">
        <v>111</v>
      </c>
      <c r="AP5" s="48" t="s">
        <v>114</v>
      </c>
      <c r="AQ5" s="191" t="s">
        <v>59</v>
      </c>
      <c r="AR5" s="565" t="s">
        <v>58</v>
      </c>
      <c r="AS5" s="559"/>
      <c r="AT5" s="559"/>
      <c r="AU5" s="560"/>
      <c r="AV5" s="48" t="s">
        <v>111</v>
      </c>
      <c r="AW5" s="48" t="s">
        <v>114</v>
      </c>
      <c r="AX5" s="96"/>
      <c r="AY5" s="141" t="s">
        <v>345</v>
      </c>
      <c r="AZ5" s="401" t="s">
        <v>354</v>
      </c>
      <c r="BA5" s="566" t="s">
        <v>58</v>
      </c>
      <c r="BB5" s="559"/>
      <c r="BC5" s="559"/>
      <c r="BD5" s="560"/>
      <c r="BE5" s="48" t="s">
        <v>111</v>
      </c>
      <c r="BF5" s="48" t="s">
        <v>114</v>
      </c>
      <c r="BG5" s="191" t="s">
        <v>59</v>
      </c>
      <c r="BH5" s="558" t="s">
        <v>58</v>
      </c>
      <c r="BI5" s="559"/>
      <c r="BJ5" s="559"/>
      <c r="BK5" s="560"/>
      <c r="BL5" s="48" t="s">
        <v>111</v>
      </c>
      <c r="BM5" s="48" t="s">
        <v>114</v>
      </c>
      <c r="BN5" s="191" t="s">
        <v>59</v>
      </c>
      <c r="BO5" s="558" t="s">
        <v>58</v>
      </c>
      <c r="BP5" s="559"/>
      <c r="BQ5" s="559"/>
      <c r="BR5" s="560"/>
      <c r="BS5" s="48" t="s">
        <v>111</v>
      </c>
      <c r="BT5" s="48" t="s">
        <v>114</v>
      </c>
      <c r="BU5" s="191" t="s">
        <v>59</v>
      </c>
      <c r="BV5" s="558" t="s">
        <v>58</v>
      </c>
      <c r="BW5" s="559"/>
      <c r="BX5" s="559"/>
      <c r="BY5" s="560"/>
      <c r="BZ5" s="48" t="s">
        <v>111</v>
      </c>
      <c r="CA5" s="48" t="s">
        <v>114</v>
      </c>
      <c r="CB5" s="191" t="s">
        <v>59</v>
      </c>
      <c r="CC5" s="558" t="s">
        <v>58</v>
      </c>
      <c r="CD5" s="559"/>
      <c r="CE5" s="559"/>
      <c r="CF5" s="560"/>
      <c r="CG5" s="48" t="s">
        <v>111</v>
      </c>
      <c r="CH5" s="48" t="s">
        <v>114</v>
      </c>
      <c r="CI5" s="191" t="s">
        <v>59</v>
      </c>
      <c r="CJ5" s="558" t="s">
        <v>58</v>
      </c>
      <c r="CK5" s="559"/>
      <c r="CL5" s="559"/>
      <c r="CM5" s="560"/>
      <c r="CN5" s="48" t="s">
        <v>111</v>
      </c>
      <c r="CO5" s="48" t="s">
        <v>114</v>
      </c>
      <c r="CP5" s="96"/>
      <c r="CQ5" s="141" t="s">
        <v>345</v>
      </c>
      <c r="CR5" s="401" t="s">
        <v>354</v>
      </c>
      <c r="CS5" s="566" t="s">
        <v>58</v>
      </c>
      <c r="CT5" s="559"/>
      <c r="CU5" s="559"/>
      <c r="CV5" s="560"/>
      <c r="CW5" s="48" t="s">
        <v>111</v>
      </c>
      <c r="CX5" s="48" t="s">
        <v>114</v>
      </c>
      <c r="CY5" s="191" t="s">
        <v>59</v>
      </c>
      <c r="CZ5" s="565" t="s">
        <v>60</v>
      </c>
      <c r="DA5" s="559"/>
      <c r="DB5" s="559"/>
      <c r="DC5" s="560"/>
      <c r="DD5" s="48" t="s">
        <v>111</v>
      </c>
      <c r="DE5" s="48" t="s">
        <v>114</v>
      </c>
      <c r="DF5" s="191" t="s">
        <v>59</v>
      </c>
      <c r="DG5" s="565" t="s">
        <v>60</v>
      </c>
      <c r="DH5" s="559"/>
      <c r="DI5" s="559"/>
      <c r="DJ5" s="560"/>
      <c r="DK5" s="48" t="s">
        <v>111</v>
      </c>
      <c r="DL5" s="48" t="s">
        <v>114</v>
      </c>
      <c r="DM5" s="191" t="s">
        <v>59</v>
      </c>
      <c r="DN5" s="565" t="s">
        <v>60</v>
      </c>
      <c r="DO5" s="559"/>
      <c r="DP5" s="559"/>
      <c r="DQ5" s="560"/>
      <c r="DR5" s="48" t="s">
        <v>111</v>
      </c>
      <c r="DS5" s="48" t="s">
        <v>114</v>
      </c>
      <c r="DT5" s="191" t="s">
        <v>59</v>
      </c>
      <c r="DU5" s="565" t="s">
        <v>60</v>
      </c>
      <c r="DV5" s="559"/>
      <c r="DW5" s="559"/>
      <c r="DX5" s="560"/>
      <c r="DY5" s="48" t="s">
        <v>111</v>
      </c>
      <c r="DZ5" s="48" t="s">
        <v>114</v>
      </c>
      <c r="EA5" s="191" t="s">
        <v>59</v>
      </c>
      <c r="EB5" s="565" t="s">
        <v>60</v>
      </c>
      <c r="EC5" s="559"/>
      <c r="ED5" s="559"/>
      <c r="EE5" s="560"/>
      <c r="EF5" s="48" t="s">
        <v>111</v>
      </c>
      <c r="EG5" s="48" t="s">
        <v>114</v>
      </c>
      <c r="EH5" s="96"/>
      <c r="EI5" s="141" t="s">
        <v>345</v>
      </c>
      <c r="EJ5" s="401" t="s">
        <v>354</v>
      </c>
      <c r="EK5" s="566" t="s">
        <v>58</v>
      </c>
      <c r="EL5" s="559"/>
      <c r="EM5" s="559"/>
      <c r="EN5" s="560"/>
      <c r="EO5" s="48" t="s">
        <v>111</v>
      </c>
      <c r="EP5" s="48" t="s">
        <v>114</v>
      </c>
      <c r="EQ5" s="191" t="s">
        <v>59</v>
      </c>
      <c r="ER5" s="558" t="s">
        <v>58</v>
      </c>
      <c r="ES5" s="559"/>
      <c r="ET5" s="559"/>
      <c r="EU5" s="560"/>
      <c r="EV5" s="48" t="s">
        <v>111</v>
      </c>
      <c r="EW5" s="48" t="s">
        <v>114</v>
      </c>
      <c r="EX5" s="191" t="s">
        <v>59</v>
      </c>
      <c r="EY5" s="558" t="s">
        <v>58</v>
      </c>
      <c r="EZ5" s="559"/>
      <c r="FA5" s="559"/>
      <c r="FB5" s="560"/>
      <c r="FC5" s="48" t="s">
        <v>111</v>
      </c>
      <c r="FD5" s="48" t="s">
        <v>114</v>
      </c>
      <c r="FE5" s="191" t="s">
        <v>59</v>
      </c>
      <c r="FF5" s="558" t="s">
        <v>58</v>
      </c>
      <c r="FG5" s="559"/>
      <c r="FH5" s="559"/>
      <c r="FI5" s="560"/>
      <c r="FJ5" s="48" t="s">
        <v>111</v>
      </c>
      <c r="FK5" s="48" t="s">
        <v>114</v>
      </c>
      <c r="FL5" s="191" t="s">
        <v>59</v>
      </c>
      <c r="FM5" s="558" t="s">
        <v>58</v>
      </c>
      <c r="FN5" s="559"/>
      <c r="FO5" s="559"/>
      <c r="FP5" s="560"/>
      <c r="FQ5" s="48" t="s">
        <v>111</v>
      </c>
      <c r="FR5" s="48" t="s">
        <v>114</v>
      </c>
      <c r="FS5" s="191" t="s">
        <v>59</v>
      </c>
      <c r="FT5" s="558" t="s">
        <v>58</v>
      </c>
      <c r="FU5" s="559"/>
      <c r="FV5" s="559"/>
      <c r="FW5" s="560"/>
      <c r="FX5" s="48" t="s">
        <v>111</v>
      </c>
      <c r="FY5" s="48" t="s">
        <v>114</v>
      </c>
      <c r="FZ5" s="96"/>
      <c r="GA5" s="141" t="s">
        <v>345</v>
      </c>
      <c r="GB5" s="401" t="s">
        <v>354</v>
      </c>
      <c r="GC5" s="566" t="s">
        <v>58</v>
      </c>
      <c r="GD5" s="559"/>
      <c r="GE5" s="559"/>
      <c r="GF5" s="560"/>
      <c r="GG5" s="48" t="s">
        <v>111</v>
      </c>
      <c r="GH5" s="48" t="s">
        <v>114</v>
      </c>
      <c r="GI5" s="191" t="s">
        <v>59</v>
      </c>
      <c r="GJ5" s="558" t="s">
        <v>58</v>
      </c>
      <c r="GK5" s="559"/>
      <c r="GL5" s="559"/>
      <c r="GM5" s="560"/>
      <c r="GN5" s="48" t="s">
        <v>111</v>
      </c>
      <c r="GO5" s="48" t="s">
        <v>114</v>
      </c>
      <c r="GP5" s="191" t="s">
        <v>59</v>
      </c>
      <c r="GQ5" s="558" t="s">
        <v>58</v>
      </c>
      <c r="GR5" s="559"/>
      <c r="GS5" s="559"/>
      <c r="GT5" s="560"/>
      <c r="GU5" s="48" t="s">
        <v>111</v>
      </c>
      <c r="GV5" s="48" t="s">
        <v>114</v>
      </c>
      <c r="GW5" s="191" t="s">
        <v>59</v>
      </c>
      <c r="GX5" s="558" t="s">
        <v>58</v>
      </c>
      <c r="GY5" s="559"/>
      <c r="GZ5" s="559"/>
      <c r="HA5" s="560"/>
      <c r="HB5" s="48" t="s">
        <v>111</v>
      </c>
      <c r="HC5" s="48" t="s">
        <v>114</v>
      </c>
      <c r="HD5" s="191" t="s">
        <v>59</v>
      </c>
      <c r="HE5" s="558" t="s">
        <v>58</v>
      </c>
      <c r="HF5" s="559"/>
      <c r="HG5" s="559"/>
      <c r="HH5" s="560"/>
      <c r="HI5" s="48" t="s">
        <v>111</v>
      </c>
      <c r="HJ5" s="48" t="s">
        <v>114</v>
      </c>
      <c r="HK5" s="191" t="s">
        <v>59</v>
      </c>
      <c r="HL5" s="558" t="s">
        <v>58</v>
      </c>
      <c r="HM5" s="559"/>
      <c r="HN5" s="559"/>
      <c r="HO5" s="560"/>
      <c r="HP5" s="48" t="s">
        <v>111</v>
      </c>
      <c r="HQ5" s="48" t="s">
        <v>114</v>
      </c>
      <c r="HR5" s="96"/>
      <c r="HS5" s="141" t="s">
        <v>345</v>
      </c>
      <c r="HT5" s="401" t="s">
        <v>354</v>
      </c>
      <c r="HU5" s="566" t="s">
        <v>58</v>
      </c>
      <c r="HV5" s="559"/>
      <c r="HW5" s="559"/>
      <c r="HX5" s="560"/>
      <c r="HY5" s="48" t="s">
        <v>111</v>
      </c>
      <c r="HZ5" s="48" t="s">
        <v>114</v>
      </c>
      <c r="IA5" s="191" t="s">
        <v>59</v>
      </c>
      <c r="IB5" s="558" t="s">
        <v>58</v>
      </c>
      <c r="IC5" s="559"/>
      <c r="ID5" s="559"/>
      <c r="IE5" s="560"/>
      <c r="IF5" s="48" t="s">
        <v>111</v>
      </c>
      <c r="IG5" s="48" t="s">
        <v>114</v>
      </c>
      <c r="IH5" s="191" t="s">
        <v>59</v>
      </c>
      <c r="II5" s="558" t="s">
        <v>58</v>
      </c>
      <c r="IJ5" s="559"/>
      <c r="IK5" s="559"/>
      <c r="IL5" s="560"/>
      <c r="IM5" s="48" t="s">
        <v>111</v>
      </c>
      <c r="IN5" s="48" t="s">
        <v>114</v>
      </c>
      <c r="IO5" s="191" t="s">
        <v>59</v>
      </c>
      <c r="IP5" s="558" t="s">
        <v>58</v>
      </c>
      <c r="IQ5" s="559"/>
      <c r="IR5" s="559"/>
      <c r="IS5" s="560"/>
      <c r="IT5" s="48" t="s">
        <v>111</v>
      </c>
      <c r="IU5" s="48" t="s">
        <v>114</v>
      </c>
      <c r="IV5" s="191" t="s">
        <v>59</v>
      </c>
      <c r="IW5" s="558" t="s">
        <v>58</v>
      </c>
      <c r="IX5" s="559"/>
      <c r="IY5" s="559"/>
      <c r="IZ5" s="560"/>
      <c r="JA5" s="48" t="s">
        <v>111</v>
      </c>
      <c r="JB5" s="48" t="s">
        <v>114</v>
      </c>
      <c r="JC5" s="191" t="s">
        <v>59</v>
      </c>
      <c r="JD5" s="558" t="s">
        <v>58</v>
      </c>
      <c r="JE5" s="559"/>
      <c r="JF5" s="559"/>
      <c r="JG5" s="560"/>
      <c r="JH5" s="48" t="s">
        <v>111</v>
      </c>
      <c r="JI5" s="48" t="s">
        <v>114</v>
      </c>
      <c r="JJ5" s="96"/>
      <c r="JK5" s="143" t="s">
        <v>345</v>
      </c>
      <c r="JL5" s="421" t="s">
        <v>354</v>
      </c>
    </row>
    <row r="6" spans="1:272" ht="24" customHeight="1" thickBot="1">
      <c r="A6" s="578"/>
      <c r="B6" s="579"/>
      <c r="C6" s="579"/>
      <c r="D6" s="579"/>
      <c r="E6" s="580"/>
      <c r="F6" s="578"/>
      <c r="G6" s="579"/>
      <c r="H6" s="583"/>
      <c r="I6" s="408" t="s">
        <v>196</v>
      </c>
      <c r="J6" s="49" t="s">
        <v>63</v>
      </c>
      <c r="K6" s="50" t="s">
        <v>62</v>
      </c>
      <c r="L6" s="50" t="s">
        <v>64</v>
      </c>
      <c r="M6" s="50"/>
      <c r="N6" s="50"/>
      <c r="O6" s="48"/>
      <c r="P6" s="49" t="s">
        <v>196</v>
      </c>
      <c r="Q6" s="49" t="s">
        <v>63</v>
      </c>
      <c r="R6" s="50" t="s">
        <v>62</v>
      </c>
      <c r="S6" s="50" t="s">
        <v>64</v>
      </c>
      <c r="T6" s="50"/>
      <c r="U6" s="50"/>
      <c r="V6" s="48"/>
      <c r="W6" s="49" t="s">
        <v>196</v>
      </c>
      <c r="X6" s="49" t="s">
        <v>63</v>
      </c>
      <c r="Y6" s="50" t="s">
        <v>62</v>
      </c>
      <c r="Z6" s="50" t="s">
        <v>64</v>
      </c>
      <c r="AA6" s="50"/>
      <c r="AB6" s="50"/>
      <c r="AC6" s="48"/>
      <c r="AD6" s="49" t="s">
        <v>196</v>
      </c>
      <c r="AE6" s="49" t="s">
        <v>63</v>
      </c>
      <c r="AF6" s="50" t="s">
        <v>62</v>
      </c>
      <c r="AG6" s="50" t="s">
        <v>64</v>
      </c>
      <c r="AH6" s="50"/>
      <c r="AI6" s="50"/>
      <c r="AJ6" s="48"/>
      <c r="AK6" s="49" t="s">
        <v>196</v>
      </c>
      <c r="AL6" s="49" t="s">
        <v>63</v>
      </c>
      <c r="AM6" s="50" t="s">
        <v>62</v>
      </c>
      <c r="AN6" s="50" t="s">
        <v>64</v>
      </c>
      <c r="AO6" s="50"/>
      <c r="AP6" s="50"/>
      <c r="AQ6" s="48"/>
      <c r="AR6" s="49" t="s">
        <v>63</v>
      </c>
      <c r="AS6" s="49" t="s">
        <v>63</v>
      </c>
      <c r="AT6" s="50" t="s">
        <v>62</v>
      </c>
      <c r="AU6" s="50" t="s">
        <v>64</v>
      </c>
      <c r="AV6" s="50"/>
      <c r="AW6" s="50"/>
      <c r="AX6" s="96" t="s">
        <v>125</v>
      </c>
      <c r="AY6" s="95">
        <f>AY7+AY40+AY56+AY85+AY130+AY277+AY300+AY485+AY488+AY491+AY493+AY525+AY570+AY599+AY621+AY633+AY655+AY675+AY708+AY711+AY715+AY717+AY764+AY770</f>
        <v>889.57100000000003</v>
      </c>
      <c r="AZ6" s="402">
        <f>AZ7+AZ40+AZ56+AZ85+AZ130+AZ277+AZ300+AZ485+AZ488+AZ491+AZ493+AZ525+AZ570+AZ599+AZ621+AZ633+AZ655+AZ675+AZ708+AZ711+AZ715+AZ717+AZ764+AZ770</f>
        <v>3281313000.0000005</v>
      </c>
      <c r="BA6" s="408" t="s">
        <v>196</v>
      </c>
      <c r="BB6" s="49" t="s">
        <v>63</v>
      </c>
      <c r="BC6" s="50" t="s">
        <v>62</v>
      </c>
      <c r="BD6" s="50" t="s">
        <v>64</v>
      </c>
      <c r="BE6" s="50"/>
      <c r="BF6" s="50"/>
      <c r="BG6" s="48"/>
      <c r="BH6" s="49" t="s">
        <v>196</v>
      </c>
      <c r="BI6" s="49" t="s">
        <v>63</v>
      </c>
      <c r="BJ6" s="50" t="s">
        <v>62</v>
      </c>
      <c r="BK6" s="50" t="s">
        <v>64</v>
      </c>
      <c r="BL6" s="50"/>
      <c r="BM6" s="50"/>
      <c r="BN6" s="48"/>
      <c r="BO6" s="49" t="s">
        <v>196</v>
      </c>
      <c r="BP6" s="49" t="s">
        <v>63</v>
      </c>
      <c r="BQ6" s="50" t="s">
        <v>62</v>
      </c>
      <c r="BR6" s="50" t="s">
        <v>64</v>
      </c>
      <c r="BS6" s="50"/>
      <c r="BT6" s="50"/>
      <c r="BU6" s="48"/>
      <c r="BV6" s="49" t="s">
        <v>196</v>
      </c>
      <c r="BW6" s="49" t="s">
        <v>63</v>
      </c>
      <c r="BX6" s="50" t="s">
        <v>62</v>
      </c>
      <c r="BY6" s="50" t="s">
        <v>64</v>
      </c>
      <c r="BZ6" s="50"/>
      <c r="CA6" s="50"/>
      <c r="CB6" s="48"/>
      <c r="CC6" s="49" t="s">
        <v>196</v>
      </c>
      <c r="CD6" s="49" t="s">
        <v>63</v>
      </c>
      <c r="CE6" s="50" t="s">
        <v>62</v>
      </c>
      <c r="CF6" s="50" t="s">
        <v>64</v>
      </c>
      <c r="CG6" s="50"/>
      <c r="CH6" s="50"/>
      <c r="CI6" s="48"/>
      <c r="CJ6" s="49" t="s">
        <v>196</v>
      </c>
      <c r="CK6" s="49" t="s">
        <v>63</v>
      </c>
      <c r="CL6" s="50" t="s">
        <v>62</v>
      </c>
      <c r="CM6" s="50" t="s">
        <v>64</v>
      </c>
      <c r="CN6" s="50"/>
      <c r="CO6" s="50"/>
      <c r="CP6" s="96" t="s">
        <v>118</v>
      </c>
      <c r="CQ6" s="95">
        <f>CQ7+CQ40+CQ56+CQ85+CQ130+CQ277+CQ300+CQ485+CQ488+CQ491+CQ493+CQ525+CQ570+CQ599+CQ621+CQ633+CQ655+CQ675+CQ708+CQ711+CQ715+CQ717+CQ764+CQ770</f>
        <v>2476.46362</v>
      </c>
      <c r="CR6" s="402">
        <f>CR7+CR40+CR56+CR85+CR130+CR277+CR300+CR485+CR488+CR491+CR493+CR525+CR570+CR599+CR621+CR633+CR655+CR675+CR708+CR711+CR715+CR717+CR764+CR770</f>
        <v>13567438100</v>
      </c>
      <c r="CS6" s="408" t="s">
        <v>196</v>
      </c>
      <c r="CT6" s="49" t="s">
        <v>63</v>
      </c>
      <c r="CU6" s="50" t="s">
        <v>62</v>
      </c>
      <c r="CV6" s="50" t="s">
        <v>64</v>
      </c>
      <c r="CW6" s="50"/>
      <c r="CX6" s="50"/>
      <c r="CY6" s="48"/>
      <c r="CZ6" s="49" t="s">
        <v>196</v>
      </c>
      <c r="DA6" s="49" t="s">
        <v>63</v>
      </c>
      <c r="DB6" s="50" t="s">
        <v>62</v>
      </c>
      <c r="DC6" s="50" t="s">
        <v>64</v>
      </c>
      <c r="DD6" s="50"/>
      <c r="DE6" s="50"/>
      <c r="DF6" s="48"/>
      <c r="DG6" s="49" t="s">
        <v>196</v>
      </c>
      <c r="DH6" s="49" t="s">
        <v>63</v>
      </c>
      <c r="DI6" s="50" t="s">
        <v>62</v>
      </c>
      <c r="DJ6" s="50" t="s">
        <v>64</v>
      </c>
      <c r="DK6" s="50"/>
      <c r="DL6" s="50"/>
      <c r="DM6" s="48"/>
      <c r="DN6" s="49" t="s">
        <v>196</v>
      </c>
      <c r="DO6" s="49" t="s">
        <v>63</v>
      </c>
      <c r="DP6" s="50" t="s">
        <v>62</v>
      </c>
      <c r="DQ6" s="50" t="s">
        <v>64</v>
      </c>
      <c r="DR6" s="50"/>
      <c r="DS6" s="50"/>
      <c r="DT6" s="48"/>
      <c r="DU6" s="49" t="s">
        <v>196</v>
      </c>
      <c r="DV6" s="49" t="s">
        <v>63</v>
      </c>
      <c r="DW6" s="50" t="s">
        <v>62</v>
      </c>
      <c r="DX6" s="50" t="s">
        <v>64</v>
      </c>
      <c r="DY6" s="50"/>
      <c r="DZ6" s="50"/>
      <c r="EA6" s="48"/>
      <c r="EB6" s="49" t="s">
        <v>196</v>
      </c>
      <c r="EC6" s="49" t="s">
        <v>63</v>
      </c>
      <c r="ED6" s="50" t="s">
        <v>62</v>
      </c>
      <c r="EE6" s="50" t="s">
        <v>64</v>
      </c>
      <c r="EF6" s="50"/>
      <c r="EG6" s="50"/>
      <c r="EH6" s="96" t="s">
        <v>119</v>
      </c>
      <c r="EI6" s="95">
        <f>EI7+EI40+EI56+EI85+EI130+EI277+EI300+EI485+EI488+EI491+EI493+EI525+EI570+EI599+EI621+EI633+EI655+EI675+EI708+EI711+EI715+EI717+EI764+EI770</f>
        <v>606.1</v>
      </c>
      <c r="EJ6" s="402">
        <f>EJ7+EJ40+EJ56+EJ85+EJ130+EJ277+EJ300+EJ485+EJ488+EJ491+EJ493+EJ525+EJ570+EJ599+EJ621+EJ633+EJ655+EJ675+EJ708+EJ711+EJ715+EJ717+EJ764+EJ770</f>
        <v>16493000000.000015</v>
      </c>
      <c r="EK6" s="408" t="s">
        <v>196</v>
      </c>
      <c r="EL6" s="49" t="s">
        <v>63</v>
      </c>
      <c r="EM6" s="50" t="s">
        <v>62</v>
      </c>
      <c r="EN6" s="50" t="s">
        <v>64</v>
      </c>
      <c r="EO6" s="50"/>
      <c r="EP6" s="50"/>
      <c r="EQ6" s="48"/>
      <c r="ER6" s="49" t="s">
        <v>196</v>
      </c>
      <c r="ES6" s="49" t="s">
        <v>63</v>
      </c>
      <c r="ET6" s="50" t="s">
        <v>62</v>
      </c>
      <c r="EU6" s="50" t="s">
        <v>64</v>
      </c>
      <c r="EV6" s="50"/>
      <c r="EW6" s="50"/>
      <c r="EX6" s="48"/>
      <c r="EY6" s="49" t="s">
        <v>196</v>
      </c>
      <c r="EZ6" s="49" t="s">
        <v>63</v>
      </c>
      <c r="FA6" s="50" t="s">
        <v>62</v>
      </c>
      <c r="FB6" s="50" t="s">
        <v>64</v>
      </c>
      <c r="FC6" s="50"/>
      <c r="FD6" s="50"/>
      <c r="FE6" s="48"/>
      <c r="FF6" s="49" t="s">
        <v>196</v>
      </c>
      <c r="FG6" s="49" t="s">
        <v>63</v>
      </c>
      <c r="FH6" s="50" t="s">
        <v>62</v>
      </c>
      <c r="FI6" s="50" t="s">
        <v>64</v>
      </c>
      <c r="FJ6" s="50"/>
      <c r="FK6" s="50"/>
      <c r="FL6" s="48"/>
      <c r="FM6" s="49" t="s">
        <v>196</v>
      </c>
      <c r="FN6" s="49" t="s">
        <v>63</v>
      </c>
      <c r="FO6" s="50" t="s">
        <v>62</v>
      </c>
      <c r="FP6" s="50" t="s">
        <v>64</v>
      </c>
      <c r="FQ6" s="50"/>
      <c r="FR6" s="50"/>
      <c r="FS6" s="48"/>
      <c r="FT6" s="49" t="s">
        <v>196</v>
      </c>
      <c r="FU6" s="49" t="s">
        <v>63</v>
      </c>
      <c r="FV6" s="50" t="s">
        <v>62</v>
      </c>
      <c r="FW6" s="50" t="s">
        <v>64</v>
      </c>
      <c r="FX6" s="50"/>
      <c r="FY6" s="50"/>
      <c r="FZ6" s="96" t="s">
        <v>121</v>
      </c>
      <c r="GA6" s="95">
        <f>GA7+GA40+GA56+GA85+GA130+GA277+GA300+GA485+GA488+GA491+GA493+GA525+GA570+GA599+GA621+GA633+GA655+GA675+GA708+GA711+GA715+GA717+GA764+GA770</f>
        <v>153.71000000000009</v>
      </c>
      <c r="GB6" s="402">
        <f>GB7+GB40+GB56+GB85+GB130+GB277+GB300+GB485+GB488+GB491+GB493+GB525+GB570+GB599+GB621+GB633+GB655+GB675+GB708+GB711+GB715+GB717+GB764+GB770</f>
        <v>834460000.00000143</v>
      </c>
      <c r="GC6" s="408" t="s">
        <v>196</v>
      </c>
      <c r="GD6" s="49" t="s">
        <v>63</v>
      </c>
      <c r="GE6" s="50" t="s">
        <v>62</v>
      </c>
      <c r="GF6" s="50" t="s">
        <v>64</v>
      </c>
      <c r="GG6" s="50"/>
      <c r="GH6" s="50"/>
      <c r="GI6" s="48"/>
      <c r="GJ6" s="49" t="s">
        <v>196</v>
      </c>
      <c r="GK6" s="49" t="s">
        <v>63</v>
      </c>
      <c r="GL6" s="50" t="s">
        <v>62</v>
      </c>
      <c r="GM6" s="50" t="s">
        <v>64</v>
      </c>
      <c r="GN6" s="50"/>
      <c r="GO6" s="50"/>
      <c r="GP6" s="48"/>
      <c r="GQ6" s="49" t="s">
        <v>196</v>
      </c>
      <c r="GR6" s="49" t="s">
        <v>63</v>
      </c>
      <c r="GS6" s="50" t="s">
        <v>62</v>
      </c>
      <c r="GT6" s="50" t="s">
        <v>64</v>
      </c>
      <c r="GU6" s="50"/>
      <c r="GV6" s="50"/>
      <c r="GW6" s="48"/>
      <c r="GX6" s="49" t="s">
        <v>196</v>
      </c>
      <c r="GY6" s="49" t="s">
        <v>63</v>
      </c>
      <c r="GZ6" s="50" t="s">
        <v>62</v>
      </c>
      <c r="HA6" s="50" t="s">
        <v>64</v>
      </c>
      <c r="HB6" s="50"/>
      <c r="HC6" s="50"/>
      <c r="HD6" s="48"/>
      <c r="HE6" s="49" t="s">
        <v>196</v>
      </c>
      <c r="HF6" s="49" t="s">
        <v>63</v>
      </c>
      <c r="HG6" s="50" t="s">
        <v>62</v>
      </c>
      <c r="HH6" s="50" t="s">
        <v>64</v>
      </c>
      <c r="HI6" s="50"/>
      <c r="HJ6" s="50"/>
      <c r="HK6" s="48"/>
      <c r="HL6" s="49" t="s">
        <v>196</v>
      </c>
      <c r="HM6" s="49" t="s">
        <v>63</v>
      </c>
      <c r="HN6" s="50" t="s">
        <v>62</v>
      </c>
      <c r="HO6" s="50" t="s">
        <v>64</v>
      </c>
      <c r="HP6" s="50"/>
      <c r="HQ6" s="50"/>
      <c r="HR6" s="96" t="s">
        <v>126</v>
      </c>
      <c r="HS6" s="95">
        <f>HS7+HS40+HS56+HS85+HS130+HS277+HS300+HS485+HS488+HS491+HS493+HS525+HS570+HS599+HS621+HS633+HS655+HS675+HS708+HS711+HS715+HS717+HS764+HS770</f>
        <v>1252.7249999999999</v>
      </c>
      <c r="HT6" s="402">
        <f>HT7+HT40+HT56+HT85+HT130+HT277+HT300+HT485+HT488+HT491+HT493+HT525+HT570+HT599+HT621+HT633+HT655+HT675+HT708+HT711+HT715+HT717+HT764+HT770</f>
        <v>2505450000</v>
      </c>
      <c r="HU6" s="408" t="s">
        <v>196</v>
      </c>
      <c r="HV6" s="49" t="s">
        <v>63</v>
      </c>
      <c r="HW6" s="50" t="s">
        <v>62</v>
      </c>
      <c r="HX6" s="50" t="s">
        <v>64</v>
      </c>
      <c r="HY6" s="48"/>
      <c r="HZ6" s="48"/>
      <c r="IA6" s="48"/>
      <c r="IB6" s="49" t="s">
        <v>196</v>
      </c>
      <c r="IC6" s="49" t="s">
        <v>63</v>
      </c>
      <c r="ID6" s="50" t="s">
        <v>62</v>
      </c>
      <c r="IE6" s="50" t="s">
        <v>64</v>
      </c>
      <c r="IF6" s="48"/>
      <c r="IG6" s="48"/>
      <c r="IH6" s="48"/>
      <c r="II6" s="49" t="s">
        <v>196</v>
      </c>
      <c r="IJ6" s="49" t="s">
        <v>63</v>
      </c>
      <c r="IK6" s="50" t="s">
        <v>62</v>
      </c>
      <c r="IL6" s="50" t="s">
        <v>64</v>
      </c>
      <c r="IM6" s="48"/>
      <c r="IN6" s="48"/>
      <c r="IO6" s="48"/>
      <c r="IP6" s="49" t="s">
        <v>196</v>
      </c>
      <c r="IQ6" s="49" t="s">
        <v>63</v>
      </c>
      <c r="IR6" s="50" t="s">
        <v>62</v>
      </c>
      <c r="IS6" s="50" t="s">
        <v>64</v>
      </c>
      <c r="IT6" s="48"/>
      <c r="IU6" s="48"/>
      <c r="IV6" s="48"/>
      <c r="IW6" s="49" t="s">
        <v>196</v>
      </c>
      <c r="IX6" s="49" t="s">
        <v>63</v>
      </c>
      <c r="IY6" s="50" t="s">
        <v>62</v>
      </c>
      <c r="IZ6" s="50" t="s">
        <v>64</v>
      </c>
      <c r="JA6" s="48"/>
      <c r="JB6" s="48"/>
      <c r="JC6" s="48"/>
      <c r="JD6" s="49" t="s">
        <v>196</v>
      </c>
      <c r="JE6" s="49" t="s">
        <v>63</v>
      </c>
      <c r="JF6" s="50" t="s">
        <v>62</v>
      </c>
      <c r="JG6" s="50" t="s">
        <v>64</v>
      </c>
      <c r="JH6" s="48"/>
      <c r="JI6" s="48"/>
      <c r="JJ6" s="96" t="s">
        <v>123</v>
      </c>
      <c r="JK6" s="140">
        <f>JK7+JK40+JK56+JK85+JK130+JK277+JK300+JK485+JK488+JK491+JK493+JK525+JK570+JK599+JK621+JK633+JK655+JK675+JK708+JK711+JK715+JK717+JK764+JK770</f>
        <v>330.58000000000004</v>
      </c>
      <c r="JL6" s="422">
        <f>JL7+JL40+JL56+JL85+JL130+JL277+JL300+JL485+JL488+JL491+JL493+JL525+JL570+JL599+JL621+JL633+JL655+JL675+JL708+JL711+JL715+JL717+JL764+JL770</f>
        <v>330580000</v>
      </c>
    </row>
    <row r="7" spans="1:272" ht="42" customHeight="1" thickTop="1" thickBot="1">
      <c r="A7" s="1" t="s">
        <v>33</v>
      </c>
      <c r="B7" s="1" t="s">
        <v>172</v>
      </c>
      <c r="C7" s="2" t="s">
        <v>48</v>
      </c>
      <c r="D7" s="1">
        <v>1</v>
      </c>
      <c r="E7" s="2" t="s">
        <v>35</v>
      </c>
      <c r="F7" s="2" t="s">
        <v>108</v>
      </c>
      <c r="G7" s="2" t="s">
        <v>34</v>
      </c>
      <c r="H7" s="303" t="s">
        <v>188</v>
      </c>
      <c r="I7" s="353"/>
      <c r="J7" s="2"/>
      <c r="K7" s="2"/>
      <c r="L7" s="2"/>
      <c r="M7" s="38" t="s">
        <v>116</v>
      </c>
      <c r="N7" s="81">
        <f>N8+N11+N22+N37</f>
        <v>13</v>
      </c>
      <c r="O7" s="81">
        <f>O8+O11+O22+O37</f>
        <v>39000000</v>
      </c>
      <c r="P7" s="2"/>
      <c r="Q7" s="2"/>
      <c r="R7" s="2"/>
      <c r="S7" s="2"/>
      <c r="T7" s="38" t="s">
        <v>116</v>
      </c>
      <c r="U7" s="81">
        <f>U8+U11+U22+U37</f>
        <v>6.390000000000021</v>
      </c>
      <c r="V7" s="81">
        <f>V8+V11+V22+V37</f>
        <v>19170000.00000006</v>
      </c>
      <c r="W7" s="2"/>
      <c r="X7" s="2"/>
      <c r="Y7" s="2"/>
      <c r="Z7" s="2"/>
      <c r="AA7" s="38" t="s">
        <v>116</v>
      </c>
      <c r="AB7" s="81">
        <f>AB8+AB11+AB22+AB37</f>
        <v>8.7979999999999876</v>
      </c>
      <c r="AC7" s="81">
        <f>AC8+AC11+AC22+AC37</f>
        <v>26393999.999999963</v>
      </c>
      <c r="AD7" s="2"/>
      <c r="AE7" s="2"/>
      <c r="AF7" s="2"/>
      <c r="AG7" s="2"/>
      <c r="AH7" s="38" t="s">
        <v>116</v>
      </c>
      <c r="AI7" s="81">
        <f>AI8+AI11+AI22+AI37</f>
        <v>1.6119999999999788</v>
      </c>
      <c r="AJ7" s="81">
        <f>AJ8+AJ11+AJ22+AJ37</f>
        <v>4835999.9999999367</v>
      </c>
      <c r="AK7" s="2"/>
      <c r="AL7" s="2"/>
      <c r="AM7" s="2"/>
      <c r="AN7" s="2"/>
      <c r="AO7" s="38" t="s">
        <v>116</v>
      </c>
      <c r="AP7" s="81">
        <f>AP8+AP11+AP22+AP37</f>
        <v>0</v>
      </c>
      <c r="AQ7" s="81">
        <f>AQ8+AQ11+AQ22+AQ37</f>
        <v>0</v>
      </c>
      <c r="AR7" s="2"/>
      <c r="AS7" s="2"/>
      <c r="AT7" s="2"/>
      <c r="AU7" s="2"/>
      <c r="AV7" s="38" t="s">
        <v>116</v>
      </c>
      <c r="AW7" s="89">
        <f>AW8+AW11+AW22+AW37</f>
        <v>45.699999999999989</v>
      </c>
      <c r="AX7" s="91" t="s">
        <v>130</v>
      </c>
      <c r="AY7" s="92">
        <f>AW7+AP7+AI7+AB7+U7+N7</f>
        <v>75.499999999999972</v>
      </c>
      <c r="AZ7" s="92">
        <f>AZ8+AQ7+AJ7+AC7+V7+O7</f>
        <v>229300000</v>
      </c>
      <c r="BA7" s="353"/>
      <c r="BB7" s="93"/>
      <c r="BC7" s="2"/>
      <c r="BD7" s="2"/>
      <c r="BE7" s="38" t="s">
        <v>116</v>
      </c>
      <c r="BF7" s="81">
        <f>BF8+BF11+BF22+BF37</f>
        <v>20.299999999999955</v>
      </c>
      <c r="BG7" s="81">
        <f>BG8+BG11+BG22+BG37</f>
        <v>101499999.99999978</v>
      </c>
      <c r="BH7" s="2"/>
      <c r="BI7" s="2"/>
      <c r="BJ7" s="2"/>
      <c r="BK7" s="2"/>
      <c r="BL7" s="38" t="s">
        <v>116</v>
      </c>
      <c r="BM7" s="81">
        <f>BM8+BM11+BM22+BM37</f>
        <v>16.639999999999997</v>
      </c>
      <c r="BN7" s="81">
        <f>BN8+BN11+BN22+BN37</f>
        <v>83199999.999999985</v>
      </c>
      <c r="BO7" s="2"/>
      <c r="BP7" s="2"/>
      <c r="BQ7" s="2"/>
      <c r="BR7" s="2"/>
      <c r="BS7" s="38" t="s">
        <v>116</v>
      </c>
      <c r="BT7" s="81">
        <f>BT8+BT11+BT22+BT37</f>
        <v>19.634999999999998</v>
      </c>
      <c r="BU7" s="81">
        <f>BU8+BU11+BU22+BU37</f>
        <v>98174999.999999985</v>
      </c>
      <c r="BV7" s="2"/>
      <c r="BW7" s="2"/>
      <c r="BX7" s="2"/>
      <c r="BY7" s="2"/>
      <c r="BZ7" s="38" t="s">
        <v>116</v>
      </c>
      <c r="CA7" s="81">
        <f>CA8+CA11+CA22+CA37</f>
        <v>19.824999999999999</v>
      </c>
      <c r="CB7" s="81">
        <f>CB8+CB11+CB22+CB37</f>
        <v>99125000</v>
      </c>
      <c r="CC7" s="2"/>
      <c r="CD7" s="2"/>
      <c r="CE7" s="2"/>
      <c r="CF7" s="2"/>
      <c r="CG7" s="38" t="s">
        <v>116</v>
      </c>
      <c r="CH7" s="81">
        <f>CH8+CH11+CH22+CH37</f>
        <v>18.117000000000012</v>
      </c>
      <c r="CI7" s="81">
        <f>CI8+CI11+CI22+CI37</f>
        <v>90585000.00000006</v>
      </c>
      <c r="CJ7" s="2"/>
      <c r="CK7" s="2"/>
      <c r="CL7" s="2"/>
      <c r="CM7" s="2"/>
      <c r="CN7" s="38" t="s">
        <v>116</v>
      </c>
      <c r="CO7" s="89">
        <f>CO8+CO11+CO22+CO37</f>
        <v>130.68300000000002</v>
      </c>
      <c r="CP7" s="91" t="s">
        <v>117</v>
      </c>
      <c r="CQ7" s="92">
        <f>CO7+CH7+CA7+BT7+BM7+BF7</f>
        <v>225.19999999999996</v>
      </c>
      <c r="CR7" s="92">
        <f>CR8+CI7+CB7+BU7+BN7+BG7</f>
        <v>1126000000</v>
      </c>
      <c r="CS7" s="353"/>
      <c r="CT7" s="93"/>
      <c r="CU7" s="2"/>
      <c r="CV7" s="2"/>
      <c r="CW7" s="38" t="s">
        <v>116</v>
      </c>
      <c r="CX7" s="81">
        <f>CX8+CX11+CX22+CX37</f>
        <v>24.240000000000002</v>
      </c>
      <c r="CY7" s="81">
        <f>CY8+CY11+CY22+CY37</f>
        <v>538200000</v>
      </c>
      <c r="CZ7" s="2"/>
      <c r="DA7" s="2"/>
      <c r="DB7" s="2"/>
      <c r="DC7" s="2"/>
      <c r="DD7" s="38" t="s">
        <v>116</v>
      </c>
      <c r="DE7" s="81">
        <f>DE8+DE11+DE22+DE37</f>
        <v>11.11</v>
      </c>
      <c r="DF7" s="81">
        <f>DF8+DF11+DF22+DF37</f>
        <v>343300000</v>
      </c>
      <c r="DG7" s="2"/>
      <c r="DH7" s="2"/>
      <c r="DI7" s="2"/>
      <c r="DJ7" s="2"/>
      <c r="DK7" s="38" t="s">
        <v>116</v>
      </c>
      <c r="DL7" s="81">
        <f>DL8+DL11+DL22+DL37</f>
        <v>3.17</v>
      </c>
      <c r="DM7" s="81">
        <f>DM8+DM11+DM22+DM37</f>
        <v>84100000</v>
      </c>
      <c r="DN7" s="2"/>
      <c r="DO7" s="2"/>
      <c r="DP7" s="2"/>
      <c r="DQ7" s="2"/>
      <c r="DR7" s="38" t="s">
        <v>116</v>
      </c>
      <c r="DS7" s="81">
        <f>DS8+DS11+DS22+DS37</f>
        <v>2.48</v>
      </c>
      <c r="DT7" s="81">
        <f>DT8+DT11+DT22+DT37</f>
        <v>74400000</v>
      </c>
      <c r="DU7" s="2"/>
      <c r="DV7" s="2"/>
      <c r="DW7" s="2"/>
      <c r="DX7" s="2"/>
      <c r="DY7" s="38" t="s">
        <v>116</v>
      </c>
      <c r="DZ7" s="81">
        <f>DZ8+DZ11+DZ22+DZ37</f>
        <v>0.9</v>
      </c>
      <c r="EA7" s="81">
        <f>EA8+EA11+EA22+EA37</f>
        <v>27000000</v>
      </c>
      <c r="EB7" s="2"/>
      <c r="EC7" s="2"/>
      <c r="ED7" s="2"/>
      <c r="EE7" s="2"/>
      <c r="EF7" s="38" t="s">
        <v>116</v>
      </c>
      <c r="EG7" s="89">
        <f>EG8+EG11+EG22+EG37</f>
        <v>12.1</v>
      </c>
      <c r="EH7" s="91" t="s">
        <v>120</v>
      </c>
      <c r="EI7" s="92">
        <f>EG7+DZ7+DS7+DL7+DE7+CX7</f>
        <v>54</v>
      </c>
      <c r="EJ7" s="92">
        <f>EJ8+EA7+DT7+DM7+DF7+CY7</f>
        <v>1280000000</v>
      </c>
      <c r="EK7" s="353"/>
      <c r="EL7" s="93"/>
      <c r="EM7" s="2"/>
      <c r="EN7" s="2"/>
      <c r="EO7" s="38" t="s">
        <v>116</v>
      </c>
      <c r="EP7" s="81">
        <f>EP8+EP11+EP22+EP37</f>
        <v>0</v>
      </c>
      <c r="EQ7" s="81">
        <f>EQ8+EQ11+EQ22+EQ37</f>
        <v>0</v>
      </c>
      <c r="ER7" s="2"/>
      <c r="ES7" s="2"/>
      <c r="ET7" s="2"/>
      <c r="EU7" s="2"/>
      <c r="EV7" s="38" t="s">
        <v>116</v>
      </c>
      <c r="EW7" s="81">
        <f>EW8+EW11+EW22+EW37</f>
        <v>0</v>
      </c>
      <c r="EX7" s="81">
        <f>EX8+EX11+EX22+EX37</f>
        <v>0</v>
      </c>
      <c r="EY7" s="2"/>
      <c r="EZ7" s="2"/>
      <c r="FA7" s="2"/>
      <c r="FB7" s="2"/>
      <c r="FC7" s="38" t="s">
        <v>116</v>
      </c>
      <c r="FD7" s="81">
        <f>FD8+FD11+FD22+FD37</f>
        <v>0</v>
      </c>
      <c r="FE7" s="81">
        <f>FE8+FE11+FE22+FE37</f>
        <v>0</v>
      </c>
      <c r="FF7" s="2"/>
      <c r="FG7" s="2"/>
      <c r="FH7" s="2"/>
      <c r="FI7" s="2"/>
      <c r="FJ7" s="38" t="s">
        <v>116</v>
      </c>
      <c r="FK7" s="81">
        <f>FK8+FK11+FK22+FK37</f>
        <v>0</v>
      </c>
      <c r="FL7" s="81">
        <f>FL8+FL11+FL22+FL37</f>
        <v>0</v>
      </c>
      <c r="FM7" s="2"/>
      <c r="FN7" s="2"/>
      <c r="FO7" s="2"/>
      <c r="FP7" s="2"/>
      <c r="FQ7" s="38" t="s">
        <v>116</v>
      </c>
      <c r="FR7" s="81">
        <f>FR8+FR11+FR22+FR37</f>
        <v>0</v>
      </c>
      <c r="FS7" s="81">
        <f>FS8+FS11+FS22+FS37</f>
        <v>0</v>
      </c>
      <c r="FT7" s="2"/>
      <c r="FU7" s="2"/>
      <c r="FV7" s="2"/>
      <c r="FW7" s="2"/>
      <c r="FX7" s="38" t="s">
        <v>116</v>
      </c>
      <c r="FY7" s="89">
        <f>FY8+FY11+FY22+FY37</f>
        <v>0</v>
      </c>
      <c r="FZ7" s="91" t="s">
        <v>122</v>
      </c>
      <c r="GA7" s="92">
        <f>FY7+FR7+FK7+FD7+EW7+EP7</f>
        <v>0</v>
      </c>
      <c r="GB7" s="92">
        <f>GB8+FS7+FL7+FE7+EX7+EQ7</f>
        <v>0</v>
      </c>
      <c r="GC7" s="353"/>
      <c r="GD7" s="93"/>
      <c r="GE7" s="2"/>
      <c r="GF7" s="2"/>
      <c r="GG7" s="38" t="s">
        <v>116</v>
      </c>
      <c r="GH7" s="81">
        <f>GH8+GH11+GH22+GH37</f>
        <v>2.5499999999999998</v>
      </c>
      <c r="GI7" s="81">
        <f>GI8+GI11+GI22+GI37</f>
        <v>5100000</v>
      </c>
      <c r="GJ7" s="2"/>
      <c r="GK7" s="2"/>
      <c r="GL7" s="2"/>
      <c r="GM7" s="2"/>
      <c r="GN7" s="38" t="s">
        <v>116</v>
      </c>
      <c r="GO7" s="81">
        <f>GO8+GO11+GO22+GO37</f>
        <v>2.5499999999999998</v>
      </c>
      <c r="GP7" s="81">
        <f>GP8+GP11+GP22+GP37</f>
        <v>5100000</v>
      </c>
      <c r="GQ7" s="2"/>
      <c r="GR7" s="2"/>
      <c r="GS7" s="2"/>
      <c r="GT7" s="2"/>
      <c r="GU7" s="38" t="s">
        <v>116</v>
      </c>
      <c r="GV7" s="81">
        <f>GV8+GV11+GV22+GV37</f>
        <v>0</v>
      </c>
      <c r="GW7" s="81">
        <f>GW8+GW11+GW22+GW37</f>
        <v>0</v>
      </c>
      <c r="GX7" s="2"/>
      <c r="GY7" s="2"/>
      <c r="GZ7" s="2"/>
      <c r="HA7" s="2"/>
      <c r="HB7" s="38" t="s">
        <v>116</v>
      </c>
      <c r="HC7" s="81">
        <f>HC8+HC11+HC22+HC37</f>
        <v>0</v>
      </c>
      <c r="HD7" s="81">
        <f>HD8+HD11+HD22+HD37</f>
        <v>0</v>
      </c>
      <c r="HE7" s="2"/>
      <c r="HF7" s="2"/>
      <c r="HG7" s="2"/>
      <c r="HH7" s="2"/>
      <c r="HI7" s="38" t="s">
        <v>116</v>
      </c>
      <c r="HJ7" s="81">
        <f>HJ8+HJ11+HJ22+HJ37</f>
        <v>0</v>
      </c>
      <c r="HK7" s="81">
        <f>HK8+HK11+HK22+HK37</f>
        <v>0</v>
      </c>
      <c r="HL7" s="2"/>
      <c r="HM7" s="2"/>
      <c r="HN7" s="2"/>
      <c r="HO7" s="2"/>
      <c r="HP7" s="38" t="s">
        <v>116</v>
      </c>
      <c r="HQ7" s="89">
        <f>HQ8+HQ11+HQ22+HQ37</f>
        <v>73.7</v>
      </c>
      <c r="HR7" s="91" t="s">
        <v>124</v>
      </c>
      <c r="HS7" s="92">
        <f>HQ7+HJ7+HC7+GV7+GO7+GH7</f>
        <v>78.8</v>
      </c>
      <c r="HT7" s="92">
        <f>HT8+HK7+HD7+GW7+GP7+GI7</f>
        <v>157600000</v>
      </c>
      <c r="HU7" s="353"/>
      <c r="HV7" s="93"/>
      <c r="HW7" s="93"/>
      <c r="HX7" s="93"/>
      <c r="HY7" s="38" t="s">
        <v>116</v>
      </c>
      <c r="HZ7" s="81">
        <f>HZ8+HZ11+HZ22+HZ37</f>
        <v>0</v>
      </c>
      <c r="IA7" s="81">
        <f>IA8+IA11+IA22+IA37</f>
        <v>0</v>
      </c>
      <c r="IB7" s="2"/>
      <c r="IC7" s="2"/>
      <c r="ID7" s="2"/>
      <c r="IE7" s="2"/>
      <c r="IF7" s="38" t="s">
        <v>116</v>
      </c>
      <c r="IG7" s="81">
        <f>IG8+IG11+IG22+IG37</f>
        <v>0</v>
      </c>
      <c r="IH7" s="81">
        <f>IH8+IH11+IH22+IH37</f>
        <v>0</v>
      </c>
      <c r="II7" s="2"/>
      <c r="IJ7" s="2"/>
      <c r="IK7" s="2"/>
      <c r="IL7" s="2"/>
      <c r="IM7" s="38" t="s">
        <v>116</v>
      </c>
      <c r="IN7" s="81">
        <f>IN8+IN11+IN22+IN37</f>
        <v>0</v>
      </c>
      <c r="IO7" s="81">
        <f>IO8+IO11+IO22+IO37</f>
        <v>0</v>
      </c>
      <c r="IP7" s="2"/>
      <c r="IQ7" s="2"/>
      <c r="IR7" s="2"/>
      <c r="IS7" s="2"/>
      <c r="IT7" s="38" t="s">
        <v>116</v>
      </c>
      <c r="IU7" s="81">
        <f>IU8+IU11+IU22+IU37</f>
        <v>0</v>
      </c>
      <c r="IV7" s="81">
        <f>IV8+IV11+IV22+IV37</f>
        <v>0</v>
      </c>
      <c r="IW7" s="2"/>
      <c r="IX7" s="2"/>
      <c r="IY7" s="2"/>
      <c r="IZ7" s="2"/>
      <c r="JA7" s="38" t="s">
        <v>116</v>
      </c>
      <c r="JB7" s="81">
        <f>JB8+JB11+JB22+JB37</f>
        <v>0</v>
      </c>
      <c r="JC7" s="81">
        <f>JC8+JC11+JC22+JC37</f>
        <v>0</v>
      </c>
      <c r="JD7" s="2"/>
      <c r="JE7" s="2"/>
      <c r="JF7" s="2"/>
      <c r="JG7" s="2"/>
      <c r="JH7" s="38" t="s">
        <v>116</v>
      </c>
      <c r="JI7" s="89">
        <f>JI8+JI11+JI22+JI37</f>
        <v>0</v>
      </c>
      <c r="JJ7" s="91" t="s">
        <v>189</v>
      </c>
      <c r="JK7" s="144">
        <f>JI7+JB7+IU7+IN7+IG7+HZ7</f>
        <v>0</v>
      </c>
      <c r="JL7" s="92">
        <f>JL8+JC7+IV7+IO7+IH7+IA7</f>
        <v>0</v>
      </c>
    </row>
    <row r="8" spans="1:272" ht="18" customHeight="1" thickTop="1">
      <c r="A8" s="64" t="s">
        <v>33</v>
      </c>
      <c r="B8" s="64" t="s">
        <v>14</v>
      </c>
      <c r="C8" s="120" t="s">
        <v>48</v>
      </c>
      <c r="D8" s="117">
        <v>101</v>
      </c>
      <c r="E8" s="119" t="s">
        <v>35</v>
      </c>
      <c r="F8" s="119" t="s">
        <v>108</v>
      </c>
      <c r="G8" s="119" t="s">
        <v>34</v>
      </c>
      <c r="H8" s="305" t="s">
        <v>188</v>
      </c>
      <c r="I8" s="377"/>
      <c r="J8" s="65"/>
      <c r="K8" s="65"/>
      <c r="L8" s="65"/>
      <c r="M8" s="80" t="s">
        <v>115</v>
      </c>
      <c r="N8" s="79">
        <f>SUM(N9:N10)</f>
        <v>0</v>
      </c>
      <c r="O8" s="79">
        <f>SUM(O9:O10)</f>
        <v>0</v>
      </c>
      <c r="P8" s="65"/>
      <c r="Q8" s="65"/>
      <c r="R8" s="65"/>
      <c r="S8" s="65"/>
      <c r="T8" s="80" t="s">
        <v>115</v>
      </c>
      <c r="U8" s="79">
        <f>SUM(U9:U10)</f>
        <v>0</v>
      </c>
      <c r="V8" s="79">
        <f>SUM(V9:V10)</f>
        <v>0</v>
      </c>
      <c r="W8" s="65"/>
      <c r="X8" s="65"/>
      <c r="Y8" s="65"/>
      <c r="Z8" s="65"/>
      <c r="AA8" s="80" t="s">
        <v>115</v>
      </c>
      <c r="AB8" s="79">
        <f>SUM(AB9:AB10)</f>
        <v>0</v>
      </c>
      <c r="AC8" s="79">
        <f>SUM(AC9:AC10)</f>
        <v>0</v>
      </c>
      <c r="AD8" s="65"/>
      <c r="AE8" s="65"/>
      <c r="AF8" s="65"/>
      <c r="AG8" s="65"/>
      <c r="AH8" s="80" t="s">
        <v>115</v>
      </c>
      <c r="AI8" s="79">
        <f>SUM(AI9:AI10)</f>
        <v>0</v>
      </c>
      <c r="AJ8" s="79">
        <f>SUM(AJ9:AJ10)</f>
        <v>0</v>
      </c>
      <c r="AK8" s="65"/>
      <c r="AL8" s="65"/>
      <c r="AM8" s="65"/>
      <c r="AN8" s="65"/>
      <c r="AO8" s="80" t="s">
        <v>115</v>
      </c>
      <c r="AP8" s="79">
        <f>SUM(AP9:AP10)</f>
        <v>0</v>
      </c>
      <c r="AQ8" s="79">
        <f>SUM(AQ9:AQ10)</f>
        <v>0</v>
      </c>
      <c r="AR8" s="65"/>
      <c r="AS8" s="65"/>
      <c r="AT8" s="65"/>
      <c r="AU8" s="65"/>
      <c r="AV8" s="80" t="s">
        <v>115</v>
      </c>
      <c r="AW8" s="79">
        <f>SUM(AW9:AW10)</f>
        <v>0</v>
      </c>
      <c r="AX8" s="79">
        <f>SUM(AX9:AX10)</f>
        <v>0</v>
      </c>
      <c r="AY8" s="38" t="s">
        <v>116</v>
      </c>
      <c r="AZ8" s="346">
        <f>AX8+AX11+AX22+AX37</f>
        <v>139900000.00000003</v>
      </c>
      <c r="BA8" s="377"/>
      <c r="BB8" s="65"/>
      <c r="BC8" s="65"/>
      <c r="BD8" s="65"/>
      <c r="BE8" s="80" t="s">
        <v>115</v>
      </c>
      <c r="BF8" s="79">
        <f>SUM(BF9:BF10)</f>
        <v>0</v>
      </c>
      <c r="BG8" s="79">
        <f>SUM(BG9:BG10)</f>
        <v>0</v>
      </c>
      <c r="BH8" s="65"/>
      <c r="BI8" s="65"/>
      <c r="BJ8" s="65"/>
      <c r="BK8" s="65"/>
      <c r="BL8" s="80" t="s">
        <v>115</v>
      </c>
      <c r="BM8" s="79">
        <f>SUM(BM9:BM10)</f>
        <v>0</v>
      </c>
      <c r="BN8" s="79">
        <f>SUM(BN9:BN10)</f>
        <v>0</v>
      </c>
      <c r="BO8" s="65"/>
      <c r="BP8" s="65"/>
      <c r="BQ8" s="65"/>
      <c r="BR8" s="65"/>
      <c r="BS8" s="80" t="s">
        <v>115</v>
      </c>
      <c r="BT8" s="79">
        <f>SUM(BT9:BT10)</f>
        <v>0</v>
      </c>
      <c r="BU8" s="79">
        <f>SUM(BU9:BU10)</f>
        <v>0</v>
      </c>
      <c r="BV8" s="65"/>
      <c r="BW8" s="65"/>
      <c r="BX8" s="65"/>
      <c r="BY8" s="65"/>
      <c r="BZ8" s="80" t="s">
        <v>115</v>
      </c>
      <c r="CA8" s="79">
        <f>SUM(CA9:CA10)</f>
        <v>0</v>
      </c>
      <c r="CB8" s="79">
        <f>SUM(CB9:CB10)</f>
        <v>0</v>
      </c>
      <c r="CC8" s="65"/>
      <c r="CD8" s="65"/>
      <c r="CE8" s="65"/>
      <c r="CF8" s="65"/>
      <c r="CG8" s="80" t="s">
        <v>115</v>
      </c>
      <c r="CH8" s="79">
        <f>SUM(CH9:CH10)</f>
        <v>0</v>
      </c>
      <c r="CI8" s="79">
        <f>SUM(CI9:CI10)</f>
        <v>0</v>
      </c>
      <c r="CJ8" s="65"/>
      <c r="CK8" s="65"/>
      <c r="CL8" s="65"/>
      <c r="CM8" s="65"/>
      <c r="CN8" s="80" t="s">
        <v>115</v>
      </c>
      <c r="CO8" s="79">
        <f>SUM(CO9:CO10)</f>
        <v>0</v>
      </c>
      <c r="CP8" s="79">
        <f>SUM(CP9:CP10)</f>
        <v>0</v>
      </c>
      <c r="CQ8" s="38" t="s">
        <v>116</v>
      </c>
      <c r="CR8" s="346">
        <f>CP8+CP11+CP22+CP37</f>
        <v>653415000.00000024</v>
      </c>
      <c r="CS8" s="377"/>
      <c r="CT8" s="65"/>
      <c r="CU8" s="65"/>
      <c r="CV8" s="65"/>
      <c r="CW8" s="80" t="s">
        <v>115</v>
      </c>
      <c r="CX8" s="79">
        <f>SUM(CX9:CX10)</f>
        <v>2</v>
      </c>
      <c r="CY8" s="79">
        <f>SUM(CY9:CY10)</f>
        <v>40000000</v>
      </c>
      <c r="CZ8" s="65"/>
      <c r="DA8" s="65"/>
      <c r="DB8" s="65"/>
      <c r="DC8" s="78">
        <f>SUM(DC9:DC10)</f>
        <v>1</v>
      </c>
      <c r="DD8" s="80" t="s">
        <v>115</v>
      </c>
      <c r="DE8" s="79">
        <f>SUM(DE9:DE10)</f>
        <v>1</v>
      </c>
      <c r="DF8" s="79">
        <f>SUM(DF9:DF10)</f>
        <v>30000000</v>
      </c>
      <c r="DG8" s="65"/>
      <c r="DH8" s="65"/>
      <c r="DI8" s="65"/>
      <c r="DJ8" s="65"/>
      <c r="DK8" s="80" t="s">
        <v>115</v>
      </c>
      <c r="DL8" s="79">
        <f>SUM(DL9:DL10)</f>
        <v>0</v>
      </c>
      <c r="DM8" s="79">
        <f>SUM(DM9:DM10)</f>
        <v>0</v>
      </c>
      <c r="DN8" s="65"/>
      <c r="DO8" s="65"/>
      <c r="DP8" s="65"/>
      <c r="DQ8" s="65"/>
      <c r="DR8" s="80" t="s">
        <v>115</v>
      </c>
      <c r="DS8" s="79">
        <f>SUM(DS9:DS10)</f>
        <v>0</v>
      </c>
      <c r="DT8" s="79">
        <f>SUM(DT9:DT10)</f>
        <v>0</v>
      </c>
      <c r="DU8" s="65"/>
      <c r="DV8" s="65"/>
      <c r="DW8" s="65"/>
      <c r="DX8" s="65"/>
      <c r="DY8" s="80" t="s">
        <v>115</v>
      </c>
      <c r="DZ8" s="79">
        <f>SUM(DZ9:DZ10)</f>
        <v>0</v>
      </c>
      <c r="EA8" s="79">
        <f>SUM(EA9:EA10)</f>
        <v>0</v>
      </c>
      <c r="EB8" s="65"/>
      <c r="EC8" s="65"/>
      <c r="ED8" s="65"/>
      <c r="EE8" s="65"/>
      <c r="EF8" s="80" t="s">
        <v>115</v>
      </c>
      <c r="EG8" s="79">
        <f>SUM(EG9:EG10)</f>
        <v>0</v>
      </c>
      <c r="EH8" s="79">
        <f>SUM(EH9:EH10)</f>
        <v>0</v>
      </c>
      <c r="EI8" s="38" t="s">
        <v>116</v>
      </c>
      <c r="EJ8" s="346">
        <f>EH8+EH11+EH22+EH37</f>
        <v>213000000</v>
      </c>
      <c r="EK8" s="377"/>
      <c r="EL8" s="65"/>
      <c r="EM8" s="65"/>
      <c r="EN8" s="65"/>
      <c r="EO8" s="80" t="s">
        <v>115</v>
      </c>
      <c r="EP8" s="79">
        <f>SUM(EP9:EP10)</f>
        <v>0</v>
      </c>
      <c r="EQ8" s="79">
        <f>SUM(EQ9:EQ10)</f>
        <v>0</v>
      </c>
      <c r="ER8" s="65"/>
      <c r="ES8" s="65"/>
      <c r="ET8" s="65"/>
      <c r="EU8" s="65"/>
      <c r="EV8" s="80" t="s">
        <v>115</v>
      </c>
      <c r="EW8" s="79">
        <f>SUM(EW9:EW10)</f>
        <v>0</v>
      </c>
      <c r="EX8" s="79">
        <f>SUM(EX9:EX10)</f>
        <v>0</v>
      </c>
      <c r="EY8" s="65"/>
      <c r="EZ8" s="65"/>
      <c r="FA8" s="65"/>
      <c r="FB8" s="65"/>
      <c r="FC8" s="80" t="s">
        <v>115</v>
      </c>
      <c r="FD8" s="79">
        <f>SUM(FD9:FD10)</f>
        <v>0</v>
      </c>
      <c r="FE8" s="79">
        <f>SUM(FE9:FE10)</f>
        <v>0</v>
      </c>
      <c r="FF8" s="65"/>
      <c r="FG8" s="65"/>
      <c r="FH8" s="65"/>
      <c r="FI8" s="65"/>
      <c r="FJ8" s="80" t="s">
        <v>115</v>
      </c>
      <c r="FK8" s="79">
        <f>SUM(FK9:FK10)</f>
        <v>0</v>
      </c>
      <c r="FL8" s="79">
        <f>SUM(FL9:FL10)</f>
        <v>0</v>
      </c>
      <c r="FM8" s="65"/>
      <c r="FN8" s="65"/>
      <c r="FO8" s="65"/>
      <c r="FP8" s="65"/>
      <c r="FQ8" s="80" t="s">
        <v>115</v>
      </c>
      <c r="FR8" s="79">
        <f>SUM(FR9:FR10)</f>
        <v>0</v>
      </c>
      <c r="FS8" s="79">
        <f>SUM(FS9:FS10)</f>
        <v>0</v>
      </c>
      <c r="FT8" s="65"/>
      <c r="FU8" s="65"/>
      <c r="FV8" s="65"/>
      <c r="FW8" s="65"/>
      <c r="FX8" s="80" t="s">
        <v>115</v>
      </c>
      <c r="FY8" s="79">
        <f>SUM(FY9:FY10)</f>
        <v>0</v>
      </c>
      <c r="FZ8" s="79">
        <f>SUM(FZ9:FZ10)</f>
        <v>0</v>
      </c>
      <c r="GA8" s="38" t="s">
        <v>116</v>
      </c>
      <c r="GB8" s="346">
        <f>FZ8+FZ11+FZ22+FZ37</f>
        <v>0</v>
      </c>
      <c r="GC8" s="377"/>
      <c r="GD8" s="65"/>
      <c r="GE8" s="65"/>
      <c r="GF8" s="65"/>
      <c r="GG8" s="80" t="s">
        <v>115</v>
      </c>
      <c r="GH8" s="79">
        <f>SUM(GH9:GH10)</f>
        <v>0</v>
      </c>
      <c r="GI8" s="79">
        <f>SUM(GI9:GI10)</f>
        <v>0</v>
      </c>
      <c r="GJ8" s="65"/>
      <c r="GK8" s="65"/>
      <c r="GL8" s="65"/>
      <c r="GM8" s="65"/>
      <c r="GN8" s="80" t="s">
        <v>115</v>
      </c>
      <c r="GO8" s="79">
        <f>SUM(GO9:GO10)</f>
        <v>0</v>
      </c>
      <c r="GP8" s="79">
        <f>SUM(GP9:GP10)</f>
        <v>0</v>
      </c>
      <c r="GQ8" s="65"/>
      <c r="GR8" s="65"/>
      <c r="GS8" s="65"/>
      <c r="GT8" s="65"/>
      <c r="GU8" s="80" t="s">
        <v>115</v>
      </c>
      <c r="GV8" s="79">
        <f>SUM(GV9:GV10)</f>
        <v>0</v>
      </c>
      <c r="GW8" s="79">
        <f>SUM(GW9:GW10)</f>
        <v>0</v>
      </c>
      <c r="GX8" s="65"/>
      <c r="GY8" s="65"/>
      <c r="GZ8" s="65"/>
      <c r="HA8" s="65"/>
      <c r="HB8" s="80" t="s">
        <v>115</v>
      </c>
      <c r="HC8" s="79">
        <f>SUM(HC9:HC10)</f>
        <v>0</v>
      </c>
      <c r="HD8" s="79">
        <f>SUM(HD9:HD10)</f>
        <v>0</v>
      </c>
      <c r="HE8" s="65"/>
      <c r="HF8" s="65"/>
      <c r="HG8" s="65"/>
      <c r="HH8" s="65"/>
      <c r="HI8" s="80" t="s">
        <v>115</v>
      </c>
      <c r="HJ8" s="79">
        <f>SUM(HJ9:HJ10)</f>
        <v>0</v>
      </c>
      <c r="HK8" s="79">
        <f>SUM(HK9:HK10)</f>
        <v>0</v>
      </c>
      <c r="HL8" s="65"/>
      <c r="HM8" s="65"/>
      <c r="HN8" s="65"/>
      <c r="HO8" s="65"/>
      <c r="HP8" s="80" t="s">
        <v>115</v>
      </c>
      <c r="HQ8" s="79">
        <f>SUM(HQ9:HQ10)</f>
        <v>0</v>
      </c>
      <c r="HR8" s="79">
        <f>SUM(HR9:HR10)</f>
        <v>0</v>
      </c>
      <c r="HS8" s="38" t="s">
        <v>116</v>
      </c>
      <c r="HT8" s="346">
        <f>HR8+HR11+HR22+HR37</f>
        <v>147400000</v>
      </c>
      <c r="HU8" s="377"/>
      <c r="HV8" s="65"/>
      <c r="HW8" s="65"/>
      <c r="HX8" s="65"/>
      <c r="HY8" s="80" t="s">
        <v>115</v>
      </c>
      <c r="HZ8" s="79">
        <f>SUM(HZ9:HZ10)</f>
        <v>0</v>
      </c>
      <c r="IA8" s="79">
        <f>SUM(IA9:IA10)</f>
        <v>0</v>
      </c>
      <c r="IB8" s="65"/>
      <c r="IC8" s="65"/>
      <c r="ID8" s="65"/>
      <c r="IE8" s="65"/>
      <c r="IF8" s="80" t="s">
        <v>115</v>
      </c>
      <c r="IG8" s="79">
        <f>SUM(IG9:IG10)</f>
        <v>0</v>
      </c>
      <c r="IH8" s="79">
        <f>SUM(IH9:IH10)</f>
        <v>0</v>
      </c>
      <c r="II8" s="65"/>
      <c r="IJ8" s="65"/>
      <c r="IK8" s="65"/>
      <c r="IL8" s="65"/>
      <c r="IM8" s="80" t="s">
        <v>115</v>
      </c>
      <c r="IN8" s="79">
        <f>SUM(IN9:IN10)</f>
        <v>0</v>
      </c>
      <c r="IO8" s="79">
        <f>SUM(IO9:IO10)</f>
        <v>0</v>
      </c>
      <c r="IP8" s="65"/>
      <c r="IQ8" s="65"/>
      <c r="IR8" s="65"/>
      <c r="IS8" s="65"/>
      <c r="IT8" s="80" t="s">
        <v>115</v>
      </c>
      <c r="IU8" s="79">
        <f>SUM(IU9:IU10)</f>
        <v>0</v>
      </c>
      <c r="IV8" s="79">
        <f>SUM(IV9:IV10)</f>
        <v>0</v>
      </c>
      <c r="IW8" s="65"/>
      <c r="IX8" s="65"/>
      <c r="IY8" s="65"/>
      <c r="IZ8" s="65"/>
      <c r="JA8" s="80" t="s">
        <v>115</v>
      </c>
      <c r="JB8" s="79">
        <f>SUM(JB9:JB10)</f>
        <v>0</v>
      </c>
      <c r="JC8" s="79">
        <f>SUM(JC9:JC10)</f>
        <v>0</v>
      </c>
      <c r="JD8" s="65"/>
      <c r="JE8" s="65"/>
      <c r="JF8" s="65"/>
      <c r="JG8" s="65"/>
      <c r="JH8" s="80" t="s">
        <v>115</v>
      </c>
      <c r="JI8" s="79">
        <f>SUM(JI9:JI10)</f>
        <v>0</v>
      </c>
      <c r="JJ8" s="79">
        <f>SUM(JJ9:JJ10)</f>
        <v>0</v>
      </c>
      <c r="JK8" s="38" t="s">
        <v>116</v>
      </c>
      <c r="JL8" s="346">
        <f>JJ8+JJ11+JJ22+JJ37</f>
        <v>0</v>
      </c>
    </row>
    <row r="9" spans="1:272" ht="30">
      <c r="A9" s="8" t="s">
        <v>33</v>
      </c>
      <c r="B9" s="8" t="s">
        <v>14</v>
      </c>
      <c r="C9" s="8">
        <v>1</v>
      </c>
      <c r="D9" s="199">
        <v>101</v>
      </c>
      <c r="E9" s="118" t="s">
        <v>35</v>
      </c>
      <c r="F9" s="118" t="s">
        <v>108</v>
      </c>
      <c r="G9" s="118" t="s">
        <v>34</v>
      </c>
      <c r="H9" s="307" t="s">
        <v>188</v>
      </c>
      <c r="I9" s="354"/>
      <c r="J9" s="5"/>
      <c r="K9" s="5"/>
      <c r="L9" s="5"/>
      <c r="M9" s="5"/>
      <c r="N9" s="5"/>
      <c r="O9" s="5"/>
      <c r="P9" s="5"/>
      <c r="Q9" s="5"/>
      <c r="R9" s="5"/>
      <c r="S9" s="5"/>
      <c r="T9" s="5"/>
      <c r="U9" s="5"/>
      <c r="V9" s="5"/>
      <c r="W9" s="5"/>
      <c r="X9" s="5"/>
      <c r="Y9" s="5"/>
      <c r="Z9" s="5"/>
      <c r="AA9" s="5"/>
      <c r="AB9" s="5"/>
      <c r="AC9" s="5"/>
      <c r="AD9" s="5"/>
      <c r="AE9" s="5"/>
      <c r="AF9" s="5"/>
      <c r="AG9" s="5"/>
      <c r="AH9" s="5"/>
      <c r="AI9" s="5"/>
      <c r="AJ9" s="8"/>
      <c r="AK9" s="5"/>
      <c r="AL9" s="5"/>
      <c r="AM9" s="5"/>
      <c r="AN9" s="5"/>
      <c r="AO9" s="5"/>
      <c r="AP9" s="5"/>
      <c r="AQ9" s="8"/>
      <c r="AR9" s="5"/>
      <c r="AS9" s="5"/>
      <c r="AT9" s="5"/>
      <c r="AU9" s="5"/>
      <c r="AV9" s="5"/>
      <c r="AW9" s="5"/>
      <c r="AX9" s="5"/>
      <c r="AY9" s="8"/>
      <c r="AZ9" s="390"/>
      <c r="BA9" s="354"/>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8"/>
      <c r="CR9" s="390"/>
      <c r="CS9" s="417" t="s">
        <v>229</v>
      </c>
      <c r="CT9" s="73">
        <v>0</v>
      </c>
      <c r="CU9" s="73">
        <v>0</v>
      </c>
      <c r="CV9" s="73">
        <v>1</v>
      </c>
      <c r="CW9" s="73">
        <v>100</v>
      </c>
      <c r="CX9" s="52">
        <f t="shared" ref="CX9:CX10" si="0">CV9*CW9/100</f>
        <v>1</v>
      </c>
      <c r="CY9" s="139">
        <f>CX9*AUXILIAR!$B$61</f>
        <v>20000000</v>
      </c>
      <c r="CZ9" s="104" t="s">
        <v>290</v>
      </c>
      <c r="DA9" s="51">
        <v>39.72</v>
      </c>
      <c r="DB9" s="51">
        <v>39.72</v>
      </c>
      <c r="DC9" s="51">
        <v>1</v>
      </c>
      <c r="DD9" s="52">
        <v>100</v>
      </c>
      <c r="DE9" s="52">
        <f>DC9*DD9/100</f>
        <v>1</v>
      </c>
      <c r="DF9" s="139">
        <f>DE9*AUXILIAR!$B$56</f>
        <v>30000000</v>
      </c>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418"/>
      <c r="EK9" s="354"/>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341"/>
      <c r="GC9" s="354"/>
      <c r="GD9" s="5"/>
      <c r="GE9" s="5"/>
      <c r="GF9" s="5"/>
      <c r="GG9" s="5"/>
      <c r="GH9" s="5"/>
      <c r="GI9" s="5"/>
      <c r="GJ9" s="5"/>
      <c r="GK9" s="5"/>
      <c r="GL9" s="5"/>
      <c r="GM9" s="5"/>
      <c r="GN9" s="5"/>
      <c r="GO9" s="5"/>
      <c r="GP9" s="5"/>
      <c r="GQ9" s="5"/>
      <c r="GR9" s="5"/>
      <c r="GS9" s="5"/>
      <c r="GT9" s="5"/>
      <c r="GU9" s="5"/>
      <c r="GV9" s="5"/>
      <c r="GW9" s="5"/>
      <c r="GX9" s="5"/>
      <c r="GY9" s="5"/>
      <c r="GZ9" s="5"/>
      <c r="HA9" s="5"/>
      <c r="HB9" s="5"/>
      <c r="HC9" s="5"/>
      <c r="HD9" s="5"/>
      <c r="HE9" s="5"/>
      <c r="HF9" s="5"/>
      <c r="HG9" s="5"/>
      <c r="HH9" s="5"/>
      <c r="HI9" s="5"/>
      <c r="HJ9" s="5"/>
      <c r="HK9" s="5"/>
      <c r="HL9" s="5"/>
      <c r="HM9" s="5"/>
      <c r="HN9" s="5"/>
      <c r="HO9" s="5"/>
      <c r="HP9" s="5"/>
      <c r="HQ9" s="5"/>
      <c r="HR9" s="5"/>
      <c r="HS9" s="5"/>
      <c r="HT9" s="341"/>
      <c r="HU9" s="354"/>
      <c r="HV9" s="5"/>
      <c r="HW9" s="5"/>
      <c r="HX9" s="5"/>
      <c r="HY9" s="5"/>
      <c r="HZ9" s="5"/>
      <c r="IA9" s="5"/>
      <c r="IB9" s="5"/>
      <c r="IC9" s="5"/>
      <c r="ID9" s="5"/>
      <c r="IE9" s="5"/>
      <c r="IF9" s="5"/>
      <c r="IG9" s="5"/>
      <c r="IH9" s="5"/>
      <c r="II9" s="5"/>
      <c r="IJ9" s="5"/>
      <c r="IK9" s="5"/>
      <c r="IL9" s="5"/>
      <c r="IM9" s="5"/>
      <c r="IN9" s="5"/>
      <c r="IO9" s="5"/>
      <c r="IP9" s="5"/>
      <c r="IQ9" s="5"/>
      <c r="IR9" s="5"/>
      <c r="IS9" s="5"/>
      <c r="IT9" s="5"/>
      <c r="IU9" s="5"/>
      <c r="IV9" s="5"/>
      <c r="IW9" s="5"/>
      <c r="IX9" s="5"/>
      <c r="IY9" s="5"/>
      <c r="IZ9" s="5"/>
      <c r="JA9" s="5"/>
      <c r="JB9" s="5"/>
      <c r="JC9" s="5"/>
      <c r="JD9" s="5"/>
      <c r="JE9" s="5"/>
      <c r="JF9" s="5"/>
      <c r="JG9" s="5"/>
      <c r="JH9" s="5"/>
      <c r="JI9" s="5"/>
      <c r="JJ9" s="5"/>
      <c r="JK9" s="145"/>
      <c r="JL9" s="397"/>
    </row>
    <row r="10" spans="1:272" ht="15">
      <c r="A10" s="8" t="s">
        <v>33</v>
      </c>
      <c r="B10" s="8" t="s">
        <v>14</v>
      </c>
      <c r="C10" s="8">
        <v>1</v>
      </c>
      <c r="D10" s="199">
        <v>101</v>
      </c>
      <c r="E10" s="118" t="s">
        <v>35</v>
      </c>
      <c r="F10" s="118" t="s">
        <v>108</v>
      </c>
      <c r="G10" s="118" t="s">
        <v>34</v>
      </c>
      <c r="H10" s="307" t="s">
        <v>188</v>
      </c>
      <c r="I10" s="354"/>
      <c r="J10" s="5"/>
      <c r="K10" s="5"/>
      <c r="L10" s="5"/>
      <c r="M10" s="5"/>
      <c r="N10" s="5"/>
      <c r="O10" s="5"/>
      <c r="P10" s="5"/>
      <c r="Q10" s="5"/>
      <c r="R10" s="5"/>
      <c r="S10" s="5"/>
      <c r="T10" s="5"/>
      <c r="U10" s="5"/>
      <c r="V10" s="5"/>
      <c r="W10" s="5"/>
      <c r="X10" s="5"/>
      <c r="Y10" s="5"/>
      <c r="Z10" s="5"/>
      <c r="AA10" s="5"/>
      <c r="AB10" s="5"/>
      <c r="AC10" s="5"/>
      <c r="AD10" s="5"/>
      <c r="AE10" s="5"/>
      <c r="AF10" s="5"/>
      <c r="AG10" s="5"/>
      <c r="AH10" s="5"/>
      <c r="AI10" s="5"/>
      <c r="AJ10" s="8"/>
      <c r="AK10" s="5"/>
      <c r="AL10" s="5"/>
      <c r="AM10" s="5"/>
      <c r="AN10" s="5"/>
      <c r="AO10" s="5"/>
      <c r="AP10" s="5"/>
      <c r="AQ10" s="8"/>
      <c r="AR10" s="5"/>
      <c r="AS10" s="5"/>
      <c r="AT10" s="5"/>
      <c r="AU10" s="5"/>
      <c r="AV10" s="5"/>
      <c r="AW10" s="5"/>
      <c r="AX10" s="5"/>
      <c r="AY10" s="8"/>
      <c r="AZ10" s="390"/>
      <c r="BA10" s="354"/>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8"/>
      <c r="CR10" s="390"/>
      <c r="CS10" s="417" t="s">
        <v>230</v>
      </c>
      <c r="CT10" s="73">
        <v>52.93</v>
      </c>
      <c r="CU10" s="73">
        <v>52.93</v>
      </c>
      <c r="CV10" s="73">
        <v>1</v>
      </c>
      <c r="CW10" s="73">
        <v>100</v>
      </c>
      <c r="CX10" s="52">
        <f t="shared" si="0"/>
        <v>1</v>
      </c>
      <c r="CY10" s="139">
        <f>CX10*AUXILIAR!$B$61</f>
        <v>20000000</v>
      </c>
      <c r="CZ10" s="57"/>
      <c r="DA10" s="57"/>
      <c r="DB10" s="57"/>
      <c r="DC10" s="57"/>
      <c r="DD10" s="56"/>
      <c r="DE10" s="56"/>
      <c r="DF10" s="56"/>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341"/>
      <c r="EK10" s="354"/>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341"/>
      <c r="GC10" s="354"/>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c r="HE10" s="5"/>
      <c r="HF10" s="5"/>
      <c r="HG10" s="5"/>
      <c r="HH10" s="5"/>
      <c r="HI10" s="5"/>
      <c r="HJ10" s="5"/>
      <c r="HK10" s="5"/>
      <c r="HL10" s="5"/>
      <c r="HM10" s="5"/>
      <c r="HN10" s="5"/>
      <c r="HO10" s="5"/>
      <c r="HP10" s="5"/>
      <c r="HQ10" s="5"/>
      <c r="HR10" s="5"/>
      <c r="HS10" s="5"/>
      <c r="HT10" s="341"/>
      <c r="HU10" s="354"/>
      <c r="HV10" s="5"/>
      <c r="HW10" s="5"/>
      <c r="HX10" s="5"/>
      <c r="HY10" s="5"/>
      <c r="HZ10" s="5"/>
      <c r="IA10" s="5"/>
      <c r="IB10" s="5"/>
      <c r="IC10" s="5"/>
      <c r="ID10" s="5"/>
      <c r="IE10" s="5"/>
      <c r="IF10" s="5"/>
      <c r="IG10" s="5"/>
      <c r="IH10" s="5"/>
      <c r="II10" s="5"/>
      <c r="IJ10" s="5"/>
      <c r="IK10" s="5"/>
      <c r="IL10" s="5"/>
      <c r="IM10" s="5"/>
      <c r="IN10" s="5"/>
      <c r="IO10" s="5"/>
      <c r="IP10" s="5"/>
      <c r="IQ10" s="5"/>
      <c r="IR10" s="5"/>
      <c r="IS10" s="5"/>
      <c r="IT10" s="5"/>
      <c r="IU10" s="5"/>
      <c r="IV10" s="5"/>
      <c r="IW10" s="5"/>
      <c r="IX10" s="5"/>
      <c r="IY10" s="5"/>
      <c r="IZ10" s="5"/>
      <c r="JA10" s="5"/>
      <c r="JB10" s="5"/>
      <c r="JC10" s="5"/>
      <c r="JD10" s="5"/>
      <c r="JE10" s="5"/>
      <c r="JF10" s="5"/>
      <c r="JG10" s="5"/>
      <c r="JH10" s="5"/>
      <c r="JI10" s="5"/>
      <c r="JJ10" s="5"/>
      <c r="JK10" s="145"/>
      <c r="JL10" s="397"/>
    </row>
    <row r="11" spans="1:272" ht="18" customHeight="1">
      <c r="A11" s="64" t="s">
        <v>33</v>
      </c>
      <c r="B11" s="64" t="s">
        <v>14</v>
      </c>
      <c r="C11" s="120" t="s">
        <v>48</v>
      </c>
      <c r="D11" s="117">
        <v>290</v>
      </c>
      <c r="E11" s="119" t="s">
        <v>35</v>
      </c>
      <c r="F11" s="119" t="s">
        <v>108</v>
      </c>
      <c r="G11" s="119" t="s">
        <v>34</v>
      </c>
      <c r="H11" s="305" t="s">
        <v>188</v>
      </c>
      <c r="I11" s="377"/>
      <c r="J11" s="65"/>
      <c r="K11" s="65"/>
      <c r="L11" s="65"/>
      <c r="M11" s="80" t="s">
        <v>115</v>
      </c>
      <c r="N11" s="79">
        <f>SUM(N12:N21)</f>
        <v>0</v>
      </c>
      <c r="O11" s="79">
        <f>SUM(O12:O21)</f>
        <v>0</v>
      </c>
      <c r="P11" s="65"/>
      <c r="Q11" s="65"/>
      <c r="R11" s="65"/>
      <c r="S11" s="65"/>
      <c r="T11" s="80" t="s">
        <v>115</v>
      </c>
      <c r="U11" s="79">
        <f>SUM(U12:U21)</f>
        <v>0</v>
      </c>
      <c r="V11" s="79">
        <f>SUM(V12:V21)</f>
        <v>0</v>
      </c>
      <c r="W11" s="65"/>
      <c r="X11" s="65"/>
      <c r="Y11" s="65"/>
      <c r="Z11" s="65"/>
      <c r="AA11" s="80" t="s">
        <v>115</v>
      </c>
      <c r="AB11" s="79">
        <f>SUM(AB12:AB21)</f>
        <v>0</v>
      </c>
      <c r="AC11" s="79">
        <f>SUM(AC12:AC21)</f>
        <v>0</v>
      </c>
      <c r="AD11" s="65"/>
      <c r="AE11" s="65"/>
      <c r="AF11" s="65"/>
      <c r="AG11" s="65"/>
      <c r="AH11" s="80" t="s">
        <v>115</v>
      </c>
      <c r="AI11" s="79">
        <f>SUM(AI12:AI21)</f>
        <v>0</v>
      </c>
      <c r="AJ11" s="79">
        <f>SUM(AJ12:AJ21)</f>
        <v>0</v>
      </c>
      <c r="AK11" s="65"/>
      <c r="AL11" s="65"/>
      <c r="AM11" s="65"/>
      <c r="AN11" s="65"/>
      <c r="AO11" s="80" t="s">
        <v>115</v>
      </c>
      <c r="AP11" s="79">
        <f>SUM(AP12:AP21)</f>
        <v>0</v>
      </c>
      <c r="AQ11" s="79">
        <f>SUM(AQ12:AQ21)</f>
        <v>0</v>
      </c>
      <c r="AR11" s="65"/>
      <c r="AS11" s="65"/>
      <c r="AT11" s="65"/>
      <c r="AU11" s="65"/>
      <c r="AV11" s="80" t="s">
        <v>115</v>
      </c>
      <c r="AW11" s="79">
        <f>SUM(AW12:AW21)</f>
        <v>0</v>
      </c>
      <c r="AX11" s="79">
        <f>SUM(AX12:AX21)</f>
        <v>0</v>
      </c>
      <c r="AY11" s="66"/>
      <c r="AZ11" s="403"/>
      <c r="BA11" s="377"/>
      <c r="BB11" s="65"/>
      <c r="BC11" s="65"/>
      <c r="BD11" s="65"/>
      <c r="BE11" s="80" t="s">
        <v>115</v>
      </c>
      <c r="BF11" s="79">
        <f>SUM(BF12:BF21)</f>
        <v>0</v>
      </c>
      <c r="BG11" s="79">
        <f>SUM(BG12:BG21)</f>
        <v>0</v>
      </c>
      <c r="BH11" s="65"/>
      <c r="BI11" s="65"/>
      <c r="BJ11" s="65"/>
      <c r="BK11" s="65"/>
      <c r="BL11" s="80" t="s">
        <v>115</v>
      </c>
      <c r="BM11" s="79">
        <f>SUM(BM12:BM21)</f>
        <v>0</v>
      </c>
      <c r="BN11" s="79">
        <f>SUM(BN12:BN21)</f>
        <v>0</v>
      </c>
      <c r="BO11" s="65"/>
      <c r="BP11" s="65"/>
      <c r="BQ11" s="65"/>
      <c r="BR11" s="65"/>
      <c r="BS11" s="80" t="s">
        <v>115</v>
      </c>
      <c r="BT11" s="79">
        <f>SUM(BT12:BT21)</f>
        <v>0</v>
      </c>
      <c r="BU11" s="79">
        <f>SUM(BU12:BU21)</f>
        <v>0</v>
      </c>
      <c r="BV11" s="65"/>
      <c r="BW11" s="65"/>
      <c r="BX11" s="65"/>
      <c r="BY11" s="65"/>
      <c r="BZ11" s="80" t="s">
        <v>115</v>
      </c>
      <c r="CA11" s="79">
        <f>SUM(CA12:CA21)</f>
        <v>0</v>
      </c>
      <c r="CB11" s="79">
        <f>SUM(CB12:CB21)</f>
        <v>0</v>
      </c>
      <c r="CC11" s="65"/>
      <c r="CD11" s="65"/>
      <c r="CE11" s="65"/>
      <c r="CF11" s="65"/>
      <c r="CG11" s="80" t="s">
        <v>115</v>
      </c>
      <c r="CH11" s="79">
        <f>SUM(CH12:CH21)</f>
        <v>0</v>
      </c>
      <c r="CI11" s="79">
        <f>SUM(CI12:CI21)</f>
        <v>0</v>
      </c>
      <c r="CJ11" s="65"/>
      <c r="CK11" s="65"/>
      <c r="CL11" s="65"/>
      <c r="CM11" s="65"/>
      <c r="CN11" s="80" t="s">
        <v>115</v>
      </c>
      <c r="CO11" s="79">
        <f>SUM(CO12:CO21)</f>
        <v>0</v>
      </c>
      <c r="CP11" s="79">
        <f>SUM(CP12:CP21)</f>
        <v>0</v>
      </c>
      <c r="CQ11" s="66"/>
      <c r="CR11" s="403"/>
      <c r="CS11" s="377"/>
      <c r="CT11" s="65"/>
      <c r="CU11" s="65"/>
      <c r="CV11" s="65"/>
      <c r="CW11" s="80" t="s">
        <v>115</v>
      </c>
      <c r="CX11" s="79">
        <f>SUM(CX12:CX21)</f>
        <v>10</v>
      </c>
      <c r="CY11" s="79">
        <f>SUM(CY12:CY21)</f>
        <v>180000000</v>
      </c>
      <c r="CZ11" s="65"/>
      <c r="DA11" s="65"/>
      <c r="DB11" s="65"/>
      <c r="DC11" s="78">
        <f>SUM(DC12:DC21)</f>
        <v>0</v>
      </c>
      <c r="DD11" s="80" t="s">
        <v>115</v>
      </c>
      <c r="DE11" s="79">
        <f>SUM(DE12:DE21)</f>
        <v>0</v>
      </c>
      <c r="DF11" s="79">
        <f>SUM(DF12:DF21)</f>
        <v>0</v>
      </c>
      <c r="DG11" s="65"/>
      <c r="DH11" s="65"/>
      <c r="DI11" s="65"/>
      <c r="DJ11" s="65"/>
      <c r="DK11" s="80" t="s">
        <v>115</v>
      </c>
      <c r="DL11" s="79">
        <f>SUM(DL12:DL21)</f>
        <v>0</v>
      </c>
      <c r="DM11" s="79">
        <f>SUM(DM12:DM21)</f>
        <v>0</v>
      </c>
      <c r="DN11" s="65"/>
      <c r="DO11" s="65"/>
      <c r="DP11" s="65"/>
      <c r="DQ11" s="65"/>
      <c r="DR11" s="80" t="s">
        <v>115</v>
      </c>
      <c r="DS11" s="79">
        <f>SUM(DS12:DS21)</f>
        <v>0</v>
      </c>
      <c r="DT11" s="79">
        <f>SUM(DT12:DT21)</f>
        <v>0</v>
      </c>
      <c r="DU11" s="65"/>
      <c r="DV11" s="65"/>
      <c r="DW11" s="65"/>
      <c r="DX11" s="65"/>
      <c r="DY11" s="80" t="s">
        <v>115</v>
      </c>
      <c r="DZ11" s="79">
        <f>SUM(DZ12:DZ21)</f>
        <v>0</v>
      </c>
      <c r="EA11" s="79">
        <f>SUM(EA12:EA21)</f>
        <v>0</v>
      </c>
      <c r="EB11" s="65"/>
      <c r="EC11" s="65"/>
      <c r="ED11" s="65"/>
      <c r="EE11" s="78">
        <f>SUM(EE12:EE21)</f>
        <v>7</v>
      </c>
      <c r="EF11" s="80" t="s">
        <v>115</v>
      </c>
      <c r="EG11" s="79">
        <f>SUM(EG12:EG21)</f>
        <v>7</v>
      </c>
      <c r="EH11" s="79">
        <f>SUM(EH12:EH21)</f>
        <v>70000000</v>
      </c>
      <c r="EI11" s="65"/>
      <c r="EJ11" s="308"/>
      <c r="EK11" s="377"/>
      <c r="EL11" s="65"/>
      <c r="EM11" s="65"/>
      <c r="EN11" s="65"/>
      <c r="EO11" s="80" t="s">
        <v>115</v>
      </c>
      <c r="EP11" s="79">
        <f>SUM(EP12:EP21)</f>
        <v>0</v>
      </c>
      <c r="EQ11" s="79">
        <f>SUM(EQ12:EQ21)</f>
        <v>0</v>
      </c>
      <c r="ER11" s="65"/>
      <c r="ES11" s="65"/>
      <c r="ET11" s="65"/>
      <c r="EU11" s="65"/>
      <c r="EV11" s="80" t="s">
        <v>115</v>
      </c>
      <c r="EW11" s="79">
        <f>SUM(EW12:EW21)</f>
        <v>0</v>
      </c>
      <c r="EX11" s="79">
        <f>SUM(EX12:EX21)</f>
        <v>0</v>
      </c>
      <c r="EY11" s="65"/>
      <c r="EZ11" s="65"/>
      <c r="FA11" s="65"/>
      <c r="FB11" s="65"/>
      <c r="FC11" s="80" t="s">
        <v>115</v>
      </c>
      <c r="FD11" s="79">
        <f>SUM(FD12:FD21)</f>
        <v>0</v>
      </c>
      <c r="FE11" s="79">
        <f>SUM(FE12:FE21)</f>
        <v>0</v>
      </c>
      <c r="FF11" s="65"/>
      <c r="FG11" s="65"/>
      <c r="FH11" s="65"/>
      <c r="FI11" s="65"/>
      <c r="FJ11" s="80" t="s">
        <v>115</v>
      </c>
      <c r="FK11" s="79">
        <f>SUM(FK12:FK21)</f>
        <v>0</v>
      </c>
      <c r="FL11" s="79">
        <f>SUM(FL12:FL21)</f>
        <v>0</v>
      </c>
      <c r="FM11" s="65"/>
      <c r="FN11" s="65"/>
      <c r="FO11" s="65"/>
      <c r="FP11" s="65"/>
      <c r="FQ11" s="80" t="s">
        <v>115</v>
      </c>
      <c r="FR11" s="79">
        <f>SUM(FR12:FR21)</f>
        <v>0</v>
      </c>
      <c r="FS11" s="79">
        <f>SUM(FS12:FS21)</f>
        <v>0</v>
      </c>
      <c r="FT11" s="65"/>
      <c r="FU11" s="65"/>
      <c r="FV11" s="65"/>
      <c r="FW11" s="65"/>
      <c r="FX11" s="80" t="s">
        <v>115</v>
      </c>
      <c r="FY11" s="79">
        <f>SUM(FY12:FY21)</f>
        <v>0</v>
      </c>
      <c r="FZ11" s="79">
        <f>SUM(FZ12:FZ21)</f>
        <v>0</v>
      </c>
      <c r="GA11" s="65"/>
      <c r="GB11" s="308"/>
      <c r="GC11" s="377"/>
      <c r="GD11" s="65"/>
      <c r="GE11" s="65"/>
      <c r="GF11" s="65"/>
      <c r="GG11" s="80" t="s">
        <v>115</v>
      </c>
      <c r="GH11" s="79">
        <f>SUM(GH12:GH21)</f>
        <v>0</v>
      </c>
      <c r="GI11" s="79">
        <f>SUM(GI12:GI21)</f>
        <v>0</v>
      </c>
      <c r="GJ11" s="65"/>
      <c r="GK11" s="65"/>
      <c r="GL11" s="65"/>
      <c r="GM11" s="65"/>
      <c r="GN11" s="80" t="s">
        <v>115</v>
      </c>
      <c r="GO11" s="79">
        <f>SUM(GO12:GO21)</f>
        <v>0</v>
      </c>
      <c r="GP11" s="79">
        <f>SUM(GP12:GP21)</f>
        <v>0</v>
      </c>
      <c r="GQ11" s="65"/>
      <c r="GR11" s="65"/>
      <c r="GS11" s="65"/>
      <c r="GT11" s="65"/>
      <c r="GU11" s="80" t="s">
        <v>115</v>
      </c>
      <c r="GV11" s="79">
        <f>SUM(GV12:GV21)</f>
        <v>0</v>
      </c>
      <c r="GW11" s="79">
        <f>SUM(GW12:GW21)</f>
        <v>0</v>
      </c>
      <c r="GX11" s="65"/>
      <c r="GY11" s="65"/>
      <c r="GZ11" s="65"/>
      <c r="HA11" s="65"/>
      <c r="HB11" s="80" t="s">
        <v>115</v>
      </c>
      <c r="HC11" s="79">
        <f>SUM(HC12:HC21)</f>
        <v>0</v>
      </c>
      <c r="HD11" s="79">
        <f>SUM(HD12:HD21)</f>
        <v>0</v>
      </c>
      <c r="HE11" s="65"/>
      <c r="HF11" s="65"/>
      <c r="HG11" s="65"/>
      <c r="HH11" s="65"/>
      <c r="HI11" s="80" t="s">
        <v>115</v>
      </c>
      <c r="HJ11" s="79">
        <f>SUM(HJ12:HJ21)</f>
        <v>0</v>
      </c>
      <c r="HK11" s="79">
        <f>SUM(HK12:HK21)</f>
        <v>0</v>
      </c>
      <c r="HL11" s="65"/>
      <c r="HM11" s="65"/>
      <c r="HN11" s="65"/>
      <c r="HO11" s="65">
        <f>SUM(HO12:HO21)</f>
        <v>73.7</v>
      </c>
      <c r="HP11" s="80" t="s">
        <v>115</v>
      </c>
      <c r="HQ11" s="79">
        <f>SUM(HQ12:HQ21)</f>
        <v>73.7</v>
      </c>
      <c r="HR11" s="79">
        <f>SUM(HR12:HR21)</f>
        <v>147400000</v>
      </c>
      <c r="HS11" s="65"/>
      <c r="HT11" s="308"/>
      <c r="HU11" s="377"/>
      <c r="HV11" s="65"/>
      <c r="HW11" s="65"/>
      <c r="HX11" s="65"/>
      <c r="HY11" s="80" t="s">
        <v>115</v>
      </c>
      <c r="HZ11" s="79">
        <f>SUM(HZ12:HZ21)</f>
        <v>0</v>
      </c>
      <c r="IA11" s="79">
        <f>SUM(IA12:IA21)</f>
        <v>0</v>
      </c>
      <c r="IB11" s="65"/>
      <c r="IC11" s="65"/>
      <c r="ID11" s="65"/>
      <c r="IE11" s="65"/>
      <c r="IF11" s="80" t="s">
        <v>115</v>
      </c>
      <c r="IG11" s="79">
        <f>SUM(IG12:IG21)</f>
        <v>0</v>
      </c>
      <c r="IH11" s="79">
        <f>SUM(IH12:IH21)</f>
        <v>0</v>
      </c>
      <c r="II11" s="65"/>
      <c r="IJ11" s="65"/>
      <c r="IK11" s="65"/>
      <c r="IL11" s="65"/>
      <c r="IM11" s="80" t="s">
        <v>115</v>
      </c>
      <c r="IN11" s="79">
        <f>SUM(IN12:IN21)</f>
        <v>0</v>
      </c>
      <c r="IO11" s="79">
        <f>SUM(IO12:IO21)</f>
        <v>0</v>
      </c>
      <c r="IP11" s="65"/>
      <c r="IQ11" s="65"/>
      <c r="IR11" s="65"/>
      <c r="IS11" s="65"/>
      <c r="IT11" s="80" t="s">
        <v>115</v>
      </c>
      <c r="IU11" s="79">
        <f>SUM(IU12:IU21)</f>
        <v>0</v>
      </c>
      <c r="IV11" s="79">
        <f>SUM(IV12:IV21)</f>
        <v>0</v>
      </c>
      <c r="IW11" s="65"/>
      <c r="IX11" s="65"/>
      <c r="IY11" s="65"/>
      <c r="IZ11" s="65"/>
      <c r="JA11" s="80" t="s">
        <v>115</v>
      </c>
      <c r="JB11" s="79">
        <f>SUM(JB12:JB21)</f>
        <v>0</v>
      </c>
      <c r="JC11" s="79">
        <f>SUM(JC12:JC21)</f>
        <v>0</v>
      </c>
      <c r="JD11" s="65"/>
      <c r="JE11" s="65"/>
      <c r="JF11" s="65"/>
      <c r="JG11" s="65"/>
      <c r="JH11" s="80" t="s">
        <v>115</v>
      </c>
      <c r="JI11" s="79">
        <f>SUM(JI12:JI21)</f>
        <v>0</v>
      </c>
      <c r="JJ11" s="79">
        <f>SUM(JJ12:JJ21)</f>
        <v>0</v>
      </c>
      <c r="JK11" s="146"/>
      <c r="JL11" s="423"/>
    </row>
    <row r="12" spans="1:272" ht="30">
      <c r="A12" s="8" t="s">
        <v>33</v>
      </c>
      <c r="B12" s="8" t="s">
        <v>14</v>
      </c>
      <c r="C12" s="8">
        <v>1</v>
      </c>
      <c r="D12" s="199">
        <v>290</v>
      </c>
      <c r="E12" s="118" t="s">
        <v>35</v>
      </c>
      <c r="F12" s="118" t="s">
        <v>108</v>
      </c>
      <c r="G12" s="118" t="s">
        <v>34</v>
      </c>
      <c r="H12" s="307" t="s">
        <v>188</v>
      </c>
      <c r="I12" s="354"/>
      <c r="J12" s="5"/>
      <c r="K12" s="5"/>
      <c r="L12" s="5"/>
      <c r="M12" s="5"/>
      <c r="N12" s="5"/>
      <c r="O12" s="5"/>
      <c r="P12" s="5"/>
      <c r="Q12" s="5"/>
      <c r="R12" s="5"/>
      <c r="S12" s="5"/>
      <c r="T12" s="5"/>
      <c r="U12" s="5"/>
      <c r="V12" s="5"/>
      <c r="W12" s="5"/>
      <c r="X12" s="5"/>
      <c r="Y12" s="5"/>
      <c r="Z12" s="5"/>
      <c r="AA12" s="5"/>
      <c r="AB12" s="5"/>
      <c r="AC12" s="5"/>
      <c r="AD12" s="5"/>
      <c r="AE12" s="5"/>
      <c r="AF12" s="5"/>
      <c r="AG12" s="5"/>
      <c r="AH12" s="5"/>
      <c r="AI12" s="5"/>
      <c r="AJ12" s="8"/>
      <c r="AK12" s="5"/>
      <c r="AL12" s="5"/>
      <c r="AM12" s="5"/>
      <c r="AN12" s="5"/>
      <c r="AO12" s="5"/>
      <c r="AP12" s="5"/>
      <c r="AQ12" s="8"/>
      <c r="AR12" s="5"/>
      <c r="AS12" s="5"/>
      <c r="AT12" s="5"/>
      <c r="AU12" s="5"/>
      <c r="AV12" s="5"/>
      <c r="AW12" s="5"/>
      <c r="AX12" s="5"/>
      <c r="AY12" s="8"/>
      <c r="AZ12" s="390"/>
      <c r="BA12" s="354"/>
      <c r="BB12" s="5"/>
      <c r="BC12" s="5"/>
      <c r="BD12" s="5"/>
      <c r="BE12" s="5"/>
      <c r="BF12" s="5"/>
      <c r="BG12" s="5"/>
      <c r="BH12" s="5"/>
      <c r="BI12" s="5"/>
      <c r="BJ12" s="5"/>
      <c r="BK12" s="5"/>
      <c r="BL12" s="5"/>
      <c r="BM12" s="5"/>
      <c r="BN12" s="5"/>
      <c r="BO12" s="5"/>
      <c r="BP12" s="5"/>
      <c r="BQ12" s="5"/>
      <c r="BR12" s="5"/>
      <c r="BS12" s="5"/>
      <c r="BT12" s="5"/>
      <c r="BU12" s="5"/>
      <c r="BV12" s="5"/>
      <c r="BW12" s="5"/>
      <c r="BX12" s="5"/>
      <c r="BY12" s="5"/>
      <c r="BZ12" s="5"/>
      <c r="CA12" s="5"/>
      <c r="CB12" s="5"/>
      <c r="CC12" s="5"/>
      <c r="CD12" s="5"/>
      <c r="CE12" s="5"/>
      <c r="CF12" s="5"/>
      <c r="CG12" s="5"/>
      <c r="CH12" s="5"/>
      <c r="CI12" s="5"/>
      <c r="CJ12" s="5"/>
      <c r="CK12" s="5"/>
      <c r="CL12" s="5"/>
      <c r="CM12" s="5"/>
      <c r="CN12" s="5"/>
      <c r="CO12" s="5"/>
      <c r="CP12" s="5"/>
      <c r="CQ12" s="8"/>
      <c r="CR12" s="390"/>
      <c r="CS12" s="392" t="s">
        <v>200</v>
      </c>
      <c r="CT12" s="51">
        <v>4.83</v>
      </c>
      <c r="CU12" s="51">
        <v>4.83</v>
      </c>
      <c r="CV12" s="51">
        <v>1</v>
      </c>
      <c r="CW12" s="52">
        <v>100</v>
      </c>
      <c r="CX12" s="52">
        <f>CV12*CW12/100</f>
        <v>1</v>
      </c>
      <c r="CY12" s="139">
        <f>CX12*AUXILIAR!$B$57</f>
        <v>20000000</v>
      </c>
      <c r="CZ12" s="115"/>
      <c r="DA12" s="57"/>
      <c r="DB12" s="57"/>
      <c r="DC12" s="57"/>
      <c r="DD12" s="56"/>
      <c r="DE12" s="56"/>
      <c r="DF12" s="56"/>
      <c r="DG12" s="5"/>
      <c r="DH12" s="5"/>
      <c r="DI12" s="5"/>
      <c r="DJ12" s="5"/>
      <c r="DK12" s="5"/>
      <c r="DL12" s="5"/>
      <c r="DM12" s="5"/>
      <c r="DN12" s="5"/>
      <c r="DO12" s="5"/>
      <c r="DP12" s="5"/>
      <c r="DQ12" s="5"/>
      <c r="DR12" s="5"/>
      <c r="DS12" s="5"/>
      <c r="DT12" s="8"/>
      <c r="DU12" s="5"/>
      <c r="DV12" s="5"/>
      <c r="DW12" s="5"/>
      <c r="DX12" s="5"/>
      <c r="DY12" s="5"/>
      <c r="DZ12" s="5"/>
      <c r="EA12" s="5"/>
      <c r="EB12" s="104" t="s">
        <v>312</v>
      </c>
      <c r="EC12" s="51">
        <v>0.68500000000000005</v>
      </c>
      <c r="ED12" s="51">
        <v>0.68500000000000005</v>
      </c>
      <c r="EE12" s="51">
        <v>1</v>
      </c>
      <c r="EF12" s="51">
        <v>100</v>
      </c>
      <c r="EG12" s="52">
        <f t="shared" ref="EG12:EG13" si="1">EE12*EF12/100</f>
        <v>1</v>
      </c>
      <c r="EH12" s="139">
        <f>EG12*AUXILIAR!$B$58</f>
        <v>10000000</v>
      </c>
      <c r="EI12" s="57"/>
      <c r="EJ12" s="380"/>
      <c r="EK12" s="354"/>
      <c r="EL12" s="5"/>
      <c r="EM12" s="5"/>
      <c r="EN12" s="5"/>
      <c r="EO12" s="5"/>
      <c r="EP12" s="5"/>
      <c r="EQ12" s="5"/>
      <c r="ER12" s="5"/>
      <c r="ES12" s="5"/>
      <c r="ET12" s="5"/>
      <c r="EU12" s="5"/>
      <c r="EV12" s="5"/>
      <c r="EW12" s="5"/>
      <c r="EX12" s="5"/>
      <c r="EY12" s="5"/>
      <c r="EZ12" s="5"/>
      <c r="FA12" s="5"/>
      <c r="FB12" s="5"/>
      <c r="FC12" s="5"/>
      <c r="FD12" s="5"/>
      <c r="FE12" s="5"/>
      <c r="FF12" s="5"/>
      <c r="FG12" s="5"/>
      <c r="FH12" s="5"/>
      <c r="FI12" s="5"/>
      <c r="FJ12" s="5"/>
      <c r="FK12" s="5"/>
      <c r="FL12" s="5"/>
      <c r="FM12" s="5"/>
      <c r="FN12" s="5"/>
      <c r="FO12" s="5"/>
      <c r="FP12" s="5"/>
      <c r="FQ12" s="5"/>
      <c r="FR12" s="5"/>
      <c r="FS12" s="5"/>
      <c r="FT12" s="5"/>
      <c r="FU12" s="5"/>
      <c r="FV12" s="5"/>
      <c r="FW12" s="5"/>
      <c r="FX12" s="5"/>
      <c r="FY12" s="5"/>
      <c r="FZ12" s="5"/>
      <c r="GA12" s="5"/>
      <c r="GB12" s="341"/>
      <c r="GC12" s="354"/>
      <c r="GD12" s="5"/>
      <c r="GE12" s="5"/>
      <c r="GF12" s="5"/>
      <c r="GG12" s="5"/>
      <c r="GH12" s="5"/>
      <c r="GI12" s="5"/>
      <c r="GJ12" s="5"/>
      <c r="GK12" s="5"/>
      <c r="GL12" s="5"/>
      <c r="GM12" s="5"/>
      <c r="GN12" s="5"/>
      <c r="GO12" s="5"/>
      <c r="GP12" s="5"/>
      <c r="GQ12" s="5"/>
      <c r="GR12" s="5"/>
      <c r="GS12" s="5"/>
      <c r="GT12" s="5"/>
      <c r="GU12" s="5"/>
      <c r="GV12" s="5"/>
      <c r="GW12" s="5"/>
      <c r="GX12" s="5"/>
      <c r="GY12" s="5"/>
      <c r="GZ12" s="5"/>
      <c r="HA12" s="5"/>
      <c r="HB12" s="5"/>
      <c r="HC12" s="5"/>
      <c r="HD12" s="5"/>
      <c r="HE12" s="5"/>
      <c r="HF12" s="5"/>
      <c r="HG12" s="5"/>
      <c r="HH12" s="5"/>
      <c r="HI12" s="5"/>
      <c r="HJ12" s="5"/>
      <c r="HK12" s="5"/>
      <c r="HL12" s="5"/>
      <c r="HM12" s="5"/>
      <c r="HN12" s="5"/>
      <c r="HO12" s="5"/>
      <c r="HP12" s="5"/>
      <c r="HQ12" s="5"/>
      <c r="HR12" s="5"/>
      <c r="HS12" s="5"/>
      <c r="HT12" s="341"/>
      <c r="HU12" s="354"/>
      <c r="HV12" s="5"/>
      <c r="HW12" s="5"/>
      <c r="HX12" s="5"/>
      <c r="HY12" s="5"/>
      <c r="HZ12" s="5"/>
      <c r="IA12" s="5"/>
      <c r="IB12" s="5"/>
      <c r="IC12" s="5"/>
      <c r="ID12" s="5"/>
      <c r="IE12" s="5"/>
      <c r="IF12" s="5"/>
      <c r="IG12" s="5"/>
      <c r="IH12" s="5"/>
      <c r="II12" s="5"/>
      <c r="IJ12" s="5"/>
      <c r="IK12" s="5"/>
      <c r="IL12" s="5"/>
      <c r="IM12" s="5"/>
      <c r="IN12" s="5"/>
      <c r="IO12" s="5"/>
      <c r="IP12" s="5"/>
      <c r="IQ12" s="5"/>
      <c r="IR12" s="5"/>
      <c r="IS12" s="5"/>
      <c r="IT12" s="5"/>
      <c r="IU12" s="5"/>
      <c r="IV12" s="5"/>
      <c r="IW12" s="5"/>
      <c r="IX12" s="5"/>
      <c r="IY12" s="5"/>
      <c r="IZ12" s="5"/>
      <c r="JA12" s="5"/>
      <c r="JB12" s="5"/>
      <c r="JC12" s="5"/>
      <c r="JD12" s="5"/>
      <c r="JE12" s="5"/>
      <c r="JF12" s="5"/>
      <c r="JG12" s="5"/>
      <c r="JH12" s="5"/>
      <c r="JI12" s="5"/>
      <c r="JJ12" s="5"/>
      <c r="JK12" s="145"/>
      <c r="JL12" s="397"/>
    </row>
    <row r="13" spans="1:272" ht="30">
      <c r="A13" s="8" t="s">
        <v>33</v>
      </c>
      <c r="B13" s="8" t="s">
        <v>14</v>
      </c>
      <c r="C13" s="8">
        <v>1</v>
      </c>
      <c r="D13" s="199">
        <v>290</v>
      </c>
      <c r="E13" s="118" t="s">
        <v>35</v>
      </c>
      <c r="F13" s="118" t="s">
        <v>108</v>
      </c>
      <c r="G13" s="118" t="s">
        <v>34</v>
      </c>
      <c r="H13" s="307" t="s">
        <v>188</v>
      </c>
      <c r="I13" s="354"/>
      <c r="J13" s="5"/>
      <c r="K13" s="5"/>
      <c r="L13" s="5"/>
      <c r="M13" s="5"/>
      <c r="N13" s="5"/>
      <c r="O13" s="5"/>
      <c r="P13" s="5"/>
      <c r="Q13" s="5"/>
      <c r="R13" s="5"/>
      <c r="S13" s="5"/>
      <c r="T13" s="5"/>
      <c r="U13" s="5"/>
      <c r="V13" s="5"/>
      <c r="W13" s="5"/>
      <c r="X13" s="5"/>
      <c r="Y13" s="5"/>
      <c r="Z13" s="5"/>
      <c r="AA13" s="5"/>
      <c r="AB13" s="5"/>
      <c r="AC13" s="8"/>
      <c r="AD13" s="5"/>
      <c r="AE13" s="5"/>
      <c r="AF13" s="5"/>
      <c r="AG13" s="5"/>
      <c r="AH13" s="5"/>
      <c r="AI13" s="5"/>
      <c r="AJ13" s="8"/>
      <c r="AK13" s="5"/>
      <c r="AL13" s="5"/>
      <c r="AM13" s="5"/>
      <c r="AN13" s="5"/>
      <c r="AO13" s="5"/>
      <c r="AP13" s="5"/>
      <c r="AQ13" s="8"/>
      <c r="AR13" s="5"/>
      <c r="AS13" s="5"/>
      <c r="AT13" s="5"/>
      <c r="AU13" s="5"/>
      <c r="AV13" s="5"/>
      <c r="AW13" s="5"/>
      <c r="AX13" s="5"/>
      <c r="AY13" s="8"/>
      <c r="AZ13" s="390"/>
      <c r="BA13" s="354"/>
      <c r="BB13" s="5"/>
      <c r="BC13" s="5"/>
      <c r="BD13" s="5"/>
      <c r="BE13" s="5"/>
      <c r="BF13" s="5"/>
      <c r="BG13" s="5"/>
      <c r="BH13" s="5"/>
      <c r="BI13" s="5"/>
      <c r="BJ13" s="5"/>
      <c r="BK13" s="5"/>
      <c r="BL13" s="5"/>
      <c r="BM13" s="5"/>
      <c r="BN13" s="5"/>
      <c r="BO13" s="5"/>
      <c r="BP13" s="5"/>
      <c r="BQ13" s="5"/>
      <c r="BR13" s="5"/>
      <c r="BS13" s="5"/>
      <c r="BT13" s="5"/>
      <c r="BU13" s="5"/>
      <c r="BV13" s="5"/>
      <c r="BW13" s="5"/>
      <c r="BX13" s="5"/>
      <c r="BY13" s="5"/>
      <c r="BZ13" s="5"/>
      <c r="CA13" s="5"/>
      <c r="CB13" s="5"/>
      <c r="CC13" s="5"/>
      <c r="CD13" s="5"/>
      <c r="CE13" s="5"/>
      <c r="CF13" s="5"/>
      <c r="CG13" s="5"/>
      <c r="CH13" s="5"/>
      <c r="CI13" s="5"/>
      <c r="CJ13" s="5"/>
      <c r="CK13" s="5"/>
      <c r="CL13" s="5"/>
      <c r="CM13" s="5"/>
      <c r="CN13" s="5"/>
      <c r="CO13" s="5"/>
      <c r="CP13" s="5"/>
      <c r="CQ13" s="8"/>
      <c r="CR13" s="390"/>
      <c r="CS13" s="392" t="s">
        <v>291</v>
      </c>
      <c r="CT13" s="51">
        <v>32.17</v>
      </c>
      <c r="CU13" s="51">
        <v>32.17</v>
      </c>
      <c r="CV13" s="51">
        <v>1</v>
      </c>
      <c r="CW13" s="52">
        <v>100</v>
      </c>
      <c r="CX13" s="52">
        <f t="shared" ref="CX13:CX19" si="2">CV13*CW13/100</f>
        <v>1</v>
      </c>
      <c r="CY13" s="139">
        <f>CX13*AUXILIAR!$B$56</f>
        <v>30000000</v>
      </c>
      <c r="CZ13" s="57"/>
      <c r="DA13" s="57"/>
      <c r="DB13" s="57"/>
      <c r="DC13" s="57"/>
      <c r="DD13" s="56"/>
      <c r="DE13" s="56"/>
      <c r="DF13" s="56"/>
      <c r="DG13" s="5"/>
      <c r="DH13" s="5"/>
      <c r="DI13" s="5"/>
      <c r="DJ13" s="5"/>
      <c r="DK13" s="5"/>
      <c r="DL13" s="5"/>
      <c r="DM13" s="5"/>
      <c r="DN13" s="5"/>
      <c r="DO13" s="5"/>
      <c r="DP13" s="5"/>
      <c r="DQ13" s="5"/>
      <c r="DR13" s="5"/>
      <c r="DS13" s="5"/>
      <c r="DT13" s="8"/>
      <c r="DU13" s="5"/>
      <c r="DV13" s="5"/>
      <c r="DW13" s="5"/>
      <c r="DX13" s="5"/>
      <c r="DY13" s="5"/>
      <c r="DZ13" s="5"/>
      <c r="EA13" s="5"/>
      <c r="EB13" s="104" t="s">
        <v>313</v>
      </c>
      <c r="EC13" s="51">
        <v>22.5</v>
      </c>
      <c r="ED13" s="51">
        <v>22.5</v>
      </c>
      <c r="EE13" s="51">
        <v>1</v>
      </c>
      <c r="EF13" s="51">
        <v>100</v>
      </c>
      <c r="EG13" s="52">
        <f t="shared" si="1"/>
        <v>1</v>
      </c>
      <c r="EH13" s="139">
        <f>EG13*AUXILIAR!$B$58</f>
        <v>10000000</v>
      </c>
      <c r="EI13" s="57"/>
      <c r="EJ13" s="380"/>
      <c r="EK13" s="354"/>
      <c r="EL13" s="5"/>
      <c r="EM13" s="5"/>
      <c r="EN13" s="5"/>
      <c r="EO13" s="5"/>
      <c r="EP13" s="5"/>
      <c r="EQ13" s="5"/>
      <c r="ER13" s="5"/>
      <c r="ES13" s="5"/>
      <c r="ET13" s="5"/>
      <c r="EU13" s="5"/>
      <c r="EV13" s="5"/>
      <c r="EW13" s="5"/>
      <c r="EX13" s="5"/>
      <c r="EY13" s="5"/>
      <c r="EZ13" s="5"/>
      <c r="FA13" s="5"/>
      <c r="FB13" s="5"/>
      <c r="FC13" s="5"/>
      <c r="FD13" s="5"/>
      <c r="FE13" s="5"/>
      <c r="FF13" s="5"/>
      <c r="FG13" s="5"/>
      <c r="FH13" s="5"/>
      <c r="FI13" s="5"/>
      <c r="FJ13" s="5"/>
      <c r="FK13" s="5"/>
      <c r="FL13" s="5"/>
      <c r="FM13" s="5"/>
      <c r="FN13" s="5"/>
      <c r="FO13" s="5"/>
      <c r="FP13" s="5"/>
      <c r="FQ13" s="5"/>
      <c r="FR13" s="5"/>
      <c r="FS13" s="5"/>
      <c r="FT13" s="5"/>
      <c r="FU13" s="5"/>
      <c r="FV13" s="5"/>
      <c r="FW13" s="5"/>
      <c r="FX13" s="5"/>
      <c r="FY13" s="5"/>
      <c r="FZ13" s="5"/>
      <c r="GA13" s="5"/>
      <c r="GB13" s="341"/>
      <c r="GC13" s="354"/>
      <c r="GD13" s="5"/>
      <c r="GE13" s="5"/>
      <c r="GF13" s="5"/>
      <c r="GG13" s="5"/>
      <c r="GH13" s="5"/>
      <c r="GI13" s="5"/>
      <c r="GJ13" s="5"/>
      <c r="GK13" s="5"/>
      <c r="GL13" s="5"/>
      <c r="GM13" s="5"/>
      <c r="GN13" s="5"/>
      <c r="GO13" s="5"/>
      <c r="GP13" s="5"/>
      <c r="GQ13" s="5"/>
      <c r="GR13" s="5"/>
      <c r="GS13" s="5"/>
      <c r="GT13" s="5"/>
      <c r="GU13" s="5"/>
      <c r="GV13" s="5"/>
      <c r="GW13" s="5"/>
      <c r="GX13" s="5"/>
      <c r="GY13" s="5"/>
      <c r="GZ13" s="5"/>
      <c r="HA13" s="5"/>
      <c r="HB13" s="5"/>
      <c r="HC13" s="5"/>
      <c r="HD13" s="5"/>
      <c r="HE13" s="5"/>
      <c r="HF13" s="5"/>
      <c r="HG13" s="5"/>
      <c r="HH13" s="5"/>
      <c r="HI13" s="5"/>
      <c r="HJ13" s="5"/>
      <c r="HK13" s="5"/>
      <c r="HL13" s="104" t="s">
        <v>288</v>
      </c>
      <c r="HM13" s="51">
        <v>0.7</v>
      </c>
      <c r="HN13" s="51">
        <v>1.5</v>
      </c>
      <c r="HO13" s="51">
        <f>HN13-HM13</f>
        <v>0.8</v>
      </c>
      <c r="HP13" s="51">
        <v>100</v>
      </c>
      <c r="HQ13" s="52">
        <f t="shared" ref="HQ13:HQ14" si="3">HO13*HP13/100</f>
        <v>0.8</v>
      </c>
      <c r="HR13" s="139">
        <f>HQ13*AUXILIAR!$B$67</f>
        <v>1600000</v>
      </c>
      <c r="HS13" s="56"/>
      <c r="HT13" s="361"/>
      <c r="HU13" s="354"/>
      <c r="HV13" s="5"/>
      <c r="HW13" s="5"/>
      <c r="HX13" s="5"/>
      <c r="HY13" s="5"/>
      <c r="HZ13" s="5"/>
      <c r="IA13" s="5"/>
      <c r="IB13" s="5"/>
      <c r="IC13" s="5"/>
      <c r="ID13" s="5"/>
      <c r="IE13" s="5"/>
      <c r="IF13" s="5"/>
      <c r="IG13" s="5"/>
      <c r="IH13" s="5"/>
      <c r="II13" s="5"/>
      <c r="IJ13" s="5"/>
      <c r="IK13" s="5"/>
      <c r="IL13" s="5"/>
      <c r="IM13" s="5"/>
      <c r="IN13" s="5"/>
      <c r="IO13" s="5"/>
      <c r="IP13" s="5"/>
      <c r="IQ13" s="5"/>
      <c r="IR13" s="5"/>
      <c r="IS13" s="5"/>
      <c r="IT13" s="5"/>
      <c r="IU13" s="5"/>
      <c r="IV13" s="5"/>
      <c r="IW13" s="5"/>
      <c r="IX13" s="5"/>
      <c r="IY13" s="5"/>
      <c r="IZ13" s="5"/>
      <c r="JA13" s="5"/>
      <c r="JB13" s="5"/>
      <c r="JC13" s="5"/>
      <c r="JD13" s="5"/>
      <c r="JE13" s="5"/>
      <c r="JF13" s="5"/>
      <c r="JG13" s="5"/>
      <c r="JH13" s="5"/>
      <c r="JI13" s="5"/>
      <c r="JJ13" s="5"/>
      <c r="JK13" s="145"/>
      <c r="JL13" s="397"/>
    </row>
    <row r="14" spans="1:272" ht="30">
      <c r="A14" s="8" t="s">
        <v>33</v>
      </c>
      <c r="B14" s="8" t="s">
        <v>14</v>
      </c>
      <c r="C14" s="8">
        <v>1</v>
      </c>
      <c r="D14" s="199">
        <v>290</v>
      </c>
      <c r="E14" s="118" t="s">
        <v>35</v>
      </c>
      <c r="F14" s="118" t="s">
        <v>108</v>
      </c>
      <c r="G14" s="118" t="s">
        <v>34</v>
      </c>
      <c r="H14" s="307" t="s">
        <v>188</v>
      </c>
      <c r="I14" s="354"/>
      <c r="J14" s="5"/>
      <c r="K14" s="5"/>
      <c r="L14" s="5"/>
      <c r="M14" s="5"/>
      <c r="N14" s="5"/>
      <c r="O14" s="5"/>
      <c r="P14" s="5"/>
      <c r="Q14" s="5"/>
      <c r="R14" s="5"/>
      <c r="S14" s="5"/>
      <c r="T14" s="5"/>
      <c r="U14" s="5"/>
      <c r="V14" s="5"/>
      <c r="W14" s="5"/>
      <c r="X14" s="5"/>
      <c r="Y14" s="5"/>
      <c r="Z14" s="5"/>
      <c r="AA14" s="5"/>
      <c r="AB14" s="5"/>
      <c r="AC14" s="8"/>
      <c r="AD14" s="5"/>
      <c r="AE14" s="5"/>
      <c r="AF14" s="5"/>
      <c r="AG14" s="5"/>
      <c r="AH14" s="5"/>
      <c r="AI14" s="5"/>
      <c r="AJ14" s="8"/>
      <c r="AK14" s="5"/>
      <c r="AL14" s="5"/>
      <c r="AM14" s="5"/>
      <c r="AN14" s="5"/>
      <c r="AO14" s="5"/>
      <c r="AP14" s="5"/>
      <c r="AQ14" s="8"/>
      <c r="AR14" s="5"/>
      <c r="AS14" s="5"/>
      <c r="AT14" s="5"/>
      <c r="AU14" s="5"/>
      <c r="AV14" s="5"/>
      <c r="AW14" s="5"/>
      <c r="AX14" s="5"/>
      <c r="AY14" s="8"/>
      <c r="AZ14" s="390"/>
      <c r="BA14" s="354"/>
      <c r="BB14" s="5"/>
      <c r="BC14" s="5"/>
      <c r="BD14" s="5"/>
      <c r="BE14" s="5"/>
      <c r="BF14" s="5"/>
      <c r="BG14" s="5"/>
      <c r="BH14" s="5"/>
      <c r="BI14" s="5"/>
      <c r="BJ14" s="5"/>
      <c r="BK14" s="5"/>
      <c r="BL14" s="5"/>
      <c r="BM14" s="5"/>
      <c r="BN14" s="5"/>
      <c r="BO14" s="5"/>
      <c r="BP14" s="5"/>
      <c r="BQ14" s="5"/>
      <c r="BR14" s="5"/>
      <c r="BS14" s="5"/>
      <c r="BT14" s="5"/>
      <c r="BU14" s="5"/>
      <c r="BV14" s="5"/>
      <c r="BW14" s="5"/>
      <c r="BX14" s="5"/>
      <c r="BY14" s="5"/>
      <c r="BZ14" s="5"/>
      <c r="CA14" s="5"/>
      <c r="CB14" s="5"/>
      <c r="CC14" s="5"/>
      <c r="CD14" s="5"/>
      <c r="CE14" s="5"/>
      <c r="CF14" s="5"/>
      <c r="CG14" s="5"/>
      <c r="CH14" s="5"/>
      <c r="CI14" s="5"/>
      <c r="CJ14" s="5"/>
      <c r="CK14" s="5"/>
      <c r="CL14" s="5"/>
      <c r="CM14" s="5"/>
      <c r="CN14" s="5"/>
      <c r="CO14" s="5"/>
      <c r="CP14" s="5"/>
      <c r="CQ14" s="8"/>
      <c r="CR14" s="390"/>
      <c r="CS14" s="392" t="s">
        <v>198</v>
      </c>
      <c r="CT14" s="51">
        <v>62.6</v>
      </c>
      <c r="CU14" s="51">
        <v>62.6</v>
      </c>
      <c r="CV14" s="51">
        <v>1</v>
      </c>
      <c r="CW14" s="52">
        <v>100</v>
      </c>
      <c r="CX14" s="52">
        <f t="shared" si="2"/>
        <v>1</v>
      </c>
      <c r="CY14" s="139">
        <f>CX14*AUXILIAR!$B$56</f>
        <v>30000000</v>
      </c>
      <c r="CZ14" s="57"/>
      <c r="DA14" s="57"/>
      <c r="DB14" s="57"/>
      <c r="DC14" s="57"/>
      <c r="DD14" s="56"/>
      <c r="DE14" s="56"/>
      <c r="DF14" s="56"/>
      <c r="DG14" s="5"/>
      <c r="DH14" s="5"/>
      <c r="DI14" s="5"/>
      <c r="DJ14" s="5"/>
      <c r="DK14" s="5"/>
      <c r="DL14" s="5"/>
      <c r="DM14" s="5"/>
      <c r="DN14" s="5"/>
      <c r="DO14" s="5"/>
      <c r="DP14" s="5"/>
      <c r="DQ14" s="5"/>
      <c r="DR14" s="5"/>
      <c r="DS14" s="5"/>
      <c r="DT14" s="8"/>
      <c r="DU14" s="5"/>
      <c r="DV14" s="5"/>
      <c r="DW14" s="5"/>
      <c r="DX14" s="5"/>
      <c r="DY14" s="5"/>
      <c r="DZ14" s="5"/>
      <c r="EA14" s="5"/>
      <c r="EB14" s="104" t="s">
        <v>314</v>
      </c>
      <c r="EC14" s="51">
        <v>22.5</v>
      </c>
      <c r="ED14" s="51">
        <v>22.5</v>
      </c>
      <c r="EE14" s="51">
        <v>1</v>
      </c>
      <c r="EF14" s="51">
        <v>100</v>
      </c>
      <c r="EG14" s="52">
        <f t="shared" ref="EG14" si="4">EE14*EF14/100</f>
        <v>1</v>
      </c>
      <c r="EH14" s="139">
        <f>EG14*AUXILIAR!$B$58</f>
        <v>10000000</v>
      </c>
      <c r="EI14" s="5"/>
      <c r="EJ14" s="341"/>
      <c r="EK14" s="354"/>
      <c r="EL14" s="5"/>
      <c r="EM14" s="5"/>
      <c r="EN14" s="5"/>
      <c r="EO14" s="5"/>
      <c r="EP14" s="5"/>
      <c r="EQ14" s="5"/>
      <c r="ER14" s="5"/>
      <c r="ES14" s="5"/>
      <c r="ET14" s="5"/>
      <c r="EU14" s="5"/>
      <c r="EV14" s="5"/>
      <c r="EW14" s="5"/>
      <c r="EX14" s="5"/>
      <c r="EY14" s="5"/>
      <c r="EZ14" s="5"/>
      <c r="FA14" s="5"/>
      <c r="FB14" s="5"/>
      <c r="FC14" s="5"/>
      <c r="FD14" s="5"/>
      <c r="FE14" s="5"/>
      <c r="FF14" s="5"/>
      <c r="FG14" s="5"/>
      <c r="FH14" s="5"/>
      <c r="FI14" s="5"/>
      <c r="FJ14" s="5"/>
      <c r="FK14" s="5"/>
      <c r="FL14" s="5"/>
      <c r="FM14" s="5"/>
      <c r="FN14" s="5"/>
      <c r="FO14" s="5"/>
      <c r="FP14" s="5"/>
      <c r="FQ14" s="5"/>
      <c r="FR14" s="5"/>
      <c r="FS14" s="5"/>
      <c r="FT14" s="5"/>
      <c r="FU14" s="5"/>
      <c r="FV14" s="5"/>
      <c r="FW14" s="5"/>
      <c r="FX14" s="5"/>
      <c r="FY14" s="5"/>
      <c r="FZ14" s="5"/>
      <c r="GA14" s="5"/>
      <c r="GB14" s="341"/>
      <c r="GC14" s="354"/>
      <c r="GD14" s="5"/>
      <c r="GE14" s="5"/>
      <c r="GF14" s="5"/>
      <c r="GG14" s="5"/>
      <c r="GH14" s="5"/>
      <c r="GI14" s="5"/>
      <c r="GJ14" s="5"/>
      <c r="GK14" s="5"/>
      <c r="GL14" s="5"/>
      <c r="GM14" s="5"/>
      <c r="GN14" s="5"/>
      <c r="GO14" s="5"/>
      <c r="GP14" s="5"/>
      <c r="GQ14" s="5"/>
      <c r="GR14" s="5"/>
      <c r="GS14" s="5"/>
      <c r="GT14" s="5"/>
      <c r="GU14" s="5"/>
      <c r="GV14" s="5"/>
      <c r="GW14" s="5"/>
      <c r="GX14" s="5"/>
      <c r="GY14" s="5"/>
      <c r="GZ14" s="5"/>
      <c r="HA14" s="5"/>
      <c r="HB14" s="5"/>
      <c r="HC14" s="5"/>
      <c r="HD14" s="5"/>
      <c r="HE14" s="5"/>
      <c r="HF14" s="5"/>
      <c r="HG14" s="5"/>
      <c r="HH14" s="5"/>
      <c r="HI14" s="5"/>
      <c r="HJ14" s="5"/>
      <c r="HK14" s="5"/>
      <c r="HL14" s="104" t="s">
        <v>289</v>
      </c>
      <c r="HM14" s="51">
        <v>1.5</v>
      </c>
      <c r="HN14" s="51">
        <v>74.400000000000006</v>
      </c>
      <c r="HO14" s="51">
        <f>HN14-HM14</f>
        <v>72.900000000000006</v>
      </c>
      <c r="HP14" s="51">
        <v>100</v>
      </c>
      <c r="HQ14" s="52">
        <f t="shared" si="3"/>
        <v>72.900000000000006</v>
      </c>
      <c r="HR14" s="139">
        <f>HQ14*AUXILIAR!$B$67</f>
        <v>145800000</v>
      </c>
      <c r="HS14" s="56"/>
      <c r="HT14" s="361"/>
      <c r="HU14" s="354"/>
      <c r="HV14" s="5"/>
      <c r="HW14" s="5"/>
      <c r="HX14" s="5"/>
      <c r="HY14" s="5"/>
      <c r="HZ14" s="5"/>
      <c r="IA14" s="5"/>
      <c r="IB14" s="5"/>
      <c r="IC14" s="5"/>
      <c r="ID14" s="5"/>
      <c r="IE14" s="5"/>
      <c r="IF14" s="5"/>
      <c r="IG14" s="5"/>
      <c r="IH14" s="5"/>
      <c r="II14" s="5"/>
      <c r="IJ14" s="5"/>
      <c r="IK14" s="5"/>
      <c r="IL14" s="5"/>
      <c r="IM14" s="5"/>
      <c r="IN14" s="5"/>
      <c r="IO14" s="5"/>
      <c r="IP14" s="5"/>
      <c r="IQ14" s="5"/>
      <c r="IR14" s="5"/>
      <c r="IS14" s="5"/>
      <c r="IT14" s="5"/>
      <c r="IU14" s="5"/>
      <c r="IV14" s="5"/>
      <c r="IW14" s="5"/>
      <c r="IX14" s="5"/>
      <c r="IY14" s="5"/>
      <c r="IZ14" s="5"/>
      <c r="JA14" s="5"/>
      <c r="JB14" s="5"/>
      <c r="JC14" s="5"/>
      <c r="JD14" s="5"/>
      <c r="JE14" s="5"/>
      <c r="JF14" s="5"/>
      <c r="JG14" s="5"/>
      <c r="JH14" s="5"/>
      <c r="JI14" s="5"/>
      <c r="JJ14" s="5"/>
      <c r="JK14" s="145"/>
      <c r="JL14" s="397"/>
    </row>
    <row r="15" spans="1:272" ht="30">
      <c r="A15" s="8" t="s">
        <v>33</v>
      </c>
      <c r="B15" s="8" t="s">
        <v>14</v>
      </c>
      <c r="C15" s="8">
        <v>1</v>
      </c>
      <c r="D15" s="199">
        <v>290</v>
      </c>
      <c r="E15" s="118" t="s">
        <v>35</v>
      </c>
      <c r="F15" s="118" t="s">
        <v>108</v>
      </c>
      <c r="G15" s="118" t="s">
        <v>34</v>
      </c>
      <c r="H15" s="307" t="s">
        <v>188</v>
      </c>
      <c r="I15" s="354"/>
      <c r="J15" s="5"/>
      <c r="K15" s="5"/>
      <c r="L15" s="5"/>
      <c r="M15" s="5"/>
      <c r="N15" s="5"/>
      <c r="O15" s="5"/>
      <c r="P15" s="5"/>
      <c r="Q15" s="5"/>
      <c r="R15" s="5"/>
      <c r="S15" s="5"/>
      <c r="T15" s="5"/>
      <c r="U15" s="5"/>
      <c r="V15" s="5"/>
      <c r="W15" s="5"/>
      <c r="X15" s="5"/>
      <c r="Y15" s="5"/>
      <c r="Z15" s="5"/>
      <c r="AA15" s="5"/>
      <c r="AB15" s="5"/>
      <c r="AC15" s="8"/>
      <c r="AD15" s="5"/>
      <c r="AE15" s="5"/>
      <c r="AF15" s="5"/>
      <c r="AG15" s="5"/>
      <c r="AH15" s="5"/>
      <c r="AI15" s="5"/>
      <c r="AJ15" s="8"/>
      <c r="AK15" s="5"/>
      <c r="AL15" s="5"/>
      <c r="AM15" s="5"/>
      <c r="AN15" s="5"/>
      <c r="AO15" s="5"/>
      <c r="AP15" s="5"/>
      <c r="AQ15" s="8"/>
      <c r="AR15" s="5"/>
      <c r="AS15" s="5"/>
      <c r="AT15" s="5"/>
      <c r="AU15" s="5"/>
      <c r="AV15" s="5"/>
      <c r="AW15" s="5"/>
      <c r="AX15" s="5"/>
      <c r="AY15" s="8"/>
      <c r="AZ15" s="390"/>
      <c r="BA15" s="354"/>
      <c r="BB15" s="5"/>
      <c r="BC15" s="5"/>
      <c r="BD15" s="5"/>
      <c r="BE15" s="5"/>
      <c r="BF15" s="5"/>
      <c r="BG15" s="5"/>
      <c r="BH15" s="5"/>
      <c r="BI15" s="5"/>
      <c r="BJ15" s="5"/>
      <c r="BK15" s="5"/>
      <c r="BL15" s="5"/>
      <c r="BM15" s="5"/>
      <c r="BN15" s="5"/>
      <c r="BO15" s="5"/>
      <c r="BP15" s="5"/>
      <c r="BQ15" s="5"/>
      <c r="BR15" s="5"/>
      <c r="BS15" s="5"/>
      <c r="BT15" s="5"/>
      <c r="BU15" s="5"/>
      <c r="BV15" s="5"/>
      <c r="BW15" s="5"/>
      <c r="BX15" s="5"/>
      <c r="BY15" s="5"/>
      <c r="BZ15" s="5"/>
      <c r="CA15" s="5"/>
      <c r="CB15" s="5"/>
      <c r="CC15" s="5"/>
      <c r="CD15" s="5"/>
      <c r="CE15" s="5"/>
      <c r="CF15" s="5"/>
      <c r="CG15" s="5"/>
      <c r="CH15" s="5"/>
      <c r="CI15" s="5"/>
      <c r="CJ15" s="5"/>
      <c r="CK15" s="5"/>
      <c r="CL15" s="5"/>
      <c r="CM15" s="5"/>
      <c r="CN15" s="5"/>
      <c r="CO15" s="5"/>
      <c r="CP15" s="5"/>
      <c r="CQ15" s="8"/>
      <c r="CR15" s="390"/>
      <c r="CS15" s="392" t="s">
        <v>201</v>
      </c>
      <c r="CT15" s="51">
        <v>80.05</v>
      </c>
      <c r="CU15" s="51">
        <v>80.05</v>
      </c>
      <c r="CV15" s="51">
        <v>1</v>
      </c>
      <c r="CW15" s="52">
        <v>100</v>
      </c>
      <c r="CX15" s="52">
        <f t="shared" si="2"/>
        <v>1</v>
      </c>
      <c r="CY15" s="139">
        <f>CX15*AUXILIAR!$B$57</f>
        <v>20000000</v>
      </c>
      <c r="CZ15" s="115"/>
      <c r="DA15" s="57"/>
      <c r="DB15" s="57"/>
      <c r="DC15" s="57"/>
      <c r="DD15" s="56"/>
      <c r="DE15" s="56"/>
      <c r="DF15" s="56"/>
      <c r="DG15" s="5"/>
      <c r="DH15" s="5"/>
      <c r="DI15" s="5"/>
      <c r="DJ15" s="5"/>
      <c r="DK15" s="5"/>
      <c r="DL15" s="5"/>
      <c r="DM15" s="5"/>
      <c r="DN15" s="5"/>
      <c r="DO15" s="5"/>
      <c r="DP15" s="5"/>
      <c r="DQ15" s="5"/>
      <c r="DR15" s="5"/>
      <c r="DS15" s="5"/>
      <c r="DT15" s="8"/>
      <c r="DU15" s="5"/>
      <c r="DV15" s="5"/>
      <c r="DW15" s="5"/>
      <c r="DX15" s="5"/>
      <c r="DY15" s="5"/>
      <c r="DZ15" s="5"/>
      <c r="EA15" s="5"/>
      <c r="EB15" s="104" t="s">
        <v>313</v>
      </c>
      <c r="EC15" s="51">
        <v>67.900000000000006</v>
      </c>
      <c r="ED15" s="51">
        <v>67.900000000000006</v>
      </c>
      <c r="EE15" s="51">
        <v>1</v>
      </c>
      <c r="EF15" s="51">
        <v>100</v>
      </c>
      <c r="EG15" s="52">
        <f>EE15*EF15/100</f>
        <v>1</v>
      </c>
      <c r="EH15" s="139">
        <f>EG15*AUXILIAR!$B$58</f>
        <v>10000000</v>
      </c>
      <c r="EI15" s="5"/>
      <c r="EJ15" s="341"/>
      <c r="EK15" s="354"/>
      <c r="EL15" s="5"/>
      <c r="EM15" s="5"/>
      <c r="EN15" s="5"/>
      <c r="EO15" s="5"/>
      <c r="EP15" s="5"/>
      <c r="EQ15" s="5"/>
      <c r="ER15" s="5"/>
      <c r="ES15" s="5"/>
      <c r="ET15" s="5"/>
      <c r="EU15" s="5"/>
      <c r="EV15" s="5"/>
      <c r="EW15" s="5"/>
      <c r="EX15" s="5"/>
      <c r="EY15" s="5"/>
      <c r="EZ15" s="5"/>
      <c r="FA15" s="5"/>
      <c r="FB15" s="5"/>
      <c r="FC15" s="5"/>
      <c r="FD15" s="5"/>
      <c r="FE15" s="5"/>
      <c r="FF15" s="5"/>
      <c r="FG15" s="5"/>
      <c r="FH15" s="5"/>
      <c r="FI15" s="5"/>
      <c r="FJ15" s="5"/>
      <c r="FK15" s="5"/>
      <c r="FL15" s="5"/>
      <c r="FM15" s="5"/>
      <c r="FN15" s="5"/>
      <c r="FO15" s="5"/>
      <c r="FP15" s="5"/>
      <c r="FQ15" s="5"/>
      <c r="FR15" s="5"/>
      <c r="FS15" s="5"/>
      <c r="FT15" s="5"/>
      <c r="FU15" s="5"/>
      <c r="FV15" s="5"/>
      <c r="FW15" s="5"/>
      <c r="FX15" s="5"/>
      <c r="FY15" s="5"/>
      <c r="FZ15" s="5"/>
      <c r="GA15" s="5"/>
      <c r="GB15" s="341"/>
      <c r="GC15" s="354"/>
      <c r="GD15" s="5"/>
      <c r="GE15" s="5"/>
      <c r="GF15" s="5"/>
      <c r="GG15" s="5"/>
      <c r="GH15" s="5"/>
      <c r="GI15" s="5"/>
      <c r="GJ15" s="5"/>
      <c r="GK15" s="5"/>
      <c r="GL15" s="5"/>
      <c r="GM15" s="5"/>
      <c r="GN15" s="5"/>
      <c r="GO15" s="5"/>
      <c r="GP15" s="5"/>
      <c r="GQ15" s="5"/>
      <c r="GR15" s="5"/>
      <c r="GS15" s="5"/>
      <c r="GT15" s="5"/>
      <c r="GU15" s="5"/>
      <c r="GV15" s="5"/>
      <c r="GW15" s="5"/>
      <c r="GX15" s="5"/>
      <c r="GY15" s="5"/>
      <c r="GZ15" s="5"/>
      <c r="HA15" s="5"/>
      <c r="HB15" s="5"/>
      <c r="HC15" s="5"/>
      <c r="HD15" s="5"/>
      <c r="HE15" s="5"/>
      <c r="HF15" s="5"/>
      <c r="HG15" s="5"/>
      <c r="HH15" s="5"/>
      <c r="HI15" s="5"/>
      <c r="HJ15" s="5"/>
      <c r="HK15" s="5"/>
      <c r="HL15" s="5"/>
      <c r="HM15" s="5"/>
      <c r="HN15" s="5"/>
      <c r="HO15" s="5"/>
      <c r="HP15" s="5"/>
      <c r="HQ15" s="5"/>
      <c r="HR15" s="5"/>
      <c r="HS15" s="8"/>
      <c r="HT15" s="390"/>
      <c r="HU15" s="354"/>
      <c r="HV15" s="5"/>
      <c r="HW15" s="5"/>
      <c r="HX15" s="5"/>
      <c r="HY15" s="5"/>
      <c r="HZ15" s="5"/>
      <c r="IA15" s="5"/>
      <c r="IB15" s="5"/>
      <c r="IC15" s="5"/>
      <c r="ID15" s="5"/>
      <c r="IE15" s="5"/>
      <c r="IF15" s="5"/>
      <c r="IG15" s="5"/>
      <c r="IH15" s="5"/>
      <c r="II15" s="5"/>
      <c r="IJ15" s="5"/>
      <c r="IK15" s="5"/>
      <c r="IL15" s="5"/>
      <c r="IM15" s="5"/>
      <c r="IN15" s="5"/>
      <c r="IO15" s="5"/>
      <c r="IP15" s="5"/>
      <c r="IQ15" s="5"/>
      <c r="IR15" s="5"/>
      <c r="IS15" s="5"/>
      <c r="IT15" s="5"/>
      <c r="IU15" s="5"/>
      <c r="IV15" s="5"/>
      <c r="IW15" s="5"/>
      <c r="IX15" s="5"/>
      <c r="IY15" s="5"/>
      <c r="IZ15" s="5"/>
      <c r="JA15" s="5"/>
      <c r="JB15" s="5"/>
      <c r="JC15" s="5"/>
      <c r="JD15" s="5"/>
      <c r="JE15" s="5"/>
      <c r="JF15" s="5"/>
      <c r="JG15" s="5"/>
      <c r="JH15" s="5"/>
      <c r="JI15" s="5"/>
      <c r="JJ15" s="5"/>
      <c r="JK15" s="145"/>
      <c r="JL15" s="397"/>
    </row>
    <row r="16" spans="1:272" ht="15">
      <c r="A16" s="8" t="s">
        <v>33</v>
      </c>
      <c r="B16" s="8" t="s">
        <v>14</v>
      </c>
      <c r="C16" s="8">
        <v>1</v>
      </c>
      <c r="D16" s="199">
        <v>290</v>
      </c>
      <c r="E16" s="118" t="s">
        <v>35</v>
      </c>
      <c r="F16" s="118" t="s">
        <v>108</v>
      </c>
      <c r="G16" s="118" t="s">
        <v>34</v>
      </c>
      <c r="H16" s="307" t="s">
        <v>188</v>
      </c>
      <c r="I16" s="354"/>
      <c r="J16" s="5"/>
      <c r="K16" s="5"/>
      <c r="L16" s="5"/>
      <c r="M16" s="5"/>
      <c r="N16" s="5"/>
      <c r="O16" s="5"/>
      <c r="P16" s="5"/>
      <c r="Q16" s="5"/>
      <c r="R16" s="5"/>
      <c r="S16" s="5"/>
      <c r="T16" s="5"/>
      <c r="U16" s="5"/>
      <c r="V16" s="5"/>
      <c r="W16" s="5"/>
      <c r="X16" s="5"/>
      <c r="Y16" s="5"/>
      <c r="Z16" s="5"/>
      <c r="AA16" s="5"/>
      <c r="AB16" s="5"/>
      <c r="AC16" s="8"/>
      <c r="AD16" s="5"/>
      <c r="AE16" s="5"/>
      <c r="AF16" s="5"/>
      <c r="AG16" s="5"/>
      <c r="AH16" s="5"/>
      <c r="AI16" s="5"/>
      <c r="AJ16" s="8"/>
      <c r="AK16" s="5"/>
      <c r="AL16" s="5"/>
      <c r="AM16" s="5"/>
      <c r="AN16" s="5"/>
      <c r="AO16" s="5"/>
      <c r="AP16" s="5"/>
      <c r="AQ16" s="8"/>
      <c r="AR16" s="5"/>
      <c r="AS16" s="5"/>
      <c r="AT16" s="5"/>
      <c r="AU16" s="5"/>
      <c r="AV16" s="5"/>
      <c r="AW16" s="5"/>
      <c r="AX16" s="5"/>
      <c r="AY16" s="8"/>
      <c r="AZ16" s="390"/>
      <c r="BA16" s="354"/>
      <c r="BB16" s="5"/>
      <c r="BC16" s="5"/>
      <c r="BD16" s="5"/>
      <c r="BE16" s="5"/>
      <c r="BF16" s="5"/>
      <c r="BG16" s="5"/>
      <c r="BH16" s="5"/>
      <c r="BI16" s="5"/>
      <c r="BJ16" s="5"/>
      <c r="BK16" s="5"/>
      <c r="BL16" s="5"/>
      <c r="BM16" s="5"/>
      <c r="BN16" s="5"/>
      <c r="BO16" s="5"/>
      <c r="BP16" s="5"/>
      <c r="BQ16" s="5"/>
      <c r="BR16" s="5"/>
      <c r="BS16" s="5"/>
      <c r="BT16" s="5"/>
      <c r="BU16" s="5"/>
      <c r="BV16" s="5"/>
      <c r="BW16" s="5"/>
      <c r="BX16" s="5"/>
      <c r="BY16" s="5"/>
      <c r="BZ16" s="5"/>
      <c r="CA16" s="5"/>
      <c r="CB16" s="5"/>
      <c r="CC16" s="5"/>
      <c r="CD16" s="5"/>
      <c r="CE16" s="5"/>
      <c r="CF16" s="5"/>
      <c r="CG16" s="5"/>
      <c r="CH16" s="5"/>
      <c r="CI16" s="5"/>
      <c r="CJ16" s="5"/>
      <c r="CK16" s="5"/>
      <c r="CL16" s="5"/>
      <c r="CM16" s="5"/>
      <c r="CN16" s="5"/>
      <c r="CO16" s="5"/>
      <c r="CP16" s="5"/>
      <c r="CQ16" s="8"/>
      <c r="CR16" s="390"/>
      <c r="CS16" s="417" t="s">
        <v>204</v>
      </c>
      <c r="CT16" s="73">
        <v>80.08</v>
      </c>
      <c r="CU16" s="73">
        <v>80.08</v>
      </c>
      <c r="CV16" s="73">
        <v>1</v>
      </c>
      <c r="CW16" s="73">
        <v>100</v>
      </c>
      <c r="CX16" s="52">
        <f t="shared" si="2"/>
        <v>1</v>
      </c>
      <c r="CY16" s="139">
        <f>CX16*AUXILIAR!$B$58</f>
        <v>10000000</v>
      </c>
      <c r="CZ16" s="115"/>
      <c r="DA16" s="57"/>
      <c r="DB16" s="57"/>
      <c r="DC16" s="57"/>
      <c r="DD16" s="56"/>
      <c r="DE16" s="56"/>
      <c r="DF16" s="56"/>
      <c r="DG16" s="5"/>
      <c r="DH16" s="5"/>
      <c r="DI16" s="5"/>
      <c r="DJ16" s="5"/>
      <c r="DK16" s="5"/>
      <c r="DL16" s="5"/>
      <c r="DM16" s="5"/>
      <c r="DN16" s="5"/>
      <c r="DO16" s="5"/>
      <c r="DP16" s="5"/>
      <c r="DQ16" s="5"/>
      <c r="DR16" s="5"/>
      <c r="DS16" s="5"/>
      <c r="DT16" s="8"/>
      <c r="DU16" s="5"/>
      <c r="DV16" s="5"/>
      <c r="DW16" s="5"/>
      <c r="DX16" s="5"/>
      <c r="DY16" s="5"/>
      <c r="DZ16" s="5"/>
      <c r="EA16" s="5"/>
      <c r="EB16" s="115"/>
      <c r="EC16" s="57"/>
      <c r="ED16" s="57"/>
      <c r="EE16" s="57"/>
      <c r="EF16" s="57"/>
      <c r="EG16" s="56"/>
      <c r="EH16" s="56"/>
      <c r="EI16" s="5"/>
      <c r="EJ16" s="341"/>
      <c r="EK16" s="354"/>
      <c r="EL16" s="5"/>
      <c r="EM16" s="5"/>
      <c r="EN16" s="5"/>
      <c r="EO16" s="5"/>
      <c r="EP16" s="5"/>
      <c r="EQ16" s="5"/>
      <c r="ER16" s="5"/>
      <c r="ES16" s="5"/>
      <c r="ET16" s="5"/>
      <c r="EU16" s="5"/>
      <c r="EV16" s="5"/>
      <c r="EW16" s="5"/>
      <c r="EX16" s="5"/>
      <c r="EY16" s="5"/>
      <c r="EZ16" s="5"/>
      <c r="FA16" s="5"/>
      <c r="FB16" s="5"/>
      <c r="FC16" s="5"/>
      <c r="FD16" s="5"/>
      <c r="FE16" s="5"/>
      <c r="FF16" s="5"/>
      <c r="FG16" s="5"/>
      <c r="FH16" s="5"/>
      <c r="FI16" s="5"/>
      <c r="FJ16" s="5"/>
      <c r="FK16" s="5"/>
      <c r="FL16" s="5"/>
      <c r="FM16" s="5"/>
      <c r="FN16" s="5"/>
      <c r="FO16" s="5"/>
      <c r="FP16" s="5"/>
      <c r="FQ16" s="5"/>
      <c r="FR16" s="5"/>
      <c r="FS16" s="5"/>
      <c r="FT16" s="5"/>
      <c r="FU16" s="5"/>
      <c r="FV16" s="5"/>
      <c r="FW16" s="5"/>
      <c r="FX16" s="5"/>
      <c r="FY16" s="5"/>
      <c r="FZ16" s="5"/>
      <c r="GA16" s="5"/>
      <c r="GB16" s="341"/>
      <c r="GC16" s="354"/>
      <c r="GD16" s="5"/>
      <c r="GE16" s="5"/>
      <c r="GF16" s="5"/>
      <c r="GG16" s="5"/>
      <c r="GH16" s="5"/>
      <c r="GI16" s="5"/>
      <c r="GJ16" s="5"/>
      <c r="GK16" s="5"/>
      <c r="GL16" s="5"/>
      <c r="GM16" s="5"/>
      <c r="GN16" s="5"/>
      <c r="GO16" s="5"/>
      <c r="GP16" s="5"/>
      <c r="GQ16" s="5"/>
      <c r="GR16" s="5"/>
      <c r="GS16" s="5"/>
      <c r="GT16" s="5"/>
      <c r="GU16" s="5"/>
      <c r="GV16" s="5"/>
      <c r="GW16" s="5"/>
      <c r="GX16" s="5"/>
      <c r="GY16" s="5"/>
      <c r="GZ16" s="5"/>
      <c r="HA16" s="5"/>
      <c r="HB16" s="5"/>
      <c r="HC16" s="5"/>
      <c r="HD16" s="5"/>
      <c r="HE16" s="5"/>
      <c r="HF16" s="5"/>
      <c r="HG16" s="5"/>
      <c r="HH16" s="5"/>
      <c r="HI16" s="5"/>
      <c r="HJ16" s="5"/>
      <c r="HK16" s="5"/>
      <c r="HL16" s="5"/>
      <c r="HM16" s="5"/>
      <c r="HN16" s="5"/>
      <c r="HO16" s="5"/>
      <c r="HP16" s="5"/>
      <c r="HQ16" s="5"/>
      <c r="HR16" s="5"/>
      <c r="HS16" s="8"/>
      <c r="HT16" s="390"/>
      <c r="HU16" s="354"/>
      <c r="HV16" s="5"/>
      <c r="HW16" s="5"/>
      <c r="HX16" s="5"/>
      <c r="HY16" s="5"/>
      <c r="HZ16" s="5"/>
      <c r="IA16" s="5"/>
      <c r="IB16" s="5"/>
      <c r="IC16" s="5"/>
      <c r="ID16" s="5"/>
      <c r="IE16" s="5"/>
      <c r="IF16" s="5"/>
      <c r="IG16" s="5"/>
      <c r="IH16" s="5"/>
      <c r="II16" s="5"/>
      <c r="IJ16" s="5"/>
      <c r="IK16" s="5"/>
      <c r="IL16" s="5"/>
      <c r="IM16" s="5"/>
      <c r="IN16" s="5"/>
      <c r="IO16" s="5"/>
      <c r="IP16" s="5"/>
      <c r="IQ16" s="5"/>
      <c r="IR16" s="5"/>
      <c r="IS16" s="5"/>
      <c r="IT16" s="5"/>
      <c r="IU16" s="5"/>
      <c r="IV16" s="5"/>
      <c r="IW16" s="5"/>
      <c r="IX16" s="5"/>
      <c r="IY16" s="5"/>
      <c r="IZ16" s="5"/>
      <c r="JA16" s="5"/>
      <c r="JB16" s="5"/>
      <c r="JC16" s="5"/>
      <c r="JD16" s="5"/>
      <c r="JE16" s="5"/>
      <c r="JF16" s="5"/>
      <c r="JG16" s="5"/>
      <c r="JH16" s="5"/>
      <c r="JI16" s="5"/>
      <c r="JJ16" s="5"/>
      <c r="JK16" s="145"/>
      <c r="JL16" s="397"/>
    </row>
    <row r="17" spans="1:272" ht="15">
      <c r="A17" s="8" t="s">
        <v>33</v>
      </c>
      <c r="B17" s="8" t="s">
        <v>14</v>
      </c>
      <c r="C17" s="8">
        <v>1</v>
      </c>
      <c r="D17" s="199">
        <v>290</v>
      </c>
      <c r="E17" s="118" t="s">
        <v>35</v>
      </c>
      <c r="F17" s="118" t="s">
        <v>108</v>
      </c>
      <c r="G17" s="118" t="s">
        <v>34</v>
      </c>
      <c r="H17" s="307" t="s">
        <v>188</v>
      </c>
      <c r="I17" s="354"/>
      <c r="J17" s="5"/>
      <c r="K17" s="5"/>
      <c r="L17" s="5"/>
      <c r="M17" s="5"/>
      <c r="N17" s="5"/>
      <c r="O17" s="5"/>
      <c r="P17" s="5"/>
      <c r="Q17" s="5"/>
      <c r="R17" s="5"/>
      <c r="S17" s="5"/>
      <c r="T17" s="5"/>
      <c r="U17" s="5"/>
      <c r="V17" s="5"/>
      <c r="W17" s="5"/>
      <c r="X17" s="5"/>
      <c r="Y17" s="5"/>
      <c r="Z17" s="5"/>
      <c r="AA17" s="5"/>
      <c r="AB17" s="5"/>
      <c r="AC17" s="8"/>
      <c r="AD17" s="5"/>
      <c r="AE17" s="5"/>
      <c r="AF17" s="5"/>
      <c r="AG17" s="5"/>
      <c r="AH17" s="5"/>
      <c r="AI17" s="5"/>
      <c r="AJ17" s="8"/>
      <c r="AK17" s="5"/>
      <c r="AL17" s="5"/>
      <c r="AM17" s="5"/>
      <c r="AN17" s="5"/>
      <c r="AO17" s="5"/>
      <c r="AP17" s="5"/>
      <c r="AQ17" s="8"/>
      <c r="AR17" s="5"/>
      <c r="AS17" s="5"/>
      <c r="AT17" s="5"/>
      <c r="AU17" s="5"/>
      <c r="AV17" s="5"/>
      <c r="AW17" s="5"/>
      <c r="AX17" s="5"/>
      <c r="AY17" s="8"/>
      <c r="AZ17" s="390"/>
      <c r="BA17" s="354"/>
      <c r="BB17" s="5"/>
      <c r="BC17" s="5"/>
      <c r="BD17" s="5"/>
      <c r="BE17" s="5"/>
      <c r="BF17" s="5"/>
      <c r="BG17" s="5"/>
      <c r="BH17" s="5"/>
      <c r="BI17" s="5"/>
      <c r="BJ17" s="5"/>
      <c r="BK17" s="5"/>
      <c r="BL17" s="5"/>
      <c r="BM17" s="5"/>
      <c r="BN17" s="5"/>
      <c r="BO17" s="5"/>
      <c r="BP17" s="5"/>
      <c r="BQ17" s="5"/>
      <c r="BR17" s="5"/>
      <c r="BS17" s="5"/>
      <c r="BT17" s="5"/>
      <c r="BU17" s="5"/>
      <c r="BV17" s="5"/>
      <c r="BW17" s="5"/>
      <c r="BX17" s="5"/>
      <c r="BY17" s="5"/>
      <c r="BZ17" s="5"/>
      <c r="CA17" s="5"/>
      <c r="CB17" s="5"/>
      <c r="CC17" s="5"/>
      <c r="CD17" s="5"/>
      <c r="CE17" s="5"/>
      <c r="CF17" s="5"/>
      <c r="CG17" s="5"/>
      <c r="CH17" s="5"/>
      <c r="CI17" s="5"/>
      <c r="CJ17" s="5"/>
      <c r="CK17" s="5"/>
      <c r="CL17" s="5"/>
      <c r="CM17" s="5"/>
      <c r="CN17" s="5"/>
      <c r="CO17" s="5"/>
      <c r="CP17" s="5"/>
      <c r="CQ17" s="8"/>
      <c r="CR17" s="390"/>
      <c r="CS17" s="417" t="s">
        <v>205</v>
      </c>
      <c r="CT17" s="73">
        <v>81.099999999999994</v>
      </c>
      <c r="CU17" s="73">
        <v>81.099999999999994</v>
      </c>
      <c r="CV17" s="73">
        <v>1</v>
      </c>
      <c r="CW17" s="73">
        <v>100</v>
      </c>
      <c r="CX17" s="52">
        <f t="shared" si="2"/>
        <v>1</v>
      </c>
      <c r="CY17" s="139">
        <f>CX17*AUXILIAR!$B$61</f>
        <v>20000000</v>
      </c>
      <c r="CZ17" s="115"/>
      <c r="DA17" s="57"/>
      <c r="DB17" s="57"/>
      <c r="DC17" s="57"/>
      <c r="DD17" s="56"/>
      <c r="DE17" s="56"/>
      <c r="DF17" s="56"/>
      <c r="DG17" s="5"/>
      <c r="DH17" s="5"/>
      <c r="DI17" s="5"/>
      <c r="DJ17" s="5"/>
      <c r="DK17" s="5"/>
      <c r="DL17" s="5"/>
      <c r="DM17" s="5"/>
      <c r="DN17" s="5"/>
      <c r="DO17" s="5"/>
      <c r="DP17" s="5"/>
      <c r="DQ17" s="5"/>
      <c r="DR17" s="5"/>
      <c r="DS17" s="5"/>
      <c r="DT17" s="8"/>
      <c r="DU17" s="5"/>
      <c r="DV17" s="5"/>
      <c r="DW17" s="5"/>
      <c r="DX17" s="5"/>
      <c r="DY17" s="5"/>
      <c r="DZ17" s="5"/>
      <c r="EA17" s="5"/>
      <c r="EB17" s="115"/>
      <c r="EC17" s="57"/>
      <c r="ED17" s="57"/>
      <c r="EE17" s="57"/>
      <c r="EF17" s="57"/>
      <c r="EG17" s="56"/>
      <c r="EH17" s="56"/>
      <c r="EI17" s="5"/>
      <c r="EJ17" s="341"/>
      <c r="EK17" s="354"/>
      <c r="EL17" s="5"/>
      <c r="EM17" s="5"/>
      <c r="EN17" s="5"/>
      <c r="EO17" s="5"/>
      <c r="EP17" s="5"/>
      <c r="EQ17" s="5"/>
      <c r="ER17" s="5"/>
      <c r="ES17" s="5"/>
      <c r="ET17" s="5"/>
      <c r="EU17" s="5"/>
      <c r="EV17" s="5"/>
      <c r="EW17" s="5"/>
      <c r="EX17" s="5"/>
      <c r="EY17" s="5"/>
      <c r="EZ17" s="5"/>
      <c r="FA17" s="5"/>
      <c r="FB17" s="5"/>
      <c r="FC17" s="5"/>
      <c r="FD17" s="5"/>
      <c r="FE17" s="5"/>
      <c r="FF17" s="5"/>
      <c r="FG17" s="5"/>
      <c r="FH17" s="5"/>
      <c r="FI17" s="5"/>
      <c r="FJ17" s="5"/>
      <c r="FK17" s="5"/>
      <c r="FL17" s="5"/>
      <c r="FM17" s="5"/>
      <c r="FN17" s="5"/>
      <c r="FO17" s="5"/>
      <c r="FP17" s="5"/>
      <c r="FQ17" s="5"/>
      <c r="FR17" s="5"/>
      <c r="FS17" s="5"/>
      <c r="FT17" s="5"/>
      <c r="FU17" s="5"/>
      <c r="FV17" s="5"/>
      <c r="FW17" s="5"/>
      <c r="FX17" s="5"/>
      <c r="FY17" s="5"/>
      <c r="FZ17" s="5"/>
      <c r="GA17" s="5"/>
      <c r="GB17" s="341"/>
      <c r="GC17" s="354"/>
      <c r="GD17" s="5"/>
      <c r="GE17" s="5"/>
      <c r="GF17" s="5"/>
      <c r="GG17" s="5"/>
      <c r="GH17" s="5"/>
      <c r="GI17" s="5"/>
      <c r="GJ17" s="5"/>
      <c r="GK17" s="5"/>
      <c r="GL17" s="5"/>
      <c r="GM17" s="5"/>
      <c r="GN17" s="5"/>
      <c r="GO17" s="5"/>
      <c r="GP17" s="5"/>
      <c r="GQ17" s="5"/>
      <c r="GR17" s="5"/>
      <c r="GS17" s="5"/>
      <c r="GT17" s="5"/>
      <c r="GU17" s="5"/>
      <c r="GV17" s="5"/>
      <c r="GW17" s="5"/>
      <c r="GX17" s="5"/>
      <c r="GY17" s="5"/>
      <c r="GZ17" s="5"/>
      <c r="HA17" s="5"/>
      <c r="HB17" s="5"/>
      <c r="HC17" s="5"/>
      <c r="HD17" s="5"/>
      <c r="HE17" s="5"/>
      <c r="HF17" s="5"/>
      <c r="HG17" s="5"/>
      <c r="HH17" s="5"/>
      <c r="HI17" s="5"/>
      <c r="HJ17" s="5"/>
      <c r="HK17" s="5"/>
      <c r="HL17" s="5"/>
      <c r="HM17" s="5"/>
      <c r="HN17" s="5"/>
      <c r="HO17" s="5"/>
      <c r="HP17" s="5"/>
      <c r="HQ17" s="5"/>
      <c r="HR17" s="5"/>
      <c r="HS17" s="8"/>
      <c r="HT17" s="390"/>
      <c r="HU17" s="354"/>
      <c r="HV17" s="5"/>
      <c r="HW17" s="5"/>
      <c r="HX17" s="5"/>
      <c r="HY17" s="5"/>
      <c r="HZ17" s="5"/>
      <c r="IA17" s="5"/>
      <c r="IB17" s="5"/>
      <c r="IC17" s="5"/>
      <c r="ID17" s="5"/>
      <c r="IE17" s="5"/>
      <c r="IF17" s="5"/>
      <c r="IG17" s="5"/>
      <c r="IH17" s="5"/>
      <c r="II17" s="5"/>
      <c r="IJ17" s="5"/>
      <c r="IK17" s="5"/>
      <c r="IL17" s="5"/>
      <c r="IM17" s="5"/>
      <c r="IN17" s="5"/>
      <c r="IO17" s="5"/>
      <c r="IP17" s="5"/>
      <c r="IQ17" s="5"/>
      <c r="IR17" s="5"/>
      <c r="IS17" s="5"/>
      <c r="IT17" s="5"/>
      <c r="IU17" s="5"/>
      <c r="IV17" s="5"/>
      <c r="IW17" s="5"/>
      <c r="IX17" s="5"/>
      <c r="IY17" s="5"/>
      <c r="IZ17" s="5"/>
      <c r="JA17" s="5"/>
      <c r="JB17" s="5"/>
      <c r="JC17" s="5"/>
      <c r="JD17" s="5"/>
      <c r="JE17" s="5"/>
      <c r="JF17" s="5"/>
      <c r="JG17" s="5"/>
      <c r="JH17" s="5"/>
      <c r="JI17" s="5"/>
      <c r="JJ17" s="5"/>
      <c r="JK17" s="145"/>
      <c r="JL17" s="397"/>
    </row>
    <row r="18" spans="1:272" ht="30">
      <c r="A18" s="8" t="s">
        <v>33</v>
      </c>
      <c r="B18" s="8" t="s">
        <v>14</v>
      </c>
      <c r="C18" s="8">
        <v>1</v>
      </c>
      <c r="D18" s="199">
        <v>290</v>
      </c>
      <c r="E18" s="118" t="s">
        <v>35</v>
      </c>
      <c r="F18" s="118" t="s">
        <v>108</v>
      </c>
      <c r="G18" s="118" t="s">
        <v>34</v>
      </c>
      <c r="H18" s="307" t="s">
        <v>188</v>
      </c>
      <c r="I18" s="354"/>
      <c r="J18" s="5"/>
      <c r="K18" s="5"/>
      <c r="L18" s="5"/>
      <c r="M18" s="5"/>
      <c r="N18" s="5"/>
      <c r="O18" s="5"/>
      <c r="P18" s="5"/>
      <c r="Q18" s="5"/>
      <c r="R18" s="5"/>
      <c r="S18" s="5"/>
      <c r="T18" s="5"/>
      <c r="U18" s="5"/>
      <c r="V18" s="5"/>
      <c r="W18" s="5"/>
      <c r="X18" s="5"/>
      <c r="Y18" s="5"/>
      <c r="Z18" s="5"/>
      <c r="AA18" s="5"/>
      <c r="AB18" s="5"/>
      <c r="AC18" s="8"/>
      <c r="AD18" s="5"/>
      <c r="AE18" s="5"/>
      <c r="AF18" s="5"/>
      <c r="AG18" s="5"/>
      <c r="AH18" s="5"/>
      <c r="AI18" s="5"/>
      <c r="AJ18" s="8"/>
      <c r="AK18" s="5"/>
      <c r="AL18" s="5"/>
      <c r="AM18" s="5"/>
      <c r="AN18" s="5"/>
      <c r="AO18" s="5"/>
      <c r="AP18" s="5"/>
      <c r="AQ18" s="8"/>
      <c r="AR18" s="5"/>
      <c r="AS18" s="5"/>
      <c r="AT18" s="5"/>
      <c r="AU18" s="5"/>
      <c r="AV18" s="5"/>
      <c r="AW18" s="5"/>
      <c r="AX18" s="5"/>
      <c r="AY18" s="8"/>
      <c r="AZ18" s="390"/>
      <c r="BA18" s="354"/>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8"/>
      <c r="CR18" s="390"/>
      <c r="CS18" s="392" t="s">
        <v>199</v>
      </c>
      <c r="CT18" s="51">
        <v>83.59</v>
      </c>
      <c r="CU18" s="51">
        <v>83.59</v>
      </c>
      <c r="CV18" s="51">
        <v>1</v>
      </c>
      <c r="CW18" s="52">
        <v>100</v>
      </c>
      <c r="CX18" s="52">
        <f t="shared" si="2"/>
        <v>1</v>
      </c>
      <c r="CY18" s="139">
        <f>CX18*AUXILIAR!$B$57</f>
        <v>20000000</v>
      </c>
      <c r="CZ18" s="57"/>
      <c r="DA18" s="57"/>
      <c r="DB18" s="57"/>
      <c r="DC18" s="57"/>
      <c r="DD18" s="56"/>
      <c r="DE18" s="56"/>
      <c r="DF18" s="56"/>
      <c r="DG18" s="5"/>
      <c r="DH18" s="5"/>
      <c r="DI18" s="5"/>
      <c r="DJ18" s="5"/>
      <c r="DK18" s="5"/>
      <c r="DL18" s="5"/>
      <c r="DM18" s="5"/>
      <c r="DN18" s="5"/>
      <c r="DO18" s="5"/>
      <c r="DP18" s="5"/>
      <c r="DQ18" s="5"/>
      <c r="DR18" s="5"/>
      <c r="DS18" s="5"/>
      <c r="DT18" s="8"/>
      <c r="DU18" s="5"/>
      <c r="DV18" s="5"/>
      <c r="DW18" s="5"/>
      <c r="DX18" s="5"/>
      <c r="DY18" s="5"/>
      <c r="DZ18" s="5"/>
      <c r="EA18" s="5"/>
      <c r="EB18" s="104" t="s">
        <v>314</v>
      </c>
      <c r="EC18" s="51">
        <v>67.900000000000006</v>
      </c>
      <c r="ED18" s="51">
        <v>67.900000000000006</v>
      </c>
      <c r="EE18" s="51">
        <v>1</v>
      </c>
      <c r="EF18" s="51">
        <v>100</v>
      </c>
      <c r="EG18" s="52">
        <f>EE18*EF18/100</f>
        <v>1</v>
      </c>
      <c r="EH18" s="139">
        <f>EG18*AUXILIAR!$B$58</f>
        <v>10000000</v>
      </c>
      <c r="EI18" s="5"/>
      <c r="EJ18" s="341"/>
      <c r="EK18" s="354"/>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341"/>
      <c r="GC18" s="354"/>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8"/>
      <c r="HT18" s="390"/>
      <c r="HU18" s="354"/>
      <c r="HV18" s="5"/>
      <c r="HW18" s="5"/>
      <c r="HX18" s="5"/>
      <c r="HY18" s="5"/>
      <c r="HZ18" s="5"/>
      <c r="IA18" s="5"/>
      <c r="IB18" s="5"/>
      <c r="IC18" s="5"/>
      <c r="ID18" s="5"/>
      <c r="IE18" s="5"/>
      <c r="IF18" s="5"/>
      <c r="IG18" s="5"/>
      <c r="IH18" s="5"/>
      <c r="II18" s="5"/>
      <c r="IJ18" s="5"/>
      <c r="IK18" s="5"/>
      <c r="IL18" s="5"/>
      <c r="IM18" s="5"/>
      <c r="IN18" s="5"/>
      <c r="IO18" s="5"/>
      <c r="IP18" s="5"/>
      <c r="IQ18" s="5"/>
      <c r="IR18" s="5"/>
      <c r="IS18" s="5"/>
      <c r="IT18" s="5"/>
      <c r="IU18" s="5"/>
      <c r="IV18" s="5"/>
      <c r="IW18" s="5"/>
      <c r="IX18" s="5"/>
      <c r="IY18" s="5"/>
      <c r="IZ18" s="5"/>
      <c r="JA18" s="5"/>
      <c r="JB18" s="5"/>
      <c r="JC18" s="5"/>
      <c r="JD18" s="5"/>
      <c r="JE18" s="5"/>
      <c r="JF18" s="5"/>
      <c r="JG18" s="5"/>
      <c r="JH18" s="5"/>
      <c r="JI18" s="5"/>
      <c r="JJ18" s="5"/>
      <c r="JK18" s="145"/>
      <c r="JL18" s="397"/>
    </row>
    <row r="19" spans="1:272" ht="15">
      <c r="A19" s="8" t="s">
        <v>33</v>
      </c>
      <c r="B19" s="8" t="s">
        <v>14</v>
      </c>
      <c r="C19" s="8">
        <v>1</v>
      </c>
      <c r="D19" s="199">
        <v>290</v>
      </c>
      <c r="E19" s="118" t="s">
        <v>35</v>
      </c>
      <c r="F19" s="118" t="s">
        <v>108</v>
      </c>
      <c r="G19" s="118" t="s">
        <v>34</v>
      </c>
      <c r="H19" s="307" t="s">
        <v>188</v>
      </c>
      <c r="I19" s="354"/>
      <c r="J19" s="5"/>
      <c r="K19" s="5"/>
      <c r="L19" s="5"/>
      <c r="M19" s="5"/>
      <c r="N19" s="5"/>
      <c r="O19" s="5"/>
      <c r="P19" s="5"/>
      <c r="Q19" s="5"/>
      <c r="R19" s="5"/>
      <c r="S19" s="5"/>
      <c r="T19" s="5"/>
      <c r="U19" s="5"/>
      <c r="V19" s="5"/>
      <c r="W19" s="5"/>
      <c r="X19" s="5"/>
      <c r="Y19" s="5"/>
      <c r="Z19" s="5"/>
      <c r="AA19" s="5"/>
      <c r="AB19" s="5"/>
      <c r="AC19" s="8"/>
      <c r="AD19" s="5"/>
      <c r="AE19" s="5"/>
      <c r="AF19" s="5"/>
      <c r="AG19" s="5"/>
      <c r="AH19" s="5"/>
      <c r="AI19" s="5"/>
      <c r="AJ19" s="8"/>
      <c r="AK19" s="5"/>
      <c r="AL19" s="5"/>
      <c r="AM19" s="5"/>
      <c r="AN19" s="5"/>
      <c r="AO19" s="5"/>
      <c r="AP19" s="5"/>
      <c r="AQ19" s="8"/>
      <c r="AR19" s="5"/>
      <c r="AS19" s="5"/>
      <c r="AT19" s="5"/>
      <c r="AU19" s="5"/>
      <c r="AV19" s="5"/>
      <c r="AW19" s="5"/>
      <c r="AX19" s="5"/>
      <c r="AY19" s="8"/>
      <c r="AZ19" s="390"/>
      <c r="BA19" s="354"/>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8"/>
      <c r="CR19" s="390"/>
      <c r="CS19" s="419" t="s">
        <v>204</v>
      </c>
      <c r="CT19" s="100">
        <v>83.65</v>
      </c>
      <c r="CU19" s="100">
        <v>83.65</v>
      </c>
      <c r="CV19" s="100">
        <v>1</v>
      </c>
      <c r="CW19" s="100">
        <v>100</v>
      </c>
      <c r="CX19" s="62">
        <f t="shared" si="2"/>
        <v>1</v>
      </c>
      <c r="CY19" s="139">
        <f>CX19*AUXILIAR!$B$58</f>
        <v>10000000</v>
      </c>
      <c r="CZ19" s="57"/>
      <c r="DA19" s="57"/>
      <c r="DB19" s="57"/>
      <c r="DC19" s="57"/>
      <c r="DD19" s="56"/>
      <c r="DE19" s="56"/>
      <c r="DF19" s="56"/>
      <c r="DG19" s="5"/>
      <c r="DH19" s="5"/>
      <c r="DI19" s="5"/>
      <c r="DJ19" s="5"/>
      <c r="DK19" s="5"/>
      <c r="DL19" s="5"/>
      <c r="DM19" s="5"/>
      <c r="DN19" s="5"/>
      <c r="DO19" s="5"/>
      <c r="DP19" s="5"/>
      <c r="DQ19" s="5"/>
      <c r="DR19" s="5"/>
      <c r="DS19" s="5"/>
      <c r="DT19" s="8"/>
      <c r="DU19" s="5"/>
      <c r="DV19" s="5"/>
      <c r="DW19" s="5"/>
      <c r="DX19" s="5"/>
      <c r="DY19" s="5"/>
      <c r="DZ19" s="5"/>
      <c r="EA19" s="5"/>
      <c r="EB19" s="104" t="s">
        <v>313</v>
      </c>
      <c r="EC19" s="51">
        <v>71.900000000000006</v>
      </c>
      <c r="ED19" s="51">
        <v>71.900000000000006</v>
      </c>
      <c r="EE19" s="51">
        <v>1</v>
      </c>
      <c r="EF19" s="51">
        <v>100</v>
      </c>
      <c r="EG19" s="52">
        <f>EE19*EF19/100</f>
        <v>1</v>
      </c>
      <c r="EH19" s="139">
        <f>EG19*AUXILIAR!$B$58</f>
        <v>10000000</v>
      </c>
      <c r="EI19" s="5"/>
      <c r="EJ19" s="341"/>
      <c r="EK19" s="354"/>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341"/>
      <c r="GC19" s="354"/>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8"/>
      <c r="HT19" s="390"/>
      <c r="HU19" s="354"/>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145"/>
      <c r="JL19" s="397"/>
    </row>
    <row r="20" spans="1:272" ht="15">
      <c r="A20" s="8" t="s">
        <v>33</v>
      </c>
      <c r="B20" s="8" t="s">
        <v>14</v>
      </c>
      <c r="C20" s="8">
        <v>1</v>
      </c>
      <c r="D20" s="199">
        <v>290</v>
      </c>
      <c r="E20" s="118" t="s">
        <v>35</v>
      </c>
      <c r="F20" s="118" t="s">
        <v>108</v>
      </c>
      <c r="G20" s="118" t="s">
        <v>34</v>
      </c>
      <c r="H20" s="307" t="s">
        <v>188</v>
      </c>
      <c r="I20" s="354"/>
      <c r="J20" s="5"/>
      <c r="K20" s="5"/>
      <c r="L20" s="5"/>
      <c r="M20" s="5"/>
      <c r="N20" s="5"/>
      <c r="O20" s="5"/>
      <c r="P20" s="5"/>
      <c r="Q20" s="5"/>
      <c r="R20" s="5"/>
      <c r="S20" s="5"/>
      <c r="T20" s="5"/>
      <c r="U20" s="5"/>
      <c r="V20" s="5"/>
      <c r="W20" s="5"/>
      <c r="X20" s="5"/>
      <c r="Y20" s="5"/>
      <c r="Z20" s="5"/>
      <c r="AA20" s="5"/>
      <c r="AB20" s="5"/>
      <c r="AC20" s="8"/>
      <c r="AD20" s="5"/>
      <c r="AE20" s="5"/>
      <c r="AF20" s="5"/>
      <c r="AG20" s="5"/>
      <c r="AH20" s="5"/>
      <c r="AI20" s="5"/>
      <c r="AJ20" s="8"/>
      <c r="AK20" s="5"/>
      <c r="AL20" s="5"/>
      <c r="AM20" s="5"/>
      <c r="AN20" s="5"/>
      <c r="AO20" s="5"/>
      <c r="AP20" s="5"/>
      <c r="AQ20" s="8"/>
      <c r="AR20" s="5"/>
      <c r="AS20" s="5"/>
      <c r="AT20" s="5"/>
      <c r="AU20" s="5"/>
      <c r="AV20" s="5"/>
      <c r="AW20" s="5"/>
      <c r="AX20" s="5"/>
      <c r="AY20" s="8"/>
      <c r="AZ20" s="390"/>
      <c r="BA20" s="354"/>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8"/>
      <c r="CR20" s="390"/>
      <c r="CS20" s="392" t="s">
        <v>313</v>
      </c>
      <c r="CT20" s="51">
        <v>85.4</v>
      </c>
      <c r="CU20" s="51">
        <v>85.4</v>
      </c>
      <c r="CV20" s="51">
        <v>1</v>
      </c>
      <c r="CW20" s="52">
        <v>100</v>
      </c>
      <c r="CX20" s="52">
        <f>CV20*CW20/100</f>
        <v>1</v>
      </c>
      <c r="CY20" s="139">
        <f>CX20*AUXILIAR!$B$58</f>
        <v>10000000</v>
      </c>
      <c r="CZ20" s="57"/>
      <c r="DA20" s="57"/>
      <c r="DB20" s="57"/>
      <c r="DC20" s="57"/>
      <c r="DD20" s="56"/>
      <c r="DE20" s="56"/>
      <c r="DF20" s="56"/>
      <c r="DG20" s="5"/>
      <c r="DH20" s="5"/>
      <c r="DI20" s="5"/>
      <c r="DJ20" s="5"/>
      <c r="DK20" s="5"/>
      <c r="DL20" s="5"/>
      <c r="DM20" s="5"/>
      <c r="DN20" s="5"/>
      <c r="DO20" s="5"/>
      <c r="DP20" s="5"/>
      <c r="DQ20" s="5"/>
      <c r="DR20" s="5"/>
      <c r="DS20" s="5"/>
      <c r="DT20" s="8"/>
      <c r="DU20" s="5"/>
      <c r="DV20" s="5"/>
      <c r="DW20" s="5"/>
      <c r="DX20" s="5"/>
      <c r="DY20" s="5"/>
      <c r="DZ20" s="5"/>
      <c r="EA20" s="5"/>
      <c r="EB20" s="104" t="s">
        <v>314</v>
      </c>
      <c r="EC20" s="51">
        <v>71.900000000000006</v>
      </c>
      <c r="ED20" s="51">
        <v>71.900000000000006</v>
      </c>
      <c r="EE20" s="51">
        <v>1</v>
      </c>
      <c r="EF20" s="51">
        <v>100</v>
      </c>
      <c r="EG20" s="52">
        <f>EE20*EF20/100</f>
        <v>1</v>
      </c>
      <c r="EH20" s="139">
        <f>EG20*AUXILIAR!$B$58</f>
        <v>10000000</v>
      </c>
      <c r="EI20" s="5"/>
      <c r="EJ20" s="341"/>
      <c r="EK20" s="354"/>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341"/>
      <c r="GC20" s="354"/>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8"/>
      <c r="HT20" s="390"/>
      <c r="HU20" s="354"/>
      <c r="HV20" s="5"/>
      <c r="HW20" s="5"/>
      <c r="HX20" s="5"/>
      <c r="HY20" s="5"/>
      <c r="HZ20" s="5"/>
      <c r="IA20" s="5"/>
      <c r="IB20" s="5"/>
      <c r="IC20" s="5"/>
      <c r="ID20" s="5"/>
      <c r="IE20" s="5"/>
      <c r="IF20" s="5"/>
      <c r="IG20" s="5"/>
      <c r="IH20" s="5"/>
      <c r="II20" s="5"/>
      <c r="IJ20" s="5"/>
      <c r="IK20" s="5"/>
      <c r="IL20" s="5"/>
      <c r="IM20" s="5"/>
      <c r="IN20" s="5"/>
      <c r="IO20" s="5"/>
      <c r="IP20" s="5"/>
      <c r="IQ20" s="5"/>
      <c r="IR20" s="5"/>
      <c r="IS20" s="5"/>
      <c r="IT20" s="5"/>
      <c r="IU20" s="5"/>
      <c r="IV20" s="5"/>
      <c r="IW20" s="5"/>
      <c r="IX20" s="5"/>
      <c r="IY20" s="5"/>
      <c r="IZ20" s="5"/>
      <c r="JA20" s="5"/>
      <c r="JB20" s="5"/>
      <c r="JC20" s="5"/>
      <c r="JD20" s="5"/>
      <c r="JE20" s="5"/>
      <c r="JF20" s="5"/>
      <c r="JG20" s="5"/>
      <c r="JH20" s="5"/>
      <c r="JI20" s="5"/>
      <c r="JJ20" s="5"/>
      <c r="JK20" s="145"/>
      <c r="JL20" s="397"/>
    </row>
    <row r="21" spans="1:272" ht="15">
      <c r="A21" s="8" t="s">
        <v>33</v>
      </c>
      <c r="B21" s="8" t="s">
        <v>14</v>
      </c>
      <c r="C21" s="8">
        <v>1</v>
      </c>
      <c r="D21" s="199">
        <v>290</v>
      </c>
      <c r="E21" s="118" t="s">
        <v>35</v>
      </c>
      <c r="F21" s="118" t="s">
        <v>108</v>
      </c>
      <c r="G21" s="118" t="s">
        <v>34</v>
      </c>
      <c r="H21" s="307" t="s">
        <v>188</v>
      </c>
      <c r="I21" s="354"/>
      <c r="J21" s="5"/>
      <c r="K21" s="5"/>
      <c r="L21" s="5"/>
      <c r="M21" s="5"/>
      <c r="N21" s="5"/>
      <c r="O21" s="5"/>
      <c r="P21" s="5"/>
      <c r="Q21" s="5"/>
      <c r="R21" s="5"/>
      <c r="S21" s="5"/>
      <c r="T21" s="5"/>
      <c r="U21" s="5"/>
      <c r="V21" s="5"/>
      <c r="W21" s="5"/>
      <c r="X21" s="5"/>
      <c r="Y21" s="5"/>
      <c r="Z21" s="5"/>
      <c r="AA21" s="5"/>
      <c r="AB21" s="5"/>
      <c r="AC21" s="8"/>
      <c r="AD21" s="5"/>
      <c r="AE21" s="5"/>
      <c r="AF21" s="5"/>
      <c r="AG21" s="5"/>
      <c r="AH21" s="5"/>
      <c r="AI21" s="5"/>
      <c r="AJ21" s="8"/>
      <c r="AK21" s="5"/>
      <c r="AL21" s="5"/>
      <c r="AM21" s="5"/>
      <c r="AN21" s="5"/>
      <c r="AO21" s="5"/>
      <c r="AP21" s="5"/>
      <c r="AQ21" s="8"/>
      <c r="AR21" s="5"/>
      <c r="AS21" s="5"/>
      <c r="AT21" s="5"/>
      <c r="AU21" s="5"/>
      <c r="AV21" s="5"/>
      <c r="AW21" s="5"/>
      <c r="AX21" s="5"/>
      <c r="AY21" s="8"/>
      <c r="AZ21" s="390"/>
      <c r="BA21" s="354"/>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8"/>
      <c r="CR21" s="390"/>
      <c r="CS21" s="392" t="s">
        <v>314</v>
      </c>
      <c r="CT21" s="51">
        <v>85.4</v>
      </c>
      <c r="CU21" s="51">
        <v>85.4</v>
      </c>
      <c r="CV21" s="51">
        <v>1</v>
      </c>
      <c r="CW21" s="52">
        <v>100</v>
      </c>
      <c r="CX21" s="52">
        <f>CV21*CW21/100</f>
        <v>1</v>
      </c>
      <c r="CY21" s="139">
        <f>CX21*AUXILIAR!$B$58</f>
        <v>10000000</v>
      </c>
      <c r="CZ21" s="57"/>
      <c r="DA21" s="57"/>
      <c r="DB21" s="57"/>
      <c r="DC21" s="57"/>
      <c r="DD21" s="56"/>
      <c r="DE21" s="56"/>
      <c r="DF21" s="56"/>
      <c r="DG21" s="5"/>
      <c r="DH21" s="5"/>
      <c r="DI21" s="5"/>
      <c r="DJ21" s="5"/>
      <c r="DK21" s="5"/>
      <c r="DL21" s="5"/>
      <c r="DM21" s="5"/>
      <c r="DN21" s="5"/>
      <c r="DO21" s="5"/>
      <c r="DP21" s="5"/>
      <c r="DQ21" s="5"/>
      <c r="DR21" s="5"/>
      <c r="DS21" s="5"/>
      <c r="DT21" s="8"/>
      <c r="DU21" s="5"/>
      <c r="DV21" s="5"/>
      <c r="DW21" s="5"/>
      <c r="DX21" s="5"/>
      <c r="DY21" s="5"/>
      <c r="DZ21" s="5"/>
      <c r="EA21" s="5"/>
      <c r="EB21" s="5"/>
      <c r="EC21" s="5"/>
      <c r="ED21" s="5"/>
      <c r="EE21" s="5"/>
      <c r="EF21" s="5"/>
      <c r="EG21" s="56"/>
      <c r="EH21" s="56"/>
      <c r="EI21" s="5"/>
      <c r="EJ21" s="341"/>
      <c r="EK21" s="354"/>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341"/>
      <c r="GC21" s="354"/>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8"/>
      <c r="HT21" s="390"/>
      <c r="HU21" s="354"/>
      <c r="HV21" s="5"/>
      <c r="HW21" s="5"/>
      <c r="HX21" s="5"/>
      <c r="HY21" s="5"/>
      <c r="HZ21" s="5"/>
      <c r="IA21" s="5"/>
      <c r="IB21" s="5"/>
      <c r="IC21" s="5"/>
      <c r="ID21" s="5"/>
      <c r="IE21" s="5"/>
      <c r="IF21" s="5"/>
      <c r="IG21" s="5"/>
      <c r="IH21" s="5"/>
      <c r="II21" s="5"/>
      <c r="IJ21" s="5"/>
      <c r="IK21" s="5"/>
      <c r="IL21" s="5"/>
      <c r="IM21" s="5"/>
      <c r="IN21" s="5"/>
      <c r="IO21" s="5"/>
      <c r="IP21" s="5"/>
      <c r="IQ21" s="5"/>
      <c r="IR21" s="5"/>
      <c r="IS21" s="5"/>
      <c r="IT21" s="5"/>
      <c r="IU21" s="5"/>
      <c r="IV21" s="5"/>
      <c r="IW21" s="5"/>
      <c r="IX21" s="5"/>
      <c r="IY21" s="5"/>
      <c r="IZ21" s="5"/>
      <c r="JA21" s="5"/>
      <c r="JB21" s="5"/>
      <c r="JC21" s="5"/>
      <c r="JD21" s="5"/>
      <c r="JE21" s="5"/>
      <c r="JF21" s="5"/>
      <c r="JG21" s="5"/>
      <c r="JH21" s="5"/>
      <c r="JI21" s="5"/>
      <c r="JJ21" s="5"/>
      <c r="JK21" s="145"/>
      <c r="JL21" s="397"/>
    </row>
    <row r="22" spans="1:272" ht="18" customHeight="1">
      <c r="A22" s="64" t="s">
        <v>33</v>
      </c>
      <c r="B22" s="64" t="s">
        <v>14</v>
      </c>
      <c r="C22" s="120" t="s">
        <v>48</v>
      </c>
      <c r="D22" s="117">
        <v>386</v>
      </c>
      <c r="E22" s="119" t="s">
        <v>35</v>
      </c>
      <c r="F22" s="119" t="s">
        <v>108</v>
      </c>
      <c r="G22" s="119" t="s">
        <v>34</v>
      </c>
      <c r="H22" s="305" t="s">
        <v>188</v>
      </c>
      <c r="I22" s="377"/>
      <c r="J22" s="65"/>
      <c r="K22" s="65"/>
      <c r="L22" s="65"/>
      <c r="M22" s="80" t="s">
        <v>115</v>
      </c>
      <c r="N22" s="79">
        <f>SUM(N23:N36)</f>
        <v>13</v>
      </c>
      <c r="O22" s="79">
        <f>SUM(O23:O36)</f>
        <v>39000000</v>
      </c>
      <c r="P22" s="66"/>
      <c r="Q22" s="66"/>
      <c r="R22" s="66"/>
      <c r="S22" s="74"/>
      <c r="T22" s="80" t="s">
        <v>115</v>
      </c>
      <c r="U22" s="79">
        <f>SUM(U23:U36)</f>
        <v>6.390000000000021</v>
      </c>
      <c r="V22" s="79">
        <f>SUM(V23:V36)</f>
        <v>19170000.00000006</v>
      </c>
      <c r="W22" s="65"/>
      <c r="X22" s="65"/>
      <c r="Y22" s="65"/>
      <c r="Z22" s="74"/>
      <c r="AA22" s="80" t="s">
        <v>115</v>
      </c>
      <c r="AB22" s="79">
        <f>SUM(AB23:AB36)</f>
        <v>8.7979999999999876</v>
      </c>
      <c r="AC22" s="79">
        <f>SUM(AC23:AC36)</f>
        <v>26393999.999999963</v>
      </c>
      <c r="AD22" s="65"/>
      <c r="AE22" s="65"/>
      <c r="AF22" s="65"/>
      <c r="AG22" s="65"/>
      <c r="AH22" s="80" t="s">
        <v>115</v>
      </c>
      <c r="AI22" s="79">
        <f>SUM(AI23:AI36)</f>
        <v>1.6119999999999788</v>
      </c>
      <c r="AJ22" s="79">
        <f>SUM(AJ23:AJ36)</f>
        <v>4835999.9999999367</v>
      </c>
      <c r="AK22" s="65"/>
      <c r="AL22" s="65"/>
      <c r="AM22" s="65"/>
      <c r="AN22" s="65"/>
      <c r="AO22" s="80" t="s">
        <v>115</v>
      </c>
      <c r="AP22" s="79">
        <f>SUM(AP23:AP36)</f>
        <v>0</v>
      </c>
      <c r="AQ22" s="79">
        <f>SUM(AQ23:AQ36)</f>
        <v>0</v>
      </c>
      <c r="AR22" s="67"/>
      <c r="AS22" s="67"/>
      <c r="AT22" s="67"/>
      <c r="AU22" s="74"/>
      <c r="AV22" s="80" t="s">
        <v>115</v>
      </c>
      <c r="AW22" s="79">
        <f>SUM(AW23:AW36)</f>
        <v>45.699999999999989</v>
      </c>
      <c r="AX22" s="79">
        <f>SUM(AX23:AX36)</f>
        <v>139900000.00000003</v>
      </c>
      <c r="AY22" s="66"/>
      <c r="AZ22" s="403"/>
      <c r="BA22" s="377"/>
      <c r="BB22" s="65"/>
      <c r="BC22" s="65"/>
      <c r="BD22" s="72"/>
      <c r="BE22" s="80" t="s">
        <v>115</v>
      </c>
      <c r="BF22" s="79">
        <f>SUM(BF23:BF36)</f>
        <v>20.299999999999955</v>
      </c>
      <c r="BG22" s="79">
        <f>SUM(BG23:BG36)</f>
        <v>101499999.99999978</v>
      </c>
      <c r="BH22" s="66"/>
      <c r="BI22" s="66"/>
      <c r="BJ22" s="66"/>
      <c r="BK22" s="72">
        <f>SUM(BK23:BK36)</f>
        <v>25.599999999999994</v>
      </c>
      <c r="BL22" s="80" t="s">
        <v>115</v>
      </c>
      <c r="BM22" s="79">
        <f>SUM(BM23:BM36)</f>
        <v>16.639999999999997</v>
      </c>
      <c r="BN22" s="79">
        <f>SUM(BN23:BN36)</f>
        <v>83199999.999999985</v>
      </c>
      <c r="BO22" s="65"/>
      <c r="BP22" s="65"/>
      <c r="BQ22" s="65"/>
      <c r="BR22" s="72"/>
      <c r="BS22" s="80" t="s">
        <v>115</v>
      </c>
      <c r="BT22" s="79">
        <f>SUM(BT23:BT36)</f>
        <v>19.634999999999998</v>
      </c>
      <c r="BU22" s="79">
        <f>SUM(BU23:BU36)</f>
        <v>98174999.999999985</v>
      </c>
      <c r="BV22" s="65"/>
      <c r="BW22" s="65"/>
      <c r="BX22" s="65"/>
      <c r="BY22" s="72"/>
      <c r="BZ22" s="80" t="s">
        <v>115</v>
      </c>
      <c r="CA22" s="79">
        <f>SUM(CA23:CA36)</f>
        <v>19.824999999999999</v>
      </c>
      <c r="CB22" s="79">
        <f>SUM(CB23:CB36)</f>
        <v>99125000</v>
      </c>
      <c r="CC22" s="65"/>
      <c r="CD22" s="65"/>
      <c r="CE22" s="65"/>
      <c r="CF22" s="72"/>
      <c r="CG22" s="80" t="s">
        <v>115</v>
      </c>
      <c r="CH22" s="79">
        <f>SUM(CH23:CH36)</f>
        <v>18.117000000000012</v>
      </c>
      <c r="CI22" s="79">
        <f>SUM(CI23:CI36)</f>
        <v>90585000.00000006</v>
      </c>
      <c r="CJ22" s="67"/>
      <c r="CK22" s="67"/>
      <c r="CL22" s="67"/>
      <c r="CM22" s="80"/>
      <c r="CN22" s="80" t="s">
        <v>115</v>
      </c>
      <c r="CO22" s="79">
        <f>SUM(CO23:CO36)</f>
        <v>130.68300000000002</v>
      </c>
      <c r="CP22" s="79">
        <f>SUM(CP23:CP36)</f>
        <v>653415000.00000024</v>
      </c>
      <c r="CQ22" s="66"/>
      <c r="CR22" s="403"/>
      <c r="CS22" s="377"/>
      <c r="CT22" s="65"/>
      <c r="CU22" s="65"/>
      <c r="CV22" s="65"/>
      <c r="CW22" s="80" t="s">
        <v>115</v>
      </c>
      <c r="CX22" s="79">
        <f>SUM(CX23:CX36)</f>
        <v>12.24</v>
      </c>
      <c r="CY22" s="79">
        <f>SUM(CY23:CY36)</f>
        <v>318200000</v>
      </c>
      <c r="CZ22" s="65"/>
      <c r="DA22" s="65"/>
      <c r="DB22" s="65"/>
      <c r="DC22" s="78">
        <f>SUM(DC23:DC36)</f>
        <v>12</v>
      </c>
      <c r="DD22" s="80" t="s">
        <v>115</v>
      </c>
      <c r="DE22" s="79">
        <f>SUM(DE23:DE36)</f>
        <v>10.11</v>
      </c>
      <c r="DF22" s="79">
        <f>SUM(DF23:DF36)</f>
        <v>313300000</v>
      </c>
      <c r="DG22" s="65"/>
      <c r="DH22" s="65"/>
      <c r="DI22" s="65"/>
      <c r="DJ22" s="78">
        <f>SUM(DJ23:DJ36)</f>
        <v>7</v>
      </c>
      <c r="DK22" s="80" t="s">
        <v>115</v>
      </c>
      <c r="DL22" s="79">
        <f>SUM(DL23:DL36)</f>
        <v>3.17</v>
      </c>
      <c r="DM22" s="79">
        <f>SUM(DM23:DM36)</f>
        <v>84100000</v>
      </c>
      <c r="DN22" s="65"/>
      <c r="DO22" s="65"/>
      <c r="DP22" s="65"/>
      <c r="DQ22" s="78">
        <f>SUM(DQ23:DQ36)</f>
        <v>4</v>
      </c>
      <c r="DR22" s="80" t="s">
        <v>115</v>
      </c>
      <c r="DS22" s="79">
        <f>SUM(DS23:DS36)</f>
        <v>2.48</v>
      </c>
      <c r="DT22" s="79">
        <f>SUM(DT23:DT36)</f>
        <v>74400000</v>
      </c>
      <c r="DU22" s="65"/>
      <c r="DV22" s="65"/>
      <c r="DW22" s="65"/>
      <c r="DX22" s="65"/>
      <c r="DY22" s="80" t="s">
        <v>115</v>
      </c>
      <c r="DZ22" s="79">
        <f>SUM(DZ23:DZ36)</f>
        <v>0.9</v>
      </c>
      <c r="EA22" s="79">
        <f>SUM(EA23:EA36)</f>
        <v>27000000</v>
      </c>
      <c r="EB22" s="65"/>
      <c r="EC22" s="65"/>
      <c r="ED22" s="65"/>
      <c r="EE22" s="78">
        <f>SUM(EE23:EE36)</f>
        <v>6</v>
      </c>
      <c r="EF22" s="80" t="s">
        <v>115</v>
      </c>
      <c r="EG22" s="79">
        <f>SUM(EG23:EG36)</f>
        <v>5.0999999999999996</v>
      </c>
      <c r="EH22" s="79">
        <f>SUM(EH23:EH36)</f>
        <v>143000000</v>
      </c>
      <c r="EI22" s="65"/>
      <c r="EJ22" s="308"/>
      <c r="EK22" s="377"/>
      <c r="EL22" s="65"/>
      <c r="EM22" s="65"/>
      <c r="EN22" s="65"/>
      <c r="EO22" s="80" t="s">
        <v>115</v>
      </c>
      <c r="EP22" s="79">
        <f>SUM(EP23:EP36)</f>
        <v>0</v>
      </c>
      <c r="EQ22" s="79">
        <f>SUM(EQ23:EQ36)</f>
        <v>0</v>
      </c>
      <c r="ER22" s="65"/>
      <c r="ES22" s="65"/>
      <c r="ET22" s="65"/>
      <c r="EU22" s="65"/>
      <c r="EV22" s="80" t="s">
        <v>115</v>
      </c>
      <c r="EW22" s="79">
        <f>SUM(EW23:EW36)</f>
        <v>0</v>
      </c>
      <c r="EX22" s="79">
        <f>SUM(EX23:EX36)</f>
        <v>0</v>
      </c>
      <c r="EY22" s="65"/>
      <c r="EZ22" s="65"/>
      <c r="FA22" s="65"/>
      <c r="FB22" s="65"/>
      <c r="FC22" s="80" t="s">
        <v>115</v>
      </c>
      <c r="FD22" s="79">
        <f>SUM(FD23:FD36)</f>
        <v>0</v>
      </c>
      <c r="FE22" s="79">
        <f>SUM(FE23:FE36)</f>
        <v>0</v>
      </c>
      <c r="FF22" s="65"/>
      <c r="FG22" s="65"/>
      <c r="FH22" s="65"/>
      <c r="FI22" s="65"/>
      <c r="FJ22" s="80" t="s">
        <v>115</v>
      </c>
      <c r="FK22" s="79">
        <f>SUM(FK23:FK36)</f>
        <v>0</v>
      </c>
      <c r="FL22" s="79">
        <f>SUM(FL23:FL36)</f>
        <v>0</v>
      </c>
      <c r="FM22" s="65"/>
      <c r="FN22" s="65"/>
      <c r="FO22" s="65"/>
      <c r="FP22" s="65"/>
      <c r="FQ22" s="80" t="s">
        <v>115</v>
      </c>
      <c r="FR22" s="79">
        <f>SUM(FR23:FR36)</f>
        <v>0</v>
      </c>
      <c r="FS22" s="79">
        <f>SUM(FS23:FS36)</f>
        <v>0</v>
      </c>
      <c r="FT22" s="65"/>
      <c r="FU22" s="65"/>
      <c r="FV22" s="65"/>
      <c r="FW22" s="65"/>
      <c r="FX22" s="80" t="s">
        <v>115</v>
      </c>
      <c r="FY22" s="79">
        <f>SUM(FY23:FY36)</f>
        <v>0</v>
      </c>
      <c r="FZ22" s="79">
        <f>SUM(FZ23:FZ36)</f>
        <v>0</v>
      </c>
      <c r="GA22" s="65"/>
      <c r="GB22" s="308"/>
      <c r="GC22" s="377"/>
      <c r="GD22" s="65"/>
      <c r="GE22" s="65"/>
      <c r="GF22" s="65">
        <f>SUM(GF23:GF36)</f>
        <v>5.0999999999999996</v>
      </c>
      <c r="GG22" s="80" t="s">
        <v>115</v>
      </c>
      <c r="GH22" s="79">
        <f>SUM(GH23:GH36)</f>
        <v>2.5499999999999998</v>
      </c>
      <c r="GI22" s="79">
        <f>SUM(GI23:GI36)</f>
        <v>5100000</v>
      </c>
      <c r="GJ22" s="65"/>
      <c r="GK22" s="65"/>
      <c r="GL22" s="65"/>
      <c r="GM22" s="65"/>
      <c r="GN22" s="80" t="s">
        <v>115</v>
      </c>
      <c r="GO22" s="79">
        <f>SUM(GO23:GO36)</f>
        <v>2.5499999999999998</v>
      </c>
      <c r="GP22" s="79">
        <f>SUM(GP23:GP36)</f>
        <v>5100000</v>
      </c>
      <c r="GQ22" s="65"/>
      <c r="GR22" s="65"/>
      <c r="GS22" s="65"/>
      <c r="GT22" s="65"/>
      <c r="GU22" s="80" t="s">
        <v>115</v>
      </c>
      <c r="GV22" s="79">
        <f>SUM(GV23:GV36)</f>
        <v>0</v>
      </c>
      <c r="GW22" s="79">
        <f>SUM(GW23:GW36)</f>
        <v>0</v>
      </c>
      <c r="GX22" s="65"/>
      <c r="GY22" s="65"/>
      <c r="GZ22" s="65"/>
      <c r="HA22" s="65"/>
      <c r="HB22" s="80" t="s">
        <v>115</v>
      </c>
      <c r="HC22" s="79">
        <f>SUM(HC23:HC36)</f>
        <v>0</v>
      </c>
      <c r="HD22" s="79">
        <f>SUM(HD23:HD36)</f>
        <v>0</v>
      </c>
      <c r="HE22" s="65"/>
      <c r="HF22" s="65"/>
      <c r="HG22" s="65"/>
      <c r="HH22" s="65"/>
      <c r="HI22" s="80" t="s">
        <v>115</v>
      </c>
      <c r="HJ22" s="79">
        <f>SUM(HJ23:HJ36)</f>
        <v>0</v>
      </c>
      <c r="HK22" s="79">
        <f>SUM(HK23:HK36)</f>
        <v>0</v>
      </c>
      <c r="HL22" s="65"/>
      <c r="HM22" s="65"/>
      <c r="HN22" s="65"/>
      <c r="HO22" s="65"/>
      <c r="HP22" s="80" t="s">
        <v>115</v>
      </c>
      <c r="HQ22" s="79">
        <f>SUM(HQ23:HQ36)</f>
        <v>0</v>
      </c>
      <c r="HR22" s="79">
        <f>SUM(HR23:HR36)</f>
        <v>0</v>
      </c>
      <c r="HS22" s="65"/>
      <c r="HT22" s="308"/>
      <c r="HU22" s="377"/>
      <c r="HV22" s="65"/>
      <c r="HW22" s="65"/>
      <c r="HX22" s="65"/>
      <c r="HY22" s="80" t="s">
        <v>115</v>
      </c>
      <c r="HZ22" s="79">
        <f>SUM(HZ23:HZ36)</f>
        <v>0</v>
      </c>
      <c r="IA22" s="79">
        <f>SUM(IA23:IA36)</f>
        <v>0</v>
      </c>
      <c r="IB22" s="65"/>
      <c r="IC22" s="65"/>
      <c r="ID22" s="65"/>
      <c r="IE22" s="65"/>
      <c r="IF22" s="80" t="s">
        <v>115</v>
      </c>
      <c r="IG22" s="79">
        <f>SUM(IG23:IG36)</f>
        <v>0</v>
      </c>
      <c r="IH22" s="79">
        <f>SUM(IH23:IH36)</f>
        <v>0</v>
      </c>
      <c r="II22" s="65"/>
      <c r="IJ22" s="65"/>
      <c r="IK22" s="65"/>
      <c r="IL22" s="65"/>
      <c r="IM22" s="80" t="s">
        <v>115</v>
      </c>
      <c r="IN22" s="79">
        <f>SUM(IN23:IN36)</f>
        <v>0</v>
      </c>
      <c r="IO22" s="79">
        <f>SUM(IO23:IO36)</f>
        <v>0</v>
      </c>
      <c r="IP22" s="65"/>
      <c r="IQ22" s="65"/>
      <c r="IR22" s="65"/>
      <c r="IS22" s="65"/>
      <c r="IT22" s="80" t="s">
        <v>115</v>
      </c>
      <c r="IU22" s="79">
        <f>SUM(IU23:IU36)</f>
        <v>0</v>
      </c>
      <c r="IV22" s="79">
        <f>SUM(IV23:IV36)</f>
        <v>0</v>
      </c>
      <c r="IW22" s="65"/>
      <c r="IX22" s="65"/>
      <c r="IY22" s="65"/>
      <c r="IZ22" s="65"/>
      <c r="JA22" s="80" t="s">
        <v>115</v>
      </c>
      <c r="JB22" s="79">
        <f>SUM(JB23:JB36)</f>
        <v>0</v>
      </c>
      <c r="JC22" s="79">
        <f>SUM(JC23:JC36)</f>
        <v>0</v>
      </c>
      <c r="JD22" s="65"/>
      <c r="JE22" s="65"/>
      <c r="JF22" s="65"/>
      <c r="JG22" s="65"/>
      <c r="JH22" s="80" t="s">
        <v>115</v>
      </c>
      <c r="JI22" s="79">
        <f>SUM(JI23:JI36)</f>
        <v>0</v>
      </c>
      <c r="JJ22" s="79">
        <f>SUM(JJ23:JJ36)</f>
        <v>0</v>
      </c>
      <c r="JK22" s="146"/>
      <c r="JL22" s="423"/>
    </row>
    <row r="23" spans="1:272" ht="45">
      <c r="A23" s="8" t="s">
        <v>33</v>
      </c>
      <c r="B23" s="8" t="s">
        <v>14</v>
      </c>
      <c r="C23" s="8">
        <v>1</v>
      </c>
      <c r="D23" s="199">
        <v>386</v>
      </c>
      <c r="E23" s="118" t="s">
        <v>35</v>
      </c>
      <c r="F23" s="118" t="s">
        <v>108</v>
      </c>
      <c r="G23" s="118" t="s">
        <v>34</v>
      </c>
      <c r="H23" s="307" t="s">
        <v>188</v>
      </c>
      <c r="I23" s="409"/>
      <c r="J23" s="75"/>
      <c r="K23" s="75"/>
      <c r="L23" s="76"/>
      <c r="M23" s="56"/>
      <c r="N23" s="56"/>
      <c r="O23" s="56"/>
      <c r="P23" s="102" t="s">
        <v>264</v>
      </c>
      <c r="Q23" s="53">
        <v>243.6</v>
      </c>
      <c r="R23" s="53">
        <v>246.9</v>
      </c>
      <c r="S23" s="53">
        <f>R23-Q23</f>
        <v>3.3000000000000114</v>
      </c>
      <c r="T23" s="52">
        <v>45</v>
      </c>
      <c r="U23" s="52">
        <f>S23*T23/100</f>
        <v>1.4850000000000052</v>
      </c>
      <c r="V23" s="139">
        <f>U23*AUXILIAR!$B50</f>
        <v>4455000.0000000158</v>
      </c>
      <c r="W23" s="104" t="s">
        <v>269</v>
      </c>
      <c r="X23" s="103">
        <v>213.4</v>
      </c>
      <c r="Y23" s="103">
        <v>214.7</v>
      </c>
      <c r="Z23" s="103">
        <f>Y23-X23</f>
        <v>1.2999999999999829</v>
      </c>
      <c r="AA23" s="52">
        <v>38</v>
      </c>
      <c r="AB23" s="52">
        <f>Z23*AA23/100</f>
        <v>0.4939999999999935</v>
      </c>
      <c r="AC23" s="139">
        <f>AB23*AUXILIAR!$B50</f>
        <v>1481999.9999999804</v>
      </c>
      <c r="AD23" s="104" t="s">
        <v>269</v>
      </c>
      <c r="AE23" s="103">
        <v>213.4</v>
      </c>
      <c r="AF23" s="103">
        <v>214.7</v>
      </c>
      <c r="AG23" s="103">
        <f>AF23-AE23</f>
        <v>1.2999999999999829</v>
      </c>
      <c r="AH23" s="52">
        <v>62</v>
      </c>
      <c r="AI23" s="52">
        <f>AG23*AH23/100</f>
        <v>0.80599999999998939</v>
      </c>
      <c r="AJ23" s="139">
        <f>AI23*AUXILIAR!$B50</f>
        <v>2417999.9999999683</v>
      </c>
      <c r="AK23" s="5"/>
      <c r="AL23" s="5"/>
      <c r="AM23" s="5"/>
      <c r="AN23" s="5"/>
      <c r="AO23" s="56"/>
      <c r="AP23" s="56"/>
      <c r="AQ23" s="8"/>
      <c r="AR23" s="5"/>
      <c r="AS23" s="5"/>
      <c r="AT23" s="5"/>
      <c r="AU23" s="5"/>
      <c r="AV23" s="56"/>
      <c r="AW23" s="56"/>
      <c r="AX23" s="56"/>
      <c r="AY23" s="8"/>
      <c r="AZ23" s="390"/>
      <c r="BA23" s="414"/>
      <c r="BB23" s="63"/>
      <c r="BC23" s="63"/>
      <c r="BD23" s="63"/>
      <c r="BE23" s="56"/>
      <c r="BF23" s="56"/>
      <c r="BG23" s="56"/>
      <c r="BH23" s="63"/>
      <c r="BI23" s="63"/>
      <c r="BJ23" s="63"/>
      <c r="BK23" s="63"/>
      <c r="BL23" s="56"/>
      <c r="BM23" s="56">
        <f>BK23*BL23/100</f>
        <v>0</v>
      </c>
      <c r="BN23" s="56"/>
      <c r="BO23" s="107" t="s">
        <v>283</v>
      </c>
      <c r="BP23" s="54">
        <v>213.1</v>
      </c>
      <c r="BQ23" s="54">
        <v>243.6</v>
      </c>
      <c r="BR23" s="54">
        <v>30.5</v>
      </c>
      <c r="BS23" s="52">
        <v>35</v>
      </c>
      <c r="BT23" s="52">
        <f>BR23*BS23/100</f>
        <v>10.675000000000001</v>
      </c>
      <c r="BU23" s="139">
        <f>BT23*AUXILIAR!$B$53</f>
        <v>53375000</v>
      </c>
      <c r="BV23" s="107" t="s">
        <v>283</v>
      </c>
      <c r="BW23" s="54">
        <v>213.1</v>
      </c>
      <c r="BX23" s="54">
        <v>243.6</v>
      </c>
      <c r="BY23" s="54">
        <v>30.5</v>
      </c>
      <c r="BZ23" s="52">
        <v>65</v>
      </c>
      <c r="CA23" s="52">
        <f>BY23*BZ23/100</f>
        <v>19.824999999999999</v>
      </c>
      <c r="CB23" s="139">
        <f>CA23*AUXILIAR!$B$53</f>
        <v>99125000</v>
      </c>
      <c r="CC23" s="107" t="s">
        <v>284</v>
      </c>
      <c r="CD23" s="54">
        <v>269.2</v>
      </c>
      <c r="CE23" s="54">
        <v>324.10000000000002</v>
      </c>
      <c r="CF23" s="54">
        <f>CE23-CD23</f>
        <v>54.900000000000034</v>
      </c>
      <c r="CG23" s="52">
        <v>33</v>
      </c>
      <c r="CH23" s="52">
        <f t="shared" ref="CH23" si="5">CF23*CG23/100</f>
        <v>18.117000000000012</v>
      </c>
      <c r="CI23" s="139">
        <f>CH23*AUXILIAR!$B$53</f>
        <v>90585000.00000006</v>
      </c>
      <c r="CJ23" s="106" t="s">
        <v>285</v>
      </c>
      <c r="CK23" s="77">
        <v>178.5</v>
      </c>
      <c r="CL23" s="77">
        <v>213.1</v>
      </c>
      <c r="CM23" s="54">
        <f>CL23-CK23</f>
        <v>34.599999999999994</v>
      </c>
      <c r="CN23" s="52">
        <v>100</v>
      </c>
      <c r="CO23" s="52">
        <f>CM23*CN23/100</f>
        <v>34.599999999999994</v>
      </c>
      <c r="CP23" s="139">
        <f>CO23*AUXILIAR!$B$53</f>
        <v>172999999.99999997</v>
      </c>
      <c r="CQ23" s="56"/>
      <c r="CR23" s="361"/>
      <c r="CS23" s="392" t="s">
        <v>316</v>
      </c>
      <c r="CT23" s="51">
        <v>339.9</v>
      </c>
      <c r="CU23" s="51">
        <v>339.9</v>
      </c>
      <c r="CV23" s="51">
        <v>1</v>
      </c>
      <c r="CW23" s="52">
        <v>100</v>
      </c>
      <c r="CX23" s="52">
        <f t="shared" ref="CX23:CX35" si="6">CV23*CW23/100</f>
        <v>1</v>
      </c>
      <c r="CY23" s="139">
        <f>CX23*AUXILIAR!$B$58</f>
        <v>10000000</v>
      </c>
      <c r="CZ23" s="104" t="s">
        <v>315</v>
      </c>
      <c r="DA23" s="51">
        <v>245.33</v>
      </c>
      <c r="DB23" s="51">
        <v>245.33</v>
      </c>
      <c r="DC23" s="51">
        <v>1</v>
      </c>
      <c r="DD23" s="52">
        <v>45</v>
      </c>
      <c r="DE23" s="52">
        <f>DC23*DD23/100</f>
        <v>0.45</v>
      </c>
      <c r="DF23" s="139">
        <f>DE23*AUXILIAR!$B$58</f>
        <v>4500000</v>
      </c>
      <c r="DG23" s="104" t="s">
        <v>304</v>
      </c>
      <c r="DH23" s="51">
        <v>213.1</v>
      </c>
      <c r="DI23" s="51">
        <v>213.1</v>
      </c>
      <c r="DJ23" s="51">
        <v>1</v>
      </c>
      <c r="DK23" s="52">
        <v>38</v>
      </c>
      <c r="DL23" s="52">
        <f>DJ23*DK23/100</f>
        <v>0.38</v>
      </c>
      <c r="DM23" s="139">
        <f>DL23*AUXILIAR!$B$59</f>
        <v>15200000</v>
      </c>
      <c r="DN23" s="104" t="s">
        <v>304</v>
      </c>
      <c r="DO23" s="51">
        <v>213.1</v>
      </c>
      <c r="DP23" s="51">
        <v>213.1</v>
      </c>
      <c r="DQ23" s="51">
        <v>1</v>
      </c>
      <c r="DR23" s="52">
        <v>62</v>
      </c>
      <c r="DS23" s="52">
        <f>DQ23*DR23/100</f>
        <v>0.62</v>
      </c>
      <c r="DT23" s="139">
        <f>DS23*AUXILIAR!$B$59</f>
        <v>24800000</v>
      </c>
      <c r="DU23" s="104" t="s">
        <v>295</v>
      </c>
      <c r="DV23" s="51">
        <v>279.5</v>
      </c>
      <c r="DW23" s="51">
        <v>279.5</v>
      </c>
      <c r="DX23" s="51">
        <v>1</v>
      </c>
      <c r="DY23" s="51">
        <v>45</v>
      </c>
      <c r="DZ23" s="52">
        <f t="shared" ref="DZ23:DZ24" si="7">DX23*DY23/100</f>
        <v>0.45</v>
      </c>
      <c r="EA23" s="139">
        <f>DZ23*AUXILIAR!$B$56</f>
        <v>13500000</v>
      </c>
      <c r="EB23" s="104" t="s">
        <v>295</v>
      </c>
      <c r="EC23" s="51">
        <v>279.5</v>
      </c>
      <c r="ED23" s="51">
        <v>279.5</v>
      </c>
      <c r="EE23" s="51">
        <v>1</v>
      </c>
      <c r="EF23" s="51">
        <v>55</v>
      </c>
      <c r="EG23" s="52">
        <f t="shared" ref="EG23:EG25" si="8">EE23*EF23/100</f>
        <v>0.55000000000000004</v>
      </c>
      <c r="EH23" s="139">
        <f>EG23*AUXILIAR!$B$56</f>
        <v>16500000.000000002</v>
      </c>
      <c r="EI23" s="5"/>
      <c r="EJ23" s="341"/>
      <c r="EK23" s="354"/>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341"/>
      <c r="GC23" s="392" t="s">
        <v>287</v>
      </c>
      <c r="GD23" s="51">
        <v>344.4</v>
      </c>
      <c r="GE23" s="51">
        <v>349.5</v>
      </c>
      <c r="GF23" s="51">
        <v>5.0999999999999996</v>
      </c>
      <c r="GG23" s="51">
        <v>50</v>
      </c>
      <c r="GH23" s="52">
        <f t="shared" ref="GH23" si="9">GF23*GG23/100</f>
        <v>2.5499999999999998</v>
      </c>
      <c r="GI23" s="139">
        <f>GH23*AUXILIAR!$B$67</f>
        <v>5100000</v>
      </c>
      <c r="GJ23" s="104" t="s">
        <v>287</v>
      </c>
      <c r="GK23" s="51">
        <v>344.4</v>
      </c>
      <c r="GL23" s="51">
        <v>349.5</v>
      </c>
      <c r="GM23" s="51">
        <v>5.0999999999999996</v>
      </c>
      <c r="GN23" s="51">
        <v>50</v>
      </c>
      <c r="GO23" s="52">
        <f t="shared" ref="GO23" si="10">GM23*GN23/100</f>
        <v>2.5499999999999998</v>
      </c>
      <c r="GP23" s="139">
        <f>GO23*AUXILIAR!$B$67</f>
        <v>5100000</v>
      </c>
      <c r="GQ23" s="5"/>
      <c r="GR23" s="5"/>
      <c r="GS23" s="5"/>
      <c r="GT23" s="5"/>
      <c r="GU23" s="5"/>
      <c r="GV23" s="56">
        <f t="shared" ref="GV23" si="11">GT23*GU23/100</f>
        <v>0</v>
      </c>
      <c r="GW23" s="5"/>
      <c r="GX23" s="5"/>
      <c r="GY23" s="5"/>
      <c r="GZ23" s="5"/>
      <c r="HA23" s="5"/>
      <c r="HB23" s="5"/>
      <c r="HC23" s="56">
        <f t="shared" ref="HC23" si="12">HA23*HB23/100</f>
        <v>0</v>
      </c>
      <c r="HD23" s="5"/>
      <c r="HE23" s="5"/>
      <c r="HF23" s="5"/>
      <c r="HG23" s="5"/>
      <c r="HH23" s="5"/>
      <c r="HI23" s="5"/>
      <c r="HJ23" s="56">
        <f t="shared" ref="HJ23" si="13">HH23*HI23/100</f>
        <v>0</v>
      </c>
      <c r="HK23" s="5"/>
      <c r="HL23" s="5"/>
      <c r="HM23" s="5"/>
      <c r="HN23" s="5"/>
      <c r="HO23" s="5"/>
      <c r="HP23" s="5"/>
      <c r="HQ23" s="56">
        <f t="shared" ref="HQ23" si="14">HO23*HP23/100</f>
        <v>0</v>
      </c>
      <c r="HR23" s="56"/>
      <c r="HS23" s="5"/>
      <c r="HT23" s="341"/>
      <c r="HU23" s="354"/>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145"/>
      <c r="JL23" s="397"/>
    </row>
    <row r="24" spans="1:272" ht="30">
      <c r="A24" s="8" t="s">
        <v>33</v>
      </c>
      <c r="B24" s="8" t="s">
        <v>14</v>
      </c>
      <c r="C24" s="8">
        <v>1</v>
      </c>
      <c r="D24" s="199">
        <v>386</v>
      </c>
      <c r="E24" s="118" t="s">
        <v>35</v>
      </c>
      <c r="F24" s="118" t="s">
        <v>108</v>
      </c>
      <c r="G24" s="118" t="s">
        <v>34</v>
      </c>
      <c r="H24" s="307" t="s">
        <v>188</v>
      </c>
      <c r="I24" s="363"/>
      <c r="J24" s="57"/>
      <c r="K24" s="57"/>
      <c r="L24" s="57"/>
      <c r="M24" s="56"/>
      <c r="N24" s="56"/>
      <c r="O24" s="56"/>
      <c r="P24" s="102" t="s">
        <v>265</v>
      </c>
      <c r="Q24" s="53">
        <v>243.6</v>
      </c>
      <c r="R24" s="53">
        <v>246.9</v>
      </c>
      <c r="S24" s="53">
        <f>R24-Q24</f>
        <v>3.3000000000000114</v>
      </c>
      <c r="T24" s="52">
        <v>45</v>
      </c>
      <c r="U24" s="52">
        <f>S24*T24/100</f>
        <v>1.4850000000000052</v>
      </c>
      <c r="V24" s="139">
        <f>U24*AUXILIAR!$B50</f>
        <v>4455000.0000000158</v>
      </c>
      <c r="W24" s="104" t="s">
        <v>270</v>
      </c>
      <c r="X24" s="103">
        <v>213.4</v>
      </c>
      <c r="Y24" s="103">
        <v>214.7</v>
      </c>
      <c r="Z24" s="103">
        <f>Y24-X24</f>
        <v>1.2999999999999829</v>
      </c>
      <c r="AA24" s="52">
        <v>38</v>
      </c>
      <c r="AB24" s="52">
        <f>Z24*AA24/100</f>
        <v>0.4939999999999935</v>
      </c>
      <c r="AC24" s="139">
        <f>AB24*AUXILIAR!$B50</f>
        <v>1481999.9999999804</v>
      </c>
      <c r="AD24" s="104" t="s">
        <v>270</v>
      </c>
      <c r="AE24" s="103">
        <v>213.4</v>
      </c>
      <c r="AF24" s="103">
        <v>214.7</v>
      </c>
      <c r="AG24" s="103">
        <f>AF24-AE24</f>
        <v>1.2999999999999829</v>
      </c>
      <c r="AH24" s="52">
        <v>62</v>
      </c>
      <c r="AI24" s="52">
        <f>AG24*AH24/100</f>
        <v>0.80599999999998939</v>
      </c>
      <c r="AJ24" s="139">
        <f>AI24*AUXILIAR!$B50</f>
        <v>2417999.9999999683</v>
      </c>
      <c r="AK24" s="5"/>
      <c r="AL24" s="5"/>
      <c r="AM24" s="5"/>
      <c r="AN24" s="5"/>
      <c r="AO24" s="5"/>
      <c r="AP24" s="56"/>
      <c r="AQ24" s="8"/>
      <c r="AR24" s="106" t="s">
        <v>271</v>
      </c>
      <c r="AS24" s="77">
        <v>279.60000000000002</v>
      </c>
      <c r="AT24" s="77">
        <v>280.5</v>
      </c>
      <c r="AU24" s="77">
        <f>AT24-AS24</f>
        <v>0.89999999999997726</v>
      </c>
      <c r="AV24" s="52">
        <v>100</v>
      </c>
      <c r="AW24" s="52">
        <f t="shared" ref="AW24:AW35" si="15">AU24*AV24/100</f>
        <v>0.89999999999997726</v>
      </c>
      <c r="AX24" s="139">
        <f>AW24*AUXILIAR!$B50</f>
        <v>2699999.999999932</v>
      </c>
      <c r="AY24" s="8"/>
      <c r="AZ24" s="390"/>
      <c r="BA24" s="415" t="s">
        <v>281</v>
      </c>
      <c r="BB24" s="54">
        <v>324.10000000000002</v>
      </c>
      <c r="BC24" s="54">
        <v>344.4</v>
      </c>
      <c r="BD24" s="54">
        <f>BC24-BB24</f>
        <v>20.299999999999955</v>
      </c>
      <c r="BE24" s="52">
        <v>100</v>
      </c>
      <c r="BF24" s="52">
        <f t="shared" ref="BF24" si="16">BD24*BE24/100</f>
        <v>20.299999999999955</v>
      </c>
      <c r="BG24" s="139">
        <f>BF24*AUXILIAR!$B$53</f>
        <v>101499999.99999978</v>
      </c>
      <c r="BH24" s="107" t="s">
        <v>282</v>
      </c>
      <c r="BI24" s="54">
        <v>243.6</v>
      </c>
      <c r="BJ24" s="54">
        <v>269.2</v>
      </c>
      <c r="BK24" s="54">
        <f>BJ24-BI24</f>
        <v>25.599999999999994</v>
      </c>
      <c r="BL24" s="52">
        <v>65</v>
      </c>
      <c r="BM24" s="52">
        <f t="shared" ref="BM24" si="17">BK24*BL24/100</f>
        <v>16.639999999999997</v>
      </c>
      <c r="BN24" s="139">
        <f>BM24*AUXILIAR!$B$53</f>
        <v>83199999.999999985</v>
      </c>
      <c r="BO24" s="107" t="s">
        <v>282</v>
      </c>
      <c r="BP24" s="54">
        <v>243.6</v>
      </c>
      <c r="BQ24" s="54">
        <v>269.2</v>
      </c>
      <c r="BR24" s="54">
        <f>BQ24-BP24</f>
        <v>25.599999999999994</v>
      </c>
      <c r="BS24" s="52">
        <v>35</v>
      </c>
      <c r="BT24" s="52">
        <f t="shared" ref="BT24" si="18">BR24*BS24/100</f>
        <v>8.9599999999999973</v>
      </c>
      <c r="BU24" s="139">
        <f>BT24*AUXILIAR!$B$53</f>
        <v>44799999.999999985</v>
      </c>
      <c r="BV24" s="7"/>
      <c r="BW24" s="7"/>
      <c r="BX24" s="7"/>
      <c r="BY24" s="7"/>
      <c r="BZ24" s="7"/>
      <c r="CA24" s="8"/>
      <c r="CB24" s="8"/>
      <c r="CC24" s="5"/>
      <c r="CD24" s="5"/>
      <c r="CE24" s="5"/>
      <c r="CF24" s="5"/>
      <c r="CG24" s="5"/>
      <c r="CH24" s="8"/>
      <c r="CI24" s="8"/>
      <c r="CJ24" s="107" t="s">
        <v>284</v>
      </c>
      <c r="CK24" s="54">
        <v>269.2</v>
      </c>
      <c r="CL24" s="54">
        <v>324.10000000000002</v>
      </c>
      <c r="CM24" s="54">
        <f>CL24-CK24</f>
        <v>54.900000000000034</v>
      </c>
      <c r="CN24" s="52">
        <v>67</v>
      </c>
      <c r="CO24" s="52">
        <f t="shared" ref="CO24:CO25" si="19">CM24*CN24/100</f>
        <v>36.783000000000023</v>
      </c>
      <c r="CP24" s="139">
        <f>CO24*AUXILIAR!$B$53</f>
        <v>183915000.00000012</v>
      </c>
      <c r="CQ24" s="56"/>
      <c r="CR24" s="361"/>
      <c r="CS24" s="392" t="s">
        <v>297</v>
      </c>
      <c r="CT24" s="51">
        <v>340.2</v>
      </c>
      <c r="CU24" s="51">
        <v>340.2</v>
      </c>
      <c r="CV24" s="51">
        <v>1</v>
      </c>
      <c r="CW24" s="52">
        <v>100</v>
      </c>
      <c r="CX24" s="52">
        <f t="shared" si="6"/>
        <v>1</v>
      </c>
      <c r="CY24" s="139">
        <f>CX24*AUXILIAR!$B$56</f>
        <v>30000000</v>
      </c>
      <c r="CZ24" s="104" t="s">
        <v>293</v>
      </c>
      <c r="DA24" s="51">
        <v>247.3</v>
      </c>
      <c r="DB24" s="51">
        <v>247.3</v>
      </c>
      <c r="DC24" s="51">
        <v>1</v>
      </c>
      <c r="DD24" s="52">
        <v>45</v>
      </c>
      <c r="DE24" s="52">
        <f t="shared" ref="DE24:DE31" si="20">DC24*DD24/100</f>
        <v>0.45</v>
      </c>
      <c r="DF24" s="139">
        <f>DE24*AUXILIAR!$B$56</f>
        <v>13500000</v>
      </c>
      <c r="DG24" s="104" t="s">
        <v>294</v>
      </c>
      <c r="DH24" s="51">
        <v>218.7</v>
      </c>
      <c r="DI24" s="51">
        <v>218.7</v>
      </c>
      <c r="DJ24" s="51">
        <v>1</v>
      </c>
      <c r="DK24" s="52">
        <v>38</v>
      </c>
      <c r="DL24" s="52">
        <f t="shared" ref="DL24:DL25" si="21">DJ24*DK24/100</f>
        <v>0.38</v>
      </c>
      <c r="DM24" s="139">
        <f>DL24*AUXILIAR!$B$56</f>
        <v>11400000</v>
      </c>
      <c r="DN24" s="104" t="s">
        <v>292</v>
      </c>
      <c r="DO24" s="51">
        <v>218.7</v>
      </c>
      <c r="DP24" s="51">
        <v>218.7</v>
      </c>
      <c r="DQ24" s="51">
        <v>1</v>
      </c>
      <c r="DR24" s="52">
        <v>62</v>
      </c>
      <c r="DS24" s="52">
        <f t="shared" ref="DS24:DS25" si="22">DQ24*DR24/100</f>
        <v>0.62</v>
      </c>
      <c r="DT24" s="139">
        <f>DS24*AUXILIAR!$B$56</f>
        <v>18600000</v>
      </c>
      <c r="DU24" s="104" t="s">
        <v>296</v>
      </c>
      <c r="DV24" s="51">
        <v>300.2</v>
      </c>
      <c r="DW24" s="51">
        <v>300.2</v>
      </c>
      <c r="DX24" s="51">
        <v>1</v>
      </c>
      <c r="DY24" s="51">
        <v>45</v>
      </c>
      <c r="DZ24" s="52">
        <f t="shared" si="7"/>
        <v>0.45</v>
      </c>
      <c r="EA24" s="139">
        <f>DZ24*AUXILIAR!$B$56</f>
        <v>13500000</v>
      </c>
      <c r="EB24" s="104" t="s">
        <v>296</v>
      </c>
      <c r="EC24" s="51">
        <v>300.2</v>
      </c>
      <c r="ED24" s="51">
        <v>300.2</v>
      </c>
      <c r="EE24" s="51">
        <v>1</v>
      </c>
      <c r="EF24" s="51">
        <v>55</v>
      </c>
      <c r="EG24" s="52">
        <f t="shared" si="8"/>
        <v>0.55000000000000004</v>
      </c>
      <c r="EH24" s="139">
        <f>EG24*AUXILIAR!$B$56</f>
        <v>16500000.000000002</v>
      </c>
      <c r="EI24" s="5"/>
      <c r="EJ24" s="341"/>
      <c r="EK24" s="354"/>
      <c r="EL24" s="5"/>
      <c r="EM24" s="5"/>
      <c r="EN24" s="5"/>
      <c r="EO24" s="5"/>
      <c r="EP24" s="5"/>
      <c r="EQ24" s="5"/>
      <c r="ER24" s="5"/>
      <c r="ES24" s="5"/>
      <c r="ET24" s="5"/>
      <c r="EU24" s="5"/>
      <c r="EV24" s="5"/>
      <c r="EW24" s="5"/>
      <c r="EX24" s="5"/>
      <c r="EY24" s="5"/>
      <c r="EZ24" s="5"/>
      <c r="FA24" s="5"/>
      <c r="FB24" s="5"/>
      <c r="FC24" s="5"/>
      <c r="FD24" s="5"/>
      <c r="FE24" s="5"/>
      <c r="FF24" s="5"/>
      <c r="FG24" s="5"/>
      <c r="FH24" s="5"/>
      <c r="FI24" s="5"/>
      <c r="FJ24" s="5"/>
      <c r="FK24" s="5"/>
      <c r="FL24" s="5"/>
      <c r="FM24" s="5"/>
      <c r="FN24" s="5"/>
      <c r="FO24" s="5"/>
      <c r="FP24" s="5"/>
      <c r="FQ24" s="5"/>
      <c r="FR24" s="5"/>
      <c r="FS24" s="5"/>
      <c r="FT24" s="5"/>
      <c r="FU24" s="5"/>
      <c r="FV24" s="5"/>
      <c r="FW24" s="5"/>
      <c r="FX24" s="5"/>
      <c r="FY24" s="5"/>
      <c r="FZ24" s="5"/>
      <c r="GA24" s="5"/>
      <c r="GB24" s="341"/>
      <c r="GC24" s="354"/>
      <c r="GD24" s="5"/>
      <c r="GE24" s="5"/>
      <c r="GF24" s="5"/>
      <c r="GG24" s="5"/>
      <c r="GH24" s="56"/>
      <c r="GI24" s="5"/>
      <c r="GJ24" s="5"/>
      <c r="GK24" s="5"/>
      <c r="GL24" s="5"/>
      <c r="GM24" s="5"/>
      <c r="GN24" s="5"/>
      <c r="GO24" s="5"/>
      <c r="GP24" s="5"/>
      <c r="GQ24" s="5"/>
      <c r="GR24" s="5"/>
      <c r="GS24" s="5"/>
      <c r="GT24" s="5"/>
      <c r="GU24" s="5"/>
      <c r="GV24" s="5"/>
      <c r="GW24" s="5"/>
      <c r="GX24" s="5"/>
      <c r="GY24" s="5"/>
      <c r="GZ24" s="5"/>
      <c r="HA24" s="5"/>
      <c r="HB24" s="5"/>
      <c r="HC24" s="5"/>
      <c r="HD24" s="5"/>
      <c r="HE24" s="5"/>
      <c r="HF24" s="5"/>
      <c r="HG24" s="5"/>
      <c r="HH24" s="5"/>
      <c r="HI24" s="5"/>
      <c r="HJ24" s="5"/>
      <c r="HK24" s="5"/>
      <c r="HL24" s="5"/>
      <c r="HM24" s="5"/>
      <c r="HN24" s="5"/>
      <c r="HO24" s="5"/>
      <c r="HP24" s="5"/>
      <c r="HQ24" s="5"/>
      <c r="HR24" s="5"/>
      <c r="HS24" s="5"/>
      <c r="HT24" s="341"/>
      <c r="HU24" s="354"/>
      <c r="HV24" s="5"/>
      <c r="HW24" s="5"/>
      <c r="HX24" s="5"/>
      <c r="HY24" s="5"/>
      <c r="HZ24" s="5"/>
      <c r="IA24" s="5"/>
      <c r="IB24" s="5"/>
      <c r="IC24" s="5"/>
      <c r="ID24" s="5"/>
      <c r="IE24" s="5"/>
      <c r="IF24" s="5"/>
      <c r="IG24" s="5"/>
      <c r="IH24" s="5"/>
      <c r="II24" s="5"/>
      <c r="IJ24" s="5"/>
      <c r="IK24" s="5"/>
      <c r="IL24" s="5"/>
      <c r="IM24" s="5"/>
      <c r="IN24" s="5"/>
      <c r="IO24" s="5"/>
      <c r="IP24" s="5"/>
      <c r="IQ24" s="5"/>
      <c r="IR24" s="5"/>
      <c r="IS24" s="5"/>
      <c r="IT24" s="5"/>
      <c r="IU24" s="5"/>
      <c r="IV24" s="5"/>
      <c r="IW24" s="5"/>
      <c r="IX24" s="5"/>
      <c r="IY24" s="5"/>
      <c r="IZ24" s="5"/>
      <c r="JA24" s="5"/>
      <c r="JB24" s="5"/>
      <c r="JC24" s="5"/>
      <c r="JD24" s="5"/>
      <c r="JE24" s="5"/>
      <c r="JF24" s="5"/>
      <c r="JG24" s="5"/>
      <c r="JH24" s="5"/>
      <c r="JI24" s="5"/>
      <c r="JJ24" s="5"/>
      <c r="JK24" s="145"/>
      <c r="JL24" s="397"/>
    </row>
    <row r="25" spans="1:272" ht="45">
      <c r="A25" s="8" t="s">
        <v>33</v>
      </c>
      <c r="B25" s="8" t="s">
        <v>14</v>
      </c>
      <c r="C25" s="8">
        <v>1</v>
      </c>
      <c r="D25" s="199">
        <v>386</v>
      </c>
      <c r="E25" s="118" t="s">
        <v>35</v>
      </c>
      <c r="F25" s="118" t="s">
        <v>108</v>
      </c>
      <c r="G25" s="118" t="s">
        <v>34</v>
      </c>
      <c r="H25" s="307" t="s">
        <v>188</v>
      </c>
      <c r="I25" s="363"/>
      <c r="J25" s="57"/>
      <c r="K25" s="57"/>
      <c r="L25" s="57"/>
      <c r="M25" s="56"/>
      <c r="N25" s="56"/>
      <c r="O25" s="56"/>
      <c r="P25" s="104" t="s">
        <v>266</v>
      </c>
      <c r="Q25" s="53">
        <v>268</v>
      </c>
      <c r="R25" s="53">
        <v>271.8</v>
      </c>
      <c r="S25" s="53">
        <f t="shared" ref="S25:S26" si="23">R25-Q25</f>
        <v>3.8000000000000114</v>
      </c>
      <c r="T25" s="52">
        <v>45</v>
      </c>
      <c r="U25" s="52">
        <f t="shared" ref="U25" si="24">S25*T25/100</f>
        <v>1.7100000000000051</v>
      </c>
      <c r="V25" s="139">
        <f>U25*AUXILIAR!$B50</f>
        <v>5130000.0000000149</v>
      </c>
      <c r="W25" s="102" t="s">
        <v>264</v>
      </c>
      <c r="X25" s="103">
        <v>243.6</v>
      </c>
      <c r="Y25" s="103">
        <v>246.9</v>
      </c>
      <c r="Z25" s="53">
        <v>3.3</v>
      </c>
      <c r="AA25" s="52">
        <v>55</v>
      </c>
      <c r="AB25" s="52">
        <f t="shared" ref="AB25:AB28" si="25">Z25*AA25/100</f>
        <v>1.8149999999999999</v>
      </c>
      <c r="AC25" s="139">
        <f>AB25*AUXILIAR!$B50</f>
        <v>5445000</v>
      </c>
      <c r="AD25" s="5"/>
      <c r="AE25" s="5"/>
      <c r="AF25" s="5"/>
      <c r="AG25" s="5"/>
      <c r="AH25" s="5"/>
      <c r="AI25" s="56"/>
      <c r="AJ25" s="8"/>
      <c r="AK25" s="5"/>
      <c r="AL25" s="5"/>
      <c r="AM25" s="5"/>
      <c r="AN25" s="5"/>
      <c r="AO25" s="5"/>
      <c r="AP25" s="56"/>
      <c r="AQ25" s="8"/>
      <c r="AR25" s="107" t="s">
        <v>272</v>
      </c>
      <c r="AS25" s="54">
        <v>349.6</v>
      </c>
      <c r="AT25" s="54">
        <v>360.3</v>
      </c>
      <c r="AU25" s="77">
        <f t="shared" ref="AU25:AU35" si="26">AT25-AS25</f>
        <v>10.699999999999989</v>
      </c>
      <c r="AV25" s="52">
        <v>100</v>
      </c>
      <c r="AW25" s="52">
        <f t="shared" si="15"/>
        <v>10.699999999999989</v>
      </c>
      <c r="AX25" s="139">
        <f>AW25*AUXILIAR!$B50</f>
        <v>32099999.999999966</v>
      </c>
      <c r="AY25" s="8"/>
      <c r="AZ25" s="390"/>
      <c r="BA25" s="414"/>
      <c r="BB25" s="63"/>
      <c r="BC25" s="63"/>
      <c r="BD25" s="63"/>
      <c r="BE25" s="63"/>
      <c r="BF25" s="56"/>
      <c r="BG25" s="56"/>
      <c r="BH25" s="56"/>
      <c r="BI25" s="56"/>
      <c r="BJ25" s="56"/>
      <c r="BK25" s="56"/>
      <c r="BL25" s="56"/>
      <c r="BM25" s="8"/>
      <c r="BN25" s="56"/>
      <c r="BO25" s="63"/>
      <c r="BP25" s="63"/>
      <c r="BQ25" s="63"/>
      <c r="BR25" s="63"/>
      <c r="BS25" s="63"/>
      <c r="BT25" s="8"/>
      <c r="BU25" s="56"/>
      <c r="BV25" s="5"/>
      <c r="BW25" s="5"/>
      <c r="BX25" s="5"/>
      <c r="BY25" s="5"/>
      <c r="BZ25" s="5"/>
      <c r="CA25" s="8"/>
      <c r="CB25" s="8"/>
      <c r="CC25" s="5"/>
      <c r="CD25" s="5"/>
      <c r="CE25" s="5"/>
      <c r="CF25" s="5"/>
      <c r="CG25" s="5"/>
      <c r="CH25" s="8"/>
      <c r="CI25" s="8"/>
      <c r="CJ25" s="107" t="s">
        <v>286</v>
      </c>
      <c r="CK25" s="54">
        <v>385</v>
      </c>
      <c r="CL25" s="54">
        <v>444.3</v>
      </c>
      <c r="CM25" s="54">
        <f>CL25-CK25</f>
        <v>59.300000000000011</v>
      </c>
      <c r="CN25" s="52">
        <v>100</v>
      </c>
      <c r="CO25" s="52">
        <f t="shared" si="19"/>
        <v>59.300000000000011</v>
      </c>
      <c r="CP25" s="139">
        <f>CO25*AUXILIAR!$B$53</f>
        <v>296500000.00000006</v>
      </c>
      <c r="CQ25" s="56"/>
      <c r="CR25" s="361"/>
      <c r="CS25" s="392" t="s">
        <v>298</v>
      </c>
      <c r="CT25" s="51">
        <v>347.43</v>
      </c>
      <c r="CU25" s="51">
        <v>347.43</v>
      </c>
      <c r="CV25" s="51">
        <v>1</v>
      </c>
      <c r="CW25" s="52">
        <v>100</v>
      </c>
      <c r="CX25" s="52">
        <f t="shared" si="6"/>
        <v>1</v>
      </c>
      <c r="CY25" s="139">
        <f>CX25*AUXILIAR!$B$56</f>
        <v>30000000</v>
      </c>
      <c r="CZ25" s="104" t="s">
        <v>293</v>
      </c>
      <c r="DA25" s="51">
        <v>249.9</v>
      </c>
      <c r="DB25" s="51">
        <v>249.9</v>
      </c>
      <c r="DC25" s="51">
        <v>1</v>
      </c>
      <c r="DD25" s="52">
        <v>45</v>
      </c>
      <c r="DE25" s="52">
        <f t="shared" si="20"/>
        <v>0.45</v>
      </c>
      <c r="DF25" s="139">
        <f>DE25*AUXILIAR!$B$56</f>
        <v>13500000</v>
      </c>
      <c r="DG25" s="104" t="s">
        <v>308</v>
      </c>
      <c r="DH25" s="51">
        <v>225.32</v>
      </c>
      <c r="DI25" s="51">
        <v>225.32</v>
      </c>
      <c r="DJ25" s="51">
        <v>1</v>
      </c>
      <c r="DK25" s="52">
        <v>38</v>
      </c>
      <c r="DL25" s="52">
        <f t="shared" si="21"/>
        <v>0.38</v>
      </c>
      <c r="DM25" s="139">
        <f>DL25*AUXILIAR!$B$57</f>
        <v>7600000</v>
      </c>
      <c r="DN25" s="104" t="s">
        <v>308</v>
      </c>
      <c r="DO25" s="51">
        <v>225.32</v>
      </c>
      <c r="DP25" s="51">
        <v>225.32</v>
      </c>
      <c r="DQ25" s="51">
        <v>1</v>
      </c>
      <c r="DR25" s="52">
        <v>62</v>
      </c>
      <c r="DS25" s="52">
        <f t="shared" si="22"/>
        <v>0.62</v>
      </c>
      <c r="DT25" s="139">
        <f>DS25*AUXILIAR!$B$57</f>
        <v>12400000</v>
      </c>
      <c r="DU25" s="5"/>
      <c r="DV25" s="5"/>
      <c r="DW25" s="5"/>
      <c r="DX25" s="5"/>
      <c r="DY25" s="5"/>
      <c r="DZ25" s="5"/>
      <c r="EA25" s="5"/>
      <c r="EB25" s="104" t="s">
        <v>311</v>
      </c>
      <c r="EC25" s="51">
        <v>354.8</v>
      </c>
      <c r="ED25" s="51">
        <v>354.8</v>
      </c>
      <c r="EE25" s="51">
        <v>1</v>
      </c>
      <c r="EF25" s="51">
        <v>100</v>
      </c>
      <c r="EG25" s="52">
        <f t="shared" si="8"/>
        <v>1</v>
      </c>
      <c r="EH25" s="139">
        <f>EG25*AUXILIAR!$B$57</f>
        <v>20000000</v>
      </c>
      <c r="EI25" s="5"/>
      <c r="EJ25" s="341"/>
      <c r="EK25" s="354"/>
      <c r="EL25" s="5"/>
      <c r="EM25" s="5"/>
      <c r="EN25" s="5"/>
      <c r="EO25" s="5"/>
      <c r="EP25" s="5"/>
      <c r="EQ25" s="5"/>
      <c r="ER25" s="5"/>
      <c r="ES25" s="5"/>
      <c r="ET25" s="5"/>
      <c r="EU25" s="5"/>
      <c r="EV25" s="5"/>
      <c r="EW25" s="5"/>
      <c r="EX25" s="5"/>
      <c r="EY25" s="5"/>
      <c r="EZ25" s="5"/>
      <c r="FA25" s="5"/>
      <c r="FB25" s="5"/>
      <c r="FC25" s="5"/>
      <c r="FD25" s="5"/>
      <c r="FE25" s="5"/>
      <c r="FF25" s="5"/>
      <c r="FG25" s="5"/>
      <c r="FH25" s="5"/>
      <c r="FI25" s="5"/>
      <c r="FJ25" s="5"/>
      <c r="FK25" s="5"/>
      <c r="FL25" s="5"/>
      <c r="FM25" s="5"/>
      <c r="FN25" s="5"/>
      <c r="FO25" s="5"/>
      <c r="FP25" s="5"/>
      <c r="FQ25" s="5"/>
      <c r="FR25" s="5"/>
      <c r="FS25" s="5"/>
      <c r="FT25" s="5"/>
      <c r="FU25" s="5"/>
      <c r="FV25" s="5"/>
      <c r="FW25" s="5"/>
      <c r="FX25" s="5"/>
      <c r="FY25" s="5"/>
      <c r="FZ25" s="5"/>
      <c r="GA25" s="5"/>
      <c r="GB25" s="341"/>
      <c r="GC25" s="354"/>
      <c r="GD25" s="5"/>
      <c r="GE25" s="5"/>
      <c r="GF25" s="5"/>
      <c r="GG25" s="5"/>
      <c r="GH25" s="56"/>
      <c r="GI25" s="5"/>
      <c r="GJ25" s="5"/>
      <c r="GK25" s="5"/>
      <c r="GL25" s="5"/>
      <c r="GM25" s="5"/>
      <c r="GN25" s="5"/>
      <c r="GO25" s="5"/>
      <c r="GP25" s="5"/>
      <c r="GQ25" s="5"/>
      <c r="GR25" s="5"/>
      <c r="GS25" s="5"/>
      <c r="GT25" s="5"/>
      <c r="GU25" s="5"/>
      <c r="GV25" s="5"/>
      <c r="GW25" s="5"/>
      <c r="GX25" s="5"/>
      <c r="GY25" s="5"/>
      <c r="GZ25" s="5"/>
      <c r="HA25" s="5"/>
      <c r="HB25" s="5"/>
      <c r="HC25" s="5"/>
      <c r="HD25" s="5"/>
      <c r="HE25" s="5"/>
      <c r="HF25" s="5"/>
      <c r="HG25" s="5"/>
      <c r="HH25" s="5"/>
      <c r="HI25" s="5"/>
      <c r="HJ25" s="5"/>
      <c r="HK25" s="5"/>
      <c r="HL25" s="5"/>
      <c r="HM25" s="5"/>
      <c r="HN25" s="5"/>
      <c r="HO25" s="5"/>
      <c r="HP25" s="5"/>
      <c r="HQ25" s="5"/>
      <c r="HR25" s="5"/>
      <c r="HS25" s="5"/>
      <c r="HT25" s="341"/>
      <c r="HU25" s="354"/>
      <c r="HV25" s="5"/>
      <c r="HW25" s="5"/>
      <c r="HX25" s="5"/>
      <c r="HY25" s="5"/>
      <c r="HZ25" s="5"/>
      <c r="IA25" s="5"/>
      <c r="IB25" s="5"/>
      <c r="IC25" s="5"/>
      <c r="ID25" s="5"/>
      <c r="IE25" s="5"/>
      <c r="IF25" s="5"/>
      <c r="IG25" s="5"/>
      <c r="IH25" s="5"/>
      <c r="II25" s="5"/>
      <c r="IJ25" s="5"/>
      <c r="IK25" s="5"/>
      <c r="IL25" s="5"/>
      <c r="IM25" s="5"/>
      <c r="IN25" s="5"/>
      <c r="IO25" s="5"/>
      <c r="IP25" s="5"/>
      <c r="IQ25" s="5"/>
      <c r="IR25" s="5"/>
      <c r="IS25" s="5"/>
      <c r="IT25" s="5"/>
      <c r="IU25" s="5"/>
      <c r="IV25" s="5"/>
      <c r="IW25" s="5"/>
      <c r="IX25" s="5"/>
      <c r="IY25" s="5"/>
      <c r="IZ25" s="5"/>
      <c r="JA25" s="5"/>
      <c r="JB25" s="5"/>
      <c r="JC25" s="5"/>
      <c r="JD25" s="5"/>
      <c r="JE25" s="5"/>
      <c r="JF25" s="5"/>
      <c r="JG25" s="5"/>
      <c r="JH25" s="5"/>
      <c r="JI25" s="5"/>
      <c r="JJ25" s="5"/>
      <c r="JK25" s="145"/>
      <c r="JL25" s="397"/>
    </row>
    <row r="26" spans="1:272" ht="30">
      <c r="A26" s="8" t="s">
        <v>33</v>
      </c>
      <c r="B26" s="8" t="s">
        <v>14</v>
      </c>
      <c r="C26" s="8">
        <v>1</v>
      </c>
      <c r="D26" s="199">
        <v>386</v>
      </c>
      <c r="E26" s="118" t="s">
        <v>35</v>
      </c>
      <c r="F26" s="118" t="s">
        <v>108</v>
      </c>
      <c r="G26" s="118" t="s">
        <v>34</v>
      </c>
      <c r="H26" s="307" t="s">
        <v>188</v>
      </c>
      <c r="I26" s="363"/>
      <c r="J26" s="57"/>
      <c r="K26" s="57"/>
      <c r="L26" s="57"/>
      <c r="M26" s="56"/>
      <c r="N26" s="56"/>
      <c r="O26" s="56"/>
      <c r="P26" s="104" t="s">
        <v>267</v>
      </c>
      <c r="Q26" s="53">
        <v>268</v>
      </c>
      <c r="R26" s="53">
        <v>271.8</v>
      </c>
      <c r="S26" s="53">
        <f t="shared" si="23"/>
        <v>3.8000000000000114</v>
      </c>
      <c r="T26" s="52">
        <v>45</v>
      </c>
      <c r="U26" s="52">
        <f t="shared" ref="U26" si="27">S26*T26/100</f>
        <v>1.7100000000000051</v>
      </c>
      <c r="V26" s="139">
        <f>U26*AUXILIAR!$B$50</f>
        <v>5130000.0000000149</v>
      </c>
      <c r="W26" s="102" t="s">
        <v>264</v>
      </c>
      <c r="X26" s="103">
        <v>243.6</v>
      </c>
      <c r="Y26" s="103">
        <v>246.9</v>
      </c>
      <c r="Z26" s="53">
        <v>3.3</v>
      </c>
      <c r="AA26" s="52">
        <v>55</v>
      </c>
      <c r="AB26" s="52">
        <f t="shared" si="25"/>
        <v>1.8149999999999999</v>
      </c>
      <c r="AC26" s="139">
        <f>AB26*AUXILIAR!$B50</f>
        <v>5445000</v>
      </c>
      <c r="AD26" s="5"/>
      <c r="AE26" s="5"/>
      <c r="AF26" s="5"/>
      <c r="AG26" s="5"/>
      <c r="AH26" s="5"/>
      <c r="AI26" s="56"/>
      <c r="AJ26" s="8"/>
      <c r="AK26" s="7"/>
      <c r="AL26" s="7"/>
      <c r="AM26" s="7"/>
      <c r="AN26" s="7"/>
      <c r="AO26" s="7"/>
      <c r="AP26" s="56"/>
      <c r="AQ26" s="8"/>
      <c r="AR26" s="107" t="s">
        <v>273</v>
      </c>
      <c r="AS26" s="54">
        <v>349.6</v>
      </c>
      <c r="AT26" s="54">
        <v>360.3</v>
      </c>
      <c r="AU26" s="77">
        <f t="shared" si="26"/>
        <v>10.699999999999989</v>
      </c>
      <c r="AV26" s="52">
        <v>100</v>
      </c>
      <c r="AW26" s="52">
        <f t="shared" si="15"/>
        <v>10.699999999999989</v>
      </c>
      <c r="AX26" s="139">
        <f>AW26*AUXILIAR!$B50</f>
        <v>32099999.999999966</v>
      </c>
      <c r="AY26" s="8"/>
      <c r="AZ26" s="390"/>
      <c r="BA26" s="363"/>
      <c r="BB26" s="57"/>
      <c r="BC26" s="57"/>
      <c r="BD26" s="57"/>
      <c r="BE26" s="57"/>
      <c r="BF26" s="56"/>
      <c r="BG26" s="56"/>
      <c r="BH26" s="56"/>
      <c r="BI26" s="56"/>
      <c r="BJ26" s="56"/>
      <c r="BK26" s="56"/>
      <c r="BL26" s="56"/>
      <c r="BM26" s="8"/>
      <c r="BN26" s="56"/>
      <c r="BO26" s="5"/>
      <c r="BP26" s="5"/>
      <c r="BQ26" s="5"/>
      <c r="BR26" s="5"/>
      <c r="BS26" s="5"/>
      <c r="BT26" s="8"/>
      <c r="BU26" s="8"/>
      <c r="BV26" s="5"/>
      <c r="BW26" s="5"/>
      <c r="BX26" s="5"/>
      <c r="BY26" s="5"/>
      <c r="BZ26" s="5"/>
      <c r="CA26" s="8"/>
      <c r="CB26" s="8"/>
      <c r="CC26" s="124"/>
      <c r="CD26" s="63"/>
      <c r="CE26" s="63"/>
      <c r="CF26" s="63"/>
      <c r="CG26" s="56"/>
      <c r="CH26" s="56"/>
      <c r="CI26" s="161"/>
      <c r="CJ26" s="7"/>
      <c r="CK26" s="7"/>
      <c r="CL26" s="7"/>
      <c r="CM26" s="7"/>
      <c r="CN26" s="8"/>
      <c r="CO26" s="8"/>
      <c r="CP26" s="8"/>
      <c r="CQ26" s="56"/>
      <c r="CR26" s="361"/>
      <c r="CS26" s="392" t="s">
        <v>303</v>
      </c>
      <c r="CT26" s="51">
        <v>432.9</v>
      </c>
      <c r="CU26" s="51">
        <v>432.9</v>
      </c>
      <c r="CV26" s="51">
        <v>1</v>
      </c>
      <c r="CW26" s="52">
        <v>100</v>
      </c>
      <c r="CX26" s="52">
        <f t="shared" si="6"/>
        <v>1</v>
      </c>
      <c r="CY26" s="139">
        <f>CX26*AUXILIAR!$B$56</f>
        <v>30000000</v>
      </c>
      <c r="CZ26" s="51" t="s">
        <v>623</v>
      </c>
      <c r="DA26" s="51">
        <v>339</v>
      </c>
      <c r="DB26" s="51">
        <v>339</v>
      </c>
      <c r="DC26" s="51">
        <v>1</v>
      </c>
      <c r="DD26" s="52">
        <v>100</v>
      </c>
      <c r="DE26" s="52">
        <f t="shared" si="20"/>
        <v>1</v>
      </c>
      <c r="DF26" s="139">
        <f>DE26*AUXILIAR!$B$56</f>
        <v>30000000</v>
      </c>
      <c r="DG26" s="104" t="s">
        <v>293</v>
      </c>
      <c r="DH26" s="51">
        <v>243.6</v>
      </c>
      <c r="DI26" s="51">
        <v>243.6</v>
      </c>
      <c r="DJ26" s="51">
        <v>1</v>
      </c>
      <c r="DK26" s="52">
        <v>38</v>
      </c>
      <c r="DL26" s="52">
        <f t="shared" ref="DL26:DL29" si="28">DJ26*DK26/100</f>
        <v>0.38</v>
      </c>
      <c r="DM26" s="139">
        <f>DL26*AUXILIAR!$B$56</f>
        <v>11400000</v>
      </c>
      <c r="DN26" s="104" t="s">
        <v>293</v>
      </c>
      <c r="DO26" s="51">
        <v>243.6</v>
      </c>
      <c r="DP26" s="51">
        <v>243.6</v>
      </c>
      <c r="DQ26" s="51">
        <v>1</v>
      </c>
      <c r="DR26" s="52">
        <v>62</v>
      </c>
      <c r="DS26" s="52">
        <f t="shared" ref="DS26" si="29">DQ26*DR26/100</f>
        <v>0.62</v>
      </c>
      <c r="DT26" s="139">
        <f>DS26*AUXILIAR!$B$56</f>
        <v>18600000</v>
      </c>
      <c r="DU26" s="5"/>
      <c r="DV26" s="5"/>
      <c r="DW26" s="5"/>
      <c r="DX26" s="5"/>
      <c r="DY26" s="5"/>
      <c r="DZ26" s="5"/>
      <c r="EA26" s="5"/>
      <c r="EB26" s="104" t="s">
        <v>299</v>
      </c>
      <c r="EC26" s="51">
        <v>360.3</v>
      </c>
      <c r="ED26" s="51">
        <v>360.3</v>
      </c>
      <c r="EE26" s="51">
        <v>1</v>
      </c>
      <c r="EF26" s="51">
        <v>100</v>
      </c>
      <c r="EG26" s="52">
        <f>EE26*EF26/100</f>
        <v>1</v>
      </c>
      <c r="EH26" s="139">
        <f>EG26*AUXILIAR!$B$56</f>
        <v>30000000</v>
      </c>
      <c r="EI26" s="5"/>
      <c r="EJ26" s="341"/>
      <c r="EK26" s="354"/>
      <c r="EL26" s="5"/>
      <c r="EM26" s="5"/>
      <c r="EN26" s="5"/>
      <c r="EO26" s="5"/>
      <c r="EP26" s="5"/>
      <c r="EQ26" s="5"/>
      <c r="ER26" s="5"/>
      <c r="ES26" s="5"/>
      <c r="ET26" s="5"/>
      <c r="EU26" s="5"/>
      <c r="EV26" s="5"/>
      <c r="EW26" s="5"/>
      <c r="EX26" s="5"/>
      <c r="EY26" s="5"/>
      <c r="EZ26" s="5"/>
      <c r="FA26" s="5"/>
      <c r="FB26" s="5"/>
      <c r="FC26" s="5"/>
      <c r="FD26" s="5"/>
      <c r="FE26" s="5"/>
      <c r="FF26" s="5"/>
      <c r="FG26" s="5"/>
      <c r="FH26" s="5"/>
      <c r="FI26" s="5"/>
      <c r="FJ26" s="5"/>
      <c r="FK26" s="5"/>
      <c r="FL26" s="5"/>
      <c r="FM26" s="5"/>
      <c r="FN26" s="5"/>
      <c r="FO26" s="5"/>
      <c r="FP26" s="5"/>
      <c r="FQ26" s="5"/>
      <c r="FR26" s="5"/>
      <c r="FS26" s="5"/>
      <c r="FT26" s="5"/>
      <c r="FU26" s="5"/>
      <c r="FV26" s="5"/>
      <c r="FW26" s="5"/>
      <c r="FX26" s="5"/>
      <c r="FY26" s="5"/>
      <c r="FZ26" s="5"/>
      <c r="GA26" s="5"/>
      <c r="GB26" s="341"/>
      <c r="GC26" s="354"/>
      <c r="GD26" s="5"/>
      <c r="GE26" s="5"/>
      <c r="GF26" s="5"/>
      <c r="GG26" s="5"/>
      <c r="GH26" s="56"/>
      <c r="GI26" s="5"/>
      <c r="GJ26" s="5"/>
      <c r="GK26" s="5"/>
      <c r="GL26" s="5"/>
      <c r="GM26" s="5"/>
      <c r="GN26" s="5"/>
      <c r="GO26" s="5"/>
      <c r="GP26" s="5"/>
      <c r="GQ26" s="5"/>
      <c r="GR26" s="5"/>
      <c r="GS26" s="5"/>
      <c r="GT26" s="5"/>
      <c r="GU26" s="5"/>
      <c r="GV26" s="5"/>
      <c r="GW26" s="5"/>
      <c r="GX26" s="5"/>
      <c r="GY26" s="5"/>
      <c r="GZ26" s="5"/>
      <c r="HA26" s="5"/>
      <c r="HB26" s="5"/>
      <c r="HC26" s="5"/>
      <c r="HD26" s="5"/>
      <c r="HE26" s="5"/>
      <c r="HF26" s="5"/>
      <c r="HG26" s="5"/>
      <c r="HH26" s="5"/>
      <c r="HI26" s="5"/>
      <c r="HJ26" s="5"/>
      <c r="HK26" s="5"/>
      <c r="HL26" s="5"/>
      <c r="HM26" s="5"/>
      <c r="HN26" s="5"/>
      <c r="HO26" s="5"/>
      <c r="HP26" s="5"/>
      <c r="HQ26" s="5"/>
      <c r="HR26" s="5"/>
      <c r="HS26" s="5"/>
      <c r="HT26" s="341"/>
      <c r="HU26" s="354"/>
      <c r="HV26" s="5"/>
      <c r="HW26" s="5"/>
      <c r="HX26" s="5"/>
      <c r="HY26" s="5"/>
      <c r="HZ26" s="5"/>
      <c r="IA26" s="5"/>
      <c r="IB26" s="5"/>
      <c r="IC26" s="5"/>
      <c r="ID26" s="5"/>
      <c r="IE26" s="5"/>
      <c r="IF26" s="5"/>
      <c r="IG26" s="5"/>
      <c r="IH26" s="5"/>
      <c r="II26" s="5"/>
      <c r="IJ26" s="5"/>
      <c r="IK26" s="5"/>
      <c r="IL26" s="5"/>
      <c r="IM26" s="5"/>
      <c r="IN26" s="5"/>
      <c r="IO26" s="5"/>
      <c r="IP26" s="5"/>
      <c r="IQ26" s="5"/>
      <c r="IR26" s="5"/>
      <c r="IS26" s="5"/>
      <c r="IT26" s="5"/>
      <c r="IU26" s="5"/>
      <c r="IV26" s="5"/>
      <c r="IW26" s="5"/>
      <c r="IX26" s="5"/>
      <c r="IY26" s="5"/>
      <c r="IZ26" s="5"/>
      <c r="JA26" s="5"/>
      <c r="JB26" s="5"/>
      <c r="JC26" s="5"/>
      <c r="JD26" s="5"/>
      <c r="JE26" s="5"/>
      <c r="JF26" s="5"/>
      <c r="JG26" s="5"/>
      <c r="JH26" s="5"/>
      <c r="JI26" s="5"/>
      <c r="JJ26" s="5"/>
      <c r="JK26" s="145"/>
      <c r="JL26" s="397"/>
    </row>
    <row r="27" spans="1:272" ht="30">
      <c r="A27" s="8" t="s">
        <v>33</v>
      </c>
      <c r="B27" s="8" t="s">
        <v>14</v>
      </c>
      <c r="C27" s="8">
        <v>1</v>
      </c>
      <c r="D27" s="199">
        <v>386</v>
      </c>
      <c r="E27" s="118" t="s">
        <v>35</v>
      </c>
      <c r="F27" s="118" t="s">
        <v>108</v>
      </c>
      <c r="G27" s="118" t="s">
        <v>34</v>
      </c>
      <c r="H27" s="307" t="s">
        <v>188</v>
      </c>
      <c r="I27" s="410" t="s">
        <v>268</v>
      </c>
      <c r="J27" s="105">
        <v>337.7</v>
      </c>
      <c r="K27" s="105">
        <v>340.7</v>
      </c>
      <c r="L27" s="105">
        <f>K27-J27</f>
        <v>3</v>
      </c>
      <c r="M27" s="52">
        <v>100</v>
      </c>
      <c r="N27" s="52">
        <f t="shared" ref="N27" si="30">L27*M27/100</f>
        <v>3</v>
      </c>
      <c r="O27" s="139">
        <f>N27*AUXILIAR!$B50</f>
        <v>9000000</v>
      </c>
      <c r="P27" s="8"/>
      <c r="Q27" s="56"/>
      <c r="R27" s="56"/>
      <c r="S27" s="56"/>
      <c r="T27" s="56"/>
      <c r="U27" s="56"/>
      <c r="V27" s="8"/>
      <c r="W27" s="104" t="s">
        <v>266</v>
      </c>
      <c r="X27" s="103">
        <v>268</v>
      </c>
      <c r="Y27" s="103">
        <v>271.8</v>
      </c>
      <c r="Z27" s="51">
        <v>3.8</v>
      </c>
      <c r="AA27" s="52">
        <v>55</v>
      </c>
      <c r="AB27" s="52">
        <f t="shared" si="25"/>
        <v>2.09</v>
      </c>
      <c r="AC27" s="139">
        <f>AB27*AUXILIAR!$B50</f>
        <v>6270000</v>
      </c>
      <c r="AD27" s="5"/>
      <c r="AE27" s="5"/>
      <c r="AF27" s="5"/>
      <c r="AG27" s="5"/>
      <c r="AH27" s="5"/>
      <c r="AI27" s="56"/>
      <c r="AJ27" s="8"/>
      <c r="AK27" s="5"/>
      <c r="AL27" s="5"/>
      <c r="AM27" s="5"/>
      <c r="AN27" s="5"/>
      <c r="AO27" s="5"/>
      <c r="AP27" s="56"/>
      <c r="AQ27" s="8"/>
      <c r="AR27" s="107" t="s">
        <v>274</v>
      </c>
      <c r="AS27" s="54">
        <v>383.9</v>
      </c>
      <c r="AT27" s="54">
        <v>385.3</v>
      </c>
      <c r="AU27" s="77">
        <f t="shared" si="26"/>
        <v>1.4000000000000341</v>
      </c>
      <c r="AV27" s="52">
        <v>100</v>
      </c>
      <c r="AW27" s="52">
        <f t="shared" si="15"/>
        <v>1.4000000000000341</v>
      </c>
      <c r="AX27" s="139">
        <f>AW27*AUXILIAR!$B53</f>
        <v>7000000.0000001704</v>
      </c>
      <c r="AY27" s="56"/>
      <c r="AZ27" s="361"/>
      <c r="BA27" s="414"/>
      <c r="BB27" s="63"/>
      <c r="BC27" s="63"/>
      <c r="BD27" s="63"/>
      <c r="BE27" s="63"/>
      <c r="BF27" s="56"/>
      <c r="BG27" s="56"/>
      <c r="BH27" s="56"/>
      <c r="BI27" s="56"/>
      <c r="BJ27" s="56"/>
      <c r="BK27" s="56"/>
      <c r="BL27" s="56"/>
      <c r="BM27" s="8"/>
      <c r="BN27" s="56"/>
      <c r="BO27" s="5"/>
      <c r="BP27" s="5"/>
      <c r="BQ27" s="5"/>
      <c r="BR27" s="5"/>
      <c r="BS27" s="5"/>
      <c r="BT27" s="8"/>
      <c r="BU27" s="5"/>
      <c r="BV27" s="5"/>
      <c r="BW27" s="5"/>
      <c r="BX27" s="5"/>
      <c r="BY27" s="5"/>
      <c r="BZ27" s="5"/>
      <c r="CA27" s="8"/>
      <c r="CB27" s="8"/>
      <c r="CC27" s="5"/>
      <c r="CD27" s="5"/>
      <c r="CE27" s="5"/>
      <c r="CF27" s="5"/>
      <c r="CG27" s="5"/>
      <c r="CH27" s="8"/>
      <c r="CI27" s="8"/>
      <c r="CJ27" s="5"/>
      <c r="CK27" s="5"/>
      <c r="CL27" s="5"/>
      <c r="CM27" s="5"/>
      <c r="CN27" s="8"/>
      <c r="CO27" s="8"/>
      <c r="CP27" s="8"/>
      <c r="CQ27" s="56"/>
      <c r="CR27" s="361"/>
      <c r="CS27" s="392" t="s">
        <v>303</v>
      </c>
      <c r="CT27" s="51">
        <v>433.6</v>
      </c>
      <c r="CU27" s="51">
        <v>433.6</v>
      </c>
      <c r="CV27" s="51">
        <v>1</v>
      </c>
      <c r="CW27" s="52">
        <v>100</v>
      </c>
      <c r="CX27" s="52">
        <f t="shared" si="6"/>
        <v>1</v>
      </c>
      <c r="CY27" s="139">
        <f>CX27*AUXILIAR!$B$56</f>
        <v>30000000</v>
      </c>
      <c r="CZ27" s="51" t="s">
        <v>623</v>
      </c>
      <c r="DA27" s="51">
        <v>343</v>
      </c>
      <c r="DB27" s="51">
        <v>343</v>
      </c>
      <c r="DC27" s="51">
        <v>1</v>
      </c>
      <c r="DD27" s="52">
        <v>100</v>
      </c>
      <c r="DE27" s="52">
        <f t="shared" si="20"/>
        <v>1</v>
      </c>
      <c r="DF27" s="139">
        <f>DE27*AUXILIAR!$B$56</f>
        <v>30000000</v>
      </c>
      <c r="DG27" s="104" t="s">
        <v>315</v>
      </c>
      <c r="DH27" s="51">
        <v>245.33</v>
      </c>
      <c r="DI27" s="51">
        <v>245.33</v>
      </c>
      <c r="DJ27" s="51">
        <v>1</v>
      </c>
      <c r="DK27" s="52">
        <v>55</v>
      </c>
      <c r="DL27" s="52">
        <f t="shared" si="28"/>
        <v>0.55000000000000004</v>
      </c>
      <c r="DM27" s="139">
        <f>DL27*AUXILIAR!$B$58</f>
        <v>5500000</v>
      </c>
      <c r="DN27" s="5"/>
      <c r="DO27" s="5"/>
      <c r="DP27" s="5"/>
      <c r="DQ27" s="5"/>
      <c r="DR27" s="5"/>
      <c r="DS27" s="56"/>
      <c r="DT27" s="8"/>
      <c r="DU27" s="5"/>
      <c r="DV27" s="5"/>
      <c r="DW27" s="5"/>
      <c r="DX27" s="5"/>
      <c r="DY27" s="5"/>
      <c r="DZ27" s="5"/>
      <c r="EA27" s="5"/>
      <c r="EB27" s="104" t="s">
        <v>300</v>
      </c>
      <c r="EC27" s="51">
        <v>365.9</v>
      </c>
      <c r="ED27" s="51">
        <v>365.9</v>
      </c>
      <c r="EE27" s="51">
        <v>1</v>
      </c>
      <c r="EF27" s="51">
        <v>100</v>
      </c>
      <c r="EG27" s="52">
        <f>EE27*EF27/100</f>
        <v>1</v>
      </c>
      <c r="EH27" s="139">
        <f>EG27*AUXILIAR!$B$56</f>
        <v>30000000</v>
      </c>
      <c r="EI27" s="57"/>
      <c r="EJ27" s="380"/>
      <c r="EK27" s="354"/>
      <c r="EL27" s="5"/>
      <c r="EM27" s="5"/>
      <c r="EN27" s="5"/>
      <c r="EO27" s="5"/>
      <c r="EP27" s="5"/>
      <c r="EQ27" s="5"/>
      <c r="ER27" s="5"/>
      <c r="ES27" s="5"/>
      <c r="ET27" s="5"/>
      <c r="EU27" s="5"/>
      <c r="EV27" s="5"/>
      <c r="EW27" s="5"/>
      <c r="EX27" s="5"/>
      <c r="EY27" s="5"/>
      <c r="EZ27" s="5"/>
      <c r="FA27" s="5"/>
      <c r="FB27" s="5"/>
      <c r="FC27" s="5"/>
      <c r="FD27" s="5"/>
      <c r="FE27" s="5"/>
      <c r="FF27" s="5"/>
      <c r="FG27" s="5"/>
      <c r="FH27" s="5"/>
      <c r="FI27" s="5"/>
      <c r="FJ27" s="5"/>
      <c r="FK27" s="5"/>
      <c r="FL27" s="5"/>
      <c r="FM27" s="5"/>
      <c r="FN27" s="5"/>
      <c r="FO27" s="5"/>
      <c r="FP27" s="5"/>
      <c r="FQ27" s="5"/>
      <c r="FR27" s="5"/>
      <c r="FS27" s="5"/>
      <c r="FT27" s="5"/>
      <c r="FU27" s="5"/>
      <c r="FV27" s="5"/>
      <c r="FW27" s="5"/>
      <c r="FX27" s="5"/>
      <c r="FY27" s="5"/>
      <c r="FZ27" s="5"/>
      <c r="GA27" s="5"/>
      <c r="GB27" s="341"/>
      <c r="GC27" s="354"/>
      <c r="GD27" s="5"/>
      <c r="GE27" s="5"/>
      <c r="GF27" s="5"/>
      <c r="GG27" s="5"/>
      <c r="GH27" s="56"/>
      <c r="GI27" s="5"/>
      <c r="GJ27" s="5"/>
      <c r="GK27" s="5"/>
      <c r="GL27" s="5"/>
      <c r="GM27" s="5"/>
      <c r="GN27" s="5"/>
      <c r="GO27" s="5"/>
      <c r="GP27" s="5"/>
      <c r="GQ27" s="5"/>
      <c r="GR27" s="5"/>
      <c r="GS27" s="5"/>
      <c r="GT27" s="5"/>
      <c r="GU27" s="5"/>
      <c r="GV27" s="5"/>
      <c r="GW27" s="5"/>
      <c r="GX27" s="5"/>
      <c r="GY27" s="5"/>
      <c r="GZ27" s="5"/>
      <c r="HA27" s="5"/>
      <c r="HB27" s="5"/>
      <c r="HC27" s="5"/>
      <c r="HD27" s="5"/>
      <c r="HE27" s="5"/>
      <c r="HF27" s="5"/>
      <c r="HG27" s="5"/>
      <c r="HH27" s="5"/>
      <c r="HI27" s="5"/>
      <c r="HJ27" s="5"/>
      <c r="HK27" s="5"/>
      <c r="HL27" s="5"/>
      <c r="HM27" s="5"/>
      <c r="HN27" s="5"/>
      <c r="HO27" s="5"/>
      <c r="HP27" s="5"/>
      <c r="HQ27" s="5"/>
      <c r="HR27" s="5"/>
      <c r="HS27" s="5"/>
      <c r="HT27" s="341"/>
      <c r="HU27" s="354"/>
      <c r="HV27" s="5"/>
      <c r="HW27" s="5"/>
      <c r="HX27" s="5"/>
      <c r="HY27" s="5"/>
      <c r="HZ27" s="5"/>
      <c r="IA27" s="5"/>
      <c r="IB27" s="5"/>
      <c r="IC27" s="5"/>
      <c r="ID27" s="5"/>
      <c r="IE27" s="5"/>
      <c r="IF27" s="5"/>
      <c r="IG27" s="5"/>
      <c r="IH27" s="5"/>
      <c r="II27" s="5"/>
      <c r="IJ27" s="5"/>
      <c r="IK27" s="5"/>
      <c r="IL27" s="5"/>
      <c r="IM27" s="5"/>
      <c r="IN27" s="5"/>
      <c r="IO27" s="5"/>
      <c r="IP27" s="5"/>
      <c r="IQ27" s="5"/>
      <c r="IR27" s="5"/>
      <c r="IS27" s="5"/>
      <c r="IT27" s="5"/>
      <c r="IU27" s="5"/>
      <c r="IV27" s="5"/>
      <c r="IW27" s="5"/>
      <c r="IX27" s="5"/>
      <c r="IY27" s="5"/>
      <c r="IZ27" s="5"/>
      <c r="JA27" s="5"/>
      <c r="JB27" s="5"/>
      <c r="JC27" s="5"/>
      <c r="JD27" s="5"/>
      <c r="JE27" s="5"/>
      <c r="JF27" s="5"/>
      <c r="JG27" s="5"/>
      <c r="JH27" s="5"/>
      <c r="JI27" s="5"/>
      <c r="JJ27" s="5"/>
      <c r="JK27" s="145"/>
      <c r="JL27" s="397"/>
    </row>
    <row r="28" spans="1:272" ht="45">
      <c r="A28" s="8" t="s">
        <v>33</v>
      </c>
      <c r="B28" s="8" t="s">
        <v>14</v>
      </c>
      <c r="C28" s="8">
        <v>1</v>
      </c>
      <c r="D28" s="199">
        <v>386</v>
      </c>
      <c r="E28" s="118" t="s">
        <v>35</v>
      </c>
      <c r="F28" s="118" t="s">
        <v>108</v>
      </c>
      <c r="G28" s="118" t="s">
        <v>34</v>
      </c>
      <c r="H28" s="307" t="s">
        <v>188</v>
      </c>
      <c r="I28" s="411" t="s">
        <v>694</v>
      </c>
      <c r="J28" s="105">
        <v>337.7</v>
      </c>
      <c r="K28" s="105">
        <v>340.7</v>
      </c>
      <c r="L28" s="105">
        <f t="shared" ref="L28:L30" si="31">K28-J28</f>
        <v>3</v>
      </c>
      <c r="M28" s="52">
        <v>100</v>
      </c>
      <c r="N28" s="52">
        <f t="shared" ref="N28" si="32">L28*M28/100</f>
        <v>3</v>
      </c>
      <c r="O28" s="139">
        <f>N28*AUXILIAR!$B50</f>
        <v>9000000</v>
      </c>
      <c r="P28" s="56"/>
      <c r="Q28" s="56"/>
      <c r="R28" s="56"/>
      <c r="S28" s="56"/>
      <c r="T28" s="56"/>
      <c r="U28" s="56"/>
      <c r="V28" s="56"/>
      <c r="W28" s="104" t="s">
        <v>267</v>
      </c>
      <c r="X28" s="103">
        <v>268</v>
      </c>
      <c r="Y28" s="103">
        <v>271.8</v>
      </c>
      <c r="Z28" s="51">
        <v>3.8</v>
      </c>
      <c r="AA28" s="52">
        <v>55</v>
      </c>
      <c r="AB28" s="52">
        <f t="shared" si="25"/>
        <v>2.09</v>
      </c>
      <c r="AC28" s="139">
        <f>AB28*AUXILIAR!$B50</f>
        <v>6270000</v>
      </c>
      <c r="AD28" s="5"/>
      <c r="AE28" s="5"/>
      <c r="AF28" s="5"/>
      <c r="AG28" s="5"/>
      <c r="AH28" s="5"/>
      <c r="AI28" s="56"/>
      <c r="AJ28" s="8"/>
      <c r="AK28" s="5"/>
      <c r="AL28" s="5"/>
      <c r="AM28" s="5"/>
      <c r="AN28" s="5"/>
      <c r="AO28" s="5"/>
      <c r="AP28" s="56"/>
      <c r="AQ28" s="8"/>
      <c r="AR28" s="107" t="s">
        <v>275</v>
      </c>
      <c r="AS28" s="54">
        <v>385.9</v>
      </c>
      <c r="AT28" s="54">
        <v>386.4</v>
      </c>
      <c r="AU28" s="77">
        <f t="shared" si="26"/>
        <v>0.5</v>
      </c>
      <c r="AV28" s="52">
        <v>100</v>
      </c>
      <c r="AW28" s="52">
        <f t="shared" si="15"/>
        <v>0.5</v>
      </c>
      <c r="AX28" s="139">
        <f>AW28*AUXILIAR!$B50</f>
        <v>1500000</v>
      </c>
      <c r="AY28" s="56"/>
      <c r="AZ28" s="361"/>
      <c r="BA28" s="354"/>
      <c r="BB28" s="5"/>
      <c r="BC28" s="5"/>
      <c r="BD28" s="5"/>
      <c r="BE28" s="5"/>
      <c r="BF28" s="56"/>
      <c r="BG28" s="8"/>
      <c r="BH28" s="8"/>
      <c r="BI28" s="8"/>
      <c r="BJ28" s="8"/>
      <c r="BK28" s="8"/>
      <c r="BL28" s="8"/>
      <c r="BM28" s="8"/>
      <c r="BN28" s="8"/>
      <c r="BO28" s="5"/>
      <c r="BP28" s="5"/>
      <c r="BQ28" s="5"/>
      <c r="BR28" s="5"/>
      <c r="BS28" s="5"/>
      <c r="BT28" s="8"/>
      <c r="BU28" s="5"/>
      <c r="BV28" s="5"/>
      <c r="BW28" s="5"/>
      <c r="BX28" s="5"/>
      <c r="BY28" s="5"/>
      <c r="BZ28" s="5"/>
      <c r="CA28" s="8"/>
      <c r="CB28" s="8"/>
      <c r="CC28" s="5"/>
      <c r="CD28" s="5"/>
      <c r="CE28" s="5"/>
      <c r="CF28" s="5"/>
      <c r="CG28" s="5"/>
      <c r="CH28" s="8"/>
      <c r="CI28" s="8"/>
      <c r="CJ28" s="5"/>
      <c r="CK28" s="5"/>
      <c r="CL28" s="5"/>
      <c r="CM28" s="5"/>
      <c r="CN28" s="8"/>
      <c r="CO28" s="8"/>
      <c r="CP28" s="8"/>
      <c r="CQ28" s="56"/>
      <c r="CR28" s="361"/>
      <c r="CS28" s="392" t="s">
        <v>317</v>
      </c>
      <c r="CT28" s="51">
        <v>343.45</v>
      </c>
      <c r="CU28" s="51">
        <v>343.45</v>
      </c>
      <c r="CV28" s="51">
        <v>1</v>
      </c>
      <c r="CW28" s="52">
        <v>100</v>
      </c>
      <c r="CX28" s="52">
        <f t="shared" si="6"/>
        <v>1</v>
      </c>
      <c r="CY28" s="139">
        <f>CX28*AUXILIAR!$B$58</f>
        <v>10000000</v>
      </c>
      <c r="CZ28" s="104" t="s">
        <v>305</v>
      </c>
      <c r="DA28" s="51">
        <v>344.4</v>
      </c>
      <c r="DB28" s="51">
        <v>344.4</v>
      </c>
      <c r="DC28" s="51">
        <v>1</v>
      </c>
      <c r="DD28" s="52">
        <v>100</v>
      </c>
      <c r="DE28" s="52">
        <f t="shared" si="20"/>
        <v>1</v>
      </c>
      <c r="DF28" s="139">
        <f>DE28*AUXILIAR!$B$59</f>
        <v>40000000</v>
      </c>
      <c r="DG28" s="104" t="s">
        <v>293</v>
      </c>
      <c r="DH28" s="51">
        <v>247.3</v>
      </c>
      <c r="DI28" s="51">
        <v>247.3</v>
      </c>
      <c r="DJ28" s="51">
        <v>1</v>
      </c>
      <c r="DK28" s="52">
        <v>55</v>
      </c>
      <c r="DL28" s="52">
        <f t="shared" si="28"/>
        <v>0.55000000000000004</v>
      </c>
      <c r="DM28" s="139">
        <f>DL28*AUXILIAR!$B$56</f>
        <v>16500000.000000002</v>
      </c>
      <c r="DN28" s="5"/>
      <c r="DO28" s="5"/>
      <c r="DP28" s="5"/>
      <c r="DQ28" s="5"/>
      <c r="DR28" s="5"/>
      <c r="DS28" s="56"/>
      <c r="DT28" s="8"/>
      <c r="DU28" s="5"/>
      <c r="DV28" s="5"/>
      <c r="DW28" s="5"/>
      <c r="DX28" s="5"/>
      <c r="DY28" s="5"/>
      <c r="DZ28" s="5"/>
      <c r="EA28" s="5"/>
      <c r="EB28" s="104" t="s">
        <v>301</v>
      </c>
      <c r="EC28" s="51">
        <v>385.9</v>
      </c>
      <c r="ED28" s="51">
        <v>385.9</v>
      </c>
      <c r="EE28" s="51">
        <v>1</v>
      </c>
      <c r="EF28" s="51">
        <v>100</v>
      </c>
      <c r="EG28" s="52">
        <f>EE28*EF28/100</f>
        <v>1</v>
      </c>
      <c r="EH28" s="139">
        <f>EG28*AUXILIAR!$B$56</f>
        <v>30000000</v>
      </c>
      <c r="EI28" s="57"/>
      <c r="EJ28" s="380"/>
      <c r="EK28" s="354"/>
      <c r="EL28" s="5"/>
      <c r="EM28" s="5"/>
      <c r="EN28" s="5"/>
      <c r="EO28" s="5"/>
      <c r="EP28" s="5"/>
      <c r="EQ28" s="5"/>
      <c r="ER28" s="5"/>
      <c r="ES28" s="5"/>
      <c r="ET28" s="5"/>
      <c r="EU28" s="5"/>
      <c r="EV28" s="5"/>
      <c r="EW28" s="5"/>
      <c r="EX28" s="5"/>
      <c r="EY28" s="5"/>
      <c r="EZ28" s="5"/>
      <c r="FA28" s="5"/>
      <c r="FB28" s="5"/>
      <c r="FC28" s="5"/>
      <c r="FD28" s="5"/>
      <c r="FE28" s="5"/>
      <c r="FF28" s="5"/>
      <c r="FG28" s="5"/>
      <c r="FH28" s="5"/>
      <c r="FI28" s="5"/>
      <c r="FJ28" s="5"/>
      <c r="FK28" s="5"/>
      <c r="FL28" s="5"/>
      <c r="FM28" s="5"/>
      <c r="FN28" s="5"/>
      <c r="FO28" s="5"/>
      <c r="FP28" s="5"/>
      <c r="FQ28" s="5"/>
      <c r="FR28" s="5"/>
      <c r="FS28" s="5"/>
      <c r="FT28" s="5"/>
      <c r="FU28" s="5"/>
      <c r="FV28" s="5"/>
      <c r="FW28" s="5"/>
      <c r="FX28" s="5"/>
      <c r="FY28" s="5"/>
      <c r="FZ28" s="5"/>
      <c r="GA28" s="5"/>
      <c r="GB28" s="341"/>
      <c r="GC28" s="363"/>
      <c r="GD28" s="57"/>
      <c r="GE28" s="57"/>
      <c r="GF28" s="57"/>
      <c r="GG28" s="57"/>
      <c r="GH28" s="56"/>
      <c r="GI28" s="56"/>
      <c r="GJ28" s="57"/>
      <c r="GK28" s="57"/>
      <c r="GL28" s="57"/>
      <c r="GM28" s="57"/>
      <c r="GN28" s="57"/>
      <c r="GO28" s="57"/>
      <c r="GP28" s="56"/>
      <c r="GQ28" s="5"/>
      <c r="GR28" s="5"/>
      <c r="GS28" s="5"/>
      <c r="GT28" s="5"/>
      <c r="GU28" s="5"/>
      <c r="GV28" s="5"/>
      <c r="GW28" s="5"/>
      <c r="GX28" s="5"/>
      <c r="GY28" s="5"/>
      <c r="GZ28" s="5"/>
      <c r="HA28" s="5"/>
      <c r="HB28" s="5"/>
      <c r="HC28" s="5"/>
      <c r="HD28" s="5"/>
      <c r="HE28" s="5"/>
      <c r="HF28" s="5"/>
      <c r="HG28" s="5"/>
      <c r="HH28" s="5"/>
      <c r="HI28" s="5"/>
      <c r="HJ28" s="5"/>
      <c r="HK28" s="5"/>
      <c r="HL28" s="5"/>
      <c r="HM28" s="5"/>
      <c r="HN28" s="5"/>
      <c r="HO28" s="5"/>
      <c r="HP28" s="5"/>
      <c r="HQ28" s="5"/>
      <c r="HR28" s="5"/>
      <c r="HS28" s="5"/>
      <c r="HT28" s="341"/>
      <c r="HU28" s="354"/>
      <c r="HV28" s="5"/>
      <c r="HW28" s="5"/>
      <c r="HX28" s="5"/>
      <c r="HY28" s="5"/>
      <c r="HZ28" s="5"/>
      <c r="IA28" s="5"/>
      <c r="IB28" s="5"/>
      <c r="IC28" s="5"/>
      <c r="ID28" s="5"/>
      <c r="IE28" s="5"/>
      <c r="IF28" s="5"/>
      <c r="IG28" s="5"/>
      <c r="IH28" s="5"/>
      <c r="II28" s="5"/>
      <c r="IJ28" s="5"/>
      <c r="IK28" s="5"/>
      <c r="IL28" s="5"/>
      <c r="IM28" s="5"/>
      <c r="IN28" s="5"/>
      <c r="IO28" s="5"/>
      <c r="IP28" s="5"/>
      <c r="IQ28" s="5"/>
      <c r="IR28" s="5"/>
      <c r="IS28" s="5"/>
      <c r="IT28" s="5"/>
      <c r="IU28" s="5"/>
      <c r="IV28" s="5"/>
      <c r="IW28" s="5"/>
      <c r="IX28" s="5"/>
      <c r="IY28" s="5"/>
      <c r="IZ28" s="5"/>
      <c r="JA28" s="5"/>
      <c r="JB28" s="5"/>
      <c r="JC28" s="5"/>
      <c r="JD28" s="5"/>
      <c r="JE28" s="5"/>
      <c r="JF28" s="5"/>
      <c r="JG28" s="5"/>
      <c r="JH28" s="5"/>
      <c r="JI28" s="5"/>
      <c r="JJ28" s="5"/>
      <c r="JK28" s="145"/>
      <c r="JL28" s="397"/>
    </row>
    <row r="29" spans="1:272" ht="45">
      <c r="A29" s="8" t="s">
        <v>33</v>
      </c>
      <c r="B29" s="8" t="s">
        <v>14</v>
      </c>
      <c r="C29" s="8">
        <v>1</v>
      </c>
      <c r="D29" s="199">
        <v>386</v>
      </c>
      <c r="E29" s="118" t="s">
        <v>35</v>
      </c>
      <c r="F29" s="118" t="s">
        <v>108</v>
      </c>
      <c r="G29" s="118" t="s">
        <v>34</v>
      </c>
      <c r="H29" s="307" t="s">
        <v>188</v>
      </c>
      <c r="I29" s="410" t="s">
        <v>268</v>
      </c>
      <c r="J29" s="105">
        <v>340.7</v>
      </c>
      <c r="K29" s="105">
        <v>344.2</v>
      </c>
      <c r="L29" s="105">
        <f t="shared" si="31"/>
        <v>3.5</v>
      </c>
      <c r="M29" s="52">
        <v>100</v>
      </c>
      <c r="N29" s="52">
        <f t="shared" ref="N29" si="33">L29*M29/100</f>
        <v>3.5</v>
      </c>
      <c r="O29" s="139">
        <f>N29*AUXILIAR!$B50</f>
        <v>10500000</v>
      </c>
      <c r="P29" s="56"/>
      <c r="Q29" s="56"/>
      <c r="R29" s="56"/>
      <c r="S29" s="56"/>
      <c r="T29" s="56"/>
      <c r="U29" s="56"/>
      <c r="V29" s="56"/>
      <c r="W29" s="5"/>
      <c r="X29" s="5"/>
      <c r="Y29" s="5"/>
      <c r="Z29" s="5"/>
      <c r="AA29" s="5"/>
      <c r="AB29" s="56"/>
      <c r="AC29" s="5"/>
      <c r="AD29" s="5"/>
      <c r="AE29" s="5"/>
      <c r="AF29" s="5"/>
      <c r="AG29" s="5"/>
      <c r="AH29" s="5"/>
      <c r="AI29" s="56"/>
      <c r="AJ29" s="8"/>
      <c r="AK29" s="5"/>
      <c r="AL29" s="5"/>
      <c r="AM29" s="5"/>
      <c r="AN29" s="5"/>
      <c r="AO29" s="5"/>
      <c r="AP29" s="56"/>
      <c r="AQ29" s="8"/>
      <c r="AR29" s="107" t="s">
        <v>276</v>
      </c>
      <c r="AS29" s="54">
        <v>385.9</v>
      </c>
      <c r="AT29" s="54">
        <v>386.4</v>
      </c>
      <c r="AU29" s="77">
        <f t="shared" si="26"/>
        <v>0.5</v>
      </c>
      <c r="AV29" s="52">
        <v>100</v>
      </c>
      <c r="AW29" s="52">
        <f t="shared" si="15"/>
        <v>0.5</v>
      </c>
      <c r="AX29" s="139">
        <f>AW29*AUXILIAR!$B50</f>
        <v>1500000</v>
      </c>
      <c r="AY29" s="56"/>
      <c r="AZ29" s="361"/>
      <c r="BA29" s="354"/>
      <c r="BB29" s="5"/>
      <c r="BC29" s="5"/>
      <c r="BD29" s="5"/>
      <c r="BE29" s="5"/>
      <c r="BF29" s="56"/>
      <c r="BG29" s="5"/>
      <c r="BH29" s="5"/>
      <c r="BI29" s="5"/>
      <c r="BJ29" s="5"/>
      <c r="BK29" s="5"/>
      <c r="BL29" s="5"/>
      <c r="BM29" s="8"/>
      <c r="BN29" s="5"/>
      <c r="BO29" s="5"/>
      <c r="BP29" s="5"/>
      <c r="BQ29" s="5"/>
      <c r="BR29" s="5"/>
      <c r="BS29" s="5"/>
      <c r="BT29" s="8"/>
      <c r="BU29" s="5"/>
      <c r="BV29" s="5"/>
      <c r="BW29" s="5"/>
      <c r="BX29" s="5"/>
      <c r="BY29" s="5"/>
      <c r="BZ29" s="5"/>
      <c r="CA29" s="8"/>
      <c r="CB29" s="8"/>
      <c r="CC29" s="5"/>
      <c r="CD29" s="5"/>
      <c r="CE29" s="5"/>
      <c r="CF29" s="5"/>
      <c r="CG29" s="5"/>
      <c r="CH29" s="8"/>
      <c r="CI29" s="8"/>
      <c r="CJ29" s="7"/>
      <c r="CK29" s="7"/>
      <c r="CL29" s="7"/>
      <c r="CM29" s="7"/>
      <c r="CN29" s="8"/>
      <c r="CO29" s="8"/>
      <c r="CP29" s="8"/>
      <c r="CQ29" s="56"/>
      <c r="CR29" s="361"/>
      <c r="CS29" s="392" t="s">
        <v>318</v>
      </c>
      <c r="CT29" s="51">
        <v>344.2</v>
      </c>
      <c r="CU29" s="51">
        <v>344.2</v>
      </c>
      <c r="CV29" s="51">
        <v>1</v>
      </c>
      <c r="CW29" s="52">
        <v>100</v>
      </c>
      <c r="CX29" s="52">
        <f t="shared" si="6"/>
        <v>1</v>
      </c>
      <c r="CY29" s="139">
        <f>CX29*AUXILIAR!$B$58</f>
        <v>10000000</v>
      </c>
      <c r="CZ29" s="104" t="s">
        <v>305</v>
      </c>
      <c r="DA29" s="51">
        <v>345.35</v>
      </c>
      <c r="DB29" s="51">
        <v>345.35</v>
      </c>
      <c r="DC29" s="51">
        <v>1</v>
      </c>
      <c r="DD29" s="52">
        <v>100</v>
      </c>
      <c r="DE29" s="52">
        <f t="shared" si="20"/>
        <v>1</v>
      </c>
      <c r="DF29" s="139">
        <f>DE29*AUXILIAR!$B$59</f>
        <v>40000000</v>
      </c>
      <c r="DG29" s="104" t="s">
        <v>293</v>
      </c>
      <c r="DH29" s="51">
        <v>249.9</v>
      </c>
      <c r="DI29" s="51">
        <v>249.9</v>
      </c>
      <c r="DJ29" s="51">
        <v>1</v>
      </c>
      <c r="DK29" s="52">
        <v>55</v>
      </c>
      <c r="DL29" s="52">
        <f t="shared" si="28"/>
        <v>0.55000000000000004</v>
      </c>
      <c r="DM29" s="139">
        <f>DL29*AUXILIAR!$B$56</f>
        <v>16500000.000000002</v>
      </c>
      <c r="DN29" s="5"/>
      <c r="DO29" s="5"/>
      <c r="DP29" s="5"/>
      <c r="DQ29" s="5"/>
      <c r="DR29" s="5"/>
      <c r="DS29" s="56"/>
      <c r="DT29" s="8"/>
      <c r="DU29" s="5"/>
      <c r="DV29" s="5"/>
      <c r="DW29" s="5"/>
      <c r="DX29" s="5"/>
      <c r="DY29" s="5"/>
      <c r="DZ29" s="5"/>
      <c r="EA29" s="5"/>
      <c r="EB29" s="5"/>
      <c r="EC29" s="5"/>
      <c r="ED29" s="5"/>
      <c r="EE29" s="5"/>
      <c r="EF29" s="5"/>
      <c r="EG29" s="56"/>
      <c r="EH29" s="56"/>
      <c r="EI29" s="57"/>
      <c r="EJ29" s="380"/>
      <c r="EK29" s="354"/>
      <c r="EL29" s="5"/>
      <c r="EM29" s="5"/>
      <c r="EN29" s="5"/>
      <c r="EO29" s="5"/>
      <c r="EP29" s="5"/>
      <c r="EQ29" s="5"/>
      <c r="ER29" s="5"/>
      <c r="ES29" s="5"/>
      <c r="ET29" s="5"/>
      <c r="EU29" s="5"/>
      <c r="EV29" s="5"/>
      <c r="EW29" s="5"/>
      <c r="EX29" s="5"/>
      <c r="EY29" s="5"/>
      <c r="EZ29" s="5"/>
      <c r="FA29" s="5"/>
      <c r="FB29" s="5"/>
      <c r="FC29" s="5"/>
      <c r="FD29" s="5"/>
      <c r="FE29" s="5"/>
      <c r="FF29" s="5"/>
      <c r="FG29" s="5"/>
      <c r="FH29" s="5"/>
      <c r="FI29" s="5"/>
      <c r="FJ29" s="5"/>
      <c r="FK29" s="5"/>
      <c r="FL29" s="5"/>
      <c r="FM29" s="5"/>
      <c r="FN29" s="5"/>
      <c r="FO29" s="5"/>
      <c r="FP29" s="5"/>
      <c r="FQ29" s="5"/>
      <c r="FR29" s="5"/>
      <c r="FS29" s="5"/>
      <c r="FT29" s="5"/>
      <c r="FU29" s="5"/>
      <c r="FV29" s="5"/>
      <c r="FW29" s="5"/>
      <c r="FX29" s="5"/>
      <c r="FY29" s="5"/>
      <c r="FZ29" s="5"/>
      <c r="GA29" s="5"/>
      <c r="GB29" s="341"/>
      <c r="GC29" s="354"/>
      <c r="GD29" s="5"/>
      <c r="GE29" s="5"/>
      <c r="GF29" s="5"/>
      <c r="GG29" s="5"/>
      <c r="GH29" s="56"/>
      <c r="GI29" s="5"/>
      <c r="GJ29" s="5"/>
      <c r="GK29" s="5"/>
      <c r="GL29" s="5"/>
      <c r="GM29" s="5"/>
      <c r="GN29" s="5"/>
      <c r="GO29" s="5"/>
      <c r="GP29" s="5"/>
      <c r="GQ29" s="5"/>
      <c r="GR29" s="5"/>
      <c r="GS29" s="5"/>
      <c r="GT29" s="5"/>
      <c r="GU29" s="5"/>
      <c r="GV29" s="5"/>
      <c r="GW29" s="5"/>
      <c r="GX29" s="5"/>
      <c r="GY29" s="5"/>
      <c r="GZ29" s="5"/>
      <c r="HA29" s="5"/>
      <c r="HB29" s="5"/>
      <c r="HC29" s="5"/>
      <c r="HD29" s="5"/>
      <c r="HE29" s="5"/>
      <c r="HF29" s="5"/>
      <c r="HG29" s="5"/>
      <c r="HH29" s="5"/>
      <c r="HI29" s="5"/>
      <c r="HJ29" s="5"/>
      <c r="HK29" s="5"/>
      <c r="HL29" s="5"/>
      <c r="HM29" s="5"/>
      <c r="HN29" s="5"/>
      <c r="HO29" s="5"/>
      <c r="HP29" s="5"/>
      <c r="HQ29" s="5"/>
      <c r="HR29" s="5"/>
      <c r="HS29" s="5"/>
      <c r="HT29" s="341"/>
      <c r="HU29" s="354"/>
      <c r="HV29" s="5"/>
      <c r="HW29" s="5"/>
      <c r="HX29" s="5"/>
      <c r="HY29" s="5"/>
      <c r="HZ29" s="5"/>
      <c r="IA29" s="5"/>
      <c r="IB29" s="5"/>
      <c r="IC29" s="5"/>
      <c r="ID29" s="5"/>
      <c r="IE29" s="5"/>
      <c r="IF29" s="5"/>
      <c r="IG29" s="5"/>
      <c r="IH29" s="5"/>
      <c r="II29" s="5"/>
      <c r="IJ29" s="5"/>
      <c r="IK29" s="5"/>
      <c r="IL29" s="5"/>
      <c r="IM29" s="5"/>
      <c r="IN29" s="5"/>
      <c r="IO29" s="5"/>
      <c r="IP29" s="5"/>
      <c r="IQ29" s="5"/>
      <c r="IR29" s="5"/>
      <c r="IS29" s="5"/>
      <c r="IT29" s="5"/>
      <c r="IU29" s="5"/>
      <c r="IV29" s="5"/>
      <c r="IW29" s="5"/>
      <c r="IX29" s="5"/>
      <c r="IY29" s="5"/>
      <c r="IZ29" s="5"/>
      <c r="JA29" s="5"/>
      <c r="JB29" s="5"/>
      <c r="JC29" s="5"/>
      <c r="JD29" s="5"/>
      <c r="JE29" s="5"/>
      <c r="JF29" s="5"/>
      <c r="JG29" s="5"/>
      <c r="JH29" s="5"/>
      <c r="JI29" s="5"/>
      <c r="JJ29" s="5"/>
      <c r="JK29" s="145"/>
      <c r="JL29" s="397"/>
    </row>
    <row r="30" spans="1:272" ht="45">
      <c r="A30" s="8" t="s">
        <v>33</v>
      </c>
      <c r="B30" s="8" t="s">
        <v>14</v>
      </c>
      <c r="C30" s="8">
        <v>1</v>
      </c>
      <c r="D30" s="199">
        <v>386</v>
      </c>
      <c r="E30" s="118" t="s">
        <v>35</v>
      </c>
      <c r="F30" s="118" t="s">
        <v>108</v>
      </c>
      <c r="G30" s="118" t="s">
        <v>34</v>
      </c>
      <c r="H30" s="307" t="s">
        <v>188</v>
      </c>
      <c r="I30" s="411" t="s">
        <v>694</v>
      </c>
      <c r="J30" s="105">
        <v>340.7</v>
      </c>
      <c r="K30" s="105">
        <v>344.2</v>
      </c>
      <c r="L30" s="105">
        <f t="shared" si="31"/>
        <v>3.5</v>
      </c>
      <c r="M30" s="52">
        <v>100</v>
      </c>
      <c r="N30" s="52">
        <f t="shared" ref="N30" si="34">L30*M30/100</f>
        <v>3.5</v>
      </c>
      <c r="O30" s="139">
        <f>N30*AUXILIAR!$B50</f>
        <v>10500000</v>
      </c>
      <c r="P30" s="8"/>
      <c r="Q30" s="8"/>
      <c r="R30" s="8"/>
      <c r="S30" s="8"/>
      <c r="T30" s="8"/>
      <c r="U30" s="56"/>
      <c r="V30" s="8"/>
      <c r="W30" s="5"/>
      <c r="X30" s="5"/>
      <c r="Y30" s="5"/>
      <c r="Z30" s="5"/>
      <c r="AA30" s="5"/>
      <c r="AB30" s="56"/>
      <c r="AC30" s="5"/>
      <c r="AD30" s="5"/>
      <c r="AE30" s="5"/>
      <c r="AF30" s="5"/>
      <c r="AG30" s="5"/>
      <c r="AH30" s="5"/>
      <c r="AI30" s="56"/>
      <c r="AJ30" s="8"/>
      <c r="AK30" s="5"/>
      <c r="AL30" s="5"/>
      <c r="AM30" s="5"/>
      <c r="AN30" s="5"/>
      <c r="AO30" s="5"/>
      <c r="AP30" s="56"/>
      <c r="AQ30" s="8"/>
      <c r="AR30" s="107" t="s">
        <v>275</v>
      </c>
      <c r="AS30" s="54">
        <v>386.4</v>
      </c>
      <c r="AT30" s="54">
        <v>388.4</v>
      </c>
      <c r="AU30" s="77">
        <f t="shared" si="26"/>
        <v>2</v>
      </c>
      <c r="AV30" s="52">
        <v>100</v>
      </c>
      <c r="AW30" s="52">
        <f t="shared" si="15"/>
        <v>2</v>
      </c>
      <c r="AX30" s="139">
        <f>AW30*AUXILIAR!$B50</f>
        <v>6000000</v>
      </c>
      <c r="AY30" s="56"/>
      <c r="AZ30" s="361"/>
      <c r="BA30" s="354"/>
      <c r="BB30" s="5"/>
      <c r="BC30" s="5"/>
      <c r="BD30" s="5"/>
      <c r="BE30" s="5"/>
      <c r="BF30" s="56"/>
      <c r="BG30" s="5"/>
      <c r="BH30" s="5"/>
      <c r="BI30" s="5"/>
      <c r="BJ30" s="5"/>
      <c r="BK30" s="5"/>
      <c r="BL30" s="5"/>
      <c r="BM30" s="8"/>
      <c r="BN30" s="5"/>
      <c r="BO30" s="5"/>
      <c r="BP30" s="5"/>
      <c r="BQ30" s="5"/>
      <c r="BR30" s="5"/>
      <c r="BS30" s="5"/>
      <c r="BT30" s="8"/>
      <c r="BU30" s="5"/>
      <c r="BV30" s="5"/>
      <c r="BW30" s="5"/>
      <c r="BX30" s="5"/>
      <c r="BY30" s="5"/>
      <c r="BZ30" s="5"/>
      <c r="CA30" s="8"/>
      <c r="CB30" s="8"/>
      <c r="CC30" s="5"/>
      <c r="CD30" s="5"/>
      <c r="CE30" s="5"/>
      <c r="CF30" s="5"/>
      <c r="CG30" s="5"/>
      <c r="CH30" s="8"/>
      <c r="CI30" s="8"/>
      <c r="CJ30" s="7"/>
      <c r="CK30" s="7"/>
      <c r="CL30" s="7"/>
      <c r="CM30" s="7"/>
      <c r="CN30" s="7"/>
      <c r="CO30" s="8"/>
      <c r="CP30" s="8"/>
      <c r="CQ30" s="8"/>
      <c r="CR30" s="390"/>
      <c r="CS30" s="392" t="s">
        <v>305</v>
      </c>
      <c r="CT30" s="51">
        <v>344.4</v>
      </c>
      <c r="CU30" s="51">
        <v>344.4</v>
      </c>
      <c r="CV30" s="51">
        <v>1</v>
      </c>
      <c r="CW30" s="52">
        <v>100</v>
      </c>
      <c r="CX30" s="52">
        <f t="shared" si="6"/>
        <v>1</v>
      </c>
      <c r="CY30" s="139">
        <f>CX30*AUXILIAR!$B$59</f>
        <v>40000000</v>
      </c>
      <c r="CZ30" s="51" t="s">
        <v>298</v>
      </c>
      <c r="DA30" s="51">
        <v>347.43</v>
      </c>
      <c r="DB30" s="51">
        <v>347.43</v>
      </c>
      <c r="DC30" s="51">
        <v>1</v>
      </c>
      <c r="DD30" s="52">
        <v>100</v>
      </c>
      <c r="DE30" s="52">
        <f t="shared" si="20"/>
        <v>1</v>
      </c>
      <c r="DF30" s="139">
        <f>DE30*AUXILIAR!$B$56</f>
        <v>30000000</v>
      </c>
      <c r="DG30" s="5"/>
      <c r="DH30" s="5"/>
      <c r="DI30" s="5"/>
      <c r="DJ30" s="5"/>
      <c r="DK30" s="5"/>
      <c r="DL30" s="56"/>
      <c r="DM30" s="8"/>
      <c r="DN30" s="5"/>
      <c r="DO30" s="5"/>
      <c r="DP30" s="5"/>
      <c r="DQ30" s="5"/>
      <c r="DR30" s="5"/>
      <c r="DS30" s="56"/>
      <c r="DT30" s="8"/>
      <c r="DU30" s="5"/>
      <c r="DV30" s="5"/>
      <c r="DW30" s="5"/>
      <c r="DX30" s="5"/>
      <c r="DY30" s="5"/>
      <c r="DZ30" s="5"/>
      <c r="EA30" s="5"/>
      <c r="EB30" s="5"/>
      <c r="EC30" s="5"/>
      <c r="ED30" s="5"/>
      <c r="EE30" s="5"/>
      <c r="EF30" s="5"/>
      <c r="EG30" s="56"/>
      <c r="EH30" s="56"/>
      <c r="EI30" s="57"/>
      <c r="EJ30" s="380"/>
      <c r="EK30" s="354"/>
      <c r="EL30" s="5"/>
      <c r="EM30" s="5"/>
      <c r="EN30" s="5"/>
      <c r="EO30" s="5"/>
      <c r="EP30" s="5"/>
      <c r="EQ30" s="5"/>
      <c r="ER30" s="5"/>
      <c r="ES30" s="5"/>
      <c r="ET30" s="5"/>
      <c r="EU30" s="5"/>
      <c r="EV30" s="5"/>
      <c r="EW30" s="5"/>
      <c r="EX30" s="5"/>
      <c r="EY30" s="5"/>
      <c r="EZ30" s="5"/>
      <c r="FA30" s="5"/>
      <c r="FB30" s="5"/>
      <c r="FC30" s="5"/>
      <c r="FD30" s="5"/>
      <c r="FE30" s="5"/>
      <c r="FF30" s="5"/>
      <c r="FG30" s="5"/>
      <c r="FH30" s="5"/>
      <c r="FI30" s="5"/>
      <c r="FJ30" s="5"/>
      <c r="FK30" s="5"/>
      <c r="FL30" s="5"/>
      <c r="FM30" s="5"/>
      <c r="FN30" s="5"/>
      <c r="FO30" s="5"/>
      <c r="FP30" s="5"/>
      <c r="FQ30" s="5"/>
      <c r="FR30" s="5"/>
      <c r="FS30" s="5"/>
      <c r="FT30" s="5"/>
      <c r="FU30" s="5"/>
      <c r="FV30" s="5"/>
      <c r="FW30" s="5"/>
      <c r="FX30" s="5"/>
      <c r="FY30" s="5"/>
      <c r="FZ30" s="5"/>
      <c r="GA30" s="5"/>
      <c r="GB30" s="341"/>
      <c r="GC30" s="354"/>
      <c r="GD30" s="5"/>
      <c r="GE30" s="5"/>
      <c r="GF30" s="5"/>
      <c r="GG30" s="5"/>
      <c r="GH30" s="56"/>
      <c r="GI30" s="5"/>
      <c r="GJ30" s="5"/>
      <c r="GK30" s="5"/>
      <c r="GL30" s="5"/>
      <c r="GM30" s="5"/>
      <c r="GN30" s="5"/>
      <c r="GO30" s="5"/>
      <c r="GP30" s="5"/>
      <c r="GQ30" s="5"/>
      <c r="GR30" s="5"/>
      <c r="GS30" s="5"/>
      <c r="GT30" s="5"/>
      <c r="GU30" s="5"/>
      <c r="GV30" s="5"/>
      <c r="GW30" s="5"/>
      <c r="GX30" s="5"/>
      <c r="GY30" s="5"/>
      <c r="GZ30" s="5"/>
      <c r="HA30" s="5"/>
      <c r="HB30" s="5"/>
      <c r="HC30" s="5"/>
      <c r="HD30" s="5"/>
      <c r="HE30" s="5"/>
      <c r="HF30" s="5"/>
      <c r="HG30" s="5"/>
      <c r="HH30" s="5"/>
      <c r="HI30" s="5"/>
      <c r="HJ30" s="5"/>
      <c r="HK30" s="5"/>
      <c r="HL30" s="5"/>
      <c r="HM30" s="5"/>
      <c r="HN30" s="5"/>
      <c r="HO30" s="5"/>
      <c r="HP30" s="5"/>
      <c r="HQ30" s="5"/>
      <c r="HR30" s="5"/>
      <c r="HS30" s="5"/>
      <c r="HT30" s="341"/>
      <c r="HU30" s="354"/>
      <c r="HV30" s="5"/>
      <c r="HW30" s="5"/>
      <c r="HX30" s="5"/>
      <c r="HY30" s="5"/>
      <c r="HZ30" s="5"/>
      <c r="IA30" s="5"/>
      <c r="IB30" s="5"/>
      <c r="IC30" s="5"/>
      <c r="ID30" s="5"/>
      <c r="IE30" s="5"/>
      <c r="IF30" s="5"/>
      <c r="IG30" s="5"/>
      <c r="IH30" s="5"/>
      <c r="II30" s="5"/>
      <c r="IJ30" s="5"/>
      <c r="IK30" s="5"/>
      <c r="IL30" s="5"/>
      <c r="IM30" s="5"/>
      <c r="IN30" s="5"/>
      <c r="IO30" s="5"/>
      <c r="IP30" s="5"/>
      <c r="IQ30" s="5"/>
      <c r="IR30" s="5"/>
      <c r="IS30" s="5"/>
      <c r="IT30" s="5"/>
      <c r="IU30" s="5"/>
      <c r="IV30" s="5"/>
      <c r="IW30" s="5"/>
      <c r="IX30" s="5"/>
      <c r="IY30" s="5"/>
      <c r="IZ30" s="5"/>
      <c r="JA30" s="5"/>
      <c r="JB30" s="5"/>
      <c r="JC30" s="5"/>
      <c r="JD30" s="5"/>
      <c r="JE30" s="5"/>
      <c r="JF30" s="5"/>
      <c r="JG30" s="5"/>
      <c r="JH30" s="5"/>
      <c r="JI30" s="5"/>
      <c r="JJ30" s="5"/>
      <c r="JK30" s="145"/>
      <c r="JL30" s="397"/>
    </row>
    <row r="31" spans="1:272" ht="45">
      <c r="A31" s="8" t="s">
        <v>33</v>
      </c>
      <c r="B31" s="8" t="s">
        <v>14</v>
      </c>
      <c r="C31" s="8">
        <v>1</v>
      </c>
      <c r="D31" s="199">
        <v>386</v>
      </c>
      <c r="E31" s="118" t="s">
        <v>35</v>
      </c>
      <c r="F31" s="118" t="s">
        <v>108</v>
      </c>
      <c r="G31" s="118" t="s">
        <v>34</v>
      </c>
      <c r="H31" s="307" t="s">
        <v>188</v>
      </c>
      <c r="I31" s="354"/>
      <c r="J31" s="5"/>
      <c r="K31" s="5"/>
      <c r="L31" s="5"/>
      <c r="M31" s="5"/>
      <c r="N31" s="56"/>
      <c r="O31" s="8"/>
      <c r="P31" s="8"/>
      <c r="Q31" s="8"/>
      <c r="R31" s="8"/>
      <c r="S31" s="8"/>
      <c r="T31" s="8"/>
      <c r="U31" s="56"/>
      <c r="V31" s="8"/>
      <c r="W31" s="5"/>
      <c r="X31" s="5"/>
      <c r="Y31" s="5"/>
      <c r="Z31" s="5"/>
      <c r="AA31" s="5"/>
      <c r="AB31" s="56"/>
      <c r="AC31" s="5"/>
      <c r="AD31" s="5"/>
      <c r="AE31" s="5"/>
      <c r="AF31" s="5"/>
      <c r="AG31" s="5"/>
      <c r="AH31" s="5"/>
      <c r="AI31" s="56"/>
      <c r="AJ31" s="8"/>
      <c r="AK31" s="5"/>
      <c r="AL31" s="5"/>
      <c r="AM31" s="5"/>
      <c r="AN31" s="5"/>
      <c r="AO31" s="5"/>
      <c r="AP31" s="56"/>
      <c r="AQ31" s="8"/>
      <c r="AR31" s="107" t="s">
        <v>276</v>
      </c>
      <c r="AS31" s="54">
        <v>386.4</v>
      </c>
      <c r="AT31" s="54">
        <v>388.4</v>
      </c>
      <c r="AU31" s="77">
        <f t="shared" si="26"/>
        <v>2</v>
      </c>
      <c r="AV31" s="52">
        <v>100</v>
      </c>
      <c r="AW31" s="52">
        <f t="shared" si="15"/>
        <v>2</v>
      </c>
      <c r="AX31" s="139">
        <f>AW31*AUXILIAR!$B50</f>
        <v>6000000</v>
      </c>
      <c r="AY31" s="56"/>
      <c r="AZ31" s="361"/>
      <c r="BA31" s="354"/>
      <c r="BB31" s="5"/>
      <c r="BC31" s="5"/>
      <c r="BD31" s="5"/>
      <c r="BE31" s="5"/>
      <c r="BF31" s="56"/>
      <c r="BG31" s="5"/>
      <c r="BH31" s="5"/>
      <c r="BI31" s="5"/>
      <c r="BJ31" s="5"/>
      <c r="BK31" s="5"/>
      <c r="BL31" s="5"/>
      <c r="BM31" s="8"/>
      <c r="BN31" s="5"/>
      <c r="BO31" s="5"/>
      <c r="BP31" s="5"/>
      <c r="BQ31" s="5"/>
      <c r="BR31" s="5"/>
      <c r="BS31" s="5"/>
      <c r="BT31" s="8"/>
      <c r="BU31" s="5"/>
      <c r="BV31" s="5"/>
      <c r="BW31" s="5"/>
      <c r="BX31" s="5"/>
      <c r="BY31" s="5"/>
      <c r="BZ31" s="5"/>
      <c r="CA31" s="8"/>
      <c r="CB31" s="8"/>
      <c r="CC31" s="5"/>
      <c r="CD31" s="5"/>
      <c r="CE31" s="5"/>
      <c r="CF31" s="5"/>
      <c r="CG31" s="5"/>
      <c r="CH31" s="8"/>
      <c r="CI31" s="8"/>
      <c r="CJ31" s="7"/>
      <c r="CK31" s="7"/>
      <c r="CL31" s="7"/>
      <c r="CM31" s="7"/>
      <c r="CN31" s="7"/>
      <c r="CO31" s="8"/>
      <c r="CP31" s="8"/>
      <c r="CQ31" s="8"/>
      <c r="CR31" s="390"/>
      <c r="CS31" s="392" t="s">
        <v>305</v>
      </c>
      <c r="CT31" s="51">
        <v>345.35</v>
      </c>
      <c r="CU31" s="51">
        <v>345.35</v>
      </c>
      <c r="CV31" s="51">
        <v>1</v>
      </c>
      <c r="CW31" s="52">
        <v>100</v>
      </c>
      <c r="CX31" s="52">
        <f t="shared" si="6"/>
        <v>1</v>
      </c>
      <c r="CY31" s="139">
        <f>CX31*AUXILIAR!$B$59</f>
        <v>40000000</v>
      </c>
      <c r="CZ31" s="104" t="s">
        <v>309</v>
      </c>
      <c r="DA31" s="51">
        <v>348.8</v>
      </c>
      <c r="DB31" s="51">
        <v>348.8</v>
      </c>
      <c r="DC31" s="51">
        <v>1</v>
      </c>
      <c r="DD31" s="52">
        <v>93</v>
      </c>
      <c r="DE31" s="52">
        <f t="shared" si="20"/>
        <v>0.93</v>
      </c>
      <c r="DF31" s="139">
        <f>DE31*AUXILIAR!$B$57</f>
        <v>18600000</v>
      </c>
      <c r="DG31" s="5"/>
      <c r="DH31" s="5"/>
      <c r="DI31" s="5"/>
      <c r="DJ31" s="5"/>
      <c r="DK31" s="5"/>
      <c r="DL31" s="56"/>
      <c r="DM31" s="8"/>
      <c r="DN31" s="5"/>
      <c r="DO31" s="5"/>
      <c r="DP31" s="5"/>
      <c r="DQ31" s="5"/>
      <c r="DR31" s="5"/>
      <c r="DS31" s="56"/>
      <c r="DT31" s="8"/>
      <c r="DU31" s="5"/>
      <c r="DV31" s="5"/>
      <c r="DW31" s="5"/>
      <c r="DX31" s="5"/>
      <c r="DY31" s="5"/>
      <c r="DZ31" s="5"/>
      <c r="EA31" s="5"/>
      <c r="EB31" s="5"/>
      <c r="EC31" s="5"/>
      <c r="ED31" s="5"/>
      <c r="EE31" s="5"/>
      <c r="EF31" s="5"/>
      <c r="EG31" s="56"/>
      <c r="EH31" s="56"/>
      <c r="EI31" s="57"/>
      <c r="EJ31" s="380"/>
      <c r="EK31" s="354"/>
      <c r="EL31" s="5"/>
      <c r="EM31" s="5"/>
      <c r="EN31" s="5"/>
      <c r="EO31" s="5"/>
      <c r="EP31" s="5"/>
      <c r="EQ31" s="5"/>
      <c r="ER31" s="5"/>
      <c r="ES31" s="5"/>
      <c r="ET31" s="5"/>
      <c r="EU31" s="5"/>
      <c r="EV31" s="5"/>
      <c r="EW31" s="5"/>
      <c r="EX31" s="5"/>
      <c r="EY31" s="5"/>
      <c r="EZ31" s="5"/>
      <c r="FA31" s="5"/>
      <c r="FB31" s="5"/>
      <c r="FC31" s="5"/>
      <c r="FD31" s="5"/>
      <c r="FE31" s="5"/>
      <c r="FF31" s="5"/>
      <c r="FG31" s="5"/>
      <c r="FH31" s="5"/>
      <c r="FI31" s="5"/>
      <c r="FJ31" s="5"/>
      <c r="FK31" s="5"/>
      <c r="FL31" s="5"/>
      <c r="FM31" s="5"/>
      <c r="FN31" s="5"/>
      <c r="FO31" s="5"/>
      <c r="FP31" s="5"/>
      <c r="FQ31" s="5"/>
      <c r="FR31" s="5"/>
      <c r="FS31" s="5"/>
      <c r="FT31" s="5"/>
      <c r="FU31" s="5"/>
      <c r="FV31" s="5"/>
      <c r="FW31" s="5"/>
      <c r="FX31" s="5"/>
      <c r="FY31" s="5"/>
      <c r="FZ31" s="5"/>
      <c r="GA31" s="5"/>
      <c r="GB31" s="341"/>
      <c r="GC31" s="354"/>
      <c r="GD31" s="5"/>
      <c r="GE31" s="5"/>
      <c r="GF31" s="5"/>
      <c r="GG31" s="5"/>
      <c r="GH31" s="56"/>
      <c r="GI31" s="5"/>
      <c r="GJ31" s="5"/>
      <c r="GK31" s="5"/>
      <c r="GL31" s="5"/>
      <c r="GM31" s="5"/>
      <c r="GN31" s="5"/>
      <c r="GO31" s="5"/>
      <c r="GP31" s="5"/>
      <c r="GQ31" s="5"/>
      <c r="GR31" s="5"/>
      <c r="GS31" s="5"/>
      <c r="GT31" s="5"/>
      <c r="GU31" s="5"/>
      <c r="GV31" s="5"/>
      <c r="GW31" s="5"/>
      <c r="GX31" s="5"/>
      <c r="GY31" s="5"/>
      <c r="GZ31" s="5"/>
      <c r="HA31" s="5"/>
      <c r="HB31" s="5"/>
      <c r="HC31" s="5"/>
      <c r="HD31" s="5"/>
      <c r="HE31" s="5"/>
      <c r="HF31" s="5"/>
      <c r="HG31" s="5"/>
      <c r="HH31" s="5"/>
      <c r="HI31" s="5"/>
      <c r="HJ31" s="5"/>
      <c r="HK31" s="5"/>
      <c r="HL31" s="5"/>
      <c r="HM31" s="5"/>
      <c r="HN31" s="5"/>
      <c r="HO31" s="5"/>
      <c r="HP31" s="5"/>
      <c r="HQ31" s="5"/>
      <c r="HR31" s="5"/>
      <c r="HS31" s="5"/>
      <c r="HT31" s="341"/>
      <c r="HU31" s="354"/>
      <c r="HV31" s="5"/>
      <c r="HW31" s="5"/>
      <c r="HX31" s="5"/>
      <c r="HY31" s="5"/>
      <c r="HZ31" s="5"/>
      <c r="IA31" s="5"/>
      <c r="IB31" s="5"/>
      <c r="IC31" s="5"/>
      <c r="ID31" s="5"/>
      <c r="IE31" s="5"/>
      <c r="IF31" s="5"/>
      <c r="IG31" s="5"/>
      <c r="IH31" s="5"/>
      <c r="II31" s="5"/>
      <c r="IJ31" s="5"/>
      <c r="IK31" s="5"/>
      <c r="IL31" s="5"/>
      <c r="IM31" s="5"/>
      <c r="IN31" s="5"/>
      <c r="IO31" s="5"/>
      <c r="IP31" s="5"/>
      <c r="IQ31" s="5"/>
      <c r="IR31" s="5"/>
      <c r="IS31" s="5"/>
      <c r="IT31" s="5"/>
      <c r="IU31" s="5"/>
      <c r="IV31" s="5"/>
      <c r="IW31" s="5"/>
      <c r="IX31" s="5"/>
      <c r="IY31" s="5"/>
      <c r="IZ31" s="5"/>
      <c r="JA31" s="5"/>
      <c r="JB31" s="5"/>
      <c r="JC31" s="5"/>
      <c r="JD31" s="5"/>
      <c r="JE31" s="5"/>
      <c r="JF31" s="5"/>
      <c r="JG31" s="5"/>
      <c r="JH31" s="5"/>
      <c r="JI31" s="5"/>
      <c r="JJ31" s="5"/>
      <c r="JK31" s="145"/>
      <c r="JL31" s="397"/>
    </row>
    <row r="32" spans="1:272" ht="45">
      <c r="A32" s="8" t="s">
        <v>33</v>
      </c>
      <c r="B32" s="8" t="s">
        <v>14</v>
      </c>
      <c r="C32" s="8">
        <v>1</v>
      </c>
      <c r="D32" s="199">
        <v>386</v>
      </c>
      <c r="E32" s="118" t="s">
        <v>35</v>
      </c>
      <c r="F32" s="118" t="s">
        <v>108</v>
      </c>
      <c r="G32" s="118" t="s">
        <v>34</v>
      </c>
      <c r="H32" s="307" t="s">
        <v>188</v>
      </c>
      <c r="I32" s="354"/>
      <c r="J32" s="5"/>
      <c r="K32" s="5"/>
      <c r="L32" s="5"/>
      <c r="M32" s="5"/>
      <c r="N32" s="56"/>
      <c r="O32" s="8"/>
      <c r="P32" s="8"/>
      <c r="Q32" s="8"/>
      <c r="R32" s="8"/>
      <c r="S32" s="8"/>
      <c r="T32" s="8"/>
      <c r="U32" s="56"/>
      <c r="V32" s="8"/>
      <c r="W32" s="5"/>
      <c r="X32" s="5"/>
      <c r="Y32" s="5"/>
      <c r="Z32" s="5"/>
      <c r="AA32" s="5"/>
      <c r="AB32" s="56"/>
      <c r="AC32" s="5"/>
      <c r="AD32" s="5"/>
      <c r="AE32" s="5"/>
      <c r="AF32" s="5"/>
      <c r="AG32" s="5"/>
      <c r="AH32" s="5"/>
      <c r="AI32" s="56"/>
      <c r="AJ32" s="8"/>
      <c r="AK32" s="5"/>
      <c r="AL32" s="5"/>
      <c r="AM32" s="5"/>
      <c r="AN32" s="5"/>
      <c r="AO32" s="5"/>
      <c r="AP32" s="56"/>
      <c r="AQ32" s="8"/>
      <c r="AR32" s="107" t="s">
        <v>277</v>
      </c>
      <c r="AS32" s="54">
        <v>409.5</v>
      </c>
      <c r="AT32" s="54">
        <v>411.5</v>
      </c>
      <c r="AU32" s="77">
        <f t="shared" si="26"/>
        <v>2</v>
      </c>
      <c r="AV32" s="52">
        <v>100</v>
      </c>
      <c r="AW32" s="52">
        <f t="shared" si="15"/>
        <v>2</v>
      </c>
      <c r="AX32" s="139">
        <f>AW32*AUXILIAR!$B50</f>
        <v>6000000</v>
      </c>
      <c r="AY32" s="56"/>
      <c r="AZ32" s="361"/>
      <c r="BA32" s="354"/>
      <c r="BB32" s="5"/>
      <c r="BC32" s="5"/>
      <c r="BD32" s="5"/>
      <c r="BE32" s="5"/>
      <c r="BF32" s="56"/>
      <c r="BG32" s="5"/>
      <c r="BH32" s="5"/>
      <c r="BI32" s="5"/>
      <c r="BJ32" s="5"/>
      <c r="BK32" s="5"/>
      <c r="BL32" s="5"/>
      <c r="BM32" s="8"/>
      <c r="BN32" s="5"/>
      <c r="BO32" s="5"/>
      <c r="BP32" s="5"/>
      <c r="BQ32" s="5"/>
      <c r="BR32" s="5"/>
      <c r="BS32" s="5"/>
      <c r="BT32" s="8"/>
      <c r="BU32" s="5"/>
      <c r="BV32" s="5"/>
      <c r="BW32" s="5"/>
      <c r="BX32" s="5"/>
      <c r="BY32" s="5"/>
      <c r="BZ32" s="5"/>
      <c r="CA32" s="8"/>
      <c r="CB32" s="8"/>
      <c r="CC32" s="5"/>
      <c r="CD32" s="5"/>
      <c r="CE32" s="5"/>
      <c r="CF32" s="5"/>
      <c r="CG32" s="5"/>
      <c r="CH32" s="8"/>
      <c r="CI32" s="8"/>
      <c r="CJ32" s="7"/>
      <c r="CK32" s="7"/>
      <c r="CL32" s="7"/>
      <c r="CM32" s="7"/>
      <c r="CN32" s="7"/>
      <c r="CO32" s="8"/>
      <c r="CP32" s="8"/>
      <c r="CQ32" s="8"/>
      <c r="CR32" s="390"/>
      <c r="CS32" s="392" t="s">
        <v>306</v>
      </c>
      <c r="CT32" s="51">
        <v>349.5</v>
      </c>
      <c r="CU32" s="51">
        <v>349.5</v>
      </c>
      <c r="CV32" s="51">
        <v>1</v>
      </c>
      <c r="CW32" s="52">
        <v>17</v>
      </c>
      <c r="CX32" s="52">
        <f t="shared" si="6"/>
        <v>0.17</v>
      </c>
      <c r="CY32" s="139">
        <f>CX32*AUXILIAR!$B$59</f>
        <v>6800000.0000000009</v>
      </c>
      <c r="CZ32" s="104" t="s">
        <v>306</v>
      </c>
      <c r="DA32" s="51">
        <v>349.5</v>
      </c>
      <c r="DB32" s="51">
        <v>349.5</v>
      </c>
      <c r="DC32" s="51">
        <v>1</v>
      </c>
      <c r="DD32" s="52">
        <v>83</v>
      </c>
      <c r="DE32" s="52">
        <f>DC32*DD32/100</f>
        <v>0.83</v>
      </c>
      <c r="DF32" s="139">
        <f>DE32*AUXILIAR!$B$59</f>
        <v>33200000</v>
      </c>
      <c r="DG32" s="5"/>
      <c r="DH32" s="5"/>
      <c r="DI32" s="5"/>
      <c r="DJ32" s="5"/>
      <c r="DK32" s="5"/>
      <c r="DL32" s="56"/>
      <c r="DM32" s="8"/>
      <c r="DN32" s="5"/>
      <c r="DO32" s="5"/>
      <c r="DP32" s="5"/>
      <c r="DQ32" s="5"/>
      <c r="DR32" s="5"/>
      <c r="DS32" s="56"/>
      <c r="DT32" s="8"/>
      <c r="DU32" s="5"/>
      <c r="DV32" s="5"/>
      <c r="DW32" s="5"/>
      <c r="DX32" s="5"/>
      <c r="DY32" s="5"/>
      <c r="DZ32" s="5"/>
      <c r="EA32" s="5"/>
      <c r="EB32" s="5"/>
      <c r="EC32" s="5"/>
      <c r="ED32" s="5"/>
      <c r="EE32" s="5"/>
      <c r="EF32" s="5"/>
      <c r="EG32" s="56"/>
      <c r="EH32" s="56"/>
      <c r="EI32" s="57"/>
      <c r="EJ32" s="380"/>
      <c r="EK32" s="354"/>
      <c r="EL32" s="5"/>
      <c r="EM32" s="5"/>
      <c r="EN32" s="5"/>
      <c r="EO32" s="5"/>
      <c r="EP32" s="5"/>
      <c r="EQ32" s="5"/>
      <c r="ER32" s="5"/>
      <c r="ES32" s="5"/>
      <c r="ET32" s="5"/>
      <c r="EU32" s="5"/>
      <c r="EV32" s="5"/>
      <c r="EW32" s="5"/>
      <c r="EX32" s="5"/>
      <c r="EY32" s="5"/>
      <c r="EZ32" s="5"/>
      <c r="FA32" s="5"/>
      <c r="FB32" s="5"/>
      <c r="FC32" s="5"/>
      <c r="FD32" s="5"/>
      <c r="FE32" s="5"/>
      <c r="FF32" s="5"/>
      <c r="FG32" s="5"/>
      <c r="FH32" s="5"/>
      <c r="FI32" s="5"/>
      <c r="FJ32" s="5"/>
      <c r="FK32" s="5"/>
      <c r="FL32" s="5"/>
      <c r="FM32" s="5"/>
      <c r="FN32" s="5"/>
      <c r="FO32" s="5"/>
      <c r="FP32" s="5"/>
      <c r="FQ32" s="5"/>
      <c r="FR32" s="5"/>
      <c r="FS32" s="5"/>
      <c r="FT32" s="5"/>
      <c r="FU32" s="5"/>
      <c r="FV32" s="5"/>
      <c r="FW32" s="5"/>
      <c r="FX32" s="5"/>
      <c r="FY32" s="5"/>
      <c r="FZ32" s="5"/>
      <c r="GA32" s="5"/>
      <c r="GB32" s="341"/>
      <c r="GC32" s="354"/>
      <c r="GD32" s="5"/>
      <c r="GE32" s="5"/>
      <c r="GF32" s="5"/>
      <c r="GG32" s="5"/>
      <c r="GH32" s="56"/>
      <c r="GI32" s="5"/>
      <c r="GJ32" s="5"/>
      <c r="GK32" s="5"/>
      <c r="GL32" s="5"/>
      <c r="GM32" s="5"/>
      <c r="GN32" s="5"/>
      <c r="GO32" s="5"/>
      <c r="GP32" s="5"/>
      <c r="GQ32" s="5"/>
      <c r="GR32" s="5"/>
      <c r="GS32" s="5"/>
      <c r="GT32" s="5"/>
      <c r="GU32" s="5"/>
      <c r="GV32" s="5"/>
      <c r="GW32" s="5"/>
      <c r="GX32" s="5"/>
      <c r="GY32" s="5"/>
      <c r="GZ32" s="5"/>
      <c r="HA32" s="5"/>
      <c r="HB32" s="5"/>
      <c r="HC32" s="5"/>
      <c r="HD32" s="5"/>
      <c r="HE32" s="5"/>
      <c r="HF32" s="5"/>
      <c r="HG32" s="5"/>
      <c r="HH32" s="5"/>
      <c r="HI32" s="5"/>
      <c r="HJ32" s="5"/>
      <c r="HK32" s="5"/>
      <c r="HL32" s="5"/>
      <c r="HM32" s="5"/>
      <c r="HN32" s="5"/>
      <c r="HO32" s="5"/>
      <c r="HP32" s="5"/>
      <c r="HQ32" s="5"/>
      <c r="HR32" s="5"/>
      <c r="HS32" s="5"/>
      <c r="HT32" s="341"/>
      <c r="HU32" s="354"/>
      <c r="HV32" s="5"/>
      <c r="HW32" s="5"/>
      <c r="HX32" s="5"/>
      <c r="HY32" s="5"/>
      <c r="HZ32" s="5"/>
      <c r="IA32" s="5"/>
      <c r="IB32" s="5"/>
      <c r="IC32" s="5"/>
      <c r="ID32" s="5"/>
      <c r="IE32" s="5"/>
      <c r="IF32" s="5"/>
      <c r="IG32" s="5"/>
      <c r="IH32" s="5"/>
      <c r="II32" s="5"/>
      <c r="IJ32" s="5"/>
      <c r="IK32" s="5"/>
      <c r="IL32" s="5"/>
      <c r="IM32" s="5"/>
      <c r="IN32" s="5"/>
      <c r="IO32" s="5"/>
      <c r="IP32" s="5"/>
      <c r="IQ32" s="5"/>
      <c r="IR32" s="5"/>
      <c r="IS32" s="5"/>
      <c r="IT32" s="5"/>
      <c r="IU32" s="5"/>
      <c r="IV32" s="5"/>
      <c r="IW32" s="5"/>
      <c r="IX32" s="5"/>
      <c r="IY32" s="5"/>
      <c r="IZ32" s="5"/>
      <c r="JA32" s="5"/>
      <c r="JB32" s="5"/>
      <c r="JC32" s="5"/>
      <c r="JD32" s="5"/>
      <c r="JE32" s="5"/>
      <c r="JF32" s="5"/>
      <c r="JG32" s="5"/>
      <c r="JH32" s="5"/>
      <c r="JI32" s="5"/>
      <c r="JJ32" s="5"/>
      <c r="JK32" s="145"/>
      <c r="JL32" s="397"/>
    </row>
    <row r="33" spans="1:272" ht="30">
      <c r="A33" s="8" t="s">
        <v>33</v>
      </c>
      <c r="B33" s="8" t="s">
        <v>14</v>
      </c>
      <c r="C33" s="8">
        <v>1</v>
      </c>
      <c r="D33" s="199">
        <v>386</v>
      </c>
      <c r="E33" s="118" t="s">
        <v>35</v>
      </c>
      <c r="F33" s="118" t="s">
        <v>108</v>
      </c>
      <c r="G33" s="118" t="s">
        <v>34</v>
      </c>
      <c r="H33" s="307" t="s">
        <v>188</v>
      </c>
      <c r="I33" s="354"/>
      <c r="J33" s="5"/>
      <c r="K33" s="5"/>
      <c r="L33" s="5"/>
      <c r="M33" s="5"/>
      <c r="N33" s="56"/>
      <c r="O33" s="8"/>
      <c r="P33" s="8"/>
      <c r="Q33" s="8"/>
      <c r="R33" s="8"/>
      <c r="S33" s="8"/>
      <c r="T33" s="8"/>
      <c r="U33" s="56"/>
      <c r="V33" s="8"/>
      <c r="W33" s="5"/>
      <c r="X33" s="5"/>
      <c r="Y33" s="5"/>
      <c r="Z33" s="5"/>
      <c r="AA33" s="5"/>
      <c r="AB33" s="56"/>
      <c r="AC33" s="5"/>
      <c r="AD33" s="5"/>
      <c r="AE33" s="5"/>
      <c r="AF33" s="5"/>
      <c r="AG33" s="5"/>
      <c r="AH33" s="5"/>
      <c r="AI33" s="56"/>
      <c r="AJ33" s="8"/>
      <c r="AK33" s="5"/>
      <c r="AL33" s="5"/>
      <c r="AM33" s="5"/>
      <c r="AN33" s="5"/>
      <c r="AO33" s="5"/>
      <c r="AP33" s="56"/>
      <c r="AQ33" s="8"/>
      <c r="AR33" s="107" t="s">
        <v>278</v>
      </c>
      <c r="AS33" s="54">
        <v>409.5</v>
      </c>
      <c r="AT33" s="54">
        <v>411.5</v>
      </c>
      <c r="AU33" s="77">
        <f t="shared" si="26"/>
        <v>2</v>
      </c>
      <c r="AV33" s="52">
        <v>100</v>
      </c>
      <c r="AW33" s="52">
        <f t="shared" si="15"/>
        <v>2</v>
      </c>
      <c r="AX33" s="139">
        <f>AW33*AUXILIAR!$B50</f>
        <v>6000000</v>
      </c>
      <c r="AY33" s="56"/>
      <c r="AZ33" s="361"/>
      <c r="BA33" s="354"/>
      <c r="BB33" s="5"/>
      <c r="BC33" s="5"/>
      <c r="BD33" s="5"/>
      <c r="BE33" s="5"/>
      <c r="BF33" s="56"/>
      <c r="BG33" s="5"/>
      <c r="BH33" s="5"/>
      <c r="BI33" s="5"/>
      <c r="BJ33" s="5"/>
      <c r="BK33" s="5"/>
      <c r="BL33" s="5"/>
      <c r="BM33" s="8"/>
      <c r="BN33" s="5"/>
      <c r="BO33" s="5"/>
      <c r="BP33" s="5"/>
      <c r="BQ33" s="5"/>
      <c r="BR33" s="5"/>
      <c r="BS33" s="5"/>
      <c r="BT33" s="8"/>
      <c r="BU33" s="5"/>
      <c r="BV33" s="5"/>
      <c r="BW33" s="5"/>
      <c r="BX33" s="5"/>
      <c r="BY33" s="5"/>
      <c r="BZ33" s="5"/>
      <c r="CA33" s="8"/>
      <c r="CB33" s="8"/>
      <c r="CC33" s="5"/>
      <c r="CD33" s="5"/>
      <c r="CE33" s="5"/>
      <c r="CF33" s="5"/>
      <c r="CG33" s="5"/>
      <c r="CH33" s="8"/>
      <c r="CI33" s="8"/>
      <c r="CJ33" s="7"/>
      <c r="CK33" s="7"/>
      <c r="CL33" s="7"/>
      <c r="CM33" s="7"/>
      <c r="CN33" s="7"/>
      <c r="CO33" s="8"/>
      <c r="CP33" s="8"/>
      <c r="CQ33" s="8"/>
      <c r="CR33" s="390"/>
      <c r="CS33" s="392" t="s">
        <v>309</v>
      </c>
      <c r="CT33" s="51">
        <v>348.8</v>
      </c>
      <c r="CU33" s="51">
        <v>348.8</v>
      </c>
      <c r="CV33" s="51">
        <v>1</v>
      </c>
      <c r="CW33" s="52">
        <v>7</v>
      </c>
      <c r="CX33" s="52">
        <f t="shared" si="6"/>
        <v>7.0000000000000007E-2</v>
      </c>
      <c r="CY33" s="139">
        <f>CX33*AUXILIAR!$B$57</f>
        <v>1400000.0000000002</v>
      </c>
      <c r="CZ33" s="104" t="s">
        <v>310</v>
      </c>
      <c r="DA33" s="51">
        <v>352.58</v>
      </c>
      <c r="DB33" s="51">
        <v>352.58</v>
      </c>
      <c r="DC33" s="51">
        <v>1</v>
      </c>
      <c r="DD33" s="52">
        <v>100</v>
      </c>
      <c r="DE33" s="52">
        <f>DC33*DD33/100</f>
        <v>1</v>
      </c>
      <c r="DF33" s="139">
        <f>DE33*AUXILIAR!$B$57</f>
        <v>20000000</v>
      </c>
      <c r="DG33" s="5"/>
      <c r="DH33" s="5"/>
      <c r="DI33" s="5"/>
      <c r="DJ33" s="5"/>
      <c r="DK33" s="5"/>
      <c r="DL33" s="56"/>
      <c r="DM33" s="8"/>
      <c r="DN33" s="5"/>
      <c r="DO33" s="5"/>
      <c r="DP33" s="5"/>
      <c r="DQ33" s="5"/>
      <c r="DR33" s="5"/>
      <c r="DS33" s="56"/>
      <c r="DT33" s="8"/>
      <c r="DU33" s="5"/>
      <c r="DV33" s="5"/>
      <c r="DW33" s="5"/>
      <c r="DX33" s="5"/>
      <c r="DY33" s="5"/>
      <c r="DZ33" s="5"/>
      <c r="EA33" s="5"/>
      <c r="EB33" s="57"/>
      <c r="EC33" s="57"/>
      <c r="ED33" s="57"/>
      <c r="EE33" s="57"/>
      <c r="EF33" s="57"/>
      <c r="EG33" s="56"/>
      <c r="EH33" s="56"/>
      <c r="EI33" s="57"/>
      <c r="EJ33" s="380"/>
      <c r="EK33" s="354"/>
      <c r="EL33" s="5"/>
      <c r="EM33" s="5"/>
      <c r="EN33" s="5"/>
      <c r="EO33" s="5"/>
      <c r="EP33" s="5"/>
      <c r="EQ33" s="5"/>
      <c r="ER33" s="5"/>
      <c r="ES33" s="5"/>
      <c r="ET33" s="5"/>
      <c r="EU33" s="5"/>
      <c r="EV33" s="5"/>
      <c r="EW33" s="5"/>
      <c r="EX33" s="5"/>
      <c r="EY33" s="5"/>
      <c r="EZ33" s="5"/>
      <c r="FA33" s="5"/>
      <c r="FB33" s="5"/>
      <c r="FC33" s="5"/>
      <c r="FD33" s="5"/>
      <c r="FE33" s="5"/>
      <c r="FF33" s="5"/>
      <c r="FG33" s="5"/>
      <c r="FH33" s="5"/>
      <c r="FI33" s="5"/>
      <c r="FJ33" s="5"/>
      <c r="FK33" s="5"/>
      <c r="FL33" s="5"/>
      <c r="FM33" s="5"/>
      <c r="FN33" s="5"/>
      <c r="FO33" s="5"/>
      <c r="FP33" s="5"/>
      <c r="FQ33" s="5"/>
      <c r="FR33" s="5"/>
      <c r="FS33" s="5"/>
      <c r="FT33" s="5"/>
      <c r="FU33" s="5"/>
      <c r="FV33" s="5"/>
      <c r="FW33" s="5"/>
      <c r="FX33" s="5"/>
      <c r="FY33" s="5"/>
      <c r="FZ33" s="5"/>
      <c r="GA33" s="5"/>
      <c r="GB33" s="341"/>
      <c r="GC33" s="354"/>
      <c r="GD33" s="5"/>
      <c r="GE33" s="5"/>
      <c r="GF33" s="5"/>
      <c r="GG33" s="5"/>
      <c r="GH33" s="56"/>
      <c r="GI33" s="5"/>
      <c r="GJ33" s="5"/>
      <c r="GK33" s="5"/>
      <c r="GL33" s="5"/>
      <c r="GM33" s="5"/>
      <c r="GN33" s="5"/>
      <c r="GO33" s="5"/>
      <c r="GP33" s="5"/>
      <c r="GQ33" s="5"/>
      <c r="GR33" s="5"/>
      <c r="GS33" s="5"/>
      <c r="GT33" s="5"/>
      <c r="GU33" s="5"/>
      <c r="GV33" s="5"/>
      <c r="GW33" s="5"/>
      <c r="GX33" s="5"/>
      <c r="GY33" s="5"/>
      <c r="GZ33" s="5"/>
      <c r="HA33" s="5"/>
      <c r="HB33" s="5"/>
      <c r="HC33" s="5"/>
      <c r="HD33" s="5"/>
      <c r="HE33" s="5"/>
      <c r="HF33" s="5"/>
      <c r="HG33" s="5"/>
      <c r="HH33" s="5"/>
      <c r="HI33" s="5"/>
      <c r="HJ33" s="5"/>
      <c r="HK33" s="5"/>
      <c r="HL33" s="5"/>
      <c r="HM33" s="5"/>
      <c r="HN33" s="5"/>
      <c r="HO33" s="5"/>
      <c r="HP33" s="5"/>
      <c r="HQ33" s="5"/>
      <c r="HR33" s="5"/>
      <c r="HS33" s="5"/>
      <c r="HT33" s="341"/>
      <c r="HU33" s="354"/>
      <c r="HV33" s="5"/>
      <c r="HW33" s="5"/>
      <c r="HX33" s="5"/>
      <c r="HY33" s="5"/>
      <c r="HZ33" s="5"/>
      <c r="IA33" s="5"/>
      <c r="IB33" s="5"/>
      <c r="IC33" s="5"/>
      <c r="ID33" s="5"/>
      <c r="IE33" s="5"/>
      <c r="IF33" s="5"/>
      <c r="IG33" s="5"/>
      <c r="IH33" s="5"/>
      <c r="II33" s="5"/>
      <c r="IJ33" s="5"/>
      <c r="IK33" s="5"/>
      <c r="IL33" s="5"/>
      <c r="IM33" s="5"/>
      <c r="IN33" s="5"/>
      <c r="IO33" s="5"/>
      <c r="IP33" s="5"/>
      <c r="IQ33" s="5"/>
      <c r="IR33" s="5"/>
      <c r="IS33" s="5"/>
      <c r="IT33" s="5"/>
      <c r="IU33" s="5"/>
      <c r="IV33" s="5"/>
      <c r="IW33" s="5"/>
      <c r="IX33" s="5"/>
      <c r="IY33" s="5"/>
      <c r="IZ33" s="5"/>
      <c r="JA33" s="5"/>
      <c r="JB33" s="5"/>
      <c r="JC33" s="5"/>
      <c r="JD33" s="5"/>
      <c r="JE33" s="5"/>
      <c r="JF33" s="5"/>
      <c r="JG33" s="5"/>
      <c r="JH33" s="5"/>
      <c r="JI33" s="5"/>
      <c r="JJ33" s="5"/>
      <c r="JK33" s="145"/>
      <c r="JL33" s="397"/>
    </row>
    <row r="34" spans="1:272" ht="30">
      <c r="A34" s="8" t="s">
        <v>33</v>
      </c>
      <c r="B34" s="8" t="s">
        <v>14</v>
      </c>
      <c r="C34" s="8">
        <v>1</v>
      </c>
      <c r="D34" s="199">
        <v>386</v>
      </c>
      <c r="E34" s="118" t="s">
        <v>35</v>
      </c>
      <c r="F34" s="118" t="s">
        <v>108</v>
      </c>
      <c r="G34" s="118" t="s">
        <v>34</v>
      </c>
      <c r="H34" s="307" t="s">
        <v>188</v>
      </c>
      <c r="I34" s="354"/>
      <c r="J34" s="5"/>
      <c r="K34" s="5"/>
      <c r="L34" s="5"/>
      <c r="M34" s="5"/>
      <c r="N34" s="56"/>
      <c r="O34" s="8"/>
      <c r="P34" s="8"/>
      <c r="Q34" s="8"/>
      <c r="R34" s="8"/>
      <c r="S34" s="8"/>
      <c r="T34" s="8"/>
      <c r="U34" s="56"/>
      <c r="V34" s="8"/>
      <c r="W34" s="5"/>
      <c r="X34" s="5"/>
      <c r="Y34" s="5"/>
      <c r="Z34" s="5"/>
      <c r="AA34" s="5"/>
      <c r="AB34" s="56"/>
      <c r="AC34" s="5"/>
      <c r="AD34" s="5"/>
      <c r="AE34" s="5"/>
      <c r="AF34" s="5"/>
      <c r="AG34" s="5"/>
      <c r="AH34" s="5"/>
      <c r="AI34" s="56"/>
      <c r="AJ34" s="8"/>
      <c r="AK34" s="5"/>
      <c r="AL34" s="5"/>
      <c r="AM34" s="5"/>
      <c r="AN34" s="5"/>
      <c r="AO34" s="5"/>
      <c r="AP34" s="56"/>
      <c r="AQ34" s="8"/>
      <c r="AR34" s="107" t="s">
        <v>279</v>
      </c>
      <c r="AS34" s="54">
        <v>430.5</v>
      </c>
      <c r="AT34" s="54">
        <v>437</v>
      </c>
      <c r="AU34" s="77">
        <f t="shared" si="26"/>
        <v>6.5</v>
      </c>
      <c r="AV34" s="52">
        <v>100</v>
      </c>
      <c r="AW34" s="52">
        <f t="shared" si="15"/>
        <v>6.5</v>
      </c>
      <c r="AX34" s="139">
        <f>AW34*AUXILIAR!$B50</f>
        <v>19500000</v>
      </c>
      <c r="AY34" s="56"/>
      <c r="AZ34" s="361"/>
      <c r="BA34" s="354"/>
      <c r="BB34" s="5"/>
      <c r="BC34" s="5"/>
      <c r="BD34" s="5"/>
      <c r="BE34" s="5"/>
      <c r="BF34" s="56"/>
      <c r="BG34" s="5"/>
      <c r="BH34" s="5"/>
      <c r="BI34" s="5"/>
      <c r="BJ34" s="5"/>
      <c r="BK34" s="5"/>
      <c r="BL34" s="5"/>
      <c r="BM34" s="8"/>
      <c r="BN34" s="5"/>
      <c r="BO34" s="5"/>
      <c r="BP34" s="5"/>
      <c r="BQ34" s="5"/>
      <c r="BR34" s="5"/>
      <c r="BS34" s="5"/>
      <c r="BT34" s="8"/>
      <c r="BU34" s="5"/>
      <c r="BV34" s="5"/>
      <c r="BW34" s="5"/>
      <c r="BX34" s="5"/>
      <c r="BY34" s="5"/>
      <c r="BZ34" s="5"/>
      <c r="CA34" s="8"/>
      <c r="CB34" s="8"/>
      <c r="CC34" s="5"/>
      <c r="CD34" s="5"/>
      <c r="CE34" s="5"/>
      <c r="CF34" s="5"/>
      <c r="CG34" s="5"/>
      <c r="CH34" s="8"/>
      <c r="CI34" s="8"/>
      <c r="CJ34" s="7"/>
      <c r="CK34" s="7"/>
      <c r="CL34" s="7"/>
      <c r="CM34" s="7"/>
      <c r="CN34" s="7"/>
      <c r="CO34" s="8"/>
      <c r="CP34" s="8"/>
      <c r="CQ34" s="8"/>
      <c r="CR34" s="390"/>
      <c r="CS34" s="392" t="s">
        <v>310</v>
      </c>
      <c r="CT34" s="51">
        <v>352.58</v>
      </c>
      <c r="CU34" s="51">
        <v>352.58</v>
      </c>
      <c r="CV34" s="51">
        <v>1</v>
      </c>
      <c r="CW34" s="52">
        <v>100</v>
      </c>
      <c r="CX34" s="52">
        <f t="shared" si="6"/>
        <v>1</v>
      </c>
      <c r="CY34" s="139">
        <f>CX34*AUXILIAR!$B$57</f>
        <v>20000000</v>
      </c>
      <c r="CZ34" s="104" t="s">
        <v>307</v>
      </c>
      <c r="DA34" s="51">
        <v>390.8</v>
      </c>
      <c r="DB34" s="51">
        <v>390.8</v>
      </c>
      <c r="DC34" s="51">
        <v>1</v>
      </c>
      <c r="DD34" s="52">
        <v>100</v>
      </c>
      <c r="DE34" s="52">
        <f>DC34*DD34/100</f>
        <v>1</v>
      </c>
      <c r="DF34" s="139">
        <f>DE34*AUXILIAR!$B$59</f>
        <v>40000000</v>
      </c>
      <c r="DG34" s="5"/>
      <c r="DH34" s="5"/>
      <c r="DI34" s="5"/>
      <c r="DJ34" s="5"/>
      <c r="DK34" s="5"/>
      <c r="DL34" s="56"/>
      <c r="DM34" s="8"/>
      <c r="DN34" s="5"/>
      <c r="DO34" s="5"/>
      <c r="DP34" s="5"/>
      <c r="DQ34" s="5"/>
      <c r="DR34" s="5"/>
      <c r="DS34" s="56"/>
      <c r="DT34" s="8"/>
      <c r="DU34" s="5"/>
      <c r="DV34" s="5"/>
      <c r="DW34" s="5"/>
      <c r="DX34" s="5"/>
      <c r="DY34" s="5"/>
      <c r="DZ34" s="5"/>
      <c r="EA34" s="5"/>
      <c r="EB34" s="57"/>
      <c r="EC34" s="57"/>
      <c r="ED34" s="57"/>
      <c r="EE34" s="57"/>
      <c r="EF34" s="57"/>
      <c r="EG34" s="56"/>
      <c r="EH34" s="56"/>
      <c r="EI34" s="57"/>
      <c r="EJ34" s="380"/>
      <c r="EK34" s="354"/>
      <c r="EL34" s="5"/>
      <c r="EM34" s="5"/>
      <c r="EN34" s="5"/>
      <c r="EO34" s="5"/>
      <c r="EP34" s="5"/>
      <c r="EQ34" s="5"/>
      <c r="ER34" s="5"/>
      <c r="ES34" s="5"/>
      <c r="ET34" s="5"/>
      <c r="EU34" s="5"/>
      <c r="EV34" s="5"/>
      <c r="EW34" s="5"/>
      <c r="EX34" s="5"/>
      <c r="EY34" s="5"/>
      <c r="EZ34" s="5"/>
      <c r="FA34" s="5"/>
      <c r="FB34" s="5"/>
      <c r="FC34" s="5"/>
      <c r="FD34" s="5"/>
      <c r="FE34" s="5"/>
      <c r="FF34" s="5"/>
      <c r="FG34" s="5"/>
      <c r="FH34" s="5"/>
      <c r="FI34" s="5"/>
      <c r="FJ34" s="5"/>
      <c r="FK34" s="5"/>
      <c r="FL34" s="5"/>
      <c r="FM34" s="5"/>
      <c r="FN34" s="5"/>
      <c r="FO34" s="5"/>
      <c r="FP34" s="5"/>
      <c r="FQ34" s="5"/>
      <c r="FR34" s="5"/>
      <c r="FS34" s="5"/>
      <c r="FT34" s="5"/>
      <c r="FU34" s="5"/>
      <c r="FV34" s="5"/>
      <c r="FW34" s="5"/>
      <c r="FX34" s="5"/>
      <c r="FY34" s="5"/>
      <c r="FZ34" s="5"/>
      <c r="GA34" s="5"/>
      <c r="GB34" s="341"/>
      <c r="GC34" s="354"/>
      <c r="GD34" s="5"/>
      <c r="GE34" s="5"/>
      <c r="GF34" s="5"/>
      <c r="GG34" s="5"/>
      <c r="GH34" s="56"/>
      <c r="GI34" s="5"/>
      <c r="GJ34" s="5"/>
      <c r="GK34" s="5"/>
      <c r="GL34" s="5"/>
      <c r="GM34" s="5"/>
      <c r="GN34" s="5"/>
      <c r="GO34" s="5"/>
      <c r="GP34" s="5"/>
      <c r="GQ34" s="5"/>
      <c r="GR34" s="5"/>
      <c r="GS34" s="5"/>
      <c r="GT34" s="5"/>
      <c r="GU34" s="5"/>
      <c r="GV34" s="5"/>
      <c r="GW34" s="5"/>
      <c r="GX34" s="5"/>
      <c r="GY34" s="5"/>
      <c r="GZ34" s="5"/>
      <c r="HA34" s="5"/>
      <c r="HB34" s="5"/>
      <c r="HC34" s="5"/>
      <c r="HD34" s="5"/>
      <c r="HE34" s="5"/>
      <c r="HF34" s="5"/>
      <c r="HG34" s="5"/>
      <c r="HH34" s="5"/>
      <c r="HI34" s="5"/>
      <c r="HJ34" s="5"/>
      <c r="HK34" s="5"/>
      <c r="HL34" s="5"/>
      <c r="HM34" s="5"/>
      <c r="HN34" s="5"/>
      <c r="HO34" s="5"/>
      <c r="HP34" s="5"/>
      <c r="HQ34" s="5"/>
      <c r="HR34" s="5"/>
      <c r="HS34" s="5"/>
      <c r="HT34" s="341"/>
      <c r="HU34" s="354"/>
      <c r="HV34" s="5"/>
      <c r="HW34" s="5"/>
      <c r="HX34" s="5"/>
      <c r="HY34" s="5"/>
      <c r="HZ34" s="5"/>
      <c r="IA34" s="5"/>
      <c r="IB34" s="5"/>
      <c r="IC34" s="5"/>
      <c r="ID34" s="5"/>
      <c r="IE34" s="5"/>
      <c r="IF34" s="5"/>
      <c r="IG34" s="5"/>
      <c r="IH34" s="5"/>
      <c r="II34" s="5"/>
      <c r="IJ34" s="5"/>
      <c r="IK34" s="5"/>
      <c r="IL34" s="5"/>
      <c r="IM34" s="5"/>
      <c r="IN34" s="5"/>
      <c r="IO34" s="5"/>
      <c r="IP34" s="5"/>
      <c r="IQ34" s="5"/>
      <c r="IR34" s="5"/>
      <c r="IS34" s="5"/>
      <c r="IT34" s="5"/>
      <c r="IU34" s="5"/>
      <c r="IV34" s="5"/>
      <c r="IW34" s="5"/>
      <c r="IX34" s="5"/>
      <c r="IY34" s="5"/>
      <c r="IZ34" s="5"/>
      <c r="JA34" s="5"/>
      <c r="JB34" s="5"/>
      <c r="JC34" s="5"/>
      <c r="JD34" s="5"/>
      <c r="JE34" s="5"/>
      <c r="JF34" s="5"/>
      <c r="JG34" s="5"/>
      <c r="JH34" s="5"/>
      <c r="JI34" s="5"/>
      <c r="JJ34" s="5"/>
      <c r="JK34" s="145"/>
      <c r="JL34" s="397"/>
    </row>
    <row r="35" spans="1:272" ht="30">
      <c r="A35" s="8" t="s">
        <v>33</v>
      </c>
      <c r="B35" s="8" t="s">
        <v>14</v>
      </c>
      <c r="C35" s="8">
        <v>1</v>
      </c>
      <c r="D35" s="199">
        <v>386</v>
      </c>
      <c r="E35" s="118" t="s">
        <v>35</v>
      </c>
      <c r="F35" s="118" t="s">
        <v>108</v>
      </c>
      <c r="G35" s="118" t="s">
        <v>34</v>
      </c>
      <c r="H35" s="307" t="s">
        <v>188</v>
      </c>
      <c r="I35" s="354"/>
      <c r="J35" s="5"/>
      <c r="K35" s="5"/>
      <c r="L35" s="5"/>
      <c r="M35" s="5"/>
      <c r="N35" s="56"/>
      <c r="O35" s="8"/>
      <c r="P35" s="8"/>
      <c r="Q35" s="8"/>
      <c r="R35" s="8"/>
      <c r="S35" s="8"/>
      <c r="T35" s="8"/>
      <c r="U35" s="56"/>
      <c r="V35" s="8"/>
      <c r="W35" s="5"/>
      <c r="X35" s="5"/>
      <c r="Y35" s="5"/>
      <c r="Z35" s="5"/>
      <c r="AA35" s="5"/>
      <c r="AB35" s="56"/>
      <c r="AC35" s="5"/>
      <c r="AD35" s="5"/>
      <c r="AE35" s="5"/>
      <c r="AF35" s="5"/>
      <c r="AG35" s="5"/>
      <c r="AH35" s="5"/>
      <c r="AI35" s="56"/>
      <c r="AJ35" s="8"/>
      <c r="AK35" s="5"/>
      <c r="AL35" s="5"/>
      <c r="AM35" s="5"/>
      <c r="AN35" s="5"/>
      <c r="AO35" s="5"/>
      <c r="AP35" s="56"/>
      <c r="AQ35" s="8"/>
      <c r="AR35" s="107" t="s">
        <v>280</v>
      </c>
      <c r="AS35" s="54">
        <v>430.5</v>
      </c>
      <c r="AT35" s="54">
        <v>437</v>
      </c>
      <c r="AU35" s="77">
        <f t="shared" si="26"/>
        <v>6.5</v>
      </c>
      <c r="AV35" s="52">
        <v>100</v>
      </c>
      <c r="AW35" s="52">
        <f t="shared" si="15"/>
        <v>6.5</v>
      </c>
      <c r="AX35" s="139">
        <f>AW35*AUXILIAR!$B50</f>
        <v>19500000</v>
      </c>
      <c r="AY35" s="56"/>
      <c r="AZ35" s="361"/>
      <c r="BA35" s="354"/>
      <c r="BB35" s="5"/>
      <c r="BC35" s="5"/>
      <c r="BD35" s="5"/>
      <c r="BE35" s="5"/>
      <c r="BF35" s="56"/>
      <c r="BG35" s="5"/>
      <c r="BH35" s="5"/>
      <c r="BI35" s="5"/>
      <c r="BJ35" s="5"/>
      <c r="BK35" s="5"/>
      <c r="BL35" s="5"/>
      <c r="BM35" s="8"/>
      <c r="BN35" s="5"/>
      <c r="BO35" s="5"/>
      <c r="BP35" s="5"/>
      <c r="BQ35" s="5"/>
      <c r="BR35" s="5"/>
      <c r="BS35" s="5"/>
      <c r="BT35" s="8"/>
      <c r="BU35" s="5"/>
      <c r="BV35" s="5"/>
      <c r="BW35" s="5"/>
      <c r="BX35" s="5"/>
      <c r="BY35" s="5"/>
      <c r="BZ35" s="5"/>
      <c r="CA35" s="8"/>
      <c r="CB35" s="8"/>
      <c r="CC35" s="5"/>
      <c r="CD35" s="5"/>
      <c r="CE35" s="5"/>
      <c r="CF35" s="5"/>
      <c r="CG35" s="5"/>
      <c r="CH35" s="8"/>
      <c r="CI35" s="8"/>
      <c r="CJ35" s="7"/>
      <c r="CK35" s="7"/>
      <c r="CL35" s="7"/>
      <c r="CM35" s="7"/>
      <c r="CN35" s="7"/>
      <c r="CO35" s="8"/>
      <c r="CP35" s="8"/>
      <c r="CQ35" s="8"/>
      <c r="CR35" s="390"/>
      <c r="CS35" s="392" t="s">
        <v>307</v>
      </c>
      <c r="CT35" s="51">
        <v>390.8</v>
      </c>
      <c r="CU35" s="51">
        <v>390.8</v>
      </c>
      <c r="CV35" s="51">
        <v>1</v>
      </c>
      <c r="CW35" s="52">
        <v>100</v>
      </c>
      <c r="CX35" s="52">
        <f t="shared" si="6"/>
        <v>1</v>
      </c>
      <c r="CY35" s="139">
        <f>CX35*AUXILIAR!$B$59</f>
        <v>40000000</v>
      </c>
      <c r="CZ35" s="5"/>
      <c r="DA35" s="5"/>
      <c r="DB35" s="5"/>
      <c r="DC35" s="5"/>
      <c r="DD35" s="5"/>
      <c r="DE35" s="56"/>
      <c r="DF35" s="8"/>
      <c r="DG35" s="5"/>
      <c r="DH35" s="5"/>
      <c r="DI35" s="5"/>
      <c r="DJ35" s="5"/>
      <c r="DK35" s="5"/>
      <c r="DL35" s="56"/>
      <c r="DM35" s="8"/>
      <c r="DN35" s="5"/>
      <c r="DO35" s="5"/>
      <c r="DP35" s="5"/>
      <c r="DQ35" s="5"/>
      <c r="DR35" s="5"/>
      <c r="DS35" s="56"/>
      <c r="DT35" s="8"/>
      <c r="DU35" s="5"/>
      <c r="DV35" s="5"/>
      <c r="DW35" s="5"/>
      <c r="DX35" s="5"/>
      <c r="DY35" s="5"/>
      <c r="DZ35" s="5"/>
      <c r="EA35" s="5"/>
      <c r="EB35" s="57"/>
      <c r="EC35" s="57"/>
      <c r="ED35" s="57"/>
      <c r="EE35" s="57"/>
      <c r="EF35" s="57"/>
      <c r="EG35" s="56"/>
      <c r="EH35" s="56"/>
      <c r="EI35" s="57"/>
      <c r="EJ35" s="380"/>
      <c r="EK35" s="354"/>
      <c r="EL35" s="5"/>
      <c r="EM35" s="5"/>
      <c r="EN35" s="5"/>
      <c r="EO35" s="5"/>
      <c r="EP35" s="5"/>
      <c r="EQ35" s="5"/>
      <c r="ER35" s="5"/>
      <c r="ES35" s="5"/>
      <c r="ET35" s="5"/>
      <c r="EU35" s="5"/>
      <c r="EV35" s="5"/>
      <c r="EW35" s="5"/>
      <c r="EX35" s="5"/>
      <c r="EY35" s="5"/>
      <c r="EZ35" s="5"/>
      <c r="FA35" s="5"/>
      <c r="FB35" s="5"/>
      <c r="FC35" s="5"/>
      <c r="FD35" s="5"/>
      <c r="FE35" s="5"/>
      <c r="FF35" s="5"/>
      <c r="FG35" s="5"/>
      <c r="FH35" s="5"/>
      <c r="FI35" s="5"/>
      <c r="FJ35" s="5"/>
      <c r="FK35" s="5"/>
      <c r="FL35" s="5"/>
      <c r="FM35" s="5"/>
      <c r="FN35" s="5"/>
      <c r="FO35" s="5"/>
      <c r="FP35" s="5"/>
      <c r="FQ35" s="5"/>
      <c r="FR35" s="5"/>
      <c r="FS35" s="5"/>
      <c r="FT35" s="5"/>
      <c r="FU35" s="5"/>
      <c r="FV35" s="5"/>
      <c r="FW35" s="5"/>
      <c r="FX35" s="5"/>
      <c r="FY35" s="5"/>
      <c r="FZ35" s="5"/>
      <c r="GA35" s="5"/>
      <c r="GB35" s="341"/>
      <c r="GC35" s="354"/>
      <c r="GD35" s="5"/>
      <c r="GE35" s="5"/>
      <c r="GF35" s="5"/>
      <c r="GG35" s="5"/>
      <c r="GH35" s="56"/>
      <c r="GI35" s="5"/>
      <c r="GJ35" s="5"/>
      <c r="GK35" s="5"/>
      <c r="GL35" s="5"/>
      <c r="GM35" s="5"/>
      <c r="GN35" s="5"/>
      <c r="GO35" s="5"/>
      <c r="GP35" s="5"/>
      <c r="GQ35" s="5"/>
      <c r="GR35" s="5"/>
      <c r="GS35" s="5"/>
      <c r="GT35" s="5"/>
      <c r="GU35" s="5"/>
      <c r="GV35" s="5"/>
      <c r="GW35" s="5"/>
      <c r="GX35" s="5"/>
      <c r="GY35" s="5"/>
      <c r="GZ35" s="5"/>
      <c r="HA35" s="5"/>
      <c r="HB35" s="5"/>
      <c r="HC35" s="5"/>
      <c r="HD35" s="5"/>
      <c r="HE35" s="5"/>
      <c r="HF35" s="5"/>
      <c r="HG35" s="5"/>
      <c r="HH35" s="5"/>
      <c r="HI35" s="5"/>
      <c r="HJ35" s="5"/>
      <c r="HK35" s="5"/>
      <c r="HL35" s="5"/>
      <c r="HM35" s="5"/>
      <c r="HN35" s="5"/>
      <c r="HO35" s="5"/>
      <c r="HP35" s="5"/>
      <c r="HQ35" s="5"/>
      <c r="HR35" s="5"/>
      <c r="HS35" s="5"/>
      <c r="HT35" s="341"/>
      <c r="HU35" s="354"/>
      <c r="HV35" s="5"/>
      <c r="HW35" s="5"/>
      <c r="HX35" s="5"/>
      <c r="HY35" s="5"/>
      <c r="HZ35" s="5"/>
      <c r="IA35" s="5"/>
      <c r="IB35" s="5"/>
      <c r="IC35" s="5"/>
      <c r="ID35" s="5"/>
      <c r="IE35" s="5"/>
      <c r="IF35" s="5"/>
      <c r="IG35" s="5"/>
      <c r="IH35" s="5"/>
      <c r="II35" s="5"/>
      <c r="IJ35" s="5"/>
      <c r="IK35" s="5"/>
      <c r="IL35" s="5"/>
      <c r="IM35" s="5"/>
      <c r="IN35" s="5"/>
      <c r="IO35" s="5"/>
      <c r="IP35" s="5"/>
      <c r="IQ35" s="5"/>
      <c r="IR35" s="5"/>
      <c r="IS35" s="5"/>
      <c r="IT35" s="5"/>
      <c r="IU35" s="5"/>
      <c r="IV35" s="5"/>
      <c r="IW35" s="5"/>
      <c r="IX35" s="5"/>
      <c r="IY35" s="5"/>
      <c r="IZ35" s="5"/>
      <c r="JA35" s="5"/>
      <c r="JB35" s="5"/>
      <c r="JC35" s="5"/>
      <c r="JD35" s="5"/>
      <c r="JE35" s="5"/>
      <c r="JF35" s="5"/>
      <c r="JG35" s="5"/>
      <c r="JH35" s="5"/>
      <c r="JI35" s="5"/>
      <c r="JJ35" s="5"/>
      <c r="JK35" s="145"/>
      <c r="JL35" s="397"/>
    </row>
    <row r="36" spans="1:272" ht="15">
      <c r="A36" s="8" t="s">
        <v>33</v>
      </c>
      <c r="B36" s="8" t="s">
        <v>14</v>
      </c>
      <c r="C36" s="8">
        <v>1</v>
      </c>
      <c r="D36" s="199">
        <v>386</v>
      </c>
      <c r="E36" s="118" t="s">
        <v>35</v>
      </c>
      <c r="F36" s="118" t="s">
        <v>108</v>
      </c>
      <c r="G36" s="118" t="s">
        <v>34</v>
      </c>
      <c r="H36" s="307" t="s">
        <v>188</v>
      </c>
      <c r="I36" s="354"/>
      <c r="J36" s="5"/>
      <c r="K36" s="5"/>
      <c r="L36" s="5"/>
      <c r="M36" s="5"/>
      <c r="N36" s="56"/>
      <c r="O36" s="8"/>
      <c r="P36" s="8"/>
      <c r="Q36" s="8"/>
      <c r="R36" s="8"/>
      <c r="S36" s="8"/>
      <c r="T36" s="8"/>
      <c r="U36" s="56"/>
      <c r="V36" s="8"/>
      <c r="W36" s="5"/>
      <c r="X36" s="5"/>
      <c r="Y36" s="5"/>
      <c r="Z36" s="5"/>
      <c r="AA36" s="5"/>
      <c r="AB36" s="56"/>
      <c r="AC36" s="5"/>
      <c r="AD36" s="5"/>
      <c r="AE36" s="5"/>
      <c r="AF36" s="5"/>
      <c r="AG36" s="5"/>
      <c r="AH36" s="5"/>
      <c r="AI36" s="56"/>
      <c r="AJ36" s="8"/>
      <c r="AK36" s="5"/>
      <c r="AL36" s="5"/>
      <c r="AM36" s="5"/>
      <c r="AN36" s="5"/>
      <c r="AO36" s="5"/>
      <c r="AP36" s="56"/>
      <c r="AQ36" s="8"/>
      <c r="AR36" s="7"/>
      <c r="AS36" s="63"/>
      <c r="AT36" s="63"/>
      <c r="AU36" s="63"/>
      <c r="AV36" s="56"/>
      <c r="AW36" s="56"/>
      <c r="AX36" s="56"/>
      <c r="AY36" s="8"/>
      <c r="AZ36" s="390"/>
      <c r="BA36" s="354"/>
      <c r="BB36" s="5"/>
      <c r="BC36" s="5"/>
      <c r="BD36" s="5"/>
      <c r="BE36" s="5"/>
      <c r="BF36" s="56"/>
      <c r="BG36" s="5"/>
      <c r="BH36" s="5"/>
      <c r="BI36" s="5"/>
      <c r="BJ36" s="5"/>
      <c r="BK36" s="5"/>
      <c r="BL36" s="5"/>
      <c r="BM36" s="8"/>
      <c r="BN36" s="5"/>
      <c r="BO36" s="5"/>
      <c r="BP36" s="5"/>
      <c r="BQ36" s="5"/>
      <c r="BR36" s="5"/>
      <c r="BS36" s="5"/>
      <c r="BT36" s="8"/>
      <c r="BU36" s="5"/>
      <c r="BV36" s="5"/>
      <c r="BW36" s="5"/>
      <c r="BX36" s="5"/>
      <c r="BY36" s="5"/>
      <c r="BZ36" s="5"/>
      <c r="CA36" s="8"/>
      <c r="CB36" s="8"/>
      <c r="CC36" s="5"/>
      <c r="CD36" s="5"/>
      <c r="CE36" s="5"/>
      <c r="CF36" s="5"/>
      <c r="CG36" s="5"/>
      <c r="CH36" s="8"/>
      <c r="CI36" s="8"/>
      <c r="CJ36" s="7"/>
      <c r="CK36" s="7"/>
      <c r="CL36" s="7"/>
      <c r="CM36" s="7"/>
      <c r="CN36" s="7"/>
      <c r="CO36" s="8"/>
      <c r="CP36" s="8"/>
      <c r="CQ36" s="8"/>
      <c r="CR36" s="390"/>
      <c r="CS36" s="419" t="s">
        <v>231</v>
      </c>
      <c r="CT36" s="100">
        <v>372.95</v>
      </c>
      <c r="CU36" s="100">
        <v>372.95</v>
      </c>
      <c r="CV36" s="100">
        <v>1</v>
      </c>
      <c r="CW36" s="100">
        <v>100</v>
      </c>
      <c r="CX36" s="62">
        <f>CV36*CW36/100</f>
        <v>1</v>
      </c>
      <c r="CY36" s="139">
        <f>CX36*AUXILIAR!$B$61</f>
        <v>20000000</v>
      </c>
      <c r="CZ36" s="5"/>
      <c r="DA36" s="5"/>
      <c r="DB36" s="5"/>
      <c r="DC36" s="5"/>
      <c r="DD36" s="5"/>
      <c r="DE36" s="56"/>
      <c r="DF36" s="8"/>
      <c r="DG36" s="5"/>
      <c r="DH36" s="5"/>
      <c r="DI36" s="5"/>
      <c r="DJ36" s="5"/>
      <c r="DK36" s="5"/>
      <c r="DL36" s="56"/>
      <c r="DM36" s="8"/>
      <c r="DN36" s="5"/>
      <c r="DO36" s="5"/>
      <c r="DP36" s="5"/>
      <c r="DQ36" s="5"/>
      <c r="DR36" s="5"/>
      <c r="DS36" s="56"/>
      <c r="DT36" s="8"/>
      <c r="DU36" s="5"/>
      <c r="DV36" s="5"/>
      <c r="DW36" s="5"/>
      <c r="DX36" s="5"/>
      <c r="DY36" s="5"/>
      <c r="DZ36" s="5"/>
      <c r="EA36" s="5"/>
      <c r="EB36" s="57"/>
      <c r="EC36" s="57"/>
      <c r="ED36" s="57"/>
      <c r="EE36" s="57"/>
      <c r="EF36" s="57"/>
      <c r="EG36" s="56"/>
      <c r="EH36" s="56"/>
      <c r="EI36" s="57"/>
      <c r="EJ36" s="380"/>
      <c r="EK36" s="354"/>
      <c r="EL36" s="5"/>
      <c r="EM36" s="5"/>
      <c r="EN36" s="5"/>
      <c r="EO36" s="5"/>
      <c r="EP36" s="5"/>
      <c r="EQ36" s="5"/>
      <c r="ER36" s="5"/>
      <c r="ES36" s="5"/>
      <c r="ET36" s="5"/>
      <c r="EU36" s="5"/>
      <c r="EV36" s="5"/>
      <c r="EW36" s="5"/>
      <c r="EX36" s="5"/>
      <c r="EY36" s="5"/>
      <c r="EZ36" s="5"/>
      <c r="FA36" s="5"/>
      <c r="FB36" s="5"/>
      <c r="FC36" s="5"/>
      <c r="FD36" s="5"/>
      <c r="FE36" s="5"/>
      <c r="FF36" s="5"/>
      <c r="FG36" s="5"/>
      <c r="FH36" s="5"/>
      <c r="FI36" s="5"/>
      <c r="FJ36" s="5"/>
      <c r="FK36" s="5"/>
      <c r="FL36" s="5"/>
      <c r="FM36" s="5"/>
      <c r="FN36" s="5"/>
      <c r="FO36" s="5"/>
      <c r="FP36" s="5"/>
      <c r="FQ36" s="5"/>
      <c r="FR36" s="5"/>
      <c r="FS36" s="5"/>
      <c r="FT36" s="5"/>
      <c r="FU36" s="5"/>
      <c r="FV36" s="5"/>
      <c r="FW36" s="5"/>
      <c r="FX36" s="5"/>
      <c r="FY36" s="5"/>
      <c r="FZ36" s="5"/>
      <c r="GA36" s="5"/>
      <c r="GB36" s="341"/>
      <c r="GC36" s="354"/>
      <c r="GD36" s="5"/>
      <c r="GE36" s="5"/>
      <c r="GF36" s="5"/>
      <c r="GG36" s="5"/>
      <c r="GH36" s="56"/>
      <c r="GI36" s="5"/>
      <c r="GJ36" s="5"/>
      <c r="GK36" s="5"/>
      <c r="GL36" s="5"/>
      <c r="GM36" s="5"/>
      <c r="GN36" s="5"/>
      <c r="GO36" s="5"/>
      <c r="GP36" s="5"/>
      <c r="GQ36" s="5"/>
      <c r="GR36" s="5"/>
      <c r="GS36" s="5"/>
      <c r="GT36" s="5"/>
      <c r="GU36" s="5"/>
      <c r="GV36" s="5"/>
      <c r="GW36" s="5"/>
      <c r="GX36" s="5"/>
      <c r="GY36" s="5"/>
      <c r="GZ36" s="5"/>
      <c r="HA36" s="5"/>
      <c r="HB36" s="5"/>
      <c r="HC36" s="5"/>
      <c r="HD36" s="5"/>
      <c r="HE36" s="5"/>
      <c r="HF36" s="5"/>
      <c r="HG36" s="5"/>
      <c r="HH36" s="5"/>
      <c r="HI36" s="5"/>
      <c r="HJ36" s="5"/>
      <c r="HK36" s="5"/>
      <c r="HL36" s="5"/>
      <c r="HM36" s="5"/>
      <c r="HN36" s="5"/>
      <c r="HO36" s="5"/>
      <c r="HP36" s="5"/>
      <c r="HQ36" s="5"/>
      <c r="HR36" s="5"/>
      <c r="HS36" s="5"/>
      <c r="HT36" s="341"/>
      <c r="HU36" s="354"/>
      <c r="HV36" s="5"/>
      <c r="HW36" s="5"/>
      <c r="HX36" s="5"/>
      <c r="HY36" s="5"/>
      <c r="HZ36" s="5"/>
      <c r="IA36" s="5"/>
      <c r="IB36" s="5"/>
      <c r="IC36" s="5"/>
      <c r="ID36" s="5"/>
      <c r="IE36" s="5"/>
      <c r="IF36" s="5"/>
      <c r="IG36" s="5"/>
      <c r="IH36" s="5"/>
      <c r="II36" s="5"/>
      <c r="IJ36" s="5"/>
      <c r="IK36" s="5"/>
      <c r="IL36" s="5"/>
      <c r="IM36" s="5"/>
      <c r="IN36" s="5"/>
      <c r="IO36" s="5"/>
      <c r="IP36" s="5"/>
      <c r="IQ36" s="5"/>
      <c r="IR36" s="5"/>
      <c r="IS36" s="5"/>
      <c r="IT36" s="5"/>
      <c r="IU36" s="5"/>
      <c r="IV36" s="5"/>
      <c r="IW36" s="5"/>
      <c r="IX36" s="5"/>
      <c r="IY36" s="5"/>
      <c r="IZ36" s="5"/>
      <c r="JA36" s="5"/>
      <c r="JB36" s="5"/>
      <c r="JC36" s="5"/>
      <c r="JD36" s="5"/>
      <c r="JE36" s="5"/>
      <c r="JF36" s="5"/>
      <c r="JG36" s="5"/>
      <c r="JH36" s="5"/>
      <c r="JI36" s="5"/>
      <c r="JJ36" s="5"/>
      <c r="JK36" s="145"/>
      <c r="JL36" s="397"/>
    </row>
    <row r="37" spans="1:272" ht="18" customHeight="1">
      <c r="A37" s="64" t="s">
        <v>33</v>
      </c>
      <c r="B37" s="64" t="s">
        <v>14</v>
      </c>
      <c r="C37" s="120" t="s">
        <v>48</v>
      </c>
      <c r="D37" s="117">
        <v>448</v>
      </c>
      <c r="E37" s="119" t="s">
        <v>35</v>
      </c>
      <c r="F37" s="119" t="s">
        <v>108</v>
      </c>
      <c r="G37" s="119" t="s">
        <v>34</v>
      </c>
      <c r="H37" s="305" t="s">
        <v>188</v>
      </c>
      <c r="I37" s="377"/>
      <c r="J37" s="65"/>
      <c r="K37" s="65"/>
      <c r="L37" s="65"/>
      <c r="M37" s="80" t="s">
        <v>115</v>
      </c>
      <c r="N37" s="79">
        <f>SUM(N38:N39)</f>
        <v>0</v>
      </c>
      <c r="O37" s="79">
        <f>SUM(O38:O39)</f>
        <v>0</v>
      </c>
      <c r="P37" s="65"/>
      <c r="Q37" s="65"/>
      <c r="R37" s="65"/>
      <c r="S37" s="65"/>
      <c r="T37" s="80" t="s">
        <v>115</v>
      </c>
      <c r="U37" s="79">
        <f>SUM(U38:U39)</f>
        <v>0</v>
      </c>
      <c r="V37" s="79">
        <f>SUM(V38:V39)</f>
        <v>0</v>
      </c>
      <c r="W37" s="65"/>
      <c r="X37" s="65"/>
      <c r="Y37" s="65"/>
      <c r="Z37" s="65"/>
      <c r="AA37" s="80" t="s">
        <v>115</v>
      </c>
      <c r="AB37" s="79">
        <f>SUM(AB38:AB39)</f>
        <v>0</v>
      </c>
      <c r="AC37" s="79">
        <f>SUM(AC38:AC39)</f>
        <v>0</v>
      </c>
      <c r="AD37" s="65"/>
      <c r="AE37" s="65"/>
      <c r="AF37" s="65"/>
      <c r="AG37" s="65"/>
      <c r="AH37" s="80" t="s">
        <v>115</v>
      </c>
      <c r="AI37" s="79">
        <f>SUM(AI38:AI39)</f>
        <v>0</v>
      </c>
      <c r="AJ37" s="79">
        <f>SUM(AJ38:AJ39)</f>
        <v>0</v>
      </c>
      <c r="AK37" s="65"/>
      <c r="AL37" s="65"/>
      <c r="AM37" s="65"/>
      <c r="AN37" s="65"/>
      <c r="AO37" s="80" t="s">
        <v>115</v>
      </c>
      <c r="AP37" s="79">
        <f>SUM(AP38:AP39)</f>
        <v>0</v>
      </c>
      <c r="AQ37" s="79">
        <f>SUM(AQ38:AQ39)</f>
        <v>0</v>
      </c>
      <c r="AR37" s="65"/>
      <c r="AS37" s="65"/>
      <c r="AT37" s="65"/>
      <c r="AU37" s="65"/>
      <c r="AV37" s="80" t="s">
        <v>115</v>
      </c>
      <c r="AW37" s="79">
        <f>SUM(AW38:AW39)</f>
        <v>0</v>
      </c>
      <c r="AX37" s="79">
        <f>SUM(AX38:AX39)</f>
        <v>0</v>
      </c>
      <c r="AY37" s="66"/>
      <c r="AZ37" s="403"/>
      <c r="BA37" s="377"/>
      <c r="BB37" s="65"/>
      <c r="BC37" s="65"/>
      <c r="BD37" s="65"/>
      <c r="BE37" s="80" t="s">
        <v>115</v>
      </c>
      <c r="BF37" s="79">
        <f>SUM(BF38:BF39)</f>
        <v>0</v>
      </c>
      <c r="BG37" s="79">
        <f>SUM(BG38:BG39)</f>
        <v>0</v>
      </c>
      <c r="BH37" s="65"/>
      <c r="BI37" s="65"/>
      <c r="BJ37" s="65"/>
      <c r="BK37" s="65"/>
      <c r="BL37" s="80" t="s">
        <v>115</v>
      </c>
      <c r="BM37" s="79">
        <f>SUM(BM38:BM39)</f>
        <v>0</v>
      </c>
      <c r="BN37" s="79">
        <f>SUM(BN38:BN39)</f>
        <v>0</v>
      </c>
      <c r="BO37" s="65"/>
      <c r="BP37" s="65"/>
      <c r="BQ37" s="65"/>
      <c r="BR37" s="65"/>
      <c r="BS37" s="80" t="s">
        <v>115</v>
      </c>
      <c r="BT37" s="79">
        <f>SUM(BT38:BT39)</f>
        <v>0</v>
      </c>
      <c r="BU37" s="79">
        <f>SUM(BU38:BU39)</f>
        <v>0</v>
      </c>
      <c r="BV37" s="65"/>
      <c r="BW37" s="65"/>
      <c r="BX37" s="65"/>
      <c r="BY37" s="65"/>
      <c r="BZ37" s="80" t="s">
        <v>115</v>
      </c>
      <c r="CA37" s="79">
        <f>SUM(CA38:CA39)</f>
        <v>0</v>
      </c>
      <c r="CB37" s="79">
        <f>SUM(CB38:CB39)</f>
        <v>0</v>
      </c>
      <c r="CC37" s="65"/>
      <c r="CD37" s="65"/>
      <c r="CE37" s="65"/>
      <c r="CF37" s="65"/>
      <c r="CG37" s="80" t="s">
        <v>115</v>
      </c>
      <c r="CH37" s="79">
        <f>SUM(CH38:CH39)</f>
        <v>0</v>
      </c>
      <c r="CI37" s="79">
        <f>SUM(CI38:CI39)</f>
        <v>0</v>
      </c>
      <c r="CJ37" s="65"/>
      <c r="CK37" s="65"/>
      <c r="CL37" s="65"/>
      <c r="CM37" s="65"/>
      <c r="CN37" s="80" t="s">
        <v>115</v>
      </c>
      <c r="CO37" s="79">
        <f>SUM(CO38:CO39)</f>
        <v>0</v>
      </c>
      <c r="CP37" s="79">
        <f>SUM(CP38:CP39)</f>
        <v>0</v>
      </c>
      <c r="CQ37" s="66"/>
      <c r="CR37" s="403"/>
      <c r="CS37" s="377"/>
      <c r="CT37" s="65"/>
      <c r="CU37" s="65"/>
      <c r="CV37" s="65"/>
      <c r="CW37" s="80" t="s">
        <v>115</v>
      </c>
      <c r="CX37" s="79">
        <f>SUM(CX38:CX39)</f>
        <v>0</v>
      </c>
      <c r="CY37" s="79">
        <f>SUM(CY38:CY39)</f>
        <v>0</v>
      </c>
      <c r="CZ37" s="65"/>
      <c r="DA37" s="65"/>
      <c r="DB37" s="65"/>
      <c r="DC37" s="65"/>
      <c r="DD37" s="80" t="s">
        <v>115</v>
      </c>
      <c r="DE37" s="79">
        <f>SUM(DE38:DE39)</f>
        <v>0</v>
      </c>
      <c r="DF37" s="79">
        <f>SUM(DF38:DF39)</f>
        <v>0</v>
      </c>
      <c r="DG37" s="65"/>
      <c r="DH37" s="65"/>
      <c r="DI37" s="65"/>
      <c r="DJ37" s="65"/>
      <c r="DK37" s="80" t="s">
        <v>115</v>
      </c>
      <c r="DL37" s="79">
        <f>SUM(DL38:DL39)</f>
        <v>0</v>
      </c>
      <c r="DM37" s="79">
        <f>SUM(DM38:DM39)</f>
        <v>0</v>
      </c>
      <c r="DN37" s="65"/>
      <c r="DO37" s="65"/>
      <c r="DP37" s="65"/>
      <c r="DQ37" s="65"/>
      <c r="DR37" s="80" t="s">
        <v>115</v>
      </c>
      <c r="DS37" s="79">
        <f>SUM(DS38:DS39)</f>
        <v>0</v>
      </c>
      <c r="DT37" s="79">
        <f>SUM(DT38:DT39)</f>
        <v>0</v>
      </c>
      <c r="DU37" s="65"/>
      <c r="DV37" s="65"/>
      <c r="DW37" s="65"/>
      <c r="DX37" s="65"/>
      <c r="DY37" s="80" t="s">
        <v>115</v>
      </c>
      <c r="DZ37" s="79">
        <f>SUM(DZ38:DZ39)</f>
        <v>0</v>
      </c>
      <c r="EA37" s="79">
        <f>SUM(EA38:EA39)</f>
        <v>0</v>
      </c>
      <c r="EB37" s="65"/>
      <c r="EC37" s="65"/>
      <c r="ED37" s="65"/>
      <c r="EE37" s="65"/>
      <c r="EF37" s="80" t="s">
        <v>115</v>
      </c>
      <c r="EG37" s="79">
        <f>SUM(EG38:EG39)</f>
        <v>0</v>
      </c>
      <c r="EH37" s="79">
        <f>SUM(EH38:EH39)</f>
        <v>0</v>
      </c>
      <c r="EI37" s="65"/>
      <c r="EJ37" s="308"/>
      <c r="EK37" s="377"/>
      <c r="EL37" s="65"/>
      <c r="EM37" s="65"/>
      <c r="EN37" s="65"/>
      <c r="EO37" s="80" t="s">
        <v>115</v>
      </c>
      <c r="EP37" s="79">
        <f>SUM(EP38:EP39)</f>
        <v>0</v>
      </c>
      <c r="EQ37" s="79">
        <f>SUM(EQ38:EQ39)</f>
        <v>0</v>
      </c>
      <c r="ER37" s="65"/>
      <c r="ES37" s="65"/>
      <c r="ET37" s="65"/>
      <c r="EU37" s="65"/>
      <c r="EV37" s="80" t="s">
        <v>115</v>
      </c>
      <c r="EW37" s="79">
        <f>SUM(EW38:EW39)</f>
        <v>0</v>
      </c>
      <c r="EX37" s="79">
        <f>SUM(EX38:EX39)</f>
        <v>0</v>
      </c>
      <c r="EY37" s="65"/>
      <c r="EZ37" s="65"/>
      <c r="FA37" s="65"/>
      <c r="FB37" s="65"/>
      <c r="FC37" s="80" t="s">
        <v>115</v>
      </c>
      <c r="FD37" s="79">
        <f>SUM(FD38:FD39)</f>
        <v>0</v>
      </c>
      <c r="FE37" s="79">
        <f>SUM(FE38:FE39)</f>
        <v>0</v>
      </c>
      <c r="FF37" s="65"/>
      <c r="FG37" s="65"/>
      <c r="FH37" s="65"/>
      <c r="FI37" s="65"/>
      <c r="FJ37" s="80" t="s">
        <v>115</v>
      </c>
      <c r="FK37" s="79">
        <f>SUM(FK38:FK39)</f>
        <v>0</v>
      </c>
      <c r="FL37" s="79">
        <f>SUM(FL38:FL39)</f>
        <v>0</v>
      </c>
      <c r="FM37" s="65"/>
      <c r="FN37" s="65"/>
      <c r="FO37" s="65"/>
      <c r="FP37" s="65"/>
      <c r="FQ37" s="80" t="s">
        <v>115</v>
      </c>
      <c r="FR37" s="79">
        <f>SUM(FR38:FR39)</f>
        <v>0</v>
      </c>
      <c r="FS37" s="79">
        <f>SUM(FS38:FS39)</f>
        <v>0</v>
      </c>
      <c r="FT37" s="65"/>
      <c r="FU37" s="65"/>
      <c r="FV37" s="65"/>
      <c r="FW37" s="65"/>
      <c r="FX37" s="80" t="s">
        <v>115</v>
      </c>
      <c r="FY37" s="79">
        <f>SUM(FY38:FY39)</f>
        <v>0</v>
      </c>
      <c r="FZ37" s="79">
        <f>SUM(FZ38:FZ39)</f>
        <v>0</v>
      </c>
      <c r="GA37" s="65"/>
      <c r="GB37" s="308"/>
      <c r="GC37" s="377"/>
      <c r="GD37" s="65"/>
      <c r="GE37" s="65"/>
      <c r="GF37" s="65"/>
      <c r="GG37" s="80" t="s">
        <v>115</v>
      </c>
      <c r="GH37" s="79">
        <f>SUM(GH38:GH39)</f>
        <v>0</v>
      </c>
      <c r="GI37" s="79">
        <f>SUM(GI38:GI39)</f>
        <v>0</v>
      </c>
      <c r="GJ37" s="65"/>
      <c r="GK37" s="65"/>
      <c r="GL37" s="65"/>
      <c r="GM37" s="65"/>
      <c r="GN37" s="80" t="s">
        <v>115</v>
      </c>
      <c r="GO37" s="79">
        <f>SUM(GO38:GO39)</f>
        <v>0</v>
      </c>
      <c r="GP37" s="79">
        <f>SUM(GP38:GP39)</f>
        <v>0</v>
      </c>
      <c r="GQ37" s="65"/>
      <c r="GR37" s="65"/>
      <c r="GS37" s="65"/>
      <c r="GT37" s="65"/>
      <c r="GU37" s="80" t="s">
        <v>115</v>
      </c>
      <c r="GV37" s="79">
        <f>SUM(GV38:GV39)</f>
        <v>0</v>
      </c>
      <c r="GW37" s="79">
        <f>SUM(GW38:GW39)</f>
        <v>0</v>
      </c>
      <c r="GX37" s="65"/>
      <c r="GY37" s="65"/>
      <c r="GZ37" s="65"/>
      <c r="HA37" s="65"/>
      <c r="HB37" s="80" t="s">
        <v>115</v>
      </c>
      <c r="HC37" s="79">
        <f>SUM(HC38:HC39)</f>
        <v>0</v>
      </c>
      <c r="HD37" s="79">
        <f>SUM(HD38:HD39)</f>
        <v>0</v>
      </c>
      <c r="HE37" s="65"/>
      <c r="HF37" s="65"/>
      <c r="HG37" s="65"/>
      <c r="HH37" s="65"/>
      <c r="HI37" s="80" t="s">
        <v>115</v>
      </c>
      <c r="HJ37" s="79">
        <f>SUM(HJ38:HJ39)</f>
        <v>0</v>
      </c>
      <c r="HK37" s="79">
        <f>SUM(HK38:HK39)</f>
        <v>0</v>
      </c>
      <c r="HL37" s="65"/>
      <c r="HM37" s="65"/>
      <c r="HN37" s="65"/>
      <c r="HO37" s="65"/>
      <c r="HP37" s="80" t="s">
        <v>115</v>
      </c>
      <c r="HQ37" s="79">
        <f>SUM(HQ38:HQ39)</f>
        <v>0</v>
      </c>
      <c r="HR37" s="79">
        <f>SUM(HR38:HR39)</f>
        <v>0</v>
      </c>
      <c r="HS37" s="65"/>
      <c r="HT37" s="308"/>
      <c r="HU37" s="377"/>
      <c r="HV37" s="65"/>
      <c r="HW37" s="65"/>
      <c r="HX37" s="65"/>
      <c r="HY37" s="80" t="s">
        <v>115</v>
      </c>
      <c r="HZ37" s="79">
        <f>SUM(HZ38:HZ39)</f>
        <v>0</v>
      </c>
      <c r="IA37" s="79">
        <f>SUM(IA38:IA39)</f>
        <v>0</v>
      </c>
      <c r="IB37" s="65"/>
      <c r="IC37" s="65"/>
      <c r="ID37" s="65"/>
      <c r="IE37" s="65"/>
      <c r="IF37" s="80" t="s">
        <v>115</v>
      </c>
      <c r="IG37" s="79">
        <f>SUM(IG38:IG39)</f>
        <v>0</v>
      </c>
      <c r="IH37" s="79">
        <f>SUM(IH38:IH39)</f>
        <v>0</v>
      </c>
      <c r="II37" s="65"/>
      <c r="IJ37" s="65"/>
      <c r="IK37" s="65"/>
      <c r="IL37" s="65"/>
      <c r="IM37" s="80" t="s">
        <v>115</v>
      </c>
      <c r="IN37" s="79">
        <f>SUM(IN38:IN39)</f>
        <v>0</v>
      </c>
      <c r="IO37" s="79">
        <f>SUM(IO38:IO39)</f>
        <v>0</v>
      </c>
      <c r="IP37" s="65"/>
      <c r="IQ37" s="65"/>
      <c r="IR37" s="65"/>
      <c r="IS37" s="65"/>
      <c r="IT37" s="80" t="s">
        <v>115</v>
      </c>
      <c r="IU37" s="79">
        <f>SUM(IU38:IU39)</f>
        <v>0</v>
      </c>
      <c r="IV37" s="79">
        <f>SUM(IV38:IV39)</f>
        <v>0</v>
      </c>
      <c r="IW37" s="65"/>
      <c r="IX37" s="65"/>
      <c r="IY37" s="65"/>
      <c r="IZ37" s="65"/>
      <c r="JA37" s="80" t="s">
        <v>115</v>
      </c>
      <c r="JB37" s="79">
        <f>SUM(JB38:JB39)</f>
        <v>0</v>
      </c>
      <c r="JC37" s="79">
        <f>SUM(JC38:JC39)</f>
        <v>0</v>
      </c>
      <c r="JD37" s="65"/>
      <c r="JE37" s="65"/>
      <c r="JF37" s="65"/>
      <c r="JG37" s="65"/>
      <c r="JH37" s="80" t="s">
        <v>115</v>
      </c>
      <c r="JI37" s="79">
        <f>SUM(JI38:JI39)</f>
        <v>0</v>
      </c>
      <c r="JJ37" s="79">
        <f>SUM(JJ38:JJ39)</f>
        <v>0</v>
      </c>
      <c r="JK37" s="146"/>
      <c r="JL37" s="423"/>
    </row>
    <row r="38" spans="1:272" s="99" customFormat="1" ht="15">
      <c r="A38" s="8" t="s">
        <v>33</v>
      </c>
      <c r="B38" s="8" t="s">
        <v>14</v>
      </c>
      <c r="C38" s="8"/>
      <c r="D38" s="200">
        <v>448</v>
      </c>
      <c r="E38" s="118" t="s">
        <v>35</v>
      </c>
      <c r="F38" s="118" t="s">
        <v>108</v>
      </c>
      <c r="G38" s="118" t="s">
        <v>34</v>
      </c>
      <c r="H38" s="307" t="s">
        <v>188</v>
      </c>
      <c r="I38" s="363"/>
      <c r="J38" s="57"/>
      <c r="K38" s="57"/>
      <c r="L38" s="57"/>
      <c r="M38" s="112"/>
      <c r="N38" s="113"/>
      <c r="O38" s="57"/>
      <c r="P38" s="57"/>
      <c r="Q38" s="57"/>
      <c r="R38" s="57"/>
      <c r="S38" s="57"/>
      <c r="T38" s="112"/>
      <c r="U38" s="113"/>
      <c r="V38" s="57"/>
      <c r="W38" s="57"/>
      <c r="X38" s="57"/>
      <c r="Y38" s="57"/>
      <c r="Z38" s="57"/>
      <c r="AA38" s="112"/>
      <c r="AB38" s="113"/>
      <c r="AC38" s="57"/>
      <c r="AD38" s="57"/>
      <c r="AE38" s="57"/>
      <c r="AF38" s="57"/>
      <c r="AG38" s="57"/>
      <c r="AH38" s="112"/>
      <c r="AI38" s="113"/>
      <c r="AJ38" s="56"/>
      <c r="AK38" s="57"/>
      <c r="AL38" s="57"/>
      <c r="AM38" s="57"/>
      <c r="AN38" s="57"/>
      <c r="AO38" s="112"/>
      <c r="AP38" s="113"/>
      <c r="AQ38" s="56"/>
      <c r="AR38" s="57"/>
      <c r="AS38" s="57"/>
      <c r="AT38" s="57"/>
      <c r="AU38" s="57"/>
      <c r="AV38" s="112"/>
      <c r="AW38" s="113"/>
      <c r="AX38" s="57"/>
      <c r="AY38" s="56"/>
      <c r="AZ38" s="361"/>
      <c r="BA38" s="363"/>
      <c r="BB38" s="57"/>
      <c r="BC38" s="57"/>
      <c r="BD38" s="57"/>
      <c r="BE38" s="112"/>
      <c r="BF38" s="113"/>
      <c r="BG38" s="57"/>
      <c r="BH38" s="57"/>
      <c r="BI38" s="57"/>
      <c r="BJ38" s="57"/>
      <c r="BK38" s="57"/>
      <c r="BL38" s="112"/>
      <c r="BM38" s="113"/>
      <c r="BN38" s="57"/>
      <c r="BO38" s="57"/>
      <c r="BP38" s="57"/>
      <c r="BQ38" s="57"/>
      <c r="BR38" s="57"/>
      <c r="BS38" s="112"/>
      <c r="BT38" s="113"/>
      <c r="BU38" s="57"/>
      <c r="BV38" s="57"/>
      <c r="BW38" s="57"/>
      <c r="BX38" s="57"/>
      <c r="BY38" s="57"/>
      <c r="BZ38" s="112"/>
      <c r="CA38" s="113"/>
      <c r="CB38" s="56"/>
      <c r="CC38" s="57"/>
      <c r="CD38" s="57"/>
      <c r="CE38" s="57"/>
      <c r="CF38" s="57"/>
      <c r="CG38" s="112"/>
      <c r="CH38" s="113"/>
      <c r="CI38" s="56"/>
      <c r="CJ38" s="57"/>
      <c r="CK38" s="57"/>
      <c r="CL38" s="57"/>
      <c r="CM38" s="57"/>
      <c r="CN38" s="112"/>
      <c r="CO38" s="113"/>
      <c r="CP38" s="57"/>
      <c r="CQ38" s="56"/>
      <c r="CR38" s="361"/>
      <c r="CS38" s="363"/>
      <c r="CT38" s="57"/>
      <c r="CU38" s="57"/>
      <c r="CV38" s="57"/>
      <c r="CW38" s="112"/>
      <c r="CX38" s="113"/>
      <c r="CY38" s="56"/>
      <c r="CZ38" s="57"/>
      <c r="DA38" s="57"/>
      <c r="DB38" s="57"/>
      <c r="DC38" s="57"/>
      <c r="DD38" s="112"/>
      <c r="DE38" s="113"/>
      <c r="DF38" s="56"/>
      <c r="DG38" s="57"/>
      <c r="DH38" s="57"/>
      <c r="DI38" s="57"/>
      <c r="DJ38" s="57"/>
      <c r="DK38" s="112"/>
      <c r="DL38" s="113"/>
      <c r="DM38" s="56"/>
      <c r="DN38" s="57"/>
      <c r="DO38" s="57"/>
      <c r="DP38" s="57"/>
      <c r="DQ38" s="57"/>
      <c r="DR38" s="112"/>
      <c r="DS38" s="113"/>
      <c r="DT38" s="56"/>
      <c r="DU38" s="57"/>
      <c r="DV38" s="57"/>
      <c r="DW38" s="57"/>
      <c r="DX38" s="57"/>
      <c r="DY38" s="112"/>
      <c r="DZ38" s="113"/>
      <c r="EA38" s="57"/>
      <c r="EB38" s="57"/>
      <c r="EC38" s="57"/>
      <c r="ED38" s="57"/>
      <c r="EE38" s="57"/>
      <c r="EF38" s="112"/>
      <c r="EG38" s="113"/>
      <c r="EH38" s="57"/>
      <c r="EI38" s="57"/>
      <c r="EJ38" s="380"/>
      <c r="EK38" s="363"/>
      <c r="EL38" s="57"/>
      <c r="EM38" s="57"/>
      <c r="EN38" s="57"/>
      <c r="EO38" s="112"/>
      <c r="EP38" s="113"/>
      <c r="EQ38" s="57"/>
      <c r="ER38" s="57"/>
      <c r="ES38" s="57"/>
      <c r="ET38" s="57"/>
      <c r="EU38" s="57"/>
      <c r="EV38" s="112"/>
      <c r="EW38" s="113"/>
      <c r="EX38" s="57"/>
      <c r="EY38" s="57"/>
      <c r="EZ38" s="57"/>
      <c r="FA38" s="57"/>
      <c r="FB38" s="57"/>
      <c r="FC38" s="112"/>
      <c r="FD38" s="113"/>
      <c r="FE38" s="57"/>
      <c r="FF38" s="57"/>
      <c r="FG38" s="57"/>
      <c r="FH38" s="57"/>
      <c r="FI38" s="57"/>
      <c r="FJ38" s="112"/>
      <c r="FK38" s="113"/>
      <c r="FL38" s="57"/>
      <c r="FM38" s="57"/>
      <c r="FN38" s="57"/>
      <c r="FO38" s="57"/>
      <c r="FP38" s="57"/>
      <c r="FQ38" s="112"/>
      <c r="FR38" s="113"/>
      <c r="FS38" s="57"/>
      <c r="FT38" s="57"/>
      <c r="FU38" s="57"/>
      <c r="FV38" s="57"/>
      <c r="FW38" s="57"/>
      <c r="FX38" s="112"/>
      <c r="FY38" s="113"/>
      <c r="FZ38" s="57"/>
      <c r="GA38" s="57"/>
      <c r="GB38" s="380"/>
      <c r="GC38" s="363"/>
      <c r="GD38" s="57"/>
      <c r="GE38" s="57"/>
      <c r="GF38" s="57"/>
      <c r="GG38" s="112"/>
      <c r="GH38" s="113"/>
      <c r="GI38" s="57"/>
      <c r="GJ38" s="57"/>
      <c r="GK38" s="57"/>
      <c r="GL38" s="57"/>
      <c r="GM38" s="57"/>
      <c r="GN38" s="112"/>
      <c r="GO38" s="113"/>
      <c r="GP38" s="57"/>
      <c r="GQ38" s="57"/>
      <c r="GR38" s="57"/>
      <c r="GS38" s="57"/>
      <c r="GT38" s="57"/>
      <c r="GU38" s="112"/>
      <c r="GV38" s="113"/>
      <c r="GW38" s="57"/>
      <c r="GX38" s="57"/>
      <c r="GY38" s="57"/>
      <c r="GZ38" s="57"/>
      <c r="HA38" s="57"/>
      <c r="HB38" s="112"/>
      <c r="HC38" s="113"/>
      <c r="HD38" s="57"/>
      <c r="HE38" s="57"/>
      <c r="HF38" s="57"/>
      <c r="HG38" s="57"/>
      <c r="HH38" s="57"/>
      <c r="HI38" s="112"/>
      <c r="HJ38" s="113"/>
      <c r="HK38" s="57"/>
      <c r="HL38" s="57"/>
      <c r="HM38" s="57"/>
      <c r="HN38" s="57"/>
      <c r="HO38" s="57"/>
      <c r="HP38" s="112"/>
      <c r="HQ38" s="113"/>
      <c r="HR38" s="57"/>
      <c r="HS38" s="57"/>
      <c r="HT38" s="380"/>
      <c r="HU38" s="363"/>
      <c r="HV38" s="57"/>
      <c r="HW38" s="57"/>
      <c r="HX38" s="57"/>
      <c r="HY38" s="112"/>
      <c r="HZ38" s="113"/>
      <c r="IA38" s="57"/>
      <c r="IB38" s="57"/>
      <c r="IC38" s="57"/>
      <c r="ID38" s="57"/>
      <c r="IE38" s="57"/>
      <c r="IF38" s="112"/>
      <c r="IG38" s="113"/>
      <c r="IH38" s="57"/>
      <c r="II38" s="57"/>
      <c r="IJ38" s="57"/>
      <c r="IK38" s="57"/>
      <c r="IL38" s="57"/>
      <c r="IM38" s="112"/>
      <c r="IN38" s="113"/>
      <c r="IO38" s="57"/>
      <c r="IP38" s="57"/>
      <c r="IQ38" s="57"/>
      <c r="IR38" s="57"/>
      <c r="IS38" s="57"/>
      <c r="IT38" s="112"/>
      <c r="IU38" s="113"/>
      <c r="IV38" s="57"/>
      <c r="IW38" s="57"/>
      <c r="IX38" s="57"/>
      <c r="IY38" s="57"/>
      <c r="IZ38" s="57"/>
      <c r="JA38" s="112"/>
      <c r="JB38" s="113"/>
      <c r="JC38" s="57"/>
      <c r="JD38" s="57"/>
      <c r="JE38" s="57"/>
      <c r="JF38" s="57"/>
      <c r="JG38" s="57"/>
      <c r="JH38" s="112"/>
      <c r="JI38" s="113"/>
      <c r="JJ38" s="57"/>
      <c r="JK38" s="147"/>
      <c r="JL38" s="424"/>
    </row>
    <row r="39" spans="1:272" s="99" customFormat="1" thickBot="1">
      <c r="A39" s="8" t="s">
        <v>33</v>
      </c>
      <c r="B39" s="8" t="s">
        <v>14</v>
      </c>
      <c r="C39" s="8"/>
      <c r="D39" s="200">
        <v>448</v>
      </c>
      <c r="E39" s="118" t="s">
        <v>35</v>
      </c>
      <c r="F39" s="118" t="s">
        <v>108</v>
      </c>
      <c r="G39" s="118" t="s">
        <v>34</v>
      </c>
      <c r="H39" s="307" t="s">
        <v>188</v>
      </c>
      <c r="I39" s="363"/>
      <c r="J39" s="57"/>
      <c r="K39" s="57"/>
      <c r="L39" s="57"/>
      <c r="M39" s="112"/>
      <c r="N39" s="113"/>
      <c r="O39" s="57"/>
      <c r="P39" s="57"/>
      <c r="Q39" s="57"/>
      <c r="R39" s="57"/>
      <c r="S39" s="57"/>
      <c r="T39" s="112"/>
      <c r="U39" s="113"/>
      <c r="V39" s="57"/>
      <c r="W39" s="57"/>
      <c r="X39" s="57"/>
      <c r="Y39" s="57"/>
      <c r="Z39" s="57"/>
      <c r="AA39" s="112"/>
      <c r="AB39" s="113"/>
      <c r="AC39" s="57"/>
      <c r="AD39" s="57"/>
      <c r="AE39" s="57"/>
      <c r="AF39" s="57"/>
      <c r="AG39" s="57"/>
      <c r="AH39" s="112"/>
      <c r="AI39" s="113"/>
      <c r="AJ39" s="56"/>
      <c r="AK39" s="57"/>
      <c r="AL39" s="57"/>
      <c r="AM39" s="57"/>
      <c r="AN39" s="57"/>
      <c r="AO39" s="112"/>
      <c r="AP39" s="113"/>
      <c r="AQ39" s="56"/>
      <c r="AR39" s="57"/>
      <c r="AS39" s="57"/>
      <c r="AT39" s="57"/>
      <c r="AU39" s="57"/>
      <c r="AV39" s="112"/>
      <c r="AW39" s="113"/>
      <c r="AX39" s="57"/>
      <c r="AY39" s="56"/>
      <c r="AZ39" s="361"/>
      <c r="BA39" s="363"/>
      <c r="BB39" s="57"/>
      <c r="BC39" s="57"/>
      <c r="BD39" s="57"/>
      <c r="BE39" s="112"/>
      <c r="BF39" s="113"/>
      <c r="BG39" s="57"/>
      <c r="BH39" s="57"/>
      <c r="BI39" s="57"/>
      <c r="BJ39" s="57"/>
      <c r="BK39" s="57"/>
      <c r="BL39" s="112"/>
      <c r="BM39" s="113"/>
      <c r="BN39" s="57"/>
      <c r="BO39" s="57"/>
      <c r="BP39" s="57"/>
      <c r="BQ39" s="57"/>
      <c r="BR39" s="57"/>
      <c r="BS39" s="112"/>
      <c r="BT39" s="113"/>
      <c r="BU39" s="57"/>
      <c r="BV39" s="57"/>
      <c r="BW39" s="57"/>
      <c r="BX39" s="57"/>
      <c r="BY39" s="57"/>
      <c r="BZ39" s="112"/>
      <c r="CA39" s="113"/>
      <c r="CB39" s="56"/>
      <c r="CC39" s="57"/>
      <c r="CD39" s="57"/>
      <c r="CE39" s="57"/>
      <c r="CF39" s="57"/>
      <c r="CG39" s="112"/>
      <c r="CH39" s="113"/>
      <c r="CI39" s="56"/>
      <c r="CJ39" s="57"/>
      <c r="CK39" s="57"/>
      <c r="CL39" s="57"/>
      <c r="CM39" s="57"/>
      <c r="CN39" s="112"/>
      <c r="CO39" s="113"/>
      <c r="CP39" s="57"/>
      <c r="CQ39" s="116"/>
      <c r="CR39" s="416"/>
      <c r="CS39" s="363"/>
      <c r="CT39" s="57"/>
      <c r="CU39" s="57"/>
      <c r="CV39" s="57"/>
      <c r="CW39" s="112"/>
      <c r="CX39" s="113"/>
      <c r="CY39" s="56"/>
      <c r="CZ39" s="57"/>
      <c r="DA39" s="57"/>
      <c r="DB39" s="57"/>
      <c r="DC39" s="57"/>
      <c r="DD39" s="112"/>
      <c r="DE39" s="113"/>
      <c r="DF39" s="56"/>
      <c r="DG39" s="57"/>
      <c r="DH39" s="57"/>
      <c r="DI39" s="57"/>
      <c r="DJ39" s="57"/>
      <c r="DK39" s="112"/>
      <c r="DL39" s="113"/>
      <c r="DM39" s="56"/>
      <c r="DN39" s="57"/>
      <c r="DO39" s="57"/>
      <c r="DP39" s="57"/>
      <c r="DQ39" s="57"/>
      <c r="DR39" s="112"/>
      <c r="DS39" s="113"/>
      <c r="DT39" s="56"/>
      <c r="DU39" s="57"/>
      <c r="DV39" s="57"/>
      <c r="DW39" s="57"/>
      <c r="DX39" s="57"/>
      <c r="DY39" s="112"/>
      <c r="DZ39" s="113"/>
      <c r="EA39" s="57"/>
      <c r="EB39" s="57"/>
      <c r="EC39" s="57"/>
      <c r="ED39" s="57"/>
      <c r="EE39" s="57"/>
      <c r="EF39" s="112"/>
      <c r="EG39" s="113"/>
      <c r="EH39" s="57"/>
      <c r="EI39" s="57"/>
      <c r="EJ39" s="380"/>
      <c r="EK39" s="363"/>
      <c r="EL39" s="57"/>
      <c r="EM39" s="57"/>
      <c r="EN39" s="57"/>
      <c r="EO39" s="112"/>
      <c r="EP39" s="113"/>
      <c r="EQ39" s="57"/>
      <c r="ER39" s="57"/>
      <c r="ES39" s="57"/>
      <c r="ET39" s="57"/>
      <c r="EU39" s="57"/>
      <c r="EV39" s="112"/>
      <c r="EW39" s="113"/>
      <c r="EX39" s="57"/>
      <c r="EY39" s="57"/>
      <c r="EZ39" s="57"/>
      <c r="FA39" s="57"/>
      <c r="FB39" s="57"/>
      <c r="FC39" s="112"/>
      <c r="FD39" s="113"/>
      <c r="FE39" s="57"/>
      <c r="FF39" s="57"/>
      <c r="FG39" s="57"/>
      <c r="FH39" s="57"/>
      <c r="FI39" s="57"/>
      <c r="FJ39" s="112"/>
      <c r="FK39" s="113"/>
      <c r="FL39" s="57"/>
      <c r="FM39" s="57"/>
      <c r="FN39" s="57"/>
      <c r="FO39" s="57"/>
      <c r="FP39" s="57"/>
      <c r="FQ39" s="112"/>
      <c r="FR39" s="113"/>
      <c r="FS39" s="57"/>
      <c r="FT39" s="57"/>
      <c r="FU39" s="57"/>
      <c r="FV39" s="57"/>
      <c r="FW39" s="57"/>
      <c r="FX39" s="112"/>
      <c r="FY39" s="113"/>
      <c r="FZ39" s="57"/>
      <c r="GA39" s="57"/>
      <c r="GB39" s="380"/>
      <c r="GC39" s="363"/>
      <c r="GD39" s="57"/>
      <c r="GE39" s="57"/>
      <c r="GF39" s="57"/>
      <c r="GG39" s="112"/>
      <c r="GH39" s="113"/>
      <c r="GI39" s="57"/>
      <c r="GJ39" s="57"/>
      <c r="GK39" s="57"/>
      <c r="GL39" s="57"/>
      <c r="GM39" s="57"/>
      <c r="GN39" s="112"/>
      <c r="GO39" s="113"/>
      <c r="GP39" s="57"/>
      <c r="GQ39" s="57"/>
      <c r="GR39" s="57"/>
      <c r="GS39" s="57"/>
      <c r="GT39" s="57"/>
      <c r="GU39" s="112"/>
      <c r="GV39" s="113"/>
      <c r="GW39" s="57"/>
      <c r="GX39" s="57"/>
      <c r="GY39" s="57"/>
      <c r="GZ39" s="57"/>
      <c r="HA39" s="57"/>
      <c r="HB39" s="112"/>
      <c r="HC39" s="113"/>
      <c r="HD39" s="57"/>
      <c r="HE39" s="57"/>
      <c r="HF39" s="57"/>
      <c r="HG39" s="57"/>
      <c r="HH39" s="57"/>
      <c r="HI39" s="112"/>
      <c r="HJ39" s="113"/>
      <c r="HK39" s="57"/>
      <c r="HL39" s="57"/>
      <c r="HM39" s="57"/>
      <c r="HN39" s="57"/>
      <c r="HO39" s="57"/>
      <c r="HP39" s="112"/>
      <c r="HQ39" s="113"/>
      <c r="HR39" s="57"/>
      <c r="HS39" s="57"/>
      <c r="HT39" s="380"/>
      <c r="HU39" s="363"/>
      <c r="HV39" s="57"/>
      <c r="HW39" s="57"/>
      <c r="HX39" s="57"/>
      <c r="HY39" s="112"/>
      <c r="HZ39" s="113"/>
      <c r="IA39" s="57"/>
      <c r="IB39" s="57"/>
      <c r="IC39" s="57"/>
      <c r="ID39" s="57"/>
      <c r="IE39" s="57"/>
      <c r="IF39" s="112"/>
      <c r="IG39" s="113"/>
      <c r="IH39" s="57"/>
      <c r="II39" s="57"/>
      <c r="IJ39" s="57"/>
      <c r="IK39" s="57"/>
      <c r="IL39" s="57"/>
      <c r="IM39" s="112"/>
      <c r="IN39" s="113"/>
      <c r="IO39" s="57"/>
      <c r="IP39" s="57"/>
      <c r="IQ39" s="57"/>
      <c r="IR39" s="57"/>
      <c r="IS39" s="57"/>
      <c r="IT39" s="112"/>
      <c r="IU39" s="113"/>
      <c r="IV39" s="57"/>
      <c r="IW39" s="57"/>
      <c r="IX39" s="57"/>
      <c r="IY39" s="57"/>
      <c r="IZ39" s="57"/>
      <c r="JA39" s="112"/>
      <c r="JB39" s="113"/>
      <c r="JC39" s="57"/>
      <c r="JD39" s="57"/>
      <c r="JE39" s="57"/>
      <c r="JF39" s="57"/>
      <c r="JG39" s="57"/>
      <c r="JH39" s="112"/>
      <c r="JI39" s="113"/>
      <c r="JJ39" s="57"/>
      <c r="JK39" s="147"/>
      <c r="JL39" s="424"/>
    </row>
    <row r="40" spans="1:272" ht="42" customHeight="1" thickTop="1" thickBot="1">
      <c r="A40" s="1" t="s">
        <v>33</v>
      </c>
      <c r="B40" s="1" t="s">
        <v>144</v>
      </c>
      <c r="C40" s="2" t="s">
        <v>20</v>
      </c>
      <c r="D40" s="1">
        <v>1</v>
      </c>
      <c r="E40" s="2" t="s">
        <v>187</v>
      </c>
      <c r="F40" s="38" t="s">
        <v>108</v>
      </c>
      <c r="G40" s="2" t="s">
        <v>400</v>
      </c>
      <c r="H40" s="303" t="s">
        <v>188</v>
      </c>
      <c r="I40" s="353"/>
      <c r="J40" s="2"/>
      <c r="K40" s="2"/>
      <c r="L40" s="2"/>
      <c r="M40" s="38" t="s">
        <v>116</v>
      </c>
      <c r="N40" s="81">
        <f>N41+N46+N49</f>
        <v>4.5199999999999818</v>
      </c>
      <c r="O40" s="81">
        <f>O41+O46+O49</f>
        <v>13559999.999999946</v>
      </c>
      <c r="P40" s="2"/>
      <c r="Q40" s="2"/>
      <c r="R40" s="2"/>
      <c r="S40" s="2"/>
      <c r="T40" s="38" t="s">
        <v>116</v>
      </c>
      <c r="U40" s="81">
        <f>U41+U46+U49</f>
        <v>7.0999999999999091</v>
      </c>
      <c r="V40" s="81">
        <f>V41+V46+V49</f>
        <v>21299999.999999728</v>
      </c>
      <c r="W40" s="2"/>
      <c r="X40" s="2"/>
      <c r="Y40" s="2"/>
      <c r="Z40" s="2"/>
      <c r="AA40" s="38" t="s">
        <v>116</v>
      </c>
      <c r="AB40" s="81">
        <f>AB41+AB46+AB49</f>
        <v>5.2999999999999403</v>
      </c>
      <c r="AC40" s="81">
        <f>AC41+AC46+AC49</f>
        <v>15899999.999999821</v>
      </c>
      <c r="AD40" s="2"/>
      <c r="AE40" s="2"/>
      <c r="AF40" s="2"/>
      <c r="AG40" s="2"/>
      <c r="AH40" s="38" t="s">
        <v>116</v>
      </c>
      <c r="AI40" s="81">
        <f>AI41+AI46+AI49</f>
        <v>0</v>
      </c>
      <c r="AJ40" s="81">
        <f>AJ41+AJ46+AJ49</f>
        <v>0</v>
      </c>
      <c r="AK40" s="2"/>
      <c r="AL40" s="2"/>
      <c r="AM40" s="2"/>
      <c r="AN40" s="2"/>
      <c r="AO40" s="38" t="s">
        <v>116</v>
      </c>
      <c r="AP40" s="81">
        <f>AP41+AP46+AP49</f>
        <v>0</v>
      </c>
      <c r="AQ40" s="81">
        <f>AQ41+AQ46+AQ49</f>
        <v>0</v>
      </c>
      <c r="AR40" s="2"/>
      <c r="AS40" s="2"/>
      <c r="AT40" s="2"/>
      <c r="AU40" s="2"/>
      <c r="AV40" s="38" t="s">
        <v>116</v>
      </c>
      <c r="AW40" s="81">
        <f>AW41+AW46+AW49</f>
        <v>0</v>
      </c>
      <c r="AX40" s="91" t="s">
        <v>130</v>
      </c>
      <c r="AY40" s="92">
        <f>AW40+AP40+AI40+AB40+U40+N40</f>
        <v>16.919999999999831</v>
      </c>
      <c r="AZ40" s="92">
        <f>AZ41+AQ40+AJ40+AC40+V40+O40</f>
        <v>50759999.999999501</v>
      </c>
      <c r="BA40" s="353"/>
      <c r="BB40" s="93"/>
      <c r="BC40" s="2"/>
      <c r="BD40" s="2"/>
      <c r="BE40" s="38" t="s">
        <v>116</v>
      </c>
      <c r="BF40" s="81">
        <f>BF41+BF46+BF49</f>
        <v>0</v>
      </c>
      <c r="BG40" s="81">
        <f>BG41+BG46+BG49</f>
        <v>0</v>
      </c>
      <c r="BH40" s="2"/>
      <c r="BI40" s="2"/>
      <c r="BJ40" s="2"/>
      <c r="BK40" s="2"/>
      <c r="BL40" s="38" t="s">
        <v>116</v>
      </c>
      <c r="BM40" s="81">
        <f>BM41+BM46+BM49</f>
        <v>0</v>
      </c>
      <c r="BN40" s="81">
        <f>BN41+BN46+BN49</f>
        <v>0</v>
      </c>
      <c r="BO40" s="2"/>
      <c r="BP40" s="2"/>
      <c r="BQ40" s="2"/>
      <c r="BR40" s="2"/>
      <c r="BS40" s="38" t="s">
        <v>116</v>
      </c>
      <c r="BT40" s="81">
        <f>BT41+BT46+BT49</f>
        <v>0</v>
      </c>
      <c r="BU40" s="81">
        <f>BU41+BU46+BU49</f>
        <v>0</v>
      </c>
      <c r="BV40" s="2"/>
      <c r="BW40" s="2"/>
      <c r="BX40" s="2"/>
      <c r="BY40" s="2"/>
      <c r="BZ40" s="38" t="s">
        <v>116</v>
      </c>
      <c r="CA40" s="81">
        <f>CA41+CA46+CA49</f>
        <v>1.6000000000000227</v>
      </c>
      <c r="CB40" s="81">
        <f>CB41+CB46+CB49</f>
        <v>8000000.0000001136</v>
      </c>
      <c r="CC40" s="2"/>
      <c r="CD40" s="2"/>
      <c r="CE40" s="2"/>
      <c r="CF40" s="2"/>
      <c r="CG40" s="38" t="s">
        <v>116</v>
      </c>
      <c r="CH40" s="81">
        <f>CH41+CH46+CH49</f>
        <v>0</v>
      </c>
      <c r="CI40" s="81">
        <f>CI41+CI46+CI49</f>
        <v>0</v>
      </c>
      <c r="CJ40" s="2"/>
      <c r="CK40" s="2"/>
      <c r="CL40" s="2"/>
      <c r="CM40" s="2"/>
      <c r="CN40" s="38" t="s">
        <v>116</v>
      </c>
      <c r="CO40" s="81">
        <f>CO41+CO46+CO49</f>
        <v>42.600000000000023</v>
      </c>
      <c r="CP40" s="91" t="s">
        <v>117</v>
      </c>
      <c r="CQ40" s="92">
        <f>CO40+CH40+CA40+BT40+BM40+BF40</f>
        <v>44.200000000000045</v>
      </c>
      <c r="CR40" s="92">
        <f>CR41+CI40+CB40+BU40+BN40+BG40</f>
        <v>221000000.00000024</v>
      </c>
      <c r="CS40" s="353"/>
      <c r="CT40" s="93"/>
      <c r="CU40" s="2"/>
      <c r="CV40" s="2"/>
      <c r="CW40" s="38" t="s">
        <v>116</v>
      </c>
      <c r="CX40" s="81">
        <f>CX41+CX46+CX49</f>
        <v>2</v>
      </c>
      <c r="CY40" s="81">
        <f>CY41+CY46+CY49</f>
        <v>60000000</v>
      </c>
      <c r="CZ40" s="2"/>
      <c r="DA40" s="2"/>
      <c r="DB40" s="2"/>
      <c r="DC40" s="2"/>
      <c r="DD40" s="38" t="s">
        <v>116</v>
      </c>
      <c r="DE40" s="81">
        <f>DE41+DE46+DE49</f>
        <v>0</v>
      </c>
      <c r="DF40" s="81">
        <f>DF41+DF46+DF49</f>
        <v>0</v>
      </c>
      <c r="DG40" s="2"/>
      <c r="DH40" s="2"/>
      <c r="DI40" s="2"/>
      <c r="DJ40" s="2"/>
      <c r="DK40" s="38" t="s">
        <v>116</v>
      </c>
      <c r="DL40" s="81">
        <f>DL41+DL46+DL49</f>
        <v>0</v>
      </c>
      <c r="DM40" s="81">
        <f>DM41+DM46+DM49</f>
        <v>0</v>
      </c>
      <c r="DN40" s="2"/>
      <c r="DO40" s="2"/>
      <c r="DP40" s="2"/>
      <c r="DQ40" s="2"/>
      <c r="DR40" s="38" t="s">
        <v>116</v>
      </c>
      <c r="DS40" s="81">
        <f>DS41+DS46+DS49</f>
        <v>0</v>
      </c>
      <c r="DT40" s="81">
        <f>DT41+DT46+DT49</f>
        <v>0</v>
      </c>
      <c r="DU40" s="2"/>
      <c r="DV40" s="2"/>
      <c r="DW40" s="2"/>
      <c r="DX40" s="2"/>
      <c r="DY40" s="38" t="s">
        <v>116</v>
      </c>
      <c r="DZ40" s="81">
        <f>DZ41+DZ46+DZ49</f>
        <v>0</v>
      </c>
      <c r="EA40" s="81">
        <f>EA41+EA46+EA49</f>
        <v>0</v>
      </c>
      <c r="EB40" s="2"/>
      <c r="EC40" s="2"/>
      <c r="ED40" s="2"/>
      <c r="EE40" s="2"/>
      <c r="EF40" s="38" t="s">
        <v>116</v>
      </c>
      <c r="EG40" s="81">
        <f>EG41+EG46+EG49</f>
        <v>0</v>
      </c>
      <c r="EH40" s="91" t="s">
        <v>120</v>
      </c>
      <c r="EI40" s="92">
        <f>EG40+DZ40+DS40+DL40+DE40+CX40</f>
        <v>2</v>
      </c>
      <c r="EJ40" s="92">
        <f>EJ41+EA40+DT40+DM40+DF40+CY40</f>
        <v>60000000</v>
      </c>
      <c r="EK40" s="353"/>
      <c r="EL40" s="93"/>
      <c r="EM40" s="2"/>
      <c r="EN40" s="2"/>
      <c r="EO40" s="38" t="s">
        <v>116</v>
      </c>
      <c r="EP40" s="81">
        <f>EP41+EP46+EP49</f>
        <v>0</v>
      </c>
      <c r="EQ40" s="81">
        <f>EQ41+EQ46+EQ49</f>
        <v>0</v>
      </c>
      <c r="ER40" s="2"/>
      <c r="ES40" s="2"/>
      <c r="ET40" s="2"/>
      <c r="EU40" s="2"/>
      <c r="EV40" s="38" t="s">
        <v>116</v>
      </c>
      <c r="EW40" s="81">
        <f>EW41+EW46+EW49</f>
        <v>0</v>
      </c>
      <c r="EX40" s="81">
        <f>EX41+EX46+EX49</f>
        <v>0</v>
      </c>
      <c r="EY40" s="2"/>
      <c r="EZ40" s="2"/>
      <c r="FA40" s="2"/>
      <c r="FB40" s="2"/>
      <c r="FC40" s="38" t="s">
        <v>116</v>
      </c>
      <c r="FD40" s="81">
        <f>FD41+FD46+FD49</f>
        <v>0</v>
      </c>
      <c r="FE40" s="81">
        <f>FE41+FE46+FE49</f>
        <v>0</v>
      </c>
      <c r="FF40" s="2"/>
      <c r="FG40" s="2"/>
      <c r="FH40" s="2"/>
      <c r="FI40" s="2"/>
      <c r="FJ40" s="38" t="s">
        <v>116</v>
      </c>
      <c r="FK40" s="81">
        <f>FK41+FK46+FK49</f>
        <v>0</v>
      </c>
      <c r="FL40" s="81">
        <f>FL41+FL46+FL49</f>
        <v>0</v>
      </c>
      <c r="FM40" s="2"/>
      <c r="FN40" s="2"/>
      <c r="FO40" s="2"/>
      <c r="FP40" s="2"/>
      <c r="FQ40" s="38" t="s">
        <v>116</v>
      </c>
      <c r="FR40" s="81">
        <f>FR41+FR46+FR49</f>
        <v>0</v>
      </c>
      <c r="FS40" s="81">
        <f>FS41+FS46+FS49</f>
        <v>0</v>
      </c>
      <c r="FT40" s="2"/>
      <c r="FU40" s="2"/>
      <c r="FV40" s="2"/>
      <c r="FW40" s="2"/>
      <c r="FX40" s="38" t="s">
        <v>116</v>
      </c>
      <c r="FY40" s="81">
        <f>FY41+FY46+FY49</f>
        <v>0</v>
      </c>
      <c r="FZ40" s="91" t="s">
        <v>122</v>
      </c>
      <c r="GA40" s="92">
        <f>FY40+FR40+FK40+FD40+EW40+EP40</f>
        <v>0</v>
      </c>
      <c r="GB40" s="92">
        <f>GB41+FS40+FL40+FE40+EX40+EQ40</f>
        <v>0</v>
      </c>
      <c r="GC40" s="353"/>
      <c r="GD40" s="93"/>
      <c r="GE40" s="2"/>
      <c r="GF40" s="2"/>
      <c r="GG40" s="38" t="s">
        <v>116</v>
      </c>
      <c r="GH40" s="81">
        <f>GH41+GH46+GH49</f>
        <v>3.7649999999999988</v>
      </c>
      <c r="GI40" s="81">
        <f>GI41+GI46+GI49</f>
        <v>7529999.9999999981</v>
      </c>
      <c r="GJ40" s="2"/>
      <c r="GK40" s="2"/>
      <c r="GL40" s="2"/>
      <c r="GM40" s="2"/>
      <c r="GN40" s="38" t="s">
        <v>116</v>
      </c>
      <c r="GO40" s="81">
        <f>GO41+GO46+GO49</f>
        <v>21.305999999999962</v>
      </c>
      <c r="GP40" s="81">
        <f>GP41+GP46+GP49</f>
        <v>42611999.999999925</v>
      </c>
      <c r="GQ40" s="2"/>
      <c r="GR40" s="2"/>
      <c r="GS40" s="2"/>
      <c r="GT40" s="2"/>
      <c r="GU40" s="38" t="s">
        <v>116</v>
      </c>
      <c r="GV40" s="81">
        <f>GV41+GV46+GV49</f>
        <v>5.2079999999999336</v>
      </c>
      <c r="GW40" s="81">
        <f>GW41+GW46+GW49</f>
        <v>10415999.999999868</v>
      </c>
      <c r="GX40" s="2"/>
      <c r="GY40" s="2"/>
      <c r="GZ40" s="2"/>
      <c r="HA40" s="2"/>
      <c r="HB40" s="38" t="s">
        <v>116</v>
      </c>
      <c r="HC40" s="81">
        <f>HC41+HC46+HC49</f>
        <v>0</v>
      </c>
      <c r="HD40" s="81">
        <f>HD41+HD46+HD49</f>
        <v>0</v>
      </c>
      <c r="HE40" s="2"/>
      <c r="HF40" s="2"/>
      <c r="HG40" s="2"/>
      <c r="HH40" s="2"/>
      <c r="HI40" s="38" t="s">
        <v>116</v>
      </c>
      <c r="HJ40" s="81">
        <f>HJ41+HJ46+HJ49</f>
        <v>11.154999999999999</v>
      </c>
      <c r="HK40" s="81">
        <f>HK41+HK46+HK49</f>
        <v>22310000</v>
      </c>
      <c r="HL40" s="2"/>
      <c r="HM40" s="2"/>
      <c r="HN40" s="2"/>
      <c r="HO40" s="2"/>
      <c r="HP40" s="38" t="s">
        <v>116</v>
      </c>
      <c r="HQ40" s="81">
        <f>HQ41+HQ46+HQ49</f>
        <v>93.102000000000032</v>
      </c>
      <c r="HR40" s="91" t="s">
        <v>124</v>
      </c>
      <c r="HS40" s="92">
        <f>HQ40+HJ40+HC40+GV40+GO40+GH40</f>
        <v>134.53599999999992</v>
      </c>
      <c r="HT40" s="92">
        <f>HT41+HK40+HD40+GW40+GP40+GI40</f>
        <v>269071999.99999988</v>
      </c>
      <c r="HU40" s="353"/>
      <c r="HV40" s="93"/>
      <c r="HW40" s="93"/>
      <c r="HX40" s="93"/>
      <c r="HY40" s="38" t="s">
        <v>116</v>
      </c>
      <c r="HZ40" s="81">
        <f>HZ41+HZ46+HZ49</f>
        <v>0</v>
      </c>
      <c r="IA40" s="81">
        <f>IA41+IA46+IA49</f>
        <v>0</v>
      </c>
      <c r="IB40" s="2"/>
      <c r="IC40" s="2"/>
      <c r="ID40" s="2"/>
      <c r="IE40" s="2"/>
      <c r="IF40" s="38" t="s">
        <v>116</v>
      </c>
      <c r="IG40" s="81">
        <f>IG41+IG46+IG49</f>
        <v>0</v>
      </c>
      <c r="IH40" s="81">
        <f>IH41+IH46+IH49</f>
        <v>0</v>
      </c>
      <c r="II40" s="2"/>
      <c r="IJ40" s="2"/>
      <c r="IK40" s="2"/>
      <c r="IL40" s="2"/>
      <c r="IM40" s="38" t="s">
        <v>116</v>
      </c>
      <c r="IN40" s="81">
        <f>IN41+IN46+IN49</f>
        <v>0</v>
      </c>
      <c r="IO40" s="81">
        <f>IO41+IO46+IO49</f>
        <v>0</v>
      </c>
      <c r="IP40" s="2"/>
      <c r="IQ40" s="2"/>
      <c r="IR40" s="2"/>
      <c r="IS40" s="2"/>
      <c r="IT40" s="38" t="s">
        <v>116</v>
      </c>
      <c r="IU40" s="81">
        <f>IU41+IU46+IU49</f>
        <v>0</v>
      </c>
      <c r="IV40" s="81">
        <f>IV41+IV46+IV49</f>
        <v>0</v>
      </c>
      <c r="IW40" s="2"/>
      <c r="IX40" s="2"/>
      <c r="IY40" s="2"/>
      <c r="IZ40" s="2"/>
      <c r="JA40" s="38" t="s">
        <v>116</v>
      </c>
      <c r="JB40" s="81">
        <f>JB41+JB46+JB49</f>
        <v>0</v>
      </c>
      <c r="JC40" s="81">
        <f>JC41+JC46+JC49</f>
        <v>0</v>
      </c>
      <c r="JD40" s="2"/>
      <c r="JE40" s="2"/>
      <c r="JF40" s="2"/>
      <c r="JG40" s="2"/>
      <c r="JH40" s="38" t="s">
        <v>116</v>
      </c>
      <c r="JI40" s="81">
        <f>JI41+JI46+JI49</f>
        <v>0</v>
      </c>
      <c r="JJ40" s="91" t="s">
        <v>189</v>
      </c>
      <c r="JK40" s="92">
        <f>JI40+JB40+IU40+IN40+IG40+HZ40</f>
        <v>0</v>
      </c>
      <c r="JL40" s="92">
        <f>JL41+JC40+IV40+IO40+IH40+IA40</f>
        <v>0</v>
      </c>
    </row>
    <row r="41" spans="1:272" ht="15" customHeight="1" thickTop="1">
      <c r="A41" s="64" t="s">
        <v>33</v>
      </c>
      <c r="B41" s="64" t="s">
        <v>8</v>
      </c>
      <c r="C41" s="65" t="s">
        <v>20</v>
      </c>
      <c r="D41" s="126">
        <v>365</v>
      </c>
      <c r="E41" s="119" t="s">
        <v>187</v>
      </c>
      <c r="F41" s="119" t="s">
        <v>108</v>
      </c>
      <c r="G41" s="185" t="s">
        <v>400</v>
      </c>
      <c r="H41" s="305" t="s">
        <v>188</v>
      </c>
      <c r="I41" s="377"/>
      <c r="J41" s="65"/>
      <c r="K41" s="65"/>
      <c r="L41" s="65"/>
      <c r="M41" s="80" t="s">
        <v>115</v>
      </c>
      <c r="N41" s="79">
        <f>SUM(N42:N45)</f>
        <v>4.5199999999999818</v>
      </c>
      <c r="O41" s="79">
        <f>SUM(O42:O45)</f>
        <v>13559999.999999946</v>
      </c>
      <c r="P41" s="65"/>
      <c r="Q41" s="65"/>
      <c r="R41" s="65"/>
      <c r="S41" s="65"/>
      <c r="T41" s="80" t="s">
        <v>115</v>
      </c>
      <c r="U41" s="79">
        <f>SUM(U42:U45)</f>
        <v>1.5999999999999091</v>
      </c>
      <c r="V41" s="79">
        <f>SUM(V42:V45)</f>
        <v>4799999.9999997271</v>
      </c>
      <c r="W41" s="65"/>
      <c r="X41" s="65"/>
      <c r="Y41" s="65"/>
      <c r="Z41" s="65"/>
      <c r="AA41" s="80" t="s">
        <v>115</v>
      </c>
      <c r="AB41" s="79">
        <f>SUM(AB42:AB45)</f>
        <v>3.7999999999999545</v>
      </c>
      <c r="AC41" s="79">
        <f>SUM(AC42:AC45)</f>
        <v>11399999.999999864</v>
      </c>
      <c r="AD41" s="65"/>
      <c r="AE41" s="65"/>
      <c r="AF41" s="65"/>
      <c r="AG41" s="65"/>
      <c r="AH41" s="80" t="s">
        <v>115</v>
      </c>
      <c r="AI41" s="79">
        <f>SUM(AI42:AI45)</f>
        <v>0</v>
      </c>
      <c r="AJ41" s="79">
        <f>SUM(AJ42:AJ45)</f>
        <v>0</v>
      </c>
      <c r="AK41" s="65"/>
      <c r="AL41" s="65"/>
      <c r="AM41" s="65"/>
      <c r="AN41" s="65"/>
      <c r="AO41" s="80" t="s">
        <v>115</v>
      </c>
      <c r="AP41" s="79">
        <f>SUM(AP42:AP45)</f>
        <v>0</v>
      </c>
      <c r="AQ41" s="79">
        <f>SUM(AQ42:AQ45)</f>
        <v>0</v>
      </c>
      <c r="AR41" s="65"/>
      <c r="AS41" s="65"/>
      <c r="AT41" s="65"/>
      <c r="AU41" s="65"/>
      <c r="AV41" s="80" t="s">
        <v>115</v>
      </c>
      <c r="AW41" s="79">
        <f>SUM(AW42:AW45)</f>
        <v>0</v>
      </c>
      <c r="AX41" s="79">
        <f>SUM(AX42:AX45)</f>
        <v>0</v>
      </c>
      <c r="AY41" s="38" t="s">
        <v>116</v>
      </c>
      <c r="AZ41" s="346">
        <f>AX41+AX46+AX49</f>
        <v>0</v>
      </c>
      <c r="BA41" s="377"/>
      <c r="BB41" s="65"/>
      <c r="BC41" s="65"/>
      <c r="BD41" s="65"/>
      <c r="BE41" s="80" t="s">
        <v>115</v>
      </c>
      <c r="BF41" s="79">
        <f>SUM(BF42:BF45)</f>
        <v>0</v>
      </c>
      <c r="BG41" s="79">
        <f>SUM(BG42:BG45)</f>
        <v>0</v>
      </c>
      <c r="BH41" s="65"/>
      <c r="BI41" s="65"/>
      <c r="BJ41" s="65"/>
      <c r="BK41" s="65"/>
      <c r="BL41" s="80" t="s">
        <v>115</v>
      </c>
      <c r="BM41" s="79">
        <f>SUM(BM42:BM45)</f>
        <v>0</v>
      </c>
      <c r="BN41" s="79">
        <f>SUM(BN42:BN45)</f>
        <v>0</v>
      </c>
      <c r="BO41" s="65"/>
      <c r="BP41" s="65"/>
      <c r="BQ41" s="65"/>
      <c r="BR41" s="65"/>
      <c r="BS41" s="80" t="s">
        <v>115</v>
      </c>
      <c r="BT41" s="79">
        <f>SUM(BT42:BT45)</f>
        <v>0</v>
      </c>
      <c r="BU41" s="79">
        <f>SUM(BU42:BU45)</f>
        <v>0</v>
      </c>
      <c r="BV41" s="65"/>
      <c r="BW41" s="65"/>
      <c r="BX41" s="65"/>
      <c r="BY41" s="65"/>
      <c r="BZ41" s="80" t="s">
        <v>115</v>
      </c>
      <c r="CA41" s="79">
        <f>SUM(CA42:CA45)</f>
        <v>1.6000000000000227</v>
      </c>
      <c r="CB41" s="79">
        <f>SUM(CB42:CB45)</f>
        <v>8000000.0000001136</v>
      </c>
      <c r="CC41" s="65"/>
      <c r="CD41" s="65"/>
      <c r="CE41" s="65"/>
      <c r="CF41" s="65"/>
      <c r="CG41" s="80" t="s">
        <v>115</v>
      </c>
      <c r="CH41" s="79">
        <f>SUM(CH42:CH45)</f>
        <v>0</v>
      </c>
      <c r="CI41" s="79">
        <f>SUM(CI42:CI45)</f>
        <v>0</v>
      </c>
      <c r="CJ41" s="65"/>
      <c r="CK41" s="65"/>
      <c r="CL41" s="65"/>
      <c r="CM41" s="65"/>
      <c r="CN41" s="80" t="s">
        <v>115</v>
      </c>
      <c r="CO41" s="79">
        <f>SUM(CO42:CO45)</f>
        <v>42.600000000000023</v>
      </c>
      <c r="CP41" s="79">
        <f>SUM(CP42:CP45)</f>
        <v>213000000.00000012</v>
      </c>
      <c r="CQ41" s="38" t="s">
        <v>116</v>
      </c>
      <c r="CR41" s="346">
        <f>CP41+CP46+CP49</f>
        <v>213000000.00000012</v>
      </c>
      <c r="CS41" s="377"/>
      <c r="CT41" s="65"/>
      <c r="CU41" s="65"/>
      <c r="CV41" s="65"/>
      <c r="CW41" s="80" t="s">
        <v>115</v>
      </c>
      <c r="CX41" s="79">
        <f>SUM(CX42:CX45)</f>
        <v>2</v>
      </c>
      <c r="CY41" s="79">
        <f>SUM(CY42:CY45)</f>
        <v>60000000</v>
      </c>
      <c r="CZ41" s="65"/>
      <c r="DA41" s="65"/>
      <c r="DB41" s="65"/>
      <c r="DC41" s="78">
        <f>SUM(DC42:DC45)</f>
        <v>0</v>
      </c>
      <c r="DD41" s="80" t="s">
        <v>115</v>
      </c>
      <c r="DE41" s="79">
        <f>SUM(DE42:DE45)</f>
        <v>0</v>
      </c>
      <c r="DF41" s="79">
        <f>SUM(DF42:DF45)</f>
        <v>0</v>
      </c>
      <c r="DG41" s="65"/>
      <c r="DH41" s="65"/>
      <c r="DI41" s="65"/>
      <c r="DJ41" s="65"/>
      <c r="DK41" s="80" t="s">
        <v>115</v>
      </c>
      <c r="DL41" s="79">
        <f>SUM(DL42:DL45)</f>
        <v>0</v>
      </c>
      <c r="DM41" s="79">
        <f>SUM(DM42:DM45)</f>
        <v>0</v>
      </c>
      <c r="DN41" s="65"/>
      <c r="DO41" s="65"/>
      <c r="DP41" s="65"/>
      <c r="DQ41" s="65"/>
      <c r="DR41" s="80" t="s">
        <v>115</v>
      </c>
      <c r="DS41" s="79">
        <f>SUM(DS42:DS45)</f>
        <v>0</v>
      </c>
      <c r="DT41" s="79">
        <f>SUM(DT42:DT45)</f>
        <v>0</v>
      </c>
      <c r="DU41" s="65"/>
      <c r="DV41" s="65"/>
      <c r="DW41" s="65"/>
      <c r="DX41" s="65"/>
      <c r="DY41" s="80" t="s">
        <v>115</v>
      </c>
      <c r="DZ41" s="79">
        <f>SUM(DZ42:DZ45)</f>
        <v>0</v>
      </c>
      <c r="EA41" s="79">
        <f>SUM(EA42:EA45)</f>
        <v>0</v>
      </c>
      <c r="EB41" s="65"/>
      <c r="EC41" s="65"/>
      <c r="ED41" s="65"/>
      <c r="EE41" s="65"/>
      <c r="EF41" s="80" t="s">
        <v>115</v>
      </c>
      <c r="EG41" s="79">
        <f>SUM(EG42:EG45)</f>
        <v>0</v>
      </c>
      <c r="EH41" s="79">
        <f>SUM(EH42:EH45)</f>
        <v>0</v>
      </c>
      <c r="EI41" s="38" t="s">
        <v>116</v>
      </c>
      <c r="EJ41" s="346">
        <f>EH41+EH46+EH49</f>
        <v>0</v>
      </c>
      <c r="EK41" s="377"/>
      <c r="EL41" s="65"/>
      <c r="EM41" s="65"/>
      <c r="EN41" s="65"/>
      <c r="EO41" s="80" t="s">
        <v>115</v>
      </c>
      <c r="EP41" s="79">
        <f>SUM(EP42:EP45)</f>
        <v>0</v>
      </c>
      <c r="EQ41" s="79">
        <f>SUM(EQ42:EQ45)</f>
        <v>0</v>
      </c>
      <c r="ER41" s="65"/>
      <c r="ES41" s="65"/>
      <c r="ET41" s="65"/>
      <c r="EU41" s="65"/>
      <c r="EV41" s="80" t="s">
        <v>115</v>
      </c>
      <c r="EW41" s="79">
        <f>SUM(EW42:EW45)</f>
        <v>0</v>
      </c>
      <c r="EX41" s="79">
        <f>SUM(EX42:EX45)</f>
        <v>0</v>
      </c>
      <c r="EY41" s="65"/>
      <c r="EZ41" s="65"/>
      <c r="FA41" s="65"/>
      <c r="FB41" s="65"/>
      <c r="FC41" s="80" t="s">
        <v>115</v>
      </c>
      <c r="FD41" s="79">
        <f>SUM(FD42:FD45)</f>
        <v>0</v>
      </c>
      <c r="FE41" s="79">
        <f>SUM(FE42:FE45)</f>
        <v>0</v>
      </c>
      <c r="FF41" s="65"/>
      <c r="FG41" s="65"/>
      <c r="FH41" s="65"/>
      <c r="FI41" s="65"/>
      <c r="FJ41" s="80" t="s">
        <v>115</v>
      </c>
      <c r="FK41" s="79">
        <f>SUM(FK42:FK45)</f>
        <v>0</v>
      </c>
      <c r="FL41" s="79">
        <f>SUM(FL42:FL45)</f>
        <v>0</v>
      </c>
      <c r="FM41" s="65"/>
      <c r="FN41" s="65"/>
      <c r="FO41" s="65"/>
      <c r="FP41" s="65"/>
      <c r="FQ41" s="80" t="s">
        <v>115</v>
      </c>
      <c r="FR41" s="79">
        <f>SUM(FR42:FR45)</f>
        <v>0</v>
      </c>
      <c r="FS41" s="79">
        <f>SUM(FS42:FS45)</f>
        <v>0</v>
      </c>
      <c r="FT41" s="65"/>
      <c r="FU41" s="65"/>
      <c r="FV41" s="65"/>
      <c r="FW41" s="65"/>
      <c r="FX41" s="80" t="s">
        <v>115</v>
      </c>
      <c r="FY41" s="79">
        <f>SUM(FY42:FY45)</f>
        <v>0</v>
      </c>
      <c r="FZ41" s="79">
        <f>SUM(FZ42:FZ45)</f>
        <v>0</v>
      </c>
      <c r="GA41" s="38" t="s">
        <v>116</v>
      </c>
      <c r="GB41" s="346">
        <f>FZ41+FZ46+FZ49</f>
        <v>0</v>
      </c>
      <c r="GC41" s="377"/>
      <c r="GD41" s="65"/>
      <c r="GE41" s="65"/>
      <c r="GF41" s="65"/>
      <c r="GG41" s="80" t="s">
        <v>115</v>
      </c>
      <c r="GH41" s="79">
        <f>SUM(GH42:GH45)</f>
        <v>0</v>
      </c>
      <c r="GI41" s="79">
        <f>SUM(GI42:GI45)</f>
        <v>0</v>
      </c>
      <c r="GJ41" s="65"/>
      <c r="GK41" s="65"/>
      <c r="GL41" s="65"/>
      <c r="GM41" s="65"/>
      <c r="GN41" s="80" t="s">
        <v>115</v>
      </c>
      <c r="GO41" s="79">
        <f>SUM(GO42:GO45)</f>
        <v>21.305999999999962</v>
      </c>
      <c r="GP41" s="79">
        <f>SUM(GP42:GP45)</f>
        <v>42611999.999999925</v>
      </c>
      <c r="GQ41" s="65"/>
      <c r="GR41" s="65"/>
      <c r="GS41" s="65"/>
      <c r="GT41" s="65"/>
      <c r="GU41" s="80" t="s">
        <v>115</v>
      </c>
      <c r="GV41" s="79">
        <f>SUM(GV42:GV45)</f>
        <v>5.2079999999999336</v>
      </c>
      <c r="GW41" s="79">
        <f>SUM(GW42:GW45)</f>
        <v>10415999.999999868</v>
      </c>
      <c r="GX41" s="65"/>
      <c r="GY41" s="65"/>
      <c r="GZ41" s="65"/>
      <c r="HA41" s="65"/>
      <c r="HB41" s="80" t="s">
        <v>115</v>
      </c>
      <c r="HC41" s="79">
        <f>SUM(HC42:HC45)</f>
        <v>0</v>
      </c>
      <c r="HD41" s="79">
        <f>SUM(HD42:HD45)</f>
        <v>0</v>
      </c>
      <c r="HE41" s="65"/>
      <c r="HF41" s="65"/>
      <c r="HG41" s="65"/>
      <c r="HH41" s="65"/>
      <c r="HI41" s="80" t="s">
        <v>115</v>
      </c>
      <c r="HJ41" s="79">
        <f>SUM(HJ42:HJ45)</f>
        <v>0</v>
      </c>
      <c r="HK41" s="79">
        <f>SUM(HK42:HK45)</f>
        <v>0</v>
      </c>
      <c r="HL41" s="65"/>
      <c r="HM41" s="65"/>
      <c r="HN41" s="65"/>
      <c r="HO41" s="65"/>
      <c r="HP41" s="80" t="s">
        <v>115</v>
      </c>
      <c r="HQ41" s="79">
        <f>SUM(HQ42:HQ45)</f>
        <v>41.883000000000024</v>
      </c>
      <c r="HR41" s="79">
        <f>SUM(HR42:HR45)</f>
        <v>83766000.000000045</v>
      </c>
      <c r="HS41" s="38" t="s">
        <v>116</v>
      </c>
      <c r="HT41" s="346">
        <f>HR41+HR46+HR49</f>
        <v>186204000.00000006</v>
      </c>
      <c r="HU41" s="377"/>
      <c r="HV41" s="65"/>
      <c r="HW41" s="65"/>
      <c r="HX41" s="65"/>
      <c r="HY41" s="80" t="s">
        <v>115</v>
      </c>
      <c r="HZ41" s="79">
        <f>SUM(HZ42:HZ45)</f>
        <v>0</v>
      </c>
      <c r="IA41" s="79">
        <f>SUM(IA42:IA45)</f>
        <v>0</v>
      </c>
      <c r="IB41" s="65"/>
      <c r="IC41" s="65"/>
      <c r="ID41" s="65"/>
      <c r="IE41" s="65"/>
      <c r="IF41" s="80" t="s">
        <v>115</v>
      </c>
      <c r="IG41" s="79">
        <f>SUM(IG42:IG45)</f>
        <v>0</v>
      </c>
      <c r="IH41" s="79">
        <f>SUM(IH42:IH45)</f>
        <v>0</v>
      </c>
      <c r="II41" s="65"/>
      <c r="IJ41" s="65"/>
      <c r="IK41" s="65"/>
      <c r="IL41" s="65"/>
      <c r="IM41" s="80" t="s">
        <v>115</v>
      </c>
      <c r="IN41" s="79">
        <f>SUM(IN42:IN45)</f>
        <v>0</v>
      </c>
      <c r="IO41" s="79">
        <f>SUM(IO42:IO45)</f>
        <v>0</v>
      </c>
      <c r="IP41" s="65"/>
      <c r="IQ41" s="65"/>
      <c r="IR41" s="65"/>
      <c r="IS41" s="65"/>
      <c r="IT41" s="80" t="s">
        <v>115</v>
      </c>
      <c r="IU41" s="79">
        <f>SUM(IU42:IU45)</f>
        <v>0</v>
      </c>
      <c r="IV41" s="79">
        <f>SUM(IV42:IV45)</f>
        <v>0</v>
      </c>
      <c r="IW41" s="65"/>
      <c r="IX41" s="65"/>
      <c r="IY41" s="65"/>
      <c r="IZ41" s="65"/>
      <c r="JA41" s="80" t="s">
        <v>115</v>
      </c>
      <c r="JB41" s="79">
        <f>SUM(JB42:JB45)</f>
        <v>0</v>
      </c>
      <c r="JC41" s="79">
        <f>SUM(JC42:JC45)</f>
        <v>0</v>
      </c>
      <c r="JD41" s="65"/>
      <c r="JE41" s="65"/>
      <c r="JF41" s="65"/>
      <c r="JG41" s="65"/>
      <c r="JH41" s="80" t="s">
        <v>115</v>
      </c>
      <c r="JI41" s="79">
        <f>SUM(JI42:JI45)</f>
        <v>0</v>
      </c>
      <c r="JJ41" s="79">
        <f>SUM(JJ42:JJ45)</f>
        <v>0</v>
      </c>
      <c r="JK41" s="38" t="s">
        <v>116</v>
      </c>
      <c r="JL41" s="346">
        <f>JJ41+JJ46+JJ49</f>
        <v>0</v>
      </c>
    </row>
    <row r="42" spans="1:272" ht="58.5" customHeight="1">
      <c r="A42" s="8" t="s">
        <v>33</v>
      </c>
      <c r="B42" s="8" t="s">
        <v>8</v>
      </c>
      <c r="C42" s="8">
        <v>1</v>
      </c>
      <c r="D42" s="199">
        <v>365</v>
      </c>
      <c r="E42" s="118" t="s">
        <v>187</v>
      </c>
      <c r="F42" s="118" t="s">
        <v>108</v>
      </c>
      <c r="G42" s="196" t="s">
        <v>400</v>
      </c>
      <c r="H42" s="307" t="s">
        <v>188</v>
      </c>
      <c r="I42" s="355" t="s">
        <v>395</v>
      </c>
      <c r="J42" s="51">
        <v>628.9</v>
      </c>
      <c r="K42" s="51">
        <v>631.16</v>
      </c>
      <c r="L42" s="53">
        <f t="shared" ref="L42" si="35">K42-J42</f>
        <v>2.2599999999999909</v>
      </c>
      <c r="M42" s="52">
        <v>100</v>
      </c>
      <c r="N42" s="52">
        <f t="shared" ref="N42" si="36">L42*M42/100</f>
        <v>2.2599999999999909</v>
      </c>
      <c r="O42" s="139">
        <f>N42*AUXILIAR!$B$50</f>
        <v>6779999.999999973</v>
      </c>
      <c r="P42" s="51" t="s">
        <v>399</v>
      </c>
      <c r="Q42" s="51">
        <v>870.7</v>
      </c>
      <c r="R42" s="51">
        <v>872.3</v>
      </c>
      <c r="S42" s="53">
        <f t="shared" ref="S42" si="37">R42-Q42</f>
        <v>1.5999999999999091</v>
      </c>
      <c r="T42" s="52">
        <v>100</v>
      </c>
      <c r="U42" s="52">
        <f t="shared" ref="U42" si="38">S42*T42/100</f>
        <v>1.5999999999999091</v>
      </c>
      <c r="V42" s="139">
        <f>U42*AUXILIAR!$B$50</f>
        <v>4799999.9999997271</v>
      </c>
      <c r="W42" s="51" t="s">
        <v>397</v>
      </c>
      <c r="X42" s="51">
        <v>752.6</v>
      </c>
      <c r="Y42" s="51">
        <v>753.2</v>
      </c>
      <c r="Z42" s="53">
        <f t="shared" ref="Z42" si="39">Y42-X42</f>
        <v>0.60000000000002274</v>
      </c>
      <c r="AA42" s="52">
        <v>100</v>
      </c>
      <c r="AB42" s="52">
        <f t="shared" ref="AB42" si="40">Z42*AA42/100</f>
        <v>0.60000000000002274</v>
      </c>
      <c r="AC42" s="139">
        <f>AB42*AUXILIAR!$B$50</f>
        <v>1800000.0000000682</v>
      </c>
      <c r="AD42" s="5"/>
      <c r="AE42" s="5"/>
      <c r="AF42" s="5"/>
      <c r="AG42" s="5"/>
      <c r="AH42" s="5"/>
      <c r="AI42" s="5"/>
      <c r="AJ42" s="5"/>
      <c r="AK42" s="5"/>
      <c r="AL42" s="5"/>
      <c r="AM42" s="5"/>
      <c r="AN42" s="5"/>
      <c r="AO42" s="5"/>
      <c r="AP42" s="5"/>
      <c r="AQ42" s="5"/>
      <c r="AR42" s="5"/>
      <c r="AS42" s="5"/>
      <c r="AT42" s="5"/>
      <c r="AU42" s="5"/>
      <c r="AV42" s="5"/>
      <c r="AW42" s="5"/>
      <c r="AX42" s="5"/>
      <c r="AY42" s="5"/>
      <c r="AZ42" s="341"/>
      <c r="BA42" s="354"/>
      <c r="BB42" s="5"/>
      <c r="BC42" s="5"/>
      <c r="BD42" s="5"/>
      <c r="BE42" s="5"/>
      <c r="BF42" s="5"/>
      <c r="BG42" s="5"/>
      <c r="BH42" s="5"/>
      <c r="BI42" s="5"/>
      <c r="BJ42" s="5"/>
      <c r="BK42" s="5"/>
      <c r="BL42" s="5"/>
      <c r="BM42" s="5"/>
      <c r="BN42" s="5"/>
      <c r="BO42" s="5"/>
      <c r="BP42" s="5"/>
      <c r="BQ42" s="5"/>
      <c r="BR42" s="5"/>
      <c r="BS42" s="5"/>
      <c r="BT42" s="5"/>
      <c r="BU42" s="5"/>
      <c r="BV42" s="217" t="s">
        <v>386</v>
      </c>
      <c r="BW42" s="51">
        <v>751.6</v>
      </c>
      <c r="BX42" s="51">
        <v>753.2</v>
      </c>
      <c r="BY42" s="51">
        <f>BX42-BW42</f>
        <v>1.6000000000000227</v>
      </c>
      <c r="BZ42" s="51">
        <v>100</v>
      </c>
      <c r="CA42" s="52">
        <f t="shared" ref="CA42" si="41">BY42*BZ42/100</f>
        <v>1.6000000000000227</v>
      </c>
      <c r="CB42" s="139">
        <f>CA42*AUXILIAR!$B$53</f>
        <v>8000000.0000001136</v>
      </c>
      <c r="CC42" s="5"/>
      <c r="CD42" s="5"/>
      <c r="CE42" s="5"/>
      <c r="CF42" s="5"/>
      <c r="CG42" s="5"/>
      <c r="CH42" s="5"/>
      <c r="CI42" s="5"/>
      <c r="CJ42" s="51" t="s">
        <v>384</v>
      </c>
      <c r="CK42" s="51">
        <v>709</v>
      </c>
      <c r="CL42" s="51">
        <v>735.6</v>
      </c>
      <c r="CM42" s="51">
        <f>CL42-CK42</f>
        <v>26.600000000000023</v>
      </c>
      <c r="CN42" s="51">
        <v>100</v>
      </c>
      <c r="CO42" s="52">
        <f t="shared" ref="CO42:CO43" si="42">CM42*CN42/100</f>
        <v>26.600000000000023</v>
      </c>
      <c r="CP42" s="139">
        <f>CO42*AUXILIAR!$B$53</f>
        <v>133000000.00000012</v>
      </c>
      <c r="CQ42" s="5"/>
      <c r="CR42" s="341"/>
      <c r="CS42" s="355" t="s">
        <v>388</v>
      </c>
      <c r="CT42" s="51">
        <v>709</v>
      </c>
      <c r="CU42" s="51">
        <v>709</v>
      </c>
      <c r="CV42" s="51">
        <v>1</v>
      </c>
      <c r="CW42" s="52">
        <v>100</v>
      </c>
      <c r="CX42" s="52">
        <f t="shared" ref="CX42" si="43">CV42*CW42/100</f>
        <v>1</v>
      </c>
      <c r="CY42" s="139">
        <f>CX42*AUXILIAR!$B$59</f>
        <v>40000000</v>
      </c>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341"/>
      <c r="EK42" s="354"/>
      <c r="EL42" s="5"/>
      <c r="EM42" s="5"/>
      <c r="EN42" s="5"/>
      <c r="EO42" s="5"/>
      <c r="EP42" s="5"/>
      <c r="EQ42" s="5"/>
      <c r="ER42" s="5"/>
      <c r="ES42" s="5"/>
      <c r="ET42" s="5"/>
      <c r="EU42" s="5"/>
      <c r="EV42" s="5"/>
      <c r="EW42" s="5"/>
      <c r="EX42" s="5"/>
      <c r="EY42" s="5"/>
      <c r="EZ42" s="5"/>
      <c r="FA42" s="5"/>
      <c r="FB42" s="5"/>
      <c r="FC42" s="5"/>
      <c r="FD42" s="5"/>
      <c r="FE42" s="5"/>
      <c r="FF42" s="5"/>
      <c r="FG42" s="5"/>
      <c r="FH42" s="5"/>
      <c r="FI42" s="5"/>
      <c r="FJ42" s="5"/>
      <c r="FK42" s="5"/>
      <c r="FL42" s="5"/>
      <c r="FM42" s="5"/>
      <c r="FN42" s="5"/>
      <c r="FO42" s="5"/>
      <c r="FP42" s="5"/>
      <c r="FQ42" s="5"/>
      <c r="FR42" s="5"/>
      <c r="FS42" s="5"/>
      <c r="FT42" s="5"/>
      <c r="FU42" s="5"/>
      <c r="FV42" s="5"/>
      <c r="FW42" s="5"/>
      <c r="FX42" s="5"/>
      <c r="FY42" s="5"/>
      <c r="FZ42" s="5"/>
      <c r="GA42" s="5"/>
      <c r="GB42" s="341"/>
      <c r="GC42" s="354"/>
      <c r="GD42" s="5"/>
      <c r="GE42" s="5"/>
      <c r="GF42" s="5"/>
      <c r="GG42" s="5"/>
      <c r="GH42" s="5"/>
      <c r="GI42" s="5"/>
      <c r="GJ42" s="51" t="s">
        <v>387</v>
      </c>
      <c r="GK42" s="51">
        <v>753.2</v>
      </c>
      <c r="GL42" s="51">
        <v>793.4</v>
      </c>
      <c r="GM42" s="51">
        <f>GL42-GK42</f>
        <v>40.199999999999932</v>
      </c>
      <c r="GN42" s="51">
        <v>53</v>
      </c>
      <c r="GO42" s="182">
        <f t="shared" ref="GO42" si="44">GM42*GN42/100</f>
        <v>21.305999999999962</v>
      </c>
      <c r="GP42" s="139">
        <f>GO42*AUXILIAR!$B$67</f>
        <v>42611999.999999925</v>
      </c>
      <c r="GQ42" s="51" t="s">
        <v>387</v>
      </c>
      <c r="GR42" s="51">
        <v>795.9</v>
      </c>
      <c r="GS42" s="51">
        <v>871.1</v>
      </c>
      <c r="GT42" s="51">
        <f>GS42-GR42</f>
        <v>75.200000000000045</v>
      </c>
      <c r="GU42" s="51">
        <v>4</v>
      </c>
      <c r="GV42" s="182">
        <f t="shared" ref="GV42" si="45">GT42*GU42/100</f>
        <v>3.0080000000000018</v>
      </c>
      <c r="GW42" s="139">
        <f>GV42*AUXILIAR!$B$67</f>
        <v>6016000.0000000037</v>
      </c>
      <c r="GX42" s="5"/>
      <c r="GY42" s="5"/>
      <c r="GZ42" s="5"/>
      <c r="HA42" s="5"/>
      <c r="HB42" s="5"/>
      <c r="HC42" s="5"/>
      <c r="HD42" s="5"/>
      <c r="HE42" s="5"/>
      <c r="HF42" s="5"/>
      <c r="HG42" s="5"/>
      <c r="HH42" s="5"/>
      <c r="HI42" s="5"/>
      <c r="HJ42" s="5"/>
      <c r="HK42" s="5"/>
      <c r="HL42" s="51" t="s">
        <v>387</v>
      </c>
      <c r="HM42" s="51">
        <v>793.4</v>
      </c>
      <c r="HN42" s="51">
        <v>795.9</v>
      </c>
      <c r="HO42" s="51">
        <f>HN42-HM42</f>
        <v>2.5</v>
      </c>
      <c r="HP42" s="51">
        <v>51</v>
      </c>
      <c r="HQ42" s="182">
        <f t="shared" ref="HQ42:HQ43" si="46">HO42*HP42/100</f>
        <v>1.2749999999999999</v>
      </c>
      <c r="HR42" s="139">
        <f>HQ42*AUXILIAR!$B$67</f>
        <v>2550000</v>
      </c>
      <c r="HS42" s="5"/>
      <c r="HT42" s="341"/>
      <c r="HU42" s="354"/>
      <c r="HV42" s="5"/>
      <c r="HW42" s="5"/>
      <c r="HX42" s="5"/>
      <c r="HY42" s="5"/>
      <c r="HZ42" s="5"/>
      <c r="IA42" s="5"/>
      <c r="IB42" s="5"/>
      <c r="IC42" s="5"/>
      <c r="ID42" s="5"/>
      <c r="IE42" s="5"/>
      <c r="IF42" s="5"/>
      <c r="IG42" s="5"/>
      <c r="IH42" s="5"/>
      <c r="II42" s="5"/>
      <c r="IJ42" s="5"/>
      <c r="IK42" s="5"/>
      <c r="IL42" s="5"/>
      <c r="IM42" s="5"/>
      <c r="IN42" s="5"/>
      <c r="IO42" s="5"/>
      <c r="IP42" s="5"/>
      <c r="IQ42" s="5"/>
      <c r="IR42" s="5"/>
      <c r="IS42" s="5"/>
      <c r="IT42" s="5"/>
      <c r="IU42" s="5"/>
      <c r="IV42" s="5"/>
      <c r="IW42" s="5"/>
      <c r="IX42" s="5"/>
      <c r="IY42" s="5"/>
      <c r="IZ42" s="5"/>
      <c r="JA42" s="5"/>
      <c r="JB42" s="5"/>
      <c r="JC42" s="5"/>
      <c r="JD42" s="5"/>
      <c r="JE42" s="5"/>
      <c r="JF42" s="5"/>
      <c r="JG42" s="5"/>
      <c r="JH42" s="5"/>
      <c r="JI42" s="5"/>
      <c r="JJ42" s="5"/>
      <c r="JK42" s="145"/>
      <c r="JL42" s="397"/>
    </row>
    <row r="43" spans="1:272" ht="24" customHeight="1">
      <c r="A43" s="8" t="s">
        <v>33</v>
      </c>
      <c r="B43" s="8" t="s">
        <v>8</v>
      </c>
      <c r="C43" s="8">
        <v>1</v>
      </c>
      <c r="D43" s="199">
        <v>365</v>
      </c>
      <c r="E43" s="118" t="s">
        <v>187</v>
      </c>
      <c r="F43" s="118" t="s">
        <v>108</v>
      </c>
      <c r="G43" s="196" t="s">
        <v>400</v>
      </c>
      <c r="H43" s="307" t="s">
        <v>188</v>
      </c>
      <c r="I43" s="355" t="s">
        <v>396</v>
      </c>
      <c r="J43" s="51">
        <v>628.9</v>
      </c>
      <c r="K43" s="51">
        <v>631.16</v>
      </c>
      <c r="L43" s="53">
        <f t="shared" ref="L43" si="47">K43-J43</f>
        <v>2.2599999999999909</v>
      </c>
      <c r="M43" s="52">
        <v>100</v>
      </c>
      <c r="N43" s="52">
        <f t="shared" ref="N43" si="48">L43*M43/100</f>
        <v>2.2599999999999909</v>
      </c>
      <c r="O43" s="139">
        <f>N43*AUXILIAR!$B$50</f>
        <v>6779999.999999973</v>
      </c>
      <c r="P43" s="57"/>
      <c r="Q43" s="57"/>
      <c r="R43" s="57"/>
      <c r="S43" s="76"/>
      <c r="T43" s="56"/>
      <c r="U43" s="56"/>
      <c r="V43" s="161"/>
      <c r="W43" s="51" t="s">
        <v>398</v>
      </c>
      <c r="X43" s="51">
        <v>752.6</v>
      </c>
      <c r="Y43" s="51">
        <v>753.2</v>
      </c>
      <c r="Z43" s="53">
        <f t="shared" ref="Z43" si="49">Y43-X43</f>
        <v>0.60000000000002274</v>
      </c>
      <c r="AA43" s="52">
        <v>100</v>
      </c>
      <c r="AB43" s="52">
        <f t="shared" ref="AB43" si="50">Z43*AA43/100</f>
        <v>0.60000000000002274</v>
      </c>
      <c r="AC43" s="139">
        <f>AB43*AUXILIAR!$B$50</f>
        <v>1800000.0000000682</v>
      </c>
      <c r="AD43" s="5"/>
      <c r="AE43" s="5"/>
      <c r="AF43" s="5"/>
      <c r="AG43" s="5"/>
      <c r="AH43" s="5"/>
      <c r="AI43" s="5"/>
      <c r="AJ43" s="5"/>
      <c r="AK43" s="5"/>
      <c r="AL43" s="5"/>
      <c r="AM43" s="5"/>
      <c r="AN43" s="5"/>
      <c r="AO43" s="5"/>
      <c r="AP43" s="5"/>
      <c r="AQ43" s="5"/>
      <c r="AR43" s="5"/>
      <c r="AS43" s="5"/>
      <c r="AT43" s="5"/>
      <c r="AU43" s="5"/>
      <c r="AV43" s="5"/>
      <c r="AW43" s="5"/>
      <c r="AX43" s="5"/>
      <c r="AY43" s="5"/>
      <c r="AZ43" s="341"/>
      <c r="BA43" s="354"/>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1" t="s">
        <v>385</v>
      </c>
      <c r="CK43" s="51">
        <v>735.6</v>
      </c>
      <c r="CL43" s="51">
        <v>751.6</v>
      </c>
      <c r="CM43" s="51">
        <f>CL43-CK43</f>
        <v>16</v>
      </c>
      <c r="CN43" s="51">
        <v>100</v>
      </c>
      <c r="CO43" s="52">
        <f t="shared" si="42"/>
        <v>16</v>
      </c>
      <c r="CP43" s="139">
        <f>CO43*AUXILIAR!$B$53</f>
        <v>80000000</v>
      </c>
      <c r="CQ43" s="5"/>
      <c r="CR43" s="341"/>
      <c r="CS43" s="359" t="s">
        <v>389</v>
      </c>
      <c r="CT43" s="51">
        <v>656.3</v>
      </c>
      <c r="CU43" s="51">
        <v>656.3</v>
      </c>
      <c r="CV43" s="51">
        <v>1</v>
      </c>
      <c r="CW43" s="52">
        <v>100</v>
      </c>
      <c r="CX43" s="52">
        <f t="shared" ref="CX43" si="51">CV43*CW43/100</f>
        <v>1</v>
      </c>
      <c r="CY43" s="139">
        <f>CX43*AUXILIAR!$B$57</f>
        <v>20000000</v>
      </c>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c r="EB43" s="5"/>
      <c r="EC43" s="5"/>
      <c r="ED43" s="5"/>
      <c r="EE43" s="5"/>
      <c r="EF43" s="5"/>
      <c r="EG43" s="5"/>
      <c r="EH43" s="5"/>
      <c r="EI43" s="5"/>
      <c r="EJ43" s="341"/>
      <c r="EK43" s="354"/>
      <c r="EL43" s="5"/>
      <c r="EM43" s="5"/>
      <c r="EN43" s="5"/>
      <c r="EO43" s="5"/>
      <c r="EP43" s="5"/>
      <c r="EQ43" s="5"/>
      <c r="ER43" s="5"/>
      <c r="ES43" s="5"/>
      <c r="ET43" s="5"/>
      <c r="EU43" s="5"/>
      <c r="EV43" s="5"/>
      <c r="EW43" s="5"/>
      <c r="EX43" s="5"/>
      <c r="EY43" s="5"/>
      <c r="EZ43" s="5"/>
      <c r="FA43" s="5"/>
      <c r="FB43" s="5"/>
      <c r="FC43" s="5"/>
      <c r="FD43" s="5"/>
      <c r="FE43" s="5"/>
      <c r="FF43" s="5"/>
      <c r="FG43" s="5"/>
      <c r="FH43" s="5"/>
      <c r="FI43" s="5"/>
      <c r="FJ43" s="5"/>
      <c r="FK43" s="5"/>
      <c r="FL43" s="5"/>
      <c r="FM43" s="5"/>
      <c r="FN43" s="5"/>
      <c r="FO43" s="5"/>
      <c r="FP43" s="5"/>
      <c r="FQ43" s="5"/>
      <c r="FR43" s="5"/>
      <c r="FS43" s="5"/>
      <c r="FT43" s="5"/>
      <c r="FU43" s="5"/>
      <c r="FV43" s="5"/>
      <c r="FW43" s="5"/>
      <c r="FX43" s="5"/>
      <c r="FY43" s="5"/>
      <c r="FZ43" s="5"/>
      <c r="GA43" s="5"/>
      <c r="GB43" s="341"/>
      <c r="GC43" s="354"/>
      <c r="GD43" s="5"/>
      <c r="GE43" s="5"/>
      <c r="GF43" s="5"/>
      <c r="GG43" s="5"/>
      <c r="GH43" s="5"/>
      <c r="GI43" s="5"/>
      <c r="GJ43" s="5"/>
      <c r="GK43" s="5"/>
      <c r="GL43" s="5"/>
      <c r="GM43" s="57"/>
      <c r="GN43" s="57"/>
      <c r="GO43" s="184"/>
      <c r="GP43" s="161"/>
      <c r="GQ43" s="51" t="s">
        <v>387</v>
      </c>
      <c r="GR43" s="51">
        <v>871.1</v>
      </c>
      <c r="GS43" s="51">
        <v>873.3</v>
      </c>
      <c r="GT43" s="51">
        <f>GS43-GR43</f>
        <v>2.1999999999999318</v>
      </c>
      <c r="GU43" s="51">
        <v>100</v>
      </c>
      <c r="GV43" s="182">
        <f t="shared" ref="GV43" si="52">GT43*GU43/100</f>
        <v>2.1999999999999318</v>
      </c>
      <c r="GW43" s="139">
        <f>GV43*AUXILIAR!$B$67</f>
        <v>4399999.999999864</v>
      </c>
      <c r="GX43" s="5"/>
      <c r="GY43" s="5"/>
      <c r="GZ43" s="5"/>
      <c r="HA43" s="5"/>
      <c r="HB43" s="5"/>
      <c r="HC43" s="5"/>
      <c r="HD43" s="5"/>
      <c r="HE43" s="5"/>
      <c r="HF43" s="5"/>
      <c r="HG43" s="5"/>
      <c r="HH43" s="5"/>
      <c r="HI43" s="5"/>
      <c r="HJ43" s="5"/>
      <c r="HK43" s="5"/>
      <c r="HL43" s="51" t="s">
        <v>387</v>
      </c>
      <c r="HM43" s="51">
        <v>795.9</v>
      </c>
      <c r="HN43" s="51">
        <v>871.1</v>
      </c>
      <c r="HO43" s="51">
        <f>HN43-HM43</f>
        <v>75.200000000000045</v>
      </c>
      <c r="HP43" s="51">
        <v>54</v>
      </c>
      <c r="HQ43" s="182">
        <f t="shared" si="46"/>
        <v>40.608000000000025</v>
      </c>
      <c r="HR43" s="139">
        <f>HQ43*AUXILIAR!$B$67</f>
        <v>81216000.000000045</v>
      </c>
      <c r="HS43" s="5"/>
      <c r="HT43" s="341"/>
      <c r="HU43" s="354"/>
      <c r="HV43" s="5"/>
      <c r="HW43" s="5"/>
      <c r="HX43" s="5"/>
      <c r="HY43" s="5"/>
      <c r="HZ43" s="5"/>
      <c r="IA43" s="5"/>
      <c r="IB43" s="5"/>
      <c r="IC43" s="5"/>
      <c r="ID43" s="5"/>
      <c r="IE43" s="5"/>
      <c r="IF43" s="5"/>
      <c r="IG43" s="5"/>
      <c r="IH43" s="5"/>
      <c r="II43" s="5"/>
      <c r="IJ43" s="5"/>
      <c r="IK43" s="5"/>
      <c r="IL43" s="5"/>
      <c r="IM43" s="5"/>
      <c r="IN43" s="5"/>
      <c r="IO43" s="5"/>
      <c r="IP43" s="5"/>
      <c r="IQ43" s="5"/>
      <c r="IR43" s="5"/>
      <c r="IS43" s="5"/>
      <c r="IT43" s="5"/>
      <c r="IU43" s="5"/>
      <c r="IV43" s="5"/>
      <c r="IW43" s="5"/>
      <c r="IX43" s="5"/>
      <c r="IY43" s="5"/>
      <c r="IZ43" s="5"/>
      <c r="JA43" s="5"/>
      <c r="JB43" s="5"/>
      <c r="JC43" s="5"/>
      <c r="JD43" s="5"/>
      <c r="JE43" s="5"/>
      <c r="JF43" s="5"/>
      <c r="JG43" s="5"/>
      <c r="JH43" s="5"/>
      <c r="JI43" s="5"/>
      <c r="JJ43" s="5"/>
      <c r="JK43" s="145"/>
      <c r="JL43" s="397"/>
    </row>
    <row r="44" spans="1:272" ht="15" customHeight="1">
      <c r="A44" s="8" t="s">
        <v>33</v>
      </c>
      <c r="B44" s="8" t="s">
        <v>8</v>
      </c>
      <c r="C44" s="8">
        <v>1</v>
      </c>
      <c r="D44" s="199">
        <v>365</v>
      </c>
      <c r="E44" s="118" t="s">
        <v>187</v>
      </c>
      <c r="F44" s="118" t="s">
        <v>108</v>
      </c>
      <c r="G44" s="196" t="s">
        <v>400</v>
      </c>
      <c r="H44" s="307" t="s">
        <v>188</v>
      </c>
      <c r="I44" s="354"/>
      <c r="J44" s="5"/>
      <c r="K44" s="5"/>
      <c r="L44" s="5"/>
      <c r="M44" s="5"/>
      <c r="N44" s="5"/>
      <c r="O44" s="5"/>
      <c r="P44" s="57"/>
      <c r="Q44" s="57"/>
      <c r="R44" s="57"/>
      <c r="S44" s="76"/>
      <c r="T44" s="56"/>
      <c r="U44" s="56"/>
      <c r="V44" s="161"/>
      <c r="W44" s="51" t="s">
        <v>397</v>
      </c>
      <c r="X44" s="51">
        <v>753.2</v>
      </c>
      <c r="Y44" s="51">
        <v>754.5</v>
      </c>
      <c r="Z44" s="53">
        <f t="shared" ref="Z44:Z45" si="53">Y44-X44</f>
        <v>1.2999999999999545</v>
      </c>
      <c r="AA44" s="52">
        <v>100</v>
      </c>
      <c r="AB44" s="52">
        <f t="shared" ref="AB44:AB45" si="54">Z44*AA44/100</f>
        <v>1.2999999999999545</v>
      </c>
      <c r="AC44" s="139">
        <f>AB44*AUXILIAR!$B$50</f>
        <v>3899999.9999998636</v>
      </c>
      <c r="AD44" s="5"/>
      <c r="AE44" s="5"/>
      <c r="AF44" s="5"/>
      <c r="AG44" s="5"/>
      <c r="AH44" s="5"/>
      <c r="AI44" s="5"/>
      <c r="AJ44" s="5"/>
      <c r="AK44" s="5"/>
      <c r="AL44" s="5"/>
      <c r="AM44" s="5"/>
      <c r="AN44" s="5"/>
      <c r="AO44" s="5"/>
      <c r="AP44" s="5"/>
      <c r="AQ44" s="5"/>
      <c r="AR44" s="5"/>
      <c r="AS44" s="5"/>
      <c r="AT44" s="5"/>
      <c r="AU44" s="5"/>
      <c r="AV44" s="5"/>
      <c r="AW44" s="5"/>
      <c r="AX44" s="5"/>
      <c r="AY44" s="5"/>
      <c r="AZ44" s="341"/>
      <c r="BA44" s="354"/>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7"/>
      <c r="CK44" s="57"/>
      <c r="CL44" s="57"/>
      <c r="CM44" s="57"/>
      <c r="CN44" s="57"/>
      <c r="CO44" s="56"/>
      <c r="CP44" s="161"/>
      <c r="CQ44" s="5"/>
      <c r="CR44" s="341"/>
      <c r="CS44" s="354"/>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c r="EB44" s="5"/>
      <c r="EC44" s="5"/>
      <c r="ED44" s="5"/>
      <c r="EE44" s="5"/>
      <c r="EF44" s="5"/>
      <c r="EG44" s="5"/>
      <c r="EH44" s="5"/>
      <c r="EI44" s="5"/>
      <c r="EJ44" s="341"/>
      <c r="EK44" s="354"/>
      <c r="EL44" s="5"/>
      <c r="EM44" s="5"/>
      <c r="EN44" s="5"/>
      <c r="EO44" s="5"/>
      <c r="EP44" s="5"/>
      <c r="EQ44" s="5"/>
      <c r="ER44" s="5"/>
      <c r="ES44" s="5"/>
      <c r="ET44" s="5"/>
      <c r="EU44" s="5"/>
      <c r="EV44" s="5"/>
      <c r="EW44" s="5"/>
      <c r="EX44" s="5"/>
      <c r="EY44" s="5"/>
      <c r="EZ44" s="5"/>
      <c r="FA44" s="5"/>
      <c r="FB44" s="5"/>
      <c r="FC44" s="5"/>
      <c r="FD44" s="5"/>
      <c r="FE44" s="5"/>
      <c r="FF44" s="5"/>
      <c r="FG44" s="5"/>
      <c r="FH44" s="5"/>
      <c r="FI44" s="5"/>
      <c r="FJ44" s="5"/>
      <c r="FK44" s="5"/>
      <c r="FL44" s="5"/>
      <c r="FM44" s="5"/>
      <c r="FN44" s="5"/>
      <c r="FO44" s="5"/>
      <c r="FP44" s="5"/>
      <c r="FQ44" s="5"/>
      <c r="FR44" s="5"/>
      <c r="FS44" s="5"/>
      <c r="FT44" s="5"/>
      <c r="FU44" s="5"/>
      <c r="FV44" s="5"/>
      <c r="FW44" s="5"/>
      <c r="FX44" s="5"/>
      <c r="FY44" s="5"/>
      <c r="FZ44" s="5"/>
      <c r="GA44" s="5"/>
      <c r="GB44" s="341"/>
      <c r="GC44" s="354"/>
      <c r="GD44" s="5"/>
      <c r="GE44" s="5"/>
      <c r="GF44" s="5"/>
      <c r="GG44" s="5"/>
      <c r="GH44" s="5"/>
      <c r="GI44" s="5"/>
      <c r="GJ44" s="5"/>
      <c r="GK44" s="5"/>
      <c r="GL44" s="5"/>
      <c r="GM44" s="5"/>
      <c r="GN44" s="5"/>
      <c r="GO44" s="5"/>
      <c r="GP44" s="5"/>
      <c r="GQ44" s="5"/>
      <c r="GR44" s="5"/>
      <c r="GS44" s="5"/>
      <c r="GT44" s="5"/>
      <c r="GU44" s="5"/>
      <c r="GV44" s="5"/>
      <c r="GW44" s="5"/>
      <c r="GX44" s="5"/>
      <c r="GY44" s="5"/>
      <c r="GZ44" s="5"/>
      <c r="HA44" s="5"/>
      <c r="HB44" s="5"/>
      <c r="HC44" s="5"/>
      <c r="HD44" s="5"/>
      <c r="HE44" s="5"/>
      <c r="HF44" s="5"/>
      <c r="HG44" s="5"/>
      <c r="HH44" s="5"/>
      <c r="HI44" s="5"/>
      <c r="HJ44" s="5"/>
      <c r="HK44" s="5"/>
      <c r="HL44" s="5"/>
      <c r="HM44" s="5"/>
      <c r="HN44" s="5"/>
      <c r="HO44" s="5"/>
      <c r="HP44" s="5"/>
      <c r="HQ44" s="5"/>
      <c r="HR44" s="5"/>
      <c r="HS44" s="5"/>
      <c r="HT44" s="341"/>
      <c r="HU44" s="354"/>
      <c r="HV44" s="5"/>
      <c r="HW44" s="5"/>
      <c r="HX44" s="5"/>
      <c r="HY44" s="5"/>
      <c r="HZ44" s="5"/>
      <c r="IA44" s="5"/>
      <c r="IB44" s="5"/>
      <c r="IC44" s="5"/>
      <c r="ID44" s="5"/>
      <c r="IE44" s="5"/>
      <c r="IF44" s="5"/>
      <c r="IG44" s="5"/>
      <c r="IH44" s="5"/>
      <c r="II44" s="5"/>
      <c r="IJ44" s="5"/>
      <c r="IK44" s="5"/>
      <c r="IL44" s="5"/>
      <c r="IM44" s="5"/>
      <c r="IN44" s="5"/>
      <c r="IO44" s="5"/>
      <c r="IP44" s="5"/>
      <c r="IQ44" s="5"/>
      <c r="IR44" s="5"/>
      <c r="IS44" s="5"/>
      <c r="IT44" s="5"/>
      <c r="IU44" s="5"/>
      <c r="IV44" s="5"/>
      <c r="IW44" s="5"/>
      <c r="IX44" s="5"/>
      <c r="IY44" s="5"/>
      <c r="IZ44" s="5"/>
      <c r="JA44" s="5"/>
      <c r="JB44" s="5"/>
      <c r="JC44" s="5"/>
      <c r="JD44" s="5"/>
      <c r="JE44" s="5"/>
      <c r="JF44" s="5"/>
      <c r="JG44" s="5"/>
      <c r="JH44" s="5"/>
      <c r="JI44" s="5"/>
      <c r="JJ44" s="5"/>
      <c r="JK44" s="145"/>
      <c r="JL44" s="397"/>
    </row>
    <row r="45" spans="1:272" ht="15" customHeight="1">
      <c r="A45" s="8" t="s">
        <v>33</v>
      </c>
      <c r="B45" s="8" t="s">
        <v>8</v>
      </c>
      <c r="C45" s="8">
        <v>1</v>
      </c>
      <c r="D45" s="199">
        <v>365</v>
      </c>
      <c r="E45" s="118" t="s">
        <v>187</v>
      </c>
      <c r="F45" s="118" t="s">
        <v>108</v>
      </c>
      <c r="G45" s="196" t="s">
        <v>400</v>
      </c>
      <c r="H45" s="307" t="s">
        <v>188</v>
      </c>
      <c r="I45" s="354"/>
      <c r="J45" s="5"/>
      <c r="K45" s="5"/>
      <c r="L45" s="5"/>
      <c r="M45" s="5"/>
      <c r="N45" s="5"/>
      <c r="O45" s="5"/>
      <c r="P45" s="5"/>
      <c r="Q45" s="5"/>
      <c r="R45" s="5"/>
      <c r="S45" s="5"/>
      <c r="T45" s="5"/>
      <c r="U45" s="5"/>
      <c r="V45" s="5"/>
      <c r="W45" s="51" t="s">
        <v>398</v>
      </c>
      <c r="X45" s="51">
        <v>753.2</v>
      </c>
      <c r="Y45" s="51">
        <v>754.5</v>
      </c>
      <c r="Z45" s="53">
        <f t="shared" si="53"/>
        <v>1.2999999999999545</v>
      </c>
      <c r="AA45" s="52">
        <v>100</v>
      </c>
      <c r="AB45" s="52">
        <f t="shared" si="54"/>
        <v>1.2999999999999545</v>
      </c>
      <c r="AC45" s="139">
        <f>AB45*AUXILIAR!$B$50</f>
        <v>3899999.9999998636</v>
      </c>
      <c r="AD45" s="5"/>
      <c r="AE45" s="5"/>
      <c r="AF45" s="5"/>
      <c r="AG45" s="5"/>
      <c r="AH45" s="5"/>
      <c r="AI45" s="5"/>
      <c r="AJ45" s="5"/>
      <c r="AK45" s="5"/>
      <c r="AL45" s="5"/>
      <c r="AM45" s="5"/>
      <c r="AN45" s="5"/>
      <c r="AO45" s="5"/>
      <c r="AP45" s="5"/>
      <c r="AQ45" s="5"/>
      <c r="AR45" s="5"/>
      <c r="AS45" s="5"/>
      <c r="AT45" s="5"/>
      <c r="AU45" s="5"/>
      <c r="AV45" s="5"/>
      <c r="AW45" s="5"/>
      <c r="AX45" s="5"/>
      <c r="AY45" s="5"/>
      <c r="AZ45" s="341"/>
      <c r="BA45" s="354"/>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341"/>
      <c r="CS45" s="354"/>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341"/>
      <c r="EK45" s="354"/>
      <c r="EL45" s="5"/>
      <c r="EM45" s="5"/>
      <c r="EN45" s="5"/>
      <c r="EO45" s="5"/>
      <c r="EP45" s="5"/>
      <c r="EQ45" s="5"/>
      <c r="ER45" s="5"/>
      <c r="ES45" s="5"/>
      <c r="ET45" s="5"/>
      <c r="EU45" s="5"/>
      <c r="EV45" s="5"/>
      <c r="EW45" s="5"/>
      <c r="EX45" s="5"/>
      <c r="EY45" s="5"/>
      <c r="EZ45" s="5"/>
      <c r="FA45" s="5"/>
      <c r="FB45" s="5"/>
      <c r="FC45" s="5"/>
      <c r="FD45" s="5"/>
      <c r="FE45" s="5"/>
      <c r="FF45" s="5"/>
      <c r="FG45" s="5"/>
      <c r="FH45" s="5"/>
      <c r="FI45" s="5"/>
      <c r="FJ45" s="5"/>
      <c r="FK45" s="5"/>
      <c r="FL45" s="5"/>
      <c r="FM45" s="5"/>
      <c r="FN45" s="5"/>
      <c r="FO45" s="5"/>
      <c r="FP45" s="5"/>
      <c r="FQ45" s="5"/>
      <c r="FR45" s="5"/>
      <c r="FS45" s="5"/>
      <c r="FT45" s="5"/>
      <c r="FU45" s="5"/>
      <c r="FV45" s="5"/>
      <c r="FW45" s="5"/>
      <c r="FX45" s="5"/>
      <c r="FY45" s="5"/>
      <c r="FZ45" s="5"/>
      <c r="GA45" s="5"/>
      <c r="GB45" s="341"/>
      <c r="GC45" s="354"/>
      <c r="GD45" s="5"/>
      <c r="GE45" s="5"/>
      <c r="GF45" s="5"/>
      <c r="GG45" s="5"/>
      <c r="GH45" s="5"/>
      <c r="GI45" s="5"/>
      <c r="GJ45" s="5"/>
      <c r="GK45" s="5"/>
      <c r="GL45" s="5"/>
      <c r="GM45" s="5"/>
      <c r="GN45" s="5"/>
      <c r="GO45" s="5"/>
      <c r="GP45" s="5"/>
      <c r="GQ45" s="5"/>
      <c r="GR45" s="5"/>
      <c r="GS45" s="5"/>
      <c r="GT45" s="5"/>
      <c r="GU45" s="5"/>
      <c r="GV45" s="5"/>
      <c r="GW45" s="5"/>
      <c r="GX45" s="5"/>
      <c r="GY45" s="5"/>
      <c r="GZ45" s="5"/>
      <c r="HA45" s="5"/>
      <c r="HB45" s="5"/>
      <c r="HC45" s="5"/>
      <c r="HD45" s="5"/>
      <c r="HE45" s="5"/>
      <c r="HF45" s="5"/>
      <c r="HG45" s="5"/>
      <c r="HH45" s="5"/>
      <c r="HI45" s="5"/>
      <c r="HJ45" s="5"/>
      <c r="HK45" s="5"/>
      <c r="HL45" s="5"/>
      <c r="HM45" s="5"/>
      <c r="HN45" s="5"/>
      <c r="HO45" s="5"/>
      <c r="HP45" s="5"/>
      <c r="HQ45" s="5"/>
      <c r="HR45" s="5"/>
      <c r="HS45" s="5"/>
      <c r="HT45" s="341"/>
      <c r="HU45" s="354"/>
      <c r="HV45" s="5"/>
      <c r="HW45" s="5"/>
      <c r="HX45" s="5"/>
      <c r="HY45" s="5"/>
      <c r="HZ45" s="5"/>
      <c r="IA45" s="5"/>
      <c r="IB45" s="5"/>
      <c r="IC45" s="5"/>
      <c r="ID45" s="5"/>
      <c r="IE45" s="5"/>
      <c r="IF45" s="5"/>
      <c r="IG45" s="5"/>
      <c r="IH45" s="5"/>
      <c r="II45" s="5"/>
      <c r="IJ45" s="5"/>
      <c r="IK45" s="5"/>
      <c r="IL45" s="5"/>
      <c r="IM45" s="5"/>
      <c r="IN45" s="5"/>
      <c r="IO45" s="5"/>
      <c r="IP45" s="5"/>
      <c r="IQ45" s="5"/>
      <c r="IR45" s="5"/>
      <c r="IS45" s="5"/>
      <c r="IT45" s="5"/>
      <c r="IU45" s="5"/>
      <c r="IV45" s="5"/>
      <c r="IW45" s="5"/>
      <c r="IX45" s="5"/>
      <c r="IY45" s="5"/>
      <c r="IZ45" s="5"/>
      <c r="JA45" s="5"/>
      <c r="JB45" s="5"/>
      <c r="JC45" s="5"/>
      <c r="JD45" s="5"/>
      <c r="JE45" s="5"/>
      <c r="JF45" s="5"/>
      <c r="JG45" s="5"/>
      <c r="JH45" s="5"/>
      <c r="JI45" s="5"/>
      <c r="JJ45" s="5"/>
      <c r="JK45" s="145"/>
      <c r="JL45" s="397"/>
    </row>
    <row r="46" spans="1:272" ht="15">
      <c r="A46" s="64" t="s">
        <v>33</v>
      </c>
      <c r="B46" s="64" t="s">
        <v>8</v>
      </c>
      <c r="C46" s="65" t="s">
        <v>20</v>
      </c>
      <c r="D46" s="126">
        <v>364</v>
      </c>
      <c r="E46" s="119" t="s">
        <v>187</v>
      </c>
      <c r="F46" s="119" t="s">
        <v>108</v>
      </c>
      <c r="G46" s="185" t="s">
        <v>400</v>
      </c>
      <c r="H46" s="305" t="s">
        <v>188</v>
      </c>
      <c r="I46" s="377"/>
      <c r="J46" s="65"/>
      <c r="K46" s="65"/>
      <c r="L46" s="65"/>
      <c r="M46" s="80" t="s">
        <v>115</v>
      </c>
      <c r="N46" s="79">
        <f>SUM(N47:N48)</f>
        <v>0</v>
      </c>
      <c r="O46" s="79">
        <f>SUM(O47:O48)</f>
        <v>0</v>
      </c>
      <c r="P46" s="65"/>
      <c r="Q46" s="65"/>
      <c r="R46" s="65"/>
      <c r="S46" s="65"/>
      <c r="T46" s="80" t="s">
        <v>115</v>
      </c>
      <c r="U46" s="79">
        <f>SUM(U47:U48)</f>
        <v>0</v>
      </c>
      <c r="V46" s="79">
        <f>SUM(V47:V48)</f>
        <v>0</v>
      </c>
      <c r="W46" s="65"/>
      <c r="X46" s="65"/>
      <c r="Y46" s="65"/>
      <c r="Z46" s="65"/>
      <c r="AA46" s="80" t="s">
        <v>115</v>
      </c>
      <c r="AB46" s="79">
        <f>SUM(AB47:AB48)</f>
        <v>0</v>
      </c>
      <c r="AC46" s="79">
        <f>SUM(AC47:AC48)</f>
        <v>0</v>
      </c>
      <c r="AD46" s="65"/>
      <c r="AE46" s="65"/>
      <c r="AF46" s="65"/>
      <c r="AG46" s="65"/>
      <c r="AH46" s="80" t="s">
        <v>115</v>
      </c>
      <c r="AI46" s="79">
        <f>SUM(AI47:AI48)</f>
        <v>0</v>
      </c>
      <c r="AJ46" s="79">
        <f>SUM(AJ47:AJ48)</f>
        <v>0</v>
      </c>
      <c r="AK46" s="65"/>
      <c r="AL46" s="65"/>
      <c r="AM46" s="65"/>
      <c r="AN46" s="65"/>
      <c r="AO46" s="80" t="s">
        <v>115</v>
      </c>
      <c r="AP46" s="79">
        <f>SUM(AP47:AP48)</f>
        <v>0</v>
      </c>
      <c r="AQ46" s="79">
        <f>SUM(AQ47:AQ48)</f>
        <v>0</v>
      </c>
      <c r="AR46" s="65"/>
      <c r="AS46" s="65"/>
      <c r="AT46" s="65"/>
      <c r="AU46" s="65"/>
      <c r="AV46" s="80" t="s">
        <v>115</v>
      </c>
      <c r="AW46" s="79">
        <f>SUM(AW47:AW48)</f>
        <v>0</v>
      </c>
      <c r="AX46" s="79">
        <f>SUM(AX47:AX48)</f>
        <v>0</v>
      </c>
      <c r="AY46" s="66"/>
      <c r="AZ46" s="403"/>
      <c r="BA46" s="377"/>
      <c r="BB46" s="65"/>
      <c r="BC46" s="65"/>
      <c r="BD46" s="65"/>
      <c r="BE46" s="80" t="s">
        <v>115</v>
      </c>
      <c r="BF46" s="79">
        <f>SUM(BF47:BF48)</f>
        <v>0</v>
      </c>
      <c r="BG46" s="79">
        <f>SUM(BG47:BG48)</f>
        <v>0</v>
      </c>
      <c r="BH46" s="65"/>
      <c r="BI46" s="65"/>
      <c r="BJ46" s="65"/>
      <c r="BK46" s="65"/>
      <c r="BL46" s="80" t="s">
        <v>115</v>
      </c>
      <c r="BM46" s="79">
        <f>SUM(BM47:BM48)</f>
        <v>0</v>
      </c>
      <c r="BN46" s="79">
        <f>SUM(BN47:BN48)</f>
        <v>0</v>
      </c>
      <c r="BO46" s="65"/>
      <c r="BP46" s="65"/>
      <c r="BQ46" s="65"/>
      <c r="BR46" s="65"/>
      <c r="BS46" s="80" t="s">
        <v>115</v>
      </c>
      <c r="BT46" s="79">
        <f>SUM(BT47:BT48)</f>
        <v>0</v>
      </c>
      <c r="BU46" s="79">
        <f>SUM(BU47:BU48)</f>
        <v>0</v>
      </c>
      <c r="BV46" s="65"/>
      <c r="BW46" s="65"/>
      <c r="BX46" s="65"/>
      <c r="BY46" s="65"/>
      <c r="BZ46" s="80" t="s">
        <v>115</v>
      </c>
      <c r="CA46" s="79">
        <f>SUM(CA47:CA48)</f>
        <v>0</v>
      </c>
      <c r="CB46" s="79">
        <f>SUM(CB47:CB48)</f>
        <v>0</v>
      </c>
      <c r="CC46" s="65"/>
      <c r="CD46" s="65"/>
      <c r="CE46" s="65"/>
      <c r="CF46" s="65"/>
      <c r="CG46" s="80" t="s">
        <v>115</v>
      </c>
      <c r="CH46" s="79">
        <f>SUM(CH47:CH48)</f>
        <v>0</v>
      </c>
      <c r="CI46" s="79">
        <f>SUM(CI47:CI48)</f>
        <v>0</v>
      </c>
      <c r="CJ46" s="65"/>
      <c r="CK46" s="65"/>
      <c r="CL46" s="65"/>
      <c r="CM46" s="65"/>
      <c r="CN46" s="80" t="s">
        <v>115</v>
      </c>
      <c r="CO46" s="79">
        <f>SUM(CO47:CO48)</f>
        <v>0</v>
      </c>
      <c r="CP46" s="79">
        <f>SUM(CP47:CP48)</f>
        <v>0</v>
      </c>
      <c r="CQ46" s="66"/>
      <c r="CR46" s="403"/>
      <c r="CS46" s="377"/>
      <c r="CT46" s="65"/>
      <c r="CU46" s="65"/>
      <c r="CV46" s="65"/>
      <c r="CW46" s="80" t="s">
        <v>115</v>
      </c>
      <c r="CX46" s="79">
        <f>SUM(CX47:CX48)</f>
        <v>0</v>
      </c>
      <c r="CY46" s="79">
        <f>SUM(CY47:CY48)</f>
        <v>0</v>
      </c>
      <c r="CZ46" s="65"/>
      <c r="DA46" s="65"/>
      <c r="DB46" s="65"/>
      <c r="DC46" s="65"/>
      <c r="DD46" s="80" t="s">
        <v>115</v>
      </c>
      <c r="DE46" s="79">
        <f>SUM(DE47:DE48)</f>
        <v>0</v>
      </c>
      <c r="DF46" s="79">
        <f>SUM(DF47:DF48)</f>
        <v>0</v>
      </c>
      <c r="DG46" s="65"/>
      <c r="DH46" s="65"/>
      <c r="DI46" s="65"/>
      <c r="DJ46" s="65"/>
      <c r="DK46" s="80" t="s">
        <v>115</v>
      </c>
      <c r="DL46" s="79">
        <f>SUM(DL47:DL48)</f>
        <v>0</v>
      </c>
      <c r="DM46" s="79">
        <f>SUM(DM47:DM48)</f>
        <v>0</v>
      </c>
      <c r="DN46" s="65"/>
      <c r="DO46" s="65"/>
      <c r="DP46" s="65"/>
      <c r="DQ46" s="65"/>
      <c r="DR46" s="80" t="s">
        <v>115</v>
      </c>
      <c r="DS46" s="79">
        <f>SUM(DS47:DS48)</f>
        <v>0</v>
      </c>
      <c r="DT46" s="79">
        <f>SUM(DT47:DT48)</f>
        <v>0</v>
      </c>
      <c r="DU46" s="65"/>
      <c r="DV46" s="65"/>
      <c r="DW46" s="65"/>
      <c r="DX46" s="65"/>
      <c r="DY46" s="80" t="s">
        <v>115</v>
      </c>
      <c r="DZ46" s="79">
        <f>SUM(DZ47:DZ48)</f>
        <v>0</v>
      </c>
      <c r="EA46" s="79">
        <f>SUM(EA47:EA48)</f>
        <v>0</v>
      </c>
      <c r="EB46" s="65"/>
      <c r="EC46" s="65"/>
      <c r="ED46" s="65"/>
      <c r="EE46" s="65"/>
      <c r="EF46" s="80" t="s">
        <v>115</v>
      </c>
      <c r="EG46" s="79">
        <f>SUM(EG47:EG48)</f>
        <v>0</v>
      </c>
      <c r="EH46" s="79">
        <f>SUM(EH47:EH48)</f>
        <v>0</v>
      </c>
      <c r="EI46" s="65"/>
      <c r="EJ46" s="308"/>
      <c r="EK46" s="377"/>
      <c r="EL46" s="65"/>
      <c r="EM46" s="65"/>
      <c r="EN46" s="65"/>
      <c r="EO46" s="80" t="s">
        <v>115</v>
      </c>
      <c r="EP46" s="79">
        <f>SUM(EP47:EP48)</f>
        <v>0</v>
      </c>
      <c r="EQ46" s="79">
        <f>SUM(EQ47:EQ48)</f>
        <v>0</v>
      </c>
      <c r="ER46" s="65"/>
      <c r="ES46" s="65"/>
      <c r="ET46" s="65"/>
      <c r="EU46" s="65"/>
      <c r="EV46" s="80" t="s">
        <v>115</v>
      </c>
      <c r="EW46" s="79">
        <f>SUM(EW47:EW48)</f>
        <v>0</v>
      </c>
      <c r="EX46" s="79">
        <f>SUM(EX47:EX48)</f>
        <v>0</v>
      </c>
      <c r="EY46" s="65"/>
      <c r="EZ46" s="65"/>
      <c r="FA46" s="65"/>
      <c r="FB46" s="65"/>
      <c r="FC46" s="80" t="s">
        <v>115</v>
      </c>
      <c r="FD46" s="79">
        <f>SUM(FD47:FD48)</f>
        <v>0</v>
      </c>
      <c r="FE46" s="79">
        <f>SUM(FE47:FE48)</f>
        <v>0</v>
      </c>
      <c r="FF46" s="65"/>
      <c r="FG46" s="65"/>
      <c r="FH46" s="65"/>
      <c r="FI46" s="65"/>
      <c r="FJ46" s="80" t="s">
        <v>115</v>
      </c>
      <c r="FK46" s="79">
        <f>SUM(FK47:FK48)</f>
        <v>0</v>
      </c>
      <c r="FL46" s="79">
        <f>SUM(FL47:FL48)</f>
        <v>0</v>
      </c>
      <c r="FM46" s="65"/>
      <c r="FN46" s="65"/>
      <c r="FO46" s="65"/>
      <c r="FP46" s="65"/>
      <c r="FQ46" s="80" t="s">
        <v>115</v>
      </c>
      <c r="FR46" s="79">
        <f>SUM(FR47:FR48)</f>
        <v>0</v>
      </c>
      <c r="FS46" s="79">
        <f>SUM(FS47:FS48)</f>
        <v>0</v>
      </c>
      <c r="FT46" s="65"/>
      <c r="FU46" s="65"/>
      <c r="FV46" s="65"/>
      <c r="FW46" s="65"/>
      <c r="FX46" s="80" t="s">
        <v>115</v>
      </c>
      <c r="FY46" s="79">
        <f>SUM(FY47:FY48)</f>
        <v>0</v>
      </c>
      <c r="FZ46" s="79">
        <f>SUM(FZ47:FZ48)</f>
        <v>0</v>
      </c>
      <c r="GA46" s="65"/>
      <c r="GB46" s="308"/>
      <c r="GC46" s="377"/>
      <c r="GD46" s="65"/>
      <c r="GE46" s="65"/>
      <c r="GF46" s="65"/>
      <c r="GG46" s="80" t="s">
        <v>115</v>
      </c>
      <c r="GH46" s="79">
        <f>SUM(GH47:GH48)</f>
        <v>0</v>
      </c>
      <c r="GI46" s="79">
        <f>SUM(GI47:GI48)</f>
        <v>0</v>
      </c>
      <c r="GJ46" s="65"/>
      <c r="GK46" s="65"/>
      <c r="GL46" s="65"/>
      <c r="GM46" s="65"/>
      <c r="GN46" s="80" t="s">
        <v>115</v>
      </c>
      <c r="GO46" s="79">
        <f>SUM(GO47:GO48)</f>
        <v>0</v>
      </c>
      <c r="GP46" s="79">
        <f>SUM(GP47:GP48)</f>
        <v>0</v>
      </c>
      <c r="GQ46" s="65"/>
      <c r="GR46" s="65"/>
      <c r="GS46" s="65"/>
      <c r="GT46" s="65"/>
      <c r="GU46" s="80" t="s">
        <v>115</v>
      </c>
      <c r="GV46" s="79">
        <f>SUM(GV47:GV48)</f>
        <v>0</v>
      </c>
      <c r="GW46" s="79">
        <f>SUM(GW47:GW48)</f>
        <v>0</v>
      </c>
      <c r="GX46" s="65"/>
      <c r="GY46" s="65"/>
      <c r="GZ46" s="65"/>
      <c r="HA46" s="65"/>
      <c r="HB46" s="80" t="s">
        <v>115</v>
      </c>
      <c r="HC46" s="79">
        <f>SUM(HC47:HC48)</f>
        <v>0</v>
      </c>
      <c r="HD46" s="79">
        <f>SUM(HD47:HD48)</f>
        <v>0</v>
      </c>
      <c r="HE46" s="65"/>
      <c r="HF46" s="65"/>
      <c r="HG46" s="65"/>
      <c r="HH46" s="65"/>
      <c r="HI46" s="80" t="s">
        <v>115</v>
      </c>
      <c r="HJ46" s="79">
        <f>SUM(HJ47:HJ48)</f>
        <v>0</v>
      </c>
      <c r="HK46" s="79">
        <f>SUM(HK47:HK48)</f>
        <v>0</v>
      </c>
      <c r="HL46" s="65"/>
      <c r="HM46" s="65"/>
      <c r="HN46" s="65"/>
      <c r="HO46" s="65"/>
      <c r="HP46" s="80" t="s">
        <v>115</v>
      </c>
      <c r="HQ46" s="79">
        <f>SUM(HQ47:HQ48)</f>
        <v>0</v>
      </c>
      <c r="HR46" s="79">
        <f>SUM(HR47:HR48)</f>
        <v>0</v>
      </c>
      <c r="HS46" s="65"/>
      <c r="HT46" s="308"/>
      <c r="HU46" s="377"/>
      <c r="HV46" s="65"/>
      <c r="HW46" s="65"/>
      <c r="HX46" s="65"/>
      <c r="HY46" s="80" t="s">
        <v>115</v>
      </c>
      <c r="HZ46" s="79">
        <f>SUM(HZ47:HZ48)</f>
        <v>0</v>
      </c>
      <c r="IA46" s="79">
        <f>SUM(IA47:IA48)</f>
        <v>0</v>
      </c>
      <c r="IB46" s="65"/>
      <c r="IC46" s="65"/>
      <c r="ID46" s="65"/>
      <c r="IE46" s="65"/>
      <c r="IF46" s="80" t="s">
        <v>115</v>
      </c>
      <c r="IG46" s="79">
        <f>SUM(IG47:IG48)</f>
        <v>0</v>
      </c>
      <c r="IH46" s="79">
        <f>SUM(IH47:IH48)</f>
        <v>0</v>
      </c>
      <c r="II46" s="65"/>
      <c r="IJ46" s="65"/>
      <c r="IK46" s="65"/>
      <c r="IL46" s="65"/>
      <c r="IM46" s="80" t="s">
        <v>115</v>
      </c>
      <c r="IN46" s="79">
        <f>SUM(IN47:IN48)</f>
        <v>0</v>
      </c>
      <c r="IO46" s="79">
        <f>SUM(IO47:IO48)</f>
        <v>0</v>
      </c>
      <c r="IP46" s="65"/>
      <c r="IQ46" s="65"/>
      <c r="IR46" s="65"/>
      <c r="IS46" s="65"/>
      <c r="IT46" s="80" t="s">
        <v>115</v>
      </c>
      <c r="IU46" s="79">
        <f>SUM(IU47:IU48)</f>
        <v>0</v>
      </c>
      <c r="IV46" s="79">
        <f>SUM(IV47:IV48)</f>
        <v>0</v>
      </c>
      <c r="IW46" s="65"/>
      <c r="IX46" s="65"/>
      <c r="IY46" s="65"/>
      <c r="IZ46" s="65"/>
      <c r="JA46" s="80" t="s">
        <v>115</v>
      </c>
      <c r="JB46" s="79">
        <f>SUM(JB47:JB48)</f>
        <v>0</v>
      </c>
      <c r="JC46" s="79">
        <f>SUM(JC47:JC48)</f>
        <v>0</v>
      </c>
      <c r="JD46" s="65"/>
      <c r="JE46" s="65"/>
      <c r="JF46" s="65"/>
      <c r="JG46" s="65"/>
      <c r="JH46" s="80" t="s">
        <v>115</v>
      </c>
      <c r="JI46" s="79">
        <f>SUM(JI47:JI48)</f>
        <v>0</v>
      </c>
      <c r="JJ46" s="79">
        <f>SUM(JJ47:JJ48)</f>
        <v>0</v>
      </c>
      <c r="JK46" s="146"/>
      <c r="JL46" s="423"/>
    </row>
    <row r="47" spans="1:272" ht="22.5">
      <c r="A47" s="8" t="s">
        <v>33</v>
      </c>
      <c r="B47" s="8" t="s">
        <v>8</v>
      </c>
      <c r="C47" s="8"/>
      <c r="D47" s="199">
        <v>364</v>
      </c>
      <c r="E47" s="118" t="s">
        <v>187</v>
      </c>
      <c r="F47" s="118" t="s">
        <v>108</v>
      </c>
      <c r="G47" s="196" t="s">
        <v>400</v>
      </c>
      <c r="H47" s="307" t="s">
        <v>188</v>
      </c>
      <c r="I47" s="354"/>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341"/>
      <c r="BA47" s="354"/>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341"/>
      <c r="CS47" s="354"/>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5"/>
      <c r="EC47" s="5"/>
      <c r="ED47" s="5"/>
      <c r="EE47" s="5"/>
      <c r="EF47" s="5"/>
      <c r="EG47" s="5"/>
      <c r="EH47" s="5"/>
      <c r="EI47" s="5"/>
      <c r="EJ47" s="341"/>
      <c r="EK47" s="354"/>
      <c r="EL47" s="5"/>
      <c r="EM47" s="5"/>
      <c r="EN47" s="5"/>
      <c r="EO47" s="5"/>
      <c r="EP47" s="5"/>
      <c r="EQ47" s="5"/>
      <c r="ER47" s="5"/>
      <c r="ES47" s="5"/>
      <c r="ET47" s="5"/>
      <c r="EU47" s="5"/>
      <c r="EV47" s="5"/>
      <c r="EW47" s="5"/>
      <c r="EX47" s="5"/>
      <c r="EY47" s="5"/>
      <c r="EZ47" s="5"/>
      <c r="FA47" s="5"/>
      <c r="FB47" s="5"/>
      <c r="FC47" s="5"/>
      <c r="FD47" s="5"/>
      <c r="FE47" s="5"/>
      <c r="FF47" s="5"/>
      <c r="FG47" s="5"/>
      <c r="FH47" s="5"/>
      <c r="FI47" s="5"/>
      <c r="FJ47" s="5"/>
      <c r="FK47" s="5"/>
      <c r="FL47" s="5"/>
      <c r="FM47" s="5"/>
      <c r="FN47" s="5"/>
      <c r="FO47" s="5"/>
      <c r="FP47" s="5"/>
      <c r="FQ47" s="5"/>
      <c r="FR47" s="5"/>
      <c r="FS47" s="5"/>
      <c r="FT47" s="5"/>
      <c r="FU47" s="5"/>
      <c r="FV47" s="5"/>
      <c r="FW47" s="5"/>
      <c r="FX47" s="5"/>
      <c r="FY47" s="5"/>
      <c r="FZ47" s="5"/>
      <c r="GA47" s="5"/>
      <c r="GB47" s="341"/>
      <c r="GC47" s="354"/>
      <c r="GD47" s="5"/>
      <c r="GE47" s="5"/>
      <c r="GF47" s="5"/>
      <c r="GG47" s="5"/>
      <c r="GH47" s="5"/>
      <c r="GI47" s="5"/>
      <c r="GJ47" s="5"/>
      <c r="GK47" s="5"/>
      <c r="GL47" s="5"/>
      <c r="GM47" s="5"/>
      <c r="GN47" s="5"/>
      <c r="GO47" s="5"/>
      <c r="GP47" s="5"/>
      <c r="GQ47" s="5"/>
      <c r="GR47" s="5"/>
      <c r="GS47" s="5"/>
      <c r="GT47" s="5"/>
      <c r="GU47" s="5"/>
      <c r="GV47" s="5"/>
      <c r="GW47" s="5"/>
      <c r="GX47" s="5"/>
      <c r="GY47" s="5"/>
      <c r="GZ47" s="5"/>
      <c r="HA47" s="5"/>
      <c r="HB47" s="5"/>
      <c r="HC47" s="5"/>
      <c r="HD47" s="5"/>
      <c r="HE47" s="5"/>
      <c r="HF47" s="5"/>
      <c r="HG47" s="5"/>
      <c r="HH47" s="5"/>
      <c r="HI47" s="5"/>
      <c r="HJ47" s="5"/>
      <c r="HK47" s="5"/>
      <c r="HL47" s="5"/>
      <c r="HM47" s="5"/>
      <c r="HN47" s="5"/>
      <c r="HO47" s="5"/>
      <c r="HP47" s="5"/>
      <c r="HQ47" s="5"/>
      <c r="HR47" s="5"/>
      <c r="HS47" s="5"/>
      <c r="HT47" s="341"/>
      <c r="HU47" s="354"/>
      <c r="HV47" s="5"/>
      <c r="HW47" s="5"/>
      <c r="HX47" s="5"/>
      <c r="HY47" s="5"/>
      <c r="HZ47" s="5"/>
      <c r="IA47" s="5"/>
      <c r="IB47" s="5"/>
      <c r="IC47" s="5"/>
      <c r="ID47" s="5"/>
      <c r="IE47" s="5"/>
      <c r="IF47" s="5"/>
      <c r="IG47" s="5"/>
      <c r="IH47" s="5"/>
      <c r="II47" s="5"/>
      <c r="IJ47" s="5"/>
      <c r="IK47" s="5"/>
      <c r="IL47" s="5"/>
      <c r="IM47" s="5"/>
      <c r="IN47" s="5"/>
      <c r="IO47" s="5"/>
      <c r="IP47" s="5"/>
      <c r="IQ47" s="5"/>
      <c r="IR47" s="5"/>
      <c r="IS47" s="5"/>
      <c r="IT47" s="5"/>
      <c r="IU47" s="5"/>
      <c r="IV47" s="5"/>
      <c r="IW47" s="5"/>
      <c r="IX47" s="5"/>
      <c r="IY47" s="5"/>
      <c r="IZ47" s="5"/>
      <c r="JA47" s="5"/>
      <c r="JB47" s="5"/>
      <c r="JC47" s="5"/>
      <c r="JD47" s="5"/>
      <c r="JE47" s="5"/>
      <c r="JF47" s="5"/>
      <c r="JG47" s="5"/>
      <c r="JH47" s="5"/>
      <c r="JI47" s="5"/>
      <c r="JJ47" s="5"/>
      <c r="JK47" s="145"/>
      <c r="JL47" s="397"/>
    </row>
    <row r="48" spans="1:272" ht="22.5">
      <c r="A48" s="8" t="s">
        <v>33</v>
      </c>
      <c r="B48" s="8" t="s">
        <v>8</v>
      </c>
      <c r="C48" s="8"/>
      <c r="D48" s="199">
        <v>364</v>
      </c>
      <c r="E48" s="118" t="s">
        <v>187</v>
      </c>
      <c r="F48" s="118" t="s">
        <v>108</v>
      </c>
      <c r="G48" s="196" t="s">
        <v>400</v>
      </c>
      <c r="H48" s="307" t="s">
        <v>188</v>
      </c>
      <c r="I48" s="354"/>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341"/>
      <c r="BA48" s="354"/>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341"/>
      <c r="CS48" s="354"/>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5"/>
      <c r="EC48" s="5"/>
      <c r="ED48" s="5"/>
      <c r="EE48" s="5"/>
      <c r="EF48" s="5"/>
      <c r="EG48" s="5"/>
      <c r="EH48" s="5"/>
      <c r="EI48" s="5"/>
      <c r="EJ48" s="341"/>
      <c r="EK48" s="354"/>
      <c r="EL48" s="5"/>
      <c r="EM48" s="5"/>
      <c r="EN48" s="5"/>
      <c r="EO48" s="5"/>
      <c r="EP48" s="5"/>
      <c r="EQ48" s="5"/>
      <c r="ER48" s="5"/>
      <c r="ES48" s="5"/>
      <c r="ET48" s="5"/>
      <c r="EU48" s="5"/>
      <c r="EV48" s="5"/>
      <c r="EW48" s="5"/>
      <c r="EX48" s="5"/>
      <c r="EY48" s="5"/>
      <c r="EZ48" s="5"/>
      <c r="FA48" s="5"/>
      <c r="FB48" s="5"/>
      <c r="FC48" s="5"/>
      <c r="FD48" s="5"/>
      <c r="FE48" s="5"/>
      <c r="FF48" s="5"/>
      <c r="FG48" s="5"/>
      <c r="FH48" s="5"/>
      <c r="FI48" s="5"/>
      <c r="FJ48" s="5"/>
      <c r="FK48" s="5"/>
      <c r="FL48" s="5"/>
      <c r="FM48" s="5"/>
      <c r="FN48" s="5"/>
      <c r="FO48" s="5"/>
      <c r="FP48" s="5"/>
      <c r="FQ48" s="5"/>
      <c r="FR48" s="5"/>
      <c r="FS48" s="5"/>
      <c r="FT48" s="5"/>
      <c r="FU48" s="5"/>
      <c r="FV48" s="5"/>
      <c r="FW48" s="5"/>
      <c r="FX48" s="5"/>
      <c r="FY48" s="5"/>
      <c r="FZ48" s="5"/>
      <c r="GA48" s="5"/>
      <c r="GB48" s="341"/>
      <c r="GC48" s="354"/>
      <c r="GD48" s="5"/>
      <c r="GE48" s="5"/>
      <c r="GF48" s="5"/>
      <c r="GG48" s="5"/>
      <c r="GH48" s="5"/>
      <c r="GI48" s="5"/>
      <c r="GJ48" s="5"/>
      <c r="GK48" s="5"/>
      <c r="GL48" s="5"/>
      <c r="GM48" s="5"/>
      <c r="GN48" s="5"/>
      <c r="GO48" s="5"/>
      <c r="GP48" s="5"/>
      <c r="GQ48" s="5"/>
      <c r="GR48" s="5"/>
      <c r="GS48" s="5"/>
      <c r="GT48" s="5"/>
      <c r="GU48" s="5"/>
      <c r="GV48" s="5"/>
      <c r="GW48" s="5"/>
      <c r="GX48" s="5"/>
      <c r="GY48" s="5"/>
      <c r="GZ48" s="5"/>
      <c r="HA48" s="5"/>
      <c r="HB48" s="5"/>
      <c r="HC48" s="5"/>
      <c r="HD48" s="5"/>
      <c r="HE48" s="5"/>
      <c r="HF48" s="5"/>
      <c r="HG48" s="5"/>
      <c r="HH48" s="5"/>
      <c r="HI48" s="5"/>
      <c r="HJ48" s="5"/>
      <c r="HK48" s="5"/>
      <c r="HL48" s="5"/>
      <c r="HM48" s="5"/>
      <c r="HN48" s="5"/>
      <c r="HO48" s="5"/>
      <c r="HP48" s="5"/>
      <c r="HQ48" s="5"/>
      <c r="HR48" s="5"/>
      <c r="HS48" s="5"/>
      <c r="HT48" s="341"/>
      <c r="HU48" s="354"/>
      <c r="HV48" s="5"/>
      <c r="HW48" s="5"/>
      <c r="HX48" s="5"/>
      <c r="HY48" s="5"/>
      <c r="HZ48" s="5"/>
      <c r="IA48" s="5"/>
      <c r="IB48" s="5"/>
      <c r="IC48" s="5"/>
      <c r="ID48" s="5"/>
      <c r="IE48" s="5"/>
      <c r="IF48" s="5"/>
      <c r="IG48" s="5"/>
      <c r="IH48" s="5"/>
      <c r="II48" s="5"/>
      <c r="IJ48" s="5"/>
      <c r="IK48" s="5"/>
      <c r="IL48" s="5"/>
      <c r="IM48" s="5"/>
      <c r="IN48" s="5"/>
      <c r="IO48" s="5"/>
      <c r="IP48" s="5"/>
      <c r="IQ48" s="5"/>
      <c r="IR48" s="5"/>
      <c r="IS48" s="5"/>
      <c r="IT48" s="5"/>
      <c r="IU48" s="5"/>
      <c r="IV48" s="5"/>
      <c r="IW48" s="5"/>
      <c r="IX48" s="5"/>
      <c r="IY48" s="5"/>
      <c r="IZ48" s="5"/>
      <c r="JA48" s="5"/>
      <c r="JB48" s="5"/>
      <c r="JC48" s="5"/>
      <c r="JD48" s="5"/>
      <c r="JE48" s="5"/>
      <c r="JF48" s="5"/>
      <c r="JG48" s="5"/>
      <c r="JH48" s="5"/>
      <c r="JI48" s="5"/>
      <c r="JJ48" s="5"/>
      <c r="JK48" s="145"/>
      <c r="JL48" s="397"/>
    </row>
    <row r="49" spans="1:272" ht="15">
      <c r="A49" s="64" t="s">
        <v>33</v>
      </c>
      <c r="B49" s="64" t="s">
        <v>18</v>
      </c>
      <c r="C49" s="65" t="s">
        <v>143</v>
      </c>
      <c r="D49" s="126">
        <v>364</v>
      </c>
      <c r="E49" s="119" t="s">
        <v>187</v>
      </c>
      <c r="F49" s="119" t="s">
        <v>108</v>
      </c>
      <c r="G49" s="185" t="s">
        <v>400</v>
      </c>
      <c r="H49" s="305" t="s">
        <v>188</v>
      </c>
      <c r="I49" s="377"/>
      <c r="J49" s="65"/>
      <c r="K49" s="65"/>
      <c r="L49" s="65"/>
      <c r="M49" s="80" t="s">
        <v>115</v>
      </c>
      <c r="N49" s="79">
        <f>SUM(N50:N55)</f>
        <v>0</v>
      </c>
      <c r="O49" s="79">
        <f>SUM(O50:O55)</f>
        <v>0</v>
      </c>
      <c r="P49" s="65"/>
      <c r="Q49" s="65"/>
      <c r="R49" s="65"/>
      <c r="S49" s="65"/>
      <c r="T49" s="80" t="s">
        <v>115</v>
      </c>
      <c r="U49" s="79">
        <f>SUM(U50:U55)</f>
        <v>5.5</v>
      </c>
      <c r="V49" s="79">
        <f>SUM(V50:V55)</f>
        <v>16500000</v>
      </c>
      <c r="W49" s="65"/>
      <c r="X49" s="65"/>
      <c r="Y49" s="65"/>
      <c r="Z49" s="65"/>
      <c r="AA49" s="80" t="s">
        <v>115</v>
      </c>
      <c r="AB49" s="79">
        <f>SUM(AB50:AB55)</f>
        <v>1.4999999999999858</v>
      </c>
      <c r="AC49" s="79">
        <f>SUM(AC50:AC55)</f>
        <v>4499999.9999999572</v>
      </c>
      <c r="AD49" s="65"/>
      <c r="AE49" s="65"/>
      <c r="AF49" s="65"/>
      <c r="AG49" s="65"/>
      <c r="AH49" s="80" t="s">
        <v>115</v>
      </c>
      <c r="AI49" s="79">
        <f>SUM(AI50:AI55)</f>
        <v>0</v>
      </c>
      <c r="AJ49" s="79">
        <f>SUM(AJ50:AJ55)</f>
        <v>0</v>
      </c>
      <c r="AK49" s="65"/>
      <c r="AL49" s="65"/>
      <c r="AM49" s="65"/>
      <c r="AN49" s="65"/>
      <c r="AO49" s="80" t="s">
        <v>115</v>
      </c>
      <c r="AP49" s="79">
        <f>SUM(AP50:AP55)</f>
        <v>0</v>
      </c>
      <c r="AQ49" s="79">
        <f>SUM(AQ50:AQ55)</f>
        <v>0</v>
      </c>
      <c r="AR49" s="65"/>
      <c r="AS49" s="65"/>
      <c r="AT49" s="65"/>
      <c r="AU49" s="65"/>
      <c r="AV49" s="80" t="s">
        <v>115</v>
      </c>
      <c r="AW49" s="79">
        <f>SUM(AW50:AW55)</f>
        <v>0</v>
      </c>
      <c r="AX49" s="79">
        <f>SUM(AX50:AX55)</f>
        <v>0</v>
      </c>
      <c r="AY49" s="66"/>
      <c r="AZ49" s="403"/>
      <c r="BA49" s="377"/>
      <c r="BB49" s="65"/>
      <c r="BC49" s="65"/>
      <c r="BD49" s="65"/>
      <c r="BE49" s="80" t="s">
        <v>115</v>
      </c>
      <c r="BF49" s="79">
        <f>SUM(BF50:BF55)</f>
        <v>0</v>
      </c>
      <c r="BG49" s="79">
        <f>SUM(BG50:BG55)</f>
        <v>0</v>
      </c>
      <c r="BH49" s="65"/>
      <c r="BI49" s="65"/>
      <c r="BJ49" s="65"/>
      <c r="BK49" s="65"/>
      <c r="BL49" s="80" t="s">
        <v>115</v>
      </c>
      <c r="BM49" s="79">
        <f>SUM(BM50:BM55)</f>
        <v>0</v>
      </c>
      <c r="BN49" s="79">
        <f>SUM(BN50:BN55)</f>
        <v>0</v>
      </c>
      <c r="BO49" s="65"/>
      <c r="BP49" s="65"/>
      <c r="BQ49" s="65"/>
      <c r="BR49" s="65"/>
      <c r="BS49" s="80" t="s">
        <v>115</v>
      </c>
      <c r="BT49" s="79">
        <f>SUM(BT50:BT55)</f>
        <v>0</v>
      </c>
      <c r="BU49" s="79">
        <f>SUM(BU50:BU55)</f>
        <v>0</v>
      </c>
      <c r="BV49" s="65"/>
      <c r="BW49" s="65"/>
      <c r="BX49" s="65"/>
      <c r="BY49" s="65"/>
      <c r="BZ49" s="80" t="s">
        <v>115</v>
      </c>
      <c r="CA49" s="79">
        <f>SUM(CA50:CA55)</f>
        <v>0</v>
      </c>
      <c r="CB49" s="79">
        <f>SUM(CB50:CB55)</f>
        <v>0</v>
      </c>
      <c r="CC49" s="65"/>
      <c r="CD49" s="65"/>
      <c r="CE49" s="65"/>
      <c r="CF49" s="65"/>
      <c r="CG49" s="80" t="s">
        <v>115</v>
      </c>
      <c r="CH49" s="79">
        <f>SUM(CH50:CH55)</f>
        <v>0</v>
      </c>
      <c r="CI49" s="79">
        <f>SUM(CI50:CI55)</f>
        <v>0</v>
      </c>
      <c r="CJ49" s="65"/>
      <c r="CK49" s="65"/>
      <c r="CL49" s="65"/>
      <c r="CM49" s="65"/>
      <c r="CN49" s="80" t="s">
        <v>115</v>
      </c>
      <c r="CO49" s="79">
        <f>SUM(CO50:CO55)</f>
        <v>0</v>
      </c>
      <c r="CP49" s="79">
        <f>SUM(CP50:CP55)</f>
        <v>0</v>
      </c>
      <c r="CQ49" s="66"/>
      <c r="CR49" s="403"/>
      <c r="CS49" s="377"/>
      <c r="CT49" s="65"/>
      <c r="CU49" s="65"/>
      <c r="CV49" s="65"/>
      <c r="CW49" s="80" t="s">
        <v>115</v>
      </c>
      <c r="CX49" s="79">
        <f>SUM(CX50:CX55)</f>
        <v>0</v>
      </c>
      <c r="CY49" s="79">
        <f>SUM(CY50:CY55)</f>
        <v>0</v>
      </c>
      <c r="CZ49" s="65"/>
      <c r="DA49" s="65"/>
      <c r="DB49" s="65"/>
      <c r="DC49" s="65"/>
      <c r="DD49" s="80" t="s">
        <v>115</v>
      </c>
      <c r="DE49" s="79">
        <f>SUM(DE50:DE55)</f>
        <v>0</v>
      </c>
      <c r="DF49" s="79">
        <f>SUM(DF50:DF55)</f>
        <v>0</v>
      </c>
      <c r="DG49" s="65"/>
      <c r="DH49" s="65"/>
      <c r="DI49" s="65"/>
      <c r="DJ49" s="65"/>
      <c r="DK49" s="80" t="s">
        <v>115</v>
      </c>
      <c r="DL49" s="79">
        <f>SUM(DL50:DL55)</f>
        <v>0</v>
      </c>
      <c r="DM49" s="79">
        <f>SUM(DM50:DM55)</f>
        <v>0</v>
      </c>
      <c r="DN49" s="65"/>
      <c r="DO49" s="65"/>
      <c r="DP49" s="65"/>
      <c r="DQ49" s="65"/>
      <c r="DR49" s="80" t="s">
        <v>115</v>
      </c>
      <c r="DS49" s="79">
        <f>SUM(DS50:DS55)</f>
        <v>0</v>
      </c>
      <c r="DT49" s="79">
        <f>SUM(DT50:DT55)</f>
        <v>0</v>
      </c>
      <c r="DU49" s="65"/>
      <c r="DV49" s="65"/>
      <c r="DW49" s="65"/>
      <c r="DX49" s="65"/>
      <c r="DY49" s="80" t="s">
        <v>115</v>
      </c>
      <c r="DZ49" s="79">
        <f>SUM(DZ50:DZ55)</f>
        <v>0</v>
      </c>
      <c r="EA49" s="79">
        <f>SUM(EA50:EA55)</f>
        <v>0</v>
      </c>
      <c r="EB49" s="65"/>
      <c r="EC49" s="65"/>
      <c r="ED49" s="65"/>
      <c r="EE49" s="65"/>
      <c r="EF49" s="80" t="s">
        <v>115</v>
      </c>
      <c r="EG49" s="79">
        <f>SUM(EG50:EG55)</f>
        <v>0</v>
      </c>
      <c r="EH49" s="79">
        <f>SUM(EH50:EH55)</f>
        <v>0</v>
      </c>
      <c r="EI49" s="65"/>
      <c r="EJ49" s="308"/>
      <c r="EK49" s="377"/>
      <c r="EL49" s="65"/>
      <c r="EM49" s="65"/>
      <c r="EN49" s="65"/>
      <c r="EO49" s="80" t="s">
        <v>115</v>
      </c>
      <c r="EP49" s="79">
        <f>SUM(EP50:EP55)</f>
        <v>0</v>
      </c>
      <c r="EQ49" s="79">
        <f>SUM(EQ50:EQ55)</f>
        <v>0</v>
      </c>
      <c r="ER49" s="65"/>
      <c r="ES49" s="65"/>
      <c r="ET49" s="65"/>
      <c r="EU49" s="65"/>
      <c r="EV49" s="80" t="s">
        <v>115</v>
      </c>
      <c r="EW49" s="79">
        <f>SUM(EW50:EW55)</f>
        <v>0</v>
      </c>
      <c r="EX49" s="79">
        <f>SUM(EX50:EX55)</f>
        <v>0</v>
      </c>
      <c r="EY49" s="65"/>
      <c r="EZ49" s="65"/>
      <c r="FA49" s="65"/>
      <c r="FB49" s="65"/>
      <c r="FC49" s="80" t="s">
        <v>115</v>
      </c>
      <c r="FD49" s="79">
        <f>SUM(FD50:FD55)</f>
        <v>0</v>
      </c>
      <c r="FE49" s="79">
        <f>SUM(FE50:FE55)</f>
        <v>0</v>
      </c>
      <c r="FF49" s="65"/>
      <c r="FG49" s="65"/>
      <c r="FH49" s="65"/>
      <c r="FI49" s="65"/>
      <c r="FJ49" s="80" t="s">
        <v>115</v>
      </c>
      <c r="FK49" s="79">
        <f>SUM(FK50:FK55)</f>
        <v>0</v>
      </c>
      <c r="FL49" s="79">
        <f>SUM(FL50:FL55)</f>
        <v>0</v>
      </c>
      <c r="FM49" s="65"/>
      <c r="FN49" s="65"/>
      <c r="FO49" s="65"/>
      <c r="FP49" s="65"/>
      <c r="FQ49" s="80" t="s">
        <v>115</v>
      </c>
      <c r="FR49" s="79">
        <f>SUM(FR50:FR55)</f>
        <v>0</v>
      </c>
      <c r="FS49" s="79">
        <f>SUM(FS50:FS55)</f>
        <v>0</v>
      </c>
      <c r="FT49" s="65"/>
      <c r="FU49" s="65"/>
      <c r="FV49" s="65"/>
      <c r="FW49" s="65"/>
      <c r="FX49" s="80" t="s">
        <v>115</v>
      </c>
      <c r="FY49" s="79">
        <f>SUM(FY50:FY55)</f>
        <v>0</v>
      </c>
      <c r="FZ49" s="79">
        <f>SUM(FZ50:FZ55)</f>
        <v>0</v>
      </c>
      <c r="GA49" s="65"/>
      <c r="GB49" s="308"/>
      <c r="GC49" s="377"/>
      <c r="GD49" s="65"/>
      <c r="GE49" s="65"/>
      <c r="GF49" s="65"/>
      <c r="GG49" s="80" t="s">
        <v>115</v>
      </c>
      <c r="GH49" s="79">
        <f>SUM(GH50:GH55)</f>
        <v>3.7649999999999988</v>
      </c>
      <c r="GI49" s="79">
        <f>SUM(GI50:GI55)</f>
        <v>7529999.9999999981</v>
      </c>
      <c r="GJ49" s="65"/>
      <c r="GK49" s="65"/>
      <c r="GL49" s="65"/>
      <c r="GM49" s="65"/>
      <c r="GN49" s="80" t="s">
        <v>115</v>
      </c>
      <c r="GO49" s="79">
        <f>SUM(GO50:GO55)</f>
        <v>0</v>
      </c>
      <c r="GP49" s="79">
        <f>SUM(GP50:GP55)</f>
        <v>0</v>
      </c>
      <c r="GQ49" s="65"/>
      <c r="GR49" s="65"/>
      <c r="GS49" s="65"/>
      <c r="GT49" s="65"/>
      <c r="GU49" s="80" t="s">
        <v>115</v>
      </c>
      <c r="GV49" s="79">
        <f>SUM(GV50:GV55)</f>
        <v>0</v>
      </c>
      <c r="GW49" s="79">
        <f>SUM(GW50:GW55)</f>
        <v>0</v>
      </c>
      <c r="GX49" s="65"/>
      <c r="GY49" s="65"/>
      <c r="GZ49" s="65"/>
      <c r="HA49" s="65"/>
      <c r="HB49" s="80" t="s">
        <v>115</v>
      </c>
      <c r="HC49" s="79">
        <f>SUM(HC50:HC55)</f>
        <v>0</v>
      </c>
      <c r="HD49" s="79">
        <f>SUM(HD50:HD55)</f>
        <v>0</v>
      </c>
      <c r="HE49" s="65"/>
      <c r="HF49" s="65"/>
      <c r="HG49" s="65"/>
      <c r="HH49" s="65"/>
      <c r="HI49" s="80" t="s">
        <v>115</v>
      </c>
      <c r="HJ49" s="79">
        <f>SUM(HJ50:HJ55)</f>
        <v>11.154999999999999</v>
      </c>
      <c r="HK49" s="79">
        <f>SUM(HK50:HK55)</f>
        <v>22310000</v>
      </c>
      <c r="HL49" s="65"/>
      <c r="HM49" s="65"/>
      <c r="HN49" s="65"/>
      <c r="HO49" s="65"/>
      <c r="HP49" s="80" t="s">
        <v>115</v>
      </c>
      <c r="HQ49" s="79">
        <f>SUM(HQ50:HQ55)</f>
        <v>51.219000000000001</v>
      </c>
      <c r="HR49" s="79">
        <f>SUM(HR50:HR55)</f>
        <v>102438000</v>
      </c>
      <c r="HS49" s="65"/>
      <c r="HT49" s="308"/>
      <c r="HU49" s="377"/>
      <c r="HV49" s="65"/>
      <c r="HW49" s="65"/>
      <c r="HX49" s="65"/>
      <c r="HY49" s="80" t="s">
        <v>115</v>
      </c>
      <c r="HZ49" s="79">
        <f>SUM(HZ50:HZ55)</f>
        <v>0</v>
      </c>
      <c r="IA49" s="79">
        <f>SUM(IA50:IA55)</f>
        <v>0</v>
      </c>
      <c r="IB49" s="65"/>
      <c r="IC49" s="65"/>
      <c r="ID49" s="65"/>
      <c r="IE49" s="65"/>
      <c r="IF49" s="80" t="s">
        <v>115</v>
      </c>
      <c r="IG49" s="79">
        <f>SUM(IG50:IG55)</f>
        <v>0</v>
      </c>
      <c r="IH49" s="79">
        <f>SUM(IH50:IH55)</f>
        <v>0</v>
      </c>
      <c r="II49" s="65"/>
      <c r="IJ49" s="65"/>
      <c r="IK49" s="65"/>
      <c r="IL49" s="65"/>
      <c r="IM49" s="80" t="s">
        <v>115</v>
      </c>
      <c r="IN49" s="79">
        <f>SUM(IN50:IN55)</f>
        <v>0</v>
      </c>
      <c r="IO49" s="79">
        <f>SUM(IO50:IO55)</f>
        <v>0</v>
      </c>
      <c r="IP49" s="65"/>
      <c r="IQ49" s="65"/>
      <c r="IR49" s="65"/>
      <c r="IS49" s="65"/>
      <c r="IT49" s="80" t="s">
        <v>115</v>
      </c>
      <c r="IU49" s="79">
        <f>SUM(IU50:IU55)</f>
        <v>0</v>
      </c>
      <c r="IV49" s="79">
        <f>SUM(IV50:IV55)</f>
        <v>0</v>
      </c>
      <c r="IW49" s="65"/>
      <c r="IX49" s="65"/>
      <c r="IY49" s="65"/>
      <c r="IZ49" s="65"/>
      <c r="JA49" s="80" t="s">
        <v>115</v>
      </c>
      <c r="JB49" s="79">
        <f>SUM(JB50:JB55)</f>
        <v>0</v>
      </c>
      <c r="JC49" s="79">
        <f>SUM(JC50:JC55)</f>
        <v>0</v>
      </c>
      <c r="JD49" s="65"/>
      <c r="JE49" s="65"/>
      <c r="JF49" s="65"/>
      <c r="JG49" s="65"/>
      <c r="JH49" s="80" t="s">
        <v>115</v>
      </c>
      <c r="JI49" s="79">
        <f>SUM(JI50:JI55)</f>
        <v>0</v>
      </c>
      <c r="JJ49" s="79">
        <f>SUM(JJ50:JJ55)</f>
        <v>0</v>
      </c>
      <c r="JK49" s="146"/>
      <c r="JL49" s="423"/>
    </row>
    <row r="50" spans="1:272" ht="30">
      <c r="A50" s="8" t="s">
        <v>33</v>
      </c>
      <c r="B50" s="8" t="s">
        <v>18</v>
      </c>
      <c r="C50" s="8">
        <v>1</v>
      </c>
      <c r="D50" s="199">
        <v>364</v>
      </c>
      <c r="E50" s="118" t="s">
        <v>187</v>
      </c>
      <c r="F50" s="118" t="s">
        <v>108</v>
      </c>
      <c r="G50" s="196" t="s">
        <v>400</v>
      </c>
      <c r="H50" s="307" t="s">
        <v>188</v>
      </c>
      <c r="I50" s="354"/>
      <c r="J50" s="5"/>
      <c r="K50" s="5"/>
      <c r="L50" s="5"/>
      <c r="M50" s="5"/>
      <c r="N50" s="5"/>
      <c r="O50" s="5"/>
      <c r="P50" s="51" t="s">
        <v>390</v>
      </c>
      <c r="Q50" s="51">
        <v>5</v>
      </c>
      <c r="R50" s="51">
        <v>8.5</v>
      </c>
      <c r="S50" s="53">
        <f t="shared" ref="S50:S52" si="55">R50-Q50</f>
        <v>3.5</v>
      </c>
      <c r="T50" s="52">
        <v>100</v>
      </c>
      <c r="U50" s="52">
        <f t="shared" ref="U50:U52" si="56">S50*T50/100</f>
        <v>3.5</v>
      </c>
      <c r="V50" s="139">
        <f>U50*AUXILIAR!$B$50</f>
        <v>10500000</v>
      </c>
      <c r="W50" s="51" t="s">
        <v>393</v>
      </c>
      <c r="X50" s="51">
        <v>113.9</v>
      </c>
      <c r="Y50" s="51">
        <v>114.6</v>
      </c>
      <c r="Z50" s="53">
        <f t="shared" ref="Z50:Z51" si="57">Y50-X50</f>
        <v>0.69999999999998863</v>
      </c>
      <c r="AA50" s="52">
        <v>100</v>
      </c>
      <c r="AB50" s="52">
        <f t="shared" ref="AB50:AB51" si="58">Z50*AA50/100</f>
        <v>0.69999999999998863</v>
      </c>
      <c r="AC50" s="139">
        <f>AB50*AUXILIAR!$B$50</f>
        <v>2099999.999999966</v>
      </c>
      <c r="AD50" s="5"/>
      <c r="AE50" s="5"/>
      <c r="AF50" s="5"/>
      <c r="AG50" s="5"/>
      <c r="AH50" s="5"/>
      <c r="AI50" s="5"/>
      <c r="AJ50" s="5"/>
      <c r="AK50" s="5"/>
      <c r="AL50" s="5"/>
      <c r="AM50" s="5"/>
      <c r="AN50" s="5"/>
      <c r="AO50" s="5"/>
      <c r="AP50" s="5"/>
      <c r="AQ50" s="5"/>
      <c r="AR50" s="5"/>
      <c r="AS50" s="5"/>
      <c r="AT50" s="5"/>
      <c r="AU50" s="5"/>
      <c r="AV50" s="5"/>
      <c r="AW50" s="5"/>
      <c r="AX50" s="5"/>
      <c r="AY50" s="5"/>
      <c r="AZ50" s="341"/>
      <c r="BA50" s="354"/>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128"/>
      <c r="CR50" s="333"/>
      <c r="CS50" s="354"/>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341"/>
      <c r="EK50" s="354"/>
      <c r="EL50" s="5"/>
      <c r="EM50" s="5"/>
      <c r="EN50" s="5"/>
      <c r="EO50" s="5"/>
      <c r="EP50" s="5"/>
      <c r="EQ50" s="5"/>
      <c r="ER50" s="5"/>
      <c r="ES50" s="5"/>
      <c r="ET50" s="5"/>
      <c r="EU50" s="5"/>
      <c r="EV50" s="5"/>
      <c r="EW50" s="5"/>
      <c r="EX50" s="5"/>
      <c r="EY50" s="5"/>
      <c r="EZ50" s="5"/>
      <c r="FA50" s="5"/>
      <c r="FB50" s="5"/>
      <c r="FC50" s="5"/>
      <c r="FD50" s="5"/>
      <c r="FE50" s="5"/>
      <c r="FF50" s="5"/>
      <c r="FG50" s="5"/>
      <c r="FH50" s="5"/>
      <c r="FI50" s="5"/>
      <c r="FJ50" s="5"/>
      <c r="FK50" s="5"/>
      <c r="FL50" s="5"/>
      <c r="FM50" s="5"/>
      <c r="FN50" s="5"/>
      <c r="FO50" s="5"/>
      <c r="FP50" s="5"/>
      <c r="FQ50" s="5"/>
      <c r="FR50" s="5"/>
      <c r="FS50" s="5"/>
      <c r="FT50" s="5"/>
      <c r="FU50" s="5"/>
      <c r="FV50" s="5"/>
      <c r="FW50" s="5"/>
      <c r="FX50" s="5"/>
      <c r="FY50" s="5"/>
      <c r="FZ50" s="5"/>
      <c r="GA50" s="5"/>
      <c r="GB50" s="341"/>
      <c r="GC50" s="355" t="s">
        <v>387</v>
      </c>
      <c r="GD50" s="51">
        <v>115.2</v>
      </c>
      <c r="GE50" s="51">
        <v>159.9</v>
      </c>
      <c r="GF50" s="51">
        <f>GE50-GD50</f>
        <v>44.7</v>
      </c>
      <c r="GG50" s="51">
        <v>3</v>
      </c>
      <c r="GH50" s="182">
        <f t="shared" ref="GH50" si="59">GF50*GG50/100</f>
        <v>1.3410000000000002</v>
      </c>
      <c r="GI50" s="139">
        <f>GH50*AUXILIAR!$B$67</f>
        <v>2682000.0000000005</v>
      </c>
      <c r="GJ50" s="5"/>
      <c r="GK50" s="5"/>
      <c r="GL50" s="5"/>
      <c r="GM50" s="5"/>
      <c r="GN50" s="5"/>
      <c r="GO50" s="5"/>
      <c r="GP50" s="5"/>
      <c r="GQ50" s="5"/>
      <c r="GR50" s="5"/>
      <c r="GS50" s="5"/>
      <c r="GT50" s="5"/>
      <c r="GU50" s="5"/>
      <c r="GV50" s="5"/>
      <c r="GW50" s="5"/>
      <c r="GX50" s="5"/>
      <c r="GY50" s="5"/>
      <c r="GZ50" s="5"/>
      <c r="HA50" s="5"/>
      <c r="HB50" s="5"/>
      <c r="HC50" s="5"/>
      <c r="HD50" s="5"/>
      <c r="HE50" s="51" t="s">
        <v>387</v>
      </c>
      <c r="HF50" s="51">
        <v>64.7</v>
      </c>
      <c r="HG50" s="51">
        <v>113.2</v>
      </c>
      <c r="HH50" s="51">
        <f>HG50-HF50</f>
        <v>48.5</v>
      </c>
      <c r="HI50" s="51">
        <v>23</v>
      </c>
      <c r="HJ50" s="182">
        <f t="shared" ref="HJ50" si="60">HH50*HI50/100</f>
        <v>11.154999999999999</v>
      </c>
      <c r="HK50" s="139">
        <f>HJ50*AUXILIAR!$B$67</f>
        <v>22310000</v>
      </c>
      <c r="HL50" s="51" t="s">
        <v>387</v>
      </c>
      <c r="HM50" s="51">
        <v>0</v>
      </c>
      <c r="HN50" s="51">
        <v>4.9000000000000004</v>
      </c>
      <c r="HO50" s="51">
        <f t="shared" ref="HO50:HO55" si="61">HN50-HM50</f>
        <v>4.9000000000000004</v>
      </c>
      <c r="HP50" s="51">
        <v>68</v>
      </c>
      <c r="HQ50" s="182">
        <f t="shared" ref="HQ50" si="62">HO50*HP50/100</f>
        <v>3.3320000000000003</v>
      </c>
      <c r="HR50" s="139">
        <f>HQ50*AUXILIAR!$B$67</f>
        <v>6664000.0000000009</v>
      </c>
      <c r="HS50" s="5"/>
      <c r="HT50" s="341"/>
      <c r="HU50" s="354"/>
      <c r="HV50" s="5"/>
      <c r="HW50" s="5"/>
      <c r="HX50" s="5"/>
      <c r="HY50" s="5"/>
      <c r="HZ50" s="5"/>
      <c r="IA50" s="5"/>
      <c r="IB50" s="5"/>
      <c r="IC50" s="5"/>
      <c r="ID50" s="5"/>
      <c r="IE50" s="5"/>
      <c r="IF50" s="5"/>
      <c r="IG50" s="5"/>
      <c r="IH50" s="5"/>
      <c r="II50" s="5"/>
      <c r="IJ50" s="5"/>
      <c r="IK50" s="5"/>
      <c r="IL50" s="5"/>
      <c r="IM50" s="5"/>
      <c r="IN50" s="5"/>
      <c r="IO50" s="5"/>
      <c r="IP50" s="5"/>
      <c r="IQ50" s="5"/>
      <c r="IR50" s="5"/>
      <c r="IS50" s="5"/>
      <c r="IT50" s="5"/>
      <c r="IU50" s="5"/>
      <c r="IV50" s="5"/>
      <c r="IW50" s="5"/>
      <c r="IX50" s="5"/>
      <c r="IY50" s="5"/>
      <c r="IZ50" s="5"/>
      <c r="JA50" s="5"/>
      <c r="JB50" s="5"/>
      <c r="JC50" s="5"/>
      <c r="JD50" s="5"/>
      <c r="JE50" s="5"/>
      <c r="JF50" s="5"/>
      <c r="JG50" s="5"/>
      <c r="JH50" s="5"/>
      <c r="JI50" s="5"/>
      <c r="JJ50" s="5"/>
      <c r="JK50" s="145"/>
      <c r="JL50" s="397"/>
    </row>
    <row r="51" spans="1:272" ht="30">
      <c r="A51" s="8" t="s">
        <v>33</v>
      </c>
      <c r="B51" s="8" t="s">
        <v>18</v>
      </c>
      <c r="C51" s="8">
        <v>1</v>
      </c>
      <c r="D51" s="199">
        <v>364</v>
      </c>
      <c r="E51" s="118" t="s">
        <v>187</v>
      </c>
      <c r="F51" s="118" t="s">
        <v>108</v>
      </c>
      <c r="G51" s="196" t="s">
        <v>400</v>
      </c>
      <c r="H51" s="307" t="s">
        <v>188</v>
      </c>
      <c r="I51" s="354"/>
      <c r="J51" s="5"/>
      <c r="K51" s="5"/>
      <c r="L51" s="5"/>
      <c r="M51" s="5"/>
      <c r="N51" s="5"/>
      <c r="O51" s="5"/>
      <c r="P51" s="51" t="s">
        <v>391</v>
      </c>
      <c r="Q51" s="51">
        <v>57</v>
      </c>
      <c r="R51" s="51">
        <v>58</v>
      </c>
      <c r="S51" s="53">
        <f t="shared" si="55"/>
        <v>1</v>
      </c>
      <c r="T51" s="52">
        <v>100</v>
      </c>
      <c r="U51" s="52">
        <f t="shared" si="56"/>
        <v>1</v>
      </c>
      <c r="V51" s="139">
        <f>U51*AUXILIAR!$B$50</f>
        <v>3000000</v>
      </c>
      <c r="W51" s="51" t="s">
        <v>394</v>
      </c>
      <c r="X51" s="51">
        <v>113.8</v>
      </c>
      <c r="Y51" s="51">
        <v>114.6</v>
      </c>
      <c r="Z51" s="53">
        <f t="shared" si="57"/>
        <v>0.79999999999999716</v>
      </c>
      <c r="AA51" s="52">
        <v>100</v>
      </c>
      <c r="AB51" s="52">
        <f t="shared" si="58"/>
        <v>0.79999999999999716</v>
      </c>
      <c r="AC51" s="139">
        <f>AB51*AUXILIAR!$B$50</f>
        <v>2399999.9999999916</v>
      </c>
      <c r="AD51" s="5"/>
      <c r="AE51" s="5"/>
      <c r="AF51" s="5"/>
      <c r="AG51" s="5"/>
      <c r="AH51" s="5"/>
      <c r="AI51" s="5"/>
      <c r="AJ51" s="5"/>
      <c r="AK51" s="5"/>
      <c r="AL51" s="5"/>
      <c r="AM51" s="5"/>
      <c r="AN51" s="5"/>
      <c r="AO51" s="5"/>
      <c r="AP51" s="5"/>
      <c r="AQ51" s="5"/>
      <c r="AR51" s="5"/>
      <c r="AS51" s="5"/>
      <c r="AT51" s="5"/>
      <c r="AU51" s="5"/>
      <c r="AV51" s="5"/>
      <c r="AW51" s="5"/>
      <c r="AX51" s="5"/>
      <c r="AY51" s="5"/>
      <c r="AZ51" s="341"/>
      <c r="BA51" s="354"/>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128"/>
      <c r="CR51" s="333"/>
      <c r="CS51" s="354"/>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5"/>
      <c r="EC51" s="5"/>
      <c r="ED51" s="5"/>
      <c r="EE51" s="5"/>
      <c r="EF51" s="5"/>
      <c r="EG51" s="5"/>
      <c r="EH51" s="5"/>
      <c r="EI51" s="5"/>
      <c r="EJ51" s="341"/>
      <c r="EK51" s="354"/>
      <c r="EL51" s="5"/>
      <c r="EM51" s="5"/>
      <c r="EN51" s="5"/>
      <c r="EO51" s="5"/>
      <c r="EP51" s="5"/>
      <c r="EQ51" s="5"/>
      <c r="ER51" s="5"/>
      <c r="ES51" s="5"/>
      <c r="ET51" s="5"/>
      <c r="EU51" s="5"/>
      <c r="EV51" s="5"/>
      <c r="EW51" s="5"/>
      <c r="EX51" s="5"/>
      <c r="EY51" s="5"/>
      <c r="EZ51" s="5"/>
      <c r="FA51" s="5"/>
      <c r="FB51" s="5"/>
      <c r="FC51" s="5"/>
      <c r="FD51" s="5"/>
      <c r="FE51" s="5"/>
      <c r="FF51" s="5"/>
      <c r="FG51" s="5"/>
      <c r="FH51" s="5"/>
      <c r="FI51" s="5"/>
      <c r="FJ51" s="5"/>
      <c r="FK51" s="5"/>
      <c r="FL51" s="5"/>
      <c r="FM51" s="5"/>
      <c r="FN51" s="5"/>
      <c r="FO51" s="5"/>
      <c r="FP51" s="5"/>
      <c r="FQ51" s="5"/>
      <c r="FR51" s="5"/>
      <c r="FS51" s="5"/>
      <c r="FT51" s="5"/>
      <c r="FU51" s="5"/>
      <c r="FV51" s="5"/>
      <c r="FW51" s="5"/>
      <c r="FX51" s="5"/>
      <c r="FY51" s="5"/>
      <c r="FZ51" s="5"/>
      <c r="GA51" s="5"/>
      <c r="GB51" s="341"/>
      <c r="GC51" s="355" t="s">
        <v>387</v>
      </c>
      <c r="GD51" s="51">
        <v>162.4</v>
      </c>
      <c r="GE51" s="51">
        <v>192.7</v>
      </c>
      <c r="GF51" s="51">
        <f>GE51-GD51</f>
        <v>30.299999999999983</v>
      </c>
      <c r="GG51" s="51">
        <v>8</v>
      </c>
      <c r="GH51" s="182">
        <f t="shared" ref="GH51" si="63">GF51*GG51/100</f>
        <v>2.4239999999999986</v>
      </c>
      <c r="GI51" s="139">
        <f>GH51*AUXILIAR!$B$67</f>
        <v>4847999.9999999972</v>
      </c>
      <c r="GJ51" s="5"/>
      <c r="GK51" s="5"/>
      <c r="GL51" s="5"/>
      <c r="GM51" s="5"/>
      <c r="GN51" s="5"/>
      <c r="GO51" s="5"/>
      <c r="GP51" s="5"/>
      <c r="GQ51" s="5"/>
      <c r="GR51" s="5"/>
      <c r="GS51" s="5"/>
      <c r="GT51" s="5"/>
      <c r="GU51" s="5"/>
      <c r="GV51" s="5"/>
      <c r="GW51" s="5"/>
      <c r="GX51" s="5"/>
      <c r="GY51" s="5"/>
      <c r="GZ51" s="5"/>
      <c r="HA51" s="5"/>
      <c r="HB51" s="5"/>
      <c r="HC51" s="5"/>
      <c r="HD51" s="5"/>
      <c r="HE51" s="5"/>
      <c r="HF51" s="5"/>
      <c r="HG51" s="5"/>
      <c r="HH51" s="5"/>
      <c r="HI51" s="5"/>
      <c r="HJ51" s="5"/>
      <c r="HK51" s="5"/>
      <c r="HL51" s="51" t="s">
        <v>387</v>
      </c>
      <c r="HM51" s="51">
        <v>4.9000000000000004</v>
      </c>
      <c r="HN51" s="51">
        <v>9.3000000000000007</v>
      </c>
      <c r="HO51" s="51">
        <f t="shared" si="61"/>
        <v>4.4000000000000004</v>
      </c>
      <c r="HP51" s="51">
        <v>63</v>
      </c>
      <c r="HQ51" s="182">
        <f t="shared" ref="HQ51" si="64">HO51*HP51/100</f>
        <v>2.7720000000000002</v>
      </c>
      <c r="HR51" s="139">
        <f>HQ51*AUXILIAR!$B$67</f>
        <v>5544000.0000000009</v>
      </c>
      <c r="HS51" s="5"/>
      <c r="HT51" s="341"/>
      <c r="HU51" s="354"/>
      <c r="HV51" s="5"/>
      <c r="HW51" s="5"/>
      <c r="HX51" s="5"/>
      <c r="HY51" s="5"/>
      <c r="HZ51" s="5"/>
      <c r="IA51" s="5"/>
      <c r="IB51" s="5"/>
      <c r="IC51" s="5"/>
      <c r="ID51" s="5"/>
      <c r="IE51" s="5"/>
      <c r="IF51" s="5"/>
      <c r="IG51" s="5"/>
      <c r="IH51" s="5"/>
      <c r="II51" s="5"/>
      <c r="IJ51" s="5"/>
      <c r="IK51" s="5"/>
      <c r="IL51" s="5"/>
      <c r="IM51" s="5"/>
      <c r="IN51" s="5"/>
      <c r="IO51" s="5"/>
      <c r="IP51" s="5"/>
      <c r="IQ51" s="5"/>
      <c r="IR51" s="5"/>
      <c r="IS51" s="5"/>
      <c r="IT51" s="5"/>
      <c r="IU51" s="5"/>
      <c r="IV51" s="5"/>
      <c r="IW51" s="5"/>
      <c r="IX51" s="5"/>
      <c r="IY51" s="5"/>
      <c r="IZ51" s="5"/>
      <c r="JA51" s="5"/>
      <c r="JB51" s="5"/>
      <c r="JC51" s="5"/>
      <c r="JD51" s="5"/>
      <c r="JE51" s="5"/>
      <c r="JF51" s="5"/>
      <c r="JG51" s="5"/>
      <c r="JH51" s="5"/>
      <c r="JI51" s="5"/>
      <c r="JJ51" s="5"/>
      <c r="JK51" s="145"/>
      <c r="JL51" s="397"/>
    </row>
    <row r="52" spans="1:272" ht="30">
      <c r="A52" s="8" t="s">
        <v>33</v>
      </c>
      <c r="B52" s="8" t="s">
        <v>18</v>
      </c>
      <c r="C52" s="8">
        <v>1</v>
      </c>
      <c r="D52" s="199">
        <v>364</v>
      </c>
      <c r="E52" s="118" t="s">
        <v>187</v>
      </c>
      <c r="F52" s="118" t="s">
        <v>108</v>
      </c>
      <c r="G52" s="196" t="s">
        <v>400</v>
      </c>
      <c r="H52" s="307" t="s">
        <v>188</v>
      </c>
      <c r="I52" s="354"/>
      <c r="J52" s="5"/>
      <c r="K52" s="5"/>
      <c r="L52" s="5"/>
      <c r="M52" s="5"/>
      <c r="N52" s="5"/>
      <c r="O52" s="5"/>
      <c r="P52" s="51" t="s">
        <v>392</v>
      </c>
      <c r="Q52" s="51">
        <v>57</v>
      </c>
      <c r="R52" s="51">
        <v>58</v>
      </c>
      <c r="S52" s="53">
        <f t="shared" si="55"/>
        <v>1</v>
      </c>
      <c r="T52" s="52">
        <v>100</v>
      </c>
      <c r="U52" s="52">
        <f t="shared" si="56"/>
        <v>1</v>
      </c>
      <c r="V52" s="139">
        <f>U52*AUXILIAR!$B$50</f>
        <v>3000000</v>
      </c>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341"/>
      <c r="BA52" s="354"/>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128"/>
      <c r="CR52" s="333"/>
      <c r="CS52" s="354"/>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5"/>
      <c r="EC52" s="5"/>
      <c r="ED52" s="5"/>
      <c r="EE52" s="5"/>
      <c r="EF52" s="5"/>
      <c r="EG52" s="5"/>
      <c r="EH52" s="5"/>
      <c r="EI52" s="5"/>
      <c r="EJ52" s="341"/>
      <c r="EK52" s="354"/>
      <c r="EL52" s="5"/>
      <c r="EM52" s="5"/>
      <c r="EN52" s="5"/>
      <c r="EO52" s="5"/>
      <c r="EP52" s="5"/>
      <c r="EQ52" s="5"/>
      <c r="ER52" s="5"/>
      <c r="ES52" s="5"/>
      <c r="ET52" s="5"/>
      <c r="EU52" s="5"/>
      <c r="EV52" s="5"/>
      <c r="EW52" s="5"/>
      <c r="EX52" s="5"/>
      <c r="EY52" s="5"/>
      <c r="EZ52" s="5"/>
      <c r="FA52" s="5"/>
      <c r="FB52" s="5"/>
      <c r="FC52" s="5"/>
      <c r="FD52" s="5"/>
      <c r="FE52" s="5"/>
      <c r="FF52" s="5"/>
      <c r="FG52" s="5"/>
      <c r="FH52" s="5"/>
      <c r="FI52" s="5"/>
      <c r="FJ52" s="5"/>
      <c r="FK52" s="5"/>
      <c r="FL52" s="5"/>
      <c r="FM52" s="5"/>
      <c r="FN52" s="5"/>
      <c r="FO52" s="5"/>
      <c r="FP52" s="5"/>
      <c r="FQ52" s="5"/>
      <c r="FR52" s="5"/>
      <c r="FS52" s="5"/>
      <c r="FT52" s="5"/>
      <c r="FU52" s="5"/>
      <c r="FV52" s="5"/>
      <c r="FW52" s="5"/>
      <c r="FX52" s="5"/>
      <c r="FY52" s="5"/>
      <c r="FZ52" s="5"/>
      <c r="GA52" s="5"/>
      <c r="GB52" s="341"/>
      <c r="GC52" s="354"/>
      <c r="GD52" s="5"/>
      <c r="GE52" s="5"/>
      <c r="GF52" s="5"/>
      <c r="GG52" s="5"/>
      <c r="GH52" s="5"/>
      <c r="GI52" s="5"/>
      <c r="GJ52" s="5"/>
      <c r="GK52" s="5"/>
      <c r="GL52" s="5"/>
      <c r="GM52" s="5"/>
      <c r="GN52" s="5"/>
      <c r="GO52" s="5"/>
      <c r="GP52" s="5"/>
      <c r="GQ52" s="5"/>
      <c r="GR52" s="5"/>
      <c r="GS52" s="5"/>
      <c r="GT52" s="5"/>
      <c r="GU52" s="5"/>
      <c r="GV52" s="5"/>
      <c r="GW52" s="5"/>
      <c r="GX52" s="5"/>
      <c r="GY52" s="5"/>
      <c r="GZ52" s="5"/>
      <c r="HA52" s="5"/>
      <c r="HB52" s="5"/>
      <c r="HC52" s="5"/>
      <c r="HD52" s="5"/>
      <c r="HE52" s="5"/>
      <c r="HF52" s="5"/>
      <c r="HG52" s="5"/>
      <c r="HH52" s="5"/>
      <c r="HI52" s="5"/>
      <c r="HJ52" s="5"/>
      <c r="HK52" s="5"/>
      <c r="HL52" s="51" t="s">
        <v>387</v>
      </c>
      <c r="HM52" s="51">
        <v>9.3000000000000007</v>
      </c>
      <c r="HN52" s="51">
        <v>16</v>
      </c>
      <c r="HO52" s="51">
        <f t="shared" si="61"/>
        <v>6.6999999999999993</v>
      </c>
      <c r="HP52" s="51">
        <v>17</v>
      </c>
      <c r="HQ52" s="182">
        <f t="shared" ref="HQ52" si="65">HO52*HP52/100</f>
        <v>1.139</v>
      </c>
      <c r="HR52" s="139">
        <f>HQ52*AUXILIAR!$B$67</f>
        <v>2278000</v>
      </c>
      <c r="HS52" s="5"/>
      <c r="HT52" s="341"/>
      <c r="HU52" s="354"/>
      <c r="HV52" s="5"/>
      <c r="HW52" s="5"/>
      <c r="HX52" s="5"/>
      <c r="HY52" s="5"/>
      <c r="HZ52" s="5"/>
      <c r="IA52" s="5"/>
      <c r="IB52" s="5"/>
      <c r="IC52" s="5"/>
      <c r="ID52" s="5"/>
      <c r="IE52" s="5"/>
      <c r="IF52" s="5"/>
      <c r="IG52" s="5"/>
      <c r="IH52" s="5"/>
      <c r="II52" s="5"/>
      <c r="IJ52" s="5"/>
      <c r="IK52" s="5"/>
      <c r="IL52" s="5"/>
      <c r="IM52" s="5"/>
      <c r="IN52" s="5"/>
      <c r="IO52" s="5"/>
      <c r="IP52" s="5"/>
      <c r="IQ52" s="5"/>
      <c r="IR52" s="5"/>
      <c r="IS52" s="5"/>
      <c r="IT52" s="5"/>
      <c r="IU52" s="5"/>
      <c r="IV52" s="5"/>
      <c r="IW52" s="5"/>
      <c r="IX52" s="5"/>
      <c r="IY52" s="5"/>
      <c r="IZ52" s="5"/>
      <c r="JA52" s="5"/>
      <c r="JB52" s="5"/>
      <c r="JC52" s="5"/>
      <c r="JD52" s="5"/>
      <c r="JE52" s="5"/>
      <c r="JF52" s="5"/>
      <c r="JG52" s="5"/>
      <c r="JH52" s="5"/>
      <c r="JI52" s="5"/>
      <c r="JJ52" s="5"/>
      <c r="JK52" s="145"/>
      <c r="JL52" s="397"/>
    </row>
    <row r="53" spans="1:272" ht="22.5">
      <c r="A53" s="8" t="s">
        <v>33</v>
      </c>
      <c r="B53" s="8" t="s">
        <v>18</v>
      </c>
      <c r="C53" s="8">
        <v>1</v>
      </c>
      <c r="D53" s="199">
        <v>364</v>
      </c>
      <c r="E53" s="118" t="s">
        <v>187</v>
      </c>
      <c r="F53" s="118" t="s">
        <v>108</v>
      </c>
      <c r="G53" s="196" t="s">
        <v>400</v>
      </c>
      <c r="H53" s="307" t="s">
        <v>188</v>
      </c>
      <c r="I53" s="354"/>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341"/>
      <c r="BA53" s="354"/>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128"/>
      <c r="CR53" s="333"/>
      <c r="CS53" s="354"/>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5"/>
      <c r="EC53" s="5"/>
      <c r="ED53" s="5"/>
      <c r="EE53" s="5"/>
      <c r="EF53" s="5"/>
      <c r="EG53" s="5"/>
      <c r="EH53" s="5"/>
      <c r="EI53" s="5"/>
      <c r="EJ53" s="341"/>
      <c r="EK53" s="354"/>
      <c r="EL53" s="5"/>
      <c r="EM53" s="5"/>
      <c r="EN53" s="5"/>
      <c r="EO53" s="5"/>
      <c r="EP53" s="5"/>
      <c r="EQ53" s="5"/>
      <c r="ER53" s="5"/>
      <c r="ES53" s="5"/>
      <c r="ET53" s="5"/>
      <c r="EU53" s="5"/>
      <c r="EV53" s="5"/>
      <c r="EW53" s="5"/>
      <c r="EX53" s="5"/>
      <c r="EY53" s="5"/>
      <c r="EZ53" s="5"/>
      <c r="FA53" s="5"/>
      <c r="FB53" s="5"/>
      <c r="FC53" s="5"/>
      <c r="FD53" s="5"/>
      <c r="FE53" s="5"/>
      <c r="FF53" s="5"/>
      <c r="FG53" s="5"/>
      <c r="FH53" s="5"/>
      <c r="FI53" s="5"/>
      <c r="FJ53" s="5"/>
      <c r="FK53" s="5"/>
      <c r="FL53" s="5"/>
      <c r="FM53" s="5"/>
      <c r="FN53" s="5"/>
      <c r="FO53" s="5"/>
      <c r="FP53" s="5"/>
      <c r="FQ53" s="5"/>
      <c r="FR53" s="5"/>
      <c r="FS53" s="5"/>
      <c r="FT53" s="5"/>
      <c r="FU53" s="5"/>
      <c r="FV53" s="5"/>
      <c r="FW53" s="5"/>
      <c r="FX53" s="5"/>
      <c r="FY53" s="5"/>
      <c r="FZ53" s="5"/>
      <c r="GA53" s="5"/>
      <c r="GB53" s="341"/>
      <c r="GC53" s="354"/>
      <c r="GD53" s="5"/>
      <c r="GE53" s="5"/>
      <c r="GF53" s="5"/>
      <c r="GG53" s="5"/>
      <c r="GH53" s="5"/>
      <c r="GI53" s="5"/>
      <c r="GJ53" s="5"/>
      <c r="GK53" s="5"/>
      <c r="GL53" s="5"/>
      <c r="GM53" s="5"/>
      <c r="GN53" s="5"/>
      <c r="GO53" s="5"/>
      <c r="GP53" s="5"/>
      <c r="GQ53" s="5"/>
      <c r="GR53" s="5"/>
      <c r="GS53" s="5"/>
      <c r="GT53" s="5"/>
      <c r="GU53" s="5"/>
      <c r="GV53" s="5"/>
      <c r="GW53" s="5"/>
      <c r="GX53" s="5"/>
      <c r="GY53" s="5"/>
      <c r="GZ53" s="5"/>
      <c r="HA53" s="5"/>
      <c r="HB53" s="5"/>
      <c r="HC53" s="5"/>
      <c r="HD53" s="5"/>
      <c r="HE53" s="5"/>
      <c r="HF53" s="5"/>
      <c r="HG53" s="5"/>
      <c r="HH53" s="5"/>
      <c r="HI53" s="5"/>
      <c r="HJ53" s="5"/>
      <c r="HK53" s="5"/>
      <c r="HL53" s="51" t="s">
        <v>387</v>
      </c>
      <c r="HM53" s="51">
        <v>16</v>
      </c>
      <c r="HN53" s="51">
        <v>64.7</v>
      </c>
      <c r="HO53" s="51">
        <f t="shared" si="61"/>
        <v>48.7</v>
      </c>
      <c r="HP53" s="51">
        <v>43</v>
      </c>
      <c r="HQ53" s="182">
        <f t="shared" ref="HQ53" si="66">HO53*HP53/100</f>
        <v>20.940999999999999</v>
      </c>
      <c r="HR53" s="139">
        <f>HQ53*AUXILIAR!$B$67</f>
        <v>41882000</v>
      </c>
      <c r="HS53" s="5"/>
      <c r="HT53" s="341"/>
      <c r="HU53" s="354"/>
      <c r="HV53" s="5"/>
      <c r="HW53" s="5"/>
      <c r="HX53" s="5"/>
      <c r="HY53" s="5"/>
      <c r="HZ53" s="5"/>
      <c r="IA53" s="5"/>
      <c r="IB53" s="5"/>
      <c r="IC53" s="5"/>
      <c r="ID53" s="5"/>
      <c r="IE53" s="5"/>
      <c r="IF53" s="5"/>
      <c r="IG53" s="5"/>
      <c r="IH53" s="5"/>
      <c r="II53" s="5"/>
      <c r="IJ53" s="5"/>
      <c r="IK53" s="5"/>
      <c r="IL53" s="5"/>
      <c r="IM53" s="5"/>
      <c r="IN53" s="5"/>
      <c r="IO53" s="5"/>
      <c r="IP53" s="5"/>
      <c r="IQ53" s="5"/>
      <c r="IR53" s="5"/>
      <c r="IS53" s="5"/>
      <c r="IT53" s="5"/>
      <c r="IU53" s="5"/>
      <c r="IV53" s="5"/>
      <c r="IW53" s="5"/>
      <c r="IX53" s="5"/>
      <c r="IY53" s="5"/>
      <c r="IZ53" s="5"/>
      <c r="JA53" s="5"/>
      <c r="JB53" s="5"/>
      <c r="JC53" s="5"/>
      <c r="JD53" s="5"/>
      <c r="JE53" s="5"/>
      <c r="JF53" s="5"/>
      <c r="JG53" s="5"/>
      <c r="JH53" s="5"/>
      <c r="JI53" s="5"/>
      <c r="JJ53" s="5"/>
      <c r="JK53" s="145"/>
      <c r="JL53" s="397"/>
    </row>
    <row r="54" spans="1:272" ht="22.5">
      <c r="A54" s="8" t="s">
        <v>33</v>
      </c>
      <c r="B54" s="8" t="s">
        <v>18</v>
      </c>
      <c r="C54" s="8">
        <v>1</v>
      </c>
      <c r="D54" s="199">
        <v>364</v>
      </c>
      <c r="E54" s="118" t="s">
        <v>187</v>
      </c>
      <c r="F54" s="118" t="s">
        <v>108</v>
      </c>
      <c r="G54" s="196" t="s">
        <v>400</v>
      </c>
      <c r="H54" s="307" t="s">
        <v>188</v>
      </c>
      <c r="I54" s="354"/>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341"/>
      <c r="BA54" s="354"/>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128"/>
      <c r="CR54" s="333"/>
      <c r="CS54" s="354"/>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341"/>
      <c r="EK54" s="354"/>
      <c r="EL54" s="5"/>
      <c r="EM54" s="5"/>
      <c r="EN54" s="5"/>
      <c r="EO54" s="5"/>
      <c r="EP54" s="5"/>
      <c r="EQ54" s="5"/>
      <c r="ER54" s="5"/>
      <c r="ES54" s="5"/>
      <c r="ET54" s="5"/>
      <c r="EU54" s="5"/>
      <c r="EV54" s="5"/>
      <c r="EW54" s="5"/>
      <c r="EX54" s="5"/>
      <c r="EY54" s="5"/>
      <c r="EZ54" s="5"/>
      <c r="FA54" s="5"/>
      <c r="FB54" s="5"/>
      <c r="FC54" s="5"/>
      <c r="FD54" s="5"/>
      <c r="FE54" s="5"/>
      <c r="FF54" s="5"/>
      <c r="FG54" s="5"/>
      <c r="FH54" s="5"/>
      <c r="FI54" s="5"/>
      <c r="FJ54" s="5"/>
      <c r="FK54" s="5"/>
      <c r="FL54" s="5"/>
      <c r="FM54" s="5"/>
      <c r="FN54" s="5"/>
      <c r="FO54" s="5"/>
      <c r="FP54" s="5"/>
      <c r="FQ54" s="5"/>
      <c r="FR54" s="5"/>
      <c r="FS54" s="5"/>
      <c r="FT54" s="5"/>
      <c r="FU54" s="5"/>
      <c r="FV54" s="5"/>
      <c r="FW54" s="5"/>
      <c r="FX54" s="5"/>
      <c r="FY54" s="5"/>
      <c r="FZ54" s="5"/>
      <c r="GA54" s="5"/>
      <c r="GB54" s="341"/>
      <c r="GC54" s="354"/>
      <c r="GD54" s="5"/>
      <c r="GE54" s="5"/>
      <c r="GF54" s="5"/>
      <c r="GG54" s="5"/>
      <c r="GH54" s="5"/>
      <c r="GI54" s="5"/>
      <c r="GJ54" s="5"/>
      <c r="GK54" s="5"/>
      <c r="GL54" s="5"/>
      <c r="GM54" s="5"/>
      <c r="GN54" s="5"/>
      <c r="GO54" s="5"/>
      <c r="GP54" s="5"/>
      <c r="GQ54" s="5"/>
      <c r="GR54" s="5"/>
      <c r="GS54" s="5"/>
      <c r="GT54" s="5"/>
      <c r="GU54" s="5"/>
      <c r="GV54" s="5"/>
      <c r="GW54" s="5"/>
      <c r="GX54" s="5"/>
      <c r="GY54" s="5"/>
      <c r="GZ54" s="5"/>
      <c r="HA54" s="5"/>
      <c r="HB54" s="5"/>
      <c r="HC54" s="5"/>
      <c r="HD54" s="5"/>
      <c r="HE54" s="5"/>
      <c r="HF54" s="5"/>
      <c r="HG54" s="5"/>
      <c r="HH54" s="5"/>
      <c r="HI54" s="5"/>
      <c r="HJ54" s="5"/>
      <c r="HK54" s="5"/>
      <c r="HL54" s="51" t="s">
        <v>387</v>
      </c>
      <c r="HM54" s="51">
        <v>64.7</v>
      </c>
      <c r="HN54" s="51">
        <v>113.2</v>
      </c>
      <c r="HO54" s="51">
        <f t="shared" si="61"/>
        <v>48.5</v>
      </c>
      <c r="HP54" s="51">
        <v>35</v>
      </c>
      <c r="HQ54" s="182">
        <f t="shared" ref="HQ54:HQ55" si="67">HO54*HP54/100</f>
        <v>16.975000000000001</v>
      </c>
      <c r="HR54" s="139">
        <f>HQ54*AUXILIAR!$B$67</f>
        <v>33950000</v>
      </c>
      <c r="HS54" s="5"/>
      <c r="HT54" s="341"/>
      <c r="HU54" s="354"/>
      <c r="HV54" s="5"/>
      <c r="HW54" s="5"/>
      <c r="HX54" s="5"/>
      <c r="HY54" s="5"/>
      <c r="HZ54" s="5"/>
      <c r="IA54" s="5"/>
      <c r="IB54" s="5"/>
      <c r="IC54" s="5"/>
      <c r="ID54" s="5"/>
      <c r="IE54" s="5"/>
      <c r="IF54" s="5"/>
      <c r="IG54" s="5"/>
      <c r="IH54" s="5"/>
      <c r="II54" s="5"/>
      <c r="IJ54" s="5"/>
      <c r="IK54" s="5"/>
      <c r="IL54" s="5"/>
      <c r="IM54" s="5"/>
      <c r="IN54" s="5"/>
      <c r="IO54" s="5"/>
      <c r="IP54" s="5"/>
      <c r="IQ54" s="5"/>
      <c r="IR54" s="5"/>
      <c r="IS54" s="5"/>
      <c r="IT54" s="5"/>
      <c r="IU54" s="5"/>
      <c r="IV54" s="5"/>
      <c r="IW54" s="5"/>
      <c r="IX54" s="5"/>
      <c r="IY54" s="5"/>
      <c r="IZ54" s="5"/>
      <c r="JA54" s="5"/>
      <c r="JB54" s="5"/>
      <c r="JC54" s="5"/>
      <c r="JD54" s="5"/>
      <c r="JE54" s="5"/>
      <c r="JF54" s="5"/>
      <c r="JG54" s="5"/>
      <c r="JH54" s="5"/>
      <c r="JI54" s="5"/>
      <c r="JJ54" s="5"/>
      <c r="JK54" s="145"/>
      <c r="JL54" s="397"/>
    </row>
    <row r="55" spans="1:272" ht="23.25" thickBot="1">
      <c r="A55" s="8" t="s">
        <v>33</v>
      </c>
      <c r="B55" s="8" t="s">
        <v>18</v>
      </c>
      <c r="C55" s="8">
        <v>1</v>
      </c>
      <c r="D55" s="199">
        <v>364</v>
      </c>
      <c r="E55" s="118" t="s">
        <v>187</v>
      </c>
      <c r="F55" s="118" t="s">
        <v>108</v>
      </c>
      <c r="G55" s="196" t="s">
        <v>400</v>
      </c>
      <c r="H55" s="307" t="s">
        <v>188</v>
      </c>
      <c r="I55" s="354"/>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341"/>
      <c r="BA55" s="354"/>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128"/>
      <c r="CR55" s="333"/>
      <c r="CS55" s="354"/>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c r="EF55" s="5"/>
      <c r="EG55" s="5"/>
      <c r="EH55" s="5"/>
      <c r="EI55" s="5"/>
      <c r="EJ55" s="341"/>
      <c r="EK55" s="354"/>
      <c r="EL55" s="5"/>
      <c r="EM55" s="5"/>
      <c r="EN55" s="5"/>
      <c r="EO55" s="5"/>
      <c r="EP55" s="5"/>
      <c r="EQ55" s="5"/>
      <c r="ER55" s="5"/>
      <c r="ES55" s="5"/>
      <c r="ET55" s="5"/>
      <c r="EU55" s="5"/>
      <c r="EV55" s="5"/>
      <c r="EW55" s="5"/>
      <c r="EX55" s="5"/>
      <c r="EY55" s="5"/>
      <c r="EZ55" s="5"/>
      <c r="FA55" s="5"/>
      <c r="FB55" s="5"/>
      <c r="FC55" s="5"/>
      <c r="FD55" s="5"/>
      <c r="FE55" s="5"/>
      <c r="FF55" s="5"/>
      <c r="FG55" s="5"/>
      <c r="FH55" s="5"/>
      <c r="FI55" s="5"/>
      <c r="FJ55" s="5"/>
      <c r="FK55" s="5"/>
      <c r="FL55" s="5"/>
      <c r="FM55" s="5"/>
      <c r="FN55" s="5"/>
      <c r="FO55" s="5"/>
      <c r="FP55" s="5"/>
      <c r="FQ55" s="5"/>
      <c r="FR55" s="5"/>
      <c r="FS55" s="5"/>
      <c r="FT55" s="5"/>
      <c r="FU55" s="5"/>
      <c r="FV55" s="5"/>
      <c r="FW55" s="5"/>
      <c r="FX55" s="5"/>
      <c r="FY55" s="5"/>
      <c r="FZ55" s="5"/>
      <c r="GA55" s="5"/>
      <c r="GB55" s="341"/>
      <c r="GC55" s="354"/>
      <c r="GD55" s="5"/>
      <c r="GE55" s="5"/>
      <c r="GF55" s="5"/>
      <c r="GG55" s="5"/>
      <c r="GH55" s="5"/>
      <c r="GI55" s="5"/>
      <c r="GJ55" s="5"/>
      <c r="GK55" s="5"/>
      <c r="GL55" s="5"/>
      <c r="GM55" s="5"/>
      <c r="GN55" s="5"/>
      <c r="GO55" s="5"/>
      <c r="GP55" s="5"/>
      <c r="GQ55" s="5"/>
      <c r="GR55" s="5"/>
      <c r="GS55" s="5"/>
      <c r="GT55" s="5"/>
      <c r="GU55" s="5"/>
      <c r="GV55" s="5"/>
      <c r="GW55" s="5"/>
      <c r="GX55" s="5"/>
      <c r="GY55" s="5"/>
      <c r="GZ55" s="5"/>
      <c r="HA55" s="5"/>
      <c r="HB55" s="5"/>
      <c r="HC55" s="5"/>
      <c r="HD55" s="5"/>
      <c r="HE55" s="5"/>
      <c r="HF55" s="5"/>
      <c r="HG55" s="5"/>
      <c r="HH55" s="5"/>
      <c r="HI55" s="5"/>
      <c r="HJ55" s="5"/>
      <c r="HK55" s="5"/>
      <c r="HL55" s="51" t="s">
        <v>387</v>
      </c>
      <c r="HM55" s="51">
        <v>162.4</v>
      </c>
      <c r="HN55" s="51">
        <v>192.7</v>
      </c>
      <c r="HO55" s="51">
        <f t="shared" si="61"/>
        <v>30.299999999999983</v>
      </c>
      <c r="HP55" s="51">
        <v>20</v>
      </c>
      <c r="HQ55" s="182">
        <f t="shared" si="67"/>
        <v>6.0599999999999969</v>
      </c>
      <c r="HR55" s="139">
        <f>HQ55*AUXILIAR!$B$67</f>
        <v>12119999.999999994</v>
      </c>
      <c r="HS55" s="5"/>
      <c r="HT55" s="341"/>
      <c r="HU55" s="354"/>
      <c r="HV55" s="5"/>
      <c r="HW55" s="5"/>
      <c r="HX55" s="5"/>
      <c r="HY55" s="5"/>
      <c r="HZ55" s="5"/>
      <c r="IA55" s="5"/>
      <c r="IB55" s="5"/>
      <c r="IC55" s="5"/>
      <c r="ID55" s="5"/>
      <c r="IE55" s="5"/>
      <c r="IF55" s="5"/>
      <c r="IG55" s="5"/>
      <c r="IH55" s="5"/>
      <c r="II55" s="5"/>
      <c r="IJ55" s="5"/>
      <c r="IK55" s="5"/>
      <c r="IL55" s="5"/>
      <c r="IM55" s="5"/>
      <c r="IN55" s="5"/>
      <c r="IO55" s="5"/>
      <c r="IP55" s="5"/>
      <c r="IQ55" s="5"/>
      <c r="IR55" s="5"/>
      <c r="IS55" s="5"/>
      <c r="IT55" s="5"/>
      <c r="IU55" s="5"/>
      <c r="IV55" s="5"/>
      <c r="IW55" s="5"/>
      <c r="IX55" s="5"/>
      <c r="IY55" s="5"/>
      <c r="IZ55" s="5"/>
      <c r="JA55" s="5"/>
      <c r="JB55" s="5"/>
      <c r="JC55" s="5"/>
      <c r="JD55" s="5"/>
      <c r="JE55" s="5"/>
      <c r="JF55" s="5"/>
      <c r="JG55" s="5"/>
      <c r="JH55" s="5"/>
      <c r="JI55" s="5"/>
      <c r="JJ55" s="5"/>
      <c r="JK55" s="145"/>
      <c r="JL55" s="397"/>
    </row>
    <row r="56" spans="1:272" ht="42" customHeight="1" thickTop="1" thickBot="1">
      <c r="A56" s="1" t="s">
        <v>33</v>
      </c>
      <c r="B56" s="1" t="s">
        <v>172</v>
      </c>
      <c r="C56" s="2" t="s">
        <v>22</v>
      </c>
      <c r="D56" s="1">
        <v>1</v>
      </c>
      <c r="E56" s="2" t="s">
        <v>186</v>
      </c>
      <c r="F56" s="38" t="s">
        <v>108</v>
      </c>
      <c r="G56" s="2" t="s">
        <v>34</v>
      </c>
      <c r="H56" s="303" t="s">
        <v>188</v>
      </c>
      <c r="I56" s="353"/>
      <c r="J56" s="2"/>
      <c r="K56" s="2"/>
      <c r="L56" s="2"/>
      <c r="M56" s="38" t="s">
        <v>116</v>
      </c>
      <c r="N56" s="81">
        <f>N57</f>
        <v>0</v>
      </c>
      <c r="O56" s="81">
        <f>O57</f>
        <v>0</v>
      </c>
      <c r="P56" s="2"/>
      <c r="Q56" s="2"/>
      <c r="R56" s="2"/>
      <c r="S56" s="2"/>
      <c r="T56" s="38" t="s">
        <v>116</v>
      </c>
      <c r="U56" s="81">
        <f>U57</f>
        <v>11.17999999999995</v>
      </c>
      <c r="V56" s="81">
        <f>V57</f>
        <v>33539999.999999851</v>
      </c>
      <c r="W56" s="2"/>
      <c r="X56" s="2"/>
      <c r="Y56" s="2"/>
      <c r="Z56" s="2"/>
      <c r="AA56" s="38" t="s">
        <v>116</v>
      </c>
      <c r="AB56" s="81">
        <f>AB57</f>
        <v>9.8199999999999932</v>
      </c>
      <c r="AC56" s="81">
        <f>AC57</f>
        <v>29459999.999999981</v>
      </c>
      <c r="AD56" s="2"/>
      <c r="AE56" s="2"/>
      <c r="AF56" s="2"/>
      <c r="AG56" s="2"/>
      <c r="AH56" s="38" t="s">
        <v>116</v>
      </c>
      <c r="AI56" s="81">
        <f>AI57</f>
        <v>10.020000000000039</v>
      </c>
      <c r="AJ56" s="81">
        <f>AJ57</f>
        <v>30060000.000000119</v>
      </c>
      <c r="AK56" s="2"/>
      <c r="AL56" s="2"/>
      <c r="AM56" s="2"/>
      <c r="AN56" s="2"/>
      <c r="AO56" s="38" t="s">
        <v>116</v>
      </c>
      <c r="AP56" s="81">
        <f>AP57</f>
        <v>9.3799999999999955</v>
      </c>
      <c r="AQ56" s="81">
        <f>AQ57</f>
        <v>28139999.999999985</v>
      </c>
      <c r="AR56" s="2"/>
      <c r="AS56" s="2"/>
      <c r="AT56" s="2"/>
      <c r="AU56" s="2"/>
      <c r="AV56" s="38" t="s">
        <v>116</v>
      </c>
      <c r="AW56" s="81">
        <f>AW57</f>
        <v>29.940000000000083</v>
      </c>
      <c r="AX56" s="91" t="s">
        <v>130</v>
      </c>
      <c r="AY56" s="92">
        <f>AW56+AP56+AI56+AB56+U56+N56</f>
        <v>70.34000000000006</v>
      </c>
      <c r="AZ56" s="92">
        <f>AZ57+AQ56+AJ56+AC56+V56+O56</f>
        <v>211020000.00000018</v>
      </c>
      <c r="BA56" s="353"/>
      <c r="BB56" s="2"/>
      <c r="BC56" s="2"/>
      <c r="BD56" s="2"/>
      <c r="BE56" s="38" t="s">
        <v>116</v>
      </c>
      <c r="BF56" s="81">
        <f>BF57</f>
        <v>0</v>
      </c>
      <c r="BG56" s="81">
        <f>BG57</f>
        <v>0</v>
      </c>
      <c r="BH56" s="2"/>
      <c r="BI56" s="2"/>
      <c r="BJ56" s="2"/>
      <c r="BK56" s="2"/>
      <c r="BL56" s="38" t="s">
        <v>116</v>
      </c>
      <c r="BM56" s="81">
        <f>BM57</f>
        <v>0</v>
      </c>
      <c r="BN56" s="81">
        <f>BN57</f>
        <v>0</v>
      </c>
      <c r="BO56" s="2"/>
      <c r="BP56" s="2"/>
      <c r="BQ56" s="2"/>
      <c r="BR56" s="2"/>
      <c r="BS56" s="38" t="s">
        <v>116</v>
      </c>
      <c r="BT56" s="81">
        <f>BT57</f>
        <v>0</v>
      </c>
      <c r="BU56" s="81">
        <f>BU57</f>
        <v>0</v>
      </c>
      <c r="BV56" s="2"/>
      <c r="BW56" s="2"/>
      <c r="BX56" s="2"/>
      <c r="BY56" s="2"/>
      <c r="BZ56" s="38" t="s">
        <v>116</v>
      </c>
      <c r="CA56" s="81">
        <f>CA57</f>
        <v>0</v>
      </c>
      <c r="CB56" s="81">
        <f>CB57</f>
        <v>0</v>
      </c>
      <c r="CC56" s="2"/>
      <c r="CD56" s="2"/>
      <c r="CE56" s="2"/>
      <c r="CF56" s="2"/>
      <c r="CG56" s="38" t="s">
        <v>116</v>
      </c>
      <c r="CH56" s="81">
        <f>CH57</f>
        <v>0</v>
      </c>
      <c r="CI56" s="81">
        <f>CI57</f>
        <v>0</v>
      </c>
      <c r="CJ56" s="2"/>
      <c r="CK56" s="2"/>
      <c r="CL56" s="2"/>
      <c r="CM56" s="2"/>
      <c r="CN56" s="38" t="s">
        <v>116</v>
      </c>
      <c r="CO56" s="81">
        <f>CO57</f>
        <v>0</v>
      </c>
      <c r="CP56" s="131" t="s">
        <v>117</v>
      </c>
      <c r="CQ56" s="92">
        <f>CO56+CH56+CA56+BT56+BM56+BF56</f>
        <v>0</v>
      </c>
      <c r="CR56" s="92">
        <f>CR57+CI56+CB56+BU56+BN56+BG56</f>
        <v>0</v>
      </c>
      <c r="CS56" s="353"/>
      <c r="CT56" s="2"/>
      <c r="CU56" s="2"/>
      <c r="CV56" s="2"/>
      <c r="CW56" s="38" t="s">
        <v>116</v>
      </c>
      <c r="CX56" s="81">
        <f>CX57</f>
        <v>0</v>
      </c>
      <c r="CY56" s="81">
        <f>CY57</f>
        <v>0</v>
      </c>
      <c r="CZ56" s="2"/>
      <c r="DA56" s="2"/>
      <c r="DB56" s="2"/>
      <c r="DC56" s="2"/>
      <c r="DD56" s="38" t="s">
        <v>116</v>
      </c>
      <c r="DE56" s="81">
        <f>DE57</f>
        <v>2</v>
      </c>
      <c r="DF56" s="81">
        <f>DF57</f>
        <v>40000000</v>
      </c>
      <c r="DG56" s="2"/>
      <c r="DH56" s="2"/>
      <c r="DI56" s="2"/>
      <c r="DJ56" s="2"/>
      <c r="DK56" s="38" t="s">
        <v>116</v>
      </c>
      <c r="DL56" s="81">
        <f>DL57</f>
        <v>1</v>
      </c>
      <c r="DM56" s="81">
        <f>DM57</f>
        <v>10000000</v>
      </c>
      <c r="DN56" s="2"/>
      <c r="DO56" s="2"/>
      <c r="DP56" s="2"/>
      <c r="DQ56" s="2"/>
      <c r="DR56" s="38" t="s">
        <v>116</v>
      </c>
      <c r="DS56" s="81">
        <f>DS57</f>
        <v>2</v>
      </c>
      <c r="DT56" s="81">
        <f>DT57</f>
        <v>20000000</v>
      </c>
      <c r="DU56" s="2"/>
      <c r="DV56" s="2"/>
      <c r="DW56" s="2"/>
      <c r="DX56" s="2"/>
      <c r="DY56" s="38" t="s">
        <v>116</v>
      </c>
      <c r="DZ56" s="81">
        <f>DZ57</f>
        <v>1</v>
      </c>
      <c r="EA56" s="81">
        <f>EA57</f>
        <v>10000000</v>
      </c>
      <c r="EB56" s="2"/>
      <c r="EC56" s="2"/>
      <c r="ED56" s="2"/>
      <c r="EE56" s="2"/>
      <c r="EF56" s="38" t="s">
        <v>116</v>
      </c>
      <c r="EG56" s="81">
        <f>EG57</f>
        <v>1</v>
      </c>
      <c r="EH56" s="91" t="s">
        <v>120</v>
      </c>
      <c r="EI56" s="92">
        <f>EG56+DZ56+DS56+DL56+DE56+CX56</f>
        <v>7</v>
      </c>
      <c r="EJ56" s="92">
        <f>EJ57+EA56+DT56+DM56+DF56+CY56</f>
        <v>90000000</v>
      </c>
      <c r="EK56" s="353"/>
      <c r="EL56" s="2"/>
      <c r="EM56" s="2"/>
      <c r="EN56" s="2"/>
      <c r="EO56" s="38" t="s">
        <v>116</v>
      </c>
      <c r="EP56" s="81">
        <f>EP57</f>
        <v>0</v>
      </c>
      <c r="EQ56" s="81">
        <f>EQ57</f>
        <v>0</v>
      </c>
      <c r="ER56" s="2"/>
      <c r="ES56" s="2"/>
      <c r="ET56" s="2"/>
      <c r="EU56" s="2"/>
      <c r="EV56" s="38" t="s">
        <v>116</v>
      </c>
      <c r="EW56" s="81">
        <f>EW57</f>
        <v>0</v>
      </c>
      <c r="EX56" s="81">
        <f>EX57</f>
        <v>0</v>
      </c>
      <c r="EY56" s="2"/>
      <c r="EZ56" s="2"/>
      <c r="FA56" s="2"/>
      <c r="FB56" s="2"/>
      <c r="FC56" s="38" t="s">
        <v>116</v>
      </c>
      <c r="FD56" s="81">
        <f>FD57</f>
        <v>0</v>
      </c>
      <c r="FE56" s="81">
        <f>FE57</f>
        <v>0</v>
      </c>
      <c r="FF56" s="2"/>
      <c r="FG56" s="2"/>
      <c r="FH56" s="2"/>
      <c r="FI56" s="2"/>
      <c r="FJ56" s="38" t="s">
        <v>116</v>
      </c>
      <c r="FK56" s="81">
        <f>FK57</f>
        <v>0</v>
      </c>
      <c r="FL56" s="81">
        <f>FL57</f>
        <v>0</v>
      </c>
      <c r="FM56" s="2"/>
      <c r="FN56" s="2"/>
      <c r="FO56" s="2"/>
      <c r="FP56" s="2"/>
      <c r="FQ56" s="38" t="s">
        <v>116</v>
      </c>
      <c r="FR56" s="81">
        <f>FR57</f>
        <v>0</v>
      </c>
      <c r="FS56" s="81">
        <f>FS57</f>
        <v>0</v>
      </c>
      <c r="FT56" s="2"/>
      <c r="FU56" s="2"/>
      <c r="FV56" s="2"/>
      <c r="FW56" s="2"/>
      <c r="FX56" s="38" t="s">
        <v>116</v>
      </c>
      <c r="FY56" s="81">
        <f>FY57</f>
        <v>0</v>
      </c>
      <c r="FZ56" s="91" t="s">
        <v>122</v>
      </c>
      <c r="GA56" s="92">
        <f>FY56+FR56+FK56+FD56+EW56+EP56</f>
        <v>0</v>
      </c>
      <c r="GB56" s="92">
        <f>GB57+FS56+FL56+FE56+EX56+EQ56</f>
        <v>0</v>
      </c>
      <c r="GC56" s="353"/>
      <c r="GD56" s="2"/>
      <c r="GE56" s="2"/>
      <c r="GF56" s="2"/>
      <c r="GG56" s="38" t="s">
        <v>116</v>
      </c>
      <c r="GH56" s="81">
        <f>GH57</f>
        <v>0</v>
      </c>
      <c r="GI56" s="81">
        <f>GI57</f>
        <v>0</v>
      </c>
      <c r="GJ56" s="2"/>
      <c r="GK56" s="2"/>
      <c r="GL56" s="2"/>
      <c r="GM56" s="2"/>
      <c r="GN56" s="38" t="s">
        <v>116</v>
      </c>
      <c r="GO56" s="81">
        <f>GO57</f>
        <v>0</v>
      </c>
      <c r="GP56" s="81">
        <f>GP57</f>
        <v>0</v>
      </c>
      <c r="GQ56" s="2"/>
      <c r="GR56" s="2"/>
      <c r="GS56" s="2"/>
      <c r="GT56" s="2"/>
      <c r="GU56" s="38" t="s">
        <v>116</v>
      </c>
      <c r="GV56" s="81">
        <f>GV57</f>
        <v>0</v>
      </c>
      <c r="GW56" s="81">
        <f>GW57</f>
        <v>0</v>
      </c>
      <c r="GX56" s="2"/>
      <c r="GY56" s="2"/>
      <c r="GZ56" s="2"/>
      <c r="HA56" s="2"/>
      <c r="HB56" s="38" t="s">
        <v>116</v>
      </c>
      <c r="HC56" s="81">
        <f>HC57</f>
        <v>0</v>
      </c>
      <c r="HD56" s="81">
        <f>HD57</f>
        <v>0</v>
      </c>
      <c r="HE56" s="2"/>
      <c r="HF56" s="2"/>
      <c r="HG56" s="2"/>
      <c r="HH56" s="2"/>
      <c r="HI56" s="38" t="s">
        <v>116</v>
      </c>
      <c r="HJ56" s="81">
        <f>HJ57</f>
        <v>0</v>
      </c>
      <c r="HK56" s="81">
        <f>HK57</f>
        <v>0</v>
      </c>
      <c r="HL56" s="2"/>
      <c r="HM56" s="2"/>
      <c r="HN56" s="2"/>
      <c r="HO56" s="2"/>
      <c r="HP56" s="38" t="s">
        <v>116</v>
      </c>
      <c r="HQ56" s="81">
        <f>HQ57</f>
        <v>98.45999999999998</v>
      </c>
      <c r="HR56" s="91" t="s">
        <v>124</v>
      </c>
      <c r="HS56" s="92">
        <f>HQ56+HJ56+HC56+GV56+GO56+GH56</f>
        <v>98.45999999999998</v>
      </c>
      <c r="HT56" s="92">
        <f>HT57+HK56+HD56+GW56+GP56+GI56</f>
        <v>196919999.99999994</v>
      </c>
      <c r="HU56" s="353"/>
      <c r="HV56" s="2"/>
      <c r="HW56" s="2"/>
      <c r="HX56" s="2"/>
      <c r="HY56" s="38" t="s">
        <v>116</v>
      </c>
      <c r="HZ56" s="81">
        <f>HZ57</f>
        <v>0</v>
      </c>
      <c r="IA56" s="81">
        <f>IA57</f>
        <v>0</v>
      </c>
      <c r="IB56" s="2"/>
      <c r="IC56" s="2"/>
      <c r="ID56" s="2"/>
      <c r="IE56" s="2"/>
      <c r="IF56" s="38" t="s">
        <v>116</v>
      </c>
      <c r="IG56" s="81">
        <f>IG57</f>
        <v>0</v>
      </c>
      <c r="IH56" s="81">
        <f>IH57</f>
        <v>0</v>
      </c>
      <c r="II56" s="2"/>
      <c r="IJ56" s="2"/>
      <c r="IK56" s="2"/>
      <c r="IL56" s="2"/>
      <c r="IM56" s="38" t="s">
        <v>116</v>
      </c>
      <c r="IN56" s="81">
        <f>IN57</f>
        <v>0</v>
      </c>
      <c r="IO56" s="81">
        <f>IO57</f>
        <v>0</v>
      </c>
      <c r="IP56" s="2"/>
      <c r="IQ56" s="2"/>
      <c r="IR56" s="2"/>
      <c r="IS56" s="2"/>
      <c r="IT56" s="38" t="s">
        <v>116</v>
      </c>
      <c r="IU56" s="81">
        <f>IU57</f>
        <v>0</v>
      </c>
      <c r="IV56" s="81">
        <f>IV57</f>
        <v>0</v>
      </c>
      <c r="IW56" s="2"/>
      <c r="IX56" s="2"/>
      <c r="IY56" s="2"/>
      <c r="IZ56" s="2"/>
      <c r="JA56" s="38" t="s">
        <v>116</v>
      </c>
      <c r="JB56" s="81">
        <f>JB57</f>
        <v>0</v>
      </c>
      <c r="JC56" s="81">
        <f>JC57</f>
        <v>0</v>
      </c>
      <c r="JD56" s="2"/>
      <c r="JE56" s="2"/>
      <c r="JF56" s="2"/>
      <c r="JG56" s="2"/>
      <c r="JH56" s="38" t="s">
        <v>116</v>
      </c>
      <c r="JI56" s="81">
        <f>JI57</f>
        <v>0</v>
      </c>
      <c r="JJ56" s="91" t="s">
        <v>189</v>
      </c>
      <c r="JK56" s="144">
        <f>JI56+JB56+IU56+IN56+IG56+HZ56</f>
        <v>0</v>
      </c>
      <c r="JL56" s="92">
        <f>JL57+JC56+IV56+IO56+IH56+IA56</f>
        <v>0</v>
      </c>
    </row>
    <row r="57" spans="1:272" ht="30.75" thickTop="1">
      <c r="A57" s="64" t="s">
        <v>33</v>
      </c>
      <c r="B57" s="64" t="s">
        <v>12</v>
      </c>
      <c r="C57" s="65" t="s">
        <v>22</v>
      </c>
      <c r="D57" s="126">
        <v>101</v>
      </c>
      <c r="E57" s="119" t="s">
        <v>186</v>
      </c>
      <c r="F57" s="119" t="s">
        <v>108</v>
      </c>
      <c r="G57" s="186" t="s">
        <v>34</v>
      </c>
      <c r="H57" s="305" t="s">
        <v>188</v>
      </c>
      <c r="I57" s="377"/>
      <c r="J57" s="65"/>
      <c r="K57" s="65"/>
      <c r="L57" s="65"/>
      <c r="M57" s="80" t="s">
        <v>115</v>
      </c>
      <c r="N57" s="79">
        <f>SUM(N58:N84)</f>
        <v>0</v>
      </c>
      <c r="O57" s="79">
        <f>SUM(O58:O84)</f>
        <v>0</v>
      </c>
      <c r="P57" s="65"/>
      <c r="Q57" s="65"/>
      <c r="R57" s="65"/>
      <c r="S57" s="65"/>
      <c r="T57" s="80" t="s">
        <v>115</v>
      </c>
      <c r="U57" s="79">
        <f>SUM(U58:U84)</f>
        <v>11.17999999999995</v>
      </c>
      <c r="V57" s="79">
        <f>SUM(V58:V84)</f>
        <v>33539999.999999851</v>
      </c>
      <c r="W57" s="65"/>
      <c r="X57" s="65"/>
      <c r="Y57" s="65"/>
      <c r="Z57" s="65"/>
      <c r="AA57" s="80" t="s">
        <v>115</v>
      </c>
      <c r="AB57" s="79">
        <f>SUM(AB58:AB84)</f>
        <v>9.8199999999999932</v>
      </c>
      <c r="AC57" s="79">
        <f>SUM(AC58:AC84)</f>
        <v>29459999.999999981</v>
      </c>
      <c r="AD57" s="65"/>
      <c r="AE57" s="65"/>
      <c r="AF57" s="65"/>
      <c r="AG57" s="65"/>
      <c r="AH57" s="80" t="s">
        <v>115</v>
      </c>
      <c r="AI57" s="79">
        <f>SUM(AI58:AI84)</f>
        <v>10.020000000000039</v>
      </c>
      <c r="AJ57" s="79">
        <f>SUM(AJ58:AJ84)</f>
        <v>30060000.000000119</v>
      </c>
      <c r="AK57" s="65"/>
      <c r="AL57" s="65"/>
      <c r="AM57" s="65"/>
      <c r="AN57" s="65"/>
      <c r="AO57" s="80" t="s">
        <v>115</v>
      </c>
      <c r="AP57" s="79">
        <f>SUM(AP58:AP84)</f>
        <v>9.3799999999999955</v>
      </c>
      <c r="AQ57" s="79">
        <f>SUM(AQ58:AQ84)</f>
        <v>28139999.999999985</v>
      </c>
      <c r="AR57" s="65"/>
      <c r="AS57" s="65"/>
      <c r="AT57" s="65"/>
      <c r="AU57" s="65"/>
      <c r="AV57" s="80" t="s">
        <v>115</v>
      </c>
      <c r="AW57" s="79">
        <f>SUM(AW58:AW84)</f>
        <v>29.940000000000083</v>
      </c>
      <c r="AX57" s="79">
        <f>SUM(AX58:AX84)</f>
        <v>89820000.000000238</v>
      </c>
      <c r="AY57" s="38" t="s">
        <v>116</v>
      </c>
      <c r="AZ57" s="346">
        <f>AX57</f>
        <v>89820000.000000238</v>
      </c>
      <c r="BA57" s="377"/>
      <c r="BB57" s="65"/>
      <c r="BC57" s="65"/>
      <c r="BD57" s="65"/>
      <c r="BE57" s="80" t="s">
        <v>115</v>
      </c>
      <c r="BF57" s="79">
        <f>SUM(BF58:BF66)</f>
        <v>0</v>
      </c>
      <c r="BG57" s="79">
        <f>SUM(BG58:BG66)</f>
        <v>0</v>
      </c>
      <c r="BH57" s="65"/>
      <c r="BI57" s="65"/>
      <c r="BJ57" s="65"/>
      <c r="BK57" s="65"/>
      <c r="BL57" s="80" t="s">
        <v>115</v>
      </c>
      <c r="BM57" s="79">
        <f>SUM(BM58:BM66)</f>
        <v>0</v>
      </c>
      <c r="BN57" s="79">
        <f>SUM(BN58:BN66)</f>
        <v>0</v>
      </c>
      <c r="BO57" s="65"/>
      <c r="BP57" s="65"/>
      <c r="BQ57" s="65"/>
      <c r="BR57" s="65"/>
      <c r="BS57" s="80" t="s">
        <v>115</v>
      </c>
      <c r="BT57" s="79">
        <f>SUM(BT58:BT66)</f>
        <v>0</v>
      </c>
      <c r="BU57" s="79">
        <f>SUM(BU58:BU66)</f>
        <v>0</v>
      </c>
      <c r="BV57" s="65"/>
      <c r="BW57" s="65"/>
      <c r="BX57" s="65"/>
      <c r="BY57" s="65"/>
      <c r="BZ57" s="80" t="s">
        <v>115</v>
      </c>
      <c r="CA57" s="79">
        <f>SUM(CA58:CA66)</f>
        <v>0</v>
      </c>
      <c r="CB57" s="79">
        <f>SUM(CB58:CB66)</f>
        <v>0</v>
      </c>
      <c r="CC57" s="65"/>
      <c r="CD57" s="65"/>
      <c r="CE57" s="65"/>
      <c r="CF57" s="65"/>
      <c r="CG57" s="80" t="s">
        <v>115</v>
      </c>
      <c r="CH57" s="79">
        <f>SUM(CH58:CH66)</f>
        <v>0</v>
      </c>
      <c r="CI57" s="79">
        <f>SUM(CI58:CI66)</f>
        <v>0</v>
      </c>
      <c r="CJ57" s="65"/>
      <c r="CK57" s="65"/>
      <c r="CL57" s="65"/>
      <c r="CM57" s="65"/>
      <c r="CN57" s="80" t="s">
        <v>115</v>
      </c>
      <c r="CO57" s="79">
        <f>SUM(CO58:CO66)</f>
        <v>0</v>
      </c>
      <c r="CP57" s="79">
        <f>SUM(CP58:CP66)</f>
        <v>0</v>
      </c>
      <c r="CQ57" s="38" t="s">
        <v>116</v>
      </c>
      <c r="CR57" s="346">
        <f>CP57</f>
        <v>0</v>
      </c>
      <c r="CS57" s="377"/>
      <c r="CT57" s="65"/>
      <c r="CU57" s="65"/>
      <c r="CV57" s="65"/>
      <c r="CW57" s="80" t="s">
        <v>115</v>
      </c>
      <c r="CX57" s="79">
        <f>SUM(CX58:CX66)</f>
        <v>0</v>
      </c>
      <c r="CY57" s="79">
        <f>SUM(CY58:CY66)</f>
        <v>0</v>
      </c>
      <c r="CZ57" s="65"/>
      <c r="DA57" s="65"/>
      <c r="DB57" s="65"/>
      <c r="DC57" s="65"/>
      <c r="DD57" s="80" t="s">
        <v>115</v>
      </c>
      <c r="DE57" s="79">
        <f>SUM(DE58:DE66)</f>
        <v>2</v>
      </c>
      <c r="DF57" s="79">
        <f>SUM(DF58:DF66)</f>
        <v>40000000</v>
      </c>
      <c r="DG57" s="65"/>
      <c r="DH57" s="65"/>
      <c r="DI57" s="65"/>
      <c r="DJ57" s="65"/>
      <c r="DK57" s="80" t="s">
        <v>115</v>
      </c>
      <c r="DL57" s="79">
        <f>SUM(DL58:DL66)</f>
        <v>1</v>
      </c>
      <c r="DM57" s="79">
        <f>SUM(DM58:DM66)</f>
        <v>10000000</v>
      </c>
      <c r="DN57" s="65"/>
      <c r="DO57" s="65"/>
      <c r="DP57" s="65"/>
      <c r="DQ57" s="65"/>
      <c r="DR57" s="80" t="s">
        <v>115</v>
      </c>
      <c r="DS57" s="79">
        <f>SUM(DS58:DS66)</f>
        <v>2</v>
      </c>
      <c r="DT57" s="79">
        <f>SUM(DT58:DT66)</f>
        <v>20000000</v>
      </c>
      <c r="DU57" s="65"/>
      <c r="DV57" s="65"/>
      <c r="DW57" s="65"/>
      <c r="DX57" s="65"/>
      <c r="DY57" s="80" t="s">
        <v>115</v>
      </c>
      <c r="DZ57" s="79">
        <f>SUM(DZ58:DZ66)</f>
        <v>1</v>
      </c>
      <c r="EA57" s="79">
        <f>SUM(EA58:EA66)</f>
        <v>10000000</v>
      </c>
      <c r="EB57" s="65"/>
      <c r="EC57" s="65"/>
      <c r="ED57" s="65"/>
      <c r="EE57" s="65"/>
      <c r="EF57" s="80" t="s">
        <v>115</v>
      </c>
      <c r="EG57" s="79">
        <f>SUM(EG58:EG66)</f>
        <v>1</v>
      </c>
      <c r="EH57" s="79">
        <f>SUM(EH58:EH66)</f>
        <v>10000000</v>
      </c>
      <c r="EI57" s="38" t="s">
        <v>116</v>
      </c>
      <c r="EJ57" s="346">
        <f>EH57</f>
        <v>10000000</v>
      </c>
      <c r="EK57" s="377"/>
      <c r="EL57" s="65"/>
      <c r="EM57" s="65"/>
      <c r="EN57" s="65"/>
      <c r="EO57" s="80" t="s">
        <v>115</v>
      </c>
      <c r="EP57" s="79">
        <f>SUM(EP58:EP66)</f>
        <v>0</v>
      </c>
      <c r="EQ57" s="79">
        <f>SUM(EQ58:EQ66)</f>
        <v>0</v>
      </c>
      <c r="ER57" s="65"/>
      <c r="ES57" s="65"/>
      <c r="ET57" s="65"/>
      <c r="EU57" s="65"/>
      <c r="EV57" s="80" t="s">
        <v>115</v>
      </c>
      <c r="EW57" s="79">
        <f>SUM(EW58:EW66)</f>
        <v>0</v>
      </c>
      <c r="EX57" s="79">
        <f>SUM(EX58:EX66)</f>
        <v>0</v>
      </c>
      <c r="EY57" s="65"/>
      <c r="EZ57" s="65"/>
      <c r="FA57" s="65"/>
      <c r="FB57" s="65"/>
      <c r="FC57" s="80" t="s">
        <v>115</v>
      </c>
      <c r="FD57" s="79">
        <f>SUM(FD58:FD66)</f>
        <v>0</v>
      </c>
      <c r="FE57" s="79">
        <f>SUM(FE58:FE66)</f>
        <v>0</v>
      </c>
      <c r="FF57" s="65"/>
      <c r="FG57" s="65"/>
      <c r="FH57" s="65"/>
      <c r="FI57" s="65"/>
      <c r="FJ57" s="80" t="s">
        <v>115</v>
      </c>
      <c r="FK57" s="79">
        <f>SUM(FK58:FK66)</f>
        <v>0</v>
      </c>
      <c r="FL57" s="79">
        <f>SUM(FL58:FL66)</f>
        <v>0</v>
      </c>
      <c r="FM57" s="65"/>
      <c r="FN57" s="65"/>
      <c r="FO57" s="65"/>
      <c r="FP57" s="65"/>
      <c r="FQ57" s="80" t="s">
        <v>115</v>
      </c>
      <c r="FR57" s="79">
        <f>SUM(FR58:FR66)</f>
        <v>0</v>
      </c>
      <c r="FS57" s="79">
        <f>SUM(FS58:FS66)</f>
        <v>0</v>
      </c>
      <c r="FT57" s="65"/>
      <c r="FU57" s="65"/>
      <c r="FV57" s="65"/>
      <c r="FW57" s="65"/>
      <c r="FX57" s="80" t="s">
        <v>115</v>
      </c>
      <c r="FY57" s="79">
        <f>SUM(FY58:FY66)</f>
        <v>0</v>
      </c>
      <c r="FZ57" s="79">
        <f>SUM(FZ58:FZ66)</f>
        <v>0</v>
      </c>
      <c r="GA57" s="38" t="s">
        <v>116</v>
      </c>
      <c r="GB57" s="346">
        <f>FZ57</f>
        <v>0</v>
      </c>
      <c r="GC57" s="377"/>
      <c r="GD57" s="65"/>
      <c r="GE57" s="65"/>
      <c r="GF57" s="65"/>
      <c r="GG57" s="80" t="s">
        <v>115</v>
      </c>
      <c r="GH57" s="79">
        <f>SUM(GH58:GH66)</f>
        <v>0</v>
      </c>
      <c r="GI57" s="79">
        <f>SUM(GI58:GI66)</f>
        <v>0</v>
      </c>
      <c r="GJ57" s="65"/>
      <c r="GK57" s="65"/>
      <c r="GL57" s="65"/>
      <c r="GM57" s="65"/>
      <c r="GN57" s="80" t="s">
        <v>115</v>
      </c>
      <c r="GO57" s="79">
        <f>SUM(GO58:GO66)</f>
        <v>0</v>
      </c>
      <c r="GP57" s="79">
        <f>SUM(GP58:GP66)</f>
        <v>0</v>
      </c>
      <c r="GQ57" s="65"/>
      <c r="GR57" s="65"/>
      <c r="GS57" s="65"/>
      <c r="GT57" s="65"/>
      <c r="GU57" s="80" t="s">
        <v>115</v>
      </c>
      <c r="GV57" s="79">
        <f>SUM(GV58:GV66)</f>
        <v>0</v>
      </c>
      <c r="GW57" s="79">
        <f>SUM(GW58:GW66)</f>
        <v>0</v>
      </c>
      <c r="GX57" s="65"/>
      <c r="GY57" s="65"/>
      <c r="GZ57" s="65"/>
      <c r="HA57" s="65"/>
      <c r="HB57" s="80" t="s">
        <v>115</v>
      </c>
      <c r="HC57" s="79">
        <f>SUM(HC58:HC66)</f>
        <v>0</v>
      </c>
      <c r="HD57" s="79">
        <f>SUM(HD58:HD66)</f>
        <v>0</v>
      </c>
      <c r="HE57" s="65"/>
      <c r="HF57" s="65"/>
      <c r="HG57" s="65"/>
      <c r="HH57" s="65"/>
      <c r="HI57" s="80" t="s">
        <v>115</v>
      </c>
      <c r="HJ57" s="79">
        <f>SUM(HJ58:HJ66)</f>
        <v>0</v>
      </c>
      <c r="HK57" s="79">
        <f>SUM(HK58:HK66)</f>
        <v>0</v>
      </c>
      <c r="HL57" s="65"/>
      <c r="HM57" s="65"/>
      <c r="HN57" s="65"/>
      <c r="HO57" s="65"/>
      <c r="HP57" s="80" t="s">
        <v>115</v>
      </c>
      <c r="HQ57" s="79">
        <f>SUM(HQ58:HQ66)</f>
        <v>98.45999999999998</v>
      </c>
      <c r="HR57" s="79">
        <f>SUM(HR58:HR66)</f>
        <v>196919999.99999994</v>
      </c>
      <c r="HS57" s="38" t="s">
        <v>116</v>
      </c>
      <c r="HT57" s="346">
        <f>HR57</f>
        <v>196919999.99999994</v>
      </c>
      <c r="HU57" s="377"/>
      <c r="HV57" s="65"/>
      <c r="HW57" s="65"/>
      <c r="HX57" s="65"/>
      <c r="HY57" s="80" t="s">
        <v>115</v>
      </c>
      <c r="HZ57" s="79">
        <f>SUM(HZ58:HZ66)</f>
        <v>0</v>
      </c>
      <c r="IA57" s="79">
        <f>SUM(IA58:IA66)</f>
        <v>0</v>
      </c>
      <c r="IB57" s="65"/>
      <c r="IC57" s="65"/>
      <c r="ID57" s="65"/>
      <c r="IE57" s="65"/>
      <c r="IF57" s="80" t="s">
        <v>115</v>
      </c>
      <c r="IG57" s="79">
        <f>SUM(IG58:IG66)</f>
        <v>0</v>
      </c>
      <c r="IH57" s="79">
        <f>SUM(IH58:IH66)</f>
        <v>0</v>
      </c>
      <c r="II57" s="65"/>
      <c r="IJ57" s="65"/>
      <c r="IK57" s="65"/>
      <c r="IL57" s="65"/>
      <c r="IM57" s="80" t="s">
        <v>115</v>
      </c>
      <c r="IN57" s="79">
        <f>SUM(IN58:IN66)</f>
        <v>0</v>
      </c>
      <c r="IO57" s="79">
        <f>SUM(IO58:IO66)</f>
        <v>0</v>
      </c>
      <c r="IP57" s="65"/>
      <c r="IQ57" s="65"/>
      <c r="IR57" s="65"/>
      <c r="IS57" s="65"/>
      <c r="IT57" s="80" t="s">
        <v>115</v>
      </c>
      <c r="IU57" s="79">
        <f>SUM(IU58:IU66)</f>
        <v>0</v>
      </c>
      <c r="IV57" s="79">
        <f>SUM(IV58:IV66)</f>
        <v>0</v>
      </c>
      <c r="IW57" s="65"/>
      <c r="IX57" s="65"/>
      <c r="IY57" s="65"/>
      <c r="IZ57" s="65"/>
      <c r="JA57" s="80" t="s">
        <v>115</v>
      </c>
      <c r="JB57" s="79">
        <f>SUM(JB58:JB66)</f>
        <v>0</v>
      </c>
      <c r="JC57" s="79">
        <f>SUM(JC58:JC66)</f>
        <v>0</v>
      </c>
      <c r="JD57" s="65"/>
      <c r="JE57" s="65"/>
      <c r="JF57" s="65"/>
      <c r="JG57" s="65"/>
      <c r="JH57" s="80" t="s">
        <v>115</v>
      </c>
      <c r="JI57" s="79">
        <f>SUM(JI58:JI66)</f>
        <v>0</v>
      </c>
      <c r="JJ57" s="79">
        <f>SUM(JJ58:JJ66)</f>
        <v>0</v>
      </c>
      <c r="JK57" s="38" t="s">
        <v>116</v>
      </c>
      <c r="JL57" s="346">
        <f>JJ57</f>
        <v>0</v>
      </c>
    </row>
    <row r="58" spans="1:272" ht="15">
      <c r="A58" s="8" t="s">
        <v>33</v>
      </c>
      <c r="B58" s="8" t="s">
        <v>12</v>
      </c>
      <c r="C58" s="8">
        <v>1</v>
      </c>
      <c r="D58" s="199">
        <v>101</v>
      </c>
      <c r="E58" s="118" t="s">
        <v>186</v>
      </c>
      <c r="F58" s="118" t="s">
        <v>108</v>
      </c>
      <c r="G58" s="195" t="s">
        <v>34</v>
      </c>
      <c r="H58" s="307" t="s">
        <v>188</v>
      </c>
      <c r="I58" s="354"/>
      <c r="J58" s="5"/>
      <c r="K58" s="5"/>
      <c r="L58" s="5"/>
      <c r="M58" s="5"/>
      <c r="N58" s="5"/>
      <c r="O58" s="5"/>
      <c r="P58" s="51" t="s">
        <v>405</v>
      </c>
      <c r="Q58" s="51">
        <v>327.5</v>
      </c>
      <c r="R58" s="51">
        <v>328.83</v>
      </c>
      <c r="S58" s="51">
        <f t="shared" ref="S58:S60" si="68">R58-Q58</f>
        <v>1.3299999999999841</v>
      </c>
      <c r="T58" s="52">
        <v>100</v>
      </c>
      <c r="U58" s="52">
        <f t="shared" ref="U58:U61" si="69">S58*T58/100</f>
        <v>1.3299999999999841</v>
      </c>
      <c r="V58" s="139">
        <f>U58*AUXILIAR!$B$50</f>
        <v>3989999.999999952</v>
      </c>
      <c r="W58" s="51" t="s">
        <v>405</v>
      </c>
      <c r="X58" s="51">
        <v>273.02999999999997</v>
      </c>
      <c r="Y58" s="51">
        <v>276</v>
      </c>
      <c r="Z58" s="51">
        <f t="shared" ref="Z58:Z60" si="70">Y58-X58</f>
        <v>2.9700000000000273</v>
      </c>
      <c r="AA58" s="52">
        <v>100</v>
      </c>
      <c r="AB58" s="52">
        <f t="shared" ref="AB58" si="71">Z58*AA58/100</f>
        <v>2.9700000000000273</v>
      </c>
      <c r="AC58" s="139">
        <f>AB58*AUXILIAR!$B$50</f>
        <v>8910000.000000082</v>
      </c>
      <c r="AD58" s="51" t="s">
        <v>405</v>
      </c>
      <c r="AE58" s="51">
        <v>280</v>
      </c>
      <c r="AF58" s="51">
        <v>281.8</v>
      </c>
      <c r="AG58" s="51">
        <f t="shared" ref="AG58:AG62" si="72">AF58-AE58</f>
        <v>1.8000000000000114</v>
      </c>
      <c r="AH58" s="52">
        <v>100</v>
      </c>
      <c r="AI58" s="52">
        <f t="shared" ref="AI58:AI63" si="73">AG58*AH58/100</f>
        <v>1.8000000000000114</v>
      </c>
      <c r="AJ58" s="139">
        <f>AI58*AUXILIAR!$B$50</f>
        <v>5400000.0000000345</v>
      </c>
      <c r="AK58" s="51" t="s">
        <v>405</v>
      </c>
      <c r="AL58" s="51">
        <v>249.78</v>
      </c>
      <c r="AM58" s="51">
        <v>250.42</v>
      </c>
      <c r="AN58" s="51">
        <f t="shared" ref="AN58:AN63" si="74">AM58-AL58</f>
        <v>0.63999999999998636</v>
      </c>
      <c r="AO58" s="52">
        <v>100</v>
      </c>
      <c r="AP58" s="52">
        <f t="shared" ref="AP58:AP66" si="75">AN58*AO58/100</f>
        <v>0.63999999999998636</v>
      </c>
      <c r="AQ58" s="139">
        <f>AP58*AUXILIAR!$B$50</f>
        <v>1919999.999999959</v>
      </c>
      <c r="AR58" s="51" t="s">
        <v>405</v>
      </c>
      <c r="AS58" s="51">
        <v>288.92</v>
      </c>
      <c r="AT58" s="51">
        <v>291.2</v>
      </c>
      <c r="AU58" s="51">
        <f t="shared" ref="AU58" si="76">AT58-AS58</f>
        <v>2.2799999999999727</v>
      </c>
      <c r="AV58" s="52">
        <v>100</v>
      </c>
      <c r="AW58" s="52">
        <f t="shared" ref="AW58" si="77">AU58*AV58/100</f>
        <v>2.2799999999999727</v>
      </c>
      <c r="AX58" s="139">
        <f>AW58*AUXILIAR!$B$50</f>
        <v>6839999.999999918</v>
      </c>
      <c r="AY58" s="5"/>
      <c r="AZ58" s="341"/>
      <c r="BA58" s="354"/>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145"/>
      <c r="CP58" s="5"/>
      <c r="CQ58" s="128"/>
      <c r="CR58" s="333"/>
      <c r="CS58" s="354"/>
      <c r="CT58" s="5"/>
      <c r="CU58" s="5"/>
      <c r="CV58" s="5"/>
      <c r="CW58" s="5"/>
      <c r="CX58" s="5"/>
      <c r="CY58" s="5"/>
      <c r="CZ58" s="51" t="s">
        <v>407</v>
      </c>
      <c r="DA58" s="51">
        <v>328.85</v>
      </c>
      <c r="DB58" s="51">
        <v>328.85</v>
      </c>
      <c r="DC58" s="51">
        <v>1</v>
      </c>
      <c r="DD58" s="52">
        <v>100</v>
      </c>
      <c r="DE58" s="52">
        <f>DC58*DD58/100</f>
        <v>1</v>
      </c>
      <c r="DF58" s="139">
        <f>DE58*AUXILIAR!$B$61</f>
        <v>20000000</v>
      </c>
      <c r="DG58" s="51" t="s">
        <v>409</v>
      </c>
      <c r="DH58" s="51">
        <v>401.85</v>
      </c>
      <c r="DI58" s="51">
        <v>401.85</v>
      </c>
      <c r="DJ58" s="51">
        <v>1</v>
      </c>
      <c r="DK58" s="52">
        <v>100</v>
      </c>
      <c r="DL58" s="52">
        <f>DJ58*DK58/100</f>
        <v>1</v>
      </c>
      <c r="DM58" s="139">
        <f>DL58*AUXILIAR!$B$58</f>
        <v>10000000</v>
      </c>
      <c r="DN58" s="51" t="s">
        <v>409</v>
      </c>
      <c r="DO58" s="51">
        <v>247</v>
      </c>
      <c r="DP58" s="51">
        <v>247</v>
      </c>
      <c r="DQ58" s="51">
        <v>1</v>
      </c>
      <c r="DR58" s="52">
        <v>100</v>
      </c>
      <c r="DS58" s="52">
        <f>DQ58*DR58/100</f>
        <v>1</v>
      </c>
      <c r="DT58" s="139">
        <f>DS58*AUXILIAR!$B$58</f>
        <v>10000000</v>
      </c>
      <c r="DU58" s="51" t="s">
        <v>409</v>
      </c>
      <c r="DV58" s="51">
        <v>261.5</v>
      </c>
      <c r="DW58" s="51">
        <v>261.5</v>
      </c>
      <c r="DX58" s="51">
        <v>1</v>
      </c>
      <c r="DY58" s="52">
        <v>100</v>
      </c>
      <c r="DZ58" s="52">
        <f>DX58*DY58/100</f>
        <v>1</v>
      </c>
      <c r="EA58" s="139">
        <f>DZ58*AUXILIAR!$B$58</f>
        <v>10000000</v>
      </c>
      <c r="EB58" s="51" t="s">
        <v>409</v>
      </c>
      <c r="EC58" s="51">
        <v>460.65</v>
      </c>
      <c r="ED58" s="51">
        <v>460.65</v>
      </c>
      <c r="EE58" s="51">
        <v>1</v>
      </c>
      <c r="EF58" s="52">
        <v>100</v>
      </c>
      <c r="EG58" s="52">
        <f>EE58*EF58/100</f>
        <v>1</v>
      </c>
      <c r="EH58" s="139">
        <f>EG58*AUXILIAR!$B$58</f>
        <v>10000000</v>
      </c>
      <c r="EI58" s="5"/>
      <c r="EJ58" s="341"/>
      <c r="EK58" s="354"/>
      <c r="EL58" s="5"/>
      <c r="EM58" s="5"/>
      <c r="EN58" s="5"/>
      <c r="EO58" s="5"/>
      <c r="EP58" s="5"/>
      <c r="EQ58" s="5"/>
      <c r="ER58" s="5"/>
      <c r="ES58" s="5"/>
      <c r="ET58" s="5"/>
      <c r="EU58" s="5"/>
      <c r="EV58" s="5"/>
      <c r="EW58" s="5"/>
      <c r="EX58" s="5"/>
      <c r="EY58" s="5"/>
      <c r="EZ58" s="5"/>
      <c r="FA58" s="5"/>
      <c r="FB58" s="5"/>
      <c r="FC58" s="5"/>
      <c r="FD58" s="5"/>
      <c r="FE58" s="5"/>
      <c r="FF58" s="5"/>
      <c r="FG58" s="5"/>
      <c r="FH58" s="5"/>
      <c r="FI58" s="5"/>
      <c r="FJ58" s="5"/>
      <c r="FK58" s="5"/>
      <c r="FL58" s="5"/>
      <c r="FM58" s="5"/>
      <c r="FN58" s="5"/>
      <c r="FO58" s="5"/>
      <c r="FP58" s="5"/>
      <c r="FQ58" s="5"/>
      <c r="FR58" s="5"/>
      <c r="FS58" s="5"/>
      <c r="FT58" s="5"/>
      <c r="FU58" s="5"/>
      <c r="FV58" s="5"/>
      <c r="FW58" s="5"/>
      <c r="FX58" s="5"/>
      <c r="FY58" s="5"/>
      <c r="FZ58" s="5"/>
      <c r="GA58" s="5"/>
      <c r="GB58" s="341"/>
      <c r="GC58" s="354"/>
      <c r="GD58" s="5"/>
      <c r="GE58" s="5"/>
      <c r="GF58" s="5"/>
      <c r="GG58" s="5"/>
      <c r="GH58" s="5"/>
      <c r="GI58" s="5"/>
      <c r="GJ58" s="5"/>
      <c r="GK58" s="5"/>
      <c r="GL58" s="5"/>
      <c r="GM58" s="5"/>
      <c r="GN58" s="5"/>
      <c r="GO58" s="5"/>
      <c r="GP58" s="5"/>
      <c r="GQ58" s="5"/>
      <c r="GR58" s="5"/>
      <c r="GS58" s="5"/>
      <c r="GT58" s="5"/>
      <c r="GU58" s="5"/>
      <c r="GV58" s="5"/>
      <c r="GW58" s="5"/>
      <c r="GX58" s="5"/>
      <c r="GY58" s="5"/>
      <c r="GZ58" s="5"/>
      <c r="HA58" s="5"/>
      <c r="HB58" s="5"/>
      <c r="HC58" s="5"/>
      <c r="HD58" s="5"/>
      <c r="HE58" s="5"/>
      <c r="HF58" s="5"/>
      <c r="HG58" s="5"/>
      <c r="HH58" s="5"/>
      <c r="HI58" s="5"/>
      <c r="HJ58" s="5"/>
      <c r="HK58" s="5"/>
      <c r="HL58" s="51" t="s">
        <v>403</v>
      </c>
      <c r="HM58" s="51">
        <v>256.5</v>
      </c>
      <c r="HN58" s="51">
        <v>258.08</v>
      </c>
      <c r="HO58" s="51">
        <f t="shared" ref="HO58" si="78">HN58-HM58</f>
        <v>1.5799999999999841</v>
      </c>
      <c r="HP58" s="51">
        <v>100</v>
      </c>
      <c r="HQ58" s="52">
        <f t="shared" ref="HQ58" si="79">HO58*HP58/100</f>
        <v>1.5799999999999841</v>
      </c>
      <c r="HR58" s="139">
        <f>HQ58*AUXILIAR!$B$67</f>
        <v>3159999.9999999683</v>
      </c>
      <c r="HS58" s="5"/>
      <c r="HT58" s="341"/>
      <c r="HU58" s="354"/>
      <c r="HV58" s="5"/>
      <c r="HW58" s="5"/>
      <c r="HX58" s="5"/>
      <c r="HY58" s="5"/>
      <c r="HZ58" s="5"/>
      <c r="IA58" s="5"/>
      <c r="IB58" s="5"/>
      <c r="IC58" s="5"/>
      <c r="ID58" s="5"/>
      <c r="IE58" s="5"/>
      <c r="IF58" s="5"/>
      <c r="IG58" s="5"/>
      <c r="IH58" s="5"/>
      <c r="II58" s="5"/>
      <c r="IJ58" s="5"/>
      <c r="IK58" s="5"/>
      <c r="IL58" s="5"/>
      <c r="IM58" s="5"/>
      <c r="IN58" s="5"/>
      <c r="IO58" s="5"/>
      <c r="IP58" s="5"/>
      <c r="IQ58" s="5"/>
      <c r="IR58" s="5"/>
      <c r="IS58" s="5"/>
      <c r="IT58" s="5"/>
      <c r="IU58" s="5"/>
      <c r="IV58" s="5"/>
      <c r="IW58" s="5"/>
      <c r="IX58" s="5"/>
      <c r="IY58" s="5"/>
      <c r="IZ58" s="5"/>
      <c r="JA58" s="5"/>
      <c r="JB58" s="5"/>
      <c r="JC58" s="5"/>
      <c r="JD58" s="5"/>
      <c r="JE58" s="5"/>
      <c r="JF58" s="5"/>
      <c r="JG58" s="5"/>
      <c r="JH58" s="5"/>
      <c r="JI58" s="5"/>
      <c r="JJ58" s="5"/>
      <c r="JK58" s="145"/>
      <c r="JL58" s="397"/>
    </row>
    <row r="59" spans="1:272" ht="15">
      <c r="A59" s="8" t="s">
        <v>33</v>
      </c>
      <c r="B59" s="8" t="s">
        <v>12</v>
      </c>
      <c r="C59" s="8">
        <v>1</v>
      </c>
      <c r="D59" s="199">
        <v>101</v>
      </c>
      <c r="E59" s="118" t="s">
        <v>186</v>
      </c>
      <c r="F59" s="118" t="s">
        <v>108</v>
      </c>
      <c r="G59" s="195" t="s">
        <v>34</v>
      </c>
      <c r="H59" s="307" t="s">
        <v>188</v>
      </c>
      <c r="I59" s="354"/>
      <c r="J59" s="5"/>
      <c r="K59" s="5"/>
      <c r="L59" s="5"/>
      <c r="M59" s="5"/>
      <c r="N59" s="5"/>
      <c r="O59" s="5"/>
      <c r="P59" s="51" t="s">
        <v>405</v>
      </c>
      <c r="Q59" s="51">
        <v>328.9</v>
      </c>
      <c r="R59" s="51">
        <v>331.4</v>
      </c>
      <c r="S59" s="51">
        <f t="shared" si="68"/>
        <v>2.5</v>
      </c>
      <c r="T59" s="52">
        <v>100</v>
      </c>
      <c r="U59" s="52">
        <f t="shared" si="69"/>
        <v>2.5</v>
      </c>
      <c r="V59" s="139">
        <f>U59*AUXILIAR!$B$50</f>
        <v>7500000</v>
      </c>
      <c r="W59" s="51" t="s">
        <v>405</v>
      </c>
      <c r="X59" s="51">
        <v>276.72000000000003</v>
      </c>
      <c r="Y59" s="51">
        <v>277.83999999999997</v>
      </c>
      <c r="Z59" s="51">
        <f t="shared" si="70"/>
        <v>1.1199999999999477</v>
      </c>
      <c r="AA59" s="52">
        <v>100</v>
      </c>
      <c r="AB59" s="52">
        <f t="shared" ref="AB59:AB63" si="80">Z59*AA59/100</f>
        <v>1.1199999999999477</v>
      </c>
      <c r="AC59" s="139">
        <f>AB59*AUXILIAR!$B$50</f>
        <v>3359999.9999998431</v>
      </c>
      <c r="AD59" s="51" t="s">
        <v>405</v>
      </c>
      <c r="AE59" s="51">
        <v>282.7</v>
      </c>
      <c r="AF59" s="51">
        <v>284.02999999999997</v>
      </c>
      <c r="AG59" s="51">
        <f t="shared" si="72"/>
        <v>1.3299999999999841</v>
      </c>
      <c r="AH59" s="52">
        <v>100</v>
      </c>
      <c r="AI59" s="52">
        <f t="shared" si="73"/>
        <v>1.3299999999999841</v>
      </c>
      <c r="AJ59" s="139">
        <f>AI59*AUXILIAR!$B$50</f>
        <v>3989999.999999952</v>
      </c>
      <c r="AK59" s="51" t="s">
        <v>405</v>
      </c>
      <c r="AL59" s="51">
        <v>251.7</v>
      </c>
      <c r="AM59" s="51">
        <v>252.3</v>
      </c>
      <c r="AN59" s="51">
        <f t="shared" si="74"/>
        <v>0.60000000000002274</v>
      </c>
      <c r="AO59" s="52">
        <v>100</v>
      </c>
      <c r="AP59" s="52">
        <f t="shared" si="75"/>
        <v>0.60000000000002274</v>
      </c>
      <c r="AQ59" s="139">
        <f>AP59*AUXILIAR!$B$50</f>
        <v>1800000.0000000682</v>
      </c>
      <c r="AR59" s="51" t="s">
        <v>405</v>
      </c>
      <c r="AS59" s="51">
        <v>291.89999999999998</v>
      </c>
      <c r="AT59" s="51">
        <v>294.54000000000002</v>
      </c>
      <c r="AU59" s="51">
        <f t="shared" ref="AU59:AU70" si="81">AT59-AS59</f>
        <v>2.6400000000000432</v>
      </c>
      <c r="AV59" s="52">
        <v>100</v>
      </c>
      <c r="AW59" s="52">
        <f t="shared" ref="AW59:AW70" si="82">AU59*AV59/100</f>
        <v>2.6400000000000432</v>
      </c>
      <c r="AX59" s="139">
        <f>AW59*AUXILIAR!$B$50</f>
        <v>7920000.0000001295</v>
      </c>
      <c r="AY59" s="5"/>
      <c r="AZ59" s="341"/>
      <c r="BA59" s="354"/>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145"/>
      <c r="CP59" s="5"/>
      <c r="CQ59" s="128"/>
      <c r="CR59" s="333"/>
      <c r="CS59" s="354"/>
      <c r="CT59" s="5"/>
      <c r="CU59" s="5"/>
      <c r="CV59" s="5"/>
      <c r="CW59" s="5"/>
      <c r="CX59" s="5"/>
      <c r="CY59" s="5"/>
      <c r="CZ59" s="51" t="s">
        <v>408</v>
      </c>
      <c r="DA59" s="51">
        <v>328.75</v>
      </c>
      <c r="DB59" s="51">
        <v>328.75</v>
      </c>
      <c r="DC59" s="51">
        <v>1</v>
      </c>
      <c r="DD59" s="52">
        <v>100</v>
      </c>
      <c r="DE59" s="52">
        <f>DC59*DD59/100</f>
        <v>1</v>
      </c>
      <c r="DF59" s="139">
        <f>DE59*AUXILIAR!$B$61</f>
        <v>20000000</v>
      </c>
      <c r="DG59" s="5"/>
      <c r="DH59" s="5"/>
      <c r="DI59" s="5"/>
      <c r="DJ59" s="5"/>
      <c r="DK59" s="5"/>
      <c r="DL59" s="5"/>
      <c r="DM59" s="5"/>
      <c r="DN59" s="51" t="s">
        <v>409</v>
      </c>
      <c r="DO59" s="51">
        <v>252.27</v>
      </c>
      <c r="DP59" s="51">
        <v>252.27</v>
      </c>
      <c r="DQ59" s="51">
        <v>1</v>
      </c>
      <c r="DR59" s="52">
        <v>100</v>
      </c>
      <c r="DS59" s="52">
        <f>DQ59*DR59/100</f>
        <v>1</v>
      </c>
      <c r="DT59" s="139">
        <f>DS59*AUXILIAR!$B$58</f>
        <v>10000000</v>
      </c>
      <c r="DU59" s="5"/>
      <c r="DV59" s="5"/>
      <c r="DW59" s="5"/>
      <c r="DX59" s="5"/>
      <c r="DY59" s="5"/>
      <c r="DZ59" s="5"/>
      <c r="EA59" s="5"/>
      <c r="EB59" s="5"/>
      <c r="EC59" s="5"/>
      <c r="ED59" s="5"/>
      <c r="EE59" s="5"/>
      <c r="EF59" s="5"/>
      <c r="EG59" s="5"/>
      <c r="EH59" s="5"/>
      <c r="EI59" s="5"/>
      <c r="EJ59" s="341"/>
      <c r="EK59" s="354"/>
      <c r="EL59" s="5"/>
      <c r="EM59" s="5"/>
      <c r="EN59" s="5"/>
      <c r="EO59" s="5"/>
      <c r="EP59" s="5"/>
      <c r="EQ59" s="5"/>
      <c r="ER59" s="5"/>
      <c r="ES59" s="5"/>
      <c r="ET59" s="5"/>
      <c r="EU59" s="5"/>
      <c r="EV59" s="5"/>
      <c r="EW59" s="5"/>
      <c r="EX59" s="5"/>
      <c r="EY59" s="5"/>
      <c r="EZ59" s="5"/>
      <c r="FA59" s="5"/>
      <c r="FB59" s="5"/>
      <c r="FC59" s="5"/>
      <c r="FD59" s="5"/>
      <c r="FE59" s="5"/>
      <c r="FF59" s="5"/>
      <c r="FG59" s="5"/>
      <c r="FH59" s="5"/>
      <c r="FI59" s="5"/>
      <c r="FJ59" s="5"/>
      <c r="FK59" s="5"/>
      <c r="FL59" s="5"/>
      <c r="FM59" s="5"/>
      <c r="FN59" s="5"/>
      <c r="FO59" s="5"/>
      <c r="FP59" s="5"/>
      <c r="FQ59" s="5"/>
      <c r="FR59" s="5"/>
      <c r="FS59" s="5"/>
      <c r="FT59" s="5"/>
      <c r="FU59" s="5"/>
      <c r="FV59" s="5"/>
      <c r="FW59" s="5"/>
      <c r="FX59" s="5"/>
      <c r="FY59" s="5"/>
      <c r="FZ59" s="5"/>
      <c r="GA59" s="5"/>
      <c r="GB59" s="341"/>
      <c r="GC59" s="354"/>
      <c r="GD59" s="5"/>
      <c r="GE59" s="5"/>
      <c r="GF59" s="5"/>
      <c r="GG59" s="5"/>
      <c r="GH59" s="5"/>
      <c r="GI59" s="5"/>
      <c r="GJ59" s="5"/>
      <c r="GK59" s="5"/>
      <c r="GL59" s="5"/>
      <c r="GM59" s="5"/>
      <c r="GN59" s="5"/>
      <c r="GO59" s="5"/>
      <c r="GP59" s="5"/>
      <c r="GQ59" s="5"/>
      <c r="GR59" s="5"/>
      <c r="GS59" s="5"/>
      <c r="GT59" s="5"/>
      <c r="GU59" s="5"/>
      <c r="GV59" s="5"/>
      <c r="GW59" s="5"/>
      <c r="GX59" s="5"/>
      <c r="GY59" s="5"/>
      <c r="GZ59" s="5"/>
      <c r="HA59" s="5"/>
      <c r="HB59" s="5"/>
      <c r="HC59" s="5"/>
      <c r="HD59" s="5"/>
      <c r="HE59" s="5"/>
      <c r="HF59" s="5"/>
      <c r="HG59" s="5"/>
      <c r="HH59" s="5"/>
      <c r="HI59" s="5"/>
      <c r="HJ59" s="5"/>
      <c r="HK59" s="5"/>
      <c r="HL59" s="51" t="s">
        <v>404</v>
      </c>
      <c r="HM59" s="51">
        <v>273</v>
      </c>
      <c r="HN59" s="51">
        <v>282.3</v>
      </c>
      <c r="HO59" s="51">
        <f>(HN59-HM59)*2</f>
        <v>18.600000000000023</v>
      </c>
      <c r="HP59" s="51">
        <v>100</v>
      </c>
      <c r="HQ59" s="52">
        <f t="shared" ref="HQ59" si="83">HO59*HP59/100</f>
        <v>18.600000000000023</v>
      </c>
      <c r="HR59" s="139">
        <f>HQ59*AUXILIAR!$B$67</f>
        <v>37200000.000000045</v>
      </c>
      <c r="HS59" s="5"/>
      <c r="HT59" s="341"/>
      <c r="HU59" s="354"/>
      <c r="HV59" s="5"/>
      <c r="HW59" s="5"/>
      <c r="HX59" s="5"/>
      <c r="HY59" s="5"/>
      <c r="HZ59" s="5"/>
      <c r="IA59" s="5"/>
      <c r="IB59" s="5"/>
      <c r="IC59" s="5"/>
      <c r="ID59" s="5"/>
      <c r="IE59" s="5"/>
      <c r="IF59" s="5"/>
      <c r="IG59" s="5"/>
      <c r="IH59" s="5"/>
      <c r="II59" s="5"/>
      <c r="IJ59" s="5"/>
      <c r="IK59" s="5"/>
      <c r="IL59" s="5"/>
      <c r="IM59" s="5"/>
      <c r="IN59" s="5"/>
      <c r="IO59" s="5"/>
      <c r="IP59" s="5"/>
      <c r="IQ59" s="5"/>
      <c r="IR59" s="5"/>
      <c r="IS59" s="5"/>
      <c r="IT59" s="5"/>
      <c r="IU59" s="5"/>
      <c r="IV59" s="5"/>
      <c r="IW59" s="5"/>
      <c r="IX59" s="5"/>
      <c r="IY59" s="5"/>
      <c r="IZ59" s="5"/>
      <c r="JA59" s="5"/>
      <c r="JB59" s="5"/>
      <c r="JC59" s="5"/>
      <c r="JD59" s="5"/>
      <c r="JE59" s="5"/>
      <c r="JF59" s="5"/>
      <c r="JG59" s="5"/>
      <c r="JH59" s="5"/>
      <c r="JI59" s="5"/>
      <c r="JJ59" s="5"/>
      <c r="JK59" s="145"/>
      <c r="JL59" s="397"/>
    </row>
    <row r="60" spans="1:272" ht="15">
      <c r="A60" s="8" t="s">
        <v>33</v>
      </c>
      <c r="B60" s="8" t="s">
        <v>12</v>
      </c>
      <c r="C60" s="8">
        <v>1</v>
      </c>
      <c r="D60" s="199">
        <v>101</v>
      </c>
      <c r="E60" s="118" t="s">
        <v>186</v>
      </c>
      <c r="F60" s="118" t="s">
        <v>108</v>
      </c>
      <c r="G60" s="195" t="s">
        <v>34</v>
      </c>
      <c r="H60" s="307" t="s">
        <v>188</v>
      </c>
      <c r="I60" s="354"/>
      <c r="J60" s="5"/>
      <c r="K60" s="5"/>
      <c r="L60" s="5"/>
      <c r="M60" s="5"/>
      <c r="N60" s="5"/>
      <c r="O60" s="5"/>
      <c r="P60" s="51" t="s">
        <v>405</v>
      </c>
      <c r="Q60" s="51">
        <v>332.07</v>
      </c>
      <c r="R60" s="51">
        <v>332.77</v>
      </c>
      <c r="S60" s="51">
        <f t="shared" si="68"/>
        <v>0.69999999999998863</v>
      </c>
      <c r="T60" s="52">
        <v>100</v>
      </c>
      <c r="U60" s="52">
        <f t="shared" si="69"/>
        <v>0.69999999999998863</v>
      </c>
      <c r="V60" s="139">
        <f>U60*AUXILIAR!$B$50</f>
        <v>2099999.999999966</v>
      </c>
      <c r="W60" s="51" t="s">
        <v>405</v>
      </c>
      <c r="X60" s="51">
        <v>279.07</v>
      </c>
      <c r="Y60" s="51">
        <v>279.75</v>
      </c>
      <c r="Z60" s="51">
        <f t="shared" si="70"/>
        <v>0.68000000000000682</v>
      </c>
      <c r="AA60" s="52">
        <v>100</v>
      </c>
      <c r="AB60" s="52">
        <f t="shared" si="80"/>
        <v>0.68000000000000682</v>
      </c>
      <c r="AC60" s="139">
        <f>AB60*AUXILIAR!$B$50</f>
        <v>2040000.0000000205</v>
      </c>
      <c r="AD60" s="51" t="s">
        <v>405</v>
      </c>
      <c r="AE60" s="51">
        <v>287.5</v>
      </c>
      <c r="AF60" s="51">
        <v>288.04000000000002</v>
      </c>
      <c r="AG60" s="51">
        <f t="shared" si="72"/>
        <v>0.54000000000002046</v>
      </c>
      <c r="AH60" s="52">
        <v>100</v>
      </c>
      <c r="AI60" s="52">
        <f t="shared" si="73"/>
        <v>0.54000000000002046</v>
      </c>
      <c r="AJ60" s="139">
        <f>AI60*AUXILIAR!$B$50</f>
        <v>1620000.0000000615</v>
      </c>
      <c r="AK60" s="51" t="s">
        <v>405</v>
      </c>
      <c r="AL60" s="51">
        <v>252.35</v>
      </c>
      <c r="AM60" s="51">
        <v>252.92</v>
      </c>
      <c r="AN60" s="51">
        <f t="shared" si="74"/>
        <v>0.56999999999999318</v>
      </c>
      <c r="AO60" s="52">
        <v>100</v>
      </c>
      <c r="AP60" s="52">
        <f t="shared" si="75"/>
        <v>0.56999999999999318</v>
      </c>
      <c r="AQ60" s="139">
        <f>AP60*AUXILIAR!$B$50</f>
        <v>1709999.9999999795</v>
      </c>
      <c r="AR60" s="51" t="s">
        <v>405</v>
      </c>
      <c r="AS60" s="51">
        <v>295.95999999999998</v>
      </c>
      <c r="AT60" s="51">
        <v>296.64</v>
      </c>
      <c r="AU60" s="51">
        <f t="shared" si="81"/>
        <v>0.68000000000000682</v>
      </c>
      <c r="AV60" s="52">
        <v>100</v>
      </c>
      <c r="AW60" s="52">
        <f t="shared" si="82"/>
        <v>0.68000000000000682</v>
      </c>
      <c r="AX60" s="139">
        <f>AW60*AUXILIAR!$B$50</f>
        <v>2040000.0000000205</v>
      </c>
      <c r="AY60" s="5"/>
      <c r="AZ60" s="341"/>
      <c r="BA60" s="354"/>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145"/>
      <c r="CP60" s="5"/>
      <c r="CQ60" s="128"/>
      <c r="CR60" s="333"/>
      <c r="CS60" s="354"/>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341"/>
      <c r="EK60" s="354"/>
      <c r="EL60" s="5"/>
      <c r="EM60" s="5"/>
      <c r="EN60" s="5"/>
      <c r="EO60" s="5"/>
      <c r="EP60" s="5"/>
      <c r="EQ60" s="5"/>
      <c r="ER60" s="5"/>
      <c r="ES60" s="5"/>
      <c r="ET60" s="5"/>
      <c r="EU60" s="5"/>
      <c r="EV60" s="5"/>
      <c r="EW60" s="5"/>
      <c r="EX60" s="5"/>
      <c r="EY60" s="5"/>
      <c r="EZ60" s="5"/>
      <c r="FA60" s="5"/>
      <c r="FB60" s="5"/>
      <c r="FC60" s="5"/>
      <c r="FD60" s="5"/>
      <c r="FE60" s="5"/>
      <c r="FF60" s="5"/>
      <c r="FG60" s="5"/>
      <c r="FH60" s="5"/>
      <c r="FI60" s="5"/>
      <c r="FJ60" s="5"/>
      <c r="FK60" s="5"/>
      <c r="FL60" s="5"/>
      <c r="FM60" s="5"/>
      <c r="FN60" s="5"/>
      <c r="FO60" s="5"/>
      <c r="FP60" s="5"/>
      <c r="FQ60" s="5"/>
      <c r="FR60" s="5"/>
      <c r="FS60" s="5"/>
      <c r="FT60" s="5"/>
      <c r="FU60" s="5"/>
      <c r="FV60" s="5"/>
      <c r="FW60" s="5"/>
      <c r="FX60" s="5"/>
      <c r="FY60" s="5"/>
      <c r="FZ60" s="5"/>
      <c r="GA60" s="5"/>
      <c r="GB60" s="341"/>
      <c r="GC60" s="354"/>
      <c r="GD60" s="5"/>
      <c r="GE60" s="5"/>
      <c r="GF60" s="5"/>
      <c r="GG60" s="5"/>
      <c r="GH60" s="5"/>
      <c r="GI60" s="5"/>
      <c r="GJ60" s="5"/>
      <c r="GK60" s="5"/>
      <c r="GL60" s="5"/>
      <c r="GM60" s="5"/>
      <c r="GN60" s="5"/>
      <c r="GO60" s="5"/>
      <c r="GP60" s="5"/>
      <c r="GQ60" s="5"/>
      <c r="GR60" s="5"/>
      <c r="GS60" s="5"/>
      <c r="GT60" s="5"/>
      <c r="GU60" s="5"/>
      <c r="GV60" s="5"/>
      <c r="GW60" s="5"/>
      <c r="GX60" s="5"/>
      <c r="GY60" s="5"/>
      <c r="GZ60" s="5"/>
      <c r="HA60" s="5"/>
      <c r="HB60" s="5"/>
      <c r="HC60" s="5"/>
      <c r="HD60" s="5"/>
      <c r="HE60" s="5"/>
      <c r="HF60" s="5"/>
      <c r="HG60" s="5"/>
      <c r="HH60" s="5"/>
      <c r="HI60" s="5"/>
      <c r="HJ60" s="5"/>
      <c r="HK60" s="5"/>
      <c r="HL60" s="51" t="s">
        <v>404</v>
      </c>
      <c r="HM60" s="51">
        <v>312</v>
      </c>
      <c r="HN60" s="51">
        <v>317.25</v>
      </c>
      <c r="HO60" s="51">
        <f t="shared" ref="HO60:HO66" si="84">(HN60-HM60)*2</f>
        <v>10.5</v>
      </c>
      <c r="HP60" s="51">
        <v>100</v>
      </c>
      <c r="HQ60" s="52">
        <f t="shared" ref="HQ60:HQ66" si="85">HO60*HP60/100</f>
        <v>10.5</v>
      </c>
      <c r="HR60" s="139">
        <f>HQ60*AUXILIAR!$B$67</f>
        <v>21000000</v>
      </c>
      <c r="HS60" s="5"/>
      <c r="HT60" s="341"/>
      <c r="HU60" s="354"/>
      <c r="HV60" s="5"/>
      <c r="HW60" s="5"/>
      <c r="HX60" s="5"/>
      <c r="HY60" s="5"/>
      <c r="HZ60" s="5"/>
      <c r="IA60" s="5"/>
      <c r="IB60" s="5"/>
      <c r="IC60" s="5"/>
      <c r="ID60" s="5"/>
      <c r="IE60" s="5"/>
      <c r="IF60" s="5"/>
      <c r="IG60" s="5"/>
      <c r="IH60" s="5"/>
      <c r="II60" s="5"/>
      <c r="IJ60" s="5"/>
      <c r="IK60" s="5"/>
      <c r="IL60" s="5"/>
      <c r="IM60" s="5"/>
      <c r="IN60" s="5"/>
      <c r="IO60" s="5"/>
      <c r="IP60" s="5"/>
      <c r="IQ60" s="5"/>
      <c r="IR60" s="5"/>
      <c r="IS60" s="5"/>
      <c r="IT60" s="5"/>
      <c r="IU60" s="5"/>
      <c r="IV60" s="5"/>
      <c r="IW60" s="5"/>
      <c r="IX60" s="5"/>
      <c r="IY60" s="5"/>
      <c r="IZ60" s="5"/>
      <c r="JA60" s="5"/>
      <c r="JB60" s="5"/>
      <c r="JC60" s="5"/>
      <c r="JD60" s="5"/>
      <c r="JE60" s="5"/>
      <c r="JF60" s="5"/>
      <c r="JG60" s="5"/>
      <c r="JH60" s="5"/>
      <c r="JI60" s="5"/>
      <c r="JJ60" s="5"/>
      <c r="JK60" s="145"/>
      <c r="JL60" s="397"/>
    </row>
    <row r="61" spans="1:272" ht="15">
      <c r="A61" s="8" t="s">
        <v>33</v>
      </c>
      <c r="B61" s="8" t="s">
        <v>12</v>
      </c>
      <c r="C61" s="8">
        <v>1</v>
      </c>
      <c r="D61" s="199">
        <v>101</v>
      </c>
      <c r="E61" s="118" t="s">
        <v>186</v>
      </c>
      <c r="F61" s="118" t="s">
        <v>108</v>
      </c>
      <c r="G61" s="195" t="s">
        <v>34</v>
      </c>
      <c r="H61" s="307" t="s">
        <v>188</v>
      </c>
      <c r="I61" s="354"/>
      <c r="J61" s="5"/>
      <c r="K61" s="5"/>
      <c r="L61" s="5"/>
      <c r="M61" s="5"/>
      <c r="N61" s="5"/>
      <c r="O61" s="5"/>
      <c r="P61" s="51" t="s">
        <v>406</v>
      </c>
      <c r="Q61" s="51">
        <v>329.6</v>
      </c>
      <c r="R61" s="51">
        <v>328.45</v>
      </c>
      <c r="S61" s="51">
        <f t="shared" ref="S61" si="86">-(R61-Q61)</f>
        <v>1.1500000000000341</v>
      </c>
      <c r="T61" s="52">
        <v>100</v>
      </c>
      <c r="U61" s="52">
        <f t="shared" si="69"/>
        <v>1.1500000000000341</v>
      </c>
      <c r="V61" s="139">
        <f>U61*AUXILIAR!$B$50</f>
        <v>3450000.0000001024</v>
      </c>
      <c r="W61" s="51" t="s">
        <v>406</v>
      </c>
      <c r="X61" s="51">
        <v>289.3</v>
      </c>
      <c r="Y61" s="51">
        <v>288.5</v>
      </c>
      <c r="Z61" s="51">
        <f t="shared" ref="Z61:Z63" si="87">-(Y61-X61)</f>
        <v>0.80000000000001137</v>
      </c>
      <c r="AA61" s="52">
        <v>100</v>
      </c>
      <c r="AB61" s="52">
        <f t="shared" si="80"/>
        <v>0.80000000000001137</v>
      </c>
      <c r="AC61" s="139">
        <f>AB61*AUXILIAR!$B$50</f>
        <v>2400000.000000034</v>
      </c>
      <c r="AD61" s="51" t="s">
        <v>405</v>
      </c>
      <c r="AE61" s="51">
        <v>413.2</v>
      </c>
      <c r="AF61" s="51">
        <v>415.2</v>
      </c>
      <c r="AG61" s="51">
        <f t="shared" si="72"/>
        <v>2</v>
      </c>
      <c r="AH61" s="52">
        <v>100</v>
      </c>
      <c r="AI61" s="52">
        <f t="shared" si="73"/>
        <v>2</v>
      </c>
      <c r="AJ61" s="139">
        <f>AI61*AUXILIAR!$B$50</f>
        <v>6000000</v>
      </c>
      <c r="AK61" s="51" t="s">
        <v>405</v>
      </c>
      <c r="AL61" s="51">
        <v>263.63</v>
      </c>
      <c r="AM61" s="51">
        <v>264.47000000000003</v>
      </c>
      <c r="AN61" s="51">
        <f t="shared" si="74"/>
        <v>0.84000000000003183</v>
      </c>
      <c r="AO61" s="52">
        <v>100</v>
      </c>
      <c r="AP61" s="52">
        <f t="shared" si="75"/>
        <v>0.84000000000003183</v>
      </c>
      <c r="AQ61" s="139">
        <f>AP61*AUXILIAR!$B$50</f>
        <v>2520000.0000000955</v>
      </c>
      <c r="AR61" s="51" t="s">
        <v>405</v>
      </c>
      <c r="AS61" s="51">
        <v>297.36</v>
      </c>
      <c r="AT61" s="51">
        <v>298.45999999999998</v>
      </c>
      <c r="AU61" s="51">
        <f t="shared" si="81"/>
        <v>1.0999999999999659</v>
      </c>
      <c r="AV61" s="52">
        <v>100</v>
      </c>
      <c r="AW61" s="52">
        <f t="shared" si="82"/>
        <v>1.0999999999999659</v>
      </c>
      <c r="AX61" s="139">
        <f>AW61*AUXILIAR!$B$50</f>
        <v>3299999.9999998976</v>
      </c>
      <c r="AY61" s="5"/>
      <c r="AZ61" s="341"/>
      <c r="BA61" s="354"/>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145"/>
      <c r="CP61" s="5"/>
      <c r="CQ61" s="128"/>
      <c r="CR61" s="333"/>
      <c r="CS61" s="354"/>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341"/>
      <c r="EK61" s="354"/>
      <c r="EL61" s="5"/>
      <c r="EM61" s="5"/>
      <c r="EN61" s="5"/>
      <c r="EO61" s="5"/>
      <c r="EP61" s="5"/>
      <c r="EQ61" s="5"/>
      <c r="ER61" s="5"/>
      <c r="ES61" s="5"/>
      <c r="ET61" s="5"/>
      <c r="EU61" s="5"/>
      <c r="EV61" s="5"/>
      <c r="EW61" s="5"/>
      <c r="EX61" s="5"/>
      <c r="EY61" s="5"/>
      <c r="EZ61" s="5"/>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c r="GA61" s="5"/>
      <c r="GB61" s="341"/>
      <c r="GC61" s="354"/>
      <c r="GD61" s="5"/>
      <c r="GE61" s="5"/>
      <c r="GF61" s="5"/>
      <c r="GG61" s="5"/>
      <c r="GH61" s="5"/>
      <c r="GI61" s="5"/>
      <c r="GJ61" s="5"/>
      <c r="GK61" s="5"/>
      <c r="GL61" s="5"/>
      <c r="GM61" s="5"/>
      <c r="GN61" s="5"/>
      <c r="GO61" s="5"/>
      <c r="GP61" s="5"/>
      <c r="GQ61" s="5"/>
      <c r="GR61" s="5"/>
      <c r="GS61" s="5"/>
      <c r="GT61" s="5"/>
      <c r="GU61" s="5"/>
      <c r="GV61" s="5"/>
      <c r="GW61" s="5"/>
      <c r="GX61" s="5"/>
      <c r="GY61" s="5"/>
      <c r="GZ61" s="5"/>
      <c r="HA61" s="5"/>
      <c r="HB61" s="5"/>
      <c r="HC61" s="5"/>
      <c r="HD61" s="5"/>
      <c r="HE61" s="5"/>
      <c r="HF61" s="5"/>
      <c r="HG61" s="5"/>
      <c r="HH61" s="5"/>
      <c r="HI61" s="5"/>
      <c r="HJ61" s="5"/>
      <c r="HK61" s="5"/>
      <c r="HL61" s="51" t="s">
        <v>404</v>
      </c>
      <c r="HM61" s="51">
        <v>317.25</v>
      </c>
      <c r="HN61" s="51">
        <v>327.58</v>
      </c>
      <c r="HO61" s="51">
        <f t="shared" si="84"/>
        <v>20.659999999999968</v>
      </c>
      <c r="HP61" s="51">
        <v>100</v>
      </c>
      <c r="HQ61" s="52">
        <f t="shared" si="85"/>
        <v>20.659999999999968</v>
      </c>
      <c r="HR61" s="139">
        <f>HQ61*AUXILIAR!$B$67</f>
        <v>41319999.999999933</v>
      </c>
      <c r="HS61" s="5"/>
      <c r="HT61" s="341"/>
      <c r="HU61" s="354"/>
      <c r="HV61" s="5"/>
      <c r="HW61" s="5"/>
      <c r="HX61" s="5"/>
      <c r="HY61" s="5"/>
      <c r="HZ61" s="5"/>
      <c r="IA61" s="5"/>
      <c r="IB61" s="5"/>
      <c r="IC61" s="5"/>
      <c r="ID61" s="5"/>
      <c r="IE61" s="5"/>
      <c r="IF61" s="5"/>
      <c r="IG61" s="5"/>
      <c r="IH61" s="5"/>
      <c r="II61" s="5"/>
      <c r="IJ61" s="5"/>
      <c r="IK61" s="5"/>
      <c r="IL61" s="5"/>
      <c r="IM61" s="5"/>
      <c r="IN61" s="5"/>
      <c r="IO61" s="5"/>
      <c r="IP61" s="5"/>
      <c r="IQ61" s="5"/>
      <c r="IR61" s="5"/>
      <c r="IS61" s="5"/>
      <c r="IT61" s="5"/>
      <c r="IU61" s="5"/>
      <c r="IV61" s="5"/>
      <c r="IW61" s="5"/>
      <c r="IX61" s="5"/>
      <c r="IY61" s="5"/>
      <c r="IZ61" s="5"/>
      <c r="JA61" s="5"/>
      <c r="JB61" s="5"/>
      <c r="JC61" s="5"/>
      <c r="JD61" s="5"/>
      <c r="JE61" s="5"/>
      <c r="JF61" s="5"/>
      <c r="JG61" s="5"/>
      <c r="JH61" s="5"/>
      <c r="JI61" s="5"/>
      <c r="JJ61" s="5"/>
      <c r="JK61" s="145"/>
      <c r="JL61" s="397"/>
    </row>
    <row r="62" spans="1:272" ht="15">
      <c r="A62" s="8" t="s">
        <v>33</v>
      </c>
      <c r="B62" s="8" t="s">
        <v>12</v>
      </c>
      <c r="C62" s="8">
        <v>1</v>
      </c>
      <c r="D62" s="199">
        <v>101</v>
      </c>
      <c r="E62" s="118" t="s">
        <v>186</v>
      </c>
      <c r="F62" s="118" t="s">
        <v>108</v>
      </c>
      <c r="G62" s="195" t="s">
        <v>34</v>
      </c>
      <c r="H62" s="307" t="s">
        <v>188</v>
      </c>
      <c r="I62" s="354"/>
      <c r="J62" s="5"/>
      <c r="K62" s="5"/>
      <c r="L62" s="5"/>
      <c r="M62" s="5"/>
      <c r="N62" s="5"/>
      <c r="O62" s="5"/>
      <c r="P62" s="51" t="s">
        <v>406</v>
      </c>
      <c r="Q62" s="51">
        <v>278</v>
      </c>
      <c r="R62" s="51">
        <v>276.45</v>
      </c>
      <c r="S62" s="51">
        <f t="shared" ref="S62:S65" si="88">-(R62-Q62)</f>
        <v>1.5500000000000114</v>
      </c>
      <c r="T62" s="52">
        <v>100</v>
      </c>
      <c r="U62" s="52">
        <f t="shared" ref="U62:U65" si="89">S62*T62/100</f>
        <v>1.5500000000000114</v>
      </c>
      <c r="V62" s="139">
        <f>U62*AUXILIAR!$B$50</f>
        <v>4650000.0000000345</v>
      </c>
      <c r="W62" s="51" t="s">
        <v>406</v>
      </c>
      <c r="X62" s="51">
        <v>286.85000000000002</v>
      </c>
      <c r="Y62" s="51">
        <v>285.8</v>
      </c>
      <c r="Z62" s="51">
        <f t="shared" si="87"/>
        <v>1.0500000000000114</v>
      </c>
      <c r="AA62" s="52">
        <v>100</v>
      </c>
      <c r="AB62" s="52">
        <f t="shared" si="80"/>
        <v>1.0500000000000114</v>
      </c>
      <c r="AC62" s="139">
        <f>AB62*AUXILIAR!$B$50</f>
        <v>3150000.000000034</v>
      </c>
      <c r="AD62" s="51" t="s">
        <v>405</v>
      </c>
      <c r="AE62" s="51">
        <v>417.25</v>
      </c>
      <c r="AF62" s="51">
        <v>417.65</v>
      </c>
      <c r="AG62" s="51">
        <f t="shared" si="72"/>
        <v>0.39999999999997726</v>
      </c>
      <c r="AH62" s="52">
        <v>100</v>
      </c>
      <c r="AI62" s="52">
        <f t="shared" si="73"/>
        <v>0.39999999999997726</v>
      </c>
      <c r="AJ62" s="139">
        <f>AI62*AUXILIAR!$B$50</f>
        <v>1199999.9999999318</v>
      </c>
      <c r="AK62" s="51" t="s">
        <v>405</v>
      </c>
      <c r="AL62" s="51">
        <v>268.95999999999998</v>
      </c>
      <c r="AM62" s="51">
        <v>269.08</v>
      </c>
      <c r="AN62" s="51">
        <f t="shared" si="74"/>
        <v>0.12000000000000455</v>
      </c>
      <c r="AO62" s="52">
        <v>100</v>
      </c>
      <c r="AP62" s="52">
        <f t="shared" si="75"/>
        <v>0.12000000000000455</v>
      </c>
      <c r="AQ62" s="139">
        <f>AP62*AUXILIAR!$B$50</f>
        <v>360000.00000001362</v>
      </c>
      <c r="AR62" s="51" t="s">
        <v>405</v>
      </c>
      <c r="AS62" s="51">
        <v>298.45999999999998</v>
      </c>
      <c r="AT62" s="51">
        <v>299.39999999999998</v>
      </c>
      <c r="AU62" s="51">
        <f t="shared" si="81"/>
        <v>0.93999999999999773</v>
      </c>
      <c r="AV62" s="52">
        <v>100</v>
      </c>
      <c r="AW62" s="52">
        <f t="shared" si="82"/>
        <v>0.93999999999999773</v>
      </c>
      <c r="AX62" s="139">
        <f>AW62*AUXILIAR!$B$50</f>
        <v>2819999.999999993</v>
      </c>
      <c r="AY62" s="5"/>
      <c r="AZ62" s="341"/>
      <c r="BA62" s="354"/>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145"/>
      <c r="CP62" s="5"/>
      <c r="CQ62" s="128"/>
      <c r="CR62" s="333"/>
      <c r="CS62" s="354"/>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c r="EG62" s="5"/>
      <c r="EH62" s="5"/>
      <c r="EI62" s="5"/>
      <c r="EJ62" s="341"/>
      <c r="EK62" s="354"/>
      <c r="EL62" s="5"/>
      <c r="EM62" s="5"/>
      <c r="EN62" s="5"/>
      <c r="EO62" s="5"/>
      <c r="EP62" s="5"/>
      <c r="EQ62" s="5"/>
      <c r="ER62" s="5"/>
      <c r="ES62" s="5"/>
      <c r="ET62" s="5"/>
      <c r="EU62" s="5"/>
      <c r="EV62" s="5"/>
      <c r="EW62" s="5"/>
      <c r="EX62" s="5"/>
      <c r="EY62" s="5"/>
      <c r="EZ62" s="5"/>
      <c r="FA62" s="5"/>
      <c r="FB62" s="5"/>
      <c r="FC62" s="5"/>
      <c r="FD62" s="5"/>
      <c r="FE62" s="5"/>
      <c r="FF62" s="5"/>
      <c r="FG62" s="5"/>
      <c r="FH62" s="5"/>
      <c r="FI62" s="5"/>
      <c r="FJ62" s="5"/>
      <c r="FK62" s="5"/>
      <c r="FL62" s="5"/>
      <c r="FM62" s="5"/>
      <c r="FN62" s="5"/>
      <c r="FO62" s="5"/>
      <c r="FP62" s="5"/>
      <c r="FQ62" s="5"/>
      <c r="FR62" s="5"/>
      <c r="FS62" s="5"/>
      <c r="FT62" s="5"/>
      <c r="FU62" s="5"/>
      <c r="FV62" s="5"/>
      <c r="FW62" s="5"/>
      <c r="FX62" s="5"/>
      <c r="FY62" s="5"/>
      <c r="FZ62" s="5"/>
      <c r="GA62" s="5"/>
      <c r="GB62" s="341"/>
      <c r="GC62" s="354"/>
      <c r="GD62" s="5"/>
      <c r="GE62" s="5"/>
      <c r="GF62" s="5"/>
      <c r="GG62" s="5"/>
      <c r="GH62" s="5"/>
      <c r="GI62" s="5"/>
      <c r="GJ62" s="5"/>
      <c r="GK62" s="5"/>
      <c r="GL62" s="5"/>
      <c r="GM62" s="5"/>
      <c r="GN62" s="5"/>
      <c r="GO62" s="5"/>
      <c r="GP62" s="5"/>
      <c r="GQ62" s="5"/>
      <c r="GR62" s="5"/>
      <c r="GS62" s="5"/>
      <c r="GT62" s="5"/>
      <c r="GU62" s="5"/>
      <c r="GV62" s="5"/>
      <c r="GW62" s="5"/>
      <c r="GX62" s="5"/>
      <c r="GY62" s="5"/>
      <c r="GZ62" s="5"/>
      <c r="HA62" s="5"/>
      <c r="HB62" s="5"/>
      <c r="HC62" s="5"/>
      <c r="HD62" s="5"/>
      <c r="HE62" s="5"/>
      <c r="HF62" s="5"/>
      <c r="HG62" s="5"/>
      <c r="HH62" s="5"/>
      <c r="HI62" s="5"/>
      <c r="HJ62" s="5"/>
      <c r="HK62" s="5"/>
      <c r="HL62" s="51" t="s">
        <v>404</v>
      </c>
      <c r="HM62" s="51">
        <v>327.58</v>
      </c>
      <c r="HN62" s="51">
        <v>328.3</v>
      </c>
      <c r="HO62" s="51">
        <f t="shared" si="84"/>
        <v>1.4400000000000546</v>
      </c>
      <c r="HP62" s="51">
        <v>100</v>
      </c>
      <c r="HQ62" s="52">
        <f t="shared" si="85"/>
        <v>1.4400000000000546</v>
      </c>
      <c r="HR62" s="139">
        <f>HQ62*AUXILIAR!$B$67</f>
        <v>2880000.000000109</v>
      </c>
      <c r="HS62" s="5"/>
      <c r="HT62" s="341"/>
      <c r="HU62" s="354"/>
      <c r="HV62" s="5"/>
      <c r="HW62" s="5"/>
      <c r="HX62" s="5"/>
      <c r="HY62" s="5"/>
      <c r="HZ62" s="5"/>
      <c r="IA62" s="5"/>
      <c r="IB62" s="5"/>
      <c r="IC62" s="5"/>
      <c r="ID62" s="5"/>
      <c r="IE62" s="5"/>
      <c r="IF62" s="5"/>
      <c r="IG62" s="5"/>
      <c r="IH62" s="5"/>
      <c r="II62" s="5"/>
      <c r="IJ62" s="5"/>
      <c r="IK62" s="5"/>
      <c r="IL62" s="5"/>
      <c r="IM62" s="5"/>
      <c r="IN62" s="5"/>
      <c r="IO62" s="5"/>
      <c r="IP62" s="5"/>
      <c r="IQ62" s="5"/>
      <c r="IR62" s="5"/>
      <c r="IS62" s="5"/>
      <c r="IT62" s="5"/>
      <c r="IU62" s="5"/>
      <c r="IV62" s="5"/>
      <c r="IW62" s="5"/>
      <c r="IX62" s="5"/>
      <c r="IY62" s="5"/>
      <c r="IZ62" s="5"/>
      <c r="JA62" s="5"/>
      <c r="JB62" s="5"/>
      <c r="JC62" s="5"/>
      <c r="JD62" s="5"/>
      <c r="JE62" s="5"/>
      <c r="JF62" s="5"/>
      <c r="JG62" s="5"/>
      <c r="JH62" s="5"/>
      <c r="JI62" s="5"/>
      <c r="JJ62" s="5"/>
      <c r="JK62" s="145"/>
      <c r="JL62" s="397"/>
    </row>
    <row r="63" spans="1:272" ht="15">
      <c r="A63" s="8" t="s">
        <v>33</v>
      </c>
      <c r="B63" s="8" t="s">
        <v>12</v>
      </c>
      <c r="C63" s="8">
        <v>1</v>
      </c>
      <c r="D63" s="199">
        <v>101</v>
      </c>
      <c r="E63" s="118" t="s">
        <v>186</v>
      </c>
      <c r="F63" s="118" t="s">
        <v>108</v>
      </c>
      <c r="G63" s="195" t="s">
        <v>34</v>
      </c>
      <c r="H63" s="307" t="s">
        <v>188</v>
      </c>
      <c r="I63" s="354"/>
      <c r="J63" s="5"/>
      <c r="K63" s="5"/>
      <c r="L63" s="5"/>
      <c r="M63" s="5"/>
      <c r="N63" s="5"/>
      <c r="O63" s="5"/>
      <c r="P63" s="51" t="s">
        <v>406</v>
      </c>
      <c r="Q63" s="51">
        <v>275.7</v>
      </c>
      <c r="R63" s="51">
        <v>273.73</v>
      </c>
      <c r="S63" s="51">
        <f t="shared" si="88"/>
        <v>1.9699999999999704</v>
      </c>
      <c r="T63" s="52">
        <v>100</v>
      </c>
      <c r="U63" s="52">
        <f t="shared" si="89"/>
        <v>1.9699999999999704</v>
      </c>
      <c r="V63" s="139">
        <f>U63*AUXILIAR!$B$50</f>
        <v>5909999.9999999115</v>
      </c>
      <c r="W63" s="51" t="s">
        <v>406</v>
      </c>
      <c r="X63" s="51">
        <v>281.8</v>
      </c>
      <c r="Y63" s="51">
        <v>278.60000000000002</v>
      </c>
      <c r="Z63" s="51">
        <f t="shared" si="87"/>
        <v>3.1999999999999886</v>
      </c>
      <c r="AA63" s="52">
        <v>100</v>
      </c>
      <c r="AB63" s="52">
        <f t="shared" si="80"/>
        <v>3.1999999999999886</v>
      </c>
      <c r="AC63" s="139">
        <f>AB63*AUXILIAR!$B$50</f>
        <v>9599999.9999999665</v>
      </c>
      <c r="AD63" s="51" t="s">
        <v>406</v>
      </c>
      <c r="AE63" s="51">
        <v>324.10000000000002</v>
      </c>
      <c r="AF63" s="51">
        <v>320.14999999999998</v>
      </c>
      <c r="AG63" s="51">
        <f t="shared" ref="AG63" si="90">-(AF63-AE63)</f>
        <v>3.9500000000000455</v>
      </c>
      <c r="AH63" s="52">
        <v>100</v>
      </c>
      <c r="AI63" s="52">
        <f t="shared" si="73"/>
        <v>3.9500000000000455</v>
      </c>
      <c r="AJ63" s="139">
        <f>AI63*AUXILIAR!$B$50</f>
        <v>11850000.000000136</v>
      </c>
      <c r="AK63" s="51" t="s">
        <v>405</v>
      </c>
      <c r="AL63" s="51">
        <v>269.42</v>
      </c>
      <c r="AM63" s="51">
        <v>269.98</v>
      </c>
      <c r="AN63" s="51">
        <f t="shared" si="74"/>
        <v>0.56000000000000227</v>
      </c>
      <c r="AO63" s="52">
        <v>100</v>
      </c>
      <c r="AP63" s="52">
        <f t="shared" si="75"/>
        <v>0.56000000000000227</v>
      </c>
      <c r="AQ63" s="139">
        <f>AP63*AUXILIAR!$B$50</f>
        <v>1680000.0000000068</v>
      </c>
      <c r="AR63" s="51" t="s">
        <v>405</v>
      </c>
      <c r="AS63" s="51">
        <v>385.2</v>
      </c>
      <c r="AT63" s="51">
        <v>386</v>
      </c>
      <c r="AU63" s="51">
        <f t="shared" si="81"/>
        <v>0.80000000000001137</v>
      </c>
      <c r="AV63" s="52">
        <v>100</v>
      </c>
      <c r="AW63" s="52">
        <f t="shared" si="82"/>
        <v>0.80000000000001137</v>
      </c>
      <c r="AX63" s="139">
        <f>AW63*AUXILIAR!$B$50</f>
        <v>2400000.000000034</v>
      </c>
      <c r="AY63" s="5"/>
      <c r="AZ63" s="341"/>
      <c r="BA63" s="354"/>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145"/>
      <c r="CP63" s="5"/>
      <c r="CQ63" s="128"/>
      <c r="CR63" s="333"/>
      <c r="CS63" s="354"/>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c r="EG63" s="5"/>
      <c r="EH63" s="5"/>
      <c r="EI63" s="5"/>
      <c r="EJ63" s="341"/>
      <c r="EK63" s="354"/>
      <c r="EL63" s="5"/>
      <c r="EM63" s="5"/>
      <c r="EN63" s="5"/>
      <c r="EO63" s="5"/>
      <c r="EP63" s="5"/>
      <c r="EQ63" s="5"/>
      <c r="ER63" s="5"/>
      <c r="ES63" s="5"/>
      <c r="ET63" s="5"/>
      <c r="EU63" s="5"/>
      <c r="EV63" s="5"/>
      <c r="EW63" s="5"/>
      <c r="EX63" s="5"/>
      <c r="EY63" s="5"/>
      <c r="EZ63" s="5"/>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c r="GA63" s="5"/>
      <c r="GB63" s="341"/>
      <c r="GC63" s="354"/>
      <c r="GD63" s="5"/>
      <c r="GE63" s="5"/>
      <c r="GF63" s="5"/>
      <c r="GG63" s="5"/>
      <c r="GH63" s="5"/>
      <c r="GI63" s="5"/>
      <c r="GJ63" s="5"/>
      <c r="GK63" s="5"/>
      <c r="GL63" s="5"/>
      <c r="GM63" s="5"/>
      <c r="GN63" s="5"/>
      <c r="GO63" s="5"/>
      <c r="GP63" s="5"/>
      <c r="GQ63" s="5"/>
      <c r="GR63" s="5"/>
      <c r="GS63" s="5"/>
      <c r="GT63" s="5"/>
      <c r="GU63" s="5"/>
      <c r="GV63" s="5"/>
      <c r="GW63" s="5"/>
      <c r="GX63" s="5"/>
      <c r="GY63" s="5"/>
      <c r="GZ63" s="5"/>
      <c r="HA63" s="5"/>
      <c r="HB63" s="5"/>
      <c r="HC63" s="5"/>
      <c r="HD63" s="5"/>
      <c r="HE63" s="5"/>
      <c r="HF63" s="5"/>
      <c r="HG63" s="5"/>
      <c r="HH63" s="5"/>
      <c r="HI63" s="5"/>
      <c r="HJ63" s="5"/>
      <c r="HK63" s="5"/>
      <c r="HL63" s="51" t="s">
        <v>404</v>
      </c>
      <c r="HM63" s="51">
        <v>328.3</v>
      </c>
      <c r="HN63" s="51">
        <v>331</v>
      </c>
      <c r="HO63" s="51">
        <f t="shared" si="84"/>
        <v>5.3999999999999773</v>
      </c>
      <c r="HP63" s="51">
        <v>100</v>
      </c>
      <c r="HQ63" s="52">
        <f t="shared" si="85"/>
        <v>5.3999999999999773</v>
      </c>
      <c r="HR63" s="139">
        <f>HQ63*AUXILIAR!$B$67</f>
        <v>10799999.999999955</v>
      </c>
      <c r="HS63" s="5"/>
      <c r="HT63" s="341"/>
      <c r="HU63" s="354"/>
      <c r="HV63" s="5"/>
      <c r="HW63" s="5"/>
      <c r="HX63" s="5"/>
      <c r="HY63" s="5"/>
      <c r="HZ63" s="5"/>
      <c r="IA63" s="5"/>
      <c r="IB63" s="5"/>
      <c r="IC63" s="5"/>
      <c r="ID63" s="5"/>
      <c r="IE63" s="5"/>
      <c r="IF63" s="5"/>
      <c r="IG63" s="5"/>
      <c r="IH63" s="5"/>
      <c r="II63" s="5"/>
      <c r="IJ63" s="5"/>
      <c r="IK63" s="5"/>
      <c r="IL63" s="5"/>
      <c r="IM63" s="5"/>
      <c r="IN63" s="5"/>
      <c r="IO63" s="5"/>
      <c r="IP63" s="5"/>
      <c r="IQ63" s="5"/>
      <c r="IR63" s="5"/>
      <c r="IS63" s="5"/>
      <c r="IT63" s="5"/>
      <c r="IU63" s="5"/>
      <c r="IV63" s="5"/>
      <c r="IW63" s="5"/>
      <c r="IX63" s="5"/>
      <c r="IY63" s="5"/>
      <c r="IZ63" s="5"/>
      <c r="JA63" s="5"/>
      <c r="JB63" s="5"/>
      <c r="JC63" s="5"/>
      <c r="JD63" s="5"/>
      <c r="JE63" s="5"/>
      <c r="JF63" s="5"/>
      <c r="JG63" s="5"/>
      <c r="JH63" s="5"/>
      <c r="JI63" s="5"/>
      <c r="JJ63" s="5"/>
      <c r="JK63" s="145"/>
      <c r="JL63" s="397"/>
    </row>
    <row r="64" spans="1:272" ht="15">
      <c r="A64" s="8" t="s">
        <v>33</v>
      </c>
      <c r="B64" s="8" t="s">
        <v>12</v>
      </c>
      <c r="C64" s="8">
        <v>1</v>
      </c>
      <c r="D64" s="199">
        <v>101</v>
      </c>
      <c r="E64" s="118" t="s">
        <v>186</v>
      </c>
      <c r="F64" s="118" t="s">
        <v>108</v>
      </c>
      <c r="G64" s="195" t="s">
        <v>34</v>
      </c>
      <c r="H64" s="307" t="s">
        <v>188</v>
      </c>
      <c r="I64" s="354"/>
      <c r="J64" s="5"/>
      <c r="K64" s="5"/>
      <c r="L64" s="5"/>
      <c r="M64" s="5"/>
      <c r="N64" s="5"/>
      <c r="O64" s="5"/>
      <c r="P64" s="51" t="s">
        <v>406</v>
      </c>
      <c r="Q64" s="51">
        <v>273.73</v>
      </c>
      <c r="R64" s="51">
        <v>272.85000000000002</v>
      </c>
      <c r="S64" s="51">
        <f t="shared" si="88"/>
        <v>0.87999999999999545</v>
      </c>
      <c r="T64" s="52">
        <v>100</v>
      </c>
      <c r="U64" s="52">
        <f t="shared" si="89"/>
        <v>0.87999999999999545</v>
      </c>
      <c r="V64" s="139">
        <f>U64*AUXILIAR!$B$50</f>
        <v>2639999.9999999865</v>
      </c>
      <c r="W64" s="5"/>
      <c r="X64" s="5"/>
      <c r="Y64" s="5"/>
      <c r="Z64" s="5"/>
      <c r="AA64" s="5"/>
      <c r="AB64" s="5"/>
      <c r="AC64" s="5"/>
      <c r="AD64" s="5"/>
      <c r="AE64" s="5"/>
      <c r="AF64" s="5"/>
      <c r="AG64" s="5"/>
      <c r="AH64" s="5"/>
      <c r="AI64" s="5"/>
      <c r="AJ64" s="5"/>
      <c r="AK64" s="51" t="s">
        <v>406</v>
      </c>
      <c r="AL64" s="51">
        <v>439.65</v>
      </c>
      <c r="AM64" s="51">
        <v>437.65</v>
      </c>
      <c r="AN64" s="51">
        <f t="shared" ref="AN64:AN66" si="91">-(AM64-AL64)</f>
        <v>2</v>
      </c>
      <c r="AO64" s="52">
        <v>100</v>
      </c>
      <c r="AP64" s="52">
        <f t="shared" si="75"/>
        <v>2</v>
      </c>
      <c r="AQ64" s="139">
        <f>AP64*AUXILIAR!$B$50</f>
        <v>6000000</v>
      </c>
      <c r="AR64" s="51" t="s">
        <v>405</v>
      </c>
      <c r="AS64" s="51">
        <v>386.3</v>
      </c>
      <c r="AT64" s="51">
        <v>387.35</v>
      </c>
      <c r="AU64" s="51">
        <f t="shared" si="81"/>
        <v>1.0500000000000114</v>
      </c>
      <c r="AV64" s="52">
        <v>100</v>
      </c>
      <c r="AW64" s="52">
        <f t="shared" si="82"/>
        <v>1.0500000000000114</v>
      </c>
      <c r="AX64" s="139">
        <f>AW64*AUXILIAR!$B$50</f>
        <v>3150000.000000034</v>
      </c>
      <c r="AY64" s="5"/>
      <c r="AZ64" s="341"/>
      <c r="BA64" s="354"/>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145"/>
      <c r="CP64" s="5"/>
      <c r="CQ64" s="128"/>
      <c r="CR64" s="333"/>
      <c r="CS64" s="354"/>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c r="EG64" s="5"/>
      <c r="EH64" s="5"/>
      <c r="EI64" s="5"/>
      <c r="EJ64" s="341"/>
      <c r="EK64" s="354"/>
      <c r="EL64" s="5"/>
      <c r="EM64" s="5"/>
      <c r="EN64" s="5"/>
      <c r="EO64" s="5"/>
      <c r="EP64" s="5"/>
      <c r="EQ64" s="5"/>
      <c r="ER64" s="5"/>
      <c r="ES64" s="5"/>
      <c r="ET64" s="5"/>
      <c r="EU64" s="5"/>
      <c r="EV64" s="5"/>
      <c r="EW64" s="5"/>
      <c r="EX64" s="5"/>
      <c r="EY64" s="5"/>
      <c r="EZ64" s="5"/>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c r="GA64" s="5"/>
      <c r="GB64" s="341"/>
      <c r="GC64" s="354"/>
      <c r="GD64" s="5"/>
      <c r="GE64" s="5"/>
      <c r="GF64" s="5"/>
      <c r="GG64" s="5"/>
      <c r="GH64" s="5"/>
      <c r="GI64" s="5"/>
      <c r="GJ64" s="5"/>
      <c r="GK64" s="5"/>
      <c r="GL64" s="5"/>
      <c r="GM64" s="5"/>
      <c r="GN64" s="5"/>
      <c r="GO64" s="5"/>
      <c r="GP64" s="5"/>
      <c r="GQ64" s="5"/>
      <c r="GR64" s="5"/>
      <c r="GS64" s="5"/>
      <c r="GT64" s="5"/>
      <c r="GU64" s="5"/>
      <c r="GV64" s="5"/>
      <c r="GW64" s="5"/>
      <c r="GX64" s="5"/>
      <c r="GY64" s="5"/>
      <c r="GZ64" s="5"/>
      <c r="HA64" s="5"/>
      <c r="HB64" s="5"/>
      <c r="HC64" s="5"/>
      <c r="HD64" s="5"/>
      <c r="HE64" s="5"/>
      <c r="HF64" s="5"/>
      <c r="HG64" s="5"/>
      <c r="HH64" s="5"/>
      <c r="HI64" s="5"/>
      <c r="HJ64" s="5"/>
      <c r="HK64" s="5"/>
      <c r="HL64" s="51" t="s">
        <v>404</v>
      </c>
      <c r="HM64" s="51">
        <v>331</v>
      </c>
      <c r="HN64" s="51">
        <v>335</v>
      </c>
      <c r="HO64" s="51">
        <f t="shared" si="84"/>
        <v>8</v>
      </c>
      <c r="HP64" s="51">
        <v>100</v>
      </c>
      <c r="HQ64" s="52">
        <f t="shared" si="85"/>
        <v>8</v>
      </c>
      <c r="HR64" s="139">
        <f>HQ64*AUXILIAR!$B$67</f>
        <v>16000000</v>
      </c>
      <c r="HS64" s="5"/>
      <c r="HT64" s="341"/>
      <c r="HU64" s="354"/>
      <c r="HV64" s="5"/>
      <c r="HW64" s="5"/>
      <c r="HX64" s="5"/>
      <c r="HY64" s="5"/>
      <c r="HZ64" s="5"/>
      <c r="IA64" s="5"/>
      <c r="IB64" s="5"/>
      <c r="IC64" s="5"/>
      <c r="ID64" s="5"/>
      <c r="IE64" s="5"/>
      <c r="IF64" s="5"/>
      <c r="IG64" s="5"/>
      <c r="IH64" s="5"/>
      <c r="II64" s="5"/>
      <c r="IJ64" s="5"/>
      <c r="IK64" s="5"/>
      <c r="IL64" s="5"/>
      <c r="IM64" s="5"/>
      <c r="IN64" s="5"/>
      <c r="IO64" s="5"/>
      <c r="IP64" s="5"/>
      <c r="IQ64" s="5"/>
      <c r="IR64" s="5"/>
      <c r="IS64" s="5"/>
      <c r="IT64" s="5"/>
      <c r="IU64" s="5"/>
      <c r="IV64" s="5"/>
      <c r="IW64" s="5"/>
      <c r="IX64" s="5"/>
      <c r="IY64" s="5"/>
      <c r="IZ64" s="5"/>
      <c r="JA64" s="5"/>
      <c r="JB64" s="5"/>
      <c r="JC64" s="5"/>
      <c r="JD64" s="5"/>
      <c r="JE64" s="5"/>
      <c r="JF64" s="5"/>
      <c r="JG64" s="5"/>
      <c r="JH64" s="5"/>
      <c r="JI64" s="5"/>
      <c r="JJ64" s="5"/>
      <c r="JK64" s="145"/>
      <c r="JL64" s="397"/>
    </row>
    <row r="65" spans="1:272" ht="15">
      <c r="A65" s="8" t="s">
        <v>33</v>
      </c>
      <c r="B65" s="8" t="s">
        <v>12</v>
      </c>
      <c r="C65" s="8">
        <v>1</v>
      </c>
      <c r="D65" s="199">
        <v>101</v>
      </c>
      <c r="E65" s="118" t="s">
        <v>186</v>
      </c>
      <c r="F65" s="118" t="s">
        <v>108</v>
      </c>
      <c r="G65" s="195" t="s">
        <v>34</v>
      </c>
      <c r="H65" s="307" t="s">
        <v>188</v>
      </c>
      <c r="I65" s="354"/>
      <c r="J65" s="5"/>
      <c r="K65" s="5"/>
      <c r="L65" s="5"/>
      <c r="M65" s="5"/>
      <c r="N65" s="5"/>
      <c r="O65" s="5"/>
      <c r="P65" s="51" t="s">
        <v>406</v>
      </c>
      <c r="Q65" s="51">
        <v>272.45</v>
      </c>
      <c r="R65" s="51">
        <v>271.35000000000002</v>
      </c>
      <c r="S65" s="51">
        <f t="shared" si="88"/>
        <v>1.0999999999999659</v>
      </c>
      <c r="T65" s="52">
        <v>100</v>
      </c>
      <c r="U65" s="52">
        <f t="shared" si="89"/>
        <v>1.0999999999999659</v>
      </c>
      <c r="V65" s="139">
        <f>U65*AUXILIAR!$B$50</f>
        <v>3299999.9999998976</v>
      </c>
      <c r="W65" s="5"/>
      <c r="X65" s="5"/>
      <c r="Y65" s="5"/>
      <c r="Z65" s="5"/>
      <c r="AA65" s="5"/>
      <c r="AB65" s="5"/>
      <c r="AC65" s="5"/>
      <c r="AD65" s="5"/>
      <c r="AE65" s="5"/>
      <c r="AF65" s="5"/>
      <c r="AG65" s="5"/>
      <c r="AH65" s="5"/>
      <c r="AI65" s="5"/>
      <c r="AJ65" s="5"/>
      <c r="AK65" s="51" t="s">
        <v>406</v>
      </c>
      <c r="AL65" s="51">
        <v>414.65</v>
      </c>
      <c r="AM65" s="51">
        <v>413.2</v>
      </c>
      <c r="AN65" s="51">
        <f t="shared" si="91"/>
        <v>1.4499999999999886</v>
      </c>
      <c r="AO65" s="52">
        <v>100</v>
      </c>
      <c r="AP65" s="52">
        <f t="shared" si="75"/>
        <v>1.4499999999999886</v>
      </c>
      <c r="AQ65" s="139">
        <f>AP65*AUXILIAR!$B$50</f>
        <v>4349999.9999999655</v>
      </c>
      <c r="AR65" s="51" t="s">
        <v>405</v>
      </c>
      <c r="AS65" s="51">
        <v>391.35</v>
      </c>
      <c r="AT65" s="51">
        <v>391.75</v>
      </c>
      <c r="AU65" s="51">
        <f t="shared" si="81"/>
        <v>0.39999999999997726</v>
      </c>
      <c r="AV65" s="52">
        <v>100</v>
      </c>
      <c r="AW65" s="52">
        <f t="shared" si="82"/>
        <v>0.39999999999997726</v>
      </c>
      <c r="AX65" s="139">
        <f>AW65*AUXILIAR!$B$50</f>
        <v>1199999.9999999318</v>
      </c>
      <c r="AY65" s="5"/>
      <c r="AZ65" s="341"/>
      <c r="BA65" s="354"/>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145"/>
      <c r="CP65" s="5"/>
      <c r="CQ65" s="128"/>
      <c r="CR65" s="333"/>
      <c r="CS65" s="354"/>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c r="EG65" s="5"/>
      <c r="EH65" s="5"/>
      <c r="EI65" s="5"/>
      <c r="EJ65" s="341"/>
      <c r="EK65" s="354"/>
      <c r="EL65" s="5"/>
      <c r="EM65" s="5"/>
      <c r="EN65" s="5"/>
      <c r="EO65" s="5"/>
      <c r="EP65" s="5"/>
      <c r="EQ65" s="5"/>
      <c r="ER65" s="5"/>
      <c r="ES65" s="5"/>
      <c r="ET65" s="5"/>
      <c r="EU65" s="5"/>
      <c r="EV65" s="5"/>
      <c r="EW65" s="5"/>
      <c r="EX65" s="5"/>
      <c r="EY65" s="5"/>
      <c r="EZ65" s="5"/>
      <c r="FA65" s="5"/>
      <c r="FB65" s="5"/>
      <c r="FC65" s="5"/>
      <c r="FD65" s="5"/>
      <c r="FE65" s="5"/>
      <c r="FF65" s="5"/>
      <c r="FG65" s="5"/>
      <c r="FH65" s="5"/>
      <c r="FI65" s="5"/>
      <c r="FJ65" s="5"/>
      <c r="FK65" s="5"/>
      <c r="FL65" s="5"/>
      <c r="FM65" s="5"/>
      <c r="FN65" s="5"/>
      <c r="FO65" s="5"/>
      <c r="FP65" s="5"/>
      <c r="FQ65" s="5"/>
      <c r="FR65" s="5"/>
      <c r="FS65" s="5"/>
      <c r="FT65" s="5"/>
      <c r="FU65" s="5"/>
      <c r="FV65" s="5"/>
      <c r="FW65" s="5"/>
      <c r="FX65" s="5"/>
      <c r="FY65" s="5"/>
      <c r="FZ65" s="5"/>
      <c r="GA65" s="5"/>
      <c r="GB65" s="341"/>
      <c r="GC65" s="354"/>
      <c r="GD65" s="5"/>
      <c r="GE65" s="5"/>
      <c r="GF65" s="5"/>
      <c r="GG65" s="5"/>
      <c r="GH65" s="5"/>
      <c r="GI65" s="5"/>
      <c r="GJ65" s="5"/>
      <c r="GK65" s="5"/>
      <c r="GL65" s="5"/>
      <c r="GM65" s="5"/>
      <c r="GN65" s="5"/>
      <c r="GO65" s="5"/>
      <c r="GP65" s="5"/>
      <c r="GQ65" s="5"/>
      <c r="GR65" s="5"/>
      <c r="GS65" s="5"/>
      <c r="GT65" s="5"/>
      <c r="GU65" s="5"/>
      <c r="GV65" s="5"/>
      <c r="GW65" s="5"/>
      <c r="GX65" s="5"/>
      <c r="GY65" s="5"/>
      <c r="GZ65" s="5"/>
      <c r="HA65" s="5"/>
      <c r="HB65" s="5"/>
      <c r="HC65" s="5"/>
      <c r="HD65" s="5"/>
      <c r="HE65" s="5"/>
      <c r="HF65" s="5"/>
      <c r="HG65" s="5"/>
      <c r="HH65" s="5"/>
      <c r="HI65" s="5"/>
      <c r="HJ65" s="5"/>
      <c r="HK65" s="5"/>
      <c r="HL65" s="51" t="s">
        <v>404</v>
      </c>
      <c r="HM65" s="51">
        <v>335</v>
      </c>
      <c r="HN65" s="51">
        <v>339.58</v>
      </c>
      <c r="HO65" s="51">
        <f t="shared" si="84"/>
        <v>9.1599999999999682</v>
      </c>
      <c r="HP65" s="51">
        <v>100</v>
      </c>
      <c r="HQ65" s="52">
        <f t="shared" si="85"/>
        <v>9.1599999999999682</v>
      </c>
      <c r="HR65" s="139">
        <f>HQ65*AUXILIAR!$B$67</f>
        <v>18319999.999999937</v>
      </c>
      <c r="HS65" s="5"/>
      <c r="HT65" s="341"/>
      <c r="HU65" s="354"/>
      <c r="HV65" s="5"/>
      <c r="HW65" s="5"/>
      <c r="HX65" s="5"/>
      <c r="HY65" s="5"/>
      <c r="HZ65" s="5"/>
      <c r="IA65" s="5"/>
      <c r="IB65" s="5"/>
      <c r="IC65" s="5"/>
      <c r="ID65" s="5"/>
      <c r="IE65" s="5"/>
      <c r="IF65" s="5"/>
      <c r="IG65" s="5"/>
      <c r="IH65" s="5"/>
      <c r="II65" s="5"/>
      <c r="IJ65" s="5"/>
      <c r="IK65" s="5"/>
      <c r="IL65" s="5"/>
      <c r="IM65" s="5"/>
      <c r="IN65" s="5"/>
      <c r="IO65" s="5"/>
      <c r="IP65" s="5"/>
      <c r="IQ65" s="5"/>
      <c r="IR65" s="5"/>
      <c r="IS65" s="5"/>
      <c r="IT65" s="5"/>
      <c r="IU65" s="5"/>
      <c r="IV65" s="5"/>
      <c r="IW65" s="5"/>
      <c r="IX65" s="5"/>
      <c r="IY65" s="5"/>
      <c r="IZ65" s="5"/>
      <c r="JA65" s="5"/>
      <c r="JB65" s="5"/>
      <c r="JC65" s="5"/>
      <c r="JD65" s="5"/>
      <c r="JE65" s="5"/>
      <c r="JF65" s="5"/>
      <c r="JG65" s="5"/>
      <c r="JH65" s="5"/>
      <c r="JI65" s="5"/>
      <c r="JJ65" s="5"/>
      <c r="JK65" s="145"/>
      <c r="JL65" s="397"/>
    </row>
    <row r="66" spans="1:272" ht="15">
      <c r="A66" s="8" t="s">
        <v>33</v>
      </c>
      <c r="B66" s="8" t="s">
        <v>12</v>
      </c>
      <c r="C66" s="8">
        <v>1</v>
      </c>
      <c r="D66" s="199">
        <v>101</v>
      </c>
      <c r="E66" s="118" t="s">
        <v>186</v>
      </c>
      <c r="F66" s="118" t="s">
        <v>108</v>
      </c>
      <c r="G66" s="195" t="s">
        <v>34</v>
      </c>
      <c r="H66" s="307" t="s">
        <v>188</v>
      </c>
      <c r="I66" s="354"/>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1" t="s">
        <v>406</v>
      </c>
      <c r="AL66" s="51">
        <v>407.4</v>
      </c>
      <c r="AM66" s="51">
        <v>404.8</v>
      </c>
      <c r="AN66" s="51">
        <f t="shared" si="91"/>
        <v>2.5999999999999659</v>
      </c>
      <c r="AO66" s="52">
        <v>100</v>
      </c>
      <c r="AP66" s="52">
        <f t="shared" si="75"/>
        <v>2.5999999999999659</v>
      </c>
      <c r="AQ66" s="139">
        <f>AP66*AUXILIAR!$B$50</f>
        <v>7799999.9999998976</v>
      </c>
      <c r="AR66" s="51" t="s">
        <v>405</v>
      </c>
      <c r="AS66" s="51">
        <v>392.44</v>
      </c>
      <c r="AT66" s="51">
        <v>392.91</v>
      </c>
      <c r="AU66" s="51">
        <f t="shared" si="81"/>
        <v>0.47000000000002728</v>
      </c>
      <c r="AV66" s="52">
        <v>100</v>
      </c>
      <c r="AW66" s="52">
        <f t="shared" si="82"/>
        <v>0.47000000000002728</v>
      </c>
      <c r="AX66" s="139">
        <f>AW66*AUXILIAR!$B$50</f>
        <v>1410000.000000082</v>
      </c>
      <c r="AY66" s="5"/>
      <c r="AZ66" s="341"/>
      <c r="BA66" s="354"/>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145"/>
      <c r="CP66" s="5"/>
      <c r="CQ66" s="128"/>
      <c r="CR66" s="333"/>
      <c r="CS66" s="354"/>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341"/>
      <c r="EK66" s="354"/>
      <c r="EL66" s="5"/>
      <c r="EM66" s="5"/>
      <c r="EN66" s="5"/>
      <c r="EO66" s="5"/>
      <c r="EP66" s="5"/>
      <c r="EQ66" s="5"/>
      <c r="ER66" s="5"/>
      <c r="ES66" s="5"/>
      <c r="ET66" s="5"/>
      <c r="EU66" s="5"/>
      <c r="EV66" s="5"/>
      <c r="EW66" s="5"/>
      <c r="EX66" s="5"/>
      <c r="EY66" s="5"/>
      <c r="EZ66" s="5"/>
      <c r="FA66" s="5"/>
      <c r="FB66" s="5"/>
      <c r="FC66" s="5"/>
      <c r="FD66" s="5"/>
      <c r="FE66" s="5"/>
      <c r="FF66" s="5"/>
      <c r="FG66" s="5"/>
      <c r="FH66" s="5"/>
      <c r="FI66" s="5"/>
      <c r="FJ66" s="5"/>
      <c r="FK66" s="5"/>
      <c r="FL66" s="5"/>
      <c r="FM66" s="5"/>
      <c r="FN66" s="5"/>
      <c r="FO66" s="5"/>
      <c r="FP66" s="5"/>
      <c r="FQ66" s="5"/>
      <c r="FR66" s="5"/>
      <c r="FS66" s="5"/>
      <c r="FT66" s="5"/>
      <c r="FU66" s="5"/>
      <c r="FV66" s="5"/>
      <c r="FW66" s="5"/>
      <c r="FX66" s="5"/>
      <c r="FY66" s="5"/>
      <c r="FZ66" s="5"/>
      <c r="GA66" s="5"/>
      <c r="GB66" s="341"/>
      <c r="GC66" s="354"/>
      <c r="GD66" s="5"/>
      <c r="GE66" s="5"/>
      <c r="GF66" s="5"/>
      <c r="GG66" s="5"/>
      <c r="GH66" s="5"/>
      <c r="GI66" s="5"/>
      <c r="GJ66" s="5"/>
      <c r="GK66" s="5"/>
      <c r="GL66" s="5"/>
      <c r="GM66" s="5"/>
      <c r="GN66" s="5"/>
      <c r="GO66" s="5"/>
      <c r="GP66" s="5"/>
      <c r="GQ66" s="5"/>
      <c r="GR66" s="5"/>
      <c r="GS66" s="5"/>
      <c r="GT66" s="5"/>
      <c r="GU66" s="5"/>
      <c r="GV66" s="5"/>
      <c r="GW66" s="5"/>
      <c r="GX66" s="5"/>
      <c r="GY66" s="5"/>
      <c r="GZ66" s="5"/>
      <c r="HA66" s="5"/>
      <c r="HB66" s="5"/>
      <c r="HC66" s="5"/>
      <c r="HD66" s="5"/>
      <c r="HE66" s="5"/>
      <c r="HF66" s="5"/>
      <c r="HG66" s="5"/>
      <c r="HH66" s="5"/>
      <c r="HI66" s="5"/>
      <c r="HJ66" s="5"/>
      <c r="HK66" s="5"/>
      <c r="HL66" s="51" t="s">
        <v>404</v>
      </c>
      <c r="HM66" s="51">
        <v>339.58</v>
      </c>
      <c r="HN66" s="51">
        <v>351.14</v>
      </c>
      <c r="HO66" s="51">
        <f t="shared" si="84"/>
        <v>23.120000000000005</v>
      </c>
      <c r="HP66" s="51">
        <v>100</v>
      </c>
      <c r="HQ66" s="52">
        <f t="shared" si="85"/>
        <v>23.120000000000005</v>
      </c>
      <c r="HR66" s="139">
        <f>HQ66*AUXILIAR!$B$67</f>
        <v>46240000.000000007</v>
      </c>
      <c r="HS66" s="5"/>
      <c r="HT66" s="341"/>
      <c r="HU66" s="354"/>
      <c r="HV66" s="5"/>
      <c r="HW66" s="5"/>
      <c r="HX66" s="5"/>
      <c r="HY66" s="5"/>
      <c r="HZ66" s="5"/>
      <c r="IA66" s="5"/>
      <c r="IB66" s="5"/>
      <c r="IC66" s="5"/>
      <c r="ID66" s="5"/>
      <c r="IE66" s="5"/>
      <c r="IF66" s="5"/>
      <c r="IG66" s="5"/>
      <c r="IH66" s="5"/>
      <c r="II66" s="5"/>
      <c r="IJ66" s="5"/>
      <c r="IK66" s="5"/>
      <c r="IL66" s="5"/>
      <c r="IM66" s="5"/>
      <c r="IN66" s="5"/>
      <c r="IO66" s="5"/>
      <c r="IP66" s="5"/>
      <c r="IQ66" s="5"/>
      <c r="IR66" s="5"/>
      <c r="IS66" s="5"/>
      <c r="IT66" s="5"/>
      <c r="IU66" s="5"/>
      <c r="IV66" s="5"/>
      <c r="IW66" s="5"/>
      <c r="IX66" s="5"/>
      <c r="IY66" s="5"/>
      <c r="IZ66" s="5"/>
      <c r="JA66" s="5"/>
      <c r="JB66" s="5"/>
      <c r="JC66" s="5"/>
      <c r="JD66" s="5"/>
      <c r="JE66" s="5"/>
      <c r="JF66" s="5"/>
      <c r="JG66" s="5"/>
      <c r="JH66" s="5"/>
      <c r="JI66" s="5"/>
      <c r="JJ66" s="5"/>
      <c r="JK66" s="145"/>
      <c r="JL66" s="397"/>
    </row>
    <row r="67" spans="1:272" ht="15">
      <c r="A67" s="8" t="s">
        <v>33</v>
      </c>
      <c r="B67" s="8" t="s">
        <v>12</v>
      </c>
      <c r="C67" s="8">
        <v>1</v>
      </c>
      <c r="D67" s="199">
        <v>101</v>
      </c>
      <c r="E67" s="118" t="s">
        <v>186</v>
      </c>
      <c r="F67" s="118" t="s">
        <v>108</v>
      </c>
      <c r="G67" s="195" t="s">
        <v>34</v>
      </c>
      <c r="H67" s="307" t="s">
        <v>188</v>
      </c>
      <c r="I67" s="354"/>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1" t="s">
        <v>405</v>
      </c>
      <c r="AS67" s="51">
        <v>395.2</v>
      </c>
      <c r="AT67" s="51">
        <v>396.63</v>
      </c>
      <c r="AU67" s="51">
        <f t="shared" si="81"/>
        <v>1.4300000000000068</v>
      </c>
      <c r="AV67" s="52">
        <v>100</v>
      </c>
      <c r="AW67" s="52">
        <f t="shared" si="82"/>
        <v>1.4300000000000068</v>
      </c>
      <c r="AX67" s="139">
        <f>AW67*AUXILIAR!$B$50</f>
        <v>4290000.0000000205</v>
      </c>
      <c r="AY67" s="5"/>
      <c r="AZ67" s="341"/>
      <c r="BA67" s="354"/>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145"/>
      <c r="CP67" s="5"/>
      <c r="CQ67" s="5"/>
      <c r="CR67" s="341"/>
      <c r="CS67" s="354"/>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341"/>
      <c r="EK67" s="354"/>
      <c r="EL67" s="5"/>
      <c r="EM67" s="5"/>
      <c r="EN67" s="5"/>
      <c r="EO67" s="5"/>
      <c r="EP67" s="5"/>
      <c r="EQ67" s="5"/>
      <c r="ER67" s="5"/>
      <c r="ES67" s="5"/>
      <c r="ET67" s="5"/>
      <c r="EU67" s="5"/>
      <c r="EV67" s="5"/>
      <c r="EW67" s="5"/>
      <c r="EX67" s="5"/>
      <c r="EY67" s="5"/>
      <c r="EZ67" s="5"/>
      <c r="FA67" s="5"/>
      <c r="FB67" s="5"/>
      <c r="FC67" s="5"/>
      <c r="FD67" s="5"/>
      <c r="FE67" s="5"/>
      <c r="FF67" s="5"/>
      <c r="FG67" s="5"/>
      <c r="FH67" s="5"/>
      <c r="FI67" s="5"/>
      <c r="FJ67" s="5"/>
      <c r="FK67" s="5"/>
      <c r="FL67" s="5"/>
      <c r="FM67" s="5"/>
      <c r="FN67" s="5"/>
      <c r="FO67" s="5"/>
      <c r="FP67" s="5"/>
      <c r="FQ67" s="5"/>
      <c r="FR67" s="5"/>
      <c r="FS67" s="5"/>
      <c r="FT67" s="5"/>
      <c r="FU67" s="5"/>
      <c r="FV67" s="5"/>
      <c r="FW67" s="5"/>
      <c r="FX67" s="5"/>
      <c r="FY67" s="5"/>
      <c r="FZ67" s="5"/>
      <c r="GA67" s="5"/>
      <c r="GB67" s="341"/>
      <c r="GC67" s="354"/>
      <c r="GD67" s="5"/>
      <c r="GE67" s="5"/>
      <c r="GF67" s="5"/>
      <c r="GG67" s="5"/>
      <c r="GH67" s="5"/>
      <c r="GI67" s="5"/>
      <c r="GJ67" s="5"/>
      <c r="GK67" s="5"/>
      <c r="GL67" s="5"/>
      <c r="GM67" s="5"/>
      <c r="GN67" s="5"/>
      <c r="GO67" s="5"/>
      <c r="GP67" s="5"/>
      <c r="GQ67" s="5"/>
      <c r="GR67" s="5"/>
      <c r="GS67" s="5"/>
      <c r="GT67" s="5"/>
      <c r="GU67" s="5"/>
      <c r="GV67" s="5"/>
      <c r="GW67" s="5"/>
      <c r="GX67" s="5"/>
      <c r="GY67" s="5"/>
      <c r="GZ67" s="5"/>
      <c r="HA67" s="5"/>
      <c r="HB67" s="5"/>
      <c r="HC67" s="5"/>
      <c r="HD67" s="5"/>
      <c r="HE67" s="5"/>
      <c r="HF67" s="5"/>
      <c r="HG67" s="5"/>
      <c r="HH67" s="5"/>
      <c r="HI67" s="5"/>
      <c r="HJ67" s="5"/>
      <c r="HK67" s="5"/>
      <c r="HL67" s="57"/>
      <c r="HM67" s="57"/>
      <c r="HN67" s="57"/>
      <c r="HO67" s="57"/>
      <c r="HP67" s="57"/>
      <c r="HQ67" s="56"/>
      <c r="HR67" s="5"/>
      <c r="HS67" s="5"/>
      <c r="HT67" s="341"/>
      <c r="HU67" s="354"/>
      <c r="HV67" s="5"/>
      <c r="HW67" s="5"/>
      <c r="HX67" s="5"/>
      <c r="HY67" s="5"/>
      <c r="HZ67" s="5"/>
      <c r="IA67" s="5"/>
      <c r="IB67" s="5"/>
      <c r="IC67" s="5"/>
      <c r="ID67" s="5"/>
      <c r="IE67" s="5"/>
      <c r="IF67" s="5"/>
      <c r="IG67" s="5"/>
      <c r="IH67" s="5"/>
      <c r="II67" s="5"/>
      <c r="IJ67" s="5"/>
      <c r="IK67" s="5"/>
      <c r="IL67" s="5"/>
      <c r="IM67" s="5"/>
      <c r="IN67" s="5"/>
      <c r="IO67" s="5"/>
      <c r="IP67" s="5"/>
      <c r="IQ67" s="5"/>
      <c r="IR67" s="5"/>
      <c r="IS67" s="5"/>
      <c r="IT67" s="5"/>
      <c r="IU67" s="5"/>
      <c r="IV67" s="5"/>
      <c r="IW67" s="5"/>
      <c r="IX67" s="5"/>
      <c r="IY67" s="5"/>
      <c r="IZ67" s="5"/>
      <c r="JA67" s="5"/>
      <c r="JB67" s="5"/>
      <c r="JC67" s="5"/>
      <c r="JD67" s="5"/>
      <c r="JE67" s="5"/>
      <c r="JF67" s="5"/>
      <c r="JG67" s="5"/>
      <c r="JH67" s="5"/>
      <c r="JI67" s="5"/>
      <c r="JJ67" s="5"/>
      <c r="JK67" s="145"/>
      <c r="JL67" s="397"/>
    </row>
    <row r="68" spans="1:272" ht="15">
      <c r="A68" s="8" t="s">
        <v>33</v>
      </c>
      <c r="B68" s="8" t="s">
        <v>12</v>
      </c>
      <c r="C68" s="8">
        <v>1</v>
      </c>
      <c r="D68" s="199">
        <v>101</v>
      </c>
      <c r="E68" s="118" t="s">
        <v>186</v>
      </c>
      <c r="F68" s="118" t="s">
        <v>108</v>
      </c>
      <c r="G68" s="195" t="s">
        <v>34</v>
      </c>
      <c r="H68" s="307" t="s">
        <v>188</v>
      </c>
      <c r="I68" s="354"/>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1" t="s">
        <v>405</v>
      </c>
      <c r="AS68" s="51">
        <v>438.1</v>
      </c>
      <c r="AT68" s="51">
        <v>439.1</v>
      </c>
      <c r="AU68" s="51">
        <f t="shared" si="81"/>
        <v>1</v>
      </c>
      <c r="AV68" s="52">
        <v>100</v>
      </c>
      <c r="AW68" s="52">
        <f t="shared" si="82"/>
        <v>1</v>
      </c>
      <c r="AX68" s="139">
        <f>AW68*AUXILIAR!$B$50</f>
        <v>3000000</v>
      </c>
      <c r="AY68" s="5"/>
      <c r="AZ68" s="341"/>
      <c r="BA68" s="354"/>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145"/>
      <c r="CP68" s="5"/>
      <c r="CQ68" s="5"/>
      <c r="CR68" s="341"/>
      <c r="CS68" s="354"/>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341"/>
      <c r="EK68" s="354"/>
      <c r="EL68" s="5"/>
      <c r="EM68" s="5"/>
      <c r="EN68" s="5"/>
      <c r="EO68" s="5"/>
      <c r="EP68" s="5"/>
      <c r="EQ68" s="5"/>
      <c r="ER68" s="5"/>
      <c r="ES68" s="5"/>
      <c r="ET68" s="5"/>
      <c r="EU68" s="5"/>
      <c r="EV68" s="5"/>
      <c r="EW68" s="5"/>
      <c r="EX68" s="5"/>
      <c r="EY68" s="5"/>
      <c r="EZ68" s="5"/>
      <c r="FA68" s="5"/>
      <c r="FB68" s="5"/>
      <c r="FC68" s="5"/>
      <c r="FD68" s="5"/>
      <c r="FE68" s="5"/>
      <c r="FF68" s="5"/>
      <c r="FG68" s="5"/>
      <c r="FH68" s="5"/>
      <c r="FI68" s="5"/>
      <c r="FJ68" s="5"/>
      <c r="FK68" s="5"/>
      <c r="FL68" s="5"/>
      <c r="FM68" s="5"/>
      <c r="FN68" s="5"/>
      <c r="FO68" s="5"/>
      <c r="FP68" s="5"/>
      <c r="FQ68" s="5"/>
      <c r="FR68" s="5"/>
      <c r="FS68" s="5"/>
      <c r="FT68" s="5"/>
      <c r="FU68" s="5"/>
      <c r="FV68" s="5"/>
      <c r="FW68" s="5"/>
      <c r="FX68" s="5"/>
      <c r="FY68" s="5"/>
      <c r="FZ68" s="5"/>
      <c r="GA68" s="5"/>
      <c r="GB68" s="341"/>
      <c r="GC68" s="354"/>
      <c r="GD68" s="5"/>
      <c r="GE68" s="5"/>
      <c r="GF68" s="5"/>
      <c r="GG68" s="5"/>
      <c r="GH68" s="5"/>
      <c r="GI68" s="5"/>
      <c r="GJ68" s="5"/>
      <c r="GK68" s="5"/>
      <c r="GL68" s="5"/>
      <c r="GM68" s="5"/>
      <c r="GN68" s="5"/>
      <c r="GO68" s="5"/>
      <c r="GP68" s="5"/>
      <c r="GQ68" s="5"/>
      <c r="GR68" s="5"/>
      <c r="GS68" s="5"/>
      <c r="GT68" s="5"/>
      <c r="GU68" s="5"/>
      <c r="GV68" s="5"/>
      <c r="GW68" s="5"/>
      <c r="GX68" s="5"/>
      <c r="GY68" s="5"/>
      <c r="GZ68" s="5"/>
      <c r="HA68" s="5"/>
      <c r="HB68" s="5"/>
      <c r="HC68" s="5"/>
      <c r="HD68" s="5"/>
      <c r="HE68" s="5"/>
      <c r="HF68" s="5"/>
      <c r="HG68" s="5"/>
      <c r="HH68" s="5"/>
      <c r="HI68" s="5"/>
      <c r="HJ68" s="5"/>
      <c r="HK68" s="5"/>
      <c r="HL68" s="57"/>
      <c r="HM68" s="57"/>
      <c r="HN68" s="57"/>
      <c r="HO68" s="57"/>
      <c r="HP68" s="57"/>
      <c r="HQ68" s="56"/>
      <c r="HR68" s="5"/>
      <c r="HS68" s="5"/>
      <c r="HT68" s="341"/>
      <c r="HU68" s="354"/>
      <c r="HV68" s="5"/>
      <c r="HW68" s="5"/>
      <c r="HX68" s="5"/>
      <c r="HY68" s="5"/>
      <c r="HZ68" s="5"/>
      <c r="IA68" s="5"/>
      <c r="IB68" s="5"/>
      <c r="IC68" s="5"/>
      <c r="ID68" s="5"/>
      <c r="IE68" s="5"/>
      <c r="IF68" s="5"/>
      <c r="IG68" s="5"/>
      <c r="IH68" s="5"/>
      <c r="II68" s="5"/>
      <c r="IJ68" s="5"/>
      <c r="IK68" s="5"/>
      <c r="IL68" s="5"/>
      <c r="IM68" s="5"/>
      <c r="IN68" s="5"/>
      <c r="IO68" s="5"/>
      <c r="IP68" s="5"/>
      <c r="IQ68" s="5"/>
      <c r="IR68" s="5"/>
      <c r="IS68" s="5"/>
      <c r="IT68" s="5"/>
      <c r="IU68" s="5"/>
      <c r="IV68" s="5"/>
      <c r="IW68" s="5"/>
      <c r="IX68" s="5"/>
      <c r="IY68" s="5"/>
      <c r="IZ68" s="5"/>
      <c r="JA68" s="5"/>
      <c r="JB68" s="5"/>
      <c r="JC68" s="5"/>
      <c r="JD68" s="5"/>
      <c r="JE68" s="5"/>
      <c r="JF68" s="5"/>
      <c r="JG68" s="5"/>
      <c r="JH68" s="5"/>
      <c r="JI68" s="5"/>
      <c r="JJ68" s="5"/>
      <c r="JK68" s="145"/>
      <c r="JL68" s="397"/>
    </row>
    <row r="69" spans="1:272" ht="15">
      <c r="A69" s="8" t="s">
        <v>33</v>
      </c>
      <c r="B69" s="8" t="s">
        <v>12</v>
      </c>
      <c r="C69" s="8">
        <v>1</v>
      </c>
      <c r="D69" s="199">
        <v>101</v>
      </c>
      <c r="E69" s="118" t="s">
        <v>186</v>
      </c>
      <c r="F69" s="118" t="s">
        <v>108</v>
      </c>
      <c r="G69" s="195" t="s">
        <v>34</v>
      </c>
      <c r="H69" s="307" t="s">
        <v>188</v>
      </c>
      <c r="I69" s="354"/>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1" t="s">
        <v>405</v>
      </c>
      <c r="AS69" s="51">
        <v>447.2</v>
      </c>
      <c r="AT69" s="51">
        <v>448.2</v>
      </c>
      <c r="AU69" s="51">
        <f t="shared" si="81"/>
        <v>1</v>
      </c>
      <c r="AV69" s="52">
        <v>100</v>
      </c>
      <c r="AW69" s="52">
        <f t="shared" si="82"/>
        <v>1</v>
      </c>
      <c r="AX69" s="139">
        <f>AW69*AUXILIAR!$B$50</f>
        <v>3000000</v>
      </c>
      <c r="AY69" s="5"/>
      <c r="AZ69" s="341"/>
      <c r="BA69" s="354"/>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145"/>
      <c r="CP69" s="5"/>
      <c r="CQ69" s="5"/>
      <c r="CR69" s="341"/>
      <c r="CS69" s="354"/>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341"/>
      <c r="EK69" s="354"/>
      <c r="EL69" s="5"/>
      <c r="EM69" s="5"/>
      <c r="EN69" s="5"/>
      <c r="EO69" s="5"/>
      <c r="EP69" s="5"/>
      <c r="EQ69" s="5"/>
      <c r="ER69" s="5"/>
      <c r="ES69" s="5"/>
      <c r="ET69" s="5"/>
      <c r="EU69" s="5"/>
      <c r="EV69" s="5"/>
      <c r="EW69" s="5"/>
      <c r="EX69" s="5"/>
      <c r="EY69" s="5"/>
      <c r="EZ69" s="5"/>
      <c r="FA69" s="5"/>
      <c r="FB69" s="5"/>
      <c r="FC69" s="5"/>
      <c r="FD69" s="5"/>
      <c r="FE69" s="5"/>
      <c r="FF69" s="5"/>
      <c r="FG69" s="5"/>
      <c r="FH69" s="5"/>
      <c r="FI69" s="5"/>
      <c r="FJ69" s="5"/>
      <c r="FK69" s="5"/>
      <c r="FL69" s="5"/>
      <c r="FM69" s="5"/>
      <c r="FN69" s="5"/>
      <c r="FO69" s="5"/>
      <c r="FP69" s="5"/>
      <c r="FQ69" s="5"/>
      <c r="FR69" s="5"/>
      <c r="FS69" s="5"/>
      <c r="FT69" s="5"/>
      <c r="FU69" s="5"/>
      <c r="FV69" s="5"/>
      <c r="FW69" s="5"/>
      <c r="FX69" s="5"/>
      <c r="FY69" s="5"/>
      <c r="FZ69" s="5"/>
      <c r="GA69" s="5"/>
      <c r="GB69" s="341"/>
      <c r="GC69" s="354"/>
      <c r="GD69" s="5"/>
      <c r="GE69" s="5"/>
      <c r="GF69" s="5"/>
      <c r="GG69" s="5"/>
      <c r="GH69" s="5"/>
      <c r="GI69" s="5"/>
      <c r="GJ69" s="5"/>
      <c r="GK69" s="5"/>
      <c r="GL69" s="5"/>
      <c r="GM69" s="5"/>
      <c r="GN69" s="5"/>
      <c r="GO69" s="5"/>
      <c r="GP69" s="5"/>
      <c r="GQ69" s="5"/>
      <c r="GR69" s="5"/>
      <c r="GS69" s="5"/>
      <c r="GT69" s="5"/>
      <c r="GU69" s="5"/>
      <c r="GV69" s="5"/>
      <c r="GW69" s="5"/>
      <c r="GX69" s="5"/>
      <c r="GY69" s="5"/>
      <c r="GZ69" s="5"/>
      <c r="HA69" s="5"/>
      <c r="HB69" s="5"/>
      <c r="HC69" s="5"/>
      <c r="HD69" s="5"/>
      <c r="HE69" s="5"/>
      <c r="HF69" s="5"/>
      <c r="HG69" s="5"/>
      <c r="HH69" s="5"/>
      <c r="HI69" s="5"/>
      <c r="HJ69" s="5"/>
      <c r="HK69" s="5"/>
      <c r="HL69" s="57"/>
      <c r="HM69" s="57"/>
      <c r="HN69" s="57"/>
      <c r="HO69" s="57"/>
      <c r="HP69" s="57"/>
      <c r="HQ69" s="56"/>
      <c r="HR69" s="5"/>
      <c r="HS69" s="5"/>
      <c r="HT69" s="341"/>
      <c r="HU69" s="354"/>
      <c r="HV69" s="5"/>
      <c r="HW69" s="5"/>
      <c r="HX69" s="5"/>
      <c r="HY69" s="5"/>
      <c r="HZ69" s="5"/>
      <c r="IA69" s="5"/>
      <c r="IB69" s="5"/>
      <c r="IC69" s="5"/>
      <c r="ID69" s="5"/>
      <c r="IE69" s="5"/>
      <c r="IF69" s="5"/>
      <c r="IG69" s="5"/>
      <c r="IH69" s="5"/>
      <c r="II69" s="5"/>
      <c r="IJ69" s="5"/>
      <c r="IK69" s="5"/>
      <c r="IL69" s="5"/>
      <c r="IM69" s="5"/>
      <c r="IN69" s="5"/>
      <c r="IO69" s="5"/>
      <c r="IP69" s="5"/>
      <c r="IQ69" s="5"/>
      <c r="IR69" s="5"/>
      <c r="IS69" s="5"/>
      <c r="IT69" s="5"/>
      <c r="IU69" s="5"/>
      <c r="IV69" s="5"/>
      <c r="IW69" s="5"/>
      <c r="IX69" s="5"/>
      <c r="IY69" s="5"/>
      <c r="IZ69" s="5"/>
      <c r="JA69" s="5"/>
      <c r="JB69" s="5"/>
      <c r="JC69" s="5"/>
      <c r="JD69" s="5"/>
      <c r="JE69" s="5"/>
      <c r="JF69" s="5"/>
      <c r="JG69" s="5"/>
      <c r="JH69" s="5"/>
      <c r="JI69" s="5"/>
      <c r="JJ69" s="5"/>
      <c r="JK69" s="145"/>
      <c r="JL69" s="397"/>
    </row>
    <row r="70" spans="1:272" ht="15">
      <c r="A70" s="8" t="s">
        <v>33</v>
      </c>
      <c r="B70" s="8" t="s">
        <v>12</v>
      </c>
      <c r="C70" s="8">
        <v>1</v>
      </c>
      <c r="D70" s="199">
        <v>101</v>
      </c>
      <c r="E70" s="118" t="s">
        <v>186</v>
      </c>
      <c r="F70" s="118" t="s">
        <v>108</v>
      </c>
      <c r="G70" s="195" t="s">
        <v>34</v>
      </c>
      <c r="H70" s="307" t="s">
        <v>188</v>
      </c>
      <c r="I70" s="354"/>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1" t="s">
        <v>405</v>
      </c>
      <c r="AS70" s="51">
        <v>459.7</v>
      </c>
      <c r="AT70" s="51">
        <v>460.15</v>
      </c>
      <c r="AU70" s="51">
        <f t="shared" si="81"/>
        <v>0.44999999999998863</v>
      </c>
      <c r="AV70" s="52">
        <v>100</v>
      </c>
      <c r="AW70" s="52">
        <f t="shared" si="82"/>
        <v>0.44999999999998863</v>
      </c>
      <c r="AX70" s="139">
        <f>AW70*AUXILIAR!$B$50</f>
        <v>1349999.999999966</v>
      </c>
      <c r="AY70" s="5"/>
      <c r="AZ70" s="341"/>
      <c r="BA70" s="354"/>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145"/>
      <c r="CP70" s="5"/>
      <c r="CQ70" s="5"/>
      <c r="CR70" s="341"/>
      <c r="CS70" s="354"/>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341"/>
      <c r="EK70" s="354"/>
      <c r="EL70" s="5"/>
      <c r="EM70" s="5"/>
      <c r="EN70" s="5"/>
      <c r="EO70" s="5"/>
      <c r="EP70" s="5"/>
      <c r="EQ70" s="5"/>
      <c r="ER70" s="5"/>
      <c r="ES70" s="5"/>
      <c r="ET70" s="5"/>
      <c r="EU70" s="5"/>
      <c r="EV70" s="5"/>
      <c r="EW70" s="5"/>
      <c r="EX70" s="5"/>
      <c r="EY70" s="5"/>
      <c r="EZ70" s="5"/>
      <c r="FA70" s="5"/>
      <c r="FB70" s="5"/>
      <c r="FC70" s="5"/>
      <c r="FD70" s="5"/>
      <c r="FE70" s="5"/>
      <c r="FF70" s="5"/>
      <c r="FG70" s="5"/>
      <c r="FH70" s="5"/>
      <c r="FI70" s="5"/>
      <c r="FJ70" s="5"/>
      <c r="FK70" s="5"/>
      <c r="FL70" s="5"/>
      <c r="FM70" s="5"/>
      <c r="FN70" s="5"/>
      <c r="FO70" s="5"/>
      <c r="FP70" s="5"/>
      <c r="FQ70" s="5"/>
      <c r="FR70" s="5"/>
      <c r="FS70" s="5"/>
      <c r="FT70" s="5"/>
      <c r="FU70" s="5"/>
      <c r="FV70" s="5"/>
      <c r="FW70" s="5"/>
      <c r="FX70" s="5"/>
      <c r="FY70" s="5"/>
      <c r="FZ70" s="5"/>
      <c r="GA70" s="5"/>
      <c r="GB70" s="341"/>
      <c r="GC70" s="354"/>
      <c r="GD70" s="5"/>
      <c r="GE70" s="5"/>
      <c r="GF70" s="5"/>
      <c r="GG70" s="5"/>
      <c r="GH70" s="5"/>
      <c r="GI70" s="5"/>
      <c r="GJ70" s="5"/>
      <c r="GK70" s="5"/>
      <c r="GL70" s="5"/>
      <c r="GM70" s="5"/>
      <c r="GN70" s="5"/>
      <c r="GO70" s="5"/>
      <c r="GP70" s="5"/>
      <c r="GQ70" s="5"/>
      <c r="GR70" s="5"/>
      <c r="GS70" s="5"/>
      <c r="GT70" s="5"/>
      <c r="GU70" s="5"/>
      <c r="GV70" s="5"/>
      <c r="GW70" s="5"/>
      <c r="GX70" s="5"/>
      <c r="GY70" s="5"/>
      <c r="GZ70" s="5"/>
      <c r="HA70" s="5"/>
      <c r="HB70" s="5"/>
      <c r="HC70" s="5"/>
      <c r="HD70" s="5"/>
      <c r="HE70" s="5"/>
      <c r="HF70" s="5"/>
      <c r="HG70" s="5"/>
      <c r="HH70" s="5"/>
      <c r="HI70" s="5"/>
      <c r="HJ70" s="5"/>
      <c r="HK70" s="5"/>
      <c r="HL70" s="57"/>
      <c r="HM70" s="57"/>
      <c r="HN70" s="57"/>
      <c r="HO70" s="57"/>
      <c r="HP70" s="57"/>
      <c r="HQ70" s="56"/>
      <c r="HR70" s="5"/>
      <c r="HS70" s="5"/>
      <c r="HT70" s="341"/>
      <c r="HU70" s="354"/>
      <c r="HV70" s="5"/>
      <c r="HW70" s="5"/>
      <c r="HX70" s="5"/>
      <c r="HY70" s="5"/>
      <c r="HZ70" s="5"/>
      <c r="IA70" s="5"/>
      <c r="IB70" s="5"/>
      <c r="IC70" s="5"/>
      <c r="ID70" s="5"/>
      <c r="IE70" s="5"/>
      <c r="IF70" s="5"/>
      <c r="IG70" s="5"/>
      <c r="IH70" s="5"/>
      <c r="II70" s="5"/>
      <c r="IJ70" s="5"/>
      <c r="IK70" s="5"/>
      <c r="IL70" s="5"/>
      <c r="IM70" s="5"/>
      <c r="IN70" s="5"/>
      <c r="IO70" s="5"/>
      <c r="IP70" s="5"/>
      <c r="IQ70" s="5"/>
      <c r="IR70" s="5"/>
      <c r="IS70" s="5"/>
      <c r="IT70" s="5"/>
      <c r="IU70" s="5"/>
      <c r="IV70" s="5"/>
      <c r="IW70" s="5"/>
      <c r="IX70" s="5"/>
      <c r="IY70" s="5"/>
      <c r="IZ70" s="5"/>
      <c r="JA70" s="5"/>
      <c r="JB70" s="5"/>
      <c r="JC70" s="5"/>
      <c r="JD70" s="5"/>
      <c r="JE70" s="5"/>
      <c r="JF70" s="5"/>
      <c r="JG70" s="5"/>
      <c r="JH70" s="5"/>
      <c r="JI70" s="5"/>
      <c r="JJ70" s="5"/>
      <c r="JK70" s="145"/>
      <c r="JL70" s="397"/>
    </row>
    <row r="71" spans="1:272" ht="15">
      <c r="A71" s="8" t="s">
        <v>33</v>
      </c>
      <c r="B71" s="8" t="s">
        <v>12</v>
      </c>
      <c r="C71" s="8">
        <v>1</v>
      </c>
      <c r="D71" s="199">
        <v>101</v>
      </c>
      <c r="E71" s="118" t="s">
        <v>186</v>
      </c>
      <c r="F71" s="118" t="s">
        <v>108</v>
      </c>
      <c r="G71" s="195" t="s">
        <v>34</v>
      </c>
      <c r="H71" s="307" t="s">
        <v>188</v>
      </c>
      <c r="I71" s="354"/>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1" t="s">
        <v>406</v>
      </c>
      <c r="AS71" s="51">
        <v>458</v>
      </c>
      <c r="AT71" s="51">
        <v>456</v>
      </c>
      <c r="AU71" s="51">
        <f>-(AT71-AS71)</f>
        <v>2</v>
      </c>
      <c r="AV71" s="52">
        <v>100</v>
      </c>
      <c r="AW71" s="52">
        <f t="shared" ref="AW71:AW84" si="92">AU71*AV71/100</f>
        <v>2</v>
      </c>
      <c r="AX71" s="139">
        <f>AW71*AUXILIAR!$B$50</f>
        <v>6000000</v>
      </c>
      <c r="AY71" s="5"/>
      <c r="AZ71" s="341"/>
      <c r="BA71" s="354"/>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145"/>
      <c r="CP71" s="5"/>
      <c r="CQ71" s="5"/>
      <c r="CR71" s="341"/>
      <c r="CS71" s="354"/>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341"/>
      <c r="EK71" s="354"/>
      <c r="EL71" s="5"/>
      <c r="EM71" s="5"/>
      <c r="EN71" s="5"/>
      <c r="EO71" s="5"/>
      <c r="EP71" s="5"/>
      <c r="EQ71" s="5"/>
      <c r="ER71" s="5"/>
      <c r="ES71" s="5"/>
      <c r="ET71" s="5"/>
      <c r="EU71" s="5"/>
      <c r="EV71" s="5"/>
      <c r="EW71" s="5"/>
      <c r="EX71" s="5"/>
      <c r="EY71" s="5"/>
      <c r="EZ71" s="5"/>
      <c r="FA71" s="5"/>
      <c r="FB71" s="5"/>
      <c r="FC71" s="5"/>
      <c r="FD71" s="5"/>
      <c r="FE71" s="5"/>
      <c r="FF71" s="5"/>
      <c r="FG71" s="5"/>
      <c r="FH71" s="5"/>
      <c r="FI71" s="5"/>
      <c r="FJ71" s="5"/>
      <c r="FK71" s="5"/>
      <c r="FL71" s="5"/>
      <c r="FM71" s="5"/>
      <c r="FN71" s="5"/>
      <c r="FO71" s="5"/>
      <c r="FP71" s="5"/>
      <c r="FQ71" s="5"/>
      <c r="FR71" s="5"/>
      <c r="FS71" s="5"/>
      <c r="FT71" s="5"/>
      <c r="FU71" s="5"/>
      <c r="FV71" s="5"/>
      <c r="FW71" s="5"/>
      <c r="FX71" s="5"/>
      <c r="FY71" s="5"/>
      <c r="FZ71" s="5"/>
      <c r="GA71" s="5"/>
      <c r="GB71" s="341"/>
      <c r="GC71" s="354"/>
      <c r="GD71" s="5"/>
      <c r="GE71" s="5"/>
      <c r="GF71" s="5"/>
      <c r="GG71" s="5"/>
      <c r="GH71" s="5"/>
      <c r="GI71" s="5"/>
      <c r="GJ71" s="5"/>
      <c r="GK71" s="5"/>
      <c r="GL71" s="5"/>
      <c r="GM71" s="5"/>
      <c r="GN71" s="5"/>
      <c r="GO71" s="5"/>
      <c r="GP71" s="5"/>
      <c r="GQ71" s="5"/>
      <c r="GR71" s="5"/>
      <c r="GS71" s="5"/>
      <c r="GT71" s="5"/>
      <c r="GU71" s="5"/>
      <c r="GV71" s="5"/>
      <c r="GW71" s="5"/>
      <c r="GX71" s="5"/>
      <c r="GY71" s="5"/>
      <c r="GZ71" s="5"/>
      <c r="HA71" s="5"/>
      <c r="HB71" s="5"/>
      <c r="HC71" s="5"/>
      <c r="HD71" s="5"/>
      <c r="HE71" s="5"/>
      <c r="HF71" s="5"/>
      <c r="HG71" s="5"/>
      <c r="HH71" s="5"/>
      <c r="HI71" s="5"/>
      <c r="HJ71" s="5"/>
      <c r="HK71" s="5"/>
      <c r="HL71" s="57"/>
      <c r="HM71" s="57"/>
      <c r="HN71" s="57"/>
      <c r="HO71" s="57"/>
      <c r="HP71" s="57"/>
      <c r="HQ71" s="56"/>
      <c r="HR71" s="5"/>
      <c r="HS71" s="5"/>
      <c r="HT71" s="341"/>
      <c r="HU71" s="354"/>
      <c r="HV71" s="5"/>
      <c r="HW71" s="5"/>
      <c r="HX71" s="5"/>
      <c r="HY71" s="5"/>
      <c r="HZ71" s="5"/>
      <c r="IA71" s="5"/>
      <c r="IB71" s="5"/>
      <c r="IC71" s="5"/>
      <c r="ID71" s="5"/>
      <c r="IE71" s="5"/>
      <c r="IF71" s="5"/>
      <c r="IG71" s="5"/>
      <c r="IH71" s="5"/>
      <c r="II71" s="5"/>
      <c r="IJ71" s="5"/>
      <c r="IK71" s="5"/>
      <c r="IL71" s="5"/>
      <c r="IM71" s="5"/>
      <c r="IN71" s="5"/>
      <c r="IO71" s="5"/>
      <c r="IP71" s="5"/>
      <c r="IQ71" s="5"/>
      <c r="IR71" s="5"/>
      <c r="IS71" s="5"/>
      <c r="IT71" s="5"/>
      <c r="IU71" s="5"/>
      <c r="IV71" s="5"/>
      <c r="IW71" s="5"/>
      <c r="IX71" s="5"/>
      <c r="IY71" s="5"/>
      <c r="IZ71" s="5"/>
      <c r="JA71" s="5"/>
      <c r="JB71" s="5"/>
      <c r="JC71" s="5"/>
      <c r="JD71" s="5"/>
      <c r="JE71" s="5"/>
      <c r="JF71" s="5"/>
      <c r="JG71" s="5"/>
      <c r="JH71" s="5"/>
      <c r="JI71" s="5"/>
      <c r="JJ71" s="5"/>
      <c r="JK71" s="145"/>
      <c r="JL71" s="397"/>
    </row>
    <row r="72" spans="1:272" ht="15">
      <c r="A72" s="8" t="s">
        <v>33</v>
      </c>
      <c r="B72" s="8" t="s">
        <v>12</v>
      </c>
      <c r="C72" s="8">
        <v>1</v>
      </c>
      <c r="D72" s="199">
        <v>101</v>
      </c>
      <c r="E72" s="118" t="s">
        <v>186</v>
      </c>
      <c r="F72" s="118" t="s">
        <v>108</v>
      </c>
      <c r="G72" s="195" t="s">
        <v>34</v>
      </c>
      <c r="H72" s="307" t="s">
        <v>188</v>
      </c>
      <c r="I72" s="354"/>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1" t="s">
        <v>406</v>
      </c>
      <c r="AS72" s="51">
        <v>448.2</v>
      </c>
      <c r="AT72" s="51">
        <v>447.2</v>
      </c>
      <c r="AU72" s="51">
        <f>-(AT72-AS72)</f>
        <v>1</v>
      </c>
      <c r="AV72" s="52">
        <v>100</v>
      </c>
      <c r="AW72" s="52">
        <f t="shared" si="92"/>
        <v>1</v>
      </c>
      <c r="AX72" s="139">
        <f>AW72*AUXILIAR!$B$50</f>
        <v>3000000</v>
      </c>
      <c r="AY72" s="5"/>
      <c r="AZ72" s="341"/>
      <c r="BA72" s="354"/>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145"/>
      <c r="CP72" s="5"/>
      <c r="CQ72" s="5"/>
      <c r="CR72" s="341"/>
      <c r="CS72" s="354"/>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c r="EG72" s="5"/>
      <c r="EH72" s="5"/>
      <c r="EI72" s="5"/>
      <c r="EJ72" s="341"/>
      <c r="EK72" s="354"/>
      <c r="EL72" s="5"/>
      <c r="EM72" s="5"/>
      <c r="EN72" s="5"/>
      <c r="EO72" s="5"/>
      <c r="EP72" s="5"/>
      <c r="EQ72" s="5"/>
      <c r="ER72" s="5"/>
      <c r="ES72" s="5"/>
      <c r="ET72" s="5"/>
      <c r="EU72" s="5"/>
      <c r="EV72" s="5"/>
      <c r="EW72" s="5"/>
      <c r="EX72" s="5"/>
      <c r="EY72" s="5"/>
      <c r="EZ72" s="5"/>
      <c r="FA72" s="5"/>
      <c r="FB72" s="5"/>
      <c r="FC72" s="5"/>
      <c r="FD72" s="5"/>
      <c r="FE72" s="5"/>
      <c r="FF72" s="5"/>
      <c r="FG72" s="5"/>
      <c r="FH72" s="5"/>
      <c r="FI72" s="5"/>
      <c r="FJ72" s="5"/>
      <c r="FK72" s="5"/>
      <c r="FL72" s="5"/>
      <c r="FM72" s="5"/>
      <c r="FN72" s="5"/>
      <c r="FO72" s="5"/>
      <c r="FP72" s="5"/>
      <c r="FQ72" s="5"/>
      <c r="FR72" s="5"/>
      <c r="FS72" s="5"/>
      <c r="FT72" s="5"/>
      <c r="FU72" s="5"/>
      <c r="FV72" s="5"/>
      <c r="FW72" s="5"/>
      <c r="FX72" s="5"/>
      <c r="FY72" s="5"/>
      <c r="FZ72" s="5"/>
      <c r="GA72" s="5"/>
      <c r="GB72" s="341"/>
      <c r="GC72" s="354"/>
      <c r="GD72" s="5"/>
      <c r="GE72" s="5"/>
      <c r="GF72" s="5"/>
      <c r="GG72" s="5"/>
      <c r="GH72" s="5"/>
      <c r="GI72" s="5"/>
      <c r="GJ72" s="5"/>
      <c r="GK72" s="5"/>
      <c r="GL72" s="5"/>
      <c r="GM72" s="5"/>
      <c r="GN72" s="5"/>
      <c r="GO72" s="5"/>
      <c r="GP72" s="5"/>
      <c r="GQ72" s="5"/>
      <c r="GR72" s="5"/>
      <c r="GS72" s="5"/>
      <c r="GT72" s="5"/>
      <c r="GU72" s="5"/>
      <c r="GV72" s="5"/>
      <c r="GW72" s="5"/>
      <c r="GX72" s="5"/>
      <c r="GY72" s="5"/>
      <c r="GZ72" s="5"/>
      <c r="HA72" s="5"/>
      <c r="HB72" s="5"/>
      <c r="HC72" s="5"/>
      <c r="HD72" s="5"/>
      <c r="HE72" s="5"/>
      <c r="HF72" s="5"/>
      <c r="HG72" s="5"/>
      <c r="HH72" s="5"/>
      <c r="HI72" s="5"/>
      <c r="HJ72" s="5"/>
      <c r="HK72" s="5"/>
      <c r="HL72" s="57"/>
      <c r="HM72" s="57"/>
      <c r="HN72" s="57"/>
      <c r="HO72" s="57"/>
      <c r="HP72" s="57"/>
      <c r="HQ72" s="56"/>
      <c r="HR72" s="5"/>
      <c r="HS72" s="5"/>
      <c r="HT72" s="341"/>
      <c r="HU72" s="354"/>
      <c r="HV72" s="5"/>
      <c r="HW72" s="5"/>
      <c r="HX72" s="5"/>
      <c r="HY72" s="5"/>
      <c r="HZ72" s="5"/>
      <c r="IA72" s="5"/>
      <c r="IB72" s="5"/>
      <c r="IC72" s="5"/>
      <c r="ID72" s="5"/>
      <c r="IE72" s="5"/>
      <c r="IF72" s="5"/>
      <c r="IG72" s="5"/>
      <c r="IH72" s="5"/>
      <c r="II72" s="5"/>
      <c r="IJ72" s="5"/>
      <c r="IK72" s="5"/>
      <c r="IL72" s="5"/>
      <c r="IM72" s="5"/>
      <c r="IN72" s="5"/>
      <c r="IO72" s="5"/>
      <c r="IP72" s="5"/>
      <c r="IQ72" s="5"/>
      <c r="IR72" s="5"/>
      <c r="IS72" s="5"/>
      <c r="IT72" s="5"/>
      <c r="IU72" s="5"/>
      <c r="IV72" s="5"/>
      <c r="IW72" s="5"/>
      <c r="IX72" s="5"/>
      <c r="IY72" s="5"/>
      <c r="IZ72" s="5"/>
      <c r="JA72" s="5"/>
      <c r="JB72" s="5"/>
      <c r="JC72" s="5"/>
      <c r="JD72" s="5"/>
      <c r="JE72" s="5"/>
      <c r="JF72" s="5"/>
      <c r="JG72" s="5"/>
      <c r="JH72" s="5"/>
      <c r="JI72" s="5"/>
      <c r="JJ72" s="5"/>
      <c r="JK72" s="145"/>
      <c r="JL72" s="397"/>
    </row>
    <row r="73" spans="1:272" ht="15">
      <c r="A73" s="8" t="s">
        <v>33</v>
      </c>
      <c r="B73" s="8" t="s">
        <v>12</v>
      </c>
      <c r="C73" s="8">
        <v>1</v>
      </c>
      <c r="D73" s="199">
        <v>101</v>
      </c>
      <c r="E73" s="118" t="s">
        <v>186</v>
      </c>
      <c r="F73" s="118" t="s">
        <v>108</v>
      </c>
      <c r="G73" s="195" t="s">
        <v>34</v>
      </c>
      <c r="H73" s="307" t="s">
        <v>188</v>
      </c>
      <c r="I73" s="354"/>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1" t="s">
        <v>406</v>
      </c>
      <c r="AS73" s="51">
        <v>443.05</v>
      </c>
      <c r="AT73" s="51">
        <v>441.75</v>
      </c>
      <c r="AU73" s="51">
        <f>-(AT73-AS73)</f>
        <v>1.3000000000000114</v>
      </c>
      <c r="AV73" s="52">
        <v>100</v>
      </c>
      <c r="AW73" s="52">
        <f t="shared" si="92"/>
        <v>1.3000000000000114</v>
      </c>
      <c r="AX73" s="139">
        <f>AW73*AUXILIAR!$B$50</f>
        <v>3900000.000000034</v>
      </c>
      <c r="AY73" s="5"/>
      <c r="AZ73" s="341"/>
      <c r="BA73" s="354"/>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145"/>
      <c r="CP73" s="5"/>
      <c r="CQ73" s="5"/>
      <c r="CR73" s="341"/>
      <c r="CS73" s="354"/>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341"/>
      <c r="EK73" s="354"/>
      <c r="EL73" s="5"/>
      <c r="EM73" s="5"/>
      <c r="EN73" s="5"/>
      <c r="EO73" s="5"/>
      <c r="EP73" s="5"/>
      <c r="EQ73" s="5"/>
      <c r="ER73" s="5"/>
      <c r="ES73" s="5"/>
      <c r="ET73" s="5"/>
      <c r="EU73" s="5"/>
      <c r="EV73" s="5"/>
      <c r="EW73" s="5"/>
      <c r="EX73" s="5"/>
      <c r="EY73" s="5"/>
      <c r="EZ73" s="5"/>
      <c r="FA73" s="5"/>
      <c r="FB73" s="5"/>
      <c r="FC73" s="5"/>
      <c r="FD73" s="5"/>
      <c r="FE73" s="5"/>
      <c r="FF73" s="5"/>
      <c r="FG73" s="5"/>
      <c r="FH73" s="5"/>
      <c r="FI73" s="5"/>
      <c r="FJ73" s="5"/>
      <c r="FK73" s="5"/>
      <c r="FL73" s="5"/>
      <c r="FM73" s="5"/>
      <c r="FN73" s="5"/>
      <c r="FO73" s="5"/>
      <c r="FP73" s="5"/>
      <c r="FQ73" s="5"/>
      <c r="FR73" s="5"/>
      <c r="FS73" s="5"/>
      <c r="FT73" s="5"/>
      <c r="FU73" s="5"/>
      <c r="FV73" s="5"/>
      <c r="FW73" s="5"/>
      <c r="FX73" s="5"/>
      <c r="FY73" s="5"/>
      <c r="FZ73" s="5"/>
      <c r="GA73" s="5"/>
      <c r="GB73" s="341"/>
      <c r="GC73" s="354"/>
      <c r="GD73" s="5"/>
      <c r="GE73" s="5"/>
      <c r="GF73" s="5"/>
      <c r="GG73" s="5"/>
      <c r="GH73" s="5"/>
      <c r="GI73" s="5"/>
      <c r="GJ73" s="5"/>
      <c r="GK73" s="5"/>
      <c r="GL73" s="5"/>
      <c r="GM73" s="5"/>
      <c r="GN73" s="5"/>
      <c r="GO73" s="5"/>
      <c r="GP73" s="5"/>
      <c r="GQ73" s="5"/>
      <c r="GR73" s="5"/>
      <c r="GS73" s="5"/>
      <c r="GT73" s="5"/>
      <c r="GU73" s="5"/>
      <c r="GV73" s="5"/>
      <c r="GW73" s="5"/>
      <c r="GX73" s="5"/>
      <c r="GY73" s="5"/>
      <c r="GZ73" s="5"/>
      <c r="HA73" s="5"/>
      <c r="HB73" s="5"/>
      <c r="HC73" s="5"/>
      <c r="HD73" s="5"/>
      <c r="HE73" s="5"/>
      <c r="HF73" s="5"/>
      <c r="HG73" s="5"/>
      <c r="HH73" s="5"/>
      <c r="HI73" s="5"/>
      <c r="HJ73" s="5"/>
      <c r="HK73" s="5"/>
      <c r="HL73" s="57"/>
      <c r="HM73" s="57"/>
      <c r="HN73" s="57"/>
      <c r="HO73" s="57"/>
      <c r="HP73" s="57"/>
      <c r="HQ73" s="56"/>
      <c r="HR73" s="5"/>
      <c r="HS73" s="5"/>
      <c r="HT73" s="341"/>
      <c r="HU73" s="354"/>
      <c r="HV73" s="5"/>
      <c r="HW73" s="5"/>
      <c r="HX73" s="5"/>
      <c r="HY73" s="5"/>
      <c r="HZ73" s="5"/>
      <c r="IA73" s="5"/>
      <c r="IB73" s="5"/>
      <c r="IC73" s="5"/>
      <c r="ID73" s="5"/>
      <c r="IE73" s="5"/>
      <c r="IF73" s="5"/>
      <c r="IG73" s="5"/>
      <c r="IH73" s="5"/>
      <c r="II73" s="5"/>
      <c r="IJ73" s="5"/>
      <c r="IK73" s="5"/>
      <c r="IL73" s="5"/>
      <c r="IM73" s="5"/>
      <c r="IN73" s="5"/>
      <c r="IO73" s="5"/>
      <c r="IP73" s="5"/>
      <c r="IQ73" s="5"/>
      <c r="IR73" s="5"/>
      <c r="IS73" s="5"/>
      <c r="IT73" s="5"/>
      <c r="IU73" s="5"/>
      <c r="IV73" s="5"/>
      <c r="IW73" s="5"/>
      <c r="IX73" s="5"/>
      <c r="IY73" s="5"/>
      <c r="IZ73" s="5"/>
      <c r="JA73" s="5"/>
      <c r="JB73" s="5"/>
      <c r="JC73" s="5"/>
      <c r="JD73" s="5"/>
      <c r="JE73" s="5"/>
      <c r="JF73" s="5"/>
      <c r="JG73" s="5"/>
      <c r="JH73" s="5"/>
      <c r="JI73" s="5"/>
      <c r="JJ73" s="5"/>
      <c r="JK73" s="145"/>
      <c r="JL73" s="397"/>
    </row>
    <row r="74" spans="1:272" ht="15">
      <c r="A74" s="8" t="s">
        <v>33</v>
      </c>
      <c r="B74" s="8" t="s">
        <v>12</v>
      </c>
      <c r="C74" s="8">
        <v>1</v>
      </c>
      <c r="D74" s="199">
        <v>101</v>
      </c>
      <c r="E74" s="118" t="s">
        <v>186</v>
      </c>
      <c r="F74" s="118" t="s">
        <v>108</v>
      </c>
      <c r="G74" s="195" t="s">
        <v>34</v>
      </c>
      <c r="H74" s="307" t="s">
        <v>188</v>
      </c>
      <c r="I74" s="354"/>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1" t="s">
        <v>406</v>
      </c>
      <c r="AS74" s="51">
        <v>388.85</v>
      </c>
      <c r="AT74" s="51">
        <v>386.2</v>
      </c>
      <c r="AU74" s="51">
        <f>-(AT74-AS74)</f>
        <v>2.6500000000000341</v>
      </c>
      <c r="AV74" s="52">
        <v>100</v>
      </c>
      <c r="AW74" s="52">
        <f t="shared" si="92"/>
        <v>2.6500000000000341</v>
      </c>
      <c r="AX74" s="139">
        <f>AW74*AUXILIAR!$B$50</f>
        <v>7950000.0000001024</v>
      </c>
      <c r="AY74" s="5"/>
      <c r="AZ74" s="341"/>
      <c r="BA74" s="354"/>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145"/>
      <c r="CP74" s="5"/>
      <c r="CQ74" s="5"/>
      <c r="CR74" s="341"/>
      <c r="CS74" s="354"/>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341"/>
      <c r="EK74" s="354"/>
      <c r="EL74" s="5"/>
      <c r="EM74" s="5"/>
      <c r="EN74" s="5"/>
      <c r="EO74" s="5"/>
      <c r="EP74" s="5"/>
      <c r="EQ74" s="5"/>
      <c r="ER74" s="5"/>
      <c r="ES74" s="5"/>
      <c r="ET74" s="5"/>
      <c r="EU74" s="5"/>
      <c r="EV74" s="5"/>
      <c r="EW74" s="5"/>
      <c r="EX74" s="5"/>
      <c r="EY74" s="5"/>
      <c r="EZ74" s="5"/>
      <c r="FA74" s="5"/>
      <c r="FB74" s="5"/>
      <c r="FC74" s="5"/>
      <c r="FD74" s="5"/>
      <c r="FE74" s="5"/>
      <c r="FF74" s="5"/>
      <c r="FG74" s="5"/>
      <c r="FH74" s="5"/>
      <c r="FI74" s="5"/>
      <c r="FJ74" s="5"/>
      <c r="FK74" s="5"/>
      <c r="FL74" s="5"/>
      <c r="FM74" s="5"/>
      <c r="FN74" s="5"/>
      <c r="FO74" s="5"/>
      <c r="FP74" s="5"/>
      <c r="FQ74" s="5"/>
      <c r="FR74" s="5"/>
      <c r="FS74" s="5"/>
      <c r="FT74" s="5"/>
      <c r="FU74" s="5"/>
      <c r="FV74" s="5"/>
      <c r="FW74" s="5"/>
      <c r="FX74" s="5"/>
      <c r="FY74" s="5"/>
      <c r="FZ74" s="5"/>
      <c r="GA74" s="5"/>
      <c r="GB74" s="341"/>
      <c r="GC74" s="354"/>
      <c r="GD74" s="5"/>
      <c r="GE74" s="5"/>
      <c r="GF74" s="5"/>
      <c r="GG74" s="5"/>
      <c r="GH74" s="5"/>
      <c r="GI74" s="5"/>
      <c r="GJ74" s="5"/>
      <c r="GK74" s="5"/>
      <c r="GL74" s="5"/>
      <c r="GM74" s="5"/>
      <c r="GN74" s="5"/>
      <c r="GO74" s="5"/>
      <c r="GP74" s="5"/>
      <c r="GQ74" s="5"/>
      <c r="GR74" s="5"/>
      <c r="GS74" s="5"/>
      <c r="GT74" s="5"/>
      <c r="GU74" s="5"/>
      <c r="GV74" s="5"/>
      <c r="GW74" s="5"/>
      <c r="GX74" s="5"/>
      <c r="GY74" s="5"/>
      <c r="GZ74" s="5"/>
      <c r="HA74" s="5"/>
      <c r="HB74" s="5"/>
      <c r="HC74" s="5"/>
      <c r="HD74" s="5"/>
      <c r="HE74" s="5"/>
      <c r="HF74" s="5"/>
      <c r="HG74" s="5"/>
      <c r="HH74" s="5"/>
      <c r="HI74" s="5"/>
      <c r="HJ74" s="5"/>
      <c r="HK74" s="5"/>
      <c r="HL74" s="57"/>
      <c r="HM74" s="57"/>
      <c r="HN74" s="57"/>
      <c r="HO74" s="57"/>
      <c r="HP74" s="57"/>
      <c r="HQ74" s="56"/>
      <c r="HR74" s="5"/>
      <c r="HS74" s="5"/>
      <c r="HT74" s="341"/>
      <c r="HU74" s="354"/>
      <c r="HV74" s="5"/>
      <c r="HW74" s="5"/>
      <c r="HX74" s="5"/>
      <c r="HY74" s="5"/>
      <c r="HZ74" s="5"/>
      <c r="IA74" s="5"/>
      <c r="IB74" s="5"/>
      <c r="IC74" s="5"/>
      <c r="ID74" s="5"/>
      <c r="IE74" s="5"/>
      <c r="IF74" s="5"/>
      <c r="IG74" s="5"/>
      <c r="IH74" s="5"/>
      <c r="II74" s="5"/>
      <c r="IJ74" s="5"/>
      <c r="IK74" s="5"/>
      <c r="IL74" s="5"/>
      <c r="IM74" s="5"/>
      <c r="IN74" s="5"/>
      <c r="IO74" s="5"/>
      <c r="IP74" s="5"/>
      <c r="IQ74" s="5"/>
      <c r="IR74" s="5"/>
      <c r="IS74" s="5"/>
      <c r="IT74" s="5"/>
      <c r="IU74" s="5"/>
      <c r="IV74" s="5"/>
      <c r="IW74" s="5"/>
      <c r="IX74" s="5"/>
      <c r="IY74" s="5"/>
      <c r="IZ74" s="5"/>
      <c r="JA74" s="5"/>
      <c r="JB74" s="5"/>
      <c r="JC74" s="5"/>
      <c r="JD74" s="5"/>
      <c r="JE74" s="5"/>
      <c r="JF74" s="5"/>
      <c r="JG74" s="5"/>
      <c r="JH74" s="5"/>
      <c r="JI74" s="5"/>
      <c r="JJ74" s="5"/>
      <c r="JK74" s="145"/>
      <c r="JL74" s="397"/>
    </row>
    <row r="75" spans="1:272" ht="15">
      <c r="A75" s="8" t="s">
        <v>33</v>
      </c>
      <c r="B75" s="8" t="s">
        <v>12</v>
      </c>
      <c r="C75" s="8">
        <v>1</v>
      </c>
      <c r="D75" s="199">
        <v>101</v>
      </c>
      <c r="E75" s="118" t="s">
        <v>186</v>
      </c>
      <c r="F75" s="118" t="s">
        <v>108</v>
      </c>
      <c r="G75" s="195" t="s">
        <v>34</v>
      </c>
      <c r="H75" s="307" t="s">
        <v>188</v>
      </c>
      <c r="I75" s="354"/>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1" t="s">
        <v>406</v>
      </c>
      <c r="AS75" s="51">
        <v>385.9</v>
      </c>
      <c r="AT75" s="51">
        <v>384</v>
      </c>
      <c r="AU75" s="51">
        <f>-(AT75-AS75)</f>
        <v>1.8999999999999773</v>
      </c>
      <c r="AV75" s="52">
        <v>100</v>
      </c>
      <c r="AW75" s="52">
        <f t="shared" si="92"/>
        <v>1.8999999999999773</v>
      </c>
      <c r="AX75" s="139">
        <f>AW75*AUXILIAR!$B$50</f>
        <v>5699999.999999932</v>
      </c>
      <c r="AY75" s="5"/>
      <c r="AZ75" s="341"/>
      <c r="BA75" s="354"/>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145"/>
      <c r="CP75" s="5"/>
      <c r="CQ75" s="5"/>
      <c r="CR75" s="341"/>
      <c r="CS75" s="354"/>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341"/>
      <c r="EK75" s="354"/>
      <c r="EL75" s="5"/>
      <c r="EM75" s="5"/>
      <c r="EN75" s="5"/>
      <c r="EO75" s="5"/>
      <c r="EP75" s="5"/>
      <c r="EQ75" s="5"/>
      <c r="ER75" s="5"/>
      <c r="ES75" s="5"/>
      <c r="ET75" s="5"/>
      <c r="EU75" s="5"/>
      <c r="EV75" s="5"/>
      <c r="EW75" s="5"/>
      <c r="EX75" s="5"/>
      <c r="EY75" s="5"/>
      <c r="EZ75" s="5"/>
      <c r="FA75" s="5"/>
      <c r="FB75" s="5"/>
      <c r="FC75" s="5"/>
      <c r="FD75" s="5"/>
      <c r="FE75" s="5"/>
      <c r="FF75" s="5"/>
      <c r="FG75" s="5"/>
      <c r="FH75" s="5"/>
      <c r="FI75" s="5"/>
      <c r="FJ75" s="5"/>
      <c r="FK75" s="5"/>
      <c r="FL75" s="5"/>
      <c r="FM75" s="5"/>
      <c r="FN75" s="5"/>
      <c r="FO75" s="5"/>
      <c r="FP75" s="5"/>
      <c r="FQ75" s="5"/>
      <c r="FR75" s="5"/>
      <c r="FS75" s="5"/>
      <c r="FT75" s="5"/>
      <c r="FU75" s="5"/>
      <c r="FV75" s="5"/>
      <c r="FW75" s="5"/>
      <c r="FX75" s="5"/>
      <c r="FY75" s="5"/>
      <c r="FZ75" s="5"/>
      <c r="GA75" s="5"/>
      <c r="GB75" s="341"/>
      <c r="GC75" s="354"/>
      <c r="GD75" s="5"/>
      <c r="GE75" s="5"/>
      <c r="GF75" s="5"/>
      <c r="GG75" s="5"/>
      <c r="GH75" s="5"/>
      <c r="GI75" s="5"/>
      <c r="GJ75" s="5"/>
      <c r="GK75" s="5"/>
      <c r="GL75" s="5"/>
      <c r="GM75" s="5"/>
      <c r="GN75" s="5"/>
      <c r="GO75" s="5"/>
      <c r="GP75" s="5"/>
      <c r="GQ75" s="5"/>
      <c r="GR75" s="5"/>
      <c r="GS75" s="5"/>
      <c r="GT75" s="5"/>
      <c r="GU75" s="5"/>
      <c r="GV75" s="5"/>
      <c r="GW75" s="5"/>
      <c r="GX75" s="5"/>
      <c r="GY75" s="5"/>
      <c r="GZ75" s="5"/>
      <c r="HA75" s="5"/>
      <c r="HB75" s="5"/>
      <c r="HC75" s="5"/>
      <c r="HD75" s="5"/>
      <c r="HE75" s="5"/>
      <c r="HF75" s="5"/>
      <c r="HG75" s="5"/>
      <c r="HH75" s="5"/>
      <c r="HI75" s="5"/>
      <c r="HJ75" s="5"/>
      <c r="HK75" s="5"/>
      <c r="HL75" s="57"/>
      <c r="HM75" s="57"/>
      <c r="HN75" s="57"/>
      <c r="HO75" s="57"/>
      <c r="HP75" s="57"/>
      <c r="HQ75" s="56"/>
      <c r="HR75" s="5"/>
      <c r="HS75" s="5"/>
      <c r="HT75" s="341"/>
      <c r="HU75" s="354"/>
      <c r="HV75" s="5"/>
      <c r="HW75" s="5"/>
      <c r="HX75" s="5"/>
      <c r="HY75" s="5"/>
      <c r="HZ75" s="5"/>
      <c r="IA75" s="5"/>
      <c r="IB75" s="5"/>
      <c r="IC75" s="5"/>
      <c r="ID75" s="5"/>
      <c r="IE75" s="5"/>
      <c r="IF75" s="5"/>
      <c r="IG75" s="5"/>
      <c r="IH75" s="5"/>
      <c r="II75" s="5"/>
      <c r="IJ75" s="5"/>
      <c r="IK75" s="5"/>
      <c r="IL75" s="5"/>
      <c r="IM75" s="5"/>
      <c r="IN75" s="5"/>
      <c r="IO75" s="5"/>
      <c r="IP75" s="5"/>
      <c r="IQ75" s="5"/>
      <c r="IR75" s="5"/>
      <c r="IS75" s="5"/>
      <c r="IT75" s="5"/>
      <c r="IU75" s="5"/>
      <c r="IV75" s="5"/>
      <c r="IW75" s="5"/>
      <c r="IX75" s="5"/>
      <c r="IY75" s="5"/>
      <c r="IZ75" s="5"/>
      <c r="JA75" s="5"/>
      <c r="JB75" s="5"/>
      <c r="JC75" s="5"/>
      <c r="JD75" s="5"/>
      <c r="JE75" s="5"/>
      <c r="JF75" s="5"/>
      <c r="JG75" s="5"/>
      <c r="JH75" s="5"/>
      <c r="JI75" s="5"/>
      <c r="JJ75" s="5"/>
      <c r="JK75" s="145"/>
      <c r="JL75" s="397"/>
    </row>
    <row r="76" spans="1:272" ht="15">
      <c r="A76" s="8" t="s">
        <v>33</v>
      </c>
      <c r="B76" s="8" t="s">
        <v>12</v>
      </c>
      <c r="C76" s="8">
        <v>1</v>
      </c>
      <c r="D76" s="199">
        <v>101</v>
      </c>
      <c r="E76" s="118" t="s">
        <v>186</v>
      </c>
      <c r="F76" s="118" t="s">
        <v>108</v>
      </c>
      <c r="G76" s="195" t="s">
        <v>34</v>
      </c>
      <c r="H76" s="307" t="s">
        <v>188</v>
      </c>
      <c r="I76" s="354"/>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1" t="s">
        <v>406</v>
      </c>
      <c r="AS76" s="51">
        <v>383.3</v>
      </c>
      <c r="AT76" s="51">
        <v>382.63</v>
      </c>
      <c r="AU76" s="51">
        <f t="shared" ref="AU76:AU84" si="93">-(AT76-AS76)</f>
        <v>0.67000000000001592</v>
      </c>
      <c r="AV76" s="52">
        <v>100</v>
      </c>
      <c r="AW76" s="52">
        <f t="shared" si="92"/>
        <v>0.67000000000001592</v>
      </c>
      <c r="AX76" s="139">
        <f>AW76*AUXILIAR!$B$50</f>
        <v>2010000.0000000477</v>
      </c>
      <c r="AY76" s="5"/>
      <c r="AZ76" s="341"/>
      <c r="BA76" s="354"/>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145"/>
      <c r="CP76" s="5"/>
      <c r="CQ76" s="5"/>
      <c r="CR76" s="341"/>
      <c r="CS76" s="354"/>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341"/>
      <c r="EK76" s="354"/>
      <c r="EL76" s="5"/>
      <c r="EM76" s="5"/>
      <c r="EN76" s="5"/>
      <c r="EO76" s="5"/>
      <c r="EP76" s="5"/>
      <c r="EQ76" s="5"/>
      <c r="ER76" s="5"/>
      <c r="ES76" s="5"/>
      <c r="ET76" s="5"/>
      <c r="EU76" s="5"/>
      <c r="EV76" s="5"/>
      <c r="EW76" s="5"/>
      <c r="EX76" s="5"/>
      <c r="EY76" s="5"/>
      <c r="EZ76" s="5"/>
      <c r="FA76" s="5"/>
      <c r="FB76" s="5"/>
      <c r="FC76" s="5"/>
      <c r="FD76" s="5"/>
      <c r="FE76" s="5"/>
      <c r="FF76" s="5"/>
      <c r="FG76" s="5"/>
      <c r="FH76" s="5"/>
      <c r="FI76" s="5"/>
      <c r="FJ76" s="5"/>
      <c r="FK76" s="5"/>
      <c r="FL76" s="5"/>
      <c r="FM76" s="5"/>
      <c r="FN76" s="5"/>
      <c r="FO76" s="5"/>
      <c r="FP76" s="5"/>
      <c r="FQ76" s="5"/>
      <c r="FR76" s="5"/>
      <c r="FS76" s="5"/>
      <c r="FT76" s="5"/>
      <c r="FU76" s="5"/>
      <c r="FV76" s="5"/>
      <c r="FW76" s="5"/>
      <c r="FX76" s="5"/>
      <c r="FY76" s="5"/>
      <c r="FZ76" s="5"/>
      <c r="GA76" s="5"/>
      <c r="GB76" s="341"/>
      <c r="GC76" s="354"/>
      <c r="GD76" s="5"/>
      <c r="GE76" s="5"/>
      <c r="GF76" s="5"/>
      <c r="GG76" s="5"/>
      <c r="GH76" s="5"/>
      <c r="GI76" s="5"/>
      <c r="GJ76" s="5"/>
      <c r="GK76" s="5"/>
      <c r="GL76" s="5"/>
      <c r="GM76" s="5"/>
      <c r="GN76" s="5"/>
      <c r="GO76" s="5"/>
      <c r="GP76" s="5"/>
      <c r="GQ76" s="5"/>
      <c r="GR76" s="5"/>
      <c r="GS76" s="5"/>
      <c r="GT76" s="5"/>
      <c r="GU76" s="5"/>
      <c r="GV76" s="5"/>
      <c r="GW76" s="5"/>
      <c r="GX76" s="5"/>
      <c r="GY76" s="5"/>
      <c r="GZ76" s="5"/>
      <c r="HA76" s="5"/>
      <c r="HB76" s="5"/>
      <c r="HC76" s="5"/>
      <c r="HD76" s="5"/>
      <c r="HE76" s="5"/>
      <c r="HF76" s="5"/>
      <c r="HG76" s="5"/>
      <c r="HH76" s="5"/>
      <c r="HI76" s="5"/>
      <c r="HJ76" s="5"/>
      <c r="HK76" s="5"/>
      <c r="HL76" s="57"/>
      <c r="HM76" s="57"/>
      <c r="HN76" s="57"/>
      <c r="HO76" s="57"/>
      <c r="HP76" s="57"/>
      <c r="HQ76" s="56"/>
      <c r="HR76" s="5"/>
      <c r="HS76" s="5"/>
      <c r="HT76" s="341"/>
      <c r="HU76" s="354"/>
      <c r="HV76" s="5"/>
      <c r="HW76" s="5"/>
      <c r="HX76" s="5"/>
      <c r="HY76" s="5"/>
      <c r="HZ76" s="5"/>
      <c r="IA76" s="5"/>
      <c r="IB76" s="5"/>
      <c r="IC76" s="5"/>
      <c r="ID76" s="5"/>
      <c r="IE76" s="5"/>
      <c r="IF76" s="5"/>
      <c r="IG76" s="5"/>
      <c r="IH76" s="5"/>
      <c r="II76" s="5"/>
      <c r="IJ76" s="5"/>
      <c r="IK76" s="5"/>
      <c r="IL76" s="5"/>
      <c r="IM76" s="5"/>
      <c r="IN76" s="5"/>
      <c r="IO76" s="5"/>
      <c r="IP76" s="5"/>
      <c r="IQ76" s="5"/>
      <c r="IR76" s="5"/>
      <c r="IS76" s="5"/>
      <c r="IT76" s="5"/>
      <c r="IU76" s="5"/>
      <c r="IV76" s="5"/>
      <c r="IW76" s="5"/>
      <c r="IX76" s="5"/>
      <c r="IY76" s="5"/>
      <c r="IZ76" s="5"/>
      <c r="JA76" s="5"/>
      <c r="JB76" s="5"/>
      <c r="JC76" s="5"/>
      <c r="JD76" s="5"/>
      <c r="JE76" s="5"/>
      <c r="JF76" s="5"/>
      <c r="JG76" s="5"/>
      <c r="JH76" s="5"/>
      <c r="JI76" s="5"/>
      <c r="JJ76" s="5"/>
      <c r="JK76" s="145"/>
      <c r="JL76" s="397"/>
    </row>
    <row r="77" spans="1:272" ht="15">
      <c r="A77" s="8" t="s">
        <v>33</v>
      </c>
      <c r="B77" s="8" t="s">
        <v>12</v>
      </c>
      <c r="C77" s="8">
        <v>1</v>
      </c>
      <c r="D77" s="199">
        <v>101</v>
      </c>
      <c r="E77" s="118" t="s">
        <v>186</v>
      </c>
      <c r="F77" s="118" t="s">
        <v>108</v>
      </c>
      <c r="G77" s="195" t="s">
        <v>34</v>
      </c>
      <c r="H77" s="307" t="s">
        <v>188</v>
      </c>
      <c r="I77" s="354"/>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1" t="s">
        <v>406</v>
      </c>
      <c r="AS77" s="51">
        <v>298.67</v>
      </c>
      <c r="AT77" s="51">
        <v>297.85000000000002</v>
      </c>
      <c r="AU77" s="51">
        <f t="shared" si="93"/>
        <v>0.81999999999999318</v>
      </c>
      <c r="AV77" s="52">
        <v>100</v>
      </c>
      <c r="AW77" s="52">
        <f t="shared" si="92"/>
        <v>0.81999999999999318</v>
      </c>
      <c r="AX77" s="139">
        <f>AW77*AUXILIAR!$B$50</f>
        <v>2459999.9999999795</v>
      </c>
      <c r="AY77" s="5"/>
      <c r="AZ77" s="341"/>
      <c r="BA77" s="354"/>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145"/>
      <c r="CP77" s="5"/>
      <c r="CQ77" s="5"/>
      <c r="CR77" s="341"/>
      <c r="CS77" s="354"/>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341"/>
      <c r="EK77" s="354"/>
      <c r="EL77" s="5"/>
      <c r="EM77" s="5"/>
      <c r="EN77" s="5"/>
      <c r="EO77" s="5"/>
      <c r="EP77" s="5"/>
      <c r="EQ77" s="5"/>
      <c r="ER77" s="5"/>
      <c r="ES77" s="5"/>
      <c r="ET77" s="5"/>
      <c r="EU77" s="5"/>
      <c r="EV77" s="5"/>
      <c r="EW77" s="5"/>
      <c r="EX77" s="5"/>
      <c r="EY77" s="5"/>
      <c r="EZ77" s="5"/>
      <c r="FA77" s="5"/>
      <c r="FB77" s="5"/>
      <c r="FC77" s="5"/>
      <c r="FD77" s="5"/>
      <c r="FE77" s="5"/>
      <c r="FF77" s="5"/>
      <c r="FG77" s="5"/>
      <c r="FH77" s="5"/>
      <c r="FI77" s="5"/>
      <c r="FJ77" s="5"/>
      <c r="FK77" s="5"/>
      <c r="FL77" s="5"/>
      <c r="FM77" s="5"/>
      <c r="FN77" s="5"/>
      <c r="FO77" s="5"/>
      <c r="FP77" s="5"/>
      <c r="FQ77" s="5"/>
      <c r="FR77" s="5"/>
      <c r="FS77" s="5"/>
      <c r="FT77" s="5"/>
      <c r="FU77" s="5"/>
      <c r="FV77" s="5"/>
      <c r="FW77" s="5"/>
      <c r="FX77" s="5"/>
      <c r="FY77" s="5"/>
      <c r="FZ77" s="5"/>
      <c r="GA77" s="5"/>
      <c r="GB77" s="341"/>
      <c r="GC77" s="354"/>
      <c r="GD77" s="5"/>
      <c r="GE77" s="5"/>
      <c r="GF77" s="5"/>
      <c r="GG77" s="5"/>
      <c r="GH77" s="5"/>
      <c r="GI77" s="5"/>
      <c r="GJ77" s="5"/>
      <c r="GK77" s="5"/>
      <c r="GL77" s="5"/>
      <c r="GM77" s="5"/>
      <c r="GN77" s="5"/>
      <c r="GO77" s="5"/>
      <c r="GP77" s="5"/>
      <c r="GQ77" s="5"/>
      <c r="GR77" s="5"/>
      <c r="GS77" s="5"/>
      <c r="GT77" s="5"/>
      <c r="GU77" s="5"/>
      <c r="GV77" s="5"/>
      <c r="GW77" s="5"/>
      <c r="GX77" s="5"/>
      <c r="GY77" s="5"/>
      <c r="GZ77" s="5"/>
      <c r="HA77" s="5"/>
      <c r="HB77" s="5"/>
      <c r="HC77" s="5"/>
      <c r="HD77" s="5"/>
      <c r="HE77" s="5"/>
      <c r="HF77" s="5"/>
      <c r="HG77" s="5"/>
      <c r="HH77" s="5"/>
      <c r="HI77" s="5"/>
      <c r="HJ77" s="5"/>
      <c r="HK77" s="5"/>
      <c r="HL77" s="57"/>
      <c r="HM77" s="57"/>
      <c r="HN77" s="57"/>
      <c r="HO77" s="57"/>
      <c r="HP77" s="57"/>
      <c r="HQ77" s="56"/>
      <c r="HR77" s="5"/>
      <c r="HS77" s="5"/>
      <c r="HT77" s="341"/>
      <c r="HU77" s="354"/>
      <c r="HV77" s="5"/>
      <c r="HW77" s="5"/>
      <c r="HX77" s="5"/>
      <c r="HY77" s="5"/>
      <c r="HZ77" s="5"/>
      <c r="IA77" s="5"/>
      <c r="IB77" s="5"/>
      <c r="IC77" s="5"/>
      <c r="ID77" s="5"/>
      <c r="IE77" s="5"/>
      <c r="IF77" s="5"/>
      <c r="IG77" s="5"/>
      <c r="IH77" s="5"/>
      <c r="II77" s="5"/>
      <c r="IJ77" s="5"/>
      <c r="IK77" s="5"/>
      <c r="IL77" s="5"/>
      <c r="IM77" s="5"/>
      <c r="IN77" s="5"/>
      <c r="IO77" s="5"/>
      <c r="IP77" s="5"/>
      <c r="IQ77" s="5"/>
      <c r="IR77" s="5"/>
      <c r="IS77" s="5"/>
      <c r="IT77" s="5"/>
      <c r="IU77" s="5"/>
      <c r="IV77" s="5"/>
      <c r="IW77" s="5"/>
      <c r="IX77" s="5"/>
      <c r="IY77" s="5"/>
      <c r="IZ77" s="5"/>
      <c r="JA77" s="5"/>
      <c r="JB77" s="5"/>
      <c r="JC77" s="5"/>
      <c r="JD77" s="5"/>
      <c r="JE77" s="5"/>
      <c r="JF77" s="5"/>
      <c r="JG77" s="5"/>
      <c r="JH77" s="5"/>
      <c r="JI77" s="5"/>
      <c r="JJ77" s="5"/>
      <c r="JK77" s="145"/>
      <c r="JL77" s="397"/>
    </row>
    <row r="78" spans="1:272" ht="15">
      <c r="A78" s="8" t="s">
        <v>33</v>
      </c>
      <c r="B78" s="8" t="s">
        <v>12</v>
      </c>
      <c r="C78" s="8">
        <v>1</v>
      </c>
      <c r="D78" s="199">
        <v>101</v>
      </c>
      <c r="E78" s="118" t="s">
        <v>186</v>
      </c>
      <c r="F78" s="118" t="s">
        <v>108</v>
      </c>
      <c r="G78" s="195" t="s">
        <v>34</v>
      </c>
      <c r="H78" s="307" t="s">
        <v>188</v>
      </c>
      <c r="I78" s="354"/>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1" t="s">
        <v>406</v>
      </c>
      <c r="AS78" s="51">
        <v>297.85000000000002</v>
      </c>
      <c r="AT78" s="51">
        <v>297.14999999999998</v>
      </c>
      <c r="AU78" s="51">
        <f t="shared" si="93"/>
        <v>0.70000000000004547</v>
      </c>
      <c r="AV78" s="52">
        <v>100</v>
      </c>
      <c r="AW78" s="52">
        <f t="shared" si="92"/>
        <v>0.70000000000004547</v>
      </c>
      <c r="AX78" s="139">
        <f>AW78*AUXILIAR!$B$50</f>
        <v>2100000.0000001364</v>
      </c>
      <c r="AY78" s="5"/>
      <c r="AZ78" s="341"/>
      <c r="BA78" s="354"/>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145"/>
      <c r="CP78" s="5"/>
      <c r="CQ78" s="5"/>
      <c r="CR78" s="341"/>
      <c r="CS78" s="354"/>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341"/>
      <c r="EK78" s="354"/>
      <c r="EL78" s="5"/>
      <c r="EM78" s="5"/>
      <c r="EN78" s="5"/>
      <c r="EO78" s="5"/>
      <c r="EP78" s="5"/>
      <c r="EQ78" s="5"/>
      <c r="ER78" s="5"/>
      <c r="ES78" s="5"/>
      <c r="ET78" s="5"/>
      <c r="EU78" s="5"/>
      <c r="EV78" s="5"/>
      <c r="EW78" s="5"/>
      <c r="EX78" s="5"/>
      <c r="EY78" s="5"/>
      <c r="EZ78" s="5"/>
      <c r="FA78" s="5"/>
      <c r="FB78" s="5"/>
      <c r="FC78" s="5"/>
      <c r="FD78" s="5"/>
      <c r="FE78" s="5"/>
      <c r="FF78" s="5"/>
      <c r="FG78" s="5"/>
      <c r="FH78" s="5"/>
      <c r="FI78" s="5"/>
      <c r="FJ78" s="5"/>
      <c r="FK78" s="5"/>
      <c r="FL78" s="5"/>
      <c r="FM78" s="5"/>
      <c r="FN78" s="5"/>
      <c r="FO78" s="5"/>
      <c r="FP78" s="5"/>
      <c r="FQ78" s="5"/>
      <c r="FR78" s="5"/>
      <c r="FS78" s="5"/>
      <c r="FT78" s="5"/>
      <c r="FU78" s="5"/>
      <c r="FV78" s="5"/>
      <c r="FW78" s="5"/>
      <c r="FX78" s="5"/>
      <c r="FY78" s="5"/>
      <c r="FZ78" s="5"/>
      <c r="GA78" s="5"/>
      <c r="GB78" s="341"/>
      <c r="GC78" s="354"/>
      <c r="GD78" s="5"/>
      <c r="GE78" s="5"/>
      <c r="GF78" s="5"/>
      <c r="GG78" s="5"/>
      <c r="GH78" s="5"/>
      <c r="GI78" s="5"/>
      <c r="GJ78" s="5"/>
      <c r="GK78" s="5"/>
      <c r="GL78" s="5"/>
      <c r="GM78" s="5"/>
      <c r="GN78" s="5"/>
      <c r="GO78" s="5"/>
      <c r="GP78" s="5"/>
      <c r="GQ78" s="5"/>
      <c r="GR78" s="5"/>
      <c r="GS78" s="5"/>
      <c r="GT78" s="5"/>
      <c r="GU78" s="5"/>
      <c r="GV78" s="5"/>
      <c r="GW78" s="5"/>
      <c r="GX78" s="5"/>
      <c r="GY78" s="5"/>
      <c r="GZ78" s="5"/>
      <c r="HA78" s="5"/>
      <c r="HB78" s="5"/>
      <c r="HC78" s="5"/>
      <c r="HD78" s="5"/>
      <c r="HE78" s="5"/>
      <c r="HF78" s="5"/>
      <c r="HG78" s="5"/>
      <c r="HH78" s="5"/>
      <c r="HI78" s="5"/>
      <c r="HJ78" s="5"/>
      <c r="HK78" s="5"/>
      <c r="HL78" s="57"/>
      <c r="HM78" s="57"/>
      <c r="HN78" s="57"/>
      <c r="HO78" s="57"/>
      <c r="HP78" s="57"/>
      <c r="HQ78" s="56"/>
      <c r="HR78" s="5"/>
      <c r="HS78" s="5"/>
      <c r="HT78" s="341"/>
      <c r="HU78" s="354"/>
      <c r="HV78" s="5"/>
      <c r="HW78" s="5"/>
      <c r="HX78" s="5"/>
      <c r="HY78" s="5"/>
      <c r="HZ78" s="5"/>
      <c r="IA78" s="5"/>
      <c r="IB78" s="5"/>
      <c r="IC78" s="5"/>
      <c r="ID78" s="5"/>
      <c r="IE78" s="5"/>
      <c r="IF78" s="5"/>
      <c r="IG78" s="5"/>
      <c r="IH78" s="5"/>
      <c r="II78" s="5"/>
      <c r="IJ78" s="5"/>
      <c r="IK78" s="5"/>
      <c r="IL78" s="5"/>
      <c r="IM78" s="5"/>
      <c r="IN78" s="5"/>
      <c r="IO78" s="5"/>
      <c r="IP78" s="5"/>
      <c r="IQ78" s="5"/>
      <c r="IR78" s="5"/>
      <c r="IS78" s="5"/>
      <c r="IT78" s="5"/>
      <c r="IU78" s="5"/>
      <c r="IV78" s="5"/>
      <c r="IW78" s="5"/>
      <c r="IX78" s="5"/>
      <c r="IY78" s="5"/>
      <c r="IZ78" s="5"/>
      <c r="JA78" s="5"/>
      <c r="JB78" s="5"/>
      <c r="JC78" s="5"/>
      <c r="JD78" s="5"/>
      <c r="JE78" s="5"/>
      <c r="JF78" s="5"/>
      <c r="JG78" s="5"/>
      <c r="JH78" s="5"/>
      <c r="JI78" s="5"/>
      <c r="JJ78" s="5"/>
      <c r="JK78" s="145"/>
      <c r="JL78" s="397"/>
    </row>
    <row r="79" spans="1:272" ht="15">
      <c r="A79" s="8" t="s">
        <v>33</v>
      </c>
      <c r="B79" s="8" t="s">
        <v>12</v>
      </c>
      <c r="C79" s="8">
        <v>1</v>
      </c>
      <c r="D79" s="199">
        <v>101</v>
      </c>
      <c r="E79" s="118" t="s">
        <v>186</v>
      </c>
      <c r="F79" s="118" t="s">
        <v>108</v>
      </c>
      <c r="G79" s="195" t="s">
        <v>34</v>
      </c>
      <c r="H79" s="307" t="s">
        <v>188</v>
      </c>
      <c r="I79" s="354"/>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1" t="s">
        <v>406</v>
      </c>
      <c r="AS79" s="51">
        <v>296.39999999999998</v>
      </c>
      <c r="AT79" s="51">
        <v>295.67</v>
      </c>
      <c r="AU79" s="51">
        <f t="shared" si="93"/>
        <v>0.72999999999996135</v>
      </c>
      <c r="AV79" s="52">
        <v>100</v>
      </c>
      <c r="AW79" s="52">
        <f t="shared" si="92"/>
        <v>0.72999999999996135</v>
      </c>
      <c r="AX79" s="139">
        <f>AW79*AUXILIAR!$B$50</f>
        <v>2189999.9999998841</v>
      </c>
      <c r="AY79" s="5"/>
      <c r="AZ79" s="341"/>
      <c r="BA79" s="354"/>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145"/>
      <c r="CP79" s="5"/>
      <c r="CQ79" s="5"/>
      <c r="CR79" s="341"/>
      <c r="CS79" s="354"/>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341"/>
      <c r="EK79" s="354"/>
      <c r="EL79" s="5"/>
      <c r="EM79" s="5"/>
      <c r="EN79" s="5"/>
      <c r="EO79" s="5"/>
      <c r="EP79" s="5"/>
      <c r="EQ79" s="5"/>
      <c r="ER79" s="5"/>
      <c r="ES79" s="5"/>
      <c r="ET79" s="5"/>
      <c r="EU79" s="5"/>
      <c r="EV79" s="5"/>
      <c r="EW79" s="5"/>
      <c r="EX79" s="5"/>
      <c r="EY79" s="5"/>
      <c r="EZ79" s="5"/>
      <c r="FA79" s="5"/>
      <c r="FB79" s="5"/>
      <c r="FC79" s="5"/>
      <c r="FD79" s="5"/>
      <c r="FE79" s="5"/>
      <c r="FF79" s="5"/>
      <c r="FG79" s="5"/>
      <c r="FH79" s="5"/>
      <c r="FI79" s="5"/>
      <c r="FJ79" s="5"/>
      <c r="FK79" s="5"/>
      <c r="FL79" s="5"/>
      <c r="FM79" s="5"/>
      <c r="FN79" s="5"/>
      <c r="FO79" s="5"/>
      <c r="FP79" s="5"/>
      <c r="FQ79" s="5"/>
      <c r="FR79" s="5"/>
      <c r="FS79" s="5"/>
      <c r="FT79" s="5"/>
      <c r="FU79" s="5"/>
      <c r="FV79" s="5"/>
      <c r="FW79" s="5"/>
      <c r="FX79" s="5"/>
      <c r="FY79" s="5"/>
      <c r="FZ79" s="5"/>
      <c r="GA79" s="5"/>
      <c r="GB79" s="341"/>
      <c r="GC79" s="354"/>
      <c r="GD79" s="5"/>
      <c r="GE79" s="5"/>
      <c r="GF79" s="5"/>
      <c r="GG79" s="5"/>
      <c r="GH79" s="5"/>
      <c r="GI79" s="5"/>
      <c r="GJ79" s="5"/>
      <c r="GK79" s="5"/>
      <c r="GL79" s="5"/>
      <c r="GM79" s="5"/>
      <c r="GN79" s="5"/>
      <c r="GO79" s="5"/>
      <c r="GP79" s="5"/>
      <c r="GQ79" s="5"/>
      <c r="GR79" s="5"/>
      <c r="GS79" s="5"/>
      <c r="GT79" s="5"/>
      <c r="GU79" s="5"/>
      <c r="GV79" s="5"/>
      <c r="GW79" s="5"/>
      <c r="GX79" s="5"/>
      <c r="GY79" s="5"/>
      <c r="GZ79" s="5"/>
      <c r="HA79" s="5"/>
      <c r="HB79" s="5"/>
      <c r="HC79" s="5"/>
      <c r="HD79" s="5"/>
      <c r="HE79" s="5"/>
      <c r="HF79" s="5"/>
      <c r="HG79" s="5"/>
      <c r="HH79" s="5"/>
      <c r="HI79" s="5"/>
      <c r="HJ79" s="5"/>
      <c r="HK79" s="5"/>
      <c r="HL79" s="57"/>
      <c r="HM79" s="57"/>
      <c r="HN79" s="57"/>
      <c r="HO79" s="57"/>
      <c r="HP79" s="57"/>
      <c r="HQ79" s="56"/>
      <c r="HR79" s="5"/>
      <c r="HS79" s="5"/>
      <c r="HT79" s="341"/>
      <c r="HU79" s="354"/>
      <c r="HV79" s="5"/>
      <c r="HW79" s="5"/>
      <c r="HX79" s="5"/>
      <c r="HY79" s="5"/>
      <c r="HZ79" s="5"/>
      <c r="IA79" s="5"/>
      <c r="IB79" s="5"/>
      <c r="IC79" s="5"/>
      <c r="ID79" s="5"/>
      <c r="IE79" s="5"/>
      <c r="IF79" s="5"/>
      <c r="IG79" s="5"/>
      <c r="IH79" s="5"/>
      <c r="II79" s="5"/>
      <c r="IJ79" s="5"/>
      <c r="IK79" s="5"/>
      <c r="IL79" s="5"/>
      <c r="IM79" s="5"/>
      <c r="IN79" s="5"/>
      <c r="IO79" s="5"/>
      <c r="IP79" s="5"/>
      <c r="IQ79" s="5"/>
      <c r="IR79" s="5"/>
      <c r="IS79" s="5"/>
      <c r="IT79" s="5"/>
      <c r="IU79" s="5"/>
      <c r="IV79" s="5"/>
      <c r="IW79" s="5"/>
      <c r="IX79" s="5"/>
      <c r="IY79" s="5"/>
      <c r="IZ79" s="5"/>
      <c r="JA79" s="5"/>
      <c r="JB79" s="5"/>
      <c r="JC79" s="5"/>
      <c r="JD79" s="5"/>
      <c r="JE79" s="5"/>
      <c r="JF79" s="5"/>
      <c r="JG79" s="5"/>
      <c r="JH79" s="5"/>
      <c r="JI79" s="5"/>
      <c r="JJ79" s="5"/>
      <c r="JK79" s="145"/>
      <c r="JL79" s="397"/>
    </row>
    <row r="80" spans="1:272" ht="15">
      <c r="A80" s="8" t="s">
        <v>33</v>
      </c>
      <c r="B80" s="8" t="s">
        <v>12</v>
      </c>
      <c r="C80" s="8">
        <v>1</v>
      </c>
      <c r="D80" s="199">
        <v>101</v>
      </c>
      <c r="E80" s="118" t="s">
        <v>186</v>
      </c>
      <c r="F80" s="118" t="s">
        <v>108</v>
      </c>
      <c r="G80" s="195" t="s">
        <v>34</v>
      </c>
      <c r="H80" s="307" t="s">
        <v>188</v>
      </c>
      <c r="I80" s="354"/>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1" t="s">
        <v>406</v>
      </c>
      <c r="AS80" s="51">
        <v>264.38</v>
      </c>
      <c r="AT80" s="51">
        <v>263.55</v>
      </c>
      <c r="AU80" s="51">
        <f t="shared" si="93"/>
        <v>0.82999999999998408</v>
      </c>
      <c r="AV80" s="52">
        <v>100</v>
      </c>
      <c r="AW80" s="52">
        <f t="shared" si="92"/>
        <v>0.82999999999998408</v>
      </c>
      <c r="AX80" s="139">
        <f>AW80*AUXILIAR!$B$50</f>
        <v>2489999.999999952</v>
      </c>
      <c r="AY80" s="5"/>
      <c r="AZ80" s="341"/>
      <c r="BA80" s="354"/>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145"/>
      <c r="CP80" s="5"/>
      <c r="CQ80" s="5"/>
      <c r="CR80" s="341"/>
      <c r="CS80" s="354"/>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341"/>
      <c r="EK80" s="354"/>
      <c r="EL80" s="5"/>
      <c r="EM80" s="5"/>
      <c r="EN80" s="5"/>
      <c r="EO80" s="5"/>
      <c r="EP80" s="5"/>
      <c r="EQ80" s="5"/>
      <c r="ER80" s="5"/>
      <c r="ES80" s="5"/>
      <c r="ET80" s="5"/>
      <c r="EU80" s="5"/>
      <c r="EV80" s="5"/>
      <c r="EW80" s="5"/>
      <c r="EX80" s="5"/>
      <c r="EY80" s="5"/>
      <c r="EZ80" s="5"/>
      <c r="FA80" s="5"/>
      <c r="FB80" s="5"/>
      <c r="FC80" s="5"/>
      <c r="FD80" s="5"/>
      <c r="FE80" s="5"/>
      <c r="FF80" s="5"/>
      <c r="FG80" s="5"/>
      <c r="FH80" s="5"/>
      <c r="FI80" s="5"/>
      <c r="FJ80" s="5"/>
      <c r="FK80" s="5"/>
      <c r="FL80" s="5"/>
      <c r="FM80" s="5"/>
      <c r="FN80" s="5"/>
      <c r="FO80" s="5"/>
      <c r="FP80" s="5"/>
      <c r="FQ80" s="5"/>
      <c r="FR80" s="5"/>
      <c r="FS80" s="5"/>
      <c r="FT80" s="5"/>
      <c r="FU80" s="5"/>
      <c r="FV80" s="5"/>
      <c r="FW80" s="5"/>
      <c r="FX80" s="5"/>
      <c r="FY80" s="5"/>
      <c r="FZ80" s="5"/>
      <c r="GA80" s="5"/>
      <c r="GB80" s="341"/>
      <c r="GC80" s="354"/>
      <c r="GD80" s="5"/>
      <c r="GE80" s="5"/>
      <c r="GF80" s="5"/>
      <c r="GG80" s="5"/>
      <c r="GH80" s="5"/>
      <c r="GI80" s="5"/>
      <c r="GJ80" s="5"/>
      <c r="GK80" s="5"/>
      <c r="GL80" s="5"/>
      <c r="GM80" s="5"/>
      <c r="GN80" s="5"/>
      <c r="GO80" s="5"/>
      <c r="GP80" s="5"/>
      <c r="GQ80" s="5"/>
      <c r="GR80" s="5"/>
      <c r="GS80" s="5"/>
      <c r="GT80" s="5"/>
      <c r="GU80" s="5"/>
      <c r="GV80" s="5"/>
      <c r="GW80" s="5"/>
      <c r="GX80" s="5"/>
      <c r="GY80" s="5"/>
      <c r="GZ80" s="5"/>
      <c r="HA80" s="5"/>
      <c r="HB80" s="5"/>
      <c r="HC80" s="5"/>
      <c r="HD80" s="5"/>
      <c r="HE80" s="5"/>
      <c r="HF80" s="5"/>
      <c r="HG80" s="5"/>
      <c r="HH80" s="5"/>
      <c r="HI80" s="5"/>
      <c r="HJ80" s="5"/>
      <c r="HK80" s="5"/>
      <c r="HL80" s="57"/>
      <c r="HM80" s="57"/>
      <c r="HN80" s="57"/>
      <c r="HO80" s="57"/>
      <c r="HP80" s="57"/>
      <c r="HQ80" s="56"/>
      <c r="HR80" s="5"/>
      <c r="HS80" s="5"/>
      <c r="HT80" s="341"/>
      <c r="HU80" s="354"/>
      <c r="HV80" s="5"/>
      <c r="HW80" s="5"/>
      <c r="HX80" s="5"/>
      <c r="HY80" s="5"/>
      <c r="HZ80" s="5"/>
      <c r="IA80" s="5"/>
      <c r="IB80" s="5"/>
      <c r="IC80" s="5"/>
      <c r="ID80" s="5"/>
      <c r="IE80" s="5"/>
      <c r="IF80" s="5"/>
      <c r="IG80" s="5"/>
      <c r="IH80" s="5"/>
      <c r="II80" s="5"/>
      <c r="IJ80" s="5"/>
      <c r="IK80" s="5"/>
      <c r="IL80" s="5"/>
      <c r="IM80" s="5"/>
      <c r="IN80" s="5"/>
      <c r="IO80" s="5"/>
      <c r="IP80" s="5"/>
      <c r="IQ80" s="5"/>
      <c r="IR80" s="5"/>
      <c r="IS80" s="5"/>
      <c r="IT80" s="5"/>
      <c r="IU80" s="5"/>
      <c r="IV80" s="5"/>
      <c r="IW80" s="5"/>
      <c r="IX80" s="5"/>
      <c r="IY80" s="5"/>
      <c r="IZ80" s="5"/>
      <c r="JA80" s="5"/>
      <c r="JB80" s="5"/>
      <c r="JC80" s="5"/>
      <c r="JD80" s="5"/>
      <c r="JE80" s="5"/>
      <c r="JF80" s="5"/>
      <c r="JG80" s="5"/>
      <c r="JH80" s="5"/>
      <c r="JI80" s="5"/>
      <c r="JJ80" s="5"/>
      <c r="JK80" s="145"/>
      <c r="JL80" s="397"/>
    </row>
    <row r="81" spans="1:272" ht="15">
      <c r="A81" s="8" t="s">
        <v>33</v>
      </c>
      <c r="B81" s="8" t="s">
        <v>12</v>
      </c>
      <c r="C81" s="8">
        <v>1</v>
      </c>
      <c r="D81" s="199">
        <v>101</v>
      </c>
      <c r="E81" s="118" t="s">
        <v>186</v>
      </c>
      <c r="F81" s="118" t="s">
        <v>108</v>
      </c>
      <c r="G81" s="195" t="s">
        <v>34</v>
      </c>
      <c r="H81" s="307" t="s">
        <v>188</v>
      </c>
      <c r="I81" s="354"/>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1" t="s">
        <v>406</v>
      </c>
      <c r="AS81" s="51">
        <v>263.10000000000002</v>
      </c>
      <c r="AT81" s="51">
        <v>262.5</v>
      </c>
      <c r="AU81" s="51">
        <f t="shared" si="93"/>
        <v>0.60000000000002274</v>
      </c>
      <c r="AV81" s="52">
        <v>100</v>
      </c>
      <c r="AW81" s="52">
        <f t="shared" si="92"/>
        <v>0.60000000000002274</v>
      </c>
      <c r="AX81" s="139">
        <f>AW81*AUXILIAR!$B$50</f>
        <v>1800000.0000000682</v>
      </c>
      <c r="AY81" s="5"/>
      <c r="AZ81" s="341"/>
      <c r="BA81" s="354"/>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145"/>
      <c r="CP81" s="5"/>
      <c r="CQ81" s="5"/>
      <c r="CR81" s="341"/>
      <c r="CS81" s="354"/>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341"/>
      <c r="EK81" s="354"/>
      <c r="EL81" s="5"/>
      <c r="EM81" s="5"/>
      <c r="EN81" s="5"/>
      <c r="EO81" s="5"/>
      <c r="EP81" s="5"/>
      <c r="EQ81" s="5"/>
      <c r="ER81" s="5"/>
      <c r="ES81" s="5"/>
      <c r="ET81" s="5"/>
      <c r="EU81" s="5"/>
      <c r="EV81" s="5"/>
      <c r="EW81" s="5"/>
      <c r="EX81" s="5"/>
      <c r="EY81" s="5"/>
      <c r="EZ81" s="5"/>
      <c r="FA81" s="5"/>
      <c r="FB81" s="5"/>
      <c r="FC81" s="5"/>
      <c r="FD81" s="5"/>
      <c r="FE81" s="5"/>
      <c r="FF81" s="5"/>
      <c r="FG81" s="5"/>
      <c r="FH81" s="5"/>
      <c r="FI81" s="5"/>
      <c r="FJ81" s="5"/>
      <c r="FK81" s="5"/>
      <c r="FL81" s="5"/>
      <c r="FM81" s="5"/>
      <c r="FN81" s="5"/>
      <c r="FO81" s="5"/>
      <c r="FP81" s="5"/>
      <c r="FQ81" s="5"/>
      <c r="FR81" s="5"/>
      <c r="FS81" s="5"/>
      <c r="FT81" s="5"/>
      <c r="FU81" s="5"/>
      <c r="FV81" s="5"/>
      <c r="FW81" s="5"/>
      <c r="FX81" s="5"/>
      <c r="FY81" s="5"/>
      <c r="FZ81" s="5"/>
      <c r="GA81" s="5"/>
      <c r="GB81" s="341"/>
      <c r="GC81" s="354"/>
      <c r="GD81" s="5"/>
      <c r="GE81" s="5"/>
      <c r="GF81" s="5"/>
      <c r="GG81" s="5"/>
      <c r="GH81" s="5"/>
      <c r="GI81" s="5"/>
      <c r="GJ81" s="5"/>
      <c r="GK81" s="5"/>
      <c r="GL81" s="5"/>
      <c r="GM81" s="5"/>
      <c r="GN81" s="5"/>
      <c r="GO81" s="5"/>
      <c r="GP81" s="5"/>
      <c r="GQ81" s="5"/>
      <c r="GR81" s="5"/>
      <c r="GS81" s="5"/>
      <c r="GT81" s="5"/>
      <c r="GU81" s="5"/>
      <c r="GV81" s="5"/>
      <c r="GW81" s="5"/>
      <c r="GX81" s="5"/>
      <c r="GY81" s="5"/>
      <c r="GZ81" s="5"/>
      <c r="HA81" s="5"/>
      <c r="HB81" s="5"/>
      <c r="HC81" s="5"/>
      <c r="HD81" s="5"/>
      <c r="HE81" s="5"/>
      <c r="HF81" s="5"/>
      <c r="HG81" s="5"/>
      <c r="HH81" s="5"/>
      <c r="HI81" s="5"/>
      <c r="HJ81" s="5"/>
      <c r="HK81" s="5"/>
      <c r="HL81" s="57"/>
      <c r="HM81" s="57"/>
      <c r="HN81" s="57"/>
      <c r="HO81" s="57"/>
      <c r="HP81" s="57"/>
      <c r="HQ81" s="56"/>
      <c r="HR81" s="5"/>
      <c r="HS81" s="5"/>
      <c r="HT81" s="341"/>
      <c r="HU81" s="354"/>
      <c r="HV81" s="5"/>
      <c r="HW81" s="5"/>
      <c r="HX81" s="5"/>
      <c r="HY81" s="5"/>
      <c r="HZ81" s="5"/>
      <c r="IA81" s="5"/>
      <c r="IB81" s="5"/>
      <c r="IC81" s="5"/>
      <c r="ID81" s="5"/>
      <c r="IE81" s="5"/>
      <c r="IF81" s="5"/>
      <c r="IG81" s="5"/>
      <c r="IH81" s="5"/>
      <c r="II81" s="5"/>
      <c r="IJ81" s="5"/>
      <c r="IK81" s="5"/>
      <c r="IL81" s="5"/>
      <c r="IM81" s="5"/>
      <c r="IN81" s="5"/>
      <c r="IO81" s="5"/>
      <c r="IP81" s="5"/>
      <c r="IQ81" s="5"/>
      <c r="IR81" s="5"/>
      <c r="IS81" s="5"/>
      <c r="IT81" s="5"/>
      <c r="IU81" s="5"/>
      <c r="IV81" s="5"/>
      <c r="IW81" s="5"/>
      <c r="IX81" s="5"/>
      <c r="IY81" s="5"/>
      <c r="IZ81" s="5"/>
      <c r="JA81" s="5"/>
      <c r="JB81" s="5"/>
      <c r="JC81" s="5"/>
      <c r="JD81" s="5"/>
      <c r="JE81" s="5"/>
      <c r="JF81" s="5"/>
      <c r="JG81" s="5"/>
      <c r="JH81" s="5"/>
      <c r="JI81" s="5"/>
      <c r="JJ81" s="5"/>
      <c r="JK81" s="145"/>
      <c r="JL81" s="397"/>
    </row>
    <row r="82" spans="1:272" ht="15">
      <c r="A82" s="8" t="s">
        <v>33</v>
      </c>
      <c r="B82" s="8" t="s">
        <v>12</v>
      </c>
      <c r="C82" s="8">
        <v>1</v>
      </c>
      <c r="D82" s="199">
        <v>101</v>
      </c>
      <c r="E82" s="118" t="s">
        <v>186</v>
      </c>
      <c r="F82" s="118" t="s">
        <v>108</v>
      </c>
      <c r="G82" s="195" t="s">
        <v>34</v>
      </c>
      <c r="H82" s="307" t="s">
        <v>188</v>
      </c>
      <c r="I82" s="354"/>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1" t="s">
        <v>406</v>
      </c>
      <c r="AS82" s="51">
        <v>255.5</v>
      </c>
      <c r="AT82" s="51">
        <v>254.75</v>
      </c>
      <c r="AU82" s="51">
        <f t="shared" si="93"/>
        <v>0.75</v>
      </c>
      <c r="AV82" s="52">
        <v>100</v>
      </c>
      <c r="AW82" s="52">
        <f t="shared" si="92"/>
        <v>0.75</v>
      </c>
      <c r="AX82" s="139">
        <f>AW82*AUXILIAR!$B$50</f>
        <v>2250000</v>
      </c>
      <c r="AY82" s="5"/>
      <c r="AZ82" s="341"/>
      <c r="BA82" s="354"/>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145"/>
      <c r="CP82" s="5"/>
      <c r="CQ82" s="5"/>
      <c r="CR82" s="341"/>
      <c r="CS82" s="354"/>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341"/>
      <c r="EK82" s="354"/>
      <c r="EL82" s="5"/>
      <c r="EM82" s="5"/>
      <c r="EN82" s="5"/>
      <c r="EO82" s="5"/>
      <c r="EP82" s="5"/>
      <c r="EQ82" s="5"/>
      <c r="ER82" s="5"/>
      <c r="ES82" s="5"/>
      <c r="ET82" s="5"/>
      <c r="EU82" s="5"/>
      <c r="EV82" s="5"/>
      <c r="EW82" s="5"/>
      <c r="EX82" s="5"/>
      <c r="EY82" s="5"/>
      <c r="EZ82" s="5"/>
      <c r="FA82" s="5"/>
      <c r="FB82" s="5"/>
      <c r="FC82" s="5"/>
      <c r="FD82" s="5"/>
      <c r="FE82" s="5"/>
      <c r="FF82" s="5"/>
      <c r="FG82" s="5"/>
      <c r="FH82" s="5"/>
      <c r="FI82" s="5"/>
      <c r="FJ82" s="5"/>
      <c r="FK82" s="5"/>
      <c r="FL82" s="5"/>
      <c r="FM82" s="5"/>
      <c r="FN82" s="5"/>
      <c r="FO82" s="5"/>
      <c r="FP82" s="5"/>
      <c r="FQ82" s="5"/>
      <c r="FR82" s="5"/>
      <c r="FS82" s="5"/>
      <c r="FT82" s="5"/>
      <c r="FU82" s="5"/>
      <c r="FV82" s="5"/>
      <c r="FW82" s="5"/>
      <c r="FX82" s="5"/>
      <c r="FY82" s="5"/>
      <c r="FZ82" s="5"/>
      <c r="GA82" s="5"/>
      <c r="GB82" s="341"/>
      <c r="GC82" s="354"/>
      <c r="GD82" s="5"/>
      <c r="GE82" s="5"/>
      <c r="GF82" s="5"/>
      <c r="GG82" s="5"/>
      <c r="GH82" s="5"/>
      <c r="GI82" s="5"/>
      <c r="GJ82" s="5"/>
      <c r="GK82" s="5"/>
      <c r="GL82" s="5"/>
      <c r="GM82" s="5"/>
      <c r="GN82" s="5"/>
      <c r="GO82" s="5"/>
      <c r="GP82" s="5"/>
      <c r="GQ82" s="5"/>
      <c r="GR82" s="5"/>
      <c r="GS82" s="5"/>
      <c r="GT82" s="5"/>
      <c r="GU82" s="5"/>
      <c r="GV82" s="5"/>
      <c r="GW82" s="5"/>
      <c r="GX82" s="5"/>
      <c r="GY82" s="5"/>
      <c r="GZ82" s="5"/>
      <c r="HA82" s="5"/>
      <c r="HB82" s="5"/>
      <c r="HC82" s="5"/>
      <c r="HD82" s="5"/>
      <c r="HE82" s="5"/>
      <c r="HF82" s="5"/>
      <c r="HG82" s="5"/>
      <c r="HH82" s="5"/>
      <c r="HI82" s="5"/>
      <c r="HJ82" s="5"/>
      <c r="HK82" s="5"/>
      <c r="HL82" s="57"/>
      <c r="HM82" s="57"/>
      <c r="HN82" s="57"/>
      <c r="HO82" s="57"/>
      <c r="HP82" s="57"/>
      <c r="HQ82" s="56"/>
      <c r="HR82" s="5"/>
      <c r="HS82" s="5"/>
      <c r="HT82" s="341"/>
      <c r="HU82" s="354"/>
      <c r="HV82" s="5"/>
      <c r="HW82" s="5"/>
      <c r="HX82" s="5"/>
      <c r="HY82" s="5"/>
      <c r="HZ82" s="5"/>
      <c r="IA82" s="5"/>
      <c r="IB82" s="5"/>
      <c r="IC82" s="5"/>
      <c r="ID82" s="5"/>
      <c r="IE82" s="5"/>
      <c r="IF82" s="5"/>
      <c r="IG82" s="5"/>
      <c r="IH82" s="5"/>
      <c r="II82" s="5"/>
      <c r="IJ82" s="5"/>
      <c r="IK82" s="5"/>
      <c r="IL82" s="5"/>
      <c r="IM82" s="5"/>
      <c r="IN82" s="5"/>
      <c r="IO82" s="5"/>
      <c r="IP82" s="5"/>
      <c r="IQ82" s="5"/>
      <c r="IR82" s="5"/>
      <c r="IS82" s="5"/>
      <c r="IT82" s="5"/>
      <c r="IU82" s="5"/>
      <c r="IV82" s="5"/>
      <c r="IW82" s="5"/>
      <c r="IX82" s="5"/>
      <c r="IY82" s="5"/>
      <c r="IZ82" s="5"/>
      <c r="JA82" s="5"/>
      <c r="JB82" s="5"/>
      <c r="JC82" s="5"/>
      <c r="JD82" s="5"/>
      <c r="JE82" s="5"/>
      <c r="JF82" s="5"/>
      <c r="JG82" s="5"/>
      <c r="JH82" s="5"/>
      <c r="JI82" s="5"/>
      <c r="JJ82" s="5"/>
      <c r="JK82" s="145"/>
      <c r="JL82" s="397"/>
    </row>
    <row r="83" spans="1:272" ht="15">
      <c r="A83" s="8" t="s">
        <v>33</v>
      </c>
      <c r="B83" s="8" t="s">
        <v>12</v>
      </c>
      <c r="C83" s="8">
        <v>1</v>
      </c>
      <c r="D83" s="199">
        <v>101</v>
      </c>
      <c r="E83" s="118" t="s">
        <v>186</v>
      </c>
      <c r="F83" s="118" t="s">
        <v>108</v>
      </c>
      <c r="G83" s="195" t="s">
        <v>34</v>
      </c>
      <c r="H83" s="307" t="s">
        <v>188</v>
      </c>
      <c r="I83" s="354"/>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1" t="s">
        <v>406</v>
      </c>
      <c r="AS83" s="51">
        <v>254.4</v>
      </c>
      <c r="AT83" s="51">
        <v>253.2</v>
      </c>
      <c r="AU83" s="51">
        <f t="shared" si="93"/>
        <v>1.2000000000000171</v>
      </c>
      <c r="AV83" s="52">
        <v>100</v>
      </c>
      <c r="AW83" s="52">
        <f t="shared" si="92"/>
        <v>1.2000000000000171</v>
      </c>
      <c r="AX83" s="139">
        <f>AW83*AUXILIAR!$B$50</f>
        <v>3600000.0000000512</v>
      </c>
      <c r="AY83" s="5"/>
      <c r="AZ83" s="341"/>
      <c r="BA83" s="354"/>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145"/>
      <c r="CP83" s="5"/>
      <c r="CQ83" s="5"/>
      <c r="CR83" s="341"/>
      <c r="CS83" s="354"/>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341"/>
      <c r="EK83" s="354"/>
      <c r="EL83" s="5"/>
      <c r="EM83" s="5"/>
      <c r="EN83" s="5"/>
      <c r="EO83" s="5"/>
      <c r="EP83" s="5"/>
      <c r="EQ83" s="5"/>
      <c r="ER83" s="5"/>
      <c r="ES83" s="5"/>
      <c r="ET83" s="5"/>
      <c r="EU83" s="5"/>
      <c r="EV83" s="5"/>
      <c r="EW83" s="5"/>
      <c r="EX83" s="5"/>
      <c r="EY83" s="5"/>
      <c r="EZ83" s="5"/>
      <c r="FA83" s="5"/>
      <c r="FB83" s="5"/>
      <c r="FC83" s="5"/>
      <c r="FD83" s="5"/>
      <c r="FE83" s="5"/>
      <c r="FF83" s="5"/>
      <c r="FG83" s="5"/>
      <c r="FH83" s="5"/>
      <c r="FI83" s="5"/>
      <c r="FJ83" s="5"/>
      <c r="FK83" s="5"/>
      <c r="FL83" s="5"/>
      <c r="FM83" s="5"/>
      <c r="FN83" s="5"/>
      <c r="FO83" s="5"/>
      <c r="FP83" s="5"/>
      <c r="FQ83" s="5"/>
      <c r="FR83" s="5"/>
      <c r="FS83" s="5"/>
      <c r="FT83" s="5"/>
      <c r="FU83" s="5"/>
      <c r="FV83" s="5"/>
      <c r="FW83" s="5"/>
      <c r="FX83" s="5"/>
      <c r="FY83" s="5"/>
      <c r="FZ83" s="5"/>
      <c r="GA83" s="5"/>
      <c r="GB83" s="341"/>
      <c r="GC83" s="354"/>
      <c r="GD83" s="5"/>
      <c r="GE83" s="5"/>
      <c r="GF83" s="5"/>
      <c r="GG83" s="5"/>
      <c r="GH83" s="5"/>
      <c r="GI83" s="5"/>
      <c r="GJ83" s="5"/>
      <c r="GK83" s="5"/>
      <c r="GL83" s="5"/>
      <c r="GM83" s="5"/>
      <c r="GN83" s="5"/>
      <c r="GO83" s="5"/>
      <c r="GP83" s="5"/>
      <c r="GQ83" s="5"/>
      <c r="GR83" s="5"/>
      <c r="GS83" s="5"/>
      <c r="GT83" s="5"/>
      <c r="GU83" s="5"/>
      <c r="GV83" s="5"/>
      <c r="GW83" s="5"/>
      <c r="GX83" s="5"/>
      <c r="GY83" s="5"/>
      <c r="GZ83" s="5"/>
      <c r="HA83" s="5"/>
      <c r="HB83" s="5"/>
      <c r="HC83" s="5"/>
      <c r="HD83" s="5"/>
      <c r="HE83" s="5"/>
      <c r="HF83" s="5"/>
      <c r="HG83" s="5"/>
      <c r="HH83" s="5"/>
      <c r="HI83" s="5"/>
      <c r="HJ83" s="5"/>
      <c r="HK83" s="5"/>
      <c r="HL83" s="57"/>
      <c r="HM83" s="57"/>
      <c r="HN83" s="57"/>
      <c r="HO83" s="57"/>
      <c r="HP83" s="57"/>
      <c r="HQ83" s="56"/>
      <c r="HR83" s="5"/>
      <c r="HS83" s="5"/>
      <c r="HT83" s="341"/>
      <c r="HU83" s="354"/>
      <c r="HV83" s="5"/>
      <c r="HW83" s="5"/>
      <c r="HX83" s="5"/>
      <c r="HY83" s="5"/>
      <c r="HZ83" s="5"/>
      <c r="IA83" s="5"/>
      <c r="IB83" s="5"/>
      <c r="IC83" s="5"/>
      <c r="ID83" s="5"/>
      <c r="IE83" s="5"/>
      <c r="IF83" s="5"/>
      <c r="IG83" s="5"/>
      <c r="IH83" s="5"/>
      <c r="II83" s="5"/>
      <c r="IJ83" s="5"/>
      <c r="IK83" s="5"/>
      <c r="IL83" s="5"/>
      <c r="IM83" s="5"/>
      <c r="IN83" s="5"/>
      <c r="IO83" s="5"/>
      <c r="IP83" s="5"/>
      <c r="IQ83" s="5"/>
      <c r="IR83" s="5"/>
      <c r="IS83" s="5"/>
      <c r="IT83" s="5"/>
      <c r="IU83" s="5"/>
      <c r="IV83" s="5"/>
      <c r="IW83" s="5"/>
      <c r="IX83" s="5"/>
      <c r="IY83" s="5"/>
      <c r="IZ83" s="5"/>
      <c r="JA83" s="5"/>
      <c r="JB83" s="5"/>
      <c r="JC83" s="5"/>
      <c r="JD83" s="5"/>
      <c r="JE83" s="5"/>
      <c r="JF83" s="5"/>
      <c r="JG83" s="5"/>
      <c r="JH83" s="5"/>
      <c r="JI83" s="5"/>
      <c r="JJ83" s="5"/>
      <c r="JK83" s="145"/>
      <c r="JL83" s="397"/>
    </row>
    <row r="84" spans="1:272" thickBot="1">
      <c r="A84" s="8" t="s">
        <v>33</v>
      </c>
      <c r="B84" s="8" t="s">
        <v>12</v>
      </c>
      <c r="C84" s="8">
        <v>1</v>
      </c>
      <c r="D84" s="199">
        <v>101</v>
      </c>
      <c r="E84" s="118" t="s">
        <v>186</v>
      </c>
      <c r="F84" s="118" t="s">
        <v>108</v>
      </c>
      <c r="G84" s="195" t="s">
        <v>34</v>
      </c>
      <c r="H84" s="307" t="s">
        <v>188</v>
      </c>
      <c r="I84" s="354"/>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1" t="s">
        <v>406</v>
      </c>
      <c r="AS84" s="51">
        <v>252.15</v>
      </c>
      <c r="AT84" s="51">
        <v>251.6</v>
      </c>
      <c r="AU84" s="51">
        <f t="shared" si="93"/>
        <v>0.55000000000001137</v>
      </c>
      <c r="AV84" s="52">
        <v>100</v>
      </c>
      <c r="AW84" s="52">
        <f t="shared" si="92"/>
        <v>0.55000000000001137</v>
      </c>
      <c r="AX84" s="139">
        <f>AW84*AUXILIAR!$B$50</f>
        <v>1650000.000000034</v>
      </c>
      <c r="AY84" s="5"/>
      <c r="AZ84" s="341"/>
      <c r="BA84" s="354"/>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145"/>
      <c r="CP84" s="5"/>
      <c r="CQ84" s="5"/>
      <c r="CR84" s="341"/>
      <c r="CS84" s="354"/>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c r="EH84" s="5"/>
      <c r="EI84" s="5"/>
      <c r="EJ84" s="341"/>
      <c r="EK84" s="354"/>
      <c r="EL84" s="5"/>
      <c r="EM84" s="5"/>
      <c r="EN84" s="5"/>
      <c r="EO84" s="5"/>
      <c r="EP84" s="5"/>
      <c r="EQ84" s="5"/>
      <c r="ER84" s="5"/>
      <c r="ES84" s="5"/>
      <c r="ET84" s="5"/>
      <c r="EU84" s="5"/>
      <c r="EV84" s="5"/>
      <c r="EW84" s="5"/>
      <c r="EX84" s="5"/>
      <c r="EY84" s="5"/>
      <c r="EZ84" s="5"/>
      <c r="FA84" s="5"/>
      <c r="FB84" s="5"/>
      <c r="FC84" s="5"/>
      <c r="FD84" s="5"/>
      <c r="FE84" s="5"/>
      <c r="FF84" s="5"/>
      <c r="FG84" s="5"/>
      <c r="FH84" s="5"/>
      <c r="FI84" s="5"/>
      <c r="FJ84" s="5"/>
      <c r="FK84" s="5"/>
      <c r="FL84" s="5"/>
      <c r="FM84" s="5"/>
      <c r="FN84" s="5"/>
      <c r="FO84" s="5"/>
      <c r="FP84" s="5"/>
      <c r="FQ84" s="5"/>
      <c r="FR84" s="5"/>
      <c r="FS84" s="5"/>
      <c r="FT84" s="5"/>
      <c r="FU84" s="5"/>
      <c r="FV84" s="5"/>
      <c r="FW84" s="5"/>
      <c r="FX84" s="5"/>
      <c r="FY84" s="5"/>
      <c r="FZ84" s="5"/>
      <c r="GA84" s="5"/>
      <c r="GB84" s="341"/>
      <c r="GC84" s="354"/>
      <c r="GD84" s="5"/>
      <c r="GE84" s="5"/>
      <c r="GF84" s="5"/>
      <c r="GG84" s="5"/>
      <c r="GH84" s="5"/>
      <c r="GI84" s="5"/>
      <c r="GJ84" s="5"/>
      <c r="GK84" s="5"/>
      <c r="GL84" s="5"/>
      <c r="GM84" s="5"/>
      <c r="GN84" s="5"/>
      <c r="GO84" s="5"/>
      <c r="GP84" s="5"/>
      <c r="GQ84" s="5"/>
      <c r="GR84" s="5"/>
      <c r="GS84" s="5"/>
      <c r="GT84" s="5"/>
      <c r="GU84" s="5"/>
      <c r="GV84" s="5"/>
      <c r="GW84" s="5"/>
      <c r="GX84" s="5"/>
      <c r="GY84" s="5"/>
      <c r="GZ84" s="5"/>
      <c r="HA84" s="5"/>
      <c r="HB84" s="5"/>
      <c r="HC84" s="5"/>
      <c r="HD84" s="5"/>
      <c r="HE84" s="5"/>
      <c r="HF84" s="5"/>
      <c r="HG84" s="5"/>
      <c r="HH84" s="5"/>
      <c r="HI84" s="5"/>
      <c r="HJ84" s="5"/>
      <c r="HK84" s="5"/>
      <c r="HL84" s="57"/>
      <c r="HM84" s="57"/>
      <c r="HN84" s="57"/>
      <c r="HO84" s="57"/>
      <c r="HP84" s="57"/>
      <c r="HQ84" s="56"/>
      <c r="HR84" s="5"/>
      <c r="HS84" s="5"/>
      <c r="HT84" s="341"/>
      <c r="HU84" s="354"/>
      <c r="HV84" s="5"/>
      <c r="HW84" s="5"/>
      <c r="HX84" s="5"/>
      <c r="HY84" s="5"/>
      <c r="HZ84" s="5"/>
      <c r="IA84" s="5"/>
      <c r="IB84" s="5"/>
      <c r="IC84" s="5"/>
      <c r="ID84" s="5"/>
      <c r="IE84" s="5"/>
      <c r="IF84" s="5"/>
      <c r="IG84" s="5"/>
      <c r="IH84" s="5"/>
      <c r="II84" s="5"/>
      <c r="IJ84" s="5"/>
      <c r="IK84" s="5"/>
      <c r="IL84" s="5"/>
      <c r="IM84" s="5"/>
      <c r="IN84" s="5"/>
      <c r="IO84" s="5"/>
      <c r="IP84" s="5"/>
      <c r="IQ84" s="5"/>
      <c r="IR84" s="5"/>
      <c r="IS84" s="5"/>
      <c r="IT84" s="5"/>
      <c r="IU84" s="5"/>
      <c r="IV84" s="5"/>
      <c r="IW84" s="5"/>
      <c r="IX84" s="5"/>
      <c r="IY84" s="5"/>
      <c r="IZ84" s="5"/>
      <c r="JA84" s="5"/>
      <c r="JB84" s="5"/>
      <c r="JC84" s="5"/>
      <c r="JD84" s="5"/>
      <c r="JE84" s="5"/>
      <c r="JF84" s="5"/>
      <c r="JG84" s="5"/>
      <c r="JH84" s="5"/>
      <c r="JI84" s="5"/>
      <c r="JJ84" s="5"/>
      <c r="JK84" s="145"/>
      <c r="JL84" s="397"/>
    </row>
    <row r="85" spans="1:272" ht="42" customHeight="1" thickTop="1" thickBot="1">
      <c r="A85" s="1" t="s">
        <v>33</v>
      </c>
      <c r="B85" s="1" t="s">
        <v>182</v>
      </c>
      <c r="C85" s="2" t="s">
        <v>24</v>
      </c>
      <c r="D85" s="1">
        <v>1</v>
      </c>
      <c r="E85" s="2" t="s">
        <v>185</v>
      </c>
      <c r="F85" s="38" t="s">
        <v>108</v>
      </c>
      <c r="G85" s="2" t="s">
        <v>336</v>
      </c>
      <c r="H85" s="303" t="s">
        <v>188</v>
      </c>
      <c r="I85" s="353"/>
      <c r="J85" s="2"/>
      <c r="K85" s="2"/>
      <c r="L85" s="2"/>
      <c r="M85" s="38" t="s">
        <v>116</v>
      </c>
      <c r="N85" s="81">
        <f>N86+N93+N96+N99+N116+N127</f>
        <v>0</v>
      </c>
      <c r="O85" s="81">
        <f>O86+O93+O96+O99+O116+O127</f>
        <v>0</v>
      </c>
      <c r="P85" s="2"/>
      <c r="Q85" s="2"/>
      <c r="R85" s="2"/>
      <c r="S85" s="2"/>
      <c r="T85" s="38" t="s">
        <v>116</v>
      </c>
      <c r="U85" s="81">
        <f>U86+U93+U96+U99+U116+U127</f>
        <v>0</v>
      </c>
      <c r="V85" s="81">
        <f>V86+V93+V96+V99+V116+V127</f>
        <v>0</v>
      </c>
      <c r="W85" s="2"/>
      <c r="X85" s="2"/>
      <c r="Y85" s="2"/>
      <c r="Z85" s="2"/>
      <c r="AA85" s="38" t="s">
        <v>116</v>
      </c>
      <c r="AB85" s="81">
        <f>AB86+AB93+AB96+AB99+AB116+AB127</f>
        <v>14.199999999999704</v>
      </c>
      <c r="AC85" s="81">
        <f>AC86+AC93+AC96+AC99+AC116+AC127</f>
        <v>42599999.999999113</v>
      </c>
      <c r="AD85" s="2"/>
      <c r="AE85" s="2"/>
      <c r="AF85" s="2"/>
      <c r="AG85" s="2"/>
      <c r="AH85" s="38" t="s">
        <v>116</v>
      </c>
      <c r="AI85" s="81">
        <f>AI86+AI93+AI96+AI99+AI116+AI127</f>
        <v>27.21999999999997</v>
      </c>
      <c r="AJ85" s="81">
        <f>AJ86+AJ93+AJ96+AJ99+AJ116+AJ127</f>
        <v>81659999.999999911</v>
      </c>
      <c r="AK85" s="2"/>
      <c r="AL85" s="2"/>
      <c r="AM85" s="2"/>
      <c r="AN85" s="2"/>
      <c r="AO85" s="38" t="s">
        <v>116</v>
      </c>
      <c r="AP85" s="81">
        <f>AP86+AP93+AP96+AP99+AP116+AP127</f>
        <v>2.3000000000000114</v>
      </c>
      <c r="AQ85" s="81">
        <f>AQ86+AQ93+AQ96+AQ99+AQ116+AQ127</f>
        <v>6900000.0000000345</v>
      </c>
      <c r="AR85" s="2"/>
      <c r="AS85" s="2"/>
      <c r="AT85" s="2"/>
      <c r="AU85" s="2"/>
      <c r="AV85" s="38" t="s">
        <v>116</v>
      </c>
      <c r="AW85" s="81">
        <f>AW86+AW93+AW96+AW99+AW116+AW127</f>
        <v>46.176000000000002</v>
      </c>
      <c r="AX85" s="91" t="s">
        <v>130</v>
      </c>
      <c r="AY85" s="92">
        <f>AW85+AP85+AI85+AB85+U85+N85</f>
        <v>89.895999999999688</v>
      </c>
      <c r="AZ85" s="92">
        <f>AZ86+AQ85+AJ85+AC85+V85+O85</f>
        <v>269687999.99999905</v>
      </c>
      <c r="BA85" s="353"/>
      <c r="BB85" s="2"/>
      <c r="BC85" s="2"/>
      <c r="BD85" s="2"/>
      <c r="BE85" s="38" t="s">
        <v>116</v>
      </c>
      <c r="BF85" s="81">
        <f>BF86+BF93+BF96+BF99+BF116+BF127</f>
        <v>0</v>
      </c>
      <c r="BG85" s="81">
        <f>BG86+BG93+BG96+BG99+BG116+BG127</f>
        <v>0</v>
      </c>
      <c r="BH85" s="2"/>
      <c r="BI85" s="2"/>
      <c r="BJ85" s="2"/>
      <c r="BK85" s="2"/>
      <c r="BL85" s="38" t="s">
        <v>116</v>
      </c>
      <c r="BM85" s="81">
        <f>BM86+BM93+BM96+BM99+BM116+BM127</f>
        <v>0</v>
      </c>
      <c r="BN85" s="81">
        <f>BN86+BN93+BN96+BN99+BN116+BN127</f>
        <v>0</v>
      </c>
      <c r="BO85" s="2"/>
      <c r="BP85" s="2"/>
      <c r="BQ85" s="2"/>
      <c r="BR85" s="2"/>
      <c r="BS85" s="38" t="s">
        <v>116</v>
      </c>
      <c r="BT85" s="81">
        <f>BT86+BT93+BT96+BT99+BT116+BT127</f>
        <v>12.869299999999935</v>
      </c>
      <c r="BU85" s="81">
        <f>BU86+BU93+BU96+BU99+BU116+BU127</f>
        <v>64346499.999999672</v>
      </c>
      <c r="BV85" s="2"/>
      <c r="BW85" s="2"/>
      <c r="BX85" s="2"/>
      <c r="BY85" s="2"/>
      <c r="BZ85" s="38" t="s">
        <v>116</v>
      </c>
      <c r="CA85" s="81">
        <f>CA86+CA93+CA96+CA99+CA116+CA127</f>
        <v>60.511600000000115</v>
      </c>
      <c r="CB85" s="81">
        <f>CB86+CB93+CB96+CB99+CB116+CB127</f>
        <v>302558000.00000054</v>
      </c>
      <c r="CC85" s="2"/>
      <c r="CD85" s="2"/>
      <c r="CE85" s="2"/>
      <c r="CF85" s="2"/>
      <c r="CG85" s="38" t="s">
        <v>116</v>
      </c>
      <c r="CH85" s="81">
        <f>CH86+CH93+CH96+CH99+CH116+CH127</f>
        <v>41.069999999999993</v>
      </c>
      <c r="CI85" s="81">
        <f>CI86+CI93+CI96+CI99+CI116+CI127</f>
        <v>205349999.99999997</v>
      </c>
      <c r="CJ85" s="2"/>
      <c r="CK85" s="2"/>
      <c r="CL85" s="2"/>
      <c r="CM85" s="2"/>
      <c r="CN85" s="38" t="s">
        <v>116</v>
      </c>
      <c r="CO85" s="89">
        <f>CO86+CO93+CO96+CO99+CO116+CO127</f>
        <v>508.29971999999987</v>
      </c>
      <c r="CP85" s="131" t="s">
        <v>117</v>
      </c>
      <c r="CQ85" s="92">
        <f>CO85+CH85+CA85+BT85+BM85+BF85</f>
        <v>622.75062000000003</v>
      </c>
      <c r="CR85" s="92">
        <f>CR86+CI85+CB85+BU85+BN85+BG85</f>
        <v>3113753099.9999995</v>
      </c>
      <c r="CS85" s="353"/>
      <c r="CT85" s="2"/>
      <c r="CU85" s="2"/>
      <c r="CV85" s="2"/>
      <c r="CW85" s="38" t="s">
        <v>116</v>
      </c>
      <c r="CX85" s="81">
        <f>CX86+CX93+CX96+CX99+CX116+CX127</f>
        <v>0</v>
      </c>
      <c r="CY85" s="81">
        <f>CY86+CY93+CY96+CY99+CY116+CY127</f>
        <v>0</v>
      </c>
      <c r="CZ85" s="2"/>
      <c r="DA85" s="2"/>
      <c r="DB85" s="2"/>
      <c r="DC85" s="2"/>
      <c r="DD85" s="38" t="s">
        <v>116</v>
      </c>
      <c r="DE85" s="81">
        <f>DE86+DE93+DE96+DE99+DE116+DE127</f>
        <v>0</v>
      </c>
      <c r="DF85" s="81">
        <f>DF86+DF93+DF96+DF99+DF116+DF127</f>
        <v>0</v>
      </c>
      <c r="DG85" s="2"/>
      <c r="DH85" s="2"/>
      <c r="DI85" s="2"/>
      <c r="DJ85" s="2"/>
      <c r="DK85" s="38" t="s">
        <v>116</v>
      </c>
      <c r="DL85" s="81">
        <f>DL86+DL93+DL96+DL99+DL116+DL127</f>
        <v>4</v>
      </c>
      <c r="DM85" s="81">
        <f>DM86+DM93+DM96+DM99+DM116+DM127</f>
        <v>90000000</v>
      </c>
      <c r="DN85" s="2"/>
      <c r="DO85" s="2"/>
      <c r="DP85" s="2"/>
      <c r="DQ85" s="2"/>
      <c r="DR85" s="38" t="s">
        <v>116</v>
      </c>
      <c r="DS85" s="81">
        <f>DS86+DS93+DS96+DS99+DS116+DS127</f>
        <v>8</v>
      </c>
      <c r="DT85" s="81">
        <f>DT86+DT93+DT96+DT99+DT116+DT127</f>
        <v>170000000</v>
      </c>
      <c r="DU85" s="2"/>
      <c r="DV85" s="2"/>
      <c r="DW85" s="2"/>
      <c r="DX85" s="2"/>
      <c r="DY85" s="38" t="s">
        <v>116</v>
      </c>
      <c r="DZ85" s="81">
        <f>DZ86+DZ93+DZ96+DZ99+DZ116+DZ127</f>
        <v>3</v>
      </c>
      <c r="EA85" s="81">
        <f>EA86+EA93+EA96+EA99+EA116+EA127</f>
        <v>80000000</v>
      </c>
      <c r="EB85" s="2"/>
      <c r="EC85" s="2"/>
      <c r="ED85" s="2"/>
      <c r="EE85" s="2"/>
      <c r="EF85" s="38" t="s">
        <v>116</v>
      </c>
      <c r="EG85" s="81">
        <f>EG86+EG93+EG96+EG99+EG116+EG127</f>
        <v>21</v>
      </c>
      <c r="EH85" s="91" t="s">
        <v>120</v>
      </c>
      <c r="EI85" s="92">
        <f>EG85+DZ85+DS85+DL85+DE85+CX85</f>
        <v>36</v>
      </c>
      <c r="EJ85" s="92">
        <f>EJ86+EA85+DT85+DM85+DF85+CY85</f>
        <v>850000000</v>
      </c>
      <c r="EK85" s="353"/>
      <c r="EL85" s="2"/>
      <c r="EM85" s="2"/>
      <c r="EN85" s="2"/>
      <c r="EO85" s="38" t="s">
        <v>116</v>
      </c>
      <c r="EP85" s="81">
        <f>EP86+EP93+EP96+EP99+EP116+EP127</f>
        <v>0</v>
      </c>
      <c r="EQ85" s="81">
        <f>EQ86+EQ93+EQ96+EQ99+EQ116+EQ127</f>
        <v>0</v>
      </c>
      <c r="ER85" s="2"/>
      <c r="ES85" s="2"/>
      <c r="ET85" s="2"/>
      <c r="EU85" s="2"/>
      <c r="EV85" s="38" t="s">
        <v>116</v>
      </c>
      <c r="EW85" s="81">
        <f>EW86+EW93+EW96+EW99+EW116+EW127</f>
        <v>0</v>
      </c>
      <c r="EX85" s="81">
        <f>EX86+EX93+EX96+EX99+EX116+EX127</f>
        <v>0</v>
      </c>
      <c r="EY85" s="2"/>
      <c r="EZ85" s="2"/>
      <c r="FA85" s="2"/>
      <c r="FB85" s="2"/>
      <c r="FC85" s="38" t="s">
        <v>116</v>
      </c>
      <c r="FD85" s="81">
        <f>FD86+FD93+FD96+FD99+FD116+FD127</f>
        <v>0</v>
      </c>
      <c r="FE85" s="81">
        <f>FE86+FE93+FE96+FE99+FE116+FE127</f>
        <v>0</v>
      </c>
      <c r="FF85" s="2"/>
      <c r="FG85" s="2"/>
      <c r="FH85" s="2"/>
      <c r="FI85" s="2"/>
      <c r="FJ85" s="38" t="s">
        <v>116</v>
      </c>
      <c r="FK85" s="81">
        <f>FK86+FK93+FK96+FK99+FK116+FK127</f>
        <v>0</v>
      </c>
      <c r="FL85" s="81">
        <f>FL86+FL93+FL96+FL99+FL116+FL127</f>
        <v>0</v>
      </c>
      <c r="FM85" s="2"/>
      <c r="FN85" s="2"/>
      <c r="FO85" s="2"/>
      <c r="FP85" s="2"/>
      <c r="FQ85" s="38" t="s">
        <v>116</v>
      </c>
      <c r="FR85" s="81">
        <f>FR86+FR93+FR96+FR99+FR116+FR127</f>
        <v>0</v>
      </c>
      <c r="FS85" s="81">
        <f>FS86+FS93+FS96+FS99+FS116+FS127</f>
        <v>0</v>
      </c>
      <c r="FT85" s="2"/>
      <c r="FU85" s="2"/>
      <c r="FV85" s="2"/>
      <c r="FW85" s="2"/>
      <c r="FX85" s="38" t="s">
        <v>116</v>
      </c>
      <c r="FY85" s="81">
        <f>FY86+FY93+FY96+FY99+FY116+FY127</f>
        <v>6.089999999999975</v>
      </c>
      <c r="FZ85" s="91" t="s">
        <v>122</v>
      </c>
      <c r="GA85" s="92">
        <f>FY85+FR85+FK85+FD85+EW85+EP85</f>
        <v>6.089999999999975</v>
      </c>
      <c r="GB85" s="92">
        <f>GB86+FS85+FL85+FE85+EX85+EQ85</f>
        <v>24359999.999999899</v>
      </c>
      <c r="GC85" s="353"/>
      <c r="GD85" s="2"/>
      <c r="GE85" s="2"/>
      <c r="GF85" s="2"/>
      <c r="GG85" s="38" t="s">
        <v>116</v>
      </c>
      <c r="GH85" s="81">
        <f>GH86+GH93+GH96+GH99+GH116+GH127</f>
        <v>0</v>
      </c>
      <c r="GI85" s="81">
        <f>GI86+GI93+GI96+GI99+GI116+GI127</f>
        <v>0</v>
      </c>
      <c r="GJ85" s="2"/>
      <c r="GK85" s="2"/>
      <c r="GL85" s="2"/>
      <c r="GM85" s="2"/>
      <c r="GN85" s="38" t="s">
        <v>116</v>
      </c>
      <c r="GO85" s="81">
        <f>GO86+GO93+GO96+GO99+GO116+GO127</f>
        <v>0</v>
      </c>
      <c r="GP85" s="81">
        <f>GP86+GP93+GP96+GP99+GP116+GP127</f>
        <v>0</v>
      </c>
      <c r="GQ85" s="2"/>
      <c r="GR85" s="2"/>
      <c r="GS85" s="2"/>
      <c r="GT85" s="2"/>
      <c r="GU85" s="38" t="s">
        <v>116</v>
      </c>
      <c r="GV85" s="81">
        <f>GV86+GV93+GV96+GV99+GV116+GV127</f>
        <v>0</v>
      </c>
      <c r="GW85" s="81">
        <f>GW86+GW93+GW96+GW99+GW116+GW127</f>
        <v>0</v>
      </c>
      <c r="GX85" s="2"/>
      <c r="GY85" s="2"/>
      <c r="GZ85" s="2"/>
      <c r="HA85" s="2"/>
      <c r="HB85" s="38" t="s">
        <v>116</v>
      </c>
      <c r="HC85" s="81">
        <f>HC86+HC93+HC96+HC99+HC116+HC127</f>
        <v>0</v>
      </c>
      <c r="HD85" s="81">
        <f>HD86+HD93+HD96+HD99+HD116+HD127</f>
        <v>0</v>
      </c>
      <c r="HE85" s="2"/>
      <c r="HF85" s="2"/>
      <c r="HG85" s="2"/>
      <c r="HH85" s="2"/>
      <c r="HI85" s="38" t="s">
        <v>116</v>
      </c>
      <c r="HJ85" s="81">
        <f>HJ86+HJ93+HJ96+HJ99+HJ116+HJ127</f>
        <v>0</v>
      </c>
      <c r="HK85" s="81">
        <f>HK86+HK93+HK96+HK99+HK116+HK127</f>
        <v>0</v>
      </c>
      <c r="HL85" s="2"/>
      <c r="HM85" s="2"/>
      <c r="HN85" s="2"/>
      <c r="HO85" s="2"/>
      <c r="HP85" s="38" t="s">
        <v>116</v>
      </c>
      <c r="HQ85" s="81">
        <f>HQ86+HQ93+HQ96+HQ99+HQ116+HQ127</f>
        <v>37.895999999999958</v>
      </c>
      <c r="HR85" s="91" t="s">
        <v>124</v>
      </c>
      <c r="HS85" s="92">
        <f>HQ85+HJ85+HC85+GV85+GO85+GH85</f>
        <v>37.895999999999958</v>
      </c>
      <c r="HT85" s="92">
        <f>HT86+HK85+HD85+GW85+GP85+GI85</f>
        <v>75791999.999999911</v>
      </c>
      <c r="HU85" s="353"/>
      <c r="HV85" s="2"/>
      <c r="HW85" s="2"/>
      <c r="HX85" s="2"/>
      <c r="HY85" s="38" t="s">
        <v>116</v>
      </c>
      <c r="HZ85" s="81">
        <f>HZ86+HZ93+HZ96+HZ99+HZ116+HZ127</f>
        <v>0</v>
      </c>
      <c r="IA85" s="81">
        <f>IA86+IA93+IA96+IA99+IA116+IA127</f>
        <v>0</v>
      </c>
      <c r="IB85" s="2"/>
      <c r="IC85" s="2"/>
      <c r="ID85" s="2"/>
      <c r="IE85" s="2"/>
      <c r="IF85" s="38" t="s">
        <v>116</v>
      </c>
      <c r="IG85" s="81">
        <f>IG86+IG93+IG96+IG99+IG116+IG127</f>
        <v>0</v>
      </c>
      <c r="IH85" s="81">
        <f>IH86+IH93+IH96+IH99+IH116+IH127</f>
        <v>0</v>
      </c>
      <c r="II85" s="2"/>
      <c r="IJ85" s="2"/>
      <c r="IK85" s="2"/>
      <c r="IL85" s="2"/>
      <c r="IM85" s="38" t="s">
        <v>116</v>
      </c>
      <c r="IN85" s="81">
        <f>IN86+IN93+IN96+IN99+IN116+IN127</f>
        <v>0</v>
      </c>
      <c r="IO85" s="81">
        <f>IO86+IO93+IO96+IO99+IO116+IO127</f>
        <v>0</v>
      </c>
      <c r="IP85" s="2"/>
      <c r="IQ85" s="2"/>
      <c r="IR85" s="2"/>
      <c r="IS85" s="2"/>
      <c r="IT85" s="38" t="s">
        <v>116</v>
      </c>
      <c r="IU85" s="81">
        <f>IU86+IU93+IU96+IU99+IU116+IU127</f>
        <v>0</v>
      </c>
      <c r="IV85" s="81">
        <f>IV86+IV93+IV96+IV99+IV116+IV127</f>
        <v>0</v>
      </c>
      <c r="IW85" s="2"/>
      <c r="IX85" s="2"/>
      <c r="IY85" s="2"/>
      <c r="IZ85" s="2"/>
      <c r="JA85" s="38" t="s">
        <v>116</v>
      </c>
      <c r="JB85" s="81">
        <f>JB86+JB93+JB96+JB99+JB116+JB127</f>
        <v>0</v>
      </c>
      <c r="JC85" s="81">
        <f>JC86+JC93+JC96+JC99+JC116+JC127</f>
        <v>0</v>
      </c>
      <c r="JD85" s="2"/>
      <c r="JE85" s="2"/>
      <c r="JF85" s="2"/>
      <c r="JG85" s="2"/>
      <c r="JH85" s="38" t="s">
        <v>116</v>
      </c>
      <c r="JI85" s="81">
        <f>JI86+JI93+JI96+JI99+JI116+JI127</f>
        <v>0</v>
      </c>
      <c r="JJ85" s="91" t="s">
        <v>189</v>
      </c>
      <c r="JK85" s="144">
        <f>JI85+JB85+IU85+IN85+IG85+HZ85</f>
        <v>0</v>
      </c>
      <c r="JL85" s="92">
        <f>JL86+JC85+IV85+IO85+IH85+IA85</f>
        <v>0</v>
      </c>
    </row>
    <row r="86" spans="1:272" ht="24.75" thickTop="1">
      <c r="A86" s="64" t="s">
        <v>33</v>
      </c>
      <c r="B86" s="64" t="s">
        <v>16</v>
      </c>
      <c r="C86" s="65" t="s">
        <v>24</v>
      </c>
      <c r="D86" s="126">
        <v>153</v>
      </c>
      <c r="E86" s="119" t="s">
        <v>185</v>
      </c>
      <c r="F86" s="119" t="s">
        <v>108</v>
      </c>
      <c r="G86" s="119" t="s">
        <v>336</v>
      </c>
      <c r="H86" s="305" t="s">
        <v>188</v>
      </c>
      <c r="I86" s="377"/>
      <c r="J86" s="65"/>
      <c r="K86" s="65"/>
      <c r="L86" s="65"/>
      <c r="M86" s="80" t="s">
        <v>115</v>
      </c>
      <c r="N86" s="79">
        <f>SUM(N87:N91)</f>
        <v>0</v>
      </c>
      <c r="O86" s="79">
        <f>SUM(O87:O91)</f>
        <v>0</v>
      </c>
      <c r="P86" s="65"/>
      <c r="Q86" s="65"/>
      <c r="R86" s="65"/>
      <c r="S86" s="65"/>
      <c r="T86" s="80" t="s">
        <v>115</v>
      </c>
      <c r="U86" s="79">
        <f>SUM(U87:U91)</f>
        <v>0</v>
      </c>
      <c r="V86" s="79">
        <f>SUM(V87:V91)</f>
        <v>0</v>
      </c>
      <c r="W86" s="65"/>
      <c r="X86" s="65"/>
      <c r="Y86" s="65"/>
      <c r="Z86" s="65"/>
      <c r="AA86" s="80" t="s">
        <v>115</v>
      </c>
      <c r="AB86" s="79">
        <f>SUM(AB87:AB92)</f>
        <v>14.199999999999704</v>
      </c>
      <c r="AC86" s="79">
        <f>SUM(AC87:AC92)</f>
        <v>42599999.999999113</v>
      </c>
      <c r="AD86" s="65"/>
      <c r="AE86" s="65"/>
      <c r="AF86" s="65"/>
      <c r="AG86" s="65"/>
      <c r="AH86" s="80" t="s">
        <v>115</v>
      </c>
      <c r="AI86" s="79">
        <f>SUM(AI87:AI92)</f>
        <v>11.800000000000068</v>
      </c>
      <c r="AJ86" s="79">
        <f>SUM(AJ87:AJ92)</f>
        <v>35400000.000000209</v>
      </c>
      <c r="AK86" s="65"/>
      <c r="AL86" s="65"/>
      <c r="AM86" s="65"/>
      <c r="AN86" s="65"/>
      <c r="AO86" s="80" t="s">
        <v>115</v>
      </c>
      <c r="AP86" s="79">
        <f>SUM(AP87:AP92)</f>
        <v>1</v>
      </c>
      <c r="AQ86" s="79">
        <f>SUM(AQ87:AQ92)</f>
        <v>3000000</v>
      </c>
      <c r="AR86" s="65"/>
      <c r="AS86" s="65"/>
      <c r="AT86" s="65"/>
      <c r="AU86" s="65"/>
      <c r="AV86" s="80" t="s">
        <v>115</v>
      </c>
      <c r="AW86" s="79">
        <f>SUM(AW87:AW92)</f>
        <v>0</v>
      </c>
      <c r="AX86" s="79">
        <f>SUM(AX87:AX92)</f>
        <v>0</v>
      </c>
      <c r="AY86" s="38" t="s">
        <v>116</v>
      </c>
      <c r="AZ86" s="346">
        <f>AX86+AX93+AX96+AX99+AX116+AX127</f>
        <v>138528000</v>
      </c>
      <c r="BA86" s="377"/>
      <c r="BB86" s="65"/>
      <c r="BC86" s="65"/>
      <c r="BD86" s="65"/>
      <c r="BE86" s="80" t="s">
        <v>115</v>
      </c>
      <c r="BF86" s="79">
        <f>SUM(BF87:BF91)</f>
        <v>0</v>
      </c>
      <c r="BG86" s="79">
        <f>SUM(BG87:BG91)</f>
        <v>0</v>
      </c>
      <c r="BH86" s="65"/>
      <c r="BI86" s="65"/>
      <c r="BJ86" s="65"/>
      <c r="BK86" s="65"/>
      <c r="BL86" s="80" t="s">
        <v>115</v>
      </c>
      <c r="BM86" s="79">
        <f>SUM(BM87:BM91)</f>
        <v>0</v>
      </c>
      <c r="BN86" s="79">
        <f>SUM(BN87:BN91)</f>
        <v>0</v>
      </c>
      <c r="BO86" s="65"/>
      <c r="BP86" s="65"/>
      <c r="BQ86" s="65"/>
      <c r="BR86" s="65"/>
      <c r="BS86" s="80" t="s">
        <v>115</v>
      </c>
      <c r="BT86" s="79">
        <f>SUM(BT87:BT91)</f>
        <v>12.869299999999935</v>
      </c>
      <c r="BU86" s="79">
        <f>SUM(BU87:BU91)</f>
        <v>64346499.999999672</v>
      </c>
      <c r="BV86" s="65"/>
      <c r="BW86" s="65"/>
      <c r="BX86" s="65"/>
      <c r="BY86" s="65"/>
      <c r="BZ86" s="80" t="s">
        <v>115</v>
      </c>
      <c r="CA86" s="79">
        <f>SUM(CA87:CA91)</f>
        <v>7.0440000000000964</v>
      </c>
      <c r="CB86" s="79">
        <f>SUM(CB87:CB91)</f>
        <v>35220000.000000484</v>
      </c>
      <c r="CC86" s="65"/>
      <c r="CD86" s="65"/>
      <c r="CE86" s="65"/>
      <c r="CF86" s="65"/>
      <c r="CG86" s="80" t="s">
        <v>115</v>
      </c>
      <c r="CH86" s="79">
        <f>SUM(CH87:CH91)</f>
        <v>24.899999999999977</v>
      </c>
      <c r="CI86" s="79">
        <f>SUM(CI87:CI91)</f>
        <v>124499999.99999988</v>
      </c>
      <c r="CJ86" s="65"/>
      <c r="CK86" s="65"/>
      <c r="CL86" s="65"/>
      <c r="CM86" s="65"/>
      <c r="CN86" s="80" t="s">
        <v>115</v>
      </c>
      <c r="CO86" s="79">
        <f>SUM(CO87:CO92)</f>
        <v>129.35451999999992</v>
      </c>
      <c r="CP86" s="79">
        <f>SUM(CP87:CP92)</f>
        <v>646772599.99999964</v>
      </c>
      <c r="CQ86" s="38" t="s">
        <v>116</v>
      </c>
      <c r="CR86" s="346">
        <f>CP86+CP93+CP96+CP99+CP116+CP127</f>
        <v>2541498599.9999995</v>
      </c>
      <c r="CS86" s="377"/>
      <c r="CT86" s="65"/>
      <c r="CU86" s="65"/>
      <c r="CV86" s="65"/>
      <c r="CW86" s="80" t="s">
        <v>115</v>
      </c>
      <c r="CX86" s="79">
        <f>SUM(CX87:CX92)</f>
        <v>0</v>
      </c>
      <c r="CY86" s="79">
        <f>SUM(CY87:CY92)</f>
        <v>0</v>
      </c>
      <c r="CZ86" s="65"/>
      <c r="DA86" s="65"/>
      <c r="DB86" s="65"/>
      <c r="DC86" s="65"/>
      <c r="DD86" s="80" t="s">
        <v>115</v>
      </c>
      <c r="DE86" s="79">
        <f>SUM(DE87:DE92)</f>
        <v>0</v>
      </c>
      <c r="DF86" s="79">
        <f>SUM(DF87:DF92)</f>
        <v>0</v>
      </c>
      <c r="DG86" s="65"/>
      <c r="DH86" s="65"/>
      <c r="DI86" s="65"/>
      <c r="DJ86" s="65"/>
      <c r="DK86" s="80" t="s">
        <v>115</v>
      </c>
      <c r="DL86" s="79">
        <f>SUM(DL87:DL92)</f>
        <v>4</v>
      </c>
      <c r="DM86" s="79">
        <f>SUM(DM87:DM92)</f>
        <v>90000000</v>
      </c>
      <c r="DN86" s="65"/>
      <c r="DO86" s="65"/>
      <c r="DP86" s="65"/>
      <c r="DQ86" s="65"/>
      <c r="DR86" s="80" t="s">
        <v>115</v>
      </c>
      <c r="DS86" s="79">
        <f>SUM(DS87:DS92)</f>
        <v>6</v>
      </c>
      <c r="DT86" s="79">
        <f>SUM(DT87:DT92)</f>
        <v>110000000</v>
      </c>
      <c r="DU86" s="65"/>
      <c r="DV86" s="65"/>
      <c r="DW86" s="65"/>
      <c r="DX86" s="65"/>
      <c r="DY86" s="80" t="s">
        <v>115</v>
      </c>
      <c r="DZ86" s="79">
        <f>SUM(DZ87:DZ92)</f>
        <v>1</v>
      </c>
      <c r="EA86" s="79">
        <f>SUM(EA87:EA92)</f>
        <v>20000000</v>
      </c>
      <c r="EB86" s="65"/>
      <c r="EC86" s="65"/>
      <c r="ED86" s="65"/>
      <c r="EE86" s="65"/>
      <c r="EF86" s="80" t="s">
        <v>115</v>
      </c>
      <c r="EG86" s="79">
        <f>SUM(EG87:EG92)</f>
        <v>0</v>
      </c>
      <c r="EH86" s="79">
        <f>SUM(EH87:EH92)</f>
        <v>0</v>
      </c>
      <c r="EI86" s="38" t="s">
        <v>116</v>
      </c>
      <c r="EJ86" s="346">
        <f>EH86+EH93+EH96+EH99+EH116+EH127</f>
        <v>510000000</v>
      </c>
      <c r="EK86" s="377"/>
      <c r="EL86" s="65"/>
      <c r="EM86" s="65"/>
      <c r="EN86" s="65"/>
      <c r="EO86" s="80" t="s">
        <v>115</v>
      </c>
      <c r="EP86" s="79">
        <f>SUM(EP87:EP92)</f>
        <v>0</v>
      </c>
      <c r="EQ86" s="79">
        <f>SUM(EQ87:EQ92)</f>
        <v>0</v>
      </c>
      <c r="ER86" s="65"/>
      <c r="ES86" s="65"/>
      <c r="ET86" s="65"/>
      <c r="EU86" s="65"/>
      <c r="EV86" s="80" t="s">
        <v>115</v>
      </c>
      <c r="EW86" s="79">
        <f>SUM(EW87:EW92)</f>
        <v>0</v>
      </c>
      <c r="EX86" s="79">
        <f>SUM(EX87:EX92)</f>
        <v>0</v>
      </c>
      <c r="EY86" s="65"/>
      <c r="EZ86" s="65"/>
      <c r="FA86" s="65"/>
      <c r="FB86" s="65"/>
      <c r="FC86" s="80" t="s">
        <v>115</v>
      </c>
      <c r="FD86" s="79">
        <f>SUM(FD87:FD92)</f>
        <v>0</v>
      </c>
      <c r="FE86" s="79">
        <f>SUM(FE87:FE92)</f>
        <v>0</v>
      </c>
      <c r="FF86" s="65"/>
      <c r="FG86" s="65"/>
      <c r="FH86" s="65"/>
      <c r="FI86" s="65"/>
      <c r="FJ86" s="80" t="s">
        <v>115</v>
      </c>
      <c r="FK86" s="79">
        <f>SUM(FK87:FK92)</f>
        <v>0</v>
      </c>
      <c r="FL86" s="79">
        <f>SUM(FL87:FL92)</f>
        <v>0</v>
      </c>
      <c r="FM86" s="65"/>
      <c r="FN86" s="65"/>
      <c r="FO86" s="65"/>
      <c r="FP86" s="65"/>
      <c r="FQ86" s="80" t="s">
        <v>115</v>
      </c>
      <c r="FR86" s="79">
        <f>SUM(FR87:FR92)</f>
        <v>0</v>
      </c>
      <c r="FS86" s="79">
        <f>SUM(FS87:FS92)</f>
        <v>0</v>
      </c>
      <c r="FT86" s="65"/>
      <c r="FU86" s="65"/>
      <c r="FV86" s="65"/>
      <c r="FW86" s="65"/>
      <c r="FX86" s="80" t="s">
        <v>115</v>
      </c>
      <c r="FY86" s="79">
        <f>SUM(FY87:FY92)</f>
        <v>0</v>
      </c>
      <c r="FZ86" s="79">
        <f>SUM(FZ87:FZ92)</f>
        <v>0</v>
      </c>
      <c r="GA86" s="38" t="s">
        <v>116</v>
      </c>
      <c r="GB86" s="346">
        <f>FZ86+FZ93+FZ96+FZ99+FZ116+FZ127</f>
        <v>24359999.999999899</v>
      </c>
      <c r="GC86" s="377"/>
      <c r="GD86" s="65"/>
      <c r="GE86" s="65"/>
      <c r="GF86" s="65"/>
      <c r="GG86" s="80" t="s">
        <v>115</v>
      </c>
      <c r="GH86" s="79">
        <f>SUM(GH87:GH92)</f>
        <v>0</v>
      </c>
      <c r="GI86" s="79">
        <f>SUM(GI87:GI92)</f>
        <v>0</v>
      </c>
      <c r="GJ86" s="65"/>
      <c r="GK86" s="65"/>
      <c r="GL86" s="65"/>
      <c r="GM86" s="65"/>
      <c r="GN86" s="80" t="s">
        <v>115</v>
      </c>
      <c r="GO86" s="79">
        <f>SUM(GO87:GO92)</f>
        <v>0</v>
      </c>
      <c r="GP86" s="79">
        <f>SUM(GP87:GP92)</f>
        <v>0</v>
      </c>
      <c r="GQ86" s="65"/>
      <c r="GR86" s="65"/>
      <c r="GS86" s="65"/>
      <c r="GT86" s="65"/>
      <c r="GU86" s="80" t="s">
        <v>115</v>
      </c>
      <c r="GV86" s="79">
        <f>SUM(GV87:GV92)</f>
        <v>0</v>
      </c>
      <c r="GW86" s="79">
        <f>SUM(GW87:GW92)</f>
        <v>0</v>
      </c>
      <c r="GX86" s="65"/>
      <c r="GY86" s="65"/>
      <c r="GZ86" s="65"/>
      <c r="HA86" s="65"/>
      <c r="HB86" s="80" t="s">
        <v>115</v>
      </c>
      <c r="HC86" s="79">
        <f>SUM(HC87:HC92)</f>
        <v>0</v>
      </c>
      <c r="HD86" s="79">
        <f>SUM(HD87:HD92)</f>
        <v>0</v>
      </c>
      <c r="HE86" s="65"/>
      <c r="HF86" s="65"/>
      <c r="HG86" s="65"/>
      <c r="HH86" s="65"/>
      <c r="HI86" s="80" t="s">
        <v>115</v>
      </c>
      <c r="HJ86" s="79">
        <f>SUM(HJ87:HJ92)</f>
        <v>0</v>
      </c>
      <c r="HK86" s="79">
        <f>SUM(HK87:HK92)</f>
        <v>0</v>
      </c>
      <c r="HL86" s="65"/>
      <c r="HM86" s="65"/>
      <c r="HN86" s="65"/>
      <c r="HO86" s="65"/>
      <c r="HP86" s="80" t="s">
        <v>115</v>
      </c>
      <c r="HQ86" s="79">
        <f>SUM(HQ87:HQ92)</f>
        <v>0</v>
      </c>
      <c r="HR86" s="79">
        <f>SUM(HR87:HR92)</f>
        <v>0</v>
      </c>
      <c r="HS86" s="38" t="s">
        <v>116</v>
      </c>
      <c r="HT86" s="346">
        <f>HR86+HR93+HR96+HR99+HR116+HR127</f>
        <v>75791999.999999911</v>
      </c>
      <c r="HU86" s="377"/>
      <c r="HV86" s="65"/>
      <c r="HW86" s="65"/>
      <c r="HX86" s="65"/>
      <c r="HY86" s="80" t="s">
        <v>115</v>
      </c>
      <c r="HZ86" s="79">
        <f>SUM(HZ87:HZ92)</f>
        <v>0</v>
      </c>
      <c r="IA86" s="79">
        <f>SUM(IA87:IA92)</f>
        <v>0</v>
      </c>
      <c r="IB86" s="65"/>
      <c r="IC86" s="65"/>
      <c r="ID86" s="65"/>
      <c r="IE86" s="65"/>
      <c r="IF86" s="80" t="s">
        <v>115</v>
      </c>
      <c r="IG86" s="79">
        <f>SUM(IG87:IG92)</f>
        <v>0</v>
      </c>
      <c r="IH86" s="79">
        <f>SUM(IH87:IH92)</f>
        <v>0</v>
      </c>
      <c r="II86" s="65"/>
      <c r="IJ86" s="65"/>
      <c r="IK86" s="65"/>
      <c r="IL86" s="65"/>
      <c r="IM86" s="80" t="s">
        <v>115</v>
      </c>
      <c r="IN86" s="79">
        <f>SUM(IN87:IN92)</f>
        <v>0</v>
      </c>
      <c r="IO86" s="79">
        <f>SUM(IO87:IO92)</f>
        <v>0</v>
      </c>
      <c r="IP86" s="65"/>
      <c r="IQ86" s="65"/>
      <c r="IR86" s="65"/>
      <c r="IS86" s="65"/>
      <c r="IT86" s="80" t="s">
        <v>115</v>
      </c>
      <c r="IU86" s="79">
        <f>SUM(IU87:IU92)</f>
        <v>0</v>
      </c>
      <c r="IV86" s="79">
        <f>SUM(IV87:IV92)</f>
        <v>0</v>
      </c>
      <c r="IW86" s="65"/>
      <c r="IX86" s="65"/>
      <c r="IY86" s="65"/>
      <c r="IZ86" s="65"/>
      <c r="JA86" s="80" t="s">
        <v>115</v>
      </c>
      <c r="JB86" s="79">
        <f>SUM(JB87:JB92)</f>
        <v>0</v>
      </c>
      <c r="JC86" s="79">
        <f>SUM(JC87:JC92)</f>
        <v>0</v>
      </c>
      <c r="JD86" s="65"/>
      <c r="JE86" s="65"/>
      <c r="JF86" s="65"/>
      <c r="JG86" s="65"/>
      <c r="JH86" s="80" t="s">
        <v>115</v>
      </c>
      <c r="JI86" s="79">
        <f>SUM(JI87:JI92)</f>
        <v>0</v>
      </c>
      <c r="JJ86" s="79">
        <f>SUM(JJ87:JJ92)</f>
        <v>0</v>
      </c>
      <c r="JK86" s="38" t="s">
        <v>116</v>
      </c>
      <c r="JL86" s="346">
        <f>JJ86+JJ93+JJ96+JJ99+JJ116+JJ127</f>
        <v>0</v>
      </c>
    </row>
    <row r="87" spans="1:272" ht="15">
      <c r="A87" s="8" t="s">
        <v>33</v>
      </c>
      <c r="B87" s="8" t="s">
        <v>16</v>
      </c>
      <c r="C87" s="8">
        <v>1</v>
      </c>
      <c r="D87" s="199">
        <v>153</v>
      </c>
      <c r="E87" s="118" t="s">
        <v>185</v>
      </c>
      <c r="F87" s="118" t="s">
        <v>108</v>
      </c>
      <c r="G87" s="118" t="s">
        <v>335</v>
      </c>
      <c r="H87" s="307" t="s">
        <v>188</v>
      </c>
      <c r="I87" s="354"/>
      <c r="J87" s="5"/>
      <c r="K87" s="5"/>
      <c r="L87" s="5"/>
      <c r="M87" s="5"/>
      <c r="N87" s="5"/>
      <c r="O87" s="5"/>
      <c r="P87" s="5"/>
      <c r="Q87" s="5"/>
      <c r="R87" s="5"/>
      <c r="S87" s="5"/>
      <c r="T87" s="5"/>
      <c r="U87" s="5"/>
      <c r="V87" s="5"/>
      <c r="W87" s="51" t="s">
        <v>330</v>
      </c>
      <c r="X87" s="51">
        <v>622.70000000000005</v>
      </c>
      <c r="Y87" s="51">
        <v>624.29999999999995</v>
      </c>
      <c r="Z87" s="51">
        <f>Y87-X87</f>
        <v>1.5999999999999091</v>
      </c>
      <c r="AA87" s="52">
        <v>100</v>
      </c>
      <c r="AB87" s="52">
        <f t="shared" ref="AB87" si="94">Z87*AA87/100</f>
        <v>1.5999999999999091</v>
      </c>
      <c r="AC87" s="139">
        <f>AB87*AUXILIAR!$B50</f>
        <v>4799999.9999997271</v>
      </c>
      <c r="AD87" s="51" t="s">
        <v>331</v>
      </c>
      <c r="AE87" s="51">
        <v>720.8</v>
      </c>
      <c r="AF87" s="51">
        <v>723.9</v>
      </c>
      <c r="AG87" s="51">
        <f>AF87-AE87</f>
        <v>3.1000000000000227</v>
      </c>
      <c r="AH87" s="52">
        <v>100</v>
      </c>
      <c r="AI87" s="52">
        <f t="shared" ref="AI87" si="95">AG87*AH87/100</f>
        <v>3.1000000000000227</v>
      </c>
      <c r="AJ87" s="139">
        <f>AI87*AUXILIAR!$B50</f>
        <v>9300000.0000000689</v>
      </c>
      <c r="AK87" s="51" t="s">
        <v>330</v>
      </c>
      <c r="AL87" s="51">
        <v>692.5</v>
      </c>
      <c r="AM87" s="51">
        <v>693.5</v>
      </c>
      <c r="AN87" s="51">
        <f>AM87-AL87</f>
        <v>1</v>
      </c>
      <c r="AO87" s="52">
        <v>100</v>
      </c>
      <c r="AP87" s="52">
        <f t="shared" ref="AP87" si="96">AN87*AO87/100</f>
        <v>1</v>
      </c>
      <c r="AQ87" s="139">
        <f>AP87*AUXILIAR!$B$50</f>
        <v>3000000</v>
      </c>
      <c r="AR87" s="5"/>
      <c r="AS87" s="5"/>
      <c r="AT87" s="5"/>
      <c r="AU87" s="5"/>
      <c r="AV87" s="5"/>
      <c r="AW87" s="5"/>
      <c r="AX87" s="5"/>
      <c r="AY87" s="5"/>
      <c r="AZ87" s="341"/>
      <c r="BA87" s="354"/>
      <c r="BB87" s="5"/>
      <c r="BC87" s="5"/>
      <c r="BD87" s="5"/>
      <c r="BE87" s="5"/>
      <c r="BF87" s="5"/>
      <c r="BG87" s="5"/>
      <c r="BH87" s="5"/>
      <c r="BI87" s="5"/>
      <c r="BJ87" s="5"/>
      <c r="BK87" s="5"/>
      <c r="BL87" s="5"/>
      <c r="BM87" s="5"/>
      <c r="BN87" s="5"/>
      <c r="BO87" s="51" t="s">
        <v>324</v>
      </c>
      <c r="BP87" s="51">
        <v>622.70000000000005</v>
      </c>
      <c r="BQ87" s="51">
        <v>624.29999999999995</v>
      </c>
      <c r="BR87" s="51">
        <f>BQ87-BP87</f>
        <v>1.5999999999999091</v>
      </c>
      <c r="BS87" s="52">
        <v>100</v>
      </c>
      <c r="BT87" s="52">
        <f>BR87*BS87/100</f>
        <v>1.5999999999999091</v>
      </c>
      <c r="BU87" s="139">
        <f>BT87*AUXILIAR!$B$53</f>
        <v>7999999.9999995455</v>
      </c>
      <c r="BV87" s="51" t="s">
        <v>324</v>
      </c>
      <c r="BW87" s="51">
        <v>720.8</v>
      </c>
      <c r="BX87" s="51">
        <v>721.90499999999997</v>
      </c>
      <c r="BY87" s="51">
        <f>BX87-BW87</f>
        <v>1.1050000000000182</v>
      </c>
      <c r="BZ87" s="51">
        <v>100</v>
      </c>
      <c r="CA87" s="52">
        <f>BY87*BZ87/100</f>
        <v>1.1050000000000182</v>
      </c>
      <c r="CB87" s="139">
        <f>CA87*AUXILIAR!$B$53</f>
        <v>5525000.0000000913</v>
      </c>
      <c r="CC87" s="51" t="s">
        <v>324</v>
      </c>
      <c r="CD87" s="51">
        <v>677</v>
      </c>
      <c r="CE87" s="51">
        <v>701.9</v>
      </c>
      <c r="CF87" s="51">
        <f>CE87-CD87</f>
        <v>24.899999999999977</v>
      </c>
      <c r="CG87" s="51">
        <v>100</v>
      </c>
      <c r="CH87" s="52">
        <f>CF87*CG87/100</f>
        <v>24.899999999999977</v>
      </c>
      <c r="CI87" s="139">
        <f>CH87*AUXILIAR!$B$53</f>
        <v>124499999.99999988</v>
      </c>
      <c r="CJ87" s="51" t="s">
        <v>324</v>
      </c>
      <c r="CK87" s="51">
        <v>624.29999999999995</v>
      </c>
      <c r="CL87" s="51">
        <v>663</v>
      </c>
      <c r="CM87" s="51">
        <f>CL87-CK87</f>
        <v>38.700000000000045</v>
      </c>
      <c r="CN87" s="51">
        <v>100</v>
      </c>
      <c r="CO87" s="52">
        <f>CM87*CN87/100</f>
        <v>38.700000000000045</v>
      </c>
      <c r="CP87" s="139">
        <f>CO87*AUXILIAR!$B$53</f>
        <v>193500000.00000024</v>
      </c>
      <c r="CQ87" s="5"/>
      <c r="CR87" s="341"/>
      <c r="CS87" s="354"/>
      <c r="CT87" s="5"/>
      <c r="CU87" s="5"/>
      <c r="CV87" s="5"/>
      <c r="CW87" s="5"/>
      <c r="CX87" s="5"/>
      <c r="CY87" s="5"/>
      <c r="CZ87" s="5"/>
      <c r="DA87" s="5"/>
      <c r="DB87" s="5"/>
      <c r="DC87" s="5"/>
      <c r="DD87" s="5"/>
      <c r="DE87" s="5"/>
      <c r="DF87" s="5"/>
      <c r="DG87" s="51" t="s">
        <v>332</v>
      </c>
      <c r="DH87" s="51">
        <v>624</v>
      </c>
      <c r="DI87" s="51">
        <v>624</v>
      </c>
      <c r="DJ87" s="51">
        <v>1</v>
      </c>
      <c r="DK87" s="52">
        <v>100</v>
      </c>
      <c r="DL87" s="52">
        <f t="shared" ref="DL87" si="97">DJ87*DK87/100</f>
        <v>1</v>
      </c>
      <c r="DM87" s="139">
        <f>DL87*AUXILIAR!$B$58</f>
        <v>10000000</v>
      </c>
      <c r="DN87" s="51" t="s">
        <v>332</v>
      </c>
      <c r="DO87" s="51">
        <v>721.9</v>
      </c>
      <c r="DP87" s="51">
        <v>721.9</v>
      </c>
      <c r="DQ87" s="51">
        <v>1</v>
      </c>
      <c r="DR87" s="52">
        <v>100</v>
      </c>
      <c r="DS87" s="52">
        <f t="shared" ref="DS87" si="98">DQ87*DR87/100</f>
        <v>1</v>
      </c>
      <c r="DT87" s="139">
        <f>DS87*AUXILIAR!$B$58</f>
        <v>10000000</v>
      </c>
      <c r="DU87" s="51" t="s">
        <v>333</v>
      </c>
      <c r="DV87" s="51">
        <v>701.9</v>
      </c>
      <c r="DW87" s="51">
        <v>701.9</v>
      </c>
      <c r="DX87" s="51">
        <v>1</v>
      </c>
      <c r="DY87" s="52">
        <v>100</v>
      </c>
      <c r="DZ87" s="52">
        <f t="shared" ref="DZ87" si="99">DX87*DY87/100</f>
        <v>1</v>
      </c>
      <c r="EA87" s="139">
        <f>DZ87*AUXILIAR!$B$57</f>
        <v>20000000</v>
      </c>
      <c r="EB87" s="5"/>
      <c r="EC87" s="5"/>
      <c r="ED87" s="5"/>
      <c r="EE87" s="5"/>
      <c r="EF87" s="5"/>
      <c r="EG87" s="5"/>
      <c r="EH87" s="5"/>
      <c r="EI87" s="5"/>
      <c r="EJ87" s="341"/>
      <c r="EK87" s="354"/>
      <c r="EL87" s="5"/>
      <c r="EM87" s="5"/>
      <c r="EN87" s="5"/>
      <c r="EO87" s="5"/>
      <c r="EP87" s="5"/>
      <c r="EQ87" s="5"/>
      <c r="ER87" s="5"/>
      <c r="ES87" s="5"/>
      <c r="ET87" s="5"/>
      <c r="EU87" s="5"/>
      <c r="EV87" s="5"/>
      <c r="EW87" s="5"/>
      <c r="EX87" s="5"/>
      <c r="EY87" s="5"/>
      <c r="EZ87" s="5"/>
      <c r="FA87" s="5"/>
      <c r="FB87" s="5"/>
      <c r="FC87" s="5"/>
      <c r="FD87" s="5"/>
      <c r="FE87" s="5"/>
      <c r="FF87" s="5"/>
      <c r="FG87" s="5"/>
      <c r="FH87" s="5"/>
      <c r="FI87" s="5"/>
      <c r="FJ87" s="5"/>
      <c r="FK87" s="5"/>
      <c r="FL87" s="5"/>
      <c r="FM87" s="5"/>
      <c r="FN87" s="5"/>
      <c r="FO87" s="5"/>
      <c r="FP87" s="5"/>
      <c r="FQ87" s="5"/>
      <c r="FR87" s="5"/>
      <c r="FS87" s="5"/>
      <c r="FT87" s="5"/>
      <c r="FU87" s="5"/>
      <c r="FV87" s="5"/>
      <c r="FW87" s="5"/>
      <c r="FX87" s="5"/>
      <c r="FY87" s="5"/>
      <c r="FZ87" s="5"/>
      <c r="GA87" s="5"/>
      <c r="GB87" s="341"/>
      <c r="GC87" s="354"/>
      <c r="GD87" s="5"/>
      <c r="GE87" s="5"/>
      <c r="GF87" s="5"/>
      <c r="GG87" s="5"/>
      <c r="GH87" s="5"/>
      <c r="GI87" s="5"/>
      <c r="GJ87" s="5"/>
      <c r="GK87" s="5"/>
      <c r="GL87" s="5"/>
      <c r="GM87" s="5"/>
      <c r="GN87" s="5"/>
      <c r="GO87" s="5"/>
      <c r="GP87" s="5"/>
      <c r="GQ87" s="5"/>
      <c r="GR87" s="5"/>
      <c r="GS87" s="5"/>
      <c r="GT87" s="5"/>
      <c r="GU87" s="5"/>
      <c r="GV87" s="5"/>
      <c r="GW87" s="5"/>
      <c r="GX87" s="5"/>
      <c r="GY87" s="5"/>
      <c r="GZ87" s="5"/>
      <c r="HA87" s="5"/>
      <c r="HB87" s="5"/>
      <c r="HC87" s="5"/>
      <c r="HD87" s="5"/>
      <c r="HE87" s="5"/>
      <c r="HF87" s="5"/>
      <c r="HG87" s="5"/>
      <c r="HH87" s="5"/>
      <c r="HI87" s="5"/>
      <c r="HJ87" s="5"/>
      <c r="HK87" s="5"/>
      <c r="HL87" s="5"/>
      <c r="HM87" s="5"/>
      <c r="HN87" s="5"/>
      <c r="HO87" s="5"/>
      <c r="HP87" s="5"/>
      <c r="HQ87" s="5"/>
      <c r="HR87" s="5"/>
      <c r="HS87" s="5"/>
      <c r="HT87" s="341"/>
      <c r="HU87" s="354"/>
      <c r="HV87" s="5"/>
      <c r="HW87" s="5"/>
      <c r="HX87" s="5"/>
      <c r="HY87" s="5"/>
      <c r="HZ87" s="5"/>
      <c r="IA87" s="5"/>
      <c r="IB87" s="5"/>
      <c r="IC87" s="5"/>
      <c r="ID87" s="5"/>
      <c r="IE87" s="5"/>
      <c r="IF87" s="5"/>
      <c r="IG87" s="5"/>
      <c r="IH87" s="5"/>
      <c r="II87" s="5"/>
      <c r="IJ87" s="5"/>
      <c r="IK87" s="5"/>
      <c r="IL87" s="5"/>
      <c r="IM87" s="5"/>
      <c r="IN87" s="5"/>
      <c r="IO87" s="5"/>
      <c r="IP87" s="5"/>
      <c r="IQ87" s="5"/>
      <c r="IR87" s="5"/>
      <c r="IS87" s="5"/>
      <c r="IT87" s="5"/>
      <c r="IU87" s="5"/>
      <c r="IV87" s="5"/>
      <c r="IW87" s="5"/>
      <c r="IX87" s="5"/>
      <c r="IY87" s="5"/>
      <c r="IZ87" s="5"/>
      <c r="JA87" s="5"/>
      <c r="JB87" s="5"/>
      <c r="JC87" s="5"/>
      <c r="JD87" s="5"/>
      <c r="JE87" s="5"/>
      <c r="JF87" s="5"/>
      <c r="JG87" s="5"/>
      <c r="JH87" s="5"/>
      <c r="JI87" s="5"/>
      <c r="JJ87" s="5"/>
      <c r="JK87" s="145"/>
      <c r="JL87" s="397"/>
    </row>
    <row r="88" spans="1:272" ht="15">
      <c r="A88" s="8" t="s">
        <v>33</v>
      </c>
      <c r="B88" s="8" t="s">
        <v>16</v>
      </c>
      <c r="C88" s="8">
        <v>1</v>
      </c>
      <c r="D88" s="199">
        <v>153</v>
      </c>
      <c r="E88" s="118" t="s">
        <v>185</v>
      </c>
      <c r="F88" s="118" t="s">
        <v>108</v>
      </c>
      <c r="G88" s="118" t="s">
        <v>335</v>
      </c>
      <c r="H88" s="307" t="s">
        <v>188</v>
      </c>
      <c r="I88" s="354"/>
      <c r="J88" s="5"/>
      <c r="K88" s="5"/>
      <c r="L88" s="5"/>
      <c r="M88" s="5"/>
      <c r="N88" s="5"/>
      <c r="O88" s="5"/>
      <c r="P88" s="5"/>
      <c r="Q88" s="5"/>
      <c r="R88" s="5"/>
      <c r="S88" s="5"/>
      <c r="T88" s="5"/>
      <c r="U88" s="5"/>
      <c r="V88" s="5"/>
      <c r="W88" s="51" t="s">
        <v>331</v>
      </c>
      <c r="X88" s="51">
        <v>622.70000000000005</v>
      </c>
      <c r="Y88" s="51">
        <v>624.29999999999995</v>
      </c>
      <c r="Z88" s="51">
        <f>Y88-X88</f>
        <v>1.5999999999999091</v>
      </c>
      <c r="AA88" s="52">
        <v>100</v>
      </c>
      <c r="AB88" s="52">
        <f t="shared" ref="AB88" si="100">Z88*AA88/100</f>
        <v>1.5999999999999091</v>
      </c>
      <c r="AC88" s="139">
        <f>AB88*AUXILIAR!$B50</f>
        <v>4799999.9999997271</v>
      </c>
      <c r="AD88" s="51" t="s">
        <v>330</v>
      </c>
      <c r="AE88" s="51">
        <v>720.8</v>
      </c>
      <c r="AF88" s="51">
        <v>723.9</v>
      </c>
      <c r="AG88" s="51">
        <f>AF88-AE88</f>
        <v>3.1000000000000227</v>
      </c>
      <c r="AH88" s="52">
        <v>100</v>
      </c>
      <c r="AI88" s="52">
        <f t="shared" ref="AI88" si="101">AG88*AH88/100</f>
        <v>3.1000000000000227</v>
      </c>
      <c r="AJ88" s="139">
        <f>AI88*AUXILIAR!$B50</f>
        <v>9300000.0000000689</v>
      </c>
      <c r="AK88" s="5"/>
      <c r="AL88" s="5"/>
      <c r="AM88" s="5"/>
      <c r="AN88" s="5"/>
      <c r="AO88" s="5"/>
      <c r="AP88" s="5"/>
      <c r="AQ88" s="5"/>
      <c r="AR88" s="5"/>
      <c r="AS88" s="5"/>
      <c r="AT88" s="5"/>
      <c r="AU88" s="5"/>
      <c r="AV88" s="5"/>
      <c r="AW88" s="5"/>
      <c r="AX88" s="5"/>
      <c r="AY88" s="5"/>
      <c r="AZ88" s="341"/>
      <c r="BA88" s="354"/>
      <c r="BB88" s="5"/>
      <c r="BC88" s="5"/>
      <c r="BD88" s="5"/>
      <c r="BE88" s="5"/>
      <c r="BF88" s="5"/>
      <c r="BG88" s="5"/>
      <c r="BH88" s="5"/>
      <c r="BI88" s="5"/>
      <c r="BJ88" s="5"/>
      <c r="BK88" s="5"/>
      <c r="BL88" s="5"/>
      <c r="BM88" s="5"/>
      <c r="BN88" s="5"/>
      <c r="BO88" s="51" t="s">
        <v>324</v>
      </c>
      <c r="BP88" s="51">
        <v>663</v>
      </c>
      <c r="BQ88" s="51">
        <v>671.19</v>
      </c>
      <c r="BR88" s="51">
        <f>BQ88-BP88</f>
        <v>8.1900000000000546</v>
      </c>
      <c r="BS88" s="52">
        <v>100</v>
      </c>
      <c r="BT88" s="52">
        <f>BR88*BS88/100</f>
        <v>8.1900000000000546</v>
      </c>
      <c r="BU88" s="139">
        <f>BT88*AUXILIAR!$B$53</f>
        <v>40950000.000000276</v>
      </c>
      <c r="BV88" s="51" t="s">
        <v>324</v>
      </c>
      <c r="BW88" s="51">
        <v>721.90499999999997</v>
      </c>
      <c r="BX88" s="51">
        <v>724</v>
      </c>
      <c r="BY88" s="51">
        <f>BX88-BW88</f>
        <v>2.0950000000000273</v>
      </c>
      <c r="BZ88" s="51">
        <v>100</v>
      </c>
      <c r="CA88" s="52">
        <f>BY88*BZ88/100</f>
        <v>2.0950000000000273</v>
      </c>
      <c r="CB88" s="139">
        <f>CA88*AUXILIAR!$B$53</f>
        <v>10475000.000000136</v>
      </c>
      <c r="CC88" s="5"/>
      <c r="CD88" s="5"/>
      <c r="CE88" s="5"/>
      <c r="CF88" s="5"/>
      <c r="CG88" s="5"/>
      <c r="CH88" s="5"/>
      <c r="CI88" s="5"/>
      <c r="CJ88" s="51" t="s">
        <v>324</v>
      </c>
      <c r="CK88" s="51">
        <v>701.9</v>
      </c>
      <c r="CL88" s="51">
        <v>720.8</v>
      </c>
      <c r="CM88" s="51">
        <f>CL88-CK88</f>
        <v>18.899999999999977</v>
      </c>
      <c r="CN88" s="51">
        <v>100</v>
      </c>
      <c r="CO88" s="52">
        <f>CM88*CN88/100</f>
        <v>18.899999999999977</v>
      </c>
      <c r="CP88" s="139">
        <f>CO88*AUXILIAR!$B$53</f>
        <v>94499999.999999881</v>
      </c>
      <c r="CQ88" s="5"/>
      <c r="CR88" s="341"/>
      <c r="CS88" s="354"/>
      <c r="CT88" s="5"/>
      <c r="CU88" s="5"/>
      <c r="CV88" s="5"/>
      <c r="CW88" s="5"/>
      <c r="CX88" s="5"/>
      <c r="CY88" s="5"/>
      <c r="CZ88" s="5"/>
      <c r="DA88" s="5"/>
      <c r="DB88" s="5"/>
      <c r="DC88" s="5"/>
      <c r="DD88" s="5"/>
      <c r="DE88" s="5"/>
      <c r="DF88" s="5"/>
      <c r="DG88" s="51" t="s">
        <v>333</v>
      </c>
      <c r="DH88" s="51">
        <v>622.70000000000005</v>
      </c>
      <c r="DI88" s="51">
        <v>622.70000000000005</v>
      </c>
      <c r="DJ88" s="51">
        <v>1</v>
      </c>
      <c r="DK88" s="52">
        <v>100</v>
      </c>
      <c r="DL88" s="52">
        <f t="shared" ref="DL88" si="102">DJ88*DK88/100</f>
        <v>1</v>
      </c>
      <c r="DM88" s="139">
        <f>DL88*AUXILIAR!$B$57</f>
        <v>20000000</v>
      </c>
      <c r="DN88" s="51" t="s">
        <v>332</v>
      </c>
      <c r="DO88" s="51">
        <v>723.5</v>
      </c>
      <c r="DP88" s="51">
        <v>723.5</v>
      </c>
      <c r="DQ88" s="51">
        <v>1</v>
      </c>
      <c r="DR88" s="52">
        <v>100</v>
      </c>
      <c r="DS88" s="52">
        <f t="shared" ref="DS88" si="103">DQ88*DR88/100</f>
        <v>1</v>
      </c>
      <c r="DT88" s="139">
        <f>DS88*AUXILIAR!$B$58</f>
        <v>10000000</v>
      </c>
      <c r="DU88" s="5"/>
      <c r="DV88" s="5"/>
      <c r="DW88" s="5"/>
      <c r="DX88" s="5"/>
      <c r="DY88" s="5"/>
      <c r="DZ88" s="5"/>
      <c r="EA88" s="5"/>
      <c r="EB88" s="5"/>
      <c r="EC88" s="5"/>
      <c r="ED88" s="5"/>
      <c r="EE88" s="5"/>
      <c r="EF88" s="5"/>
      <c r="EG88" s="5"/>
      <c r="EH88" s="5"/>
      <c r="EI88" s="5"/>
      <c r="EJ88" s="341"/>
      <c r="EK88" s="354"/>
      <c r="EL88" s="5"/>
      <c r="EM88" s="5"/>
      <c r="EN88" s="5"/>
      <c r="EO88" s="5"/>
      <c r="EP88" s="5"/>
      <c r="EQ88" s="5"/>
      <c r="ER88" s="5"/>
      <c r="ES88" s="5"/>
      <c r="ET88" s="5"/>
      <c r="EU88" s="5"/>
      <c r="EV88" s="5"/>
      <c r="EW88" s="5"/>
      <c r="EX88" s="5"/>
      <c r="EY88" s="5"/>
      <c r="EZ88" s="5"/>
      <c r="FA88" s="5"/>
      <c r="FB88" s="5"/>
      <c r="FC88" s="5"/>
      <c r="FD88" s="5"/>
      <c r="FE88" s="5"/>
      <c r="FF88" s="5"/>
      <c r="FG88" s="5"/>
      <c r="FH88" s="5"/>
      <c r="FI88" s="5"/>
      <c r="FJ88" s="5"/>
      <c r="FK88" s="5"/>
      <c r="FL88" s="5"/>
      <c r="FM88" s="5"/>
      <c r="FN88" s="5"/>
      <c r="FO88" s="5"/>
      <c r="FP88" s="5"/>
      <c r="FQ88" s="5"/>
      <c r="FR88" s="5"/>
      <c r="FS88" s="5"/>
      <c r="FT88" s="5"/>
      <c r="FU88" s="5"/>
      <c r="FV88" s="5"/>
      <c r="FW88" s="5"/>
      <c r="FX88" s="5"/>
      <c r="FY88" s="5"/>
      <c r="FZ88" s="5"/>
      <c r="GA88" s="5"/>
      <c r="GB88" s="341"/>
      <c r="GC88" s="354"/>
      <c r="GD88" s="5"/>
      <c r="GE88" s="5"/>
      <c r="GF88" s="5"/>
      <c r="GG88" s="5"/>
      <c r="GH88" s="5"/>
      <c r="GI88" s="5"/>
      <c r="GJ88" s="5"/>
      <c r="GK88" s="5"/>
      <c r="GL88" s="5"/>
      <c r="GM88" s="5"/>
      <c r="GN88" s="5"/>
      <c r="GO88" s="5"/>
      <c r="GP88" s="5"/>
      <c r="GQ88" s="5"/>
      <c r="GR88" s="5"/>
      <c r="GS88" s="5"/>
      <c r="GT88" s="5"/>
      <c r="GU88" s="5"/>
      <c r="GV88" s="5"/>
      <c r="GW88" s="5"/>
      <c r="GX88" s="5"/>
      <c r="GY88" s="5"/>
      <c r="GZ88" s="5"/>
      <c r="HA88" s="5"/>
      <c r="HB88" s="5"/>
      <c r="HC88" s="5"/>
      <c r="HD88" s="5"/>
      <c r="HE88" s="5"/>
      <c r="HF88" s="5"/>
      <c r="HG88" s="5"/>
      <c r="HH88" s="5"/>
      <c r="HI88" s="5"/>
      <c r="HJ88" s="5"/>
      <c r="HK88" s="5"/>
      <c r="HL88" s="5"/>
      <c r="HM88" s="5"/>
      <c r="HN88" s="5"/>
      <c r="HO88" s="5"/>
      <c r="HP88" s="5"/>
      <c r="HQ88" s="5"/>
      <c r="HR88" s="5"/>
      <c r="HS88" s="5"/>
      <c r="HT88" s="341"/>
      <c r="HU88" s="354"/>
      <c r="HV88" s="5"/>
      <c r="HW88" s="5"/>
      <c r="HX88" s="5"/>
      <c r="HY88" s="5"/>
      <c r="HZ88" s="5"/>
      <c r="IA88" s="5"/>
      <c r="IB88" s="5"/>
      <c r="IC88" s="5"/>
      <c r="ID88" s="5"/>
      <c r="IE88" s="5"/>
      <c r="IF88" s="5"/>
      <c r="IG88" s="5"/>
      <c r="IH88" s="5"/>
      <c r="II88" s="5"/>
      <c r="IJ88" s="5"/>
      <c r="IK88" s="5"/>
      <c r="IL88" s="5"/>
      <c r="IM88" s="5"/>
      <c r="IN88" s="5"/>
      <c r="IO88" s="5"/>
      <c r="IP88" s="5"/>
      <c r="IQ88" s="5"/>
      <c r="IR88" s="5"/>
      <c r="IS88" s="5"/>
      <c r="IT88" s="5"/>
      <c r="IU88" s="5"/>
      <c r="IV88" s="5"/>
      <c r="IW88" s="5"/>
      <c r="IX88" s="5"/>
      <c r="IY88" s="5"/>
      <c r="IZ88" s="5"/>
      <c r="JA88" s="5"/>
      <c r="JB88" s="5"/>
      <c r="JC88" s="5"/>
      <c r="JD88" s="5"/>
      <c r="JE88" s="5"/>
      <c r="JF88" s="5"/>
      <c r="JG88" s="5"/>
      <c r="JH88" s="5"/>
      <c r="JI88" s="5"/>
      <c r="JJ88" s="5"/>
      <c r="JK88" s="145"/>
      <c r="JL88" s="397"/>
    </row>
    <row r="89" spans="1:272" ht="15">
      <c r="A89" s="8" t="s">
        <v>33</v>
      </c>
      <c r="B89" s="8" t="s">
        <v>16</v>
      </c>
      <c r="C89" s="8">
        <v>1</v>
      </c>
      <c r="D89" s="199">
        <v>153</v>
      </c>
      <c r="E89" s="118" t="s">
        <v>185</v>
      </c>
      <c r="F89" s="118" t="s">
        <v>108</v>
      </c>
      <c r="G89" s="118" t="s">
        <v>335</v>
      </c>
      <c r="H89" s="307" t="s">
        <v>188</v>
      </c>
      <c r="I89" s="354"/>
      <c r="J89" s="5"/>
      <c r="K89" s="5"/>
      <c r="L89" s="5"/>
      <c r="M89" s="5"/>
      <c r="N89" s="5"/>
      <c r="O89" s="5"/>
      <c r="P89" s="5"/>
      <c r="Q89" s="5"/>
      <c r="R89" s="5"/>
      <c r="S89" s="5"/>
      <c r="T89" s="5"/>
      <c r="U89" s="5"/>
      <c r="V89" s="5"/>
      <c r="W89" s="51" t="s">
        <v>330</v>
      </c>
      <c r="X89" s="51">
        <v>671.2</v>
      </c>
      <c r="Y89" s="51">
        <v>676.8</v>
      </c>
      <c r="Z89" s="51">
        <f>Y89-X89</f>
        <v>5.5999999999999091</v>
      </c>
      <c r="AA89" s="52">
        <v>100</v>
      </c>
      <c r="AB89" s="52">
        <f t="shared" ref="AB89:AB90" si="104">Z89*AA89/100</f>
        <v>5.5999999999999091</v>
      </c>
      <c r="AC89" s="139">
        <f>AB89*AUXILIAR!$B50</f>
        <v>16799999.999999728</v>
      </c>
      <c r="AD89" s="51" t="s">
        <v>331</v>
      </c>
      <c r="AE89" s="51">
        <v>759.7</v>
      </c>
      <c r="AF89" s="51">
        <v>762.9</v>
      </c>
      <c r="AG89" s="51">
        <f>AF89-AE89</f>
        <v>3.1999999999999318</v>
      </c>
      <c r="AH89" s="52">
        <v>100</v>
      </c>
      <c r="AI89" s="52">
        <f t="shared" ref="AI89:AI90" si="105">AG89*AH89/100</f>
        <v>3.1999999999999318</v>
      </c>
      <c r="AJ89" s="139">
        <f>AI89*AUXILIAR!$B50</f>
        <v>9599999.9999997951</v>
      </c>
      <c r="AK89" s="5"/>
      <c r="AL89" s="5"/>
      <c r="AM89" s="5"/>
      <c r="AN89" s="5"/>
      <c r="AO89" s="5"/>
      <c r="AP89" s="5"/>
      <c r="AQ89" s="5"/>
      <c r="AR89" s="5"/>
      <c r="AS89" s="5"/>
      <c r="AT89" s="5"/>
      <c r="AU89" s="5"/>
      <c r="AV89" s="5"/>
      <c r="AW89" s="5"/>
      <c r="AX89" s="5"/>
      <c r="AY89" s="5"/>
      <c r="AZ89" s="341"/>
      <c r="BA89" s="354"/>
      <c r="BB89" s="5"/>
      <c r="BC89" s="5"/>
      <c r="BD89" s="5"/>
      <c r="BE89" s="5"/>
      <c r="BF89" s="5"/>
      <c r="BG89" s="5"/>
      <c r="BH89" s="5"/>
      <c r="BI89" s="5"/>
      <c r="BJ89" s="5"/>
      <c r="BK89" s="5"/>
      <c r="BL89" s="5"/>
      <c r="BM89" s="5"/>
      <c r="BN89" s="5"/>
      <c r="BO89" s="51" t="s">
        <v>324</v>
      </c>
      <c r="BP89" s="51">
        <v>671.19</v>
      </c>
      <c r="BQ89" s="51">
        <v>677</v>
      </c>
      <c r="BR89" s="51">
        <f>BQ89-BP89</f>
        <v>5.8099999999999454</v>
      </c>
      <c r="BS89" s="52">
        <v>53</v>
      </c>
      <c r="BT89" s="52">
        <f>BR89*BS89/100</f>
        <v>3.0792999999999711</v>
      </c>
      <c r="BU89" s="139">
        <f>BT89*AUXILIAR!$B$53</f>
        <v>15396499.999999855</v>
      </c>
      <c r="BV89" s="51" t="s">
        <v>324</v>
      </c>
      <c r="BW89" s="51">
        <v>759.5</v>
      </c>
      <c r="BX89" s="51">
        <v>760.64400000000001</v>
      </c>
      <c r="BY89" s="51">
        <f>BX89-BW89</f>
        <v>1.1440000000000055</v>
      </c>
      <c r="BZ89" s="51">
        <v>100</v>
      </c>
      <c r="CA89" s="52">
        <f>BY89*BZ89/100</f>
        <v>1.1440000000000055</v>
      </c>
      <c r="CB89" s="139">
        <f>CA89*AUXILIAR!$B$53</f>
        <v>5720000.000000027</v>
      </c>
      <c r="CC89" s="5"/>
      <c r="CD89" s="5"/>
      <c r="CE89" s="5"/>
      <c r="CF89" s="5"/>
      <c r="CG89" s="5"/>
      <c r="CH89" s="5"/>
      <c r="CI89" s="5"/>
      <c r="CJ89" s="51" t="s">
        <v>324</v>
      </c>
      <c r="CK89" s="51">
        <v>724</v>
      </c>
      <c r="CL89" s="51">
        <v>759.5</v>
      </c>
      <c r="CM89" s="51">
        <f>CL89-CK89</f>
        <v>35.5</v>
      </c>
      <c r="CN89" s="51">
        <v>100</v>
      </c>
      <c r="CO89" s="52">
        <f>CM89*CN89/100</f>
        <v>35.5</v>
      </c>
      <c r="CP89" s="139">
        <f>CO89*AUXILIAR!$B$53</f>
        <v>177500000</v>
      </c>
      <c r="CQ89" s="5"/>
      <c r="CR89" s="341"/>
      <c r="CS89" s="354"/>
      <c r="CT89" s="5"/>
      <c r="CU89" s="5"/>
      <c r="CV89" s="5"/>
      <c r="CW89" s="5"/>
      <c r="CX89" s="5"/>
      <c r="CY89" s="5"/>
      <c r="CZ89" s="5"/>
      <c r="DA89" s="5"/>
      <c r="DB89" s="5"/>
      <c r="DC89" s="5"/>
      <c r="DD89" s="5"/>
      <c r="DE89" s="5"/>
      <c r="DF89" s="5"/>
      <c r="DG89" s="51" t="s">
        <v>334</v>
      </c>
      <c r="DH89" s="51">
        <v>671.75</v>
      </c>
      <c r="DI89" s="51">
        <v>671.75</v>
      </c>
      <c r="DJ89" s="51">
        <v>1</v>
      </c>
      <c r="DK89" s="52">
        <v>100</v>
      </c>
      <c r="DL89" s="52">
        <f t="shared" ref="DL89" si="106">DJ89*DK89/100</f>
        <v>1</v>
      </c>
      <c r="DM89" s="139">
        <f>DL89*AUXILIAR!$B$56</f>
        <v>30000000</v>
      </c>
      <c r="DN89" s="51" t="s">
        <v>332</v>
      </c>
      <c r="DO89" s="51">
        <v>176</v>
      </c>
      <c r="DP89" s="51">
        <v>176</v>
      </c>
      <c r="DQ89" s="51">
        <v>1</v>
      </c>
      <c r="DR89" s="52">
        <v>100</v>
      </c>
      <c r="DS89" s="52">
        <f t="shared" ref="DS89" si="107">DQ89*DR89/100</f>
        <v>1</v>
      </c>
      <c r="DT89" s="139">
        <f>DS89*AUXILIAR!$B$58</f>
        <v>10000000</v>
      </c>
      <c r="DU89" s="5"/>
      <c r="DV89" s="5"/>
      <c r="DW89" s="5"/>
      <c r="DX89" s="5"/>
      <c r="DY89" s="5"/>
      <c r="DZ89" s="5"/>
      <c r="EA89" s="5"/>
      <c r="EB89" s="5"/>
      <c r="EC89" s="5"/>
      <c r="ED89" s="5"/>
      <c r="EE89" s="5"/>
      <c r="EF89" s="5"/>
      <c r="EG89" s="5"/>
      <c r="EH89" s="5"/>
      <c r="EI89" s="5"/>
      <c r="EJ89" s="341"/>
      <c r="EK89" s="354"/>
      <c r="EL89" s="5"/>
      <c r="EM89" s="5"/>
      <c r="EN89" s="5"/>
      <c r="EO89" s="5"/>
      <c r="EP89" s="5"/>
      <c r="EQ89" s="5"/>
      <c r="ER89" s="5"/>
      <c r="ES89" s="5"/>
      <c r="ET89" s="5"/>
      <c r="EU89" s="5"/>
      <c r="EV89" s="5"/>
      <c r="EW89" s="5"/>
      <c r="EX89" s="5"/>
      <c r="EY89" s="5"/>
      <c r="EZ89" s="5"/>
      <c r="FA89" s="5"/>
      <c r="FB89" s="5"/>
      <c r="FC89" s="5"/>
      <c r="FD89" s="5"/>
      <c r="FE89" s="5"/>
      <c r="FF89" s="5"/>
      <c r="FG89" s="5"/>
      <c r="FH89" s="5"/>
      <c r="FI89" s="5"/>
      <c r="FJ89" s="5"/>
      <c r="FK89" s="5"/>
      <c r="FL89" s="5"/>
      <c r="FM89" s="5"/>
      <c r="FN89" s="5"/>
      <c r="FO89" s="5"/>
      <c r="FP89" s="5"/>
      <c r="FQ89" s="5"/>
      <c r="FR89" s="5"/>
      <c r="FS89" s="5"/>
      <c r="FT89" s="5"/>
      <c r="FU89" s="5"/>
      <c r="FV89" s="5"/>
      <c r="FW89" s="5"/>
      <c r="FX89" s="5"/>
      <c r="FY89" s="5"/>
      <c r="FZ89" s="5"/>
      <c r="GA89" s="5"/>
      <c r="GB89" s="341"/>
      <c r="GC89" s="354"/>
      <c r="GD89" s="5"/>
      <c r="GE89" s="5"/>
      <c r="GF89" s="5"/>
      <c r="GG89" s="5"/>
      <c r="GH89" s="5"/>
      <c r="GI89" s="5"/>
      <c r="GJ89" s="5"/>
      <c r="GK89" s="5"/>
      <c r="GL89" s="5"/>
      <c r="GM89" s="5"/>
      <c r="GN89" s="5"/>
      <c r="GO89" s="5"/>
      <c r="GP89" s="5"/>
      <c r="GQ89" s="5"/>
      <c r="GR89" s="5"/>
      <c r="GS89" s="5"/>
      <c r="GT89" s="5"/>
      <c r="GU89" s="5"/>
      <c r="GV89" s="5"/>
      <c r="GW89" s="5"/>
      <c r="GX89" s="5"/>
      <c r="GY89" s="5"/>
      <c r="GZ89" s="5"/>
      <c r="HA89" s="5"/>
      <c r="HB89" s="5"/>
      <c r="HC89" s="5"/>
      <c r="HD89" s="5"/>
      <c r="HE89" s="5"/>
      <c r="HF89" s="5"/>
      <c r="HG89" s="5"/>
      <c r="HH89" s="5"/>
      <c r="HI89" s="5"/>
      <c r="HJ89" s="5"/>
      <c r="HK89" s="5"/>
      <c r="HL89" s="5"/>
      <c r="HM89" s="5"/>
      <c r="HN89" s="5"/>
      <c r="HO89" s="5"/>
      <c r="HP89" s="5"/>
      <c r="HQ89" s="5"/>
      <c r="HR89" s="5"/>
      <c r="HS89" s="5"/>
      <c r="HT89" s="341"/>
      <c r="HU89" s="354"/>
      <c r="HV89" s="5"/>
      <c r="HW89" s="5"/>
      <c r="HX89" s="5"/>
      <c r="HY89" s="5"/>
      <c r="HZ89" s="5"/>
      <c r="IA89" s="5"/>
      <c r="IB89" s="5"/>
      <c r="IC89" s="5"/>
      <c r="ID89" s="5"/>
      <c r="IE89" s="5"/>
      <c r="IF89" s="5"/>
      <c r="IG89" s="5"/>
      <c r="IH89" s="5"/>
      <c r="II89" s="5"/>
      <c r="IJ89" s="5"/>
      <c r="IK89" s="5"/>
      <c r="IL89" s="5"/>
      <c r="IM89" s="5"/>
      <c r="IN89" s="5"/>
      <c r="IO89" s="5"/>
      <c r="IP89" s="5"/>
      <c r="IQ89" s="5"/>
      <c r="IR89" s="5"/>
      <c r="IS89" s="5"/>
      <c r="IT89" s="5"/>
      <c r="IU89" s="5"/>
      <c r="IV89" s="5"/>
      <c r="IW89" s="5"/>
      <c r="IX89" s="5"/>
      <c r="IY89" s="5"/>
      <c r="IZ89" s="5"/>
      <c r="JA89" s="5"/>
      <c r="JB89" s="5"/>
      <c r="JC89" s="5"/>
      <c r="JD89" s="5"/>
      <c r="JE89" s="5"/>
      <c r="JF89" s="5"/>
      <c r="JG89" s="5"/>
      <c r="JH89" s="5"/>
      <c r="JI89" s="5"/>
      <c r="JJ89" s="5"/>
      <c r="JK89" s="145"/>
      <c r="JL89" s="397"/>
    </row>
    <row r="90" spans="1:272" ht="15">
      <c r="A90" s="8" t="s">
        <v>33</v>
      </c>
      <c r="B90" s="8" t="s">
        <v>16</v>
      </c>
      <c r="C90" s="8">
        <v>1</v>
      </c>
      <c r="D90" s="199">
        <v>153</v>
      </c>
      <c r="E90" s="118" t="s">
        <v>185</v>
      </c>
      <c r="F90" s="118" t="s">
        <v>108</v>
      </c>
      <c r="G90" s="118" t="s">
        <v>335</v>
      </c>
      <c r="H90" s="307" t="s">
        <v>188</v>
      </c>
      <c r="I90" s="354"/>
      <c r="J90" s="5"/>
      <c r="K90" s="5"/>
      <c r="L90" s="5"/>
      <c r="M90" s="5"/>
      <c r="N90" s="5"/>
      <c r="O90" s="5"/>
      <c r="P90" s="5"/>
      <c r="Q90" s="5"/>
      <c r="R90" s="5"/>
      <c r="S90" s="5"/>
      <c r="T90" s="5"/>
      <c r="U90" s="5"/>
      <c r="V90" s="5"/>
      <c r="W90" s="51" t="s">
        <v>331</v>
      </c>
      <c r="X90" s="51">
        <v>671.4</v>
      </c>
      <c r="Y90" s="51">
        <v>676.8</v>
      </c>
      <c r="Z90" s="51">
        <f>Y90-X90</f>
        <v>5.3999999999999773</v>
      </c>
      <c r="AA90" s="52">
        <v>100</v>
      </c>
      <c r="AB90" s="52">
        <f t="shared" si="104"/>
        <v>5.3999999999999773</v>
      </c>
      <c r="AC90" s="139">
        <f>AB90*AUXILIAR!$B50</f>
        <v>16199999.999999931</v>
      </c>
      <c r="AD90" s="51" t="s">
        <v>330</v>
      </c>
      <c r="AE90" s="51">
        <v>797.3</v>
      </c>
      <c r="AF90" s="51">
        <v>799.7</v>
      </c>
      <c r="AG90" s="51">
        <f>AF90-AE90</f>
        <v>2.4000000000000909</v>
      </c>
      <c r="AH90" s="52">
        <v>100</v>
      </c>
      <c r="AI90" s="52">
        <f t="shared" si="105"/>
        <v>2.4000000000000909</v>
      </c>
      <c r="AJ90" s="139">
        <f>AI90*AUXILIAR!$B50</f>
        <v>7200000.0000002729</v>
      </c>
      <c r="AK90" s="5"/>
      <c r="AL90" s="5"/>
      <c r="AM90" s="5"/>
      <c r="AN90" s="5"/>
      <c r="AO90" s="5"/>
      <c r="AP90" s="5"/>
      <c r="AQ90" s="5"/>
      <c r="AR90" s="5"/>
      <c r="AS90" s="5"/>
      <c r="AT90" s="5"/>
      <c r="AU90" s="5"/>
      <c r="AV90" s="5"/>
      <c r="AW90" s="5"/>
      <c r="AX90" s="5"/>
      <c r="AY90" s="5"/>
      <c r="AZ90" s="341"/>
      <c r="BA90" s="354"/>
      <c r="BB90" s="5"/>
      <c r="BC90" s="5"/>
      <c r="BD90" s="5"/>
      <c r="BE90" s="5"/>
      <c r="BF90" s="5"/>
      <c r="BG90" s="5"/>
      <c r="BH90" s="5"/>
      <c r="BI90" s="5"/>
      <c r="BJ90" s="5"/>
      <c r="BK90" s="5"/>
      <c r="BL90" s="5"/>
      <c r="BM90" s="5"/>
      <c r="BN90" s="5"/>
      <c r="BO90" s="5"/>
      <c r="BP90" s="5"/>
      <c r="BQ90" s="5"/>
      <c r="BR90" s="5"/>
      <c r="BS90" s="5"/>
      <c r="BT90" s="5"/>
      <c r="BU90" s="5"/>
      <c r="BV90" s="51" t="s">
        <v>324</v>
      </c>
      <c r="BW90" s="51">
        <v>797.3</v>
      </c>
      <c r="BX90" s="51">
        <v>797.90099999999995</v>
      </c>
      <c r="BY90" s="51">
        <f t="shared" ref="BY90:BY91" si="108">BX90-BW90</f>
        <v>0.60099999999999909</v>
      </c>
      <c r="BZ90" s="51">
        <v>100</v>
      </c>
      <c r="CA90" s="52">
        <f t="shared" ref="CA90:CA91" si="109">BY90*BZ90/100</f>
        <v>0.60099999999999909</v>
      </c>
      <c r="CB90" s="139">
        <f>CA90*AUXILIAR!$B$53</f>
        <v>3004999.9999999953</v>
      </c>
      <c r="CC90" s="5"/>
      <c r="CD90" s="5"/>
      <c r="CE90" s="5"/>
      <c r="CF90" s="5"/>
      <c r="CG90" s="5"/>
      <c r="CH90" s="5"/>
      <c r="CI90" s="5"/>
      <c r="CJ90" s="51" t="s">
        <v>324</v>
      </c>
      <c r="CK90" s="51">
        <v>760.64400000000001</v>
      </c>
      <c r="CL90" s="51">
        <v>797.3</v>
      </c>
      <c r="CM90" s="51">
        <f>CL90-CK90</f>
        <v>36.655999999999949</v>
      </c>
      <c r="CN90" s="51">
        <v>92</v>
      </c>
      <c r="CO90" s="52">
        <f>CM90*CN90/100</f>
        <v>33.723519999999951</v>
      </c>
      <c r="CP90" s="139">
        <f>CO90*AUXILIAR!$B$53</f>
        <v>168617599.99999976</v>
      </c>
      <c r="CQ90" s="5"/>
      <c r="CR90" s="341"/>
      <c r="CS90" s="354"/>
      <c r="CT90" s="5"/>
      <c r="CU90" s="5"/>
      <c r="CV90" s="5"/>
      <c r="CW90" s="5"/>
      <c r="CX90" s="5"/>
      <c r="CY90" s="5"/>
      <c r="CZ90" s="5"/>
      <c r="DA90" s="5"/>
      <c r="DB90" s="5"/>
      <c r="DC90" s="5"/>
      <c r="DD90" s="5"/>
      <c r="DE90" s="5"/>
      <c r="DF90" s="5"/>
      <c r="DG90" s="51" t="s">
        <v>334</v>
      </c>
      <c r="DH90" s="51">
        <v>674.25</v>
      </c>
      <c r="DI90" s="51">
        <v>674.25</v>
      </c>
      <c r="DJ90" s="51">
        <v>1</v>
      </c>
      <c r="DK90" s="52">
        <v>100</v>
      </c>
      <c r="DL90" s="52">
        <f t="shared" ref="DL90" si="110">DJ90*DK90/100</f>
        <v>1</v>
      </c>
      <c r="DM90" s="139">
        <f>DL90*AUXILIAR!$B$56</f>
        <v>30000000</v>
      </c>
      <c r="DN90" s="51" t="s">
        <v>333</v>
      </c>
      <c r="DO90" s="51">
        <v>797.3</v>
      </c>
      <c r="DP90" s="51">
        <v>797.3</v>
      </c>
      <c r="DQ90" s="51">
        <v>1</v>
      </c>
      <c r="DR90" s="52">
        <v>100</v>
      </c>
      <c r="DS90" s="52">
        <f t="shared" ref="DS90" si="111">DQ90*DR90/100</f>
        <v>1</v>
      </c>
      <c r="DT90" s="139">
        <f>DS90*AUXILIAR!$B$57</f>
        <v>20000000</v>
      </c>
      <c r="DU90" s="5"/>
      <c r="DV90" s="5"/>
      <c r="DW90" s="5"/>
      <c r="DX90" s="5"/>
      <c r="DY90" s="5"/>
      <c r="DZ90" s="5"/>
      <c r="EA90" s="5"/>
      <c r="EB90" s="5"/>
      <c r="EC90" s="5"/>
      <c r="ED90" s="5"/>
      <c r="EE90" s="5"/>
      <c r="EF90" s="5"/>
      <c r="EG90" s="5"/>
      <c r="EH90" s="5"/>
      <c r="EI90" s="5"/>
      <c r="EJ90" s="341"/>
      <c r="EK90" s="354"/>
      <c r="EL90" s="5"/>
      <c r="EM90" s="5"/>
      <c r="EN90" s="5"/>
      <c r="EO90" s="5"/>
      <c r="EP90" s="5"/>
      <c r="EQ90" s="5"/>
      <c r="ER90" s="5"/>
      <c r="ES90" s="5"/>
      <c r="ET90" s="5"/>
      <c r="EU90" s="5"/>
      <c r="EV90" s="5"/>
      <c r="EW90" s="5"/>
      <c r="EX90" s="5"/>
      <c r="EY90" s="5"/>
      <c r="EZ90" s="5"/>
      <c r="FA90" s="5"/>
      <c r="FB90" s="5"/>
      <c r="FC90" s="5"/>
      <c r="FD90" s="5"/>
      <c r="FE90" s="5"/>
      <c r="FF90" s="5"/>
      <c r="FG90" s="5"/>
      <c r="FH90" s="5"/>
      <c r="FI90" s="5"/>
      <c r="FJ90" s="5"/>
      <c r="FK90" s="5"/>
      <c r="FL90" s="5"/>
      <c r="FM90" s="5"/>
      <c r="FN90" s="5"/>
      <c r="FO90" s="5"/>
      <c r="FP90" s="5"/>
      <c r="FQ90" s="5"/>
      <c r="FR90" s="5"/>
      <c r="FS90" s="5"/>
      <c r="FT90" s="5"/>
      <c r="FU90" s="5"/>
      <c r="FV90" s="5"/>
      <c r="FW90" s="5"/>
      <c r="FX90" s="5"/>
      <c r="FY90" s="5"/>
      <c r="FZ90" s="5"/>
      <c r="GA90" s="5"/>
      <c r="GB90" s="341"/>
      <c r="GC90" s="354"/>
      <c r="GD90" s="5"/>
      <c r="GE90" s="5"/>
      <c r="GF90" s="5"/>
      <c r="GG90" s="5"/>
      <c r="GH90" s="5"/>
      <c r="GI90" s="5"/>
      <c r="GJ90" s="5"/>
      <c r="GK90" s="5"/>
      <c r="GL90" s="5"/>
      <c r="GM90" s="5"/>
      <c r="GN90" s="5"/>
      <c r="GO90" s="5"/>
      <c r="GP90" s="5"/>
      <c r="GQ90" s="5"/>
      <c r="GR90" s="5"/>
      <c r="GS90" s="5"/>
      <c r="GT90" s="5"/>
      <c r="GU90" s="5"/>
      <c r="GV90" s="5"/>
      <c r="GW90" s="5"/>
      <c r="GX90" s="5"/>
      <c r="GY90" s="5"/>
      <c r="GZ90" s="5"/>
      <c r="HA90" s="5"/>
      <c r="HB90" s="5"/>
      <c r="HC90" s="5"/>
      <c r="HD90" s="5"/>
      <c r="HE90" s="5"/>
      <c r="HF90" s="5"/>
      <c r="HG90" s="5"/>
      <c r="HH90" s="5"/>
      <c r="HI90" s="5"/>
      <c r="HJ90" s="5"/>
      <c r="HK90" s="5"/>
      <c r="HL90" s="5"/>
      <c r="HM90" s="5"/>
      <c r="HN90" s="5"/>
      <c r="HO90" s="5"/>
      <c r="HP90" s="5"/>
      <c r="HQ90" s="5"/>
      <c r="HR90" s="5"/>
      <c r="HS90" s="5"/>
      <c r="HT90" s="341"/>
      <c r="HU90" s="354"/>
      <c r="HV90" s="5"/>
      <c r="HW90" s="5"/>
      <c r="HX90" s="5"/>
      <c r="HY90" s="5"/>
      <c r="HZ90" s="5"/>
      <c r="IA90" s="5"/>
      <c r="IB90" s="5"/>
      <c r="IC90" s="5"/>
      <c r="ID90" s="5"/>
      <c r="IE90" s="5"/>
      <c r="IF90" s="5"/>
      <c r="IG90" s="5"/>
      <c r="IH90" s="5"/>
      <c r="II90" s="5"/>
      <c r="IJ90" s="5"/>
      <c r="IK90" s="5"/>
      <c r="IL90" s="5"/>
      <c r="IM90" s="5"/>
      <c r="IN90" s="5"/>
      <c r="IO90" s="5"/>
      <c r="IP90" s="5"/>
      <c r="IQ90" s="5"/>
      <c r="IR90" s="5"/>
      <c r="IS90" s="5"/>
      <c r="IT90" s="5"/>
      <c r="IU90" s="5"/>
      <c r="IV90" s="5"/>
      <c r="IW90" s="5"/>
      <c r="IX90" s="5"/>
      <c r="IY90" s="5"/>
      <c r="IZ90" s="5"/>
      <c r="JA90" s="5"/>
      <c r="JB90" s="5"/>
      <c r="JC90" s="5"/>
      <c r="JD90" s="5"/>
      <c r="JE90" s="5"/>
      <c r="JF90" s="5"/>
      <c r="JG90" s="5"/>
      <c r="JH90" s="5"/>
      <c r="JI90" s="5"/>
      <c r="JJ90" s="5"/>
      <c r="JK90" s="145"/>
      <c r="JL90" s="397"/>
    </row>
    <row r="91" spans="1:272" ht="15">
      <c r="A91" s="8" t="s">
        <v>33</v>
      </c>
      <c r="B91" s="8" t="s">
        <v>16</v>
      </c>
      <c r="C91" s="8">
        <v>1</v>
      </c>
      <c r="D91" s="199">
        <v>153</v>
      </c>
      <c r="E91" s="118" t="s">
        <v>185</v>
      </c>
      <c r="F91" s="118" t="s">
        <v>108</v>
      </c>
      <c r="G91" s="118" t="s">
        <v>335</v>
      </c>
      <c r="H91" s="307" t="s">
        <v>188</v>
      </c>
      <c r="I91" s="354"/>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341"/>
      <c r="BA91" s="354"/>
      <c r="BB91" s="5"/>
      <c r="BC91" s="5"/>
      <c r="BD91" s="5"/>
      <c r="BE91" s="5"/>
      <c r="BF91" s="5"/>
      <c r="BG91" s="5"/>
      <c r="BH91" s="5"/>
      <c r="BI91" s="5"/>
      <c r="BJ91" s="5"/>
      <c r="BK91" s="5"/>
      <c r="BL91" s="5"/>
      <c r="BM91" s="5"/>
      <c r="BN91" s="5"/>
      <c r="BO91" s="5"/>
      <c r="BP91" s="5"/>
      <c r="BQ91" s="5"/>
      <c r="BR91" s="5"/>
      <c r="BS91" s="5"/>
      <c r="BT91" s="5"/>
      <c r="BU91" s="5"/>
      <c r="BV91" s="51" t="s">
        <v>324</v>
      </c>
      <c r="BW91" s="51">
        <v>797.90099999999995</v>
      </c>
      <c r="BX91" s="51">
        <v>800</v>
      </c>
      <c r="BY91" s="51">
        <f t="shared" si="108"/>
        <v>2.0990000000000464</v>
      </c>
      <c r="BZ91" s="51">
        <v>100</v>
      </c>
      <c r="CA91" s="52">
        <f t="shared" si="109"/>
        <v>2.0990000000000464</v>
      </c>
      <c r="CB91" s="139">
        <f>CA91*AUXILIAR!$B$53</f>
        <v>10495000.000000233</v>
      </c>
      <c r="CC91" s="5"/>
      <c r="CD91" s="5"/>
      <c r="CE91" s="5"/>
      <c r="CF91" s="5"/>
      <c r="CG91" s="5"/>
      <c r="CH91" s="5"/>
      <c r="CI91" s="5"/>
      <c r="CJ91" s="51" t="s">
        <v>324</v>
      </c>
      <c r="CK91" s="51">
        <v>800</v>
      </c>
      <c r="CL91" s="51">
        <v>802.53099999999995</v>
      </c>
      <c r="CM91" s="51">
        <f>CL91-CK91</f>
        <v>2.5309999999999491</v>
      </c>
      <c r="CN91" s="51">
        <v>100</v>
      </c>
      <c r="CO91" s="52">
        <f>CM91*CN91/100</f>
        <v>2.5309999999999491</v>
      </c>
      <c r="CP91" s="139">
        <f>CO91*AUXILIAR!$B$53</f>
        <v>12654999.999999745</v>
      </c>
      <c r="CQ91" s="5"/>
      <c r="CR91" s="341"/>
      <c r="CS91" s="354"/>
      <c r="CT91" s="5"/>
      <c r="CU91" s="5"/>
      <c r="CV91" s="5"/>
      <c r="CW91" s="5"/>
      <c r="CX91" s="5"/>
      <c r="CY91" s="5"/>
      <c r="CZ91" s="5"/>
      <c r="DA91" s="5"/>
      <c r="DB91" s="5"/>
      <c r="DC91" s="5"/>
      <c r="DD91" s="5"/>
      <c r="DE91" s="5"/>
      <c r="DF91" s="5"/>
      <c r="DG91" s="5"/>
      <c r="DH91" s="5"/>
      <c r="DI91" s="5"/>
      <c r="DJ91" s="5"/>
      <c r="DK91" s="5"/>
      <c r="DL91" s="5"/>
      <c r="DM91" s="5"/>
      <c r="DN91" s="51" t="s">
        <v>334</v>
      </c>
      <c r="DO91" s="51">
        <v>759.5</v>
      </c>
      <c r="DP91" s="51">
        <v>759.5</v>
      </c>
      <c r="DQ91" s="51">
        <v>1</v>
      </c>
      <c r="DR91" s="52">
        <v>100</v>
      </c>
      <c r="DS91" s="52">
        <f t="shared" ref="DS91" si="112">DQ91*DR91/100</f>
        <v>1</v>
      </c>
      <c r="DT91" s="139">
        <f>DS91*AUXILIAR!$B$56</f>
        <v>30000000</v>
      </c>
      <c r="DU91" s="5"/>
      <c r="DV91" s="5"/>
      <c r="DW91" s="5"/>
      <c r="DX91" s="5"/>
      <c r="DY91" s="5"/>
      <c r="DZ91" s="5"/>
      <c r="EA91" s="5"/>
      <c r="EB91" s="5"/>
      <c r="EC91" s="5"/>
      <c r="ED91" s="5"/>
      <c r="EE91" s="5"/>
      <c r="EF91" s="5"/>
      <c r="EG91" s="5"/>
      <c r="EH91" s="5"/>
      <c r="EI91" s="5"/>
      <c r="EJ91" s="341"/>
      <c r="EK91" s="354"/>
      <c r="EL91" s="5"/>
      <c r="EM91" s="5"/>
      <c r="EN91" s="5"/>
      <c r="EO91" s="5"/>
      <c r="EP91" s="5"/>
      <c r="EQ91" s="5"/>
      <c r="ER91" s="5"/>
      <c r="ES91" s="5"/>
      <c r="ET91" s="5"/>
      <c r="EU91" s="5"/>
      <c r="EV91" s="5"/>
      <c r="EW91" s="5"/>
      <c r="EX91" s="5"/>
      <c r="EY91" s="5"/>
      <c r="EZ91" s="5"/>
      <c r="FA91" s="5"/>
      <c r="FB91" s="5"/>
      <c r="FC91" s="5"/>
      <c r="FD91" s="5"/>
      <c r="FE91" s="5"/>
      <c r="FF91" s="5"/>
      <c r="FG91" s="5"/>
      <c r="FH91" s="5"/>
      <c r="FI91" s="5"/>
      <c r="FJ91" s="5"/>
      <c r="FK91" s="5"/>
      <c r="FL91" s="5"/>
      <c r="FM91" s="5"/>
      <c r="FN91" s="5"/>
      <c r="FO91" s="5"/>
      <c r="FP91" s="5"/>
      <c r="FQ91" s="5"/>
      <c r="FR91" s="5"/>
      <c r="FS91" s="5"/>
      <c r="FT91" s="5"/>
      <c r="FU91" s="5"/>
      <c r="FV91" s="5"/>
      <c r="FW91" s="5"/>
      <c r="FX91" s="5"/>
      <c r="FY91" s="5"/>
      <c r="FZ91" s="5"/>
      <c r="GA91" s="5"/>
      <c r="GB91" s="341"/>
      <c r="GC91" s="354"/>
      <c r="GD91" s="5"/>
      <c r="GE91" s="5"/>
      <c r="GF91" s="5"/>
      <c r="GG91" s="5"/>
      <c r="GH91" s="5"/>
      <c r="GI91" s="5"/>
      <c r="GJ91" s="5"/>
      <c r="GK91" s="5"/>
      <c r="GL91" s="5"/>
      <c r="GM91" s="5"/>
      <c r="GN91" s="5"/>
      <c r="GO91" s="5"/>
      <c r="GP91" s="5"/>
      <c r="GQ91" s="5"/>
      <c r="GR91" s="5"/>
      <c r="GS91" s="5"/>
      <c r="GT91" s="5"/>
      <c r="GU91" s="5"/>
      <c r="GV91" s="5"/>
      <c r="GW91" s="5"/>
      <c r="GX91" s="5"/>
      <c r="GY91" s="5"/>
      <c r="GZ91" s="5"/>
      <c r="HA91" s="5"/>
      <c r="HB91" s="5"/>
      <c r="HC91" s="5"/>
      <c r="HD91" s="5"/>
      <c r="HE91" s="5"/>
      <c r="HF91" s="5"/>
      <c r="HG91" s="5"/>
      <c r="HH91" s="5"/>
      <c r="HI91" s="5"/>
      <c r="HJ91" s="5"/>
      <c r="HK91" s="5"/>
      <c r="HL91" s="5"/>
      <c r="HM91" s="5"/>
      <c r="HN91" s="5"/>
      <c r="HO91" s="5"/>
      <c r="HP91" s="5"/>
      <c r="HQ91" s="5"/>
      <c r="HR91" s="5"/>
      <c r="HS91" s="5"/>
      <c r="HT91" s="341"/>
      <c r="HU91" s="354"/>
      <c r="HV91" s="5"/>
      <c r="HW91" s="5"/>
      <c r="HX91" s="5"/>
      <c r="HY91" s="5"/>
      <c r="HZ91" s="5"/>
      <c r="IA91" s="5"/>
      <c r="IB91" s="5"/>
      <c r="IC91" s="5"/>
      <c r="ID91" s="5"/>
      <c r="IE91" s="5"/>
      <c r="IF91" s="5"/>
      <c r="IG91" s="5"/>
      <c r="IH91" s="5"/>
      <c r="II91" s="5"/>
      <c r="IJ91" s="5"/>
      <c r="IK91" s="5"/>
      <c r="IL91" s="5"/>
      <c r="IM91" s="5"/>
      <c r="IN91" s="5"/>
      <c r="IO91" s="5"/>
      <c r="IP91" s="5"/>
      <c r="IQ91" s="5"/>
      <c r="IR91" s="5"/>
      <c r="IS91" s="5"/>
      <c r="IT91" s="5"/>
      <c r="IU91" s="5"/>
      <c r="IV91" s="5"/>
      <c r="IW91" s="5"/>
      <c r="IX91" s="5"/>
      <c r="IY91" s="5"/>
      <c r="IZ91" s="5"/>
      <c r="JA91" s="5"/>
      <c r="JB91" s="5"/>
      <c r="JC91" s="5"/>
      <c r="JD91" s="5"/>
      <c r="JE91" s="5"/>
      <c r="JF91" s="5"/>
      <c r="JG91" s="5"/>
      <c r="JH91" s="5"/>
      <c r="JI91" s="5"/>
      <c r="JJ91" s="5"/>
      <c r="JK91" s="145"/>
      <c r="JL91" s="397"/>
    </row>
    <row r="92" spans="1:272" ht="15">
      <c r="A92" s="8" t="s">
        <v>33</v>
      </c>
      <c r="B92" s="8" t="s">
        <v>16</v>
      </c>
      <c r="C92" s="8">
        <v>1</v>
      </c>
      <c r="D92" s="199">
        <v>153</v>
      </c>
      <c r="E92" s="118" t="s">
        <v>185</v>
      </c>
      <c r="F92" s="118" t="s">
        <v>108</v>
      </c>
      <c r="G92" s="118" t="s">
        <v>335</v>
      </c>
      <c r="H92" s="307" t="s">
        <v>188</v>
      </c>
      <c r="I92" s="354"/>
      <c r="J92" s="5"/>
      <c r="K92" s="5"/>
      <c r="L92" s="5"/>
      <c r="M92" s="5"/>
      <c r="N92" s="128"/>
      <c r="O92" s="5"/>
      <c r="P92" s="5"/>
      <c r="Q92" s="5"/>
      <c r="R92" s="5"/>
      <c r="S92" s="5"/>
      <c r="T92" s="5"/>
      <c r="U92" s="128"/>
      <c r="V92" s="5"/>
      <c r="W92" s="5"/>
      <c r="X92" s="5"/>
      <c r="Y92" s="5"/>
      <c r="Z92" s="5"/>
      <c r="AA92" s="5"/>
      <c r="AB92" s="128"/>
      <c r="AC92" s="5"/>
      <c r="AD92" s="5"/>
      <c r="AE92" s="5"/>
      <c r="AF92" s="5"/>
      <c r="AG92" s="5"/>
      <c r="AH92" s="5"/>
      <c r="AI92" s="128"/>
      <c r="AJ92" s="5"/>
      <c r="AK92" s="5"/>
      <c r="AL92" s="5"/>
      <c r="AM92" s="5"/>
      <c r="AN92" s="5"/>
      <c r="AO92" s="5"/>
      <c r="AP92" s="128"/>
      <c r="AQ92" s="5"/>
      <c r="AR92" s="5"/>
      <c r="AS92" s="5"/>
      <c r="AT92" s="5"/>
      <c r="AU92" s="5"/>
      <c r="AV92" s="5"/>
      <c r="AW92" s="128"/>
      <c r="AX92" s="5"/>
      <c r="AY92" s="5"/>
      <c r="AZ92" s="341"/>
      <c r="BA92" s="354"/>
      <c r="BB92" s="5"/>
      <c r="BC92" s="5"/>
      <c r="BD92" s="5"/>
      <c r="BE92" s="5"/>
      <c r="BF92" s="128"/>
      <c r="BG92" s="5"/>
      <c r="BH92" s="5"/>
      <c r="BI92" s="5"/>
      <c r="BJ92" s="5"/>
      <c r="BK92" s="5"/>
      <c r="BL92" s="5"/>
      <c r="BM92" s="128"/>
      <c r="BN92" s="5"/>
      <c r="BO92" s="5"/>
      <c r="BP92" s="5"/>
      <c r="BQ92" s="5"/>
      <c r="BR92" s="5"/>
      <c r="BS92" s="5"/>
      <c r="BT92" s="128"/>
      <c r="BU92" s="5"/>
      <c r="BV92" s="57"/>
      <c r="BW92" s="57"/>
      <c r="BX92" s="57"/>
      <c r="BY92" s="57"/>
      <c r="BZ92" s="57"/>
      <c r="CA92" s="116"/>
      <c r="CB92" s="5"/>
      <c r="CC92" s="5"/>
      <c r="CD92" s="5"/>
      <c r="CE92" s="5"/>
      <c r="CF92" s="5"/>
      <c r="CG92" s="5"/>
      <c r="CH92" s="128"/>
      <c r="CI92" s="5"/>
      <c r="CJ92" s="57"/>
      <c r="CK92" s="57"/>
      <c r="CL92" s="57"/>
      <c r="CM92" s="57"/>
      <c r="CN92" s="57"/>
      <c r="CO92" s="116"/>
      <c r="CP92" s="5"/>
      <c r="CQ92" s="5"/>
      <c r="CR92" s="341"/>
      <c r="CS92" s="354"/>
      <c r="CT92" s="5"/>
      <c r="CU92" s="5"/>
      <c r="CV92" s="5"/>
      <c r="CW92" s="5"/>
      <c r="CX92" s="128"/>
      <c r="CY92" s="5"/>
      <c r="CZ92" s="5"/>
      <c r="DA92" s="5"/>
      <c r="DB92" s="5"/>
      <c r="DC92" s="5"/>
      <c r="DD92" s="5"/>
      <c r="DE92" s="128"/>
      <c r="DF92" s="5"/>
      <c r="DG92" s="5"/>
      <c r="DH92" s="5"/>
      <c r="DI92" s="5"/>
      <c r="DJ92" s="5"/>
      <c r="DK92" s="5"/>
      <c r="DL92" s="128"/>
      <c r="DM92" s="5"/>
      <c r="DN92" s="51" t="s">
        <v>334</v>
      </c>
      <c r="DO92" s="51">
        <v>761.8</v>
      </c>
      <c r="DP92" s="51">
        <v>761.8</v>
      </c>
      <c r="DQ92" s="51">
        <v>1</v>
      </c>
      <c r="DR92" s="52">
        <v>100</v>
      </c>
      <c r="DS92" s="52">
        <f t="shared" ref="DS92" si="113">DQ92*DR92/100</f>
        <v>1</v>
      </c>
      <c r="DT92" s="139">
        <f>DS92*AUXILIAR!$B$56</f>
        <v>30000000</v>
      </c>
      <c r="DU92" s="5"/>
      <c r="DV92" s="5"/>
      <c r="DW92" s="5"/>
      <c r="DX92" s="5"/>
      <c r="DY92" s="5"/>
      <c r="DZ92" s="128"/>
      <c r="EA92" s="5"/>
      <c r="EB92" s="5"/>
      <c r="EC92" s="5"/>
      <c r="ED92" s="5"/>
      <c r="EE92" s="5"/>
      <c r="EF92" s="5"/>
      <c r="EG92" s="128"/>
      <c r="EH92" s="5"/>
      <c r="EI92" s="5"/>
      <c r="EJ92" s="341"/>
      <c r="EK92" s="354"/>
      <c r="EL92" s="5"/>
      <c r="EM92" s="5"/>
      <c r="EN92" s="5"/>
      <c r="EO92" s="5"/>
      <c r="EP92" s="128"/>
      <c r="EQ92" s="128"/>
      <c r="ER92" s="5"/>
      <c r="ES92" s="5"/>
      <c r="ET92" s="5"/>
      <c r="EU92" s="5"/>
      <c r="EV92" s="5"/>
      <c r="EW92" s="128"/>
      <c r="EX92" s="128"/>
      <c r="EY92" s="5"/>
      <c r="EZ92" s="5"/>
      <c r="FA92" s="5"/>
      <c r="FB92" s="5"/>
      <c r="FC92" s="5"/>
      <c r="FD92" s="128"/>
      <c r="FE92" s="5"/>
      <c r="FF92" s="5"/>
      <c r="FG92" s="5"/>
      <c r="FH92" s="5"/>
      <c r="FI92" s="5"/>
      <c r="FJ92" s="5"/>
      <c r="FK92" s="128"/>
      <c r="FL92" s="128"/>
      <c r="FM92" s="5"/>
      <c r="FN92" s="5"/>
      <c r="FO92" s="5"/>
      <c r="FP92" s="5"/>
      <c r="FQ92" s="5"/>
      <c r="FR92" s="128"/>
      <c r="FS92" s="5"/>
      <c r="FT92" s="5"/>
      <c r="FU92" s="5"/>
      <c r="FV92" s="5"/>
      <c r="FW92" s="5"/>
      <c r="FX92" s="5"/>
      <c r="FY92" s="128"/>
      <c r="FZ92" s="5"/>
      <c r="GA92" s="5"/>
      <c r="GB92" s="341"/>
      <c r="GC92" s="354"/>
      <c r="GD92" s="5"/>
      <c r="GE92" s="5"/>
      <c r="GF92" s="5"/>
      <c r="GG92" s="5"/>
      <c r="GH92" s="128"/>
      <c r="GI92" s="128"/>
      <c r="GJ92" s="5"/>
      <c r="GK92" s="5"/>
      <c r="GL92" s="5"/>
      <c r="GM92" s="5"/>
      <c r="GN92" s="5"/>
      <c r="GO92" s="128"/>
      <c r="GP92" s="128"/>
      <c r="GQ92" s="5"/>
      <c r="GR92" s="5"/>
      <c r="GS92" s="5"/>
      <c r="GT92" s="5"/>
      <c r="GU92" s="5"/>
      <c r="GV92" s="128"/>
      <c r="GW92" s="128"/>
      <c r="GX92" s="5"/>
      <c r="GY92" s="5"/>
      <c r="GZ92" s="5"/>
      <c r="HA92" s="5"/>
      <c r="HB92" s="5"/>
      <c r="HC92" s="128"/>
      <c r="HD92" s="128"/>
      <c r="HE92" s="5"/>
      <c r="HF92" s="5"/>
      <c r="HG92" s="5"/>
      <c r="HH92" s="5"/>
      <c r="HI92" s="5"/>
      <c r="HJ92" s="128"/>
      <c r="HK92" s="128"/>
      <c r="HL92" s="5"/>
      <c r="HM92" s="5"/>
      <c r="HN92" s="5"/>
      <c r="HO92" s="5"/>
      <c r="HP92" s="5"/>
      <c r="HQ92" s="128"/>
      <c r="HR92" s="128"/>
      <c r="HS92" s="5"/>
      <c r="HT92" s="341"/>
      <c r="HU92" s="354"/>
      <c r="HV92" s="5"/>
      <c r="HW92" s="5"/>
      <c r="HX92" s="5"/>
      <c r="HY92" s="5"/>
      <c r="HZ92" s="128"/>
      <c r="IA92" s="128"/>
      <c r="IB92" s="5"/>
      <c r="IC92" s="5"/>
      <c r="ID92" s="5"/>
      <c r="IE92" s="5"/>
      <c r="IF92" s="5"/>
      <c r="IG92" s="128"/>
      <c r="IH92" s="128"/>
      <c r="II92" s="5"/>
      <c r="IJ92" s="5"/>
      <c r="IK92" s="5"/>
      <c r="IL92" s="5"/>
      <c r="IM92" s="5"/>
      <c r="IN92" s="128"/>
      <c r="IO92" s="128"/>
      <c r="IP92" s="5"/>
      <c r="IQ92" s="5"/>
      <c r="IR92" s="5"/>
      <c r="IS92" s="5"/>
      <c r="IT92" s="5"/>
      <c r="IU92" s="128"/>
      <c r="IV92" s="128"/>
      <c r="IW92" s="5"/>
      <c r="IX92" s="5"/>
      <c r="IY92" s="5"/>
      <c r="IZ92" s="5"/>
      <c r="JA92" s="5"/>
      <c r="JB92" s="128"/>
      <c r="JC92" s="128"/>
      <c r="JD92" s="5"/>
      <c r="JE92" s="5"/>
      <c r="JF92" s="5"/>
      <c r="JG92" s="5"/>
      <c r="JH92" s="5"/>
      <c r="JI92" s="128"/>
      <c r="JJ92" s="128"/>
      <c r="JK92" s="145"/>
      <c r="JL92" s="397"/>
    </row>
    <row r="93" spans="1:272" ht="24">
      <c r="A93" s="64" t="s">
        <v>33</v>
      </c>
      <c r="B93" s="64" t="s">
        <v>16</v>
      </c>
      <c r="C93" s="65" t="s">
        <v>24</v>
      </c>
      <c r="D93" s="126">
        <v>414</v>
      </c>
      <c r="E93" s="119" t="s">
        <v>336</v>
      </c>
      <c r="F93" s="119" t="s">
        <v>108</v>
      </c>
      <c r="G93" s="119" t="s">
        <v>336</v>
      </c>
      <c r="H93" s="305" t="s">
        <v>188</v>
      </c>
      <c r="I93" s="377"/>
      <c r="J93" s="65"/>
      <c r="K93" s="65"/>
      <c r="L93" s="65"/>
      <c r="M93" s="80" t="s">
        <v>115</v>
      </c>
      <c r="N93" s="79">
        <f>SUM(N94:N95)</f>
        <v>0</v>
      </c>
      <c r="O93" s="79">
        <f>SUM(O94:O95)</f>
        <v>0</v>
      </c>
      <c r="P93" s="65"/>
      <c r="Q93" s="65"/>
      <c r="R93" s="65"/>
      <c r="S93" s="65"/>
      <c r="T93" s="80" t="s">
        <v>115</v>
      </c>
      <c r="U93" s="79">
        <f>SUM(U94:U95)</f>
        <v>0</v>
      </c>
      <c r="V93" s="79">
        <f>SUM(V94:V95)</f>
        <v>0</v>
      </c>
      <c r="W93" s="65"/>
      <c r="X93" s="65"/>
      <c r="Y93" s="65"/>
      <c r="Z93" s="65"/>
      <c r="AA93" s="80" t="s">
        <v>115</v>
      </c>
      <c r="AB93" s="79">
        <f>SUM(AB94:AB95)</f>
        <v>0</v>
      </c>
      <c r="AC93" s="79">
        <f>SUM(AC94:AC95)</f>
        <v>0</v>
      </c>
      <c r="AD93" s="65"/>
      <c r="AE93" s="65"/>
      <c r="AF93" s="65"/>
      <c r="AG93" s="65"/>
      <c r="AH93" s="80" t="s">
        <v>115</v>
      </c>
      <c r="AI93" s="79">
        <f>SUM(AI94:AI95)</f>
        <v>0</v>
      </c>
      <c r="AJ93" s="79">
        <f>SUM(AJ94:AJ95)</f>
        <v>0</v>
      </c>
      <c r="AK93" s="65"/>
      <c r="AL93" s="65"/>
      <c r="AM93" s="65"/>
      <c r="AN93" s="65"/>
      <c r="AO93" s="80" t="s">
        <v>115</v>
      </c>
      <c r="AP93" s="79">
        <f>SUM(AP94:AP95)</f>
        <v>0</v>
      </c>
      <c r="AQ93" s="79">
        <f>SUM(AQ94:AQ95)</f>
        <v>0</v>
      </c>
      <c r="AR93" s="65"/>
      <c r="AS93" s="65"/>
      <c r="AT93" s="65"/>
      <c r="AU93" s="65"/>
      <c r="AV93" s="80" t="s">
        <v>115</v>
      </c>
      <c r="AW93" s="79">
        <f>SUM(AW94:AW95)</f>
        <v>0</v>
      </c>
      <c r="AX93" s="79">
        <f>SUM(AX94:AX95)</f>
        <v>0</v>
      </c>
      <c r="AY93" s="66"/>
      <c r="AZ93" s="403"/>
      <c r="BA93" s="377"/>
      <c r="BB93" s="65"/>
      <c r="BC93" s="65"/>
      <c r="BD93" s="65"/>
      <c r="BE93" s="80" t="s">
        <v>115</v>
      </c>
      <c r="BF93" s="79">
        <f>SUM(BF94:BF95)</f>
        <v>0</v>
      </c>
      <c r="BG93" s="79">
        <f>SUM(BG94:BG95)</f>
        <v>0</v>
      </c>
      <c r="BH93" s="65"/>
      <c r="BI93" s="65"/>
      <c r="BJ93" s="65"/>
      <c r="BK93" s="65"/>
      <c r="BL93" s="80" t="s">
        <v>115</v>
      </c>
      <c r="BM93" s="79">
        <f>SUM(BM94:BM95)</f>
        <v>0</v>
      </c>
      <c r="BN93" s="79">
        <f>SUM(BN94:BN95)</f>
        <v>0</v>
      </c>
      <c r="BO93" s="65"/>
      <c r="BP93" s="65"/>
      <c r="BQ93" s="65"/>
      <c r="BR93" s="65"/>
      <c r="BS93" s="80" t="s">
        <v>115</v>
      </c>
      <c r="BT93" s="79">
        <f>SUM(BT94:BT95)</f>
        <v>0</v>
      </c>
      <c r="BU93" s="79">
        <f>SUM(BU94:BU95)</f>
        <v>0</v>
      </c>
      <c r="BV93" s="65"/>
      <c r="BW93" s="65"/>
      <c r="BX93" s="65"/>
      <c r="BY93" s="65"/>
      <c r="BZ93" s="80" t="s">
        <v>115</v>
      </c>
      <c r="CA93" s="79">
        <f>SUM(CA94:CA95)</f>
        <v>0</v>
      </c>
      <c r="CB93" s="79">
        <f>SUM(CB94:CB95)</f>
        <v>0</v>
      </c>
      <c r="CC93" s="65"/>
      <c r="CD93" s="65"/>
      <c r="CE93" s="65"/>
      <c r="CF93" s="65"/>
      <c r="CG93" s="80" t="s">
        <v>115</v>
      </c>
      <c r="CH93" s="79">
        <f>SUM(CH94:CH95)</f>
        <v>0</v>
      </c>
      <c r="CI93" s="79">
        <f>SUM(CI94:CI95)</f>
        <v>0</v>
      </c>
      <c r="CJ93" s="65"/>
      <c r="CK93" s="65"/>
      <c r="CL93" s="65"/>
      <c r="CM93" s="65"/>
      <c r="CN93" s="80" t="s">
        <v>115</v>
      </c>
      <c r="CO93" s="79">
        <f>SUM(CO94:CO95)</f>
        <v>0</v>
      </c>
      <c r="CP93" s="79">
        <f>SUM(CP94:CP95)</f>
        <v>0</v>
      </c>
      <c r="CQ93" s="66"/>
      <c r="CR93" s="403"/>
      <c r="CS93" s="377"/>
      <c r="CT93" s="65"/>
      <c r="CU93" s="65"/>
      <c r="CV93" s="65"/>
      <c r="CW93" s="80" t="s">
        <v>115</v>
      </c>
      <c r="CX93" s="79">
        <f>SUM(CX94:CX95)</f>
        <v>0</v>
      </c>
      <c r="CY93" s="79">
        <f>SUM(CY94:CY95)</f>
        <v>0</v>
      </c>
      <c r="CZ93" s="65"/>
      <c r="DA93" s="65"/>
      <c r="DB93" s="65"/>
      <c r="DC93" s="65"/>
      <c r="DD93" s="80" t="s">
        <v>115</v>
      </c>
      <c r="DE93" s="79">
        <f>SUM(DE94:DE95)</f>
        <v>0</v>
      </c>
      <c r="DF93" s="79">
        <f>SUM(DF94:DF95)</f>
        <v>0</v>
      </c>
      <c r="DG93" s="65"/>
      <c r="DH93" s="65"/>
      <c r="DI93" s="65"/>
      <c r="DJ93" s="65"/>
      <c r="DK93" s="80" t="s">
        <v>115</v>
      </c>
      <c r="DL93" s="79">
        <f>SUM(DL94:DL95)</f>
        <v>0</v>
      </c>
      <c r="DM93" s="79">
        <f>SUM(DM94:DM95)</f>
        <v>0</v>
      </c>
      <c r="DN93" s="65"/>
      <c r="DO93" s="65"/>
      <c r="DP93" s="65"/>
      <c r="DQ93" s="65"/>
      <c r="DR93" s="80" t="s">
        <v>115</v>
      </c>
      <c r="DS93" s="79">
        <f>SUM(DS94:DS95)</f>
        <v>0</v>
      </c>
      <c r="DT93" s="79">
        <f>SUM(DT94:DT95)</f>
        <v>0</v>
      </c>
      <c r="DU93" s="65"/>
      <c r="DV93" s="65"/>
      <c r="DW93" s="65"/>
      <c r="DX93" s="65"/>
      <c r="DY93" s="80" t="s">
        <v>115</v>
      </c>
      <c r="DZ93" s="79">
        <f>SUM(DZ94:DZ95)</f>
        <v>0</v>
      </c>
      <c r="EA93" s="79">
        <f>SUM(EA94:EA95)</f>
        <v>0</v>
      </c>
      <c r="EB93" s="65"/>
      <c r="EC93" s="65"/>
      <c r="ED93" s="65"/>
      <c r="EE93" s="65"/>
      <c r="EF93" s="80" t="s">
        <v>115</v>
      </c>
      <c r="EG93" s="79">
        <f>SUM(EG94:EG95)</f>
        <v>0</v>
      </c>
      <c r="EH93" s="79">
        <f>SUM(EH94:EH95)</f>
        <v>0</v>
      </c>
      <c r="EI93" s="65"/>
      <c r="EJ93" s="308"/>
      <c r="EK93" s="377"/>
      <c r="EL93" s="65"/>
      <c r="EM93" s="65"/>
      <c r="EN93" s="65"/>
      <c r="EO93" s="80" t="s">
        <v>115</v>
      </c>
      <c r="EP93" s="79">
        <f>SUM(EP94:EP95)</f>
        <v>0</v>
      </c>
      <c r="EQ93" s="79">
        <f>SUM(EQ94:EQ95)</f>
        <v>0</v>
      </c>
      <c r="ER93" s="65"/>
      <c r="ES93" s="65"/>
      <c r="ET93" s="65"/>
      <c r="EU93" s="65"/>
      <c r="EV93" s="80" t="s">
        <v>115</v>
      </c>
      <c r="EW93" s="79">
        <f>SUM(EW94:EW95)</f>
        <v>0</v>
      </c>
      <c r="EX93" s="79">
        <f>SUM(EX94:EX95)</f>
        <v>0</v>
      </c>
      <c r="EY93" s="65"/>
      <c r="EZ93" s="65"/>
      <c r="FA93" s="65"/>
      <c r="FB93" s="65"/>
      <c r="FC93" s="80" t="s">
        <v>115</v>
      </c>
      <c r="FD93" s="79">
        <f>SUM(FD94:FD95)</f>
        <v>0</v>
      </c>
      <c r="FE93" s="79">
        <f>SUM(FE94:FE95)</f>
        <v>0</v>
      </c>
      <c r="FF93" s="65"/>
      <c r="FG93" s="65"/>
      <c r="FH93" s="65"/>
      <c r="FI93" s="65"/>
      <c r="FJ93" s="80" t="s">
        <v>115</v>
      </c>
      <c r="FK93" s="79">
        <f>SUM(FK94:FK95)</f>
        <v>0</v>
      </c>
      <c r="FL93" s="79">
        <f>SUM(FL94:FL95)</f>
        <v>0</v>
      </c>
      <c r="FM93" s="65"/>
      <c r="FN93" s="65"/>
      <c r="FO93" s="65"/>
      <c r="FP93" s="65"/>
      <c r="FQ93" s="80" t="s">
        <v>115</v>
      </c>
      <c r="FR93" s="79">
        <f>SUM(FR94:FR95)</f>
        <v>0</v>
      </c>
      <c r="FS93" s="79">
        <f>SUM(FS94:FS95)</f>
        <v>0</v>
      </c>
      <c r="FT93" s="65"/>
      <c r="FU93" s="65"/>
      <c r="FV93" s="65"/>
      <c r="FW93" s="65"/>
      <c r="FX93" s="80" t="s">
        <v>115</v>
      </c>
      <c r="FY93" s="79">
        <f>SUM(FY94:FY95)</f>
        <v>0</v>
      </c>
      <c r="FZ93" s="79">
        <f>SUM(FZ94:FZ95)</f>
        <v>0</v>
      </c>
      <c r="GA93" s="65"/>
      <c r="GB93" s="308"/>
      <c r="GC93" s="377"/>
      <c r="GD93" s="65"/>
      <c r="GE93" s="65"/>
      <c r="GF93" s="65"/>
      <c r="GG93" s="80" t="s">
        <v>115</v>
      </c>
      <c r="GH93" s="79">
        <f>SUM(GH94:GH95)</f>
        <v>0</v>
      </c>
      <c r="GI93" s="79">
        <f>SUM(GI94:GI95)</f>
        <v>0</v>
      </c>
      <c r="GJ93" s="65"/>
      <c r="GK93" s="65"/>
      <c r="GL93" s="65"/>
      <c r="GM93" s="65"/>
      <c r="GN93" s="80" t="s">
        <v>115</v>
      </c>
      <c r="GO93" s="79">
        <f>SUM(GO94:GO95)</f>
        <v>0</v>
      </c>
      <c r="GP93" s="79">
        <f>SUM(GP94:GP95)</f>
        <v>0</v>
      </c>
      <c r="GQ93" s="65"/>
      <c r="GR93" s="65"/>
      <c r="GS93" s="65"/>
      <c r="GT93" s="65"/>
      <c r="GU93" s="80" t="s">
        <v>115</v>
      </c>
      <c r="GV93" s="79">
        <f>SUM(GV94:GV95)</f>
        <v>0</v>
      </c>
      <c r="GW93" s="79">
        <f>SUM(GW94:GW95)</f>
        <v>0</v>
      </c>
      <c r="GX93" s="65"/>
      <c r="GY93" s="65"/>
      <c r="GZ93" s="65"/>
      <c r="HA93" s="65"/>
      <c r="HB93" s="80" t="s">
        <v>115</v>
      </c>
      <c r="HC93" s="79">
        <f>SUM(HC94:HC95)</f>
        <v>0</v>
      </c>
      <c r="HD93" s="79">
        <f>SUM(HD94:HD95)</f>
        <v>0</v>
      </c>
      <c r="HE93" s="65"/>
      <c r="HF93" s="65"/>
      <c r="HG93" s="65"/>
      <c r="HH93" s="65"/>
      <c r="HI93" s="80" t="s">
        <v>115</v>
      </c>
      <c r="HJ93" s="79">
        <f>SUM(HJ94:HJ95)</f>
        <v>0</v>
      </c>
      <c r="HK93" s="79">
        <f>SUM(HK94:HK95)</f>
        <v>0</v>
      </c>
      <c r="HL93" s="65"/>
      <c r="HM93" s="65"/>
      <c r="HN93" s="65"/>
      <c r="HO93" s="65"/>
      <c r="HP93" s="80" t="s">
        <v>115</v>
      </c>
      <c r="HQ93" s="79">
        <f>SUM(HQ94:HQ95)</f>
        <v>0</v>
      </c>
      <c r="HR93" s="79">
        <f>SUM(HR94:HR95)</f>
        <v>0</v>
      </c>
      <c r="HS93" s="65"/>
      <c r="HT93" s="308"/>
      <c r="HU93" s="377"/>
      <c r="HV93" s="65"/>
      <c r="HW93" s="65"/>
      <c r="HX93" s="65"/>
      <c r="HY93" s="80" t="s">
        <v>115</v>
      </c>
      <c r="HZ93" s="79">
        <f>SUM(HZ94:HZ95)</f>
        <v>0</v>
      </c>
      <c r="IA93" s="79">
        <f>SUM(IA94:IA95)</f>
        <v>0</v>
      </c>
      <c r="IB93" s="65"/>
      <c r="IC93" s="65"/>
      <c r="ID93" s="65"/>
      <c r="IE93" s="65"/>
      <c r="IF93" s="80" t="s">
        <v>115</v>
      </c>
      <c r="IG93" s="79">
        <f>SUM(IG94:IG95)</f>
        <v>0</v>
      </c>
      <c r="IH93" s="79">
        <f>SUM(IH94:IH95)</f>
        <v>0</v>
      </c>
      <c r="II93" s="65"/>
      <c r="IJ93" s="65"/>
      <c r="IK93" s="65"/>
      <c r="IL93" s="65"/>
      <c r="IM93" s="80" t="s">
        <v>115</v>
      </c>
      <c r="IN93" s="79">
        <f>SUM(IN94:IN95)</f>
        <v>0</v>
      </c>
      <c r="IO93" s="79">
        <f>SUM(IO94:IO95)</f>
        <v>0</v>
      </c>
      <c r="IP93" s="65"/>
      <c r="IQ93" s="65"/>
      <c r="IR93" s="65"/>
      <c r="IS93" s="65"/>
      <c r="IT93" s="80" t="s">
        <v>115</v>
      </c>
      <c r="IU93" s="79">
        <f>SUM(IU94:IU95)</f>
        <v>0</v>
      </c>
      <c r="IV93" s="79">
        <f>SUM(IV94:IV95)</f>
        <v>0</v>
      </c>
      <c r="IW93" s="65"/>
      <c r="IX93" s="65"/>
      <c r="IY93" s="65"/>
      <c r="IZ93" s="65"/>
      <c r="JA93" s="80" t="s">
        <v>115</v>
      </c>
      <c r="JB93" s="79">
        <f>SUM(JB94:JB95)</f>
        <v>0</v>
      </c>
      <c r="JC93" s="79">
        <f>SUM(JC94:JC95)</f>
        <v>0</v>
      </c>
      <c r="JD93" s="65"/>
      <c r="JE93" s="65"/>
      <c r="JF93" s="65"/>
      <c r="JG93" s="65"/>
      <c r="JH93" s="80" t="s">
        <v>115</v>
      </c>
      <c r="JI93" s="79">
        <f>SUM(JI94:JI95)</f>
        <v>0</v>
      </c>
      <c r="JJ93" s="79">
        <f>SUM(JJ94:JJ95)</f>
        <v>0</v>
      </c>
      <c r="JK93" s="146"/>
      <c r="JL93" s="423"/>
    </row>
    <row r="94" spans="1:272" ht="15">
      <c r="A94" s="8" t="s">
        <v>33</v>
      </c>
      <c r="B94" s="8" t="s">
        <v>16</v>
      </c>
      <c r="C94" s="8"/>
      <c r="D94" s="199">
        <v>414</v>
      </c>
      <c r="E94" s="118" t="s">
        <v>185</v>
      </c>
      <c r="F94" s="118" t="s">
        <v>108</v>
      </c>
      <c r="G94" s="118" t="s">
        <v>335</v>
      </c>
      <c r="H94" s="307" t="s">
        <v>188</v>
      </c>
      <c r="I94" s="363"/>
      <c r="J94" s="57"/>
      <c r="K94" s="57"/>
      <c r="L94" s="57"/>
      <c r="M94" s="112"/>
      <c r="N94" s="113"/>
      <c r="O94" s="57"/>
      <c r="P94" s="57"/>
      <c r="Q94" s="57"/>
      <c r="R94" s="57"/>
      <c r="S94" s="57"/>
      <c r="T94" s="112"/>
      <c r="U94" s="113"/>
      <c r="V94" s="113"/>
      <c r="W94" s="57"/>
      <c r="X94" s="57"/>
      <c r="Y94" s="57"/>
      <c r="Z94" s="57"/>
      <c r="AA94" s="112"/>
      <c r="AB94" s="113"/>
      <c r="AC94" s="57"/>
      <c r="AD94" s="57"/>
      <c r="AE94" s="57"/>
      <c r="AF94" s="57"/>
      <c r="AG94" s="57"/>
      <c r="AH94" s="112"/>
      <c r="AI94" s="113"/>
      <c r="AJ94" s="113"/>
      <c r="AK94" s="57"/>
      <c r="AL94" s="57"/>
      <c r="AM94" s="57"/>
      <c r="AN94" s="57"/>
      <c r="AO94" s="112"/>
      <c r="AP94" s="113"/>
      <c r="AQ94" s="56"/>
      <c r="AR94" s="57"/>
      <c r="AS94" s="57"/>
      <c r="AT94" s="57"/>
      <c r="AU94" s="57"/>
      <c r="AV94" s="112"/>
      <c r="AW94" s="113"/>
      <c r="AX94" s="57"/>
      <c r="AY94" s="56"/>
      <c r="AZ94" s="361"/>
      <c r="BA94" s="363"/>
      <c r="BB94" s="57"/>
      <c r="BC94" s="57"/>
      <c r="BD94" s="57"/>
      <c r="BE94" s="112"/>
      <c r="BF94" s="113"/>
      <c r="BG94" s="113"/>
      <c r="BH94" s="57"/>
      <c r="BI94" s="57"/>
      <c r="BJ94" s="57"/>
      <c r="BK94" s="57"/>
      <c r="BL94" s="112"/>
      <c r="BM94" s="113"/>
      <c r="BN94" s="57"/>
      <c r="BO94" s="57"/>
      <c r="BP94" s="57"/>
      <c r="BQ94" s="57"/>
      <c r="BR94" s="57"/>
      <c r="BS94" s="112"/>
      <c r="BT94" s="113"/>
      <c r="BU94" s="57"/>
      <c r="BV94" s="57"/>
      <c r="BW94" s="57"/>
      <c r="BX94" s="57"/>
      <c r="BY94" s="57"/>
      <c r="BZ94" s="112"/>
      <c r="CA94" s="113"/>
      <c r="CB94" s="113"/>
      <c r="CC94" s="57"/>
      <c r="CD94" s="57"/>
      <c r="CE94" s="57"/>
      <c r="CF94" s="57"/>
      <c r="CG94" s="112"/>
      <c r="CH94" s="113"/>
      <c r="CI94" s="113"/>
      <c r="CJ94" s="57"/>
      <c r="CK94" s="57"/>
      <c r="CL94" s="57"/>
      <c r="CM94" s="57"/>
      <c r="CN94" s="112"/>
      <c r="CO94" s="113"/>
      <c r="CP94" s="113"/>
      <c r="CQ94" s="56"/>
      <c r="CR94" s="361"/>
      <c r="CS94" s="363"/>
      <c r="CT94" s="57"/>
      <c r="CU94" s="57"/>
      <c r="CV94" s="57"/>
      <c r="CW94" s="112"/>
      <c r="CX94" s="113"/>
      <c r="CY94" s="113"/>
      <c r="CZ94" s="57"/>
      <c r="DA94" s="57"/>
      <c r="DB94" s="57"/>
      <c r="DC94" s="57"/>
      <c r="DD94" s="112"/>
      <c r="DE94" s="113"/>
      <c r="DF94" s="113"/>
      <c r="DG94" s="57"/>
      <c r="DH94" s="57"/>
      <c r="DI94" s="57"/>
      <c r="DJ94" s="57"/>
      <c r="DK94" s="112"/>
      <c r="DL94" s="113"/>
      <c r="DM94" s="113"/>
      <c r="DN94" s="57"/>
      <c r="DO94" s="57"/>
      <c r="DP94" s="57"/>
      <c r="DQ94" s="57"/>
      <c r="DR94" s="112"/>
      <c r="DS94" s="113"/>
      <c r="DT94" s="113"/>
      <c r="DU94" s="57"/>
      <c r="DV94" s="57"/>
      <c r="DW94" s="57"/>
      <c r="DX94" s="57"/>
      <c r="DY94" s="112"/>
      <c r="DZ94" s="113"/>
      <c r="EA94" s="113"/>
      <c r="EB94" s="57"/>
      <c r="EC94" s="57"/>
      <c r="ED94" s="57"/>
      <c r="EE94" s="57"/>
      <c r="EF94" s="112"/>
      <c r="EG94" s="113"/>
      <c r="EH94" s="113"/>
      <c r="EI94" s="57"/>
      <c r="EJ94" s="380"/>
      <c r="EK94" s="363"/>
      <c r="EL94" s="57"/>
      <c r="EM94" s="57"/>
      <c r="EN94" s="57"/>
      <c r="EO94" s="112"/>
      <c r="EP94" s="113"/>
      <c r="EQ94" s="113"/>
      <c r="ER94" s="57"/>
      <c r="ES94" s="57"/>
      <c r="ET94" s="57"/>
      <c r="EU94" s="57"/>
      <c r="EV94" s="112"/>
      <c r="EW94" s="113"/>
      <c r="EX94" s="57"/>
      <c r="EY94" s="57"/>
      <c r="EZ94" s="57"/>
      <c r="FA94" s="57"/>
      <c r="FB94" s="57"/>
      <c r="FC94" s="112"/>
      <c r="FD94" s="113"/>
      <c r="FE94" s="113"/>
      <c r="FF94" s="57"/>
      <c r="FG94" s="57"/>
      <c r="FH94" s="57"/>
      <c r="FI94" s="57"/>
      <c r="FJ94" s="112"/>
      <c r="FK94" s="113"/>
      <c r="FL94" s="113"/>
      <c r="FM94" s="57"/>
      <c r="FN94" s="57"/>
      <c r="FO94" s="57"/>
      <c r="FP94" s="57"/>
      <c r="FQ94" s="112"/>
      <c r="FR94" s="113"/>
      <c r="FS94" s="113"/>
      <c r="FT94" s="57"/>
      <c r="FU94" s="57"/>
      <c r="FV94" s="57"/>
      <c r="FW94" s="57"/>
      <c r="FX94" s="112"/>
      <c r="FY94" s="113"/>
      <c r="FZ94" s="113"/>
      <c r="GA94" s="57"/>
      <c r="GB94" s="380"/>
      <c r="GC94" s="363"/>
      <c r="GD94" s="57"/>
      <c r="GE94" s="57"/>
      <c r="GF94" s="57"/>
      <c r="GG94" s="112"/>
      <c r="GH94" s="113"/>
      <c r="GI94" s="57"/>
      <c r="GJ94" s="57"/>
      <c r="GK94" s="57"/>
      <c r="GL94" s="57"/>
      <c r="GM94" s="57"/>
      <c r="GN94" s="112"/>
      <c r="GO94" s="113"/>
      <c r="GP94" s="57"/>
      <c r="GQ94" s="57"/>
      <c r="GR94" s="57"/>
      <c r="GS94" s="57"/>
      <c r="GT94" s="57"/>
      <c r="GU94" s="112"/>
      <c r="GV94" s="113"/>
      <c r="GW94" s="113"/>
      <c r="GX94" s="57"/>
      <c r="GY94" s="57"/>
      <c r="GZ94" s="57"/>
      <c r="HA94" s="57"/>
      <c r="HB94" s="112"/>
      <c r="HC94" s="113"/>
      <c r="HD94" s="113"/>
      <c r="HE94" s="57"/>
      <c r="HF94" s="57"/>
      <c r="HG94" s="57"/>
      <c r="HH94" s="57"/>
      <c r="HI94" s="112"/>
      <c r="HJ94" s="113"/>
      <c r="HK94" s="57"/>
      <c r="HL94" s="57"/>
      <c r="HM94" s="57"/>
      <c r="HN94" s="57"/>
      <c r="HO94" s="57"/>
      <c r="HP94" s="112"/>
      <c r="HQ94" s="113"/>
      <c r="HR94" s="113"/>
      <c r="HS94" s="57"/>
      <c r="HT94" s="380"/>
      <c r="HU94" s="363"/>
      <c r="HV94" s="57"/>
      <c r="HW94" s="57"/>
      <c r="HX94" s="57"/>
      <c r="HY94" s="112"/>
      <c r="HZ94" s="113"/>
      <c r="IA94" s="113"/>
      <c r="IB94" s="57"/>
      <c r="IC94" s="57"/>
      <c r="ID94" s="57"/>
      <c r="IE94" s="57"/>
      <c r="IF94" s="112"/>
      <c r="IG94" s="113"/>
      <c r="IH94" s="57"/>
      <c r="II94" s="57"/>
      <c r="IJ94" s="57"/>
      <c r="IK94" s="57"/>
      <c r="IL94" s="57"/>
      <c r="IM94" s="112"/>
      <c r="IN94" s="113"/>
      <c r="IO94" s="57"/>
      <c r="IP94" s="57"/>
      <c r="IQ94" s="57"/>
      <c r="IR94" s="57"/>
      <c r="IS94" s="57"/>
      <c r="IT94" s="112"/>
      <c r="IU94" s="113"/>
      <c r="IV94" s="113"/>
      <c r="IW94" s="57"/>
      <c r="IX94" s="57"/>
      <c r="IY94" s="57"/>
      <c r="IZ94" s="57"/>
      <c r="JA94" s="112"/>
      <c r="JB94" s="113"/>
      <c r="JC94" s="57"/>
      <c r="JD94" s="57"/>
      <c r="JE94" s="57"/>
      <c r="JF94" s="57"/>
      <c r="JG94" s="57"/>
      <c r="JH94" s="112"/>
      <c r="JI94" s="113"/>
      <c r="JJ94" s="57"/>
      <c r="JK94" s="147"/>
      <c r="JL94" s="424"/>
    </row>
    <row r="95" spans="1:272" ht="15">
      <c r="A95" s="8" t="s">
        <v>33</v>
      </c>
      <c r="B95" s="8" t="s">
        <v>16</v>
      </c>
      <c r="C95" s="8"/>
      <c r="D95" s="199">
        <v>414</v>
      </c>
      <c r="E95" s="118" t="s">
        <v>185</v>
      </c>
      <c r="F95" s="118" t="s">
        <v>108</v>
      </c>
      <c r="G95" s="118" t="s">
        <v>335</v>
      </c>
      <c r="H95" s="307" t="s">
        <v>188</v>
      </c>
      <c r="I95" s="363"/>
      <c r="J95" s="57"/>
      <c r="K95" s="57"/>
      <c r="L95" s="57"/>
      <c r="M95" s="112"/>
      <c r="N95" s="113"/>
      <c r="O95" s="57"/>
      <c r="P95" s="57"/>
      <c r="Q95" s="57"/>
      <c r="R95" s="57"/>
      <c r="S95" s="57"/>
      <c r="T95" s="112"/>
      <c r="U95" s="113"/>
      <c r="V95" s="113"/>
      <c r="W95" s="57"/>
      <c r="X95" s="57"/>
      <c r="Y95" s="57"/>
      <c r="Z95" s="57"/>
      <c r="AA95" s="112"/>
      <c r="AB95" s="113"/>
      <c r="AC95" s="57"/>
      <c r="AD95" s="57"/>
      <c r="AE95" s="57"/>
      <c r="AF95" s="57"/>
      <c r="AG95" s="57"/>
      <c r="AH95" s="112"/>
      <c r="AI95" s="113"/>
      <c r="AJ95" s="113"/>
      <c r="AK95" s="57"/>
      <c r="AL95" s="57"/>
      <c r="AM95" s="57"/>
      <c r="AN95" s="57"/>
      <c r="AO95" s="112"/>
      <c r="AP95" s="113"/>
      <c r="AQ95" s="56"/>
      <c r="AR95" s="57"/>
      <c r="AS95" s="57"/>
      <c r="AT95" s="57"/>
      <c r="AU95" s="57"/>
      <c r="AV95" s="112"/>
      <c r="AW95" s="113"/>
      <c r="AX95" s="57"/>
      <c r="AY95" s="56"/>
      <c r="AZ95" s="361"/>
      <c r="BA95" s="363"/>
      <c r="BB95" s="57"/>
      <c r="BC95" s="57"/>
      <c r="BD95" s="57"/>
      <c r="BE95" s="112"/>
      <c r="BF95" s="113"/>
      <c r="BG95" s="113"/>
      <c r="BH95" s="57"/>
      <c r="BI95" s="57"/>
      <c r="BJ95" s="57"/>
      <c r="BK95" s="57"/>
      <c r="BL95" s="112"/>
      <c r="BM95" s="113"/>
      <c r="BN95" s="57"/>
      <c r="BO95" s="57"/>
      <c r="BP95" s="57"/>
      <c r="BQ95" s="57"/>
      <c r="BR95" s="57"/>
      <c r="BS95" s="112"/>
      <c r="BT95" s="113"/>
      <c r="BU95" s="57"/>
      <c r="BV95" s="57"/>
      <c r="BW95" s="57"/>
      <c r="BX95" s="57"/>
      <c r="BY95" s="57"/>
      <c r="BZ95" s="112"/>
      <c r="CA95" s="113"/>
      <c r="CB95" s="113"/>
      <c r="CC95" s="57"/>
      <c r="CD95" s="57"/>
      <c r="CE95" s="57"/>
      <c r="CF95" s="57"/>
      <c r="CG95" s="112"/>
      <c r="CH95" s="113"/>
      <c r="CI95" s="113"/>
      <c r="CJ95" s="57"/>
      <c r="CK95" s="57"/>
      <c r="CL95" s="57"/>
      <c r="CM95" s="57"/>
      <c r="CN95" s="112"/>
      <c r="CO95" s="113"/>
      <c r="CP95" s="113"/>
      <c r="CQ95" s="56"/>
      <c r="CR95" s="361"/>
      <c r="CS95" s="363"/>
      <c r="CT95" s="57"/>
      <c r="CU95" s="57"/>
      <c r="CV95" s="57"/>
      <c r="CW95" s="112"/>
      <c r="CX95" s="113"/>
      <c r="CY95" s="113"/>
      <c r="CZ95" s="57"/>
      <c r="DA95" s="57"/>
      <c r="DB95" s="57"/>
      <c r="DC95" s="57"/>
      <c r="DD95" s="112"/>
      <c r="DE95" s="113"/>
      <c r="DF95" s="113"/>
      <c r="DG95" s="57"/>
      <c r="DH95" s="57"/>
      <c r="DI95" s="57"/>
      <c r="DJ95" s="57"/>
      <c r="DK95" s="112"/>
      <c r="DL95" s="113"/>
      <c r="DM95" s="113"/>
      <c r="DN95" s="57"/>
      <c r="DO95" s="57"/>
      <c r="DP95" s="57"/>
      <c r="DQ95" s="57"/>
      <c r="DR95" s="112"/>
      <c r="DS95" s="113"/>
      <c r="DT95" s="113"/>
      <c r="DU95" s="57"/>
      <c r="DV95" s="57"/>
      <c r="DW95" s="57"/>
      <c r="DX95" s="57"/>
      <c r="DY95" s="112"/>
      <c r="DZ95" s="113"/>
      <c r="EA95" s="113"/>
      <c r="EB95" s="57"/>
      <c r="EC95" s="57"/>
      <c r="ED95" s="57"/>
      <c r="EE95" s="57"/>
      <c r="EF95" s="112"/>
      <c r="EG95" s="113"/>
      <c r="EH95" s="113"/>
      <c r="EI95" s="57"/>
      <c r="EJ95" s="380"/>
      <c r="EK95" s="363"/>
      <c r="EL95" s="57"/>
      <c r="EM95" s="57"/>
      <c r="EN95" s="57"/>
      <c r="EO95" s="112"/>
      <c r="EP95" s="113"/>
      <c r="EQ95" s="113"/>
      <c r="ER95" s="57"/>
      <c r="ES95" s="57"/>
      <c r="ET95" s="57"/>
      <c r="EU95" s="57"/>
      <c r="EV95" s="112"/>
      <c r="EW95" s="113"/>
      <c r="EX95" s="57"/>
      <c r="EY95" s="57"/>
      <c r="EZ95" s="57"/>
      <c r="FA95" s="57"/>
      <c r="FB95" s="57"/>
      <c r="FC95" s="112"/>
      <c r="FD95" s="113"/>
      <c r="FE95" s="113"/>
      <c r="FF95" s="57"/>
      <c r="FG95" s="57"/>
      <c r="FH95" s="57"/>
      <c r="FI95" s="57"/>
      <c r="FJ95" s="112"/>
      <c r="FK95" s="113"/>
      <c r="FL95" s="113"/>
      <c r="FM95" s="57"/>
      <c r="FN95" s="57"/>
      <c r="FO95" s="57"/>
      <c r="FP95" s="57"/>
      <c r="FQ95" s="112"/>
      <c r="FR95" s="113"/>
      <c r="FS95" s="113"/>
      <c r="FT95" s="57"/>
      <c r="FU95" s="57"/>
      <c r="FV95" s="57"/>
      <c r="FW95" s="57"/>
      <c r="FX95" s="112"/>
      <c r="FY95" s="113"/>
      <c r="FZ95" s="113"/>
      <c r="GA95" s="57"/>
      <c r="GB95" s="380"/>
      <c r="GC95" s="363"/>
      <c r="GD95" s="57"/>
      <c r="GE95" s="57"/>
      <c r="GF95" s="57"/>
      <c r="GG95" s="112"/>
      <c r="GH95" s="113"/>
      <c r="GI95" s="57"/>
      <c r="GJ95" s="57"/>
      <c r="GK95" s="57"/>
      <c r="GL95" s="57"/>
      <c r="GM95" s="57"/>
      <c r="GN95" s="112"/>
      <c r="GO95" s="113"/>
      <c r="GP95" s="57"/>
      <c r="GQ95" s="57"/>
      <c r="GR95" s="57"/>
      <c r="GS95" s="57"/>
      <c r="GT95" s="57"/>
      <c r="GU95" s="112"/>
      <c r="GV95" s="113"/>
      <c r="GW95" s="113"/>
      <c r="GX95" s="57"/>
      <c r="GY95" s="57"/>
      <c r="GZ95" s="57"/>
      <c r="HA95" s="57"/>
      <c r="HB95" s="112"/>
      <c r="HC95" s="113"/>
      <c r="HD95" s="113"/>
      <c r="HE95" s="57"/>
      <c r="HF95" s="57"/>
      <c r="HG95" s="57"/>
      <c r="HH95" s="57"/>
      <c r="HI95" s="112"/>
      <c r="HJ95" s="113"/>
      <c r="HK95" s="57"/>
      <c r="HL95" s="57"/>
      <c r="HM95" s="57"/>
      <c r="HN95" s="57"/>
      <c r="HO95" s="57"/>
      <c r="HP95" s="112"/>
      <c r="HQ95" s="113"/>
      <c r="HR95" s="113"/>
      <c r="HS95" s="57"/>
      <c r="HT95" s="380"/>
      <c r="HU95" s="363"/>
      <c r="HV95" s="57"/>
      <c r="HW95" s="57"/>
      <c r="HX95" s="57"/>
      <c r="HY95" s="112"/>
      <c r="HZ95" s="113"/>
      <c r="IA95" s="113"/>
      <c r="IB95" s="57"/>
      <c r="IC95" s="57"/>
      <c r="ID95" s="57"/>
      <c r="IE95" s="57"/>
      <c r="IF95" s="112"/>
      <c r="IG95" s="113"/>
      <c r="IH95" s="57"/>
      <c r="II95" s="57"/>
      <c r="IJ95" s="57"/>
      <c r="IK95" s="57"/>
      <c r="IL95" s="57"/>
      <c r="IM95" s="112"/>
      <c r="IN95" s="113"/>
      <c r="IO95" s="57"/>
      <c r="IP95" s="57"/>
      <c r="IQ95" s="57"/>
      <c r="IR95" s="57"/>
      <c r="IS95" s="57"/>
      <c r="IT95" s="112"/>
      <c r="IU95" s="113"/>
      <c r="IV95" s="113"/>
      <c r="IW95" s="57"/>
      <c r="IX95" s="57"/>
      <c r="IY95" s="57"/>
      <c r="IZ95" s="57"/>
      <c r="JA95" s="112"/>
      <c r="JB95" s="113"/>
      <c r="JC95" s="57"/>
      <c r="JD95" s="57"/>
      <c r="JE95" s="57"/>
      <c r="JF95" s="57"/>
      <c r="JG95" s="57"/>
      <c r="JH95" s="112"/>
      <c r="JI95" s="113"/>
      <c r="JJ95" s="57"/>
      <c r="JK95" s="147"/>
      <c r="JL95" s="424"/>
    </row>
    <row r="96" spans="1:272" ht="24">
      <c r="A96" s="64" t="s">
        <v>33</v>
      </c>
      <c r="B96" s="64" t="s">
        <v>16</v>
      </c>
      <c r="C96" s="65" t="s">
        <v>24</v>
      </c>
      <c r="D96" s="126">
        <v>80</v>
      </c>
      <c r="E96" s="119" t="s">
        <v>336</v>
      </c>
      <c r="F96" s="119" t="s">
        <v>108</v>
      </c>
      <c r="G96" s="119" t="s">
        <v>336</v>
      </c>
      <c r="H96" s="305" t="s">
        <v>188</v>
      </c>
      <c r="I96" s="377"/>
      <c r="J96" s="65"/>
      <c r="K96" s="65"/>
      <c r="L96" s="65"/>
      <c r="M96" s="80" t="s">
        <v>115</v>
      </c>
      <c r="N96" s="79">
        <f>SUM(N97:N98)</f>
        <v>0</v>
      </c>
      <c r="O96" s="79">
        <f>SUM(O97:O98)</f>
        <v>0</v>
      </c>
      <c r="P96" s="65"/>
      <c r="Q96" s="65"/>
      <c r="R96" s="65"/>
      <c r="S96" s="65"/>
      <c r="T96" s="80" t="s">
        <v>115</v>
      </c>
      <c r="U96" s="79">
        <f>SUM(U97:U98)</f>
        <v>0</v>
      </c>
      <c r="V96" s="79">
        <f>SUM(V97:V98)</f>
        <v>0</v>
      </c>
      <c r="W96" s="65"/>
      <c r="X96" s="65"/>
      <c r="Y96" s="65"/>
      <c r="Z96" s="65"/>
      <c r="AA96" s="80" t="s">
        <v>115</v>
      </c>
      <c r="AB96" s="79">
        <f>SUM(AB97:AB98)</f>
        <v>0</v>
      </c>
      <c r="AC96" s="79">
        <f>SUM(AC97:AC98)</f>
        <v>0</v>
      </c>
      <c r="AD96" s="65"/>
      <c r="AE96" s="65"/>
      <c r="AF96" s="65"/>
      <c r="AG96" s="65"/>
      <c r="AH96" s="80" t="s">
        <v>115</v>
      </c>
      <c r="AI96" s="79">
        <f>SUM(AI97:AI98)</f>
        <v>0</v>
      </c>
      <c r="AJ96" s="79">
        <f>SUM(AJ97:AJ98)</f>
        <v>0</v>
      </c>
      <c r="AK96" s="65"/>
      <c r="AL96" s="65"/>
      <c r="AM96" s="65"/>
      <c r="AN96" s="65"/>
      <c r="AO96" s="80" t="s">
        <v>115</v>
      </c>
      <c r="AP96" s="79">
        <f>SUM(AP97:AP98)</f>
        <v>0</v>
      </c>
      <c r="AQ96" s="79">
        <f>SUM(AQ97:AQ98)</f>
        <v>0</v>
      </c>
      <c r="AR96" s="65"/>
      <c r="AS96" s="65"/>
      <c r="AT96" s="65"/>
      <c r="AU96" s="65"/>
      <c r="AV96" s="80" t="s">
        <v>115</v>
      </c>
      <c r="AW96" s="79">
        <f>SUM(AW97:AW98)</f>
        <v>0</v>
      </c>
      <c r="AX96" s="79">
        <f>SUM(AX97:AX98)</f>
        <v>0</v>
      </c>
      <c r="AY96" s="66"/>
      <c r="AZ96" s="403"/>
      <c r="BA96" s="377"/>
      <c r="BB96" s="65"/>
      <c r="BC96" s="65"/>
      <c r="BD96" s="65"/>
      <c r="BE96" s="80" t="s">
        <v>115</v>
      </c>
      <c r="BF96" s="79">
        <f>SUM(BF97:BF98)</f>
        <v>0</v>
      </c>
      <c r="BG96" s="79">
        <f>SUM(BG97:BG98)</f>
        <v>0</v>
      </c>
      <c r="BH96" s="65"/>
      <c r="BI96" s="65"/>
      <c r="BJ96" s="65"/>
      <c r="BK96" s="65"/>
      <c r="BL96" s="80" t="s">
        <v>115</v>
      </c>
      <c r="BM96" s="79">
        <f>SUM(BM97:BM98)</f>
        <v>0</v>
      </c>
      <c r="BN96" s="79">
        <f>SUM(BN97:BN98)</f>
        <v>0</v>
      </c>
      <c r="BO96" s="65"/>
      <c r="BP96" s="65"/>
      <c r="BQ96" s="65"/>
      <c r="BR96" s="65"/>
      <c r="BS96" s="80" t="s">
        <v>115</v>
      </c>
      <c r="BT96" s="79">
        <f>SUM(BT97:BT98)</f>
        <v>0</v>
      </c>
      <c r="BU96" s="79">
        <f>SUM(BU97:BU98)</f>
        <v>0</v>
      </c>
      <c r="BV96" s="65"/>
      <c r="BW96" s="65"/>
      <c r="BX96" s="65"/>
      <c r="BY96" s="65"/>
      <c r="BZ96" s="80" t="s">
        <v>115</v>
      </c>
      <c r="CA96" s="79">
        <f>SUM(CA97:CA98)</f>
        <v>0</v>
      </c>
      <c r="CB96" s="79">
        <f>SUM(CB97:CB98)</f>
        <v>0</v>
      </c>
      <c r="CC96" s="65"/>
      <c r="CD96" s="65"/>
      <c r="CE96" s="65"/>
      <c r="CF96" s="65"/>
      <c r="CG96" s="80" t="s">
        <v>115</v>
      </c>
      <c r="CH96" s="79">
        <f>SUM(CH97:CH98)</f>
        <v>0</v>
      </c>
      <c r="CI96" s="79">
        <f>SUM(CI97:CI98)</f>
        <v>0</v>
      </c>
      <c r="CJ96" s="65"/>
      <c r="CK96" s="65"/>
      <c r="CL96" s="65"/>
      <c r="CM96" s="65"/>
      <c r="CN96" s="80" t="s">
        <v>115</v>
      </c>
      <c r="CO96" s="79">
        <f>SUM(CO97:CO98)</f>
        <v>0</v>
      </c>
      <c r="CP96" s="79">
        <f>SUM(CP97:CP98)</f>
        <v>0</v>
      </c>
      <c r="CQ96" s="66"/>
      <c r="CR96" s="403"/>
      <c r="CS96" s="377"/>
      <c r="CT96" s="65"/>
      <c r="CU96" s="65"/>
      <c r="CV96" s="65"/>
      <c r="CW96" s="80" t="s">
        <v>115</v>
      </c>
      <c r="CX96" s="79">
        <f>SUM(CX97:CX98)</f>
        <v>0</v>
      </c>
      <c r="CY96" s="79">
        <f>SUM(CY97:CY98)</f>
        <v>0</v>
      </c>
      <c r="CZ96" s="65"/>
      <c r="DA96" s="65"/>
      <c r="DB96" s="65"/>
      <c r="DC96" s="65"/>
      <c r="DD96" s="80" t="s">
        <v>115</v>
      </c>
      <c r="DE96" s="79">
        <f>SUM(DE97:DE98)</f>
        <v>0</v>
      </c>
      <c r="DF96" s="79">
        <f>SUM(DF97:DF98)</f>
        <v>0</v>
      </c>
      <c r="DG96" s="65"/>
      <c r="DH96" s="65"/>
      <c r="DI96" s="65"/>
      <c r="DJ96" s="65"/>
      <c r="DK96" s="80" t="s">
        <v>115</v>
      </c>
      <c r="DL96" s="79">
        <f>SUM(DL97:DL98)</f>
        <v>0</v>
      </c>
      <c r="DM96" s="79">
        <f>SUM(DM97:DM98)</f>
        <v>0</v>
      </c>
      <c r="DN96" s="65"/>
      <c r="DO96" s="65"/>
      <c r="DP96" s="65"/>
      <c r="DQ96" s="65"/>
      <c r="DR96" s="80" t="s">
        <v>115</v>
      </c>
      <c r="DS96" s="79">
        <f>SUM(DS97:DS98)</f>
        <v>0</v>
      </c>
      <c r="DT96" s="79">
        <f>SUM(DT97:DT98)</f>
        <v>0</v>
      </c>
      <c r="DU96" s="65"/>
      <c r="DV96" s="65"/>
      <c r="DW96" s="65"/>
      <c r="DX96" s="65"/>
      <c r="DY96" s="80" t="s">
        <v>115</v>
      </c>
      <c r="DZ96" s="79">
        <f>SUM(DZ97:DZ98)</f>
        <v>0</v>
      </c>
      <c r="EA96" s="79">
        <f>SUM(EA97:EA98)</f>
        <v>0</v>
      </c>
      <c r="EB96" s="65"/>
      <c r="EC96" s="65"/>
      <c r="ED96" s="65"/>
      <c r="EE96" s="65"/>
      <c r="EF96" s="80" t="s">
        <v>115</v>
      </c>
      <c r="EG96" s="79">
        <f>SUM(EG97:EG98)</f>
        <v>0</v>
      </c>
      <c r="EH96" s="79">
        <f>SUM(EH97:EH98)</f>
        <v>0</v>
      </c>
      <c r="EI96" s="65"/>
      <c r="EJ96" s="308"/>
      <c r="EK96" s="377"/>
      <c r="EL96" s="65"/>
      <c r="EM96" s="65"/>
      <c r="EN96" s="65"/>
      <c r="EO96" s="80" t="s">
        <v>115</v>
      </c>
      <c r="EP96" s="79">
        <f>SUM(EP97:EP98)</f>
        <v>0</v>
      </c>
      <c r="EQ96" s="79">
        <f>SUM(EQ97:EQ98)</f>
        <v>0</v>
      </c>
      <c r="ER96" s="65"/>
      <c r="ES96" s="65"/>
      <c r="ET96" s="65"/>
      <c r="EU96" s="65"/>
      <c r="EV96" s="80" t="s">
        <v>115</v>
      </c>
      <c r="EW96" s="79">
        <f>SUM(EW97:EW98)</f>
        <v>0</v>
      </c>
      <c r="EX96" s="79">
        <f>SUM(EX97:EX98)</f>
        <v>0</v>
      </c>
      <c r="EY96" s="65"/>
      <c r="EZ96" s="65"/>
      <c r="FA96" s="65"/>
      <c r="FB96" s="65"/>
      <c r="FC96" s="80" t="s">
        <v>115</v>
      </c>
      <c r="FD96" s="79">
        <f>SUM(FD97:FD98)</f>
        <v>0</v>
      </c>
      <c r="FE96" s="79">
        <f>SUM(FE97:FE98)</f>
        <v>0</v>
      </c>
      <c r="FF96" s="65"/>
      <c r="FG96" s="65"/>
      <c r="FH96" s="65"/>
      <c r="FI96" s="65"/>
      <c r="FJ96" s="80" t="s">
        <v>115</v>
      </c>
      <c r="FK96" s="79">
        <f>SUM(FK97:FK98)</f>
        <v>0</v>
      </c>
      <c r="FL96" s="79">
        <f>SUM(FL97:FL98)</f>
        <v>0</v>
      </c>
      <c r="FM96" s="65"/>
      <c r="FN96" s="65"/>
      <c r="FO96" s="65"/>
      <c r="FP96" s="65"/>
      <c r="FQ96" s="80" t="s">
        <v>115</v>
      </c>
      <c r="FR96" s="79">
        <f>SUM(FR97:FR98)</f>
        <v>0</v>
      </c>
      <c r="FS96" s="79">
        <f>SUM(FS97:FS98)</f>
        <v>0</v>
      </c>
      <c r="FT96" s="65"/>
      <c r="FU96" s="65"/>
      <c r="FV96" s="65"/>
      <c r="FW96" s="65"/>
      <c r="FX96" s="80" t="s">
        <v>115</v>
      </c>
      <c r="FY96" s="79">
        <f>SUM(FY97:FY98)</f>
        <v>0</v>
      </c>
      <c r="FZ96" s="79">
        <f>SUM(FZ97:FZ98)</f>
        <v>0</v>
      </c>
      <c r="GA96" s="65"/>
      <c r="GB96" s="308"/>
      <c r="GC96" s="377"/>
      <c r="GD96" s="65"/>
      <c r="GE96" s="65"/>
      <c r="GF96" s="65"/>
      <c r="GG96" s="80" t="s">
        <v>115</v>
      </c>
      <c r="GH96" s="79">
        <f>SUM(GH97:GH98)</f>
        <v>0</v>
      </c>
      <c r="GI96" s="79">
        <f>SUM(GI97:GI98)</f>
        <v>0</v>
      </c>
      <c r="GJ96" s="65"/>
      <c r="GK96" s="65"/>
      <c r="GL96" s="65"/>
      <c r="GM96" s="65"/>
      <c r="GN96" s="80" t="s">
        <v>115</v>
      </c>
      <c r="GO96" s="79">
        <f>SUM(GO97:GO98)</f>
        <v>0</v>
      </c>
      <c r="GP96" s="79">
        <f>SUM(GP97:GP98)</f>
        <v>0</v>
      </c>
      <c r="GQ96" s="65"/>
      <c r="GR96" s="65"/>
      <c r="GS96" s="65"/>
      <c r="GT96" s="65"/>
      <c r="GU96" s="80" t="s">
        <v>115</v>
      </c>
      <c r="GV96" s="79">
        <f>SUM(GV97:GV98)</f>
        <v>0</v>
      </c>
      <c r="GW96" s="79">
        <f>SUM(GW97:GW98)</f>
        <v>0</v>
      </c>
      <c r="GX96" s="65"/>
      <c r="GY96" s="65"/>
      <c r="GZ96" s="65"/>
      <c r="HA96" s="65"/>
      <c r="HB96" s="80" t="s">
        <v>115</v>
      </c>
      <c r="HC96" s="79">
        <f>SUM(HC97:HC98)</f>
        <v>0</v>
      </c>
      <c r="HD96" s="79">
        <f>SUM(HD97:HD98)</f>
        <v>0</v>
      </c>
      <c r="HE96" s="65"/>
      <c r="HF96" s="65"/>
      <c r="HG96" s="65"/>
      <c r="HH96" s="65"/>
      <c r="HI96" s="80" t="s">
        <v>115</v>
      </c>
      <c r="HJ96" s="79">
        <f>SUM(HJ97:HJ98)</f>
        <v>0</v>
      </c>
      <c r="HK96" s="79">
        <f>SUM(HK97:HK98)</f>
        <v>0</v>
      </c>
      <c r="HL96" s="65"/>
      <c r="HM96" s="65"/>
      <c r="HN96" s="65"/>
      <c r="HO96" s="65"/>
      <c r="HP96" s="80" t="s">
        <v>115</v>
      </c>
      <c r="HQ96" s="79">
        <f>SUM(HQ97:HQ98)</f>
        <v>0</v>
      </c>
      <c r="HR96" s="79">
        <f>SUM(HR97:HR98)</f>
        <v>0</v>
      </c>
      <c r="HS96" s="65"/>
      <c r="HT96" s="308"/>
      <c r="HU96" s="377"/>
      <c r="HV96" s="65"/>
      <c r="HW96" s="65"/>
      <c r="HX96" s="65"/>
      <c r="HY96" s="80" t="s">
        <v>115</v>
      </c>
      <c r="HZ96" s="79">
        <f>SUM(HZ97:HZ98)</f>
        <v>0</v>
      </c>
      <c r="IA96" s="79">
        <f>SUM(IA97:IA98)</f>
        <v>0</v>
      </c>
      <c r="IB96" s="65"/>
      <c r="IC96" s="65"/>
      <c r="ID96" s="65"/>
      <c r="IE96" s="65"/>
      <c r="IF96" s="80" t="s">
        <v>115</v>
      </c>
      <c r="IG96" s="79">
        <f>SUM(IG97:IG98)</f>
        <v>0</v>
      </c>
      <c r="IH96" s="79">
        <f>SUM(IH97:IH98)</f>
        <v>0</v>
      </c>
      <c r="II96" s="65"/>
      <c r="IJ96" s="65"/>
      <c r="IK96" s="65"/>
      <c r="IL96" s="65"/>
      <c r="IM96" s="80" t="s">
        <v>115</v>
      </c>
      <c r="IN96" s="79">
        <f>SUM(IN97:IN98)</f>
        <v>0</v>
      </c>
      <c r="IO96" s="79">
        <f>SUM(IO97:IO98)</f>
        <v>0</v>
      </c>
      <c r="IP96" s="65"/>
      <c r="IQ96" s="65"/>
      <c r="IR96" s="65"/>
      <c r="IS96" s="65"/>
      <c r="IT96" s="80" t="s">
        <v>115</v>
      </c>
      <c r="IU96" s="79">
        <f>SUM(IU97:IU98)</f>
        <v>0</v>
      </c>
      <c r="IV96" s="79">
        <f>SUM(IV97:IV98)</f>
        <v>0</v>
      </c>
      <c r="IW96" s="65"/>
      <c r="IX96" s="65"/>
      <c r="IY96" s="65"/>
      <c r="IZ96" s="65"/>
      <c r="JA96" s="80" t="s">
        <v>115</v>
      </c>
      <c r="JB96" s="79">
        <f>SUM(JB97:JB98)</f>
        <v>0</v>
      </c>
      <c r="JC96" s="79">
        <f>SUM(JC97:JC98)</f>
        <v>0</v>
      </c>
      <c r="JD96" s="65"/>
      <c r="JE96" s="65"/>
      <c r="JF96" s="65"/>
      <c r="JG96" s="65"/>
      <c r="JH96" s="80" t="s">
        <v>115</v>
      </c>
      <c r="JI96" s="79">
        <f>SUM(JI97:JI98)</f>
        <v>0</v>
      </c>
      <c r="JJ96" s="79">
        <f>SUM(JJ97:JJ98)</f>
        <v>0</v>
      </c>
      <c r="JK96" s="146"/>
      <c r="JL96" s="423"/>
    </row>
    <row r="97" spans="1:272" ht="15">
      <c r="A97" s="8" t="s">
        <v>33</v>
      </c>
      <c r="B97" s="8" t="s">
        <v>16</v>
      </c>
      <c r="C97" s="8"/>
      <c r="D97" s="200">
        <v>80</v>
      </c>
      <c r="E97" s="118" t="s">
        <v>185</v>
      </c>
      <c r="F97" s="118" t="s">
        <v>108</v>
      </c>
      <c r="G97" s="118" t="s">
        <v>335</v>
      </c>
      <c r="H97" s="307" t="s">
        <v>188</v>
      </c>
      <c r="I97" s="363"/>
      <c r="J97" s="57"/>
      <c r="K97" s="57"/>
      <c r="L97" s="57"/>
      <c r="M97" s="112"/>
      <c r="N97" s="113"/>
      <c r="O97" s="57"/>
      <c r="P97" s="57"/>
      <c r="Q97" s="57"/>
      <c r="R97" s="57"/>
      <c r="S97" s="57"/>
      <c r="T97" s="112"/>
      <c r="U97" s="113"/>
      <c r="V97" s="57"/>
      <c r="W97" s="57"/>
      <c r="X97" s="57"/>
      <c r="Y97" s="57"/>
      <c r="Z97" s="57"/>
      <c r="AA97" s="112"/>
      <c r="AB97" s="113"/>
      <c r="AC97" s="57"/>
      <c r="AD97" s="57"/>
      <c r="AE97" s="57"/>
      <c r="AF97" s="57"/>
      <c r="AG97" s="57"/>
      <c r="AH97" s="112"/>
      <c r="AI97" s="113"/>
      <c r="AJ97" s="113"/>
      <c r="AK97" s="57"/>
      <c r="AL97" s="57"/>
      <c r="AM97" s="57"/>
      <c r="AN97" s="57"/>
      <c r="AO97" s="112"/>
      <c r="AP97" s="113"/>
      <c r="AQ97" s="56"/>
      <c r="AR97" s="57"/>
      <c r="AS97" s="57"/>
      <c r="AT97" s="57"/>
      <c r="AU97" s="57"/>
      <c r="AV97" s="112"/>
      <c r="AW97" s="113"/>
      <c r="AX97" s="113"/>
      <c r="AY97" s="56"/>
      <c r="AZ97" s="361"/>
      <c r="BA97" s="363"/>
      <c r="BB97" s="57"/>
      <c r="BC97" s="57"/>
      <c r="BD97" s="57"/>
      <c r="BE97" s="112"/>
      <c r="BF97" s="113"/>
      <c r="BG97" s="113"/>
      <c r="BH97" s="57"/>
      <c r="BI97" s="57"/>
      <c r="BJ97" s="57"/>
      <c r="BK97" s="57"/>
      <c r="BL97" s="112"/>
      <c r="BM97" s="113"/>
      <c r="BN97" s="57"/>
      <c r="BO97" s="57"/>
      <c r="BP97" s="57"/>
      <c r="BQ97" s="57"/>
      <c r="BR97" s="57"/>
      <c r="BS97" s="112"/>
      <c r="BT97" s="113"/>
      <c r="BU97" s="57"/>
      <c r="BV97" s="57"/>
      <c r="BW97" s="57"/>
      <c r="BX97" s="57"/>
      <c r="BY97" s="57"/>
      <c r="BZ97" s="112"/>
      <c r="CA97" s="113"/>
      <c r="CB97" s="113"/>
      <c r="CC97" s="57"/>
      <c r="CD97" s="57"/>
      <c r="CE97" s="57"/>
      <c r="CF97" s="57"/>
      <c r="CG97" s="112"/>
      <c r="CH97" s="113"/>
      <c r="CI97" s="113"/>
      <c r="CJ97" s="57"/>
      <c r="CK97" s="57"/>
      <c r="CL97" s="57"/>
      <c r="CM97" s="57"/>
      <c r="CN97" s="112"/>
      <c r="CO97" s="113"/>
      <c r="CP97" s="113"/>
      <c r="CQ97" s="56"/>
      <c r="CR97" s="361"/>
      <c r="CS97" s="363"/>
      <c r="CT97" s="57"/>
      <c r="CU97" s="57"/>
      <c r="CV97" s="57"/>
      <c r="CW97" s="112"/>
      <c r="CX97" s="113"/>
      <c r="CY97" s="56"/>
      <c r="CZ97" s="57"/>
      <c r="DA97" s="57"/>
      <c r="DB97" s="57"/>
      <c r="DC97" s="57"/>
      <c r="DD97" s="112"/>
      <c r="DE97" s="113"/>
      <c r="DF97" s="56"/>
      <c r="DG97" s="57"/>
      <c r="DH97" s="57"/>
      <c r="DI97" s="57"/>
      <c r="DJ97" s="57"/>
      <c r="DK97" s="112"/>
      <c r="DL97" s="113"/>
      <c r="DM97" s="113"/>
      <c r="DN97" s="57"/>
      <c r="DO97" s="57"/>
      <c r="DP97" s="57"/>
      <c r="DQ97" s="57"/>
      <c r="DR97" s="112"/>
      <c r="DS97" s="113"/>
      <c r="DT97" s="113"/>
      <c r="DU97" s="57"/>
      <c r="DV97" s="57"/>
      <c r="DW97" s="57"/>
      <c r="DX97" s="57"/>
      <c r="DY97" s="112"/>
      <c r="DZ97" s="113"/>
      <c r="EA97" s="113"/>
      <c r="EB97" s="57"/>
      <c r="EC97" s="57"/>
      <c r="ED97" s="57"/>
      <c r="EE97" s="57"/>
      <c r="EF97" s="112"/>
      <c r="EG97" s="113"/>
      <c r="EH97" s="113"/>
      <c r="EI97" s="57"/>
      <c r="EJ97" s="380"/>
      <c r="EK97" s="363"/>
      <c r="EL97" s="57"/>
      <c r="EM97" s="57"/>
      <c r="EN97" s="57"/>
      <c r="EO97" s="112"/>
      <c r="EP97" s="113"/>
      <c r="EQ97" s="57"/>
      <c r="ER97" s="57"/>
      <c r="ES97" s="57"/>
      <c r="ET97" s="57"/>
      <c r="EU97" s="57"/>
      <c r="EV97" s="112"/>
      <c r="EW97" s="113"/>
      <c r="EX97" s="113"/>
      <c r="EY97" s="57"/>
      <c r="EZ97" s="57"/>
      <c r="FA97" s="57"/>
      <c r="FB97" s="57"/>
      <c r="FC97" s="112"/>
      <c r="FD97" s="113"/>
      <c r="FE97" s="113"/>
      <c r="FF97" s="57"/>
      <c r="FG97" s="57"/>
      <c r="FH97" s="57"/>
      <c r="FI97" s="57"/>
      <c r="FJ97" s="112"/>
      <c r="FK97" s="113"/>
      <c r="FL97" s="57"/>
      <c r="FM97" s="57"/>
      <c r="FN97" s="57"/>
      <c r="FO97" s="57"/>
      <c r="FP97" s="57"/>
      <c r="FQ97" s="112"/>
      <c r="FR97" s="113"/>
      <c r="FS97" s="113"/>
      <c r="FT97" s="57"/>
      <c r="FU97" s="57"/>
      <c r="FV97" s="57"/>
      <c r="FW97" s="57"/>
      <c r="FX97" s="112"/>
      <c r="FY97" s="113"/>
      <c r="FZ97" s="113"/>
      <c r="GA97" s="57"/>
      <c r="GB97" s="380"/>
      <c r="GC97" s="363"/>
      <c r="GD97" s="57"/>
      <c r="GE97" s="57"/>
      <c r="GF97" s="57"/>
      <c r="GG97" s="112"/>
      <c r="GH97" s="113"/>
      <c r="GI97" s="113"/>
      <c r="GJ97" s="57"/>
      <c r="GK97" s="57"/>
      <c r="GL97" s="57"/>
      <c r="GM97" s="57"/>
      <c r="GN97" s="112"/>
      <c r="GO97" s="113"/>
      <c r="GP97" s="113"/>
      <c r="GQ97" s="57"/>
      <c r="GR97" s="57"/>
      <c r="GS97" s="57"/>
      <c r="GT97" s="57"/>
      <c r="GU97" s="112"/>
      <c r="GV97" s="113"/>
      <c r="GW97" s="57"/>
      <c r="GX97" s="57"/>
      <c r="GY97" s="57"/>
      <c r="GZ97" s="57"/>
      <c r="HA97" s="57"/>
      <c r="HB97" s="112"/>
      <c r="HC97" s="113"/>
      <c r="HD97" s="57"/>
      <c r="HE97" s="57"/>
      <c r="HF97" s="57"/>
      <c r="HG97" s="57"/>
      <c r="HH97" s="57"/>
      <c r="HI97" s="112"/>
      <c r="HJ97" s="113"/>
      <c r="HK97" s="113"/>
      <c r="HL97" s="57"/>
      <c r="HM97" s="57"/>
      <c r="HN97" s="57"/>
      <c r="HO97" s="57"/>
      <c r="HP97" s="112"/>
      <c r="HQ97" s="113"/>
      <c r="HR97" s="57"/>
      <c r="HS97" s="57"/>
      <c r="HT97" s="380"/>
      <c r="HU97" s="363"/>
      <c r="HV97" s="57"/>
      <c r="HW97" s="57"/>
      <c r="HX97" s="57"/>
      <c r="HY97" s="112"/>
      <c r="HZ97" s="113"/>
      <c r="IA97" s="57"/>
      <c r="IB97" s="57"/>
      <c r="IC97" s="57"/>
      <c r="ID97" s="57"/>
      <c r="IE97" s="57"/>
      <c r="IF97" s="112"/>
      <c r="IG97" s="113"/>
      <c r="IH97" s="113"/>
      <c r="II97" s="57"/>
      <c r="IJ97" s="57"/>
      <c r="IK97" s="57"/>
      <c r="IL97" s="57"/>
      <c r="IM97" s="112"/>
      <c r="IN97" s="113"/>
      <c r="IO97" s="113"/>
      <c r="IP97" s="57"/>
      <c r="IQ97" s="57"/>
      <c r="IR97" s="57"/>
      <c r="IS97" s="57"/>
      <c r="IT97" s="112"/>
      <c r="IU97" s="113"/>
      <c r="IV97" s="57"/>
      <c r="IW97" s="57"/>
      <c r="IX97" s="57"/>
      <c r="IY97" s="57"/>
      <c r="IZ97" s="57"/>
      <c r="JA97" s="112"/>
      <c r="JB97" s="113"/>
      <c r="JC97" s="113"/>
      <c r="JD97" s="57"/>
      <c r="JE97" s="57"/>
      <c r="JF97" s="57"/>
      <c r="JG97" s="57"/>
      <c r="JH97" s="112"/>
      <c r="JI97" s="113"/>
      <c r="JJ97" s="113"/>
      <c r="JK97" s="147"/>
      <c r="JL97" s="424"/>
    </row>
    <row r="98" spans="1:272" ht="15">
      <c r="A98" s="8" t="s">
        <v>33</v>
      </c>
      <c r="B98" s="8" t="s">
        <v>16</v>
      </c>
      <c r="C98" s="8"/>
      <c r="D98" s="200">
        <v>80</v>
      </c>
      <c r="E98" s="118" t="s">
        <v>185</v>
      </c>
      <c r="F98" s="118" t="s">
        <v>108</v>
      </c>
      <c r="G98" s="118" t="s">
        <v>335</v>
      </c>
      <c r="H98" s="307" t="s">
        <v>188</v>
      </c>
      <c r="I98" s="363"/>
      <c r="J98" s="57"/>
      <c r="K98" s="57"/>
      <c r="L98" s="57"/>
      <c r="M98" s="112"/>
      <c r="N98" s="113"/>
      <c r="O98" s="57"/>
      <c r="P98" s="57"/>
      <c r="Q98" s="57"/>
      <c r="R98" s="57"/>
      <c r="S98" s="57"/>
      <c r="T98" s="112"/>
      <c r="U98" s="113"/>
      <c r="V98" s="57"/>
      <c r="W98" s="57"/>
      <c r="X98" s="57"/>
      <c r="Y98" s="57"/>
      <c r="Z98" s="57"/>
      <c r="AA98" s="112"/>
      <c r="AB98" s="113"/>
      <c r="AC98" s="57"/>
      <c r="AD98" s="57"/>
      <c r="AE98" s="57"/>
      <c r="AF98" s="57"/>
      <c r="AG98" s="57"/>
      <c r="AH98" s="112"/>
      <c r="AI98" s="113"/>
      <c r="AJ98" s="113"/>
      <c r="AK98" s="57"/>
      <c r="AL98" s="57"/>
      <c r="AM98" s="57"/>
      <c r="AN98" s="57"/>
      <c r="AO98" s="112"/>
      <c r="AP98" s="113"/>
      <c r="AQ98" s="56"/>
      <c r="AR98" s="57"/>
      <c r="AS98" s="57"/>
      <c r="AT98" s="57"/>
      <c r="AU98" s="57"/>
      <c r="AV98" s="112"/>
      <c r="AW98" s="113"/>
      <c r="AX98" s="113"/>
      <c r="AY98" s="56"/>
      <c r="AZ98" s="361"/>
      <c r="BA98" s="363"/>
      <c r="BB98" s="57"/>
      <c r="BC98" s="57"/>
      <c r="BD98" s="57"/>
      <c r="BE98" s="112"/>
      <c r="BF98" s="113"/>
      <c r="BG98" s="113"/>
      <c r="BH98" s="57"/>
      <c r="BI98" s="57"/>
      <c r="BJ98" s="57"/>
      <c r="BK98" s="57"/>
      <c r="BL98" s="112"/>
      <c r="BM98" s="113"/>
      <c r="BN98" s="57"/>
      <c r="BO98" s="57"/>
      <c r="BP98" s="57"/>
      <c r="BQ98" s="57"/>
      <c r="BR98" s="57"/>
      <c r="BS98" s="112"/>
      <c r="BT98" s="113"/>
      <c r="BU98" s="57"/>
      <c r="BV98" s="57"/>
      <c r="BW98" s="57"/>
      <c r="BX98" s="57"/>
      <c r="BY98" s="57"/>
      <c r="BZ98" s="112"/>
      <c r="CA98" s="113"/>
      <c r="CB98" s="113"/>
      <c r="CC98" s="57"/>
      <c r="CD98" s="57"/>
      <c r="CE98" s="57"/>
      <c r="CF98" s="57"/>
      <c r="CG98" s="112"/>
      <c r="CH98" s="113"/>
      <c r="CI98" s="113"/>
      <c r="CJ98" s="57"/>
      <c r="CK98" s="57"/>
      <c r="CL98" s="57"/>
      <c r="CM98" s="57"/>
      <c r="CN98" s="112"/>
      <c r="CO98" s="113"/>
      <c r="CP98" s="113"/>
      <c r="CQ98" s="56"/>
      <c r="CR98" s="361"/>
      <c r="CS98" s="363"/>
      <c r="CT98" s="57"/>
      <c r="CU98" s="57"/>
      <c r="CV98" s="57"/>
      <c r="CW98" s="112"/>
      <c r="CX98" s="113"/>
      <c r="CY98" s="56"/>
      <c r="CZ98" s="57"/>
      <c r="DA98" s="57"/>
      <c r="DB98" s="57"/>
      <c r="DC98" s="57"/>
      <c r="DD98" s="112"/>
      <c r="DE98" s="113"/>
      <c r="DF98" s="56"/>
      <c r="DG98" s="57"/>
      <c r="DH98" s="57"/>
      <c r="DI98" s="57"/>
      <c r="DJ98" s="57"/>
      <c r="DK98" s="112"/>
      <c r="DL98" s="113"/>
      <c r="DM98" s="113"/>
      <c r="DN98" s="57"/>
      <c r="DO98" s="57"/>
      <c r="DP98" s="57"/>
      <c r="DQ98" s="57"/>
      <c r="DR98" s="112"/>
      <c r="DS98" s="113"/>
      <c r="DT98" s="113"/>
      <c r="DU98" s="57"/>
      <c r="DV98" s="57"/>
      <c r="DW98" s="57"/>
      <c r="DX98" s="57"/>
      <c r="DY98" s="112"/>
      <c r="DZ98" s="113"/>
      <c r="EA98" s="113"/>
      <c r="EB98" s="57"/>
      <c r="EC98" s="57"/>
      <c r="ED98" s="57"/>
      <c r="EE98" s="57"/>
      <c r="EF98" s="112"/>
      <c r="EG98" s="113"/>
      <c r="EH98" s="113"/>
      <c r="EI98" s="57"/>
      <c r="EJ98" s="380"/>
      <c r="EK98" s="363"/>
      <c r="EL98" s="57"/>
      <c r="EM98" s="57"/>
      <c r="EN98" s="57"/>
      <c r="EO98" s="112"/>
      <c r="EP98" s="113"/>
      <c r="EQ98" s="57"/>
      <c r="ER98" s="57"/>
      <c r="ES98" s="57"/>
      <c r="ET98" s="57"/>
      <c r="EU98" s="57"/>
      <c r="EV98" s="112"/>
      <c r="EW98" s="113"/>
      <c r="EX98" s="113"/>
      <c r="EY98" s="57"/>
      <c r="EZ98" s="57"/>
      <c r="FA98" s="57"/>
      <c r="FB98" s="57"/>
      <c r="FC98" s="112"/>
      <c r="FD98" s="113"/>
      <c r="FE98" s="113"/>
      <c r="FF98" s="57"/>
      <c r="FG98" s="57"/>
      <c r="FH98" s="57"/>
      <c r="FI98" s="57"/>
      <c r="FJ98" s="112"/>
      <c r="FK98" s="113"/>
      <c r="FL98" s="57"/>
      <c r="FM98" s="57"/>
      <c r="FN98" s="57"/>
      <c r="FO98" s="57"/>
      <c r="FP98" s="57"/>
      <c r="FQ98" s="112"/>
      <c r="FR98" s="113"/>
      <c r="FS98" s="113"/>
      <c r="FT98" s="57"/>
      <c r="FU98" s="57"/>
      <c r="FV98" s="57"/>
      <c r="FW98" s="57"/>
      <c r="FX98" s="112"/>
      <c r="FY98" s="113"/>
      <c r="FZ98" s="113"/>
      <c r="GA98" s="57"/>
      <c r="GB98" s="380"/>
      <c r="GC98" s="363"/>
      <c r="GD98" s="57"/>
      <c r="GE98" s="57"/>
      <c r="GF98" s="57"/>
      <c r="GG98" s="112"/>
      <c r="GH98" s="113"/>
      <c r="GI98" s="113"/>
      <c r="GJ98" s="57"/>
      <c r="GK98" s="57"/>
      <c r="GL98" s="57"/>
      <c r="GM98" s="57"/>
      <c r="GN98" s="112"/>
      <c r="GO98" s="113"/>
      <c r="GP98" s="113"/>
      <c r="GQ98" s="57"/>
      <c r="GR98" s="57"/>
      <c r="GS98" s="57"/>
      <c r="GT98" s="57"/>
      <c r="GU98" s="112"/>
      <c r="GV98" s="113"/>
      <c r="GW98" s="57"/>
      <c r="GX98" s="57"/>
      <c r="GY98" s="57"/>
      <c r="GZ98" s="57"/>
      <c r="HA98" s="57"/>
      <c r="HB98" s="112"/>
      <c r="HC98" s="113"/>
      <c r="HD98" s="57"/>
      <c r="HE98" s="57"/>
      <c r="HF98" s="57"/>
      <c r="HG98" s="57"/>
      <c r="HH98" s="57"/>
      <c r="HI98" s="112"/>
      <c r="HJ98" s="113"/>
      <c r="HK98" s="113"/>
      <c r="HL98" s="57"/>
      <c r="HM98" s="57"/>
      <c r="HN98" s="57"/>
      <c r="HO98" s="57"/>
      <c r="HP98" s="112"/>
      <c r="HQ98" s="113"/>
      <c r="HR98" s="57"/>
      <c r="HS98" s="57"/>
      <c r="HT98" s="380"/>
      <c r="HU98" s="363"/>
      <c r="HV98" s="57"/>
      <c r="HW98" s="57"/>
      <c r="HX98" s="57"/>
      <c r="HY98" s="112"/>
      <c r="HZ98" s="113"/>
      <c r="IA98" s="57"/>
      <c r="IB98" s="57"/>
      <c r="IC98" s="57"/>
      <c r="ID98" s="57"/>
      <c r="IE98" s="57"/>
      <c r="IF98" s="112"/>
      <c r="IG98" s="113"/>
      <c r="IH98" s="113"/>
      <c r="II98" s="57"/>
      <c r="IJ98" s="57"/>
      <c r="IK98" s="57"/>
      <c r="IL98" s="57"/>
      <c r="IM98" s="112"/>
      <c r="IN98" s="113"/>
      <c r="IO98" s="113"/>
      <c r="IP98" s="57"/>
      <c r="IQ98" s="57"/>
      <c r="IR98" s="57"/>
      <c r="IS98" s="57"/>
      <c r="IT98" s="112"/>
      <c r="IU98" s="113"/>
      <c r="IV98" s="57"/>
      <c r="IW98" s="57"/>
      <c r="IX98" s="57"/>
      <c r="IY98" s="57"/>
      <c r="IZ98" s="57"/>
      <c r="JA98" s="112"/>
      <c r="JB98" s="113"/>
      <c r="JC98" s="113"/>
      <c r="JD98" s="57"/>
      <c r="JE98" s="57"/>
      <c r="JF98" s="57"/>
      <c r="JG98" s="57"/>
      <c r="JH98" s="112"/>
      <c r="JI98" s="113"/>
      <c r="JJ98" s="113"/>
      <c r="JK98" s="147"/>
      <c r="JL98" s="424"/>
    </row>
    <row r="99" spans="1:272" ht="24">
      <c r="A99" s="64" t="s">
        <v>33</v>
      </c>
      <c r="B99" s="64" t="s">
        <v>18</v>
      </c>
      <c r="C99" s="65" t="s">
        <v>337</v>
      </c>
      <c r="D99" s="126">
        <v>153</v>
      </c>
      <c r="E99" s="119" t="s">
        <v>336</v>
      </c>
      <c r="F99" s="119" t="s">
        <v>108</v>
      </c>
      <c r="G99" s="119" t="s">
        <v>336</v>
      </c>
      <c r="H99" s="305" t="s">
        <v>188</v>
      </c>
      <c r="I99" s="377"/>
      <c r="J99" s="65"/>
      <c r="K99" s="65"/>
      <c r="L99" s="65"/>
      <c r="M99" s="80" t="s">
        <v>115</v>
      </c>
      <c r="N99" s="79">
        <f>SUM(N100:N115)</f>
        <v>0</v>
      </c>
      <c r="O99" s="79">
        <f>SUM(O100:O115)</f>
        <v>0</v>
      </c>
      <c r="P99" s="65"/>
      <c r="Q99" s="65"/>
      <c r="R99" s="65"/>
      <c r="S99" s="65"/>
      <c r="T99" s="80" t="s">
        <v>115</v>
      </c>
      <c r="U99" s="79">
        <f>SUM(U100:U115)</f>
        <v>0</v>
      </c>
      <c r="V99" s="79">
        <f>SUM(V100:V115)</f>
        <v>0</v>
      </c>
      <c r="W99" s="65"/>
      <c r="X99" s="65"/>
      <c r="Y99" s="65"/>
      <c r="Z99" s="65"/>
      <c r="AA99" s="80" t="s">
        <v>115</v>
      </c>
      <c r="AB99" s="79">
        <f>SUM(AB100:AB115)</f>
        <v>0</v>
      </c>
      <c r="AC99" s="79">
        <f>SUM(AC100:AC115)</f>
        <v>0</v>
      </c>
      <c r="AD99" s="65"/>
      <c r="AE99" s="65"/>
      <c r="AF99" s="65"/>
      <c r="AG99" s="65"/>
      <c r="AH99" s="80" t="s">
        <v>115</v>
      </c>
      <c r="AI99" s="79">
        <f>SUM(AI100:AI115)</f>
        <v>15.419999999999902</v>
      </c>
      <c r="AJ99" s="79">
        <f>SUM(AJ100:AJ115)</f>
        <v>46259999.999999702</v>
      </c>
      <c r="AK99" s="65"/>
      <c r="AL99" s="65"/>
      <c r="AM99" s="65"/>
      <c r="AN99" s="65"/>
      <c r="AO99" s="80" t="s">
        <v>115</v>
      </c>
      <c r="AP99" s="79">
        <f>SUM(AP100:AP115)</f>
        <v>1.3000000000000114</v>
      </c>
      <c r="AQ99" s="79">
        <f>SUM(AQ100:AQ115)</f>
        <v>3900000.0000000345</v>
      </c>
      <c r="AR99" s="65"/>
      <c r="AS99" s="65"/>
      <c r="AT99" s="65"/>
      <c r="AU99" s="65"/>
      <c r="AV99" s="80" t="s">
        <v>115</v>
      </c>
      <c r="AW99" s="79">
        <f>SUM(AW100:AW115)</f>
        <v>42.674999999999969</v>
      </c>
      <c r="AX99" s="79">
        <f>SUM(AX100:AX115)</f>
        <v>128024999.99999991</v>
      </c>
      <c r="AY99" s="66"/>
      <c r="AZ99" s="403"/>
      <c r="BA99" s="377"/>
      <c r="BB99" s="65"/>
      <c r="BC99" s="65"/>
      <c r="BD99" s="65"/>
      <c r="BE99" s="80" t="s">
        <v>115</v>
      </c>
      <c r="BF99" s="79">
        <f>SUM(BF100:BF115)</f>
        <v>0</v>
      </c>
      <c r="BG99" s="79">
        <f>SUM(BG100:BG115)</f>
        <v>0</v>
      </c>
      <c r="BH99" s="65"/>
      <c r="BI99" s="65"/>
      <c r="BJ99" s="65"/>
      <c r="BK99" s="65"/>
      <c r="BL99" s="80" t="s">
        <v>115</v>
      </c>
      <c r="BM99" s="79">
        <f>SUM(BM100:BM115)</f>
        <v>0</v>
      </c>
      <c r="BN99" s="79">
        <f>SUM(BN100:BN115)</f>
        <v>0</v>
      </c>
      <c r="BO99" s="65"/>
      <c r="BP99" s="65"/>
      <c r="BQ99" s="65"/>
      <c r="BR99" s="65"/>
      <c r="BS99" s="80" t="s">
        <v>115</v>
      </c>
      <c r="BT99" s="79">
        <f>SUM(BT100:BT115)</f>
        <v>0</v>
      </c>
      <c r="BU99" s="79">
        <f>SUM(BU100:BU115)</f>
        <v>0</v>
      </c>
      <c r="BV99" s="65"/>
      <c r="BW99" s="65"/>
      <c r="BX99" s="65"/>
      <c r="BY99" s="65"/>
      <c r="BZ99" s="80" t="s">
        <v>115</v>
      </c>
      <c r="CA99" s="79">
        <f>SUM(CA100:CA115)</f>
        <v>53.467600000000019</v>
      </c>
      <c r="CB99" s="79">
        <f>SUM(CB100:CB115)</f>
        <v>267338000.00000006</v>
      </c>
      <c r="CC99" s="65"/>
      <c r="CD99" s="65"/>
      <c r="CE99" s="65"/>
      <c r="CF99" s="65"/>
      <c r="CG99" s="80" t="s">
        <v>115</v>
      </c>
      <c r="CH99" s="79">
        <f>SUM(CH100:CH115)</f>
        <v>16.170000000000016</v>
      </c>
      <c r="CI99" s="79">
        <f>SUM(CI100:CI115)</f>
        <v>80850000.000000089</v>
      </c>
      <c r="CJ99" s="65"/>
      <c r="CK99" s="65"/>
      <c r="CL99" s="65"/>
      <c r="CM99" s="65"/>
      <c r="CN99" s="80" t="s">
        <v>115</v>
      </c>
      <c r="CO99" s="79">
        <f>SUM(CO100:CO115)</f>
        <v>348.73519999999996</v>
      </c>
      <c r="CP99" s="79">
        <f>SUM(CP100:CP115)</f>
        <v>1743675999.9999998</v>
      </c>
      <c r="CQ99" s="66"/>
      <c r="CR99" s="403"/>
      <c r="CS99" s="377"/>
      <c r="CT99" s="65"/>
      <c r="CU99" s="65"/>
      <c r="CV99" s="65"/>
      <c r="CW99" s="80" t="s">
        <v>115</v>
      </c>
      <c r="CX99" s="79">
        <f>SUM(CX100:CX115)</f>
        <v>0</v>
      </c>
      <c r="CY99" s="79">
        <f>SUM(CY100:CY115)</f>
        <v>0</v>
      </c>
      <c r="CZ99" s="65"/>
      <c r="DA99" s="65"/>
      <c r="DB99" s="65"/>
      <c r="DC99" s="65"/>
      <c r="DD99" s="80" t="s">
        <v>115</v>
      </c>
      <c r="DE99" s="79">
        <f>SUM(DE100:DE115)</f>
        <v>0</v>
      </c>
      <c r="DF99" s="79">
        <f>SUM(DF100:DF115)</f>
        <v>0</v>
      </c>
      <c r="DG99" s="65"/>
      <c r="DH99" s="65"/>
      <c r="DI99" s="65"/>
      <c r="DJ99" s="65"/>
      <c r="DK99" s="80" t="s">
        <v>115</v>
      </c>
      <c r="DL99" s="79">
        <f>SUM(DL100:DL115)</f>
        <v>0</v>
      </c>
      <c r="DM99" s="79">
        <f>SUM(DM100:DM115)</f>
        <v>0</v>
      </c>
      <c r="DN99" s="65"/>
      <c r="DO99" s="65"/>
      <c r="DP99" s="65"/>
      <c r="DQ99" s="65"/>
      <c r="DR99" s="80" t="s">
        <v>115</v>
      </c>
      <c r="DS99" s="79">
        <f>SUM(DS100:DS115)</f>
        <v>2</v>
      </c>
      <c r="DT99" s="79">
        <f>SUM(DT100:DT115)</f>
        <v>60000000</v>
      </c>
      <c r="DU99" s="65"/>
      <c r="DV99" s="65"/>
      <c r="DW99" s="65"/>
      <c r="DX99" s="65"/>
      <c r="DY99" s="80" t="s">
        <v>115</v>
      </c>
      <c r="DZ99" s="79">
        <f>SUM(DZ100:DZ115)</f>
        <v>2</v>
      </c>
      <c r="EA99" s="79">
        <f>SUM(EA100:EA115)</f>
        <v>60000000</v>
      </c>
      <c r="EB99" s="65"/>
      <c r="EC99" s="65"/>
      <c r="ED99" s="65"/>
      <c r="EE99" s="65"/>
      <c r="EF99" s="80" t="s">
        <v>115</v>
      </c>
      <c r="EG99" s="79">
        <f>SUM(EG100:EG115)</f>
        <v>14</v>
      </c>
      <c r="EH99" s="79">
        <f>SUM(EH100:EH115)</f>
        <v>340000000</v>
      </c>
      <c r="EI99" s="65"/>
      <c r="EJ99" s="308"/>
      <c r="EK99" s="377"/>
      <c r="EL99" s="65"/>
      <c r="EM99" s="65"/>
      <c r="EN99" s="65"/>
      <c r="EO99" s="80" t="s">
        <v>115</v>
      </c>
      <c r="EP99" s="79">
        <f>SUM(EP100:EP115)</f>
        <v>0</v>
      </c>
      <c r="EQ99" s="79">
        <f>SUM(EQ100:EQ115)</f>
        <v>0</v>
      </c>
      <c r="ER99" s="65"/>
      <c r="ES99" s="65"/>
      <c r="ET99" s="65"/>
      <c r="EU99" s="65"/>
      <c r="EV99" s="80" t="s">
        <v>115</v>
      </c>
      <c r="EW99" s="79">
        <f>SUM(EW100:EW115)</f>
        <v>0</v>
      </c>
      <c r="EX99" s="79">
        <f>SUM(EX100:EX115)</f>
        <v>0</v>
      </c>
      <c r="EY99" s="65"/>
      <c r="EZ99" s="65"/>
      <c r="FA99" s="65"/>
      <c r="FB99" s="65"/>
      <c r="FC99" s="80" t="s">
        <v>115</v>
      </c>
      <c r="FD99" s="79">
        <f>SUM(FD100:FD115)</f>
        <v>0</v>
      </c>
      <c r="FE99" s="79">
        <f>SUM(FE100:FE115)</f>
        <v>0</v>
      </c>
      <c r="FF99" s="65"/>
      <c r="FG99" s="65"/>
      <c r="FH99" s="65"/>
      <c r="FI99" s="65"/>
      <c r="FJ99" s="80" t="s">
        <v>115</v>
      </c>
      <c r="FK99" s="79">
        <f>SUM(FK100:FK115)</f>
        <v>0</v>
      </c>
      <c r="FL99" s="79">
        <f>SUM(FL100:FL115)</f>
        <v>0</v>
      </c>
      <c r="FM99" s="65"/>
      <c r="FN99" s="65"/>
      <c r="FO99" s="65"/>
      <c r="FP99" s="65"/>
      <c r="FQ99" s="80" t="s">
        <v>115</v>
      </c>
      <c r="FR99" s="79">
        <f>SUM(FR100:FR115)</f>
        <v>0</v>
      </c>
      <c r="FS99" s="79">
        <f>SUM(FS100:FS115)</f>
        <v>0</v>
      </c>
      <c r="FT99" s="65"/>
      <c r="FU99" s="65"/>
      <c r="FV99" s="65"/>
      <c r="FW99" s="65"/>
      <c r="FX99" s="80" t="s">
        <v>115</v>
      </c>
      <c r="FY99" s="79">
        <f>SUM(FY100:FY115)</f>
        <v>0</v>
      </c>
      <c r="FZ99" s="79">
        <f>SUM(FZ100:FZ115)</f>
        <v>0</v>
      </c>
      <c r="GA99" s="65"/>
      <c r="GB99" s="308"/>
      <c r="GC99" s="377"/>
      <c r="GD99" s="65"/>
      <c r="GE99" s="65"/>
      <c r="GF99" s="65"/>
      <c r="GG99" s="80" t="s">
        <v>115</v>
      </c>
      <c r="GH99" s="79">
        <f>SUM(GH100:GH115)</f>
        <v>0</v>
      </c>
      <c r="GI99" s="79">
        <f>SUM(GI100:GI115)</f>
        <v>0</v>
      </c>
      <c r="GJ99" s="65"/>
      <c r="GK99" s="65"/>
      <c r="GL99" s="65"/>
      <c r="GM99" s="65"/>
      <c r="GN99" s="80" t="s">
        <v>115</v>
      </c>
      <c r="GO99" s="79">
        <f>SUM(GO100:GO115)</f>
        <v>0</v>
      </c>
      <c r="GP99" s="79">
        <f>SUM(GP100:GP115)</f>
        <v>0</v>
      </c>
      <c r="GQ99" s="65"/>
      <c r="GR99" s="65"/>
      <c r="GS99" s="65"/>
      <c r="GT99" s="65"/>
      <c r="GU99" s="80" t="s">
        <v>115</v>
      </c>
      <c r="GV99" s="79">
        <f>SUM(GV100:GV115)</f>
        <v>0</v>
      </c>
      <c r="GW99" s="79">
        <f>SUM(GW100:GW115)</f>
        <v>0</v>
      </c>
      <c r="GX99" s="65"/>
      <c r="GY99" s="65"/>
      <c r="GZ99" s="65"/>
      <c r="HA99" s="65"/>
      <c r="HB99" s="80" t="s">
        <v>115</v>
      </c>
      <c r="HC99" s="79">
        <f>SUM(HC100:HC115)</f>
        <v>0</v>
      </c>
      <c r="HD99" s="79">
        <f>SUM(HD100:HD115)</f>
        <v>0</v>
      </c>
      <c r="HE99" s="65"/>
      <c r="HF99" s="65"/>
      <c r="HG99" s="65"/>
      <c r="HH99" s="65"/>
      <c r="HI99" s="80" t="s">
        <v>115</v>
      </c>
      <c r="HJ99" s="79">
        <f>SUM(HJ100:HJ115)</f>
        <v>0</v>
      </c>
      <c r="HK99" s="79">
        <f>SUM(HK100:HK115)</f>
        <v>0</v>
      </c>
      <c r="HL99" s="65"/>
      <c r="HM99" s="65"/>
      <c r="HN99" s="65"/>
      <c r="HO99" s="65"/>
      <c r="HP99" s="80" t="s">
        <v>115</v>
      </c>
      <c r="HQ99" s="79">
        <f>SUM(HQ100:HQ115)</f>
        <v>17.26400000000001</v>
      </c>
      <c r="HR99" s="79">
        <f>SUM(HR100:HR115)</f>
        <v>34528000.000000022</v>
      </c>
      <c r="HS99" s="65"/>
      <c r="HT99" s="308"/>
      <c r="HU99" s="377"/>
      <c r="HV99" s="65"/>
      <c r="HW99" s="65"/>
      <c r="HX99" s="65"/>
      <c r="HY99" s="80" t="s">
        <v>115</v>
      </c>
      <c r="HZ99" s="79">
        <f>SUM(HZ100:HZ115)</f>
        <v>0</v>
      </c>
      <c r="IA99" s="79">
        <f>SUM(IA100:IA115)</f>
        <v>0</v>
      </c>
      <c r="IB99" s="65"/>
      <c r="IC99" s="65"/>
      <c r="ID99" s="65"/>
      <c r="IE99" s="65"/>
      <c r="IF99" s="80" t="s">
        <v>115</v>
      </c>
      <c r="IG99" s="79">
        <f>SUM(IG100:IG115)</f>
        <v>0</v>
      </c>
      <c r="IH99" s="79">
        <f>SUM(IH100:IH115)</f>
        <v>0</v>
      </c>
      <c r="II99" s="65"/>
      <c r="IJ99" s="65"/>
      <c r="IK99" s="65"/>
      <c r="IL99" s="65"/>
      <c r="IM99" s="80" t="s">
        <v>115</v>
      </c>
      <c r="IN99" s="79">
        <f>SUM(IN100:IN115)</f>
        <v>0</v>
      </c>
      <c r="IO99" s="79">
        <f>SUM(IO100:IO115)</f>
        <v>0</v>
      </c>
      <c r="IP99" s="65"/>
      <c r="IQ99" s="65"/>
      <c r="IR99" s="65"/>
      <c r="IS99" s="65"/>
      <c r="IT99" s="80" t="s">
        <v>115</v>
      </c>
      <c r="IU99" s="79">
        <f>SUM(IU100:IU115)</f>
        <v>0</v>
      </c>
      <c r="IV99" s="79">
        <f>SUM(IV100:IV115)</f>
        <v>0</v>
      </c>
      <c r="IW99" s="65"/>
      <c r="IX99" s="65"/>
      <c r="IY99" s="65"/>
      <c r="IZ99" s="65"/>
      <c r="JA99" s="80" t="s">
        <v>115</v>
      </c>
      <c r="JB99" s="79">
        <f>SUM(JB100:JB115)</f>
        <v>0</v>
      </c>
      <c r="JC99" s="79">
        <f>SUM(JC100:JC115)</f>
        <v>0</v>
      </c>
      <c r="JD99" s="65"/>
      <c r="JE99" s="65"/>
      <c r="JF99" s="65"/>
      <c r="JG99" s="65"/>
      <c r="JH99" s="80" t="s">
        <v>115</v>
      </c>
      <c r="JI99" s="79">
        <f>SUM(JI100:JI115)</f>
        <v>0</v>
      </c>
      <c r="JJ99" s="79">
        <f>SUM(JJ100:JJ115)</f>
        <v>0</v>
      </c>
      <c r="JK99" s="146"/>
      <c r="JL99" s="423"/>
    </row>
    <row r="100" spans="1:272" ht="15">
      <c r="A100" s="8" t="s">
        <v>33</v>
      </c>
      <c r="B100" s="8" t="s">
        <v>18</v>
      </c>
      <c r="C100" s="8">
        <v>1</v>
      </c>
      <c r="D100" s="199">
        <v>153</v>
      </c>
      <c r="E100" s="118" t="s">
        <v>185</v>
      </c>
      <c r="F100" s="118" t="s">
        <v>108</v>
      </c>
      <c r="G100" s="118" t="s">
        <v>335</v>
      </c>
      <c r="H100" s="307" t="s">
        <v>188</v>
      </c>
      <c r="I100" s="354"/>
      <c r="J100" s="5"/>
      <c r="K100" s="5"/>
      <c r="L100" s="5"/>
      <c r="M100" s="5"/>
      <c r="N100" s="5"/>
      <c r="O100" s="5"/>
      <c r="P100" s="5"/>
      <c r="Q100" s="5"/>
      <c r="R100" s="5"/>
      <c r="S100" s="5"/>
      <c r="T100" s="5"/>
      <c r="U100" s="5"/>
      <c r="V100" s="5"/>
      <c r="W100" s="5"/>
      <c r="X100" s="5"/>
      <c r="Y100" s="5"/>
      <c r="Z100" s="5"/>
      <c r="AA100" s="5"/>
      <c r="AB100" s="5"/>
      <c r="AC100" s="5"/>
      <c r="AD100" s="51" t="s">
        <v>330</v>
      </c>
      <c r="AE100" s="51">
        <v>197.9</v>
      </c>
      <c r="AF100" s="51">
        <v>202.5</v>
      </c>
      <c r="AG100" s="51">
        <f t="shared" ref="AG100:AG105" si="114">AF100-AE100</f>
        <v>4.5999999999999943</v>
      </c>
      <c r="AH100" s="52">
        <v>100</v>
      </c>
      <c r="AI100" s="52">
        <f t="shared" ref="AI100" si="115">AG100*AH100/100</f>
        <v>4.5999999999999943</v>
      </c>
      <c r="AJ100" s="139">
        <f>AI100*AUXILIAR!$B50</f>
        <v>13799999.999999983</v>
      </c>
      <c r="AK100" s="51" t="s">
        <v>331</v>
      </c>
      <c r="AL100" s="51">
        <v>284.10000000000002</v>
      </c>
      <c r="AM100" s="51">
        <v>284.8</v>
      </c>
      <c r="AN100" s="51">
        <f>AM100-AL100</f>
        <v>0.69999999999998863</v>
      </c>
      <c r="AO100" s="52">
        <v>100</v>
      </c>
      <c r="AP100" s="52">
        <f t="shared" ref="AP100" si="116">AN100*AO100/100</f>
        <v>0.69999999999998863</v>
      </c>
      <c r="AQ100" s="139">
        <f>AP100*AUXILIAR!$B50</f>
        <v>2099999.999999966</v>
      </c>
      <c r="AR100" s="51" t="s">
        <v>331</v>
      </c>
      <c r="AS100" s="51">
        <v>68.400000000000006</v>
      </c>
      <c r="AT100" s="51">
        <v>75.8</v>
      </c>
      <c r="AU100" s="51">
        <f t="shared" ref="AU100:AU114" si="117">AT100-AS100</f>
        <v>7.3999999999999915</v>
      </c>
      <c r="AV100" s="52">
        <v>100</v>
      </c>
      <c r="AW100" s="52">
        <f t="shared" ref="AW100" si="118">AU100*AV100/100</f>
        <v>7.3999999999999906</v>
      </c>
      <c r="AX100" s="139">
        <f>AW100*AUXILIAR!$B50</f>
        <v>22199999.99999997</v>
      </c>
      <c r="AY100" s="5"/>
      <c r="AZ100" s="341"/>
      <c r="BA100" s="354"/>
      <c r="BB100" s="5"/>
      <c r="BC100" s="5"/>
      <c r="BD100" s="5"/>
      <c r="BE100" s="5"/>
      <c r="BF100" s="5"/>
      <c r="BG100" s="5"/>
      <c r="BH100" s="5"/>
      <c r="BI100" s="5"/>
      <c r="BJ100" s="5"/>
      <c r="BK100" s="5"/>
      <c r="BL100" s="5"/>
      <c r="BM100" s="5"/>
      <c r="BN100" s="5"/>
      <c r="BO100" s="5"/>
      <c r="BP100" s="5"/>
      <c r="BQ100" s="5"/>
      <c r="BR100" s="5"/>
      <c r="BS100" s="5"/>
      <c r="BT100" s="5"/>
      <c r="BU100" s="5"/>
      <c r="BV100" s="51" t="s">
        <v>324</v>
      </c>
      <c r="BW100" s="51">
        <v>176.03</v>
      </c>
      <c r="BX100" s="51">
        <v>199.43</v>
      </c>
      <c r="BY100" s="51">
        <f>BX100-BW100</f>
        <v>23.400000000000006</v>
      </c>
      <c r="BZ100" s="51">
        <v>100</v>
      </c>
      <c r="CA100" s="52">
        <f>BY100*BZ100/100</f>
        <v>23.400000000000006</v>
      </c>
      <c r="CB100" s="139">
        <f>CA100*AUXILIAR!$B$53</f>
        <v>117000000.00000003</v>
      </c>
      <c r="CC100" s="51" t="s">
        <v>324</v>
      </c>
      <c r="CD100" s="51">
        <v>274.94</v>
      </c>
      <c r="CE100" s="51">
        <v>284.5</v>
      </c>
      <c r="CF100" s="51">
        <f>CE100-CD100</f>
        <v>9.5600000000000023</v>
      </c>
      <c r="CG100" s="51">
        <v>100</v>
      </c>
      <c r="CH100" s="52">
        <f>CF100*CG100/100</f>
        <v>9.5600000000000023</v>
      </c>
      <c r="CI100" s="139">
        <f>CH100*AUXILIAR!$B$53</f>
        <v>47800000.000000015</v>
      </c>
      <c r="CJ100" s="51" t="s">
        <v>324</v>
      </c>
      <c r="CK100" s="51">
        <v>0</v>
      </c>
      <c r="CL100" s="51">
        <v>31.52</v>
      </c>
      <c r="CM100" s="51">
        <f t="shared" ref="CM100:CM115" si="119">CL100-CK100</f>
        <v>31.52</v>
      </c>
      <c r="CN100" s="51">
        <v>100</v>
      </c>
      <c r="CO100" s="52">
        <f>CM100*CN100/100</f>
        <v>31.52</v>
      </c>
      <c r="CP100" s="139">
        <f>CO100*AUXILIAR!$B$53</f>
        <v>157600000</v>
      </c>
      <c r="CQ100" s="5"/>
      <c r="CR100" s="341"/>
      <c r="CS100" s="354"/>
      <c r="CT100" s="5"/>
      <c r="CU100" s="5"/>
      <c r="CV100" s="5"/>
      <c r="CW100" s="5"/>
      <c r="CX100" s="5"/>
      <c r="CY100" s="5"/>
      <c r="CZ100" s="5"/>
      <c r="DA100" s="5"/>
      <c r="DB100" s="5"/>
      <c r="DC100" s="5"/>
      <c r="DD100" s="5"/>
      <c r="DE100" s="5"/>
      <c r="DF100" s="5"/>
      <c r="DG100" s="5"/>
      <c r="DH100" s="5"/>
      <c r="DI100" s="5"/>
      <c r="DJ100" s="5"/>
      <c r="DK100" s="5"/>
      <c r="DL100" s="5"/>
      <c r="DM100" s="5"/>
      <c r="DN100" s="51" t="s">
        <v>334</v>
      </c>
      <c r="DO100" s="51">
        <v>301.3</v>
      </c>
      <c r="DP100" s="51">
        <v>284.5</v>
      </c>
      <c r="DQ100" s="51">
        <v>1</v>
      </c>
      <c r="DR100" s="51">
        <v>100</v>
      </c>
      <c r="DS100" s="52">
        <f>DQ100*DR100/100</f>
        <v>1</v>
      </c>
      <c r="DT100" s="139">
        <f>DS100*AUXILIAR!$B$56</f>
        <v>30000000</v>
      </c>
      <c r="DU100" s="51" t="s">
        <v>334</v>
      </c>
      <c r="DV100" s="51">
        <v>284.5</v>
      </c>
      <c r="DW100" s="51">
        <v>284.5</v>
      </c>
      <c r="DX100" s="51">
        <v>1</v>
      </c>
      <c r="DY100" s="51">
        <v>100</v>
      </c>
      <c r="DZ100" s="52">
        <f>DX100*DY100/100</f>
        <v>1</v>
      </c>
      <c r="EA100" s="139">
        <f>DZ100*AUXILIAR!$B$56</f>
        <v>30000000</v>
      </c>
      <c r="EB100" s="51" t="s">
        <v>332</v>
      </c>
      <c r="EC100" s="51">
        <v>107.1</v>
      </c>
      <c r="ED100" s="51">
        <v>107.1</v>
      </c>
      <c r="EE100" s="51">
        <v>1</v>
      </c>
      <c r="EF100" s="51">
        <v>100</v>
      </c>
      <c r="EG100" s="52">
        <f t="shared" ref="EG100:EG108" si="120">EE100*EF100/100</f>
        <v>1</v>
      </c>
      <c r="EH100" s="139">
        <f>EG100*AUXILIAR!$B$58</f>
        <v>10000000</v>
      </c>
      <c r="EI100" s="5"/>
      <c r="EJ100" s="341"/>
      <c r="EK100" s="354"/>
      <c r="EL100" s="5"/>
      <c r="EM100" s="5"/>
      <c r="EN100" s="5"/>
      <c r="EO100" s="5"/>
      <c r="EP100" s="5"/>
      <c r="EQ100" s="5"/>
      <c r="ER100" s="5"/>
      <c r="ES100" s="5"/>
      <c r="ET100" s="5"/>
      <c r="EU100" s="5"/>
      <c r="EV100" s="5"/>
      <c r="EW100" s="5"/>
      <c r="EX100" s="5"/>
      <c r="EY100" s="5"/>
      <c r="EZ100" s="5"/>
      <c r="FA100" s="5"/>
      <c r="FB100" s="5"/>
      <c r="FC100" s="5"/>
      <c r="FD100" s="5"/>
      <c r="FE100" s="5"/>
      <c r="FF100" s="5"/>
      <c r="FG100" s="5"/>
      <c r="FH100" s="5"/>
      <c r="FI100" s="5"/>
      <c r="FJ100" s="5"/>
      <c r="FK100" s="5"/>
      <c r="FL100" s="5"/>
      <c r="FM100" s="5"/>
      <c r="FN100" s="5"/>
      <c r="FO100" s="5"/>
      <c r="FP100" s="5"/>
      <c r="FQ100" s="5"/>
      <c r="FR100" s="5"/>
      <c r="FS100" s="5"/>
      <c r="FT100" s="5"/>
      <c r="FU100" s="5"/>
      <c r="FV100" s="5"/>
      <c r="FW100" s="5"/>
      <c r="FX100" s="5"/>
      <c r="FY100" s="5"/>
      <c r="FZ100" s="5"/>
      <c r="GA100" s="5"/>
      <c r="GB100" s="341"/>
      <c r="GC100" s="354"/>
      <c r="GD100" s="5"/>
      <c r="GE100" s="5"/>
      <c r="GF100" s="5"/>
      <c r="GG100" s="5"/>
      <c r="GH100" s="5"/>
      <c r="GI100" s="5"/>
      <c r="GJ100" s="5"/>
      <c r="GK100" s="5"/>
      <c r="GL100" s="5"/>
      <c r="GM100" s="5"/>
      <c r="GN100" s="5"/>
      <c r="GO100" s="5"/>
      <c r="GP100" s="5"/>
      <c r="GQ100" s="5"/>
      <c r="GR100" s="5"/>
      <c r="GS100" s="5"/>
      <c r="GT100" s="5"/>
      <c r="GU100" s="5"/>
      <c r="GV100" s="5"/>
      <c r="GW100" s="5"/>
      <c r="GX100" s="5"/>
      <c r="GY100" s="5"/>
      <c r="GZ100" s="5"/>
      <c r="HA100" s="5"/>
      <c r="HB100" s="5"/>
      <c r="HC100" s="5"/>
      <c r="HD100" s="5"/>
      <c r="HE100" s="5"/>
      <c r="HF100" s="5"/>
      <c r="HG100" s="5"/>
      <c r="HH100" s="5"/>
      <c r="HI100" s="5"/>
      <c r="HJ100" s="5"/>
      <c r="HK100" s="5"/>
      <c r="HL100" s="51" t="s">
        <v>326</v>
      </c>
      <c r="HM100" s="51">
        <v>435.5</v>
      </c>
      <c r="HN100" s="51">
        <v>444.13200000000001</v>
      </c>
      <c r="HO100" s="51">
        <f t="shared" ref="HO100:HO101" si="121">HN100-HM100</f>
        <v>8.632000000000005</v>
      </c>
      <c r="HP100" s="51">
        <v>100</v>
      </c>
      <c r="HQ100" s="52">
        <f t="shared" ref="HQ100:HQ101" si="122">HO100*HP100/100</f>
        <v>8.632000000000005</v>
      </c>
      <c r="HR100" s="139">
        <f>HQ100*AUXILIAR!$B$67</f>
        <v>17264000.000000011</v>
      </c>
      <c r="HS100" s="5"/>
      <c r="HT100" s="341"/>
      <c r="HU100" s="354"/>
      <c r="HV100" s="5"/>
      <c r="HW100" s="5"/>
      <c r="HX100" s="5"/>
      <c r="HY100" s="5"/>
      <c r="HZ100" s="5"/>
      <c r="IA100" s="5"/>
      <c r="IB100" s="5"/>
      <c r="IC100" s="5"/>
      <c r="ID100" s="5"/>
      <c r="IE100" s="5"/>
      <c r="IF100" s="5"/>
      <c r="IG100" s="5"/>
      <c r="IH100" s="5"/>
      <c r="II100" s="5"/>
      <c r="IJ100" s="5"/>
      <c r="IK100" s="5"/>
      <c r="IL100" s="5"/>
      <c r="IM100" s="5"/>
      <c r="IN100" s="5"/>
      <c r="IO100" s="5"/>
      <c r="IP100" s="5"/>
      <c r="IQ100" s="5"/>
      <c r="IR100" s="5"/>
      <c r="IS100" s="5"/>
      <c r="IT100" s="5"/>
      <c r="IU100" s="5"/>
      <c r="IV100" s="5"/>
      <c r="IW100" s="5"/>
      <c r="IX100" s="5"/>
      <c r="IY100" s="5"/>
      <c r="IZ100" s="5"/>
      <c r="JA100" s="5"/>
      <c r="JB100" s="5"/>
      <c r="JC100" s="5"/>
      <c r="JD100" s="5"/>
      <c r="JE100" s="5"/>
      <c r="JF100" s="5"/>
      <c r="JG100" s="5"/>
      <c r="JH100" s="5"/>
      <c r="JI100" s="5"/>
      <c r="JJ100" s="5"/>
      <c r="JK100" s="145"/>
      <c r="JL100" s="397"/>
    </row>
    <row r="101" spans="1:272" ht="15">
      <c r="A101" s="8" t="s">
        <v>33</v>
      </c>
      <c r="B101" s="8" t="s">
        <v>18</v>
      </c>
      <c r="C101" s="8">
        <v>1</v>
      </c>
      <c r="D101" s="199">
        <v>153</v>
      </c>
      <c r="E101" s="118" t="s">
        <v>185</v>
      </c>
      <c r="F101" s="118" t="s">
        <v>108</v>
      </c>
      <c r="G101" s="118" t="s">
        <v>335</v>
      </c>
      <c r="H101" s="307" t="s">
        <v>188</v>
      </c>
      <c r="I101" s="354"/>
      <c r="J101" s="5"/>
      <c r="K101" s="5"/>
      <c r="L101" s="5"/>
      <c r="M101" s="5"/>
      <c r="N101" s="5"/>
      <c r="O101" s="5"/>
      <c r="P101" s="5"/>
      <c r="Q101" s="5"/>
      <c r="R101" s="5"/>
      <c r="S101" s="5"/>
      <c r="T101" s="5"/>
      <c r="U101" s="5"/>
      <c r="V101" s="5"/>
      <c r="W101" s="5"/>
      <c r="X101" s="5"/>
      <c r="Y101" s="5"/>
      <c r="Z101" s="5"/>
      <c r="AA101" s="5"/>
      <c r="AB101" s="5"/>
      <c r="AC101" s="5"/>
      <c r="AD101" s="51" t="s">
        <v>331</v>
      </c>
      <c r="AE101" s="51">
        <v>197.9</v>
      </c>
      <c r="AF101" s="51">
        <v>202.5</v>
      </c>
      <c r="AG101" s="51">
        <f t="shared" si="114"/>
        <v>4.5999999999999943</v>
      </c>
      <c r="AH101" s="52">
        <v>100</v>
      </c>
      <c r="AI101" s="52">
        <f t="shared" ref="AI101:AI102" si="123">AG101*AH101/100</f>
        <v>4.5999999999999943</v>
      </c>
      <c r="AJ101" s="139">
        <f>AI101*AUXILIAR!$B50</f>
        <v>13799999.999999983</v>
      </c>
      <c r="AK101" s="51" t="s">
        <v>330</v>
      </c>
      <c r="AL101" s="51">
        <v>284.2</v>
      </c>
      <c r="AM101" s="51">
        <v>284.8</v>
      </c>
      <c r="AN101" s="51">
        <f>AM101-AL101</f>
        <v>0.60000000000002274</v>
      </c>
      <c r="AO101" s="52">
        <v>100</v>
      </c>
      <c r="AP101" s="52">
        <f t="shared" ref="AP101" si="124">AN101*AO101/100</f>
        <v>0.60000000000002274</v>
      </c>
      <c r="AQ101" s="139">
        <f>AP101*AUXILIAR!$B50</f>
        <v>1800000.0000000682</v>
      </c>
      <c r="AR101" s="51" t="s">
        <v>330</v>
      </c>
      <c r="AS101" s="51">
        <v>71.2</v>
      </c>
      <c r="AT101" s="51">
        <v>71.7</v>
      </c>
      <c r="AU101" s="51">
        <f t="shared" si="117"/>
        <v>0.5</v>
      </c>
      <c r="AV101" s="52">
        <v>100</v>
      </c>
      <c r="AW101" s="52">
        <f t="shared" ref="AW101" si="125">AU101*AV101/100</f>
        <v>0.5</v>
      </c>
      <c r="AX101" s="139">
        <f>AW101*AUXILIAR!$B50</f>
        <v>1500000</v>
      </c>
      <c r="AY101" s="5"/>
      <c r="AZ101" s="341"/>
      <c r="BA101" s="354"/>
      <c r="BB101" s="5"/>
      <c r="BC101" s="5"/>
      <c r="BD101" s="5"/>
      <c r="BE101" s="5"/>
      <c r="BF101" s="5"/>
      <c r="BG101" s="5"/>
      <c r="BH101" s="5"/>
      <c r="BI101" s="5"/>
      <c r="BJ101" s="5"/>
      <c r="BK101" s="5"/>
      <c r="BL101" s="5"/>
      <c r="BM101" s="5"/>
      <c r="BN101" s="5"/>
      <c r="BO101" s="5"/>
      <c r="BP101" s="5"/>
      <c r="BQ101" s="5"/>
      <c r="BR101" s="5"/>
      <c r="BS101" s="5"/>
      <c r="BT101" s="5"/>
      <c r="BU101" s="5"/>
      <c r="BV101" s="51" t="s">
        <v>324</v>
      </c>
      <c r="BW101" s="51">
        <v>288.5</v>
      </c>
      <c r="BX101" s="51">
        <v>302.43</v>
      </c>
      <c r="BY101" s="51">
        <f>BX101-BW101</f>
        <v>13.930000000000007</v>
      </c>
      <c r="BZ101" s="51">
        <v>100</v>
      </c>
      <c r="CA101" s="52">
        <f>BY101*BZ101/100</f>
        <v>13.930000000000007</v>
      </c>
      <c r="CB101" s="139">
        <f>CA101*AUXILIAR!$B$53</f>
        <v>69650000.00000003</v>
      </c>
      <c r="CC101" s="51" t="s">
        <v>324</v>
      </c>
      <c r="CD101" s="51">
        <v>284.5</v>
      </c>
      <c r="CE101" s="51">
        <v>288.5</v>
      </c>
      <c r="CF101" s="51">
        <f>CE101-CD101</f>
        <v>4</v>
      </c>
      <c r="CG101" s="51">
        <v>100</v>
      </c>
      <c r="CH101" s="52">
        <f>CF101*CG101/100</f>
        <v>4</v>
      </c>
      <c r="CI101" s="139">
        <f>CH101*AUXILIAR!$B$53</f>
        <v>20000000</v>
      </c>
      <c r="CJ101" s="51" t="s">
        <v>324</v>
      </c>
      <c r="CK101" s="51">
        <v>31.52</v>
      </c>
      <c r="CL101" s="51">
        <v>57.26</v>
      </c>
      <c r="CM101" s="51">
        <f t="shared" si="119"/>
        <v>25.74</v>
      </c>
      <c r="CN101" s="51">
        <v>100</v>
      </c>
      <c r="CO101" s="52">
        <f>CM101*CN101/100</f>
        <v>25.74</v>
      </c>
      <c r="CP101" s="139">
        <f>CO101*AUXILIAR!$B$53</f>
        <v>128699999.99999999</v>
      </c>
      <c r="CQ101" s="5"/>
      <c r="CR101" s="341"/>
      <c r="CS101" s="354"/>
      <c r="CT101" s="5"/>
      <c r="CU101" s="5"/>
      <c r="CV101" s="5"/>
      <c r="CW101" s="5"/>
      <c r="CX101" s="5"/>
      <c r="CY101" s="5"/>
      <c r="CZ101" s="5"/>
      <c r="DA101" s="5"/>
      <c r="DB101" s="5"/>
      <c r="DC101" s="5"/>
      <c r="DD101" s="5"/>
      <c r="DE101" s="5"/>
      <c r="DF101" s="5"/>
      <c r="DG101" s="5"/>
      <c r="DH101" s="5"/>
      <c r="DI101" s="5"/>
      <c r="DJ101" s="5"/>
      <c r="DK101" s="5"/>
      <c r="DL101" s="5"/>
      <c r="DM101" s="5"/>
      <c r="DN101" s="51" t="s">
        <v>334</v>
      </c>
      <c r="DO101" s="51">
        <v>302.43</v>
      </c>
      <c r="DP101" s="51">
        <v>302.43</v>
      </c>
      <c r="DQ101" s="51">
        <v>1</v>
      </c>
      <c r="DR101" s="51">
        <v>100</v>
      </c>
      <c r="DS101" s="52">
        <f>DQ101*DR101/100</f>
        <v>1</v>
      </c>
      <c r="DT101" s="139">
        <f>DS101*AUXILIAR!$B$56</f>
        <v>30000000</v>
      </c>
      <c r="DU101" s="51" t="s">
        <v>334</v>
      </c>
      <c r="DV101" s="51">
        <v>319.2</v>
      </c>
      <c r="DW101" s="51">
        <v>319.2</v>
      </c>
      <c r="DX101" s="51">
        <v>1</v>
      </c>
      <c r="DY101" s="51">
        <v>100</v>
      </c>
      <c r="DZ101" s="52">
        <f>DX101*DY101/100</f>
        <v>1</v>
      </c>
      <c r="EA101" s="139">
        <f>DZ101*AUXILIAR!$B$56</f>
        <v>30000000</v>
      </c>
      <c r="EB101" s="51" t="s">
        <v>332</v>
      </c>
      <c r="EC101" s="51">
        <v>199.5</v>
      </c>
      <c r="ED101" s="51">
        <v>199.5</v>
      </c>
      <c r="EE101" s="51">
        <v>1</v>
      </c>
      <c r="EF101" s="51">
        <v>100</v>
      </c>
      <c r="EG101" s="52">
        <f t="shared" si="120"/>
        <v>1</v>
      </c>
      <c r="EH101" s="139">
        <f>EG101*AUXILIAR!$B$58</f>
        <v>10000000</v>
      </c>
      <c r="EI101" s="5"/>
      <c r="EJ101" s="341"/>
      <c r="EK101" s="354"/>
      <c r="EL101" s="5"/>
      <c r="EM101" s="5"/>
      <c r="EN101" s="5"/>
      <c r="EO101" s="5"/>
      <c r="EP101" s="5"/>
      <c r="EQ101" s="5"/>
      <c r="ER101" s="5"/>
      <c r="ES101" s="5"/>
      <c r="ET101" s="5"/>
      <c r="EU101" s="5"/>
      <c r="EV101" s="5"/>
      <c r="EW101" s="5"/>
      <c r="EX101" s="5"/>
      <c r="EY101" s="5"/>
      <c r="EZ101" s="5"/>
      <c r="FA101" s="5"/>
      <c r="FB101" s="5"/>
      <c r="FC101" s="5"/>
      <c r="FD101" s="5"/>
      <c r="FE101" s="5"/>
      <c r="FF101" s="5"/>
      <c r="FG101" s="5"/>
      <c r="FH101" s="5"/>
      <c r="FI101" s="5"/>
      <c r="FJ101" s="5"/>
      <c r="FK101" s="5"/>
      <c r="FL101" s="5"/>
      <c r="FM101" s="5"/>
      <c r="FN101" s="5"/>
      <c r="FO101" s="5"/>
      <c r="FP101" s="5"/>
      <c r="FQ101" s="5"/>
      <c r="FR101" s="5"/>
      <c r="FS101" s="5"/>
      <c r="FT101" s="5"/>
      <c r="FU101" s="5"/>
      <c r="FV101" s="5"/>
      <c r="FW101" s="5"/>
      <c r="FX101" s="5"/>
      <c r="FY101" s="5"/>
      <c r="FZ101" s="5"/>
      <c r="GA101" s="5"/>
      <c r="GB101" s="341"/>
      <c r="GC101" s="354"/>
      <c r="GD101" s="5"/>
      <c r="GE101" s="5"/>
      <c r="GF101" s="5"/>
      <c r="GG101" s="5"/>
      <c r="GH101" s="5"/>
      <c r="GI101" s="5"/>
      <c r="GJ101" s="5"/>
      <c r="GK101" s="5"/>
      <c r="GL101" s="5"/>
      <c r="GM101" s="5"/>
      <c r="GN101" s="5"/>
      <c r="GO101" s="5"/>
      <c r="GP101" s="5"/>
      <c r="GQ101" s="5"/>
      <c r="GR101" s="5"/>
      <c r="GS101" s="5"/>
      <c r="GT101" s="5"/>
      <c r="GU101" s="5"/>
      <c r="GV101" s="5"/>
      <c r="GW101" s="5"/>
      <c r="GX101" s="5"/>
      <c r="GY101" s="5"/>
      <c r="GZ101" s="5"/>
      <c r="HA101" s="5"/>
      <c r="HB101" s="5"/>
      <c r="HC101" s="5"/>
      <c r="HD101" s="5"/>
      <c r="HE101" s="5"/>
      <c r="HF101" s="5"/>
      <c r="HG101" s="5"/>
      <c r="HH101" s="5"/>
      <c r="HI101" s="5"/>
      <c r="HJ101" s="5"/>
      <c r="HK101" s="5"/>
      <c r="HL101" s="51" t="s">
        <v>327</v>
      </c>
      <c r="HM101" s="51">
        <v>435.5</v>
      </c>
      <c r="HN101" s="51">
        <v>444.13200000000001</v>
      </c>
      <c r="HO101" s="51">
        <f t="shared" si="121"/>
        <v>8.632000000000005</v>
      </c>
      <c r="HP101" s="51">
        <v>100</v>
      </c>
      <c r="HQ101" s="52">
        <f t="shared" si="122"/>
        <v>8.632000000000005</v>
      </c>
      <c r="HR101" s="139">
        <f>HQ101*AUXILIAR!$B$67</f>
        <v>17264000.000000011</v>
      </c>
      <c r="HS101" s="5"/>
      <c r="HT101" s="341"/>
      <c r="HU101" s="354"/>
      <c r="HV101" s="5"/>
      <c r="HW101" s="5"/>
      <c r="HX101" s="5"/>
      <c r="HY101" s="5"/>
      <c r="HZ101" s="5"/>
      <c r="IA101" s="5"/>
      <c r="IB101" s="5"/>
      <c r="IC101" s="5"/>
      <c r="ID101" s="5"/>
      <c r="IE101" s="5"/>
      <c r="IF101" s="5"/>
      <c r="IG101" s="5"/>
      <c r="IH101" s="5"/>
      <c r="II101" s="5"/>
      <c r="IJ101" s="5"/>
      <c r="IK101" s="5"/>
      <c r="IL101" s="5"/>
      <c r="IM101" s="5"/>
      <c r="IN101" s="5"/>
      <c r="IO101" s="5"/>
      <c r="IP101" s="5"/>
      <c r="IQ101" s="5"/>
      <c r="IR101" s="5"/>
      <c r="IS101" s="5"/>
      <c r="IT101" s="5"/>
      <c r="IU101" s="5"/>
      <c r="IV101" s="5"/>
      <c r="IW101" s="5"/>
      <c r="IX101" s="5"/>
      <c r="IY101" s="5"/>
      <c r="IZ101" s="5"/>
      <c r="JA101" s="5"/>
      <c r="JB101" s="5"/>
      <c r="JC101" s="5"/>
      <c r="JD101" s="5"/>
      <c r="JE101" s="5"/>
      <c r="JF101" s="5"/>
      <c r="JG101" s="5"/>
      <c r="JH101" s="5"/>
      <c r="JI101" s="5"/>
      <c r="JJ101" s="5"/>
      <c r="JK101" s="145"/>
      <c r="JL101" s="397"/>
    </row>
    <row r="102" spans="1:272" ht="15">
      <c r="A102" s="8" t="s">
        <v>33</v>
      </c>
      <c r="B102" s="8" t="s">
        <v>18</v>
      </c>
      <c r="C102" s="8">
        <v>1</v>
      </c>
      <c r="D102" s="199">
        <v>153</v>
      </c>
      <c r="E102" s="118" t="s">
        <v>185</v>
      </c>
      <c r="F102" s="118" t="s">
        <v>108</v>
      </c>
      <c r="G102" s="118" t="s">
        <v>335</v>
      </c>
      <c r="H102" s="307" t="s">
        <v>188</v>
      </c>
      <c r="I102" s="354"/>
      <c r="J102" s="5"/>
      <c r="K102" s="5"/>
      <c r="L102" s="5"/>
      <c r="M102" s="5"/>
      <c r="N102" s="5"/>
      <c r="O102" s="5"/>
      <c r="P102" s="5"/>
      <c r="Q102" s="5"/>
      <c r="R102" s="5"/>
      <c r="S102" s="5"/>
      <c r="T102" s="5"/>
      <c r="U102" s="5"/>
      <c r="V102" s="5"/>
      <c r="W102" s="5"/>
      <c r="X102" s="5"/>
      <c r="Y102" s="5"/>
      <c r="Z102" s="5"/>
      <c r="AA102" s="5"/>
      <c r="AB102" s="5"/>
      <c r="AC102" s="5"/>
      <c r="AD102" s="51" t="s">
        <v>330</v>
      </c>
      <c r="AE102" s="51">
        <v>300.5</v>
      </c>
      <c r="AF102" s="51">
        <v>302.39999999999998</v>
      </c>
      <c r="AG102" s="51">
        <f t="shared" si="114"/>
        <v>1.8999999999999773</v>
      </c>
      <c r="AH102" s="52">
        <v>100</v>
      </c>
      <c r="AI102" s="52">
        <f t="shared" si="123"/>
        <v>1.8999999999999773</v>
      </c>
      <c r="AJ102" s="139">
        <f>AI102*AUXILIAR!$B50</f>
        <v>5699999.999999932</v>
      </c>
      <c r="AK102" s="5"/>
      <c r="AL102" s="5"/>
      <c r="AM102" s="5"/>
      <c r="AN102" s="5"/>
      <c r="AO102" s="5"/>
      <c r="AP102" s="5"/>
      <c r="AQ102" s="5"/>
      <c r="AR102" s="51" t="s">
        <v>331</v>
      </c>
      <c r="AS102" s="51">
        <v>173.8</v>
      </c>
      <c r="AT102" s="51">
        <v>178.8</v>
      </c>
      <c r="AU102" s="51">
        <f t="shared" si="117"/>
        <v>5</v>
      </c>
      <c r="AV102" s="52">
        <v>100</v>
      </c>
      <c r="AW102" s="52">
        <f t="shared" ref="AW102:AW103" si="126">AU102*AV102/100</f>
        <v>5</v>
      </c>
      <c r="AX102" s="139">
        <f>AW102*AUXILIAR!$B50</f>
        <v>15000000</v>
      </c>
      <c r="AY102" s="5"/>
      <c r="AZ102" s="341"/>
      <c r="BA102" s="354"/>
      <c r="BB102" s="5"/>
      <c r="BC102" s="5"/>
      <c r="BD102" s="5"/>
      <c r="BE102" s="5"/>
      <c r="BF102" s="5"/>
      <c r="BG102" s="5"/>
      <c r="BH102" s="5"/>
      <c r="BI102" s="5"/>
      <c r="BJ102" s="5"/>
      <c r="BK102" s="5"/>
      <c r="BL102" s="5"/>
      <c r="BM102" s="5"/>
      <c r="BN102" s="5"/>
      <c r="BO102" s="5"/>
      <c r="BP102" s="5"/>
      <c r="BQ102" s="5"/>
      <c r="BR102" s="5"/>
      <c r="BS102" s="5"/>
      <c r="BT102" s="5"/>
      <c r="BU102" s="5"/>
      <c r="BV102" s="51" t="s">
        <v>324</v>
      </c>
      <c r="BW102" s="51">
        <v>302.43</v>
      </c>
      <c r="BX102" s="51">
        <v>319.24</v>
      </c>
      <c r="BY102" s="51">
        <f>BX102-BW102</f>
        <v>16.810000000000002</v>
      </c>
      <c r="BZ102" s="51">
        <v>96</v>
      </c>
      <c r="CA102" s="52">
        <f>BY102*BZ102/100</f>
        <v>16.137600000000003</v>
      </c>
      <c r="CB102" s="139">
        <f>CA102*AUXILIAR!$B$53</f>
        <v>80688000.000000015</v>
      </c>
      <c r="CC102" s="51" t="s">
        <v>324</v>
      </c>
      <c r="CD102" s="51">
        <v>319.24</v>
      </c>
      <c r="CE102" s="51">
        <v>321.85000000000002</v>
      </c>
      <c r="CF102" s="51">
        <f>CE102-CD102</f>
        <v>2.6100000000000136</v>
      </c>
      <c r="CG102" s="51">
        <v>100</v>
      </c>
      <c r="CH102" s="52">
        <f>CF102*CG102/100</f>
        <v>2.6100000000000136</v>
      </c>
      <c r="CI102" s="139">
        <f>CH102*AUXILIAR!$B$53</f>
        <v>13050000.000000069</v>
      </c>
      <c r="CJ102" s="51" t="s">
        <v>324</v>
      </c>
      <c r="CK102" s="51">
        <v>57.26</v>
      </c>
      <c r="CL102" s="51">
        <v>71.08</v>
      </c>
      <c r="CM102" s="51">
        <f t="shared" si="119"/>
        <v>13.82</v>
      </c>
      <c r="CN102" s="51">
        <v>100</v>
      </c>
      <c r="CO102" s="52">
        <f>CM102*CN102/100</f>
        <v>13.82</v>
      </c>
      <c r="CP102" s="139">
        <f>CO102*AUXILIAR!$B$53</f>
        <v>69100000</v>
      </c>
      <c r="CQ102" s="5"/>
      <c r="CR102" s="341"/>
      <c r="CS102" s="354"/>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1" t="s">
        <v>333</v>
      </c>
      <c r="EC102" s="51">
        <v>109</v>
      </c>
      <c r="ED102" s="51">
        <v>109</v>
      </c>
      <c r="EE102" s="51">
        <v>1</v>
      </c>
      <c r="EF102" s="51">
        <v>100</v>
      </c>
      <c r="EG102" s="52">
        <f t="shared" si="120"/>
        <v>1</v>
      </c>
      <c r="EH102" s="139">
        <f>EG102*AUXILIAR!$B$57</f>
        <v>20000000</v>
      </c>
      <c r="EI102" s="5"/>
      <c r="EJ102" s="341"/>
      <c r="EK102" s="354"/>
      <c r="EL102" s="5"/>
      <c r="EM102" s="5"/>
      <c r="EN102" s="5"/>
      <c r="EO102" s="5"/>
      <c r="EP102" s="5"/>
      <c r="EQ102" s="5"/>
      <c r="ER102" s="5"/>
      <c r="ES102" s="5"/>
      <c r="ET102" s="5"/>
      <c r="EU102" s="5"/>
      <c r="EV102" s="5"/>
      <c r="EW102" s="5"/>
      <c r="EX102" s="5"/>
      <c r="EY102" s="5"/>
      <c r="EZ102" s="5"/>
      <c r="FA102" s="5"/>
      <c r="FB102" s="5"/>
      <c r="FC102" s="5"/>
      <c r="FD102" s="5"/>
      <c r="FE102" s="5"/>
      <c r="FF102" s="5"/>
      <c r="FG102" s="5"/>
      <c r="FH102" s="5"/>
      <c r="FI102" s="5"/>
      <c r="FJ102" s="5"/>
      <c r="FK102" s="5"/>
      <c r="FL102" s="5"/>
      <c r="FM102" s="5"/>
      <c r="FN102" s="5"/>
      <c r="FO102" s="5"/>
      <c r="FP102" s="5"/>
      <c r="FQ102" s="5"/>
      <c r="FR102" s="5"/>
      <c r="FS102" s="5"/>
      <c r="FT102" s="5"/>
      <c r="FU102" s="5"/>
      <c r="FV102" s="5"/>
      <c r="FW102" s="5"/>
      <c r="FX102" s="5"/>
      <c r="FY102" s="5"/>
      <c r="FZ102" s="5"/>
      <c r="GA102" s="5"/>
      <c r="GB102" s="341"/>
      <c r="GC102" s="354"/>
      <c r="GD102" s="5"/>
      <c r="GE102" s="5"/>
      <c r="GF102" s="5"/>
      <c r="GG102" s="5"/>
      <c r="GH102" s="5"/>
      <c r="GI102" s="5"/>
      <c r="GJ102" s="5"/>
      <c r="GK102" s="5"/>
      <c r="GL102" s="5"/>
      <c r="GM102" s="5"/>
      <c r="GN102" s="5"/>
      <c r="GO102" s="5"/>
      <c r="GP102" s="5"/>
      <c r="GQ102" s="5"/>
      <c r="GR102" s="5"/>
      <c r="GS102" s="5"/>
      <c r="GT102" s="5"/>
      <c r="GU102" s="5"/>
      <c r="GV102" s="5"/>
      <c r="GW102" s="5"/>
      <c r="GX102" s="5"/>
      <c r="GY102" s="5"/>
      <c r="GZ102" s="5"/>
      <c r="HA102" s="5"/>
      <c r="HB102" s="5"/>
      <c r="HC102" s="5"/>
      <c r="HD102" s="5"/>
      <c r="HE102" s="5"/>
      <c r="HF102" s="5"/>
      <c r="HG102" s="5"/>
      <c r="HH102" s="5"/>
      <c r="HI102" s="5"/>
      <c r="HJ102" s="5"/>
      <c r="HK102" s="5"/>
      <c r="HL102" s="5"/>
      <c r="HM102" s="5"/>
      <c r="HN102" s="5"/>
      <c r="HO102" s="5"/>
      <c r="HP102" s="5"/>
      <c r="HQ102" s="5"/>
      <c r="HR102" s="5"/>
      <c r="HS102" s="5"/>
      <c r="HT102" s="341"/>
      <c r="HU102" s="354"/>
      <c r="HV102" s="5"/>
      <c r="HW102" s="5"/>
      <c r="HX102" s="5"/>
      <c r="HY102" s="5"/>
      <c r="HZ102" s="5"/>
      <c r="IA102" s="5"/>
      <c r="IB102" s="5"/>
      <c r="IC102" s="5"/>
      <c r="ID102" s="5"/>
      <c r="IE102" s="5"/>
      <c r="IF102" s="5"/>
      <c r="IG102" s="5"/>
      <c r="IH102" s="5"/>
      <c r="II102" s="5"/>
      <c r="IJ102" s="5"/>
      <c r="IK102" s="5"/>
      <c r="IL102" s="5"/>
      <c r="IM102" s="5"/>
      <c r="IN102" s="5"/>
      <c r="IO102" s="5"/>
      <c r="IP102" s="5"/>
      <c r="IQ102" s="5"/>
      <c r="IR102" s="5"/>
      <c r="IS102" s="5"/>
      <c r="IT102" s="5"/>
      <c r="IU102" s="5"/>
      <c r="IV102" s="5"/>
      <c r="IW102" s="5"/>
      <c r="IX102" s="5"/>
      <c r="IY102" s="5"/>
      <c r="IZ102" s="5"/>
      <c r="JA102" s="5"/>
      <c r="JB102" s="5"/>
      <c r="JC102" s="5"/>
      <c r="JD102" s="5"/>
      <c r="JE102" s="5"/>
      <c r="JF102" s="5"/>
      <c r="JG102" s="5"/>
      <c r="JH102" s="5"/>
      <c r="JI102" s="5"/>
      <c r="JJ102" s="5"/>
      <c r="JK102" s="145"/>
      <c r="JL102" s="397"/>
    </row>
    <row r="103" spans="1:272" ht="15">
      <c r="A103" s="8" t="s">
        <v>33</v>
      </c>
      <c r="B103" s="8" t="s">
        <v>18</v>
      </c>
      <c r="C103" s="8">
        <v>1</v>
      </c>
      <c r="D103" s="199">
        <v>153</v>
      </c>
      <c r="E103" s="118" t="s">
        <v>185</v>
      </c>
      <c r="F103" s="118" t="s">
        <v>108</v>
      </c>
      <c r="G103" s="118" t="s">
        <v>335</v>
      </c>
      <c r="H103" s="307" t="s">
        <v>188</v>
      </c>
      <c r="I103" s="354"/>
      <c r="J103" s="5"/>
      <c r="K103" s="5"/>
      <c r="L103" s="5"/>
      <c r="M103" s="5"/>
      <c r="N103" s="5"/>
      <c r="O103" s="5"/>
      <c r="P103" s="5"/>
      <c r="Q103" s="5"/>
      <c r="R103" s="5"/>
      <c r="S103" s="5"/>
      <c r="T103" s="5"/>
      <c r="U103" s="5"/>
      <c r="V103" s="5"/>
      <c r="W103" s="5"/>
      <c r="X103" s="5"/>
      <c r="Y103" s="5"/>
      <c r="Z103" s="5"/>
      <c r="AA103" s="5"/>
      <c r="AB103" s="5"/>
      <c r="AC103" s="5"/>
      <c r="AD103" s="51" t="s">
        <v>331</v>
      </c>
      <c r="AE103" s="51">
        <v>301.3</v>
      </c>
      <c r="AF103" s="51">
        <v>303.82</v>
      </c>
      <c r="AG103" s="51">
        <f t="shared" si="114"/>
        <v>2.5199999999999818</v>
      </c>
      <c r="AH103" s="52">
        <v>100</v>
      </c>
      <c r="AI103" s="52">
        <f t="shared" ref="AI103" si="127">AG103*AH103/100</f>
        <v>2.5199999999999818</v>
      </c>
      <c r="AJ103" s="139">
        <f>AI103*AUXILIAR!$B50</f>
        <v>7559999.9999999451</v>
      </c>
      <c r="AK103" s="5"/>
      <c r="AL103" s="5"/>
      <c r="AM103" s="5"/>
      <c r="AN103" s="5"/>
      <c r="AO103" s="5"/>
      <c r="AP103" s="5"/>
      <c r="AQ103" s="5"/>
      <c r="AR103" s="51" t="s">
        <v>330</v>
      </c>
      <c r="AS103" s="51">
        <v>175</v>
      </c>
      <c r="AT103" s="51">
        <v>175.8</v>
      </c>
      <c r="AU103" s="51">
        <f t="shared" si="117"/>
        <v>0.80000000000001137</v>
      </c>
      <c r="AV103" s="52">
        <v>100</v>
      </c>
      <c r="AW103" s="52">
        <f t="shared" si="126"/>
        <v>0.80000000000001137</v>
      </c>
      <c r="AX103" s="139">
        <f>AW103*AUXILIAR!$B50</f>
        <v>2400000.000000034</v>
      </c>
      <c r="AY103" s="5"/>
      <c r="AZ103" s="341"/>
      <c r="BA103" s="354"/>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1" t="s">
        <v>324</v>
      </c>
      <c r="CK103" s="51">
        <v>71.08</v>
      </c>
      <c r="CL103" s="51">
        <v>107.12</v>
      </c>
      <c r="CM103" s="51">
        <f t="shared" si="119"/>
        <v>36.040000000000006</v>
      </c>
      <c r="CN103" s="51">
        <v>100</v>
      </c>
      <c r="CO103" s="52">
        <f>CM103*CN103/100</f>
        <v>36.040000000000006</v>
      </c>
      <c r="CP103" s="139">
        <f>CO103*AUXILIAR!$B$53</f>
        <v>180200000.00000003</v>
      </c>
      <c r="CQ103" s="5"/>
      <c r="CR103" s="341"/>
      <c r="CS103" s="354"/>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1" t="s">
        <v>333</v>
      </c>
      <c r="EC103" s="51">
        <v>212.55</v>
      </c>
      <c r="ED103" s="51">
        <v>212.55</v>
      </c>
      <c r="EE103" s="51">
        <v>1</v>
      </c>
      <c r="EF103" s="51">
        <v>100</v>
      </c>
      <c r="EG103" s="52">
        <f t="shared" si="120"/>
        <v>1</v>
      </c>
      <c r="EH103" s="139">
        <f>EG103*AUXILIAR!$B$57</f>
        <v>20000000</v>
      </c>
      <c r="EI103" s="5"/>
      <c r="EJ103" s="341"/>
      <c r="EK103" s="354"/>
      <c r="EL103" s="5"/>
      <c r="EM103" s="5"/>
      <c r="EN103" s="5"/>
      <c r="EO103" s="5"/>
      <c r="EP103" s="5"/>
      <c r="EQ103" s="5"/>
      <c r="ER103" s="5"/>
      <c r="ES103" s="5"/>
      <c r="ET103" s="5"/>
      <c r="EU103" s="5"/>
      <c r="EV103" s="5"/>
      <c r="EW103" s="5"/>
      <c r="EX103" s="5"/>
      <c r="EY103" s="5"/>
      <c r="EZ103" s="5"/>
      <c r="FA103" s="5"/>
      <c r="FB103" s="5"/>
      <c r="FC103" s="5"/>
      <c r="FD103" s="5"/>
      <c r="FE103" s="5"/>
      <c r="FF103" s="5"/>
      <c r="FG103" s="5"/>
      <c r="FH103" s="5"/>
      <c r="FI103" s="5"/>
      <c r="FJ103" s="5"/>
      <c r="FK103" s="5"/>
      <c r="FL103" s="5"/>
      <c r="FM103" s="5"/>
      <c r="FN103" s="5"/>
      <c r="FO103" s="5"/>
      <c r="FP103" s="5"/>
      <c r="FQ103" s="5"/>
      <c r="FR103" s="5"/>
      <c r="FS103" s="5"/>
      <c r="FT103" s="5"/>
      <c r="FU103" s="5"/>
      <c r="FV103" s="5"/>
      <c r="FW103" s="5"/>
      <c r="FX103" s="5"/>
      <c r="FY103" s="5"/>
      <c r="FZ103" s="5"/>
      <c r="GA103" s="5"/>
      <c r="GB103" s="341"/>
      <c r="GC103" s="354"/>
      <c r="GD103" s="5"/>
      <c r="GE103" s="5"/>
      <c r="GF103" s="5"/>
      <c r="GG103" s="5"/>
      <c r="GH103" s="5"/>
      <c r="GI103" s="5"/>
      <c r="GJ103" s="5"/>
      <c r="GK103" s="5"/>
      <c r="GL103" s="5"/>
      <c r="GM103" s="5"/>
      <c r="GN103" s="5"/>
      <c r="GO103" s="5"/>
      <c r="GP103" s="5"/>
      <c r="GQ103" s="5"/>
      <c r="GR103" s="5"/>
      <c r="GS103" s="5"/>
      <c r="GT103" s="5"/>
      <c r="GU103" s="5"/>
      <c r="GV103" s="5"/>
      <c r="GW103" s="5"/>
      <c r="GX103" s="5"/>
      <c r="GY103" s="5"/>
      <c r="GZ103" s="5"/>
      <c r="HA103" s="5"/>
      <c r="HB103" s="5"/>
      <c r="HC103" s="5"/>
      <c r="HD103" s="5"/>
      <c r="HE103" s="5"/>
      <c r="HF103" s="5"/>
      <c r="HG103" s="5"/>
      <c r="HH103" s="5"/>
      <c r="HI103" s="5"/>
      <c r="HJ103" s="5"/>
      <c r="HK103" s="5"/>
      <c r="HL103" s="5"/>
      <c r="HM103" s="5"/>
      <c r="HN103" s="5"/>
      <c r="HO103" s="5"/>
      <c r="HP103" s="5"/>
      <c r="HQ103" s="5"/>
      <c r="HR103" s="5"/>
      <c r="HS103" s="5"/>
      <c r="HT103" s="341"/>
      <c r="HU103" s="354"/>
      <c r="HV103" s="5"/>
      <c r="HW103" s="5"/>
      <c r="HX103" s="5"/>
      <c r="HY103" s="5"/>
      <c r="HZ103" s="5"/>
      <c r="IA103" s="5"/>
      <c r="IB103" s="5"/>
      <c r="IC103" s="5"/>
      <c r="ID103" s="5"/>
      <c r="IE103" s="5"/>
      <c r="IF103" s="5"/>
      <c r="IG103" s="5"/>
      <c r="IH103" s="5"/>
      <c r="II103" s="5"/>
      <c r="IJ103" s="5"/>
      <c r="IK103" s="5"/>
      <c r="IL103" s="5"/>
      <c r="IM103" s="5"/>
      <c r="IN103" s="5"/>
      <c r="IO103" s="5"/>
      <c r="IP103" s="5"/>
      <c r="IQ103" s="5"/>
      <c r="IR103" s="5"/>
      <c r="IS103" s="5"/>
      <c r="IT103" s="5"/>
      <c r="IU103" s="5"/>
      <c r="IV103" s="5"/>
      <c r="IW103" s="5"/>
      <c r="IX103" s="5"/>
      <c r="IY103" s="5"/>
      <c r="IZ103" s="5"/>
      <c r="JA103" s="5"/>
      <c r="JB103" s="5"/>
      <c r="JC103" s="5"/>
      <c r="JD103" s="5"/>
      <c r="JE103" s="5"/>
      <c r="JF103" s="5"/>
      <c r="JG103" s="5"/>
      <c r="JH103" s="5"/>
      <c r="JI103" s="5"/>
      <c r="JJ103" s="5"/>
      <c r="JK103" s="145"/>
      <c r="JL103" s="397"/>
    </row>
    <row r="104" spans="1:272" ht="15">
      <c r="A104" s="8" t="s">
        <v>33</v>
      </c>
      <c r="B104" s="8" t="s">
        <v>18</v>
      </c>
      <c r="C104" s="8">
        <v>1</v>
      </c>
      <c r="D104" s="199">
        <v>153</v>
      </c>
      <c r="E104" s="118" t="s">
        <v>185</v>
      </c>
      <c r="F104" s="118" t="s">
        <v>108</v>
      </c>
      <c r="G104" s="118" t="s">
        <v>335</v>
      </c>
      <c r="H104" s="307" t="s">
        <v>188</v>
      </c>
      <c r="I104" s="354"/>
      <c r="J104" s="5"/>
      <c r="K104" s="5"/>
      <c r="L104" s="5"/>
      <c r="M104" s="5"/>
      <c r="N104" s="5"/>
      <c r="O104" s="5"/>
      <c r="P104" s="5"/>
      <c r="Q104" s="5"/>
      <c r="R104" s="5"/>
      <c r="S104" s="5"/>
      <c r="T104" s="5"/>
      <c r="U104" s="5"/>
      <c r="V104" s="5"/>
      <c r="W104" s="5"/>
      <c r="X104" s="5"/>
      <c r="Y104" s="5"/>
      <c r="Z104" s="5"/>
      <c r="AA104" s="5"/>
      <c r="AB104" s="5"/>
      <c r="AC104" s="5"/>
      <c r="AD104" s="51" t="s">
        <v>331</v>
      </c>
      <c r="AE104" s="51">
        <v>318.3</v>
      </c>
      <c r="AF104" s="51">
        <v>319.5</v>
      </c>
      <c r="AG104" s="51">
        <f t="shared" si="114"/>
        <v>1.1999999999999886</v>
      </c>
      <c r="AH104" s="52">
        <v>100</v>
      </c>
      <c r="AI104" s="52">
        <f t="shared" ref="AI104:AI105" si="128">AG104*AH104/100</f>
        <v>1.1999999999999886</v>
      </c>
      <c r="AJ104" s="139">
        <f>AI104*AUXILIAR!$B50</f>
        <v>3599999.999999966</v>
      </c>
      <c r="AK104" s="5"/>
      <c r="AL104" s="5"/>
      <c r="AM104" s="5"/>
      <c r="AN104" s="5"/>
      <c r="AO104" s="5"/>
      <c r="AP104" s="5"/>
      <c r="AQ104" s="5"/>
      <c r="AR104" s="51" t="s">
        <v>331</v>
      </c>
      <c r="AS104" s="51">
        <v>241.5</v>
      </c>
      <c r="AT104" s="51">
        <v>243.7</v>
      </c>
      <c r="AU104" s="51">
        <f t="shared" si="117"/>
        <v>2.1999999999999886</v>
      </c>
      <c r="AV104" s="52">
        <v>100</v>
      </c>
      <c r="AW104" s="52">
        <f t="shared" ref="AW104" si="129">AU104*AV104/100</f>
        <v>2.1999999999999886</v>
      </c>
      <c r="AX104" s="139">
        <f>AW104*AUXILIAR!$B50</f>
        <v>6599999.9999999655</v>
      </c>
      <c r="AY104" s="5"/>
      <c r="AZ104" s="341"/>
      <c r="BA104" s="354"/>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1" t="s">
        <v>324</v>
      </c>
      <c r="CK104" s="51">
        <v>107.12</v>
      </c>
      <c r="CL104" s="51">
        <v>124.42</v>
      </c>
      <c r="CM104" s="51">
        <f t="shared" si="119"/>
        <v>17.299999999999997</v>
      </c>
      <c r="CN104" s="51">
        <v>100</v>
      </c>
      <c r="CO104" s="52">
        <f>CM104*CN104/100</f>
        <v>17.299999999999997</v>
      </c>
      <c r="CP104" s="139">
        <f>CO104*AUXILIAR!$B$53</f>
        <v>86499999.999999985</v>
      </c>
      <c r="CQ104" s="5"/>
      <c r="CR104" s="341"/>
      <c r="CS104" s="354"/>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1" t="s">
        <v>333</v>
      </c>
      <c r="EC104" s="51">
        <v>242.5</v>
      </c>
      <c r="ED104" s="51">
        <v>242.5</v>
      </c>
      <c r="EE104" s="51">
        <v>1</v>
      </c>
      <c r="EF104" s="51">
        <v>100</v>
      </c>
      <c r="EG104" s="52">
        <f t="shared" si="120"/>
        <v>1</v>
      </c>
      <c r="EH104" s="139">
        <f>EG104*AUXILIAR!$B$57</f>
        <v>20000000</v>
      </c>
      <c r="EI104" s="5"/>
      <c r="EJ104" s="341"/>
      <c r="EK104" s="354"/>
      <c r="EL104" s="5"/>
      <c r="EM104" s="5"/>
      <c r="EN104" s="5"/>
      <c r="EO104" s="5"/>
      <c r="EP104" s="5"/>
      <c r="EQ104" s="5"/>
      <c r="ER104" s="5"/>
      <c r="ES104" s="5"/>
      <c r="ET104" s="5"/>
      <c r="EU104" s="5"/>
      <c r="EV104" s="5"/>
      <c r="EW104" s="5"/>
      <c r="EX104" s="5"/>
      <c r="EY104" s="5"/>
      <c r="EZ104" s="5"/>
      <c r="FA104" s="5"/>
      <c r="FB104" s="5"/>
      <c r="FC104" s="5"/>
      <c r="FD104" s="5"/>
      <c r="FE104" s="5"/>
      <c r="FF104" s="5"/>
      <c r="FG104" s="5"/>
      <c r="FH104" s="5"/>
      <c r="FI104" s="5"/>
      <c r="FJ104" s="5"/>
      <c r="FK104" s="5"/>
      <c r="FL104" s="5"/>
      <c r="FM104" s="5"/>
      <c r="FN104" s="5"/>
      <c r="FO104" s="5"/>
      <c r="FP104" s="5"/>
      <c r="FQ104" s="5"/>
      <c r="FR104" s="5"/>
      <c r="FS104" s="5"/>
      <c r="FT104" s="5"/>
      <c r="FU104" s="5"/>
      <c r="FV104" s="5"/>
      <c r="FW104" s="5"/>
      <c r="FX104" s="5"/>
      <c r="FY104" s="5"/>
      <c r="FZ104" s="5"/>
      <c r="GA104" s="5"/>
      <c r="GB104" s="341"/>
      <c r="GC104" s="354"/>
      <c r="GD104" s="5"/>
      <c r="GE104" s="5"/>
      <c r="GF104" s="5"/>
      <c r="GG104" s="5"/>
      <c r="GH104" s="5"/>
      <c r="GI104" s="5"/>
      <c r="GJ104" s="5"/>
      <c r="GK104" s="5"/>
      <c r="GL104" s="5"/>
      <c r="GM104" s="5"/>
      <c r="GN104" s="5"/>
      <c r="GO104" s="5"/>
      <c r="GP104" s="5"/>
      <c r="GQ104" s="5"/>
      <c r="GR104" s="5"/>
      <c r="GS104" s="5"/>
      <c r="GT104" s="5"/>
      <c r="GU104" s="5"/>
      <c r="GV104" s="5"/>
      <c r="GW104" s="5"/>
      <c r="GX104" s="5"/>
      <c r="GY104" s="5"/>
      <c r="GZ104" s="5"/>
      <c r="HA104" s="5"/>
      <c r="HB104" s="5"/>
      <c r="HC104" s="5"/>
      <c r="HD104" s="5"/>
      <c r="HE104" s="5"/>
      <c r="HF104" s="5"/>
      <c r="HG104" s="5"/>
      <c r="HH104" s="5"/>
      <c r="HI104" s="5"/>
      <c r="HJ104" s="5"/>
      <c r="HK104" s="5"/>
      <c r="HL104" s="5"/>
      <c r="HM104" s="5"/>
      <c r="HN104" s="5"/>
      <c r="HO104" s="5"/>
      <c r="HP104" s="5"/>
      <c r="HQ104" s="5"/>
      <c r="HR104" s="5"/>
      <c r="HS104" s="5"/>
      <c r="HT104" s="341"/>
      <c r="HU104" s="354"/>
      <c r="HV104" s="5"/>
      <c r="HW104" s="5"/>
      <c r="HX104" s="5"/>
      <c r="HY104" s="5"/>
      <c r="HZ104" s="5"/>
      <c r="IA104" s="5"/>
      <c r="IB104" s="5"/>
      <c r="IC104" s="5"/>
      <c r="ID104" s="5"/>
      <c r="IE104" s="5"/>
      <c r="IF104" s="5"/>
      <c r="IG104" s="5"/>
      <c r="IH104" s="5"/>
      <c r="II104" s="5"/>
      <c r="IJ104" s="5"/>
      <c r="IK104" s="5"/>
      <c r="IL104" s="5"/>
      <c r="IM104" s="5"/>
      <c r="IN104" s="5"/>
      <c r="IO104" s="5"/>
      <c r="IP104" s="5"/>
      <c r="IQ104" s="5"/>
      <c r="IR104" s="5"/>
      <c r="IS104" s="5"/>
      <c r="IT104" s="5"/>
      <c r="IU104" s="5"/>
      <c r="IV104" s="5"/>
      <c r="IW104" s="5"/>
      <c r="IX104" s="5"/>
      <c r="IY104" s="5"/>
      <c r="IZ104" s="5"/>
      <c r="JA104" s="5"/>
      <c r="JB104" s="5"/>
      <c r="JC104" s="5"/>
      <c r="JD104" s="5"/>
      <c r="JE104" s="5"/>
      <c r="JF104" s="5"/>
      <c r="JG104" s="5"/>
      <c r="JH104" s="5"/>
      <c r="JI104" s="5"/>
      <c r="JJ104" s="5"/>
      <c r="JK104" s="145"/>
      <c r="JL104" s="397"/>
    </row>
    <row r="105" spans="1:272" ht="15">
      <c r="A105" s="8" t="s">
        <v>33</v>
      </c>
      <c r="B105" s="8" t="s">
        <v>18</v>
      </c>
      <c r="C105" s="8">
        <v>1</v>
      </c>
      <c r="D105" s="199">
        <v>153</v>
      </c>
      <c r="E105" s="118" t="s">
        <v>185</v>
      </c>
      <c r="F105" s="118" t="s">
        <v>108</v>
      </c>
      <c r="G105" s="118" t="s">
        <v>335</v>
      </c>
      <c r="H105" s="307" t="s">
        <v>188</v>
      </c>
      <c r="I105" s="354"/>
      <c r="J105" s="5"/>
      <c r="K105" s="5"/>
      <c r="L105" s="5"/>
      <c r="M105" s="5"/>
      <c r="N105" s="5"/>
      <c r="O105" s="5"/>
      <c r="P105" s="5"/>
      <c r="Q105" s="5"/>
      <c r="R105" s="5"/>
      <c r="S105" s="5"/>
      <c r="T105" s="5"/>
      <c r="U105" s="5"/>
      <c r="V105" s="5"/>
      <c r="W105" s="5"/>
      <c r="X105" s="5"/>
      <c r="Y105" s="5"/>
      <c r="Z105" s="5"/>
      <c r="AA105" s="5"/>
      <c r="AB105" s="5"/>
      <c r="AC105" s="5"/>
      <c r="AD105" s="51" t="s">
        <v>330</v>
      </c>
      <c r="AE105" s="51">
        <v>318.8</v>
      </c>
      <c r="AF105" s="51">
        <v>319.39999999999998</v>
      </c>
      <c r="AG105" s="51">
        <f t="shared" si="114"/>
        <v>0.59999999999996589</v>
      </c>
      <c r="AH105" s="52">
        <v>100</v>
      </c>
      <c r="AI105" s="52">
        <f t="shared" si="128"/>
        <v>0.59999999999996589</v>
      </c>
      <c r="AJ105" s="139">
        <f>AI105*AUXILIAR!$B50</f>
        <v>1799999.9999998978</v>
      </c>
      <c r="AK105" s="5"/>
      <c r="AL105" s="5"/>
      <c r="AM105" s="5"/>
      <c r="AN105" s="5"/>
      <c r="AO105" s="5"/>
      <c r="AP105" s="5"/>
      <c r="AQ105" s="5"/>
      <c r="AR105" s="51" t="s">
        <v>330</v>
      </c>
      <c r="AS105" s="51">
        <v>265</v>
      </c>
      <c r="AT105" s="51">
        <v>265.3</v>
      </c>
      <c r="AU105" s="51">
        <f t="shared" si="117"/>
        <v>0.30000000000001137</v>
      </c>
      <c r="AV105" s="52">
        <v>100</v>
      </c>
      <c r="AW105" s="52">
        <f t="shared" ref="AW105" si="130">AU105*AV105/100</f>
        <v>0.30000000000001137</v>
      </c>
      <c r="AX105" s="139">
        <f>AW105*AUXILIAR!$B50</f>
        <v>900000.00000003411</v>
      </c>
      <c r="AY105" s="5"/>
      <c r="AZ105" s="341"/>
      <c r="BA105" s="354"/>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1" t="s">
        <v>324</v>
      </c>
      <c r="CK105" s="51">
        <v>124.42</v>
      </c>
      <c r="CL105" s="51">
        <v>141.85</v>
      </c>
      <c r="CM105" s="51">
        <f t="shared" si="119"/>
        <v>17.429999999999993</v>
      </c>
      <c r="CN105" s="51">
        <v>100</v>
      </c>
      <c r="CO105" s="52">
        <f t="shared" ref="CO105" si="131">CM105*CN105/100</f>
        <v>17.429999999999993</v>
      </c>
      <c r="CP105" s="139">
        <f>CO105*AUXILIAR!$B$53</f>
        <v>87149999.99999997</v>
      </c>
      <c r="CQ105" s="5"/>
      <c r="CR105" s="341"/>
      <c r="CS105" s="354"/>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1" t="s">
        <v>333</v>
      </c>
      <c r="EC105" s="51">
        <v>402</v>
      </c>
      <c r="ED105" s="51">
        <v>402</v>
      </c>
      <c r="EE105" s="51">
        <v>1</v>
      </c>
      <c r="EF105" s="51">
        <v>100</v>
      </c>
      <c r="EG105" s="52">
        <f t="shared" si="120"/>
        <v>1</v>
      </c>
      <c r="EH105" s="139">
        <f>EG105*AUXILIAR!$B$57</f>
        <v>20000000</v>
      </c>
      <c r="EI105" s="5"/>
      <c r="EJ105" s="341"/>
      <c r="EK105" s="354"/>
      <c r="EL105" s="5"/>
      <c r="EM105" s="5"/>
      <c r="EN105" s="5"/>
      <c r="EO105" s="5"/>
      <c r="EP105" s="5"/>
      <c r="EQ105" s="5"/>
      <c r="ER105" s="5"/>
      <c r="ES105" s="5"/>
      <c r="ET105" s="5"/>
      <c r="EU105" s="5"/>
      <c r="EV105" s="5"/>
      <c r="EW105" s="5"/>
      <c r="EX105" s="5"/>
      <c r="EY105" s="5"/>
      <c r="EZ105" s="5"/>
      <c r="FA105" s="5"/>
      <c r="FB105" s="5"/>
      <c r="FC105" s="5"/>
      <c r="FD105" s="5"/>
      <c r="FE105" s="5"/>
      <c r="FF105" s="5"/>
      <c r="FG105" s="5"/>
      <c r="FH105" s="5"/>
      <c r="FI105" s="5"/>
      <c r="FJ105" s="5"/>
      <c r="FK105" s="5"/>
      <c r="FL105" s="5"/>
      <c r="FM105" s="5"/>
      <c r="FN105" s="5"/>
      <c r="FO105" s="5"/>
      <c r="FP105" s="5"/>
      <c r="FQ105" s="5"/>
      <c r="FR105" s="5"/>
      <c r="FS105" s="5"/>
      <c r="FT105" s="5"/>
      <c r="FU105" s="5"/>
      <c r="FV105" s="5"/>
      <c r="FW105" s="5"/>
      <c r="FX105" s="5"/>
      <c r="FY105" s="5"/>
      <c r="FZ105" s="5"/>
      <c r="GA105" s="5"/>
      <c r="GB105" s="341"/>
      <c r="GC105" s="354"/>
      <c r="GD105" s="5"/>
      <c r="GE105" s="5"/>
      <c r="GF105" s="5"/>
      <c r="GG105" s="5"/>
      <c r="GH105" s="5"/>
      <c r="GI105" s="5"/>
      <c r="GJ105" s="5"/>
      <c r="GK105" s="5"/>
      <c r="GL105" s="5"/>
      <c r="GM105" s="5"/>
      <c r="GN105" s="5"/>
      <c r="GO105" s="5"/>
      <c r="GP105" s="5"/>
      <c r="GQ105" s="5"/>
      <c r="GR105" s="5"/>
      <c r="GS105" s="5"/>
      <c r="GT105" s="5"/>
      <c r="GU105" s="5"/>
      <c r="GV105" s="5"/>
      <c r="GW105" s="5"/>
      <c r="GX105" s="5"/>
      <c r="GY105" s="5"/>
      <c r="GZ105" s="5"/>
      <c r="HA105" s="5"/>
      <c r="HB105" s="5"/>
      <c r="HC105" s="5"/>
      <c r="HD105" s="5"/>
      <c r="HE105" s="5"/>
      <c r="HF105" s="5"/>
      <c r="HG105" s="5"/>
      <c r="HH105" s="5"/>
      <c r="HI105" s="5"/>
      <c r="HJ105" s="5"/>
      <c r="HK105" s="5"/>
      <c r="HL105" s="5"/>
      <c r="HM105" s="5"/>
      <c r="HN105" s="5"/>
      <c r="HO105" s="5"/>
      <c r="HP105" s="5"/>
      <c r="HQ105" s="5"/>
      <c r="HR105" s="5"/>
      <c r="HS105" s="5"/>
      <c r="HT105" s="341"/>
      <c r="HU105" s="354"/>
      <c r="HV105" s="5"/>
      <c r="HW105" s="5"/>
      <c r="HX105" s="5"/>
      <c r="HY105" s="5"/>
      <c r="HZ105" s="5"/>
      <c r="IA105" s="5"/>
      <c r="IB105" s="5"/>
      <c r="IC105" s="5"/>
      <c r="ID105" s="5"/>
      <c r="IE105" s="5"/>
      <c r="IF105" s="5"/>
      <c r="IG105" s="5"/>
      <c r="IH105" s="5"/>
      <c r="II105" s="5"/>
      <c r="IJ105" s="5"/>
      <c r="IK105" s="5"/>
      <c r="IL105" s="5"/>
      <c r="IM105" s="5"/>
      <c r="IN105" s="5"/>
      <c r="IO105" s="5"/>
      <c r="IP105" s="5"/>
      <c r="IQ105" s="5"/>
      <c r="IR105" s="5"/>
      <c r="IS105" s="5"/>
      <c r="IT105" s="5"/>
      <c r="IU105" s="5"/>
      <c r="IV105" s="5"/>
      <c r="IW105" s="5"/>
      <c r="IX105" s="5"/>
      <c r="IY105" s="5"/>
      <c r="IZ105" s="5"/>
      <c r="JA105" s="5"/>
      <c r="JB105" s="5"/>
      <c r="JC105" s="5"/>
      <c r="JD105" s="5"/>
      <c r="JE105" s="5"/>
      <c r="JF105" s="5"/>
      <c r="JG105" s="5"/>
      <c r="JH105" s="5"/>
      <c r="JI105" s="5"/>
      <c r="JJ105" s="5"/>
      <c r="JK105" s="145"/>
      <c r="JL105" s="397"/>
    </row>
    <row r="106" spans="1:272" ht="15">
      <c r="A106" s="8" t="s">
        <v>33</v>
      </c>
      <c r="B106" s="8" t="s">
        <v>18</v>
      </c>
      <c r="C106" s="8">
        <v>1</v>
      </c>
      <c r="D106" s="199">
        <v>153</v>
      </c>
      <c r="E106" s="118" t="s">
        <v>185</v>
      </c>
      <c r="F106" s="118" t="s">
        <v>108</v>
      </c>
      <c r="G106" s="118" t="s">
        <v>335</v>
      </c>
      <c r="H106" s="307" t="s">
        <v>188</v>
      </c>
      <c r="I106" s="354"/>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1" t="s">
        <v>331</v>
      </c>
      <c r="AS106" s="51">
        <v>265</v>
      </c>
      <c r="AT106" s="51">
        <v>265.89999999999998</v>
      </c>
      <c r="AU106" s="51">
        <f t="shared" si="117"/>
        <v>0.89999999999997726</v>
      </c>
      <c r="AV106" s="52">
        <v>100</v>
      </c>
      <c r="AW106" s="52">
        <f t="shared" ref="AW106" si="132">AU106*AV106/100</f>
        <v>0.89999999999997726</v>
      </c>
      <c r="AX106" s="139">
        <f>AW106*AUXILIAR!$B50</f>
        <v>2699999.999999932</v>
      </c>
      <c r="AY106" s="5"/>
      <c r="AZ106" s="341"/>
      <c r="BA106" s="354"/>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1" t="s">
        <v>324</v>
      </c>
      <c r="CK106" s="51">
        <v>141.85</v>
      </c>
      <c r="CL106" s="51">
        <v>176.03</v>
      </c>
      <c r="CM106" s="51">
        <f t="shared" si="119"/>
        <v>34.180000000000007</v>
      </c>
      <c r="CN106" s="51">
        <v>100</v>
      </c>
      <c r="CO106" s="52">
        <f t="shared" ref="CO106:CO108" si="133">CM106*CN106/100</f>
        <v>34.180000000000007</v>
      </c>
      <c r="CP106" s="139">
        <f>CO106*AUXILIAR!$B$53</f>
        <v>170900000.00000003</v>
      </c>
      <c r="CQ106" s="5"/>
      <c r="CR106" s="341"/>
      <c r="CS106" s="354"/>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1" t="s">
        <v>334</v>
      </c>
      <c r="EC106" s="51">
        <v>68.25</v>
      </c>
      <c r="ED106" s="51">
        <v>68.25</v>
      </c>
      <c r="EE106" s="51">
        <v>1</v>
      </c>
      <c r="EF106" s="51">
        <v>100</v>
      </c>
      <c r="EG106" s="52">
        <f t="shared" si="120"/>
        <v>1</v>
      </c>
      <c r="EH106" s="139">
        <f>EG106*AUXILIAR!$B$56</f>
        <v>30000000</v>
      </c>
      <c r="EI106" s="5"/>
      <c r="EJ106" s="341"/>
      <c r="EK106" s="354"/>
      <c r="EL106" s="5"/>
      <c r="EM106" s="5"/>
      <c r="EN106" s="5"/>
      <c r="EO106" s="5"/>
      <c r="EP106" s="5"/>
      <c r="EQ106" s="5"/>
      <c r="ER106" s="5"/>
      <c r="ES106" s="5"/>
      <c r="ET106" s="5"/>
      <c r="EU106" s="5"/>
      <c r="EV106" s="5"/>
      <c r="EW106" s="5"/>
      <c r="EX106" s="5"/>
      <c r="EY106" s="5"/>
      <c r="EZ106" s="5"/>
      <c r="FA106" s="5"/>
      <c r="FB106" s="5"/>
      <c r="FC106" s="5"/>
      <c r="FD106" s="5"/>
      <c r="FE106" s="5"/>
      <c r="FF106" s="5"/>
      <c r="FG106" s="5"/>
      <c r="FH106" s="5"/>
      <c r="FI106" s="5"/>
      <c r="FJ106" s="5"/>
      <c r="FK106" s="5"/>
      <c r="FL106" s="5"/>
      <c r="FM106" s="5"/>
      <c r="FN106" s="5"/>
      <c r="FO106" s="5"/>
      <c r="FP106" s="5"/>
      <c r="FQ106" s="5"/>
      <c r="FR106" s="5"/>
      <c r="FS106" s="5"/>
      <c r="FT106" s="5"/>
      <c r="FU106" s="5"/>
      <c r="FV106" s="5"/>
      <c r="FW106" s="5"/>
      <c r="FX106" s="5"/>
      <c r="FY106" s="5"/>
      <c r="FZ106" s="5"/>
      <c r="GA106" s="5"/>
      <c r="GB106" s="341"/>
      <c r="GC106" s="354"/>
      <c r="GD106" s="5"/>
      <c r="GE106" s="5"/>
      <c r="GF106" s="5"/>
      <c r="GG106" s="5"/>
      <c r="GH106" s="5"/>
      <c r="GI106" s="5"/>
      <c r="GJ106" s="5"/>
      <c r="GK106" s="5"/>
      <c r="GL106" s="5"/>
      <c r="GM106" s="5"/>
      <c r="GN106" s="5"/>
      <c r="GO106" s="5"/>
      <c r="GP106" s="5"/>
      <c r="GQ106" s="5"/>
      <c r="GR106" s="5"/>
      <c r="GS106" s="5"/>
      <c r="GT106" s="5"/>
      <c r="GU106" s="5"/>
      <c r="GV106" s="5"/>
      <c r="GW106" s="5"/>
      <c r="GX106" s="5"/>
      <c r="GY106" s="5"/>
      <c r="GZ106" s="5"/>
      <c r="HA106" s="5"/>
      <c r="HB106" s="5"/>
      <c r="HC106" s="5"/>
      <c r="HD106" s="5"/>
      <c r="HE106" s="5"/>
      <c r="HF106" s="5"/>
      <c r="HG106" s="5"/>
      <c r="HH106" s="5"/>
      <c r="HI106" s="5"/>
      <c r="HJ106" s="5"/>
      <c r="HK106" s="5"/>
      <c r="HL106" s="5"/>
      <c r="HM106" s="5"/>
      <c r="HN106" s="5"/>
      <c r="HO106" s="5"/>
      <c r="HP106" s="5"/>
      <c r="HQ106" s="5"/>
      <c r="HR106" s="5"/>
      <c r="HS106" s="5"/>
      <c r="HT106" s="341"/>
      <c r="HU106" s="354"/>
      <c r="HV106" s="5"/>
      <c r="HW106" s="5"/>
      <c r="HX106" s="5"/>
      <c r="HY106" s="5"/>
      <c r="HZ106" s="5"/>
      <c r="IA106" s="5"/>
      <c r="IB106" s="5"/>
      <c r="IC106" s="5"/>
      <c r="ID106" s="5"/>
      <c r="IE106" s="5"/>
      <c r="IF106" s="5"/>
      <c r="IG106" s="5"/>
      <c r="IH106" s="5"/>
      <c r="II106" s="5"/>
      <c r="IJ106" s="5"/>
      <c r="IK106" s="5"/>
      <c r="IL106" s="5"/>
      <c r="IM106" s="5"/>
      <c r="IN106" s="5"/>
      <c r="IO106" s="5"/>
      <c r="IP106" s="5"/>
      <c r="IQ106" s="5"/>
      <c r="IR106" s="5"/>
      <c r="IS106" s="5"/>
      <c r="IT106" s="5"/>
      <c r="IU106" s="5"/>
      <c r="IV106" s="5"/>
      <c r="IW106" s="5"/>
      <c r="IX106" s="5"/>
      <c r="IY106" s="5"/>
      <c r="IZ106" s="5"/>
      <c r="JA106" s="5"/>
      <c r="JB106" s="5"/>
      <c r="JC106" s="5"/>
      <c r="JD106" s="5"/>
      <c r="JE106" s="5"/>
      <c r="JF106" s="5"/>
      <c r="JG106" s="5"/>
      <c r="JH106" s="5"/>
      <c r="JI106" s="5"/>
      <c r="JJ106" s="5"/>
      <c r="JK106" s="145"/>
      <c r="JL106" s="397"/>
    </row>
    <row r="107" spans="1:272" ht="15">
      <c r="A107" s="8" t="s">
        <v>33</v>
      </c>
      <c r="B107" s="8" t="s">
        <v>18</v>
      </c>
      <c r="C107" s="8">
        <v>1</v>
      </c>
      <c r="D107" s="199">
        <v>153</v>
      </c>
      <c r="E107" s="118" t="s">
        <v>185</v>
      </c>
      <c r="F107" s="118" t="s">
        <v>108</v>
      </c>
      <c r="G107" s="118" t="s">
        <v>335</v>
      </c>
      <c r="H107" s="307" t="s">
        <v>188</v>
      </c>
      <c r="I107" s="354"/>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1" t="s">
        <v>331</v>
      </c>
      <c r="AS107" s="51">
        <v>356.1</v>
      </c>
      <c r="AT107" s="51">
        <v>360.1</v>
      </c>
      <c r="AU107" s="51">
        <f t="shared" si="117"/>
        <v>4</v>
      </c>
      <c r="AV107" s="52">
        <v>100</v>
      </c>
      <c r="AW107" s="52">
        <f t="shared" ref="AW107" si="134">AU107*AV107/100</f>
        <v>4</v>
      </c>
      <c r="AX107" s="139">
        <f>AW107*AUXILIAR!$B50</f>
        <v>12000000</v>
      </c>
      <c r="AY107" s="5"/>
      <c r="AZ107" s="341"/>
      <c r="BA107" s="354"/>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1" t="s">
        <v>324</v>
      </c>
      <c r="CK107" s="51">
        <v>199.43</v>
      </c>
      <c r="CL107" s="51">
        <v>212.45</v>
      </c>
      <c r="CM107" s="51">
        <f t="shared" si="119"/>
        <v>13.019999999999982</v>
      </c>
      <c r="CN107" s="51">
        <v>100</v>
      </c>
      <c r="CO107" s="52">
        <f t="shared" si="133"/>
        <v>13.019999999999982</v>
      </c>
      <c r="CP107" s="139">
        <f>CO107*AUXILIAR!$B$53</f>
        <v>65099999.999999911</v>
      </c>
      <c r="CQ107" s="5"/>
      <c r="CR107" s="341"/>
      <c r="CS107" s="354"/>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1" t="s">
        <v>334</v>
      </c>
      <c r="EC107" s="51">
        <v>71.099999999999994</v>
      </c>
      <c r="ED107" s="51">
        <v>71.099999999999994</v>
      </c>
      <c r="EE107" s="51">
        <v>1</v>
      </c>
      <c r="EF107" s="51">
        <v>100</v>
      </c>
      <c r="EG107" s="52">
        <f t="shared" si="120"/>
        <v>1</v>
      </c>
      <c r="EH107" s="139">
        <f>EG107*AUXILIAR!$B$56</f>
        <v>30000000</v>
      </c>
      <c r="EI107" s="5"/>
      <c r="EJ107" s="341"/>
      <c r="EK107" s="354"/>
      <c r="EL107" s="5"/>
      <c r="EM107" s="5"/>
      <c r="EN107" s="5"/>
      <c r="EO107" s="5"/>
      <c r="EP107" s="5"/>
      <c r="EQ107" s="5"/>
      <c r="ER107" s="5"/>
      <c r="ES107" s="5"/>
      <c r="ET107" s="5"/>
      <c r="EU107" s="5"/>
      <c r="EV107" s="5"/>
      <c r="EW107" s="5"/>
      <c r="EX107" s="5"/>
      <c r="EY107" s="5"/>
      <c r="EZ107" s="5"/>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c r="GA107" s="5"/>
      <c r="GB107" s="341"/>
      <c r="GC107" s="354"/>
      <c r="GD107" s="5"/>
      <c r="GE107" s="5"/>
      <c r="GF107" s="5"/>
      <c r="GG107" s="5"/>
      <c r="GH107" s="5"/>
      <c r="GI107" s="5"/>
      <c r="GJ107" s="5"/>
      <c r="GK107" s="5"/>
      <c r="GL107" s="5"/>
      <c r="GM107" s="5"/>
      <c r="GN107" s="5"/>
      <c r="GO107" s="5"/>
      <c r="GP107" s="5"/>
      <c r="GQ107" s="5"/>
      <c r="GR107" s="5"/>
      <c r="GS107" s="5"/>
      <c r="GT107" s="5"/>
      <c r="GU107" s="5"/>
      <c r="GV107" s="5"/>
      <c r="GW107" s="5"/>
      <c r="GX107" s="5"/>
      <c r="GY107" s="5"/>
      <c r="GZ107" s="5"/>
      <c r="HA107" s="5"/>
      <c r="HB107" s="5"/>
      <c r="HC107" s="5"/>
      <c r="HD107" s="5"/>
      <c r="HE107" s="5"/>
      <c r="HF107" s="5"/>
      <c r="HG107" s="5"/>
      <c r="HH107" s="5"/>
      <c r="HI107" s="5"/>
      <c r="HJ107" s="5"/>
      <c r="HK107" s="5"/>
      <c r="HL107" s="5"/>
      <c r="HM107" s="5"/>
      <c r="HN107" s="5"/>
      <c r="HO107" s="5"/>
      <c r="HP107" s="5"/>
      <c r="HQ107" s="5"/>
      <c r="HR107" s="5"/>
      <c r="HS107" s="5"/>
      <c r="HT107" s="341"/>
      <c r="HU107" s="354"/>
      <c r="HV107" s="5"/>
      <c r="HW107" s="5"/>
      <c r="HX107" s="5"/>
      <c r="HY107" s="5"/>
      <c r="HZ107" s="5"/>
      <c r="IA107" s="5"/>
      <c r="IB107" s="5"/>
      <c r="IC107" s="5"/>
      <c r="ID107" s="5"/>
      <c r="IE107" s="5"/>
      <c r="IF107" s="5"/>
      <c r="IG107" s="5"/>
      <c r="IH107" s="5"/>
      <c r="II107" s="5"/>
      <c r="IJ107" s="5"/>
      <c r="IK107" s="5"/>
      <c r="IL107" s="5"/>
      <c r="IM107" s="5"/>
      <c r="IN107" s="5"/>
      <c r="IO107" s="5"/>
      <c r="IP107" s="5"/>
      <c r="IQ107" s="5"/>
      <c r="IR107" s="5"/>
      <c r="IS107" s="5"/>
      <c r="IT107" s="5"/>
      <c r="IU107" s="5"/>
      <c r="IV107" s="5"/>
      <c r="IW107" s="5"/>
      <c r="IX107" s="5"/>
      <c r="IY107" s="5"/>
      <c r="IZ107" s="5"/>
      <c r="JA107" s="5"/>
      <c r="JB107" s="5"/>
      <c r="JC107" s="5"/>
      <c r="JD107" s="5"/>
      <c r="JE107" s="5"/>
      <c r="JF107" s="5"/>
      <c r="JG107" s="5"/>
      <c r="JH107" s="5"/>
      <c r="JI107" s="5"/>
      <c r="JJ107" s="5"/>
      <c r="JK107" s="145"/>
      <c r="JL107" s="397"/>
    </row>
    <row r="108" spans="1:272" ht="15">
      <c r="A108" s="8" t="s">
        <v>33</v>
      </c>
      <c r="B108" s="8" t="s">
        <v>18</v>
      </c>
      <c r="C108" s="8">
        <v>1</v>
      </c>
      <c r="D108" s="199">
        <v>153</v>
      </c>
      <c r="E108" s="118" t="s">
        <v>185</v>
      </c>
      <c r="F108" s="118" t="s">
        <v>108</v>
      </c>
      <c r="G108" s="118" t="s">
        <v>335</v>
      </c>
      <c r="H108" s="307" t="s">
        <v>188</v>
      </c>
      <c r="I108" s="354"/>
      <c r="J108" s="5"/>
      <c r="K108" s="5"/>
      <c r="L108" s="5"/>
      <c r="M108" s="5"/>
      <c r="N108" s="5"/>
      <c r="O108" s="5"/>
      <c r="P108" s="5"/>
      <c r="Q108" s="5"/>
      <c r="R108" s="5"/>
      <c r="S108" s="5"/>
      <c r="T108" s="5"/>
      <c r="U108" s="5"/>
      <c r="V108" s="5"/>
      <c r="W108" s="5"/>
      <c r="X108" s="5"/>
      <c r="Y108" s="5"/>
      <c r="Z108" s="5"/>
      <c r="AA108" s="5"/>
      <c r="AB108" s="5"/>
      <c r="AC108" s="5"/>
      <c r="AD108" s="5"/>
      <c r="AE108" s="5"/>
      <c r="AF108" s="5"/>
      <c r="AH108" s="5"/>
      <c r="AI108" s="5"/>
      <c r="AJ108" s="5"/>
      <c r="AK108" s="5"/>
      <c r="AL108" s="5"/>
      <c r="AM108" s="5"/>
      <c r="AN108" s="5"/>
      <c r="AO108" s="5"/>
      <c r="AP108" s="5"/>
      <c r="AQ108" s="5"/>
      <c r="AR108" s="51" t="s">
        <v>331</v>
      </c>
      <c r="AS108" s="51">
        <v>396.2</v>
      </c>
      <c r="AT108" s="51">
        <v>396.7</v>
      </c>
      <c r="AU108" s="51">
        <f t="shared" si="117"/>
        <v>0.5</v>
      </c>
      <c r="AV108" s="52">
        <v>100</v>
      </c>
      <c r="AW108" s="52">
        <f t="shared" ref="AW108" si="135">AU108*AV108/100</f>
        <v>0.5</v>
      </c>
      <c r="AX108" s="139">
        <f>AW108*AUXILIAR!$B50</f>
        <v>1500000</v>
      </c>
      <c r="AY108" s="5"/>
      <c r="AZ108" s="341"/>
      <c r="BA108" s="354"/>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1" t="s">
        <v>324</v>
      </c>
      <c r="CK108" s="51">
        <v>212.45</v>
      </c>
      <c r="CL108" s="51">
        <v>242.5</v>
      </c>
      <c r="CM108" s="51">
        <f t="shared" si="119"/>
        <v>30.050000000000011</v>
      </c>
      <c r="CN108" s="51">
        <v>100</v>
      </c>
      <c r="CO108" s="52">
        <f t="shared" si="133"/>
        <v>30.050000000000008</v>
      </c>
      <c r="CP108" s="139">
        <f>CO108*AUXILIAR!$B$53</f>
        <v>150250000.00000003</v>
      </c>
      <c r="CQ108" s="5"/>
      <c r="CR108" s="341"/>
      <c r="CS108" s="354"/>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1" t="s">
        <v>334</v>
      </c>
      <c r="EC108" s="51">
        <v>75.7</v>
      </c>
      <c r="ED108" s="51">
        <v>75.7</v>
      </c>
      <c r="EE108" s="51">
        <v>1</v>
      </c>
      <c r="EF108" s="51">
        <v>100</v>
      </c>
      <c r="EG108" s="52">
        <f t="shared" si="120"/>
        <v>1</v>
      </c>
      <c r="EH108" s="139">
        <f>EG108*AUXILIAR!$B$56</f>
        <v>30000000</v>
      </c>
      <c r="EI108" s="5"/>
      <c r="EJ108" s="341"/>
      <c r="EK108" s="354"/>
      <c r="EL108" s="5"/>
      <c r="EM108" s="5"/>
      <c r="EN108" s="5"/>
      <c r="EO108" s="5"/>
      <c r="EP108" s="5"/>
      <c r="EQ108" s="5"/>
      <c r="ER108" s="5"/>
      <c r="ES108" s="5"/>
      <c r="ET108" s="5"/>
      <c r="EU108" s="5"/>
      <c r="EV108" s="5"/>
      <c r="EW108" s="5"/>
      <c r="EX108" s="5"/>
      <c r="EY108" s="5"/>
      <c r="EZ108" s="5"/>
      <c r="FA108" s="5"/>
      <c r="FB108" s="5"/>
      <c r="FC108" s="5"/>
      <c r="FD108" s="5"/>
      <c r="FE108" s="5"/>
      <c r="FF108" s="5"/>
      <c r="FG108" s="5"/>
      <c r="FH108" s="5"/>
      <c r="FI108" s="5"/>
      <c r="FJ108" s="5"/>
      <c r="FK108" s="5"/>
      <c r="FL108" s="5"/>
      <c r="FM108" s="5"/>
      <c r="FN108" s="5"/>
      <c r="FO108" s="5"/>
      <c r="FP108" s="5"/>
      <c r="FQ108" s="5"/>
      <c r="FR108" s="5"/>
      <c r="FS108" s="5"/>
      <c r="FT108" s="5"/>
      <c r="FU108" s="5"/>
      <c r="FV108" s="5"/>
      <c r="FW108" s="5"/>
      <c r="FX108" s="5"/>
      <c r="FY108" s="5"/>
      <c r="FZ108" s="5"/>
      <c r="GA108" s="5"/>
      <c r="GB108" s="341"/>
      <c r="GC108" s="354"/>
      <c r="GD108" s="5"/>
      <c r="GE108" s="5"/>
      <c r="GF108" s="5"/>
      <c r="GG108" s="5"/>
      <c r="GH108" s="5"/>
      <c r="GI108" s="5"/>
      <c r="GJ108" s="5"/>
      <c r="GK108" s="5"/>
      <c r="GL108" s="5"/>
      <c r="GM108" s="5"/>
      <c r="GN108" s="5"/>
      <c r="GO108" s="5"/>
      <c r="GP108" s="5"/>
      <c r="GQ108" s="5"/>
      <c r="GR108" s="5"/>
      <c r="GS108" s="5"/>
      <c r="GT108" s="5"/>
      <c r="GU108" s="5"/>
      <c r="GV108" s="5"/>
      <c r="GW108" s="5"/>
      <c r="GX108" s="5"/>
      <c r="GY108" s="5"/>
      <c r="GZ108" s="5"/>
      <c r="HA108" s="5"/>
      <c r="HB108" s="5"/>
      <c r="HC108" s="5"/>
      <c r="HD108" s="5"/>
      <c r="HE108" s="5"/>
      <c r="HF108" s="5"/>
      <c r="HG108" s="5"/>
      <c r="HH108" s="5"/>
      <c r="HI108" s="5"/>
      <c r="HJ108" s="5"/>
      <c r="HK108" s="5"/>
      <c r="HL108" s="5"/>
      <c r="HM108" s="5"/>
      <c r="HN108" s="5"/>
      <c r="HO108" s="5"/>
      <c r="HP108" s="5"/>
      <c r="HQ108" s="5"/>
      <c r="HR108" s="5"/>
      <c r="HS108" s="5"/>
      <c r="HT108" s="341"/>
      <c r="HU108" s="354"/>
      <c r="HV108" s="5"/>
      <c r="HW108" s="5"/>
      <c r="HX108" s="5"/>
      <c r="HY108" s="5"/>
      <c r="HZ108" s="5"/>
      <c r="IA108" s="5"/>
      <c r="IB108" s="5"/>
      <c r="IC108" s="5"/>
      <c r="ID108" s="5"/>
      <c r="IE108" s="5"/>
      <c r="IF108" s="5"/>
      <c r="IG108" s="5"/>
      <c r="IH108" s="5"/>
      <c r="II108" s="5"/>
      <c r="IJ108" s="5"/>
      <c r="IK108" s="5"/>
      <c r="IL108" s="5"/>
      <c r="IM108" s="5"/>
      <c r="IN108" s="5"/>
      <c r="IO108" s="5"/>
      <c r="IP108" s="5"/>
      <c r="IQ108" s="5"/>
      <c r="IR108" s="5"/>
      <c r="IS108" s="5"/>
      <c r="IT108" s="5"/>
      <c r="IU108" s="5"/>
      <c r="IV108" s="5"/>
      <c r="IW108" s="5"/>
      <c r="IX108" s="5"/>
      <c r="IY108" s="5"/>
      <c r="IZ108" s="5"/>
      <c r="JA108" s="5"/>
      <c r="JB108" s="5"/>
      <c r="JC108" s="5"/>
      <c r="JD108" s="5"/>
      <c r="JE108" s="5"/>
      <c r="JF108" s="5"/>
      <c r="JG108" s="5"/>
      <c r="JH108" s="5"/>
      <c r="JI108" s="5"/>
      <c r="JJ108" s="5"/>
      <c r="JK108" s="145"/>
      <c r="JL108" s="397"/>
    </row>
    <row r="109" spans="1:272" ht="15">
      <c r="A109" s="8" t="s">
        <v>33</v>
      </c>
      <c r="B109" s="8" t="s">
        <v>18</v>
      </c>
      <c r="C109" s="8">
        <v>1</v>
      </c>
      <c r="D109" s="199">
        <v>153</v>
      </c>
      <c r="E109" s="118" t="s">
        <v>185</v>
      </c>
      <c r="F109" s="118" t="s">
        <v>108</v>
      </c>
      <c r="G109" s="118" t="s">
        <v>335</v>
      </c>
      <c r="H109" s="307" t="s">
        <v>188</v>
      </c>
      <c r="I109" s="354"/>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1" t="s">
        <v>331</v>
      </c>
      <c r="AS109" s="51">
        <v>429.72500000000002</v>
      </c>
      <c r="AT109" s="51">
        <v>431.5</v>
      </c>
      <c r="AU109" s="51">
        <f t="shared" si="117"/>
        <v>1.7749999999999773</v>
      </c>
      <c r="AV109" s="52">
        <v>100</v>
      </c>
      <c r="AW109" s="52">
        <f t="shared" ref="AW109" si="136">AU109*AV109/100</f>
        <v>1.7749999999999773</v>
      </c>
      <c r="AX109" s="139">
        <f>AW109*AUXILIAR!$B50</f>
        <v>5324999.999999932</v>
      </c>
      <c r="AY109" s="5"/>
      <c r="AZ109" s="341"/>
      <c r="BA109" s="354"/>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1" t="s">
        <v>324</v>
      </c>
      <c r="CK109" s="51">
        <v>242.5</v>
      </c>
      <c r="CL109" s="51">
        <v>274.94</v>
      </c>
      <c r="CM109" s="51">
        <f t="shared" si="119"/>
        <v>32.44</v>
      </c>
      <c r="CN109" s="51">
        <v>100</v>
      </c>
      <c r="CO109" s="52">
        <f t="shared" ref="CO109" si="137">CM109*CN109/100</f>
        <v>32.44</v>
      </c>
      <c r="CP109" s="139">
        <f>CO109*AUXILIAR!$B$53</f>
        <v>162200000</v>
      </c>
      <c r="CQ109" s="5"/>
      <c r="CR109" s="341"/>
      <c r="CS109" s="354"/>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1" t="s">
        <v>334</v>
      </c>
      <c r="EC109" s="51">
        <v>200.8</v>
      </c>
      <c r="ED109" s="51">
        <v>200.8</v>
      </c>
      <c r="EE109" s="51">
        <v>1</v>
      </c>
      <c r="EF109" s="51">
        <v>100</v>
      </c>
      <c r="EG109" s="52">
        <f t="shared" ref="EG109:EG110" si="138">EE109*EF109/100</f>
        <v>1</v>
      </c>
      <c r="EH109" s="139">
        <f>EG109*AUXILIAR!$B$56</f>
        <v>30000000</v>
      </c>
      <c r="EI109" s="5"/>
      <c r="EJ109" s="341"/>
      <c r="EK109" s="354"/>
      <c r="EL109" s="5"/>
      <c r="EM109" s="5"/>
      <c r="EN109" s="5"/>
      <c r="EO109" s="5"/>
      <c r="EP109" s="5"/>
      <c r="EQ109" s="5"/>
      <c r="ER109" s="5"/>
      <c r="ES109" s="5"/>
      <c r="ET109" s="5"/>
      <c r="EU109" s="5"/>
      <c r="EV109" s="5"/>
      <c r="EW109" s="5"/>
      <c r="EX109" s="5"/>
      <c r="EY109" s="5"/>
      <c r="EZ109" s="5"/>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c r="GA109" s="5"/>
      <c r="GB109" s="341"/>
      <c r="GC109" s="354"/>
      <c r="GD109" s="5"/>
      <c r="GE109" s="5"/>
      <c r="GF109" s="5"/>
      <c r="GG109" s="5"/>
      <c r="GH109" s="5"/>
      <c r="GI109" s="5"/>
      <c r="GJ109" s="5"/>
      <c r="GK109" s="5"/>
      <c r="GL109" s="5"/>
      <c r="GM109" s="5"/>
      <c r="GN109" s="5"/>
      <c r="GO109" s="5"/>
      <c r="GP109" s="5"/>
      <c r="GQ109" s="5"/>
      <c r="GR109" s="5"/>
      <c r="GS109" s="5"/>
      <c r="GT109" s="5"/>
      <c r="GU109" s="5"/>
      <c r="GV109" s="5"/>
      <c r="GW109" s="5"/>
      <c r="GX109" s="5"/>
      <c r="GY109" s="5"/>
      <c r="GZ109" s="5"/>
      <c r="HA109" s="5"/>
      <c r="HB109" s="5"/>
      <c r="HC109" s="5"/>
      <c r="HD109" s="5"/>
      <c r="HE109" s="5"/>
      <c r="HF109" s="5"/>
      <c r="HG109" s="5"/>
      <c r="HH109" s="5"/>
      <c r="HI109" s="5"/>
      <c r="HJ109" s="5"/>
      <c r="HK109" s="5"/>
      <c r="HL109" s="5"/>
      <c r="HM109" s="5"/>
      <c r="HN109" s="5"/>
      <c r="HO109" s="5"/>
      <c r="HP109" s="5"/>
      <c r="HQ109" s="5"/>
      <c r="HR109" s="5"/>
      <c r="HS109" s="5"/>
      <c r="HT109" s="341"/>
      <c r="HU109" s="354"/>
      <c r="HV109" s="5"/>
      <c r="HW109" s="5"/>
      <c r="HX109" s="5"/>
      <c r="HY109" s="5"/>
      <c r="HZ109" s="5"/>
      <c r="IA109" s="5"/>
      <c r="IB109" s="5"/>
      <c r="IC109" s="5"/>
      <c r="ID109" s="5"/>
      <c r="IE109" s="5"/>
      <c r="IF109" s="5"/>
      <c r="IG109" s="5"/>
      <c r="IH109" s="5"/>
      <c r="II109" s="5"/>
      <c r="IJ109" s="5"/>
      <c r="IK109" s="5"/>
      <c r="IL109" s="5"/>
      <c r="IM109" s="5"/>
      <c r="IN109" s="5"/>
      <c r="IO109" s="5"/>
      <c r="IP109" s="5"/>
      <c r="IQ109" s="5"/>
      <c r="IR109" s="5"/>
      <c r="IS109" s="5"/>
      <c r="IT109" s="5"/>
      <c r="IU109" s="5"/>
      <c r="IV109" s="5"/>
      <c r="IW109" s="5"/>
      <c r="IX109" s="5"/>
      <c r="IY109" s="5"/>
      <c r="IZ109" s="5"/>
      <c r="JA109" s="5"/>
      <c r="JB109" s="5"/>
      <c r="JC109" s="5"/>
      <c r="JD109" s="5"/>
      <c r="JE109" s="5"/>
      <c r="JF109" s="5"/>
      <c r="JG109" s="5"/>
      <c r="JH109" s="5"/>
      <c r="JI109" s="5"/>
      <c r="JJ109" s="5"/>
      <c r="JK109" s="145"/>
      <c r="JL109" s="397"/>
    </row>
    <row r="110" spans="1:272" ht="15">
      <c r="A110" s="8" t="s">
        <v>33</v>
      </c>
      <c r="B110" s="8" t="s">
        <v>18</v>
      </c>
      <c r="C110" s="8">
        <v>1</v>
      </c>
      <c r="D110" s="199">
        <v>153</v>
      </c>
      <c r="E110" s="118" t="s">
        <v>185</v>
      </c>
      <c r="F110" s="118" t="s">
        <v>108</v>
      </c>
      <c r="G110" s="118" t="s">
        <v>335</v>
      </c>
      <c r="H110" s="307" t="s">
        <v>188</v>
      </c>
      <c r="I110" s="354"/>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1" t="s">
        <v>331</v>
      </c>
      <c r="AS110" s="51">
        <v>432</v>
      </c>
      <c r="AT110" s="51">
        <v>436</v>
      </c>
      <c r="AU110" s="51">
        <f t="shared" si="117"/>
        <v>4</v>
      </c>
      <c r="AV110" s="52">
        <v>100</v>
      </c>
      <c r="AW110" s="52">
        <f t="shared" ref="AW110" si="139">AU110*AV110/100</f>
        <v>4</v>
      </c>
      <c r="AX110" s="139">
        <f>AW110*AUXILIAR!$B50</f>
        <v>12000000</v>
      </c>
      <c r="AY110" s="5"/>
      <c r="AZ110" s="341"/>
      <c r="BA110" s="354"/>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1" t="s">
        <v>324</v>
      </c>
      <c r="CK110" s="51">
        <v>321.85000000000002</v>
      </c>
      <c r="CL110" s="51">
        <v>357.29</v>
      </c>
      <c r="CM110" s="51">
        <f t="shared" si="119"/>
        <v>35.44</v>
      </c>
      <c r="CN110" s="51">
        <v>100</v>
      </c>
      <c r="CO110" s="52">
        <f t="shared" ref="CO110:CO115" si="140">CM110*CN110/100</f>
        <v>35.44</v>
      </c>
      <c r="CP110" s="139">
        <f>CO110*AUXILIAR!$B$53</f>
        <v>177200000</v>
      </c>
      <c r="CQ110" s="5"/>
      <c r="CR110" s="341"/>
      <c r="CS110" s="354"/>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1" t="s">
        <v>334</v>
      </c>
      <c r="EC110" s="51">
        <v>202.5</v>
      </c>
      <c r="ED110" s="51">
        <v>202.5</v>
      </c>
      <c r="EE110" s="51">
        <v>1</v>
      </c>
      <c r="EF110" s="51">
        <v>100</v>
      </c>
      <c r="EG110" s="52">
        <f t="shared" si="138"/>
        <v>1</v>
      </c>
      <c r="EH110" s="139">
        <f>EG110*AUXILIAR!$B$56</f>
        <v>30000000</v>
      </c>
      <c r="EI110" s="5"/>
      <c r="EJ110" s="341"/>
      <c r="EK110" s="354"/>
      <c r="EL110" s="5"/>
      <c r="EM110" s="5"/>
      <c r="EN110" s="5"/>
      <c r="EO110" s="5"/>
      <c r="EP110" s="5"/>
      <c r="EQ110" s="5"/>
      <c r="ER110" s="5"/>
      <c r="ES110" s="5"/>
      <c r="ET110" s="5"/>
      <c r="EU110" s="5"/>
      <c r="EV110" s="5"/>
      <c r="EW110" s="5"/>
      <c r="EX110" s="5"/>
      <c r="EY110" s="5"/>
      <c r="EZ110" s="5"/>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c r="GA110" s="5"/>
      <c r="GB110" s="341"/>
      <c r="GC110" s="354"/>
      <c r="GD110" s="5"/>
      <c r="GE110" s="5"/>
      <c r="GF110" s="5"/>
      <c r="GG110" s="5"/>
      <c r="GH110" s="5"/>
      <c r="GI110" s="5"/>
      <c r="GJ110" s="5"/>
      <c r="GK110" s="5"/>
      <c r="GL110" s="5"/>
      <c r="GM110" s="5"/>
      <c r="GN110" s="5"/>
      <c r="GO110" s="5"/>
      <c r="GP110" s="5"/>
      <c r="GQ110" s="5"/>
      <c r="GR110" s="5"/>
      <c r="GS110" s="5"/>
      <c r="GT110" s="5"/>
      <c r="GU110" s="5"/>
      <c r="GV110" s="5"/>
      <c r="GW110" s="5"/>
      <c r="GX110" s="5"/>
      <c r="GY110" s="5"/>
      <c r="GZ110" s="5"/>
      <c r="HA110" s="5"/>
      <c r="HB110" s="5"/>
      <c r="HC110" s="5"/>
      <c r="HD110" s="5"/>
      <c r="HE110" s="5"/>
      <c r="HF110" s="5"/>
      <c r="HG110" s="5"/>
      <c r="HH110" s="5"/>
      <c r="HI110" s="5"/>
      <c r="HJ110" s="5"/>
      <c r="HK110" s="5"/>
      <c r="HL110" s="5"/>
      <c r="HM110" s="5"/>
      <c r="HN110" s="5"/>
      <c r="HO110" s="5"/>
      <c r="HP110" s="5"/>
      <c r="HQ110" s="5"/>
      <c r="HR110" s="5"/>
      <c r="HS110" s="5"/>
      <c r="HT110" s="341"/>
      <c r="HU110" s="354"/>
      <c r="HV110" s="5"/>
      <c r="HW110" s="5"/>
      <c r="HX110" s="5"/>
      <c r="HY110" s="5"/>
      <c r="HZ110" s="5"/>
      <c r="IA110" s="5"/>
      <c r="IB110" s="5"/>
      <c r="IC110" s="5"/>
      <c r="ID110" s="5"/>
      <c r="IE110" s="5"/>
      <c r="IF110" s="5"/>
      <c r="IG110" s="5"/>
      <c r="IH110" s="5"/>
      <c r="II110" s="5"/>
      <c r="IJ110" s="5"/>
      <c r="IK110" s="5"/>
      <c r="IL110" s="5"/>
      <c r="IM110" s="5"/>
      <c r="IN110" s="5"/>
      <c r="IO110" s="5"/>
      <c r="IP110" s="5"/>
      <c r="IQ110" s="5"/>
      <c r="IR110" s="5"/>
      <c r="IS110" s="5"/>
      <c r="IT110" s="5"/>
      <c r="IU110" s="5"/>
      <c r="IV110" s="5"/>
      <c r="IW110" s="5"/>
      <c r="IX110" s="5"/>
      <c r="IY110" s="5"/>
      <c r="IZ110" s="5"/>
      <c r="JA110" s="5"/>
      <c r="JB110" s="5"/>
      <c r="JC110" s="5"/>
      <c r="JD110" s="5"/>
      <c r="JE110" s="5"/>
      <c r="JF110" s="5"/>
      <c r="JG110" s="5"/>
      <c r="JH110" s="5"/>
      <c r="JI110" s="5"/>
      <c r="JJ110" s="5"/>
      <c r="JK110" s="145"/>
      <c r="JL110" s="397"/>
    </row>
    <row r="111" spans="1:272" ht="15">
      <c r="A111" s="8" t="s">
        <v>33</v>
      </c>
      <c r="B111" s="8" t="s">
        <v>18</v>
      </c>
      <c r="C111" s="8">
        <v>1</v>
      </c>
      <c r="D111" s="199">
        <v>153</v>
      </c>
      <c r="E111" s="118" t="s">
        <v>185</v>
      </c>
      <c r="F111" s="118" t="s">
        <v>108</v>
      </c>
      <c r="G111" s="118" t="s">
        <v>335</v>
      </c>
      <c r="H111" s="307" t="s">
        <v>188</v>
      </c>
      <c r="I111" s="354"/>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1" t="s">
        <v>330</v>
      </c>
      <c r="AS111" s="51">
        <v>432</v>
      </c>
      <c r="AT111" s="51">
        <v>436.5</v>
      </c>
      <c r="AU111" s="51">
        <f t="shared" si="117"/>
        <v>4.5</v>
      </c>
      <c r="AV111" s="52">
        <v>100</v>
      </c>
      <c r="AW111" s="52">
        <f t="shared" ref="AW111" si="141">AU111*AV111/100</f>
        <v>4.5</v>
      </c>
      <c r="AX111" s="139">
        <f>AW111*AUXILIAR!$B50</f>
        <v>13500000</v>
      </c>
      <c r="AY111" s="5"/>
      <c r="AZ111" s="341"/>
      <c r="BA111" s="354"/>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1" t="s">
        <v>324</v>
      </c>
      <c r="CK111" s="51">
        <v>357.29</v>
      </c>
      <c r="CL111" s="51">
        <v>360.12</v>
      </c>
      <c r="CM111" s="51">
        <f t="shared" si="119"/>
        <v>2.8299999999999841</v>
      </c>
      <c r="CN111" s="51">
        <v>100</v>
      </c>
      <c r="CO111" s="52">
        <f t="shared" si="140"/>
        <v>2.8299999999999841</v>
      </c>
      <c r="CP111" s="139">
        <f>CO111*AUXILIAR!$B$53</f>
        <v>14149999.99999992</v>
      </c>
      <c r="CQ111" s="5"/>
      <c r="CR111" s="341"/>
      <c r="CS111" s="354"/>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1" t="s">
        <v>334</v>
      </c>
      <c r="EC111" s="51">
        <v>357.3</v>
      </c>
      <c r="ED111" s="51">
        <v>357.3</v>
      </c>
      <c r="EE111" s="51">
        <v>1</v>
      </c>
      <c r="EF111" s="51">
        <v>100</v>
      </c>
      <c r="EG111" s="52">
        <f t="shared" ref="EG111" si="142">EE111*EF111/100</f>
        <v>1</v>
      </c>
      <c r="EH111" s="139">
        <f>EG111*AUXILIAR!$B$56</f>
        <v>30000000</v>
      </c>
      <c r="EI111" s="5"/>
      <c r="EJ111" s="341"/>
      <c r="EK111" s="354"/>
      <c r="EL111" s="5"/>
      <c r="EM111" s="5"/>
      <c r="EN111" s="5"/>
      <c r="EO111" s="5"/>
      <c r="EP111" s="5"/>
      <c r="EQ111" s="5"/>
      <c r="ER111" s="5"/>
      <c r="ES111" s="5"/>
      <c r="ET111" s="5"/>
      <c r="EU111" s="5"/>
      <c r="EV111" s="5"/>
      <c r="EW111" s="5"/>
      <c r="EX111" s="5"/>
      <c r="EY111" s="5"/>
      <c r="EZ111" s="5"/>
      <c r="FA111" s="5"/>
      <c r="FB111" s="5"/>
      <c r="FC111" s="5"/>
      <c r="FD111" s="5"/>
      <c r="FE111" s="5"/>
      <c r="FF111" s="5"/>
      <c r="FG111" s="5"/>
      <c r="FH111" s="5"/>
      <c r="FI111" s="5"/>
      <c r="FJ111" s="5"/>
      <c r="FK111" s="5"/>
      <c r="FL111" s="5"/>
      <c r="FM111" s="5"/>
      <c r="FN111" s="5"/>
      <c r="FO111" s="5"/>
      <c r="FP111" s="5"/>
      <c r="FQ111" s="5"/>
      <c r="FR111" s="5"/>
      <c r="FS111" s="5"/>
      <c r="FT111" s="5"/>
      <c r="FU111" s="5"/>
      <c r="FV111" s="5"/>
      <c r="FW111" s="5"/>
      <c r="FX111" s="5"/>
      <c r="FY111" s="5"/>
      <c r="FZ111" s="5"/>
      <c r="GA111" s="5"/>
      <c r="GB111" s="341"/>
      <c r="GC111" s="354"/>
      <c r="GD111" s="5"/>
      <c r="GE111" s="5"/>
      <c r="GF111" s="5"/>
      <c r="GG111" s="5"/>
      <c r="GH111" s="5"/>
      <c r="GI111" s="5"/>
      <c r="GJ111" s="5"/>
      <c r="GK111" s="5"/>
      <c r="GL111" s="5"/>
      <c r="GM111" s="5"/>
      <c r="GN111" s="5"/>
      <c r="GO111" s="5"/>
      <c r="GP111" s="5"/>
      <c r="GQ111" s="5"/>
      <c r="GR111" s="5"/>
      <c r="GS111" s="5"/>
      <c r="GT111" s="5"/>
      <c r="GU111" s="5"/>
      <c r="GV111" s="5"/>
      <c r="GW111" s="5"/>
      <c r="GX111" s="5"/>
      <c r="GY111" s="5"/>
      <c r="GZ111" s="5"/>
      <c r="HA111" s="5"/>
      <c r="HB111" s="5"/>
      <c r="HC111" s="5"/>
      <c r="HD111" s="5"/>
      <c r="HE111" s="5"/>
      <c r="HF111" s="5"/>
      <c r="HG111" s="5"/>
      <c r="HH111" s="5"/>
      <c r="HI111" s="5"/>
      <c r="HJ111" s="5"/>
      <c r="HK111" s="5"/>
      <c r="HL111" s="5"/>
      <c r="HM111" s="5"/>
      <c r="HN111" s="5"/>
      <c r="HO111" s="5"/>
      <c r="HP111" s="5"/>
      <c r="HQ111" s="5"/>
      <c r="HR111" s="5"/>
      <c r="HS111" s="5"/>
      <c r="HT111" s="341"/>
      <c r="HU111" s="354"/>
      <c r="HV111" s="5"/>
      <c r="HW111" s="5"/>
      <c r="HX111" s="5"/>
      <c r="HY111" s="5"/>
      <c r="HZ111" s="5"/>
      <c r="IA111" s="5"/>
      <c r="IB111" s="5"/>
      <c r="IC111" s="5"/>
      <c r="ID111" s="5"/>
      <c r="IE111" s="5"/>
      <c r="IF111" s="5"/>
      <c r="IG111" s="5"/>
      <c r="IH111" s="5"/>
      <c r="II111" s="5"/>
      <c r="IJ111" s="5"/>
      <c r="IK111" s="5"/>
      <c r="IL111" s="5"/>
      <c r="IM111" s="5"/>
      <c r="IN111" s="5"/>
      <c r="IO111" s="5"/>
      <c r="IP111" s="5"/>
      <c r="IQ111" s="5"/>
      <c r="IR111" s="5"/>
      <c r="IS111" s="5"/>
      <c r="IT111" s="5"/>
      <c r="IU111" s="5"/>
      <c r="IV111" s="5"/>
      <c r="IW111" s="5"/>
      <c r="IX111" s="5"/>
      <c r="IY111" s="5"/>
      <c r="IZ111" s="5"/>
      <c r="JA111" s="5"/>
      <c r="JB111" s="5"/>
      <c r="JC111" s="5"/>
      <c r="JD111" s="5"/>
      <c r="JE111" s="5"/>
      <c r="JF111" s="5"/>
      <c r="JG111" s="5"/>
      <c r="JH111" s="5"/>
      <c r="JI111" s="5"/>
      <c r="JJ111" s="5"/>
      <c r="JK111" s="145"/>
      <c r="JL111" s="397"/>
    </row>
    <row r="112" spans="1:272" ht="15">
      <c r="A112" s="8" t="s">
        <v>33</v>
      </c>
      <c r="B112" s="8" t="s">
        <v>18</v>
      </c>
      <c r="C112" s="8">
        <v>1</v>
      </c>
      <c r="D112" s="199">
        <v>153</v>
      </c>
      <c r="E112" s="118" t="s">
        <v>185</v>
      </c>
      <c r="F112" s="118" t="s">
        <v>108</v>
      </c>
      <c r="G112" s="118" t="s">
        <v>335</v>
      </c>
      <c r="H112" s="307" t="s">
        <v>188</v>
      </c>
      <c r="I112" s="354"/>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1" t="s">
        <v>331</v>
      </c>
      <c r="AS112" s="51">
        <v>436.8</v>
      </c>
      <c r="AT112" s="51">
        <v>438.5</v>
      </c>
      <c r="AU112" s="51">
        <f t="shared" si="117"/>
        <v>1.6999999999999886</v>
      </c>
      <c r="AV112" s="52">
        <v>100</v>
      </c>
      <c r="AW112" s="52">
        <f t="shared" ref="AW112" si="143">AU112*AV112/100</f>
        <v>1.6999999999999886</v>
      </c>
      <c r="AX112" s="139">
        <f>AW112*AUXILIAR!$B50</f>
        <v>5099999.9999999655</v>
      </c>
      <c r="AY112" s="5"/>
      <c r="AZ112" s="341"/>
      <c r="BA112" s="354"/>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1" t="s">
        <v>324</v>
      </c>
      <c r="CK112" s="51">
        <v>360.12</v>
      </c>
      <c r="CL112" s="51">
        <v>369.65</v>
      </c>
      <c r="CM112" s="51">
        <f t="shared" si="119"/>
        <v>9.5299999999999727</v>
      </c>
      <c r="CN112" s="51">
        <v>100</v>
      </c>
      <c r="CO112" s="52">
        <f t="shared" si="140"/>
        <v>9.5299999999999727</v>
      </c>
      <c r="CP112" s="139">
        <f>CO112*AUXILIAR!$B$53</f>
        <v>47649999.999999866</v>
      </c>
      <c r="CQ112" s="5"/>
      <c r="CR112" s="341"/>
      <c r="CS112" s="354"/>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1" t="s">
        <v>334</v>
      </c>
      <c r="EC112" s="51">
        <v>360.1</v>
      </c>
      <c r="ED112" s="51">
        <v>360.1</v>
      </c>
      <c r="EE112" s="51">
        <v>1</v>
      </c>
      <c r="EF112" s="51">
        <v>100</v>
      </c>
      <c r="EG112" s="52">
        <f t="shared" ref="EG112" si="144">EE112*EF112/100</f>
        <v>1</v>
      </c>
      <c r="EH112" s="139">
        <f>EG112*AUXILIAR!$B$56</f>
        <v>30000000</v>
      </c>
      <c r="EI112" s="5"/>
      <c r="EJ112" s="341"/>
      <c r="EK112" s="354"/>
      <c r="EL112" s="5"/>
      <c r="EM112" s="5"/>
      <c r="EN112" s="5"/>
      <c r="EO112" s="5"/>
      <c r="EP112" s="5"/>
      <c r="EQ112" s="5"/>
      <c r="ER112" s="5"/>
      <c r="ES112" s="5"/>
      <c r="ET112" s="5"/>
      <c r="EU112" s="5"/>
      <c r="EV112" s="5"/>
      <c r="EW112" s="5"/>
      <c r="EX112" s="5"/>
      <c r="EY112" s="5"/>
      <c r="EZ112" s="5"/>
      <c r="FA112" s="5"/>
      <c r="FB112" s="5"/>
      <c r="FC112" s="5"/>
      <c r="FD112" s="5"/>
      <c r="FE112" s="5"/>
      <c r="FF112" s="5"/>
      <c r="FG112" s="5"/>
      <c r="FH112" s="5"/>
      <c r="FI112" s="5"/>
      <c r="FJ112" s="5"/>
      <c r="FK112" s="5"/>
      <c r="FL112" s="5"/>
      <c r="FM112" s="5"/>
      <c r="FN112" s="5"/>
      <c r="FO112" s="5"/>
      <c r="FP112" s="5"/>
      <c r="FQ112" s="5"/>
      <c r="FR112" s="5"/>
      <c r="FS112" s="5"/>
      <c r="FT112" s="5"/>
      <c r="FU112" s="5"/>
      <c r="FV112" s="5"/>
      <c r="FW112" s="5"/>
      <c r="FX112" s="5"/>
      <c r="FY112" s="5"/>
      <c r="FZ112" s="5"/>
      <c r="GA112" s="5"/>
      <c r="GB112" s="341"/>
      <c r="GC112" s="354"/>
      <c r="GD112" s="5"/>
      <c r="GE112" s="5"/>
      <c r="GF112" s="5"/>
      <c r="GG112" s="5"/>
      <c r="GH112" s="5"/>
      <c r="GI112" s="5"/>
      <c r="GJ112" s="5"/>
      <c r="GK112" s="5"/>
      <c r="GL112" s="5"/>
      <c r="GM112" s="5"/>
      <c r="GN112" s="5"/>
      <c r="GO112" s="5"/>
      <c r="GP112" s="5"/>
      <c r="GQ112" s="5"/>
      <c r="GR112" s="5"/>
      <c r="GS112" s="5"/>
      <c r="GT112" s="5"/>
      <c r="GU112" s="5"/>
      <c r="GV112" s="5"/>
      <c r="GW112" s="5"/>
      <c r="GX112" s="5"/>
      <c r="GY112" s="5"/>
      <c r="GZ112" s="5"/>
      <c r="HA112" s="5"/>
      <c r="HB112" s="5"/>
      <c r="HC112" s="5"/>
      <c r="HD112" s="5"/>
      <c r="HE112" s="5"/>
      <c r="HF112" s="5"/>
      <c r="HG112" s="5"/>
      <c r="HH112" s="5"/>
      <c r="HI112" s="5"/>
      <c r="HJ112" s="5"/>
      <c r="HK112" s="5"/>
      <c r="HL112" s="5"/>
      <c r="HM112" s="5"/>
      <c r="HN112" s="5"/>
      <c r="HO112" s="5"/>
      <c r="HP112" s="5"/>
      <c r="HQ112" s="5"/>
      <c r="HR112" s="5"/>
      <c r="HS112" s="5"/>
      <c r="HT112" s="341"/>
      <c r="HU112" s="354"/>
      <c r="HV112" s="5"/>
      <c r="HW112" s="5"/>
      <c r="HX112" s="5"/>
      <c r="HY112" s="5"/>
      <c r="HZ112" s="5"/>
      <c r="IA112" s="5"/>
      <c r="IB112" s="5"/>
      <c r="IC112" s="5"/>
      <c r="ID112" s="5"/>
      <c r="IE112" s="5"/>
      <c r="IF112" s="5"/>
      <c r="IG112" s="5"/>
      <c r="IH112" s="5"/>
      <c r="II112" s="5"/>
      <c r="IJ112" s="5"/>
      <c r="IK112" s="5"/>
      <c r="IL112" s="5"/>
      <c r="IM112" s="5"/>
      <c r="IN112" s="5"/>
      <c r="IO112" s="5"/>
      <c r="IP112" s="5"/>
      <c r="IQ112" s="5"/>
      <c r="IR112" s="5"/>
      <c r="IS112" s="5"/>
      <c r="IT112" s="5"/>
      <c r="IU112" s="5"/>
      <c r="IV112" s="5"/>
      <c r="IW112" s="5"/>
      <c r="IX112" s="5"/>
      <c r="IY112" s="5"/>
      <c r="IZ112" s="5"/>
      <c r="JA112" s="5"/>
      <c r="JB112" s="5"/>
      <c r="JC112" s="5"/>
      <c r="JD112" s="5"/>
      <c r="JE112" s="5"/>
      <c r="JF112" s="5"/>
      <c r="JG112" s="5"/>
      <c r="JH112" s="5"/>
      <c r="JI112" s="5"/>
      <c r="JJ112" s="5"/>
      <c r="JK112" s="145"/>
      <c r="JL112" s="397"/>
    </row>
    <row r="113" spans="1:272" ht="15">
      <c r="A113" s="8" t="s">
        <v>33</v>
      </c>
      <c r="B113" s="8" t="s">
        <v>18</v>
      </c>
      <c r="C113" s="8">
        <v>1</v>
      </c>
      <c r="D113" s="199">
        <v>153</v>
      </c>
      <c r="E113" s="118" t="s">
        <v>185</v>
      </c>
      <c r="F113" s="118" t="s">
        <v>108</v>
      </c>
      <c r="G113" s="118" t="s">
        <v>335</v>
      </c>
      <c r="H113" s="307" t="s">
        <v>188</v>
      </c>
      <c r="I113" s="354"/>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1" t="s">
        <v>330</v>
      </c>
      <c r="AS113" s="51">
        <v>439.05</v>
      </c>
      <c r="AT113" s="51">
        <v>444.05</v>
      </c>
      <c r="AU113" s="51">
        <f t="shared" si="117"/>
        <v>5</v>
      </c>
      <c r="AV113" s="52">
        <v>100</v>
      </c>
      <c r="AW113" s="52">
        <f t="shared" ref="AW113" si="145">AU113*AV113/100</f>
        <v>5</v>
      </c>
      <c r="AX113" s="139">
        <f>AW113*AUXILIAR!$B50</f>
        <v>15000000</v>
      </c>
      <c r="AY113" s="5"/>
      <c r="AZ113" s="341"/>
      <c r="BA113" s="354"/>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1" t="s">
        <v>324</v>
      </c>
      <c r="CK113" s="51">
        <v>369.65</v>
      </c>
      <c r="CL113" s="51">
        <v>377.17</v>
      </c>
      <c r="CM113" s="51">
        <f t="shared" si="119"/>
        <v>7.5200000000000387</v>
      </c>
      <c r="CN113" s="51">
        <v>100</v>
      </c>
      <c r="CO113" s="52">
        <f t="shared" si="140"/>
        <v>7.5200000000000387</v>
      </c>
      <c r="CP113" s="139">
        <f>CO113*AUXILIAR!$B$53</f>
        <v>37600000.000000194</v>
      </c>
      <c r="CQ113" s="5"/>
      <c r="CR113" s="341"/>
      <c r="CS113" s="354"/>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1" t="s">
        <v>334</v>
      </c>
      <c r="EC113" s="51">
        <v>444.12200000000001</v>
      </c>
      <c r="ED113" s="51">
        <v>444.12200000000001</v>
      </c>
      <c r="EE113" s="51">
        <v>1</v>
      </c>
      <c r="EF113" s="51">
        <v>100</v>
      </c>
      <c r="EG113" s="52">
        <f t="shared" ref="EG113" si="146">EE113*EF113/100</f>
        <v>1</v>
      </c>
      <c r="EH113" s="139">
        <f>EG113*AUXILIAR!$B$56</f>
        <v>30000000</v>
      </c>
      <c r="EI113" s="5"/>
      <c r="EJ113" s="341"/>
      <c r="EK113" s="354"/>
      <c r="EL113" s="5"/>
      <c r="EM113" s="5"/>
      <c r="EN113" s="5"/>
      <c r="EO113" s="5"/>
      <c r="EP113" s="5"/>
      <c r="EQ113" s="5"/>
      <c r="ER113" s="5"/>
      <c r="ES113" s="5"/>
      <c r="ET113" s="5"/>
      <c r="EU113" s="5"/>
      <c r="EV113" s="5"/>
      <c r="EW113" s="5"/>
      <c r="EX113" s="5"/>
      <c r="EY113" s="5"/>
      <c r="EZ113" s="5"/>
      <c r="FA113" s="5"/>
      <c r="FB113" s="5"/>
      <c r="FC113" s="5"/>
      <c r="FD113" s="5"/>
      <c r="FE113" s="5"/>
      <c r="FF113" s="5"/>
      <c r="FG113" s="5"/>
      <c r="FH113" s="5"/>
      <c r="FI113" s="5"/>
      <c r="FJ113" s="5"/>
      <c r="FK113" s="5"/>
      <c r="FL113" s="5"/>
      <c r="FM113" s="5"/>
      <c r="FN113" s="5"/>
      <c r="FO113" s="5"/>
      <c r="FP113" s="5"/>
      <c r="FQ113" s="5"/>
      <c r="FR113" s="5"/>
      <c r="FS113" s="5"/>
      <c r="FT113" s="5"/>
      <c r="FU113" s="5"/>
      <c r="FV113" s="5"/>
      <c r="FW113" s="5"/>
      <c r="FX113" s="5"/>
      <c r="FY113" s="5"/>
      <c r="FZ113" s="5"/>
      <c r="GA113" s="5"/>
      <c r="GB113" s="341"/>
      <c r="GC113" s="354"/>
      <c r="GD113" s="5"/>
      <c r="GE113" s="5"/>
      <c r="GF113" s="5"/>
      <c r="GG113" s="5"/>
      <c r="GH113" s="5"/>
      <c r="GI113" s="5"/>
      <c r="GJ113" s="5"/>
      <c r="GK113" s="5"/>
      <c r="GL113" s="5"/>
      <c r="GM113" s="5"/>
      <c r="GN113" s="5"/>
      <c r="GO113" s="5"/>
      <c r="GP113" s="5"/>
      <c r="GQ113" s="5"/>
      <c r="GR113" s="5"/>
      <c r="GS113" s="5"/>
      <c r="GT113" s="5"/>
      <c r="GU113" s="5"/>
      <c r="GV113" s="5"/>
      <c r="GW113" s="5"/>
      <c r="GX113" s="5"/>
      <c r="GY113" s="5"/>
      <c r="GZ113" s="5"/>
      <c r="HA113" s="5"/>
      <c r="HB113" s="5"/>
      <c r="HC113" s="5"/>
      <c r="HD113" s="5"/>
      <c r="HE113" s="5"/>
      <c r="HF113" s="5"/>
      <c r="HG113" s="5"/>
      <c r="HH113" s="5"/>
      <c r="HI113" s="5"/>
      <c r="HJ113" s="5"/>
      <c r="HK113" s="5"/>
      <c r="HL113" s="5"/>
      <c r="HM113" s="5"/>
      <c r="HN113" s="5"/>
      <c r="HO113" s="5"/>
      <c r="HP113" s="5"/>
      <c r="HQ113" s="5"/>
      <c r="HR113" s="5"/>
      <c r="HS113" s="5"/>
      <c r="HT113" s="341"/>
      <c r="HU113" s="354"/>
      <c r="HV113" s="5"/>
      <c r="HW113" s="5"/>
      <c r="HX113" s="5"/>
      <c r="HY113" s="5"/>
      <c r="HZ113" s="5"/>
      <c r="IA113" s="5"/>
      <c r="IB113" s="5"/>
      <c r="IC113" s="5"/>
      <c r="ID113" s="5"/>
      <c r="IE113" s="5"/>
      <c r="IF113" s="5"/>
      <c r="IG113" s="5"/>
      <c r="IH113" s="5"/>
      <c r="II113" s="5"/>
      <c r="IJ113" s="5"/>
      <c r="IK113" s="5"/>
      <c r="IL113" s="5"/>
      <c r="IM113" s="5"/>
      <c r="IN113" s="5"/>
      <c r="IO113" s="5"/>
      <c r="IP113" s="5"/>
      <c r="IQ113" s="5"/>
      <c r="IR113" s="5"/>
      <c r="IS113" s="5"/>
      <c r="IT113" s="5"/>
      <c r="IU113" s="5"/>
      <c r="IV113" s="5"/>
      <c r="IW113" s="5"/>
      <c r="IX113" s="5"/>
      <c r="IY113" s="5"/>
      <c r="IZ113" s="5"/>
      <c r="JA113" s="5"/>
      <c r="JB113" s="5"/>
      <c r="JC113" s="5"/>
      <c r="JD113" s="5"/>
      <c r="JE113" s="5"/>
      <c r="JF113" s="5"/>
      <c r="JG113" s="5"/>
      <c r="JH113" s="5"/>
      <c r="JI113" s="5"/>
      <c r="JJ113" s="5"/>
      <c r="JK113" s="145"/>
      <c r="JL113" s="397"/>
    </row>
    <row r="114" spans="1:272" ht="15">
      <c r="A114" s="8" t="s">
        <v>33</v>
      </c>
      <c r="B114" s="8" t="s">
        <v>18</v>
      </c>
      <c r="C114" s="8">
        <v>1</v>
      </c>
      <c r="D114" s="199">
        <v>153</v>
      </c>
      <c r="E114" s="118" t="s">
        <v>185</v>
      </c>
      <c r="F114" s="118" t="s">
        <v>108</v>
      </c>
      <c r="G114" s="118" t="s">
        <v>335</v>
      </c>
      <c r="H114" s="307" t="s">
        <v>188</v>
      </c>
      <c r="I114" s="354"/>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1" t="s">
        <v>331</v>
      </c>
      <c r="AS114" s="51">
        <v>440</v>
      </c>
      <c r="AT114" s="51">
        <v>444.1</v>
      </c>
      <c r="AU114" s="51">
        <f t="shared" si="117"/>
        <v>4.1000000000000227</v>
      </c>
      <c r="AV114" s="52">
        <v>100</v>
      </c>
      <c r="AW114" s="52">
        <f t="shared" ref="AW114" si="147">AU114*AV114/100</f>
        <v>4.1000000000000227</v>
      </c>
      <c r="AX114" s="139">
        <f>AW114*AUXILIAR!$B50</f>
        <v>12300000.000000069</v>
      </c>
      <c r="AY114" s="5"/>
      <c r="AZ114" s="341"/>
      <c r="BA114" s="354"/>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1" t="s">
        <v>324</v>
      </c>
      <c r="CK114" s="51">
        <v>377.17</v>
      </c>
      <c r="CL114" s="51">
        <v>401.97</v>
      </c>
      <c r="CM114" s="51">
        <f t="shared" si="119"/>
        <v>24.800000000000011</v>
      </c>
      <c r="CN114" s="51">
        <v>100</v>
      </c>
      <c r="CO114" s="52">
        <f t="shared" si="140"/>
        <v>24.800000000000008</v>
      </c>
      <c r="CP114" s="139">
        <f>CO114*AUXILIAR!$B$53</f>
        <v>124000000.00000004</v>
      </c>
      <c r="CQ114" s="5"/>
      <c r="CR114" s="341"/>
      <c r="CS114" s="354"/>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341"/>
      <c r="EK114" s="354"/>
      <c r="EL114" s="5"/>
      <c r="EM114" s="5"/>
      <c r="EN114" s="5"/>
      <c r="EO114" s="5"/>
      <c r="EP114" s="5"/>
      <c r="EQ114" s="5"/>
      <c r="ER114" s="5"/>
      <c r="ES114" s="5"/>
      <c r="ET114" s="5"/>
      <c r="EU114" s="5"/>
      <c r="EV114" s="5"/>
      <c r="EW114" s="5"/>
      <c r="EX114" s="5"/>
      <c r="EY114" s="5"/>
      <c r="EZ114" s="5"/>
      <c r="FA114" s="5"/>
      <c r="FB114" s="5"/>
      <c r="FC114" s="5"/>
      <c r="FD114" s="5"/>
      <c r="FE114" s="5"/>
      <c r="FF114" s="5"/>
      <c r="FG114" s="5"/>
      <c r="FH114" s="5"/>
      <c r="FI114" s="5"/>
      <c r="FJ114" s="5"/>
      <c r="FK114" s="5"/>
      <c r="FL114" s="5"/>
      <c r="FM114" s="5"/>
      <c r="FN114" s="5"/>
      <c r="FO114" s="5"/>
      <c r="FP114" s="5"/>
      <c r="FQ114" s="5"/>
      <c r="FR114" s="5"/>
      <c r="FS114" s="5"/>
      <c r="FT114" s="5"/>
      <c r="FU114" s="5"/>
      <c r="FV114" s="5"/>
      <c r="FW114" s="5"/>
      <c r="FX114" s="5"/>
      <c r="FY114" s="5"/>
      <c r="FZ114" s="5"/>
      <c r="GA114" s="5"/>
      <c r="GB114" s="341"/>
      <c r="GC114" s="354"/>
      <c r="GD114" s="5"/>
      <c r="GE114" s="5"/>
      <c r="GF114" s="5"/>
      <c r="GG114" s="5"/>
      <c r="GH114" s="5"/>
      <c r="GI114" s="5"/>
      <c r="GJ114" s="5"/>
      <c r="GK114" s="5"/>
      <c r="GL114" s="5"/>
      <c r="GM114" s="5"/>
      <c r="GN114" s="5"/>
      <c r="GO114" s="5"/>
      <c r="GP114" s="5"/>
      <c r="GQ114" s="5"/>
      <c r="GR114" s="5"/>
      <c r="GS114" s="5"/>
      <c r="GT114" s="5"/>
      <c r="GU114" s="5"/>
      <c r="GV114" s="5"/>
      <c r="GW114" s="5"/>
      <c r="GX114" s="5"/>
      <c r="GY114" s="5"/>
      <c r="GZ114" s="5"/>
      <c r="HA114" s="5"/>
      <c r="HB114" s="5"/>
      <c r="HC114" s="5"/>
      <c r="HD114" s="5"/>
      <c r="HE114" s="5"/>
      <c r="HF114" s="5"/>
      <c r="HG114" s="5"/>
      <c r="HH114" s="5"/>
      <c r="HI114" s="5"/>
      <c r="HJ114" s="5"/>
      <c r="HK114" s="5"/>
      <c r="HL114" s="5"/>
      <c r="HM114" s="5"/>
      <c r="HN114" s="5"/>
      <c r="HO114" s="5"/>
      <c r="HP114" s="5"/>
      <c r="HQ114" s="5"/>
      <c r="HR114" s="5"/>
      <c r="HS114" s="5"/>
      <c r="HT114" s="341"/>
      <c r="HU114" s="354"/>
      <c r="HV114" s="5"/>
      <c r="HW114" s="5"/>
      <c r="HX114" s="5"/>
      <c r="HY114" s="5"/>
      <c r="HZ114" s="5"/>
      <c r="IA114" s="5"/>
      <c r="IB114" s="5"/>
      <c r="IC114" s="5"/>
      <c r="ID114" s="5"/>
      <c r="IE114" s="5"/>
      <c r="IF114" s="5"/>
      <c r="IG114" s="5"/>
      <c r="IH114" s="5"/>
      <c r="II114" s="5"/>
      <c r="IJ114" s="5"/>
      <c r="IK114" s="5"/>
      <c r="IL114" s="5"/>
      <c r="IM114" s="5"/>
      <c r="IN114" s="5"/>
      <c r="IO114" s="5"/>
      <c r="IP114" s="5"/>
      <c r="IQ114" s="5"/>
      <c r="IR114" s="5"/>
      <c r="IS114" s="5"/>
      <c r="IT114" s="5"/>
      <c r="IU114" s="5"/>
      <c r="IV114" s="5"/>
      <c r="IW114" s="5"/>
      <c r="IX114" s="5"/>
      <c r="IY114" s="5"/>
      <c r="IZ114" s="5"/>
      <c r="JA114" s="5"/>
      <c r="JB114" s="5"/>
      <c r="JC114" s="5"/>
      <c r="JD114" s="5"/>
      <c r="JE114" s="5"/>
      <c r="JF114" s="5"/>
      <c r="JG114" s="5"/>
      <c r="JH114" s="5"/>
      <c r="JI114" s="5"/>
      <c r="JJ114" s="5"/>
      <c r="JK114" s="145"/>
      <c r="JL114" s="397"/>
    </row>
    <row r="115" spans="1:272" ht="15">
      <c r="A115" s="8" t="s">
        <v>33</v>
      </c>
      <c r="B115" s="8" t="s">
        <v>18</v>
      </c>
      <c r="C115" s="8">
        <v>1</v>
      </c>
      <c r="D115" s="199">
        <v>153</v>
      </c>
      <c r="E115" s="118" t="s">
        <v>185</v>
      </c>
      <c r="F115" s="118" t="s">
        <v>108</v>
      </c>
      <c r="G115" s="118" t="s">
        <v>335</v>
      </c>
      <c r="H115" s="307" t="s">
        <v>188</v>
      </c>
      <c r="I115" s="354"/>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341"/>
      <c r="BA115" s="354"/>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1" t="s">
        <v>324</v>
      </c>
      <c r="CK115" s="51">
        <v>401.97</v>
      </c>
      <c r="CL115" s="51">
        <v>420.53</v>
      </c>
      <c r="CM115" s="51">
        <f t="shared" si="119"/>
        <v>18.559999999999945</v>
      </c>
      <c r="CN115" s="51">
        <v>92</v>
      </c>
      <c r="CO115" s="52">
        <f t="shared" si="140"/>
        <v>17.075199999999949</v>
      </c>
      <c r="CP115" s="139">
        <f>CO115*AUXILIAR!$B$53</f>
        <v>85375999.999999747</v>
      </c>
      <c r="CQ115" s="5"/>
      <c r="CR115" s="341"/>
      <c r="CS115" s="354"/>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341"/>
      <c r="EK115" s="354"/>
      <c r="EL115" s="5"/>
      <c r="EM115" s="5"/>
      <c r="EN115" s="5"/>
      <c r="EO115" s="5"/>
      <c r="EP115" s="5"/>
      <c r="EQ115" s="5"/>
      <c r="ER115" s="5"/>
      <c r="ES115" s="5"/>
      <c r="ET115" s="5"/>
      <c r="EU115" s="5"/>
      <c r="EV115" s="5"/>
      <c r="EW115" s="5"/>
      <c r="EX115" s="5"/>
      <c r="EY115" s="5"/>
      <c r="EZ115" s="5"/>
      <c r="FA115" s="5"/>
      <c r="FB115" s="5"/>
      <c r="FC115" s="5"/>
      <c r="FD115" s="5"/>
      <c r="FE115" s="5"/>
      <c r="FF115" s="5"/>
      <c r="FG115" s="5"/>
      <c r="FH115" s="5"/>
      <c r="FI115" s="5"/>
      <c r="FJ115" s="5"/>
      <c r="FK115" s="5"/>
      <c r="FL115" s="5"/>
      <c r="FM115" s="5"/>
      <c r="FN115" s="5"/>
      <c r="FO115" s="5"/>
      <c r="FP115" s="5"/>
      <c r="FQ115" s="5"/>
      <c r="FR115" s="5"/>
      <c r="FS115" s="5"/>
      <c r="FT115" s="5"/>
      <c r="FU115" s="5"/>
      <c r="FV115" s="5"/>
      <c r="FW115" s="5"/>
      <c r="FX115" s="5"/>
      <c r="FY115" s="5"/>
      <c r="FZ115" s="5"/>
      <c r="GA115" s="5"/>
      <c r="GB115" s="341"/>
      <c r="GC115" s="354"/>
      <c r="GD115" s="5"/>
      <c r="GE115" s="5"/>
      <c r="GF115" s="5"/>
      <c r="GG115" s="5"/>
      <c r="GH115" s="5"/>
      <c r="GI115" s="5"/>
      <c r="GJ115" s="5"/>
      <c r="GK115" s="5"/>
      <c r="GL115" s="5"/>
      <c r="GM115" s="5"/>
      <c r="GN115" s="5"/>
      <c r="GO115" s="5"/>
      <c r="GP115" s="5"/>
      <c r="GQ115" s="5"/>
      <c r="GR115" s="5"/>
      <c r="GS115" s="5"/>
      <c r="GT115" s="5"/>
      <c r="GU115" s="5"/>
      <c r="GV115" s="5"/>
      <c r="GW115" s="5"/>
      <c r="GX115" s="5"/>
      <c r="GY115" s="5"/>
      <c r="GZ115" s="5"/>
      <c r="HA115" s="5"/>
      <c r="HB115" s="5"/>
      <c r="HC115" s="5"/>
      <c r="HD115" s="5"/>
      <c r="HE115" s="5"/>
      <c r="HF115" s="5"/>
      <c r="HG115" s="5"/>
      <c r="HH115" s="5"/>
      <c r="HI115" s="5"/>
      <c r="HJ115" s="5"/>
      <c r="HK115" s="5"/>
      <c r="HL115" s="5"/>
      <c r="HM115" s="5"/>
      <c r="HN115" s="5"/>
      <c r="HO115" s="5"/>
      <c r="HP115" s="5"/>
      <c r="HQ115" s="5"/>
      <c r="HR115" s="5"/>
      <c r="HS115" s="5"/>
      <c r="HT115" s="341"/>
      <c r="HU115" s="354"/>
      <c r="HV115" s="5"/>
      <c r="HW115" s="5"/>
      <c r="HX115" s="5"/>
      <c r="HY115" s="5"/>
      <c r="HZ115" s="5"/>
      <c r="IA115" s="5"/>
      <c r="IB115" s="5"/>
      <c r="IC115" s="5"/>
      <c r="ID115" s="5"/>
      <c r="IE115" s="5"/>
      <c r="IF115" s="5"/>
      <c r="IG115" s="5"/>
      <c r="IH115" s="5"/>
      <c r="II115" s="5"/>
      <c r="IJ115" s="5"/>
      <c r="IK115" s="5"/>
      <c r="IL115" s="5"/>
      <c r="IM115" s="5"/>
      <c r="IN115" s="5"/>
      <c r="IO115" s="5"/>
      <c r="IP115" s="5"/>
      <c r="IQ115" s="5"/>
      <c r="IR115" s="5"/>
      <c r="IS115" s="5"/>
      <c r="IT115" s="5"/>
      <c r="IU115" s="5"/>
      <c r="IV115" s="5"/>
      <c r="IW115" s="5"/>
      <c r="IX115" s="5"/>
      <c r="IY115" s="5"/>
      <c r="IZ115" s="5"/>
      <c r="JA115" s="5"/>
      <c r="JB115" s="5"/>
      <c r="JC115" s="5"/>
      <c r="JD115" s="5"/>
      <c r="JE115" s="5"/>
      <c r="JF115" s="5"/>
      <c r="JG115" s="5"/>
      <c r="JH115" s="5"/>
      <c r="JI115" s="5"/>
      <c r="JJ115" s="5"/>
      <c r="JK115" s="145"/>
      <c r="JL115" s="397"/>
    </row>
    <row r="116" spans="1:272" ht="24">
      <c r="A116" s="64" t="s">
        <v>33</v>
      </c>
      <c r="B116" s="64" t="s">
        <v>18</v>
      </c>
      <c r="C116" s="65" t="s">
        <v>337</v>
      </c>
      <c r="D116" s="126">
        <v>414</v>
      </c>
      <c r="E116" s="119" t="s">
        <v>336</v>
      </c>
      <c r="F116" s="119" t="s">
        <v>108</v>
      </c>
      <c r="G116" s="119" t="s">
        <v>336</v>
      </c>
      <c r="H116" s="305" t="s">
        <v>188</v>
      </c>
      <c r="I116" s="377"/>
      <c r="J116" s="65"/>
      <c r="K116" s="65"/>
      <c r="L116" s="65"/>
      <c r="M116" s="80" t="s">
        <v>115</v>
      </c>
      <c r="N116" s="79">
        <f>SUM(N117:N126)</f>
        <v>0</v>
      </c>
      <c r="O116" s="79">
        <f>SUM(O117:O126)</f>
        <v>0</v>
      </c>
      <c r="P116" s="65"/>
      <c r="Q116" s="65"/>
      <c r="R116" s="65"/>
      <c r="S116" s="65"/>
      <c r="T116" s="80" t="s">
        <v>115</v>
      </c>
      <c r="U116" s="79">
        <f>SUM(U117:U126)</f>
        <v>0</v>
      </c>
      <c r="V116" s="79">
        <f>SUM(V117:V126)</f>
        <v>0</v>
      </c>
      <c r="W116" s="65"/>
      <c r="X116" s="65"/>
      <c r="Y116" s="65"/>
      <c r="Z116" s="65"/>
      <c r="AA116" s="80" t="s">
        <v>115</v>
      </c>
      <c r="AB116" s="79">
        <f>SUM(AB117:AB126)</f>
        <v>0</v>
      </c>
      <c r="AC116" s="79">
        <f>SUM(AC117:AC126)</f>
        <v>0</v>
      </c>
      <c r="AD116" s="65"/>
      <c r="AE116" s="65"/>
      <c r="AF116" s="65"/>
      <c r="AG116" s="65"/>
      <c r="AH116" s="80" t="s">
        <v>115</v>
      </c>
      <c r="AI116" s="79">
        <f>SUM(AI117:AI126)</f>
        <v>0</v>
      </c>
      <c r="AJ116" s="79">
        <f>SUM(AJ117:AJ126)</f>
        <v>0</v>
      </c>
      <c r="AK116" s="65"/>
      <c r="AL116" s="65"/>
      <c r="AM116" s="65"/>
      <c r="AN116" s="65"/>
      <c r="AO116" s="80" t="s">
        <v>115</v>
      </c>
      <c r="AP116" s="79">
        <f>SUM(AP117:AP126)</f>
        <v>0</v>
      </c>
      <c r="AQ116" s="79">
        <f>SUM(AQ117:AQ126)</f>
        <v>0</v>
      </c>
      <c r="AR116" s="65"/>
      <c r="AS116" s="65"/>
      <c r="AT116" s="65"/>
      <c r="AU116" s="65"/>
      <c r="AV116" s="80" t="s">
        <v>115</v>
      </c>
      <c r="AW116" s="79">
        <f>SUM(AW117:AW126)</f>
        <v>3.5010000000000332</v>
      </c>
      <c r="AX116" s="79">
        <f>SUM(AX117:AX126)</f>
        <v>10503000.000000099</v>
      </c>
      <c r="AY116" s="65"/>
      <c r="AZ116" s="308"/>
      <c r="BA116" s="377"/>
      <c r="BB116" s="65"/>
      <c r="BC116" s="65"/>
      <c r="BD116" s="65"/>
      <c r="BE116" s="80" t="s">
        <v>115</v>
      </c>
      <c r="BF116" s="79">
        <f>SUM(BF117:BF126)</f>
        <v>0</v>
      </c>
      <c r="BG116" s="79">
        <f>SUM(BG117:BG126)</f>
        <v>0</v>
      </c>
      <c r="BH116" s="65"/>
      <c r="BI116" s="65"/>
      <c r="BJ116" s="65"/>
      <c r="BK116" s="65"/>
      <c r="BL116" s="80" t="s">
        <v>115</v>
      </c>
      <c r="BM116" s="79">
        <f>SUM(BM117:BM126)</f>
        <v>0</v>
      </c>
      <c r="BN116" s="79">
        <f>SUM(BN117:BN126)</f>
        <v>0</v>
      </c>
      <c r="BO116" s="65"/>
      <c r="BP116" s="65"/>
      <c r="BQ116" s="65"/>
      <c r="BR116" s="65"/>
      <c r="BS116" s="80" t="s">
        <v>115</v>
      </c>
      <c r="BT116" s="79">
        <f>SUM(BT117:BT126)</f>
        <v>0</v>
      </c>
      <c r="BU116" s="79">
        <f>SUM(BU117:BU126)</f>
        <v>0</v>
      </c>
      <c r="BV116" s="65"/>
      <c r="BW116" s="65"/>
      <c r="BX116" s="65"/>
      <c r="BY116" s="65"/>
      <c r="BZ116" s="80" t="s">
        <v>115</v>
      </c>
      <c r="CA116" s="79">
        <f>SUM(CA117:CA126)</f>
        <v>0</v>
      </c>
      <c r="CB116" s="79">
        <f>SUM(CB117:CB126)</f>
        <v>0</v>
      </c>
      <c r="CC116" s="65"/>
      <c r="CD116" s="65"/>
      <c r="CE116" s="65"/>
      <c r="CF116" s="65"/>
      <c r="CG116" s="80" t="s">
        <v>115</v>
      </c>
      <c r="CH116" s="79">
        <f>SUM(CH117:CH126)</f>
        <v>0</v>
      </c>
      <c r="CI116" s="79">
        <f>SUM(CI117:CI126)</f>
        <v>0</v>
      </c>
      <c r="CJ116" s="65"/>
      <c r="CK116" s="65"/>
      <c r="CL116" s="65"/>
      <c r="CM116" s="65"/>
      <c r="CN116" s="80" t="s">
        <v>115</v>
      </c>
      <c r="CO116" s="79">
        <f>SUM(CO117:CO126)</f>
        <v>30.209999999999983</v>
      </c>
      <c r="CP116" s="79">
        <f>SUM(CP117:CP126)</f>
        <v>151049999.99999991</v>
      </c>
      <c r="CQ116" s="65"/>
      <c r="CR116" s="308"/>
      <c r="CS116" s="377"/>
      <c r="CT116" s="65"/>
      <c r="CU116" s="65"/>
      <c r="CV116" s="65"/>
      <c r="CW116" s="80" t="s">
        <v>115</v>
      </c>
      <c r="CX116" s="79">
        <f>SUM(CX117:CX126)</f>
        <v>0</v>
      </c>
      <c r="CY116" s="79">
        <f>SUM(CY117:CY126)</f>
        <v>0</v>
      </c>
      <c r="CZ116" s="65"/>
      <c r="DA116" s="65"/>
      <c r="DB116" s="65"/>
      <c r="DC116" s="65"/>
      <c r="DD116" s="80" t="s">
        <v>115</v>
      </c>
      <c r="DE116" s="79">
        <f>SUM(DE117:DE126)</f>
        <v>0</v>
      </c>
      <c r="DF116" s="79">
        <f>SUM(DF117:DF126)</f>
        <v>0</v>
      </c>
      <c r="DG116" s="65"/>
      <c r="DH116" s="65"/>
      <c r="DI116" s="65"/>
      <c r="DJ116" s="65"/>
      <c r="DK116" s="80" t="s">
        <v>115</v>
      </c>
      <c r="DL116" s="79">
        <f>SUM(DL117:DL126)</f>
        <v>0</v>
      </c>
      <c r="DM116" s="79">
        <f>SUM(DM117:DM126)</f>
        <v>0</v>
      </c>
      <c r="DN116" s="65"/>
      <c r="DO116" s="65"/>
      <c r="DP116" s="65"/>
      <c r="DQ116" s="65"/>
      <c r="DR116" s="80" t="s">
        <v>115</v>
      </c>
      <c r="DS116" s="79">
        <f>SUM(DS117:DS126)</f>
        <v>0</v>
      </c>
      <c r="DT116" s="79">
        <f>SUM(DT117:DT126)</f>
        <v>0</v>
      </c>
      <c r="DU116" s="65"/>
      <c r="DV116" s="65"/>
      <c r="DW116" s="65"/>
      <c r="DX116" s="65"/>
      <c r="DY116" s="80" t="s">
        <v>115</v>
      </c>
      <c r="DZ116" s="79">
        <f>SUM(DZ117:DZ126)</f>
        <v>0</v>
      </c>
      <c r="EA116" s="79">
        <f>SUM(EA117:EA126)</f>
        <v>0</v>
      </c>
      <c r="EB116" s="65"/>
      <c r="EC116" s="65"/>
      <c r="ED116" s="65"/>
      <c r="EE116" s="65"/>
      <c r="EF116" s="80" t="s">
        <v>115</v>
      </c>
      <c r="EG116" s="79">
        <f>SUM(EG117:EG126)</f>
        <v>7</v>
      </c>
      <c r="EH116" s="79">
        <f>SUM(EH117:EH126)</f>
        <v>170000000</v>
      </c>
      <c r="EI116" s="65"/>
      <c r="EJ116" s="308"/>
      <c r="EK116" s="377"/>
      <c r="EL116" s="65"/>
      <c r="EM116" s="65"/>
      <c r="EN116" s="65"/>
      <c r="EO116" s="80" t="s">
        <v>115</v>
      </c>
      <c r="EP116" s="79">
        <f>SUM(EP117:EP126)</f>
        <v>0</v>
      </c>
      <c r="EQ116" s="79">
        <f>SUM(EQ117:EQ126)</f>
        <v>0</v>
      </c>
      <c r="ER116" s="65"/>
      <c r="ES116" s="65"/>
      <c r="ET116" s="65"/>
      <c r="EU116" s="65"/>
      <c r="EV116" s="80" t="s">
        <v>115</v>
      </c>
      <c r="EW116" s="79">
        <f>SUM(EW117:EW126)</f>
        <v>0</v>
      </c>
      <c r="EX116" s="79">
        <f>SUM(EX117:EX126)</f>
        <v>0</v>
      </c>
      <c r="EY116" s="65"/>
      <c r="EZ116" s="65"/>
      <c r="FA116" s="65"/>
      <c r="FB116" s="65"/>
      <c r="FC116" s="80" t="s">
        <v>115</v>
      </c>
      <c r="FD116" s="79">
        <f>SUM(FD117:FD126)</f>
        <v>0</v>
      </c>
      <c r="FE116" s="79">
        <f>SUM(FE117:FE126)</f>
        <v>0</v>
      </c>
      <c r="FF116" s="65"/>
      <c r="FG116" s="65"/>
      <c r="FH116" s="65"/>
      <c r="FI116" s="65"/>
      <c r="FJ116" s="80" t="s">
        <v>115</v>
      </c>
      <c r="FK116" s="79">
        <f>SUM(FK117:FK126)</f>
        <v>0</v>
      </c>
      <c r="FL116" s="79">
        <f>SUM(FL117:FL126)</f>
        <v>0</v>
      </c>
      <c r="FM116" s="65"/>
      <c r="FN116" s="65"/>
      <c r="FO116" s="65"/>
      <c r="FP116" s="65"/>
      <c r="FQ116" s="80" t="s">
        <v>115</v>
      </c>
      <c r="FR116" s="79">
        <f>SUM(FR117:FR126)</f>
        <v>0</v>
      </c>
      <c r="FS116" s="79">
        <f>SUM(FS117:FS126)</f>
        <v>0</v>
      </c>
      <c r="FT116" s="65"/>
      <c r="FU116" s="65"/>
      <c r="FV116" s="65"/>
      <c r="FW116" s="65"/>
      <c r="FX116" s="80" t="s">
        <v>115</v>
      </c>
      <c r="FY116" s="79">
        <f>SUM(FY117:FY126)</f>
        <v>6.089999999999975</v>
      </c>
      <c r="FZ116" s="79">
        <f>SUM(FZ117:FZ126)</f>
        <v>24359999.999999899</v>
      </c>
      <c r="GA116" s="65"/>
      <c r="GB116" s="308"/>
      <c r="GC116" s="377"/>
      <c r="GD116" s="65"/>
      <c r="GE116" s="65"/>
      <c r="GF116" s="65"/>
      <c r="GG116" s="80" t="s">
        <v>115</v>
      </c>
      <c r="GH116" s="79">
        <f>SUM(GH117:GH126)</f>
        <v>0</v>
      </c>
      <c r="GI116" s="79">
        <f>SUM(GI117:GI126)</f>
        <v>0</v>
      </c>
      <c r="GJ116" s="65"/>
      <c r="GK116" s="65"/>
      <c r="GL116" s="65"/>
      <c r="GM116" s="65"/>
      <c r="GN116" s="80" t="s">
        <v>115</v>
      </c>
      <c r="GO116" s="79">
        <f>SUM(GO117:GO126)</f>
        <v>0</v>
      </c>
      <c r="GP116" s="79">
        <f>SUM(GP117:GP126)</f>
        <v>0</v>
      </c>
      <c r="GQ116" s="65"/>
      <c r="GR116" s="65"/>
      <c r="GS116" s="65"/>
      <c r="GT116" s="65"/>
      <c r="GU116" s="80" t="s">
        <v>115</v>
      </c>
      <c r="GV116" s="79">
        <f>SUM(GV117:GV126)</f>
        <v>0</v>
      </c>
      <c r="GW116" s="79">
        <f>SUM(GW117:GW126)</f>
        <v>0</v>
      </c>
      <c r="GX116" s="65"/>
      <c r="GY116" s="65"/>
      <c r="GZ116" s="65"/>
      <c r="HA116" s="65"/>
      <c r="HB116" s="80" t="s">
        <v>115</v>
      </c>
      <c r="HC116" s="79">
        <f>SUM(HC117:HC126)</f>
        <v>0</v>
      </c>
      <c r="HD116" s="79">
        <f>SUM(HD117:HD126)</f>
        <v>0</v>
      </c>
      <c r="HE116" s="65"/>
      <c r="HF116" s="65"/>
      <c r="HG116" s="65"/>
      <c r="HH116" s="65"/>
      <c r="HI116" s="80" t="s">
        <v>115</v>
      </c>
      <c r="HJ116" s="79">
        <f>SUM(HJ117:HJ126)</f>
        <v>0</v>
      </c>
      <c r="HK116" s="79">
        <f>SUM(HK117:HK126)</f>
        <v>0</v>
      </c>
      <c r="HL116" s="65"/>
      <c r="HM116" s="65"/>
      <c r="HN116" s="65"/>
      <c r="HO116" s="65"/>
      <c r="HP116" s="80" t="s">
        <v>115</v>
      </c>
      <c r="HQ116" s="79">
        <f>SUM(HQ117:HQ126)</f>
        <v>20.631999999999948</v>
      </c>
      <c r="HR116" s="79">
        <f>SUM(HR117:HR126)</f>
        <v>41263999.999999896</v>
      </c>
      <c r="HS116" s="65"/>
      <c r="HT116" s="308"/>
      <c r="HU116" s="377"/>
      <c r="HV116" s="65"/>
      <c r="HW116" s="65"/>
      <c r="HX116" s="65"/>
      <c r="HY116" s="80" t="s">
        <v>115</v>
      </c>
      <c r="HZ116" s="79">
        <f>SUM(HZ117:HZ126)</f>
        <v>0</v>
      </c>
      <c r="IA116" s="79">
        <f>SUM(IA117:IA126)</f>
        <v>0</v>
      </c>
      <c r="IB116" s="65"/>
      <c r="IC116" s="65"/>
      <c r="ID116" s="65"/>
      <c r="IE116" s="65"/>
      <c r="IF116" s="80" t="s">
        <v>115</v>
      </c>
      <c r="IG116" s="79">
        <f>SUM(IG117:IG126)</f>
        <v>0</v>
      </c>
      <c r="IH116" s="79">
        <f>SUM(IH117:IH126)</f>
        <v>0</v>
      </c>
      <c r="II116" s="65"/>
      <c r="IJ116" s="65"/>
      <c r="IK116" s="65"/>
      <c r="IL116" s="65"/>
      <c r="IM116" s="80" t="s">
        <v>115</v>
      </c>
      <c r="IN116" s="79">
        <f>SUM(IN117:IN126)</f>
        <v>0</v>
      </c>
      <c r="IO116" s="79">
        <f>SUM(IO117:IO126)</f>
        <v>0</v>
      </c>
      <c r="IP116" s="65"/>
      <c r="IQ116" s="65"/>
      <c r="IR116" s="65"/>
      <c r="IS116" s="65"/>
      <c r="IT116" s="80" t="s">
        <v>115</v>
      </c>
      <c r="IU116" s="79">
        <f>SUM(IU117:IU126)</f>
        <v>0</v>
      </c>
      <c r="IV116" s="79">
        <f>SUM(IV117:IV126)</f>
        <v>0</v>
      </c>
      <c r="IW116" s="65"/>
      <c r="IX116" s="65"/>
      <c r="IY116" s="65"/>
      <c r="IZ116" s="65"/>
      <c r="JA116" s="80" t="s">
        <v>115</v>
      </c>
      <c r="JB116" s="79">
        <f>SUM(JB117:JB126)</f>
        <v>0</v>
      </c>
      <c r="JC116" s="79">
        <f>SUM(JC117:JC126)</f>
        <v>0</v>
      </c>
      <c r="JD116" s="65"/>
      <c r="JE116" s="65"/>
      <c r="JF116" s="65"/>
      <c r="JG116" s="65"/>
      <c r="JH116" s="80" t="s">
        <v>115</v>
      </c>
      <c r="JI116" s="79">
        <f>SUM(JI117:JI126)</f>
        <v>0</v>
      </c>
      <c r="JJ116" s="79">
        <f>SUM(JJ117:JJ126)</f>
        <v>0</v>
      </c>
      <c r="JK116" s="146"/>
      <c r="JL116" s="423"/>
    </row>
    <row r="117" spans="1:272" ht="15">
      <c r="A117" s="8" t="s">
        <v>33</v>
      </c>
      <c r="B117" s="8" t="s">
        <v>18</v>
      </c>
      <c r="C117" s="8">
        <v>1</v>
      </c>
      <c r="D117" s="199">
        <v>414</v>
      </c>
      <c r="E117" s="118" t="s">
        <v>185</v>
      </c>
      <c r="F117" s="118" t="s">
        <v>108</v>
      </c>
      <c r="G117" s="118" t="s">
        <v>335</v>
      </c>
      <c r="H117" s="307" t="s">
        <v>188</v>
      </c>
      <c r="I117" s="363"/>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1" t="s">
        <v>330</v>
      </c>
      <c r="AS117" s="51">
        <v>409.4</v>
      </c>
      <c r="AT117" s="51">
        <v>410.56</v>
      </c>
      <c r="AU117" s="51">
        <f>AT117-AS117</f>
        <v>1.160000000000025</v>
      </c>
      <c r="AV117" s="52">
        <v>100</v>
      </c>
      <c r="AW117" s="52">
        <f t="shared" ref="AW117" si="148">AU117*AV117/100</f>
        <v>1.160000000000025</v>
      </c>
      <c r="AX117" s="139">
        <f>AW117*AUXILIAR!$B$50</f>
        <v>3480000.000000075</v>
      </c>
      <c r="AY117" s="57"/>
      <c r="AZ117" s="380"/>
      <c r="BA117" s="363"/>
      <c r="BB117" s="57"/>
      <c r="BC117" s="57"/>
      <c r="BD117" s="57"/>
      <c r="BE117" s="57"/>
      <c r="BF117" s="57"/>
      <c r="BG117" s="57"/>
      <c r="BH117" s="57"/>
      <c r="BI117" s="57"/>
      <c r="BJ117" s="57"/>
      <c r="BK117" s="57"/>
      <c r="BL117" s="57"/>
      <c r="BM117" s="57"/>
      <c r="BN117" s="57"/>
      <c r="BO117" s="57"/>
      <c r="BP117" s="57"/>
      <c r="BQ117" s="57"/>
      <c r="BR117" s="57"/>
      <c r="BS117" s="57"/>
      <c r="BT117" s="57"/>
      <c r="BU117" s="57"/>
      <c r="BV117" s="57"/>
      <c r="BW117" s="57"/>
      <c r="BX117" s="57"/>
      <c r="BY117" s="57"/>
      <c r="BZ117" s="57"/>
      <c r="CA117" s="57"/>
      <c r="CB117" s="57"/>
      <c r="CC117" s="57"/>
      <c r="CD117" s="57"/>
      <c r="CE117" s="57"/>
      <c r="CF117" s="57"/>
      <c r="CG117" s="57"/>
      <c r="CH117" s="57"/>
      <c r="CI117" s="57"/>
      <c r="CJ117" s="51" t="s">
        <v>324</v>
      </c>
      <c r="CK117" s="51">
        <v>409.3</v>
      </c>
      <c r="CL117" s="51">
        <v>439.51</v>
      </c>
      <c r="CM117" s="51">
        <f>CL117-CK117</f>
        <v>30.20999999999998</v>
      </c>
      <c r="CN117" s="51">
        <v>100</v>
      </c>
      <c r="CO117" s="52">
        <f t="shared" ref="CO117" si="149">CM117*CN117/100</f>
        <v>30.209999999999983</v>
      </c>
      <c r="CP117" s="139">
        <f>CO117*AUXILIAR!$B$53</f>
        <v>151049999.99999991</v>
      </c>
      <c r="CQ117" s="57"/>
      <c r="CR117" s="380"/>
      <c r="CS117" s="363"/>
      <c r="CT117" s="57"/>
      <c r="CU117" s="57"/>
      <c r="CV117" s="57"/>
      <c r="CW117" s="57"/>
      <c r="CX117" s="57"/>
      <c r="CY117" s="57"/>
      <c r="CZ117" s="57"/>
      <c r="DA117" s="57"/>
      <c r="DB117" s="57"/>
      <c r="DC117" s="57"/>
      <c r="DD117" s="57"/>
      <c r="DE117" s="57"/>
      <c r="DF117" s="57"/>
      <c r="DG117" s="57"/>
      <c r="DH117" s="57"/>
      <c r="DI117" s="57"/>
      <c r="DJ117" s="57"/>
      <c r="DK117" s="57"/>
      <c r="DL117" s="57"/>
      <c r="DM117" s="57"/>
      <c r="DN117" s="57"/>
      <c r="DO117" s="57"/>
      <c r="DP117" s="57"/>
      <c r="DQ117" s="57"/>
      <c r="DR117" s="57"/>
      <c r="DS117" s="57"/>
      <c r="DT117" s="57"/>
      <c r="DU117" s="57"/>
      <c r="DV117" s="57"/>
      <c r="DW117" s="57"/>
      <c r="DX117" s="57"/>
      <c r="DY117" s="57"/>
      <c r="DZ117" s="57"/>
      <c r="EA117" s="57"/>
      <c r="EB117" s="51" t="s">
        <v>333</v>
      </c>
      <c r="EC117" s="51">
        <v>389.4</v>
      </c>
      <c r="ED117" s="51">
        <v>389.4</v>
      </c>
      <c r="EE117" s="51">
        <v>1</v>
      </c>
      <c r="EF117" s="51">
        <v>100</v>
      </c>
      <c r="EG117" s="52">
        <f>EE117*EF117/100</f>
        <v>1</v>
      </c>
      <c r="EH117" s="139">
        <f>EG117*AUXILIAR!$B$57</f>
        <v>20000000</v>
      </c>
      <c r="EI117" s="57"/>
      <c r="EJ117" s="380"/>
      <c r="EK117" s="363"/>
      <c r="EL117" s="57"/>
      <c r="EM117" s="57"/>
      <c r="EN117" s="57"/>
      <c r="EO117" s="57"/>
      <c r="EP117" s="57"/>
      <c r="EQ117" s="57"/>
      <c r="ER117" s="57"/>
      <c r="ES117" s="57"/>
      <c r="ET117" s="57"/>
      <c r="EU117" s="57"/>
      <c r="EV117" s="57"/>
      <c r="EW117" s="57"/>
      <c r="EX117" s="57"/>
      <c r="EY117" s="57"/>
      <c r="EZ117" s="57"/>
      <c r="FA117" s="57"/>
      <c r="FB117" s="57"/>
      <c r="FC117" s="57"/>
      <c r="FD117" s="57"/>
      <c r="FE117" s="57"/>
      <c r="FF117" s="57"/>
      <c r="FG117" s="57"/>
      <c r="FH117" s="57"/>
      <c r="FI117" s="57"/>
      <c r="FJ117" s="57"/>
      <c r="FK117" s="57"/>
      <c r="FL117" s="57"/>
      <c r="FM117" s="57"/>
      <c r="FN117" s="57"/>
      <c r="FO117" s="57"/>
      <c r="FP117" s="57"/>
      <c r="FQ117" s="57"/>
      <c r="FR117" s="57"/>
      <c r="FS117" s="57"/>
      <c r="FT117" s="51" t="s">
        <v>325</v>
      </c>
      <c r="FU117" s="51">
        <v>389.37400000000002</v>
      </c>
      <c r="FV117" s="51">
        <v>395.464</v>
      </c>
      <c r="FW117" s="51">
        <f>FV117-FU117</f>
        <v>6.089999999999975</v>
      </c>
      <c r="FX117" s="51">
        <v>100</v>
      </c>
      <c r="FY117" s="52">
        <f>FW117*FX117/100</f>
        <v>6.089999999999975</v>
      </c>
      <c r="FZ117" s="155">
        <f>FY117*AUXILIAR!$B$64</f>
        <v>24359999.999999899</v>
      </c>
      <c r="GA117" s="57"/>
      <c r="GB117" s="380"/>
      <c r="GC117" s="363"/>
      <c r="GD117" s="57"/>
      <c r="GE117" s="57"/>
      <c r="GF117" s="57"/>
      <c r="GG117" s="57"/>
      <c r="GH117" s="57"/>
      <c r="GI117" s="57"/>
      <c r="GJ117" s="57"/>
      <c r="GK117" s="57"/>
      <c r="GL117" s="57"/>
      <c r="GM117" s="57"/>
      <c r="GN117" s="57"/>
      <c r="GO117" s="57"/>
      <c r="GP117" s="57"/>
      <c r="GQ117" s="57"/>
      <c r="GR117" s="57"/>
      <c r="GS117" s="57"/>
      <c r="GT117" s="57"/>
      <c r="GU117" s="57"/>
      <c r="GV117" s="57"/>
      <c r="GW117" s="57"/>
      <c r="GX117" s="57"/>
      <c r="GY117" s="57"/>
      <c r="GZ117" s="57"/>
      <c r="HA117" s="57"/>
      <c r="HB117" s="57"/>
      <c r="HC117" s="57"/>
      <c r="HD117" s="57"/>
      <c r="HE117" s="57"/>
      <c r="HF117" s="57"/>
      <c r="HG117" s="57"/>
      <c r="HH117" s="57"/>
      <c r="HI117" s="57"/>
      <c r="HJ117" s="57"/>
      <c r="HK117" s="57"/>
      <c r="HL117" s="51" t="s">
        <v>328</v>
      </c>
      <c r="HM117" s="51">
        <v>395.89</v>
      </c>
      <c r="HN117" s="51">
        <v>398.04</v>
      </c>
      <c r="HO117" s="51">
        <f t="shared" ref="HO117:HO126" si="150">HN117-HM117</f>
        <v>2.1500000000000341</v>
      </c>
      <c r="HP117" s="51">
        <v>100</v>
      </c>
      <c r="HQ117" s="52">
        <f t="shared" ref="HQ117:HQ126" si="151">HO117*HP117/100</f>
        <v>2.1500000000000341</v>
      </c>
      <c r="HR117" s="139">
        <f>HQ117*AUXILIAR!$B$67</f>
        <v>4300000.000000068</v>
      </c>
      <c r="HS117" s="57"/>
      <c r="HT117" s="380"/>
      <c r="HU117" s="363"/>
      <c r="HV117" s="57"/>
      <c r="HW117" s="57"/>
      <c r="HX117" s="57"/>
      <c r="HY117" s="57"/>
      <c r="HZ117" s="57"/>
      <c r="IA117" s="57"/>
      <c r="IB117" s="57"/>
      <c r="IC117" s="57"/>
      <c r="ID117" s="57"/>
      <c r="IE117" s="57"/>
      <c r="IF117" s="57"/>
      <c r="IG117" s="57"/>
      <c r="IH117" s="57"/>
      <c r="II117" s="57"/>
      <c r="IJ117" s="57"/>
      <c r="IK117" s="57"/>
      <c r="IL117" s="57"/>
      <c r="IM117" s="57"/>
      <c r="IN117" s="57"/>
      <c r="IO117" s="57"/>
      <c r="IP117" s="57"/>
      <c r="IQ117" s="57"/>
      <c r="IR117" s="57"/>
      <c r="IS117" s="57"/>
      <c r="IT117" s="57"/>
      <c r="IU117" s="57"/>
      <c r="IV117" s="57"/>
      <c r="IW117" s="57"/>
      <c r="IX117" s="57"/>
      <c r="IY117" s="57"/>
      <c r="IZ117" s="57"/>
      <c r="JA117" s="57"/>
      <c r="JB117" s="57"/>
      <c r="JC117" s="57"/>
      <c r="JD117" s="57"/>
      <c r="JE117" s="57"/>
      <c r="JF117" s="57"/>
      <c r="JG117" s="57"/>
      <c r="JH117" s="57"/>
      <c r="JI117" s="57"/>
      <c r="JJ117" s="57"/>
      <c r="JK117" s="147"/>
      <c r="JL117" s="424"/>
    </row>
    <row r="118" spans="1:272" ht="15">
      <c r="A118" s="8" t="s">
        <v>33</v>
      </c>
      <c r="B118" s="8" t="s">
        <v>18</v>
      </c>
      <c r="C118" s="8">
        <v>1</v>
      </c>
      <c r="D118" s="199">
        <v>414</v>
      </c>
      <c r="E118" s="118" t="s">
        <v>185</v>
      </c>
      <c r="F118" s="118" t="s">
        <v>108</v>
      </c>
      <c r="G118" s="118" t="s">
        <v>335</v>
      </c>
      <c r="H118" s="307" t="s">
        <v>188</v>
      </c>
      <c r="I118" s="363"/>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1" t="s">
        <v>331</v>
      </c>
      <c r="AS118" s="51">
        <v>409.5</v>
      </c>
      <c r="AT118" s="51">
        <v>410.6</v>
      </c>
      <c r="AU118" s="51">
        <f>AT118-AS118</f>
        <v>1.1000000000000227</v>
      </c>
      <c r="AV118" s="52">
        <v>100</v>
      </c>
      <c r="AW118" s="52">
        <f t="shared" ref="AW118" si="152">AU118*AV118/100</f>
        <v>1.1000000000000227</v>
      </c>
      <c r="AX118" s="139">
        <f>AW118*AUXILIAR!$B$50</f>
        <v>3300000.000000068</v>
      </c>
      <c r="AY118" s="57"/>
      <c r="AZ118" s="380"/>
      <c r="BA118" s="363"/>
      <c r="BB118" s="57"/>
      <c r="BC118" s="57"/>
      <c r="BD118" s="57"/>
      <c r="BE118" s="57"/>
      <c r="BF118" s="57"/>
      <c r="BG118" s="57"/>
      <c r="BH118" s="57"/>
      <c r="BI118" s="57"/>
      <c r="BJ118" s="57"/>
      <c r="BK118" s="57"/>
      <c r="BL118" s="57"/>
      <c r="BM118" s="57"/>
      <c r="BN118" s="57"/>
      <c r="BO118" s="57"/>
      <c r="BP118" s="57"/>
      <c r="BQ118" s="57"/>
      <c r="BR118" s="57"/>
      <c r="BS118" s="57"/>
      <c r="BT118" s="57"/>
      <c r="BU118" s="57"/>
      <c r="BV118" s="57"/>
      <c r="BW118" s="57"/>
      <c r="BX118" s="57"/>
      <c r="BY118" s="57"/>
      <c r="BZ118" s="57"/>
      <c r="CA118" s="57"/>
      <c r="CB118" s="57"/>
      <c r="CC118" s="57"/>
      <c r="CD118" s="57"/>
      <c r="CE118" s="57"/>
      <c r="CF118" s="57"/>
      <c r="CG118" s="57"/>
      <c r="CH118" s="57"/>
      <c r="CI118" s="57"/>
      <c r="CJ118" s="57"/>
      <c r="CK118" s="57"/>
      <c r="CL118" s="57"/>
      <c r="CM118" s="57"/>
      <c r="CN118" s="57"/>
      <c r="CO118" s="56"/>
      <c r="CP118" s="57"/>
      <c r="CQ118" s="57"/>
      <c r="CR118" s="380"/>
      <c r="CS118" s="363"/>
      <c r="CT118" s="57"/>
      <c r="CU118" s="57"/>
      <c r="CV118" s="57"/>
      <c r="CW118" s="57"/>
      <c r="CX118" s="57"/>
      <c r="CY118" s="57"/>
      <c r="CZ118" s="57"/>
      <c r="DA118" s="57"/>
      <c r="DB118" s="57"/>
      <c r="DC118" s="57"/>
      <c r="DD118" s="57"/>
      <c r="DE118" s="57"/>
      <c r="DF118" s="57"/>
      <c r="DG118" s="57"/>
      <c r="DH118" s="57"/>
      <c r="DI118" s="57"/>
      <c r="DJ118" s="57"/>
      <c r="DK118" s="57"/>
      <c r="DL118" s="57"/>
      <c r="DM118" s="57"/>
      <c r="DN118" s="57"/>
      <c r="DO118" s="57"/>
      <c r="DP118" s="57"/>
      <c r="DQ118" s="57"/>
      <c r="DR118" s="57"/>
      <c r="DS118" s="57"/>
      <c r="DT118" s="57"/>
      <c r="DU118" s="57"/>
      <c r="DV118" s="57"/>
      <c r="DW118" s="57"/>
      <c r="DX118" s="57"/>
      <c r="DY118" s="57"/>
      <c r="DZ118" s="57"/>
      <c r="EA118" s="57"/>
      <c r="EB118" s="51" t="s">
        <v>333</v>
      </c>
      <c r="EC118" s="51">
        <v>395.88</v>
      </c>
      <c r="ED118" s="51">
        <v>395.88</v>
      </c>
      <c r="EE118" s="51">
        <v>1</v>
      </c>
      <c r="EF118" s="51">
        <v>100</v>
      </c>
      <c r="EG118" s="52">
        <f t="shared" ref="EG118:EG121" si="153">EE118*EF118/100</f>
        <v>1</v>
      </c>
      <c r="EH118" s="139">
        <f>EG118*AUXILIAR!$B$57</f>
        <v>20000000</v>
      </c>
      <c r="EI118" s="57"/>
      <c r="EJ118" s="380"/>
      <c r="EK118" s="363"/>
      <c r="EL118" s="57"/>
      <c r="EM118" s="57"/>
      <c r="EN118" s="57"/>
      <c r="EO118" s="57"/>
      <c r="EP118" s="57"/>
      <c r="EQ118" s="57"/>
      <c r="ER118" s="57"/>
      <c r="ES118" s="57"/>
      <c r="ET118" s="57"/>
      <c r="EU118" s="57"/>
      <c r="EV118" s="57"/>
      <c r="EW118" s="57"/>
      <c r="EX118" s="57"/>
      <c r="EY118" s="57"/>
      <c r="EZ118" s="57"/>
      <c r="FA118" s="57"/>
      <c r="FB118" s="57"/>
      <c r="FC118" s="57"/>
      <c r="FD118" s="57"/>
      <c r="FE118" s="57"/>
      <c r="FF118" s="57"/>
      <c r="FG118" s="57"/>
      <c r="FH118" s="57"/>
      <c r="FI118" s="57"/>
      <c r="FJ118" s="57"/>
      <c r="FK118" s="57"/>
      <c r="FL118" s="57"/>
      <c r="FM118" s="57"/>
      <c r="FN118" s="57"/>
      <c r="FO118" s="57"/>
      <c r="FP118" s="57"/>
      <c r="FQ118" s="57"/>
      <c r="FR118" s="57"/>
      <c r="FS118" s="57"/>
      <c r="FT118" s="57"/>
      <c r="FU118" s="57"/>
      <c r="FV118" s="57"/>
      <c r="FW118" s="57"/>
      <c r="FX118" s="57"/>
      <c r="FY118" s="56"/>
      <c r="FZ118" s="57"/>
      <c r="GA118" s="57"/>
      <c r="GB118" s="380"/>
      <c r="GC118" s="363"/>
      <c r="GD118" s="57"/>
      <c r="GE118" s="57"/>
      <c r="GF118" s="57"/>
      <c r="GG118" s="57"/>
      <c r="GH118" s="57"/>
      <c r="GI118" s="57"/>
      <c r="GJ118" s="57"/>
      <c r="GK118" s="57"/>
      <c r="GL118" s="57"/>
      <c r="GM118" s="57"/>
      <c r="GN118" s="57"/>
      <c r="GO118" s="57"/>
      <c r="GP118" s="57"/>
      <c r="GQ118" s="57"/>
      <c r="GR118" s="57"/>
      <c r="GS118" s="57"/>
      <c r="GT118" s="57"/>
      <c r="GU118" s="57"/>
      <c r="GV118" s="57"/>
      <c r="GW118" s="57"/>
      <c r="GX118" s="57"/>
      <c r="GY118" s="57"/>
      <c r="GZ118" s="57"/>
      <c r="HA118" s="57"/>
      <c r="HB118" s="57"/>
      <c r="HC118" s="57"/>
      <c r="HD118" s="57"/>
      <c r="HE118" s="57"/>
      <c r="HF118" s="57"/>
      <c r="HG118" s="57"/>
      <c r="HH118" s="57"/>
      <c r="HI118" s="57"/>
      <c r="HJ118" s="57"/>
      <c r="HK118" s="57"/>
      <c r="HL118" s="51" t="s">
        <v>329</v>
      </c>
      <c r="HM118" s="51">
        <v>398.01600000000002</v>
      </c>
      <c r="HN118" s="51">
        <v>399.25</v>
      </c>
      <c r="HO118" s="51">
        <f t="shared" si="150"/>
        <v>1.2339999999999804</v>
      </c>
      <c r="HP118" s="51">
        <v>100</v>
      </c>
      <c r="HQ118" s="52">
        <f t="shared" si="151"/>
        <v>1.2339999999999804</v>
      </c>
      <c r="HR118" s="139">
        <f>HQ118*AUXILIAR!$B$67</f>
        <v>2467999.9999999609</v>
      </c>
      <c r="HS118" s="57"/>
      <c r="HT118" s="380"/>
      <c r="HU118" s="363"/>
      <c r="HV118" s="57"/>
      <c r="HW118" s="57"/>
      <c r="HX118" s="57"/>
      <c r="HY118" s="57"/>
      <c r="HZ118" s="57"/>
      <c r="IA118" s="57"/>
      <c r="IB118" s="57"/>
      <c r="IC118" s="57"/>
      <c r="ID118" s="57"/>
      <c r="IE118" s="57"/>
      <c r="IF118" s="57"/>
      <c r="IG118" s="57"/>
      <c r="IH118" s="57"/>
      <c r="II118" s="57"/>
      <c r="IJ118" s="57"/>
      <c r="IK118" s="57"/>
      <c r="IL118" s="57"/>
      <c r="IM118" s="57"/>
      <c r="IN118" s="57"/>
      <c r="IO118" s="57"/>
      <c r="IP118" s="57"/>
      <c r="IQ118" s="57"/>
      <c r="IR118" s="57"/>
      <c r="IS118" s="57"/>
      <c r="IT118" s="57"/>
      <c r="IU118" s="57"/>
      <c r="IV118" s="57"/>
      <c r="IW118" s="57"/>
      <c r="IX118" s="57"/>
      <c r="IY118" s="57"/>
      <c r="IZ118" s="57"/>
      <c r="JA118" s="57"/>
      <c r="JB118" s="57"/>
      <c r="JC118" s="57"/>
      <c r="JD118" s="57"/>
      <c r="JE118" s="57"/>
      <c r="JF118" s="57"/>
      <c r="JG118" s="57"/>
      <c r="JH118" s="57"/>
      <c r="JI118" s="57"/>
      <c r="JJ118" s="57"/>
      <c r="JK118" s="147"/>
      <c r="JL118" s="424"/>
    </row>
    <row r="119" spans="1:272" ht="15">
      <c r="A119" s="8" t="s">
        <v>33</v>
      </c>
      <c r="B119" s="8" t="s">
        <v>18</v>
      </c>
      <c r="C119" s="8">
        <v>1</v>
      </c>
      <c r="D119" s="199">
        <v>414</v>
      </c>
      <c r="E119" s="118" t="s">
        <v>185</v>
      </c>
      <c r="F119" s="118" t="s">
        <v>108</v>
      </c>
      <c r="G119" s="118" t="s">
        <v>335</v>
      </c>
      <c r="H119" s="307" t="s">
        <v>188</v>
      </c>
      <c r="I119" s="363"/>
      <c r="J119" s="57"/>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1" t="s">
        <v>330</v>
      </c>
      <c r="AS119" s="51">
        <v>435.35500000000002</v>
      </c>
      <c r="AT119" s="51">
        <v>435.976</v>
      </c>
      <c r="AU119" s="51">
        <f>AT119-AS119</f>
        <v>0.6209999999999809</v>
      </c>
      <c r="AV119" s="52">
        <v>100</v>
      </c>
      <c r="AW119" s="52">
        <f>AU119*AV119/100</f>
        <v>0.6209999999999809</v>
      </c>
      <c r="AX119" s="139">
        <f>AW119*AUXILIAR!$B$50</f>
        <v>1862999.9999999427</v>
      </c>
      <c r="AY119" s="57"/>
      <c r="AZ119" s="380"/>
      <c r="BA119" s="363"/>
      <c r="BB119" s="57"/>
      <c r="BC119" s="5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57"/>
      <c r="BZ119" s="57"/>
      <c r="CA119" s="57"/>
      <c r="CB119" s="57"/>
      <c r="CC119" s="57"/>
      <c r="CD119" s="57"/>
      <c r="CE119" s="57"/>
      <c r="CF119" s="57"/>
      <c r="CG119" s="57"/>
      <c r="CH119" s="57"/>
      <c r="CI119" s="57"/>
      <c r="CJ119" s="57"/>
      <c r="CK119" s="57"/>
      <c r="CL119" s="57"/>
      <c r="CM119" s="57"/>
      <c r="CN119" s="57"/>
      <c r="CO119" s="56"/>
      <c r="CP119" s="57"/>
      <c r="CQ119" s="57"/>
      <c r="CR119" s="380"/>
      <c r="CS119" s="363"/>
      <c r="CT119" s="57"/>
      <c r="CU119" s="57"/>
      <c r="CV119" s="57"/>
      <c r="CW119" s="57"/>
      <c r="CX119" s="57"/>
      <c r="CY119" s="57"/>
      <c r="CZ119" s="57"/>
      <c r="DA119" s="57"/>
      <c r="DB119" s="57"/>
      <c r="DC119" s="57"/>
      <c r="DD119" s="57"/>
      <c r="DE119" s="57"/>
      <c r="DF119" s="57"/>
      <c r="DG119" s="57"/>
      <c r="DH119" s="57"/>
      <c r="DI119" s="57"/>
      <c r="DJ119" s="57"/>
      <c r="DK119" s="57"/>
      <c r="DL119" s="57"/>
      <c r="DM119" s="57"/>
      <c r="DN119" s="57"/>
      <c r="DO119" s="57"/>
      <c r="DP119" s="57"/>
      <c r="DQ119" s="57"/>
      <c r="DR119" s="57"/>
      <c r="DS119" s="57"/>
      <c r="DT119" s="57"/>
      <c r="DU119" s="57"/>
      <c r="DV119" s="57"/>
      <c r="DW119" s="57"/>
      <c r="DX119" s="57"/>
      <c r="DY119" s="57"/>
      <c r="DZ119" s="57"/>
      <c r="EA119" s="57"/>
      <c r="EB119" s="51" t="s">
        <v>333</v>
      </c>
      <c r="EC119" s="51">
        <v>410.56</v>
      </c>
      <c r="ED119" s="51">
        <v>410.56</v>
      </c>
      <c r="EE119" s="51">
        <v>1</v>
      </c>
      <c r="EF119" s="51">
        <v>100</v>
      </c>
      <c r="EG119" s="52">
        <f t="shared" si="153"/>
        <v>1</v>
      </c>
      <c r="EH119" s="139">
        <f>EG119*AUXILIAR!$B$57</f>
        <v>20000000</v>
      </c>
      <c r="EI119" s="57"/>
      <c r="EJ119" s="380"/>
      <c r="EK119" s="363"/>
      <c r="EL119" s="57"/>
      <c r="EM119" s="57"/>
      <c r="EN119" s="57"/>
      <c r="EO119" s="57"/>
      <c r="EP119" s="57"/>
      <c r="EQ119" s="57"/>
      <c r="ER119" s="57"/>
      <c r="ES119" s="57"/>
      <c r="ET119" s="57"/>
      <c r="EU119" s="57"/>
      <c r="EV119" s="57"/>
      <c r="EW119" s="57"/>
      <c r="EX119" s="57"/>
      <c r="EY119" s="57"/>
      <c r="EZ119" s="57"/>
      <c r="FA119" s="57"/>
      <c r="FB119" s="57"/>
      <c r="FC119" s="57"/>
      <c r="FD119" s="57"/>
      <c r="FE119" s="57"/>
      <c r="FF119" s="57"/>
      <c r="FG119" s="57"/>
      <c r="FH119" s="57"/>
      <c r="FI119" s="57"/>
      <c r="FJ119" s="57"/>
      <c r="FK119" s="57"/>
      <c r="FL119" s="57"/>
      <c r="FM119" s="57"/>
      <c r="FN119" s="57"/>
      <c r="FO119" s="57"/>
      <c r="FP119" s="57"/>
      <c r="FQ119" s="57"/>
      <c r="FR119" s="57"/>
      <c r="FS119" s="57"/>
      <c r="FT119" s="57"/>
      <c r="FU119" s="57"/>
      <c r="FV119" s="57"/>
      <c r="FW119" s="57"/>
      <c r="FX119" s="57"/>
      <c r="FY119" s="56"/>
      <c r="FZ119" s="57"/>
      <c r="GA119" s="57"/>
      <c r="GB119" s="380"/>
      <c r="GC119" s="363"/>
      <c r="GD119" s="57"/>
      <c r="GE119" s="57"/>
      <c r="GF119" s="57"/>
      <c r="GG119" s="57"/>
      <c r="GH119" s="57"/>
      <c r="GI119" s="57"/>
      <c r="GJ119" s="57"/>
      <c r="GK119" s="57"/>
      <c r="GL119" s="57"/>
      <c r="GM119" s="57"/>
      <c r="GN119" s="57"/>
      <c r="GO119" s="57"/>
      <c r="GP119" s="57"/>
      <c r="GQ119" s="57"/>
      <c r="GR119" s="57"/>
      <c r="GS119" s="57"/>
      <c r="GT119" s="57"/>
      <c r="GU119" s="57"/>
      <c r="GV119" s="57"/>
      <c r="GW119" s="57"/>
      <c r="GX119" s="57"/>
      <c r="GY119" s="57"/>
      <c r="GZ119" s="57"/>
      <c r="HA119" s="57"/>
      <c r="HB119" s="57"/>
      <c r="HC119" s="57"/>
      <c r="HD119" s="57"/>
      <c r="HE119" s="57"/>
      <c r="HF119" s="57"/>
      <c r="HG119" s="57"/>
      <c r="HH119" s="57"/>
      <c r="HI119" s="57"/>
      <c r="HJ119" s="57"/>
      <c r="HK119" s="57"/>
      <c r="HL119" s="51" t="s">
        <v>328</v>
      </c>
      <c r="HM119" s="51">
        <v>401.65100000000001</v>
      </c>
      <c r="HN119" s="51">
        <v>404.89499999999998</v>
      </c>
      <c r="HO119" s="51">
        <f t="shared" si="150"/>
        <v>3.2439999999999714</v>
      </c>
      <c r="HP119" s="51">
        <v>100</v>
      </c>
      <c r="HQ119" s="52">
        <f t="shared" si="151"/>
        <v>3.2439999999999714</v>
      </c>
      <c r="HR119" s="139">
        <f>HQ119*AUXILIAR!$B$67</f>
        <v>6487999.9999999423</v>
      </c>
      <c r="HS119" s="57"/>
      <c r="HT119" s="380"/>
      <c r="HU119" s="363"/>
      <c r="HV119" s="57"/>
      <c r="HW119" s="57"/>
      <c r="HX119" s="57"/>
      <c r="HY119" s="57"/>
      <c r="HZ119" s="57"/>
      <c r="IA119" s="57"/>
      <c r="IB119" s="57"/>
      <c r="IC119" s="57"/>
      <c r="ID119" s="57"/>
      <c r="IE119" s="57"/>
      <c r="IF119" s="57"/>
      <c r="IG119" s="57"/>
      <c r="IH119" s="57"/>
      <c r="II119" s="57"/>
      <c r="IJ119" s="57"/>
      <c r="IK119" s="57"/>
      <c r="IL119" s="57"/>
      <c r="IM119" s="57"/>
      <c r="IN119" s="57"/>
      <c r="IO119" s="57"/>
      <c r="IP119" s="57"/>
      <c r="IQ119" s="57"/>
      <c r="IR119" s="57"/>
      <c r="IS119" s="57"/>
      <c r="IT119" s="57"/>
      <c r="IU119" s="57"/>
      <c r="IV119" s="57"/>
      <c r="IW119" s="57"/>
      <c r="IX119" s="57"/>
      <c r="IY119" s="57"/>
      <c r="IZ119" s="57"/>
      <c r="JA119" s="57"/>
      <c r="JB119" s="57"/>
      <c r="JC119" s="57"/>
      <c r="JD119" s="57"/>
      <c r="JE119" s="57"/>
      <c r="JF119" s="57"/>
      <c r="JG119" s="57"/>
      <c r="JH119" s="57"/>
      <c r="JI119" s="57"/>
      <c r="JJ119" s="57"/>
      <c r="JK119" s="147"/>
      <c r="JL119" s="424"/>
    </row>
    <row r="120" spans="1:272" ht="15">
      <c r="A120" s="8" t="s">
        <v>33</v>
      </c>
      <c r="B120" s="8" t="s">
        <v>18</v>
      </c>
      <c r="C120" s="8">
        <v>1</v>
      </c>
      <c r="D120" s="199">
        <v>414</v>
      </c>
      <c r="E120" s="118" t="s">
        <v>185</v>
      </c>
      <c r="F120" s="118" t="s">
        <v>108</v>
      </c>
      <c r="G120" s="118" t="s">
        <v>335</v>
      </c>
      <c r="H120" s="307" t="s">
        <v>188</v>
      </c>
      <c r="I120" s="363"/>
      <c r="J120" s="57"/>
      <c r="K120" s="57"/>
      <c r="L120" s="57"/>
      <c r="M120" s="57"/>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1" t="s">
        <v>331</v>
      </c>
      <c r="AS120" s="51">
        <v>435.35599999999999</v>
      </c>
      <c r="AT120" s="51">
        <v>435.476</v>
      </c>
      <c r="AU120" s="51">
        <f>AT120-AS120</f>
        <v>0.12000000000000455</v>
      </c>
      <c r="AV120" s="52">
        <v>100</v>
      </c>
      <c r="AW120" s="52">
        <f t="shared" ref="AW120" si="154">AU120*AV120/100</f>
        <v>0.12000000000000455</v>
      </c>
      <c r="AX120" s="139">
        <f>AW120*AUXILIAR!$B$50</f>
        <v>360000.00000001362</v>
      </c>
      <c r="AY120" s="57"/>
      <c r="AZ120" s="380"/>
      <c r="BA120" s="363"/>
      <c r="BB120" s="57"/>
      <c r="BC120" s="5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57"/>
      <c r="BZ120" s="57"/>
      <c r="CA120" s="57"/>
      <c r="CB120" s="57"/>
      <c r="CC120" s="57"/>
      <c r="CD120" s="57"/>
      <c r="CE120" s="57"/>
      <c r="CF120" s="57"/>
      <c r="CG120" s="57"/>
      <c r="CH120" s="57"/>
      <c r="CI120" s="57"/>
      <c r="CJ120" s="57"/>
      <c r="CK120" s="57"/>
      <c r="CL120" s="57"/>
      <c r="CM120" s="57"/>
      <c r="CN120" s="57"/>
      <c r="CO120" s="56"/>
      <c r="CP120" s="57"/>
      <c r="CQ120" s="57"/>
      <c r="CR120" s="380"/>
      <c r="CS120" s="363"/>
      <c r="CT120" s="57"/>
      <c r="CU120" s="57"/>
      <c r="CV120" s="57"/>
      <c r="CW120" s="57"/>
      <c r="CX120" s="57"/>
      <c r="CY120" s="57"/>
      <c r="CZ120" s="57"/>
      <c r="DA120" s="57"/>
      <c r="DB120" s="57"/>
      <c r="DC120" s="57"/>
      <c r="DD120" s="57"/>
      <c r="DE120" s="57"/>
      <c r="DF120" s="57"/>
      <c r="DG120" s="57"/>
      <c r="DH120" s="57"/>
      <c r="DI120" s="57"/>
      <c r="DJ120" s="57"/>
      <c r="DK120" s="57"/>
      <c r="DL120" s="57"/>
      <c r="DM120" s="57"/>
      <c r="DN120" s="57"/>
      <c r="DO120" s="57"/>
      <c r="DP120" s="57"/>
      <c r="DQ120" s="57"/>
      <c r="DR120" s="57"/>
      <c r="DS120" s="57"/>
      <c r="DT120" s="57"/>
      <c r="DU120" s="57"/>
      <c r="DV120" s="57"/>
      <c r="DW120" s="57"/>
      <c r="DX120" s="57"/>
      <c r="DY120" s="57"/>
      <c r="DZ120" s="57"/>
      <c r="EA120" s="57"/>
      <c r="EB120" s="51" t="s">
        <v>333</v>
      </c>
      <c r="EC120" s="51">
        <v>436.6</v>
      </c>
      <c r="ED120" s="51">
        <v>436.6</v>
      </c>
      <c r="EE120" s="51">
        <v>1</v>
      </c>
      <c r="EF120" s="51">
        <v>100</v>
      </c>
      <c r="EG120" s="52">
        <f t="shared" si="153"/>
        <v>1</v>
      </c>
      <c r="EH120" s="139">
        <f>EG120*AUXILIAR!$B$57</f>
        <v>20000000</v>
      </c>
      <c r="EI120" s="57"/>
      <c r="EJ120" s="380"/>
      <c r="EK120" s="363"/>
      <c r="EL120" s="57"/>
      <c r="EM120" s="57"/>
      <c r="EN120" s="57"/>
      <c r="EO120" s="57"/>
      <c r="EP120" s="57"/>
      <c r="EQ120" s="57"/>
      <c r="ER120" s="57"/>
      <c r="ES120" s="57"/>
      <c r="ET120" s="57"/>
      <c r="EU120" s="57"/>
      <c r="EV120" s="57"/>
      <c r="EW120" s="57"/>
      <c r="EX120" s="57"/>
      <c r="EY120" s="57"/>
      <c r="EZ120" s="57"/>
      <c r="FA120" s="57"/>
      <c r="FB120" s="57"/>
      <c r="FC120" s="57"/>
      <c r="FD120" s="57"/>
      <c r="FE120" s="57"/>
      <c r="FF120" s="57"/>
      <c r="FG120" s="57"/>
      <c r="FH120" s="57"/>
      <c r="FI120" s="57"/>
      <c r="FJ120" s="57"/>
      <c r="FK120" s="57"/>
      <c r="FL120" s="57"/>
      <c r="FM120" s="57"/>
      <c r="FN120" s="57"/>
      <c r="FO120" s="57"/>
      <c r="FP120" s="57"/>
      <c r="FQ120" s="57"/>
      <c r="FR120" s="57"/>
      <c r="FS120" s="57"/>
      <c r="FT120" s="57"/>
      <c r="FU120" s="57"/>
      <c r="FV120" s="57"/>
      <c r="FW120" s="57"/>
      <c r="FX120" s="57"/>
      <c r="FY120" s="56"/>
      <c r="FZ120" s="57"/>
      <c r="GA120" s="57"/>
      <c r="GB120" s="380"/>
      <c r="GC120" s="363"/>
      <c r="GD120" s="57"/>
      <c r="GE120" s="57"/>
      <c r="GF120" s="57"/>
      <c r="GG120" s="57"/>
      <c r="GH120" s="57"/>
      <c r="GI120" s="57"/>
      <c r="GJ120" s="57"/>
      <c r="GK120" s="57"/>
      <c r="GL120" s="57"/>
      <c r="GM120" s="57"/>
      <c r="GN120" s="57"/>
      <c r="GO120" s="57"/>
      <c r="GP120" s="57"/>
      <c r="GQ120" s="57"/>
      <c r="GR120" s="57"/>
      <c r="GS120" s="57"/>
      <c r="GT120" s="57"/>
      <c r="GU120" s="57"/>
      <c r="GV120" s="57"/>
      <c r="GW120" s="57"/>
      <c r="GX120" s="57"/>
      <c r="GY120" s="57"/>
      <c r="GZ120" s="57"/>
      <c r="HA120" s="57"/>
      <c r="HB120" s="57"/>
      <c r="HC120" s="57"/>
      <c r="HD120" s="57"/>
      <c r="HE120" s="57"/>
      <c r="HF120" s="57"/>
      <c r="HG120" s="57"/>
      <c r="HH120" s="57"/>
      <c r="HI120" s="57"/>
      <c r="HJ120" s="57"/>
      <c r="HK120" s="57"/>
      <c r="HL120" s="51" t="s">
        <v>329</v>
      </c>
      <c r="HM120" s="51">
        <v>404.48500000000001</v>
      </c>
      <c r="HN120" s="51">
        <v>405.79500000000002</v>
      </c>
      <c r="HO120" s="51">
        <f t="shared" si="150"/>
        <v>1.3100000000000023</v>
      </c>
      <c r="HP120" s="51">
        <v>100</v>
      </c>
      <c r="HQ120" s="52">
        <f t="shared" si="151"/>
        <v>1.3100000000000023</v>
      </c>
      <c r="HR120" s="139">
        <f>HQ120*AUXILIAR!$B$67</f>
        <v>2620000.0000000047</v>
      </c>
      <c r="HS120" s="57"/>
      <c r="HT120" s="380"/>
      <c r="HU120" s="363"/>
      <c r="HV120" s="57"/>
      <c r="HW120" s="57"/>
      <c r="HX120" s="57"/>
      <c r="HY120" s="57"/>
      <c r="HZ120" s="57"/>
      <c r="IA120" s="57"/>
      <c r="IB120" s="57"/>
      <c r="IC120" s="57"/>
      <c r="ID120" s="57"/>
      <c r="IE120" s="57"/>
      <c r="IF120" s="57"/>
      <c r="IG120" s="57"/>
      <c r="IH120" s="57"/>
      <c r="II120" s="57"/>
      <c r="IJ120" s="57"/>
      <c r="IK120" s="57"/>
      <c r="IL120" s="57"/>
      <c r="IM120" s="57"/>
      <c r="IN120" s="57"/>
      <c r="IO120" s="57"/>
      <c r="IP120" s="57"/>
      <c r="IQ120" s="57"/>
      <c r="IR120" s="57"/>
      <c r="IS120" s="57"/>
      <c r="IT120" s="57"/>
      <c r="IU120" s="57"/>
      <c r="IV120" s="57"/>
      <c r="IW120" s="57"/>
      <c r="IX120" s="57"/>
      <c r="IY120" s="57"/>
      <c r="IZ120" s="57"/>
      <c r="JA120" s="57"/>
      <c r="JB120" s="57"/>
      <c r="JC120" s="57"/>
      <c r="JD120" s="57"/>
      <c r="JE120" s="57"/>
      <c r="JF120" s="57"/>
      <c r="JG120" s="57"/>
      <c r="JH120" s="57"/>
      <c r="JI120" s="57"/>
      <c r="JJ120" s="57"/>
      <c r="JK120" s="147"/>
      <c r="JL120" s="424"/>
    </row>
    <row r="121" spans="1:272" ht="15">
      <c r="A121" s="8" t="s">
        <v>33</v>
      </c>
      <c r="B121" s="8" t="s">
        <v>18</v>
      </c>
      <c r="C121" s="8">
        <v>1</v>
      </c>
      <c r="D121" s="199">
        <v>414</v>
      </c>
      <c r="E121" s="118" t="s">
        <v>185</v>
      </c>
      <c r="F121" s="118" t="s">
        <v>108</v>
      </c>
      <c r="G121" s="118" t="s">
        <v>335</v>
      </c>
      <c r="H121" s="307" t="s">
        <v>188</v>
      </c>
      <c r="I121" s="363"/>
      <c r="J121" s="57"/>
      <c r="K121" s="57"/>
      <c r="L121" s="57"/>
      <c r="M121" s="57"/>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1" t="s">
        <v>331</v>
      </c>
      <c r="AS121" s="51">
        <v>438.3</v>
      </c>
      <c r="AT121" s="51">
        <v>438.8</v>
      </c>
      <c r="AU121" s="51">
        <f>AT121-AS121</f>
        <v>0.5</v>
      </c>
      <c r="AV121" s="52">
        <v>100</v>
      </c>
      <c r="AW121" s="52">
        <f t="shared" ref="AW121" si="155">AU121*AV121/100</f>
        <v>0.5</v>
      </c>
      <c r="AX121" s="139">
        <f>AW121*AUXILIAR!$B$50</f>
        <v>1500000</v>
      </c>
      <c r="AY121" s="57"/>
      <c r="AZ121" s="380"/>
      <c r="BA121" s="363"/>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57"/>
      <c r="BZ121" s="57"/>
      <c r="CA121" s="57"/>
      <c r="CB121" s="57"/>
      <c r="CC121" s="57"/>
      <c r="CD121" s="57"/>
      <c r="CE121" s="57"/>
      <c r="CF121" s="57"/>
      <c r="CG121" s="57"/>
      <c r="CH121" s="57"/>
      <c r="CI121" s="57"/>
      <c r="CJ121" s="57"/>
      <c r="CK121" s="57"/>
      <c r="CL121" s="57"/>
      <c r="CM121" s="57"/>
      <c r="CN121" s="57"/>
      <c r="CO121" s="56"/>
      <c r="CP121" s="57"/>
      <c r="CQ121" s="57"/>
      <c r="CR121" s="380"/>
      <c r="CS121" s="363"/>
      <c r="CT121" s="57"/>
      <c r="CU121" s="57"/>
      <c r="CV121" s="57"/>
      <c r="CW121" s="57"/>
      <c r="CX121" s="57"/>
      <c r="CY121" s="57"/>
      <c r="CZ121" s="57"/>
      <c r="DA121" s="57"/>
      <c r="DB121" s="57"/>
      <c r="DC121" s="57"/>
      <c r="DD121" s="57"/>
      <c r="DE121" s="57"/>
      <c r="DF121" s="57"/>
      <c r="DG121" s="57"/>
      <c r="DH121" s="57"/>
      <c r="DI121" s="57"/>
      <c r="DJ121" s="57"/>
      <c r="DK121" s="57"/>
      <c r="DL121" s="57"/>
      <c r="DM121" s="57"/>
      <c r="DN121" s="57"/>
      <c r="DO121" s="57"/>
      <c r="DP121" s="57"/>
      <c r="DQ121" s="57"/>
      <c r="DR121" s="57"/>
      <c r="DS121" s="57"/>
      <c r="DT121" s="57"/>
      <c r="DU121" s="57"/>
      <c r="DV121" s="57"/>
      <c r="DW121" s="57"/>
      <c r="DX121" s="57"/>
      <c r="DY121" s="57"/>
      <c r="DZ121" s="57"/>
      <c r="EA121" s="57"/>
      <c r="EB121" s="51" t="s">
        <v>334</v>
      </c>
      <c r="EC121" s="51">
        <v>392.44</v>
      </c>
      <c r="ED121" s="51">
        <v>392.44</v>
      </c>
      <c r="EE121" s="51">
        <v>1</v>
      </c>
      <c r="EF121" s="51">
        <v>100</v>
      </c>
      <c r="EG121" s="52">
        <f t="shared" si="153"/>
        <v>1</v>
      </c>
      <c r="EH121" s="139">
        <f>EG121*AUXILIAR!$B$56</f>
        <v>30000000</v>
      </c>
      <c r="EI121" s="57"/>
      <c r="EJ121" s="380"/>
      <c r="EK121" s="363"/>
      <c r="EL121" s="57"/>
      <c r="EM121" s="57"/>
      <c r="EN121" s="57"/>
      <c r="EO121" s="57"/>
      <c r="EP121" s="57"/>
      <c r="EQ121" s="57"/>
      <c r="ER121" s="57"/>
      <c r="ES121" s="57"/>
      <c r="ET121" s="57"/>
      <c r="EU121" s="57"/>
      <c r="EV121" s="57"/>
      <c r="EW121" s="57"/>
      <c r="EX121" s="57"/>
      <c r="EY121" s="57"/>
      <c r="EZ121" s="57"/>
      <c r="FA121" s="57"/>
      <c r="FB121" s="57"/>
      <c r="FC121" s="57"/>
      <c r="FD121" s="57"/>
      <c r="FE121" s="57"/>
      <c r="FF121" s="57"/>
      <c r="FG121" s="57"/>
      <c r="FH121" s="57"/>
      <c r="FI121" s="57"/>
      <c r="FJ121" s="57"/>
      <c r="FK121" s="57"/>
      <c r="FL121" s="57"/>
      <c r="FM121" s="57"/>
      <c r="FN121" s="57"/>
      <c r="FO121" s="57"/>
      <c r="FP121" s="57"/>
      <c r="FQ121" s="57"/>
      <c r="FR121" s="57"/>
      <c r="FS121" s="57"/>
      <c r="FT121" s="57"/>
      <c r="FU121" s="57"/>
      <c r="FV121" s="57"/>
      <c r="FW121" s="57"/>
      <c r="FX121" s="57"/>
      <c r="FY121" s="56"/>
      <c r="FZ121" s="57"/>
      <c r="GA121" s="57"/>
      <c r="GB121" s="380"/>
      <c r="GC121" s="363"/>
      <c r="GD121" s="57"/>
      <c r="GE121" s="57"/>
      <c r="GF121" s="57"/>
      <c r="GG121" s="57"/>
      <c r="GH121" s="57"/>
      <c r="GI121" s="57"/>
      <c r="GJ121" s="57"/>
      <c r="GK121" s="57"/>
      <c r="GL121" s="57"/>
      <c r="GM121" s="57"/>
      <c r="GN121" s="57"/>
      <c r="GO121" s="57"/>
      <c r="GP121" s="57"/>
      <c r="GQ121" s="57"/>
      <c r="GR121" s="57"/>
      <c r="GS121" s="57"/>
      <c r="GT121" s="57"/>
      <c r="GU121" s="57"/>
      <c r="GV121" s="57"/>
      <c r="GW121" s="57"/>
      <c r="GX121" s="57"/>
      <c r="GY121" s="57"/>
      <c r="GZ121" s="57"/>
      <c r="HA121" s="57"/>
      <c r="HB121" s="57"/>
      <c r="HC121" s="57"/>
      <c r="HD121" s="57"/>
      <c r="HE121" s="57"/>
      <c r="HF121" s="57"/>
      <c r="HG121" s="57"/>
      <c r="HH121" s="57"/>
      <c r="HI121" s="57"/>
      <c r="HJ121" s="57"/>
      <c r="HK121" s="57"/>
      <c r="HL121" s="51" t="s">
        <v>328</v>
      </c>
      <c r="HM121" s="51">
        <v>406.67200000000003</v>
      </c>
      <c r="HN121" s="51">
        <v>409.05</v>
      </c>
      <c r="HO121" s="51">
        <f t="shared" si="150"/>
        <v>2.3779999999999859</v>
      </c>
      <c r="HP121" s="51">
        <v>100</v>
      </c>
      <c r="HQ121" s="52">
        <f t="shared" si="151"/>
        <v>2.3779999999999859</v>
      </c>
      <c r="HR121" s="139">
        <f>HQ121*AUXILIAR!$B$67</f>
        <v>4755999.9999999721</v>
      </c>
      <c r="HS121" s="57"/>
      <c r="HT121" s="380"/>
      <c r="HU121" s="363"/>
      <c r="HV121" s="57"/>
      <c r="HW121" s="57"/>
      <c r="HX121" s="57"/>
      <c r="HY121" s="57"/>
      <c r="HZ121" s="57"/>
      <c r="IA121" s="57"/>
      <c r="IB121" s="57"/>
      <c r="IC121" s="57"/>
      <c r="ID121" s="57"/>
      <c r="IE121" s="57"/>
      <c r="IF121" s="57"/>
      <c r="IG121" s="57"/>
      <c r="IH121" s="57"/>
      <c r="II121" s="57"/>
      <c r="IJ121" s="57"/>
      <c r="IK121" s="57"/>
      <c r="IL121" s="57"/>
      <c r="IM121" s="57"/>
      <c r="IN121" s="57"/>
      <c r="IO121" s="57"/>
      <c r="IP121" s="57"/>
      <c r="IQ121" s="57"/>
      <c r="IR121" s="57"/>
      <c r="IS121" s="57"/>
      <c r="IT121" s="57"/>
      <c r="IU121" s="57"/>
      <c r="IV121" s="57"/>
      <c r="IW121" s="57"/>
      <c r="IX121" s="57"/>
      <c r="IY121" s="57"/>
      <c r="IZ121" s="57"/>
      <c r="JA121" s="57"/>
      <c r="JB121" s="57"/>
      <c r="JC121" s="57"/>
      <c r="JD121" s="57"/>
      <c r="JE121" s="57"/>
      <c r="JF121" s="57"/>
      <c r="JG121" s="57"/>
      <c r="JH121" s="57"/>
      <c r="JI121" s="57"/>
      <c r="JJ121" s="57"/>
      <c r="JK121" s="147"/>
      <c r="JL121" s="424"/>
    </row>
    <row r="122" spans="1:272" ht="15">
      <c r="A122" s="8" t="s">
        <v>33</v>
      </c>
      <c r="B122" s="8" t="s">
        <v>18</v>
      </c>
      <c r="C122" s="8">
        <v>1</v>
      </c>
      <c r="D122" s="199">
        <v>414</v>
      </c>
      <c r="E122" s="118" t="s">
        <v>185</v>
      </c>
      <c r="F122" s="118" t="s">
        <v>108</v>
      </c>
      <c r="G122" s="118" t="s">
        <v>335</v>
      </c>
      <c r="H122" s="307" t="s">
        <v>188</v>
      </c>
      <c r="I122" s="363"/>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6"/>
      <c r="AX122" s="57"/>
      <c r="AY122" s="57"/>
      <c r="AZ122" s="380"/>
      <c r="BA122" s="363"/>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c r="CG122" s="57"/>
      <c r="CH122" s="57"/>
      <c r="CI122" s="57"/>
      <c r="CJ122" s="57"/>
      <c r="CK122" s="57"/>
      <c r="CL122" s="57"/>
      <c r="CM122" s="57"/>
      <c r="CN122" s="57"/>
      <c r="CO122" s="56"/>
      <c r="CP122" s="57"/>
      <c r="CQ122" s="57"/>
      <c r="CR122" s="380"/>
      <c r="CS122" s="363"/>
      <c r="CT122" s="57"/>
      <c r="CU122" s="57"/>
      <c r="CV122" s="57"/>
      <c r="CW122" s="57"/>
      <c r="CX122" s="57"/>
      <c r="CY122" s="57"/>
      <c r="CZ122" s="57"/>
      <c r="DA122" s="57"/>
      <c r="DB122" s="57"/>
      <c r="DC122" s="57"/>
      <c r="DD122" s="57"/>
      <c r="DE122" s="57"/>
      <c r="DF122" s="57"/>
      <c r="DG122" s="57"/>
      <c r="DH122" s="57"/>
      <c r="DI122" s="57"/>
      <c r="DJ122" s="57"/>
      <c r="DK122" s="57"/>
      <c r="DL122" s="57"/>
      <c r="DM122" s="57"/>
      <c r="DN122" s="57"/>
      <c r="DO122" s="57"/>
      <c r="DP122" s="57"/>
      <c r="DQ122" s="57"/>
      <c r="DR122" s="57"/>
      <c r="DS122" s="57"/>
      <c r="DT122" s="57"/>
      <c r="DU122" s="57"/>
      <c r="DV122" s="57"/>
      <c r="DW122" s="57"/>
      <c r="DX122" s="57"/>
      <c r="DY122" s="57"/>
      <c r="DZ122" s="57"/>
      <c r="EA122" s="57"/>
      <c r="EB122" s="51" t="s">
        <v>334</v>
      </c>
      <c r="EC122" s="51">
        <v>409.34</v>
      </c>
      <c r="ED122" s="51">
        <v>409.34</v>
      </c>
      <c r="EE122" s="51">
        <v>1</v>
      </c>
      <c r="EF122" s="51">
        <v>100</v>
      </c>
      <c r="EG122" s="52">
        <f t="shared" ref="EG122:EG123" si="156">EE122*EF122/100</f>
        <v>1</v>
      </c>
      <c r="EH122" s="139">
        <f>EG122*AUXILIAR!$B$56</f>
        <v>30000000</v>
      </c>
      <c r="EI122" s="57"/>
      <c r="EJ122" s="380"/>
      <c r="EK122" s="363"/>
      <c r="EL122" s="57"/>
      <c r="EM122" s="57"/>
      <c r="EN122" s="57"/>
      <c r="EO122" s="57"/>
      <c r="EP122" s="57"/>
      <c r="EQ122" s="57"/>
      <c r="ER122" s="57"/>
      <c r="ES122" s="57"/>
      <c r="ET122" s="57"/>
      <c r="EU122" s="57"/>
      <c r="EV122" s="57"/>
      <c r="EW122" s="57"/>
      <c r="EX122" s="57"/>
      <c r="EY122" s="57"/>
      <c r="EZ122" s="57"/>
      <c r="FA122" s="57"/>
      <c r="FB122" s="57"/>
      <c r="FC122" s="57"/>
      <c r="FD122" s="57"/>
      <c r="FE122" s="57"/>
      <c r="FF122" s="57"/>
      <c r="FG122" s="57"/>
      <c r="FH122" s="57"/>
      <c r="FI122" s="57"/>
      <c r="FJ122" s="57"/>
      <c r="FK122" s="57"/>
      <c r="FL122" s="57"/>
      <c r="FM122" s="57"/>
      <c r="FN122" s="57"/>
      <c r="FO122" s="57"/>
      <c r="FP122" s="57"/>
      <c r="FQ122" s="57"/>
      <c r="FR122" s="57"/>
      <c r="FS122" s="57"/>
      <c r="FT122" s="57"/>
      <c r="FU122" s="57"/>
      <c r="FV122" s="57"/>
      <c r="FW122" s="57"/>
      <c r="FX122" s="57"/>
      <c r="FY122" s="56"/>
      <c r="FZ122" s="57"/>
      <c r="GA122" s="57"/>
      <c r="GB122" s="380"/>
      <c r="GC122" s="363"/>
      <c r="GD122" s="57"/>
      <c r="GE122" s="57"/>
      <c r="GF122" s="57"/>
      <c r="GG122" s="57"/>
      <c r="GH122" s="57"/>
      <c r="GI122" s="57"/>
      <c r="GJ122" s="57"/>
      <c r="GK122" s="57"/>
      <c r="GL122" s="57"/>
      <c r="GM122" s="57"/>
      <c r="GN122" s="57"/>
      <c r="GO122" s="57"/>
      <c r="GP122" s="57"/>
      <c r="GQ122" s="57"/>
      <c r="GR122" s="57"/>
      <c r="GS122" s="57"/>
      <c r="GT122" s="57"/>
      <c r="GU122" s="57"/>
      <c r="GV122" s="57"/>
      <c r="GW122" s="57"/>
      <c r="GX122" s="57"/>
      <c r="GY122" s="57"/>
      <c r="GZ122" s="57"/>
      <c r="HA122" s="57"/>
      <c r="HB122" s="57"/>
      <c r="HC122" s="57"/>
      <c r="HD122" s="57"/>
      <c r="HE122" s="57"/>
      <c r="HF122" s="57"/>
      <c r="HG122" s="57"/>
      <c r="HH122" s="57"/>
      <c r="HI122" s="57"/>
      <c r="HJ122" s="57"/>
      <c r="HK122" s="57"/>
      <c r="HL122" s="51" t="s">
        <v>328</v>
      </c>
      <c r="HM122" s="51">
        <v>395.89</v>
      </c>
      <c r="HN122" s="51">
        <v>398.04</v>
      </c>
      <c r="HO122" s="51">
        <f t="shared" si="150"/>
        <v>2.1500000000000341</v>
      </c>
      <c r="HP122" s="51">
        <v>100</v>
      </c>
      <c r="HQ122" s="52">
        <f t="shared" si="151"/>
        <v>2.1500000000000341</v>
      </c>
      <c r="HR122" s="139">
        <f>HQ122*AUXILIAR!$B$67</f>
        <v>4300000.000000068</v>
      </c>
      <c r="HS122" s="57"/>
      <c r="HT122" s="380"/>
      <c r="HU122" s="363"/>
      <c r="HV122" s="57"/>
      <c r="HW122" s="57"/>
      <c r="HX122" s="57"/>
      <c r="HY122" s="57"/>
      <c r="HZ122" s="57"/>
      <c r="IA122" s="57"/>
      <c r="IB122" s="57"/>
      <c r="IC122" s="57"/>
      <c r="ID122" s="57"/>
      <c r="IE122" s="57"/>
      <c r="IF122" s="57"/>
      <c r="IG122" s="57"/>
      <c r="IH122" s="57"/>
      <c r="II122" s="57"/>
      <c r="IJ122" s="57"/>
      <c r="IK122" s="57"/>
      <c r="IL122" s="57"/>
      <c r="IM122" s="57"/>
      <c r="IN122" s="57"/>
      <c r="IO122" s="57"/>
      <c r="IP122" s="57"/>
      <c r="IQ122" s="57"/>
      <c r="IR122" s="57"/>
      <c r="IS122" s="57"/>
      <c r="IT122" s="57"/>
      <c r="IU122" s="57"/>
      <c r="IV122" s="57"/>
      <c r="IW122" s="57"/>
      <c r="IX122" s="57"/>
      <c r="IY122" s="57"/>
      <c r="IZ122" s="57"/>
      <c r="JA122" s="57"/>
      <c r="JB122" s="57"/>
      <c r="JC122" s="57"/>
      <c r="JD122" s="57"/>
      <c r="JE122" s="57"/>
      <c r="JF122" s="57"/>
      <c r="JG122" s="57"/>
      <c r="JH122" s="57"/>
      <c r="JI122" s="57"/>
      <c r="JJ122" s="57"/>
      <c r="JK122" s="147"/>
      <c r="JL122" s="424"/>
    </row>
    <row r="123" spans="1:272" ht="15">
      <c r="A123" s="8" t="s">
        <v>33</v>
      </c>
      <c r="B123" s="8" t="s">
        <v>18</v>
      </c>
      <c r="C123" s="8">
        <v>1</v>
      </c>
      <c r="D123" s="199">
        <v>414</v>
      </c>
      <c r="E123" s="118" t="s">
        <v>185</v>
      </c>
      <c r="F123" s="118" t="s">
        <v>108</v>
      </c>
      <c r="G123" s="118" t="s">
        <v>335</v>
      </c>
      <c r="H123" s="307" t="s">
        <v>188</v>
      </c>
      <c r="I123" s="363"/>
      <c r="J123" s="57"/>
      <c r="K123" s="57"/>
      <c r="L123" s="57"/>
      <c r="M123" s="57"/>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6"/>
      <c r="AX123" s="57"/>
      <c r="AY123" s="57"/>
      <c r="AZ123" s="380"/>
      <c r="BA123" s="363"/>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57"/>
      <c r="BZ123" s="57"/>
      <c r="CA123" s="57"/>
      <c r="CB123" s="57"/>
      <c r="CC123" s="57"/>
      <c r="CD123" s="57"/>
      <c r="CE123" s="57"/>
      <c r="CF123" s="57"/>
      <c r="CG123" s="57"/>
      <c r="CH123" s="57"/>
      <c r="CI123" s="57"/>
      <c r="CJ123" s="57"/>
      <c r="CK123" s="57"/>
      <c r="CL123" s="57"/>
      <c r="CM123" s="57"/>
      <c r="CN123" s="57"/>
      <c r="CO123" s="56"/>
      <c r="CP123" s="57"/>
      <c r="CQ123" s="57"/>
      <c r="CR123" s="380"/>
      <c r="CS123" s="363"/>
      <c r="CT123" s="57"/>
      <c r="CU123" s="57"/>
      <c r="CV123" s="57"/>
      <c r="CW123" s="57"/>
      <c r="CX123" s="57"/>
      <c r="CY123" s="57"/>
      <c r="CZ123" s="57"/>
      <c r="DA123" s="57"/>
      <c r="DB123" s="57"/>
      <c r="DC123" s="57"/>
      <c r="DD123" s="57"/>
      <c r="DE123" s="57"/>
      <c r="DF123" s="57"/>
      <c r="DG123" s="57"/>
      <c r="DH123" s="57"/>
      <c r="DI123" s="57"/>
      <c r="DJ123" s="57"/>
      <c r="DK123" s="57"/>
      <c r="DL123" s="57"/>
      <c r="DM123" s="57"/>
      <c r="DN123" s="57"/>
      <c r="DO123" s="57"/>
      <c r="DP123" s="57"/>
      <c r="DQ123" s="57"/>
      <c r="DR123" s="57"/>
      <c r="DS123" s="57"/>
      <c r="DT123" s="57"/>
      <c r="DU123" s="57"/>
      <c r="DV123" s="57"/>
      <c r="DW123" s="57"/>
      <c r="DX123" s="57"/>
      <c r="DY123" s="57"/>
      <c r="DZ123" s="57"/>
      <c r="EA123" s="57"/>
      <c r="EB123" s="51" t="s">
        <v>334</v>
      </c>
      <c r="EC123" s="51">
        <v>414.72</v>
      </c>
      <c r="ED123" s="51">
        <v>414.72</v>
      </c>
      <c r="EE123" s="51">
        <v>1</v>
      </c>
      <c r="EF123" s="51">
        <v>100</v>
      </c>
      <c r="EG123" s="52">
        <f t="shared" si="156"/>
        <v>1</v>
      </c>
      <c r="EH123" s="139">
        <f>EG123*AUXILIAR!$B$56</f>
        <v>30000000</v>
      </c>
      <c r="EI123" s="57"/>
      <c r="EJ123" s="380"/>
      <c r="EK123" s="363"/>
      <c r="EL123" s="57"/>
      <c r="EM123" s="57"/>
      <c r="EN123" s="57"/>
      <c r="EO123" s="57"/>
      <c r="EP123" s="57"/>
      <c r="EQ123" s="57"/>
      <c r="ER123" s="57"/>
      <c r="ES123" s="57"/>
      <c r="ET123" s="57"/>
      <c r="EU123" s="57"/>
      <c r="EV123" s="57"/>
      <c r="EW123" s="57"/>
      <c r="EX123" s="57"/>
      <c r="EY123" s="57"/>
      <c r="EZ123" s="57"/>
      <c r="FA123" s="57"/>
      <c r="FB123" s="57"/>
      <c r="FC123" s="57"/>
      <c r="FD123" s="57"/>
      <c r="FE123" s="57"/>
      <c r="FF123" s="57"/>
      <c r="FG123" s="57"/>
      <c r="FH123" s="57"/>
      <c r="FI123" s="57"/>
      <c r="FJ123" s="57"/>
      <c r="FK123" s="57"/>
      <c r="FL123" s="57"/>
      <c r="FM123" s="57"/>
      <c r="FN123" s="57"/>
      <c r="FO123" s="57"/>
      <c r="FP123" s="57"/>
      <c r="FQ123" s="57"/>
      <c r="FR123" s="57"/>
      <c r="FS123" s="57"/>
      <c r="FT123" s="57"/>
      <c r="FU123" s="57"/>
      <c r="FV123" s="57"/>
      <c r="FW123" s="57"/>
      <c r="FX123" s="57"/>
      <c r="FY123" s="56"/>
      <c r="FZ123" s="57"/>
      <c r="GA123" s="57"/>
      <c r="GB123" s="380"/>
      <c r="GC123" s="363"/>
      <c r="GD123" s="57"/>
      <c r="GE123" s="57"/>
      <c r="GF123" s="57"/>
      <c r="GG123" s="57"/>
      <c r="GH123" s="57"/>
      <c r="GI123" s="57"/>
      <c r="GJ123" s="57"/>
      <c r="GK123" s="57"/>
      <c r="GL123" s="57"/>
      <c r="GM123" s="57"/>
      <c r="GN123" s="57"/>
      <c r="GO123" s="57"/>
      <c r="GP123" s="57"/>
      <c r="GQ123" s="57"/>
      <c r="GR123" s="57"/>
      <c r="GS123" s="57"/>
      <c r="GT123" s="57"/>
      <c r="GU123" s="57"/>
      <c r="GV123" s="57"/>
      <c r="GW123" s="57"/>
      <c r="GX123" s="57"/>
      <c r="GY123" s="57"/>
      <c r="GZ123" s="57"/>
      <c r="HA123" s="57"/>
      <c r="HB123" s="57"/>
      <c r="HC123" s="57"/>
      <c r="HD123" s="57"/>
      <c r="HE123" s="57"/>
      <c r="HF123" s="57"/>
      <c r="HG123" s="57"/>
      <c r="HH123" s="57"/>
      <c r="HI123" s="57"/>
      <c r="HJ123" s="57"/>
      <c r="HK123" s="57"/>
      <c r="HL123" s="51" t="s">
        <v>329</v>
      </c>
      <c r="HM123" s="51">
        <v>398.01600000000002</v>
      </c>
      <c r="HN123" s="51">
        <v>399.25</v>
      </c>
      <c r="HO123" s="51">
        <f t="shared" si="150"/>
        <v>1.2339999999999804</v>
      </c>
      <c r="HP123" s="51">
        <v>100</v>
      </c>
      <c r="HQ123" s="52">
        <f t="shared" si="151"/>
        <v>1.2339999999999804</v>
      </c>
      <c r="HR123" s="139">
        <f>HQ123*AUXILIAR!$B$67</f>
        <v>2467999.9999999609</v>
      </c>
      <c r="HS123" s="57"/>
      <c r="HT123" s="380"/>
      <c r="HU123" s="363"/>
      <c r="HV123" s="57"/>
      <c r="HW123" s="57"/>
      <c r="HX123" s="57"/>
      <c r="HY123" s="57"/>
      <c r="HZ123" s="57"/>
      <c r="IA123" s="57"/>
      <c r="IB123" s="57"/>
      <c r="IC123" s="57"/>
      <c r="ID123" s="57"/>
      <c r="IE123" s="57"/>
      <c r="IF123" s="57"/>
      <c r="IG123" s="57"/>
      <c r="IH123" s="57"/>
      <c r="II123" s="57"/>
      <c r="IJ123" s="57"/>
      <c r="IK123" s="57"/>
      <c r="IL123" s="57"/>
      <c r="IM123" s="57"/>
      <c r="IN123" s="57"/>
      <c r="IO123" s="57"/>
      <c r="IP123" s="57"/>
      <c r="IQ123" s="57"/>
      <c r="IR123" s="57"/>
      <c r="IS123" s="57"/>
      <c r="IT123" s="57"/>
      <c r="IU123" s="57"/>
      <c r="IV123" s="57"/>
      <c r="IW123" s="57"/>
      <c r="IX123" s="57"/>
      <c r="IY123" s="57"/>
      <c r="IZ123" s="57"/>
      <c r="JA123" s="57"/>
      <c r="JB123" s="57"/>
      <c r="JC123" s="57"/>
      <c r="JD123" s="57"/>
      <c r="JE123" s="57"/>
      <c r="JF123" s="57"/>
      <c r="JG123" s="57"/>
      <c r="JH123" s="57"/>
      <c r="JI123" s="57"/>
      <c r="JJ123" s="57"/>
      <c r="JK123" s="147"/>
      <c r="JL123" s="424"/>
    </row>
    <row r="124" spans="1:272" ht="15">
      <c r="A124" s="8" t="s">
        <v>33</v>
      </c>
      <c r="B124" s="8" t="s">
        <v>18</v>
      </c>
      <c r="C124" s="8">
        <v>1</v>
      </c>
      <c r="D124" s="199">
        <v>414</v>
      </c>
      <c r="E124" s="118" t="s">
        <v>185</v>
      </c>
      <c r="F124" s="118" t="s">
        <v>108</v>
      </c>
      <c r="G124" s="118" t="s">
        <v>335</v>
      </c>
      <c r="H124" s="307" t="s">
        <v>188</v>
      </c>
      <c r="I124" s="363"/>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6"/>
      <c r="AX124" s="57"/>
      <c r="AY124" s="57"/>
      <c r="AZ124" s="380"/>
      <c r="BA124" s="363"/>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c r="CG124" s="57"/>
      <c r="CH124" s="57"/>
      <c r="CI124" s="57"/>
      <c r="CJ124" s="57"/>
      <c r="CK124" s="57"/>
      <c r="CL124" s="57"/>
      <c r="CM124" s="57"/>
      <c r="CN124" s="57"/>
      <c r="CO124" s="56"/>
      <c r="CP124" s="57"/>
      <c r="CQ124" s="57"/>
      <c r="CR124" s="380"/>
      <c r="CS124" s="363"/>
      <c r="CT124" s="57"/>
      <c r="CU124" s="57"/>
      <c r="CV124" s="57"/>
      <c r="CW124" s="57"/>
      <c r="CX124" s="57"/>
      <c r="CY124" s="57"/>
      <c r="CZ124" s="57"/>
      <c r="DA124" s="57"/>
      <c r="DB124" s="57"/>
      <c r="DC124" s="57"/>
      <c r="DD124" s="57"/>
      <c r="DE124" s="57"/>
      <c r="DF124" s="57"/>
      <c r="DG124" s="57"/>
      <c r="DH124" s="57"/>
      <c r="DI124" s="57"/>
      <c r="DJ124" s="57"/>
      <c r="DK124" s="57"/>
      <c r="DL124" s="57"/>
      <c r="DM124" s="57"/>
      <c r="DN124" s="57"/>
      <c r="DO124" s="57"/>
      <c r="DP124" s="57"/>
      <c r="DQ124" s="57"/>
      <c r="DR124" s="57"/>
      <c r="DS124" s="57"/>
      <c r="DT124" s="57"/>
      <c r="DU124" s="57"/>
      <c r="DV124" s="57"/>
      <c r="DW124" s="57"/>
      <c r="DX124" s="57"/>
      <c r="DY124" s="57"/>
      <c r="DZ124" s="57"/>
      <c r="EA124" s="57"/>
      <c r="EB124" s="57"/>
      <c r="EC124" s="57"/>
      <c r="ED124" s="57"/>
      <c r="EE124" s="57"/>
      <c r="EF124" s="57"/>
      <c r="EG124" s="57"/>
      <c r="EH124" s="57"/>
      <c r="EI124" s="57"/>
      <c r="EJ124" s="380"/>
      <c r="EK124" s="363"/>
      <c r="EL124" s="57"/>
      <c r="EM124" s="57"/>
      <c r="EN124" s="57"/>
      <c r="EO124" s="57"/>
      <c r="EP124" s="57"/>
      <c r="EQ124" s="57"/>
      <c r="ER124" s="57"/>
      <c r="ES124" s="57"/>
      <c r="ET124" s="57"/>
      <c r="EU124" s="57"/>
      <c r="EV124" s="57"/>
      <c r="EW124" s="57"/>
      <c r="EX124" s="57"/>
      <c r="EY124" s="57"/>
      <c r="EZ124" s="57"/>
      <c r="FA124" s="57"/>
      <c r="FB124" s="57"/>
      <c r="FC124" s="57"/>
      <c r="FD124" s="57"/>
      <c r="FE124" s="57"/>
      <c r="FF124" s="57"/>
      <c r="FG124" s="57"/>
      <c r="FH124" s="57"/>
      <c r="FI124" s="57"/>
      <c r="FJ124" s="57"/>
      <c r="FK124" s="57"/>
      <c r="FL124" s="57"/>
      <c r="FM124" s="57"/>
      <c r="FN124" s="57"/>
      <c r="FO124" s="57"/>
      <c r="FP124" s="57"/>
      <c r="FQ124" s="57"/>
      <c r="FR124" s="57"/>
      <c r="FS124" s="57"/>
      <c r="FT124" s="57"/>
      <c r="FU124" s="57"/>
      <c r="FV124" s="57"/>
      <c r="FW124" s="57"/>
      <c r="FX124" s="57"/>
      <c r="FY124" s="56"/>
      <c r="FZ124" s="57"/>
      <c r="GA124" s="57"/>
      <c r="GB124" s="380"/>
      <c r="GC124" s="363"/>
      <c r="GD124" s="57"/>
      <c r="GE124" s="57"/>
      <c r="GF124" s="57"/>
      <c r="GG124" s="57"/>
      <c r="GH124" s="57"/>
      <c r="GI124" s="57"/>
      <c r="GJ124" s="57"/>
      <c r="GK124" s="57"/>
      <c r="GL124" s="57"/>
      <c r="GM124" s="57"/>
      <c r="GN124" s="57"/>
      <c r="GO124" s="57"/>
      <c r="GP124" s="57"/>
      <c r="GQ124" s="57"/>
      <c r="GR124" s="57"/>
      <c r="GS124" s="57"/>
      <c r="GT124" s="57"/>
      <c r="GU124" s="57"/>
      <c r="GV124" s="57"/>
      <c r="GW124" s="57"/>
      <c r="GX124" s="57"/>
      <c r="GY124" s="57"/>
      <c r="GZ124" s="57"/>
      <c r="HA124" s="57"/>
      <c r="HB124" s="57"/>
      <c r="HC124" s="57"/>
      <c r="HD124" s="57"/>
      <c r="HE124" s="57"/>
      <c r="HF124" s="57"/>
      <c r="HG124" s="57"/>
      <c r="HH124" s="57"/>
      <c r="HI124" s="57"/>
      <c r="HJ124" s="57"/>
      <c r="HK124" s="57"/>
      <c r="HL124" s="51" t="s">
        <v>328</v>
      </c>
      <c r="HM124" s="51">
        <v>401.65100000000001</v>
      </c>
      <c r="HN124" s="51">
        <v>404.89499999999998</v>
      </c>
      <c r="HO124" s="51">
        <f t="shared" si="150"/>
        <v>3.2439999999999714</v>
      </c>
      <c r="HP124" s="51">
        <v>100</v>
      </c>
      <c r="HQ124" s="52">
        <f t="shared" si="151"/>
        <v>3.2439999999999714</v>
      </c>
      <c r="HR124" s="139">
        <f>HQ124*AUXILIAR!$B$67</f>
        <v>6487999.9999999423</v>
      </c>
      <c r="HS124" s="57"/>
      <c r="HT124" s="380"/>
      <c r="HU124" s="363"/>
      <c r="HV124" s="57"/>
      <c r="HW124" s="57"/>
      <c r="HX124" s="57"/>
      <c r="HY124" s="57"/>
      <c r="HZ124" s="57"/>
      <c r="IA124" s="57"/>
      <c r="IB124" s="57"/>
      <c r="IC124" s="57"/>
      <c r="ID124" s="57"/>
      <c r="IE124" s="57"/>
      <c r="IF124" s="57"/>
      <c r="IG124" s="57"/>
      <c r="IH124" s="57"/>
      <c r="II124" s="57"/>
      <c r="IJ124" s="57"/>
      <c r="IK124" s="57"/>
      <c r="IL124" s="57"/>
      <c r="IM124" s="57"/>
      <c r="IN124" s="57"/>
      <c r="IO124" s="57"/>
      <c r="IP124" s="57"/>
      <c r="IQ124" s="57"/>
      <c r="IR124" s="57"/>
      <c r="IS124" s="57"/>
      <c r="IT124" s="57"/>
      <c r="IU124" s="57"/>
      <c r="IV124" s="57"/>
      <c r="IW124" s="57"/>
      <c r="IX124" s="57"/>
      <c r="IY124" s="57"/>
      <c r="IZ124" s="57"/>
      <c r="JA124" s="57"/>
      <c r="JB124" s="57"/>
      <c r="JC124" s="57"/>
      <c r="JD124" s="57"/>
      <c r="JE124" s="57"/>
      <c r="JF124" s="57"/>
      <c r="JG124" s="57"/>
      <c r="JH124" s="57"/>
      <c r="JI124" s="57"/>
      <c r="JJ124" s="57"/>
      <c r="JK124" s="147"/>
      <c r="JL124" s="424"/>
    </row>
    <row r="125" spans="1:272" ht="15">
      <c r="A125" s="8" t="s">
        <v>33</v>
      </c>
      <c r="B125" s="8" t="s">
        <v>18</v>
      </c>
      <c r="C125" s="8">
        <v>1</v>
      </c>
      <c r="D125" s="199">
        <v>414</v>
      </c>
      <c r="E125" s="118" t="s">
        <v>185</v>
      </c>
      <c r="F125" s="118" t="s">
        <v>108</v>
      </c>
      <c r="G125" s="118" t="s">
        <v>335</v>
      </c>
      <c r="H125" s="307" t="s">
        <v>188</v>
      </c>
      <c r="I125" s="363"/>
      <c r="J125" s="57"/>
      <c r="K125" s="57"/>
      <c r="L125" s="57"/>
      <c r="M125" s="57"/>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6"/>
      <c r="AX125" s="57"/>
      <c r="AY125" s="57"/>
      <c r="AZ125" s="380"/>
      <c r="BA125" s="363"/>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c r="BX125" s="57"/>
      <c r="BY125" s="57"/>
      <c r="BZ125" s="57"/>
      <c r="CA125" s="57"/>
      <c r="CB125" s="57"/>
      <c r="CC125" s="57"/>
      <c r="CD125" s="57"/>
      <c r="CE125" s="57"/>
      <c r="CF125" s="57"/>
      <c r="CG125" s="57"/>
      <c r="CH125" s="57"/>
      <c r="CI125" s="57"/>
      <c r="CJ125" s="57"/>
      <c r="CK125" s="57"/>
      <c r="CL125" s="57"/>
      <c r="CM125" s="57"/>
      <c r="CN125" s="57"/>
      <c r="CO125" s="56"/>
      <c r="CP125" s="57"/>
      <c r="CQ125" s="57"/>
      <c r="CR125" s="380"/>
      <c r="CS125" s="363"/>
      <c r="CT125" s="57"/>
      <c r="CU125" s="57"/>
      <c r="CV125" s="57"/>
      <c r="CW125" s="57"/>
      <c r="CX125" s="57"/>
      <c r="CY125" s="57"/>
      <c r="CZ125" s="57"/>
      <c r="DA125" s="57"/>
      <c r="DB125" s="57"/>
      <c r="DC125" s="57"/>
      <c r="DD125" s="57"/>
      <c r="DE125" s="57"/>
      <c r="DF125" s="57"/>
      <c r="DG125" s="57"/>
      <c r="DH125" s="57"/>
      <c r="DI125" s="57"/>
      <c r="DJ125" s="57"/>
      <c r="DK125" s="57"/>
      <c r="DL125" s="57"/>
      <c r="DM125" s="57"/>
      <c r="DN125" s="57"/>
      <c r="DO125" s="57"/>
      <c r="DP125" s="57"/>
      <c r="DQ125" s="57"/>
      <c r="DR125" s="57"/>
      <c r="DS125" s="57"/>
      <c r="DT125" s="57"/>
      <c r="DU125" s="57"/>
      <c r="DV125" s="57"/>
      <c r="DW125" s="57"/>
      <c r="DX125" s="57"/>
      <c r="DY125" s="57"/>
      <c r="DZ125" s="57"/>
      <c r="EA125" s="57"/>
      <c r="EB125" s="57"/>
      <c r="EC125" s="57"/>
      <c r="ED125" s="57"/>
      <c r="EE125" s="57"/>
      <c r="EF125" s="57"/>
      <c r="EG125" s="57"/>
      <c r="EH125" s="57"/>
      <c r="EI125" s="57"/>
      <c r="EJ125" s="380"/>
      <c r="EK125" s="363"/>
      <c r="EL125" s="57"/>
      <c r="EM125" s="57"/>
      <c r="EN125" s="57"/>
      <c r="EO125" s="57"/>
      <c r="EP125" s="57"/>
      <c r="EQ125" s="57"/>
      <c r="ER125" s="57"/>
      <c r="ES125" s="57"/>
      <c r="ET125" s="57"/>
      <c r="EU125" s="57"/>
      <c r="EV125" s="57"/>
      <c r="EW125" s="57"/>
      <c r="EX125" s="57"/>
      <c r="EY125" s="57"/>
      <c r="EZ125" s="57"/>
      <c r="FA125" s="57"/>
      <c r="FB125" s="57"/>
      <c r="FC125" s="57"/>
      <c r="FD125" s="57"/>
      <c r="FE125" s="57"/>
      <c r="FF125" s="57"/>
      <c r="FG125" s="57"/>
      <c r="FH125" s="57"/>
      <c r="FI125" s="57"/>
      <c r="FJ125" s="57"/>
      <c r="FK125" s="57"/>
      <c r="FL125" s="57"/>
      <c r="FM125" s="57"/>
      <c r="FN125" s="57"/>
      <c r="FO125" s="57"/>
      <c r="FP125" s="57"/>
      <c r="FQ125" s="57"/>
      <c r="FR125" s="57"/>
      <c r="FS125" s="57"/>
      <c r="FT125" s="57"/>
      <c r="FU125" s="57"/>
      <c r="FV125" s="57"/>
      <c r="FW125" s="57"/>
      <c r="FX125" s="57"/>
      <c r="FY125" s="56"/>
      <c r="FZ125" s="57"/>
      <c r="GA125" s="57"/>
      <c r="GB125" s="380"/>
      <c r="GC125" s="363"/>
      <c r="GD125" s="57"/>
      <c r="GE125" s="57"/>
      <c r="GF125" s="57"/>
      <c r="GG125" s="57"/>
      <c r="GH125" s="57"/>
      <c r="GI125" s="57"/>
      <c r="GJ125" s="57"/>
      <c r="GK125" s="57"/>
      <c r="GL125" s="57"/>
      <c r="GM125" s="57"/>
      <c r="GN125" s="57"/>
      <c r="GO125" s="57"/>
      <c r="GP125" s="57"/>
      <c r="GQ125" s="57"/>
      <c r="GR125" s="57"/>
      <c r="GS125" s="57"/>
      <c r="GT125" s="57"/>
      <c r="GU125" s="57"/>
      <c r="GV125" s="57"/>
      <c r="GW125" s="57"/>
      <c r="GX125" s="57"/>
      <c r="GY125" s="57"/>
      <c r="GZ125" s="57"/>
      <c r="HA125" s="57"/>
      <c r="HB125" s="57"/>
      <c r="HC125" s="57"/>
      <c r="HD125" s="57"/>
      <c r="HE125" s="57"/>
      <c r="HF125" s="57"/>
      <c r="HG125" s="57"/>
      <c r="HH125" s="57"/>
      <c r="HI125" s="57"/>
      <c r="HJ125" s="57"/>
      <c r="HK125" s="57"/>
      <c r="HL125" s="51" t="s">
        <v>329</v>
      </c>
      <c r="HM125" s="51">
        <v>404.48500000000001</v>
      </c>
      <c r="HN125" s="51">
        <v>405.79500000000002</v>
      </c>
      <c r="HO125" s="51">
        <f t="shared" si="150"/>
        <v>1.3100000000000023</v>
      </c>
      <c r="HP125" s="51">
        <v>100</v>
      </c>
      <c r="HQ125" s="52">
        <f t="shared" si="151"/>
        <v>1.3100000000000023</v>
      </c>
      <c r="HR125" s="139">
        <f>HQ125*AUXILIAR!$B$67</f>
        <v>2620000.0000000047</v>
      </c>
      <c r="HS125" s="57"/>
      <c r="HT125" s="380"/>
      <c r="HU125" s="363"/>
      <c r="HV125" s="57"/>
      <c r="HW125" s="57"/>
      <c r="HX125" s="57"/>
      <c r="HY125" s="57"/>
      <c r="HZ125" s="57"/>
      <c r="IA125" s="57"/>
      <c r="IB125" s="57"/>
      <c r="IC125" s="57"/>
      <c r="ID125" s="57"/>
      <c r="IE125" s="57"/>
      <c r="IF125" s="57"/>
      <c r="IG125" s="57"/>
      <c r="IH125" s="57"/>
      <c r="II125" s="57"/>
      <c r="IJ125" s="57"/>
      <c r="IK125" s="57"/>
      <c r="IL125" s="57"/>
      <c r="IM125" s="57"/>
      <c r="IN125" s="57"/>
      <c r="IO125" s="57"/>
      <c r="IP125" s="57"/>
      <c r="IQ125" s="57"/>
      <c r="IR125" s="57"/>
      <c r="IS125" s="57"/>
      <c r="IT125" s="57"/>
      <c r="IU125" s="57"/>
      <c r="IV125" s="57"/>
      <c r="IW125" s="57"/>
      <c r="IX125" s="57"/>
      <c r="IY125" s="57"/>
      <c r="IZ125" s="57"/>
      <c r="JA125" s="57"/>
      <c r="JB125" s="57"/>
      <c r="JC125" s="57"/>
      <c r="JD125" s="57"/>
      <c r="JE125" s="57"/>
      <c r="JF125" s="57"/>
      <c r="JG125" s="57"/>
      <c r="JH125" s="57"/>
      <c r="JI125" s="57"/>
      <c r="JJ125" s="57"/>
      <c r="JK125" s="147"/>
      <c r="JL125" s="424"/>
    </row>
    <row r="126" spans="1:272" ht="15">
      <c r="A126" s="8" t="s">
        <v>33</v>
      </c>
      <c r="B126" s="8" t="s">
        <v>18</v>
      </c>
      <c r="C126" s="8">
        <v>1</v>
      </c>
      <c r="D126" s="199">
        <v>414</v>
      </c>
      <c r="E126" s="118" t="s">
        <v>185</v>
      </c>
      <c r="F126" s="118" t="s">
        <v>108</v>
      </c>
      <c r="G126" s="118" t="s">
        <v>335</v>
      </c>
      <c r="H126" s="307" t="s">
        <v>188</v>
      </c>
      <c r="I126" s="363"/>
      <c r="J126" s="57"/>
      <c r="K126" s="57"/>
      <c r="L126" s="57"/>
      <c r="M126" s="57"/>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6"/>
      <c r="AX126" s="57"/>
      <c r="AY126" s="57"/>
      <c r="AZ126" s="380"/>
      <c r="BA126" s="363"/>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c r="BX126" s="57"/>
      <c r="BY126" s="57"/>
      <c r="BZ126" s="57"/>
      <c r="CA126" s="57"/>
      <c r="CB126" s="57"/>
      <c r="CC126" s="57"/>
      <c r="CD126" s="57"/>
      <c r="CE126" s="57"/>
      <c r="CF126" s="57"/>
      <c r="CG126" s="57"/>
      <c r="CH126" s="57"/>
      <c r="CI126" s="57"/>
      <c r="CJ126" s="57"/>
      <c r="CK126" s="57"/>
      <c r="CL126" s="57"/>
      <c r="CM126" s="57"/>
      <c r="CN126" s="57"/>
      <c r="CO126" s="56"/>
      <c r="CP126" s="57"/>
      <c r="CQ126" s="57"/>
      <c r="CR126" s="380"/>
      <c r="CS126" s="363"/>
      <c r="CT126" s="57"/>
      <c r="CU126" s="57"/>
      <c r="CV126" s="57"/>
      <c r="CW126" s="57"/>
      <c r="CX126" s="57"/>
      <c r="CY126" s="57"/>
      <c r="CZ126" s="57"/>
      <c r="DA126" s="57"/>
      <c r="DB126" s="57"/>
      <c r="DC126" s="57"/>
      <c r="DD126" s="57"/>
      <c r="DE126" s="57"/>
      <c r="DF126" s="57"/>
      <c r="DG126" s="57"/>
      <c r="DH126" s="57"/>
      <c r="DI126" s="57"/>
      <c r="DJ126" s="57"/>
      <c r="DK126" s="57"/>
      <c r="DL126" s="57"/>
      <c r="DM126" s="57"/>
      <c r="DN126" s="57"/>
      <c r="DO126" s="57"/>
      <c r="DP126" s="57"/>
      <c r="DQ126" s="57"/>
      <c r="DR126" s="57"/>
      <c r="DS126" s="57"/>
      <c r="DT126" s="57"/>
      <c r="DU126" s="57"/>
      <c r="DV126" s="57"/>
      <c r="DW126" s="57"/>
      <c r="DX126" s="57"/>
      <c r="DY126" s="57"/>
      <c r="DZ126" s="57"/>
      <c r="EA126" s="57"/>
      <c r="EB126" s="57"/>
      <c r="EC126" s="57"/>
      <c r="ED126" s="57"/>
      <c r="EE126" s="57"/>
      <c r="EF126" s="57"/>
      <c r="EG126" s="57"/>
      <c r="EH126" s="57"/>
      <c r="EI126" s="57"/>
      <c r="EJ126" s="380"/>
      <c r="EK126" s="363"/>
      <c r="EL126" s="57"/>
      <c r="EM126" s="57"/>
      <c r="EN126" s="57"/>
      <c r="EO126" s="57"/>
      <c r="EP126" s="57"/>
      <c r="EQ126" s="57"/>
      <c r="ER126" s="57"/>
      <c r="ES126" s="57"/>
      <c r="ET126" s="57"/>
      <c r="EU126" s="57"/>
      <c r="EV126" s="57"/>
      <c r="EW126" s="57"/>
      <c r="EX126" s="57"/>
      <c r="EY126" s="57"/>
      <c r="EZ126" s="57"/>
      <c r="FA126" s="57"/>
      <c r="FB126" s="57"/>
      <c r="FC126" s="57"/>
      <c r="FD126" s="57"/>
      <c r="FE126" s="57"/>
      <c r="FF126" s="57"/>
      <c r="FG126" s="57"/>
      <c r="FH126" s="57"/>
      <c r="FI126" s="57"/>
      <c r="FJ126" s="57"/>
      <c r="FK126" s="57"/>
      <c r="FL126" s="57"/>
      <c r="FM126" s="57"/>
      <c r="FN126" s="57"/>
      <c r="FO126" s="57"/>
      <c r="FP126" s="57"/>
      <c r="FQ126" s="57"/>
      <c r="FR126" s="57"/>
      <c r="FS126" s="57"/>
      <c r="FT126" s="5"/>
      <c r="FU126" s="5"/>
      <c r="FV126" s="5"/>
      <c r="FW126" s="5"/>
      <c r="FX126" s="5"/>
      <c r="FY126" s="5"/>
      <c r="FZ126" s="57"/>
      <c r="GA126" s="57"/>
      <c r="GB126" s="380"/>
      <c r="GC126" s="363"/>
      <c r="GD126" s="57"/>
      <c r="GE126" s="57"/>
      <c r="GF126" s="57"/>
      <c r="GG126" s="57"/>
      <c r="GH126" s="57"/>
      <c r="GI126" s="57"/>
      <c r="GJ126" s="57"/>
      <c r="GK126" s="57"/>
      <c r="GL126" s="57"/>
      <c r="GM126" s="57"/>
      <c r="GN126" s="57"/>
      <c r="GO126" s="57"/>
      <c r="GP126" s="57"/>
      <c r="GQ126" s="57"/>
      <c r="GR126" s="57"/>
      <c r="GS126" s="57"/>
      <c r="GT126" s="57"/>
      <c r="GU126" s="57"/>
      <c r="GV126" s="57"/>
      <c r="GW126" s="57"/>
      <c r="GX126" s="57"/>
      <c r="GY126" s="57"/>
      <c r="GZ126" s="57"/>
      <c r="HA126" s="57"/>
      <c r="HB126" s="57"/>
      <c r="HC126" s="57"/>
      <c r="HD126" s="57"/>
      <c r="HE126" s="57"/>
      <c r="HF126" s="57"/>
      <c r="HG126" s="57"/>
      <c r="HH126" s="57"/>
      <c r="HI126" s="57"/>
      <c r="HJ126" s="57"/>
      <c r="HK126" s="57"/>
      <c r="HL126" s="51" t="s">
        <v>328</v>
      </c>
      <c r="HM126" s="51">
        <v>406.67200000000003</v>
      </c>
      <c r="HN126" s="51">
        <v>409.05</v>
      </c>
      <c r="HO126" s="51">
        <f t="shared" si="150"/>
        <v>2.3779999999999859</v>
      </c>
      <c r="HP126" s="51">
        <v>100</v>
      </c>
      <c r="HQ126" s="52">
        <f t="shared" si="151"/>
        <v>2.3779999999999859</v>
      </c>
      <c r="HR126" s="139">
        <f>HQ126*AUXILIAR!$B$67</f>
        <v>4755999.9999999721</v>
      </c>
      <c r="HS126" s="57"/>
      <c r="HT126" s="380"/>
      <c r="HU126" s="363"/>
      <c r="HV126" s="57"/>
      <c r="HW126" s="57"/>
      <c r="HX126" s="57"/>
      <c r="HY126" s="57"/>
      <c r="HZ126" s="57"/>
      <c r="IA126" s="57"/>
      <c r="IB126" s="57"/>
      <c r="IC126" s="57"/>
      <c r="ID126" s="57"/>
      <c r="IE126" s="57"/>
      <c r="IF126" s="57"/>
      <c r="IG126" s="57"/>
      <c r="IH126" s="57"/>
      <c r="II126" s="57"/>
      <c r="IJ126" s="57"/>
      <c r="IK126" s="57"/>
      <c r="IL126" s="57"/>
      <c r="IM126" s="57"/>
      <c r="IN126" s="57"/>
      <c r="IO126" s="57"/>
      <c r="IP126" s="57"/>
      <c r="IQ126" s="57"/>
      <c r="IR126" s="57"/>
      <c r="IS126" s="57"/>
      <c r="IT126" s="57"/>
      <c r="IU126" s="57"/>
      <c r="IV126" s="57"/>
      <c r="IW126" s="57"/>
      <c r="IX126" s="57"/>
      <c r="IY126" s="57"/>
      <c r="IZ126" s="57"/>
      <c r="JA126" s="57"/>
      <c r="JB126" s="57"/>
      <c r="JC126" s="57"/>
      <c r="JD126" s="57"/>
      <c r="JE126" s="57"/>
      <c r="JF126" s="57"/>
      <c r="JG126" s="57"/>
      <c r="JH126" s="57"/>
      <c r="JI126" s="57"/>
      <c r="JJ126" s="57"/>
      <c r="JK126" s="147"/>
      <c r="JL126" s="424"/>
    </row>
    <row r="127" spans="1:272" ht="24">
      <c r="A127" s="64" t="s">
        <v>33</v>
      </c>
      <c r="B127" s="64" t="s">
        <v>18</v>
      </c>
      <c r="C127" s="65" t="s">
        <v>337</v>
      </c>
      <c r="D127" s="126">
        <v>80</v>
      </c>
      <c r="E127" s="119" t="s">
        <v>336</v>
      </c>
      <c r="F127" s="119" t="s">
        <v>108</v>
      </c>
      <c r="G127" s="119" t="s">
        <v>336</v>
      </c>
      <c r="H127" s="305" t="s">
        <v>188</v>
      </c>
      <c r="I127" s="377"/>
      <c r="J127" s="65"/>
      <c r="K127" s="65"/>
      <c r="L127" s="65"/>
      <c r="M127" s="80" t="s">
        <v>115</v>
      </c>
      <c r="N127" s="79">
        <f>SUM(N128:N129)</f>
        <v>0</v>
      </c>
      <c r="O127" s="79">
        <f>SUM(O128:O129)</f>
        <v>0</v>
      </c>
      <c r="P127" s="65"/>
      <c r="Q127" s="65"/>
      <c r="R127" s="65"/>
      <c r="S127" s="65"/>
      <c r="T127" s="80" t="s">
        <v>115</v>
      </c>
      <c r="U127" s="79">
        <f>SUM(U128:U129)</f>
        <v>0</v>
      </c>
      <c r="V127" s="79">
        <f>SUM(V128:V129)</f>
        <v>0</v>
      </c>
      <c r="W127" s="65"/>
      <c r="X127" s="65"/>
      <c r="Y127" s="65"/>
      <c r="Z127" s="65"/>
      <c r="AA127" s="80" t="s">
        <v>115</v>
      </c>
      <c r="AB127" s="79">
        <f>SUM(AB128:AB129)</f>
        <v>0</v>
      </c>
      <c r="AC127" s="79">
        <f>SUM(AC128:AC129)</f>
        <v>0</v>
      </c>
      <c r="AD127" s="65"/>
      <c r="AE127" s="65"/>
      <c r="AF127" s="65"/>
      <c r="AG127" s="65"/>
      <c r="AH127" s="80" t="s">
        <v>115</v>
      </c>
      <c r="AI127" s="79">
        <f>SUM(AI128:AI129)</f>
        <v>0</v>
      </c>
      <c r="AJ127" s="79">
        <f>SUM(AJ128:AJ129)</f>
        <v>0</v>
      </c>
      <c r="AK127" s="65"/>
      <c r="AL127" s="65"/>
      <c r="AM127" s="65"/>
      <c r="AN127" s="65"/>
      <c r="AO127" s="80" t="s">
        <v>115</v>
      </c>
      <c r="AP127" s="79">
        <f>SUM(AP128:AP129)</f>
        <v>0</v>
      </c>
      <c r="AQ127" s="79">
        <f>SUM(AQ128:AQ129)</f>
        <v>0</v>
      </c>
      <c r="AR127" s="65"/>
      <c r="AS127" s="65"/>
      <c r="AT127" s="65"/>
      <c r="AU127" s="65"/>
      <c r="AV127" s="80" t="s">
        <v>115</v>
      </c>
      <c r="AW127" s="79">
        <f>SUM(AW128:AW129)</f>
        <v>0</v>
      </c>
      <c r="AX127" s="79">
        <f>SUM(AX128:AX129)</f>
        <v>0</v>
      </c>
      <c r="AY127" s="65"/>
      <c r="AZ127" s="308"/>
      <c r="BA127" s="377"/>
      <c r="BB127" s="65"/>
      <c r="BC127" s="65"/>
      <c r="BD127" s="65"/>
      <c r="BE127" s="80" t="s">
        <v>115</v>
      </c>
      <c r="BF127" s="79">
        <f>SUM(BF128:BF129)</f>
        <v>0</v>
      </c>
      <c r="BG127" s="79">
        <f>SUM(BG128:BG129)</f>
        <v>0</v>
      </c>
      <c r="BH127" s="65"/>
      <c r="BI127" s="65"/>
      <c r="BJ127" s="65"/>
      <c r="BK127" s="65"/>
      <c r="BL127" s="80" t="s">
        <v>115</v>
      </c>
      <c r="BM127" s="79">
        <f>SUM(BM128:BM129)</f>
        <v>0</v>
      </c>
      <c r="BN127" s="79">
        <f>SUM(BN128:BN129)</f>
        <v>0</v>
      </c>
      <c r="BO127" s="65"/>
      <c r="BP127" s="65"/>
      <c r="BQ127" s="65"/>
      <c r="BR127" s="65"/>
      <c r="BS127" s="80" t="s">
        <v>115</v>
      </c>
      <c r="BT127" s="79">
        <f>SUM(BT128:BT129)</f>
        <v>0</v>
      </c>
      <c r="BU127" s="79">
        <f>SUM(BU128:BU129)</f>
        <v>0</v>
      </c>
      <c r="BV127" s="65"/>
      <c r="BW127" s="65"/>
      <c r="BX127" s="65"/>
      <c r="BY127" s="65"/>
      <c r="BZ127" s="80" t="s">
        <v>115</v>
      </c>
      <c r="CA127" s="79">
        <f>SUM(CA128:CA129)</f>
        <v>0</v>
      </c>
      <c r="CB127" s="79">
        <f>SUM(CB128:CB129)</f>
        <v>0</v>
      </c>
      <c r="CC127" s="65"/>
      <c r="CD127" s="65"/>
      <c r="CE127" s="65"/>
      <c r="CF127" s="65"/>
      <c r="CG127" s="80" t="s">
        <v>115</v>
      </c>
      <c r="CH127" s="79">
        <f>SUM(CH128:CH129)</f>
        <v>0</v>
      </c>
      <c r="CI127" s="79">
        <f>SUM(CI128:CI129)</f>
        <v>0</v>
      </c>
      <c r="CJ127" s="65"/>
      <c r="CK127" s="65"/>
      <c r="CL127" s="65"/>
      <c r="CM127" s="65"/>
      <c r="CN127" s="80" t="s">
        <v>115</v>
      </c>
      <c r="CO127" s="79">
        <f>SUM(CO128:CO129)</f>
        <v>0</v>
      </c>
      <c r="CP127" s="79">
        <f>SUM(CP128:CP129)</f>
        <v>0</v>
      </c>
      <c r="CQ127" s="65"/>
      <c r="CR127" s="308"/>
      <c r="CS127" s="377"/>
      <c r="CT127" s="65"/>
      <c r="CU127" s="65"/>
      <c r="CV127" s="65"/>
      <c r="CW127" s="80" t="s">
        <v>115</v>
      </c>
      <c r="CX127" s="79">
        <f>SUM(CX128:CX129)</f>
        <v>0</v>
      </c>
      <c r="CY127" s="79">
        <f>SUM(CY128:CY129)</f>
        <v>0</v>
      </c>
      <c r="CZ127" s="65"/>
      <c r="DA127" s="65"/>
      <c r="DB127" s="65"/>
      <c r="DC127" s="65"/>
      <c r="DD127" s="80" t="s">
        <v>115</v>
      </c>
      <c r="DE127" s="79">
        <f>SUM(DE128:DE129)</f>
        <v>0</v>
      </c>
      <c r="DF127" s="79">
        <f>SUM(DF128:DF129)</f>
        <v>0</v>
      </c>
      <c r="DG127" s="65"/>
      <c r="DH127" s="65"/>
      <c r="DI127" s="65"/>
      <c r="DJ127" s="65"/>
      <c r="DK127" s="80" t="s">
        <v>115</v>
      </c>
      <c r="DL127" s="79">
        <f>SUM(DL128:DL129)</f>
        <v>0</v>
      </c>
      <c r="DM127" s="79">
        <f>SUM(DM128:DM129)</f>
        <v>0</v>
      </c>
      <c r="DN127" s="65"/>
      <c r="DO127" s="65"/>
      <c r="DP127" s="65"/>
      <c r="DQ127" s="65"/>
      <c r="DR127" s="80" t="s">
        <v>115</v>
      </c>
      <c r="DS127" s="79">
        <f>SUM(DS128:DS129)</f>
        <v>0</v>
      </c>
      <c r="DT127" s="79">
        <f>SUM(DT128:DT129)</f>
        <v>0</v>
      </c>
      <c r="DU127" s="65"/>
      <c r="DV127" s="65"/>
      <c r="DW127" s="65"/>
      <c r="DX127" s="65"/>
      <c r="DY127" s="80" t="s">
        <v>115</v>
      </c>
      <c r="DZ127" s="79">
        <f>SUM(DZ128:DZ129)</f>
        <v>0</v>
      </c>
      <c r="EA127" s="79">
        <f>SUM(EA128:EA129)</f>
        <v>0</v>
      </c>
      <c r="EB127" s="65"/>
      <c r="EC127" s="65"/>
      <c r="ED127" s="65"/>
      <c r="EE127" s="65"/>
      <c r="EF127" s="80" t="s">
        <v>115</v>
      </c>
      <c r="EG127" s="79">
        <f>SUM(EG128:EG129)</f>
        <v>0</v>
      </c>
      <c r="EH127" s="79">
        <f>SUM(EH128:EH129)</f>
        <v>0</v>
      </c>
      <c r="EI127" s="65"/>
      <c r="EJ127" s="308"/>
      <c r="EK127" s="377"/>
      <c r="EL127" s="65"/>
      <c r="EM127" s="65"/>
      <c r="EN127" s="65"/>
      <c r="EO127" s="80" t="s">
        <v>115</v>
      </c>
      <c r="EP127" s="79">
        <f>SUM(EP128:EP129)</f>
        <v>0</v>
      </c>
      <c r="EQ127" s="79">
        <f>SUM(EQ128:EQ129)</f>
        <v>0</v>
      </c>
      <c r="ER127" s="65"/>
      <c r="ES127" s="65"/>
      <c r="ET127" s="65"/>
      <c r="EU127" s="65"/>
      <c r="EV127" s="80" t="s">
        <v>115</v>
      </c>
      <c r="EW127" s="79">
        <f>SUM(EW128:EW129)</f>
        <v>0</v>
      </c>
      <c r="EX127" s="79">
        <f>SUM(EX128:EX129)</f>
        <v>0</v>
      </c>
      <c r="EY127" s="65"/>
      <c r="EZ127" s="65"/>
      <c r="FA127" s="65"/>
      <c r="FB127" s="65"/>
      <c r="FC127" s="80" t="s">
        <v>115</v>
      </c>
      <c r="FD127" s="79">
        <f>SUM(FD128:FD129)</f>
        <v>0</v>
      </c>
      <c r="FE127" s="79">
        <f>SUM(FE128:FE129)</f>
        <v>0</v>
      </c>
      <c r="FF127" s="65"/>
      <c r="FG127" s="65"/>
      <c r="FH127" s="65"/>
      <c r="FI127" s="65"/>
      <c r="FJ127" s="80" t="s">
        <v>115</v>
      </c>
      <c r="FK127" s="79">
        <f>SUM(FK128:FK129)</f>
        <v>0</v>
      </c>
      <c r="FL127" s="79">
        <f>SUM(FL128:FL129)</f>
        <v>0</v>
      </c>
      <c r="FM127" s="65"/>
      <c r="FN127" s="65"/>
      <c r="FO127" s="65"/>
      <c r="FP127" s="65"/>
      <c r="FQ127" s="80" t="s">
        <v>115</v>
      </c>
      <c r="FR127" s="79">
        <f>SUM(FR128:FR129)</f>
        <v>0</v>
      </c>
      <c r="FS127" s="79">
        <f>SUM(FS128:FS129)</f>
        <v>0</v>
      </c>
      <c r="FT127" s="65"/>
      <c r="FU127" s="65"/>
      <c r="FV127" s="65"/>
      <c r="FW127" s="65"/>
      <c r="FX127" s="80" t="s">
        <v>115</v>
      </c>
      <c r="FY127" s="79">
        <f>SUM(FY128:FY129)</f>
        <v>0</v>
      </c>
      <c r="FZ127" s="79">
        <f>SUM(FZ128:FZ129)</f>
        <v>0</v>
      </c>
      <c r="GA127" s="65"/>
      <c r="GB127" s="308"/>
      <c r="GC127" s="377"/>
      <c r="GD127" s="65"/>
      <c r="GE127" s="65"/>
      <c r="GF127" s="65"/>
      <c r="GG127" s="80" t="s">
        <v>115</v>
      </c>
      <c r="GH127" s="79">
        <f>SUM(GH128:GH129)</f>
        <v>0</v>
      </c>
      <c r="GI127" s="79">
        <f>SUM(GI128:GI129)</f>
        <v>0</v>
      </c>
      <c r="GJ127" s="65"/>
      <c r="GK127" s="65"/>
      <c r="GL127" s="65"/>
      <c r="GM127" s="65"/>
      <c r="GN127" s="80" t="s">
        <v>115</v>
      </c>
      <c r="GO127" s="79">
        <f>SUM(GO128:GO129)</f>
        <v>0</v>
      </c>
      <c r="GP127" s="79">
        <f>SUM(GP128:GP129)</f>
        <v>0</v>
      </c>
      <c r="GQ127" s="65"/>
      <c r="GR127" s="65"/>
      <c r="GS127" s="65"/>
      <c r="GT127" s="65"/>
      <c r="GU127" s="80" t="s">
        <v>115</v>
      </c>
      <c r="GV127" s="79">
        <f>SUM(GV128:GV129)</f>
        <v>0</v>
      </c>
      <c r="GW127" s="79">
        <f>SUM(GW128:GW129)</f>
        <v>0</v>
      </c>
      <c r="GX127" s="65"/>
      <c r="GY127" s="65"/>
      <c r="GZ127" s="65"/>
      <c r="HA127" s="65"/>
      <c r="HB127" s="80" t="s">
        <v>115</v>
      </c>
      <c r="HC127" s="79">
        <f>SUM(HC128:HC129)</f>
        <v>0</v>
      </c>
      <c r="HD127" s="79">
        <f>SUM(HD128:HD129)</f>
        <v>0</v>
      </c>
      <c r="HE127" s="65"/>
      <c r="HF127" s="65"/>
      <c r="HG127" s="65"/>
      <c r="HH127" s="65"/>
      <c r="HI127" s="80" t="s">
        <v>115</v>
      </c>
      <c r="HJ127" s="79">
        <f>SUM(HJ128:HJ129)</f>
        <v>0</v>
      </c>
      <c r="HK127" s="79">
        <f>SUM(HK128:HK129)</f>
        <v>0</v>
      </c>
      <c r="HL127" s="65"/>
      <c r="HM127" s="65"/>
      <c r="HN127" s="65"/>
      <c r="HO127" s="65"/>
      <c r="HP127" s="80" t="s">
        <v>115</v>
      </c>
      <c r="HQ127" s="79">
        <f>SUM(HQ128:HQ129)</f>
        <v>0</v>
      </c>
      <c r="HR127" s="79">
        <f>SUM(HR128:HR129)</f>
        <v>0</v>
      </c>
      <c r="HS127" s="65"/>
      <c r="HT127" s="308"/>
      <c r="HU127" s="377"/>
      <c r="HV127" s="65"/>
      <c r="HW127" s="65"/>
      <c r="HX127" s="65"/>
      <c r="HY127" s="80" t="s">
        <v>115</v>
      </c>
      <c r="HZ127" s="79">
        <f>SUM(HZ128:HZ129)</f>
        <v>0</v>
      </c>
      <c r="IA127" s="79">
        <f>SUM(IA128:IA129)</f>
        <v>0</v>
      </c>
      <c r="IB127" s="65"/>
      <c r="IC127" s="65"/>
      <c r="ID127" s="65"/>
      <c r="IE127" s="65"/>
      <c r="IF127" s="80" t="s">
        <v>115</v>
      </c>
      <c r="IG127" s="79">
        <f>SUM(IG128:IG129)</f>
        <v>0</v>
      </c>
      <c r="IH127" s="79">
        <f>SUM(IH128:IH129)</f>
        <v>0</v>
      </c>
      <c r="II127" s="65"/>
      <c r="IJ127" s="65"/>
      <c r="IK127" s="65"/>
      <c r="IL127" s="65"/>
      <c r="IM127" s="80" t="s">
        <v>115</v>
      </c>
      <c r="IN127" s="79">
        <f>SUM(IN128:IN129)</f>
        <v>0</v>
      </c>
      <c r="IO127" s="79">
        <f>SUM(IO128:IO129)</f>
        <v>0</v>
      </c>
      <c r="IP127" s="65"/>
      <c r="IQ127" s="65"/>
      <c r="IR127" s="65"/>
      <c r="IS127" s="65"/>
      <c r="IT127" s="80" t="s">
        <v>115</v>
      </c>
      <c r="IU127" s="79">
        <f>SUM(IU128:IU129)</f>
        <v>0</v>
      </c>
      <c r="IV127" s="79">
        <f>SUM(IV128:IV129)</f>
        <v>0</v>
      </c>
      <c r="IW127" s="65"/>
      <c r="IX127" s="65"/>
      <c r="IY127" s="65"/>
      <c r="IZ127" s="65"/>
      <c r="JA127" s="80" t="s">
        <v>115</v>
      </c>
      <c r="JB127" s="79">
        <f>SUM(JB128:JB129)</f>
        <v>0</v>
      </c>
      <c r="JC127" s="79">
        <f>SUM(JC128:JC129)</f>
        <v>0</v>
      </c>
      <c r="JD127" s="65"/>
      <c r="JE127" s="65"/>
      <c r="JF127" s="65"/>
      <c r="JG127" s="65"/>
      <c r="JH127" s="80" t="s">
        <v>115</v>
      </c>
      <c r="JI127" s="79">
        <f>SUM(JI128:JI129)</f>
        <v>0</v>
      </c>
      <c r="JJ127" s="79">
        <f>SUM(JJ128:JJ129)</f>
        <v>0</v>
      </c>
      <c r="JK127" s="146"/>
      <c r="JL127" s="423"/>
    </row>
    <row r="128" spans="1:272" ht="15">
      <c r="A128" s="8" t="s">
        <v>33</v>
      </c>
      <c r="B128" s="8" t="s">
        <v>18</v>
      </c>
      <c r="C128" s="8"/>
      <c r="D128" s="200">
        <v>80</v>
      </c>
      <c r="E128" s="118" t="s">
        <v>185</v>
      </c>
      <c r="F128" s="118" t="s">
        <v>108</v>
      </c>
      <c r="G128" s="118" t="s">
        <v>335</v>
      </c>
      <c r="H128" s="307" t="s">
        <v>188</v>
      </c>
      <c r="I128" s="363"/>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380"/>
      <c r="BA128" s="363"/>
      <c r="BB128" s="57"/>
      <c r="BC128" s="57"/>
      <c r="BD128" s="57"/>
      <c r="BE128" s="57"/>
      <c r="BF128" s="57"/>
      <c r="BG128" s="57"/>
      <c r="BH128" s="57"/>
      <c r="BI128" s="57"/>
      <c r="BJ128" s="57"/>
      <c r="BK128" s="57"/>
      <c r="BL128" s="57"/>
      <c r="BM128" s="57"/>
      <c r="BN128" s="57"/>
      <c r="BO128" s="57"/>
      <c r="BP128" s="57"/>
      <c r="BQ128" s="57"/>
      <c r="BR128" s="57"/>
      <c r="BS128" s="57"/>
      <c r="BT128" s="57"/>
      <c r="BU128" s="57"/>
      <c r="BV128" s="57"/>
      <c r="BW128" s="57"/>
      <c r="BX128" s="57"/>
      <c r="BY128" s="57"/>
      <c r="BZ128" s="57"/>
      <c r="CA128" s="57"/>
      <c r="CB128" s="57"/>
      <c r="CC128" s="57"/>
      <c r="CD128" s="57"/>
      <c r="CE128" s="57"/>
      <c r="CF128" s="57"/>
      <c r="CG128" s="57"/>
      <c r="CH128" s="57"/>
      <c r="CI128" s="57"/>
      <c r="CJ128" s="57"/>
      <c r="CK128" s="57"/>
      <c r="CL128" s="57"/>
      <c r="CM128" s="57"/>
      <c r="CN128" s="57"/>
      <c r="CO128" s="57"/>
      <c r="CP128" s="57"/>
      <c r="CQ128" s="127"/>
      <c r="CR128" s="404"/>
      <c r="CS128" s="363"/>
      <c r="CT128" s="57"/>
      <c r="CU128" s="57"/>
      <c r="CV128" s="57"/>
      <c r="CW128" s="57"/>
      <c r="CX128" s="57"/>
      <c r="CY128" s="57"/>
      <c r="CZ128" s="57"/>
      <c r="DA128" s="57"/>
      <c r="DB128" s="57"/>
      <c r="DC128" s="57"/>
      <c r="DD128" s="57"/>
      <c r="DE128" s="57"/>
      <c r="DF128" s="57"/>
      <c r="DG128" s="57"/>
      <c r="DH128" s="57"/>
      <c r="DI128" s="57"/>
      <c r="DJ128" s="57"/>
      <c r="DK128" s="57"/>
      <c r="DL128" s="57"/>
      <c r="DM128" s="57"/>
      <c r="DN128" s="57"/>
      <c r="DO128" s="57"/>
      <c r="DP128" s="57"/>
      <c r="DQ128" s="57"/>
      <c r="DR128" s="57"/>
      <c r="DS128" s="57"/>
      <c r="DT128" s="57"/>
      <c r="DU128" s="57"/>
      <c r="DV128" s="57"/>
      <c r="DW128" s="57"/>
      <c r="DX128" s="57"/>
      <c r="DY128" s="57"/>
      <c r="DZ128" s="57"/>
      <c r="EA128" s="57"/>
      <c r="EB128" s="57"/>
      <c r="EC128" s="57"/>
      <c r="ED128" s="57"/>
      <c r="EE128" s="57"/>
      <c r="EF128" s="57"/>
      <c r="EG128" s="57"/>
      <c r="EH128" s="57"/>
      <c r="EI128" s="57"/>
      <c r="EJ128" s="380"/>
      <c r="EK128" s="363"/>
      <c r="EL128" s="57"/>
      <c r="EM128" s="57"/>
      <c r="EN128" s="57"/>
      <c r="EO128" s="57"/>
      <c r="EP128" s="57"/>
      <c r="EQ128" s="57"/>
      <c r="ER128" s="57"/>
      <c r="ES128" s="57"/>
      <c r="ET128" s="57"/>
      <c r="EU128" s="57"/>
      <c r="EV128" s="57"/>
      <c r="EW128" s="57"/>
      <c r="EX128" s="57"/>
      <c r="EY128" s="57"/>
      <c r="EZ128" s="57"/>
      <c r="FA128" s="57"/>
      <c r="FB128" s="57"/>
      <c r="FC128" s="57"/>
      <c r="FD128" s="57"/>
      <c r="FE128" s="57"/>
      <c r="FF128" s="57"/>
      <c r="FG128" s="57"/>
      <c r="FH128" s="57"/>
      <c r="FI128" s="57"/>
      <c r="FJ128" s="57"/>
      <c r="FK128" s="57"/>
      <c r="FL128" s="57"/>
      <c r="FM128" s="57"/>
      <c r="FN128" s="57"/>
      <c r="FO128" s="57"/>
      <c r="FP128" s="57"/>
      <c r="FQ128" s="57"/>
      <c r="FR128" s="57"/>
      <c r="FS128" s="57"/>
      <c r="FT128" s="57"/>
      <c r="FU128" s="57"/>
      <c r="FV128" s="57"/>
      <c r="FW128" s="57"/>
      <c r="FX128" s="57"/>
      <c r="FY128" s="57"/>
      <c r="FZ128" s="57"/>
      <c r="GA128" s="57"/>
      <c r="GB128" s="380"/>
      <c r="GC128" s="363"/>
      <c r="GD128" s="57"/>
      <c r="GE128" s="57"/>
      <c r="GF128" s="57"/>
      <c r="GG128" s="57"/>
      <c r="GH128" s="57"/>
      <c r="GI128" s="57"/>
      <c r="GJ128" s="57"/>
      <c r="GK128" s="57"/>
      <c r="GL128" s="57"/>
      <c r="GM128" s="57"/>
      <c r="GN128" s="57"/>
      <c r="GO128" s="57"/>
      <c r="GP128" s="57"/>
      <c r="GQ128" s="57"/>
      <c r="GR128" s="57"/>
      <c r="GS128" s="57"/>
      <c r="GT128" s="57"/>
      <c r="GU128" s="57"/>
      <c r="GV128" s="57"/>
      <c r="GW128" s="57"/>
      <c r="GX128" s="57"/>
      <c r="GY128" s="57"/>
      <c r="GZ128" s="57"/>
      <c r="HA128" s="57"/>
      <c r="HB128" s="57"/>
      <c r="HC128" s="57"/>
      <c r="HD128" s="57"/>
      <c r="HE128" s="57"/>
      <c r="HF128" s="57"/>
      <c r="HG128" s="57"/>
      <c r="HH128" s="57"/>
      <c r="HI128" s="57"/>
      <c r="HJ128" s="57"/>
      <c r="HK128" s="57"/>
      <c r="HL128" s="57"/>
      <c r="HM128" s="57"/>
      <c r="HN128" s="57"/>
      <c r="HO128" s="57"/>
      <c r="HP128" s="57"/>
      <c r="HQ128" s="57"/>
      <c r="HR128" s="57"/>
      <c r="HS128" s="57"/>
      <c r="HT128" s="380"/>
      <c r="HU128" s="363"/>
      <c r="HV128" s="57"/>
      <c r="HW128" s="57"/>
      <c r="HX128" s="57"/>
      <c r="HY128" s="57"/>
      <c r="HZ128" s="57"/>
      <c r="IA128" s="57"/>
      <c r="IB128" s="57"/>
      <c r="IC128" s="57"/>
      <c r="ID128" s="57"/>
      <c r="IE128" s="57"/>
      <c r="IF128" s="57"/>
      <c r="IG128" s="57"/>
      <c r="IH128" s="57"/>
      <c r="II128" s="57"/>
      <c r="IJ128" s="57"/>
      <c r="IK128" s="57"/>
      <c r="IL128" s="57"/>
      <c r="IM128" s="57"/>
      <c r="IN128" s="57"/>
      <c r="IO128" s="57"/>
      <c r="IP128" s="57"/>
      <c r="IQ128" s="57"/>
      <c r="IR128" s="57"/>
      <c r="IS128" s="57"/>
      <c r="IT128" s="57"/>
      <c r="IU128" s="57"/>
      <c r="IV128" s="57"/>
      <c r="IW128" s="57"/>
      <c r="IX128" s="57"/>
      <c r="IY128" s="57"/>
      <c r="IZ128" s="57"/>
      <c r="JA128" s="57"/>
      <c r="JB128" s="57"/>
      <c r="JC128" s="57"/>
      <c r="JD128" s="57"/>
      <c r="JE128" s="57"/>
      <c r="JF128" s="57"/>
      <c r="JG128" s="57"/>
      <c r="JH128" s="57"/>
      <c r="JI128" s="57"/>
      <c r="JJ128" s="57"/>
      <c r="JK128" s="147"/>
      <c r="JL128" s="424"/>
    </row>
    <row r="129" spans="1:272" thickBot="1">
      <c r="A129" s="8" t="s">
        <v>33</v>
      </c>
      <c r="B129" s="8" t="s">
        <v>18</v>
      </c>
      <c r="C129" s="8"/>
      <c r="D129" s="200">
        <v>80</v>
      </c>
      <c r="E129" s="118" t="s">
        <v>185</v>
      </c>
      <c r="F129" s="118" t="s">
        <v>108</v>
      </c>
      <c r="G129" s="118" t="s">
        <v>335</v>
      </c>
      <c r="H129" s="307" t="s">
        <v>188</v>
      </c>
      <c r="I129" s="363"/>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380"/>
      <c r="BA129" s="363"/>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c r="CG129" s="57"/>
      <c r="CH129" s="57"/>
      <c r="CI129" s="57"/>
      <c r="CJ129" s="57"/>
      <c r="CK129" s="57"/>
      <c r="CL129" s="57"/>
      <c r="CM129" s="57"/>
      <c r="CN129" s="57"/>
      <c r="CO129" s="57"/>
      <c r="CP129" s="57"/>
      <c r="CQ129" s="127"/>
      <c r="CR129" s="404"/>
      <c r="CS129" s="363"/>
      <c r="CT129" s="57"/>
      <c r="CU129" s="57"/>
      <c r="CV129" s="57"/>
      <c r="CW129" s="57"/>
      <c r="CX129" s="57"/>
      <c r="CY129" s="57"/>
      <c r="CZ129" s="57"/>
      <c r="DA129" s="57"/>
      <c r="DB129" s="57"/>
      <c r="DC129" s="57"/>
      <c r="DD129" s="57"/>
      <c r="DE129" s="57"/>
      <c r="DF129" s="57"/>
      <c r="DG129" s="57"/>
      <c r="DH129" s="57"/>
      <c r="DI129" s="57"/>
      <c r="DJ129" s="57"/>
      <c r="DK129" s="57"/>
      <c r="DL129" s="57"/>
      <c r="DM129" s="57"/>
      <c r="DN129" s="57"/>
      <c r="DO129" s="57"/>
      <c r="DP129" s="57"/>
      <c r="DQ129" s="57"/>
      <c r="DR129" s="57"/>
      <c r="DS129" s="57"/>
      <c r="DT129" s="57"/>
      <c r="DU129" s="57"/>
      <c r="DV129" s="57"/>
      <c r="DW129" s="57"/>
      <c r="DX129" s="57"/>
      <c r="DY129" s="57"/>
      <c r="DZ129" s="57"/>
      <c r="EA129" s="57"/>
      <c r="EB129" s="57"/>
      <c r="EC129" s="57"/>
      <c r="ED129" s="57"/>
      <c r="EE129" s="57"/>
      <c r="EF129" s="57"/>
      <c r="EG129" s="57"/>
      <c r="EH129" s="57"/>
      <c r="EI129" s="57"/>
      <c r="EJ129" s="380"/>
      <c r="EK129" s="363"/>
      <c r="EL129" s="57"/>
      <c r="EM129" s="57"/>
      <c r="EN129" s="57"/>
      <c r="EO129" s="57"/>
      <c r="EP129" s="57"/>
      <c r="EQ129" s="57"/>
      <c r="ER129" s="57"/>
      <c r="ES129" s="57"/>
      <c r="ET129" s="57"/>
      <c r="EU129" s="57"/>
      <c r="EV129" s="57"/>
      <c r="EW129" s="57"/>
      <c r="EX129" s="57"/>
      <c r="EY129" s="57"/>
      <c r="EZ129" s="57"/>
      <c r="FA129" s="57"/>
      <c r="FB129" s="57"/>
      <c r="FC129" s="57"/>
      <c r="FD129" s="57"/>
      <c r="FE129" s="57"/>
      <c r="FF129" s="57"/>
      <c r="FG129" s="57"/>
      <c r="FH129" s="57"/>
      <c r="FI129" s="57"/>
      <c r="FJ129" s="57"/>
      <c r="FK129" s="57"/>
      <c r="FL129" s="57"/>
      <c r="FM129" s="57"/>
      <c r="FN129" s="57"/>
      <c r="FO129" s="57"/>
      <c r="FP129" s="57"/>
      <c r="FQ129" s="57"/>
      <c r="FR129" s="57"/>
      <c r="FS129" s="57"/>
      <c r="FT129" s="57"/>
      <c r="FU129" s="57"/>
      <c r="FV129" s="57"/>
      <c r="FW129" s="57"/>
      <c r="FX129" s="57"/>
      <c r="FY129" s="57"/>
      <c r="FZ129" s="57"/>
      <c r="GA129" s="57"/>
      <c r="GB129" s="380"/>
      <c r="GC129" s="363"/>
      <c r="GD129" s="57"/>
      <c r="GE129" s="57"/>
      <c r="GF129" s="57"/>
      <c r="GG129" s="57"/>
      <c r="GH129" s="57"/>
      <c r="GI129" s="57"/>
      <c r="GJ129" s="57"/>
      <c r="GK129" s="57"/>
      <c r="GL129" s="57"/>
      <c r="GM129" s="57"/>
      <c r="GN129" s="57"/>
      <c r="GO129" s="57"/>
      <c r="GP129" s="57"/>
      <c r="GQ129" s="57"/>
      <c r="GR129" s="57"/>
      <c r="GS129" s="57"/>
      <c r="GT129" s="57"/>
      <c r="GU129" s="57"/>
      <c r="GV129" s="57"/>
      <c r="GW129" s="57"/>
      <c r="GX129" s="57"/>
      <c r="GY129" s="57"/>
      <c r="GZ129" s="57"/>
      <c r="HA129" s="57"/>
      <c r="HB129" s="57"/>
      <c r="HC129" s="57"/>
      <c r="HD129" s="57"/>
      <c r="HE129" s="57"/>
      <c r="HF129" s="57"/>
      <c r="HG129" s="57"/>
      <c r="HH129" s="57"/>
      <c r="HI129" s="57"/>
      <c r="HJ129" s="57"/>
      <c r="HK129" s="57"/>
      <c r="HL129" s="57"/>
      <c r="HM129" s="57"/>
      <c r="HN129" s="57"/>
      <c r="HO129" s="57"/>
      <c r="HP129" s="57"/>
      <c r="HQ129" s="57"/>
      <c r="HR129" s="57"/>
      <c r="HS129" s="57"/>
      <c r="HT129" s="380"/>
      <c r="HU129" s="363"/>
      <c r="HV129" s="57"/>
      <c r="HW129" s="57"/>
      <c r="HX129" s="57"/>
      <c r="HY129" s="57"/>
      <c r="HZ129" s="57"/>
      <c r="IA129" s="57"/>
      <c r="IB129" s="57"/>
      <c r="IC129" s="57"/>
      <c r="ID129" s="57"/>
      <c r="IE129" s="57"/>
      <c r="IF129" s="57"/>
      <c r="IG129" s="57"/>
      <c r="IH129" s="57"/>
      <c r="II129" s="57"/>
      <c r="IJ129" s="57"/>
      <c r="IK129" s="57"/>
      <c r="IL129" s="57"/>
      <c r="IM129" s="57"/>
      <c r="IN129" s="57"/>
      <c r="IO129" s="57"/>
      <c r="IP129" s="57"/>
      <c r="IQ129" s="57"/>
      <c r="IR129" s="57"/>
      <c r="IS129" s="57"/>
      <c r="IT129" s="57"/>
      <c r="IU129" s="57"/>
      <c r="IV129" s="57"/>
      <c r="IW129" s="57"/>
      <c r="IX129" s="57"/>
      <c r="IY129" s="57"/>
      <c r="IZ129" s="57"/>
      <c r="JA129" s="57"/>
      <c r="JB129" s="57"/>
      <c r="JC129" s="57"/>
      <c r="JD129" s="57"/>
      <c r="JE129" s="57"/>
      <c r="JF129" s="57"/>
      <c r="JG129" s="57"/>
      <c r="JH129" s="57"/>
      <c r="JI129" s="57"/>
      <c r="JJ129" s="57"/>
      <c r="JK129" s="147"/>
      <c r="JL129" s="424"/>
    </row>
    <row r="130" spans="1:272" ht="42" customHeight="1" thickTop="1" thickBot="1">
      <c r="A130" s="1" t="s">
        <v>33</v>
      </c>
      <c r="B130" s="1" t="s">
        <v>184</v>
      </c>
      <c r="C130" s="2" t="s">
        <v>21</v>
      </c>
      <c r="D130" s="1">
        <v>1</v>
      </c>
      <c r="E130" s="2" t="s">
        <v>183</v>
      </c>
      <c r="F130" s="38" t="s">
        <v>108</v>
      </c>
      <c r="G130" s="2" t="s">
        <v>355</v>
      </c>
      <c r="H130" s="303" t="s">
        <v>188</v>
      </c>
      <c r="I130" s="353"/>
      <c r="J130" s="2"/>
      <c r="K130" s="2"/>
      <c r="L130" s="2"/>
      <c r="M130" s="38" t="s">
        <v>116</v>
      </c>
      <c r="N130" s="81">
        <f>N131+N150+N160+N170</f>
        <v>0</v>
      </c>
      <c r="O130" s="81">
        <f>O131+O150+O160+O170</f>
        <v>0</v>
      </c>
      <c r="P130" s="2"/>
      <c r="Q130" s="2"/>
      <c r="R130" s="2"/>
      <c r="S130" s="2"/>
      <c r="T130" s="38" t="s">
        <v>116</v>
      </c>
      <c r="U130" s="81">
        <f>U131+U150+U160+U170</f>
        <v>0</v>
      </c>
      <c r="V130" s="81">
        <f>V131+V150+V160+V170</f>
        <v>0</v>
      </c>
      <c r="W130" s="2"/>
      <c r="X130" s="2"/>
      <c r="Y130" s="2"/>
      <c r="Z130" s="2"/>
      <c r="AA130" s="38" t="s">
        <v>116</v>
      </c>
      <c r="AB130" s="81">
        <f>AB131+AB150+AB160+AB170</f>
        <v>0</v>
      </c>
      <c r="AC130" s="81">
        <f>AC131+AC150+AC160+AC170</f>
        <v>0</v>
      </c>
      <c r="AD130" s="2"/>
      <c r="AE130" s="2"/>
      <c r="AF130" s="2"/>
      <c r="AG130" s="2"/>
      <c r="AH130" s="38" t="s">
        <v>116</v>
      </c>
      <c r="AI130" s="81">
        <f>AI131+AI150+AI160+AI170</f>
        <v>0</v>
      </c>
      <c r="AJ130" s="81">
        <f>AJ131+AJ150+AJ160+AJ170</f>
        <v>0</v>
      </c>
      <c r="AK130" s="2"/>
      <c r="AL130" s="2"/>
      <c r="AM130" s="2"/>
      <c r="AN130" s="2"/>
      <c r="AO130" s="38" t="s">
        <v>116</v>
      </c>
      <c r="AP130" s="81">
        <f>AP131+AP150+AP160+AP170</f>
        <v>57.153999999999996</v>
      </c>
      <c r="AQ130" s="81">
        <f>AQ131+AQ150+AQ160+AQ170</f>
        <v>171461999.99999997</v>
      </c>
      <c r="AR130" s="2"/>
      <c r="AS130" s="2"/>
      <c r="AT130" s="2"/>
      <c r="AU130" s="2"/>
      <c r="AV130" s="38" t="s">
        <v>116</v>
      </c>
      <c r="AW130" s="81">
        <f>AW131+AW150+AW160+AW170</f>
        <v>28.362999999999936</v>
      </c>
      <c r="AX130" s="91" t="s">
        <v>130</v>
      </c>
      <c r="AY130" s="162">
        <f>AW130+AP130+AI130+AB130+U130+N130</f>
        <v>85.516999999999939</v>
      </c>
      <c r="AZ130" s="92">
        <f>AZ131+AQ130+AJ130+AC130+V130+O130</f>
        <v>256550999.99999976</v>
      </c>
      <c r="BA130" s="353"/>
      <c r="BB130" s="2"/>
      <c r="BC130" s="2"/>
      <c r="BD130" s="2"/>
      <c r="BE130" s="38" t="s">
        <v>116</v>
      </c>
      <c r="BF130" s="81">
        <f>BF131+BF150+BF160+BF170</f>
        <v>0</v>
      </c>
      <c r="BG130" s="81">
        <f>BG131+BG150+BG160+BG170</f>
        <v>0</v>
      </c>
      <c r="BH130" s="2"/>
      <c r="BI130" s="2"/>
      <c r="BJ130" s="2"/>
      <c r="BK130" s="2"/>
      <c r="BL130" s="38" t="s">
        <v>116</v>
      </c>
      <c r="BM130" s="81">
        <f>BM131+BM150+BM160+BM170</f>
        <v>0</v>
      </c>
      <c r="BN130" s="81">
        <f>BN131+BN150+BN160+BN170</f>
        <v>0</v>
      </c>
      <c r="BO130" s="2"/>
      <c r="BP130" s="2"/>
      <c r="BQ130" s="2"/>
      <c r="BR130" s="2"/>
      <c r="BS130" s="38" t="s">
        <v>116</v>
      </c>
      <c r="BT130" s="81">
        <f>BT131+BT150+BT160+BT170</f>
        <v>0</v>
      </c>
      <c r="BU130" s="81">
        <f>BU131+BU150+BU160+BU170</f>
        <v>0</v>
      </c>
      <c r="BV130" s="2"/>
      <c r="BW130" s="2"/>
      <c r="BX130" s="2"/>
      <c r="BY130" s="2"/>
      <c r="BZ130" s="38" t="s">
        <v>116</v>
      </c>
      <c r="CA130" s="81">
        <f>CA131+CA150+CA160+CA170</f>
        <v>0</v>
      </c>
      <c r="CB130" s="81">
        <f>CB131+CB150+CB160+CB170</f>
        <v>0</v>
      </c>
      <c r="CC130" s="2"/>
      <c r="CD130" s="2"/>
      <c r="CE130" s="2"/>
      <c r="CF130" s="2"/>
      <c r="CG130" s="38" t="s">
        <v>116</v>
      </c>
      <c r="CH130" s="81">
        <f>CH131+CH150+CH160+CH170</f>
        <v>28.964999999999989</v>
      </c>
      <c r="CI130" s="81">
        <f>CI131+CI150+CI160+CI170</f>
        <v>144824999.99999994</v>
      </c>
      <c r="CJ130" s="2"/>
      <c r="CK130" s="2"/>
      <c r="CL130" s="2"/>
      <c r="CM130" s="2"/>
      <c r="CN130" s="38" t="s">
        <v>116</v>
      </c>
      <c r="CO130" s="81">
        <f>CO131+CO150+CO160+CO170</f>
        <v>274.26299999999992</v>
      </c>
      <c r="CP130" s="131" t="s">
        <v>117</v>
      </c>
      <c r="CQ130" s="162">
        <f>CO130+CH130+CA130+BT130+BM130+BF130</f>
        <v>303.22799999999989</v>
      </c>
      <c r="CR130" s="92">
        <f>CR131+CI130+CB130+BU130+BN130+BG130</f>
        <v>1516139999.9999995</v>
      </c>
      <c r="CS130" s="353"/>
      <c r="CT130" s="2"/>
      <c r="CU130" s="2"/>
      <c r="CV130" s="2"/>
      <c r="CW130" s="38" t="s">
        <v>116</v>
      </c>
      <c r="CX130" s="81">
        <f>CX131+CX150+CX160+CX170</f>
        <v>0</v>
      </c>
      <c r="CY130" s="81">
        <f>CY131+CY150+CY160+CY170</f>
        <v>0</v>
      </c>
      <c r="CZ130" s="2"/>
      <c r="DA130" s="2"/>
      <c r="DB130" s="2"/>
      <c r="DC130" s="2"/>
      <c r="DD130" s="38" t="s">
        <v>116</v>
      </c>
      <c r="DE130" s="81">
        <f>DE131+DE150+DE160+DE170</f>
        <v>0</v>
      </c>
      <c r="DF130" s="81">
        <f>DF131+DF150+DF160+DF170</f>
        <v>0</v>
      </c>
      <c r="DG130" s="2"/>
      <c r="DH130" s="2"/>
      <c r="DI130" s="2"/>
      <c r="DJ130" s="2"/>
      <c r="DK130" s="38" t="s">
        <v>116</v>
      </c>
      <c r="DL130" s="81">
        <f>DL131+DL150+DL160+DL170</f>
        <v>0</v>
      </c>
      <c r="DM130" s="81">
        <f>DM131+DM150+DM160+DM170</f>
        <v>0</v>
      </c>
      <c r="DN130" s="2"/>
      <c r="DO130" s="2"/>
      <c r="DP130" s="2"/>
      <c r="DQ130" s="2"/>
      <c r="DR130" s="38" t="s">
        <v>116</v>
      </c>
      <c r="DS130" s="81">
        <f>DS131+DS150+DS160+DS170</f>
        <v>0</v>
      </c>
      <c r="DT130" s="81">
        <f>DT131+DT150+DT160+DT170</f>
        <v>0</v>
      </c>
      <c r="DU130" s="2"/>
      <c r="DV130" s="2"/>
      <c r="DW130" s="2"/>
      <c r="DX130" s="2"/>
      <c r="DY130" s="38" t="s">
        <v>116</v>
      </c>
      <c r="DZ130" s="81">
        <f>DZ131+DZ150+DZ160+DZ170</f>
        <v>8</v>
      </c>
      <c r="EA130" s="81">
        <f>EA131+EA150+EA160+EA170</f>
        <v>130000000</v>
      </c>
      <c r="EB130" s="2"/>
      <c r="EC130" s="2"/>
      <c r="ED130" s="2"/>
      <c r="EE130" s="2"/>
      <c r="EF130" s="38" t="s">
        <v>116</v>
      </c>
      <c r="EG130" s="81">
        <f>EG131+EG150+EG160+EG170</f>
        <v>20</v>
      </c>
      <c r="EH130" s="91" t="s">
        <v>120</v>
      </c>
      <c r="EI130" s="92">
        <f>EG130+DZ130+DS130+DL130+DE130+CX130</f>
        <v>28</v>
      </c>
      <c r="EJ130" s="92">
        <f>EJ131+EA130+DT130+DM130+DF130+CY130</f>
        <v>550000000</v>
      </c>
      <c r="EK130" s="353"/>
      <c r="EL130" s="2"/>
      <c r="EM130" s="2"/>
      <c r="EN130" s="2"/>
      <c r="EO130" s="38" t="s">
        <v>116</v>
      </c>
      <c r="EP130" s="81">
        <f>EP131+EP150+EP160+EP170</f>
        <v>0</v>
      </c>
      <c r="EQ130" s="81">
        <f>EQ131+EQ150+EQ160+EQ170</f>
        <v>0</v>
      </c>
      <c r="ER130" s="2"/>
      <c r="ES130" s="2"/>
      <c r="ET130" s="2"/>
      <c r="EU130" s="2"/>
      <c r="EV130" s="38" t="s">
        <v>116</v>
      </c>
      <c r="EW130" s="81">
        <f>EW131+EW150+EW160+EW170</f>
        <v>0</v>
      </c>
      <c r="EX130" s="81">
        <f>EX131+EX150+EX160+EX170</f>
        <v>0</v>
      </c>
      <c r="EY130" s="2"/>
      <c r="EZ130" s="2"/>
      <c r="FA130" s="2"/>
      <c r="FB130" s="2"/>
      <c r="FC130" s="38" t="s">
        <v>116</v>
      </c>
      <c r="FD130" s="81">
        <f>FD131+FD150+FD160+FD170</f>
        <v>0</v>
      </c>
      <c r="FE130" s="81">
        <f>FE131+FE150+FE160+FE170</f>
        <v>0</v>
      </c>
      <c r="FF130" s="2"/>
      <c r="FG130" s="2"/>
      <c r="FH130" s="2"/>
      <c r="FI130" s="2"/>
      <c r="FJ130" s="38" t="s">
        <v>116</v>
      </c>
      <c r="FK130" s="81">
        <f>FK131+FK150+FK160+FK170</f>
        <v>0</v>
      </c>
      <c r="FL130" s="81">
        <f>FL131+FL150+FL160+FL170</f>
        <v>0</v>
      </c>
      <c r="FM130" s="2"/>
      <c r="FN130" s="2"/>
      <c r="FO130" s="2"/>
      <c r="FP130" s="2"/>
      <c r="FQ130" s="38" t="s">
        <v>116</v>
      </c>
      <c r="FR130" s="81">
        <f>FR131+FR150+FR160+FR170</f>
        <v>0</v>
      </c>
      <c r="FS130" s="81">
        <f>FS131+FS150+FS160+FS170</f>
        <v>0</v>
      </c>
      <c r="FT130" s="2"/>
      <c r="FU130" s="2"/>
      <c r="FV130" s="2"/>
      <c r="FW130" s="2"/>
      <c r="FX130" s="38" t="s">
        <v>116</v>
      </c>
      <c r="FY130" s="81">
        <f>FY131+FY150+FY160+FY170</f>
        <v>0</v>
      </c>
      <c r="FZ130" s="91" t="s">
        <v>122</v>
      </c>
      <c r="GA130" s="92">
        <f>FY130+FR130+FK130+FD130+EW130+EP130</f>
        <v>0</v>
      </c>
      <c r="GB130" s="92">
        <f>GB131+FS130+FL130+FE130+EX130+EQ130</f>
        <v>0</v>
      </c>
      <c r="GC130" s="353"/>
      <c r="GD130" s="2"/>
      <c r="GE130" s="2"/>
      <c r="GF130" s="2"/>
      <c r="GG130" s="38" t="s">
        <v>116</v>
      </c>
      <c r="GH130" s="81">
        <f>GH131+GH150+GH160+GH170</f>
        <v>0</v>
      </c>
      <c r="GI130" s="81">
        <f>GI131+GI150+GI160+GI170</f>
        <v>0</v>
      </c>
      <c r="GJ130" s="2"/>
      <c r="GK130" s="2"/>
      <c r="GL130" s="2"/>
      <c r="GM130" s="2"/>
      <c r="GN130" s="38" t="s">
        <v>116</v>
      </c>
      <c r="GO130" s="81">
        <f>GO131+GO150+GO160+GO170</f>
        <v>0</v>
      </c>
      <c r="GP130" s="81">
        <f>GP131+GP150+GP160+GP170</f>
        <v>0</v>
      </c>
      <c r="GQ130" s="2"/>
      <c r="GR130" s="2"/>
      <c r="GS130" s="2"/>
      <c r="GT130" s="2"/>
      <c r="GU130" s="38" t="s">
        <v>116</v>
      </c>
      <c r="GV130" s="81">
        <f>GV131+GV150+GV160+GV170</f>
        <v>0</v>
      </c>
      <c r="GW130" s="81">
        <f>GW131+GW150+GW160+GW170</f>
        <v>0</v>
      </c>
      <c r="GX130" s="2"/>
      <c r="GY130" s="2"/>
      <c r="GZ130" s="2"/>
      <c r="HA130" s="2"/>
      <c r="HB130" s="38" t="s">
        <v>116</v>
      </c>
      <c r="HC130" s="81">
        <f>HC131+HC150+HC160+HC170</f>
        <v>0</v>
      </c>
      <c r="HD130" s="81">
        <f>HD131+HD150+HD160+HD170</f>
        <v>0</v>
      </c>
      <c r="HE130" s="2"/>
      <c r="HF130" s="2"/>
      <c r="HG130" s="2"/>
      <c r="HH130" s="2"/>
      <c r="HI130" s="38" t="s">
        <v>116</v>
      </c>
      <c r="HJ130" s="81">
        <f>HJ131+HJ150+HJ160+HJ170</f>
        <v>70.204000000000008</v>
      </c>
      <c r="HK130" s="81">
        <f>HK131+HK150+HK160+HK170</f>
        <v>140408000.00000003</v>
      </c>
      <c r="HL130" s="2"/>
      <c r="HM130" s="2"/>
      <c r="HN130" s="2"/>
      <c r="HO130" s="2"/>
      <c r="HP130" s="38" t="s">
        <v>116</v>
      </c>
      <c r="HQ130" s="81">
        <f>HQ131+HQ150+HQ160+HQ170</f>
        <v>186.03200000000044</v>
      </c>
      <c r="HR130" s="91" t="s">
        <v>124</v>
      </c>
      <c r="HS130" s="162">
        <f>HQ130+HJ130+HC130+GV130+GO130+GH130</f>
        <v>256.23600000000044</v>
      </c>
      <c r="HT130" s="92">
        <f>HT131+HK130+HD130+GW130+GP130+GI130</f>
        <v>512472000.0000006</v>
      </c>
      <c r="HU130" s="353"/>
      <c r="HV130" s="2"/>
      <c r="HW130" s="2"/>
      <c r="HX130" s="2"/>
      <c r="HY130" s="38" t="s">
        <v>116</v>
      </c>
      <c r="HZ130" s="81">
        <f>HZ131+HZ150+HZ160+HZ170</f>
        <v>0</v>
      </c>
      <c r="IA130" s="81">
        <f>IA131+IA150+IA160+IA170</f>
        <v>0</v>
      </c>
      <c r="IB130" s="2"/>
      <c r="IC130" s="2"/>
      <c r="ID130" s="2"/>
      <c r="IE130" s="2"/>
      <c r="IF130" s="38" t="s">
        <v>116</v>
      </c>
      <c r="IG130" s="81">
        <f>IG131+IG150+IG160+IG170</f>
        <v>0</v>
      </c>
      <c r="IH130" s="81">
        <f>IH131+IH150+IH160+IH170</f>
        <v>0</v>
      </c>
      <c r="II130" s="2"/>
      <c r="IJ130" s="2"/>
      <c r="IK130" s="2"/>
      <c r="IL130" s="2"/>
      <c r="IM130" s="38" t="s">
        <v>116</v>
      </c>
      <c r="IN130" s="81">
        <f>IN131+IN150+IN160+IN170</f>
        <v>0</v>
      </c>
      <c r="IO130" s="81">
        <f>IO131+IO150+IO160+IO170</f>
        <v>0</v>
      </c>
      <c r="IP130" s="2"/>
      <c r="IQ130" s="2"/>
      <c r="IR130" s="2"/>
      <c r="IS130" s="2"/>
      <c r="IT130" s="38" t="s">
        <v>116</v>
      </c>
      <c r="IU130" s="81">
        <f>IU131+IU150+IU160+IU170</f>
        <v>0</v>
      </c>
      <c r="IV130" s="81">
        <f>IV131+IV150+IV160+IV170</f>
        <v>0</v>
      </c>
      <c r="IW130" s="2"/>
      <c r="IX130" s="2"/>
      <c r="IY130" s="2"/>
      <c r="IZ130" s="2"/>
      <c r="JA130" s="38" t="s">
        <v>116</v>
      </c>
      <c r="JB130" s="81">
        <f>JB131+JB150+JB160+JB170</f>
        <v>0</v>
      </c>
      <c r="JC130" s="81">
        <f>JC131+JC150+JC160+JC170</f>
        <v>0</v>
      </c>
      <c r="JD130" s="2"/>
      <c r="JE130" s="2"/>
      <c r="JF130" s="2"/>
      <c r="JG130" s="2"/>
      <c r="JH130" s="38" t="s">
        <v>116</v>
      </c>
      <c r="JI130" s="81">
        <f>JI131+JI150+JI160+JI170</f>
        <v>0</v>
      </c>
      <c r="JJ130" s="91" t="s">
        <v>189</v>
      </c>
      <c r="JK130" s="144">
        <f>JI130+JB130+IU130+IN130+IG130+HZ130</f>
        <v>0</v>
      </c>
      <c r="JL130" s="92">
        <f>JL131+JC130+IV130+IO130+IH130+IA130</f>
        <v>0</v>
      </c>
    </row>
    <row r="131" spans="1:272" thickTop="1">
      <c r="A131" s="64" t="s">
        <v>33</v>
      </c>
      <c r="B131" s="64" t="s">
        <v>11</v>
      </c>
      <c r="C131" s="65" t="s">
        <v>21</v>
      </c>
      <c r="D131" s="126">
        <v>116</v>
      </c>
      <c r="E131" s="157" t="s">
        <v>183</v>
      </c>
      <c r="F131" s="119" t="s">
        <v>108</v>
      </c>
      <c r="G131" s="119" t="s">
        <v>355</v>
      </c>
      <c r="H131" s="305" t="s">
        <v>188</v>
      </c>
      <c r="I131" s="377"/>
      <c r="J131" s="65"/>
      <c r="K131" s="65"/>
      <c r="L131" s="65"/>
      <c r="M131" s="80" t="s">
        <v>115</v>
      </c>
      <c r="N131" s="79">
        <f>SUM(N132:N149)</f>
        <v>0</v>
      </c>
      <c r="O131" s="79">
        <f>SUM(O132:O149)</f>
        <v>0</v>
      </c>
      <c r="P131" s="65"/>
      <c r="Q131" s="65"/>
      <c r="R131" s="65"/>
      <c r="S131" s="65"/>
      <c r="T131" s="80" t="s">
        <v>115</v>
      </c>
      <c r="U131" s="79">
        <f>SUM(U132:U149)</f>
        <v>0</v>
      </c>
      <c r="V131" s="79">
        <f>SUM(V132:V149)</f>
        <v>0</v>
      </c>
      <c r="W131" s="65"/>
      <c r="X131" s="65"/>
      <c r="Y131" s="65"/>
      <c r="Z131" s="65"/>
      <c r="AA131" s="80" t="s">
        <v>115</v>
      </c>
      <c r="AB131" s="79">
        <f>SUM(AB132:AB149)</f>
        <v>0</v>
      </c>
      <c r="AC131" s="79">
        <f>SUM(AC132:AC149)</f>
        <v>0</v>
      </c>
      <c r="AD131" s="65"/>
      <c r="AE131" s="65"/>
      <c r="AF131" s="65"/>
      <c r="AG131" s="65"/>
      <c r="AH131" s="80" t="s">
        <v>115</v>
      </c>
      <c r="AI131" s="79">
        <f>SUM(AI132:AI149)</f>
        <v>0</v>
      </c>
      <c r="AJ131" s="79">
        <f>SUM(AJ132:AJ149)</f>
        <v>0</v>
      </c>
      <c r="AK131" s="65"/>
      <c r="AL131" s="65"/>
      <c r="AM131" s="65"/>
      <c r="AN131" s="65"/>
      <c r="AO131" s="80" t="s">
        <v>115</v>
      </c>
      <c r="AP131" s="79">
        <f>SUM(AP132:AP149)</f>
        <v>35.240999999999985</v>
      </c>
      <c r="AQ131" s="79">
        <f>SUM(AQ132:AQ149)</f>
        <v>105722999.99999996</v>
      </c>
      <c r="AR131" s="65"/>
      <c r="AS131" s="65"/>
      <c r="AT131" s="65"/>
      <c r="AU131" s="65"/>
      <c r="AV131" s="80" t="s">
        <v>115</v>
      </c>
      <c r="AW131" s="79">
        <f>SUM(AW132:AW149)</f>
        <v>1.8000000000000114</v>
      </c>
      <c r="AX131" s="79">
        <f>SUM(AX132:AX149)</f>
        <v>5400000.0000000335</v>
      </c>
      <c r="AY131" s="38" t="s">
        <v>116</v>
      </c>
      <c r="AZ131" s="346">
        <f>AX131+AX150+AX160+AX170</f>
        <v>85088999.999999806</v>
      </c>
      <c r="BA131" s="377"/>
      <c r="BB131" s="65"/>
      <c r="BC131" s="65"/>
      <c r="BD131" s="65"/>
      <c r="BE131" s="80" t="s">
        <v>115</v>
      </c>
      <c r="BF131" s="79">
        <f>SUM(BF132:BF149)</f>
        <v>0</v>
      </c>
      <c r="BG131" s="79">
        <f>SUM(BG132:BG149)</f>
        <v>0</v>
      </c>
      <c r="BH131" s="65"/>
      <c r="BI131" s="65"/>
      <c r="BJ131" s="65"/>
      <c r="BK131" s="65"/>
      <c r="BL131" s="80" t="s">
        <v>115</v>
      </c>
      <c r="BM131" s="79">
        <f>SUM(BM132:BM149)</f>
        <v>0</v>
      </c>
      <c r="BN131" s="79">
        <f>SUM(BN132:BN149)</f>
        <v>0</v>
      </c>
      <c r="BO131" s="65"/>
      <c r="BP131" s="65"/>
      <c r="BQ131" s="65"/>
      <c r="BR131" s="65"/>
      <c r="BS131" s="80" t="s">
        <v>115</v>
      </c>
      <c r="BT131" s="79">
        <f>SUM(BT132:BT149)</f>
        <v>0</v>
      </c>
      <c r="BU131" s="79">
        <f>SUM(BU132:BU149)</f>
        <v>0</v>
      </c>
      <c r="BV131" s="65"/>
      <c r="BW131" s="65"/>
      <c r="BX131" s="65"/>
      <c r="BY131" s="65"/>
      <c r="BZ131" s="80" t="s">
        <v>115</v>
      </c>
      <c r="CA131" s="79">
        <f>SUM(CA132:CA149)</f>
        <v>0</v>
      </c>
      <c r="CB131" s="79">
        <f>SUM(CB132:CB149)</f>
        <v>0</v>
      </c>
      <c r="CC131" s="65"/>
      <c r="CD131" s="65"/>
      <c r="CE131" s="65"/>
      <c r="CF131" s="65"/>
      <c r="CG131" s="80" t="s">
        <v>115</v>
      </c>
      <c r="CH131" s="79">
        <f>SUM(CH132:CH149)</f>
        <v>0</v>
      </c>
      <c r="CI131" s="79">
        <f>SUM(CI132:CI149)</f>
        <v>0</v>
      </c>
      <c r="CJ131" s="65"/>
      <c r="CK131" s="65"/>
      <c r="CL131" s="65"/>
      <c r="CM131" s="65"/>
      <c r="CN131" s="80" t="s">
        <v>115</v>
      </c>
      <c r="CO131" s="79">
        <f>SUM(CO132:CO149)</f>
        <v>91.215000000000003</v>
      </c>
      <c r="CP131" s="79">
        <f>SUM(CP132:CP149)</f>
        <v>456075000</v>
      </c>
      <c r="CQ131" s="38" t="s">
        <v>116</v>
      </c>
      <c r="CR131" s="346">
        <f>CP131+CP150+CP160+CP170</f>
        <v>1371314999.9999995</v>
      </c>
      <c r="CS131" s="377"/>
      <c r="CT131" s="65"/>
      <c r="CU131" s="65"/>
      <c r="CV131" s="65"/>
      <c r="CW131" s="80" t="s">
        <v>115</v>
      </c>
      <c r="CX131" s="79">
        <f>SUM(CX132:CX149)</f>
        <v>0</v>
      </c>
      <c r="CY131" s="79">
        <f>SUM(CY132:CY149)</f>
        <v>0</v>
      </c>
      <c r="CZ131" s="65"/>
      <c r="DA131" s="65"/>
      <c r="DB131" s="65"/>
      <c r="DC131" s="65"/>
      <c r="DD131" s="80" t="s">
        <v>115</v>
      </c>
      <c r="DE131" s="79">
        <f>SUM(DE132:DE149)</f>
        <v>0</v>
      </c>
      <c r="DF131" s="79">
        <f>SUM(DF132:DF149)</f>
        <v>0</v>
      </c>
      <c r="DG131" s="65"/>
      <c r="DH131" s="65"/>
      <c r="DI131" s="65"/>
      <c r="DJ131" s="65"/>
      <c r="DK131" s="80" t="s">
        <v>115</v>
      </c>
      <c r="DL131" s="79">
        <f>SUM(DL132:DL149)</f>
        <v>0</v>
      </c>
      <c r="DM131" s="79">
        <f>SUM(DM132:DM149)</f>
        <v>0</v>
      </c>
      <c r="DN131" s="65"/>
      <c r="DO131" s="65"/>
      <c r="DP131" s="65"/>
      <c r="DQ131" s="65"/>
      <c r="DR131" s="80" t="s">
        <v>115</v>
      </c>
      <c r="DS131" s="79">
        <f>SUM(DS132:DS149)</f>
        <v>0</v>
      </c>
      <c r="DT131" s="79">
        <f>SUM(DT132:DT149)</f>
        <v>0</v>
      </c>
      <c r="DU131" s="65"/>
      <c r="DV131" s="65"/>
      <c r="DW131" s="65"/>
      <c r="DX131" s="65"/>
      <c r="DY131" s="80" t="s">
        <v>115</v>
      </c>
      <c r="DZ131" s="79">
        <f>SUM(DZ132:DZ149)</f>
        <v>1</v>
      </c>
      <c r="EA131" s="79">
        <f>SUM(EA132:EA149)</f>
        <v>30000000</v>
      </c>
      <c r="EB131" s="65"/>
      <c r="EC131" s="65"/>
      <c r="ED131" s="65"/>
      <c r="EE131" s="65"/>
      <c r="EF131" s="80" t="s">
        <v>115</v>
      </c>
      <c r="EG131" s="79">
        <f>SUM(EG132:EG149)</f>
        <v>8</v>
      </c>
      <c r="EH131" s="79">
        <f>SUM(EH132:EH149)</f>
        <v>160000000</v>
      </c>
      <c r="EI131" s="38" t="s">
        <v>116</v>
      </c>
      <c r="EJ131" s="346">
        <f>EH131+EH150+EH160+EH170</f>
        <v>420000000</v>
      </c>
      <c r="EK131" s="377"/>
      <c r="EL131" s="65"/>
      <c r="EM131" s="65"/>
      <c r="EN131" s="65"/>
      <c r="EO131" s="80" t="s">
        <v>115</v>
      </c>
      <c r="EP131" s="79">
        <f>SUM(EP132:EP149)</f>
        <v>0</v>
      </c>
      <c r="EQ131" s="79">
        <f>SUM(EQ132:EQ149)</f>
        <v>0</v>
      </c>
      <c r="ER131" s="65"/>
      <c r="ES131" s="65"/>
      <c r="ET131" s="65"/>
      <c r="EU131" s="65"/>
      <c r="EV131" s="80" t="s">
        <v>115</v>
      </c>
      <c r="EW131" s="79">
        <f>SUM(EW132:EW149)</f>
        <v>0</v>
      </c>
      <c r="EX131" s="79">
        <f>SUM(EX132:EX149)</f>
        <v>0</v>
      </c>
      <c r="EY131" s="65"/>
      <c r="EZ131" s="65"/>
      <c r="FA131" s="65"/>
      <c r="FB131" s="65"/>
      <c r="FC131" s="80" t="s">
        <v>115</v>
      </c>
      <c r="FD131" s="79">
        <f>SUM(FD132:FD149)</f>
        <v>0</v>
      </c>
      <c r="FE131" s="79">
        <f>SUM(FE132:FE149)</f>
        <v>0</v>
      </c>
      <c r="FF131" s="65"/>
      <c r="FG131" s="65"/>
      <c r="FH131" s="65"/>
      <c r="FI131" s="65"/>
      <c r="FJ131" s="80" t="s">
        <v>115</v>
      </c>
      <c r="FK131" s="79">
        <f>SUM(FK132:FK149)</f>
        <v>0</v>
      </c>
      <c r="FL131" s="79">
        <f>SUM(FL132:FL149)</f>
        <v>0</v>
      </c>
      <c r="FM131" s="65"/>
      <c r="FN131" s="65"/>
      <c r="FO131" s="65"/>
      <c r="FP131" s="65"/>
      <c r="FQ131" s="80" t="s">
        <v>115</v>
      </c>
      <c r="FR131" s="79">
        <f>SUM(FR132:FR149)</f>
        <v>0</v>
      </c>
      <c r="FS131" s="79">
        <f>SUM(FS132:FS149)</f>
        <v>0</v>
      </c>
      <c r="FT131" s="65"/>
      <c r="FU131" s="65"/>
      <c r="FV131" s="65"/>
      <c r="FW131" s="65"/>
      <c r="FX131" s="80" t="s">
        <v>115</v>
      </c>
      <c r="FY131" s="79">
        <f>SUM(FY132:FY149)</f>
        <v>0</v>
      </c>
      <c r="FZ131" s="79">
        <f>SUM(FZ132:FZ149)</f>
        <v>0</v>
      </c>
      <c r="GA131" s="38" t="s">
        <v>116</v>
      </c>
      <c r="GB131" s="346">
        <f>FZ131+FZ150+FZ160+FZ170</f>
        <v>0</v>
      </c>
      <c r="GC131" s="377"/>
      <c r="GD131" s="65"/>
      <c r="GE131" s="65"/>
      <c r="GF131" s="65"/>
      <c r="GG131" s="80" t="s">
        <v>115</v>
      </c>
      <c r="GH131" s="79">
        <f>SUM(GH132:GH149)</f>
        <v>0</v>
      </c>
      <c r="GI131" s="79">
        <f>SUM(GI132:GI149)</f>
        <v>0</v>
      </c>
      <c r="GJ131" s="65"/>
      <c r="GK131" s="65"/>
      <c r="GL131" s="65"/>
      <c r="GM131" s="65"/>
      <c r="GN131" s="80" t="s">
        <v>115</v>
      </c>
      <c r="GO131" s="79">
        <f>SUM(GO132:GO149)</f>
        <v>0</v>
      </c>
      <c r="GP131" s="79">
        <f>SUM(GP132:GP149)</f>
        <v>0</v>
      </c>
      <c r="GQ131" s="65"/>
      <c r="GR131" s="65"/>
      <c r="GS131" s="65"/>
      <c r="GT131" s="65"/>
      <c r="GU131" s="80" t="s">
        <v>115</v>
      </c>
      <c r="GV131" s="79">
        <f>SUM(GV132:GV149)</f>
        <v>0</v>
      </c>
      <c r="GW131" s="79">
        <f>SUM(GW132:GW149)</f>
        <v>0</v>
      </c>
      <c r="GX131" s="65"/>
      <c r="GY131" s="65"/>
      <c r="GZ131" s="65"/>
      <c r="HA131" s="65"/>
      <c r="HB131" s="80" t="s">
        <v>115</v>
      </c>
      <c r="HC131" s="79">
        <f>SUM(HC132:HC149)</f>
        <v>0</v>
      </c>
      <c r="HD131" s="79">
        <f>SUM(HD132:HD149)</f>
        <v>0</v>
      </c>
      <c r="HE131" s="65"/>
      <c r="HF131" s="65"/>
      <c r="HG131" s="65"/>
      <c r="HH131" s="65"/>
      <c r="HI131" s="80" t="s">
        <v>115</v>
      </c>
      <c r="HJ131" s="79">
        <f>SUM(HJ132:HJ149)</f>
        <v>70.204000000000008</v>
      </c>
      <c r="HK131" s="79">
        <f>SUM(HK132:HK149)</f>
        <v>140408000.00000003</v>
      </c>
      <c r="HL131" s="65"/>
      <c r="HM131" s="65"/>
      <c r="HN131" s="65"/>
      <c r="HO131" s="65"/>
      <c r="HP131" s="80" t="s">
        <v>115</v>
      </c>
      <c r="HQ131" s="79">
        <f>SUM(HQ132:HQ149)</f>
        <v>55.488999999999976</v>
      </c>
      <c r="HR131" s="79">
        <f>SUM(HR132:HR149)</f>
        <v>110977999.99999996</v>
      </c>
      <c r="HS131" s="38" t="s">
        <v>116</v>
      </c>
      <c r="HT131" s="346">
        <f>HR131+HR150+HR160+HR170</f>
        <v>372064000.00000054</v>
      </c>
      <c r="HU131" s="377"/>
      <c r="HV131" s="65"/>
      <c r="HW131" s="65"/>
      <c r="HX131" s="65"/>
      <c r="HY131" s="80" t="s">
        <v>115</v>
      </c>
      <c r="HZ131" s="79">
        <f>SUM(HZ132:HZ149)</f>
        <v>0</v>
      </c>
      <c r="IA131" s="79">
        <f>SUM(IA132:IA149)</f>
        <v>0</v>
      </c>
      <c r="IB131" s="65"/>
      <c r="IC131" s="65"/>
      <c r="ID131" s="65"/>
      <c r="IE131" s="65"/>
      <c r="IF131" s="80" t="s">
        <v>115</v>
      </c>
      <c r="IG131" s="79">
        <f>SUM(IG132:IG149)</f>
        <v>0</v>
      </c>
      <c r="IH131" s="79">
        <f>SUM(IH132:IH149)</f>
        <v>0</v>
      </c>
      <c r="II131" s="65"/>
      <c r="IJ131" s="65"/>
      <c r="IK131" s="65"/>
      <c r="IL131" s="65"/>
      <c r="IM131" s="80" t="s">
        <v>115</v>
      </c>
      <c r="IN131" s="79">
        <f>SUM(IN132:IN149)</f>
        <v>0</v>
      </c>
      <c r="IO131" s="79">
        <f>SUM(IO132:IO149)</f>
        <v>0</v>
      </c>
      <c r="IP131" s="65"/>
      <c r="IQ131" s="65"/>
      <c r="IR131" s="65"/>
      <c r="IS131" s="65"/>
      <c r="IT131" s="80" t="s">
        <v>115</v>
      </c>
      <c r="IU131" s="79">
        <f>SUM(IU132:IU149)</f>
        <v>0</v>
      </c>
      <c r="IV131" s="79">
        <f>SUM(IV132:IV149)</f>
        <v>0</v>
      </c>
      <c r="IW131" s="65"/>
      <c r="IX131" s="65"/>
      <c r="IY131" s="65"/>
      <c r="IZ131" s="65"/>
      <c r="JA131" s="80" t="s">
        <v>115</v>
      </c>
      <c r="JB131" s="79">
        <f>SUM(JB132:JB149)</f>
        <v>0</v>
      </c>
      <c r="JC131" s="79">
        <f>SUM(JC132:JC149)</f>
        <v>0</v>
      </c>
      <c r="JD131" s="65"/>
      <c r="JE131" s="65"/>
      <c r="JF131" s="65"/>
      <c r="JG131" s="65"/>
      <c r="JH131" s="80" t="s">
        <v>115</v>
      </c>
      <c r="JI131" s="79">
        <f>SUM(JI132:JI149)</f>
        <v>0</v>
      </c>
      <c r="JJ131" s="79">
        <f>SUM(JJ132:JJ149)</f>
        <v>0</v>
      </c>
      <c r="JK131" s="38" t="s">
        <v>116</v>
      </c>
      <c r="JL131" s="346">
        <f>JJ131+JJ150+JJ160+JJ170</f>
        <v>0</v>
      </c>
    </row>
    <row r="132" spans="1:272" ht="15">
      <c r="A132" s="8" t="s">
        <v>33</v>
      </c>
      <c r="B132" s="8" t="s">
        <v>11</v>
      </c>
      <c r="C132" s="8">
        <v>1</v>
      </c>
      <c r="D132" s="199">
        <v>116</v>
      </c>
      <c r="E132" s="118" t="s">
        <v>183</v>
      </c>
      <c r="F132" s="118" t="s">
        <v>108</v>
      </c>
      <c r="G132" s="195" t="s">
        <v>355</v>
      </c>
      <c r="H132" s="309" t="s">
        <v>188</v>
      </c>
      <c r="I132" s="354"/>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1" t="s">
        <v>358</v>
      </c>
      <c r="AL132" s="51">
        <v>162.19800000000001</v>
      </c>
      <c r="AM132" s="51">
        <v>162.75</v>
      </c>
      <c r="AN132" s="51">
        <f>AM132-AL132</f>
        <v>0.5519999999999925</v>
      </c>
      <c r="AO132" s="52">
        <v>100</v>
      </c>
      <c r="AP132" s="52">
        <f t="shared" ref="AP132" si="157">AN132*AO132/100</f>
        <v>0.5519999999999925</v>
      </c>
      <c r="AQ132" s="139">
        <f>AP132*AUXILIAR!$B$50</f>
        <v>1655999.9999999774</v>
      </c>
      <c r="AR132" s="51" t="s">
        <v>359</v>
      </c>
      <c r="AS132" s="51">
        <v>67.5</v>
      </c>
      <c r="AT132" s="51">
        <v>68</v>
      </c>
      <c r="AU132" s="51">
        <f>AT132-AS132</f>
        <v>0.5</v>
      </c>
      <c r="AV132" s="52">
        <v>100</v>
      </c>
      <c r="AW132" s="52">
        <f t="shared" ref="AW132:AW135" si="158">AU132*AV132/100</f>
        <v>0.5</v>
      </c>
      <c r="AX132" s="139">
        <f>AW132*AUXILIAR!$B$50</f>
        <v>1500000</v>
      </c>
      <c r="AY132" s="5"/>
      <c r="AZ132" s="341"/>
      <c r="BA132" s="354"/>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7"/>
      <c r="CD132" s="57"/>
      <c r="CE132" s="57"/>
      <c r="CF132" s="57"/>
      <c r="CG132" s="56"/>
      <c r="CH132" s="56"/>
      <c r="CI132" s="161"/>
      <c r="CJ132" s="51" t="s">
        <v>324</v>
      </c>
      <c r="CK132" s="51">
        <v>0</v>
      </c>
      <c r="CL132" s="51">
        <v>22.2</v>
      </c>
      <c r="CM132" s="51">
        <f>CL132-CK132</f>
        <v>22.2</v>
      </c>
      <c r="CN132" s="51">
        <v>100</v>
      </c>
      <c r="CO132" s="52">
        <f t="shared" ref="CO132:CO139" si="159">CM132*CN132/100</f>
        <v>22.2</v>
      </c>
      <c r="CP132" s="139">
        <f>CO132*AUXILIAR!$B$53</f>
        <v>111000000</v>
      </c>
      <c r="CQ132" s="5"/>
      <c r="CR132" s="341"/>
      <c r="CS132" s="354"/>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1" t="s">
        <v>360</v>
      </c>
      <c r="DV132" s="51">
        <v>195.5</v>
      </c>
      <c r="DW132" s="51">
        <v>195.5</v>
      </c>
      <c r="DX132" s="51">
        <v>1</v>
      </c>
      <c r="DY132" s="51">
        <v>100</v>
      </c>
      <c r="DZ132" s="52">
        <f t="shared" ref="DZ132" si="160">DX132*DY132/100</f>
        <v>1</v>
      </c>
      <c r="EA132" s="139">
        <f>DZ132*AUXILIAR!$B$56</f>
        <v>30000000</v>
      </c>
      <c r="EB132" s="51" t="s">
        <v>360</v>
      </c>
      <c r="EC132" s="51">
        <v>47.45</v>
      </c>
      <c r="ED132" s="51">
        <v>47.45</v>
      </c>
      <c r="EE132" s="51">
        <v>1</v>
      </c>
      <c r="EF132" s="51">
        <v>100</v>
      </c>
      <c r="EG132" s="52">
        <f t="shared" ref="EG132:EG139" si="161">EE132*EF132/100</f>
        <v>1</v>
      </c>
      <c r="EH132" s="139">
        <f>EG132*AUXILIAR!$B$56</f>
        <v>30000000</v>
      </c>
      <c r="EI132" s="5"/>
      <c r="EJ132" s="341"/>
      <c r="EK132" s="354"/>
      <c r="EL132" s="5"/>
      <c r="EM132" s="5"/>
      <c r="EN132" s="5"/>
      <c r="EO132" s="5"/>
      <c r="EP132" s="5"/>
      <c r="EQ132" s="5"/>
      <c r="ER132" s="5"/>
      <c r="ES132" s="5"/>
      <c r="ET132" s="5"/>
      <c r="EU132" s="5"/>
      <c r="EV132" s="5"/>
      <c r="EW132" s="5"/>
      <c r="EX132" s="5"/>
      <c r="EY132" s="5"/>
      <c r="EZ132" s="5"/>
      <c r="FA132" s="5"/>
      <c r="FB132" s="5"/>
      <c r="FC132" s="5"/>
      <c r="FD132" s="5"/>
      <c r="FE132" s="5"/>
      <c r="FF132" s="5"/>
      <c r="FG132" s="5"/>
      <c r="FH132" s="5"/>
      <c r="FI132" s="5"/>
      <c r="FJ132" s="5"/>
      <c r="FK132" s="5"/>
      <c r="FL132" s="5"/>
      <c r="FM132" s="5"/>
      <c r="FN132" s="5"/>
      <c r="FO132" s="5"/>
      <c r="FP132" s="5"/>
      <c r="FQ132" s="5"/>
      <c r="FR132" s="5"/>
      <c r="FS132" s="5"/>
      <c r="FT132" s="5"/>
      <c r="FU132" s="5"/>
      <c r="FV132" s="5"/>
      <c r="FW132" s="5"/>
      <c r="FX132" s="5"/>
      <c r="FY132" s="5"/>
      <c r="FZ132" s="5"/>
      <c r="GA132" s="5"/>
      <c r="GB132" s="341"/>
      <c r="GC132" s="354"/>
      <c r="GD132" s="5"/>
      <c r="GE132" s="5"/>
      <c r="GF132" s="5"/>
      <c r="GG132" s="5"/>
      <c r="GH132" s="5"/>
      <c r="GI132" s="5"/>
      <c r="GJ132" s="5"/>
      <c r="GK132" s="5"/>
      <c r="GL132" s="5"/>
      <c r="GM132" s="5"/>
      <c r="GN132" s="5"/>
      <c r="GO132" s="5"/>
      <c r="GP132" s="5"/>
      <c r="GQ132" s="5"/>
      <c r="GR132" s="5"/>
      <c r="GS132" s="5"/>
      <c r="GT132" s="5"/>
      <c r="GU132" s="5"/>
      <c r="GV132" s="5"/>
      <c r="GW132" s="5"/>
      <c r="GX132" s="5"/>
      <c r="GY132" s="5"/>
      <c r="GZ132" s="5"/>
      <c r="HA132" s="5"/>
      <c r="HB132" s="5"/>
      <c r="HC132" s="5"/>
      <c r="HD132" s="5"/>
      <c r="HE132" s="51" t="s">
        <v>358</v>
      </c>
      <c r="HF132" s="51">
        <v>162.19800000000001</v>
      </c>
      <c r="HG132" s="51">
        <v>164.9</v>
      </c>
      <c r="HH132" s="51">
        <f t="shared" ref="HH132:HH149" si="162">HG132-HF132</f>
        <v>2.7019999999999982</v>
      </c>
      <c r="HI132" s="51">
        <v>100</v>
      </c>
      <c r="HJ132" s="52">
        <f t="shared" ref="HJ132" si="163">HH132*HI132/100</f>
        <v>2.7019999999999982</v>
      </c>
      <c r="HK132" s="139">
        <f>HJ132*AUXILIAR!$B$67</f>
        <v>5403999.9999999963</v>
      </c>
      <c r="HL132" s="51" t="s">
        <v>358</v>
      </c>
      <c r="HM132" s="51">
        <v>90.5</v>
      </c>
      <c r="HN132" s="51">
        <v>94.962999999999994</v>
      </c>
      <c r="HO132" s="51">
        <f t="shared" ref="HO132:HO145" si="164">HN132-HM132</f>
        <v>4.4629999999999939</v>
      </c>
      <c r="HP132" s="51">
        <v>100</v>
      </c>
      <c r="HQ132" s="52">
        <f t="shared" ref="HQ132" si="165">HO132*HP132/100</f>
        <v>4.4629999999999939</v>
      </c>
      <c r="HR132" s="139">
        <f>HQ132*AUXILIAR!$B$67</f>
        <v>8925999.999999987</v>
      </c>
      <c r="HS132" s="5"/>
      <c r="HT132" s="341"/>
      <c r="HU132" s="354"/>
      <c r="HV132" s="5"/>
      <c r="HW132" s="5"/>
      <c r="HX132" s="5"/>
      <c r="HY132" s="5"/>
      <c r="HZ132" s="5"/>
      <c r="IA132" s="5"/>
      <c r="IB132" s="5"/>
      <c r="IC132" s="5"/>
      <c r="ID132" s="5"/>
      <c r="IE132" s="5"/>
      <c r="IF132" s="5"/>
      <c r="IG132" s="5"/>
      <c r="IH132" s="5"/>
      <c r="II132" s="5"/>
      <c r="IJ132" s="5"/>
      <c r="IK132" s="5"/>
      <c r="IL132" s="5"/>
      <c r="IM132" s="5"/>
      <c r="IN132" s="5"/>
      <c r="IO132" s="5"/>
      <c r="IP132" s="5"/>
      <c r="IQ132" s="5"/>
      <c r="IR132" s="5"/>
      <c r="IS132" s="5"/>
      <c r="IT132" s="5"/>
      <c r="IU132" s="5"/>
      <c r="IV132" s="5"/>
      <c r="IW132" s="5"/>
      <c r="IX132" s="5"/>
      <c r="IY132" s="5"/>
      <c r="IZ132" s="5"/>
      <c r="JA132" s="5"/>
      <c r="JB132" s="5"/>
      <c r="JC132" s="5"/>
      <c r="JD132" s="5"/>
      <c r="JE132" s="5"/>
      <c r="JF132" s="5"/>
      <c r="JG132" s="5"/>
      <c r="JH132" s="5"/>
      <c r="JI132" s="5"/>
      <c r="JJ132" s="5"/>
      <c r="JK132" s="145"/>
      <c r="JL132" s="397"/>
    </row>
    <row r="133" spans="1:272" ht="15">
      <c r="A133" s="8" t="s">
        <v>33</v>
      </c>
      <c r="B133" s="8" t="s">
        <v>11</v>
      </c>
      <c r="C133" s="8">
        <v>1</v>
      </c>
      <c r="D133" s="199">
        <v>116</v>
      </c>
      <c r="E133" s="118" t="s">
        <v>183</v>
      </c>
      <c r="F133" s="118" t="s">
        <v>108</v>
      </c>
      <c r="G133" s="195" t="s">
        <v>355</v>
      </c>
      <c r="H133" s="309" t="s">
        <v>188</v>
      </c>
      <c r="I133" s="354"/>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1" t="s">
        <v>358</v>
      </c>
      <c r="AL133" s="51">
        <v>163.25</v>
      </c>
      <c r="AM133" s="51">
        <v>163.5</v>
      </c>
      <c r="AN133" s="51">
        <f t="shared" ref="AN133:AN145" si="166">AM133-AL133</f>
        <v>0.25</v>
      </c>
      <c r="AO133" s="52">
        <v>100</v>
      </c>
      <c r="AP133" s="52">
        <f t="shared" ref="AP133:AP145" si="167">AN133*AO133/100</f>
        <v>0.25</v>
      </c>
      <c r="AQ133" s="139">
        <f>AP133*AUXILIAR!$B$50</f>
        <v>750000</v>
      </c>
      <c r="AR133" s="51" t="s">
        <v>358</v>
      </c>
      <c r="AS133" s="51">
        <v>67.5</v>
      </c>
      <c r="AT133" s="51">
        <v>68</v>
      </c>
      <c r="AU133" s="51">
        <f t="shared" ref="AU133:AU135" si="168">AT133-AS133</f>
        <v>0.5</v>
      </c>
      <c r="AV133" s="52">
        <v>100</v>
      </c>
      <c r="AW133" s="52">
        <f t="shared" si="158"/>
        <v>0.5</v>
      </c>
      <c r="AX133" s="139">
        <f>AW133*AUXILIAR!$B$50</f>
        <v>1500000</v>
      </c>
      <c r="AY133" s="5"/>
      <c r="AZ133" s="341"/>
      <c r="BA133" s="354"/>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7"/>
      <c r="CD133" s="57"/>
      <c r="CE133" s="57"/>
      <c r="CF133" s="57"/>
      <c r="CG133" s="57"/>
      <c r="CH133" s="57"/>
      <c r="CI133" s="57"/>
      <c r="CJ133" s="51" t="s">
        <v>324</v>
      </c>
      <c r="CK133" s="51">
        <v>22.2</v>
      </c>
      <c r="CL133" s="51">
        <v>22.5</v>
      </c>
      <c r="CM133" s="51">
        <f t="shared" ref="CM133:CM139" si="169">CL133-CK133</f>
        <v>0.30000000000000071</v>
      </c>
      <c r="CN133" s="51">
        <v>100</v>
      </c>
      <c r="CO133" s="52">
        <f t="shared" si="159"/>
        <v>0.30000000000000071</v>
      </c>
      <c r="CP133" s="139">
        <f>CO133*AUXILIAR!$B$53</f>
        <v>1500000.0000000035</v>
      </c>
      <c r="CQ133" s="5"/>
      <c r="CR133" s="341"/>
      <c r="CS133" s="354"/>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1" t="s">
        <v>360</v>
      </c>
      <c r="EC133" s="51">
        <v>54.164999999999999</v>
      </c>
      <c r="ED133" s="51">
        <v>54.164999999999999</v>
      </c>
      <c r="EE133" s="51">
        <v>1</v>
      </c>
      <c r="EF133" s="51">
        <v>100</v>
      </c>
      <c r="EG133" s="52">
        <f t="shared" si="161"/>
        <v>1</v>
      </c>
      <c r="EH133" s="139">
        <f>EG133*AUXILIAR!$B$56</f>
        <v>30000000</v>
      </c>
      <c r="EI133" s="5"/>
      <c r="EJ133" s="341"/>
      <c r="EK133" s="354"/>
      <c r="EL133" s="5"/>
      <c r="EM133" s="5"/>
      <c r="EN133" s="5"/>
      <c r="EO133" s="5"/>
      <c r="EP133" s="5"/>
      <c r="EQ133" s="5"/>
      <c r="ER133" s="5"/>
      <c r="ES133" s="5"/>
      <c r="ET133" s="5"/>
      <c r="EU133" s="5"/>
      <c r="EV133" s="5"/>
      <c r="EW133" s="5"/>
      <c r="EX133" s="5"/>
      <c r="EY133" s="5"/>
      <c r="EZ133" s="5"/>
      <c r="FA133" s="5"/>
      <c r="FB133" s="5"/>
      <c r="FC133" s="5"/>
      <c r="FD133" s="5"/>
      <c r="FE133" s="5"/>
      <c r="FF133" s="5"/>
      <c r="FG133" s="5"/>
      <c r="FH133" s="5"/>
      <c r="FI133" s="5"/>
      <c r="FJ133" s="5"/>
      <c r="FK133" s="5"/>
      <c r="FL133" s="5"/>
      <c r="FM133" s="5"/>
      <c r="FN133" s="5"/>
      <c r="FO133" s="5"/>
      <c r="FP133" s="5"/>
      <c r="FQ133" s="5"/>
      <c r="FR133" s="5"/>
      <c r="FS133" s="5"/>
      <c r="FT133" s="5"/>
      <c r="FU133" s="5"/>
      <c r="FV133" s="5"/>
      <c r="FW133" s="5"/>
      <c r="FX133" s="5"/>
      <c r="FY133" s="5"/>
      <c r="FZ133" s="5"/>
      <c r="GA133" s="5"/>
      <c r="GB133" s="341"/>
      <c r="GC133" s="354"/>
      <c r="GD133" s="5"/>
      <c r="GE133" s="5"/>
      <c r="GF133" s="5"/>
      <c r="GG133" s="5"/>
      <c r="GH133" s="5"/>
      <c r="GI133" s="5"/>
      <c r="GJ133" s="5"/>
      <c r="GK133" s="5"/>
      <c r="GL133" s="5"/>
      <c r="GM133" s="5"/>
      <c r="GN133" s="5"/>
      <c r="GO133" s="5"/>
      <c r="GP133" s="5"/>
      <c r="GQ133" s="5"/>
      <c r="GR133" s="5"/>
      <c r="GS133" s="5"/>
      <c r="GT133" s="5"/>
      <c r="GU133" s="5"/>
      <c r="GV133" s="5"/>
      <c r="GW133" s="5"/>
      <c r="GX133" s="5"/>
      <c r="GY133" s="5"/>
      <c r="GZ133" s="5"/>
      <c r="HA133" s="5"/>
      <c r="HB133" s="5"/>
      <c r="HC133" s="5"/>
      <c r="HD133" s="5"/>
      <c r="HE133" s="51" t="s">
        <v>359</v>
      </c>
      <c r="HF133" s="51">
        <v>162.19800000000001</v>
      </c>
      <c r="HG133" s="51">
        <v>164.9</v>
      </c>
      <c r="HH133" s="51">
        <f t="shared" si="162"/>
        <v>2.7019999999999982</v>
      </c>
      <c r="HI133" s="51">
        <v>100</v>
      </c>
      <c r="HJ133" s="52">
        <f t="shared" ref="HJ133:HJ149" si="170">HH133*HI133/100</f>
        <v>2.7019999999999982</v>
      </c>
      <c r="HK133" s="139">
        <f>HJ133*AUXILIAR!$B$67</f>
        <v>5403999.9999999963</v>
      </c>
      <c r="HL133" s="51" t="s">
        <v>359</v>
      </c>
      <c r="HM133" s="51">
        <v>94</v>
      </c>
      <c r="HN133" s="51">
        <v>95</v>
      </c>
      <c r="HO133" s="51">
        <f t="shared" si="164"/>
        <v>1</v>
      </c>
      <c r="HP133" s="51">
        <v>100</v>
      </c>
      <c r="HQ133" s="52">
        <f t="shared" ref="HQ133:HQ141" si="171">HO133*HP133/100</f>
        <v>1</v>
      </c>
      <c r="HR133" s="139">
        <f>HQ133*AUXILIAR!$B$67</f>
        <v>2000000</v>
      </c>
      <c r="HS133" s="5"/>
      <c r="HT133" s="341"/>
      <c r="HU133" s="354"/>
      <c r="HV133" s="5"/>
      <c r="HW133" s="5"/>
      <c r="HX133" s="5"/>
      <c r="HY133" s="5"/>
      <c r="HZ133" s="5"/>
      <c r="IA133" s="5"/>
      <c r="IB133" s="5"/>
      <c r="IC133" s="5"/>
      <c r="ID133" s="5"/>
      <c r="IE133" s="5"/>
      <c r="IF133" s="5"/>
      <c r="IG133" s="5"/>
      <c r="IH133" s="5"/>
      <c r="II133" s="5"/>
      <c r="IJ133" s="5"/>
      <c r="IK133" s="5"/>
      <c r="IL133" s="5"/>
      <c r="IM133" s="5"/>
      <c r="IN133" s="5"/>
      <c r="IO133" s="5"/>
      <c r="IP133" s="5"/>
      <c r="IQ133" s="5"/>
      <c r="IR133" s="5"/>
      <c r="IS133" s="5"/>
      <c r="IT133" s="5"/>
      <c r="IU133" s="5"/>
      <c r="IV133" s="5"/>
      <c r="IW133" s="5"/>
      <c r="IX133" s="5"/>
      <c r="IY133" s="5"/>
      <c r="IZ133" s="5"/>
      <c r="JA133" s="5"/>
      <c r="JB133" s="5"/>
      <c r="JC133" s="5"/>
      <c r="JD133" s="5"/>
      <c r="JE133" s="5"/>
      <c r="JF133" s="5"/>
      <c r="JG133" s="5"/>
      <c r="JH133" s="5"/>
      <c r="JI133" s="5"/>
      <c r="JJ133" s="5"/>
      <c r="JK133" s="145"/>
      <c r="JL133" s="397"/>
    </row>
    <row r="134" spans="1:272" ht="15">
      <c r="A134" s="8" t="s">
        <v>33</v>
      </c>
      <c r="B134" s="8" t="s">
        <v>11</v>
      </c>
      <c r="C134" s="8">
        <v>1</v>
      </c>
      <c r="D134" s="199">
        <v>116</v>
      </c>
      <c r="E134" s="118" t="s">
        <v>183</v>
      </c>
      <c r="F134" s="118" t="s">
        <v>108</v>
      </c>
      <c r="G134" s="195" t="s">
        <v>355</v>
      </c>
      <c r="H134" s="309" t="s">
        <v>188</v>
      </c>
      <c r="I134" s="354"/>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1" t="s">
        <v>359</v>
      </c>
      <c r="AL134" s="51">
        <v>175</v>
      </c>
      <c r="AM134" s="51">
        <v>177</v>
      </c>
      <c r="AN134" s="51">
        <f t="shared" si="166"/>
        <v>2</v>
      </c>
      <c r="AO134" s="52">
        <v>100</v>
      </c>
      <c r="AP134" s="52">
        <f t="shared" si="167"/>
        <v>2</v>
      </c>
      <c r="AQ134" s="139">
        <f>AP134*AUXILIAR!$B$50</f>
        <v>6000000</v>
      </c>
      <c r="AR134" s="51" t="s">
        <v>359</v>
      </c>
      <c r="AS134" s="51">
        <v>105.5</v>
      </c>
      <c r="AT134" s="51">
        <v>105.9</v>
      </c>
      <c r="AU134" s="51">
        <f t="shared" si="168"/>
        <v>0.40000000000000568</v>
      </c>
      <c r="AV134" s="52">
        <v>100</v>
      </c>
      <c r="AW134" s="52">
        <f t="shared" si="158"/>
        <v>0.40000000000000568</v>
      </c>
      <c r="AX134" s="139">
        <f>AW134*AUXILIAR!$B$50</f>
        <v>1200000.000000017</v>
      </c>
      <c r="AY134" s="5"/>
      <c r="AZ134" s="341"/>
      <c r="BA134" s="354"/>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7"/>
      <c r="CD134" s="57"/>
      <c r="CE134" s="57"/>
      <c r="CF134" s="57"/>
      <c r="CG134" s="57"/>
      <c r="CH134" s="57"/>
      <c r="CI134" s="57"/>
      <c r="CJ134" s="51" t="s">
        <v>324</v>
      </c>
      <c r="CK134" s="51">
        <v>22.5</v>
      </c>
      <c r="CL134" s="51">
        <v>38</v>
      </c>
      <c r="CM134" s="51">
        <f t="shared" si="169"/>
        <v>15.5</v>
      </c>
      <c r="CN134" s="51">
        <v>100</v>
      </c>
      <c r="CO134" s="52">
        <f t="shared" si="159"/>
        <v>15.5</v>
      </c>
      <c r="CP134" s="139">
        <f>CO134*AUXILIAR!$B$53</f>
        <v>77500000</v>
      </c>
      <c r="CQ134" s="5"/>
      <c r="CR134" s="341"/>
      <c r="CS134" s="354"/>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1" t="s">
        <v>360</v>
      </c>
      <c r="EC134" s="51">
        <v>80.900000000000006</v>
      </c>
      <c r="ED134" s="51">
        <v>80.900000000000006</v>
      </c>
      <c r="EE134" s="51">
        <v>1</v>
      </c>
      <c r="EF134" s="51">
        <v>100</v>
      </c>
      <c r="EG134" s="52">
        <f t="shared" si="161"/>
        <v>1</v>
      </c>
      <c r="EH134" s="139">
        <f>EG134*AUXILIAR!$B$56</f>
        <v>30000000</v>
      </c>
      <c r="EI134" s="5"/>
      <c r="EJ134" s="341"/>
      <c r="EK134" s="354"/>
      <c r="EL134" s="5"/>
      <c r="EM134" s="5"/>
      <c r="EN134" s="5"/>
      <c r="EO134" s="5"/>
      <c r="EP134" s="5"/>
      <c r="EQ134" s="5"/>
      <c r="ER134" s="5"/>
      <c r="ES134" s="5"/>
      <c r="ET134" s="5"/>
      <c r="EU134" s="5"/>
      <c r="EV134" s="5"/>
      <c r="EW134" s="5"/>
      <c r="EX134" s="5"/>
      <c r="EY134" s="5"/>
      <c r="EZ134" s="5"/>
      <c r="FA134" s="5"/>
      <c r="FB134" s="5"/>
      <c r="FC134" s="5"/>
      <c r="FD134" s="5"/>
      <c r="FE134" s="5"/>
      <c r="FF134" s="5"/>
      <c r="FG134" s="5"/>
      <c r="FH134" s="5"/>
      <c r="FI134" s="5"/>
      <c r="FJ134" s="5"/>
      <c r="FK134" s="5"/>
      <c r="FL134" s="5"/>
      <c r="FM134" s="5"/>
      <c r="FN134" s="5"/>
      <c r="FO134" s="5"/>
      <c r="FP134" s="5"/>
      <c r="FQ134" s="5"/>
      <c r="FR134" s="5"/>
      <c r="FS134" s="5"/>
      <c r="FT134" s="5"/>
      <c r="FU134" s="5"/>
      <c r="FV134" s="5"/>
      <c r="FW134" s="5"/>
      <c r="FX134" s="5"/>
      <c r="FY134" s="5"/>
      <c r="FZ134" s="5"/>
      <c r="GA134" s="5"/>
      <c r="GB134" s="341"/>
      <c r="GC134" s="354"/>
      <c r="GD134" s="5"/>
      <c r="GE134" s="5"/>
      <c r="GF134" s="5"/>
      <c r="GG134" s="5"/>
      <c r="GH134" s="5"/>
      <c r="GI134" s="5"/>
      <c r="GJ134" s="5"/>
      <c r="GK134" s="5"/>
      <c r="GL134" s="5"/>
      <c r="GM134" s="5"/>
      <c r="GN134" s="5"/>
      <c r="GO134" s="5"/>
      <c r="GP134" s="5"/>
      <c r="GQ134" s="5"/>
      <c r="GR134" s="5"/>
      <c r="GS134" s="5"/>
      <c r="GT134" s="5"/>
      <c r="GU134" s="5"/>
      <c r="GV134" s="5"/>
      <c r="GW134" s="5"/>
      <c r="GX134" s="5"/>
      <c r="GY134" s="5"/>
      <c r="GZ134" s="5"/>
      <c r="HA134" s="5"/>
      <c r="HB134" s="5"/>
      <c r="HC134" s="5"/>
      <c r="HD134" s="5"/>
      <c r="HE134" s="51" t="s">
        <v>358</v>
      </c>
      <c r="HF134" s="51">
        <v>164.9</v>
      </c>
      <c r="HG134" s="51">
        <v>167.3</v>
      </c>
      <c r="HH134" s="51">
        <f t="shared" si="162"/>
        <v>2.4000000000000057</v>
      </c>
      <c r="HI134" s="51">
        <v>100</v>
      </c>
      <c r="HJ134" s="52">
        <f t="shared" si="170"/>
        <v>2.4000000000000057</v>
      </c>
      <c r="HK134" s="139">
        <f>HJ134*AUXILIAR!$B$67</f>
        <v>4800000.0000000112</v>
      </c>
      <c r="HL134" s="51" t="s">
        <v>359</v>
      </c>
      <c r="HM134" s="51">
        <v>97.563000000000002</v>
      </c>
      <c r="HN134" s="51">
        <v>99.025999999999996</v>
      </c>
      <c r="HO134" s="51">
        <f t="shared" si="164"/>
        <v>1.4629999999999939</v>
      </c>
      <c r="HP134" s="51">
        <v>100</v>
      </c>
      <c r="HQ134" s="52">
        <f t="shared" si="171"/>
        <v>1.4629999999999939</v>
      </c>
      <c r="HR134" s="139">
        <f>HQ134*AUXILIAR!$B$67</f>
        <v>2925999.9999999879</v>
      </c>
      <c r="HS134" s="5"/>
      <c r="HT134" s="341"/>
      <c r="HU134" s="354"/>
      <c r="HV134" s="5"/>
      <c r="HW134" s="5"/>
      <c r="HX134" s="5"/>
      <c r="HY134" s="5"/>
      <c r="HZ134" s="5"/>
      <c r="IA134" s="5"/>
      <c r="IB134" s="5"/>
      <c r="IC134" s="5"/>
      <c r="ID134" s="5"/>
      <c r="IE134" s="5"/>
      <c r="IF134" s="5"/>
      <c r="IG134" s="5"/>
      <c r="IH134" s="5"/>
      <c r="II134" s="5"/>
      <c r="IJ134" s="5"/>
      <c r="IK134" s="5"/>
      <c r="IL134" s="5"/>
      <c r="IM134" s="5"/>
      <c r="IN134" s="5"/>
      <c r="IO134" s="5"/>
      <c r="IP134" s="5"/>
      <c r="IQ134" s="5"/>
      <c r="IR134" s="5"/>
      <c r="IS134" s="5"/>
      <c r="IT134" s="5"/>
      <c r="IU134" s="5"/>
      <c r="IV134" s="5"/>
      <c r="IW134" s="5"/>
      <c r="IX134" s="5"/>
      <c r="IY134" s="5"/>
      <c r="IZ134" s="5"/>
      <c r="JA134" s="5"/>
      <c r="JB134" s="5"/>
      <c r="JC134" s="5"/>
      <c r="JD134" s="5"/>
      <c r="JE134" s="5"/>
      <c r="JF134" s="5"/>
      <c r="JG134" s="5"/>
      <c r="JH134" s="5"/>
      <c r="JI134" s="5"/>
      <c r="JJ134" s="5"/>
      <c r="JK134" s="145"/>
      <c r="JL134" s="397"/>
    </row>
    <row r="135" spans="1:272" ht="15">
      <c r="A135" s="8" t="s">
        <v>33</v>
      </c>
      <c r="B135" s="8" t="s">
        <v>11</v>
      </c>
      <c r="C135" s="8">
        <v>1</v>
      </c>
      <c r="D135" s="199">
        <v>116</v>
      </c>
      <c r="E135" s="118" t="s">
        <v>183</v>
      </c>
      <c r="F135" s="118" t="s">
        <v>108</v>
      </c>
      <c r="G135" s="195" t="s">
        <v>355</v>
      </c>
      <c r="H135" s="309" t="s">
        <v>188</v>
      </c>
      <c r="I135" s="354"/>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1" t="s">
        <v>358</v>
      </c>
      <c r="AL135" s="51">
        <v>176.71</v>
      </c>
      <c r="AM135" s="51">
        <v>179.35</v>
      </c>
      <c r="AN135" s="51">
        <f t="shared" si="166"/>
        <v>2.6399999999999864</v>
      </c>
      <c r="AO135" s="52">
        <v>100</v>
      </c>
      <c r="AP135" s="52">
        <f t="shared" si="167"/>
        <v>2.6399999999999864</v>
      </c>
      <c r="AQ135" s="139">
        <f>AP135*AUXILIAR!$B$50</f>
        <v>7919999.999999959</v>
      </c>
      <c r="AR135" s="51" t="s">
        <v>358</v>
      </c>
      <c r="AS135" s="51">
        <v>105.5</v>
      </c>
      <c r="AT135" s="51">
        <v>105.9</v>
      </c>
      <c r="AU135" s="51">
        <f t="shared" si="168"/>
        <v>0.40000000000000568</v>
      </c>
      <c r="AV135" s="52">
        <v>100</v>
      </c>
      <c r="AW135" s="52">
        <f t="shared" si="158"/>
        <v>0.40000000000000568</v>
      </c>
      <c r="AX135" s="139">
        <f>AW135*AUXILIAR!$B$50</f>
        <v>1200000.000000017</v>
      </c>
      <c r="AY135" s="5"/>
      <c r="AZ135" s="341"/>
      <c r="BA135" s="354"/>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7"/>
      <c r="CD135" s="57"/>
      <c r="CE135" s="57"/>
      <c r="CF135" s="57"/>
      <c r="CG135" s="57"/>
      <c r="CH135" s="57"/>
      <c r="CI135" s="57"/>
      <c r="CJ135" s="51" t="s">
        <v>324</v>
      </c>
      <c r="CK135" s="51">
        <v>38</v>
      </c>
      <c r="CL135" s="51">
        <v>54.11</v>
      </c>
      <c r="CM135" s="51">
        <f t="shared" si="169"/>
        <v>16.11</v>
      </c>
      <c r="CN135" s="51">
        <v>100</v>
      </c>
      <c r="CO135" s="52">
        <f t="shared" si="159"/>
        <v>16.11</v>
      </c>
      <c r="CP135" s="139">
        <f>CO135*AUXILIAR!$B$53</f>
        <v>80550000</v>
      </c>
      <c r="CQ135" s="5"/>
      <c r="CR135" s="341"/>
      <c r="CS135" s="354"/>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1" t="s">
        <v>360</v>
      </c>
      <c r="EC135" s="51">
        <v>113.265</v>
      </c>
      <c r="ED135" s="51">
        <v>113.265</v>
      </c>
      <c r="EE135" s="51">
        <v>1</v>
      </c>
      <c r="EF135" s="51">
        <v>100</v>
      </c>
      <c r="EG135" s="52">
        <f t="shared" si="161"/>
        <v>1</v>
      </c>
      <c r="EH135" s="139">
        <f>EG135*AUXILIAR!$B$56</f>
        <v>30000000</v>
      </c>
      <c r="EI135" s="5"/>
      <c r="EJ135" s="341"/>
      <c r="EK135" s="354"/>
      <c r="EL135" s="5"/>
      <c r="EM135" s="5"/>
      <c r="EN135" s="5"/>
      <c r="EO135" s="5"/>
      <c r="EP135" s="5"/>
      <c r="EQ135" s="5"/>
      <c r="ER135" s="5"/>
      <c r="ES135" s="5"/>
      <c r="ET135" s="5"/>
      <c r="EU135" s="5"/>
      <c r="EV135" s="5"/>
      <c r="EW135" s="5"/>
      <c r="EX135" s="5"/>
      <c r="EY135" s="5"/>
      <c r="EZ135" s="5"/>
      <c r="FA135" s="5"/>
      <c r="FB135" s="5"/>
      <c r="FC135" s="5"/>
      <c r="FD135" s="5"/>
      <c r="FE135" s="5"/>
      <c r="FF135" s="5"/>
      <c r="FG135" s="5"/>
      <c r="FH135" s="5"/>
      <c r="FI135" s="5"/>
      <c r="FJ135" s="5"/>
      <c r="FK135" s="5"/>
      <c r="FL135" s="5"/>
      <c r="FM135" s="5"/>
      <c r="FN135" s="5"/>
      <c r="FO135" s="5"/>
      <c r="FP135" s="5"/>
      <c r="FQ135" s="5"/>
      <c r="FR135" s="5"/>
      <c r="FS135" s="5"/>
      <c r="FT135" s="5"/>
      <c r="FU135" s="5"/>
      <c r="FV135" s="5"/>
      <c r="FW135" s="5"/>
      <c r="FX135" s="5"/>
      <c r="FY135" s="5"/>
      <c r="FZ135" s="5"/>
      <c r="GA135" s="5"/>
      <c r="GB135" s="341"/>
      <c r="GC135" s="354"/>
      <c r="GD135" s="5"/>
      <c r="GE135" s="5"/>
      <c r="GF135" s="5"/>
      <c r="GG135" s="5"/>
      <c r="GH135" s="5"/>
      <c r="GI135" s="5"/>
      <c r="GJ135" s="5"/>
      <c r="GK135" s="5"/>
      <c r="GL135" s="5"/>
      <c r="GM135" s="5"/>
      <c r="GN135" s="5"/>
      <c r="GO135" s="5"/>
      <c r="GP135" s="5"/>
      <c r="GQ135" s="5"/>
      <c r="GR135" s="5"/>
      <c r="GS135" s="5"/>
      <c r="GT135" s="5"/>
      <c r="GU135" s="5"/>
      <c r="GV135" s="5"/>
      <c r="GW135" s="5"/>
      <c r="GX135" s="5"/>
      <c r="GY135" s="5"/>
      <c r="GZ135" s="5"/>
      <c r="HA135" s="5"/>
      <c r="HB135" s="5"/>
      <c r="HC135" s="5"/>
      <c r="HD135" s="5"/>
      <c r="HE135" s="51" t="s">
        <v>359</v>
      </c>
      <c r="HF135" s="51">
        <v>164.9</v>
      </c>
      <c r="HG135" s="51">
        <v>167.3</v>
      </c>
      <c r="HH135" s="51">
        <f t="shared" si="162"/>
        <v>2.4000000000000057</v>
      </c>
      <c r="HI135" s="51">
        <v>100</v>
      </c>
      <c r="HJ135" s="52">
        <f t="shared" si="170"/>
        <v>2.4000000000000057</v>
      </c>
      <c r="HK135" s="139">
        <f>HJ135*AUXILIAR!$B$67</f>
        <v>4800000.0000000112</v>
      </c>
      <c r="HL135" s="51" t="s">
        <v>358</v>
      </c>
      <c r="HM135" s="51">
        <v>98.063999999999993</v>
      </c>
      <c r="HN135" s="51">
        <v>98.516000000000005</v>
      </c>
      <c r="HO135" s="51">
        <f t="shared" si="164"/>
        <v>0.45200000000001239</v>
      </c>
      <c r="HP135" s="51">
        <v>100</v>
      </c>
      <c r="HQ135" s="52">
        <f t="shared" si="171"/>
        <v>0.45200000000001239</v>
      </c>
      <c r="HR135" s="139">
        <f>HQ135*AUXILIAR!$B$67</f>
        <v>904000.0000000248</v>
      </c>
      <c r="HS135" s="5"/>
      <c r="HT135" s="341"/>
      <c r="HU135" s="354"/>
      <c r="HV135" s="5"/>
      <c r="HW135" s="5"/>
      <c r="HX135" s="5"/>
      <c r="HY135" s="5"/>
      <c r="HZ135" s="5"/>
      <c r="IA135" s="5"/>
      <c r="IB135" s="5"/>
      <c r="IC135" s="5"/>
      <c r="ID135" s="5"/>
      <c r="IE135" s="5"/>
      <c r="IF135" s="5"/>
      <c r="IG135" s="5"/>
      <c r="IH135" s="5"/>
      <c r="II135" s="5"/>
      <c r="IJ135" s="5"/>
      <c r="IK135" s="5"/>
      <c r="IL135" s="5"/>
      <c r="IM135" s="5"/>
      <c r="IN135" s="5"/>
      <c r="IO135" s="5"/>
      <c r="IP135" s="5"/>
      <c r="IQ135" s="5"/>
      <c r="IR135" s="5"/>
      <c r="IS135" s="5"/>
      <c r="IT135" s="5"/>
      <c r="IU135" s="5"/>
      <c r="IV135" s="5"/>
      <c r="IW135" s="5"/>
      <c r="IX135" s="5"/>
      <c r="IY135" s="5"/>
      <c r="IZ135" s="5"/>
      <c r="JA135" s="5"/>
      <c r="JB135" s="5"/>
      <c r="JC135" s="5"/>
      <c r="JD135" s="5"/>
      <c r="JE135" s="5"/>
      <c r="JF135" s="5"/>
      <c r="JG135" s="5"/>
      <c r="JH135" s="5"/>
      <c r="JI135" s="5"/>
      <c r="JJ135" s="5"/>
      <c r="JK135" s="145"/>
      <c r="JL135" s="397"/>
    </row>
    <row r="136" spans="1:272" ht="15">
      <c r="A136" s="8" t="s">
        <v>33</v>
      </c>
      <c r="B136" s="8" t="s">
        <v>11</v>
      </c>
      <c r="C136" s="8">
        <v>1</v>
      </c>
      <c r="D136" s="199">
        <v>116</v>
      </c>
      <c r="E136" s="118" t="s">
        <v>183</v>
      </c>
      <c r="F136" s="118" t="s">
        <v>108</v>
      </c>
      <c r="G136" s="195" t="s">
        <v>355</v>
      </c>
      <c r="H136" s="309" t="s">
        <v>188</v>
      </c>
      <c r="I136" s="354"/>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1" t="s">
        <v>359</v>
      </c>
      <c r="AL136" s="51">
        <v>177.4</v>
      </c>
      <c r="AM136" s="51">
        <v>179.25</v>
      </c>
      <c r="AN136" s="51">
        <f t="shared" si="166"/>
        <v>1.8499999999999943</v>
      </c>
      <c r="AO136" s="52">
        <v>100</v>
      </c>
      <c r="AP136" s="52">
        <f t="shared" si="167"/>
        <v>1.8499999999999943</v>
      </c>
      <c r="AQ136" s="139">
        <f>AP136*AUXILIAR!$B$50</f>
        <v>5549999.9999999832</v>
      </c>
      <c r="AR136" s="5"/>
      <c r="AS136" s="5"/>
      <c r="AT136" s="5"/>
      <c r="AU136" s="5"/>
      <c r="AV136" s="5"/>
      <c r="AW136" s="5"/>
      <c r="AX136" s="5"/>
      <c r="AY136" s="5"/>
      <c r="AZ136" s="341"/>
      <c r="BA136" s="354"/>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7"/>
      <c r="CD136" s="57"/>
      <c r="CE136" s="57"/>
      <c r="CF136" s="57"/>
      <c r="CG136" s="57"/>
      <c r="CH136" s="57"/>
      <c r="CI136" s="57"/>
      <c r="CJ136" s="51" t="s">
        <v>324</v>
      </c>
      <c r="CK136" s="51">
        <v>54.11</v>
      </c>
      <c r="CL136" s="51">
        <v>57</v>
      </c>
      <c r="CM136" s="51">
        <f t="shared" si="169"/>
        <v>2.8900000000000006</v>
      </c>
      <c r="CN136" s="51">
        <v>100</v>
      </c>
      <c r="CO136" s="52">
        <f t="shared" si="159"/>
        <v>2.8900000000000006</v>
      </c>
      <c r="CP136" s="139">
        <f>CO136*AUXILIAR!$B$53</f>
        <v>14450000.000000004</v>
      </c>
      <c r="CQ136" s="5"/>
      <c r="CR136" s="341"/>
      <c r="CS136" s="354"/>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1" t="s">
        <v>332</v>
      </c>
      <c r="EC136" s="51">
        <v>83.44</v>
      </c>
      <c r="ED136" s="51">
        <v>83.44</v>
      </c>
      <c r="EE136" s="51">
        <v>1</v>
      </c>
      <c r="EF136" s="51">
        <v>100</v>
      </c>
      <c r="EG136" s="52">
        <f t="shared" si="161"/>
        <v>1</v>
      </c>
      <c r="EH136" s="139">
        <f>EG136*AUXILIAR!$B$58</f>
        <v>10000000</v>
      </c>
      <c r="EI136" s="5"/>
      <c r="EJ136" s="341"/>
      <c r="EK136" s="354"/>
      <c r="EL136" s="5"/>
      <c r="EM136" s="5"/>
      <c r="EN136" s="5"/>
      <c r="EO136" s="5"/>
      <c r="EP136" s="5"/>
      <c r="EQ136" s="5"/>
      <c r="ER136" s="5"/>
      <c r="ES136" s="5"/>
      <c r="ET136" s="5"/>
      <c r="EU136" s="5"/>
      <c r="EV136" s="5"/>
      <c r="EW136" s="5"/>
      <c r="EX136" s="5"/>
      <c r="EY136" s="5"/>
      <c r="EZ136" s="5"/>
      <c r="FA136" s="5"/>
      <c r="FB136" s="5"/>
      <c r="FC136" s="5"/>
      <c r="FD136" s="5"/>
      <c r="FE136" s="5"/>
      <c r="FF136" s="5"/>
      <c r="FG136" s="5"/>
      <c r="FH136" s="5"/>
      <c r="FI136" s="5"/>
      <c r="FJ136" s="5"/>
      <c r="FK136" s="5"/>
      <c r="FL136" s="5"/>
      <c r="FM136" s="5"/>
      <c r="FN136" s="5"/>
      <c r="FO136" s="5"/>
      <c r="FP136" s="5"/>
      <c r="FQ136" s="5"/>
      <c r="FR136" s="5"/>
      <c r="FS136" s="5"/>
      <c r="FT136" s="5"/>
      <c r="FU136" s="5"/>
      <c r="FV136" s="5"/>
      <c r="FW136" s="5"/>
      <c r="FX136" s="5"/>
      <c r="FY136" s="5"/>
      <c r="FZ136" s="5"/>
      <c r="GA136" s="5"/>
      <c r="GB136" s="341"/>
      <c r="GC136" s="354"/>
      <c r="GD136" s="5"/>
      <c r="GE136" s="5"/>
      <c r="GF136" s="5"/>
      <c r="GG136" s="5"/>
      <c r="GH136" s="5"/>
      <c r="GI136" s="5"/>
      <c r="GJ136" s="5"/>
      <c r="GK136" s="5"/>
      <c r="GL136" s="5"/>
      <c r="GM136" s="5"/>
      <c r="GN136" s="5"/>
      <c r="GO136" s="5"/>
      <c r="GP136" s="5"/>
      <c r="GQ136" s="5"/>
      <c r="GR136" s="5"/>
      <c r="GS136" s="5"/>
      <c r="GT136" s="5"/>
      <c r="GU136" s="5"/>
      <c r="GV136" s="5"/>
      <c r="GW136" s="5"/>
      <c r="GX136" s="5"/>
      <c r="GY136" s="5"/>
      <c r="GZ136" s="5"/>
      <c r="HA136" s="5"/>
      <c r="HB136" s="5"/>
      <c r="HC136" s="5"/>
      <c r="HD136" s="5"/>
      <c r="HE136" s="51" t="s">
        <v>358</v>
      </c>
      <c r="HF136" s="51">
        <v>167.3</v>
      </c>
      <c r="HG136" s="51">
        <v>171.4</v>
      </c>
      <c r="HH136" s="51">
        <f t="shared" si="162"/>
        <v>4.0999999999999943</v>
      </c>
      <c r="HI136" s="51">
        <v>100</v>
      </c>
      <c r="HJ136" s="52">
        <f t="shared" si="170"/>
        <v>4.0999999999999943</v>
      </c>
      <c r="HK136" s="139">
        <f>HJ136*AUXILIAR!$B$67</f>
        <v>8199999.9999999888</v>
      </c>
      <c r="HL136" s="51" t="s">
        <v>358</v>
      </c>
      <c r="HM136" s="51">
        <v>101.006</v>
      </c>
      <c r="HN136" s="51">
        <v>101.35</v>
      </c>
      <c r="HO136" s="51">
        <f t="shared" si="164"/>
        <v>0.34399999999999409</v>
      </c>
      <c r="HP136" s="51">
        <v>100</v>
      </c>
      <c r="HQ136" s="52">
        <f t="shared" si="171"/>
        <v>0.34399999999999409</v>
      </c>
      <c r="HR136" s="139">
        <f>HQ136*AUXILIAR!$B$67</f>
        <v>687999.99999998813</v>
      </c>
      <c r="HS136" s="5"/>
      <c r="HT136" s="341"/>
      <c r="HU136" s="354"/>
      <c r="HV136" s="5"/>
      <c r="HW136" s="5"/>
      <c r="HX136" s="5"/>
      <c r="HY136" s="5"/>
      <c r="HZ136" s="5"/>
      <c r="IA136" s="5"/>
      <c r="IB136" s="5"/>
      <c r="IC136" s="5"/>
      <c r="ID136" s="5"/>
      <c r="IE136" s="5"/>
      <c r="IF136" s="5"/>
      <c r="IG136" s="5"/>
      <c r="IH136" s="5"/>
      <c r="II136" s="5"/>
      <c r="IJ136" s="5"/>
      <c r="IK136" s="5"/>
      <c r="IL136" s="5"/>
      <c r="IM136" s="5"/>
      <c r="IN136" s="5"/>
      <c r="IO136" s="5"/>
      <c r="IP136" s="5"/>
      <c r="IQ136" s="5"/>
      <c r="IR136" s="5"/>
      <c r="IS136" s="5"/>
      <c r="IT136" s="5"/>
      <c r="IU136" s="5"/>
      <c r="IV136" s="5"/>
      <c r="IW136" s="5"/>
      <c r="IX136" s="5"/>
      <c r="IY136" s="5"/>
      <c r="IZ136" s="5"/>
      <c r="JA136" s="5"/>
      <c r="JB136" s="5"/>
      <c r="JC136" s="5"/>
      <c r="JD136" s="5"/>
      <c r="JE136" s="5"/>
      <c r="JF136" s="5"/>
      <c r="JG136" s="5"/>
      <c r="JH136" s="5"/>
      <c r="JI136" s="5"/>
      <c r="JJ136" s="5"/>
      <c r="JK136" s="145"/>
      <c r="JL136" s="397"/>
    </row>
    <row r="137" spans="1:272" ht="15">
      <c r="A137" s="8" t="s">
        <v>33</v>
      </c>
      <c r="B137" s="8" t="s">
        <v>11</v>
      </c>
      <c r="C137" s="8">
        <v>1</v>
      </c>
      <c r="D137" s="199">
        <v>116</v>
      </c>
      <c r="E137" s="118" t="s">
        <v>183</v>
      </c>
      <c r="F137" s="118" t="s">
        <v>108</v>
      </c>
      <c r="G137" s="195" t="s">
        <v>355</v>
      </c>
      <c r="H137" s="309" t="s">
        <v>188</v>
      </c>
      <c r="I137" s="354"/>
      <c r="J137" s="5"/>
      <c r="K137" s="5"/>
      <c r="L137" s="5"/>
      <c r="M137" s="5"/>
      <c r="N137" s="128"/>
      <c r="O137" s="128"/>
      <c r="P137" s="5"/>
      <c r="Q137" s="5"/>
      <c r="R137" s="5"/>
      <c r="S137" s="5"/>
      <c r="T137" s="5"/>
      <c r="U137" s="128"/>
      <c r="V137" s="128"/>
      <c r="W137" s="5"/>
      <c r="X137" s="5"/>
      <c r="Y137" s="5"/>
      <c r="Z137" s="5"/>
      <c r="AA137" s="5"/>
      <c r="AB137" s="128"/>
      <c r="AC137" s="128"/>
      <c r="AD137" s="5"/>
      <c r="AE137" s="5"/>
      <c r="AF137" s="5"/>
      <c r="AG137" s="5"/>
      <c r="AH137" s="5"/>
      <c r="AI137" s="128"/>
      <c r="AJ137" s="128"/>
      <c r="AK137" s="51" t="s">
        <v>359</v>
      </c>
      <c r="AL137" s="51">
        <v>179.84</v>
      </c>
      <c r="AM137" s="51">
        <v>180.36</v>
      </c>
      <c r="AN137" s="51">
        <f t="shared" si="166"/>
        <v>0.52000000000001023</v>
      </c>
      <c r="AO137" s="52">
        <v>100</v>
      </c>
      <c r="AP137" s="52">
        <f t="shared" si="167"/>
        <v>0.52000000000001023</v>
      </c>
      <c r="AQ137" s="139">
        <f>AP137*AUXILIAR!$B$50</f>
        <v>1560000.0000000307</v>
      </c>
      <c r="AR137" s="5"/>
      <c r="AS137" s="5"/>
      <c r="AT137" s="5"/>
      <c r="AU137" s="5"/>
      <c r="AV137" s="5"/>
      <c r="AW137" s="128"/>
      <c r="AX137" s="128"/>
      <c r="AY137" s="5"/>
      <c r="AZ137" s="341"/>
      <c r="BA137" s="354"/>
      <c r="BB137" s="5"/>
      <c r="BC137" s="5"/>
      <c r="BD137" s="5"/>
      <c r="BE137" s="5"/>
      <c r="BF137" s="128"/>
      <c r="BG137" s="128"/>
      <c r="BH137" s="5"/>
      <c r="BI137" s="5"/>
      <c r="BJ137" s="5"/>
      <c r="BK137" s="5"/>
      <c r="BL137" s="5"/>
      <c r="BM137" s="128"/>
      <c r="BN137" s="128"/>
      <c r="BO137" s="5"/>
      <c r="BP137" s="5"/>
      <c r="BQ137" s="5"/>
      <c r="BR137" s="5"/>
      <c r="BS137" s="5"/>
      <c r="BT137" s="128"/>
      <c r="BU137" s="128"/>
      <c r="BV137" s="5"/>
      <c r="BW137" s="5"/>
      <c r="BX137" s="5"/>
      <c r="BY137" s="5"/>
      <c r="BZ137" s="5"/>
      <c r="CA137" s="128"/>
      <c r="CB137" s="128"/>
      <c r="CC137" s="57"/>
      <c r="CD137" s="57"/>
      <c r="CE137" s="57"/>
      <c r="CF137" s="57"/>
      <c r="CG137" s="57"/>
      <c r="CH137" s="127"/>
      <c r="CI137" s="127"/>
      <c r="CJ137" s="51" t="s">
        <v>324</v>
      </c>
      <c r="CK137" s="51">
        <v>57</v>
      </c>
      <c r="CL137" s="51">
        <v>77.900000000000006</v>
      </c>
      <c r="CM137" s="51">
        <f t="shared" si="169"/>
        <v>20.900000000000006</v>
      </c>
      <c r="CN137" s="51">
        <v>100</v>
      </c>
      <c r="CO137" s="52">
        <f t="shared" si="159"/>
        <v>20.900000000000006</v>
      </c>
      <c r="CP137" s="139">
        <f>CO137*AUXILIAR!$B$53</f>
        <v>104500000.00000003</v>
      </c>
      <c r="CQ137" s="5"/>
      <c r="CR137" s="341"/>
      <c r="CS137" s="354"/>
      <c r="CT137" s="5"/>
      <c r="CU137" s="5"/>
      <c r="CV137" s="5"/>
      <c r="CW137" s="5"/>
      <c r="CX137" s="128"/>
      <c r="CY137" s="5"/>
      <c r="CZ137" s="5"/>
      <c r="DA137" s="5"/>
      <c r="DB137" s="5"/>
      <c r="DC137" s="5"/>
      <c r="DD137" s="5"/>
      <c r="DE137" s="128"/>
      <c r="DF137" s="5"/>
      <c r="DG137" s="5"/>
      <c r="DH137" s="5"/>
      <c r="DI137" s="5"/>
      <c r="DJ137" s="5"/>
      <c r="DK137" s="5"/>
      <c r="DL137" s="128"/>
      <c r="DM137" s="128"/>
      <c r="DN137" s="5"/>
      <c r="DO137" s="5"/>
      <c r="DP137" s="5"/>
      <c r="DQ137" s="5"/>
      <c r="DR137" s="5"/>
      <c r="DS137" s="128"/>
      <c r="DT137" s="128"/>
      <c r="DU137" s="5"/>
      <c r="DV137" s="5"/>
      <c r="DW137" s="5"/>
      <c r="DX137" s="5"/>
      <c r="DY137" s="5"/>
      <c r="DZ137" s="128"/>
      <c r="EA137" s="128"/>
      <c r="EB137" s="51" t="s">
        <v>332</v>
      </c>
      <c r="EC137" s="51">
        <v>90.4</v>
      </c>
      <c r="ED137" s="51">
        <v>90.4</v>
      </c>
      <c r="EE137" s="51">
        <v>1</v>
      </c>
      <c r="EF137" s="51">
        <v>100</v>
      </c>
      <c r="EG137" s="52">
        <f t="shared" si="161"/>
        <v>1</v>
      </c>
      <c r="EH137" s="139">
        <f>EG137*AUXILIAR!$B$58</f>
        <v>10000000</v>
      </c>
      <c r="EI137" s="5"/>
      <c r="EJ137" s="341"/>
      <c r="EK137" s="354"/>
      <c r="EL137" s="5"/>
      <c r="EM137" s="5"/>
      <c r="EN137" s="5"/>
      <c r="EO137" s="5"/>
      <c r="EP137" s="128"/>
      <c r="EQ137" s="128"/>
      <c r="ER137" s="5"/>
      <c r="ES137" s="5"/>
      <c r="ET137" s="5"/>
      <c r="EU137" s="5"/>
      <c r="EV137" s="5"/>
      <c r="EW137" s="128"/>
      <c r="EX137" s="128"/>
      <c r="EY137" s="5"/>
      <c r="EZ137" s="5"/>
      <c r="FA137" s="5"/>
      <c r="FB137" s="5"/>
      <c r="FC137" s="5"/>
      <c r="FD137" s="128"/>
      <c r="FE137" s="128"/>
      <c r="FF137" s="5"/>
      <c r="FG137" s="5"/>
      <c r="FH137" s="5"/>
      <c r="FI137" s="5"/>
      <c r="FJ137" s="5"/>
      <c r="FK137" s="128"/>
      <c r="FL137" s="128"/>
      <c r="FM137" s="5"/>
      <c r="FN137" s="5"/>
      <c r="FO137" s="5"/>
      <c r="FP137" s="5"/>
      <c r="FQ137" s="5"/>
      <c r="FR137" s="128"/>
      <c r="FS137" s="128"/>
      <c r="FT137" s="5"/>
      <c r="FU137" s="5"/>
      <c r="FV137" s="5"/>
      <c r="FW137" s="5"/>
      <c r="FX137" s="5"/>
      <c r="FY137" s="128"/>
      <c r="FZ137" s="128"/>
      <c r="GA137" s="5"/>
      <c r="GB137" s="341"/>
      <c r="GC137" s="354"/>
      <c r="GD137" s="5"/>
      <c r="GE137" s="5"/>
      <c r="GF137" s="5"/>
      <c r="GG137" s="5"/>
      <c r="GH137" s="128"/>
      <c r="GI137" s="128"/>
      <c r="GJ137" s="5"/>
      <c r="GK137" s="5"/>
      <c r="GL137" s="5"/>
      <c r="GM137" s="5"/>
      <c r="GN137" s="5"/>
      <c r="GO137" s="128"/>
      <c r="GP137" s="128"/>
      <c r="GQ137" s="5"/>
      <c r="GR137" s="5"/>
      <c r="GS137" s="5"/>
      <c r="GT137" s="5"/>
      <c r="GU137" s="5"/>
      <c r="GV137" s="128"/>
      <c r="GW137" s="128"/>
      <c r="GX137" s="5"/>
      <c r="GY137" s="5"/>
      <c r="GZ137" s="5"/>
      <c r="HA137" s="5"/>
      <c r="HB137" s="5"/>
      <c r="HC137" s="128"/>
      <c r="HD137" s="128"/>
      <c r="HE137" s="51" t="s">
        <v>359</v>
      </c>
      <c r="HF137" s="51">
        <v>167.3</v>
      </c>
      <c r="HG137" s="51">
        <v>171.4</v>
      </c>
      <c r="HH137" s="51">
        <f t="shared" si="162"/>
        <v>4.0999999999999943</v>
      </c>
      <c r="HI137" s="51">
        <v>100</v>
      </c>
      <c r="HJ137" s="52">
        <f t="shared" si="170"/>
        <v>4.0999999999999943</v>
      </c>
      <c r="HK137" s="139">
        <f>HJ137*AUXILIAR!$B$67</f>
        <v>8199999.9999999888</v>
      </c>
      <c r="HL137" s="51" t="s">
        <v>359</v>
      </c>
      <c r="HM137" s="51">
        <v>103.035</v>
      </c>
      <c r="HN137" s="51">
        <v>104.032</v>
      </c>
      <c r="HO137" s="51">
        <f t="shared" si="164"/>
        <v>0.99699999999999989</v>
      </c>
      <c r="HP137" s="51">
        <v>100</v>
      </c>
      <c r="HQ137" s="52">
        <f t="shared" si="171"/>
        <v>0.99699999999999989</v>
      </c>
      <c r="HR137" s="139">
        <f>HQ137*AUXILIAR!$B$67</f>
        <v>1993999.9999999998</v>
      </c>
      <c r="HS137" s="5"/>
      <c r="HT137" s="341"/>
      <c r="HU137" s="354"/>
      <c r="HV137" s="5"/>
      <c r="HW137" s="5"/>
      <c r="HX137" s="5"/>
      <c r="HY137" s="5"/>
      <c r="HZ137" s="128"/>
      <c r="IA137" s="128"/>
      <c r="IB137" s="5"/>
      <c r="IC137" s="5"/>
      <c r="ID137" s="5"/>
      <c r="IE137" s="5"/>
      <c r="IF137" s="5"/>
      <c r="IG137" s="128"/>
      <c r="IH137" s="128"/>
      <c r="II137" s="5"/>
      <c r="IJ137" s="5"/>
      <c r="IK137" s="5"/>
      <c r="IL137" s="5"/>
      <c r="IM137" s="5"/>
      <c r="IN137" s="128"/>
      <c r="IO137" s="128"/>
      <c r="IP137" s="5"/>
      <c r="IQ137" s="5"/>
      <c r="IR137" s="5"/>
      <c r="IS137" s="5"/>
      <c r="IT137" s="5"/>
      <c r="IU137" s="128"/>
      <c r="IV137" s="128"/>
      <c r="IW137" s="5"/>
      <c r="IX137" s="5"/>
      <c r="IY137" s="5"/>
      <c r="IZ137" s="5"/>
      <c r="JA137" s="5"/>
      <c r="JB137" s="128"/>
      <c r="JC137" s="128"/>
      <c r="JD137" s="5"/>
      <c r="JE137" s="5"/>
      <c r="JF137" s="5"/>
      <c r="JG137" s="5"/>
      <c r="JH137" s="5"/>
      <c r="JI137" s="128"/>
      <c r="JJ137" s="128"/>
      <c r="JK137" s="145"/>
      <c r="JL137" s="397"/>
    </row>
    <row r="138" spans="1:272" ht="15">
      <c r="A138" s="8" t="s">
        <v>33</v>
      </c>
      <c r="B138" s="8" t="s">
        <v>11</v>
      </c>
      <c r="C138" s="8">
        <v>1</v>
      </c>
      <c r="D138" s="199">
        <v>116</v>
      </c>
      <c r="E138" s="118" t="s">
        <v>183</v>
      </c>
      <c r="F138" s="118" t="s">
        <v>108</v>
      </c>
      <c r="G138" s="195" t="s">
        <v>355</v>
      </c>
      <c r="H138" s="309" t="s">
        <v>188</v>
      </c>
      <c r="I138" s="354"/>
      <c r="J138" s="5"/>
      <c r="K138" s="5"/>
      <c r="L138" s="5"/>
      <c r="M138" s="5"/>
      <c r="N138" s="128"/>
      <c r="O138" s="128"/>
      <c r="P138" s="5"/>
      <c r="Q138" s="5"/>
      <c r="R138" s="5"/>
      <c r="S138" s="5"/>
      <c r="T138" s="5"/>
      <c r="U138" s="128"/>
      <c r="V138" s="128"/>
      <c r="W138" s="5"/>
      <c r="X138" s="5"/>
      <c r="Y138" s="5"/>
      <c r="Z138" s="5"/>
      <c r="AA138" s="5"/>
      <c r="AB138" s="128"/>
      <c r="AC138" s="128"/>
      <c r="AD138" s="5"/>
      <c r="AE138" s="5"/>
      <c r="AF138" s="5"/>
      <c r="AG138" s="5"/>
      <c r="AH138" s="5"/>
      <c r="AI138" s="128"/>
      <c r="AJ138" s="128"/>
      <c r="AK138" s="51" t="s">
        <v>358</v>
      </c>
      <c r="AL138" s="51">
        <v>180.75</v>
      </c>
      <c r="AM138" s="51">
        <v>181.1</v>
      </c>
      <c r="AN138" s="51">
        <f t="shared" si="166"/>
        <v>0.34999999999999432</v>
      </c>
      <c r="AO138" s="52">
        <v>100</v>
      </c>
      <c r="AP138" s="52">
        <f t="shared" si="167"/>
        <v>0.34999999999999432</v>
      </c>
      <c r="AQ138" s="139">
        <f>AP138*AUXILIAR!$B$50</f>
        <v>1049999.999999983</v>
      </c>
      <c r="AR138" s="5"/>
      <c r="AS138" s="5"/>
      <c r="AT138" s="5"/>
      <c r="AU138" s="5"/>
      <c r="AV138" s="5"/>
      <c r="AW138" s="128"/>
      <c r="AX138" s="128"/>
      <c r="AY138" s="5"/>
      <c r="AZ138" s="341"/>
      <c r="BA138" s="354"/>
      <c r="BB138" s="5"/>
      <c r="BC138" s="5"/>
      <c r="BD138" s="5"/>
      <c r="BE138" s="5"/>
      <c r="BF138" s="128"/>
      <c r="BG138" s="128"/>
      <c r="BH138" s="5"/>
      <c r="BI138" s="5"/>
      <c r="BJ138" s="5"/>
      <c r="BK138" s="5"/>
      <c r="BL138" s="5"/>
      <c r="BM138" s="128"/>
      <c r="BN138" s="128"/>
      <c r="BO138" s="5"/>
      <c r="BP138" s="5"/>
      <c r="BQ138" s="5"/>
      <c r="BR138" s="5"/>
      <c r="BS138" s="5"/>
      <c r="BT138" s="128"/>
      <c r="BU138" s="128"/>
      <c r="BV138" s="5"/>
      <c r="BW138" s="5"/>
      <c r="BX138" s="5"/>
      <c r="BY138" s="5"/>
      <c r="BZ138" s="5"/>
      <c r="CA138" s="128"/>
      <c r="CB138" s="128"/>
      <c r="CC138" s="57"/>
      <c r="CD138" s="57"/>
      <c r="CE138" s="57"/>
      <c r="CF138" s="57"/>
      <c r="CG138" s="57"/>
      <c r="CH138" s="127"/>
      <c r="CI138" s="127"/>
      <c r="CJ138" s="51" t="s">
        <v>324</v>
      </c>
      <c r="CK138" s="51">
        <v>77.900000000000006</v>
      </c>
      <c r="CL138" s="51">
        <v>90.5</v>
      </c>
      <c r="CM138" s="51">
        <f t="shared" si="169"/>
        <v>12.599999999999994</v>
      </c>
      <c r="CN138" s="51">
        <v>100</v>
      </c>
      <c r="CO138" s="52">
        <f t="shared" si="159"/>
        <v>12.599999999999996</v>
      </c>
      <c r="CP138" s="139">
        <f>CO138*AUXILIAR!$B$53</f>
        <v>62999999.999999978</v>
      </c>
      <c r="CQ138" s="5"/>
      <c r="CR138" s="341"/>
      <c r="CS138" s="354"/>
      <c r="CT138" s="5"/>
      <c r="CU138" s="5"/>
      <c r="CV138" s="5"/>
      <c r="CW138" s="5"/>
      <c r="CX138" s="128"/>
      <c r="CY138" s="5"/>
      <c r="CZ138" s="5"/>
      <c r="DA138" s="5"/>
      <c r="DB138" s="5"/>
      <c r="DC138" s="5"/>
      <c r="DD138" s="5"/>
      <c r="DE138" s="128"/>
      <c r="DF138" s="5"/>
      <c r="DG138" s="5"/>
      <c r="DH138" s="5"/>
      <c r="DI138" s="5"/>
      <c r="DJ138" s="5"/>
      <c r="DK138" s="5"/>
      <c r="DL138" s="128"/>
      <c r="DM138" s="128"/>
      <c r="DN138" s="5"/>
      <c r="DO138" s="5"/>
      <c r="DP138" s="5"/>
      <c r="DQ138" s="5"/>
      <c r="DR138" s="5"/>
      <c r="DS138" s="128"/>
      <c r="DT138" s="128"/>
      <c r="DU138" s="5"/>
      <c r="DV138" s="5"/>
      <c r="DW138" s="5"/>
      <c r="DX138" s="5"/>
      <c r="DY138" s="5"/>
      <c r="DZ138" s="128"/>
      <c r="EA138" s="128"/>
      <c r="EB138" s="51" t="s">
        <v>332</v>
      </c>
      <c r="EC138" s="51">
        <v>105.65</v>
      </c>
      <c r="ED138" s="51">
        <v>105.65</v>
      </c>
      <c r="EE138" s="51">
        <v>1</v>
      </c>
      <c r="EF138" s="51">
        <v>100</v>
      </c>
      <c r="EG138" s="52">
        <f t="shared" si="161"/>
        <v>1</v>
      </c>
      <c r="EH138" s="139">
        <f>EG138*AUXILIAR!$B$58</f>
        <v>10000000</v>
      </c>
      <c r="EI138" s="5"/>
      <c r="EJ138" s="341"/>
      <c r="EK138" s="354"/>
      <c r="EL138" s="5"/>
      <c r="EM138" s="5"/>
      <c r="EN138" s="5"/>
      <c r="EO138" s="5"/>
      <c r="EP138" s="128"/>
      <c r="EQ138" s="128"/>
      <c r="ER138" s="5"/>
      <c r="ES138" s="5"/>
      <c r="ET138" s="5"/>
      <c r="EU138" s="5"/>
      <c r="EV138" s="5"/>
      <c r="EW138" s="128"/>
      <c r="EX138" s="128"/>
      <c r="EY138" s="5"/>
      <c r="EZ138" s="5"/>
      <c r="FA138" s="5"/>
      <c r="FB138" s="5"/>
      <c r="FC138" s="5"/>
      <c r="FD138" s="128"/>
      <c r="FE138" s="128"/>
      <c r="FF138" s="5"/>
      <c r="FG138" s="5"/>
      <c r="FH138" s="5"/>
      <c r="FI138" s="5"/>
      <c r="FJ138" s="5"/>
      <c r="FK138" s="128"/>
      <c r="FL138" s="128"/>
      <c r="FM138" s="5"/>
      <c r="FN138" s="5"/>
      <c r="FO138" s="5"/>
      <c r="FP138" s="5"/>
      <c r="FQ138" s="5"/>
      <c r="FR138" s="128"/>
      <c r="FS138" s="128"/>
      <c r="FT138" s="5"/>
      <c r="FU138" s="5"/>
      <c r="FV138" s="5"/>
      <c r="FW138" s="5"/>
      <c r="FX138" s="5"/>
      <c r="FY138" s="128"/>
      <c r="FZ138" s="128"/>
      <c r="GA138" s="5"/>
      <c r="GB138" s="341"/>
      <c r="GC138" s="354"/>
      <c r="GD138" s="5"/>
      <c r="GE138" s="5"/>
      <c r="GF138" s="5"/>
      <c r="GG138" s="5"/>
      <c r="GH138" s="128"/>
      <c r="GI138" s="128"/>
      <c r="GJ138" s="5"/>
      <c r="GK138" s="5"/>
      <c r="GL138" s="5"/>
      <c r="GM138" s="5"/>
      <c r="GN138" s="5"/>
      <c r="GO138" s="128"/>
      <c r="GP138" s="128"/>
      <c r="GQ138" s="5"/>
      <c r="GR138" s="5"/>
      <c r="GS138" s="5"/>
      <c r="GT138" s="5"/>
      <c r="GU138" s="5"/>
      <c r="GV138" s="128"/>
      <c r="GW138" s="128"/>
      <c r="GX138" s="5"/>
      <c r="GY138" s="5"/>
      <c r="GZ138" s="5"/>
      <c r="HA138" s="5"/>
      <c r="HB138" s="5"/>
      <c r="HC138" s="128"/>
      <c r="HD138" s="128"/>
      <c r="HE138" s="51" t="s">
        <v>358</v>
      </c>
      <c r="HF138" s="51">
        <v>171.4</v>
      </c>
      <c r="HG138" s="51">
        <v>174.6</v>
      </c>
      <c r="HH138" s="51">
        <f t="shared" si="162"/>
        <v>3.1999999999999886</v>
      </c>
      <c r="HI138" s="51">
        <v>100</v>
      </c>
      <c r="HJ138" s="52">
        <f t="shared" si="170"/>
        <v>3.1999999999999886</v>
      </c>
      <c r="HK138" s="139">
        <f>HJ138*AUXILIAR!$B$67</f>
        <v>6399999.9999999776</v>
      </c>
      <c r="HL138" s="51" t="s">
        <v>358</v>
      </c>
      <c r="HM138" s="51">
        <v>124.4</v>
      </c>
      <c r="HN138" s="51">
        <v>134.4</v>
      </c>
      <c r="HO138" s="51">
        <f t="shared" si="164"/>
        <v>10</v>
      </c>
      <c r="HP138" s="51">
        <v>100</v>
      </c>
      <c r="HQ138" s="52">
        <f t="shared" si="171"/>
        <v>10</v>
      </c>
      <c r="HR138" s="139">
        <f>HQ138*AUXILIAR!$B$67</f>
        <v>20000000</v>
      </c>
      <c r="HS138" s="5"/>
      <c r="HT138" s="341"/>
      <c r="HU138" s="354"/>
      <c r="HV138" s="5"/>
      <c r="HW138" s="5"/>
      <c r="HX138" s="5"/>
      <c r="HY138" s="5"/>
      <c r="HZ138" s="128"/>
      <c r="IA138" s="128"/>
      <c r="IB138" s="5"/>
      <c r="IC138" s="5"/>
      <c r="ID138" s="5"/>
      <c r="IE138" s="5"/>
      <c r="IF138" s="5"/>
      <c r="IG138" s="128"/>
      <c r="IH138" s="128"/>
      <c r="II138" s="5"/>
      <c r="IJ138" s="5"/>
      <c r="IK138" s="5"/>
      <c r="IL138" s="5"/>
      <c r="IM138" s="5"/>
      <c r="IN138" s="128"/>
      <c r="IO138" s="128"/>
      <c r="IP138" s="5"/>
      <c r="IQ138" s="5"/>
      <c r="IR138" s="5"/>
      <c r="IS138" s="5"/>
      <c r="IT138" s="5"/>
      <c r="IU138" s="128"/>
      <c r="IV138" s="128"/>
      <c r="IW138" s="5"/>
      <c r="IX138" s="5"/>
      <c r="IY138" s="5"/>
      <c r="IZ138" s="5"/>
      <c r="JA138" s="5"/>
      <c r="JB138" s="128"/>
      <c r="JC138" s="128"/>
      <c r="JD138" s="5"/>
      <c r="JE138" s="5"/>
      <c r="JF138" s="5"/>
      <c r="JG138" s="5"/>
      <c r="JH138" s="5"/>
      <c r="JI138" s="128"/>
      <c r="JJ138" s="128"/>
      <c r="JK138" s="145"/>
      <c r="JL138" s="397"/>
    </row>
    <row r="139" spans="1:272" ht="15">
      <c r="A139" s="8" t="s">
        <v>33</v>
      </c>
      <c r="B139" s="8" t="s">
        <v>11</v>
      </c>
      <c r="C139" s="8">
        <v>1</v>
      </c>
      <c r="D139" s="199">
        <v>116</v>
      </c>
      <c r="E139" s="118" t="s">
        <v>183</v>
      </c>
      <c r="F139" s="118" t="s">
        <v>108</v>
      </c>
      <c r="G139" s="195" t="s">
        <v>355</v>
      </c>
      <c r="H139" s="309" t="s">
        <v>188</v>
      </c>
      <c r="I139" s="354"/>
      <c r="J139" s="5"/>
      <c r="K139" s="5"/>
      <c r="L139" s="5"/>
      <c r="M139" s="5"/>
      <c r="N139" s="128"/>
      <c r="O139" s="128"/>
      <c r="P139" s="5"/>
      <c r="Q139" s="5"/>
      <c r="R139" s="5"/>
      <c r="S139" s="5"/>
      <c r="T139" s="5"/>
      <c r="U139" s="128"/>
      <c r="V139" s="128"/>
      <c r="W139" s="5"/>
      <c r="X139" s="5"/>
      <c r="Y139" s="5"/>
      <c r="Z139" s="5"/>
      <c r="AA139" s="5"/>
      <c r="AB139" s="128"/>
      <c r="AC139" s="128"/>
      <c r="AD139" s="5"/>
      <c r="AE139" s="5"/>
      <c r="AF139" s="5"/>
      <c r="AG139" s="5"/>
      <c r="AH139" s="5"/>
      <c r="AI139" s="128"/>
      <c r="AJ139" s="128"/>
      <c r="AK139" s="51" t="s">
        <v>359</v>
      </c>
      <c r="AL139" s="51">
        <v>180.95</v>
      </c>
      <c r="AM139" s="51">
        <v>182.55199999999999</v>
      </c>
      <c r="AN139" s="51">
        <f t="shared" si="166"/>
        <v>1.6020000000000039</v>
      </c>
      <c r="AO139" s="52">
        <v>100</v>
      </c>
      <c r="AP139" s="52">
        <f t="shared" si="167"/>
        <v>1.6020000000000039</v>
      </c>
      <c r="AQ139" s="139">
        <f>AP139*AUXILIAR!$B$50</f>
        <v>4806000.0000000112</v>
      </c>
      <c r="AR139" s="5"/>
      <c r="AS139" s="5"/>
      <c r="AT139" s="5"/>
      <c r="AU139" s="5"/>
      <c r="AV139" s="5"/>
      <c r="AW139" s="128"/>
      <c r="AX139" s="128"/>
      <c r="AY139" s="5"/>
      <c r="AZ139" s="341"/>
      <c r="BA139" s="354"/>
      <c r="BB139" s="5"/>
      <c r="BC139" s="5"/>
      <c r="BD139" s="5"/>
      <c r="BE139" s="5"/>
      <c r="BF139" s="128"/>
      <c r="BG139" s="128"/>
      <c r="BH139" s="5"/>
      <c r="BI139" s="5"/>
      <c r="BJ139" s="5"/>
      <c r="BK139" s="5"/>
      <c r="BL139" s="5"/>
      <c r="BM139" s="128"/>
      <c r="BN139" s="128"/>
      <c r="BO139" s="5"/>
      <c r="BP139" s="5"/>
      <c r="BQ139" s="5"/>
      <c r="BR139" s="5"/>
      <c r="BS139" s="5"/>
      <c r="BT139" s="128"/>
      <c r="BU139" s="128"/>
      <c r="BV139" s="5"/>
      <c r="BW139" s="5"/>
      <c r="BX139" s="5"/>
      <c r="BY139" s="5"/>
      <c r="BZ139" s="5"/>
      <c r="CA139" s="128"/>
      <c r="CB139" s="128"/>
      <c r="CC139" s="57"/>
      <c r="CD139" s="57"/>
      <c r="CE139" s="57"/>
      <c r="CF139" s="57"/>
      <c r="CG139" s="57"/>
      <c r="CH139" s="127"/>
      <c r="CI139" s="127"/>
      <c r="CJ139" s="51" t="s">
        <v>324</v>
      </c>
      <c r="CK139" s="51">
        <v>105.185</v>
      </c>
      <c r="CL139" s="51">
        <v>105.9</v>
      </c>
      <c r="CM139" s="51">
        <f t="shared" si="169"/>
        <v>0.71500000000000341</v>
      </c>
      <c r="CN139" s="51">
        <v>100</v>
      </c>
      <c r="CO139" s="52">
        <f t="shared" si="159"/>
        <v>0.71500000000000341</v>
      </c>
      <c r="CP139" s="139">
        <f>CO139*AUXILIAR!$B$53</f>
        <v>3575000.0000000172</v>
      </c>
      <c r="CQ139" s="5"/>
      <c r="CR139" s="341"/>
      <c r="CS139" s="354"/>
      <c r="CT139" s="5"/>
      <c r="CU139" s="5"/>
      <c r="CV139" s="5"/>
      <c r="CW139" s="5"/>
      <c r="CX139" s="128"/>
      <c r="CY139" s="5"/>
      <c r="CZ139" s="5"/>
      <c r="DA139" s="5"/>
      <c r="DB139" s="5"/>
      <c r="DC139" s="5"/>
      <c r="DD139" s="5"/>
      <c r="DE139" s="128"/>
      <c r="DF139" s="5"/>
      <c r="DG139" s="5"/>
      <c r="DH139" s="5"/>
      <c r="DI139" s="5"/>
      <c r="DJ139" s="5"/>
      <c r="DK139" s="5"/>
      <c r="DL139" s="128"/>
      <c r="DM139" s="128"/>
      <c r="DN139" s="5"/>
      <c r="DO139" s="5"/>
      <c r="DP139" s="5"/>
      <c r="DQ139" s="5"/>
      <c r="DR139" s="5"/>
      <c r="DS139" s="128"/>
      <c r="DT139" s="128"/>
      <c r="DU139" s="5"/>
      <c r="DV139" s="5"/>
      <c r="DW139" s="5"/>
      <c r="DX139" s="5"/>
      <c r="DY139" s="5"/>
      <c r="DZ139" s="128"/>
      <c r="EA139" s="128"/>
      <c r="EB139" s="51" t="s">
        <v>332</v>
      </c>
      <c r="EC139" s="51">
        <v>142.65</v>
      </c>
      <c r="ED139" s="51">
        <v>142.65</v>
      </c>
      <c r="EE139" s="51">
        <v>1</v>
      </c>
      <c r="EF139" s="51">
        <v>100</v>
      </c>
      <c r="EG139" s="52">
        <f t="shared" si="161"/>
        <v>1</v>
      </c>
      <c r="EH139" s="139">
        <f>EG139*AUXILIAR!$B$58</f>
        <v>10000000</v>
      </c>
      <c r="EI139" s="5"/>
      <c r="EJ139" s="341"/>
      <c r="EK139" s="354"/>
      <c r="EL139" s="5"/>
      <c r="EM139" s="5"/>
      <c r="EN139" s="5"/>
      <c r="EO139" s="5"/>
      <c r="EP139" s="128"/>
      <c r="EQ139" s="128"/>
      <c r="ER139" s="5"/>
      <c r="ES139" s="5"/>
      <c r="ET139" s="5"/>
      <c r="EU139" s="5"/>
      <c r="EV139" s="5"/>
      <c r="EW139" s="128"/>
      <c r="EX139" s="128"/>
      <c r="EY139" s="5"/>
      <c r="EZ139" s="5"/>
      <c r="FA139" s="5"/>
      <c r="FB139" s="5"/>
      <c r="FC139" s="5"/>
      <c r="FD139" s="128"/>
      <c r="FE139" s="128"/>
      <c r="FF139" s="5"/>
      <c r="FG139" s="5"/>
      <c r="FH139" s="5"/>
      <c r="FI139" s="5"/>
      <c r="FJ139" s="5"/>
      <c r="FK139" s="128"/>
      <c r="FL139" s="128"/>
      <c r="FM139" s="5"/>
      <c r="FN139" s="5"/>
      <c r="FO139" s="5"/>
      <c r="FP139" s="5"/>
      <c r="FQ139" s="5"/>
      <c r="FR139" s="128"/>
      <c r="FS139" s="128"/>
      <c r="FT139" s="5"/>
      <c r="FU139" s="5"/>
      <c r="FV139" s="5"/>
      <c r="FW139" s="5"/>
      <c r="FX139" s="5"/>
      <c r="FY139" s="128"/>
      <c r="FZ139" s="128"/>
      <c r="GA139" s="5"/>
      <c r="GB139" s="341"/>
      <c r="GC139" s="354"/>
      <c r="GD139" s="5"/>
      <c r="GE139" s="5"/>
      <c r="GF139" s="5"/>
      <c r="GG139" s="5"/>
      <c r="GH139" s="128"/>
      <c r="GI139" s="128"/>
      <c r="GJ139" s="5"/>
      <c r="GK139" s="5"/>
      <c r="GL139" s="5"/>
      <c r="GM139" s="5"/>
      <c r="GN139" s="5"/>
      <c r="GO139" s="128"/>
      <c r="GP139" s="128"/>
      <c r="GQ139" s="5"/>
      <c r="GR139" s="5"/>
      <c r="GS139" s="5"/>
      <c r="GT139" s="5"/>
      <c r="GU139" s="5"/>
      <c r="GV139" s="128"/>
      <c r="GW139" s="128"/>
      <c r="GX139" s="5"/>
      <c r="GY139" s="5"/>
      <c r="GZ139" s="5"/>
      <c r="HA139" s="5"/>
      <c r="HB139" s="5"/>
      <c r="HC139" s="128"/>
      <c r="HD139" s="128"/>
      <c r="HE139" s="51" t="s">
        <v>359</v>
      </c>
      <c r="HF139" s="51">
        <v>171.4</v>
      </c>
      <c r="HG139" s="51">
        <v>174.6</v>
      </c>
      <c r="HH139" s="51">
        <f t="shared" si="162"/>
        <v>3.1999999999999886</v>
      </c>
      <c r="HI139" s="51">
        <v>100</v>
      </c>
      <c r="HJ139" s="52">
        <f t="shared" si="170"/>
        <v>3.1999999999999886</v>
      </c>
      <c r="HK139" s="139">
        <f>HJ139*AUXILIAR!$B$67</f>
        <v>6399999.9999999776</v>
      </c>
      <c r="HL139" s="51" t="s">
        <v>358</v>
      </c>
      <c r="HM139" s="51">
        <v>134.4</v>
      </c>
      <c r="HN139" s="51">
        <v>139</v>
      </c>
      <c r="HO139" s="51">
        <f t="shared" si="164"/>
        <v>4.5999999999999943</v>
      </c>
      <c r="HP139" s="51">
        <v>100</v>
      </c>
      <c r="HQ139" s="52">
        <f t="shared" si="171"/>
        <v>4.5999999999999943</v>
      </c>
      <c r="HR139" s="139">
        <f>HQ139*AUXILIAR!$B$67</f>
        <v>9199999.9999999888</v>
      </c>
      <c r="HS139" s="5"/>
      <c r="HT139" s="341"/>
      <c r="HU139" s="354"/>
      <c r="HV139" s="5"/>
      <c r="HW139" s="5"/>
      <c r="HX139" s="5"/>
      <c r="HY139" s="5"/>
      <c r="HZ139" s="128"/>
      <c r="IA139" s="128"/>
      <c r="IB139" s="5"/>
      <c r="IC139" s="5"/>
      <c r="ID139" s="5"/>
      <c r="IE139" s="5"/>
      <c r="IF139" s="5"/>
      <c r="IG139" s="128"/>
      <c r="IH139" s="128"/>
      <c r="II139" s="5"/>
      <c r="IJ139" s="5"/>
      <c r="IK139" s="5"/>
      <c r="IL139" s="5"/>
      <c r="IM139" s="5"/>
      <c r="IN139" s="128"/>
      <c r="IO139" s="128"/>
      <c r="IP139" s="5"/>
      <c r="IQ139" s="5"/>
      <c r="IR139" s="5"/>
      <c r="IS139" s="5"/>
      <c r="IT139" s="5"/>
      <c r="IU139" s="128"/>
      <c r="IV139" s="128"/>
      <c r="IW139" s="5"/>
      <c r="IX139" s="5"/>
      <c r="IY139" s="5"/>
      <c r="IZ139" s="5"/>
      <c r="JA139" s="5"/>
      <c r="JB139" s="128"/>
      <c r="JC139" s="128"/>
      <c r="JD139" s="5"/>
      <c r="JE139" s="5"/>
      <c r="JF139" s="5"/>
      <c r="JG139" s="5"/>
      <c r="JH139" s="5"/>
      <c r="JI139" s="128"/>
      <c r="JJ139" s="128"/>
      <c r="JK139" s="145"/>
      <c r="JL139" s="397"/>
    </row>
    <row r="140" spans="1:272" ht="15">
      <c r="A140" s="8" t="s">
        <v>33</v>
      </c>
      <c r="B140" s="8" t="s">
        <v>11</v>
      </c>
      <c r="C140" s="8">
        <v>1</v>
      </c>
      <c r="D140" s="199">
        <v>116</v>
      </c>
      <c r="E140" s="118" t="s">
        <v>183</v>
      </c>
      <c r="F140" s="118" t="s">
        <v>108</v>
      </c>
      <c r="G140" s="195" t="s">
        <v>355</v>
      </c>
      <c r="H140" s="309" t="s">
        <v>188</v>
      </c>
      <c r="I140" s="354"/>
      <c r="J140" s="5"/>
      <c r="K140" s="5"/>
      <c r="L140" s="5"/>
      <c r="M140" s="5"/>
      <c r="N140" s="128"/>
      <c r="O140" s="128"/>
      <c r="P140" s="5"/>
      <c r="Q140" s="5"/>
      <c r="R140" s="5"/>
      <c r="S140" s="5"/>
      <c r="T140" s="5"/>
      <c r="U140" s="128"/>
      <c r="V140" s="128"/>
      <c r="W140" s="5"/>
      <c r="X140" s="5"/>
      <c r="Y140" s="5"/>
      <c r="Z140" s="5"/>
      <c r="AA140" s="5"/>
      <c r="AB140" s="128"/>
      <c r="AC140" s="128"/>
      <c r="AD140" s="5"/>
      <c r="AE140" s="5"/>
      <c r="AF140" s="5"/>
      <c r="AG140" s="5"/>
      <c r="AH140" s="5"/>
      <c r="AI140" s="128"/>
      <c r="AJ140" s="128"/>
      <c r="AK140" s="51" t="s">
        <v>358</v>
      </c>
      <c r="AL140" s="51">
        <v>181.34</v>
      </c>
      <c r="AM140" s="51">
        <v>182.482</v>
      </c>
      <c r="AN140" s="51">
        <f t="shared" si="166"/>
        <v>1.1419999999999959</v>
      </c>
      <c r="AO140" s="52">
        <v>100</v>
      </c>
      <c r="AP140" s="52">
        <f t="shared" si="167"/>
        <v>1.1419999999999959</v>
      </c>
      <c r="AQ140" s="139">
        <f>AP140*AUXILIAR!$B$50</f>
        <v>3425999.9999999879</v>
      </c>
      <c r="AR140" s="5"/>
      <c r="AS140" s="5"/>
      <c r="AT140" s="5"/>
      <c r="AU140" s="5"/>
      <c r="AV140" s="5"/>
      <c r="AW140" s="128"/>
      <c r="AX140" s="128"/>
      <c r="AY140" s="5"/>
      <c r="AZ140" s="341"/>
      <c r="BA140" s="354"/>
      <c r="BB140" s="5"/>
      <c r="BC140" s="5"/>
      <c r="BD140" s="5"/>
      <c r="BE140" s="5"/>
      <c r="BF140" s="128"/>
      <c r="BG140" s="128"/>
      <c r="BH140" s="5"/>
      <c r="BI140" s="5"/>
      <c r="BJ140" s="5"/>
      <c r="BK140" s="5"/>
      <c r="BL140" s="5"/>
      <c r="BM140" s="128"/>
      <c r="BN140" s="128"/>
      <c r="BO140" s="5"/>
      <c r="BP140" s="5"/>
      <c r="BQ140" s="5"/>
      <c r="BR140" s="5"/>
      <c r="BS140" s="5"/>
      <c r="BT140" s="128"/>
      <c r="BU140" s="128"/>
      <c r="BV140" s="5"/>
      <c r="BW140" s="5"/>
      <c r="BX140" s="5"/>
      <c r="BY140" s="5"/>
      <c r="BZ140" s="5"/>
      <c r="CA140" s="128"/>
      <c r="CB140" s="128"/>
      <c r="CC140" s="57"/>
      <c r="CD140" s="57"/>
      <c r="CE140" s="57"/>
      <c r="CF140" s="57"/>
      <c r="CG140" s="57"/>
      <c r="CH140" s="127"/>
      <c r="CI140" s="127"/>
      <c r="CJ140" s="57"/>
      <c r="CK140" s="57"/>
      <c r="CL140" s="57"/>
      <c r="CM140" s="57"/>
      <c r="CN140" s="57"/>
      <c r="CO140" s="116"/>
      <c r="CP140" s="159"/>
      <c r="CQ140" s="5"/>
      <c r="CR140" s="341"/>
      <c r="CS140" s="354"/>
      <c r="CT140" s="5"/>
      <c r="CU140" s="5"/>
      <c r="CV140" s="5"/>
      <c r="CW140" s="5"/>
      <c r="CX140" s="128"/>
      <c r="CY140" s="5"/>
      <c r="CZ140" s="5"/>
      <c r="DA140" s="5"/>
      <c r="DB140" s="5"/>
      <c r="DC140" s="5"/>
      <c r="DD140" s="5"/>
      <c r="DE140" s="128"/>
      <c r="DF140" s="5"/>
      <c r="DG140" s="5"/>
      <c r="DH140" s="5"/>
      <c r="DI140" s="5"/>
      <c r="DJ140" s="5"/>
      <c r="DK140" s="5"/>
      <c r="DL140" s="128"/>
      <c r="DM140" s="128"/>
      <c r="DN140" s="5"/>
      <c r="DO140" s="5"/>
      <c r="DP140" s="5"/>
      <c r="DQ140" s="5"/>
      <c r="DR140" s="5"/>
      <c r="DS140" s="128"/>
      <c r="DT140" s="128"/>
      <c r="DU140" s="5"/>
      <c r="DV140" s="5"/>
      <c r="DW140" s="5"/>
      <c r="DX140" s="5"/>
      <c r="DY140" s="5"/>
      <c r="DZ140" s="128"/>
      <c r="EA140" s="128"/>
      <c r="EB140" s="5"/>
      <c r="EC140" s="5"/>
      <c r="ED140" s="5"/>
      <c r="EE140" s="5"/>
      <c r="EF140" s="5"/>
      <c r="EG140" s="128"/>
      <c r="EH140" s="128"/>
      <c r="EI140" s="5"/>
      <c r="EJ140" s="341"/>
      <c r="EK140" s="354"/>
      <c r="EL140" s="5"/>
      <c r="EM140" s="5"/>
      <c r="EN140" s="5"/>
      <c r="EO140" s="5"/>
      <c r="EP140" s="128"/>
      <c r="EQ140" s="128"/>
      <c r="ER140" s="5"/>
      <c r="ES140" s="5"/>
      <c r="ET140" s="5"/>
      <c r="EU140" s="5"/>
      <c r="EV140" s="5"/>
      <c r="EW140" s="128"/>
      <c r="EX140" s="128"/>
      <c r="EY140" s="5"/>
      <c r="EZ140" s="5"/>
      <c r="FA140" s="5"/>
      <c r="FB140" s="5"/>
      <c r="FC140" s="5"/>
      <c r="FD140" s="128"/>
      <c r="FE140" s="128"/>
      <c r="FF140" s="5"/>
      <c r="FG140" s="5"/>
      <c r="FH140" s="5"/>
      <c r="FI140" s="5"/>
      <c r="FJ140" s="5"/>
      <c r="FK140" s="128"/>
      <c r="FL140" s="128"/>
      <c r="FM140" s="5"/>
      <c r="FN140" s="5"/>
      <c r="FO140" s="5"/>
      <c r="FP140" s="5"/>
      <c r="FQ140" s="5"/>
      <c r="FR140" s="128"/>
      <c r="FS140" s="128"/>
      <c r="FT140" s="5"/>
      <c r="FU140" s="5"/>
      <c r="FV140" s="5"/>
      <c r="FW140" s="5"/>
      <c r="FX140" s="5"/>
      <c r="FY140" s="128"/>
      <c r="FZ140" s="128"/>
      <c r="GA140" s="5"/>
      <c r="GB140" s="341"/>
      <c r="GC140" s="354"/>
      <c r="GD140" s="5"/>
      <c r="GE140" s="5"/>
      <c r="GF140" s="5"/>
      <c r="GG140" s="5"/>
      <c r="GH140" s="128"/>
      <c r="GI140" s="128"/>
      <c r="GJ140" s="5"/>
      <c r="GK140" s="5"/>
      <c r="GL140" s="5"/>
      <c r="GM140" s="5"/>
      <c r="GN140" s="5"/>
      <c r="GO140" s="128"/>
      <c r="GP140" s="128"/>
      <c r="GQ140" s="5"/>
      <c r="GR140" s="5"/>
      <c r="GS140" s="5"/>
      <c r="GT140" s="5"/>
      <c r="GU140" s="5"/>
      <c r="GV140" s="128"/>
      <c r="GW140" s="128"/>
      <c r="GX140" s="5"/>
      <c r="GY140" s="5"/>
      <c r="GZ140" s="5"/>
      <c r="HA140" s="5"/>
      <c r="HB140" s="5"/>
      <c r="HC140" s="128"/>
      <c r="HD140" s="128"/>
      <c r="HE140" s="51" t="s">
        <v>358</v>
      </c>
      <c r="HF140" s="51">
        <v>174.6</v>
      </c>
      <c r="HG140" s="51">
        <v>178.5</v>
      </c>
      <c r="HH140" s="51">
        <f t="shared" si="162"/>
        <v>3.9000000000000057</v>
      </c>
      <c r="HI140" s="51">
        <v>100</v>
      </c>
      <c r="HJ140" s="52">
        <f t="shared" si="170"/>
        <v>3.9000000000000057</v>
      </c>
      <c r="HK140" s="139">
        <f>HJ140*AUXILIAR!$B$67</f>
        <v>7800000.0000000112</v>
      </c>
      <c r="HL140" s="51" t="s">
        <v>359</v>
      </c>
      <c r="HM140" s="51">
        <v>139</v>
      </c>
      <c r="HN140" s="51">
        <v>145.19999999999999</v>
      </c>
      <c r="HO140" s="51">
        <f t="shared" si="164"/>
        <v>6.1999999999999886</v>
      </c>
      <c r="HP140" s="51">
        <v>100</v>
      </c>
      <c r="HQ140" s="52">
        <f t="shared" si="171"/>
        <v>6.1999999999999886</v>
      </c>
      <c r="HR140" s="139">
        <f>HQ140*AUXILIAR!$B$67</f>
        <v>12399999.999999978</v>
      </c>
      <c r="HS140" s="5"/>
      <c r="HT140" s="341"/>
      <c r="HU140" s="354"/>
      <c r="HV140" s="5"/>
      <c r="HW140" s="5"/>
      <c r="HX140" s="5"/>
      <c r="HY140" s="5"/>
      <c r="HZ140" s="128"/>
      <c r="IA140" s="128"/>
      <c r="IB140" s="5"/>
      <c r="IC140" s="5"/>
      <c r="ID140" s="5"/>
      <c r="IE140" s="5"/>
      <c r="IF140" s="5"/>
      <c r="IG140" s="128"/>
      <c r="IH140" s="128"/>
      <c r="II140" s="5"/>
      <c r="IJ140" s="5"/>
      <c r="IK140" s="5"/>
      <c r="IL140" s="5"/>
      <c r="IM140" s="5"/>
      <c r="IN140" s="128"/>
      <c r="IO140" s="128"/>
      <c r="IP140" s="5"/>
      <c r="IQ140" s="5"/>
      <c r="IR140" s="5"/>
      <c r="IS140" s="5"/>
      <c r="IT140" s="5"/>
      <c r="IU140" s="128"/>
      <c r="IV140" s="128"/>
      <c r="IW140" s="5"/>
      <c r="IX140" s="5"/>
      <c r="IY140" s="5"/>
      <c r="IZ140" s="5"/>
      <c r="JA140" s="5"/>
      <c r="JB140" s="128"/>
      <c r="JC140" s="128"/>
      <c r="JD140" s="5"/>
      <c r="JE140" s="5"/>
      <c r="JF140" s="5"/>
      <c r="JG140" s="5"/>
      <c r="JH140" s="5"/>
      <c r="JI140" s="128"/>
      <c r="JJ140" s="128"/>
      <c r="JK140" s="145"/>
      <c r="JL140" s="397"/>
    </row>
    <row r="141" spans="1:272" ht="15">
      <c r="A141" s="8" t="s">
        <v>33</v>
      </c>
      <c r="B141" s="8" t="s">
        <v>11</v>
      </c>
      <c r="C141" s="8">
        <v>1</v>
      </c>
      <c r="D141" s="199">
        <v>116</v>
      </c>
      <c r="E141" s="118" t="s">
        <v>183</v>
      </c>
      <c r="F141" s="118" t="s">
        <v>108</v>
      </c>
      <c r="G141" s="195" t="s">
        <v>355</v>
      </c>
      <c r="H141" s="309" t="s">
        <v>188</v>
      </c>
      <c r="I141" s="354"/>
      <c r="J141" s="5"/>
      <c r="K141" s="5"/>
      <c r="L141" s="5"/>
      <c r="M141" s="5"/>
      <c r="N141" s="128"/>
      <c r="O141" s="128"/>
      <c r="P141" s="5"/>
      <c r="Q141" s="5"/>
      <c r="R141" s="5"/>
      <c r="S141" s="5"/>
      <c r="T141" s="5"/>
      <c r="U141" s="128"/>
      <c r="V141" s="128"/>
      <c r="W141" s="5"/>
      <c r="X141" s="5"/>
      <c r="Y141" s="5"/>
      <c r="Z141" s="5"/>
      <c r="AA141" s="5"/>
      <c r="AB141" s="128"/>
      <c r="AC141" s="128"/>
      <c r="AD141" s="5"/>
      <c r="AE141" s="5"/>
      <c r="AF141" s="5"/>
      <c r="AG141" s="5"/>
      <c r="AH141" s="5"/>
      <c r="AI141" s="128"/>
      <c r="AJ141" s="128"/>
      <c r="AK141" s="51" t="s">
        <v>359</v>
      </c>
      <c r="AL141" s="51">
        <v>182.69300000000001</v>
      </c>
      <c r="AM141" s="51">
        <v>183.32</v>
      </c>
      <c r="AN141" s="51">
        <f t="shared" si="166"/>
        <v>0.62699999999998113</v>
      </c>
      <c r="AO141" s="52">
        <v>100</v>
      </c>
      <c r="AP141" s="52">
        <f t="shared" si="167"/>
        <v>0.62699999999998113</v>
      </c>
      <c r="AQ141" s="139">
        <f>AP141*AUXILIAR!$B$50</f>
        <v>1880999.9999999434</v>
      </c>
      <c r="AR141" s="5"/>
      <c r="AS141" s="5"/>
      <c r="AT141" s="5"/>
      <c r="AU141" s="5"/>
      <c r="AV141" s="5"/>
      <c r="AW141" s="128"/>
      <c r="AX141" s="128"/>
      <c r="AY141" s="5"/>
      <c r="AZ141" s="341"/>
      <c r="BA141" s="354"/>
      <c r="BB141" s="5"/>
      <c r="BC141" s="5"/>
      <c r="BD141" s="5"/>
      <c r="BE141" s="5"/>
      <c r="BF141" s="128"/>
      <c r="BG141" s="128"/>
      <c r="BH141" s="5"/>
      <c r="BI141" s="5"/>
      <c r="BJ141" s="5"/>
      <c r="BK141" s="5"/>
      <c r="BL141" s="5"/>
      <c r="BM141" s="128"/>
      <c r="BN141" s="128"/>
      <c r="BO141" s="5"/>
      <c r="BP141" s="5"/>
      <c r="BQ141" s="5"/>
      <c r="BR141" s="5"/>
      <c r="BS141" s="5"/>
      <c r="BT141" s="128"/>
      <c r="BU141" s="128"/>
      <c r="BV141" s="5"/>
      <c r="BW141" s="5"/>
      <c r="BX141" s="5"/>
      <c r="BY141" s="5"/>
      <c r="BZ141" s="5"/>
      <c r="CA141" s="128"/>
      <c r="CB141" s="128"/>
      <c r="CC141" s="57"/>
      <c r="CD141" s="57"/>
      <c r="CE141" s="57"/>
      <c r="CF141" s="57"/>
      <c r="CG141" s="57"/>
      <c r="CH141" s="127"/>
      <c r="CI141" s="127"/>
      <c r="CJ141" s="57"/>
      <c r="CK141" s="57"/>
      <c r="CL141" s="57"/>
      <c r="CM141" s="57"/>
      <c r="CN141" s="57"/>
      <c r="CO141" s="116"/>
      <c r="CP141" s="159"/>
      <c r="CQ141" s="5"/>
      <c r="CR141" s="341"/>
      <c r="CS141" s="354"/>
      <c r="CT141" s="5"/>
      <c r="CU141" s="5"/>
      <c r="CV141" s="5"/>
      <c r="CW141" s="5"/>
      <c r="CX141" s="128"/>
      <c r="CY141" s="5"/>
      <c r="CZ141" s="5"/>
      <c r="DA141" s="5"/>
      <c r="DB141" s="5"/>
      <c r="DC141" s="5"/>
      <c r="DD141" s="5"/>
      <c r="DE141" s="128"/>
      <c r="DF141" s="5"/>
      <c r="DG141" s="5"/>
      <c r="DH141" s="5"/>
      <c r="DI141" s="5"/>
      <c r="DJ141" s="5"/>
      <c r="DK141" s="5"/>
      <c r="DL141" s="128"/>
      <c r="DM141" s="128"/>
      <c r="DN141" s="5"/>
      <c r="DO141" s="5"/>
      <c r="DP141" s="5"/>
      <c r="DQ141" s="5"/>
      <c r="DR141" s="5"/>
      <c r="DS141" s="128"/>
      <c r="DT141" s="128"/>
      <c r="DU141" s="5"/>
      <c r="DV141" s="5"/>
      <c r="DW141" s="5"/>
      <c r="DX141" s="5"/>
      <c r="DY141" s="5"/>
      <c r="DZ141" s="128"/>
      <c r="EA141" s="128"/>
      <c r="EB141" s="5"/>
      <c r="EC141" s="5"/>
      <c r="ED141" s="5"/>
      <c r="EE141" s="5"/>
      <c r="EF141" s="5"/>
      <c r="EG141" s="128"/>
      <c r="EH141" s="128"/>
      <c r="EI141" s="5"/>
      <c r="EJ141" s="341"/>
      <c r="EK141" s="354"/>
      <c r="EL141" s="5"/>
      <c r="EM141" s="5"/>
      <c r="EN141" s="5"/>
      <c r="EO141" s="5"/>
      <c r="EP141" s="128"/>
      <c r="EQ141" s="128"/>
      <c r="ER141" s="5"/>
      <c r="ES141" s="5"/>
      <c r="ET141" s="5"/>
      <c r="EU141" s="5"/>
      <c r="EV141" s="5"/>
      <c r="EW141" s="128"/>
      <c r="EX141" s="128"/>
      <c r="EY141" s="5"/>
      <c r="EZ141" s="5"/>
      <c r="FA141" s="5"/>
      <c r="FB141" s="5"/>
      <c r="FC141" s="5"/>
      <c r="FD141" s="128"/>
      <c r="FE141" s="128"/>
      <c r="FF141" s="5"/>
      <c r="FG141" s="5"/>
      <c r="FH141" s="5"/>
      <c r="FI141" s="5"/>
      <c r="FJ141" s="5"/>
      <c r="FK141" s="128"/>
      <c r="FL141" s="128"/>
      <c r="FM141" s="5"/>
      <c r="FN141" s="5"/>
      <c r="FO141" s="5"/>
      <c r="FP141" s="5"/>
      <c r="FQ141" s="5"/>
      <c r="FR141" s="128"/>
      <c r="FS141" s="128"/>
      <c r="FT141" s="5"/>
      <c r="FU141" s="5"/>
      <c r="FV141" s="5"/>
      <c r="FW141" s="5"/>
      <c r="FX141" s="5"/>
      <c r="FY141" s="128"/>
      <c r="FZ141" s="128"/>
      <c r="GA141" s="5"/>
      <c r="GB141" s="341"/>
      <c r="GC141" s="354"/>
      <c r="GD141" s="5"/>
      <c r="GE141" s="5"/>
      <c r="GF141" s="5"/>
      <c r="GG141" s="5"/>
      <c r="GH141" s="128"/>
      <c r="GI141" s="128"/>
      <c r="GJ141" s="5"/>
      <c r="GK141" s="5"/>
      <c r="GL141" s="5"/>
      <c r="GM141" s="5"/>
      <c r="GN141" s="5"/>
      <c r="GO141" s="128"/>
      <c r="GP141" s="128"/>
      <c r="GQ141" s="5"/>
      <c r="GR141" s="5"/>
      <c r="GS141" s="5"/>
      <c r="GT141" s="5"/>
      <c r="GU141" s="5"/>
      <c r="GV141" s="128"/>
      <c r="GW141" s="128"/>
      <c r="GX141" s="5"/>
      <c r="GY141" s="5"/>
      <c r="GZ141" s="5"/>
      <c r="HA141" s="5"/>
      <c r="HB141" s="5"/>
      <c r="HC141" s="128"/>
      <c r="HD141" s="128"/>
      <c r="HE141" s="51" t="s">
        <v>359</v>
      </c>
      <c r="HF141" s="51">
        <v>174.6</v>
      </c>
      <c r="HG141" s="51">
        <v>178.5</v>
      </c>
      <c r="HH141" s="51">
        <f t="shared" si="162"/>
        <v>3.9000000000000057</v>
      </c>
      <c r="HI141" s="51">
        <v>100</v>
      </c>
      <c r="HJ141" s="52">
        <f t="shared" si="170"/>
        <v>3.9000000000000057</v>
      </c>
      <c r="HK141" s="139">
        <f>HJ141*AUXILIAR!$B$67</f>
        <v>7800000.0000000112</v>
      </c>
      <c r="HL141" s="51" t="s">
        <v>358</v>
      </c>
      <c r="HM141" s="51">
        <v>139</v>
      </c>
      <c r="HN141" s="51">
        <v>145.4</v>
      </c>
      <c r="HO141" s="51">
        <f t="shared" si="164"/>
        <v>6.4000000000000057</v>
      </c>
      <c r="HP141" s="51">
        <v>100</v>
      </c>
      <c r="HQ141" s="52">
        <f t="shared" si="171"/>
        <v>6.4000000000000057</v>
      </c>
      <c r="HR141" s="139">
        <f>HQ141*AUXILIAR!$B$67</f>
        <v>12800000.000000011</v>
      </c>
      <c r="HS141" s="5"/>
      <c r="HT141" s="341"/>
      <c r="HU141" s="354"/>
      <c r="HV141" s="5"/>
      <c r="HW141" s="5"/>
      <c r="HX141" s="5"/>
      <c r="HY141" s="5"/>
      <c r="HZ141" s="128"/>
      <c r="IA141" s="128"/>
      <c r="IB141" s="5"/>
      <c r="IC141" s="5"/>
      <c r="ID141" s="5"/>
      <c r="IE141" s="5"/>
      <c r="IF141" s="5"/>
      <c r="IG141" s="128"/>
      <c r="IH141" s="128"/>
      <c r="II141" s="5"/>
      <c r="IJ141" s="5"/>
      <c r="IK141" s="5"/>
      <c r="IL141" s="5"/>
      <c r="IM141" s="5"/>
      <c r="IN141" s="128"/>
      <c r="IO141" s="128"/>
      <c r="IP141" s="5"/>
      <c r="IQ141" s="5"/>
      <c r="IR141" s="5"/>
      <c r="IS141" s="5"/>
      <c r="IT141" s="5"/>
      <c r="IU141" s="128"/>
      <c r="IV141" s="128"/>
      <c r="IW141" s="5"/>
      <c r="IX141" s="5"/>
      <c r="IY141" s="5"/>
      <c r="IZ141" s="5"/>
      <c r="JA141" s="5"/>
      <c r="JB141" s="128"/>
      <c r="JC141" s="128"/>
      <c r="JD141" s="5"/>
      <c r="JE141" s="5"/>
      <c r="JF141" s="5"/>
      <c r="JG141" s="5"/>
      <c r="JH141" s="5"/>
      <c r="JI141" s="128"/>
      <c r="JJ141" s="128"/>
      <c r="JK141" s="145"/>
      <c r="JL141" s="397"/>
    </row>
    <row r="142" spans="1:272" ht="15">
      <c r="A142" s="8" t="s">
        <v>33</v>
      </c>
      <c r="B142" s="8" t="s">
        <v>11</v>
      </c>
      <c r="C142" s="8">
        <v>1</v>
      </c>
      <c r="D142" s="199">
        <v>116</v>
      </c>
      <c r="E142" s="118" t="s">
        <v>183</v>
      </c>
      <c r="F142" s="118" t="s">
        <v>108</v>
      </c>
      <c r="G142" s="195" t="s">
        <v>355</v>
      </c>
      <c r="H142" s="309" t="s">
        <v>188</v>
      </c>
      <c r="I142" s="354"/>
      <c r="J142" s="5"/>
      <c r="K142" s="5"/>
      <c r="L142" s="5"/>
      <c r="M142" s="5"/>
      <c r="N142" s="128"/>
      <c r="O142" s="128"/>
      <c r="P142" s="5"/>
      <c r="Q142" s="5"/>
      <c r="R142" s="5"/>
      <c r="S142" s="5"/>
      <c r="T142" s="5"/>
      <c r="U142" s="128"/>
      <c r="V142" s="128"/>
      <c r="W142" s="5"/>
      <c r="X142" s="5"/>
      <c r="Y142" s="5"/>
      <c r="Z142" s="5"/>
      <c r="AA142" s="5"/>
      <c r="AB142" s="128"/>
      <c r="AC142" s="128"/>
      <c r="AD142" s="5"/>
      <c r="AE142" s="5"/>
      <c r="AF142" s="5"/>
      <c r="AG142" s="5"/>
      <c r="AH142" s="5"/>
      <c r="AI142" s="128"/>
      <c r="AJ142" s="128"/>
      <c r="AK142" s="51" t="s">
        <v>358</v>
      </c>
      <c r="AL142" s="51">
        <v>182.81200000000001</v>
      </c>
      <c r="AM142" s="51">
        <v>185.3</v>
      </c>
      <c r="AN142" s="51">
        <f t="shared" si="166"/>
        <v>2.4879999999999995</v>
      </c>
      <c r="AO142" s="52">
        <v>100</v>
      </c>
      <c r="AP142" s="52">
        <f t="shared" si="167"/>
        <v>2.4879999999999995</v>
      </c>
      <c r="AQ142" s="139">
        <f>AP142*AUXILIAR!$B$50</f>
        <v>7463999.9999999991</v>
      </c>
      <c r="AR142" s="5"/>
      <c r="AS142" s="5"/>
      <c r="AT142" s="5"/>
      <c r="AU142" s="5"/>
      <c r="AV142" s="5"/>
      <c r="AW142" s="128"/>
      <c r="AX142" s="128"/>
      <c r="AY142" s="5"/>
      <c r="AZ142" s="341"/>
      <c r="BA142" s="354"/>
      <c r="BB142" s="5"/>
      <c r="BC142" s="5"/>
      <c r="BD142" s="5"/>
      <c r="BE142" s="5"/>
      <c r="BF142" s="128"/>
      <c r="BG142" s="128"/>
      <c r="BH142" s="5"/>
      <c r="BI142" s="5"/>
      <c r="BJ142" s="5"/>
      <c r="BK142" s="5"/>
      <c r="BL142" s="5"/>
      <c r="BM142" s="128"/>
      <c r="BN142" s="128"/>
      <c r="BO142" s="5"/>
      <c r="BP142" s="5"/>
      <c r="BQ142" s="5"/>
      <c r="BR142" s="5"/>
      <c r="BS142" s="5"/>
      <c r="BT142" s="128"/>
      <c r="BU142" s="128"/>
      <c r="BV142" s="5"/>
      <c r="BW142" s="5"/>
      <c r="BX142" s="5"/>
      <c r="BY142" s="5"/>
      <c r="BZ142" s="5"/>
      <c r="CA142" s="128"/>
      <c r="CB142" s="128"/>
      <c r="CC142" s="57"/>
      <c r="CD142" s="57"/>
      <c r="CE142" s="57"/>
      <c r="CF142" s="57"/>
      <c r="CG142" s="57"/>
      <c r="CH142" s="127"/>
      <c r="CI142" s="127"/>
      <c r="CJ142" s="57"/>
      <c r="CK142" s="57"/>
      <c r="CL142" s="57"/>
      <c r="CM142" s="57"/>
      <c r="CN142" s="57"/>
      <c r="CO142" s="116"/>
      <c r="CP142" s="159"/>
      <c r="CQ142" s="5"/>
      <c r="CR142" s="341"/>
      <c r="CS142" s="354"/>
      <c r="CT142" s="5"/>
      <c r="CU142" s="5"/>
      <c r="CV142" s="5"/>
      <c r="CW142" s="5"/>
      <c r="CX142" s="128"/>
      <c r="CY142" s="5"/>
      <c r="CZ142" s="5"/>
      <c r="DA142" s="5"/>
      <c r="DB142" s="5"/>
      <c r="DC142" s="5"/>
      <c r="DD142" s="5"/>
      <c r="DE142" s="128"/>
      <c r="DF142" s="5"/>
      <c r="DG142" s="5"/>
      <c r="DH142" s="5"/>
      <c r="DI142" s="5"/>
      <c r="DJ142" s="5"/>
      <c r="DK142" s="5"/>
      <c r="DL142" s="128"/>
      <c r="DM142" s="128"/>
      <c r="DN142" s="5"/>
      <c r="DO142" s="5"/>
      <c r="DP142" s="5"/>
      <c r="DQ142" s="5"/>
      <c r="DR142" s="5"/>
      <c r="DS142" s="128"/>
      <c r="DT142" s="128"/>
      <c r="DU142" s="5"/>
      <c r="DV142" s="5"/>
      <c r="DW142" s="5"/>
      <c r="DX142" s="5"/>
      <c r="DY142" s="5"/>
      <c r="DZ142" s="128"/>
      <c r="EA142" s="128"/>
      <c r="EB142" s="5"/>
      <c r="EC142" s="5"/>
      <c r="ED142" s="5"/>
      <c r="EE142" s="5"/>
      <c r="EF142" s="5"/>
      <c r="EG142" s="128"/>
      <c r="EH142" s="128"/>
      <c r="EI142" s="5"/>
      <c r="EJ142" s="341"/>
      <c r="EK142" s="354"/>
      <c r="EL142" s="5"/>
      <c r="EM142" s="5"/>
      <c r="EN142" s="5"/>
      <c r="EO142" s="5"/>
      <c r="EP142" s="128"/>
      <c r="EQ142" s="128"/>
      <c r="ER142" s="5"/>
      <c r="ES142" s="5"/>
      <c r="ET142" s="5"/>
      <c r="EU142" s="5"/>
      <c r="EV142" s="5"/>
      <c r="EW142" s="128"/>
      <c r="EX142" s="128"/>
      <c r="EY142" s="5"/>
      <c r="EZ142" s="5"/>
      <c r="FA142" s="5"/>
      <c r="FB142" s="5"/>
      <c r="FC142" s="5"/>
      <c r="FD142" s="128"/>
      <c r="FE142" s="128"/>
      <c r="FF142" s="5"/>
      <c r="FG142" s="5"/>
      <c r="FH142" s="5"/>
      <c r="FI142" s="5"/>
      <c r="FJ142" s="5"/>
      <c r="FK142" s="128"/>
      <c r="FL142" s="128"/>
      <c r="FM142" s="5"/>
      <c r="FN142" s="5"/>
      <c r="FO142" s="5"/>
      <c r="FP142" s="5"/>
      <c r="FQ142" s="5"/>
      <c r="FR142" s="128"/>
      <c r="FS142" s="128"/>
      <c r="FT142" s="5"/>
      <c r="FU142" s="5"/>
      <c r="FV142" s="5"/>
      <c r="FW142" s="5"/>
      <c r="FX142" s="5"/>
      <c r="FY142" s="128"/>
      <c r="FZ142" s="128"/>
      <c r="GA142" s="5"/>
      <c r="GB142" s="341"/>
      <c r="GC142" s="354"/>
      <c r="GD142" s="5"/>
      <c r="GE142" s="5"/>
      <c r="GF142" s="5"/>
      <c r="GG142" s="5"/>
      <c r="GH142" s="128"/>
      <c r="GI142" s="128"/>
      <c r="GJ142" s="5"/>
      <c r="GK142" s="5"/>
      <c r="GL142" s="5"/>
      <c r="GM142" s="5"/>
      <c r="GN142" s="5"/>
      <c r="GO142" s="128"/>
      <c r="GP142" s="128"/>
      <c r="GQ142" s="5"/>
      <c r="GR142" s="5"/>
      <c r="GS142" s="5"/>
      <c r="GT142" s="5"/>
      <c r="GU142" s="5"/>
      <c r="GV142" s="128"/>
      <c r="GW142" s="128"/>
      <c r="GX142" s="5"/>
      <c r="GY142" s="5"/>
      <c r="GZ142" s="5"/>
      <c r="HA142" s="5"/>
      <c r="HB142" s="5"/>
      <c r="HC142" s="128"/>
      <c r="HD142" s="128"/>
      <c r="HE142" s="51" t="s">
        <v>358</v>
      </c>
      <c r="HF142" s="51">
        <v>178.5</v>
      </c>
      <c r="HG142" s="51">
        <v>182.6</v>
      </c>
      <c r="HH142" s="51">
        <f t="shared" si="162"/>
        <v>4.0999999999999943</v>
      </c>
      <c r="HI142" s="51">
        <v>100</v>
      </c>
      <c r="HJ142" s="52">
        <f t="shared" si="170"/>
        <v>4.0999999999999943</v>
      </c>
      <c r="HK142" s="139">
        <f>HJ142*AUXILIAR!$B$67</f>
        <v>8199999.9999999888</v>
      </c>
      <c r="HL142" s="51" t="s">
        <v>358</v>
      </c>
      <c r="HM142" s="51">
        <v>197.3</v>
      </c>
      <c r="HN142" s="51">
        <v>204.8</v>
      </c>
      <c r="HO142" s="51">
        <f t="shared" si="164"/>
        <v>7.5</v>
      </c>
      <c r="HP142" s="51">
        <v>100</v>
      </c>
      <c r="HQ142" s="52">
        <f t="shared" ref="HQ142" si="172">HO142*HP142/100</f>
        <v>7.5</v>
      </c>
      <c r="HR142" s="139">
        <f>HQ142*AUXILIAR!$B$67</f>
        <v>15000000</v>
      </c>
      <c r="HS142" s="5"/>
      <c r="HT142" s="341"/>
      <c r="HU142" s="354"/>
      <c r="HV142" s="5"/>
      <c r="HW142" s="5"/>
      <c r="HX142" s="5"/>
      <c r="HY142" s="5"/>
      <c r="HZ142" s="128"/>
      <c r="IA142" s="128"/>
      <c r="IB142" s="5"/>
      <c r="IC142" s="5"/>
      <c r="ID142" s="5"/>
      <c r="IE142" s="5"/>
      <c r="IF142" s="5"/>
      <c r="IG142" s="128"/>
      <c r="IH142" s="128"/>
      <c r="II142" s="5"/>
      <c r="IJ142" s="5"/>
      <c r="IK142" s="5"/>
      <c r="IL142" s="5"/>
      <c r="IM142" s="5"/>
      <c r="IN142" s="128"/>
      <c r="IO142" s="128"/>
      <c r="IP142" s="5"/>
      <c r="IQ142" s="5"/>
      <c r="IR142" s="5"/>
      <c r="IS142" s="5"/>
      <c r="IT142" s="5"/>
      <c r="IU142" s="128"/>
      <c r="IV142" s="128"/>
      <c r="IW142" s="5"/>
      <c r="IX142" s="5"/>
      <c r="IY142" s="5"/>
      <c r="IZ142" s="5"/>
      <c r="JA142" s="5"/>
      <c r="JB142" s="128"/>
      <c r="JC142" s="128"/>
      <c r="JD142" s="5"/>
      <c r="JE142" s="5"/>
      <c r="JF142" s="5"/>
      <c r="JG142" s="5"/>
      <c r="JH142" s="5"/>
      <c r="JI142" s="128"/>
      <c r="JJ142" s="128"/>
      <c r="JK142" s="145"/>
      <c r="JL142" s="397"/>
    </row>
    <row r="143" spans="1:272" ht="15">
      <c r="A143" s="8" t="s">
        <v>33</v>
      </c>
      <c r="B143" s="8" t="s">
        <v>11</v>
      </c>
      <c r="C143" s="8">
        <v>1</v>
      </c>
      <c r="D143" s="199">
        <v>116</v>
      </c>
      <c r="E143" s="118" t="s">
        <v>183</v>
      </c>
      <c r="F143" s="118" t="s">
        <v>108</v>
      </c>
      <c r="G143" s="195" t="s">
        <v>355</v>
      </c>
      <c r="H143" s="309" t="s">
        <v>188</v>
      </c>
      <c r="I143" s="354"/>
      <c r="J143" s="5"/>
      <c r="K143" s="5"/>
      <c r="L143" s="5"/>
      <c r="M143" s="5"/>
      <c r="N143" s="128"/>
      <c r="O143" s="128"/>
      <c r="P143" s="5"/>
      <c r="Q143" s="5"/>
      <c r="R143" s="5"/>
      <c r="S143" s="5"/>
      <c r="T143" s="5"/>
      <c r="U143" s="128"/>
      <c r="V143" s="128"/>
      <c r="W143" s="5"/>
      <c r="X143" s="5"/>
      <c r="Y143" s="5"/>
      <c r="Z143" s="5"/>
      <c r="AA143" s="5"/>
      <c r="AB143" s="128"/>
      <c r="AC143" s="128"/>
      <c r="AD143" s="5"/>
      <c r="AE143" s="5"/>
      <c r="AF143" s="5"/>
      <c r="AG143" s="5"/>
      <c r="AH143" s="5"/>
      <c r="AI143" s="128"/>
      <c r="AJ143" s="128"/>
      <c r="AK143" s="51" t="s">
        <v>359</v>
      </c>
      <c r="AL143" s="51">
        <v>183.66</v>
      </c>
      <c r="AM143" s="51">
        <v>186.33</v>
      </c>
      <c r="AN143" s="51">
        <f t="shared" si="166"/>
        <v>2.6700000000000159</v>
      </c>
      <c r="AO143" s="52">
        <v>100</v>
      </c>
      <c r="AP143" s="52">
        <f t="shared" si="167"/>
        <v>2.6700000000000159</v>
      </c>
      <c r="AQ143" s="139">
        <f>AP143*AUXILIAR!$B$50</f>
        <v>8010000.0000000475</v>
      </c>
      <c r="AR143" s="5"/>
      <c r="AS143" s="5"/>
      <c r="AT143" s="5"/>
      <c r="AU143" s="5"/>
      <c r="AV143" s="5"/>
      <c r="AW143" s="128"/>
      <c r="AX143" s="128"/>
      <c r="AY143" s="5"/>
      <c r="AZ143" s="341"/>
      <c r="BA143" s="354"/>
      <c r="BB143" s="5"/>
      <c r="BC143" s="5"/>
      <c r="BD143" s="5"/>
      <c r="BE143" s="5"/>
      <c r="BF143" s="128"/>
      <c r="BG143" s="128"/>
      <c r="BH143" s="5"/>
      <c r="BI143" s="5"/>
      <c r="BJ143" s="5"/>
      <c r="BK143" s="5"/>
      <c r="BL143" s="5"/>
      <c r="BM143" s="128"/>
      <c r="BN143" s="128"/>
      <c r="BO143" s="5"/>
      <c r="BP143" s="5"/>
      <c r="BQ143" s="5"/>
      <c r="BR143" s="5"/>
      <c r="BS143" s="5"/>
      <c r="BT143" s="128"/>
      <c r="BU143" s="128"/>
      <c r="BV143" s="5"/>
      <c r="BW143" s="5"/>
      <c r="BX143" s="5"/>
      <c r="BY143" s="5"/>
      <c r="BZ143" s="5"/>
      <c r="CA143" s="128"/>
      <c r="CB143" s="128"/>
      <c r="CC143" s="57"/>
      <c r="CD143" s="57"/>
      <c r="CE143" s="57"/>
      <c r="CF143" s="57"/>
      <c r="CG143" s="57"/>
      <c r="CH143" s="127"/>
      <c r="CI143" s="127"/>
      <c r="CJ143" s="57"/>
      <c r="CK143" s="57"/>
      <c r="CL143" s="57"/>
      <c r="CM143" s="57"/>
      <c r="CN143" s="57"/>
      <c r="CO143" s="116"/>
      <c r="CP143" s="159"/>
      <c r="CQ143" s="5"/>
      <c r="CR143" s="341"/>
      <c r="CS143" s="354"/>
      <c r="CT143" s="5"/>
      <c r="CU143" s="5"/>
      <c r="CV143" s="5"/>
      <c r="CW143" s="5"/>
      <c r="CX143" s="128"/>
      <c r="CY143" s="5"/>
      <c r="CZ143" s="5"/>
      <c r="DA143" s="5"/>
      <c r="DB143" s="5"/>
      <c r="DC143" s="5"/>
      <c r="DD143" s="5"/>
      <c r="DE143" s="128"/>
      <c r="DF143" s="5"/>
      <c r="DG143" s="5"/>
      <c r="DH143" s="5"/>
      <c r="DI143" s="5"/>
      <c r="DJ143" s="5"/>
      <c r="DK143" s="5"/>
      <c r="DL143" s="128"/>
      <c r="DM143" s="128"/>
      <c r="DN143" s="5"/>
      <c r="DO143" s="5"/>
      <c r="DP143" s="5"/>
      <c r="DQ143" s="5"/>
      <c r="DR143" s="5"/>
      <c r="DS143" s="128"/>
      <c r="DT143" s="128"/>
      <c r="DU143" s="5"/>
      <c r="DV143" s="5"/>
      <c r="DW143" s="5"/>
      <c r="DX143" s="5"/>
      <c r="DY143" s="5"/>
      <c r="DZ143" s="128"/>
      <c r="EA143" s="128"/>
      <c r="EB143" s="5"/>
      <c r="EC143" s="5"/>
      <c r="ED143" s="5"/>
      <c r="EE143" s="5"/>
      <c r="EF143" s="5"/>
      <c r="EG143" s="128"/>
      <c r="EH143" s="128"/>
      <c r="EI143" s="5"/>
      <c r="EJ143" s="341"/>
      <c r="EK143" s="354"/>
      <c r="EL143" s="5"/>
      <c r="EM143" s="5"/>
      <c r="EN143" s="5"/>
      <c r="EO143" s="5"/>
      <c r="EP143" s="128"/>
      <c r="EQ143" s="128"/>
      <c r="ER143" s="5"/>
      <c r="ES143" s="5"/>
      <c r="ET143" s="5"/>
      <c r="EU143" s="5"/>
      <c r="EV143" s="5"/>
      <c r="EW143" s="128"/>
      <c r="EX143" s="128"/>
      <c r="EY143" s="5"/>
      <c r="EZ143" s="5"/>
      <c r="FA143" s="5"/>
      <c r="FB143" s="5"/>
      <c r="FC143" s="5"/>
      <c r="FD143" s="128"/>
      <c r="FE143" s="128"/>
      <c r="FF143" s="5"/>
      <c r="FG143" s="5"/>
      <c r="FH143" s="5"/>
      <c r="FI143" s="5"/>
      <c r="FJ143" s="5"/>
      <c r="FK143" s="128"/>
      <c r="FL143" s="128"/>
      <c r="FM143" s="5"/>
      <c r="FN143" s="5"/>
      <c r="FO143" s="5"/>
      <c r="FP143" s="5"/>
      <c r="FQ143" s="5"/>
      <c r="FR143" s="128"/>
      <c r="FS143" s="128"/>
      <c r="FT143" s="5"/>
      <c r="FU143" s="5"/>
      <c r="FV143" s="5"/>
      <c r="FW143" s="5"/>
      <c r="FX143" s="5"/>
      <c r="FY143" s="128"/>
      <c r="FZ143" s="128"/>
      <c r="GA143" s="5"/>
      <c r="GB143" s="341"/>
      <c r="GC143" s="354"/>
      <c r="GD143" s="5"/>
      <c r="GE143" s="5"/>
      <c r="GF143" s="5"/>
      <c r="GG143" s="5"/>
      <c r="GH143" s="128"/>
      <c r="GI143" s="128"/>
      <c r="GJ143" s="5"/>
      <c r="GK143" s="5"/>
      <c r="GL143" s="5"/>
      <c r="GM143" s="5"/>
      <c r="GN143" s="5"/>
      <c r="GO143" s="128"/>
      <c r="GP143" s="128"/>
      <c r="GQ143" s="5"/>
      <c r="GR143" s="5"/>
      <c r="GS143" s="5"/>
      <c r="GT143" s="5"/>
      <c r="GU143" s="5"/>
      <c r="GV143" s="128"/>
      <c r="GW143" s="128"/>
      <c r="GX143" s="5"/>
      <c r="GY143" s="5"/>
      <c r="GZ143" s="5"/>
      <c r="HA143" s="5"/>
      <c r="HB143" s="5"/>
      <c r="HC143" s="128"/>
      <c r="HD143" s="128"/>
      <c r="HE143" s="51" t="s">
        <v>359</v>
      </c>
      <c r="HF143" s="51">
        <v>178.5</v>
      </c>
      <c r="HG143" s="51">
        <v>182.6</v>
      </c>
      <c r="HH143" s="51">
        <f t="shared" si="162"/>
        <v>4.0999999999999943</v>
      </c>
      <c r="HI143" s="51">
        <v>100</v>
      </c>
      <c r="HJ143" s="52">
        <f t="shared" si="170"/>
        <v>4.0999999999999943</v>
      </c>
      <c r="HK143" s="139">
        <f>HJ143*AUXILIAR!$B$67</f>
        <v>8199999.9999999888</v>
      </c>
      <c r="HL143" s="51" t="s">
        <v>359</v>
      </c>
      <c r="HM143" s="51">
        <v>197.3</v>
      </c>
      <c r="HN143" s="51">
        <v>204.8</v>
      </c>
      <c r="HO143" s="51">
        <f t="shared" si="164"/>
        <v>7.5</v>
      </c>
      <c r="HP143" s="51">
        <v>100</v>
      </c>
      <c r="HQ143" s="52">
        <f t="shared" ref="HQ143:HQ145" si="173">HO143*HP143/100</f>
        <v>7.5</v>
      </c>
      <c r="HR143" s="139">
        <f>HQ143*AUXILIAR!$B$67</f>
        <v>15000000</v>
      </c>
      <c r="HS143" s="5"/>
      <c r="HT143" s="341"/>
      <c r="HU143" s="354"/>
      <c r="HV143" s="5"/>
      <c r="HW143" s="5"/>
      <c r="HX143" s="5"/>
      <c r="HY143" s="5"/>
      <c r="HZ143" s="128"/>
      <c r="IA143" s="128"/>
      <c r="IB143" s="5"/>
      <c r="IC143" s="5"/>
      <c r="ID143" s="5"/>
      <c r="IE143" s="5"/>
      <c r="IF143" s="5"/>
      <c r="IG143" s="128"/>
      <c r="IH143" s="128"/>
      <c r="II143" s="5"/>
      <c r="IJ143" s="5"/>
      <c r="IK143" s="5"/>
      <c r="IL143" s="5"/>
      <c r="IM143" s="5"/>
      <c r="IN143" s="128"/>
      <c r="IO143" s="128"/>
      <c r="IP143" s="5"/>
      <c r="IQ143" s="5"/>
      <c r="IR143" s="5"/>
      <c r="IS143" s="5"/>
      <c r="IT143" s="5"/>
      <c r="IU143" s="128"/>
      <c r="IV143" s="128"/>
      <c r="IW143" s="5"/>
      <c r="IX143" s="5"/>
      <c r="IY143" s="5"/>
      <c r="IZ143" s="5"/>
      <c r="JA143" s="5"/>
      <c r="JB143" s="128"/>
      <c r="JC143" s="128"/>
      <c r="JD143" s="5"/>
      <c r="JE143" s="5"/>
      <c r="JF143" s="5"/>
      <c r="JG143" s="5"/>
      <c r="JH143" s="5"/>
      <c r="JI143" s="128"/>
      <c r="JJ143" s="128"/>
      <c r="JK143" s="145"/>
      <c r="JL143" s="397"/>
    </row>
    <row r="144" spans="1:272" ht="15">
      <c r="A144" s="8" t="s">
        <v>33</v>
      </c>
      <c r="B144" s="8" t="s">
        <v>11</v>
      </c>
      <c r="C144" s="8">
        <v>1</v>
      </c>
      <c r="D144" s="199">
        <v>116</v>
      </c>
      <c r="E144" s="118" t="s">
        <v>183</v>
      </c>
      <c r="F144" s="118" t="s">
        <v>108</v>
      </c>
      <c r="G144" s="195" t="s">
        <v>355</v>
      </c>
      <c r="H144" s="309" t="s">
        <v>188</v>
      </c>
      <c r="I144" s="354"/>
      <c r="J144" s="5"/>
      <c r="K144" s="5"/>
      <c r="L144" s="5"/>
      <c r="M144" s="5"/>
      <c r="N144" s="128"/>
      <c r="O144" s="128"/>
      <c r="P144" s="5"/>
      <c r="Q144" s="5"/>
      <c r="R144" s="5"/>
      <c r="S144" s="5"/>
      <c r="T144" s="5"/>
      <c r="U144" s="128"/>
      <c r="V144" s="128"/>
      <c r="W144" s="5"/>
      <c r="X144" s="5"/>
      <c r="Y144" s="5"/>
      <c r="Z144" s="5"/>
      <c r="AA144" s="5"/>
      <c r="AB144" s="128"/>
      <c r="AC144" s="128"/>
      <c r="AD144" s="5"/>
      <c r="AE144" s="5"/>
      <c r="AF144" s="5"/>
      <c r="AG144" s="5"/>
      <c r="AH144" s="5"/>
      <c r="AI144" s="128"/>
      <c r="AJ144" s="128"/>
      <c r="AK144" s="51" t="s">
        <v>358</v>
      </c>
      <c r="AL144" s="51">
        <v>185.5</v>
      </c>
      <c r="AM144" s="51">
        <v>195.4</v>
      </c>
      <c r="AN144" s="51">
        <f t="shared" si="166"/>
        <v>9.9000000000000057</v>
      </c>
      <c r="AO144" s="52">
        <v>100</v>
      </c>
      <c r="AP144" s="52">
        <f t="shared" si="167"/>
        <v>9.9000000000000057</v>
      </c>
      <c r="AQ144" s="139">
        <f>AP144*AUXILIAR!$B$50</f>
        <v>29700000.000000019</v>
      </c>
      <c r="AR144" s="5"/>
      <c r="AS144" s="5"/>
      <c r="AT144" s="5"/>
      <c r="AU144" s="5"/>
      <c r="AV144" s="5"/>
      <c r="AW144" s="128"/>
      <c r="AX144" s="128"/>
      <c r="AY144" s="5"/>
      <c r="AZ144" s="341"/>
      <c r="BA144" s="354"/>
      <c r="BB144" s="5"/>
      <c r="BC144" s="5"/>
      <c r="BD144" s="5"/>
      <c r="BE144" s="5"/>
      <c r="BF144" s="128"/>
      <c r="BG144" s="128"/>
      <c r="BH144" s="5"/>
      <c r="BI144" s="5"/>
      <c r="BJ144" s="5"/>
      <c r="BK144" s="5"/>
      <c r="BL144" s="5"/>
      <c r="BM144" s="128"/>
      <c r="BN144" s="128"/>
      <c r="BO144" s="5"/>
      <c r="BP144" s="5"/>
      <c r="BQ144" s="5"/>
      <c r="BR144" s="5"/>
      <c r="BS144" s="5"/>
      <c r="BT144" s="128"/>
      <c r="BU144" s="128"/>
      <c r="BV144" s="5"/>
      <c r="BW144" s="5"/>
      <c r="BX144" s="5"/>
      <c r="BY144" s="5"/>
      <c r="BZ144" s="5"/>
      <c r="CA144" s="128"/>
      <c r="CB144" s="128"/>
      <c r="CC144" s="57"/>
      <c r="CD144" s="57"/>
      <c r="CE144" s="57"/>
      <c r="CF144" s="57"/>
      <c r="CG144" s="57"/>
      <c r="CH144" s="127"/>
      <c r="CI144" s="127"/>
      <c r="CJ144" s="57"/>
      <c r="CK144" s="57"/>
      <c r="CL144" s="57"/>
      <c r="CM144" s="57"/>
      <c r="CN144" s="57"/>
      <c r="CO144" s="116"/>
      <c r="CP144" s="159"/>
      <c r="CQ144" s="5"/>
      <c r="CR144" s="341"/>
      <c r="CS144" s="354"/>
      <c r="CT144" s="5"/>
      <c r="CU144" s="5"/>
      <c r="CV144" s="5"/>
      <c r="CW144" s="5"/>
      <c r="CX144" s="128"/>
      <c r="CY144" s="5"/>
      <c r="CZ144" s="5"/>
      <c r="DA144" s="5"/>
      <c r="DB144" s="5"/>
      <c r="DC144" s="5"/>
      <c r="DD144" s="5"/>
      <c r="DE144" s="128"/>
      <c r="DF144" s="5"/>
      <c r="DG144" s="5"/>
      <c r="DH144" s="5"/>
      <c r="DI144" s="5"/>
      <c r="DJ144" s="5"/>
      <c r="DK144" s="5"/>
      <c r="DL144" s="128"/>
      <c r="DM144" s="128"/>
      <c r="DN144" s="5"/>
      <c r="DO144" s="5"/>
      <c r="DP144" s="5"/>
      <c r="DQ144" s="5"/>
      <c r="DR144" s="5"/>
      <c r="DS144" s="128"/>
      <c r="DT144" s="128"/>
      <c r="DU144" s="5"/>
      <c r="DV144" s="5"/>
      <c r="DW144" s="5"/>
      <c r="DX144" s="5"/>
      <c r="DY144" s="5"/>
      <c r="DZ144" s="128"/>
      <c r="EA144" s="128"/>
      <c r="EB144" s="5"/>
      <c r="EC144" s="5"/>
      <c r="ED144" s="5"/>
      <c r="EE144" s="5"/>
      <c r="EF144" s="5"/>
      <c r="EG144" s="128"/>
      <c r="EH144" s="128"/>
      <c r="EI144" s="5"/>
      <c r="EJ144" s="341"/>
      <c r="EK144" s="354"/>
      <c r="EL144" s="5"/>
      <c r="EM144" s="5"/>
      <c r="EN144" s="5"/>
      <c r="EO144" s="5"/>
      <c r="EP144" s="128"/>
      <c r="EQ144" s="128"/>
      <c r="ER144" s="5"/>
      <c r="ES144" s="5"/>
      <c r="ET144" s="5"/>
      <c r="EU144" s="5"/>
      <c r="EV144" s="5"/>
      <c r="EW144" s="128"/>
      <c r="EX144" s="128"/>
      <c r="EY144" s="5"/>
      <c r="EZ144" s="5"/>
      <c r="FA144" s="5"/>
      <c r="FB144" s="5"/>
      <c r="FC144" s="5"/>
      <c r="FD144" s="128"/>
      <c r="FE144" s="128"/>
      <c r="FF144" s="5"/>
      <c r="FG144" s="5"/>
      <c r="FH144" s="5"/>
      <c r="FI144" s="5"/>
      <c r="FJ144" s="5"/>
      <c r="FK144" s="128"/>
      <c r="FL144" s="128"/>
      <c r="FM144" s="5"/>
      <c r="FN144" s="5"/>
      <c r="FO144" s="5"/>
      <c r="FP144" s="5"/>
      <c r="FQ144" s="5"/>
      <c r="FR144" s="128"/>
      <c r="FS144" s="128"/>
      <c r="FT144" s="5"/>
      <c r="FU144" s="5"/>
      <c r="FV144" s="5"/>
      <c r="FW144" s="5"/>
      <c r="FX144" s="5"/>
      <c r="FY144" s="128"/>
      <c r="FZ144" s="128"/>
      <c r="GA144" s="5"/>
      <c r="GB144" s="341"/>
      <c r="GC144" s="354"/>
      <c r="GD144" s="5"/>
      <c r="GE144" s="5"/>
      <c r="GF144" s="5"/>
      <c r="GG144" s="5"/>
      <c r="GH144" s="128"/>
      <c r="GI144" s="128"/>
      <c r="GJ144" s="5"/>
      <c r="GK144" s="5"/>
      <c r="GL144" s="5"/>
      <c r="GM144" s="5"/>
      <c r="GN144" s="5"/>
      <c r="GO144" s="128"/>
      <c r="GP144" s="128"/>
      <c r="GQ144" s="5"/>
      <c r="GR144" s="5"/>
      <c r="GS144" s="5"/>
      <c r="GT144" s="5"/>
      <c r="GU144" s="5"/>
      <c r="GV144" s="128"/>
      <c r="GW144" s="128"/>
      <c r="GX144" s="5"/>
      <c r="GY144" s="5"/>
      <c r="GZ144" s="5"/>
      <c r="HA144" s="5"/>
      <c r="HB144" s="5"/>
      <c r="HC144" s="128"/>
      <c r="HD144" s="128"/>
      <c r="HE144" s="51" t="s">
        <v>358</v>
      </c>
      <c r="HF144" s="51">
        <v>182.6</v>
      </c>
      <c r="HG144" s="51">
        <v>189.1</v>
      </c>
      <c r="HH144" s="51">
        <f t="shared" si="162"/>
        <v>6.5</v>
      </c>
      <c r="HI144" s="51">
        <v>100</v>
      </c>
      <c r="HJ144" s="52">
        <f t="shared" si="170"/>
        <v>6.5</v>
      </c>
      <c r="HK144" s="139">
        <f>HJ144*AUXILIAR!$B$67</f>
        <v>13000000</v>
      </c>
      <c r="HL144" s="51" t="s">
        <v>358</v>
      </c>
      <c r="HM144" s="51">
        <v>204.8</v>
      </c>
      <c r="HN144" s="51">
        <v>207.08500000000001</v>
      </c>
      <c r="HO144" s="51">
        <f t="shared" si="164"/>
        <v>2.2849999999999966</v>
      </c>
      <c r="HP144" s="51">
        <v>100</v>
      </c>
      <c r="HQ144" s="52">
        <f t="shared" si="173"/>
        <v>2.2849999999999966</v>
      </c>
      <c r="HR144" s="139">
        <f>HQ144*AUXILIAR!$B$67</f>
        <v>4569999.9999999935</v>
      </c>
      <c r="HS144" s="5"/>
      <c r="HT144" s="341"/>
      <c r="HU144" s="354"/>
      <c r="HV144" s="5"/>
      <c r="HW144" s="5"/>
      <c r="HX144" s="5"/>
      <c r="HY144" s="5"/>
      <c r="HZ144" s="128"/>
      <c r="IA144" s="128"/>
      <c r="IB144" s="5"/>
      <c r="IC144" s="5"/>
      <c r="ID144" s="5"/>
      <c r="IE144" s="5"/>
      <c r="IF144" s="5"/>
      <c r="IG144" s="128"/>
      <c r="IH144" s="128"/>
      <c r="II144" s="5"/>
      <c r="IJ144" s="5"/>
      <c r="IK144" s="5"/>
      <c r="IL144" s="5"/>
      <c r="IM144" s="5"/>
      <c r="IN144" s="128"/>
      <c r="IO144" s="128"/>
      <c r="IP144" s="5"/>
      <c r="IQ144" s="5"/>
      <c r="IR144" s="5"/>
      <c r="IS144" s="5"/>
      <c r="IT144" s="5"/>
      <c r="IU144" s="128"/>
      <c r="IV144" s="128"/>
      <c r="IW144" s="5"/>
      <c r="IX144" s="5"/>
      <c r="IY144" s="5"/>
      <c r="IZ144" s="5"/>
      <c r="JA144" s="5"/>
      <c r="JB144" s="128"/>
      <c r="JC144" s="128"/>
      <c r="JD144" s="5"/>
      <c r="JE144" s="5"/>
      <c r="JF144" s="5"/>
      <c r="JG144" s="5"/>
      <c r="JH144" s="5"/>
      <c r="JI144" s="128"/>
      <c r="JJ144" s="128"/>
      <c r="JK144" s="145"/>
      <c r="JL144" s="397"/>
    </row>
    <row r="145" spans="1:272" ht="15">
      <c r="A145" s="8" t="s">
        <v>33</v>
      </c>
      <c r="B145" s="8" t="s">
        <v>11</v>
      </c>
      <c r="C145" s="8">
        <v>1</v>
      </c>
      <c r="D145" s="199">
        <v>116</v>
      </c>
      <c r="E145" s="118" t="s">
        <v>183</v>
      </c>
      <c r="F145" s="118" t="s">
        <v>108</v>
      </c>
      <c r="G145" s="195" t="s">
        <v>355</v>
      </c>
      <c r="H145" s="309" t="s">
        <v>188</v>
      </c>
      <c r="I145" s="354"/>
      <c r="J145" s="5"/>
      <c r="K145" s="5"/>
      <c r="L145" s="5"/>
      <c r="M145" s="5"/>
      <c r="N145" s="128"/>
      <c r="O145" s="128"/>
      <c r="P145" s="5"/>
      <c r="Q145" s="5"/>
      <c r="R145" s="5"/>
      <c r="S145" s="5"/>
      <c r="T145" s="5"/>
      <c r="U145" s="128"/>
      <c r="V145" s="128"/>
      <c r="W145" s="5"/>
      <c r="X145" s="5"/>
      <c r="Y145" s="5"/>
      <c r="Z145" s="5"/>
      <c r="AA145" s="5"/>
      <c r="AB145" s="128"/>
      <c r="AC145" s="128"/>
      <c r="AD145" s="5"/>
      <c r="AE145" s="5"/>
      <c r="AF145" s="5"/>
      <c r="AG145" s="5"/>
      <c r="AH145" s="5"/>
      <c r="AI145" s="128"/>
      <c r="AJ145" s="128"/>
      <c r="AK145" s="51" t="s">
        <v>359</v>
      </c>
      <c r="AL145" s="51">
        <v>186.75</v>
      </c>
      <c r="AM145" s="51">
        <v>195.4</v>
      </c>
      <c r="AN145" s="51">
        <f t="shared" si="166"/>
        <v>8.6500000000000057</v>
      </c>
      <c r="AO145" s="52">
        <v>100</v>
      </c>
      <c r="AP145" s="52">
        <f t="shared" si="167"/>
        <v>8.6500000000000057</v>
      </c>
      <c r="AQ145" s="139">
        <f>AP145*AUXILIAR!$B$50</f>
        <v>25950000.000000019</v>
      </c>
      <c r="AR145" s="5"/>
      <c r="AS145" s="5"/>
      <c r="AT145" s="5"/>
      <c r="AU145" s="5"/>
      <c r="AV145" s="5"/>
      <c r="AW145" s="128"/>
      <c r="AX145" s="128"/>
      <c r="AY145" s="5"/>
      <c r="AZ145" s="341"/>
      <c r="BA145" s="354"/>
      <c r="BB145" s="5"/>
      <c r="BC145" s="5"/>
      <c r="BD145" s="5"/>
      <c r="BE145" s="5"/>
      <c r="BF145" s="128"/>
      <c r="BG145" s="128"/>
      <c r="BH145" s="5"/>
      <c r="BI145" s="5"/>
      <c r="BJ145" s="5"/>
      <c r="BK145" s="5"/>
      <c r="BL145" s="5"/>
      <c r="BM145" s="128"/>
      <c r="BN145" s="128"/>
      <c r="BO145" s="5"/>
      <c r="BP145" s="5"/>
      <c r="BQ145" s="5"/>
      <c r="BR145" s="5"/>
      <c r="BS145" s="5"/>
      <c r="BT145" s="128"/>
      <c r="BU145" s="128"/>
      <c r="BV145" s="5"/>
      <c r="BW145" s="5"/>
      <c r="BX145" s="5"/>
      <c r="BY145" s="5"/>
      <c r="BZ145" s="5"/>
      <c r="CA145" s="128"/>
      <c r="CB145" s="128"/>
      <c r="CC145" s="57"/>
      <c r="CD145" s="57"/>
      <c r="CE145" s="57"/>
      <c r="CF145" s="57"/>
      <c r="CG145" s="57"/>
      <c r="CH145" s="127"/>
      <c r="CI145" s="127"/>
      <c r="CJ145" s="57"/>
      <c r="CK145" s="57"/>
      <c r="CL145" s="57"/>
      <c r="CM145" s="57"/>
      <c r="CN145" s="57"/>
      <c r="CO145" s="116"/>
      <c r="CP145" s="159"/>
      <c r="CQ145" s="5"/>
      <c r="CR145" s="341"/>
      <c r="CS145" s="354"/>
      <c r="CT145" s="5"/>
      <c r="CU145" s="5"/>
      <c r="CV145" s="5"/>
      <c r="CW145" s="5"/>
      <c r="CX145" s="128"/>
      <c r="CY145" s="5"/>
      <c r="CZ145" s="5"/>
      <c r="DA145" s="5"/>
      <c r="DB145" s="5"/>
      <c r="DC145" s="5"/>
      <c r="DD145" s="5"/>
      <c r="DE145" s="128"/>
      <c r="DF145" s="5"/>
      <c r="DG145" s="5"/>
      <c r="DH145" s="5"/>
      <c r="DI145" s="5"/>
      <c r="DJ145" s="5"/>
      <c r="DK145" s="5"/>
      <c r="DL145" s="128"/>
      <c r="DM145" s="128"/>
      <c r="DN145" s="5"/>
      <c r="DO145" s="5"/>
      <c r="DP145" s="5"/>
      <c r="DQ145" s="5"/>
      <c r="DR145" s="5"/>
      <c r="DS145" s="128"/>
      <c r="DT145" s="128"/>
      <c r="DU145" s="5"/>
      <c r="DV145" s="5"/>
      <c r="DW145" s="5"/>
      <c r="DX145" s="5"/>
      <c r="DY145" s="5"/>
      <c r="DZ145" s="128"/>
      <c r="EA145" s="128"/>
      <c r="EB145" s="5"/>
      <c r="EC145" s="5"/>
      <c r="ED145" s="5"/>
      <c r="EE145" s="5"/>
      <c r="EF145" s="5"/>
      <c r="EG145" s="128"/>
      <c r="EH145" s="128"/>
      <c r="EI145" s="5"/>
      <c r="EJ145" s="341"/>
      <c r="EK145" s="354"/>
      <c r="EL145" s="5"/>
      <c r="EM145" s="5"/>
      <c r="EN145" s="5"/>
      <c r="EO145" s="5"/>
      <c r="EP145" s="128"/>
      <c r="EQ145" s="128"/>
      <c r="ER145" s="5"/>
      <c r="ES145" s="5"/>
      <c r="ET145" s="5"/>
      <c r="EU145" s="5"/>
      <c r="EV145" s="5"/>
      <c r="EW145" s="128"/>
      <c r="EX145" s="128"/>
      <c r="EY145" s="5"/>
      <c r="EZ145" s="5"/>
      <c r="FA145" s="5"/>
      <c r="FB145" s="5"/>
      <c r="FC145" s="5"/>
      <c r="FD145" s="128"/>
      <c r="FE145" s="128"/>
      <c r="FF145" s="5"/>
      <c r="FG145" s="5"/>
      <c r="FH145" s="5"/>
      <c r="FI145" s="5"/>
      <c r="FJ145" s="5"/>
      <c r="FK145" s="128"/>
      <c r="FL145" s="128"/>
      <c r="FM145" s="5"/>
      <c r="FN145" s="5"/>
      <c r="FO145" s="5"/>
      <c r="FP145" s="5"/>
      <c r="FQ145" s="5"/>
      <c r="FR145" s="128"/>
      <c r="FS145" s="128"/>
      <c r="FT145" s="5"/>
      <c r="FU145" s="5"/>
      <c r="FV145" s="5"/>
      <c r="FW145" s="5"/>
      <c r="FX145" s="5"/>
      <c r="FY145" s="128"/>
      <c r="FZ145" s="128"/>
      <c r="GA145" s="5"/>
      <c r="GB145" s="341"/>
      <c r="GC145" s="354"/>
      <c r="GD145" s="5"/>
      <c r="GE145" s="5"/>
      <c r="GF145" s="5"/>
      <c r="GG145" s="5"/>
      <c r="GH145" s="128"/>
      <c r="GI145" s="128"/>
      <c r="GJ145" s="5"/>
      <c r="GK145" s="5"/>
      <c r="GL145" s="5"/>
      <c r="GM145" s="5"/>
      <c r="GN145" s="5"/>
      <c r="GO145" s="128"/>
      <c r="GP145" s="128"/>
      <c r="GQ145" s="5"/>
      <c r="GR145" s="5"/>
      <c r="GS145" s="5"/>
      <c r="GT145" s="5"/>
      <c r="GU145" s="5"/>
      <c r="GV145" s="128"/>
      <c r="GW145" s="128"/>
      <c r="GX145" s="5"/>
      <c r="GY145" s="5"/>
      <c r="GZ145" s="5"/>
      <c r="HA145" s="5"/>
      <c r="HB145" s="5"/>
      <c r="HC145" s="128"/>
      <c r="HD145" s="128"/>
      <c r="HE145" s="51" t="s">
        <v>359</v>
      </c>
      <c r="HF145" s="51">
        <v>182.6</v>
      </c>
      <c r="HG145" s="51">
        <v>189.1</v>
      </c>
      <c r="HH145" s="51">
        <f t="shared" si="162"/>
        <v>6.5</v>
      </c>
      <c r="HI145" s="51">
        <v>100</v>
      </c>
      <c r="HJ145" s="52">
        <f t="shared" si="170"/>
        <v>6.5</v>
      </c>
      <c r="HK145" s="139">
        <f>HJ145*AUXILIAR!$B$67</f>
        <v>13000000</v>
      </c>
      <c r="HL145" s="51" t="s">
        <v>359</v>
      </c>
      <c r="HM145" s="51">
        <v>204.8</v>
      </c>
      <c r="HN145" s="51">
        <v>207.08500000000001</v>
      </c>
      <c r="HO145" s="51">
        <f t="shared" si="164"/>
        <v>2.2849999999999966</v>
      </c>
      <c r="HP145" s="51">
        <v>100</v>
      </c>
      <c r="HQ145" s="52">
        <f t="shared" si="173"/>
        <v>2.2849999999999966</v>
      </c>
      <c r="HR145" s="139">
        <f>HQ145*AUXILIAR!$B$67</f>
        <v>4569999.9999999935</v>
      </c>
      <c r="HS145" s="5"/>
      <c r="HT145" s="341"/>
      <c r="HU145" s="354"/>
      <c r="HV145" s="5"/>
      <c r="HW145" s="5"/>
      <c r="HX145" s="5"/>
      <c r="HY145" s="5"/>
      <c r="HZ145" s="128"/>
      <c r="IA145" s="128"/>
      <c r="IB145" s="5"/>
      <c r="IC145" s="5"/>
      <c r="ID145" s="5"/>
      <c r="IE145" s="5"/>
      <c r="IF145" s="5"/>
      <c r="IG145" s="128"/>
      <c r="IH145" s="128"/>
      <c r="II145" s="5"/>
      <c r="IJ145" s="5"/>
      <c r="IK145" s="5"/>
      <c r="IL145" s="5"/>
      <c r="IM145" s="5"/>
      <c r="IN145" s="128"/>
      <c r="IO145" s="128"/>
      <c r="IP145" s="5"/>
      <c r="IQ145" s="5"/>
      <c r="IR145" s="5"/>
      <c r="IS145" s="5"/>
      <c r="IT145" s="5"/>
      <c r="IU145" s="128"/>
      <c r="IV145" s="128"/>
      <c r="IW145" s="5"/>
      <c r="IX145" s="5"/>
      <c r="IY145" s="5"/>
      <c r="IZ145" s="5"/>
      <c r="JA145" s="5"/>
      <c r="JB145" s="128"/>
      <c r="JC145" s="128"/>
      <c r="JD145" s="5"/>
      <c r="JE145" s="5"/>
      <c r="JF145" s="5"/>
      <c r="JG145" s="5"/>
      <c r="JH145" s="5"/>
      <c r="JI145" s="128"/>
      <c r="JJ145" s="128"/>
      <c r="JK145" s="145"/>
      <c r="JL145" s="397"/>
    </row>
    <row r="146" spans="1:272" ht="15">
      <c r="A146" s="8" t="s">
        <v>33</v>
      </c>
      <c r="B146" s="8" t="s">
        <v>11</v>
      </c>
      <c r="C146" s="8">
        <v>1</v>
      </c>
      <c r="D146" s="199">
        <v>116</v>
      </c>
      <c r="E146" s="118" t="s">
        <v>183</v>
      </c>
      <c r="F146" s="118" t="s">
        <v>108</v>
      </c>
      <c r="G146" s="195" t="s">
        <v>355</v>
      </c>
      <c r="H146" s="309" t="s">
        <v>188</v>
      </c>
      <c r="I146" s="354"/>
      <c r="J146" s="5"/>
      <c r="K146" s="5"/>
      <c r="L146" s="5"/>
      <c r="M146" s="5"/>
      <c r="N146" s="128"/>
      <c r="O146" s="128"/>
      <c r="P146" s="5"/>
      <c r="Q146" s="5"/>
      <c r="R146" s="5"/>
      <c r="S146" s="5"/>
      <c r="T146" s="5"/>
      <c r="U146" s="128"/>
      <c r="V146" s="128"/>
      <c r="W146" s="5"/>
      <c r="X146" s="5"/>
      <c r="Y146" s="5"/>
      <c r="Z146" s="5"/>
      <c r="AA146" s="5"/>
      <c r="AB146" s="128"/>
      <c r="AC146" s="128"/>
      <c r="AD146" s="5"/>
      <c r="AE146" s="5"/>
      <c r="AF146" s="5"/>
      <c r="AG146" s="5"/>
      <c r="AH146" s="5"/>
      <c r="AI146" s="128"/>
      <c r="AJ146" s="128"/>
      <c r="AK146" s="5"/>
      <c r="AL146" s="5"/>
      <c r="AM146" s="5"/>
      <c r="AN146" s="5"/>
      <c r="AO146" s="5"/>
      <c r="AP146" s="128"/>
      <c r="AQ146" s="128"/>
      <c r="AR146" s="5"/>
      <c r="AS146" s="5"/>
      <c r="AT146" s="5"/>
      <c r="AU146" s="5"/>
      <c r="AV146" s="5"/>
      <c r="AW146" s="128"/>
      <c r="AX146" s="128"/>
      <c r="AY146" s="5"/>
      <c r="AZ146" s="341"/>
      <c r="BA146" s="354"/>
      <c r="BB146" s="5"/>
      <c r="BC146" s="5"/>
      <c r="BD146" s="5"/>
      <c r="BE146" s="5"/>
      <c r="BF146" s="128"/>
      <c r="BG146" s="128"/>
      <c r="BH146" s="5"/>
      <c r="BI146" s="5"/>
      <c r="BJ146" s="5"/>
      <c r="BK146" s="5"/>
      <c r="BL146" s="5"/>
      <c r="BM146" s="128"/>
      <c r="BN146" s="128"/>
      <c r="BO146" s="5"/>
      <c r="BP146" s="5"/>
      <c r="BQ146" s="5"/>
      <c r="BR146" s="5"/>
      <c r="BS146" s="5"/>
      <c r="BT146" s="128"/>
      <c r="BU146" s="128"/>
      <c r="BV146" s="5"/>
      <c r="BW146" s="5"/>
      <c r="BX146" s="5"/>
      <c r="BY146" s="5"/>
      <c r="BZ146" s="5"/>
      <c r="CA146" s="128"/>
      <c r="CB146" s="128"/>
      <c r="CC146" s="5"/>
      <c r="CD146" s="5"/>
      <c r="CE146" s="5"/>
      <c r="CF146" s="5"/>
      <c r="CG146" s="5"/>
      <c r="CH146" s="128"/>
      <c r="CI146" s="128"/>
      <c r="CJ146" s="57"/>
      <c r="CK146" s="57"/>
      <c r="CL146" s="57"/>
      <c r="CM146" s="57"/>
      <c r="CN146" s="57"/>
      <c r="CO146" s="116"/>
      <c r="CP146" s="159"/>
      <c r="CQ146" s="5"/>
      <c r="CR146" s="341"/>
      <c r="CS146" s="354"/>
      <c r="CT146" s="5"/>
      <c r="CU146" s="5"/>
      <c r="CV146" s="5"/>
      <c r="CW146" s="5"/>
      <c r="CX146" s="128"/>
      <c r="CY146" s="5"/>
      <c r="CZ146" s="5"/>
      <c r="DA146" s="5"/>
      <c r="DB146" s="5"/>
      <c r="DC146" s="5"/>
      <c r="DD146" s="5"/>
      <c r="DE146" s="128"/>
      <c r="DF146" s="5"/>
      <c r="DG146" s="5"/>
      <c r="DH146" s="5"/>
      <c r="DI146" s="5"/>
      <c r="DJ146" s="5"/>
      <c r="DK146" s="5"/>
      <c r="DL146" s="128"/>
      <c r="DM146" s="128"/>
      <c r="DN146" s="5"/>
      <c r="DO146" s="5"/>
      <c r="DP146" s="5"/>
      <c r="DQ146" s="5"/>
      <c r="DR146" s="5"/>
      <c r="DS146" s="128"/>
      <c r="DT146" s="128"/>
      <c r="DU146" s="5"/>
      <c r="DV146" s="5"/>
      <c r="DW146" s="5"/>
      <c r="DX146" s="5"/>
      <c r="DY146" s="5"/>
      <c r="DZ146" s="128"/>
      <c r="EA146" s="128"/>
      <c r="EB146" s="5"/>
      <c r="EC146" s="5"/>
      <c r="ED146" s="5"/>
      <c r="EE146" s="5"/>
      <c r="EF146" s="5"/>
      <c r="EG146" s="128"/>
      <c r="EH146" s="128"/>
      <c r="EI146" s="5"/>
      <c r="EJ146" s="341"/>
      <c r="EK146" s="354"/>
      <c r="EL146" s="5"/>
      <c r="EM146" s="5"/>
      <c r="EN146" s="5"/>
      <c r="EO146" s="5"/>
      <c r="EP146" s="128"/>
      <c r="EQ146" s="128"/>
      <c r="ER146" s="5"/>
      <c r="ES146" s="5"/>
      <c r="ET146" s="5"/>
      <c r="EU146" s="5"/>
      <c r="EV146" s="5"/>
      <c r="EW146" s="128"/>
      <c r="EX146" s="128"/>
      <c r="EY146" s="5"/>
      <c r="EZ146" s="5"/>
      <c r="FA146" s="5"/>
      <c r="FB146" s="5"/>
      <c r="FC146" s="5"/>
      <c r="FD146" s="128"/>
      <c r="FE146" s="128"/>
      <c r="FF146" s="5"/>
      <c r="FG146" s="5"/>
      <c r="FH146" s="5"/>
      <c r="FI146" s="5"/>
      <c r="FJ146" s="5"/>
      <c r="FK146" s="128"/>
      <c r="FL146" s="128"/>
      <c r="FM146" s="5"/>
      <c r="FN146" s="5"/>
      <c r="FO146" s="5"/>
      <c r="FP146" s="5"/>
      <c r="FQ146" s="5"/>
      <c r="FR146" s="128"/>
      <c r="FS146" s="128"/>
      <c r="FT146" s="5"/>
      <c r="FU146" s="5"/>
      <c r="FV146" s="5"/>
      <c r="FW146" s="5"/>
      <c r="FX146" s="5"/>
      <c r="FY146" s="128"/>
      <c r="FZ146" s="128"/>
      <c r="GA146" s="5"/>
      <c r="GB146" s="341"/>
      <c r="GC146" s="354"/>
      <c r="GD146" s="5"/>
      <c r="GE146" s="5"/>
      <c r="GF146" s="5"/>
      <c r="GG146" s="5"/>
      <c r="GH146" s="128"/>
      <c r="GI146" s="128"/>
      <c r="GJ146" s="5"/>
      <c r="GK146" s="5"/>
      <c r="GL146" s="5"/>
      <c r="GM146" s="5"/>
      <c r="GN146" s="5"/>
      <c r="GO146" s="128"/>
      <c r="GP146" s="128"/>
      <c r="GQ146" s="5"/>
      <c r="GR146" s="5"/>
      <c r="GS146" s="5"/>
      <c r="GT146" s="5"/>
      <c r="GU146" s="5"/>
      <c r="GV146" s="128"/>
      <c r="GW146" s="128"/>
      <c r="GX146" s="5"/>
      <c r="GY146" s="5"/>
      <c r="GZ146" s="5"/>
      <c r="HA146" s="5"/>
      <c r="HB146" s="5"/>
      <c r="HC146" s="128"/>
      <c r="HD146" s="128"/>
      <c r="HE146" s="51" t="s">
        <v>358</v>
      </c>
      <c r="HF146" s="51">
        <v>189.1</v>
      </c>
      <c r="HG146" s="51">
        <v>195.45</v>
      </c>
      <c r="HH146" s="51">
        <f t="shared" si="162"/>
        <v>6.3499999999999943</v>
      </c>
      <c r="HI146" s="51">
        <v>100</v>
      </c>
      <c r="HJ146" s="52">
        <f t="shared" si="170"/>
        <v>6.3499999999999943</v>
      </c>
      <c r="HK146" s="139">
        <f>HJ146*AUXILIAR!$B$67</f>
        <v>12699999.999999989</v>
      </c>
      <c r="HL146" s="57"/>
      <c r="HM146" s="57"/>
      <c r="HN146" s="57"/>
      <c r="HO146" s="57"/>
      <c r="HP146" s="57"/>
      <c r="HQ146" s="116"/>
      <c r="HR146" s="159"/>
      <c r="HS146" s="5"/>
      <c r="HT146" s="341"/>
      <c r="HU146" s="354"/>
      <c r="HV146" s="5"/>
      <c r="HW146" s="5"/>
      <c r="HX146" s="5"/>
      <c r="HY146" s="5"/>
      <c r="HZ146" s="128"/>
      <c r="IA146" s="128"/>
      <c r="IB146" s="5"/>
      <c r="IC146" s="5"/>
      <c r="ID146" s="5"/>
      <c r="IE146" s="5"/>
      <c r="IF146" s="5"/>
      <c r="IG146" s="128"/>
      <c r="IH146" s="128"/>
      <c r="II146" s="5"/>
      <c r="IJ146" s="5"/>
      <c r="IK146" s="5"/>
      <c r="IL146" s="5"/>
      <c r="IM146" s="5"/>
      <c r="IN146" s="128"/>
      <c r="IO146" s="128"/>
      <c r="IP146" s="5"/>
      <c r="IQ146" s="5"/>
      <c r="IR146" s="5"/>
      <c r="IS146" s="5"/>
      <c r="IT146" s="5"/>
      <c r="IU146" s="128"/>
      <c r="IV146" s="128"/>
      <c r="IW146" s="5"/>
      <c r="IX146" s="5"/>
      <c r="IY146" s="5"/>
      <c r="IZ146" s="5"/>
      <c r="JA146" s="5"/>
      <c r="JB146" s="128"/>
      <c r="JC146" s="128"/>
      <c r="JD146" s="5"/>
      <c r="JE146" s="5"/>
      <c r="JF146" s="5"/>
      <c r="JG146" s="5"/>
      <c r="JH146" s="5"/>
      <c r="JI146" s="128"/>
      <c r="JJ146" s="128"/>
      <c r="JK146" s="145"/>
      <c r="JL146" s="397"/>
    </row>
    <row r="147" spans="1:272" ht="15">
      <c r="A147" s="8" t="s">
        <v>33</v>
      </c>
      <c r="B147" s="8" t="s">
        <v>11</v>
      </c>
      <c r="C147" s="8">
        <v>1</v>
      </c>
      <c r="D147" s="199">
        <v>116</v>
      </c>
      <c r="E147" s="118" t="s">
        <v>183</v>
      </c>
      <c r="F147" s="118" t="s">
        <v>108</v>
      </c>
      <c r="G147" s="195" t="s">
        <v>355</v>
      </c>
      <c r="H147" s="309" t="s">
        <v>188</v>
      </c>
      <c r="I147" s="354"/>
      <c r="J147" s="5"/>
      <c r="K147" s="5"/>
      <c r="L147" s="5"/>
      <c r="M147" s="5"/>
      <c r="N147" s="128"/>
      <c r="O147" s="128"/>
      <c r="P147" s="5"/>
      <c r="Q147" s="5"/>
      <c r="R147" s="5"/>
      <c r="S147" s="5"/>
      <c r="T147" s="5"/>
      <c r="U147" s="128"/>
      <c r="V147" s="128"/>
      <c r="W147" s="5"/>
      <c r="X147" s="5"/>
      <c r="Y147" s="5"/>
      <c r="Z147" s="5"/>
      <c r="AA147" s="5"/>
      <c r="AB147" s="128"/>
      <c r="AC147" s="128"/>
      <c r="AD147" s="5"/>
      <c r="AE147" s="5"/>
      <c r="AF147" s="5"/>
      <c r="AG147" s="5"/>
      <c r="AH147" s="5"/>
      <c r="AI147" s="128"/>
      <c r="AJ147" s="128"/>
      <c r="AK147" s="5"/>
      <c r="AL147" s="5"/>
      <c r="AM147" s="5"/>
      <c r="AN147" s="5"/>
      <c r="AO147" s="5"/>
      <c r="AP147" s="128"/>
      <c r="AQ147" s="128"/>
      <c r="AR147" s="5"/>
      <c r="AS147" s="5"/>
      <c r="AT147" s="5"/>
      <c r="AU147" s="5"/>
      <c r="AV147" s="5"/>
      <c r="AW147" s="128"/>
      <c r="AX147" s="128"/>
      <c r="AY147" s="5"/>
      <c r="AZ147" s="341"/>
      <c r="BA147" s="354"/>
      <c r="BB147" s="5"/>
      <c r="BC147" s="5"/>
      <c r="BD147" s="5"/>
      <c r="BE147" s="5"/>
      <c r="BF147" s="128"/>
      <c r="BG147" s="128"/>
      <c r="BH147" s="5"/>
      <c r="BI147" s="5"/>
      <c r="BJ147" s="5"/>
      <c r="BK147" s="5"/>
      <c r="BL147" s="5"/>
      <c r="BM147" s="128"/>
      <c r="BN147" s="128"/>
      <c r="BO147" s="5"/>
      <c r="BP147" s="5"/>
      <c r="BQ147" s="5"/>
      <c r="BR147" s="5"/>
      <c r="BS147" s="5"/>
      <c r="BT147" s="128"/>
      <c r="BU147" s="128"/>
      <c r="BV147" s="5"/>
      <c r="BW147" s="5"/>
      <c r="BX147" s="5"/>
      <c r="BY147" s="5"/>
      <c r="BZ147" s="5"/>
      <c r="CA147" s="128"/>
      <c r="CB147" s="128"/>
      <c r="CC147" s="5"/>
      <c r="CD147" s="5"/>
      <c r="CE147" s="5"/>
      <c r="CF147" s="5"/>
      <c r="CG147" s="5"/>
      <c r="CH147" s="128"/>
      <c r="CI147" s="128"/>
      <c r="CJ147" s="57"/>
      <c r="CK147" s="57"/>
      <c r="CL147" s="57"/>
      <c r="CM147" s="57"/>
      <c r="CN147" s="57"/>
      <c r="CO147" s="116"/>
      <c r="CP147" s="159"/>
      <c r="CQ147" s="5"/>
      <c r="CR147" s="341"/>
      <c r="CS147" s="354"/>
      <c r="CT147" s="5"/>
      <c r="CU147" s="5"/>
      <c r="CV147" s="5"/>
      <c r="CW147" s="5"/>
      <c r="CX147" s="128"/>
      <c r="CY147" s="5"/>
      <c r="CZ147" s="5"/>
      <c r="DA147" s="5"/>
      <c r="DB147" s="5"/>
      <c r="DC147" s="5"/>
      <c r="DD147" s="5"/>
      <c r="DE147" s="128"/>
      <c r="DF147" s="5"/>
      <c r="DG147" s="5"/>
      <c r="DH147" s="5"/>
      <c r="DI147" s="5"/>
      <c r="DJ147" s="5"/>
      <c r="DK147" s="5"/>
      <c r="DL147" s="128"/>
      <c r="DM147" s="128"/>
      <c r="DN147" s="5"/>
      <c r="DO147" s="5"/>
      <c r="DP147" s="5"/>
      <c r="DQ147" s="5"/>
      <c r="DR147" s="5"/>
      <c r="DS147" s="128"/>
      <c r="DT147" s="128"/>
      <c r="DU147" s="5"/>
      <c r="DV147" s="5"/>
      <c r="DW147" s="5"/>
      <c r="DX147" s="5"/>
      <c r="DY147" s="5"/>
      <c r="DZ147" s="128"/>
      <c r="EA147" s="128"/>
      <c r="EB147" s="5"/>
      <c r="EC147" s="5"/>
      <c r="ED147" s="5"/>
      <c r="EE147" s="5"/>
      <c r="EF147" s="5"/>
      <c r="EG147" s="128"/>
      <c r="EH147" s="128"/>
      <c r="EI147" s="5"/>
      <c r="EJ147" s="341"/>
      <c r="EK147" s="354"/>
      <c r="EL147" s="5"/>
      <c r="EM147" s="5"/>
      <c r="EN147" s="5"/>
      <c r="EO147" s="5"/>
      <c r="EP147" s="128"/>
      <c r="EQ147" s="128"/>
      <c r="ER147" s="5"/>
      <c r="ES147" s="5"/>
      <c r="ET147" s="5"/>
      <c r="EU147" s="5"/>
      <c r="EV147" s="5"/>
      <c r="EW147" s="128"/>
      <c r="EX147" s="128"/>
      <c r="EY147" s="5"/>
      <c r="EZ147" s="5"/>
      <c r="FA147" s="5"/>
      <c r="FB147" s="5"/>
      <c r="FC147" s="5"/>
      <c r="FD147" s="128"/>
      <c r="FE147" s="128"/>
      <c r="FF147" s="5"/>
      <c r="FG147" s="5"/>
      <c r="FH147" s="5"/>
      <c r="FI147" s="5"/>
      <c r="FJ147" s="5"/>
      <c r="FK147" s="128"/>
      <c r="FL147" s="128"/>
      <c r="FM147" s="5"/>
      <c r="FN147" s="5"/>
      <c r="FO147" s="5"/>
      <c r="FP147" s="5"/>
      <c r="FQ147" s="5"/>
      <c r="FR147" s="128"/>
      <c r="FS147" s="128"/>
      <c r="FT147" s="5"/>
      <c r="FU147" s="5"/>
      <c r="FV147" s="5"/>
      <c r="FW147" s="5"/>
      <c r="FX147" s="5"/>
      <c r="FY147" s="128"/>
      <c r="FZ147" s="128"/>
      <c r="GA147" s="5"/>
      <c r="GB147" s="341"/>
      <c r="GC147" s="354"/>
      <c r="GD147" s="5"/>
      <c r="GE147" s="5"/>
      <c r="GF147" s="5"/>
      <c r="GG147" s="5"/>
      <c r="GH147" s="128"/>
      <c r="GI147" s="128"/>
      <c r="GJ147" s="5"/>
      <c r="GK147" s="5"/>
      <c r="GL147" s="5"/>
      <c r="GM147" s="5"/>
      <c r="GN147" s="5"/>
      <c r="GO147" s="128"/>
      <c r="GP147" s="128"/>
      <c r="GQ147" s="5"/>
      <c r="GR147" s="5"/>
      <c r="GS147" s="5"/>
      <c r="GT147" s="5"/>
      <c r="GU147" s="5"/>
      <c r="GV147" s="128"/>
      <c r="GW147" s="128"/>
      <c r="GX147" s="5"/>
      <c r="GY147" s="5"/>
      <c r="GZ147" s="5"/>
      <c r="HA147" s="5"/>
      <c r="HB147" s="5"/>
      <c r="HC147" s="128"/>
      <c r="HD147" s="128"/>
      <c r="HE147" s="51" t="s">
        <v>359</v>
      </c>
      <c r="HF147" s="51">
        <v>189.1</v>
      </c>
      <c r="HG147" s="51">
        <v>195.45</v>
      </c>
      <c r="HH147" s="51">
        <f t="shared" si="162"/>
        <v>6.3499999999999943</v>
      </c>
      <c r="HI147" s="51">
        <v>100</v>
      </c>
      <c r="HJ147" s="52">
        <f t="shared" si="170"/>
        <v>6.3499999999999943</v>
      </c>
      <c r="HK147" s="139">
        <f>HJ147*AUXILIAR!$B$67</f>
        <v>12699999.999999989</v>
      </c>
      <c r="HL147" s="57"/>
      <c r="HM147" s="57"/>
      <c r="HN147" s="57"/>
      <c r="HO147" s="57"/>
      <c r="HP147" s="57"/>
      <c r="HQ147" s="116"/>
      <c r="HR147" s="159"/>
      <c r="HS147" s="5"/>
      <c r="HT147" s="341"/>
      <c r="HU147" s="354"/>
      <c r="HV147" s="5"/>
      <c r="HW147" s="5"/>
      <c r="HX147" s="5"/>
      <c r="HY147" s="5"/>
      <c r="HZ147" s="128"/>
      <c r="IA147" s="128"/>
      <c r="IB147" s="5"/>
      <c r="IC147" s="5"/>
      <c r="ID147" s="5"/>
      <c r="IE147" s="5"/>
      <c r="IF147" s="5"/>
      <c r="IG147" s="128"/>
      <c r="IH147" s="128"/>
      <c r="II147" s="5"/>
      <c r="IJ147" s="5"/>
      <c r="IK147" s="5"/>
      <c r="IL147" s="5"/>
      <c r="IM147" s="5"/>
      <c r="IN147" s="128"/>
      <c r="IO147" s="128"/>
      <c r="IP147" s="5"/>
      <c r="IQ147" s="5"/>
      <c r="IR147" s="5"/>
      <c r="IS147" s="5"/>
      <c r="IT147" s="5"/>
      <c r="IU147" s="128"/>
      <c r="IV147" s="128"/>
      <c r="IW147" s="5"/>
      <c r="IX147" s="5"/>
      <c r="IY147" s="5"/>
      <c r="IZ147" s="5"/>
      <c r="JA147" s="5"/>
      <c r="JB147" s="128"/>
      <c r="JC147" s="128"/>
      <c r="JD147" s="5"/>
      <c r="JE147" s="5"/>
      <c r="JF147" s="5"/>
      <c r="JG147" s="5"/>
      <c r="JH147" s="5"/>
      <c r="JI147" s="128"/>
      <c r="JJ147" s="128"/>
      <c r="JK147" s="145"/>
      <c r="JL147" s="397"/>
    </row>
    <row r="148" spans="1:272" ht="15">
      <c r="A148" s="8" t="s">
        <v>33</v>
      </c>
      <c r="B148" s="8" t="s">
        <v>11</v>
      </c>
      <c r="C148" s="8">
        <v>1</v>
      </c>
      <c r="D148" s="199">
        <v>116</v>
      </c>
      <c r="E148" s="118" t="s">
        <v>183</v>
      </c>
      <c r="F148" s="118" t="s">
        <v>108</v>
      </c>
      <c r="G148" s="195" t="s">
        <v>355</v>
      </c>
      <c r="H148" s="309" t="s">
        <v>188</v>
      </c>
      <c r="I148" s="354"/>
      <c r="J148" s="5"/>
      <c r="K148" s="5"/>
      <c r="L148" s="5"/>
      <c r="M148" s="5"/>
      <c r="N148" s="128"/>
      <c r="O148" s="128"/>
      <c r="P148" s="5"/>
      <c r="Q148" s="5"/>
      <c r="R148" s="5"/>
      <c r="S148" s="5"/>
      <c r="T148" s="5"/>
      <c r="U148" s="128"/>
      <c r="V148" s="128"/>
      <c r="W148" s="5"/>
      <c r="X148" s="5"/>
      <c r="Y148" s="5"/>
      <c r="Z148" s="5"/>
      <c r="AA148" s="5"/>
      <c r="AB148" s="128"/>
      <c r="AC148" s="128"/>
      <c r="AD148" s="5"/>
      <c r="AE148" s="5"/>
      <c r="AF148" s="5"/>
      <c r="AG148" s="5"/>
      <c r="AH148" s="5"/>
      <c r="AI148" s="128"/>
      <c r="AJ148" s="128"/>
      <c r="AK148" s="5"/>
      <c r="AL148" s="5"/>
      <c r="AM148" s="5"/>
      <c r="AN148" s="5"/>
      <c r="AO148" s="5"/>
      <c r="AP148" s="128"/>
      <c r="AQ148" s="128"/>
      <c r="AR148" s="5"/>
      <c r="AS148" s="5"/>
      <c r="AT148" s="5"/>
      <c r="AU148" s="5"/>
      <c r="AV148" s="5"/>
      <c r="AW148" s="128"/>
      <c r="AX148" s="128"/>
      <c r="AY148" s="5"/>
      <c r="AZ148" s="341"/>
      <c r="BA148" s="354"/>
      <c r="BB148" s="5"/>
      <c r="BC148" s="5"/>
      <c r="BD148" s="5"/>
      <c r="BE148" s="5"/>
      <c r="BF148" s="128"/>
      <c r="BG148" s="128"/>
      <c r="BH148" s="5"/>
      <c r="BI148" s="5"/>
      <c r="BJ148" s="5"/>
      <c r="BK148" s="5"/>
      <c r="BL148" s="5"/>
      <c r="BM148" s="128"/>
      <c r="BN148" s="128"/>
      <c r="BO148" s="5"/>
      <c r="BP148" s="5"/>
      <c r="BQ148" s="5"/>
      <c r="BR148" s="5"/>
      <c r="BS148" s="5"/>
      <c r="BT148" s="128"/>
      <c r="BU148" s="128"/>
      <c r="BV148" s="5"/>
      <c r="BW148" s="5"/>
      <c r="BX148" s="5"/>
      <c r="BY148" s="5"/>
      <c r="BZ148" s="5"/>
      <c r="CA148" s="128"/>
      <c r="CB148" s="128"/>
      <c r="CC148" s="5"/>
      <c r="CD148" s="5"/>
      <c r="CE148" s="5"/>
      <c r="CF148" s="5"/>
      <c r="CG148" s="5"/>
      <c r="CH148" s="128"/>
      <c r="CI148" s="128"/>
      <c r="CJ148" s="57"/>
      <c r="CK148" s="57"/>
      <c r="CL148" s="57"/>
      <c r="CM148" s="57"/>
      <c r="CN148" s="57"/>
      <c r="CO148" s="116"/>
      <c r="CP148" s="159"/>
      <c r="CQ148" s="5"/>
      <c r="CR148" s="341"/>
      <c r="CS148" s="354"/>
      <c r="CT148" s="5"/>
      <c r="CU148" s="5"/>
      <c r="CV148" s="5"/>
      <c r="CW148" s="5"/>
      <c r="CX148" s="128"/>
      <c r="CY148" s="5"/>
      <c r="CZ148" s="5"/>
      <c r="DA148" s="5"/>
      <c r="DB148" s="5"/>
      <c r="DC148" s="5"/>
      <c r="DD148" s="5"/>
      <c r="DE148" s="128"/>
      <c r="DF148" s="5"/>
      <c r="DG148" s="5"/>
      <c r="DH148" s="5"/>
      <c r="DI148" s="5"/>
      <c r="DJ148" s="5"/>
      <c r="DK148" s="5"/>
      <c r="DL148" s="128"/>
      <c r="DM148" s="128"/>
      <c r="DN148" s="5"/>
      <c r="DO148" s="5"/>
      <c r="DP148" s="5"/>
      <c r="DQ148" s="5"/>
      <c r="DR148" s="5"/>
      <c r="DS148" s="128"/>
      <c r="DT148" s="128"/>
      <c r="DU148" s="5"/>
      <c r="DV148" s="5"/>
      <c r="DW148" s="5"/>
      <c r="DX148" s="5"/>
      <c r="DY148" s="5"/>
      <c r="DZ148" s="128"/>
      <c r="EA148" s="128"/>
      <c r="EB148" s="5"/>
      <c r="EC148" s="5"/>
      <c r="ED148" s="5"/>
      <c r="EE148" s="5"/>
      <c r="EF148" s="5"/>
      <c r="EG148" s="128"/>
      <c r="EH148" s="128"/>
      <c r="EI148" s="5"/>
      <c r="EJ148" s="341"/>
      <c r="EK148" s="354"/>
      <c r="EL148" s="5"/>
      <c r="EM148" s="5"/>
      <c r="EN148" s="5"/>
      <c r="EO148" s="5"/>
      <c r="EP148" s="128"/>
      <c r="EQ148" s="128"/>
      <c r="ER148" s="5"/>
      <c r="ES148" s="5"/>
      <c r="ET148" s="5"/>
      <c r="EU148" s="5"/>
      <c r="EV148" s="5"/>
      <c r="EW148" s="128"/>
      <c r="EX148" s="128"/>
      <c r="EY148" s="5"/>
      <c r="EZ148" s="5"/>
      <c r="FA148" s="5"/>
      <c r="FB148" s="5"/>
      <c r="FC148" s="5"/>
      <c r="FD148" s="128"/>
      <c r="FE148" s="128"/>
      <c r="FF148" s="5"/>
      <c r="FG148" s="5"/>
      <c r="FH148" s="5"/>
      <c r="FI148" s="5"/>
      <c r="FJ148" s="5"/>
      <c r="FK148" s="128"/>
      <c r="FL148" s="128"/>
      <c r="FM148" s="5"/>
      <c r="FN148" s="5"/>
      <c r="FO148" s="5"/>
      <c r="FP148" s="5"/>
      <c r="FQ148" s="5"/>
      <c r="FR148" s="128"/>
      <c r="FS148" s="128"/>
      <c r="FT148" s="5"/>
      <c r="FU148" s="5"/>
      <c r="FV148" s="5"/>
      <c r="FW148" s="5"/>
      <c r="FX148" s="5"/>
      <c r="FY148" s="128"/>
      <c r="FZ148" s="128"/>
      <c r="GA148" s="5"/>
      <c r="GB148" s="341"/>
      <c r="GC148" s="354"/>
      <c r="GD148" s="5"/>
      <c r="GE148" s="5"/>
      <c r="GF148" s="5"/>
      <c r="GG148" s="5"/>
      <c r="GH148" s="128"/>
      <c r="GI148" s="128"/>
      <c r="GJ148" s="5"/>
      <c r="GK148" s="5"/>
      <c r="GL148" s="5"/>
      <c r="GM148" s="5"/>
      <c r="GN148" s="5"/>
      <c r="GO148" s="128"/>
      <c r="GP148" s="128"/>
      <c r="GQ148" s="5"/>
      <c r="GR148" s="5"/>
      <c r="GS148" s="5"/>
      <c r="GT148" s="5"/>
      <c r="GU148" s="5"/>
      <c r="GV148" s="128"/>
      <c r="GW148" s="128"/>
      <c r="GX148" s="5"/>
      <c r="GY148" s="5"/>
      <c r="GZ148" s="5"/>
      <c r="HA148" s="5"/>
      <c r="HB148" s="5"/>
      <c r="HC148" s="128"/>
      <c r="HD148" s="128"/>
      <c r="HE148" s="51" t="s">
        <v>358</v>
      </c>
      <c r="HF148" s="51">
        <v>195.45</v>
      </c>
      <c r="HG148" s="51">
        <v>197.3</v>
      </c>
      <c r="HH148" s="51">
        <f t="shared" si="162"/>
        <v>1.8500000000000227</v>
      </c>
      <c r="HI148" s="51">
        <v>100</v>
      </c>
      <c r="HJ148" s="52">
        <f t="shared" si="170"/>
        <v>1.8500000000000227</v>
      </c>
      <c r="HK148" s="139">
        <f>HJ148*AUXILIAR!$B$67</f>
        <v>3700000.0000000456</v>
      </c>
      <c r="HL148" s="57"/>
      <c r="HM148" s="57"/>
      <c r="HN148" s="57"/>
      <c r="HO148" s="57"/>
      <c r="HP148" s="57"/>
      <c r="HQ148" s="116"/>
      <c r="HR148" s="159"/>
      <c r="HS148" s="5"/>
      <c r="HT148" s="341"/>
      <c r="HU148" s="354"/>
      <c r="HV148" s="5"/>
      <c r="HW148" s="5"/>
      <c r="HX148" s="5"/>
      <c r="HY148" s="5"/>
      <c r="HZ148" s="128"/>
      <c r="IA148" s="128"/>
      <c r="IB148" s="5"/>
      <c r="IC148" s="5"/>
      <c r="ID148" s="5"/>
      <c r="IE148" s="5"/>
      <c r="IF148" s="5"/>
      <c r="IG148" s="128"/>
      <c r="IH148" s="128"/>
      <c r="II148" s="5"/>
      <c r="IJ148" s="5"/>
      <c r="IK148" s="5"/>
      <c r="IL148" s="5"/>
      <c r="IM148" s="5"/>
      <c r="IN148" s="128"/>
      <c r="IO148" s="128"/>
      <c r="IP148" s="5"/>
      <c r="IQ148" s="5"/>
      <c r="IR148" s="5"/>
      <c r="IS148" s="5"/>
      <c r="IT148" s="5"/>
      <c r="IU148" s="128"/>
      <c r="IV148" s="128"/>
      <c r="IW148" s="5"/>
      <c r="IX148" s="5"/>
      <c r="IY148" s="5"/>
      <c r="IZ148" s="5"/>
      <c r="JA148" s="5"/>
      <c r="JB148" s="128"/>
      <c r="JC148" s="128"/>
      <c r="JD148" s="5"/>
      <c r="JE148" s="5"/>
      <c r="JF148" s="5"/>
      <c r="JG148" s="5"/>
      <c r="JH148" s="5"/>
      <c r="JI148" s="128"/>
      <c r="JJ148" s="128"/>
      <c r="JK148" s="145"/>
      <c r="JL148" s="397"/>
    </row>
    <row r="149" spans="1:272" ht="15">
      <c r="A149" s="8" t="s">
        <v>33</v>
      </c>
      <c r="B149" s="8" t="s">
        <v>11</v>
      </c>
      <c r="C149" s="8">
        <v>1</v>
      </c>
      <c r="D149" s="199">
        <v>116</v>
      </c>
      <c r="E149" s="118" t="s">
        <v>183</v>
      </c>
      <c r="F149" s="118" t="s">
        <v>108</v>
      </c>
      <c r="G149" s="195" t="s">
        <v>355</v>
      </c>
      <c r="H149" s="309" t="s">
        <v>188</v>
      </c>
      <c r="I149" s="354"/>
      <c r="J149" s="5"/>
      <c r="K149" s="5"/>
      <c r="L149" s="5"/>
      <c r="M149" s="5"/>
      <c r="N149" s="128"/>
      <c r="O149" s="128"/>
      <c r="P149" s="5"/>
      <c r="Q149" s="5"/>
      <c r="R149" s="5"/>
      <c r="S149" s="5"/>
      <c r="T149" s="5"/>
      <c r="U149" s="128"/>
      <c r="V149" s="128"/>
      <c r="W149" s="5"/>
      <c r="X149" s="5"/>
      <c r="Y149" s="5"/>
      <c r="Z149" s="5"/>
      <c r="AA149" s="5"/>
      <c r="AB149" s="128"/>
      <c r="AC149" s="128"/>
      <c r="AD149" s="5"/>
      <c r="AE149" s="5"/>
      <c r="AF149" s="5"/>
      <c r="AG149" s="5"/>
      <c r="AH149" s="5"/>
      <c r="AI149" s="128"/>
      <c r="AJ149" s="128"/>
      <c r="AK149" s="5"/>
      <c r="AL149" s="5"/>
      <c r="AM149" s="5"/>
      <c r="AN149" s="5"/>
      <c r="AO149" s="5"/>
      <c r="AP149" s="128"/>
      <c r="AQ149" s="128"/>
      <c r="AR149" s="5"/>
      <c r="AS149" s="5"/>
      <c r="AT149" s="5"/>
      <c r="AU149" s="5"/>
      <c r="AV149" s="5"/>
      <c r="AW149" s="128"/>
      <c r="AX149" s="128"/>
      <c r="AY149" s="5"/>
      <c r="AZ149" s="341"/>
      <c r="BA149" s="354"/>
      <c r="BB149" s="5"/>
      <c r="BC149" s="5"/>
      <c r="BD149" s="5"/>
      <c r="BE149" s="5"/>
      <c r="BF149" s="128"/>
      <c r="BG149" s="128"/>
      <c r="BH149" s="5"/>
      <c r="BI149" s="5"/>
      <c r="BJ149" s="5"/>
      <c r="BK149" s="5"/>
      <c r="BL149" s="5"/>
      <c r="BM149" s="128"/>
      <c r="BN149" s="128"/>
      <c r="BO149" s="5"/>
      <c r="BP149" s="5"/>
      <c r="BQ149" s="5"/>
      <c r="BR149" s="5"/>
      <c r="BS149" s="5"/>
      <c r="BT149" s="128"/>
      <c r="BU149" s="128"/>
      <c r="BV149" s="5"/>
      <c r="BW149" s="5"/>
      <c r="BX149" s="5"/>
      <c r="BY149" s="5"/>
      <c r="BZ149" s="5"/>
      <c r="CA149" s="128"/>
      <c r="CB149" s="128"/>
      <c r="CC149" s="5"/>
      <c r="CD149" s="5"/>
      <c r="CE149" s="5"/>
      <c r="CF149" s="5"/>
      <c r="CG149" s="5"/>
      <c r="CH149" s="128"/>
      <c r="CI149" s="128"/>
      <c r="CJ149" s="57"/>
      <c r="CK149" s="57"/>
      <c r="CL149" s="57"/>
      <c r="CM149" s="57"/>
      <c r="CN149" s="57"/>
      <c r="CO149" s="116"/>
      <c r="CP149" s="159"/>
      <c r="CQ149" s="5"/>
      <c r="CR149" s="341"/>
      <c r="CS149" s="354"/>
      <c r="CT149" s="5"/>
      <c r="CU149" s="5"/>
      <c r="CV149" s="5"/>
      <c r="CW149" s="5"/>
      <c r="CX149" s="128"/>
      <c r="CY149" s="5"/>
      <c r="CZ149" s="5"/>
      <c r="DA149" s="5"/>
      <c r="DB149" s="5"/>
      <c r="DC149" s="5"/>
      <c r="DD149" s="5"/>
      <c r="DE149" s="128"/>
      <c r="DF149" s="5"/>
      <c r="DG149" s="5"/>
      <c r="DH149" s="5"/>
      <c r="DI149" s="5"/>
      <c r="DJ149" s="5"/>
      <c r="DK149" s="5"/>
      <c r="DL149" s="128"/>
      <c r="DM149" s="128"/>
      <c r="DN149" s="5"/>
      <c r="DO149" s="5"/>
      <c r="DP149" s="5"/>
      <c r="DQ149" s="5"/>
      <c r="DR149" s="5"/>
      <c r="DS149" s="128"/>
      <c r="DT149" s="128"/>
      <c r="DU149" s="5"/>
      <c r="DV149" s="5"/>
      <c r="DW149" s="5"/>
      <c r="DX149" s="5"/>
      <c r="DY149" s="5"/>
      <c r="DZ149" s="128"/>
      <c r="EA149" s="128"/>
      <c r="EB149" s="5"/>
      <c r="EC149" s="5"/>
      <c r="ED149" s="5"/>
      <c r="EE149" s="5"/>
      <c r="EF149" s="5"/>
      <c r="EG149" s="128"/>
      <c r="EH149" s="128"/>
      <c r="EI149" s="5"/>
      <c r="EJ149" s="341"/>
      <c r="EK149" s="354"/>
      <c r="EL149" s="5"/>
      <c r="EM149" s="5"/>
      <c r="EN149" s="5"/>
      <c r="EO149" s="5"/>
      <c r="EP149" s="128"/>
      <c r="EQ149" s="128"/>
      <c r="ER149" s="5"/>
      <c r="ES149" s="5"/>
      <c r="ET149" s="5"/>
      <c r="EU149" s="5"/>
      <c r="EV149" s="5"/>
      <c r="EW149" s="128"/>
      <c r="EX149" s="128"/>
      <c r="EY149" s="5"/>
      <c r="EZ149" s="5"/>
      <c r="FA149" s="5"/>
      <c r="FB149" s="5"/>
      <c r="FC149" s="5"/>
      <c r="FD149" s="128"/>
      <c r="FE149" s="128"/>
      <c r="FF149" s="5"/>
      <c r="FG149" s="5"/>
      <c r="FH149" s="5"/>
      <c r="FI149" s="5"/>
      <c r="FJ149" s="5"/>
      <c r="FK149" s="128"/>
      <c r="FL149" s="128"/>
      <c r="FM149" s="5"/>
      <c r="FN149" s="5"/>
      <c r="FO149" s="5"/>
      <c r="FP149" s="5"/>
      <c r="FQ149" s="5"/>
      <c r="FR149" s="128"/>
      <c r="FS149" s="128"/>
      <c r="FT149" s="5"/>
      <c r="FU149" s="5"/>
      <c r="FV149" s="5"/>
      <c r="FW149" s="5"/>
      <c r="FX149" s="5"/>
      <c r="FY149" s="128"/>
      <c r="FZ149" s="128"/>
      <c r="GA149" s="5"/>
      <c r="GB149" s="341"/>
      <c r="GC149" s="354"/>
      <c r="GD149" s="5"/>
      <c r="GE149" s="5"/>
      <c r="GF149" s="5"/>
      <c r="GG149" s="5"/>
      <c r="GH149" s="128"/>
      <c r="GI149" s="128"/>
      <c r="GJ149" s="5"/>
      <c r="GK149" s="5"/>
      <c r="GL149" s="5"/>
      <c r="GM149" s="5"/>
      <c r="GN149" s="5"/>
      <c r="GO149" s="128"/>
      <c r="GP149" s="128"/>
      <c r="GQ149" s="5"/>
      <c r="GR149" s="5"/>
      <c r="GS149" s="5"/>
      <c r="GT149" s="5"/>
      <c r="GU149" s="5"/>
      <c r="GV149" s="128"/>
      <c r="GW149" s="128"/>
      <c r="GX149" s="5"/>
      <c r="GY149" s="5"/>
      <c r="GZ149" s="5"/>
      <c r="HA149" s="5"/>
      <c r="HB149" s="5"/>
      <c r="HC149" s="128"/>
      <c r="HD149" s="128"/>
      <c r="HE149" s="51" t="s">
        <v>359</v>
      </c>
      <c r="HF149" s="51">
        <v>195.45</v>
      </c>
      <c r="HG149" s="51">
        <v>197.3</v>
      </c>
      <c r="HH149" s="51">
        <f t="shared" si="162"/>
        <v>1.8500000000000227</v>
      </c>
      <c r="HI149" s="51">
        <v>100</v>
      </c>
      <c r="HJ149" s="52">
        <f t="shared" si="170"/>
        <v>1.8500000000000227</v>
      </c>
      <c r="HK149" s="139">
        <f>HJ149*AUXILIAR!$B$67</f>
        <v>3700000.0000000456</v>
      </c>
      <c r="HL149" s="57"/>
      <c r="HM149" s="57"/>
      <c r="HN149" s="57"/>
      <c r="HO149" s="57"/>
      <c r="HP149" s="57"/>
      <c r="HQ149" s="116"/>
      <c r="HR149" s="159"/>
      <c r="HS149" s="5"/>
      <c r="HT149" s="341"/>
      <c r="HU149" s="354"/>
      <c r="HV149" s="5"/>
      <c r="HW149" s="5"/>
      <c r="HX149" s="5"/>
      <c r="HY149" s="5"/>
      <c r="HZ149" s="128"/>
      <c r="IA149" s="128"/>
      <c r="IB149" s="5"/>
      <c r="IC149" s="5"/>
      <c r="ID149" s="5"/>
      <c r="IE149" s="5"/>
      <c r="IF149" s="5"/>
      <c r="IG149" s="128"/>
      <c r="IH149" s="128"/>
      <c r="II149" s="5"/>
      <c r="IJ149" s="5"/>
      <c r="IK149" s="5"/>
      <c r="IL149" s="5"/>
      <c r="IM149" s="5"/>
      <c r="IN149" s="128"/>
      <c r="IO149" s="128"/>
      <c r="IP149" s="5"/>
      <c r="IQ149" s="5"/>
      <c r="IR149" s="5"/>
      <c r="IS149" s="5"/>
      <c r="IT149" s="5"/>
      <c r="IU149" s="128"/>
      <c r="IV149" s="128"/>
      <c r="IW149" s="5"/>
      <c r="IX149" s="5"/>
      <c r="IY149" s="5"/>
      <c r="IZ149" s="5"/>
      <c r="JA149" s="5"/>
      <c r="JB149" s="128"/>
      <c r="JC149" s="128"/>
      <c r="JD149" s="5"/>
      <c r="JE149" s="5"/>
      <c r="JF149" s="5"/>
      <c r="JG149" s="5"/>
      <c r="JH149" s="5"/>
      <c r="JI149" s="128"/>
      <c r="JJ149" s="128"/>
      <c r="JK149" s="145"/>
      <c r="JL149" s="397"/>
    </row>
    <row r="150" spans="1:272" ht="15">
      <c r="A150" s="64" t="s">
        <v>33</v>
      </c>
      <c r="B150" s="64" t="s">
        <v>11</v>
      </c>
      <c r="C150" s="65" t="s">
        <v>21</v>
      </c>
      <c r="D150" s="126">
        <v>465</v>
      </c>
      <c r="E150" s="157" t="s">
        <v>183</v>
      </c>
      <c r="F150" s="119" t="s">
        <v>108</v>
      </c>
      <c r="G150" s="119" t="s">
        <v>355</v>
      </c>
      <c r="H150" s="305" t="s">
        <v>188</v>
      </c>
      <c r="I150" s="377"/>
      <c r="J150" s="65"/>
      <c r="K150" s="65"/>
      <c r="L150" s="65"/>
      <c r="M150" s="80" t="s">
        <v>115</v>
      </c>
      <c r="N150" s="79">
        <f>SUM(N151:N159)</f>
        <v>0</v>
      </c>
      <c r="O150" s="79">
        <f>SUM(O151:O159)</f>
        <v>0</v>
      </c>
      <c r="P150" s="65"/>
      <c r="Q150" s="65"/>
      <c r="R150" s="65"/>
      <c r="S150" s="65"/>
      <c r="T150" s="80" t="s">
        <v>115</v>
      </c>
      <c r="U150" s="79">
        <f>SUM(U151:U159)</f>
        <v>0</v>
      </c>
      <c r="V150" s="79">
        <f>SUM(V151:V159)</f>
        <v>0</v>
      </c>
      <c r="W150" s="65"/>
      <c r="X150" s="65"/>
      <c r="Y150" s="65"/>
      <c r="Z150" s="65"/>
      <c r="AA150" s="80" t="s">
        <v>115</v>
      </c>
      <c r="AB150" s="79">
        <f>SUM(AB151:AB159)</f>
        <v>0</v>
      </c>
      <c r="AC150" s="79">
        <f>SUM(AC151:AC159)</f>
        <v>0</v>
      </c>
      <c r="AD150" s="65"/>
      <c r="AE150" s="65"/>
      <c r="AF150" s="65"/>
      <c r="AG150" s="65"/>
      <c r="AH150" s="80" t="s">
        <v>115</v>
      </c>
      <c r="AI150" s="79">
        <f>SUM(AI151:AI159)</f>
        <v>0</v>
      </c>
      <c r="AJ150" s="79">
        <f>SUM(AJ151:AJ159)</f>
        <v>0</v>
      </c>
      <c r="AK150" s="65"/>
      <c r="AL150" s="65"/>
      <c r="AM150" s="65"/>
      <c r="AN150" s="65"/>
      <c r="AO150" s="80" t="s">
        <v>115</v>
      </c>
      <c r="AP150" s="79">
        <f>SUM(AP151:AP159)</f>
        <v>0</v>
      </c>
      <c r="AQ150" s="79">
        <f>SUM(AQ151:AQ159)</f>
        <v>0</v>
      </c>
      <c r="AR150" s="65"/>
      <c r="AS150" s="65"/>
      <c r="AT150" s="65"/>
      <c r="AU150" s="65"/>
      <c r="AV150" s="80" t="s">
        <v>115</v>
      </c>
      <c r="AW150" s="79">
        <f>SUM(AW151:AW159)</f>
        <v>7.9199999999999928</v>
      </c>
      <c r="AX150" s="79">
        <f>SUM(AX151:AX159)</f>
        <v>23759999.999999981</v>
      </c>
      <c r="AY150" s="65"/>
      <c r="AZ150" s="308"/>
      <c r="BA150" s="377"/>
      <c r="BB150" s="65"/>
      <c r="BC150" s="65"/>
      <c r="BD150" s="65"/>
      <c r="BE150" s="80" t="s">
        <v>115</v>
      </c>
      <c r="BF150" s="79">
        <f>SUM(BF151:BF159)</f>
        <v>0</v>
      </c>
      <c r="BG150" s="79">
        <f>SUM(BG151:BG159)</f>
        <v>0</v>
      </c>
      <c r="BH150" s="65"/>
      <c r="BI150" s="65"/>
      <c r="BJ150" s="65"/>
      <c r="BK150" s="65"/>
      <c r="BL150" s="80" t="s">
        <v>115</v>
      </c>
      <c r="BM150" s="79">
        <f>SUM(BM151:BM159)</f>
        <v>0</v>
      </c>
      <c r="BN150" s="79">
        <f>SUM(BN151:BN159)</f>
        <v>0</v>
      </c>
      <c r="BO150" s="65"/>
      <c r="BP150" s="65"/>
      <c r="BQ150" s="65"/>
      <c r="BR150" s="65"/>
      <c r="BS150" s="80" t="s">
        <v>115</v>
      </c>
      <c r="BT150" s="79">
        <f>SUM(BT151:BT159)</f>
        <v>0</v>
      </c>
      <c r="BU150" s="79">
        <f>SUM(BU151:BU159)</f>
        <v>0</v>
      </c>
      <c r="BV150" s="65"/>
      <c r="BW150" s="65"/>
      <c r="BX150" s="65"/>
      <c r="BY150" s="65"/>
      <c r="BZ150" s="80" t="s">
        <v>115</v>
      </c>
      <c r="CA150" s="79">
        <f>SUM(CA151:CA159)</f>
        <v>0</v>
      </c>
      <c r="CB150" s="79">
        <f>SUM(CB151:CB159)</f>
        <v>0</v>
      </c>
      <c r="CC150" s="65"/>
      <c r="CD150" s="65"/>
      <c r="CE150" s="65"/>
      <c r="CF150" s="65"/>
      <c r="CG150" s="80" t="s">
        <v>115</v>
      </c>
      <c r="CH150" s="79">
        <f>SUM(CH151:CH159)</f>
        <v>0</v>
      </c>
      <c r="CI150" s="79">
        <f>SUM(CI151:CI159)</f>
        <v>0</v>
      </c>
      <c r="CJ150" s="65"/>
      <c r="CK150" s="65"/>
      <c r="CL150" s="65"/>
      <c r="CM150" s="65"/>
      <c r="CN150" s="80" t="s">
        <v>115</v>
      </c>
      <c r="CO150" s="79">
        <f>SUM(CO151:CO159)</f>
        <v>0</v>
      </c>
      <c r="CP150" s="79">
        <f>SUM(CP151:CP159)</f>
        <v>0</v>
      </c>
      <c r="CQ150" s="65"/>
      <c r="CR150" s="308"/>
      <c r="CS150" s="377"/>
      <c r="CT150" s="65"/>
      <c r="CU150" s="65"/>
      <c r="CV150" s="65"/>
      <c r="CW150" s="80" t="s">
        <v>115</v>
      </c>
      <c r="CX150" s="79">
        <f>SUM(CX151:CX159)</f>
        <v>0</v>
      </c>
      <c r="CY150" s="79">
        <f>SUM(CY151:CY159)</f>
        <v>0</v>
      </c>
      <c r="CZ150" s="65"/>
      <c r="DA150" s="65"/>
      <c r="DB150" s="65"/>
      <c r="DC150" s="65"/>
      <c r="DD150" s="80" t="s">
        <v>115</v>
      </c>
      <c r="DE150" s="79">
        <f>SUM(DE151:DE159)</f>
        <v>0</v>
      </c>
      <c r="DF150" s="79">
        <f>SUM(DF151:DF159)</f>
        <v>0</v>
      </c>
      <c r="DG150" s="65"/>
      <c r="DH150" s="65"/>
      <c r="DI150" s="65"/>
      <c r="DJ150" s="65"/>
      <c r="DK150" s="80" t="s">
        <v>115</v>
      </c>
      <c r="DL150" s="79">
        <f>SUM(DL151:DL159)</f>
        <v>0</v>
      </c>
      <c r="DM150" s="79">
        <f>SUM(DM151:DM159)</f>
        <v>0</v>
      </c>
      <c r="DN150" s="65"/>
      <c r="DO150" s="65"/>
      <c r="DP150" s="65"/>
      <c r="DQ150" s="65"/>
      <c r="DR150" s="80" t="s">
        <v>115</v>
      </c>
      <c r="DS150" s="79">
        <f>SUM(DS151:DS159)</f>
        <v>0</v>
      </c>
      <c r="DT150" s="79">
        <f>SUM(DT151:DT159)</f>
        <v>0</v>
      </c>
      <c r="DU150" s="65"/>
      <c r="DV150" s="65"/>
      <c r="DW150" s="65"/>
      <c r="DX150" s="65"/>
      <c r="DY150" s="80" t="s">
        <v>115</v>
      </c>
      <c r="DZ150" s="79">
        <f>SUM(DZ151:DZ159)</f>
        <v>0</v>
      </c>
      <c r="EA150" s="79">
        <f>SUM(EA151:EA159)</f>
        <v>0</v>
      </c>
      <c r="EB150" s="65"/>
      <c r="EC150" s="65"/>
      <c r="ED150" s="65"/>
      <c r="EE150" s="65"/>
      <c r="EF150" s="80" t="s">
        <v>115</v>
      </c>
      <c r="EG150" s="79">
        <f>SUM(EG151:EG159)</f>
        <v>0</v>
      </c>
      <c r="EH150" s="79">
        <f>SUM(EH151:EH159)</f>
        <v>0</v>
      </c>
      <c r="EI150" s="65"/>
      <c r="EJ150" s="308"/>
      <c r="EK150" s="377"/>
      <c r="EL150" s="65"/>
      <c r="EM150" s="65"/>
      <c r="EN150" s="65"/>
      <c r="EO150" s="80" t="s">
        <v>115</v>
      </c>
      <c r="EP150" s="79">
        <f>SUM(EP151:EP159)</f>
        <v>0</v>
      </c>
      <c r="EQ150" s="79">
        <f>SUM(EQ151:EQ159)</f>
        <v>0</v>
      </c>
      <c r="ER150" s="65"/>
      <c r="ES150" s="65"/>
      <c r="ET150" s="65"/>
      <c r="EU150" s="65"/>
      <c r="EV150" s="80" t="s">
        <v>115</v>
      </c>
      <c r="EW150" s="79">
        <f>SUM(EW151:EW159)</f>
        <v>0</v>
      </c>
      <c r="EX150" s="79">
        <f>SUM(EX151:EX159)</f>
        <v>0</v>
      </c>
      <c r="EY150" s="65"/>
      <c r="EZ150" s="65"/>
      <c r="FA150" s="65"/>
      <c r="FB150" s="65"/>
      <c r="FC150" s="80" t="s">
        <v>115</v>
      </c>
      <c r="FD150" s="79">
        <f>SUM(FD151:FD159)</f>
        <v>0</v>
      </c>
      <c r="FE150" s="79">
        <f>SUM(FE151:FE159)</f>
        <v>0</v>
      </c>
      <c r="FF150" s="65"/>
      <c r="FG150" s="65"/>
      <c r="FH150" s="65"/>
      <c r="FI150" s="65"/>
      <c r="FJ150" s="80" t="s">
        <v>115</v>
      </c>
      <c r="FK150" s="79">
        <f>SUM(FK151:FK159)</f>
        <v>0</v>
      </c>
      <c r="FL150" s="79">
        <f>SUM(FL151:FL159)</f>
        <v>0</v>
      </c>
      <c r="FM150" s="65"/>
      <c r="FN150" s="65"/>
      <c r="FO150" s="65"/>
      <c r="FP150" s="65"/>
      <c r="FQ150" s="80" t="s">
        <v>115</v>
      </c>
      <c r="FR150" s="79">
        <f>SUM(FR151:FR159)</f>
        <v>0</v>
      </c>
      <c r="FS150" s="79">
        <f>SUM(FS151:FS159)</f>
        <v>0</v>
      </c>
      <c r="FT150" s="65"/>
      <c r="FU150" s="65"/>
      <c r="FV150" s="65"/>
      <c r="FW150" s="65"/>
      <c r="FX150" s="80" t="s">
        <v>115</v>
      </c>
      <c r="FY150" s="79">
        <f>SUM(FY151:FY159)</f>
        <v>0</v>
      </c>
      <c r="FZ150" s="79">
        <f>SUM(FZ151:FZ159)</f>
        <v>0</v>
      </c>
      <c r="GA150" s="65"/>
      <c r="GB150" s="308"/>
      <c r="GC150" s="377"/>
      <c r="GD150" s="65"/>
      <c r="GE150" s="65"/>
      <c r="GF150" s="65"/>
      <c r="GG150" s="80" t="s">
        <v>115</v>
      </c>
      <c r="GH150" s="79">
        <f>SUM(GH151:GH152)</f>
        <v>0</v>
      </c>
      <c r="GI150" s="79">
        <f>SUM(GI151:GI152)</f>
        <v>0</v>
      </c>
      <c r="GJ150" s="65"/>
      <c r="GK150" s="65"/>
      <c r="GL150" s="65"/>
      <c r="GM150" s="65"/>
      <c r="GN150" s="80" t="s">
        <v>115</v>
      </c>
      <c r="GO150" s="79">
        <f>SUM(GO151:GO152)</f>
        <v>0</v>
      </c>
      <c r="GP150" s="79">
        <f>SUM(GP151:GP152)</f>
        <v>0</v>
      </c>
      <c r="GQ150" s="65"/>
      <c r="GR150" s="65"/>
      <c r="GS150" s="65"/>
      <c r="GT150" s="65"/>
      <c r="GU150" s="80" t="s">
        <v>115</v>
      </c>
      <c r="GV150" s="79">
        <f>SUM(GV151:GV152)</f>
        <v>0</v>
      </c>
      <c r="GW150" s="79">
        <f>SUM(GW151:GW152)</f>
        <v>0</v>
      </c>
      <c r="GX150" s="65"/>
      <c r="GY150" s="65"/>
      <c r="GZ150" s="65"/>
      <c r="HA150" s="65"/>
      <c r="HB150" s="80" t="s">
        <v>115</v>
      </c>
      <c r="HC150" s="79">
        <f>SUM(HC151:HC152)</f>
        <v>0</v>
      </c>
      <c r="HD150" s="79">
        <f>SUM(HD151:HD152)</f>
        <v>0</v>
      </c>
      <c r="HE150" s="65"/>
      <c r="HF150" s="65"/>
      <c r="HG150" s="65"/>
      <c r="HH150" s="65"/>
      <c r="HI150" s="80" t="s">
        <v>115</v>
      </c>
      <c r="HJ150" s="79">
        <f>SUM(HJ151:HJ152)</f>
        <v>0</v>
      </c>
      <c r="HK150" s="79">
        <f>SUM(HK151:HK152)</f>
        <v>0</v>
      </c>
      <c r="HL150" s="65"/>
      <c r="HM150" s="65"/>
      <c r="HN150" s="65"/>
      <c r="HO150" s="65"/>
      <c r="HP150" s="80" t="s">
        <v>115</v>
      </c>
      <c r="HQ150" s="79">
        <f>SUM(HQ151:HQ152)</f>
        <v>0</v>
      </c>
      <c r="HR150" s="79">
        <f>SUM(HR151:HR152)</f>
        <v>0</v>
      </c>
      <c r="HS150" s="65"/>
      <c r="HT150" s="308"/>
      <c r="HU150" s="377"/>
      <c r="HV150" s="65"/>
      <c r="HW150" s="65"/>
      <c r="HX150" s="65"/>
      <c r="HY150" s="80" t="s">
        <v>115</v>
      </c>
      <c r="HZ150" s="79">
        <f>SUM(HZ151:HZ152)</f>
        <v>0</v>
      </c>
      <c r="IA150" s="79">
        <f>SUM(IA151:IA152)</f>
        <v>0</v>
      </c>
      <c r="IB150" s="65"/>
      <c r="IC150" s="65"/>
      <c r="ID150" s="65"/>
      <c r="IE150" s="65"/>
      <c r="IF150" s="80" t="s">
        <v>115</v>
      </c>
      <c r="IG150" s="79">
        <f>SUM(IG151:IG152)</f>
        <v>0</v>
      </c>
      <c r="IH150" s="79">
        <f>SUM(IH151:IH152)</f>
        <v>0</v>
      </c>
      <c r="II150" s="65"/>
      <c r="IJ150" s="65"/>
      <c r="IK150" s="65"/>
      <c r="IL150" s="65"/>
      <c r="IM150" s="80" t="s">
        <v>115</v>
      </c>
      <c r="IN150" s="79">
        <f>SUM(IN151:IN152)</f>
        <v>0</v>
      </c>
      <c r="IO150" s="79">
        <f>SUM(IO151:IO152)</f>
        <v>0</v>
      </c>
      <c r="IP150" s="65"/>
      <c r="IQ150" s="65"/>
      <c r="IR150" s="65"/>
      <c r="IS150" s="65"/>
      <c r="IT150" s="80" t="s">
        <v>115</v>
      </c>
      <c r="IU150" s="79">
        <f>SUM(IU151:IU152)</f>
        <v>0</v>
      </c>
      <c r="IV150" s="79">
        <f>SUM(IV151:IV152)</f>
        <v>0</v>
      </c>
      <c r="IW150" s="65"/>
      <c r="IX150" s="65"/>
      <c r="IY150" s="65"/>
      <c r="IZ150" s="65"/>
      <c r="JA150" s="80" t="s">
        <v>115</v>
      </c>
      <c r="JB150" s="79">
        <f>SUM(JB151:JB152)</f>
        <v>0</v>
      </c>
      <c r="JC150" s="79">
        <f>SUM(JC151:JC152)</f>
        <v>0</v>
      </c>
      <c r="JD150" s="65"/>
      <c r="JE150" s="65"/>
      <c r="JF150" s="65"/>
      <c r="JG150" s="65"/>
      <c r="JH150" s="80" t="s">
        <v>115</v>
      </c>
      <c r="JI150" s="79">
        <f>SUM(JI151:JI152)</f>
        <v>0</v>
      </c>
      <c r="JJ150" s="79">
        <f>SUM(JJ151:JJ152)</f>
        <v>0</v>
      </c>
      <c r="JK150" s="146"/>
      <c r="JL150" s="423"/>
    </row>
    <row r="151" spans="1:272" ht="15">
      <c r="A151" s="8" t="s">
        <v>33</v>
      </c>
      <c r="B151" s="8" t="s">
        <v>11</v>
      </c>
      <c r="C151" s="8">
        <v>1</v>
      </c>
      <c r="D151" s="199">
        <v>465</v>
      </c>
      <c r="E151" s="118" t="s">
        <v>183</v>
      </c>
      <c r="F151" s="118" t="s">
        <v>108</v>
      </c>
      <c r="G151" s="195" t="s">
        <v>355</v>
      </c>
      <c r="H151" s="309" t="s">
        <v>188</v>
      </c>
      <c r="I151" s="354"/>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1" t="s">
        <v>359</v>
      </c>
      <c r="AS151" s="51">
        <v>3.774</v>
      </c>
      <c r="AT151" s="51">
        <v>4.96</v>
      </c>
      <c r="AU151" s="51">
        <f t="shared" ref="AU151:AU159" si="174">AT151-AS151</f>
        <v>1.1859999999999999</v>
      </c>
      <c r="AV151" s="52">
        <v>100</v>
      </c>
      <c r="AW151" s="52">
        <f t="shared" ref="AW151:AW159" si="175">AU151*AV151/100</f>
        <v>1.1859999999999999</v>
      </c>
      <c r="AX151" s="139">
        <f>AW151*AUXILIAR!$B$50</f>
        <v>3558000</v>
      </c>
      <c r="AY151" s="5"/>
      <c r="AZ151" s="341"/>
      <c r="BA151" s="354"/>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341"/>
      <c r="CS151" s="354"/>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341"/>
      <c r="EK151" s="354"/>
      <c r="EL151" s="5"/>
      <c r="EM151" s="5"/>
      <c r="EN151" s="5"/>
      <c r="EO151" s="5"/>
      <c r="EP151" s="5"/>
      <c r="EQ151" s="5"/>
      <c r="ER151" s="5"/>
      <c r="ES151" s="5"/>
      <c r="ET151" s="5"/>
      <c r="EU151" s="5"/>
      <c r="EV151" s="5"/>
      <c r="EW151" s="5"/>
      <c r="EX151" s="5"/>
      <c r="EY151" s="5"/>
      <c r="EZ151" s="5"/>
      <c r="FA151" s="5"/>
      <c r="FB151" s="5"/>
      <c r="FC151" s="5"/>
      <c r="FD151" s="5"/>
      <c r="FE151" s="5"/>
      <c r="FF151" s="5"/>
      <c r="FG151" s="5"/>
      <c r="FH151" s="5"/>
      <c r="FI151" s="5"/>
      <c r="FJ151" s="5"/>
      <c r="FK151" s="5"/>
      <c r="FL151" s="5"/>
      <c r="FM151" s="5"/>
      <c r="FN151" s="5"/>
      <c r="FO151" s="5"/>
      <c r="FP151" s="5"/>
      <c r="FQ151" s="5"/>
      <c r="FR151" s="5"/>
      <c r="FS151" s="5"/>
      <c r="FT151" s="5"/>
      <c r="FU151" s="5"/>
      <c r="FV151" s="5"/>
      <c r="FW151" s="5"/>
      <c r="FX151" s="5"/>
      <c r="FY151" s="5"/>
      <c r="FZ151" s="5"/>
      <c r="GA151" s="5"/>
      <c r="GB151" s="341"/>
      <c r="GC151" s="354"/>
      <c r="GD151" s="5"/>
      <c r="GE151" s="5"/>
      <c r="GF151" s="5"/>
      <c r="GG151" s="5"/>
      <c r="GH151" s="5"/>
      <c r="GI151" s="5"/>
      <c r="GJ151" s="5"/>
      <c r="GK151" s="5"/>
      <c r="GL151" s="5"/>
      <c r="GM151" s="5"/>
      <c r="GN151" s="5"/>
      <c r="GO151" s="5"/>
      <c r="GP151" s="5"/>
      <c r="GQ151" s="5"/>
      <c r="GR151" s="5"/>
      <c r="GS151" s="5"/>
      <c r="GT151" s="5"/>
      <c r="GU151" s="5"/>
      <c r="GV151" s="5"/>
      <c r="GW151" s="5"/>
      <c r="GX151" s="5"/>
      <c r="GY151" s="5"/>
      <c r="GZ151" s="5"/>
      <c r="HA151" s="5"/>
      <c r="HB151" s="5"/>
      <c r="HC151" s="5"/>
      <c r="HD151" s="5"/>
      <c r="HE151" s="5"/>
      <c r="HF151" s="5"/>
      <c r="HG151" s="5"/>
      <c r="HH151" s="5"/>
      <c r="HI151" s="5"/>
      <c r="HJ151" s="5"/>
      <c r="HK151" s="5"/>
      <c r="HL151" s="5"/>
      <c r="HM151" s="5"/>
      <c r="HN151" s="5"/>
      <c r="HO151" s="5"/>
      <c r="HP151" s="5"/>
      <c r="HQ151" s="5"/>
      <c r="HR151" s="5"/>
      <c r="HS151" s="5"/>
      <c r="HT151" s="341"/>
      <c r="HU151" s="354"/>
      <c r="HV151" s="5"/>
      <c r="HW151" s="5"/>
      <c r="HX151" s="5"/>
      <c r="HY151" s="5"/>
      <c r="HZ151" s="5"/>
      <c r="IA151" s="5"/>
      <c r="IB151" s="5"/>
      <c r="IC151" s="5"/>
      <c r="ID151" s="5"/>
      <c r="IE151" s="5"/>
      <c r="IF151" s="5"/>
      <c r="IG151" s="5"/>
      <c r="IH151" s="5"/>
      <c r="II151" s="5"/>
      <c r="IJ151" s="5"/>
      <c r="IK151" s="5"/>
      <c r="IL151" s="5"/>
      <c r="IM151" s="5"/>
      <c r="IN151" s="5"/>
      <c r="IO151" s="5"/>
      <c r="IP151" s="5"/>
      <c r="IQ151" s="5"/>
      <c r="IR151" s="5"/>
      <c r="IS151" s="5"/>
      <c r="IT151" s="5"/>
      <c r="IU151" s="5"/>
      <c r="IV151" s="5"/>
      <c r="IW151" s="5"/>
      <c r="IX151" s="5"/>
      <c r="IY151" s="5"/>
      <c r="IZ151" s="5"/>
      <c r="JA151" s="5"/>
      <c r="JB151" s="5"/>
      <c r="JC151" s="5"/>
      <c r="JD151" s="5"/>
      <c r="JE151" s="5"/>
      <c r="JF151" s="5"/>
      <c r="JG151" s="5"/>
      <c r="JH151" s="5"/>
      <c r="JI151" s="5"/>
      <c r="JJ151" s="5"/>
      <c r="JK151" s="145"/>
      <c r="JL151" s="397"/>
    </row>
    <row r="152" spans="1:272" ht="15">
      <c r="A152" s="8" t="s">
        <v>33</v>
      </c>
      <c r="B152" s="8" t="s">
        <v>11</v>
      </c>
      <c r="C152" s="8">
        <v>1</v>
      </c>
      <c r="D152" s="199">
        <v>465</v>
      </c>
      <c r="E152" s="118" t="s">
        <v>183</v>
      </c>
      <c r="F152" s="118" t="s">
        <v>108</v>
      </c>
      <c r="G152" s="195" t="s">
        <v>355</v>
      </c>
      <c r="H152" s="309" t="s">
        <v>188</v>
      </c>
      <c r="I152" s="354"/>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1" t="s">
        <v>359</v>
      </c>
      <c r="AS152" s="51">
        <v>12.15</v>
      </c>
      <c r="AT152" s="51">
        <v>12.525</v>
      </c>
      <c r="AU152" s="51">
        <f t="shared" si="174"/>
        <v>0.375</v>
      </c>
      <c r="AV152" s="52">
        <v>100</v>
      </c>
      <c r="AW152" s="52">
        <f t="shared" si="175"/>
        <v>0.375</v>
      </c>
      <c r="AX152" s="139">
        <f>AW152*AUXILIAR!$B$50</f>
        <v>1125000</v>
      </c>
      <c r="AY152" s="5"/>
      <c r="AZ152" s="341"/>
      <c r="BA152" s="354"/>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341"/>
      <c r="CS152" s="354"/>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341"/>
      <c r="EK152" s="354"/>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341"/>
      <c r="GC152" s="354"/>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c r="HL152" s="5"/>
      <c r="HM152" s="5"/>
      <c r="HN152" s="5"/>
      <c r="HO152" s="5"/>
      <c r="HP152" s="5"/>
      <c r="HQ152" s="5"/>
      <c r="HR152" s="5"/>
      <c r="HS152" s="5"/>
      <c r="HT152" s="341"/>
      <c r="HU152" s="354"/>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c r="IY152" s="5"/>
      <c r="IZ152" s="5"/>
      <c r="JA152" s="5"/>
      <c r="JB152" s="5"/>
      <c r="JC152" s="5"/>
      <c r="JD152" s="5"/>
      <c r="JE152" s="5"/>
      <c r="JF152" s="5"/>
      <c r="JG152" s="5"/>
      <c r="JH152" s="5"/>
      <c r="JI152" s="5"/>
      <c r="JJ152" s="5"/>
      <c r="JK152" s="145"/>
      <c r="JL152" s="397"/>
    </row>
    <row r="153" spans="1:272" ht="15">
      <c r="A153" s="8" t="s">
        <v>33</v>
      </c>
      <c r="B153" s="8" t="s">
        <v>11</v>
      </c>
      <c r="C153" s="8">
        <v>1</v>
      </c>
      <c r="D153" s="199">
        <v>465</v>
      </c>
      <c r="E153" s="118" t="s">
        <v>183</v>
      </c>
      <c r="F153" s="118" t="s">
        <v>108</v>
      </c>
      <c r="G153" s="195" t="s">
        <v>355</v>
      </c>
      <c r="H153" s="309" t="s">
        <v>188</v>
      </c>
      <c r="I153" s="354"/>
      <c r="J153" s="5"/>
      <c r="K153" s="5"/>
      <c r="L153" s="5"/>
      <c r="M153" s="5"/>
      <c r="N153" s="128"/>
      <c r="O153" s="128"/>
      <c r="P153" s="5"/>
      <c r="Q153" s="5"/>
      <c r="R153" s="5"/>
      <c r="S153" s="5"/>
      <c r="T153" s="5"/>
      <c r="U153" s="128"/>
      <c r="V153" s="128"/>
      <c r="W153" s="5"/>
      <c r="X153" s="5"/>
      <c r="Y153" s="5"/>
      <c r="Z153" s="5"/>
      <c r="AA153" s="5"/>
      <c r="AB153" s="128"/>
      <c r="AC153" s="128"/>
      <c r="AD153" s="5"/>
      <c r="AE153" s="5"/>
      <c r="AF153" s="5"/>
      <c r="AG153" s="5"/>
      <c r="AH153" s="5"/>
      <c r="AI153" s="128"/>
      <c r="AJ153" s="128"/>
      <c r="AK153" s="5"/>
      <c r="AL153" s="5"/>
      <c r="AM153" s="5"/>
      <c r="AN153" s="5"/>
      <c r="AO153" s="5"/>
      <c r="AP153" s="128"/>
      <c r="AQ153" s="128"/>
      <c r="AR153" s="51" t="s">
        <v>359</v>
      </c>
      <c r="AS153" s="51">
        <v>12.7</v>
      </c>
      <c r="AT153" s="51">
        <v>14.58</v>
      </c>
      <c r="AU153" s="51">
        <f t="shared" si="174"/>
        <v>1.8800000000000008</v>
      </c>
      <c r="AV153" s="52">
        <v>100</v>
      </c>
      <c r="AW153" s="52">
        <f t="shared" si="175"/>
        <v>1.8800000000000008</v>
      </c>
      <c r="AX153" s="139">
        <f>AW153*AUXILIAR!$B$50</f>
        <v>5640000.0000000028</v>
      </c>
      <c r="AY153" s="5"/>
      <c r="AZ153" s="341"/>
      <c r="BA153" s="354"/>
      <c r="BB153" s="5"/>
      <c r="BC153" s="5"/>
      <c r="BD153" s="5"/>
      <c r="BE153" s="5"/>
      <c r="BF153" s="128"/>
      <c r="BG153" s="128"/>
      <c r="BH153" s="5"/>
      <c r="BI153" s="5"/>
      <c r="BJ153" s="5"/>
      <c r="BK153" s="5"/>
      <c r="BL153" s="5"/>
      <c r="BM153" s="128"/>
      <c r="BN153" s="128"/>
      <c r="BO153" s="5"/>
      <c r="BP153" s="5"/>
      <c r="BQ153" s="5"/>
      <c r="BR153" s="5"/>
      <c r="BS153" s="5"/>
      <c r="BT153" s="128"/>
      <c r="BU153" s="128"/>
      <c r="BV153" s="5"/>
      <c r="BW153" s="5"/>
      <c r="BX153" s="5"/>
      <c r="BY153" s="5"/>
      <c r="BZ153" s="5"/>
      <c r="CA153" s="128"/>
      <c r="CB153" s="128"/>
      <c r="CC153" s="5"/>
      <c r="CD153" s="5"/>
      <c r="CE153" s="5"/>
      <c r="CF153" s="5"/>
      <c r="CG153" s="5"/>
      <c r="CH153" s="128"/>
      <c r="CI153" s="128"/>
      <c r="CJ153" s="5"/>
      <c r="CK153" s="5"/>
      <c r="CL153" s="5"/>
      <c r="CM153" s="5"/>
      <c r="CN153" s="5"/>
      <c r="CO153" s="128"/>
      <c r="CP153" s="128"/>
      <c r="CQ153" s="5"/>
      <c r="CR153" s="341"/>
      <c r="CS153" s="354"/>
      <c r="CT153" s="5"/>
      <c r="CU153" s="5"/>
      <c r="CV153" s="5"/>
      <c r="CW153" s="5"/>
      <c r="CX153" s="128"/>
      <c r="CY153" s="128"/>
      <c r="CZ153" s="5"/>
      <c r="DA153" s="5"/>
      <c r="DB153" s="5"/>
      <c r="DC153" s="5"/>
      <c r="DD153" s="5"/>
      <c r="DE153" s="128"/>
      <c r="DF153" s="128"/>
      <c r="DG153" s="5"/>
      <c r="DH153" s="5"/>
      <c r="DI153" s="5"/>
      <c r="DJ153" s="5"/>
      <c r="DK153" s="5"/>
      <c r="DL153" s="128"/>
      <c r="DM153" s="128"/>
      <c r="DN153" s="5"/>
      <c r="DO153" s="5"/>
      <c r="DP153" s="5"/>
      <c r="DQ153" s="5"/>
      <c r="DR153" s="5"/>
      <c r="DS153" s="128"/>
      <c r="DT153" s="128"/>
      <c r="DU153" s="5"/>
      <c r="DV153" s="5"/>
      <c r="DW153" s="5"/>
      <c r="DX153" s="5"/>
      <c r="DY153" s="5"/>
      <c r="DZ153" s="128"/>
      <c r="EA153" s="128"/>
      <c r="EB153" s="5"/>
      <c r="EC153" s="5"/>
      <c r="ED153" s="5"/>
      <c r="EE153" s="5"/>
      <c r="EF153" s="5"/>
      <c r="EG153" s="128"/>
      <c r="EH153" s="128"/>
      <c r="EI153" s="5"/>
      <c r="EJ153" s="341"/>
      <c r="EK153" s="354"/>
      <c r="EL153" s="5"/>
      <c r="EM153" s="5"/>
      <c r="EN153" s="5"/>
      <c r="EO153" s="5"/>
      <c r="EP153" s="128"/>
      <c r="EQ153" s="128"/>
      <c r="ER153" s="5"/>
      <c r="ES153" s="5"/>
      <c r="ET153" s="5"/>
      <c r="EU153" s="5"/>
      <c r="EV153" s="5"/>
      <c r="EW153" s="128"/>
      <c r="EX153" s="128"/>
      <c r="EY153" s="5"/>
      <c r="EZ153" s="5"/>
      <c r="FA153" s="5"/>
      <c r="FB153" s="5"/>
      <c r="FC153" s="5"/>
      <c r="FD153" s="128"/>
      <c r="FE153" s="128"/>
      <c r="FF153" s="5"/>
      <c r="FG153" s="5"/>
      <c r="FH153" s="5"/>
      <c r="FI153" s="5"/>
      <c r="FJ153" s="5"/>
      <c r="FK153" s="128"/>
      <c r="FL153" s="128"/>
      <c r="FM153" s="5"/>
      <c r="FN153" s="5"/>
      <c r="FO153" s="5"/>
      <c r="FP153" s="5"/>
      <c r="FQ153" s="5"/>
      <c r="FR153" s="128"/>
      <c r="FS153" s="128"/>
      <c r="FT153" s="5"/>
      <c r="FU153" s="5"/>
      <c r="FV153" s="5"/>
      <c r="FW153" s="5"/>
      <c r="FX153" s="5"/>
      <c r="FY153" s="128"/>
      <c r="FZ153" s="128"/>
      <c r="GA153" s="5"/>
      <c r="GB153" s="341"/>
      <c r="GC153" s="354"/>
      <c r="GD153" s="5"/>
      <c r="GE153" s="5"/>
      <c r="GF153" s="5"/>
      <c r="GG153" s="5"/>
      <c r="GH153" s="128"/>
      <c r="GI153" s="128"/>
      <c r="GJ153" s="5"/>
      <c r="GK153" s="5"/>
      <c r="GL153" s="5"/>
      <c r="GM153" s="5"/>
      <c r="GN153" s="5"/>
      <c r="GO153" s="128"/>
      <c r="GP153" s="128"/>
      <c r="GQ153" s="5"/>
      <c r="GR153" s="5"/>
      <c r="GS153" s="5"/>
      <c r="GT153" s="5"/>
      <c r="GU153" s="5"/>
      <c r="GV153" s="128"/>
      <c r="GW153" s="128"/>
      <c r="GX153" s="5"/>
      <c r="GY153" s="5"/>
      <c r="GZ153" s="5"/>
      <c r="HA153" s="5"/>
      <c r="HB153" s="5"/>
      <c r="HC153" s="128"/>
      <c r="HD153" s="128"/>
      <c r="HE153" s="5"/>
      <c r="HF153" s="5"/>
      <c r="HG153" s="5"/>
      <c r="HH153" s="5"/>
      <c r="HI153" s="5"/>
      <c r="HJ153" s="128"/>
      <c r="HK153" s="128"/>
      <c r="HL153" s="5"/>
      <c r="HM153" s="5"/>
      <c r="HN153" s="5"/>
      <c r="HO153" s="5"/>
      <c r="HP153" s="5"/>
      <c r="HQ153" s="128"/>
      <c r="HR153" s="128"/>
      <c r="HS153" s="5"/>
      <c r="HT153" s="341"/>
      <c r="HU153" s="354"/>
      <c r="HV153" s="5"/>
      <c r="HW153" s="5"/>
      <c r="HX153" s="5"/>
      <c r="HY153" s="5"/>
      <c r="HZ153" s="128"/>
      <c r="IA153" s="128"/>
      <c r="IB153" s="5"/>
      <c r="IC153" s="5"/>
      <c r="ID153" s="5"/>
      <c r="IE153" s="5"/>
      <c r="IF153" s="5"/>
      <c r="IG153" s="128"/>
      <c r="IH153" s="128"/>
      <c r="II153" s="5"/>
      <c r="IJ153" s="5"/>
      <c r="IK153" s="5"/>
      <c r="IL153" s="5"/>
      <c r="IM153" s="5"/>
      <c r="IN153" s="128"/>
      <c r="IO153" s="128"/>
      <c r="IP153" s="5"/>
      <c r="IQ153" s="5"/>
      <c r="IR153" s="5"/>
      <c r="IS153" s="5"/>
      <c r="IT153" s="5"/>
      <c r="IU153" s="128"/>
      <c r="IV153" s="128"/>
      <c r="IW153" s="5"/>
      <c r="IX153" s="5"/>
      <c r="IY153" s="5"/>
      <c r="IZ153" s="5"/>
      <c r="JA153" s="5"/>
      <c r="JB153" s="128"/>
      <c r="JC153" s="128"/>
      <c r="JD153" s="5"/>
      <c r="JE153" s="5"/>
      <c r="JF153" s="5"/>
      <c r="JG153" s="5"/>
      <c r="JH153" s="5"/>
      <c r="JI153" s="128"/>
      <c r="JJ153" s="128"/>
      <c r="JK153" s="145"/>
      <c r="JL153" s="397"/>
    </row>
    <row r="154" spans="1:272" ht="15">
      <c r="A154" s="8" t="s">
        <v>33</v>
      </c>
      <c r="B154" s="8" t="s">
        <v>11</v>
      </c>
      <c r="C154" s="8">
        <v>1</v>
      </c>
      <c r="D154" s="199">
        <v>465</v>
      </c>
      <c r="E154" s="118" t="s">
        <v>183</v>
      </c>
      <c r="F154" s="118" t="s">
        <v>108</v>
      </c>
      <c r="G154" s="195" t="s">
        <v>355</v>
      </c>
      <c r="H154" s="309" t="s">
        <v>188</v>
      </c>
      <c r="I154" s="354"/>
      <c r="J154" s="5"/>
      <c r="K154" s="5"/>
      <c r="L154" s="5"/>
      <c r="M154" s="5"/>
      <c r="N154" s="128"/>
      <c r="O154" s="128"/>
      <c r="P154" s="5"/>
      <c r="Q154" s="5"/>
      <c r="R154" s="5"/>
      <c r="S154" s="5"/>
      <c r="T154" s="5"/>
      <c r="U154" s="128"/>
      <c r="V154" s="128"/>
      <c r="W154" s="5"/>
      <c r="X154" s="5"/>
      <c r="Y154" s="5"/>
      <c r="Z154" s="5"/>
      <c r="AA154" s="5"/>
      <c r="AB154" s="128"/>
      <c r="AC154" s="128"/>
      <c r="AD154" s="5"/>
      <c r="AE154" s="5"/>
      <c r="AF154" s="5"/>
      <c r="AG154" s="5"/>
      <c r="AH154" s="5"/>
      <c r="AI154" s="128"/>
      <c r="AJ154" s="128"/>
      <c r="AK154" s="5"/>
      <c r="AL154" s="5"/>
      <c r="AM154" s="5"/>
      <c r="AN154" s="5"/>
      <c r="AO154" s="5"/>
      <c r="AP154" s="128"/>
      <c r="AQ154" s="128"/>
      <c r="AR154" s="51" t="s">
        <v>358</v>
      </c>
      <c r="AS154" s="51">
        <v>12.8</v>
      </c>
      <c r="AT154" s="51">
        <v>14.18</v>
      </c>
      <c r="AU154" s="51">
        <f t="shared" si="174"/>
        <v>1.379999999999999</v>
      </c>
      <c r="AV154" s="52">
        <v>100</v>
      </c>
      <c r="AW154" s="52">
        <f t="shared" si="175"/>
        <v>1.3799999999999988</v>
      </c>
      <c r="AX154" s="139">
        <f>AW154*AUXILIAR!$B$50</f>
        <v>4139999.9999999963</v>
      </c>
      <c r="AY154" s="5"/>
      <c r="AZ154" s="341"/>
      <c r="BA154" s="354"/>
      <c r="BB154" s="5"/>
      <c r="BC154" s="5"/>
      <c r="BD154" s="5"/>
      <c r="BE154" s="5"/>
      <c r="BF154" s="128"/>
      <c r="BG154" s="128"/>
      <c r="BH154" s="5"/>
      <c r="BI154" s="5"/>
      <c r="BJ154" s="5"/>
      <c r="BK154" s="5"/>
      <c r="BL154" s="5"/>
      <c r="BM154" s="128"/>
      <c r="BN154" s="128"/>
      <c r="BO154" s="5"/>
      <c r="BP154" s="5"/>
      <c r="BQ154" s="5"/>
      <c r="BR154" s="5"/>
      <c r="BS154" s="5"/>
      <c r="BT154" s="128"/>
      <c r="BU154" s="128"/>
      <c r="BV154" s="5"/>
      <c r="BW154" s="5"/>
      <c r="BX154" s="5"/>
      <c r="BY154" s="5"/>
      <c r="BZ154" s="5"/>
      <c r="CA154" s="128"/>
      <c r="CB154" s="128"/>
      <c r="CC154" s="5"/>
      <c r="CD154" s="5"/>
      <c r="CE154" s="5"/>
      <c r="CF154" s="5"/>
      <c r="CG154" s="5"/>
      <c r="CH154" s="128"/>
      <c r="CI154" s="128"/>
      <c r="CJ154" s="5"/>
      <c r="CK154" s="5"/>
      <c r="CL154" s="5"/>
      <c r="CM154" s="5"/>
      <c r="CN154" s="5"/>
      <c r="CO154" s="128"/>
      <c r="CP154" s="128"/>
      <c r="CQ154" s="5"/>
      <c r="CR154" s="341"/>
      <c r="CS154" s="354"/>
      <c r="CT154" s="5"/>
      <c r="CU154" s="5"/>
      <c r="CV154" s="5"/>
      <c r="CW154" s="5"/>
      <c r="CX154" s="128"/>
      <c r="CY154" s="128"/>
      <c r="CZ154" s="5"/>
      <c r="DA154" s="5"/>
      <c r="DB154" s="5"/>
      <c r="DC154" s="5"/>
      <c r="DD154" s="5"/>
      <c r="DE154" s="128"/>
      <c r="DF154" s="128"/>
      <c r="DG154" s="5"/>
      <c r="DH154" s="5"/>
      <c r="DI154" s="5"/>
      <c r="DJ154" s="5"/>
      <c r="DK154" s="5"/>
      <c r="DL154" s="128"/>
      <c r="DM154" s="128"/>
      <c r="DN154" s="5"/>
      <c r="DO154" s="5"/>
      <c r="DP154" s="5"/>
      <c r="DQ154" s="5"/>
      <c r="DR154" s="5"/>
      <c r="DS154" s="128"/>
      <c r="DT154" s="128"/>
      <c r="DU154" s="5"/>
      <c r="DV154" s="5"/>
      <c r="DW154" s="5"/>
      <c r="DX154" s="5"/>
      <c r="DY154" s="5"/>
      <c r="DZ154" s="128"/>
      <c r="EA154" s="128"/>
      <c r="EB154" s="5"/>
      <c r="EC154" s="5"/>
      <c r="ED154" s="5"/>
      <c r="EE154" s="5"/>
      <c r="EF154" s="5"/>
      <c r="EG154" s="128"/>
      <c r="EH154" s="128"/>
      <c r="EI154" s="5"/>
      <c r="EJ154" s="341"/>
      <c r="EK154" s="354"/>
      <c r="EL154" s="5"/>
      <c r="EM154" s="5"/>
      <c r="EN154" s="5"/>
      <c r="EO154" s="5"/>
      <c r="EP154" s="128"/>
      <c r="EQ154" s="128"/>
      <c r="ER154" s="5"/>
      <c r="ES154" s="5"/>
      <c r="ET154" s="5"/>
      <c r="EU154" s="5"/>
      <c r="EV154" s="5"/>
      <c r="EW154" s="128"/>
      <c r="EX154" s="128"/>
      <c r="EY154" s="5"/>
      <c r="EZ154" s="5"/>
      <c r="FA154" s="5"/>
      <c r="FB154" s="5"/>
      <c r="FC154" s="5"/>
      <c r="FD154" s="128"/>
      <c r="FE154" s="128"/>
      <c r="FF154" s="5"/>
      <c r="FG154" s="5"/>
      <c r="FH154" s="5"/>
      <c r="FI154" s="5"/>
      <c r="FJ154" s="5"/>
      <c r="FK154" s="128"/>
      <c r="FL154" s="128"/>
      <c r="FM154" s="5"/>
      <c r="FN154" s="5"/>
      <c r="FO154" s="5"/>
      <c r="FP154" s="5"/>
      <c r="FQ154" s="5"/>
      <c r="FR154" s="128"/>
      <c r="FS154" s="128"/>
      <c r="FT154" s="5"/>
      <c r="FU154" s="5"/>
      <c r="FV154" s="5"/>
      <c r="FW154" s="5"/>
      <c r="FX154" s="5"/>
      <c r="FY154" s="128"/>
      <c r="FZ154" s="128"/>
      <c r="GA154" s="5"/>
      <c r="GB154" s="341"/>
      <c r="GC154" s="354"/>
      <c r="GD154" s="5"/>
      <c r="GE154" s="5"/>
      <c r="GF154" s="5"/>
      <c r="GG154" s="5"/>
      <c r="GH154" s="128"/>
      <c r="GI154" s="128"/>
      <c r="GJ154" s="5"/>
      <c r="GK154" s="5"/>
      <c r="GL154" s="5"/>
      <c r="GM154" s="5"/>
      <c r="GN154" s="5"/>
      <c r="GO154" s="128"/>
      <c r="GP154" s="128"/>
      <c r="GQ154" s="5"/>
      <c r="GR154" s="5"/>
      <c r="GS154" s="5"/>
      <c r="GT154" s="5"/>
      <c r="GU154" s="5"/>
      <c r="GV154" s="128"/>
      <c r="GW154" s="128"/>
      <c r="GX154" s="5"/>
      <c r="GY154" s="5"/>
      <c r="GZ154" s="5"/>
      <c r="HA154" s="5"/>
      <c r="HB154" s="5"/>
      <c r="HC154" s="128"/>
      <c r="HD154" s="128"/>
      <c r="HE154" s="5"/>
      <c r="HF154" s="5"/>
      <c r="HG154" s="5"/>
      <c r="HH154" s="5"/>
      <c r="HI154" s="5"/>
      <c r="HJ154" s="128"/>
      <c r="HK154" s="128"/>
      <c r="HL154" s="5"/>
      <c r="HM154" s="5"/>
      <c r="HN154" s="5"/>
      <c r="HO154" s="5"/>
      <c r="HP154" s="5"/>
      <c r="HQ154" s="128"/>
      <c r="HR154" s="128"/>
      <c r="HS154" s="5"/>
      <c r="HT154" s="341"/>
      <c r="HU154" s="354"/>
      <c r="HV154" s="5"/>
      <c r="HW154" s="5"/>
      <c r="HX154" s="5"/>
      <c r="HY154" s="5"/>
      <c r="HZ154" s="128"/>
      <c r="IA154" s="128"/>
      <c r="IB154" s="5"/>
      <c r="IC154" s="5"/>
      <c r="ID154" s="5"/>
      <c r="IE154" s="5"/>
      <c r="IF154" s="5"/>
      <c r="IG154" s="128"/>
      <c r="IH154" s="128"/>
      <c r="II154" s="5"/>
      <c r="IJ154" s="5"/>
      <c r="IK154" s="5"/>
      <c r="IL154" s="5"/>
      <c r="IM154" s="5"/>
      <c r="IN154" s="128"/>
      <c r="IO154" s="128"/>
      <c r="IP154" s="5"/>
      <c r="IQ154" s="5"/>
      <c r="IR154" s="5"/>
      <c r="IS154" s="5"/>
      <c r="IT154" s="5"/>
      <c r="IU154" s="128"/>
      <c r="IV154" s="128"/>
      <c r="IW154" s="5"/>
      <c r="IX154" s="5"/>
      <c r="IY154" s="5"/>
      <c r="IZ154" s="5"/>
      <c r="JA154" s="5"/>
      <c r="JB154" s="128"/>
      <c r="JC154" s="128"/>
      <c r="JD154" s="5"/>
      <c r="JE154" s="5"/>
      <c r="JF154" s="5"/>
      <c r="JG154" s="5"/>
      <c r="JH154" s="5"/>
      <c r="JI154" s="128"/>
      <c r="JJ154" s="128"/>
      <c r="JK154" s="145"/>
      <c r="JL154" s="397"/>
    </row>
    <row r="155" spans="1:272" ht="15">
      <c r="A155" s="8" t="s">
        <v>33</v>
      </c>
      <c r="B155" s="8" t="s">
        <v>11</v>
      </c>
      <c r="C155" s="8">
        <v>1</v>
      </c>
      <c r="D155" s="199">
        <v>465</v>
      </c>
      <c r="E155" s="118" t="s">
        <v>183</v>
      </c>
      <c r="F155" s="118" t="s">
        <v>108</v>
      </c>
      <c r="G155" s="195" t="s">
        <v>355</v>
      </c>
      <c r="H155" s="309" t="s">
        <v>188</v>
      </c>
      <c r="I155" s="354"/>
      <c r="J155" s="5"/>
      <c r="K155" s="5"/>
      <c r="L155" s="5"/>
      <c r="M155" s="5"/>
      <c r="N155" s="128"/>
      <c r="O155" s="128"/>
      <c r="P155" s="5"/>
      <c r="Q155" s="5"/>
      <c r="R155" s="5"/>
      <c r="S155" s="5"/>
      <c r="T155" s="5"/>
      <c r="U155" s="128"/>
      <c r="V155" s="128"/>
      <c r="W155" s="5"/>
      <c r="X155" s="5"/>
      <c r="Y155" s="5"/>
      <c r="Z155" s="5"/>
      <c r="AA155" s="5"/>
      <c r="AB155" s="128"/>
      <c r="AC155" s="128"/>
      <c r="AD155" s="5"/>
      <c r="AE155" s="5"/>
      <c r="AF155" s="5"/>
      <c r="AG155" s="5"/>
      <c r="AH155" s="5"/>
      <c r="AI155" s="128"/>
      <c r="AJ155" s="128"/>
      <c r="AK155" s="5"/>
      <c r="AL155" s="5"/>
      <c r="AM155" s="5"/>
      <c r="AN155" s="5"/>
      <c r="AO155" s="5"/>
      <c r="AP155" s="128"/>
      <c r="AQ155" s="128"/>
      <c r="AR155" s="51" t="s">
        <v>359</v>
      </c>
      <c r="AS155" s="51">
        <v>16.832000000000001</v>
      </c>
      <c r="AT155" s="51">
        <v>17.062999999999999</v>
      </c>
      <c r="AU155" s="51">
        <f t="shared" si="174"/>
        <v>0.2309999999999981</v>
      </c>
      <c r="AV155" s="52">
        <v>100</v>
      </c>
      <c r="AW155" s="52">
        <f t="shared" si="175"/>
        <v>0.2309999999999981</v>
      </c>
      <c r="AX155" s="139">
        <f>AW155*AUXILIAR!$B$50</f>
        <v>692999.9999999943</v>
      </c>
      <c r="AY155" s="5"/>
      <c r="AZ155" s="341"/>
      <c r="BA155" s="354"/>
      <c r="BB155" s="5"/>
      <c r="BC155" s="5"/>
      <c r="BD155" s="5"/>
      <c r="BE155" s="5"/>
      <c r="BF155" s="128"/>
      <c r="BG155" s="128"/>
      <c r="BH155" s="5"/>
      <c r="BI155" s="5"/>
      <c r="BJ155" s="5"/>
      <c r="BK155" s="5"/>
      <c r="BL155" s="5"/>
      <c r="BM155" s="128"/>
      <c r="BN155" s="128"/>
      <c r="BO155" s="5"/>
      <c r="BP155" s="5"/>
      <c r="BQ155" s="5"/>
      <c r="BR155" s="5"/>
      <c r="BS155" s="5"/>
      <c r="BT155" s="128"/>
      <c r="BU155" s="128"/>
      <c r="BV155" s="5"/>
      <c r="BW155" s="5"/>
      <c r="BX155" s="5"/>
      <c r="BY155" s="5"/>
      <c r="BZ155" s="5"/>
      <c r="CA155" s="128"/>
      <c r="CB155" s="128"/>
      <c r="CC155" s="5"/>
      <c r="CD155" s="5"/>
      <c r="CE155" s="5"/>
      <c r="CF155" s="5"/>
      <c r="CG155" s="5"/>
      <c r="CH155" s="128"/>
      <c r="CI155" s="128"/>
      <c r="CJ155" s="5"/>
      <c r="CK155" s="5"/>
      <c r="CL155" s="5"/>
      <c r="CM155" s="5"/>
      <c r="CN155" s="5"/>
      <c r="CO155" s="128"/>
      <c r="CP155" s="128"/>
      <c r="CQ155" s="5"/>
      <c r="CR155" s="341"/>
      <c r="CS155" s="354"/>
      <c r="CT155" s="5"/>
      <c r="CU155" s="5"/>
      <c r="CV155" s="5"/>
      <c r="CW155" s="5"/>
      <c r="CX155" s="128"/>
      <c r="CY155" s="128"/>
      <c r="CZ155" s="5"/>
      <c r="DA155" s="5"/>
      <c r="DB155" s="5"/>
      <c r="DC155" s="5"/>
      <c r="DD155" s="5"/>
      <c r="DE155" s="128"/>
      <c r="DF155" s="128"/>
      <c r="DG155" s="5"/>
      <c r="DH155" s="5"/>
      <c r="DI155" s="5"/>
      <c r="DJ155" s="5"/>
      <c r="DK155" s="5"/>
      <c r="DL155" s="128"/>
      <c r="DM155" s="128"/>
      <c r="DN155" s="5"/>
      <c r="DO155" s="5"/>
      <c r="DP155" s="5"/>
      <c r="DQ155" s="5"/>
      <c r="DR155" s="5"/>
      <c r="DS155" s="128"/>
      <c r="DT155" s="128"/>
      <c r="DU155" s="5"/>
      <c r="DV155" s="5"/>
      <c r="DW155" s="5"/>
      <c r="DX155" s="5"/>
      <c r="DY155" s="5"/>
      <c r="DZ155" s="128"/>
      <c r="EA155" s="128"/>
      <c r="EB155" s="5"/>
      <c r="EC155" s="5"/>
      <c r="ED155" s="5"/>
      <c r="EE155" s="5"/>
      <c r="EF155" s="5"/>
      <c r="EG155" s="128"/>
      <c r="EH155" s="128"/>
      <c r="EI155" s="5"/>
      <c r="EJ155" s="341"/>
      <c r="EK155" s="354"/>
      <c r="EL155" s="5"/>
      <c r="EM155" s="5"/>
      <c r="EN155" s="5"/>
      <c r="EO155" s="5"/>
      <c r="EP155" s="128"/>
      <c r="EQ155" s="128"/>
      <c r="ER155" s="5"/>
      <c r="ES155" s="5"/>
      <c r="ET155" s="5"/>
      <c r="EU155" s="5"/>
      <c r="EV155" s="5"/>
      <c r="EW155" s="128"/>
      <c r="EX155" s="128"/>
      <c r="EY155" s="5"/>
      <c r="EZ155" s="5"/>
      <c r="FA155" s="5"/>
      <c r="FB155" s="5"/>
      <c r="FC155" s="5"/>
      <c r="FD155" s="128"/>
      <c r="FE155" s="128"/>
      <c r="FF155" s="5"/>
      <c r="FG155" s="5"/>
      <c r="FH155" s="5"/>
      <c r="FI155" s="5"/>
      <c r="FJ155" s="5"/>
      <c r="FK155" s="128"/>
      <c r="FL155" s="128"/>
      <c r="FM155" s="5"/>
      <c r="FN155" s="5"/>
      <c r="FO155" s="5"/>
      <c r="FP155" s="5"/>
      <c r="FQ155" s="5"/>
      <c r="FR155" s="128"/>
      <c r="FS155" s="128"/>
      <c r="FT155" s="5"/>
      <c r="FU155" s="5"/>
      <c r="FV155" s="5"/>
      <c r="FW155" s="5"/>
      <c r="FX155" s="5"/>
      <c r="FY155" s="128"/>
      <c r="FZ155" s="128"/>
      <c r="GA155" s="5"/>
      <c r="GB155" s="341"/>
      <c r="GC155" s="354"/>
      <c r="GD155" s="5"/>
      <c r="GE155" s="5"/>
      <c r="GF155" s="5"/>
      <c r="GG155" s="5"/>
      <c r="GH155" s="128"/>
      <c r="GI155" s="128"/>
      <c r="GJ155" s="5"/>
      <c r="GK155" s="5"/>
      <c r="GL155" s="5"/>
      <c r="GM155" s="5"/>
      <c r="GN155" s="5"/>
      <c r="GO155" s="128"/>
      <c r="GP155" s="128"/>
      <c r="GQ155" s="5"/>
      <c r="GR155" s="5"/>
      <c r="GS155" s="5"/>
      <c r="GT155" s="5"/>
      <c r="GU155" s="5"/>
      <c r="GV155" s="128"/>
      <c r="GW155" s="128"/>
      <c r="GX155" s="5"/>
      <c r="GY155" s="5"/>
      <c r="GZ155" s="5"/>
      <c r="HA155" s="5"/>
      <c r="HB155" s="5"/>
      <c r="HC155" s="128"/>
      <c r="HD155" s="128"/>
      <c r="HE155" s="5"/>
      <c r="HF155" s="5"/>
      <c r="HG155" s="5"/>
      <c r="HH155" s="5"/>
      <c r="HI155" s="5"/>
      <c r="HJ155" s="128"/>
      <c r="HK155" s="128"/>
      <c r="HL155" s="5"/>
      <c r="HM155" s="5"/>
      <c r="HN155" s="5"/>
      <c r="HO155" s="5"/>
      <c r="HP155" s="5"/>
      <c r="HQ155" s="128"/>
      <c r="HR155" s="128"/>
      <c r="HS155" s="5"/>
      <c r="HT155" s="341"/>
      <c r="HU155" s="354"/>
      <c r="HV155" s="5"/>
      <c r="HW155" s="5"/>
      <c r="HX155" s="5"/>
      <c r="HY155" s="5"/>
      <c r="HZ155" s="128"/>
      <c r="IA155" s="128"/>
      <c r="IB155" s="5"/>
      <c r="IC155" s="5"/>
      <c r="ID155" s="5"/>
      <c r="IE155" s="5"/>
      <c r="IF155" s="5"/>
      <c r="IG155" s="128"/>
      <c r="IH155" s="128"/>
      <c r="II155" s="5"/>
      <c r="IJ155" s="5"/>
      <c r="IK155" s="5"/>
      <c r="IL155" s="5"/>
      <c r="IM155" s="5"/>
      <c r="IN155" s="128"/>
      <c r="IO155" s="128"/>
      <c r="IP155" s="5"/>
      <c r="IQ155" s="5"/>
      <c r="IR155" s="5"/>
      <c r="IS155" s="5"/>
      <c r="IT155" s="5"/>
      <c r="IU155" s="128"/>
      <c r="IV155" s="128"/>
      <c r="IW155" s="5"/>
      <c r="IX155" s="5"/>
      <c r="IY155" s="5"/>
      <c r="IZ155" s="5"/>
      <c r="JA155" s="5"/>
      <c r="JB155" s="128"/>
      <c r="JC155" s="128"/>
      <c r="JD155" s="5"/>
      <c r="JE155" s="5"/>
      <c r="JF155" s="5"/>
      <c r="JG155" s="5"/>
      <c r="JH155" s="5"/>
      <c r="JI155" s="128"/>
      <c r="JJ155" s="128"/>
      <c r="JK155" s="145"/>
      <c r="JL155" s="397"/>
    </row>
    <row r="156" spans="1:272" ht="15">
      <c r="A156" s="8" t="s">
        <v>33</v>
      </c>
      <c r="B156" s="8" t="s">
        <v>11</v>
      </c>
      <c r="C156" s="8">
        <v>1</v>
      </c>
      <c r="D156" s="199">
        <v>465</v>
      </c>
      <c r="E156" s="118" t="s">
        <v>183</v>
      </c>
      <c r="F156" s="118" t="s">
        <v>108</v>
      </c>
      <c r="G156" s="195" t="s">
        <v>355</v>
      </c>
      <c r="H156" s="309" t="s">
        <v>188</v>
      </c>
      <c r="I156" s="354"/>
      <c r="J156" s="5"/>
      <c r="K156" s="5"/>
      <c r="L156" s="5"/>
      <c r="M156" s="5"/>
      <c r="N156" s="128"/>
      <c r="O156" s="128"/>
      <c r="P156" s="5"/>
      <c r="Q156" s="5"/>
      <c r="R156" s="5"/>
      <c r="S156" s="5"/>
      <c r="T156" s="5"/>
      <c r="U156" s="128"/>
      <c r="V156" s="128"/>
      <c r="W156" s="5"/>
      <c r="X156" s="5"/>
      <c r="Y156" s="5"/>
      <c r="Z156" s="5"/>
      <c r="AA156" s="5"/>
      <c r="AB156" s="128"/>
      <c r="AC156" s="128"/>
      <c r="AD156" s="5"/>
      <c r="AE156" s="5"/>
      <c r="AF156" s="5"/>
      <c r="AG156" s="5"/>
      <c r="AH156" s="5"/>
      <c r="AI156" s="128"/>
      <c r="AJ156" s="128"/>
      <c r="AK156" s="5"/>
      <c r="AL156" s="5"/>
      <c r="AM156" s="5"/>
      <c r="AN156" s="5"/>
      <c r="AO156" s="5"/>
      <c r="AP156" s="128"/>
      <c r="AQ156" s="128"/>
      <c r="AR156" s="51" t="s">
        <v>359</v>
      </c>
      <c r="AS156" s="51">
        <v>17.25</v>
      </c>
      <c r="AT156" s="51">
        <v>18.123999999999999</v>
      </c>
      <c r="AU156" s="51">
        <f t="shared" si="174"/>
        <v>0.87399999999999878</v>
      </c>
      <c r="AV156" s="52">
        <v>100</v>
      </c>
      <c r="AW156" s="52">
        <f t="shared" si="175"/>
        <v>0.87399999999999878</v>
      </c>
      <c r="AX156" s="139">
        <f>AW156*AUXILIAR!$B$50</f>
        <v>2621999.9999999963</v>
      </c>
      <c r="AY156" s="5"/>
      <c r="AZ156" s="341"/>
      <c r="BA156" s="354"/>
      <c r="BB156" s="5"/>
      <c r="BC156" s="5"/>
      <c r="BD156" s="5"/>
      <c r="BE156" s="5"/>
      <c r="BF156" s="128"/>
      <c r="BG156" s="128"/>
      <c r="BH156" s="5"/>
      <c r="BI156" s="5"/>
      <c r="BJ156" s="5"/>
      <c r="BK156" s="5"/>
      <c r="BL156" s="5"/>
      <c r="BM156" s="128"/>
      <c r="BN156" s="128"/>
      <c r="BO156" s="5"/>
      <c r="BP156" s="5"/>
      <c r="BQ156" s="5"/>
      <c r="BR156" s="5"/>
      <c r="BS156" s="5"/>
      <c r="BT156" s="128"/>
      <c r="BU156" s="128"/>
      <c r="BV156" s="5"/>
      <c r="BW156" s="5"/>
      <c r="BX156" s="5"/>
      <c r="BY156" s="5"/>
      <c r="BZ156" s="5"/>
      <c r="CA156" s="128"/>
      <c r="CB156" s="128"/>
      <c r="CC156" s="5"/>
      <c r="CD156" s="5"/>
      <c r="CE156" s="5"/>
      <c r="CF156" s="5"/>
      <c r="CG156" s="5"/>
      <c r="CH156" s="128"/>
      <c r="CI156" s="128"/>
      <c r="CJ156" s="5"/>
      <c r="CK156" s="5"/>
      <c r="CL156" s="5"/>
      <c r="CM156" s="5"/>
      <c r="CN156" s="5"/>
      <c r="CO156" s="128"/>
      <c r="CP156" s="128"/>
      <c r="CQ156" s="5"/>
      <c r="CR156" s="341"/>
      <c r="CS156" s="354"/>
      <c r="CT156" s="5"/>
      <c r="CU156" s="5"/>
      <c r="CV156" s="5"/>
      <c r="CW156" s="5"/>
      <c r="CX156" s="128"/>
      <c r="CY156" s="128"/>
      <c r="CZ156" s="5"/>
      <c r="DA156" s="5"/>
      <c r="DB156" s="5"/>
      <c r="DC156" s="5"/>
      <c r="DD156" s="5"/>
      <c r="DE156" s="128"/>
      <c r="DF156" s="128"/>
      <c r="DG156" s="5"/>
      <c r="DH156" s="5"/>
      <c r="DI156" s="5"/>
      <c r="DJ156" s="5"/>
      <c r="DK156" s="5"/>
      <c r="DL156" s="128"/>
      <c r="DM156" s="128"/>
      <c r="DN156" s="5"/>
      <c r="DO156" s="5"/>
      <c r="DP156" s="5"/>
      <c r="DQ156" s="5"/>
      <c r="DR156" s="5"/>
      <c r="DS156" s="128"/>
      <c r="DT156" s="128"/>
      <c r="DU156" s="5"/>
      <c r="DV156" s="5"/>
      <c r="DW156" s="5"/>
      <c r="DX156" s="5"/>
      <c r="DY156" s="5"/>
      <c r="DZ156" s="128"/>
      <c r="EA156" s="128"/>
      <c r="EB156" s="5"/>
      <c r="EC156" s="5"/>
      <c r="ED156" s="5"/>
      <c r="EE156" s="5"/>
      <c r="EF156" s="5"/>
      <c r="EG156" s="128"/>
      <c r="EH156" s="128"/>
      <c r="EI156" s="5"/>
      <c r="EJ156" s="341"/>
      <c r="EK156" s="354"/>
      <c r="EL156" s="5"/>
      <c r="EM156" s="5"/>
      <c r="EN156" s="5"/>
      <c r="EO156" s="5"/>
      <c r="EP156" s="128"/>
      <c r="EQ156" s="128"/>
      <c r="ER156" s="5"/>
      <c r="ES156" s="5"/>
      <c r="ET156" s="5"/>
      <c r="EU156" s="5"/>
      <c r="EV156" s="5"/>
      <c r="EW156" s="128"/>
      <c r="EX156" s="128"/>
      <c r="EY156" s="5"/>
      <c r="EZ156" s="5"/>
      <c r="FA156" s="5"/>
      <c r="FB156" s="5"/>
      <c r="FC156" s="5"/>
      <c r="FD156" s="128"/>
      <c r="FE156" s="128"/>
      <c r="FF156" s="5"/>
      <c r="FG156" s="5"/>
      <c r="FH156" s="5"/>
      <c r="FI156" s="5"/>
      <c r="FJ156" s="5"/>
      <c r="FK156" s="128"/>
      <c r="FL156" s="128"/>
      <c r="FM156" s="5"/>
      <c r="FN156" s="5"/>
      <c r="FO156" s="5"/>
      <c r="FP156" s="5"/>
      <c r="FQ156" s="5"/>
      <c r="FR156" s="128"/>
      <c r="FS156" s="128"/>
      <c r="FT156" s="5"/>
      <c r="FU156" s="5"/>
      <c r="FV156" s="5"/>
      <c r="FW156" s="5"/>
      <c r="FX156" s="5"/>
      <c r="FY156" s="128"/>
      <c r="FZ156" s="128"/>
      <c r="GA156" s="5"/>
      <c r="GB156" s="341"/>
      <c r="GC156" s="354"/>
      <c r="GD156" s="5"/>
      <c r="GE156" s="5"/>
      <c r="GF156" s="5"/>
      <c r="GG156" s="5"/>
      <c r="GH156" s="128"/>
      <c r="GI156" s="128"/>
      <c r="GJ156" s="5"/>
      <c r="GK156" s="5"/>
      <c r="GL156" s="5"/>
      <c r="GM156" s="5"/>
      <c r="GN156" s="5"/>
      <c r="GO156" s="128"/>
      <c r="GP156" s="128"/>
      <c r="GQ156" s="5"/>
      <c r="GR156" s="5"/>
      <c r="GS156" s="5"/>
      <c r="GT156" s="5"/>
      <c r="GU156" s="5"/>
      <c r="GV156" s="128"/>
      <c r="GW156" s="128"/>
      <c r="GX156" s="5"/>
      <c r="GY156" s="5"/>
      <c r="GZ156" s="5"/>
      <c r="HA156" s="5"/>
      <c r="HB156" s="5"/>
      <c r="HC156" s="128"/>
      <c r="HD156" s="128"/>
      <c r="HE156" s="5"/>
      <c r="HF156" s="5"/>
      <c r="HG156" s="5"/>
      <c r="HH156" s="5"/>
      <c r="HI156" s="5"/>
      <c r="HJ156" s="128"/>
      <c r="HK156" s="128"/>
      <c r="HL156" s="5"/>
      <c r="HM156" s="5"/>
      <c r="HN156" s="5"/>
      <c r="HO156" s="5"/>
      <c r="HP156" s="5"/>
      <c r="HQ156" s="128"/>
      <c r="HR156" s="128"/>
      <c r="HS156" s="5"/>
      <c r="HT156" s="341"/>
      <c r="HU156" s="354"/>
      <c r="HV156" s="5"/>
      <c r="HW156" s="5"/>
      <c r="HX156" s="5"/>
      <c r="HY156" s="5"/>
      <c r="HZ156" s="128"/>
      <c r="IA156" s="128"/>
      <c r="IB156" s="5"/>
      <c r="IC156" s="5"/>
      <c r="ID156" s="5"/>
      <c r="IE156" s="5"/>
      <c r="IF156" s="5"/>
      <c r="IG156" s="128"/>
      <c r="IH156" s="128"/>
      <c r="II156" s="5"/>
      <c r="IJ156" s="5"/>
      <c r="IK156" s="5"/>
      <c r="IL156" s="5"/>
      <c r="IM156" s="5"/>
      <c r="IN156" s="128"/>
      <c r="IO156" s="128"/>
      <c r="IP156" s="5"/>
      <c r="IQ156" s="5"/>
      <c r="IR156" s="5"/>
      <c r="IS156" s="5"/>
      <c r="IT156" s="5"/>
      <c r="IU156" s="128"/>
      <c r="IV156" s="128"/>
      <c r="IW156" s="5"/>
      <c r="IX156" s="5"/>
      <c r="IY156" s="5"/>
      <c r="IZ156" s="5"/>
      <c r="JA156" s="5"/>
      <c r="JB156" s="128"/>
      <c r="JC156" s="128"/>
      <c r="JD156" s="5"/>
      <c r="JE156" s="5"/>
      <c r="JF156" s="5"/>
      <c r="JG156" s="5"/>
      <c r="JH156" s="5"/>
      <c r="JI156" s="128"/>
      <c r="JJ156" s="128"/>
      <c r="JK156" s="145"/>
      <c r="JL156" s="397"/>
    </row>
    <row r="157" spans="1:272" ht="15">
      <c r="A157" s="8" t="s">
        <v>33</v>
      </c>
      <c r="B157" s="8" t="s">
        <v>11</v>
      </c>
      <c r="C157" s="8">
        <v>1</v>
      </c>
      <c r="D157" s="199">
        <v>465</v>
      </c>
      <c r="E157" s="118" t="s">
        <v>183</v>
      </c>
      <c r="F157" s="118" t="s">
        <v>108</v>
      </c>
      <c r="G157" s="195" t="s">
        <v>355</v>
      </c>
      <c r="H157" s="309" t="s">
        <v>188</v>
      </c>
      <c r="I157" s="354"/>
      <c r="J157" s="5"/>
      <c r="K157" s="5"/>
      <c r="L157" s="5"/>
      <c r="M157" s="5"/>
      <c r="N157" s="128"/>
      <c r="O157" s="128"/>
      <c r="P157" s="5"/>
      <c r="Q157" s="5"/>
      <c r="R157" s="5"/>
      <c r="S157" s="5"/>
      <c r="T157" s="5"/>
      <c r="U157" s="128"/>
      <c r="V157" s="128"/>
      <c r="W157" s="5"/>
      <c r="X157" s="5"/>
      <c r="Y157" s="5"/>
      <c r="Z157" s="5"/>
      <c r="AA157" s="5"/>
      <c r="AB157" s="128"/>
      <c r="AC157" s="128"/>
      <c r="AD157" s="5"/>
      <c r="AE157" s="5"/>
      <c r="AF157" s="5"/>
      <c r="AG157" s="5"/>
      <c r="AH157" s="5"/>
      <c r="AI157" s="128"/>
      <c r="AJ157" s="128"/>
      <c r="AK157" s="5"/>
      <c r="AL157" s="5"/>
      <c r="AM157" s="5"/>
      <c r="AN157" s="5"/>
      <c r="AO157" s="5"/>
      <c r="AP157" s="128"/>
      <c r="AQ157" s="128"/>
      <c r="AR157" s="51" t="s">
        <v>358</v>
      </c>
      <c r="AS157" s="51">
        <v>17.25</v>
      </c>
      <c r="AT157" s="51">
        <v>18.123999999999999</v>
      </c>
      <c r="AU157" s="51">
        <f t="shared" si="174"/>
        <v>0.87399999999999878</v>
      </c>
      <c r="AV157" s="52">
        <v>100</v>
      </c>
      <c r="AW157" s="52">
        <f t="shared" si="175"/>
        <v>0.87399999999999878</v>
      </c>
      <c r="AX157" s="139">
        <f>AW157*AUXILIAR!$B$50</f>
        <v>2621999.9999999963</v>
      </c>
      <c r="AY157" s="5"/>
      <c r="AZ157" s="341"/>
      <c r="BA157" s="354"/>
      <c r="BB157" s="5"/>
      <c r="BC157" s="5"/>
      <c r="BD157" s="5"/>
      <c r="BE157" s="5"/>
      <c r="BF157" s="128"/>
      <c r="BG157" s="128"/>
      <c r="BH157" s="5"/>
      <c r="BI157" s="5"/>
      <c r="BJ157" s="5"/>
      <c r="BK157" s="5"/>
      <c r="BL157" s="5"/>
      <c r="BM157" s="128"/>
      <c r="BN157" s="128"/>
      <c r="BO157" s="5"/>
      <c r="BP157" s="5"/>
      <c r="BQ157" s="5"/>
      <c r="BR157" s="5"/>
      <c r="BS157" s="5"/>
      <c r="BT157" s="128"/>
      <c r="BU157" s="128"/>
      <c r="BV157" s="5"/>
      <c r="BW157" s="5"/>
      <c r="BX157" s="5"/>
      <c r="BY157" s="5"/>
      <c r="BZ157" s="5"/>
      <c r="CA157" s="128"/>
      <c r="CB157" s="128"/>
      <c r="CC157" s="5"/>
      <c r="CD157" s="5"/>
      <c r="CE157" s="5"/>
      <c r="CF157" s="5"/>
      <c r="CG157" s="5"/>
      <c r="CH157" s="128"/>
      <c r="CI157" s="128"/>
      <c r="CJ157" s="5"/>
      <c r="CK157" s="5"/>
      <c r="CL157" s="5"/>
      <c r="CM157" s="5"/>
      <c r="CN157" s="5"/>
      <c r="CO157" s="128"/>
      <c r="CP157" s="128"/>
      <c r="CQ157" s="5"/>
      <c r="CR157" s="341"/>
      <c r="CS157" s="354"/>
      <c r="CT157" s="5"/>
      <c r="CU157" s="5"/>
      <c r="CV157" s="5"/>
      <c r="CW157" s="5"/>
      <c r="CX157" s="128"/>
      <c r="CY157" s="128"/>
      <c r="CZ157" s="5"/>
      <c r="DA157" s="5"/>
      <c r="DB157" s="5"/>
      <c r="DC157" s="5"/>
      <c r="DD157" s="5"/>
      <c r="DE157" s="128"/>
      <c r="DF157" s="128"/>
      <c r="DG157" s="5"/>
      <c r="DH157" s="5"/>
      <c r="DI157" s="5"/>
      <c r="DJ157" s="5"/>
      <c r="DK157" s="5"/>
      <c r="DL157" s="128"/>
      <c r="DM157" s="128"/>
      <c r="DN157" s="5"/>
      <c r="DO157" s="5"/>
      <c r="DP157" s="5"/>
      <c r="DQ157" s="5"/>
      <c r="DR157" s="5"/>
      <c r="DS157" s="128"/>
      <c r="DT157" s="128"/>
      <c r="DU157" s="5"/>
      <c r="DV157" s="5"/>
      <c r="DW157" s="5"/>
      <c r="DX157" s="5"/>
      <c r="DY157" s="5"/>
      <c r="DZ157" s="128"/>
      <c r="EA157" s="128"/>
      <c r="EB157" s="5"/>
      <c r="EC157" s="5"/>
      <c r="ED157" s="5"/>
      <c r="EE157" s="5"/>
      <c r="EF157" s="5"/>
      <c r="EG157" s="128"/>
      <c r="EH157" s="128"/>
      <c r="EI157" s="5"/>
      <c r="EJ157" s="341"/>
      <c r="EK157" s="354"/>
      <c r="EL157" s="5"/>
      <c r="EM157" s="5"/>
      <c r="EN157" s="5"/>
      <c r="EO157" s="5"/>
      <c r="EP157" s="128"/>
      <c r="EQ157" s="128"/>
      <c r="ER157" s="5"/>
      <c r="ES157" s="5"/>
      <c r="ET157" s="5"/>
      <c r="EU157" s="5"/>
      <c r="EV157" s="5"/>
      <c r="EW157" s="128"/>
      <c r="EX157" s="128"/>
      <c r="EY157" s="5"/>
      <c r="EZ157" s="5"/>
      <c r="FA157" s="5"/>
      <c r="FB157" s="5"/>
      <c r="FC157" s="5"/>
      <c r="FD157" s="128"/>
      <c r="FE157" s="128"/>
      <c r="FF157" s="5"/>
      <c r="FG157" s="5"/>
      <c r="FH157" s="5"/>
      <c r="FI157" s="5"/>
      <c r="FJ157" s="5"/>
      <c r="FK157" s="128"/>
      <c r="FL157" s="128"/>
      <c r="FM157" s="5"/>
      <c r="FN157" s="5"/>
      <c r="FO157" s="5"/>
      <c r="FP157" s="5"/>
      <c r="FQ157" s="5"/>
      <c r="FR157" s="128"/>
      <c r="FS157" s="128"/>
      <c r="FT157" s="5"/>
      <c r="FU157" s="5"/>
      <c r="FV157" s="5"/>
      <c r="FW157" s="5"/>
      <c r="FX157" s="5"/>
      <c r="FY157" s="128"/>
      <c r="FZ157" s="128"/>
      <c r="GA157" s="5"/>
      <c r="GB157" s="341"/>
      <c r="GC157" s="354"/>
      <c r="GD157" s="5"/>
      <c r="GE157" s="5"/>
      <c r="GF157" s="5"/>
      <c r="GG157" s="5"/>
      <c r="GH157" s="128"/>
      <c r="GI157" s="128"/>
      <c r="GJ157" s="5"/>
      <c r="GK157" s="5"/>
      <c r="GL157" s="5"/>
      <c r="GM157" s="5"/>
      <c r="GN157" s="5"/>
      <c r="GO157" s="128"/>
      <c r="GP157" s="128"/>
      <c r="GQ157" s="5"/>
      <c r="GR157" s="5"/>
      <c r="GS157" s="5"/>
      <c r="GT157" s="5"/>
      <c r="GU157" s="5"/>
      <c r="GV157" s="128"/>
      <c r="GW157" s="128"/>
      <c r="GX157" s="5"/>
      <c r="GY157" s="5"/>
      <c r="GZ157" s="5"/>
      <c r="HA157" s="5"/>
      <c r="HB157" s="5"/>
      <c r="HC157" s="128"/>
      <c r="HD157" s="128"/>
      <c r="HE157" s="5"/>
      <c r="HF157" s="5"/>
      <c r="HG157" s="5"/>
      <c r="HH157" s="5"/>
      <c r="HI157" s="5"/>
      <c r="HJ157" s="128"/>
      <c r="HK157" s="128"/>
      <c r="HL157" s="5"/>
      <c r="HM157" s="5"/>
      <c r="HN157" s="5"/>
      <c r="HO157" s="5"/>
      <c r="HP157" s="5"/>
      <c r="HQ157" s="128"/>
      <c r="HR157" s="128"/>
      <c r="HS157" s="5"/>
      <c r="HT157" s="341"/>
      <c r="HU157" s="354"/>
      <c r="HV157" s="5"/>
      <c r="HW157" s="5"/>
      <c r="HX157" s="5"/>
      <c r="HY157" s="5"/>
      <c r="HZ157" s="128"/>
      <c r="IA157" s="128"/>
      <c r="IB157" s="5"/>
      <c r="IC157" s="5"/>
      <c r="ID157" s="5"/>
      <c r="IE157" s="5"/>
      <c r="IF157" s="5"/>
      <c r="IG157" s="128"/>
      <c r="IH157" s="128"/>
      <c r="II157" s="5"/>
      <c r="IJ157" s="5"/>
      <c r="IK157" s="5"/>
      <c r="IL157" s="5"/>
      <c r="IM157" s="5"/>
      <c r="IN157" s="128"/>
      <c r="IO157" s="128"/>
      <c r="IP157" s="5"/>
      <c r="IQ157" s="5"/>
      <c r="IR157" s="5"/>
      <c r="IS157" s="5"/>
      <c r="IT157" s="5"/>
      <c r="IU157" s="128"/>
      <c r="IV157" s="128"/>
      <c r="IW157" s="5"/>
      <c r="IX157" s="5"/>
      <c r="IY157" s="5"/>
      <c r="IZ157" s="5"/>
      <c r="JA157" s="5"/>
      <c r="JB157" s="128"/>
      <c r="JC157" s="128"/>
      <c r="JD157" s="5"/>
      <c r="JE157" s="5"/>
      <c r="JF157" s="5"/>
      <c r="JG157" s="5"/>
      <c r="JH157" s="5"/>
      <c r="JI157" s="128"/>
      <c r="JJ157" s="128"/>
      <c r="JK157" s="145"/>
      <c r="JL157" s="397"/>
    </row>
    <row r="158" spans="1:272" ht="15">
      <c r="A158" s="8" t="s">
        <v>33</v>
      </c>
      <c r="B158" s="8" t="s">
        <v>11</v>
      </c>
      <c r="C158" s="8">
        <v>1</v>
      </c>
      <c r="D158" s="199">
        <v>465</v>
      </c>
      <c r="E158" s="118" t="s">
        <v>183</v>
      </c>
      <c r="F158" s="118" t="s">
        <v>108</v>
      </c>
      <c r="G158" s="195" t="s">
        <v>355</v>
      </c>
      <c r="H158" s="309" t="s">
        <v>188</v>
      </c>
      <c r="I158" s="354"/>
      <c r="J158" s="5"/>
      <c r="K158" s="5"/>
      <c r="L158" s="5"/>
      <c r="M158" s="5"/>
      <c r="N158" s="128"/>
      <c r="O158" s="128"/>
      <c r="P158" s="5"/>
      <c r="Q158" s="5"/>
      <c r="R158" s="5"/>
      <c r="S158" s="5"/>
      <c r="T158" s="5"/>
      <c r="U158" s="128"/>
      <c r="V158" s="128"/>
      <c r="W158" s="5"/>
      <c r="X158" s="5"/>
      <c r="Y158" s="5"/>
      <c r="Z158" s="5"/>
      <c r="AA158" s="5"/>
      <c r="AB158" s="128"/>
      <c r="AC158" s="128"/>
      <c r="AD158" s="5"/>
      <c r="AE158" s="5"/>
      <c r="AF158" s="5"/>
      <c r="AG158" s="5"/>
      <c r="AH158" s="5"/>
      <c r="AI158" s="128"/>
      <c r="AJ158" s="128"/>
      <c r="AK158" s="5"/>
      <c r="AL158" s="5"/>
      <c r="AM158" s="5"/>
      <c r="AN158" s="5"/>
      <c r="AO158" s="5"/>
      <c r="AP158" s="128"/>
      <c r="AQ158" s="128"/>
      <c r="AR158" s="51" t="s">
        <v>359</v>
      </c>
      <c r="AS158" s="51">
        <v>18.440000000000001</v>
      </c>
      <c r="AT158" s="51">
        <v>19</v>
      </c>
      <c r="AU158" s="51">
        <f t="shared" si="174"/>
        <v>0.55999999999999872</v>
      </c>
      <c r="AV158" s="52">
        <v>100</v>
      </c>
      <c r="AW158" s="52">
        <f t="shared" si="175"/>
        <v>0.55999999999999872</v>
      </c>
      <c r="AX158" s="139">
        <f>AW158*AUXILIAR!$B$50</f>
        <v>1679999.9999999963</v>
      </c>
      <c r="AY158" s="5"/>
      <c r="AZ158" s="341"/>
      <c r="BA158" s="354"/>
      <c r="BB158" s="5"/>
      <c r="BC158" s="5"/>
      <c r="BD158" s="5"/>
      <c r="BE158" s="5"/>
      <c r="BF158" s="128"/>
      <c r="BG158" s="128"/>
      <c r="BH158" s="5"/>
      <c r="BI158" s="5"/>
      <c r="BJ158" s="5"/>
      <c r="BK158" s="5"/>
      <c r="BL158" s="5"/>
      <c r="BM158" s="128"/>
      <c r="BN158" s="128"/>
      <c r="BO158" s="5"/>
      <c r="BP158" s="5"/>
      <c r="BQ158" s="5"/>
      <c r="BR158" s="5"/>
      <c r="BS158" s="5"/>
      <c r="BT158" s="128"/>
      <c r="BU158" s="128"/>
      <c r="BV158" s="5"/>
      <c r="BW158" s="5"/>
      <c r="BX158" s="5"/>
      <c r="BY158" s="5"/>
      <c r="BZ158" s="5"/>
      <c r="CA158" s="128"/>
      <c r="CB158" s="128"/>
      <c r="CC158" s="5"/>
      <c r="CD158" s="5"/>
      <c r="CE158" s="5"/>
      <c r="CF158" s="5"/>
      <c r="CG158" s="5"/>
      <c r="CH158" s="128"/>
      <c r="CI158" s="128"/>
      <c r="CJ158" s="5"/>
      <c r="CK158" s="5"/>
      <c r="CL158" s="5"/>
      <c r="CM158" s="5"/>
      <c r="CN158" s="5"/>
      <c r="CO158" s="128"/>
      <c r="CP158" s="128"/>
      <c r="CQ158" s="5"/>
      <c r="CR158" s="341"/>
      <c r="CS158" s="354"/>
      <c r="CT158" s="5"/>
      <c r="CU158" s="5"/>
      <c r="CV158" s="5"/>
      <c r="CW158" s="5"/>
      <c r="CX158" s="128"/>
      <c r="CY158" s="128"/>
      <c r="CZ158" s="5"/>
      <c r="DA158" s="5"/>
      <c r="DB158" s="5"/>
      <c r="DC158" s="5"/>
      <c r="DD158" s="5"/>
      <c r="DE158" s="128"/>
      <c r="DF158" s="128"/>
      <c r="DG158" s="5"/>
      <c r="DH158" s="5"/>
      <c r="DI158" s="5"/>
      <c r="DJ158" s="5"/>
      <c r="DK158" s="5"/>
      <c r="DL158" s="128"/>
      <c r="DM158" s="128"/>
      <c r="DN158" s="5"/>
      <c r="DO158" s="5"/>
      <c r="DP158" s="5"/>
      <c r="DQ158" s="5"/>
      <c r="DR158" s="5"/>
      <c r="DS158" s="128"/>
      <c r="DT158" s="128"/>
      <c r="DU158" s="5"/>
      <c r="DV158" s="5"/>
      <c r="DW158" s="5"/>
      <c r="DX158" s="5"/>
      <c r="DY158" s="5"/>
      <c r="DZ158" s="128"/>
      <c r="EA158" s="128"/>
      <c r="EB158" s="5"/>
      <c r="EC158" s="5"/>
      <c r="ED158" s="5"/>
      <c r="EE158" s="5"/>
      <c r="EF158" s="5"/>
      <c r="EG158" s="128"/>
      <c r="EH158" s="128"/>
      <c r="EI158" s="5"/>
      <c r="EJ158" s="341"/>
      <c r="EK158" s="354"/>
      <c r="EL158" s="5"/>
      <c r="EM158" s="5"/>
      <c r="EN158" s="5"/>
      <c r="EO158" s="5"/>
      <c r="EP158" s="128"/>
      <c r="EQ158" s="128"/>
      <c r="ER158" s="5"/>
      <c r="ES158" s="5"/>
      <c r="ET158" s="5"/>
      <c r="EU158" s="5"/>
      <c r="EV158" s="5"/>
      <c r="EW158" s="128"/>
      <c r="EX158" s="128"/>
      <c r="EY158" s="5"/>
      <c r="EZ158" s="5"/>
      <c r="FA158" s="5"/>
      <c r="FB158" s="5"/>
      <c r="FC158" s="5"/>
      <c r="FD158" s="128"/>
      <c r="FE158" s="128"/>
      <c r="FF158" s="5"/>
      <c r="FG158" s="5"/>
      <c r="FH158" s="5"/>
      <c r="FI158" s="5"/>
      <c r="FJ158" s="5"/>
      <c r="FK158" s="128"/>
      <c r="FL158" s="128"/>
      <c r="FM158" s="5"/>
      <c r="FN158" s="5"/>
      <c r="FO158" s="5"/>
      <c r="FP158" s="5"/>
      <c r="FQ158" s="5"/>
      <c r="FR158" s="128"/>
      <c r="FS158" s="128"/>
      <c r="FT158" s="5"/>
      <c r="FU158" s="5"/>
      <c r="FV158" s="5"/>
      <c r="FW158" s="5"/>
      <c r="FX158" s="5"/>
      <c r="FY158" s="128"/>
      <c r="FZ158" s="128"/>
      <c r="GA158" s="5"/>
      <c r="GB158" s="341"/>
      <c r="GC158" s="354"/>
      <c r="GD158" s="5"/>
      <c r="GE158" s="5"/>
      <c r="GF158" s="5"/>
      <c r="GG158" s="5"/>
      <c r="GH158" s="128"/>
      <c r="GI158" s="128"/>
      <c r="GJ158" s="5"/>
      <c r="GK158" s="5"/>
      <c r="GL158" s="5"/>
      <c r="GM158" s="5"/>
      <c r="GN158" s="5"/>
      <c r="GO158" s="128"/>
      <c r="GP158" s="128"/>
      <c r="GQ158" s="5"/>
      <c r="GR158" s="5"/>
      <c r="GS158" s="5"/>
      <c r="GT158" s="5"/>
      <c r="GU158" s="5"/>
      <c r="GV158" s="128"/>
      <c r="GW158" s="128"/>
      <c r="GX158" s="5"/>
      <c r="GY158" s="5"/>
      <c r="GZ158" s="5"/>
      <c r="HA158" s="5"/>
      <c r="HB158" s="5"/>
      <c r="HC158" s="128"/>
      <c r="HD158" s="128"/>
      <c r="HE158" s="5"/>
      <c r="HF158" s="5"/>
      <c r="HG158" s="5"/>
      <c r="HH158" s="5"/>
      <c r="HI158" s="5"/>
      <c r="HJ158" s="128"/>
      <c r="HK158" s="128"/>
      <c r="HL158" s="5"/>
      <c r="HM158" s="5"/>
      <c r="HN158" s="5"/>
      <c r="HO158" s="5"/>
      <c r="HP158" s="5"/>
      <c r="HQ158" s="128"/>
      <c r="HR158" s="128"/>
      <c r="HS158" s="5"/>
      <c r="HT158" s="341"/>
      <c r="HU158" s="354"/>
      <c r="HV158" s="5"/>
      <c r="HW158" s="5"/>
      <c r="HX158" s="5"/>
      <c r="HY158" s="5"/>
      <c r="HZ158" s="128"/>
      <c r="IA158" s="128"/>
      <c r="IB158" s="5"/>
      <c r="IC158" s="5"/>
      <c r="ID158" s="5"/>
      <c r="IE158" s="5"/>
      <c r="IF158" s="5"/>
      <c r="IG158" s="128"/>
      <c r="IH158" s="128"/>
      <c r="II158" s="5"/>
      <c r="IJ158" s="5"/>
      <c r="IK158" s="5"/>
      <c r="IL158" s="5"/>
      <c r="IM158" s="5"/>
      <c r="IN158" s="128"/>
      <c r="IO158" s="128"/>
      <c r="IP158" s="5"/>
      <c r="IQ158" s="5"/>
      <c r="IR158" s="5"/>
      <c r="IS158" s="5"/>
      <c r="IT158" s="5"/>
      <c r="IU158" s="128"/>
      <c r="IV158" s="128"/>
      <c r="IW158" s="5"/>
      <c r="IX158" s="5"/>
      <c r="IY158" s="5"/>
      <c r="IZ158" s="5"/>
      <c r="JA158" s="5"/>
      <c r="JB158" s="128"/>
      <c r="JC158" s="128"/>
      <c r="JD158" s="5"/>
      <c r="JE158" s="5"/>
      <c r="JF158" s="5"/>
      <c r="JG158" s="5"/>
      <c r="JH158" s="5"/>
      <c r="JI158" s="128"/>
      <c r="JJ158" s="128"/>
      <c r="JK158" s="145"/>
      <c r="JL158" s="397"/>
    </row>
    <row r="159" spans="1:272" ht="15">
      <c r="A159" s="8" t="s">
        <v>33</v>
      </c>
      <c r="B159" s="8" t="s">
        <v>11</v>
      </c>
      <c r="C159" s="8">
        <v>1</v>
      </c>
      <c r="D159" s="199">
        <v>465</v>
      </c>
      <c r="E159" s="118" t="s">
        <v>183</v>
      </c>
      <c r="F159" s="118" t="s">
        <v>108</v>
      </c>
      <c r="G159" s="195" t="s">
        <v>355</v>
      </c>
      <c r="H159" s="309" t="s">
        <v>188</v>
      </c>
      <c r="I159" s="354"/>
      <c r="J159" s="5"/>
      <c r="K159" s="5"/>
      <c r="L159" s="5"/>
      <c r="M159" s="5"/>
      <c r="N159" s="128"/>
      <c r="O159" s="128"/>
      <c r="P159" s="5"/>
      <c r="Q159" s="5"/>
      <c r="R159" s="5"/>
      <c r="S159" s="5"/>
      <c r="T159" s="5"/>
      <c r="U159" s="128"/>
      <c r="V159" s="128"/>
      <c r="W159" s="5"/>
      <c r="X159" s="5"/>
      <c r="Y159" s="5"/>
      <c r="Z159" s="5"/>
      <c r="AA159" s="5"/>
      <c r="AB159" s="128"/>
      <c r="AC159" s="128"/>
      <c r="AD159" s="5"/>
      <c r="AE159" s="5"/>
      <c r="AF159" s="5"/>
      <c r="AG159" s="5"/>
      <c r="AH159" s="5"/>
      <c r="AI159" s="128"/>
      <c r="AJ159" s="128"/>
      <c r="AK159" s="5"/>
      <c r="AL159" s="5"/>
      <c r="AM159" s="5"/>
      <c r="AN159" s="5"/>
      <c r="AO159" s="5"/>
      <c r="AP159" s="128"/>
      <c r="AQ159" s="128"/>
      <c r="AR159" s="51" t="s">
        <v>358</v>
      </c>
      <c r="AS159" s="51">
        <v>18.440000000000001</v>
      </c>
      <c r="AT159" s="51">
        <v>19</v>
      </c>
      <c r="AU159" s="51">
        <f t="shared" si="174"/>
        <v>0.55999999999999872</v>
      </c>
      <c r="AV159" s="52">
        <v>100</v>
      </c>
      <c r="AW159" s="52">
        <f t="shared" si="175"/>
        <v>0.55999999999999872</v>
      </c>
      <c r="AX159" s="139">
        <f>AW159*AUXILIAR!$B$50</f>
        <v>1679999.9999999963</v>
      </c>
      <c r="AY159" s="5"/>
      <c r="AZ159" s="341"/>
      <c r="BA159" s="354"/>
      <c r="BB159" s="5"/>
      <c r="BC159" s="5"/>
      <c r="BD159" s="5"/>
      <c r="BE159" s="5"/>
      <c r="BF159" s="128"/>
      <c r="BG159" s="128"/>
      <c r="BH159" s="5"/>
      <c r="BI159" s="5"/>
      <c r="BJ159" s="5"/>
      <c r="BK159" s="5"/>
      <c r="BL159" s="5"/>
      <c r="BM159" s="128"/>
      <c r="BN159" s="128"/>
      <c r="BO159" s="5"/>
      <c r="BP159" s="5"/>
      <c r="BQ159" s="5"/>
      <c r="BR159" s="5"/>
      <c r="BS159" s="5"/>
      <c r="BT159" s="128"/>
      <c r="BU159" s="128"/>
      <c r="BV159" s="5"/>
      <c r="BW159" s="5"/>
      <c r="BX159" s="5"/>
      <c r="BY159" s="5"/>
      <c r="BZ159" s="5"/>
      <c r="CA159" s="128"/>
      <c r="CB159" s="128"/>
      <c r="CC159" s="5"/>
      <c r="CD159" s="5"/>
      <c r="CE159" s="5"/>
      <c r="CF159" s="5"/>
      <c r="CG159" s="5"/>
      <c r="CH159" s="128"/>
      <c r="CI159" s="128"/>
      <c r="CJ159" s="5"/>
      <c r="CK159" s="5"/>
      <c r="CL159" s="5"/>
      <c r="CM159" s="5"/>
      <c r="CN159" s="5"/>
      <c r="CO159" s="128"/>
      <c r="CP159" s="128"/>
      <c r="CQ159" s="5"/>
      <c r="CR159" s="341"/>
      <c r="CS159" s="354"/>
      <c r="CT159" s="5"/>
      <c r="CU159" s="5"/>
      <c r="CV159" s="5"/>
      <c r="CW159" s="5"/>
      <c r="CX159" s="128"/>
      <c r="CY159" s="128"/>
      <c r="CZ159" s="5"/>
      <c r="DA159" s="5"/>
      <c r="DB159" s="5"/>
      <c r="DC159" s="5"/>
      <c r="DD159" s="5"/>
      <c r="DE159" s="128"/>
      <c r="DF159" s="128"/>
      <c r="DG159" s="5"/>
      <c r="DH159" s="5"/>
      <c r="DI159" s="5"/>
      <c r="DJ159" s="5"/>
      <c r="DK159" s="5"/>
      <c r="DL159" s="128"/>
      <c r="DM159" s="128"/>
      <c r="DN159" s="5"/>
      <c r="DO159" s="5"/>
      <c r="DP159" s="5"/>
      <c r="DQ159" s="5"/>
      <c r="DR159" s="5"/>
      <c r="DS159" s="128"/>
      <c r="DT159" s="128"/>
      <c r="DU159" s="5"/>
      <c r="DV159" s="5"/>
      <c r="DW159" s="5"/>
      <c r="DX159" s="5"/>
      <c r="DY159" s="5"/>
      <c r="DZ159" s="128"/>
      <c r="EA159" s="128"/>
      <c r="EB159" s="5"/>
      <c r="EC159" s="5"/>
      <c r="ED159" s="5"/>
      <c r="EE159" s="5"/>
      <c r="EF159" s="5"/>
      <c r="EG159" s="128"/>
      <c r="EH159" s="128"/>
      <c r="EI159" s="5"/>
      <c r="EJ159" s="341"/>
      <c r="EK159" s="354"/>
      <c r="EL159" s="5"/>
      <c r="EM159" s="5"/>
      <c r="EN159" s="5"/>
      <c r="EO159" s="5"/>
      <c r="EP159" s="128"/>
      <c r="EQ159" s="128"/>
      <c r="ER159" s="5"/>
      <c r="ES159" s="5"/>
      <c r="ET159" s="5"/>
      <c r="EU159" s="5"/>
      <c r="EV159" s="5"/>
      <c r="EW159" s="128"/>
      <c r="EX159" s="128"/>
      <c r="EY159" s="5"/>
      <c r="EZ159" s="5"/>
      <c r="FA159" s="5"/>
      <c r="FB159" s="5"/>
      <c r="FC159" s="5"/>
      <c r="FD159" s="128"/>
      <c r="FE159" s="128"/>
      <c r="FF159" s="5"/>
      <c r="FG159" s="5"/>
      <c r="FH159" s="5"/>
      <c r="FI159" s="5"/>
      <c r="FJ159" s="5"/>
      <c r="FK159" s="128"/>
      <c r="FL159" s="128"/>
      <c r="FM159" s="5"/>
      <c r="FN159" s="5"/>
      <c r="FO159" s="5"/>
      <c r="FP159" s="5"/>
      <c r="FQ159" s="5"/>
      <c r="FR159" s="128"/>
      <c r="FS159" s="128"/>
      <c r="FT159" s="5"/>
      <c r="FU159" s="5"/>
      <c r="FV159" s="5"/>
      <c r="FW159" s="5"/>
      <c r="FX159" s="5"/>
      <c r="FY159" s="128"/>
      <c r="FZ159" s="128"/>
      <c r="GA159" s="5"/>
      <c r="GB159" s="341"/>
      <c r="GC159" s="354"/>
      <c r="GD159" s="5"/>
      <c r="GE159" s="5"/>
      <c r="GF159" s="5"/>
      <c r="GG159" s="5"/>
      <c r="GH159" s="128"/>
      <c r="GI159" s="128"/>
      <c r="GJ159" s="5"/>
      <c r="GK159" s="5"/>
      <c r="GL159" s="5"/>
      <c r="GM159" s="5"/>
      <c r="GN159" s="5"/>
      <c r="GO159" s="128"/>
      <c r="GP159" s="128"/>
      <c r="GQ159" s="5"/>
      <c r="GR159" s="5"/>
      <c r="GS159" s="5"/>
      <c r="GT159" s="5"/>
      <c r="GU159" s="5"/>
      <c r="GV159" s="128"/>
      <c r="GW159" s="128"/>
      <c r="GX159" s="5"/>
      <c r="GY159" s="5"/>
      <c r="GZ159" s="5"/>
      <c r="HA159" s="5"/>
      <c r="HB159" s="5"/>
      <c r="HC159" s="128"/>
      <c r="HD159" s="128"/>
      <c r="HE159" s="5"/>
      <c r="HF159" s="5"/>
      <c r="HG159" s="5"/>
      <c r="HH159" s="5"/>
      <c r="HI159" s="5"/>
      <c r="HJ159" s="128"/>
      <c r="HK159" s="128"/>
      <c r="HL159" s="5"/>
      <c r="HM159" s="5"/>
      <c r="HN159" s="5"/>
      <c r="HO159" s="5"/>
      <c r="HP159" s="5"/>
      <c r="HQ159" s="128"/>
      <c r="HR159" s="128"/>
      <c r="HS159" s="5"/>
      <c r="HT159" s="341"/>
      <c r="HU159" s="354"/>
      <c r="HV159" s="5"/>
      <c r="HW159" s="5"/>
      <c r="HX159" s="5"/>
      <c r="HY159" s="5"/>
      <c r="HZ159" s="128"/>
      <c r="IA159" s="128"/>
      <c r="IB159" s="5"/>
      <c r="IC159" s="5"/>
      <c r="ID159" s="5"/>
      <c r="IE159" s="5"/>
      <c r="IF159" s="5"/>
      <c r="IG159" s="128"/>
      <c r="IH159" s="128"/>
      <c r="II159" s="5"/>
      <c r="IJ159" s="5"/>
      <c r="IK159" s="5"/>
      <c r="IL159" s="5"/>
      <c r="IM159" s="5"/>
      <c r="IN159" s="128"/>
      <c r="IO159" s="128"/>
      <c r="IP159" s="5"/>
      <c r="IQ159" s="5"/>
      <c r="IR159" s="5"/>
      <c r="IS159" s="5"/>
      <c r="IT159" s="5"/>
      <c r="IU159" s="128"/>
      <c r="IV159" s="128"/>
      <c r="IW159" s="5"/>
      <c r="IX159" s="5"/>
      <c r="IY159" s="5"/>
      <c r="IZ159" s="5"/>
      <c r="JA159" s="5"/>
      <c r="JB159" s="128"/>
      <c r="JC159" s="128"/>
      <c r="JD159" s="5"/>
      <c r="JE159" s="5"/>
      <c r="JF159" s="5"/>
      <c r="JG159" s="5"/>
      <c r="JH159" s="5"/>
      <c r="JI159" s="128"/>
      <c r="JJ159" s="128"/>
      <c r="JK159" s="145"/>
      <c r="JL159" s="397"/>
    </row>
    <row r="160" spans="1:272" ht="15">
      <c r="A160" s="64" t="s">
        <v>33</v>
      </c>
      <c r="B160" s="64" t="s">
        <v>11</v>
      </c>
      <c r="C160" s="65" t="s">
        <v>21</v>
      </c>
      <c r="D160" s="126">
        <v>493</v>
      </c>
      <c r="E160" s="157" t="s">
        <v>183</v>
      </c>
      <c r="F160" s="119" t="s">
        <v>108</v>
      </c>
      <c r="G160" s="119" t="s">
        <v>355</v>
      </c>
      <c r="H160" s="305" t="s">
        <v>188</v>
      </c>
      <c r="I160" s="377"/>
      <c r="J160" s="65"/>
      <c r="K160" s="65"/>
      <c r="L160" s="65"/>
      <c r="M160" s="80" t="s">
        <v>115</v>
      </c>
      <c r="N160" s="79">
        <f>SUM(N161:N169)</f>
        <v>0</v>
      </c>
      <c r="O160" s="79">
        <f>SUM(O161:O169)</f>
        <v>0</v>
      </c>
      <c r="P160" s="65"/>
      <c r="Q160" s="65"/>
      <c r="R160" s="65"/>
      <c r="S160" s="65"/>
      <c r="T160" s="80" t="s">
        <v>115</v>
      </c>
      <c r="U160" s="79">
        <f>SUM(U161:U169)</f>
        <v>0</v>
      </c>
      <c r="V160" s="79">
        <f>SUM(V161:V169)</f>
        <v>0</v>
      </c>
      <c r="W160" s="65"/>
      <c r="X160" s="65"/>
      <c r="Y160" s="65"/>
      <c r="Z160" s="65"/>
      <c r="AA160" s="80" t="s">
        <v>115</v>
      </c>
      <c r="AB160" s="79">
        <f>SUM(AB161:AB169)</f>
        <v>0</v>
      </c>
      <c r="AC160" s="79">
        <f>SUM(AC161:AC169)</f>
        <v>0</v>
      </c>
      <c r="AD160" s="65"/>
      <c r="AE160" s="65"/>
      <c r="AF160" s="65"/>
      <c r="AG160" s="65"/>
      <c r="AH160" s="80" t="s">
        <v>115</v>
      </c>
      <c r="AI160" s="79">
        <f>SUM(AI161:AI169)</f>
        <v>0</v>
      </c>
      <c r="AJ160" s="79">
        <f>SUM(AJ161:AJ169)</f>
        <v>0</v>
      </c>
      <c r="AK160" s="65"/>
      <c r="AL160" s="65"/>
      <c r="AM160" s="65"/>
      <c r="AN160" s="65"/>
      <c r="AO160" s="80" t="s">
        <v>115</v>
      </c>
      <c r="AP160" s="79">
        <f>SUM(AP161:AP169)</f>
        <v>16.728000000000005</v>
      </c>
      <c r="AQ160" s="79">
        <f>SUM(AQ161:AQ169)</f>
        <v>50184000.000000007</v>
      </c>
      <c r="AR160" s="65"/>
      <c r="AS160" s="65"/>
      <c r="AT160" s="65"/>
      <c r="AU160" s="65"/>
      <c r="AV160" s="80" t="s">
        <v>115</v>
      </c>
      <c r="AW160" s="79">
        <f>SUM(AW161:AW169)</f>
        <v>0.43300000000000693</v>
      </c>
      <c r="AX160" s="79">
        <f>SUM(AX161:AX169)</f>
        <v>1299000.0000000207</v>
      </c>
      <c r="AY160" s="65"/>
      <c r="AZ160" s="308"/>
      <c r="BA160" s="377"/>
      <c r="BB160" s="65"/>
      <c r="BC160" s="65"/>
      <c r="BD160" s="65"/>
      <c r="BE160" s="80" t="s">
        <v>115</v>
      </c>
      <c r="BF160" s="79">
        <f>SUM(BF161:BF169)</f>
        <v>0</v>
      </c>
      <c r="BG160" s="79">
        <f>SUM(BG161:BG169)</f>
        <v>0</v>
      </c>
      <c r="BH160" s="65"/>
      <c r="BI160" s="65"/>
      <c r="BJ160" s="65"/>
      <c r="BK160" s="65"/>
      <c r="BL160" s="80" t="s">
        <v>115</v>
      </c>
      <c r="BM160" s="79">
        <f>SUM(BM161:BM169)</f>
        <v>0</v>
      </c>
      <c r="BN160" s="79">
        <f>SUM(BN161:BN169)</f>
        <v>0</v>
      </c>
      <c r="BO160" s="65"/>
      <c r="BP160" s="65"/>
      <c r="BQ160" s="65"/>
      <c r="BR160" s="65"/>
      <c r="BS160" s="80" t="s">
        <v>115</v>
      </c>
      <c r="BT160" s="79">
        <f>SUM(BT161:BT169)</f>
        <v>0</v>
      </c>
      <c r="BU160" s="79">
        <f>SUM(BU161:BU169)</f>
        <v>0</v>
      </c>
      <c r="BV160" s="65"/>
      <c r="BW160" s="65"/>
      <c r="BX160" s="65"/>
      <c r="BY160" s="65"/>
      <c r="BZ160" s="80" t="s">
        <v>115</v>
      </c>
      <c r="CA160" s="79">
        <f>SUM(CA161:CA169)</f>
        <v>0</v>
      </c>
      <c r="CB160" s="79">
        <f>SUM(CB161:CB169)</f>
        <v>0</v>
      </c>
      <c r="CC160" s="65"/>
      <c r="CD160" s="65"/>
      <c r="CE160" s="65"/>
      <c r="CF160" s="65"/>
      <c r="CG160" s="80" t="s">
        <v>115</v>
      </c>
      <c r="CH160" s="79">
        <f>SUM(CH161:CH169)</f>
        <v>19.914000000000001</v>
      </c>
      <c r="CI160" s="79">
        <f>SUM(CI161:CI169)</f>
        <v>99570000</v>
      </c>
      <c r="CJ160" s="65"/>
      <c r="CK160" s="65"/>
      <c r="CL160" s="65"/>
      <c r="CM160" s="65"/>
      <c r="CN160" s="80" t="s">
        <v>115</v>
      </c>
      <c r="CO160" s="79">
        <f>SUM(CO161:CO169)</f>
        <v>0</v>
      </c>
      <c r="CP160" s="79">
        <f>SUM(CP161:CP169)</f>
        <v>0</v>
      </c>
      <c r="CQ160" s="65"/>
      <c r="CR160" s="308"/>
      <c r="CS160" s="377"/>
      <c r="CT160" s="65"/>
      <c r="CU160" s="65"/>
      <c r="CV160" s="65"/>
      <c r="CW160" s="80" t="s">
        <v>115</v>
      </c>
      <c r="CX160" s="79">
        <f>SUM(CX161:CX169)</f>
        <v>0</v>
      </c>
      <c r="CY160" s="79">
        <f>SUM(CY161:CY169)</f>
        <v>0</v>
      </c>
      <c r="CZ160" s="65"/>
      <c r="DA160" s="65"/>
      <c r="DB160" s="65"/>
      <c r="DC160" s="65"/>
      <c r="DD160" s="80" t="s">
        <v>115</v>
      </c>
      <c r="DE160" s="79">
        <f>SUM(DE161:DE169)</f>
        <v>0</v>
      </c>
      <c r="DF160" s="79">
        <f>SUM(DF161:DF169)</f>
        <v>0</v>
      </c>
      <c r="DG160" s="65"/>
      <c r="DH160" s="65"/>
      <c r="DI160" s="65"/>
      <c r="DJ160" s="65"/>
      <c r="DK160" s="80" t="s">
        <v>115</v>
      </c>
      <c r="DL160" s="79">
        <f>SUM(DL161:DL169)</f>
        <v>0</v>
      </c>
      <c r="DM160" s="79">
        <f>SUM(DM161:DM169)</f>
        <v>0</v>
      </c>
      <c r="DN160" s="65"/>
      <c r="DO160" s="65"/>
      <c r="DP160" s="65"/>
      <c r="DQ160" s="65"/>
      <c r="DR160" s="80" t="s">
        <v>115</v>
      </c>
      <c r="DS160" s="79">
        <f>SUM(DS161:DS169)</f>
        <v>0</v>
      </c>
      <c r="DT160" s="79">
        <f>SUM(DT161:DT169)</f>
        <v>0</v>
      </c>
      <c r="DU160" s="65"/>
      <c r="DV160" s="65"/>
      <c r="DW160" s="65"/>
      <c r="DX160" s="65"/>
      <c r="DY160" s="80" t="s">
        <v>115</v>
      </c>
      <c r="DZ160" s="79">
        <f>SUM(DZ161:DZ169)</f>
        <v>7</v>
      </c>
      <c r="EA160" s="79">
        <f>SUM(EA161:EA169)</f>
        <v>100000000</v>
      </c>
      <c r="EB160" s="65"/>
      <c r="EC160" s="65"/>
      <c r="ED160" s="65"/>
      <c r="EE160" s="65"/>
      <c r="EF160" s="80" t="s">
        <v>115</v>
      </c>
      <c r="EG160" s="79">
        <f>SUM(EG161:EG169)</f>
        <v>1</v>
      </c>
      <c r="EH160" s="79">
        <f>SUM(EH161:EH169)</f>
        <v>20000000</v>
      </c>
      <c r="EI160" s="65"/>
      <c r="EJ160" s="308"/>
      <c r="EK160" s="377"/>
      <c r="EL160" s="65"/>
      <c r="EM160" s="65"/>
      <c r="EN160" s="65"/>
      <c r="EO160" s="80" t="s">
        <v>115</v>
      </c>
      <c r="EP160" s="79">
        <f>SUM(EP161:EP169)</f>
        <v>0</v>
      </c>
      <c r="EQ160" s="79">
        <f>SUM(EQ161:EQ169)</f>
        <v>0</v>
      </c>
      <c r="ER160" s="65"/>
      <c r="ES160" s="65"/>
      <c r="ET160" s="65"/>
      <c r="EU160" s="65"/>
      <c r="EV160" s="80" t="s">
        <v>115</v>
      </c>
      <c r="EW160" s="79">
        <f>SUM(EW161:EW169)</f>
        <v>0</v>
      </c>
      <c r="EX160" s="79">
        <f>SUM(EX161:EX169)</f>
        <v>0</v>
      </c>
      <c r="EY160" s="65"/>
      <c r="EZ160" s="65"/>
      <c r="FA160" s="65"/>
      <c r="FB160" s="65"/>
      <c r="FC160" s="80" t="s">
        <v>115</v>
      </c>
      <c r="FD160" s="79">
        <f>SUM(FD161:FD169)</f>
        <v>0</v>
      </c>
      <c r="FE160" s="79">
        <f>SUM(FE161:FE169)</f>
        <v>0</v>
      </c>
      <c r="FF160" s="65"/>
      <c r="FG160" s="65"/>
      <c r="FH160" s="65"/>
      <c r="FI160" s="65"/>
      <c r="FJ160" s="80" t="s">
        <v>115</v>
      </c>
      <c r="FK160" s="79">
        <f>SUM(FK161:FK169)</f>
        <v>0</v>
      </c>
      <c r="FL160" s="79">
        <f>SUM(FL161:FL169)</f>
        <v>0</v>
      </c>
      <c r="FM160" s="65"/>
      <c r="FN160" s="65"/>
      <c r="FO160" s="65"/>
      <c r="FP160" s="65"/>
      <c r="FQ160" s="80" t="s">
        <v>115</v>
      </c>
      <c r="FR160" s="79">
        <f>SUM(FR161:FR169)</f>
        <v>0</v>
      </c>
      <c r="FS160" s="79">
        <f>SUM(FS161:FS169)</f>
        <v>0</v>
      </c>
      <c r="FT160" s="65"/>
      <c r="FU160" s="65"/>
      <c r="FV160" s="65"/>
      <c r="FW160" s="65"/>
      <c r="FX160" s="80" t="s">
        <v>115</v>
      </c>
      <c r="FY160" s="79">
        <f>SUM(FY161:FY169)</f>
        <v>0</v>
      </c>
      <c r="FZ160" s="79">
        <f>SUM(FZ161:FZ169)</f>
        <v>0</v>
      </c>
      <c r="GA160" s="65"/>
      <c r="GB160" s="308"/>
      <c r="GC160" s="377"/>
      <c r="GD160" s="65"/>
      <c r="GE160" s="65"/>
      <c r="GF160" s="65"/>
      <c r="GG160" s="80" t="s">
        <v>115</v>
      </c>
      <c r="GH160" s="79">
        <f>SUM(GH161:GH165)</f>
        <v>0</v>
      </c>
      <c r="GI160" s="79">
        <f>SUM(GI161:GI165)</f>
        <v>0</v>
      </c>
      <c r="GJ160" s="65"/>
      <c r="GK160" s="65"/>
      <c r="GL160" s="65"/>
      <c r="GM160" s="65"/>
      <c r="GN160" s="80" t="s">
        <v>115</v>
      </c>
      <c r="GO160" s="79">
        <f>SUM(GO161:GO165)</f>
        <v>0</v>
      </c>
      <c r="GP160" s="79">
        <f>SUM(GP161:GP165)</f>
        <v>0</v>
      </c>
      <c r="GQ160" s="65"/>
      <c r="GR160" s="65"/>
      <c r="GS160" s="65"/>
      <c r="GT160" s="65"/>
      <c r="GU160" s="80" t="s">
        <v>115</v>
      </c>
      <c r="GV160" s="79">
        <f>SUM(GV161:GV165)</f>
        <v>0</v>
      </c>
      <c r="GW160" s="79">
        <f>SUM(GW161:GW165)</f>
        <v>0</v>
      </c>
      <c r="GX160" s="65"/>
      <c r="GY160" s="65"/>
      <c r="GZ160" s="65"/>
      <c r="HA160" s="65"/>
      <c r="HB160" s="80" t="s">
        <v>115</v>
      </c>
      <c r="HC160" s="79">
        <f>SUM(HC161:HC165)</f>
        <v>0</v>
      </c>
      <c r="HD160" s="79">
        <f>SUM(HD161:HD165)</f>
        <v>0</v>
      </c>
      <c r="HE160" s="65"/>
      <c r="HF160" s="65"/>
      <c r="HG160" s="65"/>
      <c r="HH160" s="65"/>
      <c r="HI160" s="80" t="s">
        <v>115</v>
      </c>
      <c r="HJ160" s="79">
        <f>SUM(HJ161:HJ165)</f>
        <v>0</v>
      </c>
      <c r="HK160" s="79">
        <f>SUM(HK161:HK165)</f>
        <v>0</v>
      </c>
      <c r="HL160" s="65"/>
      <c r="HM160" s="65"/>
      <c r="HN160" s="65"/>
      <c r="HO160" s="65"/>
      <c r="HP160" s="80" t="s">
        <v>115</v>
      </c>
      <c r="HQ160" s="79">
        <f>SUM(HQ161:HQ165)</f>
        <v>0</v>
      </c>
      <c r="HR160" s="79">
        <f>SUM(HR161:HR165)</f>
        <v>0</v>
      </c>
      <c r="HS160" s="65"/>
      <c r="HT160" s="308"/>
      <c r="HU160" s="377"/>
      <c r="HV160" s="65"/>
      <c r="HW160" s="65"/>
      <c r="HX160" s="65"/>
      <c r="HY160" s="80" t="s">
        <v>115</v>
      </c>
      <c r="HZ160" s="79">
        <f>SUM(HZ161:HZ165)</f>
        <v>0</v>
      </c>
      <c r="IA160" s="79">
        <f>SUM(IA161:IA165)</f>
        <v>0</v>
      </c>
      <c r="IB160" s="65"/>
      <c r="IC160" s="65"/>
      <c r="ID160" s="65"/>
      <c r="IE160" s="65"/>
      <c r="IF160" s="80" t="s">
        <v>115</v>
      </c>
      <c r="IG160" s="79">
        <f>SUM(IG161:IG165)</f>
        <v>0</v>
      </c>
      <c r="IH160" s="79">
        <f>SUM(IH161:IH165)</f>
        <v>0</v>
      </c>
      <c r="II160" s="65"/>
      <c r="IJ160" s="65"/>
      <c r="IK160" s="65"/>
      <c r="IL160" s="65"/>
      <c r="IM160" s="80" t="s">
        <v>115</v>
      </c>
      <c r="IN160" s="79">
        <f>SUM(IN161:IN165)</f>
        <v>0</v>
      </c>
      <c r="IO160" s="79">
        <f>SUM(IO161:IO165)</f>
        <v>0</v>
      </c>
      <c r="IP160" s="65"/>
      <c r="IQ160" s="65"/>
      <c r="IR160" s="65"/>
      <c r="IS160" s="65"/>
      <c r="IT160" s="80" t="s">
        <v>115</v>
      </c>
      <c r="IU160" s="79">
        <f>SUM(IU161:IU165)</f>
        <v>0</v>
      </c>
      <c r="IV160" s="79">
        <f>SUM(IV161:IV165)</f>
        <v>0</v>
      </c>
      <c r="IW160" s="65"/>
      <c r="IX160" s="65"/>
      <c r="IY160" s="65"/>
      <c r="IZ160" s="65"/>
      <c r="JA160" s="80" t="s">
        <v>115</v>
      </c>
      <c r="JB160" s="79">
        <f>SUM(JB161:JB165)</f>
        <v>0</v>
      </c>
      <c r="JC160" s="79">
        <f>SUM(JC161:JC165)</f>
        <v>0</v>
      </c>
      <c r="JD160" s="65"/>
      <c r="JE160" s="65"/>
      <c r="JF160" s="65"/>
      <c r="JG160" s="65"/>
      <c r="JH160" s="80" t="s">
        <v>115</v>
      </c>
      <c r="JI160" s="79">
        <f>SUM(JI161:JI165)</f>
        <v>0</v>
      </c>
      <c r="JJ160" s="79">
        <f>SUM(JJ161:JJ165)</f>
        <v>0</v>
      </c>
      <c r="JK160" s="146"/>
      <c r="JL160" s="423"/>
    </row>
    <row r="161" spans="1:272" ht="15">
      <c r="A161" s="8" t="s">
        <v>33</v>
      </c>
      <c r="B161" s="8" t="s">
        <v>11</v>
      </c>
      <c r="C161" s="8">
        <v>1</v>
      </c>
      <c r="D161" s="199">
        <v>493</v>
      </c>
      <c r="E161" s="118" t="s">
        <v>183</v>
      </c>
      <c r="F161" s="118" t="s">
        <v>108</v>
      </c>
      <c r="G161" s="195" t="s">
        <v>355</v>
      </c>
      <c r="H161" s="309" t="s">
        <v>188</v>
      </c>
      <c r="I161" s="354"/>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1" t="s">
        <v>359</v>
      </c>
      <c r="AL161" s="51">
        <v>0.60299999999999998</v>
      </c>
      <c r="AM161" s="51">
        <v>5.2229999999999999</v>
      </c>
      <c r="AN161" s="51">
        <f t="shared" ref="AN161:AN169" si="176">AM161-AL161</f>
        <v>4.62</v>
      </c>
      <c r="AO161" s="52">
        <v>100</v>
      </c>
      <c r="AP161" s="52">
        <f t="shared" ref="AP161" si="177">AN161*AO161/100</f>
        <v>4.62</v>
      </c>
      <c r="AQ161" s="139">
        <f>AP161*AUXILIAR!$B$50</f>
        <v>13860000</v>
      </c>
      <c r="AR161" s="51" t="s">
        <v>358</v>
      </c>
      <c r="AS161" s="51">
        <v>77.531999999999996</v>
      </c>
      <c r="AT161" s="51">
        <v>77.965000000000003</v>
      </c>
      <c r="AU161" s="51">
        <f t="shared" ref="AU161" si="178">AT161-AS161</f>
        <v>0.43300000000000693</v>
      </c>
      <c r="AV161" s="52">
        <v>100</v>
      </c>
      <c r="AW161" s="52">
        <f t="shared" ref="AW161" si="179">AU161*AV161/100</f>
        <v>0.43300000000000693</v>
      </c>
      <c r="AX161" s="139">
        <f>AW161*AUXILIAR!$B$50</f>
        <v>1299000.0000000207</v>
      </c>
      <c r="AY161" s="5"/>
      <c r="AZ161" s="341"/>
      <c r="BA161" s="354"/>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1" t="s">
        <v>324</v>
      </c>
      <c r="CD161" s="51">
        <v>0</v>
      </c>
      <c r="CE161" s="51">
        <v>0.8</v>
      </c>
      <c r="CF161" s="51">
        <f t="shared" ref="CF161" si="180">CE161-CD161</f>
        <v>0.8</v>
      </c>
      <c r="CG161" s="51">
        <v>100</v>
      </c>
      <c r="CH161" s="52">
        <f t="shared" ref="CH161" si="181">CF161*CG161/100</f>
        <v>0.8</v>
      </c>
      <c r="CI161" s="139">
        <f>CH161*AUXILIAR!$B$53</f>
        <v>4000000</v>
      </c>
      <c r="CJ161" s="5"/>
      <c r="CK161" s="5"/>
      <c r="CL161" s="5"/>
      <c r="CM161" s="5"/>
      <c r="CN161" s="5"/>
      <c r="CO161" s="5"/>
      <c r="CP161" s="5"/>
      <c r="CQ161" s="5"/>
      <c r="CR161" s="341"/>
      <c r="CS161" s="354"/>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1" t="s">
        <v>332</v>
      </c>
      <c r="DV161" s="51">
        <v>6.1</v>
      </c>
      <c r="DW161" s="51">
        <v>673.26599999999996</v>
      </c>
      <c r="DX161" s="51">
        <v>1</v>
      </c>
      <c r="DY161" s="51">
        <v>100</v>
      </c>
      <c r="DZ161" s="52">
        <f t="shared" ref="DZ161:DZ166" si="182">DX161*DY161/100</f>
        <v>1</v>
      </c>
      <c r="EA161" s="139">
        <f>DZ161*AUXILIAR!$B$58</f>
        <v>10000000</v>
      </c>
      <c r="EB161" s="51" t="s">
        <v>361</v>
      </c>
      <c r="EC161" s="51">
        <v>77.984999999999999</v>
      </c>
      <c r="ED161" s="51">
        <v>77.984999999999999</v>
      </c>
      <c r="EE161" s="51">
        <v>1</v>
      </c>
      <c r="EF161" s="51">
        <v>100</v>
      </c>
      <c r="EG161" s="52">
        <f t="shared" ref="EG161" si="183">EE161*EF161/100</f>
        <v>1</v>
      </c>
      <c r="EH161" s="139">
        <f>EG161*AUXILIAR!$B$57</f>
        <v>20000000</v>
      </c>
      <c r="EI161" s="5"/>
      <c r="EJ161" s="341"/>
      <c r="EK161" s="354"/>
      <c r="EL161" s="5"/>
      <c r="EM161" s="5"/>
      <c r="EN161" s="5"/>
      <c r="EO161" s="5"/>
      <c r="EP161" s="5"/>
      <c r="EQ161" s="5"/>
      <c r="ER161" s="5"/>
      <c r="ES161" s="5"/>
      <c r="ET161" s="5"/>
      <c r="EU161" s="5"/>
      <c r="EV161" s="5"/>
      <c r="EW161" s="5"/>
      <c r="EX161" s="5"/>
      <c r="EY161" s="5"/>
      <c r="EZ161" s="5"/>
      <c r="FA161" s="5"/>
      <c r="FB161" s="5"/>
      <c r="FC161" s="5"/>
      <c r="FD161" s="5"/>
      <c r="FE161" s="5"/>
      <c r="FF161" s="5"/>
      <c r="FG161" s="5"/>
      <c r="FH161" s="5"/>
      <c r="FI161" s="5"/>
      <c r="FJ161" s="5"/>
      <c r="FK161" s="5"/>
      <c r="FL161" s="5"/>
      <c r="FM161" s="5"/>
      <c r="FN161" s="5"/>
      <c r="FO161" s="5"/>
      <c r="FP161" s="5"/>
      <c r="FQ161" s="5"/>
      <c r="FR161" s="5"/>
      <c r="FS161" s="5"/>
      <c r="FT161" s="5"/>
      <c r="FU161" s="5"/>
      <c r="FV161" s="5"/>
      <c r="FW161" s="5"/>
      <c r="FX161" s="5"/>
      <c r="FY161" s="5"/>
      <c r="FZ161" s="5"/>
      <c r="GA161" s="5"/>
      <c r="GB161" s="341"/>
      <c r="GC161" s="354"/>
      <c r="GD161" s="5"/>
      <c r="GE161" s="5"/>
      <c r="GF161" s="5"/>
      <c r="GG161" s="5"/>
      <c r="GH161" s="5"/>
      <c r="GI161" s="5"/>
      <c r="GJ161" s="5"/>
      <c r="GK161" s="5"/>
      <c r="GL161" s="5"/>
      <c r="GM161" s="5"/>
      <c r="GN161" s="5"/>
      <c r="GO161" s="5"/>
      <c r="GP161" s="5"/>
      <c r="GQ161" s="5"/>
      <c r="GR161" s="5"/>
      <c r="GS161" s="5"/>
      <c r="GT161" s="5"/>
      <c r="GU161" s="5"/>
      <c r="GV161" s="5"/>
      <c r="GW161" s="5"/>
      <c r="GX161" s="5"/>
      <c r="GY161" s="5"/>
      <c r="GZ161" s="5"/>
      <c r="HA161" s="5"/>
      <c r="HB161" s="5"/>
      <c r="HC161" s="5"/>
      <c r="HD161" s="5"/>
      <c r="HE161" s="5"/>
      <c r="HF161" s="5"/>
      <c r="HG161" s="5"/>
      <c r="HH161" s="5"/>
      <c r="HI161" s="5"/>
      <c r="HJ161" s="5"/>
      <c r="HK161" s="5"/>
      <c r="HL161" s="5"/>
      <c r="HM161" s="5"/>
      <c r="HN161" s="5"/>
      <c r="HO161" s="5"/>
      <c r="HP161" s="5"/>
      <c r="HQ161" s="5"/>
      <c r="HR161" s="5"/>
      <c r="HS161" s="5"/>
      <c r="HT161" s="341"/>
      <c r="HU161" s="354"/>
      <c r="HV161" s="5"/>
      <c r="HW161" s="5"/>
      <c r="HX161" s="5"/>
      <c r="HY161" s="5"/>
      <c r="HZ161" s="5"/>
      <c r="IA161" s="5"/>
      <c r="IB161" s="5"/>
      <c r="IC161" s="5"/>
      <c r="ID161" s="5"/>
      <c r="IE161" s="5"/>
      <c r="IF161" s="5"/>
      <c r="IG161" s="5"/>
      <c r="IH161" s="5"/>
      <c r="II161" s="5"/>
      <c r="IJ161" s="5"/>
      <c r="IK161" s="5"/>
      <c r="IL161" s="5"/>
      <c r="IM161" s="5"/>
      <c r="IN161" s="5"/>
      <c r="IO161" s="5"/>
      <c r="IP161" s="5"/>
      <c r="IQ161" s="5"/>
      <c r="IR161" s="5"/>
      <c r="IS161" s="5"/>
      <c r="IT161" s="5"/>
      <c r="IU161" s="5"/>
      <c r="IV161" s="5"/>
      <c r="IW161" s="5"/>
      <c r="IX161" s="5"/>
      <c r="IY161" s="5"/>
      <c r="IZ161" s="5"/>
      <c r="JA161" s="5"/>
      <c r="JB161" s="5"/>
      <c r="JC161" s="5"/>
      <c r="JD161" s="5"/>
      <c r="JE161" s="5"/>
      <c r="JF161" s="5"/>
      <c r="JG161" s="5"/>
      <c r="JH161" s="5"/>
      <c r="JI161" s="5"/>
      <c r="JJ161" s="5"/>
      <c r="JK161" s="145"/>
      <c r="JL161" s="397"/>
    </row>
    <row r="162" spans="1:272" ht="15">
      <c r="A162" s="8" t="s">
        <v>33</v>
      </c>
      <c r="B162" s="8" t="s">
        <v>11</v>
      </c>
      <c r="C162" s="8">
        <v>1</v>
      </c>
      <c r="D162" s="199">
        <v>493</v>
      </c>
      <c r="E162" s="118" t="s">
        <v>183</v>
      </c>
      <c r="F162" s="118" t="s">
        <v>108</v>
      </c>
      <c r="G162" s="195" t="s">
        <v>355</v>
      </c>
      <c r="H162" s="309" t="s">
        <v>188</v>
      </c>
      <c r="I162" s="354"/>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1" t="s">
        <v>358</v>
      </c>
      <c r="AL162" s="51">
        <v>0.75800000000000001</v>
      </c>
      <c r="AM162" s="51">
        <v>3.028</v>
      </c>
      <c r="AN162" s="51">
        <f t="shared" si="176"/>
        <v>2.27</v>
      </c>
      <c r="AO162" s="52">
        <v>100</v>
      </c>
      <c r="AP162" s="52">
        <f t="shared" ref="AP162:AP169" si="184">AN162*AO162/100</f>
        <v>2.27</v>
      </c>
      <c r="AQ162" s="139">
        <f>AP162*AUXILIAR!$B$50</f>
        <v>6810000</v>
      </c>
      <c r="AR162" s="57"/>
      <c r="AS162" s="57"/>
      <c r="AT162" s="57"/>
      <c r="AU162" s="57"/>
      <c r="AV162" s="56"/>
      <c r="AW162" s="56"/>
      <c r="AX162" s="161"/>
      <c r="AY162" s="5"/>
      <c r="AZ162" s="341"/>
      <c r="BA162" s="354"/>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1" t="s">
        <v>324</v>
      </c>
      <c r="CD162" s="51">
        <v>5.3</v>
      </c>
      <c r="CE162" s="51">
        <v>15.6</v>
      </c>
      <c r="CF162" s="51">
        <f t="shared" ref="CF162:CF165" si="185">CE162-CD162</f>
        <v>10.3</v>
      </c>
      <c r="CG162" s="51">
        <v>100</v>
      </c>
      <c r="CH162" s="52">
        <f t="shared" ref="CH162:CH165" si="186">CF162*CG162/100</f>
        <v>10.3</v>
      </c>
      <c r="CI162" s="139">
        <f>CH162*AUXILIAR!$B$53</f>
        <v>51500000</v>
      </c>
      <c r="CJ162" s="5"/>
      <c r="CK162" s="5"/>
      <c r="CL162" s="5"/>
      <c r="CM162" s="5"/>
      <c r="CN162" s="5"/>
      <c r="CO162" s="5"/>
      <c r="CP162" s="5"/>
      <c r="CQ162" s="5"/>
      <c r="CR162" s="341"/>
      <c r="CS162" s="354"/>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1" t="s">
        <v>332</v>
      </c>
      <c r="DV162" s="51">
        <v>6.7</v>
      </c>
      <c r="DW162" s="51">
        <v>6.7</v>
      </c>
      <c r="DX162" s="51">
        <v>1</v>
      </c>
      <c r="DY162" s="51">
        <v>100</v>
      </c>
      <c r="DZ162" s="52">
        <f t="shared" si="182"/>
        <v>1</v>
      </c>
      <c r="EA162" s="139">
        <f>DZ162*AUXILIAR!$B$58</f>
        <v>10000000</v>
      </c>
      <c r="EB162" s="57"/>
      <c r="EC162" s="57"/>
      <c r="ED162" s="57"/>
      <c r="EE162" s="57"/>
      <c r="EF162" s="57"/>
      <c r="EG162" s="56"/>
      <c r="EH162" s="161"/>
      <c r="EI162" s="5"/>
      <c r="EJ162" s="341"/>
      <c r="EK162" s="354"/>
      <c r="EL162" s="5"/>
      <c r="EM162" s="5"/>
      <c r="EN162" s="5"/>
      <c r="EO162" s="5"/>
      <c r="EP162" s="5"/>
      <c r="EQ162" s="5"/>
      <c r="ER162" s="5"/>
      <c r="ES162" s="5"/>
      <c r="ET162" s="5"/>
      <c r="EU162" s="5"/>
      <c r="EV162" s="5"/>
      <c r="EW162" s="5"/>
      <c r="EX162" s="5"/>
      <c r="EY162" s="5"/>
      <c r="EZ162" s="5"/>
      <c r="FA162" s="5"/>
      <c r="FB162" s="5"/>
      <c r="FC162" s="5"/>
      <c r="FD162" s="5"/>
      <c r="FE162" s="5"/>
      <c r="FF162" s="5"/>
      <c r="FG162" s="5"/>
      <c r="FH162" s="5"/>
      <c r="FI162" s="5"/>
      <c r="FJ162" s="5"/>
      <c r="FK162" s="5"/>
      <c r="FL162" s="5"/>
      <c r="FM162" s="5"/>
      <c r="FN162" s="5"/>
      <c r="FO162" s="5"/>
      <c r="FP162" s="5"/>
      <c r="FQ162" s="5"/>
      <c r="FR162" s="5"/>
      <c r="FS162" s="5"/>
      <c r="FT162" s="5"/>
      <c r="FU162" s="5"/>
      <c r="FV162" s="5"/>
      <c r="FW162" s="5"/>
      <c r="FX162" s="5"/>
      <c r="FY162" s="5"/>
      <c r="FZ162" s="5"/>
      <c r="GA162" s="5"/>
      <c r="GB162" s="341"/>
      <c r="GC162" s="354"/>
      <c r="GD162" s="5"/>
      <c r="GE162" s="5"/>
      <c r="GF162" s="5"/>
      <c r="GG162" s="5"/>
      <c r="GH162" s="5"/>
      <c r="GI162" s="5"/>
      <c r="GJ162" s="5"/>
      <c r="GK162" s="5"/>
      <c r="GL162" s="5"/>
      <c r="GM162" s="5"/>
      <c r="GN162" s="5"/>
      <c r="GO162" s="5"/>
      <c r="GP162" s="5"/>
      <c r="GQ162" s="5"/>
      <c r="GR162" s="5"/>
      <c r="GS162" s="5"/>
      <c r="GT162" s="5"/>
      <c r="GU162" s="5"/>
      <c r="GV162" s="5"/>
      <c r="GW162" s="5"/>
      <c r="GX162" s="5"/>
      <c r="GY162" s="5"/>
      <c r="GZ162" s="5"/>
      <c r="HA162" s="5"/>
      <c r="HB162" s="5"/>
      <c r="HC162" s="5"/>
      <c r="HD162" s="5"/>
      <c r="HE162" s="5"/>
      <c r="HF162" s="5"/>
      <c r="HG162" s="5"/>
      <c r="HH162" s="5"/>
      <c r="HI162" s="5"/>
      <c r="HJ162" s="5"/>
      <c r="HK162" s="5"/>
      <c r="HL162" s="5"/>
      <c r="HM162" s="5"/>
      <c r="HN162" s="5"/>
      <c r="HO162" s="5"/>
      <c r="HP162" s="5"/>
      <c r="HQ162" s="5"/>
      <c r="HR162" s="5"/>
      <c r="HS162" s="5"/>
      <c r="HT162" s="341"/>
      <c r="HU162" s="354"/>
      <c r="HV162" s="5"/>
      <c r="HW162" s="5"/>
      <c r="HX162" s="5"/>
      <c r="HY162" s="5"/>
      <c r="HZ162" s="5"/>
      <c r="IA162" s="5"/>
      <c r="IB162" s="5"/>
      <c r="IC162" s="5"/>
      <c r="ID162" s="5"/>
      <c r="IE162" s="5"/>
      <c r="IF162" s="5"/>
      <c r="IG162" s="5"/>
      <c r="IH162" s="5"/>
      <c r="II162" s="5"/>
      <c r="IJ162" s="5"/>
      <c r="IK162" s="5"/>
      <c r="IL162" s="5"/>
      <c r="IM162" s="5"/>
      <c r="IN162" s="5"/>
      <c r="IO162" s="5"/>
      <c r="IP162" s="5"/>
      <c r="IQ162" s="5"/>
      <c r="IR162" s="5"/>
      <c r="IS162" s="5"/>
      <c r="IT162" s="5"/>
      <c r="IU162" s="5"/>
      <c r="IV162" s="5"/>
      <c r="IW162" s="5"/>
      <c r="IX162" s="5"/>
      <c r="IY162" s="5"/>
      <c r="IZ162" s="5"/>
      <c r="JA162" s="5"/>
      <c r="JB162" s="5"/>
      <c r="JC162" s="5"/>
      <c r="JD162" s="5"/>
      <c r="JE162" s="5"/>
      <c r="JF162" s="5"/>
      <c r="JG162" s="5"/>
      <c r="JH162" s="5"/>
      <c r="JI162" s="5"/>
      <c r="JJ162" s="5"/>
      <c r="JK162" s="145"/>
      <c r="JL162" s="397"/>
    </row>
    <row r="163" spans="1:272" ht="15">
      <c r="A163" s="8" t="s">
        <v>33</v>
      </c>
      <c r="B163" s="8" t="s">
        <v>11</v>
      </c>
      <c r="C163" s="8">
        <v>1</v>
      </c>
      <c r="D163" s="199">
        <v>493</v>
      </c>
      <c r="E163" s="118" t="s">
        <v>183</v>
      </c>
      <c r="F163" s="118" t="s">
        <v>108</v>
      </c>
      <c r="G163" s="195" t="s">
        <v>355</v>
      </c>
      <c r="H163" s="309" t="s">
        <v>188</v>
      </c>
      <c r="I163" s="354"/>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1" t="s">
        <v>358</v>
      </c>
      <c r="AL163" s="51">
        <v>3.3090000000000002</v>
      </c>
      <c r="AM163" s="51">
        <v>5.2329999999999997</v>
      </c>
      <c r="AN163" s="51">
        <f t="shared" si="176"/>
        <v>1.9239999999999995</v>
      </c>
      <c r="AO163" s="52">
        <v>100</v>
      </c>
      <c r="AP163" s="52">
        <f t="shared" si="184"/>
        <v>1.9239999999999995</v>
      </c>
      <c r="AQ163" s="139">
        <f>AP163*AUXILIAR!$B$50</f>
        <v>5771999.9999999981</v>
      </c>
      <c r="AR163" s="57"/>
      <c r="AS163" s="57"/>
      <c r="AT163" s="57"/>
      <c r="AU163" s="57"/>
      <c r="AV163" s="56"/>
      <c r="AW163" s="56"/>
      <c r="AX163" s="161"/>
      <c r="AY163" s="5"/>
      <c r="AZ163" s="341"/>
      <c r="BA163" s="354"/>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1" t="s">
        <v>324</v>
      </c>
      <c r="CD163" s="51">
        <v>15.6</v>
      </c>
      <c r="CE163" s="51">
        <v>17.600000000000001</v>
      </c>
      <c r="CF163" s="51">
        <f t="shared" si="185"/>
        <v>2.0000000000000018</v>
      </c>
      <c r="CG163" s="51">
        <v>100</v>
      </c>
      <c r="CH163" s="52">
        <f t="shared" si="186"/>
        <v>2.0000000000000018</v>
      </c>
      <c r="CI163" s="139">
        <f>CH163*AUXILIAR!$B$53</f>
        <v>10000000.000000009</v>
      </c>
      <c r="CJ163" s="5"/>
      <c r="CK163" s="5"/>
      <c r="CL163" s="5"/>
      <c r="CM163" s="5"/>
      <c r="CN163" s="5"/>
      <c r="CO163" s="5"/>
      <c r="CP163" s="5"/>
      <c r="CQ163" s="5"/>
      <c r="CR163" s="341"/>
      <c r="CS163" s="354"/>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1" t="s">
        <v>332</v>
      </c>
      <c r="DV163" s="51">
        <v>15.585000000000001</v>
      </c>
      <c r="DW163" s="51">
        <v>15.585000000000001</v>
      </c>
      <c r="DX163" s="51">
        <v>1</v>
      </c>
      <c r="DY163" s="51">
        <v>100</v>
      </c>
      <c r="DZ163" s="52">
        <f t="shared" si="182"/>
        <v>1</v>
      </c>
      <c r="EA163" s="139">
        <f>DZ163*AUXILIAR!$B$58</f>
        <v>10000000</v>
      </c>
      <c r="EB163" s="57"/>
      <c r="EC163" s="57"/>
      <c r="ED163" s="57"/>
      <c r="EE163" s="57"/>
      <c r="EF163" s="57"/>
      <c r="EG163" s="56"/>
      <c r="EH163" s="161"/>
      <c r="EI163" s="5"/>
      <c r="EJ163" s="341"/>
      <c r="EK163" s="354"/>
      <c r="EL163" s="5"/>
      <c r="EM163" s="5"/>
      <c r="EN163" s="5"/>
      <c r="EO163" s="5"/>
      <c r="EP163" s="5"/>
      <c r="EQ163" s="5"/>
      <c r="ER163" s="5"/>
      <c r="ES163" s="5"/>
      <c r="ET163" s="5"/>
      <c r="EU163" s="5"/>
      <c r="EV163" s="5"/>
      <c r="EW163" s="5"/>
      <c r="EX163" s="5"/>
      <c r="EY163" s="5"/>
      <c r="EZ163" s="5"/>
      <c r="FA163" s="5"/>
      <c r="FB163" s="5"/>
      <c r="FC163" s="5"/>
      <c r="FD163" s="5"/>
      <c r="FE163" s="5"/>
      <c r="FF163" s="5"/>
      <c r="FG163" s="5"/>
      <c r="FH163" s="5"/>
      <c r="FI163" s="5"/>
      <c r="FJ163" s="5"/>
      <c r="FK163" s="5"/>
      <c r="FL163" s="5"/>
      <c r="FM163" s="5"/>
      <c r="FN163" s="5"/>
      <c r="FO163" s="5"/>
      <c r="FP163" s="5"/>
      <c r="FQ163" s="5"/>
      <c r="FR163" s="5"/>
      <c r="FS163" s="5"/>
      <c r="FT163" s="5"/>
      <c r="FU163" s="5"/>
      <c r="FV163" s="5"/>
      <c r="FW163" s="5"/>
      <c r="FX163" s="5"/>
      <c r="FY163" s="5"/>
      <c r="FZ163" s="5"/>
      <c r="GA163" s="5"/>
      <c r="GB163" s="341"/>
      <c r="GC163" s="354"/>
      <c r="GD163" s="5"/>
      <c r="GE163" s="5"/>
      <c r="GF163" s="5"/>
      <c r="GG163" s="5"/>
      <c r="GH163" s="5"/>
      <c r="GI163" s="5"/>
      <c r="GJ163" s="5"/>
      <c r="GK163" s="5"/>
      <c r="GL163" s="5"/>
      <c r="GM163" s="5"/>
      <c r="GN163" s="5"/>
      <c r="GO163" s="5"/>
      <c r="GP163" s="5"/>
      <c r="GQ163" s="5"/>
      <c r="GR163" s="5"/>
      <c r="GS163" s="5"/>
      <c r="GT163" s="5"/>
      <c r="GU163" s="5"/>
      <c r="GV163" s="5"/>
      <c r="GW163" s="5"/>
      <c r="GX163" s="5"/>
      <c r="GY163" s="5"/>
      <c r="GZ163" s="5"/>
      <c r="HA163" s="5"/>
      <c r="HB163" s="5"/>
      <c r="HC163" s="5"/>
      <c r="HD163" s="5"/>
      <c r="HE163" s="5"/>
      <c r="HF163" s="5"/>
      <c r="HG163" s="5"/>
      <c r="HH163" s="5"/>
      <c r="HI163" s="5"/>
      <c r="HJ163" s="5"/>
      <c r="HK163" s="5"/>
      <c r="HL163" s="5"/>
      <c r="HM163" s="5"/>
      <c r="HN163" s="5"/>
      <c r="HO163" s="5"/>
      <c r="HP163" s="5"/>
      <c r="HQ163" s="5"/>
      <c r="HR163" s="5"/>
      <c r="HS163" s="5"/>
      <c r="HT163" s="341"/>
      <c r="HU163" s="354"/>
      <c r="HV163" s="5"/>
      <c r="HW163" s="5"/>
      <c r="HX163" s="5"/>
      <c r="HY163" s="5"/>
      <c r="HZ163" s="5"/>
      <c r="IA163" s="5"/>
      <c r="IB163" s="5"/>
      <c r="IC163" s="5"/>
      <c r="ID163" s="5"/>
      <c r="IE163" s="5"/>
      <c r="IF163" s="5"/>
      <c r="IG163" s="5"/>
      <c r="IH163" s="5"/>
      <c r="II163" s="5"/>
      <c r="IJ163" s="5"/>
      <c r="IK163" s="5"/>
      <c r="IL163" s="5"/>
      <c r="IM163" s="5"/>
      <c r="IN163" s="5"/>
      <c r="IO163" s="5"/>
      <c r="IP163" s="5"/>
      <c r="IQ163" s="5"/>
      <c r="IR163" s="5"/>
      <c r="IS163" s="5"/>
      <c r="IT163" s="5"/>
      <c r="IU163" s="5"/>
      <c r="IV163" s="5"/>
      <c r="IW163" s="5"/>
      <c r="IX163" s="5"/>
      <c r="IY163" s="5"/>
      <c r="IZ163" s="5"/>
      <c r="JA163" s="5"/>
      <c r="JB163" s="5"/>
      <c r="JC163" s="5"/>
      <c r="JD163" s="5"/>
      <c r="JE163" s="5"/>
      <c r="JF163" s="5"/>
      <c r="JG163" s="5"/>
      <c r="JH163" s="5"/>
      <c r="JI163" s="5"/>
      <c r="JJ163" s="5"/>
      <c r="JK163" s="145"/>
      <c r="JL163" s="397"/>
    </row>
    <row r="164" spans="1:272" ht="15">
      <c r="A164" s="8" t="s">
        <v>33</v>
      </c>
      <c r="B164" s="8" t="s">
        <v>11</v>
      </c>
      <c r="C164" s="8">
        <v>1</v>
      </c>
      <c r="D164" s="199">
        <v>493</v>
      </c>
      <c r="E164" s="118" t="s">
        <v>183</v>
      </c>
      <c r="F164" s="118" t="s">
        <v>108</v>
      </c>
      <c r="G164" s="195" t="s">
        <v>355</v>
      </c>
      <c r="H164" s="309" t="s">
        <v>188</v>
      </c>
      <c r="I164" s="354"/>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1" t="s">
        <v>359</v>
      </c>
      <c r="AL164" s="51">
        <v>5.7889999999999997</v>
      </c>
      <c r="AM164" s="51">
        <v>6.641</v>
      </c>
      <c r="AN164" s="51">
        <f t="shared" si="176"/>
        <v>0.85200000000000031</v>
      </c>
      <c r="AO164" s="52">
        <v>100</v>
      </c>
      <c r="AP164" s="52">
        <f t="shared" si="184"/>
        <v>0.85200000000000031</v>
      </c>
      <c r="AQ164" s="139">
        <f>AP164*AUXILIAR!$B$50</f>
        <v>2556000.0000000009</v>
      </c>
      <c r="AR164" s="57"/>
      <c r="AS164" s="57"/>
      <c r="AT164" s="57"/>
      <c r="AU164" s="57"/>
      <c r="AV164" s="56"/>
      <c r="AW164" s="56"/>
      <c r="AX164" s="161"/>
      <c r="AY164" s="5"/>
      <c r="AZ164" s="341"/>
      <c r="BA164" s="354"/>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1" t="s">
        <v>324</v>
      </c>
      <c r="CD164" s="51">
        <v>18.8</v>
      </c>
      <c r="CE164" s="51">
        <v>19.8</v>
      </c>
      <c r="CF164" s="51">
        <f t="shared" si="185"/>
        <v>1</v>
      </c>
      <c r="CG164" s="51">
        <v>100</v>
      </c>
      <c r="CH164" s="52">
        <f t="shared" si="186"/>
        <v>1</v>
      </c>
      <c r="CI164" s="139">
        <f>CH164*AUXILIAR!$B$53</f>
        <v>5000000</v>
      </c>
      <c r="CJ164" s="5"/>
      <c r="CK164" s="5"/>
      <c r="CL164" s="5"/>
      <c r="CM164" s="5"/>
      <c r="CN164" s="5"/>
      <c r="CO164" s="5"/>
      <c r="CP164" s="5"/>
      <c r="CQ164" s="5"/>
      <c r="CR164" s="341"/>
      <c r="CS164" s="354"/>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1" t="s">
        <v>332</v>
      </c>
      <c r="DV164" s="51">
        <v>19.757000000000001</v>
      </c>
      <c r="DW164" s="51">
        <v>19.757000000000001</v>
      </c>
      <c r="DX164" s="51">
        <v>1</v>
      </c>
      <c r="DY164" s="51">
        <v>100</v>
      </c>
      <c r="DZ164" s="52">
        <f t="shared" si="182"/>
        <v>1</v>
      </c>
      <c r="EA164" s="139">
        <f>DZ164*AUXILIAR!$B$58</f>
        <v>10000000</v>
      </c>
      <c r="EB164" s="57"/>
      <c r="EC164" s="57"/>
      <c r="ED164" s="57"/>
      <c r="EE164" s="57"/>
      <c r="EF164" s="57"/>
      <c r="EG164" s="56"/>
      <c r="EH164" s="161"/>
      <c r="EI164" s="5"/>
      <c r="EJ164" s="341"/>
      <c r="EK164" s="354"/>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341"/>
      <c r="GC164" s="354"/>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341"/>
      <c r="HU164" s="354"/>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145"/>
      <c r="JL164" s="397"/>
    </row>
    <row r="165" spans="1:272" ht="15">
      <c r="A165" s="8" t="s">
        <v>33</v>
      </c>
      <c r="B165" s="8" t="s">
        <v>11</v>
      </c>
      <c r="C165" s="8">
        <v>1</v>
      </c>
      <c r="D165" s="199">
        <v>493</v>
      </c>
      <c r="E165" s="118" t="s">
        <v>183</v>
      </c>
      <c r="F165" s="118" t="s">
        <v>108</v>
      </c>
      <c r="G165" s="195" t="s">
        <v>355</v>
      </c>
      <c r="H165" s="309" t="s">
        <v>188</v>
      </c>
      <c r="I165" s="354"/>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1" t="s">
        <v>358</v>
      </c>
      <c r="AL165" s="51">
        <v>5.7889999999999997</v>
      </c>
      <c r="AM165" s="51">
        <v>6.6420000000000003</v>
      </c>
      <c r="AN165" s="51">
        <f t="shared" si="176"/>
        <v>0.85300000000000065</v>
      </c>
      <c r="AO165" s="52">
        <v>100</v>
      </c>
      <c r="AP165" s="52">
        <f t="shared" si="184"/>
        <v>0.85300000000000065</v>
      </c>
      <c r="AQ165" s="139">
        <f>AP165*AUXILIAR!$B$50</f>
        <v>2559000.0000000019</v>
      </c>
      <c r="AR165" s="57"/>
      <c r="AS165" s="57"/>
      <c r="AT165" s="57"/>
      <c r="AU165" s="57"/>
      <c r="AV165" s="56"/>
      <c r="AW165" s="56"/>
      <c r="AX165" s="161"/>
      <c r="AY165" s="5"/>
      <c r="AZ165" s="341"/>
      <c r="BA165" s="354"/>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1" t="s">
        <v>324</v>
      </c>
      <c r="CD165" s="51">
        <v>19.8</v>
      </c>
      <c r="CE165" s="51">
        <v>25.614000000000001</v>
      </c>
      <c r="CF165" s="51">
        <f t="shared" si="185"/>
        <v>5.8140000000000001</v>
      </c>
      <c r="CG165" s="51">
        <v>100</v>
      </c>
      <c r="CH165" s="52">
        <f t="shared" si="186"/>
        <v>5.8140000000000001</v>
      </c>
      <c r="CI165" s="139">
        <f>CH165*AUXILIAR!$B$53</f>
        <v>29070000</v>
      </c>
      <c r="CJ165" s="5"/>
      <c r="CK165" s="5"/>
      <c r="CL165" s="5"/>
      <c r="CM165" s="5"/>
      <c r="CN165" s="5"/>
      <c r="CO165" s="5"/>
      <c r="CP165" s="5"/>
      <c r="CQ165" s="5"/>
      <c r="CR165" s="341"/>
      <c r="CS165" s="354"/>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1" t="s">
        <v>332</v>
      </c>
      <c r="DV165" s="51">
        <v>21.276</v>
      </c>
      <c r="DW165" s="51">
        <v>21.276</v>
      </c>
      <c r="DX165" s="51">
        <v>1</v>
      </c>
      <c r="DY165" s="51">
        <v>100</v>
      </c>
      <c r="DZ165" s="52">
        <f t="shared" si="182"/>
        <v>1</v>
      </c>
      <c r="EA165" s="139">
        <f>DZ165*AUXILIAR!$B$58</f>
        <v>10000000</v>
      </c>
      <c r="EB165" s="57"/>
      <c r="EC165" s="57"/>
      <c r="ED165" s="57"/>
      <c r="EE165" s="57"/>
      <c r="EF165" s="57"/>
      <c r="EG165" s="56"/>
      <c r="EH165" s="161"/>
      <c r="EI165" s="5"/>
      <c r="EJ165" s="341"/>
      <c r="EK165" s="354"/>
      <c r="EL165" s="5"/>
      <c r="EM165" s="5"/>
      <c r="EN165" s="5"/>
      <c r="EO165" s="5"/>
      <c r="EP165" s="5"/>
      <c r="EQ165" s="5"/>
      <c r="ER165" s="5"/>
      <c r="ES165" s="5"/>
      <c r="ET165" s="5"/>
      <c r="EU165" s="5"/>
      <c r="EV165" s="5"/>
      <c r="EW165" s="5"/>
      <c r="EX165" s="5"/>
      <c r="EY165" s="5"/>
      <c r="EZ165" s="5"/>
      <c r="FA165" s="5"/>
      <c r="FB165" s="5"/>
      <c r="FC165" s="5"/>
      <c r="FD165" s="5"/>
      <c r="FE165" s="5"/>
      <c r="FF165" s="5"/>
      <c r="FG165" s="5"/>
      <c r="FH165" s="5"/>
      <c r="FI165" s="5"/>
      <c r="FJ165" s="5"/>
      <c r="FK165" s="5"/>
      <c r="FL165" s="5"/>
      <c r="FM165" s="5"/>
      <c r="FN165" s="5"/>
      <c r="FO165" s="5"/>
      <c r="FP165" s="5"/>
      <c r="FQ165" s="5"/>
      <c r="FR165" s="5"/>
      <c r="FS165" s="5"/>
      <c r="FT165" s="5"/>
      <c r="FU165" s="5"/>
      <c r="FV165" s="5"/>
      <c r="FW165" s="5"/>
      <c r="FX165" s="5"/>
      <c r="FY165" s="5"/>
      <c r="FZ165" s="5"/>
      <c r="GA165" s="5"/>
      <c r="GB165" s="341"/>
      <c r="GC165" s="354"/>
      <c r="GD165" s="5"/>
      <c r="GE165" s="5"/>
      <c r="GF165" s="5"/>
      <c r="GG165" s="5"/>
      <c r="GH165" s="5"/>
      <c r="GI165" s="5"/>
      <c r="GJ165" s="5"/>
      <c r="GK165" s="5"/>
      <c r="GL165" s="5"/>
      <c r="GM165" s="5"/>
      <c r="GN165" s="5"/>
      <c r="GO165" s="5"/>
      <c r="GP165" s="5"/>
      <c r="GQ165" s="5"/>
      <c r="GR165" s="5"/>
      <c r="GS165" s="5"/>
      <c r="GT165" s="5"/>
      <c r="GU165" s="5"/>
      <c r="GV165" s="5"/>
      <c r="GW165" s="5"/>
      <c r="GX165" s="5"/>
      <c r="GY165" s="5"/>
      <c r="GZ165" s="5"/>
      <c r="HA165" s="5"/>
      <c r="HB165" s="5"/>
      <c r="HC165" s="5"/>
      <c r="HD165" s="5"/>
      <c r="HE165" s="5"/>
      <c r="HF165" s="5"/>
      <c r="HG165" s="5"/>
      <c r="HH165" s="5"/>
      <c r="HI165" s="5"/>
      <c r="HJ165" s="5"/>
      <c r="HK165" s="5"/>
      <c r="HL165" s="5"/>
      <c r="HM165" s="5"/>
      <c r="HN165" s="5"/>
      <c r="HO165" s="5"/>
      <c r="HP165" s="5"/>
      <c r="HQ165" s="5"/>
      <c r="HR165" s="5"/>
      <c r="HS165" s="5"/>
      <c r="HT165" s="341"/>
      <c r="HU165" s="354"/>
      <c r="HV165" s="5"/>
      <c r="HW165" s="5"/>
      <c r="HX165" s="5"/>
      <c r="HY165" s="5"/>
      <c r="HZ165" s="5"/>
      <c r="IA165" s="5"/>
      <c r="IB165" s="5"/>
      <c r="IC165" s="5"/>
      <c r="ID165" s="5"/>
      <c r="IE165" s="5"/>
      <c r="IF165" s="5"/>
      <c r="IG165" s="5"/>
      <c r="IH165" s="5"/>
      <c r="II165" s="5"/>
      <c r="IJ165" s="5"/>
      <c r="IK165" s="5"/>
      <c r="IL165" s="5"/>
      <c r="IM165" s="5"/>
      <c r="IN165" s="5"/>
      <c r="IO165" s="5"/>
      <c r="IP165" s="5"/>
      <c r="IQ165" s="5"/>
      <c r="IR165" s="5"/>
      <c r="IS165" s="5"/>
      <c r="IT165" s="5"/>
      <c r="IU165" s="5"/>
      <c r="IV165" s="5"/>
      <c r="IW165" s="5"/>
      <c r="IX165" s="5"/>
      <c r="IY165" s="5"/>
      <c r="IZ165" s="5"/>
      <c r="JA165" s="5"/>
      <c r="JB165" s="5"/>
      <c r="JC165" s="5"/>
      <c r="JD165" s="5"/>
      <c r="JE165" s="5"/>
      <c r="JF165" s="5"/>
      <c r="JG165" s="5"/>
      <c r="JH165" s="5"/>
      <c r="JI165" s="5"/>
      <c r="JJ165" s="5"/>
      <c r="JK165" s="145"/>
      <c r="JL165" s="397"/>
    </row>
    <row r="166" spans="1:272" ht="15">
      <c r="A166" s="8" t="s">
        <v>33</v>
      </c>
      <c r="B166" s="8" t="s">
        <v>11</v>
      </c>
      <c r="C166" s="8">
        <v>1</v>
      </c>
      <c r="D166" s="199">
        <v>493</v>
      </c>
      <c r="E166" s="118" t="s">
        <v>183</v>
      </c>
      <c r="F166" s="118" t="s">
        <v>108</v>
      </c>
      <c r="G166" s="195" t="s">
        <v>355</v>
      </c>
      <c r="H166" s="309" t="s">
        <v>188</v>
      </c>
      <c r="I166" s="354"/>
      <c r="J166" s="5"/>
      <c r="K166" s="5"/>
      <c r="L166" s="5"/>
      <c r="M166" s="5"/>
      <c r="N166" s="128"/>
      <c r="O166" s="128"/>
      <c r="P166" s="5"/>
      <c r="Q166" s="5"/>
      <c r="R166" s="5"/>
      <c r="S166" s="5"/>
      <c r="T166" s="5"/>
      <c r="U166" s="128"/>
      <c r="V166" s="128"/>
      <c r="W166" s="5"/>
      <c r="X166" s="5"/>
      <c r="Y166" s="5"/>
      <c r="Z166" s="5"/>
      <c r="AA166" s="5"/>
      <c r="AB166" s="128"/>
      <c r="AC166" s="128"/>
      <c r="AD166" s="5"/>
      <c r="AE166" s="5"/>
      <c r="AF166" s="5"/>
      <c r="AG166" s="5"/>
      <c r="AH166" s="5"/>
      <c r="AI166" s="128"/>
      <c r="AJ166" s="128"/>
      <c r="AK166" s="51" t="s">
        <v>359</v>
      </c>
      <c r="AL166" s="51">
        <v>17.667999999999999</v>
      </c>
      <c r="AM166" s="51">
        <v>19.209</v>
      </c>
      <c r="AN166" s="51">
        <f t="shared" si="176"/>
        <v>1.5410000000000004</v>
      </c>
      <c r="AO166" s="52">
        <v>100</v>
      </c>
      <c r="AP166" s="52">
        <f t="shared" si="184"/>
        <v>1.5410000000000001</v>
      </c>
      <c r="AQ166" s="139">
        <f>AP166*AUXILIAR!$B$50</f>
        <v>4623000</v>
      </c>
      <c r="AR166" s="57"/>
      <c r="AS166" s="57"/>
      <c r="AT166" s="57"/>
      <c r="AU166" s="57"/>
      <c r="AV166" s="56"/>
      <c r="AW166" s="56"/>
      <c r="AX166" s="161"/>
      <c r="AY166" s="5"/>
      <c r="AZ166" s="341"/>
      <c r="BA166" s="354"/>
      <c r="BB166" s="5"/>
      <c r="BC166" s="5"/>
      <c r="BD166" s="5"/>
      <c r="BE166" s="5"/>
      <c r="BF166" s="128"/>
      <c r="BG166" s="128"/>
      <c r="BH166" s="5"/>
      <c r="BI166" s="5"/>
      <c r="BJ166" s="5"/>
      <c r="BK166" s="5"/>
      <c r="BL166" s="5"/>
      <c r="BM166" s="128"/>
      <c r="BN166" s="128"/>
      <c r="BO166" s="5"/>
      <c r="BP166" s="5"/>
      <c r="BQ166" s="5"/>
      <c r="BR166" s="5"/>
      <c r="BS166" s="5"/>
      <c r="BT166" s="128"/>
      <c r="BU166" s="128"/>
      <c r="BV166" s="5"/>
      <c r="BW166" s="5"/>
      <c r="BX166" s="5"/>
      <c r="BY166" s="5"/>
      <c r="BZ166" s="5"/>
      <c r="CA166" s="128"/>
      <c r="CB166" s="128"/>
      <c r="CC166" s="51"/>
      <c r="CD166" s="51"/>
      <c r="CE166" s="51"/>
      <c r="CF166" s="51"/>
      <c r="CG166" s="51"/>
      <c r="CH166" s="129"/>
      <c r="CI166" s="158"/>
      <c r="CJ166" s="5"/>
      <c r="CK166" s="5"/>
      <c r="CL166" s="5"/>
      <c r="CM166" s="5"/>
      <c r="CN166" s="5"/>
      <c r="CO166" s="128"/>
      <c r="CP166" s="128"/>
      <c r="CQ166" s="5"/>
      <c r="CR166" s="341"/>
      <c r="CS166" s="354"/>
      <c r="CT166" s="5"/>
      <c r="CU166" s="5"/>
      <c r="CV166" s="5"/>
      <c r="CW166" s="5"/>
      <c r="CX166" s="128"/>
      <c r="CY166" s="5"/>
      <c r="CZ166" s="5"/>
      <c r="DA166" s="5"/>
      <c r="DB166" s="5"/>
      <c r="DC166" s="5"/>
      <c r="DD166" s="5"/>
      <c r="DE166" s="128"/>
      <c r="DF166" s="5"/>
      <c r="DG166" s="5"/>
      <c r="DH166" s="5"/>
      <c r="DI166" s="5"/>
      <c r="DJ166" s="5"/>
      <c r="DK166" s="5"/>
      <c r="DL166" s="128"/>
      <c r="DM166" s="128"/>
      <c r="DN166" s="5"/>
      <c r="DO166" s="5"/>
      <c r="DP166" s="5"/>
      <c r="DQ166" s="5"/>
      <c r="DR166" s="5"/>
      <c r="DS166" s="128"/>
      <c r="DT166" s="128"/>
      <c r="DU166" s="51" t="s">
        <v>332</v>
      </c>
      <c r="DV166" s="51">
        <v>23.39</v>
      </c>
      <c r="DW166" s="51">
        <v>23.39</v>
      </c>
      <c r="DX166" s="51">
        <v>1</v>
      </c>
      <c r="DY166" s="51">
        <v>100</v>
      </c>
      <c r="DZ166" s="52">
        <f t="shared" si="182"/>
        <v>1</v>
      </c>
      <c r="EA166" s="139">
        <f>DZ166*AUXILIAR!$B$58</f>
        <v>10000000</v>
      </c>
      <c r="EB166" s="57"/>
      <c r="EC166" s="57"/>
      <c r="ED166" s="57"/>
      <c r="EE166" s="57"/>
      <c r="EF166" s="57"/>
      <c r="EG166" s="56"/>
      <c r="EH166" s="161"/>
      <c r="EI166" s="5"/>
      <c r="EJ166" s="341"/>
      <c r="EK166" s="354"/>
      <c r="EL166" s="5"/>
      <c r="EM166" s="5"/>
      <c r="EN166" s="5"/>
      <c r="EO166" s="5"/>
      <c r="EP166" s="128"/>
      <c r="EQ166" s="128"/>
      <c r="ER166" s="5"/>
      <c r="ES166" s="5"/>
      <c r="ET166" s="5"/>
      <c r="EU166" s="5"/>
      <c r="EV166" s="5"/>
      <c r="EW166" s="128"/>
      <c r="EX166" s="128"/>
      <c r="EY166" s="5"/>
      <c r="EZ166" s="5"/>
      <c r="FA166" s="5"/>
      <c r="FB166" s="5"/>
      <c r="FC166" s="5"/>
      <c r="FD166" s="128"/>
      <c r="FE166" s="128"/>
      <c r="FF166" s="5"/>
      <c r="FG166" s="5"/>
      <c r="FH166" s="5"/>
      <c r="FI166" s="5"/>
      <c r="FJ166" s="5"/>
      <c r="FK166" s="128"/>
      <c r="FL166" s="128"/>
      <c r="FM166" s="5"/>
      <c r="FN166" s="5"/>
      <c r="FO166" s="5"/>
      <c r="FP166" s="5"/>
      <c r="FQ166" s="5"/>
      <c r="FR166" s="128"/>
      <c r="FS166" s="128"/>
      <c r="FT166" s="5"/>
      <c r="FU166" s="5"/>
      <c r="FV166" s="5"/>
      <c r="FW166" s="5"/>
      <c r="FX166" s="5"/>
      <c r="FY166" s="128"/>
      <c r="FZ166" s="128"/>
      <c r="GA166" s="5"/>
      <c r="GB166" s="341"/>
      <c r="GC166" s="354"/>
      <c r="GD166" s="5"/>
      <c r="GE166" s="5"/>
      <c r="GF166" s="5"/>
      <c r="GG166" s="5"/>
      <c r="GH166" s="128"/>
      <c r="GI166" s="128"/>
      <c r="GJ166" s="5"/>
      <c r="GK166" s="5"/>
      <c r="GL166" s="5"/>
      <c r="GM166" s="5"/>
      <c r="GN166" s="5"/>
      <c r="GO166" s="128"/>
      <c r="GP166" s="128"/>
      <c r="GQ166" s="5"/>
      <c r="GR166" s="5"/>
      <c r="GS166" s="5"/>
      <c r="GT166" s="5"/>
      <c r="GU166" s="5"/>
      <c r="GV166" s="128"/>
      <c r="GW166" s="128"/>
      <c r="GX166" s="5"/>
      <c r="GY166" s="5"/>
      <c r="GZ166" s="5"/>
      <c r="HA166" s="5"/>
      <c r="HB166" s="5"/>
      <c r="HC166" s="128"/>
      <c r="HD166" s="128"/>
      <c r="HE166" s="5"/>
      <c r="HF166" s="5"/>
      <c r="HG166" s="5"/>
      <c r="HH166" s="5"/>
      <c r="HI166" s="5"/>
      <c r="HJ166" s="128"/>
      <c r="HK166" s="128"/>
      <c r="HL166" s="5"/>
      <c r="HM166" s="5"/>
      <c r="HN166" s="5"/>
      <c r="HO166" s="5"/>
      <c r="HP166" s="5"/>
      <c r="HQ166" s="128"/>
      <c r="HR166" s="128"/>
      <c r="HS166" s="5"/>
      <c r="HT166" s="341"/>
      <c r="HU166" s="354"/>
      <c r="HV166" s="5"/>
      <c r="HW166" s="5"/>
      <c r="HX166" s="5"/>
      <c r="HY166" s="5"/>
      <c r="HZ166" s="128"/>
      <c r="IA166" s="128"/>
      <c r="IB166" s="5"/>
      <c r="IC166" s="5"/>
      <c r="ID166" s="5"/>
      <c r="IE166" s="5"/>
      <c r="IF166" s="5"/>
      <c r="IG166" s="128"/>
      <c r="IH166" s="128"/>
      <c r="II166" s="5"/>
      <c r="IJ166" s="5"/>
      <c r="IK166" s="5"/>
      <c r="IL166" s="5"/>
      <c r="IM166" s="5"/>
      <c r="IN166" s="128"/>
      <c r="IO166" s="128"/>
      <c r="IP166" s="5"/>
      <c r="IQ166" s="5"/>
      <c r="IR166" s="5"/>
      <c r="IS166" s="5"/>
      <c r="IT166" s="5"/>
      <c r="IU166" s="128"/>
      <c r="IV166" s="128"/>
      <c r="IW166" s="5"/>
      <c r="IX166" s="5"/>
      <c r="IY166" s="5"/>
      <c r="IZ166" s="5"/>
      <c r="JA166" s="5"/>
      <c r="JB166" s="128"/>
      <c r="JC166" s="128"/>
      <c r="JD166" s="5"/>
      <c r="JE166" s="5"/>
      <c r="JF166" s="5"/>
      <c r="JG166" s="5"/>
      <c r="JH166" s="5"/>
      <c r="JI166" s="128"/>
      <c r="JJ166" s="128"/>
      <c r="JK166" s="145"/>
      <c r="JL166" s="397"/>
    </row>
    <row r="167" spans="1:272" ht="15">
      <c r="A167" s="8" t="s">
        <v>33</v>
      </c>
      <c r="B167" s="8" t="s">
        <v>11</v>
      </c>
      <c r="C167" s="8">
        <v>1</v>
      </c>
      <c r="D167" s="199">
        <v>493</v>
      </c>
      <c r="E167" s="118" t="s">
        <v>183</v>
      </c>
      <c r="F167" s="118" t="s">
        <v>108</v>
      </c>
      <c r="G167" s="195" t="s">
        <v>355</v>
      </c>
      <c r="H167" s="309" t="s">
        <v>188</v>
      </c>
      <c r="I167" s="354"/>
      <c r="J167" s="5"/>
      <c r="K167" s="5"/>
      <c r="L167" s="5"/>
      <c r="M167" s="5"/>
      <c r="N167" s="128"/>
      <c r="O167" s="128"/>
      <c r="P167" s="5"/>
      <c r="Q167" s="5"/>
      <c r="R167" s="5"/>
      <c r="S167" s="5"/>
      <c r="T167" s="5"/>
      <c r="U167" s="128"/>
      <c r="V167" s="128"/>
      <c r="W167" s="5"/>
      <c r="X167" s="5"/>
      <c r="Y167" s="5"/>
      <c r="Z167" s="5"/>
      <c r="AA167" s="5"/>
      <c r="AB167" s="128"/>
      <c r="AC167" s="128"/>
      <c r="AD167" s="5"/>
      <c r="AE167" s="5"/>
      <c r="AF167" s="5"/>
      <c r="AG167" s="5"/>
      <c r="AH167" s="5"/>
      <c r="AI167" s="128"/>
      <c r="AJ167" s="128"/>
      <c r="AK167" s="51" t="s">
        <v>358</v>
      </c>
      <c r="AL167" s="51">
        <v>17.841000000000001</v>
      </c>
      <c r="AM167" s="51">
        <v>18.8</v>
      </c>
      <c r="AN167" s="51">
        <f t="shared" si="176"/>
        <v>0.95899999999999963</v>
      </c>
      <c r="AO167" s="52">
        <v>100</v>
      </c>
      <c r="AP167" s="52">
        <f t="shared" si="184"/>
        <v>0.95899999999999963</v>
      </c>
      <c r="AQ167" s="139">
        <f>AP167*AUXILIAR!$B$50</f>
        <v>2876999.9999999991</v>
      </c>
      <c r="AR167" s="57"/>
      <c r="AS167" s="57"/>
      <c r="AT167" s="57"/>
      <c r="AU167" s="57"/>
      <c r="AV167" s="56"/>
      <c r="AW167" s="56"/>
      <c r="AX167" s="161"/>
      <c r="AY167" s="5"/>
      <c r="AZ167" s="341"/>
      <c r="BA167" s="354"/>
      <c r="BB167" s="5"/>
      <c r="BC167" s="5"/>
      <c r="BD167" s="5"/>
      <c r="BE167" s="5"/>
      <c r="BF167" s="128"/>
      <c r="BG167" s="128"/>
      <c r="BH167" s="5"/>
      <c r="BI167" s="5"/>
      <c r="BJ167" s="5"/>
      <c r="BK167" s="5"/>
      <c r="BL167" s="5"/>
      <c r="BM167" s="128"/>
      <c r="BN167" s="128"/>
      <c r="BO167" s="5"/>
      <c r="BP167" s="5"/>
      <c r="BQ167" s="5"/>
      <c r="BR167" s="5"/>
      <c r="BS167" s="5"/>
      <c r="BT167" s="128"/>
      <c r="BU167" s="128"/>
      <c r="BV167" s="5"/>
      <c r="BW167" s="5"/>
      <c r="BX167" s="5"/>
      <c r="BY167" s="5"/>
      <c r="BZ167" s="5"/>
      <c r="CA167" s="128"/>
      <c r="CB167" s="128"/>
      <c r="CC167" s="51"/>
      <c r="CD167" s="51"/>
      <c r="CE167" s="51"/>
      <c r="CF167" s="51"/>
      <c r="CG167" s="51"/>
      <c r="CH167" s="129"/>
      <c r="CI167" s="158"/>
      <c r="CJ167" s="5"/>
      <c r="CK167" s="5"/>
      <c r="CL167" s="5"/>
      <c r="CM167" s="5"/>
      <c r="CN167" s="5"/>
      <c r="CO167" s="128"/>
      <c r="CP167" s="128"/>
      <c r="CQ167" s="5"/>
      <c r="CR167" s="341"/>
      <c r="CS167" s="354"/>
      <c r="CT167" s="5"/>
      <c r="CU167" s="5"/>
      <c r="CV167" s="5"/>
      <c r="CW167" s="5"/>
      <c r="CX167" s="128"/>
      <c r="CY167" s="5"/>
      <c r="CZ167" s="5"/>
      <c r="DA167" s="5"/>
      <c r="DB167" s="5"/>
      <c r="DC167" s="5"/>
      <c r="DD167" s="5"/>
      <c r="DE167" s="128"/>
      <c r="DF167" s="5"/>
      <c r="DG167" s="5"/>
      <c r="DH167" s="5"/>
      <c r="DI167" s="5"/>
      <c r="DJ167" s="5"/>
      <c r="DK167" s="5"/>
      <c r="DL167" s="128"/>
      <c r="DM167" s="128"/>
      <c r="DN167" s="5"/>
      <c r="DO167" s="5"/>
      <c r="DP167" s="5"/>
      <c r="DQ167" s="5"/>
      <c r="DR167" s="5"/>
      <c r="DS167" s="128"/>
      <c r="DT167" s="128"/>
      <c r="DU167" s="51" t="s">
        <v>362</v>
      </c>
      <c r="DV167" s="51">
        <v>7.4</v>
      </c>
      <c r="DW167" s="51">
        <v>7.4</v>
      </c>
      <c r="DX167" s="51">
        <v>1</v>
      </c>
      <c r="DY167" s="51">
        <v>100</v>
      </c>
      <c r="DZ167" s="52">
        <f t="shared" ref="DZ167" si="187">DX167*DY167/100</f>
        <v>1</v>
      </c>
      <c r="EA167" s="139">
        <f>DZ167*AUXILIAR!$B$59</f>
        <v>40000000</v>
      </c>
      <c r="EB167" s="5"/>
      <c r="EC167" s="5"/>
      <c r="ED167" s="5"/>
      <c r="EE167" s="5"/>
      <c r="EF167" s="5"/>
      <c r="EG167" s="128"/>
      <c r="EH167" s="128"/>
      <c r="EI167" s="5"/>
      <c r="EJ167" s="341"/>
      <c r="EK167" s="354"/>
      <c r="EL167" s="5"/>
      <c r="EM167" s="5"/>
      <c r="EN167" s="5"/>
      <c r="EO167" s="5"/>
      <c r="EP167" s="128"/>
      <c r="EQ167" s="128"/>
      <c r="ER167" s="5"/>
      <c r="ES167" s="5"/>
      <c r="ET167" s="5"/>
      <c r="EU167" s="5"/>
      <c r="EV167" s="5"/>
      <c r="EW167" s="128"/>
      <c r="EX167" s="128"/>
      <c r="EY167" s="5"/>
      <c r="EZ167" s="5"/>
      <c r="FA167" s="5"/>
      <c r="FB167" s="5"/>
      <c r="FC167" s="5"/>
      <c r="FD167" s="128"/>
      <c r="FE167" s="128"/>
      <c r="FF167" s="5"/>
      <c r="FG167" s="5"/>
      <c r="FH167" s="5"/>
      <c r="FI167" s="5"/>
      <c r="FJ167" s="5"/>
      <c r="FK167" s="128"/>
      <c r="FL167" s="128"/>
      <c r="FM167" s="5"/>
      <c r="FN167" s="5"/>
      <c r="FO167" s="5"/>
      <c r="FP167" s="5"/>
      <c r="FQ167" s="5"/>
      <c r="FR167" s="128"/>
      <c r="FS167" s="128"/>
      <c r="FT167" s="5"/>
      <c r="FU167" s="5"/>
      <c r="FV167" s="5"/>
      <c r="FW167" s="5"/>
      <c r="FX167" s="5"/>
      <c r="FY167" s="128"/>
      <c r="FZ167" s="128"/>
      <c r="GA167" s="5"/>
      <c r="GB167" s="341"/>
      <c r="GC167" s="354"/>
      <c r="GD167" s="5"/>
      <c r="GE167" s="5"/>
      <c r="GF167" s="5"/>
      <c r="GG167" s="5"/>
      <c r="GH167" s="128"/>
      <c r="GI167" s="128"/>
      <c r="GJ167" s="5"/>
      <c r="GK167" s="5"/>
      <c r="GL167" s="5"/>
      <c r="GM167" s="5"/>
      <c r="GN167" s="5"/>
      <c r="GO167" s="128"/>
      <c r="GP167" s="128"/>
      <c r="GQ167" s="5"/>
      <c r="GR167" s="5"/>
      <c r="GS167" s="5"/>
      <c r="GT167" s="5"/>
      <c r="GU167" s="5"/>
      <c r="GV167" s="128"/>
      <c r="GW167" s="128"/>
      <c r="GX167" s="5"/>
      <c r="GY167" s="5"/>
      <c r="GZ167" s="5"/>
      <c r="HA167" s="5"/>
      <c r="HB167" s="5"/>
      <c r="HC167" s="128"/>
      <c r="HD167" s="128"/>
      <c r="HE167" s="5"/>
      <c r="HF167" s="5"/>
      <c r="HG167" s="5"/>
      <c r="HH167" s="5"/>
      <c r="HI167" s="5"/>
      <c r="HJ167" s="128"/>
      <c r="HK167" s="128"/>
      <c r="HL167" s="5"/>
      <c r="HM167" s="5"/>
      <c r="HN167" s="5"/>
      <c r="HO167" s="5"/>
      <c r="HP167" s="5"/>
      <c r="HQ167" s="128"/>
      <c r="HR167" s="128"/>
      <c r="HS167" s="5"/>
      <c r="HT167" s="341"/>
      <c r="HU167" s="354"/>
      <c r="HV167" s="5"/>
      <c r="HW167" s="5"/>
      <c r="HX167" s="5"/>
      <c r="HY167" s="5"/>
      <c r="HZ167" s="128"/>
      <c r="IA167" s="128"/>
      <c r="IB167" s="5"/>
      <c r="IC167" s="5"/>
      <c r="ID167" s="5"/>
      <c r="IE167" s="5"/>
      <c r="IF167" s="5"/>
      <c r="IG167" s="128"/>
      <c r="IH167" s="128"/>
      <c r="II167" s="5"/>
      <c r="IJ167" s="5"/>
      <c r="IK167" s="5"/>
      <c r="IL167" s="5"/>
      <c r="IM167" s="5"/>
      <c r="IN167" s="128"/>
      <c r="IO167" s="128"/>
      <c r="IP167" s="5"/>
      <c r="IQ167" s="5"/>
      <c r="IR167" s="5"/>
      <c r="IS167" s="5"/>
      <c r="IT167" s="5"/>
      <c r="IU167" s="128"/>
      <c r="IV167" s="128"/>
      <c r="IW167" s="5"/>
      <c r="IX167" s="5"/>
      <c r="IY167" s="5"/>
      <c r="IZ167" s="5"/>
      <c r="JA167" s="5"/>
      <c r="JB167" s="128"/>
      <c r="JC167" s="128"/>
      <c r="JD167" s="5"/>
      <c r="JE167" s="5"/>
      <c r="JF167" s="5"/>
      <c r="JG167" s="5"/>
      <c r="JH167" s="5"/>
      <c r="JI167" s="128"/>
      <c r="JJ167" s="128"/>
      <c r="JK167" s="145"/>
      <c r="JL167" s="397"/>
    </row>
    <row r="168" spans="1:272" ht="15">
      <c r="A168" s="8" t="s">
        <v>33</v>
      </c>
      <c r="B168" s="8" t="s">
        <v>11</v>
      </c>
      <c r="C168" s="8">
        <v>1</v>
      </c>
      <c r="D168" s="199">
        <v>493</v>
      </c>
      <c r="E168" s="118" t="s">
        <v>183</v>
      </c>
      <c r="F168" s="118" t="s">
        <v>108</v>
      </c>
      <c r="G168" s="195" t="s">
        <v>355</v>
      </c>
      <c r="H168" s="309" t="s">
        <v>188</v>
      </c>
      <c r="I168" s="354"/>
      <c r="J168" s="5"/>
      <c r="K168" s="5"/>
      <c r="L168" s="5"/>
      <c r="M168" s="5"/>
      <c r="N168" s="128"/>
      <c r="O168" s="128"/>
      <c r="P168" s="5"/>
      <c r="Q168" s="5"/>
      <c r="R168" s="5"/>
      <c r="S168" s="5"/>
      <c r="T168" s="5"/>
      <c r="U168" s="128"/>
      <c r="V168" s="128"/>
      <c r="W168" s="5"/>
      <c r="X168" s="5"/>
      <c r="Y168" s="5"/>
      <c r="Z168" s="5"/>
      <c r="AA168" s="5"/>
      <c r="AB168" s="128"/>
      <c r="AC168" s="128"/>
      <c r="AD168" s="5"/>
      <c r="AE168" s="5"/>
      <c r="AF168" s="5"/>
      <c r="AG168" s="5"/>
      <c r="AH168" s="5"/>
      <c r="AI168" s="128"/>
      <c r="AJ168" s="128"/>
      <c r="AK168" s="51" t="s">
        <v>358</v>
      </c>
      <c r="AL168" s="51">
        <v>19.675999999999998</v>
      </c>
      <c r="AM168" s="51">
        <v>21.478000000000002</v>
      </c>
      <c r="AN168" s="51">
        <f t="shared" si="176"/>
        <v>1.8020000000000032</v>
      </c>
      <c r="AO168" s="52">
        <v>100</v>
      </c>
      <c r="AP168" s="52">
        <f t="shared" si="184"/>
        <v>1.8020000000000034</v>
      </c>
      <c r="AQ168" s="139">
        <f>AP168*AUXILIAR!$B$50</f>
        <v>5406000.0000000102</v>
      </c>
      <c r="AR168" s="57"/>
      <c r="AS168" s="57"/>
      <c r="AT168" s="57"/>
      <c r="AU168" s="57"/>
      <c r="AV168" s="56"/>
      <c r="AW168" s="56"/>
      <c r="AX168" s="161"/>
      <c r="AY168" s="5"/>
      <c r="AZ168" s="341"/>
      <c r="BA168" s="354"/>
      <c r="BB168" s="5"/>
      <c r="BC168" s="5"/>
      <c r="BD168" s="5"/>
      <c r="BE168" s="5"/>
      <c r="BF168" s="128"/>
      <c r="BG168" s="128"/>
      <c r="BH168" s="5"/>
      <c r="BI168" s="5"/>
      <c r="BJ168" s="5"/>
      <c r="BK168" s="5"/>
      <c r="BL168" s="5"/>
      <c r="BM168" s="128"/>
      <c r="BN168" s="128"/>
      <c r="BO168" s="5"/>
      <c r="BP168" s="5"/>
      <c r="BQ168" s="5"/>
      <c r="BR168" s="5"/>
      <c r="BS168" s="5"/>
      <c r="BT168" s="128"/>
      <c r="BU168" s="128"/>
      <c r="BV168" s="5"/>
      <c r="BW168" s="5"/>
      <c r="BX168" s="5"/>
      <c r="BY168" s="5"/>
      <c r="BZ168" s="5"/>
      <c r="CA168" s="128"/>
      <c r="CB168" s="128"/>
      <c r="CC168" s="51"/>
      <c r="CD168" s="51"/>
      <c r="CE168" s="51"/>
      <c r="CF168" s="51"/>
      <c r="CG168" s="51"/>
      <c r="CH168" s="129"/>
      <c r="CI168" s="158"/>
      <c r="CJ168" s="5"/>
      <c r="CK168" s="5"/>
      <c r="CL168" s="5"/>
      <c r="CM168" s="5"/>
      <c r="CN168" s="5"/>
      <c r="CO168" s="128"/>
      <c r="CP168" s="128"/>
      <c r="CQ168" s="5"/>
      <c r="CR168" s="341"/>
      <c r="CS168" s="354"/>
      <c r="CT168" s="5"/>
      <c r="CU168" s="5"/>
      <c r="CV168" s="5"/>
      <c r="CW168" s="5"/>
      <c r="CX168" s="128"/>
      <c r="CY168" s="5"/>
      <c r="CZ168" s="5"/>
      <c r="DA168" s="5"/>
      <c r="DB168" s="5"/>
      <c r="DC168" s="5"/>
      <c r="DD168" s="5"/>
      <c r="DE168" s="128"/>
      <c r="DF168" s="5"/>
      <c r="DG168" s="5"/>
      <c r="DH168" s="5"/>
      <c r="DI168" s="5"/>
      <c r="DJ168" s="5"/>
      <c r="DK168" s="5"/>
      <c r="DL168" s="128"/>
      <c r="DM168" s="128"/>
      <c r="DN168" s="5"/>
      <c r="DO168" s="5"/>
      <c r="DP168" s="5"/>
      <c r="DQ168" s="5"/>
      <c r="DR168" s="5"/>
      <c r="DS168" s="128"/>
      <c r="DT168" s="128"/>
      <c r="DU168" s="5"/>
      <c r="DV168" s="5"/>
      <c r="DW168" s="5"/>
      <c r="DX168" s="5"/>
      <c r="DY168" s="5"/>
      <c r="DZ168" s="128"/>
      <c r="EA168" s="128"/>
      <c r="EB168" s="5"/>
      <c r="EC168" s="5"/>
      <c r="ED168" s="5"/>
      <c r="EE168" s="5"/>
      <c r="EF168" s="5"/>
      <c r="EG168" s="128"/>
      <c r="EH168" s="128"/>
      <c r="EI168" s="5"/>
      <c r="EJ168" s="341"/>
      <c r="EK168" s="354"/>
      <c r="EL168" s="5"/>
      <c r="EM168" s="5"/>
      <c r="EN168" s="5"/>
      <c r="EO168" s="5"/>
      <c r="EP168" s="128"/>
      <c r="EQ168" s="128"/>
      <c r="ER168" s="5"/>
      <c r="ES168" s="5"/>
      <c r="ET168" s="5"/>
      <c r="EU168" s="5"/>
      <c r="EV168" s="5"/>
      <c r="EW168" s="128"/>
      <c r="EX168" s="128"/>
      <c r="EY168" s="5"/>
      <c r="EZ168" s="5"/>
      <c r="FA168" s="5"/>
      <c r="FB168" s="5"/>
      <c r="FC168" s="5"/>
      <c r="FD168" s="128"/>
      <c r="FE168" s="128"/>
      <c r="FF168" s="5"/>
      <c r="FG168" s="5"/>
      <c r="FH168" s="5"/>
      <c r="FI168" s="5"/>
      <c r="FJ168" s="5"/>
      <c r="FK168" s="128"/>
      <c r="FL168" s="128"/>
      <c r="FM168" s="5"/>
      <c r="FN168" s="5"/>
      <c r="FO168" s="5"/>
      <c r="FP168" s="5"/>
      <c r="FQ168" s="5"/>
      <c r="FR168" s="128"/>
      <c r="FS168" s="128"/>
      <c r="FT168" s="5"/>
      <c r="FU168" s="5"/>
      <c r="FV168" s="5"/>
      <c r="FW168" s="5"/>
      <c r="FX168" s="5"/>
      <c r="FY168" s="128"/>
      <c r="FZ168" s="128"/>
      <c r="GA168" s="5"/>
      <c r="GB168" s="341"/>
      <c r="GC168" s="354"/>
      <c r="GD168" s="5"/>
      <c r="GE168" s="5"/>
      <c r="GF168" s="5"/>
      <c r="GG168" s="5"/>
      <c r="GH168" s="128"/>
      <c r="GI168" s="128"/>
      <c r="GJ168" s="5"/>
      <c r="GK168" s="5"/>
      <c r="GL168" s="5"/>
      <c r="GM168" s="5"/>
      <c r="GN168" s="5"/>
      <c r="GO168" s="128"/>
      <c r="GP168" s="128"/>
      <c r="GQ168" s="5"/>
      <c r="GR168" s="5"/>
      <c r="GS168" s="5"/>
      <c r="GT168" s="5"/>
      <c r="GU168" s="5"/>
      <c r="GV168" s="128"/>
      <c r="GW168" s="128"/>
      <c r="GX168" s="5"/>
      <c r="GY168" s="5"/>
      <c r="GZ168" s="5"/>
      <c r="HA168" s="5"/>
      <c r="HB168" s="5"/>
      <c r="HC168" s="128"/>
      <c r="HD168" s="128"/>
      <c r="HE168" s="5"/>
      <c r="HF168" s="5"/>
      <c r="HG168" s="5"/>
      <c r="HH168" s="5"/>
      <c r="HI168" s="5"/>
      <c r="HJ168" s="128"/>
      <c r="HK168" s="128"/>
      <c r="HL168" s="5"/>
      <c r="HM168" s="5"/>
      <c r="HN168" s="5"/>
      <c r="HO168" s="5"/>
      <c r="HP168" s="5"/>
      <c r="HQ168" s="128"/>
      <c r="HR168" s="128"/>
      <c r="HS168" s="5"/>
      <c r="HT168" s="341"/>
      <c r="HU168" s="354"/>
      <c r="HV168" s="5"/>
      <c r="HW168" s="5"/>
      <c r="HX168" s="5"/>
      <c r="HY168" s="5"/>
      <c r="HZ168" s="128"/>
      <c r="IA168" s="128"/>
      <c r="IB168" s="5"/>
      <c r="IC168" s="5"/>
      <c r="ID168" s="5"/>
      <c r="IE168" s="5"/>
      <c r="IF168" s="5"/>
      <c r="IG168" s="128"/>
      <c r="IH168" s="128"/>
      <c r="II168" s="5"/>
      <c r="IJ168" s="5"/>
      <c r="IK168" s="5"/>
      <c r="IL168" s="5"/>
      <c r="IM168" s="5"/>
      <c r="IN168" s="128"/>
      <c r="IO168" s="128"/>
      <c r="IP168" s="5"/>
      <c r="IQ168" s="5"/>
      <c r="IR168" s="5"/>
      <c r="IS168" s="5"/>
      <c r="IT168" s="5"/>
      <c r="IU168" s="128"/>
      <c r="IV168" s="128"/>
      <c r="IW168" s="5"/>
      <c r="IX168" s="5"/>
      <c r="IY168" s="5"/>
      <c r="IZ168" s="5"/>
      <c r="JA168" s="5"/>
      <c r="JB168" s="128"/>
      <c r="JC168" s="128"/>
      <c r="JD168" s="5"/>
      <c r="JE168" s="5"/>
      <c r="JF168" s="5"/>
      <c r="JG168" s="5"/>
      <c r="JH168" s="5"/>
      <c r="JI168" s="128"/>
      <c r="JJ168" s="128"/>
      <c r="JK168" s="145"/>
      <c r="JL168" s="397"/>
    </row>
    <row r="169" spans="1:272" ht="15">
      <c r="A169" s="8" t="s">
        <v>33</v>
      </c>
      <c r="B169" s="8" t="s">
        <v>11</v>
      </c>
      <c r="C169" s="8">
        <v>1</v>
      </c>
      <c r="D169" s="199">
        <v>493</v>
      </c>
      <c r="E169" s="118" t="s">
        <v>183</v>
      </c>
      <c r="F169" s="118" t="s">
        <v>108</v>
      </c>
      <c r="G169" s="195" t="s">
        <v>355</v>
      </c>
      <c r="H169" s="309" t="s">
        <v>188</v>
      </c>
      <c r="I169" s="354"/>
      <c r="J169" s="5"/>
      <c r="K169" s="5"/>
      <c r="L169" s="5"/>
      <c r="M169" s="5"/>
      <c r="N169" s="128"/>
      <c r="O169" s="128"/>
      <c r="P169" s="5"/>
      <c r="Q169" s="5"/>
      <c r="R169" s="5"/>
      <c r="S169" s="5"/>
      <c r="T169" s="5"/>
      <c r="U169" s="128"/>
      <c r="V169" s="128"/>
      <c r="W169" s="5"/>
      <c r="X169" s="5"/>
      <c r="Y169" s="5"/>
      <c r="Z169" s="5"/>
      <c r="AA169" s="5"/>
      <c r="AB169" s="128"/>
      <c r="AC169" s="128"/>
      <c r="AD169" s="5"/>
      <c r="AE169" s="5"/>
      <c r="AF169" s="5"/>
      <c r="AG169" s="5"/>
      <c r="AH169" s="5"/>
      <c r="AI169" s="128"/>
      <c r="AJ169" s="128"/>
      <c r="AK169" s="51" t="s">
        <v>359</v>
      </c>
      <c r="AL169" s="51">
        <v>19.681000000000001</v>
      </c>
      <c r="AM169" s="51">
        <v>21.588000000000001</v>
      </c>
      <c r="AN169" s="51">
        <f t="shared" si="176"/>
        <v>1.907</v>
      </c>
      <c r="AO169" s="52">
        <v>100</v>
      </c>
      <c r="AP169" s="52">
        <f t="shared" si="184"/>
        <v>1.9069999999999998</v>
      </c>
      <c r="AQ169" s="139">
        <f>AP169*AUXILIAR!$B$50</f>
        <v>5720999.9999999991</v>
      </c>
      <c r="AR169" s="57"/>
      <c r="AS169" s="57"/>
      <c r="AT169" s="57"/>
      <c r="AU169" s="57"/>
      <c r="AV169" s="56"/>
      <c r="AW169" s="56"/>
      <c r="AX169" s="161"/>
      <c r="AY169" s="5"/>
      <c r="AZ169" s="341"/>
      <c r="BA169" s="354"/>
      <c r="BB169" s="5"/>
      <c r="BC169" s="5"/>
      <c r="BD169" s="5"/>
      <c r="BE169" s="5"/>
      <c r="BF169" s="128"/>
      <c r="BG169" s="128"/>
      <c r="BH169" s="5"/>
      <c r="BI169" s="5"/>
      <c r="BJ169" s="5"/>
      <c r="BK169" s="5"/>
      <c r="BL169" s="5"/>
      <c r="BM169" s="128"/>
      <c r="BN169" s="128"/>
      <c r="BO169" s="5"/>
      <c r="BP169" s="5"/>
      <c r="BQ169" s="5"/>
      <c r="BR169" s="5"/>
      <c r="BS169" s="5"/>
      <c r="BT169" s="128"/>
      <c r="BU169" s="128"/>
      <c r="BV169" s="5"/>
      <c r="BW169" s="5"/>
      <c r="BX169" s="5"/>
      <c r="BY169" s="5"/>
      <c r="BZ169" s="5"/>
      <c r="CA169" s="128"/>
      <c r="CB169" s="128"/>
      <c r="CC169" s="51"/>
      <c r="CD169" s="51"/>
      <c r="CE169" s="51"/>
      <c r="CF169" s="51"/>
      <c r="CG169" s="51"/>
      <c r="CH169" s="129"/>
      <c r="CI169" s="158"/>
      <c r="CJ169" s="5"/>
      <c r="CK169" s="5"/>
      <c r="CL169" s="5"/>
      <c r="CM169" s="5"/>
      <c r="CN169" s="5"/>
      <c r="CO169" s="128"/>
      <c r="CP169" s="128"/>
      <c r="CQ169" s="5"/>
      <c r="CR169" s="341"/>
      <c r="CS169" s="354"/>
      <c r="CT169" s="5"/>
      <c r="CU169" s="5"/>
      <c r="CV169" s="5"/>
      <c r="CW169" s="5"/>
      <c r="CX169" s="128"/>
      <c r="CY169" s="5"/>
      <c r="CZ169" s="5"/>
      <c r="DA169" s="5"/>
      <c r="DB169" s="5"/>
      <c r="DC169" s="5"/>
      <c r="DD169" s="5"/>
      <c r="DE169" s="128"/>
      <c r="DF169" s="5"/>
      <c r="DG169" s="5"/>
      <c r="DH169" s="5"/>
      <c r="DI169" s="5"/>
      <c r="DJ169" s="5"/>
      <c r="DK169" s="5"/>
      <c r="DL169" s="128"/>
      <c r="DM169" s="128"/>
      <c r="DN169" s="5"/>
      <c r="DO169" s="5"/>
      <c r="DP169" s="5"/>
      <c r="DQ169" s="5"/>
      <c r="DR169" s="5"/>
      <c r="DS169" s="128"/>
      <c r="DT169" s="128"/>
      <c r="DU169" s="5"/>
      <c r="DV169" s="5"/>
      <c r="DW169" s="5"/>
      <c r="DX169" s="5"/>
      <c r="DY169" s="5"/>
      <c r="DZ169" s="128"/>
      <c r="EA169" s="128"/>
      <c r="EB169" s="5"/>
      <c r="EC169" s="5"/>
      <c r="ED169" s="5"/>
      <c r="EE169" s="5"/>
      <c r="EF169" s="5"/>
      <c r="EG169" s="128"/>
      <c r="EH169" s="128"/>
      <c r="EI169" s="5"/>
      <c r="EJ169" s="341"/>
      <c r="EK169" s="354"/>
      <c r="EL169" s="5"/>
      <c r="EM169" s="5"/>
      <c r="EN169" s="5"/>
      <c r="EO169" s="5"/>
      <c r="EP169" s="128"/>
      <c r="EQ169" s="128"/>
      <c r="ER169" s="5"/>
      <c r="ES169" s="5"/>
      <c r="ET169" s="5"/>
      <c r="EU169" s="5"/>
      <c r="EV169" s="5"/>
      <c r="EW169" s="128"/>
      <c r="EX169" s="128"/>
      <c r="EY169" s="5"/>
      <c r="EZ169" s="5"/>
      <c r="FA169" s="5"/>
      <c r="FB169" s="5"/>
      <c r="FC169" s="5"/>
      <c r="FD169" s="128"/>
      <c r="FE169" s="128"/>
      <c r="FF169" s="5"/>
      <c r="FG169" s="5"/>
      <c r="FH169" s="5"/>
      <c r="FI169" s="5"/>
      <c r="FJ169" s="5"/>
      <c r="FK169" s="128"/>
      <c r="FL169" s="128"/>
      <c r="FM169" s="5"/>
      <c r="FN169" s="5"/>
      <c r="FO169" s="5"/>
      <c r="FP169" s="5"/>
      <c r="FQ169" s="5"/>
      <c r="FR169" s="128"/>
      <c r="FS169" s="128"/>
      <c r="FT169" s="5"/>
      <c r="FU169" s="5"/>
      <c r="FV169" s="5"/>
      <c r="FW169" s="5"/>
      <c r="FX169" s="5"/>
      <c r="FY169" s="128"/>
      <c r="FZ169" s="128"/>
      <c r="GA169" s="5"/>
      <c r="GB169" s="341"/>
      <c r="GC169" s="354"/>
      <c r="GD169" s="5"/>
      <c r="GE169" s="5"/>
      <c r="GF169" s="5"/>
      <c r="GG169" s="5"/>
      <c r="GH169" s="128"/>
      <c r="GI169" s="128"/>
      <c r="GJ169" s="5"/>
      <c r="GK169" s="5"/>
      <c r="GL169" s="5"/>
      <c r="GM169" s="5"/>
      <c r="GN169" s="5"/>
      <c r="GO169" s="128"/>
      <c r="GP169" s="128"/>
      <c r="GQ169" s="5"/>
      <c r="GR169" s="5"/>
      <c r="GS169" s="5"/>
      <c r="GT169" s="5"/>
      <c r="GU169" s="5"/>
      <c r="GV169" s="128"/>
      <c r="GW169" s="128"/>
      <c r="GX169" s="5"/>
      <c r="GY169" s="5"/>
      <c r="GZ169" s="5"/>
      <c r="HA169" s="5"/>
      <c r="HB169" s="5"/>
      <c r="HC169" s="128"/>
      <c r="HD169" s="128"/>
      <c r="HE169" s="5"/>
      <c r="HF169" s="5"/>
      <c r="HG169" s="5"/>
      <c r="HH169" s="5"/>
      <c r="HI169" s="5"/>
      <c r="HJ169" s="128"/>
      <c r="HK169" s="128"/>
      <c r="HL169" s="5"/>
      <c r="HM169" s="5"/>
      <c r="HN169" s="5"/>
      <c r="HO169" s="5"/>
      <c r="HP169" s="5"/>
      <c r="HQ169" s="128"/>
      <c r="HR169" s="128"/>
      <c r="HS169" s="5"/>
      <c r="HT169" s="341"/>
      <c r="HU169" s="354"/>
      <c r="HV169" s="5"/>
      <c r="HW169" s="5"/>
      <c r="HX169" s="5"/>
      <c r="HY169" s="5"/>
      <c r="HZ169" s="128"/>
      <c r="IA169" s="128"/>
      <c r="IB169" s="5"/>
      <c r="IC169" s="5"/>
      <c r="ID169" s="5"/>
      <c r="IE169" s="5"/>
      <c r="IF169" s="5"/>
      <c r="IG169" s="128"/>
      <c r="IH169" s="128"/>
      <c r="II169" s="5"/>
      <c r="IJ169" s="5"/>
      <c r="IK169" s="5"/>
      <c r="IL169" s="5"/>
      <c r="IM169" s="5"/>
      <c r="IN169" s="128"/>
      <c r="IO169" s="128"/>
      <c r="IP169" s="5"/>
      <c r="IQ169" s="5"/>
      <c r="IR169" s="5"/>
      <c r="IS169" s="5"/>
      <c r="IT169" s="5"/>
      <c r="IU169" s="128"/>
      <c r="IV169" s="128"/>
      <c r="IW169" s="5"/>
      <c r="IX169" s="5"/>
      <c r="IY169" s="5"/>
      <c r="IZ169" s="5"/>
      <c r="JA169" s="5"/>
      <c r="JB169" s="128"/>
      <c r="JC169" s="128"/>
      <c r="JD169" s="5"/>
      <c r="JE169" s="5"/>
      <c r="JF169" s="5"/>
      <c r="JG169" s="5"/>
      <c r="JH169" s="5"/>
      <c r="JI169" s="128"/>
      <c r="JJ169" s="128"/>
      <c r="JK169" s="145"/>
      <c r="JL169" s="397"/>
    </row>
    <row r="170" spans="1:272" ht="15">
      <c r="A170" s="64" t="s">
        <v>33</v>
      </c>
      <c r="B170" s="64" t="s">
        <v>8</v>
      </c>
      <c r="C170" s="65" t="s">
        <v>20</v>
      </c>
      <c r="D170" s="126">
        <v>116</v>
      </c>
      <c r="E170" s="157" t="s">
        <v>183</v>
      </c>
      <c r="F170" s="119" t="s">
        <v>108</v>
      </c>
      <c r="G170" s="119" t="s">
        <v>355</v>
      </c>
      <c r="H170" s="305" t="s">
        <v>188</v>
      </c>
      <c r="I170" s="377"/>
      <c r="J170" s="65"/>
      <c r="K170" s="65"/>
      <c r="L170" s="65"/>
      <c r="M170" s="80" t="s">
        <v>115</v>
      </c>
      <c r="N170" s="79">
        <f>SUM(N171:N276)</f>
        <v>0</v>
      </c>
      <c r="O170" s="79">
        <f>SUM(O171:O276)</f>
        <v>0</v>
      </c>
      <c r="P170" s="65"/>
      <c r="Q170" s="65"/>
      <c r="R170" s="65"/>
      <c r="S170" s="65"/>
      <c r="T170" s="80" t="s">
        <v>115</v>
      </c>
      <c r="U170" s="79">
        <f>SUM(U171:U276)</f>
        <v>0</v>
      </c>
      <c r="V170" s="79">
        <f>SUM(V171:V276)</f>
        <v>0</v>
      </c>
      <c r="W170" s="65"/>
      <c r="X170" s="65"/>
      <c r="Y170" s="65"/>
      <c r="Z170" s="65"/>
      <c r="AA170" s="80" t="s">
        <v>115</v>
      </c>
      <c r="AB170" s="79">
        <f>SUM(AB171:AB276)</f>
        <v>0</v>
      </c>
      <c r="AC170" s="79">
        <f>SUM(AC171:AC276)</f>
        <v>0</v>
      </c>
      <c r="AD170" s="65"/>
      <c r="AE170" s="65"/>
      <c r="AF170" s="65"/>
      <c r="AG170" s="65"/>
      <c r="AH170" s="80" t="s">
        <v>115</v>
      </c>
      <c r="AI170" s="79">
        <f>SUM(AI171:AI276)</f>
        <v>0</v>
      </c>
      <c r="AJ170" s="79">
        <f>SUM(AJ171:AJ276)</f>
        <v>0</v>
      </c>
      <c r="AK170" s="65"/>
      <c r="AL170" s="65"/>
      <c r="AM170" s="65"/>
      <c r="AN170" s="65"/>
      <c r="AO170" s="80" t="s">
        <v>115</v>
      </c>
      <c r="AP170" s="79">
        <f>SUM(AP171:AP276)</f>
        <v>5.1850000000000023</v>
      </c>
      <c r="AQ170" s="79">
        <f>SUM(AQ171:AQ276)</f>
        <v>15555000.000000007</v>
      </c>
      <c r="AR170" s="65"/>
      <c r="AS170" s="65"/>
      <c r="AT170" s="65"/>
      <c r="AU170" s="65"/>
      <c r="AV170" s="80" t="s">
        <v>115</v>
      </c>
      <c r="AW170" s="79">
        <f>SUM(AW171:AW276)</f>
        <v>18.209999999999923</v>
      </c>
      <c r="AX170" s="79">
        <f>SUM(AX171:AX276)</f>
        <v>54629999.999999769</v>
      </c>
      <c r="AY170" s="65"/>
      <c r="AZ170" s="308"/>
      <c r="BA170" s="377"/>
      <c r="BB170" s="65"/>
      <c r="BC170" s="65"/>
      <c r="BD170" s="65"/>
      <c r="BE170" s="80" t="s">
        <v>115</v>
      </c>
      <c r="BF170" s="79">
        <f>SUM(BF171:BF276)</f>
        <v>0</v>
      </c>
      <c r="BG170" s="79">
        <f>SUM(BG171:BG276)</f>
        <v>0</v>
      </c>
      <c r="BH170" s="65"/>
      <c r="BI170" s="65"/>
      <c r="BJ170" s="65"/>
      <c r="BK170" s="65"/>
      <c r="BL170" s="80" t="s">
        <v>115</v>
      </c>
      <c r="BM170" s="79">
        <f>SUM(BM171:BM276)</f>
        <v>0</v>
      </c>
      <c r="BN170" s="79">
        <f>SUM(BN171:BN276)</f>
        <v>0</v>
      </c>
      <c r="BO170" s="65"/>
      <c r="BP170" s="65"/>
      <c r="BQ170" s="65"/>
      <c r="BR170" s="65"/>
      <c r="BS170" s="80" t="s">
        <v>115</v>
      </c>
      <c r="BT170" s="79">
        <f>SUM(BT171:BT276)</f>
        <v>0</v>
      </c>
      <c r="BU170" s="79">
        <f>SUM(BU171:BU276)</f>
        <v>0</v>
      </c>
      <c r="BV170" s="65"/>
      <c r="BW170" s="65"/>
      <c r="BX170" s="65"/>
      <c r="BY170" s="65"/>
      <c r="BZ170" s="80" t="s">
        <v>115</v>
      </c>
      <c r="CA170" s="79">
        <f>SUM(CA171:CA276)</f>
        <v>0</v>
      </c>
      <c r="CB170" s="79">
        <f>SUM(CB171:CB276)</f>
        <v>0</v>
      </c>
      <c r="CC170" s="65"/>
      <c r="CD170" s="65"/>
      <c r="CE170" s="65"/>
      <c r="CF170" s="65"/>
      <c r="CG170" s="80" t="s">
        <v>115</v>
      </c>
      <c r="CH170" s="79">
        <f>SUM(CH171:CH276)</f>
        <v>9.0509999999999877</v>
      </c>
      <c r="CI170" s="79">
        <f>SUM(CI171:CI276)</f>
        <v>45254999.99999994</v>
      </c>
      <c r="CJ170" s="65"/>
      <c r="CK170" s="65"/>
      <c r="CL170" s="65"/>
      <c r="CM170" s="65"/>
      <c r="CN170" s="80" t="s">
        <v>115</v>
      </c>
      <c r="CO170" s="79">
        <f>SUM(CO171:CO276)</f>
        <v>183.04799999999989</v>
      </c>
      <c r="CP170" s="79">
        <f>SUM(CP171:CP276)</f>
        <v>915239999.9999994</v>
      </c>
      <c r="CQ170" s="65"/>
      <c r="CR170" s="308"/>
      <c r="CS170" s="377"/>
      <c r="CT170" s="65"/>
      <c r="CU170" s="65"/>
      <c r="CV170" s="65"/>
      <c r="CW170" s="80" t="s">
        <v>115</v>
      </c>
      <c r="CX170" s="79">
        <f>SUM(CX171:CX276)</f>
        <v>0</v>
      </c>
      <c r="CY170" s="79">
        <f>SUM(CY171:CY276)</f>
        <v>0</v>
      </c>
      <c r="CZ170" s="65"/>
      <c r="DA170" s="65"/>
      <c r="DB170" s="65"/>
      <c r="DC170" s="65"/>
      <c r="DD170" s="80" t="s">
        <v>115</v>
      </c>
      <c r="DE170" s="79">
        <f>SUM(DE171:DE276)</f>
        <v>0</v>
      </c>
      <c r="DF170" s="79">
        <f>SUM(DF171:DF276)</f>
        <v>0</v>
      </c>
      <c r="DG170" s="65"/>
      <c r="DH170" s="65"/>
      <c r="DI170" s="65"/>
      <c r="DJ170" s="65"/>
      <c r="DK170" s="80" t="s">
        <v>115</v>
      </c>
      <c r="DL170" s="79">
        <f>SUM(DL171:DL276)</f>
        <v>0</v>
      </c>
      <c r="DM170" s="79">
        <f>SUM(DM171:DM276)</f>
        <v>0</v>
      </c>
      <c r="DN170" s="65"/>
      <c r="DO170" s="65"/>
      <c r="DP170" s="65"/>
      <c r="DQ170" s="65"/>
      <c r="DR170" s="80" t="s">
        <v>115</v>
      </c>
      <c r="DS170" s="79">
        <f>SUM(DS171:DS276)</f>
        <v>0</v>
      </c>
      <c r="DT170" s="79">
        <f>SUM(DT171:DT276)</f>
        <v>0</v>
      </c>
      <c r="DU170" s="65"/>
      <c r="DV170" s="65"/>
      <c r="DW170" s="65"/>
      <c r="DX170" s="65"/>
      <c r="DY170" s="80" t="s">
        <v>115</v>
      </c>
      <c r="DZ170" s="79">
        <f>SUM(DZ171:DZ276)</f>
        <v>0</v>
      </c>
      <c r="EA170" s="79">
        <f>SUM(EA171:EA276)</f>
        <v>0</v>
      </c>
      <c r="EB170" s="65"/>
      <c r="EC170" s="65"/>
      <c r="ED170" s="65"/>
      <c r="EE170" s="65"/>
      <c r="EF170" s="80" t="s">
        <v>115</v>
      </c>
      <c r="EG170" s="79">
        <f>SUM(EG171:EG276)</f>
        <v>11</v>
      </c>
      <c r="EH170" s="79">
        <f>SUM(EH171:EH276)</f>
        <v>240000000</v>
      </c>
      <c r="EI170" s="65"/>
      <c r="EJ170" s="308"/>
      <c r="EK170" s="377"/>
      <c r="EL170" s="65"/>
      <c r="EM170" s="65"/>
      <c r="EN170" s="65"/>
      <c r="EO170" s="80" t="s">
        <v>115</v>
      </c>
      <c r="EP170" s="79">
        <f>SUM(EP171:EP276)</f>
        <v>0</v>
      </c>
      <c r="EQ170" s="79">
        <f>SUM(EQ171:EQ276)</f>
        <v>0</v>
      </c>
      <c r="ER170" s="65"/>
      <c r="ES170" s="65"/>
      <c r="ET170" s="65"/>
      <c r="EU170" s="65"/>
      <c r="EV170" s="80" t="s">
        <v>115</v>
      </c>
      <c r="EW170" s="79">
        <f>SUM(EW171:EW276)</f>
        <v>0</v>
      </c>
      <c r="EX170" s="79">
        <f>SUM(EX171:EX276)</f>
        <v>0</v>
      </c>
      <c r="EY170" s="65"/>
      <c r="EZ170" s="65"/>
      <c r="FA170" s="65"/>
      <c r="FB170" s="65"/>
      <c r="FC170" s="80" t="s">
        <v>115</v>
      </c>
      <c r="FD170" s="79">
        <f>SUM(FD171:FD276)</f>
        <v>0</v>
      </c>
      <c r="FE170" s="79">
        <f>SUM(FE171:FE276)</f>
        <v>0</v>
      </c>
      <c r="FF170" s="65"/>
      <c r="FG170" s="65"/>
      <c r="FH170" s="65"/>
      <c r="FI170" s="65"/>
      <c r="FJ170" s="80" t="s">
        <v>115</v>
      </c>
      <c r="FK170" s="79">
        <f>SUM(FK171:FK276)</f>
        <v>0</v>
      </c>
      <c r="FL170" s="79">
        <f>SUM(FL171:FL276)</f>
        <v>0</v>
      </c>
      <c r="FM170" s="65"/>
      <c r="FN170" s="65"/>
      <c r="FO170" s="65"/>
      <c r="FP170" s="65"/>
      <c r="FQ170" s="80" t="s">
        <v>115</v>
      </c>
      <c r="FR170" s="79">
        <f>SUM(FR171:FR276)</f>
        <v>0</v>
      </c>
      <c r="FS170" s="79">
        <f>SUM(FS171:FS276)</f>
        <v>0</v>
      </c>
      <c r="FT170" s="65"/>
      <c r="FU170" s="65"/>
      <c r="FV170" s="65"/>
      <c r="FW170" s="65"/>
      <c r="FX170" s="80" t="s">
        <v>115</v>
      </c>
      <c r="FY170" s="79">
        <f>SUM(FY171:FY276)</f>
        <v>0</v>
      </c>
      <c r="FZ170" s="79">
        <f>SUM(FZ171:FZ276)</f>
        <v>0</v>
      </c>
      <c r="GA170" s="65"/>
      <c r="GB170" s="308"/>
      <c r="GC170" s="377"/>
      <c r="GD170" s="65"/>
      <c r="GE170" s="65"/>
      <c r="GF170" s="65"/>
      <c r="GG170" s="80" t="s">
        <v>115</v>
      </c>
      <c r="GH170" s="79">
        <f>SUM(GH171:GH276)</f>
        <v>0</v>
      </c>
      <c r="GI170" s="79">
        <f>SUM(GI171:GI276)</f>
        <v>0</v>
      </c>
      <c r="GJ170" s="65"/>
      <c r="GK170" s="65"/>
      <c r="GL170" s="65"/>
      <c r="GM170" s="65"/>
      <c r="GN170" s="80" t="s">
        <v>115</v>
      </c>
      <c r="GO170" s="79">
        <f>SUM(GO171:GO276)</f>
        <v>0</v>
      </c>
      <c r="GP170" s="79">
        <f>SUM(GP171:GP276)</f>
        <v>0</v>
      </c>
      <c r="GQ170" s="65"/>
      <c r="GR170" s="65"/>
      <c r="GS170" s="65"/>
      <c r="GT170" s="65"/>
      <c r="GU170" s="80" t="s">
        <v>115</v>
      </c>
      <c r="GV170" s="79">
        <f>SUM(GV171:GV276)</f>
        <v>0</v>
      </c>
      <c r="GW170" s="79">
        <f>SUM(GW171:GW276)</f>
        <v>0</v>
      </c>
      <c r="GX170" s="65"/>
      <c r="GY170" s="65"/>
      <c r="GZ170" s="65"/>
      <c r="HA170" s="65"/>
      <c r="HB170" s="80" t="s">
        <v>115</v>
      </c>
      <c r="HC170" s="79">
        <f>SUM(HC171:HC276)</f>
        <v>0</v>
      </c>
      <c r="HD170" s="79">
        <f>SUM(HD171:HD276)</f>
        <v>0</v>
      </c>
      <c r="HE170" s="65"/>
      <c r="HF170" s="65"/>
      <c r="HG170" s="65"/>
      <c r="HH170" s="65"/>
      <c r="HI170" s="80" t="s">
        <v>115</v>
      </c>
      <c r="HJ170" s="79">
        <f>SUM(HJ171:HJ276)</f>
        <v>0</v>
      </c>
      <c r="HK170" s="79">
        <f>SUM(HK171:HK276)</f>
        <v>0</v>
      </c>
      <c r="HL170" s="65"/>
      <c r="HM170" s="65"/>
      <c r="HN170" s="65"/>
      <c r="HO170" s="65"/>
      <c r="HP170" s="80" t="s">
        <v>115</v>
      </c>
      <c r="HQ170" s="79">
        <f>SUM(HQ171:HQ276)</f>
        <v>130.54300000000046</v>
      </c>
      <c r="HR170" s="79">
        <f>SUM(HR171:HR276)</f>
        <v>261086000.0000006</v>
      </c>
      <c r="HS170" s="65"/>
      <c r="HT170" s="308"/>
      <c r="HU170" s="377"/>
      <c r="HV170" s="65"/>
      <c r="HW170" s="65"/>
      <c r="HX170" s="65"/>
      <c r="HY170" s="80" t="s">
        <v>115</v>
      </c>
      <c r="HZ170" s="79">
        <f>SUM(HZ171:HZ276)</f>
        <v>0</v>
      </c>
      <c r="IA170" s="79">
        <f>SUM(IA171:IA276)</f>
        <v>0</v>
      </c>
      <c r="IB170" s="65"/>
      <c r="IC170" s="65"/>
      <c r="ID170" s="65"/>
      <c r="IE170" s="65"/>
      <c r="IF170" s="80" t="s">
        <v>115</v>
      </c>
      <c r="IG170" s="79">
        <f>SUM(IG171:IG276)</f>
        <v>0</v>
      </c>
      <c r="IH170" s="79">
        <f>SUM(IH171:IH276)</f>
        <v>0</v>
      </c>
      <c r="II170" s="65"/>
      <c r="IJ170" s="65"/>
      <c r="IK170" s="65"/>
      <c r="IL170" s="65"/>
      <c r="IM170" s="80" t="s">
        <v>115</v>
      </c>
      <c r="IN170" s="79">
        <f>SUM(IN171:IN276)</f>
        <v>0</v>
      </c>
      <c r="IO170" s="79">
        <f>SUM(IO171:IO276)</f>
        <v>0</v>
      </c>
      <c r="IP170" s="65"/>
      <c r="IQ170" s="65"/>
      <c r="IR170" s="65"/>
      <c r="IS170" s="65"/>
      <c r="IT170" s="80" t="s">
        <v>115</v>
      </c>
      <c r="IU170" s="79">
        <f>SUM(IU171:IU276)</f>
        <v>0</v>
      </c>
      <c r="IV170" s="79">
        <f>SUM(IV171:IV276)</f>
        <v>0</v>
      </c>
      <c r="IW170" s="65"/>
      <c r="IX170" s="65"/>
      <c r="IY170" s="65"/>
      <c r="IZ170" s="65"/>
      <c r="JA170" s="80" t="s">
        <v>115</v>
      </c>
      <c r="JB170" s="79">
        <f>SUM(JB171:JB276)</f>
        <v>0</v>
      </c>
      <c r="JC170" s="79">
        <f>SUM(JC171:JC276)</f>
        <v>0</v>
      </c>
      <c r="JD170" s="65"/>
      <c r="JE170" s="65"/>
      <c r="JF170" s="65"/>
      <c r="JG170" s="65"/>
      <c r="JH170" s="80" t="s">
        <v>115</v>
      </c>
      <c r="JI170" s="79">
        <f>SUM(JI171:JI276)</f>
        <v>0</v>
      </c>
      <c r="JJ170" s="79">
        <f>SUM(JJ171:JJ276)</f>
        <v>0</v>
      </c>
      <c r="JK170" s="146"/>
      <c r="JL170" s="423"/>
    </row>
    <row r="171" spans="1:272" ht="15">
      <c r="A171" s="8" t="s">
        <v>33</v>
      </c>
      <c r="B171" s="8" t="s">
        <v>8</v>
      </c>
      <c r="C171" s="8">
        <v>1</v>
      </c>
      <c r="D171" s="199">
        <v>116</v>
      </c>
      <c r="E171" s="118" t="s">
        <v>183</v>
      </c>
      <c r="F171" s="118" t="s">
        <v>108</v>
      </c>
      <c r="G171" s="195" t="s">
        <v>355</v>
      </c>
      <c r="H171" s="309" t="s">
        <v>188</v>
      </c>
      <c r="I171" s="354"/>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1" t="s">
        <v>358</v>
      </c>
      <c r="AL171" s="51">
        <v>409.91500000000002</v>
      </c>
      <c r="AM171" s="51">
        <v>410.65499999999997</v>
      </c>
      <c r="AN171" s="51">
        <f t="shared" ref="AN171" si="188">AM171-AL171</f>
        <v>0.73999999999995225</v>
      </c>
      <c r="AO171" s="52">
        <v>100</v>
      </c>
      <c r="AP171" s="52">
        <f t="shared" ref="AP171" si="189">AN171*AO171/100</f>
        <v>0.73999999999995225</v>
      </c>
      <c r="AQ171" s="139">
        <f>AP171*AUXILIAR!$B$50</f>
        <v>2219999.9999998566</v>
      </c>
      <c r="AR171" s="51" t="s">
        <v>358</v>
      </c>
      <c r="AS171" s="51">
        <v>497.435</v>
      </c>
      <c r="AT171" s="51">
        <v>498.34</v>
      </c>
      <c r="AU171" s="51">
        <f t="shared" ref="AU171:AU185" si="190">AT171-AS171</f>
        <v>0.90499999999997272</v>
      </c>
      <c r="AV171" s="52">
        <v>100</v>
      </c>
      <c r="AW171" s="52">
        <f t="shared" ref="AW171:AW174" si="191">AU171*AV171/100</f>
        <v>0.90499999999997272</v>
      </c>
      <c r="AX171" s="139">
        <f>AW171*AUXILIAR!$B$50</f>
        <v>2714999.999999918</v>
      </c>
      <c r="AY171" s="5"/>
      <c r="AZ171" s="341"/>
      <c r="BA171" s="354"/>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1" t="s">
        <v>324</v>
      </c>
      <c r="CD171" s="51">
        <v>412.57600000000002</v>
      </c>
      <c r="CE171" s="51">
        <v>413.315</v>
      </c>
      <c r="CF171" s="51">
        <f t="shared" ref="CF171" si="192">CE171-CD171</f>
        <v>0.7389999999999759</v>
      </c>
      <c r="CG171" s="51">
        <v>100</v>
      </c>
      <c r="CH171" s="52">
        <f t="shared" ref="CH171" si="193">CF171*CG171/100</f>
        <v>0.7389999999999759</v>
      </c>
      <c r="CI171" s="139">
        <f>CH171*AUXILIAR!$B$53</f>
        <v>3694999.9999998794</v>
      </c>
      <c r="CJ171" s="51" t="s">
        <v>324</v>
      </c>
      <c r="CK171" s="51">
        <v>421.62700000000001</v>
      </c>
      <c r="CL171" s="51">
        <v>457.47</v>
      </c>
      <c r="CM171" s="51">
        <f>CL171-CK171</f>
        <v>35.843000000000018</v>
      </c>
      <c r="CN171" s="51">
        <v>100</v>
      </c>
      <c r="CO171" s="52">
        <f t="shared" ref="CO171" si="194">CM171*CN171/100</f>
        <v>35.843000000000018</v>
      </c>
      <c r="CP171" s="139">
        <f>CO171*AUXILIAR!$B$53</f>
        <v>179215000.00000009</v>
      </c>
      <c r="CQ171" s="128"/>
      <c r="CR171" s="333"/>
      <c r="CS171" s="354"/>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1" t="s">
        <v>360</v>
      </c>
      <c r="EC171" s="51">
        <v>422.41</v>
      </c>
      <c r="ED171" s="51">
        <v>195.5</v>
      </c>
      <c r="EE171" s="51">
        <v>1</v>
      </c>
      <c r="EF171" s="51">
        <v>100</v>
      </c>
      <c r="EG171" s="52">
        <f t="shared" ref="EG171" si="195">EE171*EF171/100</f>
        <v>1</v>
      </c>
      <c r="EH171" s="139">
        <f>EG171*AUXILIAR!$B$56</f>
        <v>30000000</v>
      </c>
      <c r="EI171" s="5"/>
      <c r="EJ171" s="341"/>
      <c r="EK171" s="354"/>
      <c r="EL171" s="5"/>
      <c r="EM171" s="5"/>
      <c r="EN171" s="5"/>
      <c r="EO171" s="5"/>
      <c r="EP171" s="5"/>
      <c r="EQ171" s="5"/>
      <c r="ER171" s="5"/>
      <c r="ES171" s="5"/>
      <c r="ET171" s="5"/>
      <c r="EU171" s="5"/>
      <c r="EV171" s="5"/>
      <c r="EW171" s="5"/>
      <c r="EX171" s="5"/>
      <c r="EY171" s="5"/>
      <c r="EZ171" s="5"/>
      <c r="FA171" s="5"/>
      <c r="FB171" s="5"/>
      <c r="FC171" s="5"/>
      <c r="FD171" s="5"/>
      <c r="FE171" s="5"/>
      <c r="FF171" s="5"/>
      <c r="FG171" s="5"/>
      <c r="FH171" s="5"/>
      <c r="FI171" s="5"/>
      <c r="FJ171" s="5"/>
      <c r="FK171" s="5"/>
      <c r="FL171" s="5"/>
      <c r="FM171" s="5"/>
      <c r="FN171" s="5"/>
      <c r="FO171" s="5"/>
      <c r="FP171" s="5"/>
      <c r="FQ171" s="5"/>
      <c r="FR171" s="5"/>
      <c r="FS171" s="5"/>
      <c r="FT171" s="5"/>
      <c r="FU171" s="5"/>
      <c r="FV171" s="5"/>
      <c r="FW171" s="5"/>
      <c r="FX171" s="5"/>
      <c r="FY171" s="5"/>
      <c r="FZ171" s="5"/>
      <c r="GA171" s="5"/>
      <c r="GB171" s="341"/>
      <c r="GC171" s="354"/>
      <c r="GD171" s="5"/>
      <c r="GE171" s="5"/>
      <c r="GF171" s="5"/>
      <c r="GG171" s="5"/>
      <c r="GH171" s="5"/>
      <c r="GI171" s="5"/>
      <c r="GJ171" s="5"/>
      <c r="GK171" s="5"/>
      <c r="GL171" s="5"/>
      <c r="GM171" s="5"/>
      <c r="GN171" s="5"/>
      <c r="GO171" s="5"/>
      <c r="GP171" s="5"/>
      <c r="GQ171" s="5"/>
      <c r="GR171" s="5"/>
      <c r="GS171" s="5"/>
      <c r="GT171" s="5"/>
      <c r="GU171" s="5"/>
      <c r="GV171" s="5"/>
      <c r="GW171" s="5"/>
      <c r="GX171" s="5"/>
      <c r="GY171" s="5"/>
      <c r="GZ171" s="5"/>
      <c r="HA171" s="5"/>
      <c r="HB171" s="5"/>
      <c r="HC171" s="5"/>
      <c r="HD171" s="5"/>
      <c r="HE171" s="5"/>
      <c r="HF171" s="5"/>
      <c r="HG171" s="5"/>
      <c r="HH171" s="5"/>
      <c r="HI171" s="5"/>
      <c r="HJ171" s="5"/>
      <c r="HK171" s="5"/>
      <c r="HL171" s="51" t="s">
        <v>358</v>
      </c>
      <c r="HM171" s="51">
        <v>457.5</v>
      </c>
      <c r="HN171" s="51">
        <v>458.6</v>
      </c>
      <c r="HO171" s="51">
        <f t="shared" ref="HO171" si="196">HN171-HM171</f>
        <v>1.1000000000000227</v>
      </c>
      <c r="HP171" s="51">
        <v>100</v>
      </c>
      <c r="HQ171" s="52">
        <f t="shared" ref="HQ171" si="197">HO171*HP171/100</f>
        <v>1.1000000000000227</v>
      </c>
      <c r="HR171" s="139">
        <f>HQ171*AUXILIAR!$B$67</f>
        <v>2200000.0000000456</v>
      </c>
      <c r="HS171" s="5"/>
      <c r="HT171" s="341"/>
      <c r="HU171" s="354"/>
      <c r="HV171" s="5"/>
      <c r="HW171" s="5"/>
      <c r="HX171" s="5"/>
      <c r="HY171" s="5"/>
      <c r="HZ171" s="5"/>
      <c r="IA171" s="5"/>
      <c r="IB171" s="5"/>
      <c r="IC171" s="5"/>
      <c r="ID171" s="5"/>
      <c r="IE171" s="5"/>
      <c r="IF171" s="5"/>
      <c r="IG171" s="5"/>
      <c r="IH171" s="5"/>
      <c r="II171" s="5"/>
      <c r="IJ171" s="5"/>
      <c r="IK171" s="5"/>
      <c r="IL171" s="5"/>
      <c r="IM171" s="5"/>
      <c r="IN171" s="5"/>
      <c r="IO171" s="5"/>
      <c r="IP171" s="5"/>
      <c r="IQ171" s="5"/>
      <c r="IR171" s="5"/>
      <c r="IS171" s="5"/>
      <c r="IT171" s="5"/>
      <c r="IU171" s="5"/>
      <c r="IV171" s="5"/>
      <c r="IW171" s="5"/>
      <c r="IX171" s="5"/>
      <c r="IY171" s="5"/>
      <c r="IZ171" s="5"/>
      <c r="JA171" s="5"/>
      <c r="JB171" s="5"/>
      <c r="JC171" s="5"/>
      <c r="JD171" s="5"/>
      <c r="JE171" s="5"/>
      <c r="JF171" s="5"/>
      <c r="JG171" s="5"/>
      <c r="JH171" s="5"/>
      <c r="JI171" s="5"/>
      <c r="JJ171" s="5"/>
      <c r="JK171" s="145"/>
      <c r="JL171" s="397"/>
    </row>
    <row r="172" spans="1:272" ht="15">
      <c r="A172" s="8" t="s">
        <v>33</v>
      </c>
      <c r="B172" s="8" t="s">
        <v>8</v>
      </c>
      <c r="C172" s="8">
        <v>1</v>
      </c>
      <c r="D172" s="199">
        <v>116</v>
      </c>
      <c r="E172" s="118" t="s">
        <v>183</v>
      </c>
      <c r="F172" s="118" t="s">
        <v>108</v>
      </c>
      <c r="G172" s="195" t="s">
        <v>355</v>
      </c>
      <c r="H172" s="309" t="s">
        <v>188</v>
      </c>
      <c r="I172" s="354"/>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1" t="s">
        <v>359</v>
      </c>
      <c r="AL172" s="51">
        <v>409.935</v>
      </c>
      <c r="AM172" s="51">
        <v>411.31</v>
      </c>
      <c r="AN172" s="51">
        <f t="shared" ref="AN172:AN176" si="198">AM172-AL172</f>
        <v>1.375</v>
      </c>
      <c r="AO172" s="52">
        <v>100</v>
      </c>
      <c r="AP172" s="52">
        <f t="shared" ref="AP172:AP176" si="199">AN172*AO172/100</f>
        <v>1.375</v>
      </c>
      <c r="AQ172" s="139">
        <f>AP172*AUXILIAR!$B$50</f>
        <v>4125000</v>
      </c>
      <c r="AR172" s="51" t="s">
        <v>359</v>
      </c>
      <c r="AS172" s="51">
        <v>524.34500000000003</v>
      </c>
      <c r="AT172" s="51">
        <v>526.4</v>
      </c>
      <c r="AU172" s="51">
        <f t="shared" si="190"/>
        <v>2.05499999999995</v>
      </c>
      <c r="AV172" s="52">
        <v>100</v>
      </c>
      <c r="AW172" s="52">
        <f t="shared" si="191"/>
        <v>2.05499999999995</v>
      </c>
      <c r="AX172" s="139">
        <f>AW172*AUXILIAR!$B$50</f>
        <v>6164999.9999998501</v>
      </c>
      <c r="AY172" s="5"/>
      <c r="AZ172" s="341"/>
      <c r="BA172" s="354"/>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1" t="s">
        <v>324</v>
      </c>
      <c r="CD172" s="51">
        <v>413.315</v>
      </c>
      <c r="CE172" s="51">
        <v>421.62700000000001</v>
      </c>
      <c r="CF172" s="51">
        <f t="shared" ref="CF172" si="200">CE172-CD172</f>
        <v>8.3120000000000118</v>
      </c>
      <c r="CG172" s="51">
        <v>100</v>
      </c>
      <c r="CH172" s="52">
        <f t="shared" ref="CH172" si="201">CF172*CG172/100</f>
        <v>8.3120000000000118</v>
      </c>
      <c r="CI172" s="139">
        <f>CH172*AUXILIAR!$B$53</f>
        <v>41560000.00000006</v>
      </c>
      <c r="CJ172" s="51" t="s">
        <v>324</v>
      </c>
      <c r="CK172" s="51">
        <v>486.29599999999999</v>
      </c>
      <c r="CL172" s="51">
        <v>500.11099999999999</v>
      </c>
      <c r="CM172" s="51">
        <f t="shared" ref="CM172:CM185" si="202">CL172-CK172</f>
        <v>13.814999999999998</v>
      </c>
      <c r="CN172" s="51">
        <v>100</v>
      </c>
      <c r="CO172" s="52">
        <f t="shared" ref="CO172:CO185" si="203">CM172*CN172/100</f>
        <v>13.814999999999998</v>
      </c>
      <c r="CP172" s="139">
        <f>CO172*AUXILIAR!$B$53</f>
        <v>69074999.999999985</v>
      </c>
      <c r="CQ172" s="128"/>
      <c r="CR172" s="333"/>
      <c r="CS172" s="354"/>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1" t="s">
        <v>360</v>
      </c>
      <c r="EC172" s="51">
        <v>523.53800000000001</v>
      </c>
      <c r="ED172" s="51">
        <v>523.53800000000001</v>
      </c>
      <c r="EE172" s="51">
        <v>1</v>
      </c>
      <c r="EF172" s="51">
        <v>100</v>
      </c>
      <c r="EG172" s="52">
        <f t="shared" ref="EG172:EG176" si="204">EE172*EF172/100</f>
        <v>1</v>
      </c>
      <c r="EH172" s="139">
        <f>EG172*AUXILIAR!$B$56</f>
        <v>30000000</v>
      </c>
      <c r="EI172" s="5"/>
      <c r="EJ172" s="341"/>
      <c r="EK172" s="354"/>
      <c r="EL172" s="5"/>
      <c r="EM172" s="5"/>
      <c r="EN172" s="5"/>
      <c r="EO172" s="5"/>
      <c r="EP172" s="5"/>
      <c r="EQ172" s="5"/>
      <c r="ER172" s="5"/>
      <c r="ES172" s="5"/>
      <c r="ET172" s="5"/>
      <c r="EU172" s="5"/>
      <c r="EV172" s="5"/>
      <c r="EW172" s="5"/>
      <c r="EX172" s="5"/>
      <c r="EY172" s="5"/>
      <c r="EZ172" s="5"/>
      <c r="FA172" s="5"/>
      <c r="FB172" s="5"/>
      <c r="FC172" s="5"/>
      <c r="FD172" s="5"/>
      <c r="FE172" s="5"/>
      <c r="FF172" s="5"/>
      <c r="FG172" s="5"/>
      <c r="FH172" s="5"/>
      <c r="FI172" s="5"/>
      <c r="FJ172" s="5"/>
      <c r="FK172" s="5"/>
      <c r="FL172" s="5"/>
      <c r="FM172" s="5"/>
      <c r="FN172" s="5"/>
      <c r="FO172" s="5"/>
      <c r="FP172" s="5"/>
      <c r="FQ172" s="5"/>
      <c r="FR172" s="5"/>
      <c r="FS172" s="5"/>
      <c r="FT172" s="5"/>
      <c r="FU172" s="5"/>
      <c r="FV172" s="5"/>
      <c r="FW172" s="5"/>
      <c r="FX172" s="5"/>
      <c r="FY172" s="5"/>
      <c r="FZ172" s="5"/>
      <c r="GA172" s="5"/>
      <c r="GB172" s="341"/>
      <c r="GC172" s="354"/>
      <c r="GD172" s="5"/>
      <c r="GE172" s="5"/>
      <c r="GF172" s="5"/>
      <c r="GG172" s="5"/>
      <c r="GH172" s="5"/>
      <c r="GI172" s="5"/>
      <c r="GJ172" s="5"/>
      <c r="GK172" s="5"/>
      <c r="GL172" s="5"/>
      <c r="GM172" s="5"/>
      <c r="GN172" s="5"/>
      <c r="GO172" s="5"/>
      <c r="GP172" s="5"/>
      <c r="GQ172" s="5"/>
      <c r="GR172" s="5"/>
      <c r="GS172" s="5"/>
      <c r="GT172" s="5"/>
      <c r="GU172" s="5"/>
      <c r="GV172" s="5"/>
      <c r="GW172" s="5"/>
      <c r="GX172" s="5"/>
      <c r="GY172" s="5"/>
      <c r="GZ172" s="5"/>
      <c r="HA172" s="5"/>
      <c r="HB172" s="5"/>
      <c r="HC172" s="5"/>
      <c r="HD172" s="5"/>
      <c r="HE172" s="5"/>
      <c r="HF172" s="5"/>
      <c r="HG172" s="5"/>
      <c r="HH172" s="5"/>
      <c r="HI172" s="5"/>
      <c r="HJ172" s="5"/>
      <c r="HK172" s="5"/>
      <c r="HL172" s="51" t="s">
        <v>359</v>
      </c>
      <c r="HM172" s="51">
        <v>458.8</v>
      </c>
      <c r="HN172" s="51">
        <v>460</v>
      </c>
      <c r="HO172" s="51">
        <f t="shared" ref="HO172:HO193" si="205">HN172-HM172</f>
        <v>1.1999999999999886</v>
      </c>
      <c r="HP172" s="51">
        <v>100</v>
      </c>
      <c r="HQ172" s="52">
        <f t="shared" ref="HQ172:HQ193" si="206">HO172*HP172/100</f>
        <v>1.1999999999999886</v>
      </c>
      <c r="HR172" s="139">
        <f>HQ172*AUXILIAR!$B$67</f>
        <v>2399999.9999999772</v>
      </c>
      <c r="HS172" s="5"/>
      <c r="HT172" s="341"/>
      <c r="HU172" s="354"/>
      <c r="HV172" s="5"/>
      <c r="HW172" s="5"/>
      <c r="HX172" s="5"/>
      <c r="HY172" s="5"/>
      <c r="HZ172" s="5"/>
      <c r="IA172" s="5"/>
      <c r="IB172" s="5"/>
      <c r="IC172" s="5"/>
      <c r="ID172" s="5"/>
      <c r="IE172" s="5"/>
      <c r="IF172" s="5"/>
      <c r="IG172" s="5"/>
      <c r="IH172" s="5"/>
      <c r="II172" s="5"/>
      <c r="IJ172" s="5"/>
      <c r="IK172" s="5"/>
      <c r="IL172" s="5"/>
      <c r="IM172" s="5"/>
      <c r="IN172" s="5"/>
      <c r="IO172" s="5"/>
      <c r="IP172" s="5"/>
      <c r="IQ172" s="5"/>
      <c r="IR172" s="5"/>
      <c r="IS172" s="5"/>
      <c r="IT172" s="5"/>
      <c r="IU172" s="5"/>
      <c r="IV172" s="5"/>
      <c r="IW172" s="5"/>
      <c r="IX172" s="5"/>
      <c r="IY172" s="5"/>
      <c r="IZ172" s="5"/>
      <c r="JA172" s="5"/>
      <c r="JB172" s="5"/>
      <c r="JC172" s="5"/>
      <c r="JD172" s="5"/>
      <c r="JE172" s="5"/>
      <c r="JF172" s="5"/>
      <c r="JG172" s="5"/>
      <c r="JH172" s="5"/>
      <c r="JI172" s="5"/>
      <c r="JJ172" s="5"/>
      <c r="JK172" s="145"/>
      <c r="JL172" s="397"/>
    </row>
    <row r="173" spans="1:272" ht="15">
      <c r="A173" s="8" t="s">
        <v>33</v>
      </c>
      <c r="B173" s="8" t="s">
        <v>8</v>
      </c>
      <c r="C173" s="8">
        <v>1</v>
      </c>
      <c r="D173" s="199">
        <v>116</v>
      </c>
      <c r="E173" s="118" t="s">
        <v>183</v>
      </c>
      <c r="F173" s="118" t="s">
        <v>108</v>
      </c>
      <c r="G173" s="195" t="s">
        <v>355</v>
      </c>
      <c r="H173" s="309" t="s">
        <v>188</v>
      </c>
      <c r="I173" s="354"/>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1" t="s">
        <v>358</v>
      </c>
      <c r="AL173" s="51">
        <v>411.34500000000003</v>
      </c>
      <c r="AM173" s="51">
        <v>411.85500000000002</v>
      </c>
      <c r="AN173" s="51">
        <f t="shared" si="198"/>
        <v>0.50999999999999091</v>
      </c>
      <c r="AO173" s="52">
        <v>100</v>
      </c>
      <c r="AP173" s="52">
        <f t="shared" si="199"/>
        <v>0.50999999999999091</v>
      </c>
      <c r="AQ173" s="139">
        <f>AP173*AUXILIAR!$B$50</f>
        <v>1529999.9999999728</v>
      </c>
      <c r="AR173" s="51" t="s">
        <v>358</v>
      </c>
      <c r="AS173" s="51">
        <v>524.86500000000001</v>
      </c>
      <c r="AT173" s="51">
        <v>525.81500000000005</v>
      </c>
      <c r="AU173" s="51">
        <f t="shared" si="190"/>
        <v>0.95000000000004547</v>
      </c>
      <c r="AV173" s="52">
        <v>100</v>
      </c>
      <c r="AW173" s="52">
        <f t="shared" si="191"/>
        <v>0.95000000000004547</v>
      </c>
      <c r="AX173" s="139">
        <f>AW173*AUXILIAR!$B$50</f>
        <v>2850000.0000001364</v>
      </c>
      <c r="AY173" s="5"/>
      <c r="AZ173" s="341"/>
      <c r="BA173" s="354"/>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1" t="s">
        <v>324</v>
      </c>
      <c r="CK173" s="51">
        <v>500.11099999999999</v>
      </c>
      <c r="CL173" s="51">
        <v>520.51700000000005</v>
      </c>
      <c r="CM173" s="51">
        <f t="shared" si="202"/>
        <v>20.406000000000063</v>
      </c>
      <c r="CN173" s="51">
        <v>100</v>
      </c>
      <c r="CO173" s="52">
        <f t="shared" si="203"/>
        <v>20.406000000000063</v>
      </c>
      <c r="CP173" s="139">
        <f>CO173*AUXILIAR!$B$53</f>
        <v>102030000.00000031</v>
      </c>
      <c r="CQ173" s="128"/>
      <c r="CR173" s="333"/>
      <c r="CS173" s="354"/>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1" t="s">
        <v>360</v>
      </c>
      <c r="EC173" s="51">
        <v>703.32</v>
      </c>
      <c r="ED173" s="51">
        <v>703.32</v>
      </c>
      <c r="EE173" s="51">
        <v>1</v>
      </c>
      <c r="EF173" s="51">
        <v>100</v>
      </c>
      <c r="EG173" s="52">
        <f t="shared" si="204"/>
        <v>1</v>
      </c>
      <c r="EH173" s="139">
        <f>EG173*AUXILIAR!$B$56</f>
        <v>30000000</v>
      </c>
      <c r="EI173" s="5"/>
      <c r="EJ173" s="341"/>
      <c r="EK173" s="354"/>
      <c r="EL173" s="5"/>
      <c r="EM173" s="5"/>
      <c r="EN173" s="5"/>
      <c r="EO173" s="5"/>
      <c r="EP173" s="5"/>
      <c r="EQ173" s="5"/>
      <c r="ER173" s="5"/>
      <c r="ES173" s="5"/>
      <c r="ET173" s="5"/>
      <c r="EU173" s="5"/>
      <c r="EV173" s="5"/>
      <c r="EW173" s="5"/>
      <c r="EX173" s="5"/>
      <c r="EY173" s="5"/>
      <c r="EZ173" s="5"/>
      <c r="FA173" s="5"/>
      <c r="FB173" s="5"/>
      <c r="FC173" s="5"/>
      <c r="FD173" s="5"/>
      <c r="FE173" s="5"/>
      <c r="FF173" s="5"/>
      <c r="FG173" s="5"/>
      <c r="FH173" s="5"/>
      <c r="FI173" s="5"/>
      <c r="FJ173" s="5"/>
      <c r="FK173" s="5"/>
      <c r="FL173" s="5"/>
      <c r="FM173" s="5"/>
      <c r="FN173" s="5"/>
      <c r="FO173" s="5"/>
      <c r="FP173" s="5"/>
      <c r="FQ173" s="5"/>
      <c r="FR173" s="5"/>
      <c r="FS173" s="5"/>
      <c r="FT173" s="5"/>
      <c r="FU173" s="5"/>
      <c r="FV173" s="5"/>
      <c r="FW173" s="5"/>
      <c r="FX173" s="5"/>
      <c r="FY173" s="5"/>
      <c r="FZ173" s="5"/>
      <c r="GA173" s="5"/>
      <c r="GB173" s="341"/>
      <c r="GC173" s="354"/>
      <c r="GD173" s="5"/>
      <c r="GE173" s="5"/>
      <c r="GF173" s="5"/>
      <c r="GG173" s="5"/>
      <c r="GH173" s="5"/>
      <c r="GI173" s="5"/>
      <c r="GJ173" s="5"/>
      <c r="GK173" s="5"/>
      <c r="GL173" s="5"/>
      <c r="GM173" s="5"/>
      <c r="GN173" s="5"/>
      <c r="GO173" s="5"/>
      <c r="GP173" s="5"/>
      <c r="GQ173" s="5"/>
      <c r="GR173" s="5"/>
      <c r="GS173" s="5"/>
      <c r="GT173" s="5"/>
      <c r="GU173" s="5"/>
      <c r="GV173" s="5"/>
      <c r="GW173" s="5"/>
      <c r="GX173" s="5"/>
      <c r="GY173" s="5"/>
      <c r="GZ173" s="5"/>
      <c r="HA173" s="5"/>
      <c r="HB173" s="5"/>
      <c r="HC173" s="5"/>
      <c r="HD173" s="5"/>
      <c r="HE173" s="5"/>
      <c r="HF173" s="5"/>
      <c r="HG173" s="5"/>
      <c r="HH173" s="5"/>
      <c r="HI173" s="5"/>
      <c r="HJ173" s="5"/>
      <c r="HK173" s="5"/>
      <c r="HL173" s="51" t="s">
        <v>359</v>
      </c>
      <c r="HM173" s="51">
        <v>461.1</v>
      </c>
      <c r="HN173" s="51">
        <v>462.3</v>
      </c>
      <c r="HO173" s="51">
        <f t="shared" si="205"/>
        <v>1.1999999999999886</v>
      </c>
      <c r="HP173" s="51">
        <v>100</v>
      </c>
      <c r="HQ173" s="52">
        <f t="shared" si="206"/>
        <v>1.1999999999999886</v>
      </c>
      <c r="HR173" s="139">
        <f>HQ173*AUXILIAR!$B$67</f>
        <v>2399999.9999999772</v>
      </c>
      <c r="HS173" s="5"/>
      <c r="HT173" s="341"/>
      <c r="HU173" s="354"/>
      <c r="HV173" s="5"/>
      <c r="HW173" s="5"/>
      <c r="HX173" s="5"/>
      <c r="HY173" s="5"/>
      <c r="HZ173" s="5"/>
      <c r="IA173" s="5"/>
      <c r="IB173" s="5"/>
      <c r="IC173" s="5"/>
      <c r="ID173" s="5"/>
      <c r="IE173" s="5"/>
      <c r="IF173" s="5"/>
      <c r="IG173" s="5"/>
      <c r="IH173" s="5"/>
      <c r="II173" s="5"/>
      <c r="IJ173" s="5"/>
      <c r="IK173" s="5"/>
      <c r="IL173" s="5"/>
      <c r="IM173" s="5"/>
      <c r="IN173" s="5"/>
      <c r="IO173" s="5"/>
      <c r="IP173" s="5"/>
      <c r="IQ173" s="5"/>
      <c r="IR173" s="5"/>
      <c r="IS173" s="5"/>
      <c r="IT173" s="5"/>
      <c r="IU173" s="5"/>
      <c r="IV173" s="5"/>
      <c r="IW173" s="5"/>
      <c r="IX173" s="5"/>
      <c r="IY173" s="5"/>
      <c r="IZ173" s="5"/>
      <c r="JA173" s="5"/>
      <c r="JB173" s="5"/>
      <c r="JC173" s="5"/>
      <c r="JD173" s="5"/>
      <c r="JE173" s="5"/>
      <c r="JF173" s="5"/>
      <c r="JG173" s="5"/>
      <c r="JH173" s="5"/>
      <c r="JI173" s="5"/>
      <c r="JJ173" s="5"/>
      <c r="JK173" s="145"/>
      <c r="JL173" s="397"/>
    </row>
    <row r="174" spans="1:272" ht="15">
      <c r="A174" s="8" t="s">
        <v>33</v>
      </c>
      <c r="B174" s="8" t="s">
        <v>8</v>
      </c>
      <c r="C174" s="8">
        <v>1</v>
      </c>
      <c r="D174" s="199">
        <v>116</v>
      </c>
      <c r="E174" s="118" t="s">
        <v>183</v>
      </c>
      <c r="F174" s="118" t="s">
        <v>108</v>
      </c>
      <c r="G174" s="195" t="s">
        <v>355</v>
      </c>
      <c r="H174" s="309" t="s">
        <v>188</v>
      </c>
      <c r="I174" s="354"/>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1" t="s">
        <v>358</v>
      </c>
      <c r="AL174" s="51">
        <v>412.01499999999999</v>
      </c>
      <c r="AM174" s="51">
        <v>412.49</v>
      </c>
      <c r="AN174" s="51">
        <f t="shared" si="198"/>
        <v>0.47500000000002274</v>
      </c>
      <c r="AO174" s="52">
        <v>100</v>
      </c>
      <c r="AP174" s="52">
        <f t="shared" si="199"/>
        <v>0.47500000000002274</v>
      </c>
      <c r="AQ174" s="139">
        <f>AP174*AUXILIAR!$B$50</f>
        <v>1425000.0000000682</v>
      </c>
      <c r="AR174" s="51" t="s">
        <v>359</v>
      </c>
      <c r="AS174" s="51">
        <v>528.23500000000001</v>
      </c>
      <c r="AT174" s="51">
        <v>529.5</v>
      </c>
      <c r="AU174" s="51">
        <f t="shared" si="190"/>
        <v>1.2649999999999864</v>
      </c>
      <c r="AV174" s="52">
        <v>100</v>
      </c>
      <c r="AW174" s="52">
        <f t="shared" si="191"/>
        <v>1.2649999999999864</v>
      </c>
      <c r="AX174" s="139">
        <f>AW174*AUXILIAR!$B$50</f>
        <v>3794999.999999959</v>
      </c>
      <c r="AY174" s="5"/>
      <c r="AZ174" s="341"/>
      <c r="BA174" s="354"/>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1" t="s">
        <v>324</v>
      </c>
      <c r="CK174" s="51">
        <v>520.51700000000005</v>
      </c>
      <c r="CL174" s="51">
        <v>523.53099999999995</v>
      </c>
      <c r="CM174" s="51">
        <f t="shared" si="202"/>
        <v>3.0139999999998963</v>
      </c>
      <c r="CN174" s="51">
        <v>100</v>
      </c>
      <c r="CO174" s="52">
        <f t="shared" si="203"/>
        <v>3.0139999999998963</v>
      </c>
      <c r="CP174" s="139">
        <f>CO174*AUXILIAR!$B$53</f>
        <v>15069999.999999482</v>
      </c>
      <c r="CQ174" s="128"/>
      <c r="CR174" s="333"/>
      <c r="CS174" s="354"/>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1" t="s">
        <v>360</v>
      </c>
      <c r="EC174" s="51">
        <v>763.58</v>
      </c>
      <c r="ED174" s="51">
        <v>763.58</v>
      </c>
      <c r="EE174" s="51">
        <v>1</v>
      </c>
      <c r="EF174" s="51">
        <v>100</v>
      </c>
      <c r="EG174" s="52">
        <f t="shared" si="204"/>
        <v>1</v>
      </c>
      <c r="EH174" s="139">
        <f>EG174*AUXILIAR!$B$56</f>
        <v>30000000</v>
      </c>
      <c r="EI174" s="5"/>
      <c r="EJ174" s="341"/>
      <c r="EK174" s="354"/>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341"/>
      <c r="GC174" s="354"/>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1" t="s">
        <v>358</v>
      </c>
      <c r="HM174" s="51">
        <v>461.28100000000001</v>
      </c>
      <c r="HN174" s="51">
        <v>460</v>
      </c>
      <c r="HO174" s="51">
        <f>-(HN174-HM174)</f>
        <v>1.2810000000000059</v>
      </c>
      <c r="HP174" s="51">
        <v>100</v>
      </c>
      <c r="HQ174" s="52">
        <f t="shared" si="206"/>
        <v>1.2810000000000059</v>
      </c>
      <c r="HR174" s="139">
        <f>HQ174*AUXILIAR!$B$67</f>
        <v>2562000.0000000116</v>
      </c>
      <c r="HS174" s="5"/>
      <c r="HT174" s="341"/>
      <c r="HU174" s="354"/>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145"/>
      <c r="JL174" s="397"/>
    </row>
    <row r="175" spans="1:272" ht="15">
      <c r="A175" s="8" t="s">
        <v>33</v>
      </c>
      <c r="B175" s="8" t="s">
        <v>8</v>
      </c>
      <c r="C175" s="8">
        <v>1</v>
      </c>
      <c r="D175" s="199">
        <v>116</v>
      </c>
      <c r="E175" s="118" t="s">
        <v>183</v>
      </c>
      <c r="F175" s="118" t="s">
        <v>108</v>
      </c>
      <c r="G175" s="195" t="s">
        <v>355</v>
      </c>
      <c r="H175" s="309" t="s">
        <v>188</v>
      </c>
      <c r="I175" s="354"/>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1" t="s">
        <v>358</v>
      </c>
      <c r="AL175" s="51">
        <v>416.24</v>
      </c>
      <c r="AM175" s="51">
        <v>417.10500000000002</v>
      </c>
      <c r="AN175" s="51">
        <f t="shared" si="198"/>
        <v>0.86500000000000909</v>
      </c>
      <c r="AO175" s="52">
        <v>100</v>
      </c>
      <c r="AP175" s="52">
        <f t="shared" si="199"/>
        <v>0.86500000000000909</v>
      </c>
      <c r="AQ175" s="139">
        <f>AP175*AUXILIAR!$B$50</f>
        <v>2595000.0000000275</v>
      </c>
      <c r="AR175" s="51" t="s">
        <v>358</v>
      </c>
      <c r="AS175" s="51">
        <v>528.23500000000001</v>
      </c>
      <c r="AT175" s="51">
        <v>529.5</v>
      </c>
      <c r="AU175" s="51">
        <f t="shared" si="190"/>
        <v>1.2649999999999864</v>
      </c>
      <c r="AV175" s="52">
        <v>100</v>
      </c>
      <c r="AW175" s="52">
        <f t="shared" ref="AW175:AW185" si="207">AU175*AV175/100</f>
        <v>1.2649999999999864</v>
      </c>
      <c r="AX175" s="139">
        <f>AW175*AUXILIAR!$B$50</f>
        <v>3794999.999999959</v>
      </c>
      <c r="AY175" s="5"/>
      <c r="AZ175" s="341"/>
      <c r="BA175" s="354"/>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1" t="s">
        <v>324</v>
      </c>
      <c r="CK175" s="51">
        <v>523.53099999999995</v>
      </c>
      <c r="CL175" s="51">
        <v>526.62099999999998</v>
      </c>
      <c r="CM175" s="51">
        <f t="shared" si="202"/>
        <v>3.0900000000000318</v>
      </c>
      <c r="CN175" s="51">
        <v>100</v>
      </c>
      <c r="CO175" s="52">
        <f t="shared" si="203"/>
        <v>3.0900000000000318</v>
      </c>
      <c r="CP175" s="139">
        <f>CO175*AUXILIAR!$B$53</f>
        <v>15450000.000000158</v>
      </c>
      <c r="CQ175" s="128"/>
      <c r="CR175" s="333"/>
      <c r="CS175" s="354"/>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1" t="s">
        <v>360</v>
      </c>
      <c r="EC175" s="51">
        <v>765.75</v>
      </c>
      <c r="ED175" s="51">
        <v>765.75</v>
      </c>
      <c r="EE175" s="51">
        <v>1</v>
      </c>
      <c r="EF175" s="51">
        <v>100</v>
      </c>
      <c r="EG175" s="52">
        <f t="shared" si="204"/>
        <v>1</v>
      </c>
      <c r="EH175" s="139">
        <f>EG175*AUXILIAR!$B$56</f>
        <v>30000000</v>
      </c>
      <c r="EI175" s="5"/>
      <c r="EJ175" s="341"/>
      <c r="EK175" s="354"/>
      <c r="EL175" s="5"/>
      <c r="EM175" s="5"/>
      <c r="EN175" s="5"/>
      <c r="EO175" s="5"/>
      <c r="EP175" s="5"/>
      <c r="EQ175" s="5"/>
      <c r="ER175" s="5"/>
      <c r="ES175" s="5"/>
      <c r="ET175" s="5"/>
      <c r="EU175" s="5"/>
      <c r="EV175" s="5"/>
      <c r="EW175" s="5"/>
      <c r="EX175" s="5"/>
      <c r="EY175" s="5"/>
      <c r="EZ175" s="5"/>
      <c r="FA175" s="5"/>
      <c r="FB175" s="5"/>
      <c r="FC175" s="5"/>
      <c r="FD175" s="5"/>
      <c r="FE175" s="5"/>
      <c r="FF175" s="5"/>
      <c r="FG175" s="5"/>
      <c r="FH175" s="5"/>
      <c r="FI175" s="5"/>
      <c r="FJ175" s="5"/>
      <c r="FK175" s="5"/>
      <c r="FL175" s="5"/>
      <c r="FM175" s="5"/>
      <c r="FN175" s="5"/>
      <c r="FO175" s="5"/>
      <c r="FP175" s="5"/>
      <c r="FQ175" s="5"/>
      <c r="FR175" s="5"/>
      <c r="FS175" s="5"/>
      <c r="FT175" s="5"/>
      <c r="FU175" s="5"/>
      <c r="FV175" s="5"/>
      <c r="FW175" s="5"/>
      <c r="FX175" s="5"/>
      <c r="FY175" s="5"/>
      <c r="FZ175" s="5"/>
      <c r="GA175" s="5"/>
      <c r="GB175" s="341"/>
      <c r="GC175" s="354"/>
      <c r="GD175" s="5"/>
      <c r="GE175" s="5"/>
      <c r="GF175" s="5"/>
      <c r="GG175" s="5"/>
      <c r="GH175" s="5"/>
      <c r="GI175" s="5"/>
      <c r="GJ175" s="5"/>
      <c r="GK175" s="5"/>
      <c r="GL175" s="5"/>
      <c r="GM175" s="5"/>
      <c r="GN175" s="5"/>
      <c r="GO175" s="5"/>
      <c r="GP175" s="5"/>
      <c r="GQ175" s="5"/>
      <c r="GR175" s="5"/>
      <c r="GS175" s="5"/>
      <c r="GT175" s="5"/>
      <c r="GU175" s="5"/>
      <c r="GV175" s="5"/>
      <c r="GW175" s="5"/>
      <c r="GX175" s="5"/>
      <c r="GY175" s="5"/>
      <c r="GZ175" s="5"/>
      <c r="HA175" s="5"/>
      <c r="HB175" s="5"/>
      <c r="HC175" s="5"/>
      <c r="HD175" s="5"/>
      <c r="HE175" s="5"/>
      <c r="HF175" s="5"/>
      <c r="HG175" s="5"/>
      <c r="HH175" s="5"/>
      <c r="HI175" s="5"/>
      <c r="HJ175" s="5"/>
      <c r="HK175" s="5"/>
      <c r="HL175" s="51" t="s">
        <v>359</v>
      </c>
      <c r="HM175" s="51">
        <v>463.4</v>
      </c>
      <c r="HN175" s="51">
        <v>464.6</v>
      </c>
      <c r="HO175" s="51">
        <f t="shared" si="205"/>
        <v>1.2000000000000455</v>
      </c>
      <c r="HP175" s="51">
        <v>100</v>
      </c>
      <c r="HQ175" s="52">
        <f t="shared" si="206"/>
        <v>1.2000000000000455</v>
      </c>
      <c r="HR175" s="139">
        <f>HQ175*AUXILIAR!$B$67</f>
        <v>2400000.0000000908</v>
      </c>
      <c r="HS175" s="5"/>
      <c r="HT175" s="341"/>
      <c r="HU175" s="354"/>
      <c r="HV175" s="5"/>
      <c r="HW175" s="5"/>
      <c r="HX175" s="5"/>
      <c r="HY175" s="5"/>
      <c r="HZ175" s="5"/>
      <c r="IA175" s="5"/>
      <c r="IB175" s="5"/>
      <c r="IC175" s="5"/>
      <c r="ID175" s="5"/>
      <c r="IE175" s="5"/>
      <c r="IF175" s="5"/>
      <c r="IG175" s="5"/>
      <c r="IH175" s="5"/>
      <c r="II175" s="5"/>
      <c r="IJ175" s="5"/>
      <c r="IK175" s="5"/>
      <c r="IL175" s="5"/>
      <c r="IM175" s="5"/>
      <c r="IN175" s="5"/>
      <c r="IO175" s="5"/>
      <c r="IP175" s="5"/>
      <c r="IQ175" s="5"/>
      <c r="IR175" s="5"/>
      <c r="IS175" s="5"/>
      <c r="IT175" s="5"/>
      <c r="IU175" s="5"/>
      <c r="IV175" s="5"/>
      <c r="IW175" s="5"/>
      <c r="IX175" s="5"/>
      <c r="IY175" s="5"/>
      <c r="IZ175" s="5"/>
      <c r="JA175" s="5"/>
      <c r="JB175" s="5"/>
      <c r="JC175" s="5"/>
      <c r="JD175" s="5"/>
      <c r="JE175" s="5"/>
      <c r="JF175" s="5"/>
      <c r="JG175" s="5"/>
      <c r="JH175" s="5"/>
      <c r="JI175" s="5"/>
      <c r="JJ175" s="5"/>
      <c r="JK175" s="145"/>
      <c r="JL175" s="397"/>
    </row>
    <row r="176" spans="1:272" ht="15">
      <c r="A176" s="8" t="s">
        <v>33</v>
      </c>
      <c r="B176" s="8" t="s">
        <v>8</v>
      </c>
      <c r="C176" s="8">
        <v>1</v>
      </c>
      <c r="D176" s="199">
        <v>116</v>
      </c>
      <c r="E176" s="118" t="s">
        <v>183</v>
      </c>
      <c r="F176" s="118" t="s">
        <v>108</v>
      </c>
      <c r="G176" s="195" t="s">
        <v>355</v>
      </c>
      <c r="H176" s="309" t="s">
        <v>188</v>
      </c>
      <c r="I176" s="354"/>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1" t="s">
        <v>359</v>
      </c>
      <c r="AL176" s="51">
        <v>416.34</v>
      </c>
      <c r="AM176" s="51">
        <v>417.56</v>
      </c>
      <c r="AN176" s="51">
        <f t="shared" si="198"/>
        <v>1.2200000000000273</v>
      </c>
      <c r="AO176" s="52">
        <v>100</v>
      </c>
      <c r="AP176" s="52">
        <f t="shared" si="199"/>
        <v>1.2200000000000273</v>
      </c>
      <c r="AQ176" s="139">
        <f>AP176*AUXILIAR!$B$50</f>
        <v>3660000.000000082</v>
      </c>
      <c r="AR176" s="51" t="s">
        <v>358</v>
      </c>
      <c r="AS176" s="51">
        <v>529.5</v>
      </c>
      <c r="AT176" s="51">
        <v>530.04999999999995</v>
      </c>
      <c r="AU176" s="51">
        <f t="shared" si="190"/>
        <v>0.54999999999995453</v>
      </c>
      <c r="AV176" s="52">
        <v>100</v>
      </c>
      <c r="AW176" s="52">
        <f t="shared" si="207"/>
        <v>0.54999999999995453</v>
      </c>
      <c r="AX176" s="139">
        <f>AW176*AUXILIAR!$B$50</f>
        <v>1649999.9999998636</v>
      </c>
      <c r="AY176" s="5"/>
      <c r="AZ176" s="341"/>
      <c r="BA176" s="354"/>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1" t="s">
        <v>324</v>
      </c>
      <c r="CK176" s="51">
        <v>528.20000000000005</v>
      </c>
      <c r="CL176" s="51">
        <v>528.34500000000003</v>
      </c>
      <c r="CM176" s="51">
        <f t="shared" si="202"/>
        <v>0.14499999999998181</v>
      </c>
      <c r="CN176" s="51">
        <v>100</v>
      </c>
      <c r="CO176" s="52">
        <f t="shared" si="203"/>
        <v>0.14499999999998181</v>
      </c>
      <c r="CP176" s="139">
        <f>CO176*AUXILIAR!$B$53</f>
        <v>724999.99999990908</v>
      </c>
      <c r="CQ176" s="128"/>
      <c r="CR176" s="333"/>
      <c r="CS176" s="354"/>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1" t="s">
        <v>332</v>
      </c>
      <c r="EC176" s="51">
        <v>673.26599999999996</v>
      </c>
      <c r="ED176" s="51">
        <v>673.26599999999996</v>
      </c>
      <c r="EE176" s="51">
        <v>1</v>
      </c>
      <c r="EF176" s="51">
        <v>100</v>
      </c>
      <c r="EG176" s="52">
        <f t="shared" si="204"/>
        <v>1</v>
      </c>
      <c r="EH176" s="139">
        <f>EG176*AUXILIAR!$B$58</f>
        <v>10000000</v>
      </c>
      <c r="EI176" s="5"/>
      <c r="EJ176" s="341"/>
      <c r="EK176" s="354"/>
      <c r="EL176" s="5"/>
      <c r="EM176" s="5"/>
      <c r="EN176" s="5"/>
      <c r="EO176" s="5"/>
      <c r="EP176" s="5"/>
      <c r="EQ176" s="5"/>
      <c r="ER176" s="5"/>
      <c r="ES176" s="5"/>
      <c r="ET176" s="5"/>
      <c r="EU176" s="5"/>
      <c r="EV176" s="5"/>
      <c r="EW176" s="5"/>
      <c r="EX176" s="5"/>
      <c r="EY176" s="5"/>
      <c r="EZ176" s="5"/>
      <c r="FA176" s="5"/>
      <c r="FB176" s="5"/>
      <c r="FC176" s="5"/>
      <c r="FD176" s="5"/>
      <c r="FE176" s="5"/>
      <c r="FF176" s="5"/>
      <c r="FG176" s="5"/>
      <c r="FH176" s="5"/>
      <c r="FI176" s="5"/>
      <c r="FJ176" s="5"/>
      <c r="FK176" s="5"/>
      <c r="FL176" s="5"/>
      <c r="FM176" s="5"/>
      <c r="FN176" s="5"/>
      <c r="FO176" s="5"/>
      <c r="FP176" s="5"/>
      <c r="FQ176" s="5"/>
      <c r="FR176" s="5"/>
      <c r="FS176" s="5"/>
      <c r="FT176" s="5"/>
      <c r="FU176" s="5"/>
      <c r="FV176" s="5"/>
      <c r="FW176" s="5"/>
      <c r="FX176" s="5"/>
      <c r="FY176" s="5"/>
      <c r="FZ176" s="5"/>
      <c r="GA176" s="5"/>
      <c r="GB176" s="341"/>
      <c r="GC176" s="354"/>
      <c r="GD176" s="5"/>
      <c r="GE176" s="5"/>
      <c r="GF176" s="5"/>
      <c r="GG176" s="5"/>
      <c r="GH176" s="5"/>
      <c r="GI176" s="5"/>
      <c r="GJ176" s="5"/>
      <c r="GK176" s="5"/>
      <c r="GL176" s="5"/>
      <c r="GM176" s="5"/>
      <c r="GN176" s="5"/>
      <c r="GO176" s="5"/>
      <c r="GP176" s="5"/>
      <c r="GQ176" s="5"/>
      <c r="GR176" s="5"/>
      <c r="GS176" s="5"/>
      <c r="GT176" s="5"/>
      <c r="GU176" s="5"/>
      <c r="GV176" s="5"/>
      <c r="GW176" s="5"/>
      <c r="GX176" s="5"/>
      <c r="GY176" s="5"/>
      <c r="GZ176" s="5"/>
      <c r="HA176" s="5"/>
      <c r="HB176" s="5"/>
      <c r="HC176" s="5"/>
      <c r="HD176" s="5"/>
      <c r="HE176" s="5"/>
      <c r="HF176" s="5"/>
      <c r="HG176" s="5"/>
      <c r="HH176" s="5"/>
      <c r="HI176" s="5"/>
      <c r="HJ176" s="5"/>
      <c r="HK176" s="5"/>
      <c r="HL176" s="51" t="s">
        <v>358</v>
      </c>
      <c r="HM176" s="51">
        <v>463.5</v>
      </c>
      <c r="HN176" s="51">
        <v>462.2</v>
      </c>
      <c r="HO176" s="51">
        <f t="shared" ref="HO176:HO179" si="208">-(HN176-HM176)</f>
        <v>1.3000000000000114</v>
      </c>
      <c r="HP176" s="51">
        <v>100</v>
      </c>
      <c r="HQ176" s="52">
        <f t="shared" si="206"/>
        <v>1.3000000000000114</v>
      </c>
      <c r="HR176" s="139">
        <f>HQ176*AUXILIAR!$B$67</f>
        <v>2600000.0000000228</v>
      </c>
      <c r="HS176" s="5"/>
      <c r="HT176" s="341"/>
      <c r="HU176" s="354"/>
      <c r="HV176" s="5"/>
      <c r="HW176" s="5"/>
      <c r="HX176" s="5"/>
      <c r="HY176" s="5"/>
      <c r="HZ176" s="5"/>
      <c r="IA176" s="5"/>
      <c r="IB176" s="5"/>
      <c r="IC176" s="5"/>
      <c r="ID176" s="5"/>
      <c r="IE176" s="5"/>
      <c r="IF176" s="5"/>
      <c r="IG176" s="5"/>
      <c r="IH176" s="5"/>
      <c r="II176" s="5"/>
      <c r="IJ176" s="5"/>
      <c r="IK176" s="5"/>
      <c r="IL176" s="5"/>
      <c r="IM176" s="5"/>
      <c r="IN176" s="5"/>
      <c r="IO176" s="5"/>
      <c r="IP176" s="5"/>
      <c r="IQ176" s="5"/>
      <c r="IR176" s="5"/>
      <c r="IS176" s="5"/>
      <c r="IT176" s="5"/>
      <c r="IU176" s="5"/>
      <c r="IV176" s="5"/>
      <c r="IW176" s="5"/>
      <c r="IX176" s="5"/>
      <c r="IY176" s="5"/>
      <c r="IZ176" s="5"/>
      <c r="JA176" s="5"/>
      <c r="JB176" s="5"/>
      <c r="JC176" s="5"/>
      <c r="JD176" s="5"/>
      <c r="JE176" s="5"/>
      <c r="JF176" s="5"/>
      <c r="JG176" s="5"/>
      <c r="JH176" s="5"/>
      <c r="JI176" s="5"/>
      <c r="JJ176" s="5"/>
      <c r="JK176" s="145"/>
      <c r="JL176" s="397"/>
    </row>
    <row r="177" spans="1:272" ht="15">
      <c r="A177" s="8" t="s">
        <v>33</v>
      </c>
      <c r="B177" s="8" t="s">
        <v>8</v>
      </c>
      <c r="C177" s="8">
        <v>1</v>
      </c>
      <c r="D177" s="199">
        <v>116</v>
      </c>
      <c r="E177" s="118" t="s">
        <v>183</v>
      </c>
      <c r="F177" s="118" t="s">
        <v>108</v>
      </c>
      <c r="G177" s="195" t="s">
        <v>355</v>
      </c>
      <c r="H177" s="309" t="s">
        <v>188</v>
      </c>
      <c r="I177" s="354"/>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7"/>
      <c r="AO177" s="56"/>
      <c r="AP177" s="56"/>
      <c r="AQ177" s="161"/>
      <c r="AR177" s="51" t="s">
        <v>359</v>
      </c>
      <c r="AS177" s="51">
        <v>529.5</v>
      </c>
      <c r="AT177" s="51">
        <v>530.15</v>
      </c>
      <c r="AU177" s="51">
        <f t="shared" si="190"/>
        <v>0.64999999999997726</v>
      </c>
      <c r="AV177" s="52">
        <v>100</v>
      </c>
      <c r="AW177" s="52">
        <f t="shared" si="207"/>
        <v>0.64999999999997726</v>
      </c>
      <c r="AX177" s="139">
        <f>AW177*AUXILIAR!$B$50</f>
        <v>1949999.9999999318</v>
      </c>
      <c r="AY177" s="5"/>
      <c r="AZ177" s="341"/>
      <c r="BA177" s="354"/>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1" t="s">
        <v>324</v>
      </c>
      <c r="CK177" s="51">
        <v>528.34500000000003</v>
      </c>
      <c r="CL177" s="51">
        <v>562.29999999999995</v>
      </c>
      <c r="CM177" s="51">
        <f t="shared" si="202"/>
        <v>33.954999999999927</v>
      </c>
      <c r="CN177" s="51">
        <v>100</v>
      </c>
      <c r="CO177" s="52">
        <f t="shared" si="203"/>
        <v>33.954999999999927</v>
      </c>
      <c r="CP177" s="139">
        <f>CO177*AUXILIAR!$B$53</f>
        <v>169774999.99999964</v>
      </c>
      <c r="CQ177" s="128"/>
      <c r="CR177" s="333"/>
      <c r="CS177" s="354"/>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1" t="s">
        <v>332</v>
      </c>
      <c r="EC177" s="51">
        <v>704.08399999999995</v>
      </c>
      <c r="ED177" s="51">
        <v>704.08399999999995</v>
      </c>
      <c r="EE177" s="51">
        <v>1</v>
      </c>
      <c r="EF177" s="51">
        <v>100</v>
      </c>
      <c r="EG177" s="52">
        <f t="shared" ref="EG177:EG179" si="209">EE177*EF177/100</f>
        <v>1</v>
      </c>
      <c r="EH177" s="139">
        <f>EG177*AUXILIAR!$B$58</f>
        <v>10000000</v>
      </c>
      <c r="EI177" s="5"/>
      <c r="EJ177" s="341"/>
      <c r="EK177" s="354"/>
      <c r="EL177" s="5"/>
      <c r="EM177" s="5"/>
      <c r="EN177" s="5"/>
      <c r="EO177" s="5"/>
      <c r="EP177" s="5"/>
      <c r="EQ177" s="5"/>
      <c r="ER177" s="5"/>
      <c r="ES177" s="5"/>
      <c r="ET177" s="5"/>
      <c r="EU177" s="5"/>
      <c r="EV177" s="5"/>
      <c r="EW177" s="5"/>
      <c r="EX177" s="5"/>
      <c r="EY177" s="5"/>
      <c r="EZ177" s="5"/>
      <c r="FA177" s="5"/>
      <c r="FB177" s="5"/>
      <c r="FC177" s="5"/>
      <c r="FD177" s="5"/>
      <c r="FE177" s="5"/>
      <c r="FF177" s="5"/>
      <c r="FG177" s="5"/>
      <c r="FH177" s="5"/>
      <c r="FI177" s="5"/>
      <c r="FJ177" s="5"/>
      <c r="FK177" s="5"/>
      <c r="FL177" s="5"/>
      <c r="FM177" s="5"/>
      <c r="FN177" s="5"/>
      <c r="FO177" s="5"/>
      <c r="FP177" s="5"/>
      <c r="FQ177" s="5"/>
      <c r="FR177" s="5"/>
      <c r="FS177" s="5"/>
      <c r="FT177" s="5"/>
      <c r="FU177" s="5"/>
      <c r="FV177" s="5"/>
      <c r="FW177" s="5"/>
      <c r="FX177" s="5"/>
      <c r="FY177" s="5"/>
      <c r="FZ177" s="5"/>
      <c r="GA177" s="5"/>
      <c r="GB177" s="341"/>
      <c r="GC177" s="354"/>
      <c r="GD177" s="5"/>
      <c r="GE177" s="5"/>
      <c r="GF177" s="5"/>
      <c r="GG177" s="5"/>
      <c r="GH177" s="5"/>
      <c r="GI177" s="5"/>
      <c r="GJ177" s="5"/>
      <c r="GK177" s="5"/>
      <c r="GL177" s="5"/>
      <c r="GM177" s="5"/>
      <c r="GN177" s="5"/>
      <c r="GO177" s="5"/>
      <c r="GP177" s="5"/>
      <c r="GQ177" s="5"/>
      <c r="GR177" s="5"/>
      <c r="GS177" s="5"/>
      <c r="GT177" s="5"/>
      <c r="GU177" s="5"/>
      <c r="GV177" s="5"/>
      <c r="GW177" s="5"/>
      <c r="GX177" s="5"/>
      <c r="GY177" s="5"/>
      <c r="GZ177" s="5"/>
      <c r="HA177" s="5"/>
      <c r="HB177" s="5"/>
      <c r="HC177" s="5"/>
      <c r="HD177" s="5"/>
      <c r="HE177" s="5"/>
      <c r="HF177" s="5"/>
      <c r="HG177" s="5"/>
      <c r="HH177" s="5"/>
      <c r="HI177" s="5"/>
      <c r="HJ177" s="5"/>
      <c r="HK177" s="5"/>
      <c r="HL177" s="51" t="s">
        <v>358</v>
      </c>
      <c r="HM177" s="51">
        <v>465.8</v>
      </c>
      <c r="HN177" s="51">
        <v>464.5</v>
      </c>
      <c r="HO177" s="51">
        <f t="shared" si="208"/>
        <v>1.3000000000000114</v>
      </c>
      <c r="HP177" s="51">
        <v>100</v>
      </c>
      <c r="HQ177" s="52">
        <f t="shared" si="206"/>
        <v>1.3000000000000114</v>
      </c>
      <c r="HR177" s="139">
        <f>HQ177*AUXILIAR!$B$67</f>
        <v>2600000.0000000228</v>
      </c>
      <c r="HS177" s="5"/>
      <c r="HT177" s="341"/>
      <c r="HU177" s="354"/>
      <c r="HV177" s="5"/>
      <c r="HW177" s="5"/>
      <c r="HX177" s="5"/>
      <c r="HY177" s="5"/>
      <c r="HZ177" s="5"/>
      <c r="IA177" s="5"/>
      <c r="IB177" s="5"/>
      <c r="IC177" s="5"/>
      <c r="ID177" s="5"/>
      <c r="IE177" s="5"/>
      <c r="IF177" s="5"/>
      <c r="IG177" s="5"/>
      <c r="IH177" s="5"/>
      <c r="II177" s="5"/>
      <c r="IJ177" s="5"/>
      <c r="IK177" s="5"/>
      <c r="IL177" s="5"/>
      <c r="IM177" s="5"/>
      <c r="IN177" s="5"/>
      <c r="IO177" s="5"/>
      <c r="IP177" s="5"/>
      <c r="IQ177" s="5"/>
      <c r="IR177" s="5"/>
      <c r="IS177" s="5"/>
      <c r="IT177" s="5"/>
      <c r="IU177" s="5"/>
      <c r="IV177" s="5"/>
      <c r="IW177" s="5"/>
      <c r="IX177" s="5"/>
      <c r="IY177" s="5"/>
      <c r="IZ177" s="5"/>
      <c r="JA177" s="5"/>
      <c r="JB177" s="5"/>
      <c r="JC177" s="5"/>
      <c r="JD177" s="5"/>
      <c r="JE177" s="5"/>
      <c r="JF177" s="5"/>
      <c r="JG177" s="5"/>
      <c r="JH177" s="5"/>
      <c r="JI177" s="5"/>
      <c r="JJ177" s="5"/>
      <c r="JK177" s="145"/>
      <c r="JL177" s="397"/>
    </row>
    <row r="178" spans="1:272" ht="15">
      <c r="A178" s="8" t="s">
        <v>33</v>
      </c>
      <c r="B178" s="8" t="s">
        <v>8</v>
      </c>
      <c r="C178" s="8">
        <v>1</v>
      </c>
      <c r="D178" s="199">
        <v>116</v>
      </c>
      <c r="E178" s="118" t="s">
        <v>183</v>
      </c>
      <c r="F178" s="118" t="s">
        <v>108</v>
      </c>
      <c r="G178" s="195" t="s">
        <v>355</v>
      </c>
      <c r="H178" s="309" t="s">
        <v>188</v>
      </c>
      <c r="I178" s="354"/>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7"/>
      <c r="AO178" s="56"/>
      <c r="AP178" s="56"/>
      <c r="AQ178" s="161"/>
      <c r="AR178" s="51" t="s">
        <v>359</v>
      </c>
      <c r="AS178" s="51">
        <v>537</v>
      </c>
      <c r="AT178" s="51">
        <v>538.61500000000001</v>
      </c>
      <c r="AU178" s="51">
        <f t="shared" si="190"/>
        <v>1.6150000000000091</v>
      </c>
      <c r="AV178" s="52">
        <v>100</v>
      </c>
      <c r="AW178" s="52">
        <f t="shared" si="207"/>
        <v>1.6150000000000091</v>
      </c>
      <c r="AX178" s="139">
        <f>AW178*AUXILIAR!$B$50</f>
        <v>4845000.000000027</v>
      </c>
      <c r="AY178" s="5"/>
      <c r="AZ178" s="341"/>
      <c r="BA178" s="354"/>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1" t="s">
        <v>324</v>
      </c>
      <c r="CK178" s="51">
        <v>702.8</v>
      </c>
      <c r="CL178" s="51">
        <v>703.13599999999997</v>
      </c>
      <c r="CM178" s="51">
        <f t="shared" si="202"/>
        <v>0.33600000000001273</v>
      </c>
      <c r="CN178" s="51">
        <v>100</v>
      </c>
      <c r="CO178" s="52">
        <f t="shared" si="203"/>
        <v>0.33600000000001273</v>
      </c>
      <c r="CP178" s="139">
        <f>CO178*AUXILIAR!$B$53</f>
        <v>1680000.0000000636</v>
      </c>
      <c r="CQ178" s="128"/>
      <c r="CR178" s="333"/>
      <c r="CS178" s="354"/>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1" t="s">
        <v>332</v>
      </c>
      <c r="EC178" s="51">
        <v>737.1</v>
      </c>
      <c r="ED178" s="51">
        <v>737.1</v>
      </c>
      <c r="EE178" s="51">
        <v>1</v>
      </c>
      <c r="EF178" s="51">
        <v>100</v>
      </c>
      <c r="EG178" s="52">
        <f t="shared" si="209"/>
        <v>1</v>
      </c>
      <c r="EH178" s="139">
        <f>EG178*AUXILIAR!$B$58</f>
        <v>10000000</v>
      </c>
      <c r="EI178" s="5"/>
      <c r="EJ178" s="341"/>
      <c r="EK178" s="354"/>
      <c r="EL178" s="5"/>
      <c r="EM178" s="5"/>
      <c r="EN178" s="5"/>
      <c r="EO178" s="5"/>
      <c r="EP178" s="5"/>
      <c r="EQ178" s="5"/>
      <c r="ER178" s="5"/>
      <c r="ES178" s="5"/>
      <c r="ET178" s="5"/>
      <c r="EU178" s="5"/>
      <c r="EV178" s="5"/>
      <c r="EW178" s="5"/>
      <c r="EX178" s="5"/>
      <c r="EY178" s="5"/>
      <c r="EZ178" s="5"/>
      <c r="FA178" s="5"/>
      <c r="FB178" s="5"/>
      <c r="FC178" s="5"/>
      <c r="FD178" s="5"/>
      <c r="FE178" s="5"/>
      <c r="FF178" s="5"/>
      <c r="FG178" s="5"/>
      <c r="FH178" s="5"/>
      <c r="FI178" s="5"/>
      <c r="FJ178" s="5"/>
      <c r="FK178" s="5"/>
      <c r="FL178" s="5"/>
      <c r="FM178" s="5"/>
      <c r="FN178" s="5"/>
      <c r="FO178" s="5"/>
      <c r="FP178" s="5"/>
      <c r="FQ178" s="5"/>
      <c r="FR178" s="5"/>
      <c r="FS178" s="5"/>
      <c r="FT178" s="5"/>
      <c r="FU178" s="5"/>
      <c r="FV178" s="5"/>
      <c r="FW178" s="5"/>
      <c r="FX178" s="5"/>
      <c r="FY178" s="5"/>
      <c r="FZ178" s="5"/>
      <c r="GA178" s="5"/>
      <c r="GB178" s="341"/>
      <c r="GC178" s="354"/>
      <c r="GD178" s="5"/>
      <c r="GE178" s="5"/>
      <c r="GF178" s="5"/>
      <c r="GG178" s="5"/>
      <c r="GH178" s="5"/>
      <c r="GI178" s="5"/>
      <c r="GJ178" s="5"/>
      <c r="GK178" s="5"/>
      <c r="GL178" s="5"/>
      <c r="GM178" s="5"/>
      <c r="GN178" s="5"/>
      <c r="GO178" s="5"/>
      <c r="GP178" s="5"/>
      <c r="GQ178" s="5"/>
      <c r="GR178" s="5"/>
      <c r="GS178" s="5"/>
      <c r="GT178" s="5"/>
      <c r="GU178" s="5"/>
      <c r="GV178" s="5"/>
      <c r="GW178" s="5"/>
      <c r="GX178" s="5"/>
      <c r="GY178" s="5"/>
      <c r="GZ178" s="5"/>
      <c r="HA178" s="5"/>
      <c r="HB178" s="5"/>
      <c r="HC178" s="5"/>
      <c r="HD178" s="5"/>
      <c r="HE178" s="5"/>
      <c r="HF178" s="5"/>
      <c r="HG178" s="5"/>
      <c r="HH178" s="5"/>
      <c r="HI178" s="5"/>
      <c r="HJ178" s="5"/>
      <c r="HK178" s="5"/>
      <c r="HL178" s="51" t="s">
        <v>358</v>
      </c>
      <c r="HM178" s="51">
        <v>468.1</v>
      </c>
      <c r="HN178" s="51">
        <v>466.8</v>
      </c>
      <c r="HO178" s="51">
        <f t="shared" si="208"/>
        <v>1.3000000000000114</v>
      </c>
      <c r="HP178" s="51">
        <v>100</v>
      </c>
      <c r="HQ178" s="52">
        <f t="shared" si="206"/>
        <v>1.3000000000000114</v>
      </c>
      <c r="HR178" s="139">
        <f>HQ178*AUXILIAR!$B$67</f>
        <v>2600000.0000000228</v>
      </c>
      <c r="HS178" s="5"/>
      <c r="HT178" s="341"/>
      <c r="HU178" s="354"/>
      <c r="HV178" s="5"/>
      <c r="HW178" s="5"/>
      <c r="HX178" s="5"/>
      <c r="HY178" s="5"/>
      <c r="HZ178" s="5"/>
      <c r="IA178" s="5"/>
      <c r="IB178" s="5"/>
      <c r="IC178" s="5"/>
      <c r="ID178" s="5"/>
      <c r="IE178" s="5"/>
      <c r="IF178" s="5"/>
      <c r="IG178" s="5"/>
      <c r="IH178" s="5"/>
      <c r="II178" s="5"/>
      <c r="IJ178" s="5"/>
      <c r="IK178" s="5"/>
      <c r="IL178" s="5"/>
      <c r="IM178" s="5"/>
      <c r="IN178" s="5"/>
      <c r="IO178" s="5"/>
      <c r="IP178" s="5"/>
      <c r="IQ178" s="5"/>
      <c r="IR178" s="5"/>
      <c r="IS178" s="5"/>
      <c r="IT178" s="5"/>
      <c r="IU178" s="5"/>
      <c r="IV178" s="5"/>
      <c r="IW178" s="5"/>
      <c r="IX178" s="5"/>
      <c r="IY178" s="5"/>
      <c r="IZ178" s="5"/>
      <c r="JA178" s="5"/>
      <c r="JB178" s="5"/>
      <c r="JC178" s="5"/>
      <c r="JD178" s="5"/>
      <c r="JE178" s="5"/>
      <c r="JF178" s="5"/>
      <c r="JG178" s="5"/>
      <c r="JH178" s="5"/>
      <c r="JI178" s="5"/>
      <c r="JJ178" s="5"/>
      <c r="JK178" s="145"/>
      <c r="JL178" s="397"/>
    </row>
    <row r="179" spans="1:272" ht="15">
      <c r="A179" s="8" t="s">
        <v>33</v>
      </c>
      <c r="B179" s="8" t="s">
        <v>8</v>
      </c>
      <c r="C179" s="8">
        <v>1</v>
      </c>
      <c r="D179" s="199">
        <v>116</v>
      </c>
      <c r="E179" s="118" t="s">
        <v>183</v>
      </c>
      <c r="F179" s="118" t="s">
        <v>108</v>
      </c>
      <c r="G179" s="195" t="s">
        <v>355</v>
      </c>
      <c r="H179" s="309" t="s">
        <v>188</v>
      </c>
      <c r="I179" s="354"/>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7"/>
      <c r="AO179" s="56"/>
      <c r="AP179" s="56"/>
      <c r="AQ179" s="161"/>
      <c r="AR179" s="51" t="s">
        <v>358</v>
      </c>
      <c r="AS179" s="51">
        <v>537.46</v>
      </c>
      <c r="AT179" s="51">
        <v>538.61500000000001</v>
      </c>
      <c r="AU179" s="51">
        <f t="shared" si="190"/>
        <v>1.1549999999999727</v>
      </c>
      <c r="AV179" s="52">
        <v>100</v>
      </c>
      <c r="AW179" s="52">
        <f t="shared" si="207"/>
        <v>1.1549999999999727</v>
      </c>
      <c r="AX179" s="139">
        <f>AW179*AUXILIAR!$B$50</f>
        <v>3464999.999999918</v>
      </c>
      <c r="AY179" s="5"/>
      <c r="AZ179" s="341"/>
      <c r="BA179" s="354"/>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1" t="s">
        <v>324</v>
      </c>
      <c r="CK179" s="51">
        <v>703.13599999999997</v>
      </c>
      <c r="CL179" s="51">
        <v>704.31</v>
      </c>
      <c r="CM179" s="51">
        <f t="shared" si="202"/>
        <v>1.1739999999999782</v>
      </c>
      <c r="CN179" s="51">
        <v>100</v>
      </c>
      <c r="CO179" s="52">
        <f t="shared" si="203"/>
        <v>1.1739999999999782</v>
      </c>
      <c r="CP179" s="139">
        <f>CO179*AUXILIAR!$B$53</f>
        <v>5869999.999999891</v>
      </c>
      <c r="CQ179" s="128"/>
      <c r="CR179" s="333"/>
      <c r="CS179" s="354"/>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1" t="s">
        <v>361</v>
      </c>
      <c r="EC179" s="51">
        <v>470.375</v>
      </c>
      <c r="ED179" s="51">
        <v>470.375</v>
      </c>
      <c r="EE179" s="51">
        <v>1</v>
      </c>
      <c r="EF179" s="51">
        <v>100</v>
      </c>
      <c r="EG179" s="52">
        <f t="shared" si="209"/>
        <v>1</v>
      </c>
      <c r="EH179" s="139">
        <f>EG179*AUXILIAR!$B$57</f>
        <v>20000000</v>
      </c>
      <c r="EI179" s="5"/>
      <c r="EJ179" s="341"/>
      <c r="EK179" s="354"/>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341"/>
      <c r="GC179" s="354"/>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1" t="s">
        <v>358</v>
      </c>
      <c r="HM179" s="51">
        <v>470.4</v>
      </c>
      <c r="HN179" s="51">
        <v>469.1</v>
      </c>
      <c r="HO179" s="51">
        <f t="shared" si="208"/>
        <v>1.2999999999999545</v>
      </c>
      <c r="HP179" s="51">
        <v>100</v>
      </c>
      <c r="HQ179" s="52">
        <f t="shared" si="206"/>
        <v>1.2999999999999545</v>
      </c>
      <c r="HR179" s="139">
        <f>HQ179*AUXILIAR!$B$67</f>
        <v>2599999.9999999092</v>
      </c>
      <c r="HS179" s="5"/>
      <c r="HT179" s="341"/>
      <c r="HU179" s="354"/>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145"/>
      <c r="JL179" s="397"/>
    </row>
    <row r="180" spans="1:272" ht="15">
      <c r="A180" s="8" t="s">
        <v>33</v>
      </c>
      <c r="B180" s="8" t="s">
        <v>8</v>
      </c>
      <c r="C180" s="8">
        <v>1</v>
      </c>
      <c r="D180" s="199">
        <v>116</v>
      </c>
      <c r="E180" s="118" t="s">
        <v>183</v>
      </c>
      <c r="F180" s="118" t="s">
        <v>108</v>
      </c>
      <c r="G180" s="195" t="s">
        <v>355</v>
      </c>
      <c r="H180" s="309" t="s">
        <v>188</v>
      </c>
      <c r="I180" s="354"/>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7"/>
      <c r="AO180" s="56"/>
      <c r="AP180" s="56"/>
      <c r="AQ180" s="161"/>
      <c r="AR180" s="51" t="s">
        <v>358</v>
      </c>
      <c r="AS180" s="51">
        <v>650.64499999999998</v>
      </c>
      <c r="AT180" s="51">
        <v>652.5</v>
      </c>
      <c r="AU180" s="51">
        <f t="shared" si="190"/>
        <v>1.8550000000000182</v>
      </c>
      <c r="AV180" s="52">
        <v>100</v>
      </c>
      <c r="AW180" s="52">
        <f t="shared" si="207"/>
        <v>1.8550000000000182</v>
      </c>
      <c r="AX180" s="139">
        <f>AW180*AUXILIAR!$B$50</f>
        <v>5565000.0000000549</v>
      </c>
      <c r="AY180" s="5"/>
      <c r="AZ180" s="341"/>
      <c r="BA180" s="354"/>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1" t="s">
        <v>324</v>
      </c>
      <c r="CK180" s="51">
        <v>704.31</v>
      </c>
      <c r="CL180" s="51">
        <v>737.25699999999995</v>
      </c>
      <c r="CM180" s="51">
        <f t="shared" si="202"/>
        <v>32.947000000000003</v>
      </c>
      <c r="CN180" s="51">
        <v>100</v>
      </c>
      <c r="CO180" s="52">
        <f t="shared" si="203"/>
        <v>32.947000000000003</v>
      </c>
      <c r="CP180" s="139">
        <f>CO180*AUXILIAR!$B$53</f>
        <v>164735000</v>
      </c>
      <c r="CQ180" s="128"/>
      <c r="CR180" s="333"/>
      <c r="CS180" s="354"/>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1" t="s">
        <v>361</v>
      </c>
      <c r="EC180" s="51">
        <v>607.44399999999996</v>
      </c>
      <c r="ED180" s="51">
        <v>607.44399999999996</v>
      </c>
      <c r="EE180" s="51">
        <v>1</v>
      </c>
      <c r="EF180" s="51">
        <v>100</v>
      </c>
      <c r="EG180" s="52">
        <f t="shared" ref="EG180:EG181" si="210">EE180*EF180/100</f>
        <v>1</v>
      </c>
      <c r="EH180" s="139">
        <f>EG180*AUXILIAR!$B$57</f>
        <v>20000000</v>
      </c>
      <c r="EI180" s="5"/>
      <c r="EJ180" s="341"/>
      <c r="EK180" s="354"/>
      <c r="EL180" s="5"/>
      <c r="EM180" s="5"/>
      <c r="EN180" s="5"/>
      <c r="EO180" s="5"/>
      <c r="EP180" s="5"/>
      <c r="EQ180" s="5"/>
      <c r="ER180" s="5"/>
      <c r="ES180" s="5"/>
      <c r="ET180" s="5"/>
      <c r="EU180" s="5"/>
      <c r="EV180" s="5"/>
      <c r="EW180" s="5"/>
      <c r="EX180" s="5"/>
      <c r="EY180" s="5"/>
      <c r="EZ180" s="5"/>
      <c r="FA180" s="5"/>
      <c r="FB180" s="5"/>
      <c r="FC180" s="5"/>
      <c r="FD180" s="5"/>
      <c r="FE180" s="5"/>
      <c r="FF180" s="5"/>
      <c r="FG180" s="5"/>
      <c r="FH180" s="5"/>
      <c r="FI180" s="5"/>
      <c r="FJ180" s="5"/>
      <c r="FK180" s="5"/>
      <c r="FL180" s="5"/>
      <c r="FM180" s="5"/>
      <c r="FN180" s="5"/>
      <c r="FO180" s="5"/>
      <c r="FP180" s="5"/>
      <c r="FQ180" s="5"/>
      <c r="FR180" s="5"/>
      <c r="FS180" s="5"/>
      <c r="FT180" s="5"/>
      <c r="FU180" s="5"/>
      <c r="FV180" s="5"/>
      <c r="FW180" s="5"/>
      <c r="FX180" s="5"/>
      <c r="FY180" s="5"/>
      <c r="FZ180" s="5"/>
      <c r="GA180" s="5"/>
      <c r="GB180" s="341"/>
      <c r="GC180" s="354"/>
      <c r="GD180" s="5"/>
      <c r="GE180" s="5"/>
      <c r="GF180" s="5"/>
      <c r="GG180" s="5"/>
      <c r="GH180" s="5"/>
      <c r="GI180" s="5"/>
      <c r="GJ180" s="5"/>
      <c r="GK180" s="5"/>
      <c r="GL180" s="5"/>
      <c r="GM180" s="5"/>
      <c r="GN180" s="5"/>
      <c r="GO180" s="5"/>
      <c r="GP180" s="5"/>
      <c r="GQ180" s="5"/>
      <c r="GR180" s="5"/>
      <c r="GS180" s="5"/>
      <c r="GT180" s="5"/>
      <c r="GU180" s="5"/>
      <c r="GV180" s="5"/>
      <c r="GW180" s="5"/>
      <c r="GX180" s="5"/>
      <c r="GY180" s="5"/>
      <c r="GZ180" s="5"/>
      <c r="HA180" s="5"/>
      <c r="HB180" s="5"/>
      <c r="HC180" s="5"/>
      <c r="HD180" s="5"/>
      <c r="HE180" s="5"/>
      <c r="HF180" s="5"/>
      <c r="HG180" s="5"/>
      <c r="HH180" s="5"/>
      <c r="HI180" s="5"/>
      <c r="HJ180" s="5"/>
      <c r="HK180" s="5"/>
      <c r="HL180" s="51" t="s">
        <v>359</v>
      </c>
      <c r="HM180" s="51">
        <v>470.4</v>
      </c>
      <c r="HN180" s="51">
        <v>471.6</v>
      </c>
      <c r="HO180" s="51">
        <f t="shared" si="205"/>
        <v>1.2000000000000455</v>
      </c>
      <c r="HP180" s="51">
        <v>100</v>
      </c>
      <c r="HQ180" s="52">
        <f t="shared" si="206"/>
        <v>1.2000000000000455</v>
      </c>
      <c r="HR180" s="139">
        <f>HQ180*AUXILIAR!$B$67</f>
        <v>2400000.0000000908</v>
      </c>
      <c r="HS180" s="5"/>
      <c r="HT180" s="341"/>
      <c r="HU180" s="354"/>
      <c r="HV180" s="5"/>
      <c r="HW180" s="5"/>
      <c r="HX180" s="5"/>
      <c r="HY180" s="5"/>
      <c r="HZ180" s="5"/>
      <c r="IA180" s="5"/>
      <c r="IB180" s="5"/>
      <c r="IC180" s="5"/>
      <c r="ID180" s="5"/>
      <c r="IE180" s="5"/>
      <c r="IF180" s="5"/>
      <c r="IG180" s="5"/>
      <c r="IH180" s="5"/>
      <c r="II180" s="5"/>
      <c r="IJ180" s="5"/>
      <c r="IK180" s="5"/>
      <c r="IL180" s="5"/>
      <c r="IM180" s="5"/>
      <c r="IN180" s="5"/>
      <c r="IO180" s="5"/>
      <c r="IP180" s="5"/>
      <c r="IQ180" s="5"/>
      <c r="IR180" s="5"/>
      <c r="IS180" s="5"/>
      <c r="IT180" s="5"/>
      <c r="IU180" s="5"/>
      <c r="IV180" s="5"/>
      <c r="IW180" s="5"/>
      <c r="IX180" s="5"/>
      <c r="IY180" s="5"/>
      <c r="IZ180" s="5"/>
      <c r="JA180" s="5"/>
      <c r="JB180" s="5"/>
      <c r="JC180" s="5"/>
      <c r="JD180" s="5"/>
      <c r="JE180" s="5"/>
      <c r="JF180" s="5"/>
      <c r="JG180" s="5"/>
      <c r="JH180" s="5"/>
      <c r="JI180" s="5"/>
      <c r="JJ180" s="5"/>
      <c r="JK180" s="145"/>
      <c r="JL180" s="397"/>
    </row>
    <row r="181" spans="1:272" ht="15">
      <c r="A181" s="8" t="s">
        <v>33</v>
      </c>
      <c r="B181" s="8" t="s">
        <v>8</v>
      </c>
      <c r="C181" s="8">
        <v>1</v>
      </c>
      <c r="D181" s="199">
        <v>116</v>
      </c>
      <c r="E181" s="118" t="s">
        <v>183</v>
      </c>
      <c r="F181" s="118" t="s">
        <v>108</v>
      </c>
      <c r="G181" s="195" t="s">
        <v>355</v>
      </c>
      <c r="H181" s="309" t="s">
        <v>188</v>
      </c>
      <c r="I181" s="354"/>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1" t="s">
        <v>359</v>
      </c>
      <c r="AS181" s="51">
        <v>650.96</v>
      </c>
      <c r="AT181" s="51">
        <v>652.20500000000004</v>
      </c>
      <c r="AU181" s="51">
        <f t="shared" si="190"/>
        <v>1.2450000000000045</v>
      </c>
      <c r="AV181" s="52">
        <v>100</v>
      </c>
      <c r="AW181" s="52">
        <f t="shared" si="207"/>
        <v>1.2450000000000045</v>
      </c>
      <c r="AX181" s="139">
        <f>AW181*AUXILIAR!$B$50</f>
        <v>3735000.0000000135</v>
      </c>
      <c r="AY181" s="5"/>
      <c r="AZ181" s="341"/>
      <c r="BA181" s="354"/>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1" t="s">
        <v>324</v>
      </c>
      <c r="CK181" s="51">
        <v>737.25699999999995</v>
      </c>
      <c r="CL181" s="51">
        <v>745.45699999999999</v>
      </c>
      <c r="CM181" s="51">
        <f t="shared" si="202"/>
        <v>8.2000000000000455</v>
      </c>
      <c r="CN181" s="51">
        <v>100</v>
      </c>
      <c r="CO181" s="52">
        <f t="shared" si="203"/>
        <v>8.2000000000000455</v>
      </c>
      <c r="CP181" s="139">
        <f>CO181*AUXILIAR!$B$53</f>
        <v>41000000.000000231</v>
      </c>
      <c r="CQ181" s="128"/>
      <c r="CR181" s="333"/>
      <c r="CS181" s="354"/>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1" t="s">
        <v>361</v>
      </c>
      <c r="EC181" s="51">
        <v>815</v>
      </c>
      <c r="ED181" s="51">
        <v>815</v>
      </c>
      <c r="EE181" s="51">
        <v>1</v>
      </c>
      <c r="EF181" s="51">
        <v>100</v>
      </c>
      <c r="EG181" s="52">
        <f t="shared" si="210"/>
        <v>1</v>
      </c>
      <c r="EH181" s="139">
        <f>EG181*AUXILIAR!$B$57</f>
        <v>20000000</v>
      </c>
      <c r="EI181" s="5"/>
      <c r="EJ181" s="341"/>
      <c r="EK181" s="354"/>
      <c r="EL181" s="5"/>
      <c r="EM181" s="5"/>
      <c r="EN181" s="5"/>
      <c r="EO181" s="5"/>
      <c r="EP181" s="5"/>
      <c r="EQ181" s="5"/>
      <c r="ER181" s="5"/>
      <c r="ES181" s="5"/>
      <c r="ET181" s="5"/>
      <c r="EU181" s="5"/>
      <c r="EV181" s="5"/>
      <c r="EW181" s="5"/>
      <c r="EX181" s="5"/>
      <c r="EY181" s="5"/>
      <c r="EZ181" s="5"/>
      <c r="FA181" s="5"/>
      <c r="FB181" s="5"/>
      <c r="FC181" s="5"/>
      <c r="FD181" s="5"/>
      <c r="FE181" s="5"/>
      <c r="FF181" s="5"/>
      <c r="FG181" s="5"/>
      <c r="FH181" s="5"/>
      <c r="FI181" s="5"/>
      <c r="FJ181" s="5"/>
      <c r="FK181" s="5"/>
      <c r="FL181" s="5"/>
      <c r="FM181" s="5"/>
      <c r="FN181" s="5"/>
      <c r="FO181" s="5"/>
      <c r="FP181" s="5"/>
      <c r="FQ181" s="5"/>
      <c r="FR181" s="5"/>
      <c r="FS181" s="5"/>
      <c r="FT181" s="5"/>
      <c r="FU181" s="5"/>
      <c r="FV181" s="5"/>
      <c r="FW181" s="5"/>
      <c r="FX181" s="5"/>
      <c r="FY181" s="5"/>
      <c r="FZ181" s="5"/>
      <c r="GA181" s="5"/>
      <c r="GB181" s="341"/>
      <c r="GC181" s="354"/>
      <c r="GD181" s="5"/>
      <c r="GE181" s="5"/>
      <c r="GF181" s="5"/>
      <c r="GG181" s="5"/>
      <c r="GH181" s="5"/>
      <c r="GI181" s="5"/>
      <c r="GJ181" s="5"/>
      <c r="GK181" s="5"/>
      <c r="GL181" s="5"/>
      <c r="GM181" s="5"/>
      <c r="GN181" s="5"/>
      <c r="GO181" s="5"/>
      <c r="GP181" s="5"/>
      <c r="GQ181" s="5"/>
      <c r="GR181" s="5"/>
      <c r="GS181" s="5"/>
      <c r="GT181" s="5"/>
      <c r="GU181" s="5"/>
      <c r="GV181" s="5"/>
      <c r="GW181" s="5"/>
      <c r="GX181" s="5"/>
      <c r="GY181" s="5"/>
      <c r="GZ181" s="5"/>
      <c r="HA181" s="5"/>
      <c r="HB181" s="5"/>
      <c r="HC181" s="5"/>
      <c r="HD181" s="5"/>
      <c r="HE181" s="5"/>
      <c r="HF181" s="5"/>
      <c r="HG181" s="5"/>
      <c r="HH181" s="5"/>
      <c r="HI181" s="5"/>
      <c r="HJ181" s="5"/>
      <c r="HK181" s="5"/>
      <c r="HL181" s="51" t="s">
        <v>358</v>
      </c>
      <c r="HM181" s="51">
        <v>473.4</v>
      </c>
      <c r="HN181" s="51">
        <v>472.2</v>
      </c>
      <c r="HO181" s="51">
        <f>-(HN181-HM181)</f>
        <v>1.1999999999999886</v>
      </c>
      <c r="HP181" s="51">
        <v>100</v>
      </c>
      <c r="HQ181" s="52">
        <f t="shared" si="206"/>
        <v>1.1999999999999886</v>
      </c>
      <c r="HR181" s="139">
        <f>HQ181*AUXILIAR!$B$67</f>
        <v>2399999.9999999772</v>
      </c>
      <c r="HS181" s="5"/>
      <c r="HT181" s="341"/>
      <c r="HU181" s="354"/>
      <c r="HV181" s="5"/>
      <c r="HW181" s="5"/>
      <c r="HX181" s="5"/>
      <c r="HY181" s="5"/>
      <c r="HZ181" s="5"/>
      <c r="IA181" s="5"/>
      <c r="IB181" s="5"/>
      <c r="IC181" s="5"/>
      <c r="ID181" s="5"/>
      <c r="IE181" s="5"/>
      <c r="IF181" s="5"/>
      <c r="IG181" s="5"/>
      <c r="IH181" s="5"/>
      <c r="II181" s="5"/>
      <c r="IJ181" s="5"/>
      <c r="IK181" s="5"/>
      <c r="IL181" s="5"/>
      <c r="IM181" s="5"/>
      <c r="IN181" s="5"/>
      <c r="IO181" s="5"/>
      <c r="IP181" s="5"/>
      <c r="IQ181" s="5"/>
      <c r="IR181" s="5"/>
      <c r="IS181" s="5"/>
      <c r="IT181" s="5"/>
      <c r="IU181" s="5"/>
      <c r="IV181" s="5"/>
      <c r="IW181" s="5"/>
      <c r="IX181" s="5"/>
      <c r="IY181" s="5"/>
      <c r="IZ181" s="5"/>
      <c r="JA181" s="5"/>
      <c r="JB181" s="5"/>
      <c r="JC181" s="5"/>
      <c r="JD181" s="5"/>
      <c r="JE181" s="5"/>
      <c r="JF181" s="5"/>
      <c r="JG181" s="5"/>
      <c r="JH181" s="5"/>
      <c r="JI181" s="5"/>
      <c r="JJ181" s="5"/>
      <c r="JK181" s="145"/>
      <c r="JL181" s="397"/>
    </row>
    <row r="182" spans="1:272" ht="15">
      <c r="A182" s="8" t="s">
        <v>33</v>
      </c>
      <c r="B182" s="8" t="s">
        <v>8</v>
      </c>
      <c r="C182" s="8">
        <v>1</v>
      </c>
      <c r="D182" s="199">
        <v>116</v>
      </c>
      <c r="E182" s="118" t="s">
        <v>183</v>
      </c>
      <c r="F182" s="118" t="s">
        <v>108</v>
      </c>
      <c r="G182" s="195" t="s">
        <v>355</v>
      </c>
      <c r="H182" s="309" t="s">
        <v>188</v>
      </c>
      <c r="I182" s="354"/>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1" t="s">
        <v>359</v>
      </c>
      <c r="AS182" s="51">
        <v>672.95500000000004</v>
      </c>
      <c r="AT182" s="51">
        <v>673.29</v>
      </c>
      <c r="AU182" s="51">
        <f t="shared" si="190"/>
        <v>0.33499999999992269</v>
      </c>
      <c r="AV182" s="52">
        <v>100</v>
      </c>
      <c r="AW182" s="52">
        <f t="shared" si="207"/>
        <v>0.33499999999992269</v>
      </c>
      <c r="AX182" s="139">
        <f>AW182*AUXILIAR!$B$50</f>
        <v>1004999.9999997681</v>
      </c>
      <c r="AY182" s="5"/>
      <c r="AZ182" s="341"/>
      <c r="BA182" s="354"/>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1" t="s">
        <v>324</v>
      </c>
      <c r="CK182" s="51">
        <v>745.45699999999999</v>
      </c>
      <c r="CL182" s="51">
        <v>765.76</v>
      </c>
      <c r="CM182" s="51">
        <f t="shared" si="202"/>
        <v>20.302999999999997</v>
      </c>
      <c r="CN182" s="51">
        <v>100</v>
      </c>
      <c r="CO182" s="52">
        <f t="shared" si="203"/>
        <v>20.302999999999997</v>
      </c>
      <c r="CP182" s="139">
        <f>CO182*AUXILIAR!$B$53</f>
        <v>101514999.99999999</v>
      </c>
      <c r="CQ182" s="128"/>
      <c r="CR182" s="333"/>
      <c r="CS182" s="354"/>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341"/>
      <c r="EK182" s="354"/>
      <c r="EL182" s="5"/>
      <c r="EM182" s="5"/>
      <c r="EN182" s="5"/>
      <c r="EO182" s="5"/>
      <c r="EP182" s="5"/>
      <c r="EQ182" s="5"/>
      <c r="ER182" s="5"/>
      <c r="ES182" s="5"/>
      <c r="ET182" s="5"/>
      <c r="EU182" s="5"/>
      <c r="EV182" s="5"/>
      <c r="EW182" s="5"/>
      <c r="EX182" s="5"/>
      <c r="EY182" s="5"/>
      <c r="EZ182" s="5"/>
      <c r="FA182" s="5"/>
      <c r="FB182" s="5"/>
      <c r="FC182" s="5"/>
      <c r="FD182" s="5"/>
      <c r="FE182" s="5"/>
      <c r="FF182" s="5"/>
      <c r="FG182" s="5"/>
      <c r="FH182" s="5"/>
      <c r="FI182" s="5"/>
      <c r="FJ182" s="5"/>
      <c r="FK182" s="5"/>
      <c r="FL182" s="5"/>
      <c r="FM182" s="5"/>
      <c r="FN182" s="5"/>
      <c r="FO182" s="5"/>
      <c r="FP182" s="5"/>
      <c r="FQ182" s="5"/>
      <c r="FR182" s="5"/>
      <c r="FS182" s="5"/>
      <c r="FT182" s="5"/>
      <c r="FU182" s="5"/>
      <c r="FV182" s="5"/>
      <c r="FW182" s="5"/>
      <c r="FX182" s="5"/>
      <c r="FY182" s="5"/>
      <c r="FZ182" s="5"/>
      <c r="GA182" s="5"/>
      <c r="GB182" s="341"/>
      <c r="GC182" s="354"/>
      <c r="GD182" s="5"/>
      <c r="GE182" s="5"/>
      <c r="GF182" s="5"/>
      <c r="GG182" s="5"/>
      <c r="GH182" s="5"/>
      <c r="GI182" s="5"/>
      <c r="GJ182" s="5"/>
      <c r="GK182" s="5"/>
      <c r="GL182" s="5"/>
      <c r="GM182" s="5"/>
      <c r="GN182" s="5"/>
      <c r="GO182" s="5"/>
      <c r="GP182" s="5"/>
      <c r="GQ182" s="5"/>
      <c r="GR182" s="5"/>
      <c r="GS182" s="5"/>
      <c r="GT182" s="5"/>
      <c r="GU182" s="5"/>
      <c r="GV182" s="5"/>
      <c r="GW182" s="5"/>
      <c r="GX182" s="5"/>
      <c r="GY182" s="5"/>
      <c r="GZ182" s="5"/>
      <c r="HA182" s="5"/>
      <c r="HB182" s="5"/>
      <c r="HC182" s="5"/>
      <c r="HD182" s="5"/>
      <c r="HE182" s="5"/>
      <c r="HF182" s="5"/>
      <c r="HG182" s="5"/>
      <c r="HH182" s="5"/>
      <c r="HI182" s="5"/>
      <c r="HJ182" s="5"/>
      <c r="HK182" s="5"/>
      <c r="HL182" s="51" t="s">
        <v>359</v>
      </c>
      <c r="HM182" s="51">
        <v>475.7</v>
      </c>
      <c r="HN182" s="51">
        <v>476.9</v>
      </c>
      <c r="HO182" s="51">
        <f t="shared" si="205"/>
        <v>1.1999999999999886</v>
      </c>
      <c r="HP182" s="51">
        <v>100</v>
      </c>
      <c r="HQ182" s="52">
        <f t="shared" si="206"/>
        <v>1.1999999999999886</v>
      </c>
      <c r="HR182" s="139">
        <f>HQ182*AUXILIAR!$B$67</f>
        <v>2399999.9999999772</v>
      </c>
      <c r="HS182" s="5"/>
      <c r="HT182" s="341"/>
      <c r="HU182" s="354"/>
      <c r="HV182" s="5"/>
      <c r="HW182" s="5"/>
      <c r="HX182" s="5"/>
      <c r="HY182" s="5"/>
      <c r="HZ182" s="5"/>
      <c r="IA182" s="5"/>
      <c r="IB182" s="5"/>
      <c r="IC182" s="5"/>
      <c r="ID182" s="5"/>
      <c r="IE182" s="5"/>
      <c r="IF182" s="5"/>
      <c r="IG182" s="5"/>
      <c r="IH182" s="5"/>
      <c r="II182" s="5"/>
      <c r="IJ182" s="5"/>
      <c r="IK182" s="5"/>
      <c r="IL182" s="5"/>
      <c r="IM182" s="5"/>
      <c r="IN182" s="5"/>
      <c r="IO182" s="5"/>
      <c r="IP182" s="5"/>
      <c r="IQ182" s="5"/>
      <c r="IR182" s="5"/>
      <c r="IS182" s="5"/>
      <c r="IT182" s="5"/>
      <c r="IU182" s="5"/>
      <c r="IV182" s="5"/>
      <c r="IW182" s="5"/>
      <c r="IX182" s="5"/>
      <c r="IY182" s="5"/>
      <c r="IZ182" s="5"/>
      <c r="JA182" s="5"/>
      <c r="JB182" s="5"/>
      <c r="JC182" s="5"/>
      <c r="JD182" s="5"/>
      <c r="JE182" s="5"/>
      <c r="JF182" s="5"/>
      <c r="JG182" s="5"/>
      <c r="JH182" s="5"/>
      <c r="JI182" s="5"/>
      <c r="JJ182" s="5"/>
      <c r="JK182" s="145"/>
      <c r="JL182" s="397"/>
    </row>
    <row r="183" spans="1:272" ht="15">
      <c r="A183" s="8" t="s">
        <v>33</v>
      </c>
      <c r="B183" s="8" t="s">
        <v>8</v>
      </c>
      <c r="C183" s="8">
        <v>1</v>
      </c>
      <c r="D183" s="199">
        <v>116</v>
      </c>
      <c r="E183" s="118" t="s">
        <v>183</v>
      </c>
      <c r="F183" s="118" t="s">
        <v>108</v>
      </c>
      <c r="G183" s="195" t="s">
        <v>355</v>
      </c>
      <c r="H183" s="309" t="s">
        <v>188</v>
      </c>
      <c r="I183" s="354"/>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1" t="s">
        <v>359</v>
      </c>
      <c r="AS183" s="51">
        <v>766.4</v>
      </c>
      <c r="AT183" s="51">
        <v>767</v>
      </c>
      <c r="AU183" s="51">
        <f t="shared" si="190"/>
        <v>0.60000000000002274</v>
      </c>
      <c r="AV183" s="52">
        <v>100</v>
      </c>
      <c r="AW183" s="52">
        <f t="shared" si="207"/>
        <v>0.60000000000002274</v>
      </c>
      <c r="AX183" s="139">
        <f>AW183*AUXILIAR!$B$50</f>
        <v>1800000.0000000682</v>
      </c>
      <c r="AY183" s="5"/>
      <c r="AZ183" s="341"/>
      <c r="BA183" s="354"/>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1" t="s">
        <v>324</v>
      </c>
      <c r="CK183" s="51">
        <v>765.76</v>
      </c>
      <c r="CL183" s="51">
        <v>773</v>
      </c>
      <c r="CM183" s="51">
        <f t="shared" si="202"/>
        <v>7.2400000000000091</v>
      </c>
      <c r="CN183" s="51">
        <v>100</v>
      </c>
      <c r="CO183" s="52">
        <f t="shared" si="203"/>
        <v>7.2400000000000091</v>
      </c>
      <c r="CP183" s="139">
        <f>CO183*AUXILIAR!$B$53</f>
        <v>36200000.000000045</v>
      </c>
      <c r="CQ183" s="128"/>
      <c r="CR183" s="333"/>
      <c r="CS183" s="354"/>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341"/>
      <c r="EK183" s="354"/>
      <c r="EL183" s="5"/>
      <c r="EM183" s="5"/>
      <c r="EN183" s="5"/>
      <c r="EO183" s="5"/>
      <c r="EP183" s="5"/>
      <c r="EQ183" s="5"/>
      <c r="ER183" s="5"/>
      <c r="ES183" s="5"/>
      <c r="ET183" s="5"/>
      <c r="EU183" s="5"/>
      <c r="EV183" s="5"/>
      <c r="EW183" s="5"/>
      <c r="EX183" s="5"/>
      <c r="EY183" s="5"/>
      <c r="EZ183" s="5"/>
      <c r="FA183" s="5"/>
      <c r="FB183" s="5"/>
      <c r="FC183" s="5"/>
      <c r="FD183" s="5"/>
      <c r="FE183" s="5"/>
      <c r="FF183" s="5"/>
      <c r="FG183" s="5"/>
      <c r="FH183" s="5"/>
      <c r="FI183" s="5"/>
      <c r="FJ183" s="5"/>
      <c r="FK183" s="5"/>
      <c r="FL183" s="5"/>
      <c r="FM183" s="5"/>
      <c r="FN183" s="5"/>
      <c r="FO183" s="5"/>
      <c r="FP183" s="5"/>
      <c r="FQ183" s="5"/>
      <c r="FR183" s="5"/>
      <c r="FS183" s="5"/>
      <c r="FT183" s="5"/>
      <c r="FU183" s="5"/>
      <c r="FV183" s="5"/>
      <c r="FW183" s="5"/>
      <c r="FX183" s="5"/>
      <c r="FY183" s="5"/>
      <c r="FZ183" s="5"/>
      <c r="GA183" s="5"/>
      <c r="GB183" s="341"/>
      <c r="GC183" s="354"/>
      <c r="GD183" s="5"/>
      <c r="GE183" s="5"/>
      <c r="GF183" s="5"/>
      <c r="GG183" s="5"/>
      <c r="GH183" s="5"/>
      <c r="GI183" s="5"/>
      <c r="GJ183" s="5"/>
      <c r="GK183" s="5"/>
      <c r="GL183" s="5"/>
      <c r="GM183" s="5"/>
      <c r="GN183" s="5"/>
      <c r="GO183" s="5"/>
      <c r="GP183" s="5"/>
      <c r="GQ183" s="5"/>
      <c r="GR183" s="5"/>
      <c r="GS183" s="5"/>
      <c r="GT183" s="5"/>
      <c r="GU183" s="5"/>
      <c r="GV183" s="5"/>
      <c r="GW183" s="5"/>
      <c r="GX183" s="5"/>
      <c r="GY183" s="5"/>
      <c r="GZ183" s="5"/>
      <c r="HA183" s="5"/>
      <c r="HB183" s="5"/>
      <c r="HC183" s="5"/>
      <c r="HD183" s="5"/>
      <c r="HE183" s="5"/>
      <c r="HF183" s="5"/>
      <c r="HG183" s="5"/>
      <c r="HH183" s="5"/>
      <c r="HI183" s="5"/>
      <c r="HJ183" s="5"/>
      <c r="HK183" s="5"/>
      <c r="HL183" s="51" t="s">
        <v>358</v>
      </c>
      <c r="HM183" s="51">
        <v>476.815</v>
      </c>
      <c r="HN183" s="51">
        <v>476.5</v>
      </c>
      <c r="HO183" s="51">
        <f>-(HN183-HM183)</f>
        <v>0.31499999999999773</v>
      </c>
      <c r="HP183" s="51">
        <v>100</v>
      </c>
      <c r="HQ183" s="52">
        <f t="shared" si="206"/>
        <v>0.31499999999999773</v>
      </c>
      <c r="HR183" s="139">
        <f>HQ183*AUXILIAR!$B$67</f>
        <v>629999.99999999546</v>
      </c>
      <c r="HS183" s="5"/>
      <c r="HT183" s="341"/>
      <c r="HU183" s="354"/>
      <c r="HV183" s="5"/>
      <c r="HW183" s="5"/>
      <c r="HX183" s="5"/>
      <c r="HY183" s="5"/>
      <c r="HZ183" s="5"/>
      <c r="IA183" s="5"/>
      <c r="IB183" s="5"/>
      <c r="IC183" s="5"/>
      <c r="ID183" s="5"/>
      <c r="IE183" s="5"/>
      <c r="IF183" s="5"/>
      <c r="IG183" s="5"/>
      <c r="IH183" s="5"/>
      <c r="II183" s="5"/>
      <c r="IJ183" s="5"/>
      <c r="IK183" s="5"/>
      <c r="IL183" s="5"/>
      <c r="IM183" s="5"/>
      <c r="IN183" s="5"/>
      <c r="IO183" s="5"/>
      <c r="IP183" s="5"/>
      <c r="IQ183" s="5"/>
      <c r="IR183" s="5"/>
      <c r="IS183" s="5"/>
      <c r="IT183" s="5"/>
      <c r="IU183" s="5"/>
      <c r="IV183" s="5"/>
      <c r="IW183" s="5"/>
      <c r="IX183" s="5"/>
      <c r="IY183" s="5"/>
      <c r="IZ183" s="5"/>
      <c r="JA183" s="5"/>
      <c r="JB183" s="5"/>
      <c r="JC183" s="5"/>
      <c r="JD183" s="5"/>
      <c r="JE183" s="5"/>
      <c r="JF183" s="5"/>
      <c r="JG183" s="5"/>
      <c r="JH183" s="5"/>
      <c r="JI183" s="5"/>
      <c r="JJ183" s="5"/>
      <c r="JK183" s="145"/>
      <c r="JL183" s="397"/>
    </row>
    <row r="184" spans="1:272" ht="15">
      <c r="A184" s="8" t="s">
        <v>33</v>
      </c>
      <c r="B184" s="8" t="s">
        <v>8</v>
      </c>
      <c r="C184" s="8">
        <v>1</v>
      </c>
      <c r="D184" s="199">
        <v>116</v>
      </c>
      <c r="E184" s="118" t="s">
        <v>183</v>
      </c>
      <c r="F184" s="118" t="s">
        <v>108</v>
      </c>
      <c r="G184" s="195" t="s">
        <v>355</v>
      </c>
      <c r="H184" s="309" t="s">
        <v>188</v>
      </c>
      <c r="I184" s="354"/>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1" t="s">
        <v>358</v>
      </c>
      <c r="AS184" s="51">
        <v>767.91</v>
      </c>
      <c r="AT184" s="51">
        <v>769.46500000000003</v>
      </c>
      <c r="AU184" s="51">
        <f t="shared" si="190"/>
        <v>1.5550000000000637</v>
      </c>
      <c r="AV184" s="52">
        <v>100</v>
      </c>
      <c r="AW184" s="52">
        <f t="shared" si="207"/>
        <v>1.5550000000000637</v>
      </c>
      <c r="AX184" s="139">
        <f>AW184*AUXILIAR!$B$50</f>
        <v>4665000.0000001909</v>
      </c>
      <c r="AY184" s="5"/>
      <c r="AZ184" s="341"/>
      <c r="BA184" s="354"/>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1" t="s">
        <v>324</v>
      </c>
      <c r="CK184" s="51">
        <v>814.36400000000003</v>
      </c>
      <c r="CL184" s="51">
        <v>815.05</v>
      </c>
      <c r="CM184" s="51">
        <f t="shared" si="202"/>
        <v>0.68599999999992178</v>
      </c>
      <c r="CN184" s="51">
        <v>100</v>
      </c>
      <c r="CO184" s="52">
        <f t="shared" si="203"/>
        <v>0.68599999999992178</v>
      </c>
      <c r="CP184" s="139">
        <f>CO184*AUXILIAR!$B$53</f>
        <v>3429999.9999996088</v>
      </c>
      <c r="CQ184" s="128"/>
      <c r="CR184" s="333"/>
      <c r="CS184" s="354"/>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341"/>
      <c r="EK184" s="354"/>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341"/>
      <c r="GC184" s="354"/>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1" t="s">
        <v>359</v>
      </c>
      <c r="HM184" s="160">
        <v>481</v>
      </c>
      <c r="HN184" s="51">
        <v>482.2</v>
      </c>
      <c r="HO184" s="51">
        <f t="shared" si="205"/>
        <v>1.1999999999999886</v>
      </c>
      <c r="HP184" s="51">
        <v>100</v>
      </c>
      <c r="HQ184" s="52">
        <f t="shared" si="206"/>
        <v>1.1999999999999886</v>
      </c>
      <c r="HR184" s="139">
        <f>HQ184*AUXILIAR!$B$67</f>
        <v>2399999.9999999772</v>
      </c>
      <c r="HS184" s="5"/>
      <c r="HT184" s="341"/>
      <c r="HU184" s="354"/>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145"/>
      <c r="JL184" s="397"/>
    </row>
    <row r="185" spans="1:272" ht="15">
      <c r="A185" s="8" t="s">
        <v>33</v>
      </c>
      <c r="B185" s="8" t="s">
        <v>8</v>
      </c>
      <c r="C185" s="8">
        <v>1</v>
      </c>
      <c r="D185" s="199">
        <v>116</v>
      </c>
      <c r="E185" s="118" t="s">
        <v>183</v>
      </c>
      <c r="F185" s="118" t="s">
        <v>108</v>
      </c>
      <c r="G185" s="195" t="s">
        <v>355</v>
      </c>
      <c r="H185" s="309" t="s">
        <v>188</v>
      </c>
      <c r="I185" s="354"/>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1" t="s">
        <v>359</v>
      </c>
      <c r="AS185" s="51">
        <v>768.54</v>
      </c>
      <c r="AT185" s="51">
        <v>770.75</v>
      </c>
      <c r="AU185" s="51">
        <f t="shared" si="190"/>
        <v>2.2100000000000364</v>
      </c>
      <c r="AV185" s="52">
        <v>100</v>
      </c>
      <c r="AW185" s="52">
        <f t="shared" si="207"/>
        <v>2.2100000000000364</v>
      </c>
      <c r="AX185" s="139">
        <f>AW185*AUXILIAR!$B$50</f>
        <v>6630000.000000109</v>
      </c>
      <c r="AY185" s="5"/>
      <c r="AZ185" s="341"/>
      <c r="BA185" s="354"/>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1" t="s">
        <v>324</v>
      </c>
      <c r="CK185" s="51">
        <v>815.05</v>
      </c>
      <c r="CL185" s="51">
        <v>816.94399999999996</v>
      </c>
      <c r="CM185" s="51">
        <f t="shared" si="202"/>
        <v>1.8940000000000055</v>
      </c>
      <c r="CN185" s="51">
        <v>100</v>
      </c>
      <c r="CO185" s="52">
        <f t="shared" si="203"/>
        <v>1.8940000000000055</v>
      </c>
      <c r="CP185" s="139">
        <f>CO185*AUXILIAR!$B$53</f>
        <v>9470000.0000000279</v>
      </c>
      <c r="CQ185" s="128"/>
      <c r="CR185" s="333"/>
      <c r="CS185" s="354"/>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341"/>
      <c r="EK185" s="354"/>
      <c r="EL185" s="5"/>
      <c r="EM185" s="5"/>
      <c r="EN185" s="5"/>
      <c r="EO185" s="5"/>
      <c r="EP185" s="5"/>
      <c r="EQ185" s="5"/>
      <c r="ER185" s="5"/>
      <c r="ES185" s="5"/>
      <c r="ET185" s="5"/>
      <c r="EU185" s="5"/>
      <c r="EV185" s="5"/>
      <c r="EW185" s="5"/>
      <c r="EX185" s="5"/>
      <c r="EY185" s="5"/>
      <c r="EZ185" s="5"/>
      <c r="FA185" s="5"/>
      <c r="FB185" s="5"/>
      <c r="FC185" s="5"/>
      <c r="FD185" s="5"/>
      <c r="FE185" s="5"/>
      <c r="FF185" s="5"/>
      <c r="FG185" s="5"/>
      <c r="FH185" s="5"/>
      <c r="FI185" s="5"/>
      <c r="FJ185" s="5"/>
      <c r="FK185" s="5"/>
      <c r="FL185" s="5"/>
      <c r="FM185" s="5"/>
      <c r="FN185" s="5"/>
      <c r="FO185" s="5"/>
      <c r="FP185" s="5"/>
      <c r="FQ185" s="5"/>
      <c r="FR185" s="5"/>
      <c r="FS185" s="5"/>
      <c r="FT185" s="5"/>
      <c r="FU185" s="5"/>
      <c r="FV185" s="5"/>
      <c r="FW185" s="5"/>
      <c r="FX185" s="5"/>
      <c r="FY185" s="5"/>
      <c r="FZ185" s="5"/>
      <c r="GA185" s="5"/>
      <c r="GB185" s="341"/>
      <c r="GC185" s="354"/>
      <c r="GD185" s="5"/>
      <c r="GE185" s="5"/>
      <c r="GF185" s="5"/>
      <c r="GG185" s="5"/>
      <c r="GH185" s="5"/>
      <c r="GI185" s="5"/>
      <c r="GJ185" s="5"/>
      <c r="GK185" s="5"/>
      <c r="GL185" s="5"/>
      <c r="GM185" s="5"/>
      <c r="GN185" s="5"/>
      <c r="GO185" s="5"/>
      <c r="GP185" s="5"/>
      <c r="GQ185" s="5"/>
      <c r="GR185" s="5"/>
      <c r="GS185" s="5"/>
      <c r="GT185" s="5"/>
      <c r="GU185" s="5"/>
      <c r="GV185" s="5"/>
      <c r="GW185" s="5"/>
      <c r="GX185" s="5"/>
      <c r="GY185" s="5"/>
      <c r="GZ185" s="5"/>
      <c r="HA185" s="5"/>
      <c r="HB185" s="5"/>
      <c r="HC185" s="5"/>
      <c r="HD185" s="5"/>
      <c r="HE185" s="5"/>
      <c r="HF185" s="5"/>
      <c r="HG185" s="5"/>
      <c r="HH185" s="5"/>
      <c r="HI185" s="5"/>
      <c r="HJ185" s="5"/>
      <c r="HK185" s="5"/>
      <c r="HL185" s="51" t="s">
        <v>358</v>
      </c>
      <c r="HM185" s="51">
        <v>482</v>
      </c>
      <c r="HN185" s="51">
        <v>480.8</v>
      </c>
      <c r="HO185" s="51">
        <f>-(HN185-HM185)</f>
        <v>1.1999999999999886</v>
      </c>
      <c r="HP185" s="51">
        <v>100</v>
      </c>
      <c r="HQ185" s="52">
        <f t="shared" si="206"/>
        <v>1.1999999999999886</v>
      </c>
      <c r="HR185" s="139">
        <f>HQ185*AUXILIAR!$B$67</f>
        <v>2399999.9999999772</v>
      </c>
      <c r="HS185" s="5"/>
      <c r="HT185" s="341"/>
      <c r="HU185" s="354"/>
      <c r="HV185" s="5"/>
      <c r="HW185" s="5"/>
      <c r="HX185" s="5"/>
      <c r="HY185" s="5"/>
      <c r="HZ185" s="5"/>
      <c r="IA185" s="5"/>
      <c r="IB185" s="5"/>
      <c r="IC185" s="5"/>
      <c r="ID185" s="5"/>
      <c r="IE185" s="5"/>
      <c r="IF185" s="5"/>
      <c r="IG185" s="5"/>
      <c r="IH185" s="5"/>
      <c r="II185" s="5"/>
      <c r="IJ185" s="5"/>
      <c r="IK185" s="5"/>
      <c r="IL185" s="5"/>
      <c r="IM185" s="5"/>
      <c r="IN185" s="5"/>
      <c r="IO185" s="5"/>
      <c r="IP185" s="5"/>
      <c r="IQ185" s="5"/>
      <c r="IR185" s="5"/>
      <c r="IS185" s="5"/>
      <c r="IT185" s="5"/>
      <c r="IU185" s="5"/>
      <c r="IV185" s="5"/>
      <c r="IW185" s="5"/>
      <c r="IX185" s="5"/>
      <c r="IY185" s="5"/>
      <c r="IZ185" s="5"/>
      <c r="JA185" s="5"/>
      <c r="JB185" s="5"/>
      <c r="JC185" s="5"/>
      <c r="JD185" s="5"/>
      <c r="JE185" s="5"/>
      <c r="JF185" s="5"/>
      <c r="JG185" s="5"/>
      <c r="JH185" s="5"/>
      <c r="JI185" s="5"/>
      <c r="JJ185" s="5"/>
      <c r="JK185" s="145"/>
      <c r="JL185" s="397"/>
    </row>
    <row r="186" spans="1:272" ht="15">
      <c r="A186" s="8" t="s">
        <v>33</v>
      </c>
      <c r="B186" s="8" t="s">
        <v>8</v>
      </c>
      <c r="C186" s="8">
        <v>1</v>
      </c>
      <c r="D186" s="199">
        <v>116</v>
      </c>
      <c r="E186" s="118" t="s">
        <v>183</v>
      </c>
      <c r="F186" s="118" t="s">
        <v>108</v>
      </c>
      <c r="G186" s="195" t="s">
        <v>355</v>
      </c>
      <c r="H186" s="309" t="s">
        <v>188</v>
      </c>
      <c r="I186" s="354"/>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341"/>
      <c r="BA186" s="354"/>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7"/>
      <c r="CK186" s="57"/>
      <c r="CL186" s="57"/>
      <c r="CM186" s="57"/>
      <c r="CN186" s="57"/>
      <c r="CO186" s="56"/>
      <c r="CP186" s="161"/>
      <c r="CQ186" s="128"/>
      <c r="CR186" s="333"/>
      <c r="CS186" s="354"/>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341"/>
      <c r="EK186" s="354"/>
      <c r="EL186" s="5"/>
      <c r="EM186" s="5"/>
      <c r="EN186" s="5"/>
      <c r="EO186" s="5"/>
      <c r="EP186" s="5"/>
      <c r="EQ186" s="5"/>
      <c r="ER186" s="5"/>
      <c r="ES186" s="5"/>
      <c r="ET186" s="5"/>
      <c r="EU186" s="5"/>
      <c r="EV186" s="5"/>
      <c r="EW186" s="5"/>
      <c r="EX186" s="5"/>
      <c r="EY186" s="5"/>
      <c r="EZ186" s="5"/>
      <c r="FA186" s="5"/>
      <c r="FB186" s="5"/>
      <c r="FC186" s="5"/>
      <c r="FD186" s="5"/>
      <c r="FE186" s="5"/>
      <c r="FF186" s="5"/>
      <c r="FG186" s="5"/>
      <c r="FH186" s="5"/>
      <c r="FI186" s="5"/>
      <c r="FJ186" s="5"/>
      <c r="FK186" s="5"/>
      <c r="FL186" s="5"/>
      <c r="FM186" s="5"/>
      <c r="FN186" s="5"/>
      <c r="FO186" s="5"/>
      <c r="FP186" s="5"/>
      <c r="FQ186" s="5"/>
      <c r="FR186" s="5"/>
      <c r="FS186" s="5"/>
      <c r="FT186" s="5"/>
      <c r="FU186" s="5"/>
      <c r="FV186" s="5"/>
      <c r="FW186" s="5"/>
      <c r="FX186" s="5"/>
      <c r="FY186" s="5"/>
      <c r="FZ186" s="5"/>
      <c r="GA186" s="5"/>
      <c r="GB186" s="341"/>
      <c r="GC186" s="354"/>
      <c r="GD186" s="5"/>
      <c r="GE186" s="5"/>
      <c r="GF186" s="5"/>
      <c r="GG186" s="5"/>
      <c r="GH186" s="5"/>
      <c r="GI186" s="5"/>
      <c r="GJ186" s="5"/>
      <c r="GK186" s="5"/>
      <c r="GL186" s="5"/>
      <c r="GM186" s="5"/>
      <c r="GN186" s="5"/>
      <c r="GO186" s="5"/>
      <c r="GP186" s="5"/>
      <c r="GQ186" s="5"/>
      <c r="GR186" s="5"/>
      <c r="GS186" s="5"/>
      <c r="GT186" s="5"/>
      <c r="GU186" s="5"/>
      <c r="GV186" s="5"/>
      <c r="GW186" s="5"/>
      <c r="GX186" s="5"/>
      <c r="GY186" s="5"/>
      <c r="GZ186" s="5"/>
      <c r="HA186" s="5"/>
      <c r="HB186" s="5"/>
      <c r="HC186" s="5"/>
      <c r="HD186" s="5"/>
      <c r="HE186" s="5"/>
      <c r="HF186" s="5"/>
      <c r="HG186" s="5"/>
      <c r="HH186" s="5"/>
      <c r="HI186" s="5"/>
      <c r="HJ186" s="5"/>
      <c r="HK186" s="5"/>
      <c r="HL186" s="51" t="s">
        <v>358</v>
      </c>
      <c r="HM186" s="51">
        <v>486.29599999999999</v>
      </c>
      <c r="HN186" s="51">
        <v>485.1</v>
      </c>
      <c r="HO186" s="51">
        <f>-(HN186-HM186)</f>
        <v>1.1959999999999695</v>
      </c>
      <c r="HP186" s="51">
        <v>100</v>
      </c>
      <c r="HQ186" s="52">
        <f t="shared" si="206"/>
        <v>1.1959999999999695</v>
      </c>
      <c r="HR186" s="139">
        <f>HQ186*AUXILIAR!$B$67</f>
        <v>2391999.999999939</v>
      </c>
      <c r="HS186" s="5"/>
      <c r="HT186" s="341"/>
      <c r="HU186" s="354"/>
      <c r="HV186" s="5"/>
      <c r="HW186" s="5"/>
      <c r="HX186" s="5"/>
      <c r="HY186" s="5"/>
      <c r="HZ186" s="5"/>
      <c r="IA186" s="5"/>
      <c r="IB186" s="5"/>
      <c r="IC186" s="5"/>
      <c r="ID186" s="5"/>
      <c r="IE186" s="5"/>
      <c r="IF186" s="5"/>
      <c r="IG186" s="5"/>
      <c r="IH186" s="5"/>
      <c r="II186" s="5"/>
      <c r="IJ186" s="5"/>
      <c r="IK186" s="5"/>
      <c r="IL186" s="5"/>
      <c r="IM186" s="5"/>
      <c r="IN186" s="5"/>
      <c r="IO186" s="5"/>
      <c r="IP186" s="5"/>
      <c r="IQ186" s="5"/>
      <c r="IR186" s="5"/>
      <c r="IS186" s="5"/>
      <c r="IT186" s="5"/>
      <c r="IU186" s="5"/>
      <c r="IV186" s="5"/>
      <c r="IW186" s="5"/>
      <c r="IX186" s="5"/>
      <c r="IY186" s="5"/>
      <c r="IZ186" s="5"/>
      <c r="JA186" s="5"/>
      <c r="JB186" s="5"/>
      <c r="JC186" s="5"/>
      <c r="JD186" s="5"/>
      <c r="JE186" s="5"/>
      <c r="JF186" s="5"/>
      <c r="JG186" s="5"/>
      <c r="JH186" s="5"/>
      <c r="JI186" s="5"/>
      <c r="JJ186" s="5"/>
      <c r="JK186" s="145"/>
      <c r="JL186" s="397"/>
    </row>
    <row r="187" spans="1:272" ht="15">
      <c r="A187" s="8" t="s">
        <v>33</v>
      </c>
      <c r="B187" s="8" t="s">
        <v>8</v>
      </c>
      <c r="C187" s="8">
        <v>1</v>
      </c>
      <c r="D187" s="199">
        <v>116</v>
      </c>
      <c r="E187" s="118" t="s">
        <v>183</v>
      </c>
      <c r="F187" s="118" t="s">
        <v>108</v>
      </c>
      <c r="G187" s="195" t="s">
        <v>355</v>
      </c>
      <c r="H187" s="309" t="s">
        <v>188</v>
      </c>
      <c r="I187" s="354"/>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341"/>
      <c r="BA187" s="354"/>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7"/>
      <c r="CK187" s="57"/>
      <c r="CL187" s="57"/>
      <c r="CM187" s="57"/>
      <c r="CN187" s="57"/>
      <c r="CO187" s="56"/>
      <c r="CP187" s="161"/>
      <c r="CQ187" s="128"/>
      <c r="CR187" s="333"/>
      <c r="CS187" s="354"/>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341"/>
      <c r="EK187" s="354"/>
      <c r="EL187" s="5"/>
      <c r="EM187" s="5"/>
      <c r="EN187" s="5"/>
      <c r="EO187" s="5"/>
      <c r="EP187" s="5"/>
      <c r="EQ187" s="5"/>
      <c r="ER187" s="5"/>
      <c r="ES187" s="5"/>
      <c r="ET187" s="5"/>
      <c r="EU187" s="5"/>
      <c r="EV187" s="5"/>
      <c r="EW187" s="5"/>
      <c r="EX187" s="5"/>
      <c r="EY187" s="5"/>
      <c r="EZ187" s="5"/>
      <c r="FA187" s="5"/>
      <c r="FB187" s="5"/>
      <c r="FC187" s="5"/>
      <c r="FD187" s="5"/>
      <c r="FE187" s="5"/>
      <c r="FF187" s="5"/>
      <c r="FG187" s="5"/>
      <c r="FH187" s="5"/>
      <c r="FI187" s="5"/>
      <c r="FJ187" s="5"/>
      <c r="FK187" s="5"/>
      <c r="FL187" s="5"/>
      <c r="FM187" s="5"/>
      <c r="FN187" s="5"/>
      <c r="FO187" s="5"/>
      <c r="FP187" s="5"/>
      <c r="FQ187" s="5"/>
      <c r="FR187" s="5"/>
      <c r="FS187" s="5"/>
      <c r="FT187" s="5"/>
      <c r="FU187" s="5"/>
      <c r="FV187" s="5"/>
      <c r="FW187" s="5"/>
      <c r="FX187" s="5"/>
      <c r="FY187" s="5"/>
      <c r="FZ187" s="5"/>
      <c r="GA187" s="5"/>
      <c r="GB187" s="341"/>
      <c r="GC187" s="354"/>
      <c r="GD187" s="5"/>
      <c r="GE187" s="5"/>
      <c r="GF187" s="5"/>
      <c r="GG187" s="5"/>
      <c r="GH187" s="5"/>
      <c r="GI187" s="5"/>
      <c r="GJ187" s="5"/>
      <c r="GK187" s="5"/>
      <c r="GL187" s="5"/>
      <c r="GM187" s="5"/>
      <c r="GN187" s="5"/>
      <c r="GO187" s="5"/>
      <c r="GP187" s="5"/>
      <c r="GQ187" s="5"/>
      <c r="GR187" s="5"/>
      <c r="GS187" s="5"/>
      <c r="GT187" s="5"/>
      <c r="GU187" s="5"/>
      <c r="GV187" s="5"/>
      <c r="GW187" s="5"/>
      <c r="GX187" s="5"/>
      <c r="GY187" s="5"/>
      <c r="GZ187" s="5"/>
      <c r="HA187" s="5"/>
      <c r="HB187" s="5"/>
      <c r="HC187" s="5"/>
      <c r="HD187" s="5"/>
      <c r="HE187" s="5"/>
      <c r="HF187" s="5"/>
      <c r="HG187" s="5"/>
      <c r="HH187" s="5"/>
      <c r="HI187" s="5"/>
      <c r="HJ187" s="5"/>
      <c r="HK187" s="5"/>
      <c r="HL187" s="51" t="s">
        <v>359</v>
      </c>
      <c r="HM187" s="51">
        <v>562.30499999999995</v>
      </c>
      <c r="HN187" s="51">
        <v>563.5</v>
      </c>
      <c r="HO187" s="51">
        <f t="shared" si="205"/>
        <v>1.19500000000005</v>
      </c>
      <c r="HP187" s="51">
        <v>100</v>
      </c>
      <c r="HQ187" s="52">
        <f t="shared" si="206"/>
        <v>1.19500000000005</v>
      </c>
      <c r="HR187" s="139">
        <f>HQ187*AUXILIAR!$B$67</f>
        <v>2390000.0000001001</v>
      </c>
      <c r="HS187" s="5"/>
      <c r="HT187" s="341"/>
      <c r="HU187" s="354"/>
      <c r="HV187" s="5"/>
      <c r="HW187" s="5"/>
      <c r="HX187" s="5"/>
      <c r="HY187" s="5"/>
      <c r="HZ187" s="5"/>
      <c r="IA187" s="5"/>
      <c r="IB187" s="5"/>
      <c r="IC187" s="5"/>
      <c r="ID187" s="5"/>
      <c r="IE187" s="5"/>
      <c r="IF187" s="5"/>
      <c r="IG187" s="5"/>
      <c r="IH187" s="5"/>
      <c r="II187" s="5"/>
      <c r="IJ187" s="5"/>
      <c r="IK187" s="5"/>
      <c r="IL187" s="5"/>
      <c r="IM187" s="5"/>
      <c r="IN187" s="5"/>
      <c r="IO187" s="5"/>
      <c r="IP187" s="5"/>
      <c r="IQ187" s="5"/>
      <c r="IR187" s="5"/>
      <c r="IS187" s="5"/>
      <c r="IT187" s="5"/>
      <c r="IU187" s="5"/>
      <c r="IV187" s="5"/>
      <c r="IW187" s="5"/>
      <c r="IX187" s="5"/>
      <c r="IY187" s="5"/>
      <c r="IZ187" s="5"/>
      <c r="JA187" s="5"/>
      <c r="JB187" s="5"/>
      <c r="JC187" s="5"/>
      <c r="JD187" s="5"/>
      <c r="JE187" s="5"/>
      <c r="JF187" s="5"/>
      <c r="JG187" s="5"/>
      <c r="JH187" s="5"/>
      <c r="JI187" s="5"/>
      <c r="JJ187" s="5"/>
      <c r="JK187" s="145"/>
      <c r="JL187" s="397"/>
    </row>
    <row r="188" spans="1:272" ht="15">
      <c r="A188" s="8" t="s">
        <v>33</v>
      </c>
      <c r="B188" s="8" t="s">
        <v>8</v>
      </c>
      <c r="C188" s="8">
        <v>1</v>
      </c>
      <c r="D188" s="199">
        <v>116</v>
      </c>
      <c r="E188" s="118" t="s">
        <v>183</v>
      </c>
      <c r="F188" s="118" t="s">
        <v>108</v>
      </c>
      <c r="G188" s="195" t="s">
        <v>355</v>
      </c>
      <c r="H188" s="309" t="s">
        <v>188</v>
      </c>
      <c r="I188" s="354"/>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341"/>
      <c r="BA188" s="354"/>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7"/>
      <c r="CK188" s="57"/>
      <c r="CL188" s="57"/>
      <c r="CM188" s="57"/>
      <c r="CN188" s="57"/>
      <c r="CO188" s="56"/>
      <c r="CP188" s="161"/>
      <c r="CQ188" s="128"/>
      <c r="CR188" s="333"/>
      <c r="CS188" s="354"/>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341"/>
      <c r="EK188" s="354"/>
      <c r="EL188" s="5"/>
      <c r="EM188" s="5"/>
      <c r="EN188" s="5"/>
      <c r="EO188" s="5"/>
      <c r="EP188" s="5"/>
      <c r="EQ188" s="5"/>
      <c r="ER188" s="5"/>
      <c r="ES188" s="5"/>
      <c r="ET188" s="5"/>
      <c r="EU188" s="5"/>
      <c r="EV188" s="5"/>
      <c r="EW188" s="5"/>
      <c r="EX188" s="5"/>
      <c r="EY188" s="5"/>
      <c r="EZ188" s="5"/>
      <c r="FA188" s="5"/>
      <c r="FB188" s="5"/>
      <c r="FC188" s="5"/>
      <c r="FD188" s="5"/>
      <c r="FE188" s="5"/>
      <c r="FF188" s="5"/>
      <c r="FG188" s="5"/>
      <c r="FH188" s="5"/>
      <c r="FI188" s="5"/>
      <c r="FJ188" s="5"/>
      <c r="FK188" s="5"/>
      <c r="FL188" s="5"/>
      <c r="FM188" s="5"/>
      <c r="FN188" s="5"/>
      <c r="FO188" s="5"/>
      <c r="FP188" s="5"/>
      <c r="FQ188" s="5"/>
      <c r="FR188" s="5"/>
      <c r="FS188" s="5"/>
      <c r="FT188" s="5"/>
      <c r="FU188" s="5"/>
      <c r="FV188" s="5"/>
      <c r="FW188" s="5"/>
      <c r="FX188" s="5"/>
      <c r="FY188" s="5"/>
      <c r="FZ188" s="5"/>
      <c r="GA188" s="5"/>
      <c r="GB188" s="341"/>
      <c r="GC188" s="354"/>
      <c r="GD188" s="5"/>
      <c r="GE188" s="5"/>
      <c r="GF188" s="5"/>
      <c r="GG188" s="5"/>
      <c r="GH188" s="5"/>
      <c r="GI188" s="5"/>
      <c r="GJ188" s="5"/>
      <c r="GK188" s="5"/>
      <c r="GL188" s="5"/>
      <c r="GM188" s="5"/>
      <c r="GN188" s="5"/>
      <c r="GO188" s="5"/>
      <c r="GP188" s="5"/>
      <c r="GQ188" s="5"/>
      <c r="GR188" s="5"/>
      <c r="GS188" s="5"/>
      <c r="GT188" s="5"/>
      <c r="GU188" s="5"/>
      <c r="GV188" s="5"/>
      <c r="GW188" s="5"/>
      <c r="GX188" s="5"/>
      <c r="GY188" s="5"/>
      <c r="GZ188" s="5"/>
      <c r="HA188" s="5"/>
      <c r="HB188" s="5"/>
      <c r="HC188" s="5"/>
      <c r="HD188" s="5"/>
      <c r="HE188" s="5"/>
      <c r="HF188" s="5"/>
      <c r="HG188" s="5"/>
      <c r="HH188" s="5"/>
      <c r="HI188" s="5"/>
      <c r="HJ188" s="5"/>
      <c r="HK188" s="5"/>
      <c r="HL188" s="51" t="s">
        <v>358</v>
      </c>
      <c r="HM188" s="51">
        <v>567.4</v>
      </c>
      <c r="HN188" s="51">
        <v>563.5</v>
      </c>
      <c r="HO188" s="51">
        <f>-(HN188-HM188)</f>
        <v>3.8999999999999773</v>
      </c>
      <c r="HP188" s="51">
        <v>100</v>
      </c>
      <c r="HQ188" s="52">
        <f t="shared" si="206"/>
        <v>3.8999999999999773</v>
      </c>
      <c r="HR188" s="139">
        <f>HQ188*AUXILIAR!$B$67</f>
        <v>7799999.9999999544</v>
      </c>
      <c r="HS188" s="5"/>
      <c r="HT188" s="341"/>
      <c r="HU188" s="354"/>
      <c r="HV188" s="5"/>
      <c r="HW188" s="5"/>
      <c r="HX188" s="5"/>
      <c r="HY188" s="5"/>
      <c r="HZ188" s="5"/>
      <c r="IA188" s="5"/>
      <c r="IB188" s="5"/>
      <c r="IC188" s="5"/>
      <c r="ID188" s="5"/>
      <c r="IE188" s="5"/>
      <c r="IF188" s="5"/>
      <c r="IG188" s="5"/>
      <c r="IH188" s="5"/>
      <c r="II188" s="5"/>
      <c r="IJ188" s="5"/>
      <c r="IK188" s="5"/>
      <c r="IL188" s="5"/>
      <c r="IM188" s="5"/>
      <c r="IN188" s="5"/>
      <c r="IO188" s="5"/>
      <c r="IP188" s="5"/>
      <c r="IQ188" s="5"/>
      <c r="IR188" s="5"/>
      <c r="IS188" s="5"/>
      <c r="IT188" s="5"/>
      <c r="IU188" s="5"/>
      <c r="IV188" s="5"/>
      <c r="IW188" s="5"/>
      <c r="IX188" s="5"/>
      <c r="IY188" s="5"/>
      <c r="IZ188" s="5"/>
      <c r="JA188" s="5"/>
      <c r="JB188" s="5"/>
      <c r="JC188" s="5"/>
      <c r="JD188" s="5"/>
      <c r="JE188" s="5"/>
      <c r="JF188" s="5"/>
      <c r="JG188" s="5"/>
      <c r="JH188" s="5"/>
      <c r="JI188" s="5"/>
      <c r="JJ188" s="5"/>
      <c r="JK188" s="145"/>
      <c r="JL188" s="397"/>
    </row>
    <row r="189" spans="1:272" ht="15">
      <c r="A189" s="8" t="s">
        <v>33</v>
      </c>
      <c r="B189" s="8" t="s">
        <v>8</v>
      </c>
      <c r="C189" s="8">
        <v>1</v>
      </c>
      <c r="D189" s="199">
        <v>116</v>
      </c>
      <c r="E189" s="118" t="s">
        <v>183</v>
      </c>
      <c r="F189" s="118" t="s">
        <v>108</v>
      </c>
      <c r="G189" s="195" t="s">
        <v>355</v>
      </c>
      <c r="H189" s="309" t="s">
        <v>188</v>
      </c>
      <c r="I189" s="354"/>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341"/>
      <c r="BA189" s="354"/>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7"/>
      <c r="CK189" s="57"/>
      <c r="CL189" s="57"/>
      <c r="CM189" s="57"/>
      <c r="CN189" s="57"/>
      <c r="CO189" s="56"/>
      <c r="CP189" s="161"/>
      <c r="CQ189" s="128"/>
      <c r="CR189" s="333"/>
      <c r="CS189" s="354"/>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341"/>
      <c r="EK189" s="354"/>
      <c r="EL189" s="5"/>
      <c r="EM189" s="5"/>
      <c r="EN189" s="5"/>
      <c r="EO189" s="5"/>
      <c r="EP189" s="5"/>
      <c r="EQ189" s="5"/>
      <c r="ER189" s="5"/>
      <c r="ES189" s="5"/>
      <c r="ET189" s="5"/>
      <c r="EU189" s="5"/>
      <c r="EV189" s="5"/>
      <c r="EW189" s="5"/>
      <c r="EX189" s="5"/>
      <c r="EY189" s="5"/>
      <c r="EZ189" s="5"/>
      <c r="FA189" s="5"/>
      <c r="FB189" s="5"/>
      <c r="FC189" s="5"/>
      <c r="FD189" s="5"/>
      <c r="FE189" s="5"/>
      <c r="FF189" s="5"/>
      <c r="FG189" s="5"/>
      <c r="FH189" s="5"/>
      <c r="FI189" s="5"/>
      <c r="FJ189" s="5"/>
      <c r="FK189" s="5"/>
      <c r="FL189" s="5"/>
      <c r="FM189" s="5"/>
      <c r="FN189" s="5"/>
      <c r="FO189" s="5"/>
      <c r="FP189" s="5"/>
      <c r="FQ189" s="5"/>
      <c r="FR189" s="5"/>
      <c r="FS189" s="5"/>
      <c r="FT189" s="5"/>
      <c r="FU189" s="5"/>
      <c r="FV189" s="5"/>
      <c r="FW189" s="5"/>
      <c r="FX189" s="5"/>
      <c r="FY189" s="5"/>
      <c r="FZ189" s="5"/>
      <c r="GA189" s="5"/>
      <c r="GB189" s="341"/>
      <c r="GC189" s="354"/>
      <c r="GD189" s="5"/>
      <c r="GE189" s="5"/>
      <c r="GF189" s="5"/>
      <c r="GG189" s="5"/>
      <c r="GH189" s="5"/>
      <c r="GI189" s="5"/>
      <c r="GJ189" s="5"/>
      <c r="GK189" s="5"/>
      <c r="GL189" s="5"/>
      <c r="GM189" s="5"/>
      <c r="GN189" s="5"/>
      <c r="GO189" s="5"/>
      <c r="GP189" s="5"/>
      <c r="GQ189" s="5"/>
      <c r="GR189" s="5"/>
      <c r="GS189" s="5"/>
      <c r="GT189" s="5"/>
      <c r="GU189" s="5"/>
      <c r="GV189" s="5"/>
      <c r="GW189" s="5"/>
      <c r="GX189" s="5"/>
      <c r="GY189" s="5"/>
      <c r="GZ189" s="5"/>
      <c r="HA189" s="5"/>
      <c r="HB189" s="5"/>
      <c r="HC189" s="5"/>
      <c r="HD189" s="5"/>
      <c r="HE189" s="5"/>
      <c r="HF189" s="5"/>
      <c r="HG189" s="5"/>
      <c r="HH189" s="5"/>
      <c r="HI189" s="5"/>
      <c r="HJ189" s="5"/>
      <c r="HK189" s="5"/>
      <c r="HL189" s="51" t="s">
        <v>359</v>
      </c>
      <c r="HM189" s="51">
        <v>567.5</v>
      </c>
      <c r="HN189" s="51">
        <v>568.70500000000004</v>
      </c>
      <c r="HO189" s="51">
        <f t="shared" si="205"/>
        <v>1.2050000000000409</v>
      </c>
      <c r="HP189" s="51">
        <v>100</v>
      </c>
      <c r="HQ189" s="52">
        <f t="shared" si="206"/>
        <v>1.2050000000000409</v>
      </c>
      <c r="HR189" s="139">
        <f>HQ189*AUXILIAR!$B$67</f>
        <v>2410000.000000082</v>
      </c>
      <c r="HS189" s="5"/>
      <c r="HT189" s="341"/>
      <c r="HU189" s="354"/>
      <c r="HV189" s="5"/>
      <c r="HW189" s="5"/>
      <c r="HX189" s="5"/>
      <c r="HY189" s="5"/>
      <c r="HZ189" s="5"/>
      <c r="IA189" s="5"/>
      <c r="IB189" s="5"/>
      <c r="IC189" s="5"/>
      <c r="ID189" s="5"/>
      <c r="IE189" s="5"/>
      <c r="IF189" s="5"/>
      <c r="IG189" s="5"/>
      <c r="IH189" s="5"/>
      <c r="II189" s="5"/>
      <c r="IJ189" s="5"/>
      <c r="IK189" s="5"/>
      <c r="IL189" s="5"/>
      <c r="IM189" s="5"/>
      <c r="IN189" s="5"/>
      <c r="IO189" s="5"/>
      <c r="IP189" s="5"/>
      <c r="IQ189" s="5"/>
      <c r="IR189" s="5"/>
      <c r="IS189" s="5"/>
      <c r="IT189" s="5"/>
      <c r="IU189" s="5"/>
      <c r="IV189" s="5"/>
      <c r="IW189" s="5"/>
      <c r="IX189" s="5"/>
      <c r="IY189" s="5"/>
      <c r="IZ189" s="5"/>
      <c r="JA189" s="5"/>
      <c r="JB189" s="5"/>
      <c r="JC189" s="5"/>
      <c r="JD189" s="5"/>
      <c r="JE189" s="5"/>
      <c r="JF189" s="5"/>
      <c r="JG189" s="5"/>
      <c r="JH189" s="5"/>
      <c r="JI189" s="5"/>
      <c r="JJ189" s="5"/>
      <c r="JK189" s="145"/>
      <c r="JL189" s="397"/>
    </row>
    <row r="190" spans="1:272" ht="15">
      <c r="A190" s="8" t="s">
        <v>33</v>
      </c>
      <c r="B190" s="8" t="s">
        <v>8</v>
      </c>
      <c r="C190" s="8">
        <v>1</v>
      </c>
      <c r="D190" s="199">
        <v>116</v>
      </c>
      <c r="E190" s="118" t="s">
        <v>183</v>
      </c>
      <c r="F190" s="118" t="s">
        <v>108</v>
      </c>
      <c r="G190" s="195" t="s">
        <v>355</v>
      </c>
      <c r="H190" s="309" t="s">
        <v>188</v>
      </c>
      <c r="I190" s="354"/>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341"/>
      <c r="BA190" s="354"/>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7"/>
      <c r="CK190" s="57"/>
      <c r="CL190" s="57"/>
      <c r="CM190" s="57"/>
      <c r="CN190" s="57"/>
      <c r="CO190" s="56"/>
      <c r="CP190" s="161"/>
      <c r="CQ190" s="128"/>
      <c r="CR190" s="333"/>
      <c r="CS190" s="354"/>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341"/>
      <c r="EK190" s="354"/>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341"/>
      <c r="GC190" s="354"/>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1" t="s">
        <v>358</v>
      </c>
      <c r="HM190" s="51">
        <v>569.79999999999995</v>
      </c>
      <c r="HN190" s="51">
        <v>568.6</v>
      </c>
      <c r="HO190" s="51">
        <f>-(HN190-HM190)</f>
        <v>1.1999999999999318</v>
      </c>
      <c r="HP190" s="51">
        <v>100</v>
      </c>
      <c r="HQ190" s="52">
        <f t="shared" si="206"/>
        <v>1.1999999999999318</v>
      </c>
      <c r="HR190" s="139">
        <f>HQ190*AUXILIAR!$B$67</f>
        <v>2399999.9999998636</v>
      </c>
      <c r="HS190" s="5"/>
      <c r="HT190" s="341"/>
      <c r="HU190" s="354"/>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145"/>
      <c r="JL190" s="397"/>
    </row>
    <row r="191" spans="1:272" ht="15">
      <c r="A191" s="8" t="s">
        <v>33</v>
      </c>
      <c r="B191" s="8" t="s">
        <v>8</v>
      </c>
      <c r="C191" s="8">
        <v>1</v>
      </c>
      <c r="D191" s="199">
        <v>116</v>
      </c>
      <c r="E191" s="118" t="s">
        <v>183</v>
      </c>
      <c r="F191" s="118" t="s">
        <v>108</v>
      </c>
      <c r="G191" s="195" t="s">
        <v>355</v>
      </c>
      <c r="H191" s="309" t="s">
        <v>188</v>
      </c>
      <c r="I191" s="354"/>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341"/>
      <c r="BA191" s="354"/>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7"/>
      <c r="CK191" s="57"/>
      <c r="CL191" s="57"/>
      <c r="CM191" s="57"/>
      <c r="CN191" s="57"/>
      <c r="CO191" s="56"/>
      <c r="CP191" s="161"/>
      <c r="CQ191" s="128"/>
      <c r="CR191" s="333"/>
      <c r="CS191" s="354"/>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341"/>
      <c r="EK191" s="354"/>
      <c r="EL191" s="5"/>
      <c r="EM191" s="5"/>
      <c r="EN191" s="5"/>
      <c r="EO191" s="5"/>
      <c r="EP191" s="5"/>
      <c r="EQ191" s="5"/>
      <c r="ER191" s="5"/>
      <c r="ES191" s="5"/>
      <c r="ET191" s="5"/>
      <c r="EU191" s="5"/>
      <c r="EV191" s="5"/>
      <c r="EW191" s="5"/>
      <c r="EX191" s="5"/>
      <c r="EY191" s="5"/>
      <c r="EZ191" s="5"/>
      <c r="FA191" s="5"/>
      <c r="FB191" s="5"/>
      <c r="FC191" s="5"/>
      <c r="FD191" s="5"/>
      <c r="FE191" s="5"/>
      <c r="FF191" s="5"/>
      <c r="FG191" s="5"/>
      <c r="FH191" s="5"/>
      <c r="FI191" s="5"/>
      <c r="FJ191" s="5"/>
      <c r="FK191" s="5"/>
      <c r="FL191" s="5"/>
      <c r="FM191" s="5"/>
      <c r="FN191" s="5"/>
      <c r="FO191" s="5"/>
      <c r="FP191" s="5"/>
      <c r="FQ191" s="5"/>
      <c r="FR191" s="5"/>
      <c r="FS191" s="5"/>
      <c r="FT191" s="5"/>
      <c r="FU191" s="5"/>
      <c r="FV191" s="5"/>
      <c r="FW191" s="5"/>
      <c r="FX191" s="5"/>
      <c r="FY191" s="5"/>
      <c r="FZ191" s="5"/>
      <c r="GA191" s="5"/>
      <c r="GB191" s="341"/>
      <c r="GC191" s="354"/>
      <c r="GD191" s="5"/>
      <c r="GE191" s="5"/>
      <c r="GF191" s="5"/>
      <c r="GG191" s="5"/>
      <c r="GH191" s="5"/>
      <c r="GI191" s="5"/>
      <c r="GJ191" s="5"/>
      <c r="GK191" s="5"/>
      <c r="GL191" s="5"/>
      <c r="GM191" s="5"/>
      <c r="GN191" s="5"/>
      <c r="GO191" s="5"/>
      <c r="GP191" s="5"/>
      <c r="GQ191" s="5"/>
      <c r="GR191" s="5"/>
      <c r="GS191" s="5"/>
      <c r="GT191" s="5"/>
      <c r="GU191" s="5"/>
      <c r="GV191" s="5"/>
      <c r="GW191" s="5"/>
      <c r="GX191" s="5"/>
      <c r="GY191" s="5"/>
      <c r="GZ191" s="5"/>
      <c r="HA191" s="5"/>
      <c r="HB191" s="5"/>
      <c r="HC191" s="5"/>
      <c r="HD191" s="5"/>
      <c r="HE191" s="5"/>
      <c r="HF191" s="5"/>
      <c r="HG191" s="5"/>
      <c r="HH191" s="5"/>
      <c r="HI191" s="5"/>
      <c r="HJ191" s="5"/>
      <c r="HK191" s="5"/>
      <c r="HL191" s="51" t="s">
        <v>359</v>
      </c>
      <c r="HM191" s="51">
        <v>569.9</v>
      </c>
      <c r="HN191" s="51">
        <v>571.1</v>
      </c>
      <c r="HO191" s="51">
        <f t="shared" si="205"/>
        <v>1.2000000000000455</v>
      </c>
      <c r="HP191" s="51">
        <v>100</v>
      </c>
      <c r="HQ191" s="52">
        <f t="shared" si="206"/>
        <v>1.2000000000000455</v>
      </c>
      <c r="HR191" s="139">
        <f>HQ191*AUXILIAR!$B$67</f>
        <v>2400000.0000000908</v>
      </c>
      <c r="HS191" s="5"/>
      <c r="HT191" s="341"/>
      <c r="HU191" s="354"/>
      <c r="HV191" s="5"/>
      <c r="HW191" s="5"/>
      <c r="HX191" s="5"/>
      <c r="HY191" s="5"/>
      <c r="HZ191" s="5"/>
      <c r="IA191" s="5"/>
      <c r="IB191" s="5"/>
      <c r="IC191" s="5"/>
      <c r="ID191" s="5"/>
      <c r="IE191" s="5"/>
      <c r="IF191" s="5"/>
      <c r="IG191" s="5"/>
      <c r="IH191" s="5"/>
      <c r="II191" s="5"/>
      <c r="IJ191" s="5"/>
      <c r="IK191" s="5"/>
      <c r="IL191" s="5"/>
      <c r="IM191" s="5"/>
      <c r="IN191" s="5"/>
      <c r="IO191" s="5"/>
      <c r="IP191" s="5"/>
      <c r="IQ191" s="5"/>
      <c r="IR191" s="5"/>
      <c r="IS191" s="5"/>
      <c r="IT191" s="5"/>
      <c r="IU191" s="5"/>
      <c r="IV191" s="5"/>
      <c r="IW191" s="5"/>
      <c r="IX191" s="5"/>
      <c r="IY191" s="5"/>
      <c r="IZ191" s="5"/>
      <c r="JA191" s="5"/>
      <c r="JB191" s="5"/>
      <c r="JC191" s="5"/>
      <c r="JD191" s="5"/>
      <c r="JE191" s="5"/>
      <c r="JF191" s="5"/>
      <c r="JG191" s="5"/>
      <c r="JH191" s="5"/>
      <c r="JI191" s="5"/>
      <c r="JJ191" s="5"/>
      <c r="JK191" s="145"/>
      <c r="JL191" s="397"/>
    </row>
    <row r="192" spans="1:272" ht="15">
      <c r="A192" s="8" t="s">
        <v>33</v>
      </c>
      <c r="B192" s="8" t="s">
        <v>8</v>
      </c>
      <c r="C192" s="8">
        <v>1</v>
      </c>
      <c r="D192" s="199">
        <v>116</v>
      </c>
      <c r="E192" s="118" t="s">
        <v>183</v>
      </c>
      <c r="F192" s="118" t="s">
        <v>108</v>
      </c>
      <c r="G192" s="195" t="s">
        <v>355</v>
      </c>
      <c r="H192" s="309" t="s">
        <v>188</v>
      </c>
      <c r="I192" s="354"/>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341"/>
      <c r="BA192" s="354"/>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7"/>
      <c r="CK192" s="57"/>
      <c r="CL192" s="57"/>
      <c r="CM192" s="57"/>
      <c r="CN192" s="57"/>
      <c r="CO192" s="56"/>
      <c r="CP192" s="161"/>
      <c r="CQ192" s="128"/>
      <c r="CR192" s="333"/>
      <c r="CS192" s="354"/>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341"/>
      <c r="EK192" s="354"/>
      <c r="EL192" s="5"/>
      <c r="EM192" s="5"/>
      <c r="EN192" s="5"/>
      <c r="EO192" s="5"/>
      <c r="EP192" s="5"/>
      <c r="EQ192" s="5"/>
      <c r="ER192" s="5"/>
      <c r="ES192" s="5"/>
      <c r="ET192" s="5"/>
      <c r="EU192" s="5"/>
      <c r="EV192" s="5"/>
      <c r="EW192" s="5"/>
      <c r="EX192" s="5"/>
      <c r="EY192" s="5"/>
      <c r="EZ192" s="5"/>
      <c r="FA192" s="5"/>
      <c r="FB192" s="5"/>
      <c r="FC192" s="5"/>
      <c r="FD192" s="5"/>
      <c r="FE192" s="5"/>
      <c r="FF192" s="5"/>
      <c r="FG192" s="5"/>
      <c r="FH192" s="5"/>
      <c r="FI192" s="5"/>
      <c r="FJ192" s="5"/>
      <c r="FK192" s="5"/>
      <c r="FL192" s="5"/>
      <c r="FM192" s="5"/>
      <c r="FN192" s="5"/>
      <c r="FO192" s="5"/>
      <c r="FP192" s="5"/>
      <c r="FQ192" s="5"/>
      <c r="FR192" s="5"/>
      <c r="FS192" s="5"/>
      <c r="FT192" s="5"/>
      <c r="FU192" s="5"/>
      <c r="FV192" s="5"/>
      <c r="FW192" s="5"/>
      <c r="FX192" s="5"/>
      <c r="FY192" s="5"/>
      <c r="FZ192" s="5"/>
      <c r="GA192" s="5"/>
      <c r="GB192" s="341"/>
      <c r="GC192" s="354"/>
      <c r="GD192" s="5"/>
      <c r="GE192" s="5"/>
      <c r="GF192" s="5"/>
      <c r="GG192" s="5"/>
      <c r="GH192" s="5"/>
      <c r="GI192" s="5"/>
      <c r="GJ192" s="5"/>
      <c r="GK192" s="5"/>
      <c r="GL192" s="5"/>
      <c r="GM192" s="5"/>
      <c r="GN192" s="5"/>
      <c r="GO192" s="5"/>
      <c r="GP192" s="5"/>
      <c r="GQ192" s="5"/>
      <c r="GR192" s="5"/>
      <c r="GS192" s="5"/>
      <c r="GT192" s="5"/>
      <c r="GU192" s="5"/>
      <c r="GV192" s="5"/>
      <c r="GW192" s="5"/>
      <c r="GX192" s="5"/>
      <c r="GY192" s="5"/>
      <c r="GZ192" s="5"/>
      <c r="HA192" s="5"/>
      <c r="HB192" s="5"/>
      <c r="HC192" s="5"/>
      <c r="HD192" s="5"/>
      <c r="HE192" s="5"/>
      <c r="HF192" s="5"/>
      <c r="HG192" s="5"/>
      <c r="HH192" s="5"/>
      <c r="HI192" s="5"/>
      <c r="HJ192" s="5"/>
      <c r="HK192" s="5"/>
      <c r="HL192" s="51" t="s">
        <v>358</v>
      </c>
      <c r="HM192" s="51">
        <v>572.20000000000005</v>
      </c>
      <c r="HN192" s="51">
        <v>571</v>
      </c>
      <c r="HO192" s="51">
        <f>-(HN192-HM192)</f>
        <v>1.2000000000000455</v>
      </c>
      <c r="HP192" s="51">
        <v>100</v>
      </c>
      <c r="HQ192" s="52">
        <f t="shared" si="206"/>
        <v>1.2000000000000455</v>
      </c>
      <c r="HR192" s="139">
        <f>HQ192*AUXILIAR!$B$67</f>
        <v>2400000.0000000908</v>
      </c>
      <c r="HS192" s="5"/>
      <c r="HT192" s="341"/>
      <c r="HU192" s="354"/>
      <c r="HV192" s="5"/>
      <c r="HW192" s="5"/>
      <c r="HX192" s="5"/>
      <c r="HY192" s="5"/>
      <c r="HZ192" s="5"/>
      <c r="IA192" s="5"/>
      <c r="IB192" s="5"/>
      <c r="IC192" s="5"/>
      <c r="ID192" s="5"/>
      <c r="IE192" s="5"/>
      <c r="IF192" s="5"/>
      <c r="IG192" s="5"/>
      <c r="IH192" s="5"/>
      <c r="II192" s="5"/>
      <c r="IJ192" s="5"/>
      <c r="IK192" s="5"/>
      <c r="IL192" s="5"/>
      <c r="IM192" s="5"/>
      <c r="IN192" s="5"/>
      <c r="IO192" s="5"/>
      <c r="IP192" s="5"/>
      <c r="IQ192" s="5"/>
      <c r="IR192" s="5"/>
      <c r="IS192" s="5"/>
      <c r="IT192" s="5"/>
      <c r="IU192" s="5"/>
      <c r="IV192" s="5"/>
      <c r="IW192" s="5"/>
      <c r="IX192" s="5"/>
      <c r="IY192" s="5"/>
      <c r="IZ192" s="5"/>
      <c r="JA192" s="5"/>
      <c r="JB192" s="5"/>
      <c r="JC192" s="5"/>
      <c r="JD192" s="5"/>
      <c r="JE192" s="5"/>
      <c r="JF192" s="5"/>
      <c r="JG192" s="5"/>
      <c r="JH192" s="5"/>
      <c r="JI192" s="5"/>
      <c r="JJ192" s="5"/>
      <c r="JK192" s="145"/>
      <c r="JL192" s="397"/>
    </row>
    <row r="193" spans="1:272" ht="15">
      <c r="A193" s="8" t="s">
        <v>33</v>
      </c>
      <c r="B193" s="8" t="s">
        <v>8</v>
      </c>
      <c r="C193" s="8">
        <v>1</v>
      </c>
      <c r="D193" s="199">
        <v>116</v>
      </c>
      <c r="E193" s="118" t="s">
        <v>183</v>
      </c>
      <c r="F193" s="118" t="s">
        <v>108</v>
      </c>
      <c r="G193" s="195" t="s">
        <v>355</v>
      </c>
      <c r="H193" s="309" t="s">
        <v>188</v>
      </c>
      <c r="I193" s="354"/>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341"/>
      <c r="BA193" s="354"/>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7"/>
      <c r="CK193" s="57"/>
      <c r="CL193" s="57"/>
      <c r="CM193" s="57"/>
      <c r="CN193" s="57"/>
      <c r="CO193" s="56"/>
      <c r="CP193" s="161"/>
      <c r="CQ193" s="128"/>
      <c r="CR193" s="333"/>
      <c r="CS193" s="354"/>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341"/>
      <c r="EK193" s="354"/>
      <c r="EL193" s="5"/>
      <c r="EM193" s="5"/>
      <c r="EN193" s="5"/>
      <c r="EO193" s="5"/>
      <c r="EP193" s="5"/>
      <c r="EQ193" s="5"/>
      <c r="ER193" s="5"/>
      <c r="ES193" s="5"/>
      <c r="ET193" s="5"/>
      <c r="EU193" s="5"/>
      <c r="EV193" s="5"/>
      <c r="EW193" s="5"/>
      <c r="EX193" s="5"/>
      <c r="EY193" s="5"/>
      <c r="EZ193" s="5"/>
      <c r="FA193" s="5"/>
      <c r="FB193" s="5"/>
      <c r="FC193" s="5"/>
      <c r="FD193" s="5"/>
      <c r="FE193" s="5"/>
      <c r="FF193" s="5"/>
      <c r="FG193" s="5"/>
      <c r="FH193" s="5"/>
      <c r="FI193" s="5"/>
      <c r="FJ193" s="5"/>
      <c r="FK193" s="5"/>
      <c r="FL193" s="5"/>
      <c r="FM193" s="5"/>
      <c r="FN193" s="5"/>
      <c r="FO193" s="5"/>
      <c r="FP193" s="5"/>
      <c r="FQ193" s="5"/>
      <c r="FR193" s="5"/>
      <c r="FS193" s="5"/>
      <c r="FT193" s="5"/>
      <c r="FU193" s="5"/>
      <c r="FV193" s="5"/>
      <c r="FW193" s="5"/>
      <c r="FX193" s="5"/>
      <c r="FY193" s="5"/>
      <c r="FZ193" s="5"/>
      <c r="GA193" s="5"/>
      <c r="GB193" s="341"/>
      <c r="GC193" s="354"/>
      <c r="GD193" s="5"/>
      <c r="GE193" s="5"/>
      <c r="GF193" s="5"/>
      <c r="GG193" s="5"/>
      <c r="GH193" s="5"/>
      <c r="GI193" s="5"/>
      <c r="GJ193" s="5"/>
      <c r="GK193" s="5"/>
      <c r="GL193" s="5"/>
      <c r="GM193" s="5"/>
      <c r="GN193" s="5"/>
      <c r="GO193" s="5"/>
      <c r="GP193" s="5"/>
      <c r="GQ193" s="5"/>
      <c r="GR193" s="5"/>
      <c r="GS193" s="5"/>
      <c r="GT193" s="5"/>
      <c r="GU193" s="5"/>
      <c r="GV193" s="5"/>
      <c r="GW193" s="5"/>
      <c r="GX193" s="5"/>
      <c r="GY193" s="5"/>
      <c r="GZ193" s="5"/>
      <c r="HA193" s="5"/>
      <c r="HB193" s="5"/>
      <c r="HC193" s="5"/>
      <c r="HD193" s="5"/>
      <c r="HE193" s="5"/>
      <c r="HF193" s="5"/>
      <c r="HG193" s="5"/>
      <c r="HH193" s="5"/>
      <c r="HI193" s="5"/>
      <c r="HJ193" s="5"/>
      <c r="HK193" s="5"/>
      <c r="HL193" s="51" t="s">
        <v>359</v>
      </c>
      <c r="HM193" s="51">
        <v>572.29999999999995</v>
      </c>
      <c r="HN193" s="51">
        <v>573.5</v>
      </c>
      <c r="HO193" s="51">
        <f t="shared" si="205"/>
        <v>1.2000000000000455</v>
      </c>
      <c r="HP193" s="51">
        <v>100</v>
      </c>
      <c r="HQ193" s="52">
        <f t="shared" si="206"/>
        <v>1.2000000000000455</v>
      </c>
      <c r="HR193" s="139">
        <f>HQ193*AUXILIAR!$B$67</f>
        <v>2400000.0000000908</v>
      </c>
      <c r="HS193" s="5"/>
      <c r="HT193" s="341"/>
      <c r="HU193" s="354"/>
      <c r="HV193" s="5"/>
      <c r="HW193" s="5"/>
      <c r="HX193" s="5"/>
      <c r="HY193" s="5"/>
      <c r="HZ193" s="5"/>
      <c r="IA193" s="5"/>
      <c r="IB193" s="5"/>
      <c r="IC193" s="5"/>
      <c r="ID193" s="5"/>
      <c r="IE193" s="5"/>
      <c r="IF193" s="5"/>
      <c r="IG193" s="5"/>
      <c r="IH193" s="5"/>
      <c r="II193" s="5"/>
      <c r="IJ193" s="5"/>
      <c r="IK193" s="5"/>
      <c r="IL193" s="5"/>
      <c r="IM193" s="5"/>
      <c r="IN193" s="5"/>
      <c r="IO193" s="5"/>
      <c r="IP193" s="5"/>
      <c r="IQ193" s="5"/>
      <c r="IR193" s="5"/>
      <c r="IS193" s="5"/>
      <c r="IT193" s="5"/>
      <c r="IU193" s="5"/>
      <c r="IV193" s="5"/>
      <c r="IW193" s="5"/>
      <c r="IX193" s="5"/>
      <c r="IY193" s="5"/>
      <c r="IZ193" s="5"/>
      <c r="JA193" s="5"/>
      <c r="JB193" s="5"/>
      <c r="JC193" s="5"/>
      <c r="JD193" s="5"/>
      <c r="JE193" s="5"/>
      <c r="JF193" s="5"/>
      <c r="JG193" s="5"/>
      <c r="JH193" s="5"/>
      <c r="JI193" s="5"/>
      <c r="JJ193" s="5"/>
      <c r="JK193" s="145"/>
      <c r="JL193" s="397"/>
    </row>
    <row r="194" spans="1:272" ht="15">
      <c r="A194" s="8" t="s">
        <v>33</v>
      </c>
      <c r="B194" s="8" t="s">
        <v>8</v>
      </c>
      <c r="C194" s="8">
        <v>1</v>
      </c>
      <c r="D194" s="199">
        <v>116</v>
      </c>
      <c r="E194" s="118" t="s">
        <v>183</v>
      </c>
      <c r="F194" s="118" t="s">
        <v>108</v>
      </c>
      <c r="G194" s="195" t="s">
        <v>355</v>
      </c>
      <c r="H194" s="309" t="s">
        <v>188</v>
      </c>
      <c r="I194" s="354"/>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341"/>
      <c r="BA194" s="354"/>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7"/>
      <c r="CK194" s="57"/>
      <c r="CL194" s="57"/>
      <c r="CM194" s="57"/>
      <c r="CN194" s="57"/>
      <c r="CO194" s="56"/>
      <c r="CP194" s="161"/>
      <c r="CQ194" s="128"/>
      <c r="CR194" s="333"/>
      <c r="CS194" s="354"/>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341"/>
      <c r="EK194" s="354"/>
      <c r="EL194" s="5"/>
      <c r="EM194" s="5"/>
      <c r="EN194" s="5"/>
      <c r="EO194" s="5"/>
      <c r="EP194" s="5"/>
      <c r="EQ194" s="5"/>
      <c r="ER194" s="5"/>
      <c r="ES194" s="5"/>
      <c r="ET194" s="5"/>
      <c r="EU194" s="5"/>
      <c r="EV194" s="5"/>
      <c r="EW194" s="5"/>
      <c r="EX194" s="5"/>
      <c r="EY194" s="5"/>
      <c r="EZ194" s="5"/>
      <c r="FA194" s="5"/>
      <c r="FB194" s="5"/>
      <c r="FC194" s="5"/>
      <c r="FD194" s="5"/>
      <c r="FE194" s="5"/>
      <c r="FF194" s="5"/>
      <c r="FG194" s="5"/>
      <c r="FH194" s="5"/>
      <c r="FI194" s="5"/>
      <c r="FJ194" s="5"/>
      <c r="FK194" s="5"/>
      <c r="FL194" s="5"/>
      <c r="FM194" s="5"/>
      <c r="FN194" s="5"/>
      <c r="FO194" s="5"/>
      <c r="FP194" s="5"/>
      <c r="FQ194" s="5"/>
      <c r="FR194" s="5"/>
      <c r="FS194" s="5"/>
      <c r="FT194" s="5"/>
      <c r="FU194" s="5"/>
      <c r="FV194" s="5"/>
      <c r="FW194" s="5"/>
      <c r="FX194" s="5"/>
      <c r="FY194" s="5"/>
      <c r="FZ194" s="5"/>
      <c r="GA194" s="5"/>
      <c r="GB194" s="341"/>
      <c r="GC194" s="354"/>
      <c r="GD194" s="5"/>
      <c r="GE194" s="5"/>
      <c r="GF194" s="5"/>
      <c r="GG194" s="5"/>
      <c r="GH194" s="5"/>
      <c r="GI194" s="5"/>
      <c r="GJ194" s="5"/>
      <c r="GK194" s="5"/>
      <c r="GL194" s="5"/>
      <c r="GM194" s="5"/>
      <c r="GN194" s="5"/>
      <c r="GO194" s="5"/>
      <c r="GP194" s="5"/>
      <c r="GQ194" s="5"/>
      <c r="GR194" s="5"/>
      <c r="GS194" s="5"/>
      <c r="GT194" s="5"/>
      <c r="GU194" s="5"/>
      <c r="GV194" s="5"/>
      <c r="GW194" s="5"/>
      <c r="GX194" s="5"/>
      <c r="GY194" s="5"/>
      <c r="GZ194" s="5"/>
      <c r="HA194" s="5"/>
      <c r="HB194" s="5"/>
      <c r="HC194" s="5"/>
      <c r="HD194" s="5"/>
      <c r="HE194" s="5"/>
      <c r="HF194" s="5"/>
      <c r="HG194" s="5"/>
      <c r="HH194" s="5"/>
      <c r="HI194" s="5"/>
      <c r="HJ194" s="5"/>
      <c r="HK194" s="5"/>
      <c r="HL194" s="51" t="s">
        <v>358</v>
      </c>
      <c r="HM194" s="51">
        <v>574.6</v>
      </c>
      <c r="HN194" s="51">
        <v>573.4</v>
      </c>
      <c r="HO194" s="51">
        <f>-(HN194-HM194)</f>
        <v>1.2000000000000455</v>
      </c>
      <c r="HP194" s="51">
        <v>100</v>
      </c>
      <c r="HQ194" s="52">
        <f t="shared" ref="HQ194:HQ220" si="211">HO194*HP194/100</f>
        <v>1.2000000000000455</v>
      </c>
      <c r="HR194" s="139">
        <f>HQ194*AUXILIAR!$B$67</f>
        <v>2400000.0000000908</v>
      </c>
      <c r="HS194" s="5"/>
      <c r="HT194" s="341"/>
      <c r="HU194" s="354"/>
      <c r="HV194" s="5"/>
      <c r="HW194" s="5"/>
      <c r="HX194" s="5"/>
      <c r="HY194" s="5"/>
      <c r="HZ194" s="5"/>
      <c r="IA194" s="5"/>
      <c r="IB194" s="5"/>
      <c r="IC194" s="5"/>
      <c r="ID194" s="5"/>
      <c r="IE194" s="5"/>
      <c r="IF194" s="5"/>
      <c r="IG194" s="5"/>
      <c r="IH194" s="5"/>
      <c r="II194" s="5"/>
      <c r="IJ194" s="5"/>
      <c r="IK194" s="5"/>
      <c r="IL194" s="5"/>
      <c r="IM194" s="5"/>
      <c r="IN194" s="5"/>
      <c r="IO194" s="5"/>
      <c r="IP194" s="5"/>
      <c r="IQ194" s="5"/>
      <c r="IR194" s="5"/>
      <c r="IS194" s="5"/>
      <c r="IT194" s="5"/>
      <c r="IU194" s="5"/>
      <c r="IV194" s="5"/>
      <c r="IW194" s="5"/>
      <c r="IX194" s="5"/>
      <c r="IY194" s="5"/>
      <c r="IZ194" s="5"/>
      <c r="JA194" s="5"/>
      <c r="JB194" s="5"/>
      <c r="JC194" s="5"/>
      <c r="JD194" s="5"/>
      <c r="JE194" s="5"/>
      <c r="JF194" s="5"/>
      <c r="JG194" s="5"/>
      <c r="JH194" s="5"/>
      <c r="JI194" s="5"/>
      <c r="JJ194" s="5"/>
      <c r="JK194" s="145"/>
      <c r="JL194" s="397"/>
    </row>
    <row r="195" spans="1:272" ht="15">
      <c r="A195" s="8" t="s">
        <v>33</v>
      </c>
      <c r="B195" s="8" t="s">
        <v>8</v>
      </c>
      <c r="C195" s="8">
        <v>1</v>
      </c>
      <c r="D195" s="199">
        <v>116</v>
      </c>
      <c r="E195" s="118" t="s">
        <v>183</v>
      </c>
      <c r="F195" s="118" t="s">
        <v>108</v>
      </c>
      <c r="G195" s="195" t="s">
        <v>355</v>
      </c>
      <c r="H195" s="309" t="s">
        <v>188</v>
      </c>
      <c r="I195" s="354"/>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341"/>
      <c r="BA195" s="354"/>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7"/>
      <c r="CK195" s="57"/>
      <c r="CL195" s="57"/>
      <c r="CM195" s="57"/>
      <c r="CN195" s="57"/>
      <c r="CO195" s="56"/>
      <c r="CP195" s="161"/>
      <c r="CQ195" s="128"/>
      <c r="CR195" s="333"/>
      <c r="CS195" s="354"/>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341"/>
      <c r="EK195" s="354"/>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341"/>
      <c r="GC195" s="354"/>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1" t="s">
        <v>359</v>
      </c>
      <c r="HM195" s="51">
        <v>574.70000000000005</v>
      </c>
      <c r="HN195" s="51">
        <v>575.9</v>
      </c>
      <c r="HO195" s="51">
        <f t="shared" ref="HO195:HO258" si="212">HN195-HM195</f>
        <v>1.1999999999999318</v>
      </c>
      <c r="HP195" s="51">
        <v>100</v>
      </c>
      <c r="HQ195" s="52">
        <f t="shared" si="211"/>
        <v>1.1999999999999318</v>
      </c>
      <c r="HR195" s="139">
        <f>HQ195*AUXILIAR!$B$67</f>
        <v>2399999.9999998636</v>
      </c>
      <c r="HS195" s="5"/>
      <c r="HT195" s="341"/>
      <c r="HU195" s="354"/>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145"/>
      <c r="JL195" s="397"/>
    </row>
    <row r="196" spans="1:272" ht="15">
      <c r="A196" s="8" t="s">
        <v>33</v>
      </c>
      <c r="B196" s="8" t="s">
        <v>8</v>
      </c>
      <c r="C196" s="8">
        <v>1</v>
      </c>
      <c r="D196" s="199">
        <v>116</v>
      </c>
      <c r="E196" s="118" t="s">
        <v>183</v>
      </c>
      <c r="F196" s="118" t="s">
        <v>108</v>
      </c>
      <c r="G196" s="195" t="s">
        <v>355</v>
      </c>
      <c r="H196" s="309" t="s">
        <v>188</v>
      </c>
      <c r="I196" s="354"/>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341"/>
      <c r="BA196" s="354"/>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7"/>
      <c r="CK196" s="57"/>
      <c r="CL196" s="57"/>
      <c r="CM196" s="57"/>
      <c r="CN196" s="57"/>
      <c r="CO196" s="56"/>
      <c r="CP196" s="161"/>
      <c r="CQ196" s="128"/>
      <c r="CR196" s="333"/>
      <c r="CS196" s="354"/>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341"/>
      <c r="EK196" s="354"/>
      <c r="EL196" s="5"/>
      <c r="EM196" s="5"/>
      <c r="EN196" s="5"/>
      <c r="EO196" s="5"/>
      <c r="EP196" s="5"/>
      <c r="EQ196" s="5"/>
      <c r="ER196" s="5"/>
      <c r="ES196" s="5"/>
      <c r="ET196" s="5"/>
      <c r="EU196" s="5"/>
      <c r="EV196" s="5"/>
      <c r="EW196" s="5"/>
      <c r="EX196" s="5"/>
      <c r="EY196" s="5"/>
      <c r="EZ196" s="5"/>
      <c r="FA196" s="5"/>
      <c r="FB196" s="5"/>
      <c r="FC196" s="5"/>
      <c r="FD196" s="5"/>
      <c r="FE196" s="5"/>
      <c r="FF196" s="5"/>
      <c r="FG196" s="5"/>
      <c r="FH196" s="5"/>
      <c r="FI196" s="5"/>
      <c r="FJ196" s="5"/>
      <c r="FK196" s="5"/>
      <c r="FL196" s="5"/>
      <c r="FM196" s="5"/>
      <c r="FN196" s="5"/>
      <c r="FO196" s="5"/>
      <c r="FP196" s="5"/>
      <c r="FQ196" s="5"/>
      <c r="FR196" s="5"/>
      <c r="FS196" s="5"/>
      <c r="FT196" s="5"/>
      <c r="FU196" s="5"/>
      <c r="FV196" s="5"/>
      <c r="FW196" s="5"/>
      <c r="FX196" s="5"/>
      <c r="FY196" s="5"/>
      <c r="FZ196" s="5"/>
      <c r="GA196" s="5"/>
      <c r="GB196" s="341"/>
      <c r="GC196" s="354"/>
      <c r="GD196" s="5"/>
      <c r="GE196" s="5"/>
      <c r="GF196" s="5"/>
      <c r="GG196" s="5"/>
      <c r="GH196" s="5"/>
      <c r="GI196" s="5"/>
      <c r="GJ196" s="5"/>
      <c r="GK196" s="5"/>
      <c r="GL196" s="5"/>
      <c r="GM196" s="5"/>
      <c r="GN196" s="5"/>
      <c r="GO196" s="5"/>
      <c r="GP196" s="5"/>
      <c r="GQ196" s="5"/>
      <c r="GR196" s="5"/>
      <c r="GS196" s="5"/>
      <c r="GT196" s="5"/>
      <c r="GU196" s="5"/>
      <c r="GV196" s="5"/>
      <c r="GW196" s="5"/>
      <c r="GX196" s="5"/>
      <c r="GY196" s="5"/>
      <c r="GZ196" s="5"/>
      <c r="HA196" s="5"/>
      <c r="HB196" s="5"/>
      <c r="HC196" s="5"/>
      <c r="HD196" s="5"/>
      <c r="HE196" s="5"/>
      <c r="HF196" s="5"/>
      <c r="HG196" s="5"/>
      <c r="HH196" s="5"/>
      <c r="HI196" s="5"/>
      <c r="HJ196" s="5"/>
      <c r="HK196" s="5"/>
      <c r="HL196" s="51" t="s">
        <v>358</v>
      </c>
      <c r="HM196" s="51">
        <v>577</v>
      </c>
      <c r="HN196" s="51">
        <v>575.79999999999995</v>
      </c>
      <c r="HO196" s="51">
        <f>-(HN196-HM196)</f>
        <v>1.2000000000000455</v>
      </c>
      <c r="HP196" s="51">
        <v>100</v>
      </c>
      <c r="HQ196" s="52">
        <f t="shared" si="211"/>
        <v>1.2000000000000455</v>
      </c>
      <c r="HR196" s="139">
        <f>HQ196*AUXILIAR!$B$67</f>
        <v>2400000.0000000908</v>
      </c>
      <c r="HS196" s="5"/>
      <c r="HT196" s="341"/>
      <c r="HU196" s="354"/>
      <c r="HV196" s="5"/>
      <c r="HW196" s="5"/>
      <c r="HX196" s="5"/>
      <c r="HY196" s="5"/>
      <c r="HZ196" s="5"/>
      <c r="IA196" s="5"/>
      <c r="IB196" s="5"/>
      <c r="IC196" s="5"/>
      <c r="ID196" s="5"/>
      <c r="IE196" s="5"/>
      <c r="IF196" s="5"/>
      <c r="IG196" s="5"/>
      <c r="IH196" s="5"/>
      <c r="II196" s="5"/>
      <c r="IJ196" s="5"/>
      <c r="IK196" s="5"/>
      <c r="IL196" s="5"/>
      <c r="IM196" s="5"/>
      <c r="IN196" s="5"/>
      <c r="IO196" s="5"/>
      <c r="IP196" s="5"/>
      <c r="IQ196" s="5"/>
      <c r="IR196" s="5"/>
      <c r="IS196" s="5"/>
      <c r="IT196" s="5"/>
      <c r="IU196" s="5"/>
      <c r="IV196" s="5"/>
      <c r="IW196" s="5"/>
      <c r="IX196" s="5"/>
      <c r="IY196" s="5"/>
      <c r="IZ196" s="5"/>
      <c r="JA196" s="5"/>
      <c r="JB196" s="5"/>
      <c r="JC196" s="5"/>
      <c r="JD196" s="5"/>
      <c r="JE196" s="5"/>
      <c r="JF196" s="5"/>
      <c r="JG196" s="5"/>
      <c r="JH196" s="5"/>
      <c r="JI196" s="5"/>
      <c r="JJ196" s="5"/>
      <c r="JK196" s="145"/>
      <c r="JL196" s="397"/>
    </row>
    <row r="197" spans="1:272" ht="15">
      <c r="A197" s="8" t="s">
        <v>33</v>
      </c>
      <c r="B197" s="8" t="s">
        <v>8</v>
      </c>
      <c r="C197" s="8">
        <v>1</v>
      </c>
      <c r="D197" s="199">
        <v>116</v>
      </c>
      <c r="E197" s="118" t="s">
        <v>183</v>
      </c>
      <c r="F197" s="118" t="s">
        <v>108</v>
      </c>
      <c r="G197" s="195" t="s">
        <v>355</v>
      </c>
      <c r="H197" s="309" t="s">
        <v>188</v>
      </c>
      <c r="I197" s="354"/>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341"/>
      <c r="BA197" s="354"/>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7"/>
      <c r="CK197" s="57"/>
      <c r="CL197" s="57"/>
      <c r="CM197" s="57"/>
      <c r="CN197" s="57"/>
      <c r="CO197" s="56"/>
      <c r="CP197" s="161"/>
      <c r="CQ197" s="128"/>
      <c r="CR197" s="333"/>
      <c r="CS197" s="354"/>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341"/>
      <c r="EK197" s="354"/>
      <c r="EL197" s="5"/>
      <c r="EM197" s="5"/>
      <c r="EN197" s="5"/>
      <c r="EO197" s="5"/>
      <c r="EP197" s="5"/>
      <c r="EQ197" s="5"/>
      <c r="ER197" s="5"/>
      <c r="ES197" s="5"/>
      <c r="ET197" s="5"/>
      <c r="EU197" s="5"/>
      <c r="EV197" s="5"/>
      <c r="EW197" s="5"/>
      <c r="EX197" s="5"/>
      <c r="EY197" s="5"/>
      <c r="EZ197" s="5"/>
      <c r="FA197" s="5"/>
      <c r="FB197" s="5"/>
      <c r="FC197" s="5"/>
      <c r="FD197" s="5"/>
      <c r="FE197" s="5"/>
      <c r="FF197" s="5"/>
      <c r="FG197" s="5"/>
      <c r="FH197" s="5"/>
      <c r="FI197" s="5"/>
      <c r="FJ197" s="5"/>
      <c r="FK197" s="5"/>
      <c r="FL197" s="5"/>
      <c r="FM197" s="5"/>
      <c r="FN197" s="5"/>
      <c r="FO197" s="5"/>
      <c r="FP197" s="5"/>
      <c r="FQ197" s="5"/>
      <c r="FR197" s="5"/>
      <c r="FS197" s="5"/>
      <c r="FT197" s="5"/>
      <c r="FU197" s="5"/>
      <c r="FV197" s="5"/>
      <c r="FW197" s="5"/>
      <c r="FX197" s="5"/>
      <c r="FY197" s="5"/>
      <c r="FZ197" s="5"/>
      <c r="GA197" s="5"/>
      <c r="GB197" s="341"/>
      <c r="GC197" s="354"/>
      <c r="GD197" s="5"/>
      <c r="GE197" s="5"/>
      <c r="GF197" s="5"/>
      <c r="GG197" s="5"/>
      <c r="GH197" s="5"/>
      <c r="GI197" s="5"/>
      <c r="GJ197" s="5"/>
      <c r="GK197" s="5"/>
      <c r="GL197" s="5"/>
      <c r="GM197" s="5"/>
      <c r="GN197" s="5"/>
      <c r="GO197" s="5"/>
      <c r="GP197" s="5"/>
      <c r="GQ197" s="5"/>
      <c r="GR197" s="5"/>
      <c r="GS197" s="5"/>
      <c r="GT197" s="5"/>
      <c r="GU197" s="5"/>
      <c r="GV197" s="5"/>
      <c r="GW197" s="5"/>
      <c r="GX197" s="5"/>
      <c r="GY197" s="5"/>
      <c r="GZ197" s="5"/>
      <c r="HA197" s="5"/>
      <c r="HB197" s="5"/>
      <c r="HC197" s="5"/>
      <c r="HD197" s="5"/>
      <c r="HE197" s="5"/>
      <c r="HF197" s="5"/>
      <c r="HG197" s="5"/>
      <c r="HH197" s="5"/>
      <c r="HI197" s="5"/>
      <c r="HJ197" s="5"/>
      <c r="HK197" s="5"/>
      <c r="HL197" s="51" t="s">
        <v>359</v>
      </c>
      <c r="HM197" s="51">
        <v>577.11</v>
      </c>
      <c r="HN197" s="51">
        <v>578.30499999999995</v>
      </c>
      <c r="HO197" s="51">
        <f t="shared" si="212"/>
        <v>1.1949999999999363</v>
      </c>
      <c r="HP197" s="51">
        <v>100</v>
      </c>
      <c r="HQ197" s="52">
        <f t="shared" si="211"/>
        <v>1.1949999999999363</v>
      </c>
      <c r="HR197" s="139">
        <f>HQ197*AUXILIAR!$B$67</f>
        <v>2389999.9999998729</v>
      </c>
      <c r="HS197" s="5"/>
      <c r="HT197" s="341"/>
      <c r="HU197" s="354"/>
      <c r="HV197" s="5"/>
      <c r="HW197" s="5"/>
      <c r="HX197" s="5"/>
      <c r="HY197" s="5"/>
      <c r="HZ197" s="5"/>
      <c r="IA197" s="5"/>
      <c r="IB197" s="5"/>
      <c r="IC197" s="5"/>
      <c r="ID197" s="5"/>
      <c r="IE197" s="5"/>
      <c r="IF197" s="5"/>
      <c r="IG197" s="5"/>
      <c r="IH197" s="5"/>
      <c r="II197" s="5"/>
      <c r="IJ197" s="5"/>
      <c r="IK197" s="5"/>
      <c r="IL197" s="5"/>
      <c r="IM197" s="5"/>
      <c r="IN197" s="5"/>
      <c r="IO197" s="5"/>
      <c r="IP197" s="5"/>
      <c r="IQ197" s="5"/>
      <c r="IR197" s="5"/>
      <c r="IS197" s="5"/>
      <c r="IT197" s="5"/>
      <c r="IU197" s="5"/>
      <c r="IV197" s="5"/>
      <c r="IW197" s="5"/>
      <c r="IX197" s="5"/>
      <c r="IY197" s="5"/>
      <c r="IZ197" s="5"/>
      <c r="JA197" s="5"/>
      <c r="JB197" s="5"/>
      <c r="JC197" s="5"/>
      <c r="JD197" s="5"/>
      <c r="JE197" s="5"/>
      <c r="JF197" s="5"/>
      <c r="JG197" s="5"/>
      <c r="JH197" s="5"/>
      <c r="JI197" s="5"/>
      <c r="JJ197" s="5"/>
      <c r="JK197" s="145"/>
      <c r="JL197" s="397"/>
    </row>
    <row r="198" spans="1:272" ht="15">
      <c r="A198" s="8" t="s">
        <v>33</v>
      </c>
      <c r="B198" s="8" t="s">
        <v>8</v>
      </c>
      <c r="C198" s="8">
        <v>1</v>
      </c>
      <c r="D198" s="199">
        <v>116</v>
      </c>
      <c r="E198" s="118" t="s">
        <v>183</v>
      </c>
      <c r="F198" s="118" t="s">
        <v>108</v>
      </c>
      <c r="G198" s="195" t="s">
        <v>355</v>
      </c>
      <c r="H198" s="309" t="s">
        <v>188</v>
      </c>
      <c r="I198" s="354"/>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341"/>
      <c r="BA198" s="354"/>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7"/>
      <c r="CK198" s="57"/>
      <c r="CL198" s="57"/>
      <c r="CM198" s="57"/>
      <c r="CN198" s="57"/>
      <c r="CO198" s="56"/>
      <c r="CP198" s="161"/>
      <c r="CQ198" s="128"/>
      <c r="CR198" s="333"/>
      <c r="CS198" s="354"/>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341"/>
      <c r="EK198" s="354"/>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341"/>
      <c r="GC198" s="354"/>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1" t="s">
        <v>358</v>
      </c>
      <c r="HM198" s="51">
        <v>579.4</v>
      </c>
      <c r="HN198" s="51">
        <v>578.20500000000004</v>
      </c>
      <c r="HO198" s="51">
        <f>-(HN198-HM198)</f>
        <v>1.1949999999999363</v>
      </c>
      <c r="HP198" s="51">
        <v>100</v>
      </c>
      <c r="HQ198" s="52">
        <f t="shared" si="211"/>
        <v>1.1949999999999363</v>
      </c>
      <c r="HR198" s="139">
        <f>HQ198*AUXILIAR!$B$67</f>
        <v>2389999.9999998729</v>
      </c>
      <c r="HS198" s="5"/>
      <c r="HT198" s="341"/>
      <c r="HU198" s="354"/>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145"/>
      <c r="JL198" s="397"/>
    </row>
    <row r="199" spans="1:272" ht="15">
      <c r="A199" s="8" t="s">
        <v>33</v>
      </c>
      <c r="B199" s="8" t="s">
        <v>8</v>
      </c>
      <c r="C199" s="8">
        <v>1</v>
      </c>
      <c r="D199" s="199">
        <v>116</v>
      </c>
      <c r="E199" s="118" t="s">
        <v>183</v>
      </c>
      <c r="F199" s="118" t="s">
        <v>108</v>
      </c>
      <c r="G199" s="195" t="s">
        <v>355</v>
      </c>
      <c r="H199" s="309" t="s">
        <v>188</v>
      </c>
      <c r="I199" s="354"/>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341"/>
      <c r="BA199" s="354"/>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7"/>
      <c r="CK199" s="57"/>
      <c r="CL199" s="57"/>
      <c r="CM199" s="57"/>
      <c r="CN199" s="57"/>
      <c r="CO199" s="56"/>
      <c r="CP199" s="161"/>
      <c r="CQ199" s="128"/>
      <c r="CR199" s="333"/>
      <c r="CS199" s="354"/>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341"/>
      <c r="EK199" s="354"/>
      <c r="EL199" s="5"/>
      <c r="EM199" s="5"/>
      <c r="EN199" s="5"/>
      <c r="EO199" s="5"/>
      <c r="EP199" s="5"/>
      <c r="EQ199" s="5"/>
      <c r="ER199" s="5"/>
      <c r="ES199" s="5"/>
      <c r="ET199" s="5"/>
      <c r="EU199" s="5"/>
      <c r="EV199" s="5"/>
      <c r="EW199" s="5"/>
      <c r="EX199" s="5"/>
      <c r="EY199" s="5"/>
      <c r="EZ199" s="5"/>
      <c r="FA199" s="5"/>
      <c r="FB199" s="5"/>
      <c r="FC199" s="5"/>
      <c r="FD199" s="5"/>
      <c r="FE199" s="5"/>
      <c r="FF199" s="5"/>
      <c r="FG199" s="5"/>
      <c r="FH199" s="5"/>
      <c r="FI199" s="5"/>
      <c r="FJ199" s="5"/>
      <c r="FK199" s="5"/>
      <c r="FL199" s="5"/>
      <c r="FM199" s="5"/>
      <c r="FN199" s="5"/>
      <c r="FO199" s="5"/>
      <c r="FP199" s="5"/>
      <c r="FQ199" s="5"/>
      <c r="FR199" s="5"/>
      <c r="FS199" s="5"/>
      <c r="FT199" s="5"/>
      <c r="FU199" s="5"/>
      <c r="FV199" s="5"/>
      <c r="FW199" s="5"/>
      <c r="FX199" s="5"/>
      <c r="FY199" s="5"/>
      <c r="FZ199" s="5"/>
      <c r="GA199" s="5"/>
      <c r="GB199" s="341"/>
      <c r="GC199" s="354"/>
      <c r="GD199" s="5"/>
      <c r="GE199" s="5"/>
      <c r="GF199" s="5"/>
      <c r="GG199" s="5"/>
      <c r="GH199" s="5"/>
      <c r="GI199" s="5"/>
      <c r="GJ199" s="5"/>
      <c r="GK199" s="5"/>
      <c r="GL199" s="5"/>
      <c r="GM199" s="5"/>
      <c r="GN199" s="5"/>
      <c r="GO199" s="5"/>
      <c r="GP199" s="5"/>
      <c r="GQ199" s="5"/>
      <c r="GR199" s="5"/>
      <c r="GS199" s="5"/>
      <c r="GT199" s="5"/>
      <c r="GU199" s="5"/>
      <c r="GV199" s="5"/>
      <c r="GW199" s="5"/>
      <c r="GX199" s="5"/>
      <c r="GY199" s="5"/>
      <c r="GZ199" s="5"/>
      <c r="HA199" s="5"/>
      <c r="HB199" s="5"/>
      <c r="HC199" s="5"/>
      <c r="HD199" s="5"/>
      <c r="HE199" s="5"/>
      <c r="HF199" s="5"/>
      <c r="HG199" s="5"/>
      <c r="HH199" s="5"/>
      <c r="HI199" s="5"/>
      <c r="HJ199" s="5"/>
      <c r="HK199" s="5"/>
      <c r="HL199" s="51" t="s">
        <v>359</v>
      </c>
      <c r="HM199" s="51">
        <v>579.5</v>
      </c>
      <c r="HN199" s="51">
        <v>580.70000000000005</v>
      </c>
      <c r="HO199" s="51">
        <f t="shared" si="212"/>
        <v>1.2000000000000455</v>
      </c>
      <c r="HP199" s="51">
        <v>100</v>
      </c>
      <c r="HQ199" s="52">
        <f t="shared" si="211"/>
        <v>1.2000000000000455</v>
      </c>
      <c r="HR199" s="139">
        <f>HQ199*AUXILIAR!$B$67</f>
        <v>2400000.0000000908</v>
      </c>
      <c r="HS199" s="5"/>
      <c r="HT199" s="341"/>
      <c r="HU199" s="354"/>
      <c r="HV199" s="5"/>
      <c r="HW199" s="5"/>
      <c r="HX199" s="5"/>
      <c r="HY199" s="5"/>
      <c r="HZ199" s="5"/>
      <c r="IA199" s="5"/>
      <c r="IB199" s="5"/>
      <c r="IC199" s="5"/>
      <c r="ID199" s="5"/>
      <c r="IE199" s="5"/>
      <c r="IF199" s="5"/>
      <c r="IG199" s="5"/>
      <c r="IH199" s="5"/>
      <c r="II199" s="5"/>
      <c r="IJ199" s="5"/>
      <c r="IK199" s="5"/>
      <c r="IL199" s="5"/>
      <c r="IM199" s="5"/>
      <c r="IN199" s="5"/>
      <c r="IO199" s="5"/>
      <c r="IP199" s="5"/>
      <c r="IQ199" s="5"/>
      <c r="IR199" s="5"/>
      <c r="IS199" s="5"/>
      <c r="IT199" s="5"/>
      <c r="IU199" s="5"/>
      <c r="IV199" s="5"/>
      <c r="IW199" s="5"/>
      <c r="IX199" s="5"/>
      <c r="IY199" s="5"/>
      <c r="IZ199" s="5"/>
      <c r="JA199" s="5"/>
      <c r="JB199" s="5"/>
      <c r="JC199" s="5"/>
      <c r="JD199" s="5"/>
      <c r="JE199" s="5"/>
      <c r="JF199" s="5"/>
      <c r="JG199" s="5"/>
      <c r="JH199" s="5"/>
      <c r="JI199" s="5"/>
      <c r="JJ199" s="5"/>
      <c r="JK199" s="145"/>
      <c r="JL199" s="397"/>
    </row>
    <row r="200" spans="1:272" ht="15">
      <c r="A200" s="8" t="s">
        <v>33</v>
      </c>
      <c r="B200" s="8" t="s">
        <v>8</v>
      </c>
      <c r="C200" s="8">
        <v>1</v>
      </c>
      <c r="D200" s="199">
        <v>116</v>
      </c>
      <c r="E200" s="118" t="s">
        <v>183</v>
      </c>
      <c r="F200" s="118" t="s">
        <v>108</v>
      </c>
      <c r="G200" s="195" t="s">
        <v>355</v>
      </c>
      <c r="H200" s="309" t="s">
        <v>188</v>
      </c>
      <c r="I200" s="354"/>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341"/>
      <c r="BA200" s="354"/>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7"/>
      <c r="CK200" s="57"/>
      <c r="CL200" s="57"/>
      <c r="CM200" s="57"/>
      <c r="CN200" s="57"/>
      <c r="CO200" s="56"/>
      <c r="CP200" s="161"/>
      <c r="CQ200" s="128"/>
      <c r="CR200" s="333"/>
      <c r="CS200" s="354"/>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341"/>
      <c r="EK200" s="354"/>
      <c r="EL200" s="5"/>
      <c r="EM200" s="5"/>
      <c r="EN200" s="5"/>
      <c r="EO200" s="5"/>
      <c r="EP200" s="5"/>
      <c r="EQ200" s="5"/>
      <c r="ER200" s="5"/>
      <c r="ES200" s="5"/>
      <c r="ET200" s="5"/>
      <c r="EU200" s="5"/>
      <c r="EV200" s="5"/>
      <c r="EW200" s="5"/>
      <c r="EX200" s="5"/>
      <c r="EY200" s="5"/>
      <c r="EZ200" s="5"/>
      <c r="FA200" s="5"/>
      <c r="FB200" s="5"/>
      <c r="FC200" s="5"/>
      <c r="FD200" s="5"/>
      <c r="FE200" s="5"/>
      <c r="FF200" s="5"/>
      <c r="FG200" s="5"/>
      <c r="FH200" s="5"/>
      <c r="FI200" s="5"/>
      <c r="FJ200" s="5"/>
      <c r="FK200" s="5"/>
      <c r="FL200" s="5"/>
      <c r="FM200" s="5"/>
      <c r="FN200" s="5"/>
      <c r="FO200" s="5"/>
      <c r="FP200" s="5"/>
      <c r="FQ200" s="5"/>
      <c r="FR200" s="5"/>
      <c r="FS200" s="5"/>
      <c r="FT200" s="5"/>
      <c r="FU200" s="5"/>
      <c r="FV200" s="5"/>
      <c r="FW200" s="5"/>
      <c r="FX200" s="5"/>
      <c r="FY200" s="5"/>
      <c r="FZ200" s="5"/>
      <c r="GA200" s="5"/>
      <c r="GB200" s="341"/>
      <c r="GC200" s="354"/>
      <c r="GD200" s="5"/>
      <c r="GE200" s="5"/>
      <c r="GF200" s="5"/>
      <c r="GG200" s="5"/>
      <c r="GH200" s="5"/>
      <c r="GI200" s="5"/>
      <c r="GJ200" s="5"/>
      <c r="GK200" s="5"/>
      <c r="GL200" s="5"/>
      <c r="GM200" s="5"/>
      <c r="GN200" s="5"/>
      <c r="GO200" s="5"/>
      <c r="GP200" s="5"/>
      <c r="GQ200" s="5"/>
      <c r="GR200" s="5"/>
      <c r="GS200" s="5"/>
      <c r="GT200" s="5"/>
      <c r="GU200" s="5"/>
      <c r="GV200" s="5"/>
      <c r="GW200" s="5"/>
      <c r="GX200" s="5"/>
      <c r="GY200" s="5"/>
      <c r="GZ200" s="5"/>
      <c r="HA200" s="5"/>
      <c r="HB200" s="5"/>
      <c r="HC200" s="5"/>
      <c r="HD200" s="5"/>
      <c r="HE200" s="5"/>
      <c r="HF200" s="5"/>
      <c r="HG200" s="5"/>
      <c r="HH200" s="5"/>
      <c r="HI200" s="5"/>
      <c r="HJ200" s="5"/>
      <c r="HK200" s="5"/>
      <c r="HL200" s="51" t="s">
        <v>358</v>
      </c>
      <c r="HM200" s="51">
        <v>581.79999999999995</v>
      </c>
      <c r="HN200" s="51">
        <v>580.6</v>
      </c>
      <c r="HO200" s="51">
        <f>-(HN200-HM200)</f>
        <v>1.1999999999999318</v>
      </c>
      <c r="HP200" s="51">
        <v>100</v>
      </c>
      <c r="HQ200" s="52">
        <f t="shared" si="211"/>
        <v>1.1999999999999318</v>
      </c>
      <c r="HR200" s="139">
        <f>HQ200*AUXILIAR!$B$67</f>
        <v>2399999.9999998636</v>
      </c>
      <c r="HS200" s="5"/>
      <c r="HT200" s="341"/>
      <c r="HU200" s="354"/>
      <c r="HV200" s="5"/>
      <c r="HW200" s="5"/>
      <c r="HX200" s="5"/>
      <c r="HY200" s="5"/>
      <c r="HZ200" s="5"/>
      <c r="IA200" s="5"/>
      <c r="IB200" s="5"/>
      <c r="IC200" s="5"/>
      <c r="ID200" s="5"/>
      <c r="IE200" s="5"/>
      <c r="IF200" s="5"/>
      <c r="IG200" s="5"/>
      <c r="IH200" s="5"/>
      <c r="II200" s="5"/>
      <c r="IJ200" s="5"/>
      <c r="IK200" s="5"/>
      <c r="IL200" s="5"/>
      <c r="IM200" s="5"/>
      <c r="IN200" s="5"/>
      <c r="IO200" s="5"/>
      <c r="IP200" s="5"/>
      <c r="IQ200" s="5"/>
      <c r="IR200" s="5"/>
      <c r="IS200" s="5"/>
      <c r="IT200" s="5"/>
      <c r="IU200" s="5"/>
      <c r="IV200" s="5"/>
      <c r="IW200" s="5"/>
      <c r="IX200" s="5"/>
      <c r="IY200" s="5"/>
      <c r="IZ200" s="5"/>
      <c r="JA200" s="5"/>
      <c r="JB200" s="5"/>
      <c r="JC200" s="5"/>
      <c r="JD200" s="5"/>
      <c r="JE200" s="5"/>
      <c r="JF200" s="5"/>
      <c r="JG200" s="5"/>
      <c r="JH200" s="5"/>
      <c r="JI200" s="5"/>
      <c r="JJ200" s="5"/>
      <c r="JK200" s="145"/>
      <c r="JL200" s="397"/>
    </row>
    <row r="201" spans="1:272" ht="15">
      <c r="A201" s="8" t="s">
        <v>33</v>
      </c>
      <c r="B201" s="8" t="s">
        <v>8</v>
      </c>
      <c r="C201" s="8">
        <v>1</v>
      </c>
      <c r="D201" s="199">
        <v>116</v>
      </c>
      <c r="E201" s="118" t="s">
        <v>183</v>
      </c>
      <c r="F201" s="118" t="s">
        <v>108</v>
      </c>
      <c r="G201" s="195" t="s">
        <v>355</v>
      </c>
      <c r="H201" s="309" t="s">
        <v>188</v>
      </c>
      <c r="I201" s="354"/>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341"/>
      <c r="BA201" s="354"/>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7"/>
      <c r="CK201" s="57"/>
      <c r="CL201" s="57"/>
      <c r="CM201" s="57"/>
      <c r="CN201" s="57"/>
      <c r="CO201" s="56"/>
      <c r="CP201" s="161"/>
      <c r="CQ201" s="128"/>
      <c r="CR201" s="333"/>
      <c r="CS201" s="354"/>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341"/>
      <c r="EK201" s="354"/>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341"/>
      <c r="GC201" s="354"/>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1" t="s">
        <v>359</v>
      </c>
      <c r="HM201" s="51">
        <v>581.9</v>
      </c>
      <c r="HN201" s="51">
        <v>583.1</v>
      </c>
      <c r="HO201" s="51">
        <f t="shared" si="212"/>
        <v>1.2000000000000455</v>
      </c>
      <c r="HP201" s="51">
        <v>100</v>
      </c>
      <c r="HQ201" s="52">
        <f t="shared" si="211"/>
        <v>1.2000000000000455</v>
      </c>
      <c r="HR201" s="139">
        <f>HQ201*AUXILIAR!$B$67</f>
        <v>2400000.0000000908</v>
      </c>
      <c r="HS201" s="5"/>
      <c r="HT201" s="341"/>
      <c r="HU201" s="354"/>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c r="IV201" s="5"/>
      <c r="IW201" s="5"/>
      <c r="IX201" s="5"/>
      <c r="IY201" s="5"/>
      <c r="IZ201" s="5"/>
      <c r="JA201" s="5"/>
      <c r="JB201" s="5"/>
      <c r="JC201" s="5"/>
      <c r="JD201" s="5"/>
      <c r="JE201" s="5"/>
      <c r="JF201" s="5"/>
      <c r="JG201" s="5"/>
      <c r="JH201" s="5"/>
      <c r="JI201" s="5"/>
      <c r="JJ201" s="5"/>
      <c r="JK201" s="145"/>
      <c r="JL201" s="397"/>
    </row>
    <row r="202" spans="1:272" ht="15">
      <c r="A202" s="8" t="s">
        <v>33</v>
      </c>
      <c r="B202" s="8" t="s">
        <v>8</v>
      </c>
      <c r="C202" s="8">
        <v>1</v>
      </c>
      <c r="D202" s="199">
        <v>116</v>
      </c>
      <c r="E202" s="118" t="s">
        <v>183</v>
      </c>
      <c r="F202" s="118" t="s">
        <v>108</v>
      </c>
      <c r="G202" s="195" t="s">
        <v>355</v>
      </c>
      <c r="H202" s="309" t="s">
        <v>188</v>
      </c>
      <c r="I202" s="354"/>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341"/>
      <c r="BA202" s="354"/>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7"/>
      <c r="CK202" s="57"/>
      <c r="CL202" s="57"/>
      <c r="CM202" s="57"/>
      <c r="CN202" s="57"/>
      <c r="CO202" s="56"/>
      <c r="CP202" s="161"/>
      <c r="CQ202" s="128"/>
      <c r="CR202" s="333"/>
      <c r="CS202" s="354"/>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341"/>
      <c r="EK202" s="354"/>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341"/>
      <c r="GC202" s="354"/>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1" t="s">
        <v>358</v>
      </c>
      <c r="HM202" s="51">
        <v>584.20000000000005</v>
      </c>
      <c r="HN202" s="51">
        <v>583</v>
      </c>
      <c r="HO202" s="51">
        <f>-(HN202-HM202)</f>
        <v>1.2000000000000455</v>
      </c>
      <c r="HP202" s="51">
        <v>100</v>
      </c>
      <c r="HQ202" s="52">
        <f t="shared" si="211"/>
        <v>1.2000000000000455</v>
      </c>
      <c r="HR202" s="139">
        <f>HQ202*AUXILIAR!$B$67</f>
        <v>2400000.0000000908</v>
      </c>
      <c r="HS202" s="5"/>
      <c r="HT202" s="341"/>
      <c r="HU202" s="354"/>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c r="IV202" s="5"/>
      <c r="IW202" s="5"/>
      <c r="IX202" s="5"/>
      <c r="IY202" s="5"/>
      <c r="IZ202" s="5"/>
      <c r="JA202" s="5"/>
      <c r="JB202" s="5"/>
      <c r="JC202" s="5"/>
      <c r="JD202" s="5"/>
      <c r="JE202" s="5"/>
      <c r="JF202" s="5"/>
      <c r="JG202" s="5"/>
      <c r="JH202" s="5"/>
      <c r="JI202" s="5"/>
      <c r="JJ202" s="5"/>
      <c r="JK202" s="145"/>
      <c r="JL202" s="397"/>
    </row>
    <row r="203" spans="1:272" ht="15">
      <c r="A203" s="8" t="s">
        <v>33</v>
      </c>
      <c r="B203" s="8" t="s">
        <v>8</v>
      </c>
      <c r="C203" s="8">
        <v>1</v>
      </c>
      <c r="D203" s="199">
        <v>116</v>
      </c>
      <c r="E203" s="118" t="s">
        <v>183</v>
      </c>
      <c r="F203" s="118" t="s">
        <v>108</v>
      </c>
      <c r="G203" s="195" t="s">
        <v>355</v>
      </c>
      <c r="H203" s="309" t="s">
        <v>188</v>
      </c>
      <c r="I203" s="354"/>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341"/>
      <c r="BA203" s="354"/>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7"/>
      <c r="CK203" s="57"/>
      <c r="CL203" s="57"/>
      <c r="CM203" s="57"/>
      <c r="CN203" s="57"/>
      <c r="CO203" s="56"/>
      <c r="CP203" s="161"/>
      <c r="CQ203" s="128"/>
      <c r="CR203" s="333"/>
      <c r="CS203" s="354"/>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341"/>
      <c r="EK203" s="354"/>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341"/>
      <c r="GC203" s="354"/>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1" t="s">
        <v>359</v>
      </c>
      <c r="HM203" s="51">
        <v>584.6</v>
      </c>
      <c r="HN203" s="51">
        <v>585.79999999999995</v>
      </c>
      <c r="HO203" s="51">
        <f t="shared" si="212"/>
        <v>1.1999999999999318</v>
      </c>
      <c r="HP203" s="51">
        <v>100</v>
      </c>
      <c r="HQ203" s="52">
        <f t="shared" si="211"/>
        <v>1.1999999999999318</v>
      </c>
      <c r="HR203" s="139">
        <f>HQ203*AUXILIAR!$B$67</f>
        <v>2399999.9999998636</v>
      </c>
      <c r="HS203" s="5"/>
      <c r="HT203" s="341"/>
      <c r="HU203" s="354"/>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c r="IV203" s="5"/>
      <c r="IW203" s="5"/>
      <c r="IX203" s="5"/>
      <c r="IY203" s="5"/>
      <c r="IZ203" s="5"/>
      <c r="JA203" s="5"/>
      <c r="JB203" s="5"/>
      <c r="JC203" s="5"/>
      <c r="JD203" s="5"/>
      <c r="JE203" s="5"/>
      <c r="JF203" s="5"/>
      <c r="JG203" s="5"/>
      <c r="JH203" s="5"/>
      <c r="JI203" s="5"/>
      <c r="JJ203" s="5"/>
      <c r="JK203" s="145"/>
      <c r="JL203" s="397"/>
    </row>
    <row r="204" spans="1:272" ht="15">
      <c r="A204" s="8" t="s">
        <v>33</v>
      </c>
      <c r="B204" s="8" t="s">
        <v>8</v>
      </c>
      <c r="C204" s="8">
        <v>1</v>
      </c>
      <c r="D204" s="199">
        <v>116</v>
      </c>
      <c r="E204" s="118" t="s">
        <v>183</v>
      </c>
      <c r="F204" s="118" t="s">
        <v>108</v>
      </c>
      <c r="G204" s="195" t="s">
        <v>355</v>
      </c>
      <c r="H204" s="309" t="s">
        <v>188</v>
      </c>
      <c r="I204" s="354"/>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341"/>
      <c r="BA204" s="354"/>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7"/>
      <c r="CK204" s="57"/>
      <c r="CL204" s="57"/>
      <c r="CM204" s="57"/>
      <c r="CN204" s="57"/>
      <c r="CO204" s="56"/>
      <c r="CP204" s="161"/>
      <c r="CQ204" s="128"/>
      <c r="CR204" s="333"/>
      <c r="CS204" s="354"/>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341"/>
      <c r="EK204" s="354"/>
      <c r="EL204" s="5"/>
      <c r="EM204" s="5"/>
      <c r="EN204" s="5"/>
      <c r="EO204" s="5"/>
      <c r="EP204" s="5"/>
      <c r="EQ204" s="5"/>
      <c r="ER204" s="5"/>
      <c r="ES204" s="5"/>
      <c r="ET204" s="5"/>
      <c r="EU204" s="5"/>
      <c r="EV204" s="5"/>
      <c r="EW204" s="5"/>
      <c r="EX204" s="5"/>
      <c r="EY204" s="5"/>
      <c r="EZ204" s="5"/>
      <c r="FA204" s="5"/>
      <c r="FB204" s="5"/>
      <c r="FC204" s="5"/>
      <c r="FD204" s="5"/>
      <c r="FE204" s="5"/>
      <c r="FF204" s="5"/>
      <c r="FG204" s="5"/>
      <c r="FH204" s="5"/>
      <c r="FI204" s="5"/>
      <c r="FJ204" s="5"/>
      <c r="FK204" s="5"/>
      <c r="FL204" s="5"/>
      <c r="FM204" s="5"/>
      <c r="FN204" s="5"/>
      <c r="FO204" s="5"/>
      <c r="FP204" s="5"/>
      <c r="FQ204" s="5"/>
      <c r="FR204" s="5"/>
      <c r="FS204" s="5"/>
      <c r="FT204" s="5"/>
      <c r="FU204" s="5"/>
      <c r="FV204" s="5"/>
      <c r="FW204" s="5"/>
      <c r="FX204" s="5"/>
      <c r="FY204" s="5"/>
      <c r="FZ204" s="5"/>
      <c r="GA204" s="5"/>
      <c r="GB204" s="341"/>
      <c r="GC204" s="354"/>
      <c r="GD204" s="5"/>
      <c r="GE204" s="5"/>
      <c r="GF204" s="5"/>
      <c r="GG204" s="5"/>
      <c r="GH204" s="5"/>
      <c r="GI204" s="5"/>
      <c r="GJ204" s="5"/>
      <c r="GK204" s="5"/>
      <c r="GL204" s="5"/>
      <c r="GM204" s="5"/>
      <c r="GN204" s="5"/>
      <c r="GO204" s="5"/>
      <c r="GP204" s="5"/>
      <c r="GQ204" s="5"/>
      <c r="GR204" s="5"/>
      <c r="GS204" s="5"/>
      <c r="GT204" s="5"/>
      <c r="GU204" s="5"/>
      <c r="GV204" s="5"/>
      <c r="GW204" s="5"/>
      <c r="GX204" s="5"/>
      <c r="GY204" s="5"/>
      <c r="GZ204" s="5"/>
      <c r="HA204" s="5"/>
      <c r="HB204" s="5"/>
      <c r="HC204" s="5"/>
      <c r="HD204" s="5"/>
      <c r="HE204" s="5"/>
      <c r="HF204" s="5"/>
      <c r="HG204" s="5"/>
      <c r="HH204" s="5"/>
      <c r="HI204" s="5"/>
      <c r="HJ204" s="5"/>
      <c r="HK204" s="5"/>
      <c r="HL204" s="51" t="s">
        <v>358</v>
      </c>
      <c r="HM204" s="51">
        <v>586.20000000000005</v>
      </c>
      <c r="HN204" s="51">
        <v>585</v>
      </c>
      <c r="HO204" s="51">
        <f>-(HN204-HM204)</f>
        <v>1.2000000000000455</v>
      </c>
      <c r="HP204" s="51">
        <v>100</v>
      </c>
      <c r="HQ204" s="52">
        <f t="shared" si="211"/>
        <v>1.2000000000000455</v>
      </c>
      <c r="HR204" s="139">
        <f>HQ204*AUXILIAR!$B$67</f>
        <v>2400000.0000000908</v>
      </c>
      <c r="HS204" s="5"/>
      <c r="HT204" s="341"/>
      <c r="HU204" s="354"/>
      <c r="HV204" s="5"/>
      <c r="HW204" s="5"/>
      <c r="HX204" s="5"/>
      <c r="HY204" s="5"/>
      <c r="HZ204" s="5"/>
      <c r="IA204" s="5"/>
      <c r="IB204" s="5"/>
      <c r="IC204" s="5"/>
      <c r="ID204" s="5"/>
      <c r="IE204" s="5"/>
      <c r="IF204" s="5"/>
      <c r="IG204" s="5"/>
      <c r="IH204" s="5"/>
      <c r="II204" s="5"/>
      <c r="IJ204" s="5"/>
      <c r="IK204" s="5"/>
      <c r="IL204" s="5"/>
      <c r="IM204" s="5"/>
      <c r="IN204" s="5"/>
      <c r="IO204" s="5"/>
      <c r="IP204" s="5"/>
      <c r="IQ204" s="5"/>
      <c r="IR204" s="5"/>
      <c r="IS204" s="5"/>
      <c r="IT204" s="5"/>
      <c r="IU204" s="5"/>
      <c r="IV204" s="5"/>
      <c r="IW204" s="5"/>
      <c r="IX204" s="5"/>
      <c r="IY204" s="5"/>
      <c r="IZ204" s="5"/>
      <c r="JA204" s="5"/>
      <c r="JB204" s="5"/>
      <c r="JC204" s="5"/>
      <c r="JD204" s="5"/>
      <c r="JE204" s="5"/>
      <c r="JF204" s="5"/>
      <c r="JG204" s="5"/>
      <c r="JH204" s="5"/>
      <c r="JI204" s="5"/>
      <c r="JJ204" s="5"/>
      <c r="JK204" s="145"/>
      <c r="JL204" s="397"/>
    </row>
    <row r="205" spans="1:272" ht="15">
      <c r="A205" s="8" t="s">
        <v>33</v>
      </c>
      <c r="B205" s="8" t="s">
        <v>8</v>
      </c>
      <c r="C205" s="8">
        <v>1</v>
      </c>
      <c r="D205" s="199">
        <v>116</v>
      </c>
      <c r="E205" s="118" t="s">
        <v>183</v>
      </c>
      <c r="F205" s="118" t="s">
        <v>108</v>
      </c>
      <c r="G205" s="195" t="s">
        <v>355</v>
      </c>
      <c r="H205" s="309" t="s">
        <v>188</v>
      </c>
      <c r="I205" s="354"/>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341"/>
      <c r="BA205" s="354"/>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7"/>
      <c r="CK205" s="57"/>
      <c r="CL205" s="57"/>
      <c r="CM205" s="57"/>
      <c r="CN205" s="57"/>
      <c r="CO205" s="56"/>
      <c r="CP205" s="161"/>
      <c r="CQ205" s="128"/>
      <c r="CR205" s="333"/>
      <c r="CS205" s="354"/>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341"/>
      <c r="EK205" s="354"/>
      <c r="EL205" s="5"/>
      <c r="EM205" s="5"/>
      <c r="EN205" s="5"/>
      <c r="EO205" s="5"/>
      <c r="EP205" s="5"/>
      <c r="EQ205" s="5"/>
      <c r="ER205" s="5"/>
      <c r="ES205" s="5"/>
      <c r="ET205" s="5"/>
      <c r="EU205" s="5"/>
      <c r="EV205" s="5"/>
      <c r="EW205" s="5"/>
      <c r="EX205" s="5"/>
      <c r="EY205" s="5"/>
      <c r="EZ205" s="5"/>
      <c r="FA205" s="5"/>
      <c r="FB205" s="5"/>
      <c r="FC205" s="5"/>
      <c r="FD205" s="5"/>
      <c r="FE205" s="5"/>
      <c r="FF205" s="5"/>
      <c r="FG205" s="5"/>
      <c r="FH205" s="5"/>
      <c r="FI205" s="5"/>
      <c r="FJ205" s="5"/>
      <c r="FK205" s="5"/>
      <c r="FL205" s="5"/>
      <c r="FM205" s="5"/>
      <c r="FN205" s="5"/>
      <c r="FO205" s="5"/>
      <c r="FP205" s="5"/>
      <c r="FQ205" s="5"/>
      <c r="FR205" s="5"/>
      <c r="FS205" s="5"/>
      <c r="FT205" s="5"/>
      <c r="FU205" s="5"/>
      <c r="FV205" s="5"/>
      <c r="FW205" s="5"/>
      <c r="FX205" s="5"/>
      <c r="FY205" s="5"/>
      <c r="FZ205" s="5"/>
      <c r="GA205" s="5"/>
      <c r="GB205" s="341"/>
      <c r="GC205" s="354"/>
      <c r="GD205" s="5"/>
      <c r="GE205" s="5"/>
      <c r="GF205" s="5"/>
      <c r="GG205" s="5"/>
      <c r="GH205" s="5"/>
      <c r="GI205" s="5"/>
      <c r="GJ205" s="5"/>
      <c r="GK205" s="5"/>
      <c r="GL205" s="5"/>
      <c r="GM205" s="5"/>
      <c r="GN205" s="5"/>
      <c r="GO205" s="5"/>
      <c r="GP205" s="5"/>
      <c r="GQ205" s="5"/>
      <c r="GR205" s="5"/>
      <c r="GS205" s="5"/>
      <c r="GT205" s="5"/>
      <c r="GU205" s="5"/>
      <c r="GV205" s="5"/>
      <c r="GW205" s="5"/>
      <c r="GX205" s="5"/>
      <c r="GY205" s="5"/>
      <c r="GZ205" s="5"/>
      <c r="HA205" s="5"/>
      <c r="HB205" s="5"/>
      <c r="HC205" s="5"/>
      <c r="HD205" s="5"/>
      <c r="HE205" s="5"/>
      <c r="HF205" s="5"/>
      <c r="HG205" s="5"/>
      <c r="HH205" s="5"/>
      <c r="HI205" s="5"/>
      <c r="HJ205" s="5"/>
      <c r="HK205" s="5"/>
      <c r="HL205" s="51" t="s">
        <v>358</v>
      </c>
      <c r="HM205" s="51">
        <v>593.9</v>
      </c>
      <c r="HN205" s="51">
        <v>591</v>
      </c>
      <c r="HO205" s="51">
        <f>-(HN205-HM205)</f>
        <v>2.8999999999999773</v>
      </c>
      <c r="HP205" s="51">
        <v>100</v>
      </c>
      <c r="HQ205" s="52">
        <f t="shared" si="211"/>
        <v>2.8999999999999773</v>
      </c>
      <c r="HR205" s="139">
        <f>HQ205*AUXILIAR!$B$67</f>
        <v>5799999.9999999544</v>
      </c>
      <c r="HS205" s="5"/>
      <c r="HT205" s="341"/>
      <c r="HU205" s="354"/>
      <c r="HV205" s="5"/>
      <c r="HW205" s="5"/>
      <c r="HX205" s="5"/>
      <c r="HY205" s="5"/>
      <c r="HZ205" s="5"/>
      <c r="IA205" s="5"/>
      <c r="IB205" s="5"/>
      <c r="IC205" s="5"/>
      <c r="ID205" s="5"/>
      <c r="IE205" s="5"/>
      <c r="IF205" s="5"/>
      <c r="IG205" s="5"/>
      <c r="IH205" s="5"/>
      <c r="II205" s="5"/>
      <c r="IJ205" s="5"/>
      <c r="IK205" s="5"/>
      <c r="IL205" s="5"/>
      <c r="IM205" s="5"/>
      <c r="IN205" s="5"/>
      <c r="IO205" s="5"/>
      <c r="IP205" s="5"/>
      <c r="IQ205" s="5"/>
      <c r="IR205" s="5"/>
      <c r="IS205" s="5"/>
      <c r="IT205" s="5"/>
      <c r="IU205" s="5"/>
      <c r="IV205" s="5"/>
      <c r="IW205" s="5"/>
      <c r="IX205" s="5"/>
      <c r="IY205" s="5"/>
      <c r="IZ205" s="5"/>
      <c r="JA205" s="5"/>
      <c r="JB205" s="5"/>
      <c r="JC205" s="5"/>
      <c r="JD205" s="5"/>
      <c r="JE205" s="5"/>
      <c r="JF205" s="5"/>
      <c r="JG205" s="5"/>
      <c r="JH205" s="5"/>
      <c r="JI205" s="5"/>
      <c r="JJ205" s="5"/>
      <c r="JK205" s="145"/>
      <c r="JL205" s="397"/>
    </row>
    <row r="206" spans="1:272" ht="15">
      <c r="A206" s="8" t="s">
        <v>33</v>
      </c>
      <c r="B206" s="8" t="s">
        <v>8</v>
      </c>
      <c r="C206" s="8">
        <v>1</v>
      </c>
      <c r="D206" s="199">
        <v>116</v>
      </c>
      <c r="E206" s="118" t="s">
        <v>183</v>
      </c>
      <c r="F206" s="118" t="s">
        <v>108</v>
      </c>
      <c r="G206" s="195" t="s">
        <v>355</v>
      </c>
      <c r="H206" s="309" t="s">
        <v>188</v>
      </c>
      <c r="I206" s="354"/>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341"/>
      <c r="BA206" s="354"/>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7"/>
      <c r="CK206" s="57"/>
      <c r="CL206" s="57"/>
      <c r="CM206" s="57"/>
      <c r="CN206" s="57"/>
      <c r="CO206" s="56"/>
      <c r="CP206" s="161"/>
      <c r="CQ206" s="128"/>
      <c r="CR206" s="333"/>
      <c r="CS206" s="354"/>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341"/>
      <c r="EK206" s="354"/>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341"/>
      <c r="GC206" s="354"/>
      <c r="GD206" s="5"/>
      <c r="GE206" s="5"/>
      <c r="GF206" s="5"/>
      <c r="GG206" s="5"/>
      <c r="GH206" s="5"/>
      <c r="GI206" s="5"/>
      <c r="GJ206" s="5"/>
      <c r="GK206" s="5"/>
      <c r="GL206" s="5"/>
      <c r="GM206" s="5"/>
      <c r="GN206" s="5"/>
      <c r="GO206" s="5"/>
      <c r="GP206" s="5"/>
      <c r="GQ206" s="5"/>
      <c r="GR206" s="5"/>
      <c r="GS206" s="5"/>
      <c r="GT206" s="5"/>
      <c r="GU206" s="5"/>
      <c r="GV206" s="5"/>
      <c r="GW206" s="5"/>
      <c r="GX206" s="5"/>
      <c r="GY206" s="5"/>
      <c r="GZ206" s="5"/>
      <c r="HA206" s="5"/>
      <c r="HB206" s="5"/>
      <c r="HC206" s="5"/>
      <c r="HD206" s="5"/>
      <c r="HE206" s="5"/>
      <c r="HF206" s="5"/>
      <c r="HG206" s="5"/>
      <c r="HH206" s="5"/>
      <c r="HI206" s="5"/>
      <c r="HJ206" s="5"/>
      <c r="HK206" s="5"/>
      <c r="HL206" s="51" t="s">
        <v>359</v>
      </c>
      <c r="HM206" s="51">
        <v>594</v>
      </c>
      <c r="HN206" s="51">
        <v>595.20699999999999</v>
      </c>
      <c r="HO206" s="51">
        <f t="shared" si="212"/>
        <v>1.2069999999999936</v>
      </c>
      <c r="HP206" s="51">
        <v>100</v>
      </c>
      <c r="HQ206" s="52">
        <f t="shared" si="211"/>
        <v>1.2069999999999936</v>
      </c>
      <c r="HR206" s="139">
        <f>HQ206*AUXILIAR!$B$67</f>
        <v>2413999.9999999874</v>
      </c>
      <c r="HS206" s="5"/>
      <c r="HT206" s="341"/>
      <c r="HU206" s="354"/>
      <c r="HV206" s="5"/>
      <c r="HW206" s="5"/>
      <c r="HX206" s="5"/>
      <c r="HY206" s="5"/>
      <c r="HZ206" s="5"/>
      <c r="IA206" s="5"/>
      <c r="IB206" s="5"/>
      <c r="IC206" s="5"/>
      <c r="ID206" s="5"/>
      <c r="IE206" s="5"/>
      <c r="IF206" s="5"/>
      <c r="IG206" s="5"/>
      <c r="IH206" s="5"/>
      <c r="II206" s="5"/>
      <c r="IJ206" s="5"/>
      <c r="IK206" s="5"/>
      <c r="IL206" s="5"/>
      <c r="IM206" s="5"/>
      <c r="IN206" s="5"/>
      <c r="IO206" s="5"/>
      <c r="IP206" s="5"/>
      <c r="IQ206" s="5"/>
      <c r="IR206" s="5"/>
      <c r="IS206" s="5"/>
      <c r="IT206" s="5"/>
      <c r="IU206" s="5"/>
      <c r="IV206" s="5"/>
      <c r="IW206" s="5"/>
      <c r="IX206" s="5"/>
      <c r="IY206" s="5"/>
      <c r="IZ206" s="5"/>
      <c r="JA206" s="5"/>
      <c r="JB206" s="5"/>
      <c r="JC206" s="5"/>
      <c r="JD206" s="5"/>
      <c r="JE206" s="5"/>
      <c r="JF206" s="5"/>
      <c r="JG206" s="5"/>
      <c r="JH206" s="5"/>
      <c r="JI206" s="5"/>
      <c r="JJ206" s="5"/>
      <c r="JK206" s="145"/>
      <c r="JL206" s="397"/>
    </row>
    <row r="207" spans="1:272" ht="15">
      <c r="A207" s="8" t="s">
        <v>33</v>
      </c>
      <c r="B207" s="8" t="s">
        <v>8</v>
      </c>
      <c r="C207" s="8">
        <v>1</v>
      </c>
      <c r="D207" s="199">
        <v>116</v>
      </c>
      <c r="E207" s="118" t="s">
        <v>183</v>
      </c>
      <c r="F207" s="118" t="s">
        <v>108</v>
      </c>
      <c r="G207" s="195" t="s">
        <v>355</v>
      </c>
      <c r="H207" s="309" t="s">
        <v>188</v>
      </c>
      <c r="I207" s="354"/>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341"/>
      <c r="BA207" s="354"/>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7"/>
      <c r="CK207" s="57"/>
      <c r="CL207" s="57"/>
      <c r="CM207" s="57"/>
      <c r="CN207" s="57"/>
      <c r="CO207" s="56"/>
      <c r="CP207" s="161"/>
      <c r="CQ207" s="128"/>
      <c r="CR207" s="333"/>
      <c r="CS207" s="354"/>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341"/>
      <c r="EK207" s="354"/>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341"/>
      <c r="GC207" s="354"/>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1" t="s">
        <v>358</v>
      </c>
      <c r="HM207" s="51">
        <v>598.6</v>
      </c>
      <c r="HN207" s="51">
        <v>597.4</v>
      </c>
      <c r="HO207" s="51">
        <f>-(HN207-HM207)</f>
        <v>1.2000000000000455</v>
      </c>
      <c r="HP207" s="51">
        <v>100</v>
      </c>
      <c r="HQ207" s="52">
        <f t="shared" si="211"/>
        <v>1.2000000000000455</v>
      </c>
      <c r="HR207" s="139">
        <f>HQ207*AUXILIAR!$B$67</f>
        <v>2400000.0000000908</v>
      </c>
      <c r="HS207" s="5"/>
      <c r="HT207" s="341"/>
      <c r="HU207" s="354"/>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145"/>
      <c r="JL207" s="397"/>
    </row>
    <row r="208" spans="1:272" ht="15">
      <c r="A208" s="8" t="s">
        <v>33</v>
      </c>
      <c r="B208" s="8" t="s">
        <v>8</v>
      </c>
      <c r="C208" s="8">
        <v>1</v>
      </c>
      <c r="D208" s="199">
        <v>116</v>
      </c>
      <c r="E208" s="118" t="s">
        <v>183</v>
      </c>
      <c r="F208" s="118" t="s">
        <v>108</v>
      </c>
      <c r="G208" s="195" t="s">
        <v>355</v>
      </c>
      <c r="H208" s="309" t="s">
        <v>188</v>
      </c>
      <c r="I208" s="354"/>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341"/>
      <c r="BA208" s="354"/>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7"/>
      <c r="CK208" s="57"/>
      <c r="CL208" s="57"/>
      <c r="CM208" s="57"/>
      <c r="CN208" s="57"/>
      <c r="CO208" s="56"/>
      <c r="CP208" s="161"/>
      <c r="CQ208" s="128"/>
      <c r="CR208" s="333"/>
      <c r="CS208" s="354"/>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341"/>
      <c r="EK208" s="354"/>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341"/>
      <c r="GC208" s="354"/>
      <c r="GD208" s="5"/>
      <c r="GE208" s="5"/>
      <c r="GF208" s="5"/>
      <c r="GG208" s="5"/>
      <c r="GH208" s="5"/>
      <c r="GI208" s="5"/>
      <c r="GJ208" s="5"/>
      <c r="GK208" s="5"/>
      <c r="GL208" s="5"/>
      <c r="GM208" s="5"/>
      <c r="GN208" s="5"/>
      <c r="GO208" s="5"/>
      <c r="GP208" s="5"/>
      <c r="GQ208" s="5"/>
      <c r="GR208" s="5"/>
      <c r="GS208" s="5"/>
      <c r="GT208" s="5"/>
      <c r="GU208" s="5"/>
      <c r="GV208" s="5"/>
      <c r="GW208" s="5"/>
      <c r="GX208" s="5"/>
      <c r="GY208" s="5"/>
      <c r="GZ208" s="5"/>
      <c r="HA208" s="5"/>
      <c r="HB208" s="5"/>
      <c r="HC208" s="5"/>
      <c r="HD208" s="5"/>
      <c r="HE208" s="5"/>
      <c r="HF208" s="5"/>
      <c r="HG208" s="5"/>
      <c r="HH208" s="5"/>
      <c r="HI208" s="5"/>
      <c r="HJ208" s="5"/>
      <c r="HK208" s="5"/>
      <c r="HL208" s="51" t="s">
        <v>359</v>
      </c>
      <c r="HM208" s="51">
        <v>598.70000000000005</v>
      </c>
      <c r="HN208" s="51">
        <v>599.9</v>
      </c>
      <c r="HO208" s="51">
        <f t="shared" si="212"/>
        <v>1.1999999999999318</v>
      </c>
      <c r="HP208" s="51">
        <v>100</v>
      </c>
      <c r="HQ208" s="52">
        <f t="shared" si="211"/>
        <v>1.1999999999999318</v>
      </c>
      <c r="HR208" s="139">
        <f>HQ208*AUXILIAR!$B$67</f>
        <v>2399999.9999998636</v>
      </c>
      <c r="HS208" s="5"/>
      <c r="HT208" s="341"/>
      <c r="HU208" s="354"/>
      <c r="HV208" s="5"/>
      <c r="HW208" s="5"/>
      <c r="HX208" s="5"/>
      <c r="HY208" s="5"/>
      <c r="HZ208" s="5"/>
      <c r="IA208" s="5"/>
      <c r="IB208" s="5"/>
      <c r="IC208" s="5"/>
      <c r="ID208" s="5"/>
      <c r="IE208" s="5"/>
      <c r="IF208" s="5"/>
      <c r="IG208" s="5"/>
      <c r="IH208" s="5"/>
      <c r="II208" s="5"/>
      <c r="IJ208" s="5"/>
      <c r="IK208" s="5"/>
      <c r="IL208" s="5"/>
      <c r="IM208" s="5"/>
      <c r="IN208" s="5"/>
      <c r="IO208" s="5"/>
      <c r="IP208" s="5"/>
      <c r="IQ208" s="5"/>
      <c r="IR208" s="5"/>
      <c r="IS208" s="5"/>
      <c r="IT208" s="5"/>
      <c r="IU208" s="5"/>
      <c r="IV208" s="5"/>
      <c r="IW208" s="5"/>
      <c r="IX208" s="5"/>
      <c r="IY208" s="5"/>
      <c r="IZ208" s="5"/>
      <c r="JA208" s="5"/>
      <c r="JB208" s="5"/>
      <c r="JC208" s="5"/>
      <c r="JD208" s="5"/>
      <c r="JE208" s="5"/>
      <c r="JF208" s="5"/>
      <c r="JG208" s="5"/>
      <c r="JH208" s="5"/>
      <c r="JI208" s="5"/>
      <c r="JJ208" s="5"/>
      <c r="JK208" s="145"/>
      <c r="JL208" s="397"/>
    </row>
    <row r="209" spans="1:272" ht="15">
      <c r="A209" s="8" t="s">
        <v>33</v>
      </c>
      <c r="B209" s="8" t="s">
        <v>8</v>
      </c>
      <c r="C209" s="8">
        <v>1</v>
      </c>
      <c r="D209" s="199">
        <v>116</v>
      </c>
      <c r="E209" s="118" t="s">
        <v>183</v>
      </c>
      <c r="F209" s="118" t="s">
        <v>108</v>
      </c>
      <c r="G209" s="195" t="s">
        <v>355</v>
      </c>
      <c r="H209" s="309" t="s">
        <v>188</v>
      </c>
      <c r="I209" s="354"/>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341"/>
      <c r="BA209" s="354"/>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7"/>
      <c r="CK209" s="57"/>
      <c r="CL209" s="57"/>
      <c r="CM209" s="57"/>
      <c r="CN209" s="57"/>
      <c r="CO209" s="56"/>
      <c r="CP209" s="161"/>
      <c r="CQ209" s="128"/>
      <c r="CR209" s="333"/>
      <c r="CS209" s="354"/>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341"/>
      <c r="EK209" s="354"/>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341"/>
      <c r="GC209" s="354"/>
      <c r="GD209" s="5"/>
      <c r="GE209" s="5"/>
      <c r="GF209" s="5"/>
      <c r="GG209" s="5"/>
      <c r="GH209" s="5"/>
      <c r="GI209" s="5"/>
      <c r="GJ209" s="5"/>
      <c r="GK209" s="5"/>
      <c r="GL209" s="5"/>
      <c r="GM209" s="5"/>
      <c r="GN209" s="5"/>
      <c r="GO209" s="5"/>
      <c r="GP209" s="5"/>
      <c r="GQ209" s="5"/>
      <c r="GR209" s="5"/>
      <c r="GS209" s="5"/>
      <c r="GT209" s="5"/>
      <c r="GU209" s="5"/>
      <c r="GV209" s="5"/>
      <c r="GW209" s="5"/>
      <c r="GX209" s="5"/>
      <c r="GY209" s="5"/>
      <c r="GZ209" s="5"/>
      <c r="HA209" s="5"/>
      <c r="HB209" s="5"/>
      <c r="HC209" s="5"/>
      <c r="HD209" s="5"/>
      <c r="HE209" s="5"/>
      <c r="HF209" s="5"/>
      <c r="HG209" s="5"/>
      <c r="HH209" s="5"/>
      <c r="HI209" s="5"/>
      <c r="HJ209" s="5"/>
      <c r="HK209" s="5"/>
      <c r="HL209" s="51" t="s">
        <v>358</v>
      </c>
      <c r="HM209" s="51">
        <v>603.29999999999995</v>
      </c>
      <c r="HN209" s="51">
        <v>602.1</v>
      </c>
      <c r="HO209" s="51">
        <f>-(HN209-HM209)</f>
        <v>1.1999999999999318</v>
      </c>
      <c r="HP209" s="51">
        <v>100</v>
      </c>
      <c r="HQ209" s="52">
        <f t="shared" si="211"/>
        <v>1.1999999999999318</v>
      </c>
      <c r="HR209" s="139">
        <f>HQ209*AUXILIAR!$B$67</f>
        <v>2399999.9999998636</v>
      </c>
      <c r="HS209" s="5"/>
      <c r="HT209" s="341"/>
      <c r="HU209" s="354"/>
      <c r="HV209" s="5"/>
      <c r="HW209" s="5"/>
      <c r="HX209" s="5"/>
      <c r="HY209" s="5"/>
      <c r="HZ209" s="5"/>
      <c r="IA209" s="5"/>
      <c r="IB209" s="5"/>
      <c r="IC209" s="5"/>
      <c r="ID209" s="5"/>
      <c r="IE209" s="5"/>
      <c r="IF209" s="5"/>
      <c r="IG209" s="5"/>
      <c r="IH209" s="5"/>
      <c r="II209" s="5"/>
      <c r="IJ209" s="5"/>
      <c r="IK209" s="5"/>
      <c r="IL209" s="5"/>
      <c r="IM209" s="5"/>
      <c r="IN209" s="5"/>
      <c r="IO209" s="5"/>
      <c r="IP209" s="5"/>
      <c r="IQ209" s="5"/>
      <c r="IR209" s="5"/>
      <c r="IS209" s="5"/>
      <c r="IT209" s="5"/>
      <c r="IU209" s="5"/>
      <c r="IV209" s="5"/>
      <c r="IW209" s="5"/>
      <c r="IX209" s="5"/>
      <c r="IY209" s="5"/>
      <c r="IZ209" s="5"/>
      <c r="JA209" s="5"/>
      <c r="JB209" s="5"/>
      <c r="JC209" s="5"/>
      <c r="JD209" s="5"/>
      <c r="JE209" s="5"/>
      <c r="JF209" s="5"/>
      <c r="JG209" s="5"/>
      <c r="JH209" s="5"/>
      <c r="JI209" s="5"/>
      <c r="JJ209" s="5"/>
      <c r="JK209" s="145"/>
      <c r="JL209" s="397"/>
    </row>
    <row r="210" spans="1:272" ht="15">
      <c r="A210" s="8" t="s">
        <v>33</v>
      </c>
      <c r="B210" s="8" t="s">
        <v>8</v>
      </c>
      <c r="C210" s="8">
        <v>1</v>
      </c>
      <c r="D210" s="199">
        <v>116</v>
      </c>
      <c r="E210" s="118" t="s">
        <v>183</v>
      </c>
      <c r="F210" s="118" t="s">
        <v>108</v>
      </c>
      <c r="G210" s="195" t="s">
        <v>355</v>
      </c>
      <c r="H210" s="309" t="s">
        <v>188</v>
      </c>
      <c r="I210" s="354"/>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341"/>
      <c r="BA210" s="354"/>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7"/>
      <c r="CK210" s="57"/>
      <c r="CL210" s="57"/>
      <c r="CM210" s="57"/>
      <c r="CN210" s="57"/>
      <c r="CO210" s="56"/>
      <c r="CP210" s="161"/>
      <c r="CQ210" s="128"/>
      <c r="CR210" s="333"/>
      <c r="CS210" s="354"/>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341"/>
      <c r="EK210" s="354"/>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341"/>
      <c r="GC210" s="354"/>
      <c r="GD210" s="5"/>
      <c r="GE210" s="5"/>
      <c r="GF210" s="5"/>
      <c r="GG210" s="5"/>
      <c r="GH210" s="5"/>
      <c r="GI210" s="5"/>
      <c r="GJ210" s="5"/>
      <c r="GK210" s="5"/>
      <c r="GL210" s="5"/>
      <c r="GM210" s="5"/>
      <c r="GN210" s="5"/>
      <c r="GO210" s="5"/>
      <c r="GP210" s="5"/>
      <c r="GQ210" s="5"/>
      <c r="GR210" s="5"/>
      <c r="GS210" s="5"/>
      <c r="GT210" s="5"/>
      <c r="GU210" s="5"/>
      <c r="GV210" s="5"/>
      <c r="GW210" s="5"/>
      <c r="GX210" s="5"/>
      <c r="GY210" s="5"/>
      <c r="GZ210" s="5"/>
      <c r="HA210" s="5"/>
      <c r="HB210" s="5"/>
      <c r="HC210" s="5"/>
      <c r="HD210" s="5"/>
      <c r="HE210" s="5"/>
      <c r="HF210" s="5"/>
      <c r="HG210" s="5"/>
      <c r="HH210" s="5"/>
      <c r="HI210" s="5"/>
      <c r="HJ210" s="5"/>
      <c r="HK210" s="5"/>
      <c r="HL210" s="51" t="s">
        <v>359</v>
      </c>
      <c r="HM210" s="51">
        <v>603.29999999999995</v>
      </c>
      <c r="HN210" s="51">
        <v>604.5</v>
      </c>
      <c r="HO210" s="51">
        <f t="shared" si="212"/>
        <v>1.2000000000000455</v>
      </c>
      <c r="HP210" s="51">
        <v>100</v>
      </c>
      <c r="HQ210" s="52">
        <f t="shared" si="211"/>
        <v>1.2000000000000455</v>
      </c>
      <c r="HR210" s="139">
        <f>HQ210*AUXILIAR!$B$67</f>
        <v>2400000.0000000908</v>
      </c>
      <c r="HS210" s="5"/>
      <c r="HT210" s="341"/>
      <c r="HU210" s="354"/>
      <c r="HV210" s="5"/>
      <c r="HW210" s="5"/>
      <c r="HX210" s="5"/>
      <c r="HY210" s="5"/>
      <c r="HZ210" s="5"/>
      <c r="IA210" s="5"/>
      <c r="IB210" s="5"/>
      <c r="IC210" s="5"/>
      <c r="ID210" s="5"/>
      <c r="IE210" s="5"/>
      <c r="IF210" s="5"/>
      <c r="IG210" s="5"/>
      <c r="IH210" s="5"/>
      <c r="II210" s="5"/>
      <c r="IJ210" s="5"/>
      <c r="IK210" s="5"/>
      <c r="IL210" s="5"/>
      <c r="IM210" s="5"/>
      <c r="IN210" s="5"/>
      <c r="IO210" s="5"/>
      <c r="IP210" s="5"/>
      <c r="IQ210" s="5"/>
      <c r="IR210" s="5"/>
      <c r="IS210" s="5"/>
      <c r="IT210" s="5"/>
      <c r="IU210" s="5"/>
      <c r="IV210" s="5"/>
      <c r="IW210" s="5"/>
      <c r="IX210" s="5"/>
      <c r="IY210" s="5"/>
      <c r="IZ210" s="5"/>
      <c r="JA210" s="5"/>
      <c r="JB210" s="5"/>
      <c r="JC210" s="5"/>
      <c r="JD210" s="5"/>
      <c r="JE210" s="5"/>
      <c r="JF210" s="5"/>
      <c r="JG210" s="5"/>
      <c r="JH210" s="5"/>
      <c r="JI210" s="5"/>
      <c r="JJ210" s="5"/>
      <c r="JK210" s="145"/>
      <c r="JL210" s="397"/>
    </row>
    <row r="211" spans="1:272" ht="15">
      <c r="A211" s="8" t="s">
        <v>33</v>
      </c>
      <c r="B211" s="8" t="s">
        <v>8</v>
      </c>
      <c r="C211" s="8">
        <v>1</v>
      </c>
      <c r="D211" s="199">
        <v>116</v>
      </c>
      <c r="E211" s="118" t="s">
        <v>183</v>
      </c>
      <c r="F211" s="118" t="s">
        <v>108</v>
      </c>
      <c r="G211" s="195" t="s">
        <v>355</v>
      </c>
      <c r="H211" s="309" t="s">
        <v>188</v>
      </c>
      <c r="I211" s="354"/>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341"/>
      <c r="BA211" s="354"/>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7"/>
      <c r="CK211" s="57"/>
      <c r="CL211" s="57"/>
      <c r="CM211" s="57"/>
      <c r="CN211" s="57"/>
      <c r="CO211" s="56"/>
      <c r="CP211" s="161"/>
      <c r="CQ211" s="128"/>
      <c r="CR211" s="333"/>
      <c r="CS211" s="354"/>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341"/>
      <c r="EK211" s="354"/>
      <c r="EL211" s="5"/>
      <c r="EM211" s="5"/>
      <c r="EN211" s="5"/>
      <c r="EO211" s="5"/>
      <c r="EP211" s="5"/>
      <c r="EQ211" s="5"/>
      <c r="ER211" s="5"/>
      <c r="ES211" s="5"/>
      <c r="ET211" s="5"/>
      <c r="EU211" s="5"/>
      <c r="EV211" s="5"/>
      <c r="EW211" s="5"/>
      <c r="EX211" s="5"/>
      <c r="EY211" s="5"/>
      <c r="EZ211" s="5"/>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c r="GA211" s="5"/>
      <c r="GB211" s="341"/>
      <c r="GC211" s="354"/>
      <c r="GD211" s="5"/>
      <c r="GE211" s="5"/>
      <c r="GF211" s="5"/>
      <c r="GG211" s="5"/>
      <c r="GH211" s="5"/>
      <c r="GI211" s="5"/>
      <c r="GJ211" s="5"/>
      <c r="GK211" s="5"/>
      <c r="GL211" s="5"/>
      <c r="GM211" s="5"/>
      <c r="GN211" s="5"/>
      <c r="GO211" s="5"/>
      <c r="GP211" s="5"/>
      <c r="GQ211" s="5"/>
      <c r="GR211" s="5"/>
      <c r="GS211" s="5"/>
      <c r="GT211" s="5"/>
      <c r="GU211" s="5"/>
      <c r="GV211" s="5"/>
      <c r="GW211" s="5"/>
      <c r="GX211" s="5"/>
      <c r="GY211" s="5"/>
      <c r="GZ211" s="5"/>
      <c r="HA211" s="5"/>
      <c r="HB211" s="5"/>
      <c r="HC211" s="5"/>
      <c r="HD211" s="5"/>
      <c r="HE211" s="5"/>
      <c r="HF211" s="5"/>
      <c r="HG211" s="5"/>
      <c r="HH211" s="5"/>
      <c r="HI211" s="5"/>
      <c r="HJ211" s="5"/>
      <c r="HK211" s="5"/>
      <c r="HL211" s="51" t="s">
        <v>358</v>
      </c>
      <c r="HM211" s="51">
        <v>608</v>
      </c>
      <c r="HN211" s="51">
        <v>606.79999999999995</v>
      </c>
      <c r="HO211" s="51">
        <f>-(HN211-HM211)</f>
        <v>1.2000000000000455</v>
      </c>
      <c r="HP211" s="51">
        <v>100</v>
      </c>
      <c r="HQ211" s="52">
        <f t="shared" si="211"/>
        <v>1.2000000000000455</v>
      </c>
      <c r="HR211" s="139">
        <f>HQ211*AUXILIAR!$B$67</f>
        <v>2400000.0000000908</v>
      </c>
      <c r="HS211" s="5"/>
      <c r="HT211" s="341"/>
      <c r="HU211" s="354"/>
      <c r="HV211" s="5"/>
      <c r="HW211" s="5"/>
      <c r="HX211" s="5"/>
      <c r="HY211" s="5"/>
      <c r="HZ211" s="5"/>
      <c r="IA211" s="5"/>
      <c r="IB211" s="5"/>
      <c r="IC211" s="5"/>
      <c r="ID211" s="5"/>
      <c r="IE211" s="5"/>
      <c r="IF211" s="5"/>
      <c r="IG211" s="5"/>
      <c r="IH211" s="5"/>
      <c r="II211" s="5"/>
      <c r="IJ211" s="5"/>
      <c r="IK211" s="5"/>
      <c r="IL211" s="5"/>
      <c r="IM211" s="5"/>
      <c r="IN211" s="5"/>
      <c r="IO211" s="5"/>
      <c r="IP211" s="5"/>
      <c r="IQ211" s="5"/>
      <c r="IR211" s="5"/>
      <c r="IS211" s="5"/>
      <c r="IT211" s="5"/>
      <c r="IU211" s="5"/>
      <c r="IV211" s="5"/>
      <c r="IW211" s="5"/>
      <c r="IX211" s="5"/>
      <c r="IY211" s="5"/>
      <c r="IZ211" s="5"/>
      <c r="JA211" s="5"/>
      <c r="JB211" s="5"/>
      <c r="JC211" s="5"/>
      <c r="JD211" s="5"/>
      <c r="JE211" s="5"/>
      <c r="JF211" s="5"/>
      <c r="JG211" s="5"/>
      <c r="JH211" s="5"/>
      <c r="JI211" s="5"/>
      <c r="JJ211" s="5"/>
      <c r="JK211" s="145"/>
      <c r="JL211" s="397"/>
    </row>
    <row r="212" spans="1:272" ht="15">
      <c r="A212" s="8" t="s">
        <v>33</v>
      </c>
      <c r="B212" s="8" t="s">
        <v>8</v>
      </c>
      <c r="C212" s="8">
        <v>1</v>
      </c>
      <c r="D212" s="199">
        <v>116</v>
      </c>
      <c r="E212" s="118" t="s">
        <v>183</v>
      </c>
      <c r="F212" s="118" t="s">
        <v>108</v>
      </c>
      <c r="G212" s="195" t="s">
        <v>355</v>
      </c>
      <c r="H212" s="309" t="s">
        <v>188</v>
      </c>
      <c r="I212" s="354"/>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341"/>
      <c r="BA212" s="354"/>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7"/>
      <c r="CK212" s="57"/>
      <c r="CL212" s="57"/>
      <c r="CM212" s="57"/>
      <c r="CN212" s="57"/>
      <c r="CO212" s="56"/>
      <c r="CP212" s="161"/>
      <c r="CQ212" s="128"/>
      <c r="CR212" s="333"/>
      <c r="CS212" s="354"/>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341"/>
      <c r="EK212" s="354"/>
      <c r="EL212" s="5"/>
      <c r="EM212" s="5"/>
      <c r="EN212" s="5"/>
      <c r="EO212" s="5"/>
      <c r="EP212" s="5"/>
      <c r="EQ212" s="5"/>
      <c r="ER212" s="5"/>
      <c r="ES212" s="5"/>
      <c r="ET212" s="5"/>
      <c r="EU212" s="5"/>
      <c r="EV212" s="5"/>
      <c r="EW212" s="5"/>
      <c r="EX212" s="5"/>
      <c r="EY212" s="5"/>
      <c r="EZ212" s="5"/>
      <c r="FA212" s="5"/>
      <c r="FB212" s="5"/>
      <c r="FC212" s="5"/>
      <c r="FD212" s="5"/>
      <c r="FE212" s="5"/>
      <c r="FF212" s="5"/>
      <c r="FG212" s="5"/>
      <c r="FH212" s="5"/>
      <c r="FI212" s="5"/>
      <c r="FJ212" s="5"/>
      <c r="FK212" s="5"/>
      <c r="FL212" s="5"/>
      <c r="FM212" s="5"/>
      <c r="FN212" s="5"/>
      <c r="FO212" s="5"/>
      <c r="FP212" s="5"/>
      <c r="FQ212" s="5"/>
      <c r="FR212" s="5"/>
      <c r="FS212" s="5"/>
      <c r="FT212" s="5"/>
      <c r="FU212" s="5"/>
      <c r="FV212" s="5"/>
      <c r="FW212" s="5"/>
      <c r="FX212" s="5"/>
      <c r="FY212" s="5"/>
      <c r="FZ212" s="5"/>
      <c r="GA212" s="5"/>
      <c r="GB212" s="341"/>
      <c r="GC212" s="354"/>
      <c r="GD212" s="5"/>
      <c r="GE212" s="5"/>
      <c r="GF212" s="5"/>
      <c r="GG212" s="5"/>
      <c r="GH212" s="5"/>
      <c r="GI212" s="5"/>
      <c r="GJ212" s="5"/>
      <c r="GK212" s="5"/>
      <c r="GL212" s="5"/>
      <c r="GM212" s="5"/>
      <c r="GN212" s="5"/>
      <c r="GO212" s="5"/>
      <c r="GP212" s="5"/>
      <c r="GQ212" s="5"/>
      <c r="GR212" s="5"/>
      <c r="GS212" s="5"/>
      <c r="GT212" s="5"/>
      <c r="GU212" s="5"/>
      <c r="GV212" s="5"/>
      <c r="GW212" s="5"/>
      <c r="GX212" s="5"/>
      <c r="GY212" s="5"/>
      <c r="GZ212" s="5"/>
      <c r="HA212" s="5"/>
      <c r="HB212" s="5"/>
      <c r="HC212" s="5"/>
      <c r="HD212" s="5"/>
      <c r="HE212" s="5"/>
      <c r="HF212" s="5"/>
      <c r="HG212" s="5"/>
      <c r="HH212" s="5"/>
      <c r="HI212" s="5"/>
      <c r="HJ212" s="5"/>
      <c r="HK212" s="5"/>
      <c r="HL212" s="51" t="s">
        <v>359</v>
      </c>
      <c r="HM212" s="51">
        <v>608</v>
      </c>
      <c r="HN212" s="51">
        <v>609.20000000000005</v>
      </c>
      <c r="HO212" s="51">
        <f t="shared" si="212"/>
        <v>1.2000000000000455</v>
      </c>
      <c r="HP212" s="51">
        <v>100</v>
      </c>
      <c r="HQ212" s="52">
        <f t="shared" si="211"/>
        <v>1.2000000000000455</v>
      </c>
      <c r="HR212" s="139">
        <f>HQ212*AUXILIAR!$B$67</f>
        <v>2400000.0000000908</v>
      </c>
      <c r="HS212" s="5"/>
      <c r="HT212" s="341"/>
      <c r="HU212" s="354"/>
      <c r="HV212" s="5"/>
      <c r="HW212" s="5"/>
      <c r="HX212" s="5"/>
      <c r="HY212" s="5"/>
      <c r="HZ212" s="5"/>
      <c r="IA212" s="5"/>
      <c r="IB212" s="5"/>
      <c r="IC212" s="5"/>
      <c r="ID212" s="5"/>
      <c r="IE212" s="5"/>
      <c r="IF212" s="5"/>
      <c r="IG212" s="5"/>
      <c r="IH212" s="5"/>
      <c r="II212" s="5"/>
      <c r="IJ212" s="5"/>
      <c r="IK212" s="5"/>
      <c r="IL212" s="5"/>
      <c r="IM212" s="5"/>
      <c r="IN212" s="5"/>
      <c r="IO212" s="5"/>
      <c r="IP212" s="5"/>
      <c r="IQ212" s="5"/>
      <c r="IR212" s="5"/>
      <c r="IS212" s="5"/>
      <c r="IT212" s="5"/>
      <c r="IU212" s="5"/>
      <c r="IV212" s="5"/>
      <c r="IW212" s="5"/>
      <c r="IX212" s="5"/>
      <c r="IY212" s="5"/>
      <c r="IZ212" s="5"/>
      <c r="JA212" s="5"/>
      <c r="JB212" s="5"/>
      <c r="JC212" s="5"/>
      <c r="JD212" s="5"/>
      <c r="JE212" s="5"/>
      <c r="JF212" s="5"/>
      <c r="JG212" s="5"/>
      <c r="JH212" s="5"/>
      <c r="JI212" s="5"/>
      <c r="JJ212" s="5"/>
      <c r="JK212" s="145"/>
      <c r="JL212" s="397"/>
    </row>
    <row r="213" spans="1:272" ht="15">
      <c r="A213" s="8" t="s">
        <v>33</v>
      </c>
      <c r="B213" s="8" t="s">
        <v>8</v>
      </c>
      <c r="C213" s="8">
        <v>1</v>
      </c>
      <c r="D213" s="199">
        <v>116</v>
      </c>
      <c r="E213" s="118" t="s">
        <v>183</v>
      </c>
      <c r="F213" s="118" t="s">
        <v>108</v>
      </c>
      <c r="G213" s="195" t="s">
        <v>355</v>
      </c>
      <c r="H213" s="309" t="s">
        <v>188</v>
      </c>
      <c r="I213" s="354"/>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341"/>
      <c r="BA213" s="354"/>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7"/>
      <c r="CK213" s="57"/>
      <c r="CL213" s="57"/>
      <c r="CM213" s="57"/>
      <c r="CN213" s="57"/>
      <c r="CO213" s="56"/>
      <c r="CP213" s="161"/>
      <c r="CQ213" s="128"/>
      <c r="CR213" s="333"/>
      <c r="CS213" s="354"/>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341"/>
      <c r="EK213" s="354"/>
      <c r="EL213" s="5"/>
      <c r="EM213" s="5"/>
      <c r="EN213" s="5"/>
      <c r="EO213" s="5"/>
      <c r="EP213" s="5"/>
      <c r="EQ213" s="5"/>
      <c r="ER213" s="5"/>
      <c r="ES213" s="5"/>
      <c r="ET213" s="5"/>
      <c r="EU213" s="5"/>
      <c r="EV213" s="5"/>
      <c r="EW213" s="5"/>
      <c r="EX213" s="5"/>
      <c r="EY213" s="5"/>
      <c r="EZ213" s="5"/>
      <c r="FA213" s="5"/>
      <c r="FB213" s="5"/>
      <c r="FC213" s="5"/>
      <c r="FD213" s="5"/>
      <c r="FE213" s="5"/>
      <c r="FF213" s="5"/>
      <c r="FG213" s="5"/>
      <c r="FH213" s="5"/>
      <c r="FI213" s="5"/>
      <c r="FJ213" s="5"/>
      <c r="FK213" s="5"/>
      <c r="FL213" s="5"/>
      <c r="FM213" s="5"/>
      <c r="FN213" s="5"/>
      <c r="FO213" s="5"/>
      <c r="FP213" s="5"/>
      <c r="FQ213" s="5"/>
      <c r="FR213" s="5"/>
      <c r="FS213" s="5"/>
      <c r="FT213" s="5"/>
      <c r="FU213" s="5"/>
      <c r="FV213" s="5"/>
      <c r="FW213" s="5"/>
      <c r="FX213" s="5"/>
      <c r="FY213" s="5"/>
      <c r="FZ213" s="5"/>
      <c r="GA213" s="5"/>
      <c r="GB213" s="341"/>
      <c r="GC213" s="354"/>
      <c r="GD213" s="5"/>
      <c r="GE213" s="5"/>
      <c r="GF213" s="5"/>
      <c r="GG213" s="5"/>
      <c r="GH213" s="5"/>
      <c r="GI213" s="5"/>
      <c r="GJ213" s="5"/>
      <c r="GK213" s="5"/>
      <c r="GL213" s="5"/>
      <c r="GM213" s="5"/>
      <c r="GN213" s="5"/>
      <c r="GO213" s="5"/>
      <c r="GP213" s="5"/>
      <c r="GQ213" s="5"/>
      <c r="GR213" s="5"/>
      <c r="GS213" s="5"/>
      <c r="GT213" s="5"/>
      <c r="GU213" s="5"/>
      <c r="GV213" s="5"/>
      <c r="GW213" s="5"/>
      <c r="GX213" s="5"/>
      <c r="GY213" s="5"/>
      <c r="GZ213" s="5"/>
      <c r="HA213" s="5"/>
      <c r="HB213" s="5"/>
      <c r="HC213" s="5"/>
      <c r="HD213" s="5"/>
      <c r="HE213" s="5"/>
      <c r="HF213" s="5"/>
      <c r="HG213" s="5"/>
      <c r="HH213" s="5"/>
      <c r="HI213" s="5"/>
      <c r="HJ213" s="5"/>
      <c r="HK213" s="5"/>
      <c r="HL213" s="51" t="s">
        <v>358</v>
      </c>
      <c r="HM213" s="51">
        <v>609.20000000000005</v>
      </c>
      <c r="HN213" s="51">
        <v>608</v>
      </c>
      <c r="HO213" s="51">
        <f>-(HN213-HM213)</f>
        <v>1.2000000000000455</v>
      </c>
      <c r="HP213" s="51">
        <v>100</v>
      </c>
      <c r="HQ213" s="52">
        <f t="shared" si="211"/>
        <v>1.2000000000000455</v>
      </c>
      <c r="HR213" s="139">
        <f>HQ213*AUXILIAR!$B$67</f>
        <v>2400000.0000000908</v>
      </c>
      <c r="HS213" s="5"/>
      <c r="HT213" s="341"/>
      <c r="HU213" s="354"/>
      <c r="HV213" s="5"/>
      <c r="HW213" s="5"/>
      <c r="HX213" s="5"/>
      <c r="HY213" s="5"/>
      <c r="HZ213" s="5"/>
      <c r="IA213" s="5"/>
      <c r="IB213" s="5"/>
      <c r="IC213" s="5"/>
      <c r="ID213" s="5"/>
      <c r="IE213" s="5"/>
      <c r="IF213" s="5"/>
      <c r="IG213" s="5"/>
      <c r="IH213" s="5"/>
      <c r="II213" s="5"/>
      <c r="IJ213" s="5"/>
      <c r="IK213" s="5"/>
      <c r="IL213" s="5"/>
      <c r="IM213" s="5"/>
      <c r="IN213" s="5"/>
      <c r="IO213" s="5"/>
      <c r="IP213" s="5"/>
      <c r="IQ213" s="5"/>
      <c r="IR213" s="5"/>
      <c r="IS213" s="5"/>
      <c r="IT213" s="5"/>
      <c r="IU213" s="5"/>
      <c r="IV213" s="5"/>
      <c r="IW213" s="5"/>
      <c r="IX213" s="5"/>
      <c r="IY213" s="5"/>
      <c r="IZ213" s="5"/>
      <c r="JA213" s="5"/>
      <c r="JB213" s="5"/>
      <c r="JC213" s="5"/>
      <c r="JD213" s="5"/>
      <c r="JE213" s="5"/>
      <c r="JF213" s="5"/>
      <c r="JG213" s="5"/>
      <c r="JH213" s="5"/>
      <c r="JI213" s="5"/>
      <c r="JJ213" s="5"/>
      <c r="JK213" s="145"/>
      <c r="JL213" s="397"/>
    </row>
    <row r="214" spans="1:272" ht="15">
      <c r="A214" s="8" t="s">
        <v>33</v>
      </c>
      <c r="B214" s="8" t="s">
        <v>8</v>
      </c>
      <c r="C214" s="8">
        <v>1</v>
      </c>
      <c r="D214" s="199">
        <v>116</v>
      </c>
      <c r="E214" s="118" t="s">
        <v>183</v>
      </c>
      <c r="F214" s="118" t="s">
        <v>108</v>
      </c>
      <c r="G214" s="195" t="s">
        <v>355</v>
      </c>
      <c r="H214" s="309" t="s">
        <v>188</v>
      </c>
      <c r="I214" s="354"/>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341"/>
      <c r="BA214" s="354"/>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7"/>
      <c r="CK214" s="57"/>
      <c r="CL214" s="57"/>
      <c r="CM214" s="57"/>
      <c r="CN214" s="57"/>
      <c r="CO214" s="56"/>
      <c r="CP214" s="161"/>
      <c r="CQ214" s="128"/>
      <c r="CR214" s="333"/>
      <c r="CS214" s="354"/>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341"/>
      <c r="EK214" s="354"/>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341"/>
      <c r="GC214" s="354"/>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1" t="s">
        <v>359</v>
      </c>
      <c r="HM214" s="51">
        <v>612.70000000000005</v>
      </c>
      <c r="HN214" s="51">
        <v>613.9</v>
      </c>
      <c r="HO214" s="51">
        <f t="shared" si="212"/>
        <v>1.1999999999999318</v>
      </c>
      <c r="HP214" s="51">
        <v>100</v>
      </c>
      <c r="HQ214" s="52">
        <f t="shared" si="211"/>
        <v>1.1999999999999318</v>
      </c>
      <c r="HR214" s="139">
        <f>HQ214*AUXILIAR!$B$67</f>
        <v>2399999.9999998636</v>
      </c>
      <c r="HS214" s="5"/>
      <c r="HT214" s="341"/>
      <c r="HU214" s="354"/>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145"/>
      <c r="JL214" s="397"/>
    </row>
    <row r="215" spans="1:272" ht="15">
      <c r="A215" s="8" t="s">
        <v>33</v>
      </c>
      <c r="B215" s="8" t="s">
        <v>8</v>
      </c>
      <c r="C215" s="8">
        <v>1</v>
      </c>
      <c r="D215" s="199">
        <v>116</v>
      </c>
      <c r="E215" s="118" t="s">
        <v>183</v>
      </c>
      <c r="F215" s="118" t="s">
        <v>108</v>
      </c>
      <c r="G215" s="195" t="s">
        <v>355</v>
      </c>
      <c r="H215" s="309" t="s">
        <v>188</v>
      </c>
      <c r="I215" s="354"/>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341"/>
      <c r="BA215" s="354"/>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7"/>
      <c r="CK215" s="57"/>
      <c r="CL215" s="57"/>
      <c r="CM215" s="57"/>
      <c r="CN215" s="57"/>
      <c r="CO215" s="56"/>
      <c r="CP215" s="161"/>
      <c r="CQ215" s="128"/>
      <c r="CR215" s="333"/>
      <c r="CS215" s="354"/>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c r="EH215" s="5"/>
      <c r="EI215" s="5"/>
      <c r="EJ215" s="341"/>
      <c r="EK215" s="354"/>
      <c r="EL215" s="5"/>
      <c r="EM215" s="5"/>
      <c r="EN215" s="5"/>
      <c r="EO215" s="5"/>
      <c r="EP215" s="5"/>
      <c r="EQ215" s="5"/>
      <c r="ER215" s="5"/>
      <c r="ES215" s="5"/>
      <c r="ET215" s="5"/>
      <c r="EU215" s="5"/>
      <c r="EV215" s="5"/>
      <c r="EW215" s="5"/>
      <c r="EX215" s="5"/>
      <c r="EY215" s="5"/>
      <c r="EZ215" s="5"/>
      <c r="FA215" s="5"/>
      <c r="FB215" s="5"/>
      <c r="FC215" s="5"/>
      <c r="FD215" s="5"/>
      <c r="FE215" s="5"/>
      <c r="FF215" s="5"/>
      <c r="FG215" s="5"/>
      <c r="FH215" s="5"/>
      <c r="FI215" s="5"/>
      <c r="FJ215" s="5"/>
      <c r="FK215" s="5"/>
      <c r="FL215" s="5"/>
      <c r="FM215" s="5"/>
      <c r="FN215" s="5"/>
      <c r="FO215" s="5"/>
      <c r="FP215" s="5"/>
      <c r="FQ215" s="5"/>
      <c r="FR215" s="5"/>
      <c r="FS215" s="5"/>
      <c r="FT215" s="5"/>
      <c r="FU215" s="5"/>
      <c r="FV215" s="5"/>
      <c r="FW215" s="5"/>
      <c r="FX215" s="5"/>
      <c r="FY215" s="5"/>
      <c r="FZ215" s="5"/>
      <c r="GA215" s="5"/>
      <c r="GB215" s="341"/>
      <c r="GC215" s="354"/>
      <c r="GD215" s="5"/>
      <c r="GE215" s="5"/>
      <c r="GF215" s="5"/>
      <c r="GG215" s="5"/>
      <c r="GH215" s="5"/>
      <c r="GI215" s="5"/>
      <c r="GJ215" s="5"/>
      <c r="GK215" s="5"/>
      <c r="GL215" s="5"/>
      <c r="GM215" s="5"/>
      <c r="GN215" s="5"/>
      <c r="GO215" s="5"/>
      <c r="GP215" s="5"/>
      <c r="GQ215" s="5"/>
      <c r="GR215" s="5"/>
      <c r="GS215" s="5"/>
      <c r="GT215" s="5"/>
      <c r="GU215" s="5"/>
      <c r="GV215" s="5"/>
      <c r="GW215" s="5"/>
      <c r="GX215" s="5"/>
      <c r="GY215" s="5"/>
      <c r="GZ215" s="5"/>
      <c r="HA215" s="5"/>
      <c r="HB215" s="5"/>
      <c r="HC215" s="5"/>
      <c r="HD215" s="5"/>
      <c r="HE215" s="5"/>
      <c r="HF215" s="5"/>
      <c r="HG215" s="5"/>
      <c r="HH215" s="5"/>
      <c r="HI215" s="5"/>
      <c r="HJ215" s="5"/>
      <c r="HK215" s="5"/>
      <c r="HL215" s="51" t="s">
        <v>358</v>
      </c>
      <c r="HM215" s="51">
        <v>617</v>
      </c>
      <c r="HN215" s="51">
        <v>615.5</v>
      </c>
      <c r="HO215" s="51">
        <f>-(HN215-HM215)</f>
        <v>1.5</v>
      </c>
      <c r="HP215" s="51">
        <v>100</v>
      </c>
      <c r="HQ215" s="52">
        <f t="shared" si="211"/>
        <v>1.5</v>
      </c>
      <c r="HR215" s="139">
        <f>HQ215*AUXILIAR!$B$67</f>
        <v>3000000</v>
      </c>
      <c r="HS215" s="5"/>
      <c r="HT215" s="341"/>
      <c r="HU215" s="354"/>
      <c r="HV215" s="5"/>
      <c r="HW215" s="5"/>
      <c r="HX215" s="5"/>
      <c r="HY215" s="5"/>
      <c r="HZ215" s="5"/>
      <c r="IA215" s="5"/>
      <c r="IB215" s="5"/>
      <c r="IC215" s="5"/>
      <c r="ID215" s="5"/>
      <c r="IE215" s="5"/>
      <c r="IF215" s="5"/>
      <c r="IG215" s="5"/>
      <c r="IH215" s="5"/>
      <c r="II215" s="5"/>
      <c r="IJ215" s="5"/>
      <c r="IK215" s="5"/>
      <c r="IL215" s="5"/>
      <c r="IM215" s="5"/>
      <c r="IN215" s="5"/>
      <c r="IO215" s="5"/>
      <c r="IP215" s="5"/>
      <c r="IQ215" s="5"/>
      <c r="IR215" s="5"/>
      <c r="IS215" s="5"/>
      <c r="IT215" s="5"/>
      <c r="IU215" s="5"/>
      <c r="IV215" s="5"/>
      <c r="IW215" s="5"/>
      <c r="IX215" s="5"/>
      <c r="IY215" s="5"/>
      <c r="IZ215" s="5"/>
      <c r="JA215" s="5"/>
      <c r="JB215" s="5"/>
      <c r="JC215" s="5"/>
      <c r="JD215" s="5"/>
      <c r="JE215" s="5"/>
      <c r="JF215" s="5"/>
      <c r="JG215" s="5"/>
      <c r="JH215" s="5"/>
      <c r="JI215" s="5"/>
      <c r="JJ215" s="5"/>
      <c r="JK215" s="145"/>
      <c r="JL215" s="397"/>
    </row>
    <row r="216" spans="1:272" ht="15">
      <c r="A216" s="8" t="s">
        <v>33</v>
      </c>
      <c r="B216" s="8" t="s">
        <v>8</v>
      </c>
      <c r="C216" s="8">
        <v>1</v>
      </c>
      <c r="D216" s="199">
        <v>116</v>
      </c>
      <c r="E216" s="118" t="s">
        <v>183</v>
      </c>
      <c r="F216" s="118" t="s">
        <v>108</v>
      </c>
      <c r="G216" s="195" t="s">
        <v>355</v>
      </c>
      <c r="H216" s="309" t="s">
        <v>188</v>
      </c>
      <c r="I216" s="354"/>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341"/>
      <c r="BA216" s="354"/>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7"/>
      <c r="CK216" s="57"/>
      <c r="CL216" s="57"/>
      <c r="CM216" s="57"/>
      <c r="CN216" s="57"/>
      <c r="CO216" s="56"/>
      <c r="CP216" s="161"/>
      <c r="CQ216" s="128"/>
      <c r="CR216" s="333"/>
      <c r="CS216" s="354"/>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341"/>
      <c r="EK216" s="354"/>
      <c r="EL216" s="5"/>
      <c r="EM216" s="5"/>
      <c r="EN216" s="5"/>
      <c r="EO216" s="5"/>
      <c r="EP216" s="5"/>
      <c r="EQ216" s="5"/>
      <c r="ER216" s="5"/>
      <c r="ES216" s="5"/>
      <c r="ET216" s="5"/>
      <c r="EU216" s="5"/>
      <c r="EV216" s="5"/>
      <c r="EW216" s="5"/>
      <c r="EX216" s="5"/>
      <c r="EY216" s="5"/>
      <c r="EZ216" s="5"/>
      <c r="FA216" s="5"/>
      <c r="FB216" s="5"/>
      <c r="FC216" s="5"/>
      <c r="FD216" s="5"/>
      <c r="FE216" s="5"/>
      <c r="FF216" s="5"/>
      <c r="FG216" s="5"/>
      <c r="FH216" s="5"/>
      <c r="FI216" s="5"/>
      <c r="FJ216" s="5"/>
      <c r="FK216" s="5"/>
      <c r="FL216" s="5"/>
      <c r="FM216" s="5"/>
      <c r="FN216" s="5"/>
      <c r="FO216" s="5"/>
      <c r="FP216" s="5"/>
      <c r="FQ216" s="5"/>
      <c r="FR216" s="5"/>
      <c r="FS216" s="5"/>
      <c r="FT216" s="5"/>
      <c r="FU216" s="5"/>
      <c r="FV216" s="5"/>
      <c r="FW216" s="5"/>
      <c r="FX216" s="5"/>
      <c r="FY216" s="5"/>
      <c r="FZ216" s="5"/>
      <c r="GA216" s="5"/>
      <c r="GB216" s="341"/>
      <c r="GC216" s="354"/>
      <c r="GD216" s="5"/>
      <c r="GE216" s="5"/>
      <c r="GF216" s="5"/>
      <c r="GG216" s="5"/>
      <c r="GH216" s="5"/>
      <c r="GI216" s="5"/>
      <c r="GJ216" s="5"/>
      <c r="GK216" s="5"/>
      <c r="GL216" s="5"/>
      <c r="GM216" s="5"/>
      <c r="GN216" s="5"/>
      <c r="GO216" s="5"/>
      <c r="GP216" s="5"/>
      <c r="GQ216" s="5"/>
      <c r="GR216" s="5"/>
      <c r="GS216" s="5"/>
      <c r="GT216" s="5"/>
      <c r="GU216" s="5"/>
      <c r="GV216" s="5"/>
      <c r="GW216" s="5"/>
      <c r="GX216" s="5"/>
      <c r="GY216" s="5"/>
      <c r="GZ216" s="5"/>
      <c r="HA216" s="5"/>
      <c r="HB216" s="5"/>
      <c r="HC216" s="5"/>
      <c r="HD216" s="5"/>
      <c r="HE216" s="5"/>
      <c r="HF216" s="5"/>
      <c r="HG216" s="5"/>
      <c r="HH216" s="5"/>
      <c r="HI216" s="5"/>
      <c r="HJ216" s="5"/>
      <c r="HK216" s="5"/>
      <c r="HL216" s="51" t="s">
        <v>359</v>
      </c>
      <c r="HM216" s="51">
        <v>617.29999999999995</v>
      </c>
      <c r="HN216" s="51">
        <v>618.5</v>
      </c>
      <c r="HO216" s="51">
        <f t="shared" si="212"/>
        <v>1.2000000000000455</v>
      </c>
      <c r="HP216" s="51">
        <v>100</v>
      </c>
      <c r="HQ216" s="52">
        <f t="shared" si="211"/>
        <v>1.2000000000000455</v>
      </c>
      <c r="HR216" s="139">
        <f>HQ216*AUXILIAR!$B$67</f>
        <v>2400000.0000000908</v>
      </c>
      <c r="HS216" s="5"/>
      <c r="HT216" s="341"/>
      <c r="HU216" s="354"/>
      <c r="HV216" s="5"/>
      <c r="HW216" s="5"/>
      <c r="HX216" s="5"/>
      <c r="HY216" s="5"/>
      <c r="HZ216" s="5"/>
      <c r="IA216" s="5"/>
      <c r="IB216" s="5"/>
      <c r="IC216" s="5"/>
      <c r="ID216" s="5"/>
      <c r="IE216" s="5"/>
      <c r="IF216" s="5"/>
      <c r="IG216" s="5"/>
      <c r="IH216" s="5"/>
      <c r="II216" s="5"/>
      <c r="IJ216" s="5"/>
      <c r="IK216" s="5"/>
      <c r="IL216" s="5"/>
      <c r="IM216" s="5"/>
      <c r="IN216" s="5"/>
      <c r="IO216" s="5"/>
      <c r="IP216" s="5"/>
      <c r="IQ216" s="5"/>
      <c r="IR216" s="5"/>
      <c r="IS216" s="5"/>
      <c r="IT216" s="5"/>
      <c r="IU216" s="5"/>
      <c r="IV216" s="5"/>
      <c r="IW216" s="5"/>
      <c r="IX216" s="5"/>
      <c r="IY216" s="5"/>
      <c r="IZ216" s="5"/>
      <c r="JA216" s="5"/>
      <c r="JB216" s="5"/>
      <c r="JC216" s="5"/>
      <c r="JD216" s="5"/>
      <c r="JE216" s="5"/>
      <c r="JF216" s="5"/>
      <c r="JG216" s="5"/>
      <c r="JH216" s="5"/>
      <c r="JI216" s="5"/>
      <c r="JJ216" s="5"/>
      <c r="JK216" s="145"/>
      <c r="JL216" s="397"/>
    </row>
    <row r="217" spans="1:272" ht="15">
      <c r="A217" s="8" t="s">
        <v>33</v>
      </c>
      <c r="B217" s="8" t="s">
        <v>8</v>
      </c>
      <c r="C217" s="8">
        <v>1</v>
      </c>
      <c r="D217" s="199">
        <v>116</v>
      </c>
      <c r="E217" s="118" t="s">
        <v>183</v>
      </c>
      <c r="F217" s="118" t="s">
        <v>108</v>
      </c>
      <c r="G217" s="195" t="s">
        <v>355</v>
      </c>
      <c r="H217" s="309" t="s">
        <v>188</v>
      </c>
      <c r="I217" s="354"/>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341"/>
      <c r="BA217" s="354"/>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7"/>
      <c r="CK217" s="57"/>
      <c r="CL217" s="57"/>
      <c r="CM217" s="57"/>
      <c r="CN217" s="57"/>
      <c r="CO217" s="56"/>
      <c r="CP217" s="161"/>
      <c r="CQ217" s="128"/>
      <c r="CR217" s="333"/>
      <c r="CS217" s="354"/>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341"/>
      <c r="EK217" s="354"/>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341"/>
      <c r="GC217" s="354"/>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1" t="s">
        <v>358</v>
      </c>
      <c r="HM217" s="51">
        <v>622.1</v>
      </c>
      <c r="HN217" s="51">
        <v>620.9</v>
      </c>
      <c r="HO217" s="51">
        <f>-(HN217-HM217)</f>
        <v>1.2000000000000455</v>
      </c>
      <c r="HP217" s="51">
        <v>100</v>
      </c>
      <c r="HQ217" s="52">
        <f t="shared" si="211"/>
        <v>1.2000000000000455</v>
      </c>
      <c r="HR217" s="139">
        <f>HQ217*AUXILIAR!$B$67</f>
        <v>2400000.0000000908</v>
      </c>
      <c r="HS217" s="5"/>
      <c r="HT217" s="341"/>
      <c r="HU217" s="354"/>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145"/>
      <c r="JL217" s="397"/>
    </row>
    <row r="218" spans="1:272" ht="15">
      <c r="A218" s="8" t="s">
        <v>33</v>
      </c>
      <c r="B218" s="8" t="s">
        <v>8</v>
      </c>
      <c r="C218" s="8">
        <v>1</v>
      </c>
      <c r="D218" s="199">
        <v>116</v>
      </c>
      <c r="E218" s="118" t="s">
        <v>183</v>
      </c>
      <c r="F218" s="118" t="s">
        <v>108</v>
      </c>
      <c r="G218" s="195" t="s">
        <v>355</v>
      </c>
      <c r="H218" s="309" t="s">
        <v>188</v>
      </c>
      <c r="I218" s="354"/>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341"/>
      <c r="BA218" s="354"/>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7"/>
      <c r="CK218" s="57"/>
      <c r="CL218" s="57"/>
      <c r="CM218" s="57"/>
      <c r="CN218" s="57"/>
      <c r="CO218" s="56"/>
      <c r="CP218" s="161"/>
      <c r="CQ218" s="128"/>
      <c r="CR218" s="333"/>
      <c r="CS218" s="354"/>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341"/>
      <c r="EK218" s="354"/>
      <c r="EL218" s="5"/>
      <c r="EM218" s="5"/>
      <c r="EN218" s="5"/>
      <c r="EO218" s="5"/>
      <c r="EP218" s="5"/>
      <c r="EQ218" s="5"/>
      <c r="ER218" s="5"/>
      <c r="ES218" s="5"/>
      <c r="ET218" s="5"/>
      <c r="EU218" s="5"/>
      <c r="EV218" s="5"/>
      <c r="EW218" s="5"/>
      <c r="EX218" s="5"/>
      <c r="EY218" s="5"/>
      <c r="EZ218" s="5"/>
      <c r="FA218" s="5"/>
      <c r="FB218" s="5"/>
      <c r="FC218" s="5"/>
      <c r="FD218" s="5"/>
      <c r="FE218" s="5"/>
      <c r="FF218" s="5"/>
      <c r="FG218" s="5"/>
      <c r="FH218" s="5"/>
      <c r="FI218" s="5"/>
      <c r="FJ218" s="5"/>
      <c r="FK218" s="5"/>
      <c r="FL218" s="5"/>
      <c r="FM218" s="5"/>
      <c r="FN218" s="5"/>
      <c r="FO218" s="5"/>
      <c r="FP218" s="5"/>
      <c r="FQ218" s="5"/>
      <c r="FR218" s="5"/>
      <c r="FS218" s="5"/>
      <c r="FT218" s="5"/>
      <c r="FU218" s="5"/>
      <c r="FV218" s="5"/>
      <c r="FW218" s="5"/>
      <c r="FX218" s="5"/>
      <c r="FY218" s="5"/>
      <c r="FZ218" s="5"/>
      <c r="GA218" s="5"/>
      <c r="GB218" s="341"/>
      <c r="GC218" s="354"/>
      <c r="GD218" s="5"/>
      <c r="GE218" s="5"/>
      <c r="GF218" s="5"/>
      <c r="GG218" s="5"/>
      <c r="GH218" s="5"/>
      <c r="GI218" s="5"/>
      <c r="GJ218" s="5"/>
      <c r="GK218" s="5"/>
      <c r="GL218" s="5"/>
      <c r="GM218" s="5"/>
      <c r="GN218" s="5"/>
      <c r="GO218" s="5"/>
      <c r="GP218" s="5"/>
      <c r="GQ218" s="5"/>
      <c r="GR218" s="5"/>
      <c r="GS218" s="5"/>
      <c r="GT218" s="5"/>
      <c r="GU218" s="5"/>
      <c r="GV218" s="5"/>
      <c r="GW218" s="5"/>
      <c r="GX218" s="5"/>
      <c r="GY218" s="5"/>
      <c r="GZ218" s="5"/>
      <c r="HA218" s="5"/>
      <c r="HB218" s="5"/>
      <c r="HC218" s="5"/>
      <c r="HD218" s="5"/>
      <c r="HE218" s="5"/>
      <c r="HF218" s="5"/>
      <c r="HG218" s="5"/>
      <c r="HH218" s="5"/>
      <c r="HI218" s="5"/>
      <c r="HJ218" s="5"/>
      <c r="HK218" s="5"/>
      <c r="HL218" s="51" t="s">
        <v>359</v>
      </c>
      <c r="HM218" s="51">
        <v>622.79999999999995</v>
      </c>
      <c r="HN218" s="51">
        <v>624</v>
      </c>
      <c r="HO218" s="51">
        <f t="shared" si="212"/>
        <v>1.2000000000000455</v>
      </c>
      <c r="HP218" s="51">
        <v>100</v>
      </c>
      <c r="HQ218" s="52">
        <f t="shared" si="211"/>
        <v>1.2000000000000455</v>
      </c>
      <c r="HR218" s="139">
        <f>HQ218*AUXILIAR!$B$67</f>
        <v>2400000.0000000908</v>
      </c>
      <c r="HS218" s="5"/>
      <c r="HT218" s="341"/>
      <c r="HU218" s="354"/>
      <c r="HV218" s="5"/>
      <c r="HW218" s="5"/>
      <c r="HX218" s="5"/>
      <c r="HY218" s="5"/>
      <c r="HZ218" s="5"/>
      <c r="IA218" s="5"/>
      <c r="IB218" s="5"/>
      <c r="IC218" s="5"/>
      <c r="ID218" s="5"/>
      <c r="IE218" s="5"/>
      <c r="IF218" s="5"/>
      <c r="IG218" s="5"/>
      <c r="IH218" s="5"/>
      <c r="II218" s="5"/>
      <c r="IJ218" s="5"/>
      <c r="IK218" s="5"/>
      <c r="IL218" s="5"/>
      <c r="IM218" s="5"/>
      <c r="IN218" s="5"/>
      <c r="IO218" s="5"/>
      <c r="IP218" s="5"/>
      <c r="IQ218" s="5"/>
      <c r="IR218" s="5"/>
      <c r="IS218" s="5"/>
      <c r="IT218" s="5"/>
      <c r="IU218" s="5"/>
      <c r="IV218" s="5"/>
      <c r="IW218" s="5"/>
      <c r="IX218" s="5"/>
      <c r="IY218" s="5"/>
      <c r="IZ218" s="5"/>
      <c r="JA218" s="5"/>
      <c r="JB218" s="5"/>
      <c r="JC218" s="5"/>
      <c r="JD218" s="5"/>
      <c r="JE218" s="5"/>
      <c r="JF218" s="5"/>
      <c r="JG218" s="5"/>
      <c r="JH218" s="5"/>
      <c r="JI218" s="5"/>
      <c r="JJ218" s="5"/>
      <c r="JK218" s="145"/>
      <c r="JL218" s="397"/>
    </row>
    <row r="219" spans="1:272" ht="15">
      <c r="A219" s="8" t="s">
        <v>33</v>
      </c>
      <c r="B219" s="8" t="s">
        <v>8</v>
      </c>
      <c r="C219" s="8">
        <v>1</v>
      </c>
      <c r="D219" s="199">
        <v>116</v>
      </c>
      <c r="E219" s="118" t="s">
        <v>183</v>
      </c>
      <c r="F219" s="118" t="s">
        <v>108</v>
      </c>
      <c r="G219" s="195" t="s">
        <v>355</v>
      </c>
      <c r="H219" s="309" t="s">
        <v>188</v>
      </c>
      <c r="I219" s="354"/>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341"/>
      <c r="BA219" s="354"/>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7"/>
      <c r="CK219" s="57"/>
      <c r="CL219" s="57"/>
      <c r="CM219" s="57"/>
      <c r="CN219" s="57"/>
      <c r="CO219" s="56"/>
      <c r="CP219" s="161"/>
      <c r="CQ219" s="128"/>
      <c r="CR219" s="333"/>
      <c r="CS219" s="354"/>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341"/>
      <c r="EK219" s="354"/>
      <c r="EL219" s="5"/>
      <c r="EM219" s="5"/>
      <c r="EN219" s="5"/>
      <c r="EO219" s="5"/>
      <c r="EP219" s="5"/>
      <c r="EQ219" s="5"/>
      <c r="ER219" s="5"/>
      <c r="ES219" s="5"/>
      <c r="ET219" s="5"/>
      <c r="EU219" s="5"/>
      <c r="EV219" s="5"/>
      <c r="EW219" s="5"/>
      <c r="EX219" s="5"/>
      <c r="EY219" s="5"/>
      <c r="EZ219" s="5"/>
      <c r="FA219" s="5"/>
      <c r="FB219" s="5"/>
      <c r="FC219" s="5"/>
      <c r="FD219" s="5"/>
      <c r="FE219" s="5"/>
      <c r="FF219" s="5"/>
      <c r="FG219" s="5"/>
      <c r="FH219" s="5"/>
      <c r="FI219" s="5"/>
      <c r="FJ219" s="5"/>
      <c r="FK219" s="5"/>
      <c r="FL219" s="5"/>
      <c r="FM219" s="5"/>
      <c r="FN219" s="5"/>
      <c r="FO219" s="5"/>
      <c r="FP219" s="5"/>
      <c r="FQ219" s="5"/>
      <c r="FR219" s="5"/>
      <c r="FS219" s="5"/>
      <c r="FT219" s="5"/>
      <c r="FU219" s="5"/>
      <c r="FV219" s="5"/>
      <c r="FW219" s="5"/>
      <c r="FX219" s="5"/>
      <c r="FY219" s="5"/>
      <c r="FZ219" s="5"/>
      <c r="GA219" s="5"/>
      <c r="GB219" s="341"/>
      <c r="GC219" s="354"/>
      <c r="GD219" s="5"/>
      <c r="GE219" s="5"/>
      <c r="GF219" s="5"/>
      <c r="GG219" s="5"/>
      <c r="GH219" s="5"/>
      <c r="GI219" s="5"/>
      <c r="GJ219" s="5"/>
      <c r="GK219" s="5"/>
      <c r="GL219" s="5"/>
      <c r="GM219" s="5"/>
      <c r="GN219" s="5"/>
      <c r="GO219" s="5"/>
      <c r="GP219" s="5"/>
      <c r="GQ219" s="5"/>
      <c r="GR219" s="5"/>
      <c r="GS219" s="5"/>
      <c r="GT219" s="5"/>
      <c r="GU219" s="5"/>
      <c r="GV219" s="5"/>
      <c r="GW219" s="5"/>
      <c r="GX219" s="5"/>
      <c r="GY219" s="5"/>
      <c r="GZ219" s="5"/>
      <c r="HA219" s="5"/>
      <c r="HB219" s="5"/>
      <c r="HC219" s="5"/>
      <c r="HD219" s="5"/>
      <c r="HE219" s="5"/>
      <c r="HF219" s="5"/>
      <c r="HG219" s="5"/>
      <c r="HH219" s="5"/>
      <c r="HI219" s="5"/>
      <c r="HJ219" s="5"/>
      <c r="HK219" s="5"/>
      <c r="HL219" s="51" t="s">
        <v>358</v>
      </c>
      <c r="HM219" s="51">
        <v>627.20000000000005</v>
      </c>
      <c r="HN219" s="51">
        <v>626</v>
      </c>
      <c r="HO219" s="51">
        <f>-(HN219-HM219)</f>
        <v>1.2000000000000455</v>
      </c>
      <c r="HP219" s="51">
        <v>100</v>
      </c>
      <c r="HQ219" s="52">
        <f t="shared" si="211"/>
        <v>1.2000000000000455</v>
      </c>
      <c r="HR219" s="139">
        <f>HQ219*AUXILIAR!$B$67</f>
        <v>2400000.0000000908</v>
      </c>
      <c r="HS219" s="5"/>
      <c r="HT219" s="341"/>
      <c r="HU219" s="354"/>
      <c r="HV219" s="5"/>
      <c r="HW219" s="5"/>
      <c r="HX219" s="5"/>
      <c r="HY219" s="5"/>
      <c r="HZ219" s="5"/>
      <c r="IA219" s="5"/>
      <c r="IB219" s="5"/>
      <c r="IC219" s="5"/>
      <c r="ID219" s="5"/>
      <c r="IE219" s="5"/>
      <c r="IF219" s="5"/>
      <c r="IG219" s="5"/>
      <c r="IH219" s="5"/>
      <c r="II219" s="5"/>
      <c r="IJ219" s="5"/>
      <c r="IK219" s="5"/>
      <c r="IL219" s="5"/>
      <c r="IM219" s="5"/>
      <c r="IN219" s="5"/>
      <c r="IO219" s="5"/>
      <c r="IP219" s="5"/>
      <c r="IQ219" s="5"/>
      <c r="IR219" s="5"/>
      <c r="IS219" s="5"/>
      <c r="IT219" s="5"/>
      <c r="IU219" s="5"/>
      <c r="IV219" s="5"/>
      <c r="IW219" s="5"/>
      <c r="IX219" s="5"/>
      <c r="IY219" s="5"/>
      <c r="IZ219" s="5"/>
      <c r="JA219" s="5"/>
      <c r="JB219" s="5"/>
      <c r="JC219" s="5"/>
      <c r="JD219" s="5"/>
      <c r="JE219" s="5"/>
      <c r="JF219" s="5"/>
      <c r="JG219" s="5"/>
      <c r="JH219" s="5"/>
      <c r="JI219" s="5"/>
      <c r="JJ219" s="5"/>
      <c r="JK219" s="145"/>
      <c r="JL219" s="397"/>
    </row>
    <row r="220" spans="1:272" ht="15">
      <c r="A220" s="8" t="s">
        <v>33</v>
      </c>
      <c r="B220" s="8" t="s">
        <v>8</v>
      </c>
      <c r="C220" s="8">
        <v>1</v>
      </c>
      <c r="D220" s="199">
        <v>116</v>
      </c>
      <c r="E220" s="118" t="s">
        <v>183</v>
      </c>
      <c r="F220" s="118" t="s">
        <v>108</v>
      </c>
      <c r="G220" s="195" t="s">
        <v>355</v>
      </c>
      <c r="H220" s="309" t="s">
        <v>188</v>
      </c>
      <c r="I220" s="354"/>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341"/>
      <c r="BA220" s="354"/>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7"/>
      <c r="CK220" s="57"/>
      <c r="CL220" s="57"/>
      <c r="CM220" s="57"/>
      <c r="CN220" s="57"/>
      <c r="CO220" s="56"/>
      <c r="CP220" s="161"/>
      <c r="CQ220" s="128"/>
      <c r="CR220" s="333"/>
      <c r="CS220" s="354"/>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341"/>
      <c r="EK220" s="354"/>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341"/>
      <c r="GC220" s="354"/>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1" t="s">
        <v>359</v>
      </c>
      <c r="HM220" s="51">
        <v>627.5</v>
      </c>
      <c r="HN220" s="51">
        <v>628.70000000000005</v>
      </c>
      <c r="HO220" s="51">
        <f t="shared" si="212"/>
        <v>1.2000000000000455</v>
      </c>
      <c r="HP220" s="51">
        <v>100</v>
      </c>
      <c r="HQ220" s="52">
        <f t="shared" si="211"/>
        <v>1.2000000000000455</v>
      </c>
      <c r="HR220" s="139">
        <f>HQ220*AUXILIAR!$B$67</f>
        <v>2400000.0000000908</v>
      </c>
      <c r="HS220" s="5"/>
      <c r="HT220" s="341"/>
      <c r="HU220" s="354"/>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145"/>
      <c r="JL220" s="397"/>
    </row>
    <row r="221" spans="1:272" ht="15">
      <c r="A221" s="8" t="s">
        <v>33</v>
      </c>
      <c r="B221" s="8" t="s">
        <v>8</v>
      </c>
      <c r="C221" s="8">
        <v>1</v>
      </c>
      <c r="D221" s="199">
        <v>116</v>
      </c>
      <c r="E221" s="118" t="s">
        <v>183</v>
      </c>
      <c r="F221" s="118" t="s">
        <v>108</v>
      </c>
      <c r="G221" s="195" t="s">
        <v>355</v>
      </c>
      <c r="H221" s="309" t="s">
        <v>188</v>
      </c>
      <c r="I221" s="354"/>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341"/>
      <c r="BA221" s="354"/>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7"/>
      <c r="CK221" s="57"/>
      <c r="CL221" s="57"/>
      <c r="CM221" s="57"/>
      <c r="CN221" s="57"/>
      <c r="CO221" s="56"/>
      <c r="CP221" s="161"/>
      <c r="CQ221" s="128"/>
      <c r="CR221" s="333"/>
      <c r="CS221" s="354"/>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341"/>
      <c r="EK221" s="354"/>
      <c r="EL221" s="5"/>
      <c r="EM221" s="5"/>
      <c r="EN221" s="5"/>
      <c r="EO221" s="5"/>
      <c r="EP221" s="5"/>
      <c r="EQ221" s="5"/>
      <c r="ER221" s="5"/>
      <c r="ES221" s="5"/>
      <c r="ET221" s="5"/>
      <c r="EU221" s="5"/>
      <c r="EV221" s="5"/>
      <c r="EW221" s="5"/>
      <c r="EX221" s="5"/>
      <c r="EY221" s="5"/>
      <c r="EZ221" s="5"/>
      <c r="FA221" s="5"/>
      <c r="FB221" s="5"/>
      <c r="FC221" s="5"/>
      <c r="FD221" s="5"/>
      <c r="FE221" s="5"/>
      <c r="FF221" s="5"/>
      <c r="FG221" s="5"/>
      <c r="FH221" s="5"/>
      <c r="FI221" s="5"/>
      <c r="FJ221" s="5"/>
      <c r="FK221" s="5"/>
      <c r="FL221" s="5"/>
      <c r="FM221" s="5"/>
      <c r="FN221" s="5"/>
      <c r="FO221" s="5"/>
      <c r="FP221" s="5"/>
      <c r="FQ221" s="5"/>
      <c r="FR221" s="5"/>
      <c r="FS221" s="5"/>
      <c r="FT221" s="5"/>
      <c r="FU221" s="5"/>
      <c r="FV221" s="5"/>
      <c r="FW221" s="5"/>
      <c r="FX221" s="5"/>
      <c r="FY221" s="5"/>
      <c r="FZ221" s="5"/>
      <c r="GA221" s="5"/>
      <c r="GB221" s="341"/>
      <c r="GC221" s="354"/>
      <c r="GD221" s="5"/>
      <c r="GE221" s="5"/>
      <c r="GF221" s="5"/>
      <c r="GG221" s="5"/>
      <c r="GH221" s="5"/>
      <c r="GI221" s="5"/>
      <c r="GJ221" s="5"/>
      <c r="GK221" s="5"/>
      <c r="GL221" s="5"/>
      <c r="GM221" s="5"/>
      <c r="GN221" s="5"/>
      <c r="GO221" s="5"/>
      <c r="GP221" s="5"/>
      <c r="GQ221" s="5"/>
      <c r="GR221" s="5"/>
      <c r="GS221" s="5"/>
      <c r="GT221" s="5"/>
      <c r="GU221" s="5"/>
      <c r="GV221" s="5"/>
      <c r="GW221" s="5"/>
      <c r="GX221" s="5"/>
      <c r="GY221" s="5"/>
      <c r="GZ221" s="5"/>
      <c r="HA221" s="5"/>
      <c r="HB221" s="5"/>
      <c r="HC221" s="5"/>
      <c r="HD221" s="5"/>
      <c r="HE221" s="5"/>
      <c r="HF221" s="5"/>
      <c r="HG221" s="5"/>
      <c r="HH221" s="5"/>
      <c r="HI221" s="5"/>
      <c r="HJ221" s="5"/>
      <c r="HK221" s="5"/>
      <c r="HL221" s="51" t="s">
        <v>359</v>
      </c>
      <c r="HM221" s="51">
        <v>636.5</v>
      </c>
      <c r="HN221" s="51">
        <v>637.70000000000005</v>
      </c>
      <c r="HO221" s="51">
        <f t="shared" si="212"/>
        <v>1.2000000000000455</v>
      </c>
      <c r="HP221" s="51">
        <v>100</v>
      </c>
      <c r="HQ221" s="52">
        <f t="shared" ref="HQ221:HQ247" si="213">HO221*HP221/100</f>
        <v>1.2000000000000455</v>
      </c>
      <c r="HR221" s="139">
        <f>HQ221*AUXILIAR!$B$67</f>
        <v>2400000.0000000908</v>
      </c>
      <c r="HS221" s="5"/>
      <c r="HT221" s="341"/>
      <c r="HU221" s="354"/>
      <c r="HV221" s="5"/>
      <c r="HW221" s="5"/>
      <c r="HX221" s="5"/>
      <c r="HY221" s="5"/>
      <c r="HZ221" s="5"/>
      <c r="IA221" s="5"/>
      <c r="IB221" s="5"/>
      <c r="IC221" s="5"/>
      <c r="ID221" s="5"/>
      <c r="IE221" s="5"/>
      <c r="IF221" s="5"/>
      <c r="IG221" s="5"/>
      <c r="IH221" s="5"/>
      <c r="II221" s="5"/>
      <c r="IJ221" s="5"/>
      <c r="IK221" s="5"/>
      <c r="IL221" s="5"/>
      <c r="IM221" s="5"/>
      <c r="IN221" s="5"/>
      <c r="IO221" s="5"/>
      <c r="IP221" s="5"/>
      <c r="IQ221" s="5"/>
      <c r="IR221" s="5"/>
      <c r="IS221" s="5"/>
      <c r="IT221" s="5"/>
      <c r="IU221" s="5"/>
      <c r="IV221" s="5"/>
      <c r="IW221" s="5"/>
      <c r="IX221" s="5"/>
      <c r="IY221" s="5"/>
      <c r="IZ221" s="5"/>
      <c r="JA221" s="5"/>
      <c r="JB221" s="5"/>
      <c r="JC221" s="5"/>
      <c r="JD221" s="5"/>
      <c r="JE221" s="5"/>
      <c r="JF221" s="5"/>
      <c r="JG221" s="5"/>
      <c r="JH221" s="5"/>
      <c r="JI221" s="5"/>
      <c r="JJ221" s="5"/>
      <c r="JK221" s="145"/>
      <c r="JL221" s="397"/>
    </row>
    <row r="222" spans="1:272" ht="15">
      <c r="A222" s="8" t="s">
        <v>33</v>
      </c>
      <c r="B222" s="8" t="s">
        <v>8</v>
      </c>
      <c r="C222" s="8">
        <v>1</v>
      </c>
      <c r="D222" s="199">
        <v>116</v>
      </c>
      <c r="E222" s="118" t="s">
        <v>183</v>
      </c>
      <c r="F222" s="118" t="s">
        <v>108</v>
      </c>
      <c r="G222" s="195" t="s">
        <v>355</v>
      </c>
      <c r="H222" s="309" t="s">
        <v>188</v>
      </c>
      <c r="I222" s="354"/>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341"/>
      <c r="BA222" s="354"/>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7"/>
      <c r="CK222" s="57"/>
      <c r="CL222" s="57"/>
      <c r="CM222" s="57"/>
      <c r="CN222" s="57"/>
      <c r="CO222" s="56"/>
      <c r="CP222" s="161"/>
      <c r="CQ222" s="128"/>
      <c r="CR222" s="333"/>
      <c r="CS222" s="354"/>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341"/>
      <c r="EK222" s="354"/>
      <c r="EL222" s="5"/>
      <c r="EM222" s="5"/>
      <c r="EN222" s="5"/>
      <c r="EO222" s="5"/>
      <c r="EP222" s="5"/>
      <c r="EQ222" s="5"/>
      <c r="ER222" s="5"/>
      <c r="ES222" s="5"/>
      <c r="ET222" s="5"/>
      <c r="EU222" s="5"/>
      <c r="EV222" s="5"/>
      <c r="EW222" s="5"/>
      <c r="EX222" s="5"/>
      <c r="EY222" s="5"/>
      <c r="EZ222" s="5"/>
      <c r="FA222" s="5"/>
      <c r="FB222" s="5"/>
      <c r="FC222" s="5"/>
      <c r="FD222" s="5"/>
      <c r="FE222" s="5"/>
      <c r="FF222" s="5"/>
      <c r="FG222" s="5"/>
      <c r="FH222" s="5"/>
      <c r="FI222" s="5"/>
      <c r="FJ222" s="5"/>
      <c r="FK222" s="5"/>
      <c r="FL222" s="5"/>
      <c r="FM222" s="5"/>
      <c r="FN222" s="5"/>
      <c r="FO222" s="5"/>
      <c r="FP222" s="5"/>
      <c r="FQ222" s="5"/>
      <c r="FR222" s="5"/>
      <c r="FS222" s="5"/>
      <c r="FT222" s="5"/>
      <c r="FU222" s="5"/>
      <c r="FV222" s="5"/>
      <c r="FW222" s="5"/>
      <c r="FX222" s="5"/>
      <c r="FY222" s="5"/>
      <c r="FZ222" s="5"/>
      <c r="GA222" s="5"/>
      <c r="GB222" s="341"/>
      <c r="GC222" s="354"/>
      <c r="GD222" s="5"/>
      <c r="GE222" s="5"/>
      <c r="GF222" s="5"/>
      <c r="GG222" s="5"/>
      <c r="GH222" s="5"/>
      <c r="GI222" s="5"/>
      <c r="GJ222" s="5"/>
      <c r="GK222" s="5"/>
      <c r="GL222" s="5"/>
      <c r="GM222" s="5"/>
      <c r="GN222" s="5"/>
      <c r="GO222" s="5"/>
      <c r="GP222" s="5"/>
      <c r="GQ222" s="5"/>
      <c r="GR222" s="5"/>
      <c r="GS222" s="5"/>
      <c r="GT222" s="5"/>
      <c r="GU222" s="5"/>
      <c r="GV222" s="5"/>
      <c r="GW222" s="5"/>
      <c r="GX222" s="5"/>
      <c r="GY222" s="5"/>
      <c r="GZ222" s="5"/>
      <c r="HA222" s="5"/>
      <c r="HB222" s="5"/>
      <c r="HC222" s="5"/>
      <c r="HD222" s="5"/>
      <c r="HE222" s="5"/>
      <c r="HF222" s="5"/>
      <c r="HG222" s="5"/>
      <c r="HH222" s="5"/>
      <c r="HI222" s="5"/>
      <c r="HJ222" s="5"/>
      <c r="HK222" s="5"/>
      <c r="HL222" s="51" t="s">
        <v>358</v>
      </c>
      <c r="HM222" s="51">
        <v>636.5</v>
      </c>
      <c r="HN222" s="51">
        <v>635.19500000000005</v>
      </c>
      <c r="HO222" s="51">
        <f>-(HN222-HM222)</f>
        <v>1.30499999999995</v>
      </c>
      <c r="HP222" s="51">
        <v>100</v>
      </c>
      <c r="HQ222" s="52">
        <f t="shared" si="213"/>
        <v>1.30499999999995</v>
      </c>
      <c r="HR222" s="139">
        <f>HQ222*AUXILIAR!$B$67</f>
        <v>2609999.9999998999</v>
      </c>
      <c r="HS222" s="5"/>
      <c r="HT222" s="341"/>
      <c r="HU222" s="354"/>
      <c r="HV222" s="5"/>
      <c r="HW222" s="5"/>
      <c r="HX222" s="5"/>
      <c r="HY222" s="5"/>
      <c r="HZ222" s="5"/>
      <c r="IA222" s="5"/>
      <c r="IB222" s="5"/>
      <c r="IC222" s="5"/>
      <c r="ID222" s="5"/>
      <c r="IE222" s="5"/>
      <c r="IF222" s="5"/>
      <c r="IG222" s="5"/>
      <c r="IH222" s="5"/>
      <c r="II222" s="5"/>
      <c r="IJ222" s="5"/>
      <c r="IK222" s="5"/>
      <c r="IL222" s="5"/>
      <c r="IM222" s="5"/>
      <c r="IN222" s="5"/>
      <c r="IO222" s="5"/>
      <c r="IP222" s="5"/>
      <c r="IQ222" s="5"/>
      <c r="IR222" s="5"/>
      <c r="IS222" s="5"/>
      <c r="IT222" s="5"/>
      <c r="IU222" s="5"/>
      <c r="IV222" s="5"/>
      <c r="IW222" s="5"/>
      <c r="IX222" s="5"/>
      <c r="IY222" s="5"/>
      <c r="IZ222" s="5"/>
      <c r="JA222" s="5"/>
      <c r="JB222" s="5"/>
      <c r="JC222" s="5"/>
      <c r="JD222" s="5"/>
      <c r="JE222" s="5"/>
      <c r="JF222" s="5"/>
      <c r="JG222" s="5"/>
      <c r="JH222" s="5"/>
      <c r="JI222" s="5"/>
      <c r="JJ222" s="5"/>
      <c r="JK222" s="145"/>
      <c r="JL222" s="397"/>
    </row>
    <row r="223" spans="1:272" ht="15">
      <c r="A223" s="8" t="s">
        <v>33</v>
      </c>
      <c r="B223" s="8" t="s">
        <v>8</v>
      </c>
      <c r="C223" s="8">
        <v>1</v>
      </c>
      <c r="D223" s="199">
        <v>116</v>
      </c>
      <c r="E223" s="118" t="s">
        <v>183</v>
      </c>
      <c r="F223" s="118" t="s">
        <v>108</v>
      </c>
      <c r="G223" s="195" t="s">
        <v>355</v>
      </c>
      <c r="H223" s="309" t="s">
        <v>188</v>
      </c>
      <c r="I223" s="354"/>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341"/>
      <c r="BA223" s="354"/>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7"/>
      <c r="CK223" s="57"/>
      <c r="CL223" s="57"/>
      <c r="CM223" s="57"/>
      <c r="CN223" s="57"/>
      <c r="CO223" s="56"/>
      <c r="CP223" s="161"/>
      <c r="CQ223" s="128"/>
      <c r="CR223" s="333"/>
      <c r="CS223" s="354"/>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341"/>
      <c r="EK223" s="354"/>
      <c r="EL223" s="5"/>
      <c r="EM223" s="5"/>
      <c r="EN223" s="5"/>
      <c r="EO223" s="5"/>
      <c r="EP223" s="5"/>
      <c r="EQ223" s="5"/>
      <c r="ER223" s="5"/>
      <c r="ES223" s="5"/>
      <c r="ET223" s="5"/>
      <c r="EU223" s="5"/>
      <c r="EV223" s="5"/>
      <c r="EW223" s="5"/>
      <c r="EX223" s="5"/>
      <c r="EY223" s="5"/>
      <c r="EZ223" s="5"/>
      <c r="FA223" s="5"/>
      <c r="FB223" s="5"/>
      <c r="FC223" s="5"/>
      <c r="FD223" s="5"/>
      <c r="FE223" s="5"/>
      <c r="FF223" s="5"/>
      <c r="FG223" s="5"/>
      <c r="FH223" s="5"/>
      <c r="FI223" s="5"/>
      <c r="FJ223" s="5"/>
      <c r="FK223" s="5"/>
      <c r="FL223" s="5"/>
      <c r="FM223" s="5"/>
      <c r="FN223" s="5"/>
      <c r="FO223" s="5"/>
      <c r="FP223" s="5"/>
      <c r="FQ223" s="5"/>
      <c r="FR223" s="5"/>
      <c r="FS223" s="5"/>
      <c r="FT223" s="5"/>
      <c r="FU223" s="5"/>
      <c r="FV223" s="5"/>
      <c r="FW223" s="5"/>
      <c r="FX223" s="5"/>
      <c r="FY223" s="5"/>
      <c r="FZ223" s="5"/>
      <c r="GA223" s="5"/>
      <c r="GB223" s="341"/>
      <c r="GC223" s="354"/>
      <c r="GD223" s="5"/>
      <c r="GE223" s="5"/>
      <c r="GF223" s="5"/>
      <c r="GG223" s="5"/>
      <c r="GH223" s="5"/>
      <c r="GI223" s="5"/>
      <c r="GJ223" s="5"/>
      <c r="GK223" s="5"/>
      <c r="GL223" s="5"/>
      <c r="GM223" s="5"/>
      <c r="GN223" s="5"/>
      <c r="GO223" s="5"/>
      <c r="GP223" s="5"/>
      <c r="GQ223" s="5"/>
      <c r="GR223" s="5"/>
      <c r="GS223" s="5"/>
      <c r="GT223" s="5"/>
      <c r="GU223" s="5"/>
      <c r="GV223" s="5"/>
      <c r="GW223" s="5"/>
      <c r="GX223" s="5"/>
      <c r="GY223" s="5"/>
      <c r="GZ223" s="5"/>
      <c r="HA223" s="5"/>
      <c r="HB223" s="5"/>
      <c r="HC223" s="5"/>
      <c r="HD223" s="5"/>
      <c r="HE223" s="5"/>
      <c r="HF223" s="5"/>
      <c r="HG223" s="5"/>
      <c r="HH223" s="5"/>
      <c r="HI223" s="5"/>
      <c r="HJ223" s="5"/>
      <c r="HK223" s="5"/>
      <c r="HL223" s="51" t="s">
        <v>359</v>
      </c>
      <c r="HM223" s="51">
        <v>640.36699999999996</v>
      </c>
      <c r="HN223" s="51">
        <v>641.20000000000005</v>
      </c>
      <c r="HO223" s="51">
        <f t="shared" si="212"/>
        <v>0.83300000000008367</v>
      </c>
      <c r="HP223" s="51">
        <v>100</v>
      </c>
      <c r="HQ223" s="52">
        <f t="shared" si="213"/>
        <v>0.83300000000008367</v>
      </c>
      <c r="HR223" s="139">
        <f>HQ223*AUXILIAR!$B$67</f>
        <v>1666000.0000001674</v>
      </c>
      <c r="HS223" s="5"/>
      <c r="HT223" s="341"/>
      <c r="HU223" s="354"/>
      <c r="HV223" s="5"/>
      <c r="HW223" s="5"/>
      <c r="HX223" s="5"/>
      <c r="HY223" s="5"/>
      <c r="HZ223" s="5"/>
      <c r="IA223" s="5"/>
      <c r="IB223" s="5"/>
      <c r="IC223" s="5"/>
      <c r="ID223" s="5"/>
      <c r="IE223" s="5"/>
      <c r="IF223" s="5"/>
      <c r="IG223" s="5"/>
      <c r="IH223" s="5"/>
      <c r="II223" s="5"/>
      <c r="IJ223" s="5"/>
      <c r="IK223" s="5"/>
      <c r="IL223" s="5"/>
      <c r="IM223" s="5"/>
      <c r="IN223" s="5"/>
      <c r="IO223" s="5"/>
      <c r="IP223" s="5"/>
      <c r="IQ223" s="5"/>
      <c r="IR223" s="5"/>
      <c r="IS223" s="5"/>
      <c r="IT223" s="5"/>
      <c r="IU223" s="5"/>
      <c r="IV223" s="5"/>
      <c r="IW223" s="5"/>
      <c r="IX223" s="5"/>
      <c r="IY223" s="5"/>
      <c r="IZ223" s="5"/>
      <c r="JA223" s="5"/>
      <c r="JB223" s="5"/>
      <c r="JC223" s="5"/>
      <c r="JD223" s="5"/>
      <c r="JE223" s="5"/>
      <c r="JF223" s="5"/>
      <c r="JG223" s="5"/>
      <c r="JH223" s="5"/>
      <c r="JI223" s="5"/>
      <c r="JJ223" s="5"/>
      <c r="JK223" s="145"/>
      <c r="JL223" s="397"/>
    </row>
    <row r="224" spans="1:272" ht="15">
      <c r="A224" s="8" t="s">
        <v>33</v>
      </c>
      <c r="B224" s="8" t="s">
        <v>8</v>
      </c>
      <c r="C224" s="8">
        <v>1</v>
      </c>
      <c r="D224" s="199">
        <v>116</v>
      </c>
      <c r="E224" s="118" t="s">
        <v>183</v>
      </c>
      <c r="F224" s="118" t="s">
        <v>108</v>
      </c>
      <c r="G224" s="195" t="s">
        <v>355</v>
      </c>
      <c r="H224" s="309" t="s">
        <v>188</v>
      </c>
      <c r="I224" s="354"/>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341"/>
      <c r="BA224" s="354"/>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7"/>
      <c r="CK224" s="57"/>
      <c r="CL224" s="57"/>
      <c r="CM224" s="57"/>
      <c r="CN224" s="57"/>
      <c r="CO224" s="56"/>
      <c r="CP224" s="161"/>
      <c r="CQ224" s="128"/>
      <c r="CR224" s="333"/>
      <c r="CS224" s="354"/>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341"/>
      <c r="EK224" s="354"/>
      <c r="EL224" s="5"/>
      <c r="EM224" s="5"/>
      <c r="EN224" s="5"/>
      <c r="EO224" s="5"/>
      <c r="EP224" s="5"/>
      <c r="EQ224" s="5"/>
      <c r="ER224" s="5"/>
      <c r="ES224" s="5"/>
      <c r="ET224" s="5"/>
      <c r="EU224" s="5"/>
      <c r="EV224" s="5"/>
      <c r="EW224" s="5"/>
      <c r="EX224" s="5"/>
      <c r="EY224" s="5"/>
      <c r="EZ224" s="5"/>
      <c r="FA224" s="5"/>
      <c r="FB224" s="5"/>
      <c r="FC224" s="5"/>
      <c r="FD224" s="5"/>
      <c r="FE224" s="5"/>
      <c r="FF224" s="5"/>
      <c r="FG224" s="5"/>
      <c r="FH224" s="5"/>
      <c r="FI224" s="5"/>
      <c r="FJ224" s="5"/>
      <c r="FK224" s="5"/>
      <c r="FL224" s="5"/>
      <c r="FM224" s="5"/>
      <c r="FN224" s="5"/>
      <c r="FO224" s="5"/>
      <c r="FP224" s="5"/>
      <c r="FQ224" s="5"/>
      <c r="FR224" s="5"/>
      <c r="FS224" s="5"/>
      <c r="FT224" s="5"/>
      <c r="FU224" s="5"/>
      <c r="FV224" s="5"/>
      <c r="FW224" s="5"/>
      <c r="FX224" s="5"/>
      <c r="FY224" s="5"/>
      <c r="FZ224" s="5"/>
      <c r="GA224" s="5"/>
      <c r="GB224" s="341"/>
      <c r="GC224" s="354"/>
      <c r="GD224" s="5"/>
      <c r="GE224" s="5"/>
      <c r="GF224" s="5"/>
      <c r="GG224" s="5"/>
      <c r="GH224" s="5"/>
      <c r="GI224" s="5"/>
      <c r="GJ224" s="5"/>
      <c r="GK224" s="5"/>
      <c r="GL224" s="5"/>
      <c r="GM224" s="5"/>
      <c r="GN224" s="5"/>
      <c r="GO224" s="5"/>
      <c r="GP224" s="5"/>
      <c r="GQ224" s="5"/>
      <c r="GR224" s="5"/>
      <c r="GS224" s="5"/>
      <c r="GT224" s="5"/>
      <c r="GU224" s="5"/>
      <c r="GV224" s="5"/>
      <c r="GW224" s="5"/>
      <c r="GX224" s="5"/>
      <c r="GY224" s="5"/>
      <c r="GZ224" s="5"/>
      <c r="HA224" s="5"/>
      <c r="HB224" s="5"/>
      <c r="HC224" s="5"/>
      <c r="HD224" s="5"/>
      <c r="HE224" s="5"/>
      <c r="HF224" s="5"/>
      <c r="HG224" s="5"/>
      <c r="HH224" s="5"/>
      <c r="HI224" s="5"/>
      <c r="HJ224" s="5"/>
      <c r="HK224" s="5"/>
      <c r="HL224" s="51" t="s">
        <v>359</v>
      </c>
      <c r="HM224" s="51">
        <v>644</v>
      </c>
      <c r="HN224" s="51">
        <v>645.19500000000005</v>
      </c>
      <c r="HO224" s="51">
        <f t="shared" si="212"/>
        <v>1.19500000000005</v>
      </c>
      <c r="HP224" s="51">
        <v>100</v>
      </c>
      <c r="HQ224" s="52">
        <f t="shared" si="213"/>
        <v>1.19500000000005</v>
      </c>
      <c r="HR224" s="139">
        <f>HQ224*AUXILIAR!$B$67</f>
        <v>2390000.0000001001</v>
      </c>
      <c r="HS224" s="5"/>
      <c r="HT224" s="341"/>
      <c r="HU224" s="354"/>
      <c r="HV224" s="5"/>
      <c r="HW224" s="5"/>
      <c r="HX224" s="5"/>
      <c r="HY224" s="5"/>
      <c r="HZ224" s="5"/>
      <c r="IA224" s="5"/>
      <c r="IB224" s="5"/>
      <c r="IC224" s="5"/>
      <c r="ID224" s="5"/>
      <c r="IE224" s="5"/>
      <c r="IF224" s="5"/>
      <c r="IG224" s="5"/>
      <c r="IH224" s="5"/>
      <c r="II224" s="5"/>
      <c r="IJ224" s="5"/>
      <c r="IK224" s="5"/>
      <c r="IL224" s="5"/>
      <c r="IM224" s="5"/>
      <c r="IN224" s="5"/>
      <c r="IO224" s="5"/>
      <c r="IP224" s="5"/>
      <c r="IQ224" s="5"/>
      <c r="IR224" s="5"/>
      <c r="IS224" s="5"/>
      <c r="IT224" s="5"/>
      <c r="IU224" s="5"/>
      <c r="IV224" s="5"/>
      <c r="IW224" s="5"/>
      <c r="IX224" s="5"/>
      <c r="IY224" s="5"/>
      <c r="IZ224" s="5"/>
      <c r="JA224" s="5"/>
      <c r="JB224" s="5"/>
      <c r="JC224" s="5"/>
      <c r="JD224" s="5"/>
      <c r="JE224" s="5"/>
      <c r="JF224" s="5"/>
      <c r="JG224" s="5"/>
      <c r="JH224" s="5"/>
      <c r="JI224" s="5"/>
      <c r="JJ224" s="5"/>
      <c r="JK224" s="145"/>
      <c r="JL224" s="397"/>
    </row>
    <row r="225" spans="1:272" ht="15">
      <c r="A225" s="8" t="s">
        <v>33</v>
      </c>
      <c r="B225" s="8" t="s">
        <v>8</v>
      </c>
      <c r="C225" s="8">
        <v>1</v>
      </c>
      <c r="D225" s="199">
        <v>116</v>
      </c>
      <c r="E225" s="118" t="s">
        <v>183</v>
      </c>
      <c r="F225" s="118" t="s">
        <v>108</v>
      </c>
      <c r="G225" s="195" t="s">
        <v>355</v>
      </c>
      <c r="H225" s="309" t="s">
        <v>188</v>
      </c>
      <c r="I225" s="354"/>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341"/>
      <c r="BA225" s="354"/>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7"/>
      <c r="CK225" s="57"/>
      <c r="CL225" s="57"/>
      <c r="CM225" s="57"/>
      <c r="CN225" s="57"/>
      <c r="CO225" s="56"/>
      <c r="CP225" s="161"/>
      <c r="CQ225" s="128"/>
      <c r="CR225" s="333"/>
      <c r="CS225" s="354"/>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341"/>
      <c r="EK225" s="354"/>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341"/>
      <c r="GC225" s="354"/>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c r="HE225" s="5"/>
      <c r="HF225" s="5"/>
      <c r="HG225" s="5"/>
      <c r="HH225" s="5"/>
      <c r="HI225" s="5"/>
      <c r="HJ225" s="5"/>
      <c r="HK225" s="5"/>
      <c r="HL225" s="51" t="s">
        <v>358</v>
      </c>
      <c r="HM225" s="51">
        <v>645</v>
      </c>
      <c r="HN225" s="51">
        <v>643.79999999999995</v>
      </c>
      <c r="HO225" s="51">
        <f>-(HN225-HM225)</f>
        <v>1.2000000000000455</v>
      </c>
      <c r="HP225" s="51">
        <v>100</v>
      </c>
      <c r="HQ225" s="52">
        <f t="shared" si="213"/>
        <v>1.2000000000000455</v>
      </c>
      <c r="HR225" s="139">
        <f>HQ225*AUXILIAR!$B$67</f>
        <v>2400000.0000000908</v>
      </c>
      <c r="HS225" s="5"/>
      <c r="HT225" s="341"/>
      <c r="HU225" s="354"/>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145"/>
      <c r="JL225" s="397"/>
    </row>
    <row r="226" spans="1:272" ht="15">
      <c r="A226" s="8" t="s">
        <v>33</v>
      </c>
      <c r="B226" s="8" t="s">
        <v>8</v>
      </c>
      <c r="C226" s="8">
        <v>1</v>
      </c>
      <c r="D226" s="199">
        <v>116</v>
      </c>
      <c r="E226" s="118" t="s">
        <v>183</v>
      </c>
      <c r="F226" s="118" t="s">
        <v>108</v>
      </c>
      <c r="G226" s="195" t="s">
        <v>355</v>
      </c>
      <c r="H226" s="309" t="s">
        <v>188</v>
      </c>
      <c r="I226" s="354"/>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341"/>
      <c r="BA226" s="354"/>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7"/>
      <c r="CK226" s="57"/>
      <c r="CL226" s="57"/>
      <c r="CM226" s="57"/>
      <c r="CN226" s="57"/>
      <c r="CO226" s="56"/>
      <c r="CP226" s="161"/>
      <c r="CQ226" s="128"/>
      <c r="CR226" s="333"/>
      <c r="CS226" s="354"/>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341"/>
      <c r="EK226" s="354"/>
      <c r="EL226" s="5"/>
      <c r="EM226" s="5"/>
      <c r="EN226" s="5"/>
      <c r="EO226" s="5"/>
      <c r="EP226" s="5"/>
      <c r="EQ226" s="5"/>
      <c r="ER226" s="5"/>
      <c r="ES226" s="5"/>
      <c r="ET226" s="5"/>
      <c r="EU226" s="5"/>
      <c r="EV226" s="5"/>
      <c r="EW226" s="5"/>
      <c r="EX226" s="5"/>
      <c r="EY226" s="5"/>
      <c r="EZ226" s="5"/>
      <c r="FA226" s="5"/>
      <c r="FB226" s="5"/>
      <c r="FC226" s="5"/>
      <c r="FD226" s="5"/>
      <c r="FE226" s="5"/>
      <c r="FF226" s="5"/>
      <c r="FG226" s="5"/>
      <c r="FH226" s="5"/>
      <c r="FI226" s="5"/>
      <c r="FJ226" s="5"/>
      <c r="FK226" s="5"/>
      <c r="FL226" s="5"/>
      <c r="FM226" s="5"/>
      <c r="FN226" s="5"/>
      <c r="FO226" s="5"/>
      <c r="FP226" s="5"/>
      <c r="FQ226" s="5"/>
      <c r="FR226" s="5"/>
      <c r="FS226" s="5"/>
      <c r="FT226" s="5"/>
      <c r="FU226" s="5"/>
      <c r="FV226" s="5"/>
      <c r="FW226" s="5"/>
      <c r="FX226" s="5"/>
      <c r="FY226" s="5"/>
      <c r="FZ226" s="5"/>
      <c r="GA226" s="5"/>
      <c r="GB226" s="341"/>
      <c r="GC226" s="354"/>
      <c r="GD226" s="5"/>
      <c r="GE226" s="5"/>
      <c r="GF226" s="5"/>
      <c r="GG226" s="5"/>
      <c r="GH226" s="5"/>
      <c r="GI226" s="5"/>
      <c r="GJ226" s="5"/>
      <c r="GK226" s="5"/>
      <c r="GL226" s="5"/>
      <c r="GM226" s="5"/>
      <c r="GN226" s="5"/>
      <c r="GO226" s="5"/>
      <c r="GP226" s="5"/>
      <c r="GQ226" s="5"/>
      <c r="GR226" s="5"/>
      <c r="GS226" s="5"/>
      <c r="GT226" s="5"/>
      <c r="GU226" s="5"/>
      <c r="GV226" s="5"/>
      <c r="GW226" s="5"/>
      <c r="GX226" s="5"/>
      <c r="GY226" s="5"/>
      <c r="GZ226" s="5"/>
      <c r="HA226" s="5"/>
      <c r="HB226" s="5"/>
      <c r="HC226" s="5"/>
      <c r="HD226" s="5"/>
      <c r="HE226" s="5"/>
      <c r="HF226" s="5"/>
      <c r="HG226" s="5"/>
      <c r="HH226" s="5"/>
      <c r="HI226" s="5"/>
      <c r="HJ226" s="5"/>
      <c r="HK226" s="5"/>
      <c r="HL226" s="51" t="s">
        <v>359</v>
      </c>
      <c r="HM226" s="51">
        <v>648</v>
      </c>
      <c r="HN226" s="51">
        <v>649.19500000000005</v>
      </c>
      <c r="HO226" s="51">
        <f t="shared" si="212"/>
        <v>1.19500000000005</v>
      </c>
      <c r="HP226" s="51">
        <v>100</v>
      </c>
      <c r="HQ226" s="52">
        <f t="shared" si="213"/>
        <v>1.19500000000005</v>
      </c>
      <c r="HR226" s="139">
        <f>HQ226*AUXILIAR!$B$67</f>
        <v>2390000.0000001001</v>
      </c>
      <c r="HS226" s="5"/>
      <c r="HT226" s="341"/>
      <c r="HU226" s="354"/>
      <c r="HV226" s="5"/>
      <c r="HW226" s="5"/>
      <c r="HX226" s="5"/>
      <c r="HY226" s="5"/>
      <c r="HZ226" s="5"/>
      <c r="IA226" s="5"/>
      <c r="IB226" s="5"/>
      <c r="IC226" s="5"/>
      <c r="ID226" s="5"/>
      <c r="IE226" s="5"/>
      <c r="IF226" s="5"/>
      <c r="IG226" s="5"/>
      <c r="IH226" s="5"/>
      <c r="II226" s="5"/>
      <c r="IJ226" s="5"/>
      <c r="IK226" s="5"/>
      <c r="IL226" s="5"/>
      <c r="IM226" s="5"/>
      <c r="IN226" s="5"/>
      <c r="IO226" s="5"/>
      <c r="IP226" s="5"/>
      <c r="IQ226" s="5"/>
      <c r="IR226" s="5"/>
      <c r="IS226" s="5"/>
      <c r="IT226" s="5"/>
      <c r="IU226" s="5"/>
      <c r="IV226" s="5"/>
      <c r="IW226" s="5"/>
      <c r="IX226" s="5"/>
      <c r="IY226" s="5"/>
      <c r="IZ226" s="5"/>
      <c r="JA226" s="5"/>
      <c r="JB226" s="5"/>
      <c r="JC226" s="5"/>
      <c r="JD226" s="5"/>
      <c r="JE226" s="5"/>
      <c r="JF226" s="5"/>
      <c r="JG226" s="5"/>
      <c r="JH226" s="5"/>
      <c r="JI226" s="5"/>
      <c r="JJ226" s="5"/>
      <c r="JK226" s="145"/>
      <c r="JL226" s="397"/>
    </row>
    <row r="227" spans="1:272" ht="15">
      <c r="A227" s="8" t="s">
        <v>33</v>
      </c>
      <c r="B227" s="8" t="s">
        <v>8</v>
      </c>
      <c r="C227" s="8">
        <v>1</v>
      </c>
      <c r="D227" s="199">
        <v>116</v>
      </c>
      <c r="E227" s="118" t="s">
        <v>183</v>
      </c>
      <c r="F227" s="118" t="s">
        <v>108</v>
      </c>
      <c r="G227" s="195" t="s">
        <v>355</v>
      </c>
      <c r="H227" s="309" t="s">
        <v>188</v>
      </c>
      <c r="I227" s="354"/>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341"/>
      <c r="BA227" s="354"/>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7"/>
      <c r="CK227" s="57"/>
      <c r="CL227" s="57"/>
      <c r="CM227" s="57"/>
      <c r="CN227" s="57"/>
      <c r="CO227" s="56"/>
      <c r="CP227" s="161"/>
      <c r="CQ227" s="128"/>
      <c r="CR227" s="333"/>
      <c r="CS227" s="354"/>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341"/>
      <c r="EK227" s="354"/>
      <c r="EL227" s="5"/>
      <c r="EM227" s="5"/>
      <c r="EN227" s="5"/>
      <c r="EO227" s="5"/>
      <c r="EP227" s="5"/>
      <c r="EQ227" s="5"/>
      <c r="ER227" s="5"/>
      <c r="ES227" s="5"/>
      <c r="ET227" s="5"/>
      <c r="EU227" s="5"/>
      <c r="EV227" s="5"/>
      <c r="EW227" s="5"/>
      <c r="EX227" s="5"/>
      <c r="EY227" s="5"/>
      <c r="EZ227" s="5"/>
      <c r="FA227" s="5"/>
      <c r="FB227" s="5"/>
      <c r="FC227" s="5"/>
      <c r="FD227" s="5"/>
      <c r="FE227" s="5"/>
      <c r="FF227" s="5"/>
      <c r="FG227" s="5"/>
      <c r="FH227" s="5"/>
      <c r="FI227" s="5"/>
      <c r="FJ227" s="5"/>
      <c r="FK227" s="5"/>
      <c r="FL227" s="5"/>
      <c r="FM227" s="5"/>
      <c r="FN227" s="5"/>
      <c r="FO227" s="5"/>
      <c r="FP227" s="5"/>
      <c r="FQ227" s="5"/>
      <c r="FR227" s="5"/>
      <c r="FS227" s="5"/>
      <c r="FT227" s="5"/>
      <c r="FU227" s="5"/>
      <c r="FV227" s="5"/>
      <c r="FW227" s="5"/>
      <c r="FX227" s="5"/>
      <c r="FY227" s="5"/>
      <c r="FZ227" s="5"/>
      <c r="GA227" s="5"/>
      <c r="GB227" s="341"/>
      <c r="GC227" s="354"/>
      <c r="GD227" s="5"/>
      <c r="GE227" s="5"/>
      <c r="GF227" s="5"/>
      <c r="GG227" s="5"/>
      <c r="GH227" s="5"/>
      <c r="GI227" s="5"/>
      <c r="GJ227" s="5"/>
      <c r="GK227" s="5"/>
      <c r="GL227" s="5"/>
      <c r="GM227" s="5"/>
      <c r="GN227" s="5"/>
      <c r="GO227" s="5"/>
      <c r="GP227" s="5"/>
      <c r="GQ227" s="5"/>
      <c r="GR227" s="5"/>
      <c r="GS227" s="5"/>
      <c r="GT227" s="5"/>
      <c r="GU227" s="5"/>
      <c r="GV227" s="5"/>
      <c r="GW227" s="5"/>
      <c r="GX227" s="5"/>
      <c r="GY227" s="5"/>
      <c r="GZ227" s="5"/>
      <c r="HA227" s="5"/>
      <c r="HB227" s="5"/>
      <c r="HC227" s="5"/>
      <c r="HD227" s="5"/>
      <c r="HE227" s="5"/>
      <c r="HF227" s="5"/>
      <c r="HG227" s="5"/>
      <c r="HH227" s="5"/>
      <c r="HI227" s="5"/>
      <c r="HJ227" s="5"/>
      <c r="HK227" s="5"/>
      <c r="HL227" s="51" t="s">
        <v>358</v>
      </c>
      <c r="HM227" s="51">
        <v>648</v>
      </c>
      <c r="HN227" s="51">
        <v>646.79999999999995</v>
      </c>
      <c r="HO227" s="51">
        <f>-(HN227-HM227)</f>
        <v>1.2000000000000455</v>
      </c>
      <c r="HP227" s="51">
        <v>100</v>
      </c>
      <c r="HQ227" s="52">
        <f t="shared" si="213"/>
        <v>1.2000000000000455</v>
      </c>
      <c r="HR227" s="139">
        <f>HQ227*AUXILIAR!$B$67</f>
        <v>2400000.0000000908</v>
      </c>
      <c r="HS227" s="5"/>
      <c r="HT227" s="341"/>
      <c r="HU227" s="354"/>
      <c r="HV227" s="5"/>
      <c r="HW227" s="5"/>
      <c r="HX227" s="5"/>
      <c r="HY227" s="5"/>
      <c r="HZ227" s="5"/>
      <c r="IA227" s="5"/>
      <c r="IB227" s="5"/>
      <c r="IC227" s="5"/>
      <c r="ID227" s="5"/>
      <c r="IE227" s="5"/>
      <c r="IF227" s="5"/>
      <c r="IG227" s="5"/>
      <c r="IH227" s="5"/>
      <c r="II227" s="5"/>
      <c r="IJ227" s="5"/>
      <c r="IK227" s="5"/>
      <c r="IL227" s="5"/>
      <c r="IM227" s="5"/>
      <c r="IN227" s="5"/>
      <c r="IO227" s="5"/>
      <c r="IP227" s="5"/>
      <c r="IQ227" s="5"/>
      <c r="IR227" s="5"/>
      <c r="IS227" s="5"/>
      <c r="IT227" s="5"/>
      <c r="IU227" s="5"/>
      <c r="IV227" s="5"/>
      <c r="IW227" s="5"/>
      <c r="IX227" s="5"/>
      <c r="IY227" s="5"/>
      <c r="IZ227" s="5"/>
      <c r="JA227" s="5"/>
      <c r="JB227" s="5"/>
      <c r="JC227" s="5"/>
      <c r="JD227" s="5"/>
      <c r="JE227" s="5"/>
      <c r="JF227" s="5"/>
      <c r="JG227" s="5"/>
      <c r="JH227" s="5"/>
      <c r="JI227" s="5"/>
      <c r="JJ227" s="5"/>
      <c r="JK227" s="145"/>
      <c r="JL227" s="397"/>
    </row>
    <row r="228" spans="1:272" ht="15">
      <c r="A228" s="8" t="s">
        <v>33</v>
      </c>
      <c r="B228" s="8" t="s">
        <v>8</v>
      </c>
      <c r="C228" s="8">
        <v>1</v>
      </c>
      <c r="D228" s="199">
        <v>116</v>
      </c>
      <c r="E228" s="118" t="s">
        <v>183</v>
      </c>
      <c r="F228" s="118" t="s">
        <v>108</v>
      </c>
      <c r="G228" s="195" t="s">
        <v>355</v>
      </c>
      <c r="H228" s="309" t="s">
        <v>188</v>
      </c>
      <c r="I228" s="354"/>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341"/>
      <c r="BA228" s="354"/>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7"/>
      <c r="CK228" s="57"/>
      <c r="CL228" s="57"/>
      <c r="CM228" s="57"/>
      <c r="CN228" s="57"/>
      <c r="CO228" s="56"/>
      <c r="CP228" s="161"/>
      <c r="CQ228" s="128"/>
      <c r="CR228" s="333"/>
      <c r="CS228" s="354"/>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341"/>
      <c r="EK228" s="354"/>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341"/>
      <c r="GC228" s="354"/>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c r="HE228" s="5"/>
      <c r="HF228" s="5"/>
      <c r="HG228" s="5"/>
      <c r="HH228" s="5"/>
      <c r="HI228" s="5"/>
      <c r="HJ228" s="5"/>
      <c r="HK228" s="5"/>
      <c r="HL228" s="51" t="s">
        <v>359</v>
      </c>
      <c r="HM228" s="51">
        <v>651.29999999999995</v>
      </c>
      <c r="HN228" s="51">
        <v>652.5</v>
      </c>
      <c r="HO228" s="51">
        <f t="shared" si="212"/>
        <v>1.2000000000000455</v>
      </c>
      <c r="HP228" s="51">
        <v>100</v>
      </c>
      <c r="HQ228" s="52">
        <f t="shared" si="213"/>
        <v>1.2000000000000455</v>
      </c>
      <c r="HR228" s="139">
        <f>HQ228*AUXILIAR!$B$67</f>
        <v>2400000.0000000908</v>
      </c>
      <c r="HS228" s="5"/>
      <c r="HT228" s="341"/>
      <c r="HU228" s="354"/>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145"/>
      <c r="JL228" s="397"/>
    </row>
    <row r="229" spans="1:272" ht="15">
      <c r="A229" s="8" t="s">
        <v>33</v>
      </c>
      <c r="B229" s="8" t="s">
        <v>8</v>
      </c>
      <c r="C229" s="8">
        <v>1</v>
      </c>
      <c r="D229" s="199">
        <v>116</v>
      </c>
      <c r="E229" s="118" t="s">
        <v>183</v>
      </c>
      <c r="F229" s="118" t="s">
        <v>108</v>
      </c>
      <c r="G229" s="195" t="s">
        <v>355</v>
      </c>
      <c r="H229" s="309" t="s">
        <v>188</v>
      </c>
      <c r="I229" s="354"/>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341"/>
      <c r="BA229" s="354"/>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7"/>
      <c r="CK229" s="57"/>
      <c r="CL229" s="57"/>
      <c r="CM229" s="57"/>
      <c r="CN229" s="57"/>
      <c r="CO229" s="56"/>
      <c r="CP229" s="161"/>
      <c r="CQ229" s="128"/>
      <c r="CR229" s="333"/>
      <c r="CS229" s="354"/>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c r="EH229" s="5"/>
      <c r="EI229" s="5"/>
      <c r="EJ229" s="341"/>
      <c r="EK229" s="354"/>
      <c r="EL229" s="5"/>
      <c r="EM229" s="5"/>
      <c r="EN229" s="5"/>
      <c r="EO229" s="5"/>
      <c r="EP229" s="5"/>
      <c r="EQ229" s="5"/>
      <c r="ER229" s="5"/>
      <c r="ES229" s="5"/>
      <c r="ET229" s="5"/>
      <c r="EU229" s="5"/>
      <c r="EV229" s="5"/>
      <c r="EW229" s="5"/>
      <c r="EX229" s="5"/>
      <c r="EY229" s="5"/>
      <c r="EZ229" s="5"/>
      <c r="FA229" s="5"/>
      <c r="FB229" s="5"/>
      <c r="FC229" s="5"/>
      <c r="FD229" s="5"/>
      <c r="FE229" s="5"/>
      <c r="FF229" s="5"/>
      <c r="FG229" s="5"/>
      <c r="FH229" s="5"/>
      <c r="FI229" s="5"/>
      <c r="FJ229" s="5"/>
      <c r="FK229" s="5"/>
      <c r="FL229" s="5"/>
      <c r="FM229" s="5"/>
      <c r="FN229" s="5"/>
      <c r="FO229" s="5"/>
      <c r="FP229" s="5"/>
      <c r="FQ229" s="5"/>
      <c r="FR229" s="5"/>
      <c r="FS229" s="5"/>
      <c r="FT229" s="5"/>
      <c r="FU229" s="5"/>
      <c r="FV229" s="5"/>
      <c r="FW229" s="5"/>
      <c r="FX229" s="5"/>
      <c r="FY229" s="5"/>
      <c r="FZ229" s="5"/>
      <c r="GA229" s="5"/>
      <c r="GB229" s="341"/>
      <c r="GC229" s="354"/>
      <c r="GD229" s="5"/>
      <c r="GE229" s="5"/>
      <c r="GF229" s="5"/>
      <c r="GG229" s="5"/>
      <c r="GH229" s="5"/>
      <c r="GI229" s="5"/>
      <c r="GJ229" s="5"/>
      <c r="GK229" s="5"/>
      <c r="GL229" s="5"/>
      <c r="GM229" s="5"/>
      <c r="GN229" s="5"/>
      <c r="GO229" s="5"/>
      <c r="GP229" s="5"/>
      <c r="GQ229" s="5"/>
      <c r="GR229" s="5"/>
      <c r="GS229" s="5"/>
      <c r="GT229" s="5"/>
      <c r="GU229" s="5"/>
      <c r="GV229" s="5"/>
      <c r="GW229" s="5"/>
      <c r="GX229" s="5"/>
      <c r="GY229" s="5"/>
      <c r="GZ229" s="5"/>
      <c r="HA229" s="5"/>
      <c r="HB229" s="5"/>
      <c r="HC229" s="5"/>
      <c r="HD229" s="5"/>
      <c r="HE229" s="5"/>
      <c r="HF229" s="5"/>
      <c r="HG229" s="5"/>
      <c r="HH229" s="5"/>
      <c r="HI229" s="5"/>
      <c r="HJ229" s="5"/>
      <c r="HK229" s="5"/>
      <c r="HL229" s="51" t="s">
        <v>358</v>
      </c>
      <c r="HM229" s="51">
        <v>651.29999999999995</v>
      </c>
      <c r="HN229" s="51">
        <v>650.1</v>
      </c>
      <c r="HO229" s="51">
        <f>-(HN229-HM229)</f>
        <v>1.1999999999999318</v>
      </c>
      <c r="HP229" s="51">
        <v>100</v>
      </c>
      <c r="HQ229" s="52">
        <f t="shared" si="213"/>
        <v>1.1999999999999318</v>
      </c>
      <c r="HR229" s="139">
        <f>HQ229*AUXILIAR!$B$67</f>
        <v>2399999.9999998636</v>
      </c>
      <c r="HS229" s="5"/>
      <c r="HT229" s="341"/>
      <c r="HU229" s="354"/>
      <c r="HV229" s="5"/>
      <c r="HW229" s="5"/>
      <c r="HX229" s="5"/>
      <c r="HY229" s="5"/>
      <c r="HZ229" s="5"/>
      <c r="IA229" s="5"/>
      <c r="IB229" s="5"/>
      <c r="IC229" s="5"/>
      <c r="ID229" s="5"/>
      <c r="IE229" s="5"/>
      <c r="IF229" s="5"/>
      <c r="IG229" s="5"/>
      <c r="IH229" s="5"/>
      <c r="II229" s="5"/>
      <c r="IJ229" s="5"/>
      <c r="IK229" s="5"/>
      <c r="IL229" s="5"/>
      <c r="IM229" s="5"/>
      <c r="IN229" s="5"/>
      <c r="IO229" s="5"/>
      <c r="IP229" s="5"/>
      <c r="IQ229" s="5"/>
      <c r="IR229" s="5"/>
      <c r="IS229" s="5"/>
      <c r="IT229" s="5"/>
      <c r="IU229" s="5"/>
      <c r="IV229" s="5"/>
      <c r="IW229" s="5"/>
      <c r="IX229" s="5"/>
      <c r="IY229" s="5"/>
      <c r="IZ229" s="5"/>
      <c r="JA229" s="5"/>
      <c r="JB229" s="5"/>
      <c r="JC229" s="5"/>
      <c r="JD229" s="5"/>
      <c r="JE229" s="5"/>
      <c r="JF229" s="5"/>
      <c r="JG229" s="5"/>
      <c r="JH229" s="5"/>
      <c r="JI229" s="5"/>
      <c r="JJ229" s="5"/>
      <c r="JK229" s="145"/>
      <c r="JL229" s="397"/>
    </row>
    <row r="230" spans="1:272" ht="15">
      <c r="A230" s="8" t="s">
        <v>33</v>
      </c>
      <c r="B230" s="8" t="s">
        <v>8</v>
      </c>
      <c r="C230" s="8">
        <v>1</v>
      </c>
      <c r="D230" s="199">
        <v>116</v>
      </c>
      <c r="E230" s="118" t="s">
        <v>183</v>
      </c>
      <c r="F230" s="118" t="s">
        <v>108</v>
      </c>
      <c r="G230" s="195" t="s">
        <v>355</v>
      </c>
      <c r="H230" s="309" t="s">
        <v>188</v>
      </c>
      <c r="I230" s="354"/>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341"/>
      <c r="BA230" s="354"/>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7"/>
      <c r="CK230" s="57"/>
      <c r="CL230" s="57"/>
      <c r="CM230" s="57"/>
      <c r="CN230" s="57"/>
      <c r="CO230" s="56"/>
      <c r="CP230" s="161"/>
      <c r="CQ230" s="128"/>
      <c r="CR230" s="333"/>
      <c r="CS230" s="354"/>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341"/>
      <c r="EK230" s="354"/>
      <c r="EL230" s="5"/>
      <c r="EM230" s="5"/>
      <c r="EN230" s="5"/>
      <c r="EO230" s="5"/>
      <c r="EP230" s="5"/>
      <c r="EQ230" s="5"/>
      <c r="ER230" s="5"/>
      <c r="ES230" s="5"/>
      <c r="ET230" s="5"/>
      <c r="EU230" s="5"/>
      <c r="EV230" s="5"/>
      <c r="EW230" s="5"/>
      <c r="EX230" s="5"/>
      <c r="EY230" s="5"/>
      <c r="EZ230" s="5"/>
      <c r="FA230" s="5"/>
      <c r="FB230" s="5"/>
      <c r="FC230" s="5"/>
      <c r="FD230" s="5"/>
      <c r="FE230" s="5"/>
      <c r="FF230" s="5"/>
      <c r="FG230" s="5"/>
      <c r="FH230" s="5"/>
      <c r="FI230" s="5"/>
      <c r="FJ230" s="5"/>
      <c r="FK230" s="5"/>
      <c r="FL230" s="5"/>
      <c r="FM230" s="5"/>
      <c r="FN230" s="5"/>
      <c r="FO230" s="5"/>
      <c r="FP230" s="5"/>
      <c r="FQ230" s="5"/>
      <c r="FR230" s="5"/>
      <c r="FS230" s="5"/>
      <c r="FT230" s="5"/>
      <c r="FU230" s="5"/>
      <c r="FV230" s="5"/>
      <c r="FW230" s="5"/>
      <c r="FX230" s="5"/>
      <c r="FY230" s="5"/>
      <c r="FZ230" s="5"/>
      <c r="GA230" s="5"/>
      <c r="GB230" s="341"/>
      <c r="GC230" s="354"/>
      <c r="GD230" s="5"/>
      <c r="GE230" s="5"/>
      <c r="GF230" s="5"/>
      <c r="GG230" s="5"/>
      <c r="GH230" s="5"/>
      <c r="GI230" s="5"/>
      <c r="GJ230" s="5"/>
      <c r="GK230" s="5"/>
      <c r="GL230" s="5"/>
      <c r="GM230" s="5"/>
      <c r="GN230" s="5"/>
      <c r="GO230" s="5"/>
      <c r="GP230" s="5"/>
      <c r="GQ230" s="5"/>
      <c r="GR230" s="5"/>
      <c r="GS230" s="5"/>
      <c r="GT230" s="5"/>
      <c r="GU230" s="5"/>
      <c r="GV230" s="5"/>
      <c r="GW230" s="5"/>
      <c r="GX230" s="5"/>
      <c r="GY230" s="5"/>
      <c r="GZ230" s="5"/>
      <c r="HA230" s="5"/>
      <c r="HB230" s="5"/>
      <c r="HC230" s="5"/>
      <c r="HD230" s="5"/>
      <c r="HE230" s="5"/>
      <c r="HF230" s="5"/>
      <c r="HG230" s="5"/>
      <c r="HH230" s="5"/>
      <c r="HI230" s="5"/>
      <c r="HJ230" s="5"/>
      <c r="HK230" s="5"/>
      <c r="HL230" s="51" t="s">
        <v>358</v>
      </c>
      <c r="HM230" s="51">
        <v>652.5</v>
      </c>
      <c r="HN230" s="51">
        <v>652.25</v>
      </c>
      <c r="HO230" s="51">
        <f>-(HN230-HM230)</f>
        <v>0.25</v>
      </c>
      <c r="HP230" s="51">
        <v>100</v>
      </c>
      <c r="HQ230" s="52">
        <f t="shared" si="213"/>
        <v>0.25</v>
      </c>
      <c r="HR230" s="139">
        <f>HQ230*AUXILIAR!$B$67</f>
        <v>500000</v>
      </c>
      <c r="HS230" s="5"/>
      <c r="HT230" s="341"/>
      <c r="HU230" s="354"/>
      <c r="HV230" s="5"/>
      <c r="HW230" s="5"/>
      <c r="HX230" s="5"/>
      <c r="HY230" s="5"/>
      <c r="HZ230" s="5"/>
      <c r="IA230" s="5"/>
      <c r="IB230" s="5"/>
      <c r="IC230" s="5"/>
      <c r="ID230" s="5"/>
      <c r="IE230" s="5"/>
      <c r="IF230" s="5"/>
      <c r="IG230" s="5"/>
      <c r="IH230" s="5"/>
      <c r="II230" s="5"/>
      <c r="IJ230" s="5"/>
      <c r="IK230" s="5"/>
      <c r="IL230" s="5"/>
      <c r="IM230" s="5"/>
      <c r="IN230" s="5"/>
      <c r="IO230" s="5"/>
      <c r="IP230" s="5"/>
      <c r="IQ230" s="5"/>
      <c r="IR230" s="5"/>
      <c r="IS230" s="5"/>
      <c r="IT230" s="5"/>
      <c r="IU230" s="5"/>
      <c r="IV230" s="5"/>
      <c r="IW230" s="5"/>
      <c r="IX230" s="5"/>
      <c r="IY230" s="5"/>
      <c r="IZ230" s="5"/>
      <c r="JA230" s="5"/>
      <c r="JB230" s="5"/>
      <c r="JC230" s="5"/>
      <c r="JD230" s="5"/>
      <c r="JE230" s="5"/>
      <c r="JF230" s="5"/>
      <c r="JG230" s="5"/>
      <c r="JH230" s="5"/>
      <c r="JI230" s="5"/>
      <c r="JJ230" s="5"/>
      <c r="JK230" s="145"/>
      <c r="JL230" s="397"/>
    </row>
    <row r="231" spans="1:272" ht="15">
      <c r="A231" s="8" t="s">
        <v>33</v>
      </c>
      <c r="B231" s="8" t="s">
        <v>8</v>
      </c>
      <c r="C231" s="8">
        <v>1</v>
      </c>
      <c r="D231" s="199">
        <v>116</v>
      </c>
      <c r="E231" s="118" t="s">
        <v>183</v>
      </c>
      <c r="F231" s="118" t="s">
        <v>108</v>
      </c>
      <c r="G231" s="195" t="s">
        <v>355</v>
      </c>
      <c r="H231" s="309" t="s">
        <v>188</v>
      </c>
      <c r="I231" s="354"/>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341"/>
      <c r="BA231" s="354"/>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7"/>
      <c r="CK231" s="57"/>
      <c r="CL231" s="57"/>
      <c r="CM231" s="57"/>
      <c r="CN231" s="57"/>
      <c r="CO231" s="56"/>
      <c r="CP231" s="161"/>
      <c r="CQ231" s="128"/>
      <c r="CR231" s="333"/>
      <c r="CS231" s="354"/>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341"/>
      <c r="EK231" s="354"/>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341"/>
      <c r="GC231" s="354"/>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1" t="s">
        <v>359</v>
      </c>
      <c r="HM231" s="51">
        <v>655</v>
      </c>
      <c r="HN231" s="51">
        <v>656.2</v>
      </c>
      <c r="HO231" s="51">
        <f t="shared" si="212"/>
        <v>1.2000000000000455</v>
      </c>
      <c r="HP231" s="51">
        <v>100</v>
      </c>
      <c r="HQ231" s="52">
        <f t="shared" si="213"/>
        <v>1.2000000000000455</v>
      </c>
      <c r="HR231" s="139">
        <f>HQ231*AUXILIAR!$B$67</f>
        <v>2400000.0000000908</v>
      </c>
      <c r="HS231" s="5"/>
      <c r="HT231" s="341"/>
      <c r="HU231" s="354"/>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145"/>
      <c r="JL231" s="397"/>
    </row>
    <row r="232" spans="1:272" ht="15">
      <c r="A232" s="8" t="s">
        <v>33</v>
      </c>
      <c r="B232" s="8" t="s">
        <v>8</v>
      </c>
      <c r="C232" s="8">
        <v>1</v>
      </c>
      <c r="D232" s="199">
        <v>116</v>
      </c>
      <c r="E232" s="118" t="s">
        <v>183</v>
      </c>
      <c r="F232" s="118" t="s">
        <v>108</v>
      </c>
      <c r="G232" s="195" t="s">
        <v>355</v>
      </c>
      <c r="H232" s="309" t="s">
        <v>188</v>
      </c>
      <c r="I232" s="354"/>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341"/>
      <c r="BA232" s="354"/>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7"/>
      <c r="CK232" s="57"/>
      <c r="CL232" s="57"/>
      <c r="CM232" s="57"/>
      <c r="CN232" s="57"/>
      <c r="CO232" s="56"/>
      <c r="CP232" s="161"/>
      <c r="CQ232" s="128"/>
      <c r="CR232" s="333"/>
      <c r="CS232" s="354"/>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341"/>
      <c r="EK232" s="354"/>
      <c r="EL232" s="5"/>
      <c r="EM232" s="5"/>
      <c r="EN232" s="5"/>
      <c r="EO232" s="5"/>
      <c r="EP232" s="5"/>
      <c r="EQ232" s="5"/>
      <c r="ER232" s="5"/>
      <c r="ES232" s="5"/>
      <c r="ET232" s="5"/>
      <c r="EU232" s="5"/>
      <c r="EV232" s="5"/>
      <c r="EW232" s="5"/>
      <c r="EX232" s="5"/>
      <c r="EY232" s="5"/>
      <c r="EZ232" s="5"/>
      <c r="FA232" s="5"/>
      <c r="FB232" s="5"/>
      <c r="FC232" s="5"/>
      <c r="FD232" s="5"/>
      <c r="FE232" s="5"/>
      <c r="FF232" s="5"/>
      <c r="FG232" s="5"/>
      <c r="FH232" s="5"/>
      <c r="FI232" s="5"/>
      <c r="FJ232" s="5"/>
      <c r="FK232" s="5"/>
      <c r="FL232" s="5"/>
      <c r="FM232" s="5"/>
      <c r="FN232" s="5"/>
      <c r="FO232" s="5"/>
      <c r="FP232" s="5"/>
      <c r="FQ232" s="5"/>
      <c r="FR232" s="5"/>
      <c r="FS232" s="5"/>
      <c r="FT232" s="5"/>
      <c r="FU232" s="5"/>
      <c r="FV232" s="5"/>
      <c r="FW232" s="5"/>
      <c r="FX232" s="5"/>
      <c r="FY232" s="5"/>
      <c r="FZ232" s="5"/>
      <c r="GA232" s="5"/>
      <c r="GB232" s="341"/>
      <c r="GC232" s="354"/>
      <c r="GD232" s="5"/>
      <c r="GE232" s="5"/>
      <c r="GF232" s="5"/>
      <c r="GG232" s="5"/>
      <c r="GH232" s="5"/>
      <c r="GI232" s="5"/>
      <c r="GJ232" s="5"/>
      <c r="GK232" s="5"/>
      <c r="GL232" s="5"/>
      <c r="GM232" s="5"/>
      <c r="GN232" s="5"/>
      <c r="GO232" s="5"/>
      <c r="GP232" s="5"/>
      <c r="GQ232" s="5"/>
      <c r="GR232" s="5"/>
      <c r="GS232" s="5"/>
      <c r="GT232" s="5"/>
      <c r="GU232" s="5"/>
      <c r="GV232" s="5"/>
      <c r="GW232" s="5"/>
      <c r="GX232" s="5"/>
      <c r="GY232" s="5"/>
      <c r="GZ232" s="5"/>
      <c r="HA232" s="5"/>
      <c r="HB232" s="5"/>
      <c r="HC232" s="5"/>
      <c r="HD232" s="5"/>
      <c r="HE232" s="5"/>
      <c r="HF232" s="5"/>
      <c r="HG232" s="5"/>
      <c r="HH232" s="5"/>
      <c r="HI232" s="5"/>
      <c r="HJ232" s="5"/>
      <c r="HK232" s="5"/>
      <c r="HL232" s="51" t="s">
        <v>359</v>
      </c>
      <c r="HM232" s="51">
        <v>661.1</v>
      </c>
      <c r="HN232" s="51">
        <v>662.31</v>
      </c>
      <c r="HO232" s="51">
        <f t="shared" si="212"/>
        <v>1.2099999999999227</v>
      </c>
      <c r="HP232" s="51">
        <v>100</v>
      </c>
      <c r="HQ232" s="52">
        <f t="shared" si="213"/>
        <v>1.2099999999999227</v>
      </c>
      <c r="HR232" s="139">
        <f>HQ232*AUXILIAR!$B$67</f>
        <v>2419999.9999998454</v>
      </c>
      <c r="HS232" s="5"/>
      <c r="HT232" s="341"/>
      <c r="HU232" s="354"/>
      <c r="HV232" s="5"/>
      <c r="HW232" s="5"/>
      <c r="HX232" s="5"/>
      <c r="HY232" s="5"/>
      <c r="HZ232" s="5"/>
      <c r="IA232" s="5"/>
      <c r="IB232" s="5"/>
      <c r="IC232" s="5"/>
      <c r="ID232" s="5"/>
      <c r="IE232" s="5"/>
      <c r="IF232" s="5"/>
      <c r="IG232" s="5"/>
      <c r="IH232" s="5"/>
      <c r="II232" s="5"/>
      <c r="IJ232" s="5"/>
      <c r="IK232" s="5"/>
      <c r="IL232" s="5"/>
      <c r="IM232" s="5"/>
      <c r="IN232" s="5"/>
      <c r="IO232" s="5"/>
      <c r="IP232" s="5"/>
      <c r="IQ232" s="5"/>
      <c r="IR232" s="5"/>
      <c r="IS232" s="5"/>
      <c r="IT232" s="5"/>
      <c r="IU232" s="5"/>
      <c r="IV232" s="5"/>
      <c r="IW232" s="5"/>
      <c r="IX232" s="5"/>
      <c r="IY232" s="5"/>
      <c r="IZ232" s="5"/>
      <c r="JA232" s="5"/>
      <c r="JB232" s="5"/>
      <c r="JC232" s="5"/>
      <c r="JD232" s="5"/>
      <c r="JE232" s="5"/>
      <c r="JF232" s="5"/>
      <c r="JG232" s="5"/>
      <c r="JH232" s="5"/>
      <c r="JI232" s="5"/>
      <c r="JJ232" s="5"/>
      <c r="JK232" s="145"/>
      <c r="JL232" s="397"/>
    </row>
    <row r="233" spans="1:272" ht="15">
      <c r="A233" s="8" t="s">
        <v>33</v>
      </c>
      <c r="B233" s="8" t="s">
        <v>8</v>
      </c>
      <c r="C233" s="8">
        <v>1</v>
      </c>
      <c r="D233" s="199">
        <v>116</v>
      </c>
      <c r="E233" s="118" t="s">
        <v>183</v>
      </c>
      <c r="F233" s="118" t="s">
        <v>108</v>
      </c>
      <c r="G233" s="195" t="s">
        <v>355</v>
      </c>
      <c r="H233" s="309" t="s">
        <v>188</v>
      </c>
      <c r="I233" s="354"/>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341"/>
      <c r="BA233" s="354"/>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7"/>
      <c r="CK233" s="57"/>
      <c r="CL233" s="57"/>
      <c r="CM233" s="57"/>
      <c r="CN233" s="57"/>
      <c r="CO233" s="56"/>
      <c r="CP233" s="161"/>
      <c r="CQ233" s="128"/>
      <c r="CR233" s="333"/>
      <c r="CS233" s="354"/>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341"/>
      <c r="EK233" s="354"/>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341"/>
      <c r="GC233" s="354"/>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1" t="s">
        <v>359</v>
      </c>
      <c r="HM233" s="51">
        <v>666</v>
      </c>
      <c r="HN233" s="51">
        <v>667.19500000000005</v>
      </c>
      <c r="HO233" s="51">
        <f t="shared" si="212"/>
        <v>1.19500000000005</v>
      </c>
      <c r="HP233" s="51">
        <v>100</v>
      </c>
      <c r="HQ233" s="52">
        <f t="shared" si="213"/>
        <v>1.19500000000005</v>
      </c>
      <c r="HR233" s="139">
        <f>HQ233*AUXILIAR!$B$67</f>
        <v>2390000.0000001001</v>
      </c>
      <c r="HS233" s="5"/>
      <c r="HT233" s="341"/>
      <c r="HU233" s="354"/>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145"/>
      <c r="JL233" s="397"/>
    </row>
    <row r="234" spans="1:272" ht="15">
      <c r="A234" s="8" t="s">
        <v>33</v>
      </c>
      <c r="B234" s="8" t="s">
        <v>8</v>
      </c>
      <c r="C234" s="8">
        <v>1</v>
      </c>
      <c r="D234" s="199">
        <v>116</v>
      </c>
      <c r="E234" s="118" t="s">
        <v>183</v>
      </c>
      <c r="F234" s="118" t="s">
        <v>108</v>
      </c>
      <c r="G234" s="195" t="s">
        <v>355</v>
      </c>
      <c r="H234" s="309" t="s">
        <v>188</v>
      </c>
      <c r="I234" s="354"/>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341"/>
      <c r="BA234" s="354"/>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7"/>
      <c r="CK234" s="57"/>
      <c r="CL234" s="57"/>
      <c r="CM234" s="57"/>
      <c r="CN234" s="57"/>
      <c r="CO234" s="56"/>
      <c r="CP234" s="161"/>
      <c r="CQ234" s="128"/>
      <c r="CR234" s="333"/>
      <c r="CS234" s="354"/>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341"/>
      <c r="EK234" s="354"/>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341"/>
      <c r="GC234" s="354"/>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1" t="s">
        <v>358</v>
      </c>
      <c r="HM234" s="51">
        <v>669.9</v>
      </c>
      <c r="HN234" s="51">
        <v>668</v>
      </c>
      <c r="HO234" s="51">
        <f>-(HN234-HM234)</f>
        <v>1.8999999999999773</v>
      </c>
      <c r="HP234" s="51">
        <v>100</v>
      </c>
      <c r="HQ234" s="52">
        <f t="shared" si="213"/>
        <v>1.8999999999999773</v>
      </c>
      <c r="HR234" s="139">
        <f>HQ234*AUXILIAR!$B$67</f>
        <v>3799999.9999999544</v>
      </c>
      <c r="HS234" s="5"/>
      <c r="HT234" s="341"/>
      <c r="HU234" s="354"/>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145"/>
      <c r="JL234" s="397"/>
    </row>
    <row r="235" spans="1:272" ht="15">
      <c r="A235" s="8" t="s">
        <v>33</v>
      </c>
      <c r="B235" s="8" t="s">
        <v>8</v>
      </c>
      <c r="C235" s="8">
        <v>1</v>
      </c>
      <c r="D235" s="199">
        <v>116</v>
      </c>
      <c r="E235" s="118" t="s">
        <v>183</v>
      </c>
      <c r="F235" s="118" t="s">
        <v>108</v>
      </c>
      <c r="G235" s="195" t="s">
        <v>355</v>
      </c>
      <c r="H235" s="309" t="s">
        <v>188</v>
      </c>
      <c r="I235" s="354"/>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341"/>
      <c r="BA235" s="354"/>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7"/>
      <c r="CK235" s="57"/>
      <c r="CL235" s="57"/>
      <c r="CM235" s="57"/>
      <c r="CN235" s="57"/>
      <c r="CO235" s="56"/>
      <c r="CP235" s="161"/>
      <c r="CQ235" s="128"/>
      <c r="CR235" s="333"/>
      <c r="CS235" s="354"/>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c r="EH235" s="5"/>
      <c r="EI235" s="5"/>
      <c r="EJ235" s="341"/>
      <c r="EK235" s="354"/>
      <c r="EL235" s="5"/>
      <c r="EM235" s="5"/>
      <c r="EN235" s="5"/>
      <c r="EO235" s="5"/>
      <c r="EP235" s="5"/>
      <c r="EQ235" s="5"/>
      <c r="ER235" s="5"/>
      <c r="ES235" s="5"/>
      <c r="ET235" s="5"/>
      <c r="EU235" s="5"/>
      <c r="EV235" s="5"/>
      <c r="EW235" s="5"/>
      <c r="EX235" s="5"/>
      <c r="EY235" s="5"/>
      <c r="EZ235" s="5"/>
      <c r="FA235" s="5"/>
      <c r="FB235" s="5"/>
      <c r="FC235" s="5"/>
      <c r="FD235" s="5"/>
      <c r="FE235" s="5"/>
      <c r="FF235" s="5"/>
      <c r="FG235" s="5"/>
      <c r="FH235" s="5"/>
      <c r="FI235" s="5"/>
      <c r="FJ235" s="5"/>
      <c r="FK235" s="5"/>
      <c r="FL235" s="5"/>
      <c r="FM235" s="5"/>
      <c r="FN235" s="5"/>
      <c r="FO235" s="5"/>
      <c r="FP235" s="5"/>
      <c r="FQ235" s="5"/>
      <c r="FR235" s="5"/>
      <c r="FS235" s="5"/>
      <c r="FT235" s="5"/>
      <c r="FU235" s="5"/>
      <c r="FV235" s="5"/>
      <c r="FW235" s="5"/>
      <c r="FX235" s="5"/>
      <c r="FY235" s="5"/>
      <c r="FZ235" s="5"/>
      <c r="GA235" s="5"/>
      <c r="GB235" s="341"/>
      <c r="GC235" s="354"/>
      <c r="GD235" s="5"/>
      <c r="GE235" s="5"/>
      <c r="GF235" s="5"/>
      <c r="GG235" s="5"/>
      <c r="GH235" s="5"/>
      <c r="GI235" s="5"/>
      <c r="GJ235" s="5"/>
      <c r="GK235" s="5"/>
      <c r="GL235" s="5"/>
      <c r="GM235" s="5"/>
      <c r="GN235" s="5"/>
      <c r="GO235" s="5"/>
      <c r="GP235" s="5"/>
      <c r="GQ235" s="5"/>
      <c r="GR235" s="5"/>
      <c r="GS235" s="5"/>
      <c r="GT235" s="5"/>
      <c r="GU235" s="5"/>
      <c r="GV235" s="5"/>
      <c r="GW235" s="5"/>
      <c r="GX235" s="5"/>
      <c r="GY235" s="5"/>
      <c r="GZ235" s="5"/>
      <c r="HA235" s="5"/>
      <c r="HB235" s="5"/>
      <c r="HC235" s="5"/>
      <c r="HD235" s="5"/>
      <c r="HE235" s="5"/>
      <c r="HF235" s="5"/>
      <c r="HG235" s="5"/>
      <c r="HH235" s="5"/>
      <c r="HI235" s="5"/>
      <c r="HJ235" s="5"/>
      <c r="HK235" s="5"/>
      <c r="HL235" s="51" t="s">
        <v>359</v>
      </c>
      <c r="HM235" s="51">
        <v>671</v>
      </c>
      <c r="HN235" s="51">
        <v>672.2</v>
      </c>
      <c r="HO235" s="51">
        <f t="shared" si="212"/>
        <v>1.2000000000000455</v>
      </c>
      <c r="HP235" s="51">
        <v>100</v>
      </c>
      <c r="HQ235" s="52">
        <f t="shared" si="213"/>
        <v>1.2000000000000455</v>
      </c>
      <c r="HR235" s="139">
        <f>HQ235*AUXILIAR!$B$67</f>
        <v>2400000.0000000908</v>
      </c>
      <c r="HS235" s="5"/>
      <c r="HT235" s="341"/>
      <c r="HU235" s="354"/>
      <c r="HV235" s="5"/>
      <c r="HW235" s="5"/>
      <c r="HX235" s="5"/>
      <c r="HY235" s="5"/>
      <c r="HZ235" s="5"/>
      <c r="IA235" s="5"/>
      <c r="IB235" s="5"/>
      <c r="IC235" s="5"/>
      <c r="ID235" s="5"/>
      <c r="IE235" s="5"/>
      <c r="IF235" s="5"/>
      <c r="IG235" s="5"/>
      <c r="IH235" s="5"/>
      <c r="II235" s="5"/>
      <c r="IJ235" s="5"/>
      <c r="IK235" s="5"/>
      <c r="IL235" s="5"/>
      <c r="IM235" s="5"/>
      <c r="IN235" s="5"/>
      <c r="IO235" s="5"/>
      <c r="IP235" s="5"/>
      <c r="IQ235" s="5"/>
      <c r="IR235" s="5"/>
      <c r="IS235" s="5"/>
      <c r="IT235" s="5"/>
      <c r="IU235" s="5"/>
      <c r="IV235" s="5"/>
      <c r="IW235" s="5"/>
      <c r="IX235" s="5"/>
      <c r="IY235" s="5"/>
      <c r="IZ235" s="5"/>
      <c r="JA235" s="5"/>
      <c r="JB235" s="5"/>
      <c r="JC235" s="5"/>
      <c r="JD235" s="5"/>
      <c r="JE235" s="5"/>
      <c r="JF235" s="5"/>
      <c r="JG235" s="5"/>
      <c r="JH235" s="5"/>
      <c r="JI235" s="5"/>
      <c r="JJ235" s="5"/>
      <c r="JK235" s="145"/>
      <c r="JL235" s="397"/>
    </row>
    <row r="236" spans="1:272" ht="15">
      <c r="A236" s="8" t="s">
        <v>33</v>
      </c>
      <c r="B236" s="8" t="s">
        <v>8</v>
      </c>
      <c r="C236" s="8">
        <v>1</v>
      </c>
      <c r="D236" s="199">
        <v>116</v>
      </c>
      <c r="E236" s="118" t="s">
        <v>183</v>
      </c>
      <c r="F236" s="118" t="s">
        <v>108</v>
      </c>
      <c r="G236" s="195" t="s">
        <v>355</v>
      </c>
      <c r="H236" s="309" t="s">
        <v>188</v>
      </c>
      <c r="I236" s="354"/>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341"/>
      <c r="BA236" s="354"/>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7"/>
      <c r="CK236" s="57"/>
      <c r="CL236" s="57"/>
      <c r="CM236" s="57"/>
      <c r="CN236" s="57"/>
      <c r="CO236" s="56"/>
      <c r="CP236" s="161"/>
      <c r="CQ236" s="128"/>
      <c r="CR236" s="333"/>
      <c r="CS236" s="354"/>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341"/>
      <c r="EK236" s="354"/>
      <c r="EL236" s="5"/>
      <c r="EM236" s="5"/>
      <c r="EN236" s="5"/>
      <c r="EO236" s="5"/>
      <c r="EP236" s="5"/>
      <c r="EQ236" s="5"/>
      <c r="ER236" s="5"/>
      <c r="ES236" s="5"/>
      <c r="ET236" s="5"/>
      <c r="EU236" s="5"/>
      <c r="EV236" s="5"/>
      <c r="EW236" s="5"/>
      <c r="EX236" s="5"/>
      <c r="EY236" s="5"/>
      <c r="EZ236" s="5"/>
      <c r="FA236" s="5"/>
      <c r="FB236" s="5"/>
      <c r="FC236" s="5"/>
      <c r="FD236" s="5"/>
      <c r="FE236" s="5"/>
      <c r="FF236" s="5"/>
      <c r="FG236" s="5"/>
      <c r="FH236" s="5"/>
      <c r="FI236" s="5"/>
      <c r="FJ236" s="5"/>
      <c r="FK236" s="5"/>
      <c r="FL236" s="5"/>
      <c r="FM236" s="5"/>
      <c r="FN236" s="5"/>
      <c r="FO236" s="5"/>
      <c r="FP236" s="5"/>
      <c r="FQ236" s="5"/>
      <c r="FR236" s="5"/>
      <c r="FS236" s="5"/>
      <c r="FT236" s="5"/>
      <c r="FU236" s="5"/>
      <c r="FV236" s="5"/>
      <c r="FW236" s="5"/>
      <c r="FX236" s="5"/>
      <c r="FY236" s="5"/>
      <c r="FZ236" s="5"/>
      <c r="GA236" s="5"/>
      <c r="GB236" s="341"/>
      <c r="GC236" s="354"/>
      <c r="GD236" s="5"/>
      <c r="GE236" s="5"/>
      <c r="GF236" s="5"/>
      <c r="GG236" s="5"/>
      <c r="GH236" s="5"/>
      <c r="GI236" s="5"/>
      <c r="GJ236" s="5"/>
      <c r="GK236" s="5"/>
      <c r="GL236" s="5"/>
      <c r="GM236" s="5"/>
      <c r="GN236" s="5"/>
      <c r="GO236" s="5"/>
      <c r="GP236" s="5"/>
      <c r="GQ236" s="5"/>
      <c r="GR236" s="5"/>
      <c r="GS236" s="5"/>
      <c r="GT236" s="5"/>
      <c r="GU236" s="5"/>
      <c r="GV236" s="5"/>
      <c r="GW236" s="5"/>
      <c r="GX236" s="5"/>
      <c r="GY236" s="5"/>
      <c r="GZ236" s="5"/>
      <c r="HA236" s="5"/>
      <c r="HB236" s="5"/>
      <c r="HC236" s="5"/>
      <c r="HD236" s="5"/>
      <c r="HE236" s="5"/>
      <c r="HF236" s="5"/>
      <c r="HG236" s="5"/>
      <c r="HH236" s="5"/>
      <c r="HI236" s="5"/>
      <c r="HJ236" s="5"/>
      <c r="HK236" s="5"/>
      <c r="HL236" s="51" t="s">
        <v>358</v>
      </c>
      <c r="HM236" s="51">
        <v>674.2</v>
      </c>
      <c r="HN236" s="51">
        <v>673</v>
      </c>
      <c r="HO236" s="51">
        <f>-(HN236-HM236)</f>
        <v>1.2000000000000455</v>
      </c>
      <c r="HP236" s="51">
        <v>100</v>
      </c>
      <c r="HQ236" s="52">
        <f t="shared" si="213"/>
        <v>1.2000000000000455</v>
      </c>
      <c r="HR236" s="139">
        <f>HQ236*AUXILIAR!$B$67</f>
        <v>2400000.0000000908</v>
      </c>
      <c r="HS236" s="5"/>
      <c r="HT236" s="341"/>
      <c r="HU236" s="354"/>
      <c r="HV236" s="5"/>
      <c r="HW236" s="5"/>
      <c r="HX236" s="5"/>
      <c r="HY236" s="5"/>
      <c r="HZ236" s="5"/>
      <c r="IA236" s="5"/>
      <c r="IB236" s="5"/>
      <c r="IC236" s="5"/>
      <c r="ID236" s="5"/>
      <c r="IE236" s="5"/>
      <c r="IF236" s="5"/>
      <c r="IG236" s="5"/>
      <c r="IH236" s="5"/>
      <c r="II236" s="5"/>
      <c r="IJ236" s="5"/>
      <c r="IK236" s="5"/>
      <c r="IL236" s="5"/>
      <c r="IM236" s="5"/>
      <c r="IN236" s="5"/>
      <c r="IO236" s="5"/>
      <c r="IP236" s="5"/>
      <c r="IQ236" s="5"/>
      <c r="IR236" s="5"/>
      <c r="IS236" s="5"/>
      <c r="IT236" s="5"/>
      <c r="IU236" s="5"/>
      <c r="IV236" s="5"/>
      <c r="IW236" s="5"/>
      <c r="IX236" s="5"/>
      <c r="IY236" s="5"/>
      <c r="IZ236" s="5"/>
      <c r="JA236" s="5"/>
      <c r="JB236" s="5"/>
      <c r="JC236" s="5"/>
      <c r="JD236" s="5"/>
      <c r="JE236" s="5"/>
      <c r="JF236" s="5"/>
      <c r="JG236" s="5"/>
      <c r="JH236" s="5"/>
      <c r="JI236" s="5"/>
      <c r="JJ236" s="5"/>
      <c r="JK236" s="145"/>
      <c r="JL236" s="397"/>
    </row>
    <row r="237" spans="1:272" ht="15">
      <c r="A237" s="8" t="s">
        <v>33</v>
      </c>
      <c r="B237" s="8" t="s">
        <v>8</v>
      </c>
      <c r="C237" s="8">
        <v>1</v>
      </c>
      <c r="D237" s="199">
        <v>116</v>
      </c>
      <c r="E237" s="118" t="s">
        <v>183</v>
      </c>
      <c r="F237" s="118" t="s">
        <v>108</v>
      </c>
      <c r="G237" s="195" t="s">
        <v>355</v>
      </c>
      <c r="H237" s="309" t="s">
        <v>188</v>
      </c>
      <c r="I237" s="354"/>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341"/>
      <c r="BA237" s="354"/>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7"/>
      <c r="CK237" s="57"/>
      <c r="CL237" s="57"/>
      <c r="CM237" s="57"/>
      <c r="CN237" s="57"/>
      <c r="CO237" s="56"/>
      <c r="CP237" s="161"/>
      <c r="CQ237" s="128"/>
      <c r="CR237" s="333"/>
      <c r="CS237" s="354"/>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341"/>
      <c r="EK237" s="354"/>
      <c r="EL237" s="5"/>
      <c r="EM237" s="5"/>
      <c r="EN237" s="5"/>
      <c r="EO237" s="5"/>
      <c r="EP237" s="5"/>
      <c r="EQ237" s="5"/>
      <c r="ER237" s="5"/>
      <c r="ES237" s="5"/>
      <c r="ET237" s="5"/>
      <c r="EU237" s="5"/>
      <c r="EV237" s="5"/>
      <c r="EW237" s="5"/>
      <c r="EX237" s="5"/>
      <c r="EY237" s="5"/>
      <c r="EZ237" s="5"/>
      <c r="FA237" s="5"/>
      <c r="FB237" s="5"/>
      <c r="FC237" s="5"/>
      <c r="FD237" s="5"/>
      <c r="FE237" s="5"/>
      <c r="FF237" s="5"/>
      <c r="FG237" s="5"/>
      <c r="FH237" s="5"/>
      <c r="FI237" s="5"/>
      <c r="FJ237" s="5"/>
      <c r="FK237" s="5"/>
      <c r="FL237" s="5"/>
      <c r="FM237" s="5"/>
      <c r="FN237" s="5"/>
      <c r="FO237" s="5"/>
      <c r="FP237" s="5"/>
      <c r="FQ237" s="5"/>
      <c r="FR237" s="5"/>
      <c r="FS237" s="5"/>
      <c r="FT237" s="5"/>
      <c r="FU237" s="5"/>
      <c r="FV237" s="5"/>
      <c r="FW237" s="5"/>
      <c r="FX237" s="5"/>
      <c r="FY237" s="5"/>
      <c r="FZ237" s="5"/>
      <c r="GA237" s="5"/>
      <c r="GB237" s="341"/>
      <c r="GC237" s="354"/>
      <c r="GD237" s="5"/>
      <c r="GE237" s="5"/>
      <c r="GF237" s="5"/>
      <c r="GG237" s="5"/>
      <c r="GH237" s="5"/>
      <c r="GI237" s="5"/>
      <c r="GJ237" s="5"/>
      <c r="GK237" s="5"/>
      <c r="GL237" s="5"/>
      <c r="GM237" s="5"/>
      <c r="GN237" s="5"/>
      <c r="GO237" s="5"/>
      <c r="GP237" s="5"/>
      <c r="GQ237" s="5"/>
      <c r="GR237" s="5"/>
      <c r="GS237" s="5"/>
      <c r="GT237" s="5"/>
      <c r="GU237" s="5"/>
      <c r="GV237" s="5"/>
      <c r="GW237" s="5"/>
      <c r="GX237" s="5"/>
      <c r="GY237" s="5"/>
      <c r="GZ237" s="5"/>
      <c r="HA237" s="5"/>
      <c r="HB237" s="5"/>
      <c r="HC237" s="5"/>
      <c r="HD237" s="5"/>
      <c r="HE237" s="5"/>
      <c r="HF237" s="5"/>
      <c r="HG237" s="5"/>
      <c r="HH237" s="5"/>
      <c r="HI237" s="5"/>
      <c r="HJ237" s="5"/>
      <c r="HK237" s="5"/>
      <c r="HL237" s="51" t="s">
        <v>359</v>
      </c>
      <c r="HM237" s="51">
        <v>675.505</v>
      </c>
      <c r="HN237" s="51">
        <v>676.8</v>
      </c>
      <c r="HO237" s="51">
        <f t="shared" si="212"/>
        <v>1.2949999999999591</v>
      </c>
      <c r="HP237" s="51">
        <v>100</v>
      </c>
      <c r="HQ237" s="52">
        <f t="shared" si="213"/>
        <v>1.2949999999999591</v>
      </c>
      <c r="HR237" s="139">
        <f>HQ237*AUXILIAR!$B$67</f>
        <v>2589999.999999918</v>
      </c>
      <c r="HS237" s="5"/>
      <c r="HT237" s="341"/>
      <c r="HU237" s="354"/>
      <c r="HV237" s="5"/>
      <c r="HW237" s="5"/>
      <c r="HX237" s="5"/>
      <c r="HY237" s="5"/>
      <c r="HZ237" s="5"/>
      <c r="IA237" s="5"/>
      <c r="IB237" s="5"/>
      <c r="IC237" s="5"/>
      <c r="ID237" s="5"/>
      <c r="IE237" s="5"/>
      <c r="IF237" s="5"/>
      <c r="IG237" s="5"/>
      <c r="IH237" s="5"/>
      <c r="II237" s="5"/>
      <c r="IJ237" s="5"/>
      <c r="IK237" s="5"/>
      <c r="IL237" s="5"/>
      <c r="IM237" s="5"/>
      <c r="IN237" s="5"/>
      <c r="IO237" s="5"/>
      <c r="IP237" s="5"/>
      <c r="IQ237" s="5"/>
      <c r="IR237" s="5"/>
      <c r="IS237" s="5"/>
      <c r="IT237" s="5"/>
      <c r="IU237" s="5"/>
      <c r="IV237" s="5"/>
      <c r="IW237" s="5"/>
      <c r="IX237" s="5"/>
      <c r="IY237" s="5"/>
      <c r="IZ237" s="5"/>
      <c r="JA237" s="5"/>
      <c r="JB237" s="5"/>
      <c r="JC237" s="5"/>
      <c r="JD237" s="5"/>
      <c r="JE237" s="5"/>
      <c r="JF237" s="5"/>
      <c r="JG237" s="5"/>
      <c r="JH237" s="5"/>
      <c r="JI237" s="5"/>
      <c r="JJ237" s="5"/>
      <c r="JK237" s="145"/>
      <c r="JL237" s="397"/>
    </row>
    <row r="238" spans="1:272" ht="15">
      <c r="A238" s="8" t="s">
        <v>33</v>
      </c>
      <c r="B238" s="8" t="s">
        <v>8</v>
      </c>
      <c r="C238" s="8">
        <v>1</v>
      </c>
      <c r="D238" s="199">
        <v>116</v>
      </c>
      <c r="E238" s="118" t="s">
        <v>183</v>
      </c>
      <c r="F238" s="118" t="s">
        <v>108</v>
      </c>
      <c r="G238" s="195" t="s">
        <v>355</v>
      </c>
      <c r="H238" s="309" t="s">
        <v>188</v>
      </c>
      <c r="I238" s="354"/>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341"/>
      <c r="BA238" s="354"/>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7"/>
      <c r="CK238" s="57"/>
      <c r="CL238" s="57"/>
      <c r="CM238" s="57"/>
      <c r="CN238" s="57"/>
      <c r="CO238" s="56"/>
      <c r="CP238" s="161"/>
      <c r="CQ238" s="128"/>
      <c r="CR238" s="333"/>
      <c r="CS238" s="354"/>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c r="EH238" s="5"/>
      <c r="EI238" s="5"/>
      <c r="EJ238" s="341"/>
      <c r="EK238" s="354"/>
      <c r="EL238" s="5"/>
      <c r="EM238" s="5"/>
      <c r="EN238" s="5"/>
      <c r="EO238" s="5"/>
      <c r="EP238" s="5"/>
      <c r="EQ238" s="5"/>
      <c r="ER238" s="5"/>
      <c r="ES238" s="5"/>
      <c r="ET238" s="5"/>
      <c r="EU238" s="5"/>
      <c r="EV238" s="5"/>
      <c r="EW238" s="5"/>
      <c r="EX238" s="5"/>
      <c r="EY238" s="5"/>
      <c r="EZ238" s="5"/>
      <c r="FA238" s="5"/>
      <c r="FB238" s="5"/>
      <c r="FC238" s="5"/>
      <c r="FD238" s="5"/>
      <c r="FE238" s="5"/>
      <c r="FF238" s="5"/>
      <c r="FG238" s="5"/>
      <c r="FH238" s="5"/>
      <c r="FI238" s="5"/>
      <c r="FJ238" s="5"/>
      <c r="FK238" s="5"/>
      <c r="FL238" s="5"/>
      <c r="FM238" s="5"/>
      <c r="FN238" s="5"/>
      <c r="FO238" s="5"/>
      <c r="FP238" s="5"/>
      <c r="FQ238" s="5"/>
      <c r="FR238" s="5"/>
      <c r="FS238" s="5"/>
      <c r="FT238" s="5"/>
      <c r="FU238" s="5"/>
      <c r="FV238" s="5"/>
      <c r="FW238" s="5"/>
      <c r="FX238" s="5"/>
      <c r="FY238" s="5"/>
      <c r="FZ238" s="5"/>
      <c r="GA238" s="5"/>
      <c r="GB238" s="341"/>
      <c r="GC238" s="354"/>
      <c r="GD238" s="5"/>
      <c r="GE238" s="5"/>
      <c r="GF238" s="5"/>
      <c r="GG238" s="5"/>
      <c r="GH238" s="5"/>
      <c r="GI238" s="5"/>
      <c r="GJ238" s="5"/>
      <c r="GK238" s="5"/>
      <c r="GL238" s="5"/>
      <c r="GM238" s="5"/>
      <c r="GN238" s="5"/>
      <c r="GO238" s="5"/>
      <c r="GP238" s="5"/>
      <c r="GQ238" s="5"/>
      <c r="GR238" s="5"/>
      <c r="GS238" s="5"/>
      <c r="GT238" s="5"/>
      <c r="GU238" s="5"/>
      <c r="GV238" s="5"/>
      <c r="GW238" s="5"/>
      <c r="GX238" s="5"/>
      <c r="GY238" s="5"/>
      <c r="GZ238" s="5"/>
      <c r="HA238" s="5"/>
      <c r="HB238" s="5"/>
      <c r="HC238" s="5"/>
      <c r="HD238" s="5"/>
      <c r="HE238" s="5"/>
      <c r="HF238" s="5"/>
      <c r="HG238" s="5"/>
      <c r="HH238" s="5"/>
      <c r="HI238" s="5"/>
      <c r="HJ238" s="5"/>
      <c r="HK238" s="5"/>
      <c r="HL238" s="51" t="s">
        <v>358</v>
      </c>
      <c r="HM238" s="51">
        <v>678.5</v>
      </c>
      <c r="HN238" s="51">
        <v>677.3</v>
      </c>
      <c r="HO238" s="51">
        <f>-(HN238-HM238)</f>
        <v>1.2000000000000455</v>
      </c>
      <c r="HP238" s="51">
        <v>100</v>
      </c>
      <c r="HQ238" s="52">
        <f t="shared" si="213"/>
        <v>1.2000000000000455</v>
      </c>
      <c r="HR238" s="139">
        <f>HQ238*AUXILIAR!$B$67</f>
        <v>2400000.0000000908</v>
      </c>
      <c r="HS238" s="5"/>
      <c r="HT238" s="341"/>
      <c r="HU238" s="354"/>
      <c r="HV238" s="5"/>
      <c r="HW238" s="5"/>
      <c r="HX238" s="5"/>
      <c r="HY238" s="5"/>
      <c r="HZ238" s="5"/>
      <c r="IA238" s="5"/>
      <c r="IB238" s="5"/>
      <c r="IC238" s="5"/>
      <c r="ID238" s="5"/>
      <c r="IE238" s="5"/>
      <c r="IF238" s="5"/>
      <c r="IG238" s="5"/>
      <c r="IH238" s="5"/>
      <c r="II238" s="5"/>
      <c r="IJ238" s="5"/>
      <c r="IK238" s="5"/>
      <c r="IL238" s="5"/>
      <c r="IM238" s="5"/>
      <c r="IN238" s="5"/>
      <c r="IO238" s="5"/>
      <c r="IP238" s="5"/>
      <c r="IQ238" s="5"/>
      <c r="IR238" s="5"/>
      <c r="IS238" s="5"/>
      <c r="IT238" s="5"/>
      <c r="IU238" s="5"/>
      <c r="IV238" s="5"/>
      <c r="IW238" s="5"/>
      <c r="IX238" s="5"/>
      <c r="IY238" s="5"/>
      <c r="IZ238" s="5"/>
      <c r="JA238" s="5"/>
      <c r="JB238" s="5"/>
      <c r="JC238" s="5"/>
      <c r="JD238" s="5"/>
      <c r="JE238" s="5"/>
      <c r="JF238" s="5"/>
      <c r="JG238" s="5"/>
      <c r="JH238" s="5"/>
      <c r="JI238" s="5"/>
      <c r="JJ238" s="5"/>
      <c r="JK238" s="145"/>
      <c r="JL238" s="397"/>
    </row>
    <row r="239" spans="1:272" ht="15">
      <c r="A239" s="8" t="s">
        <v>33</v>
      </c>
      <c r="B239" s="8" t="s">
        <v>8</v>
      </c>
      <c r="C239" s="8">
        <v>1</v>
      </c>
      <c r="D239" s="199">
        <v>116</v>
      </c>
      <c r="E239" s="118" t="s">
        <v>183</v>
      </c>
      <c r="F239" s="118" t="s">
        <v>108</v>
      </c>
      <c r="G239" s="195" t="s">
        <v>355</v>
      </c>
      <c r="H239" s="309" t="s">
        <v>188</v>
      </c>
      <c r="I239" s="354"/>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341"/>
      <c r="BA239" s="354"/>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7"/>
      <c r="CK239" s="57"/>
      <c r="CL239" s="57"/>
      <c r="CM239" s="57"/>
      <c r="CN239" s="57"/>
      <c r="CO239" s="56"/>
      <c r="CP239" s="161"/>
      <c r="CQ239" s="128"/>
      <c r="CR239" s="333"/>
      <c r="CS239" s="354"/>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341"/>
      <c r="EK239" s="354"/>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341"/>
      <c r="GC239" s="354"/>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1" t="s">
        <v>359</v>
      </c>
      <c r="HM239" s="51">
        <v>680.2</v>
      </c>
      <c r="HN239" s="51">
        <v>681.4</v>
      </c>
      <c r="HO239" s="51">
        <f t="shared" si="212"/>
        <v>1.1999999999999318</v>
      </c>
      <c r="HP239" s="51">
        <v>100</v>
      </c>
      <c r="HQ239" s="52">
        <f t="shared" si="213"/>
        <v>1.1999999999999318</v>
      </c>
      <c r="HR239" s="139">
        <f>HQ239*AUXILIAR!$B$67</f>
        <v>2399999.9999998636</v>
      </c>
      <c r="HS239" s="5"/>
      <c r="HT239" s="341"/>
      <c r="HU239" s="354"/>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c r="IV239" s="5"/>
      <c r="IW239" s="5"/>
      <c r="IX239" s="5"/>
      <c r="IY239" s="5"/>
      <c r="IZ239" s="5"/>
      <c r="JA239" s="5"/>
      <c r="JB239" s="5"/>
      <c r="JC239" s="5"/>
      <c r="JD239" s="5"/>
      <c r="JE239" s="5"/>
      <c r="JF239" s="5"/>
      <c r="JG239" s="5"/>
      <c r="JH239" s="5"/>
      <c r="JI239" s="5"/>
      <c r="JJ239" s="5"/>
      <c r="JK239" s="145"/>
      <c r="JL239" s="397"/>
    </row>
    <row r="240" spans="1:272" ht="15">
      <c r="A240" s="8" t="s">
        <v>33</v>
      </c>
      <c r="B240" s="8" t="s">
        <v>8</v>
      </c>
      <c r="C240" s="8">
        <v>1</v>
      </c>
      <c r="D240" s="199">
        <v>116</v>
      </c>
      <c r="E240" s="118" t="s">
        <v>183</v>
      </c>
      <c r="F240" s="118" t="s">
        <v>108</v>
      </c>
      <c r="G240" s="195" t="s">
        <v>355</v>
      </c>
      <c r="H240" s="309" t="s">
        <v>188</v>
      </c>
      <c r="I240" s="354"/>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341"/>
      <c r="BA240" s="354"/>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7"/>
      <c r="CK240" s="57"/>
      <c r="CL240" s="57"/>
      <c r="CM240" s="57"/>
      <c r="CN240" s="57"/>
      <c r="CO240" s="56"/>
      <c r="CP240" s="161"/>
      <c r="CQ240" s="128"/>
      <c r="CR240" s="333"/>
      <c r="CS240" s="354"/>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341"/>
      <c r="EK240" s="354"/>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341"/>
      <c r="GC240" s="354"/>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1" t="s">
        <v>358</v>
      </c>
      <c r="HM240" s="51">
        <v>682.8</v>
      </c>
      <c r="HN240" s="51">
        <v>681.6</v>
      </c>
      <c r="HO240" s="51">
        <f>-(HN240-HM240)</f>
        <v>1.1999999999999318</v>
      </c>
      <c r="HP240" s="51">
        <v>100</v>
      </c>
      <c r="HQ240" s="52">
        <f t="shared" si="213"/>
        <v>1.1999999999999318</v>
      </c>
      <c r="HR240" s="139">
        <f>HQ240*AUXILIAR!$B$67</f>
        <v>2399999.9999998636</v>
      </c>
      <c r="HS240" s="5"/>
      <c r="HT240" s="341"/>
      <c r="HU240" s="354"/>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c r="IV240" s="5"/>
      <c r="IW240" s="5"/>
      <c r="IX240" s="5"/>
      <c r="IY240" s="5"/>
      <c r="IZ240" s="5"/>
      <c r="JA240" s="5"/>
      <c r="JB240" s="5"/>
      <c r="JC240" s="5"/>
      <c r="JD240" s="5"/>
      <c r="JE240" s="5"/>
      <c r="JF240" s="5"/>
      <c r="JG240" s="5"/>
      <c r="JH240" s="5"/>
      <c r="JI240" s="5"/>
      <c r="JJ240" s="5"/>
      <c r="JK240" s="145"/>
      <c r="JL240" s="397"/>
    </row>
    <row r="241" spans="1:272" ht="15">
      <c r="A241" s="8" t="s">
        <v>33</v>
      </c>
      <c r="B241" s="8" t="s">
        <v>8</v>
      </c>
      <c r="C241" s="8">
        <v>1</v>
      </c>
      <c r="D241" s="199">
        <v>116</v>
      </c>
      <c r="E241" s="118" t="s">
        <v>183</v>
      </c>
      <c r="F241" s="118" t="s">
        <v>108</v>
      </c>
      <c r="G241" s="195" t="s">
        <v>355</v>
      </c>
      <c r="H241" s="309" t="s">
        <v>188</v>
      </c>
      <c r="I241" s="354"/>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341"/>
      <c r="BA241" s="354"/>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7"/>
      <c r="CK241" s="57"/>
      <c r="CL241" s="57"/>
      <c r="CM241" s="57"/>
      <c r="CN241" s="57"/>
      <c r="CO241" s="56"/>
      <c r="CP241" s="161"/>
      <c r="CQ241" s="128"/>
      <c r="CR241" s="333"/>
      <c r="CS241" s="354"/>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341"/>
      <c r="EK241" s="354"/>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341"/>
      <c r="GC241" s="354"/>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1" t="s">
        <v>359</v>
      </c>
      <c r="HM241" s="51">
        <v>684</v>
      </c>
      <c r="HN241" s="51">
        <v>685.2</v>
      </c>
      <c r="HO241" s="51">
        <f t="shared" si="212"/>
        <v>1.2000000000000455</v>
      </c>
      <c r="HP241" s="51">
        <v>100</v>
      </c>
      <c r="HQ241" s="52">
        <f t="shared" si="213"/>
        <v>1.2000000000000455</v>
      </c>
      <c r="HR241" s="139">
        <f>HQ241*AUXILIAR!$B$67</f>
        <v>2400000.0000000908</v>
      </c>
      <c r="HS241" s="5"/>
      <c r="HT241" s="341"/>
      <c r="HU241" s="354"/>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c r="IV241" s="5"/>
      <c r="IW241" s="5"/>
      <c r="IX241" s="5"/>
      <c r="IY241" s="5"/>
      <c r="IZ241" s="5"/>
      <c r="JA241" s="5"/>
      <c r="JB241" s="5"/>
      <c r="JC241" s="5"/>
      <c r="JD241" s="5"/>
      <c r="JE241" s="5"/>
      <c r="JF241" s="5"/>
      <c r="JG241" s="5"/>
      <c r="JH241" s="5"/>
      <c r="JI241" s="5"/>
      <c r="JJ241" s="5"/>
      <c r="JK241" s="145"/>
      <c r="JL241" s="397"/>
    </row>
    <row r="242" spans="1:272" ht="15">
      <c r="A242" s="8" t="s">
        <v>33</v>
      </c>
      <c r="B242" s="8" t="s">
        <v>8</v>
      </c>
      <c r="C242" s="8">
        <v>1</v>
      </c>
      <c r="D242" s="199">
        <v>116</v>
      </c>
      <c r="E242" s="118" t="s">
        <v>183</v>
      </c>
      <c r="F242" s="118" t="s">
        <v>108</v>
      </c>
      <c r="G242" s="195" t="s">
        <v>355</v>
      </c>
      <c r="H242" s="309" t="s">
        <v>188</v>
      </c>
      <c r="I242" s="354"/>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341"/>
      <c r="BA242" s="354"/>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7"/>
      <c r="CK242" s="57"/>
      <c r="CL242" s="57"/>
      <c r="CM242" s="57"/>
      <c r="CN242" s="57"/>
      <c r="CO242" s="56"/>
      <c r="CP242" s="161"/>
      <c r="CQ242" s="128"/>
      <c r="CR242" s="333"/>
      <c r="CS242" s="354"/>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341"/>
      <c r="EK242" s="354"/>
      <c r="EL242" s="5"/>
      <c r="EM242" s="5"/>
      <c r="EN242" s="5"/>
      <c r="EO242" s="5"/>
      <c r="EP242" s="5"/>
      <c r="EQ242" s="5"/>
      <c r="ER242" s="5"/>
      <c r="ES242" s="5"/>
      <c r="ET242" s="5"/>
      <c r="EU242" s="5"/>
      <c r="EV242" s="5"/>
      <c r="EW242" s="5"/>
      <c r="EX242" s="5"/>
      <c r="EY242" s="5"/>
      <c r="EZ242" s="5"/>
      <c r="FA242" s="5"/>
      <c r="FB242" s="5"/>
      <c r="FC242" s="5"/>
      <c r="FD242" s="5"/>
      <c r="FE242" s="5"/>
      <c r="FF242" s="5"/>
      <c r="FG242" s="5"/>
      <c r="FH242" s="5"/>
      <c r="FI242" s="5"/>
      <c r="FJ242" s="5"/>
      <c r="FK242" s="5"/>
      <c r="FL242" s="5"/>
      <c r="FM242" s="5"/>
      <c r="FN242" s="5"/>
      <c r="FO242" s="5"/>
      <c r="FP242" s="5"/>
      <c r="FQ242" s="5"/>
      <c r="FR242" s="5"/>
      <c r="FS242" s="5"/>
      <c r="FT242" s="5"/>
      <c r="FU242" s="5"/>
      <c r="FV242" s="5"/>
      <c r="FW242" s="5"/>
      <c r="FX242" s="5"/>
      <c r="FY242" s="5"/>
      <c r="FZ242" s="5"/>
      <c r="GA242" s="5"/>
      <c r="GB242" s="341"/>
      <c r="GC242" s="354"/>
      <c r="GD242" s="5"/>
      <c r="GE242" s="5"/>
      <c r="GF242" s="5"/>
      <c r="GG242" s="5"/>
      <c r="GH242" s="5"/>
      <c r="GI242" s="5"/>
      <c r="GJ242" s="5"/>
      <c r="GK242" s="5"/>
      <c r="GL242" s="5"/>
      <c r="GM242" s="5"/>
      <c r="GN242" s="5"/>
      <c r="GO242" s="5"/>
      <c r="GP242" s="5"/>
      <c r="GQ242" s="5"/>
      <c r="GR242" s="5"/>
      <c r="GS242" s="5"/>
      <c r="GT242" s="5"/>
      <c r="GU242" s="5"/>
      <c r="GV242" s="5"/>
      <c r="GW242" s="5"/>
      <c r="GX242" s="5"/>
      <c r="GY242" s="5"/>
      <c r="GZ242" s="5"/>
      <c r="HA242" s="5"/>
      <c r="HB242" s="5"/>
      <c r="HC242" s="5"/>
      <c r="HD242" s="5"/>
      <c r="HE242" s="5"/>
      <c r="HF242" s="5"/>
      <c r="HG242" s="5"/>
      <c r="HH242" s="5"/>
      <c r="HI242" s="5"/>
      <c r="HJ242" s="5"/>
      <c r="HK242" s="5"/>
      <c r="HL242" s="51" t="s">
        <v>358</v>
      </c>
      <c r="HM242" s="51">
        <v>687.1</v>
      </c>
      <c r="HN242" s="51">
        <v>685.9</v>
      </c>
      <c r="HO242" s="51">
        <f>-(HN242-HM242)</f>
        <v>1.2000000000000455</v>
      </c>
      <c r="HP242" s="51">
        <v>100</v>
      </c>
      <c r="HQ242" s="52">
        <f t="shared" si="213"/>
        <v>1.2000000000000455</v>
      </c>
      <c r="HR242" s="139">
        <f>HQ242*AUXILIAR!$B$67</f>
        <v>2400000.0000000908</v>
      </c>
      <c r="HS242" s="5"/>
      <c r="HT242" s="341"/>
      <c r="HU242" s="354"/>
      <c r="HV242" s="5"/>
      <c r="HW242" s="5"/>
      <c r="HX242" s="5"/>
      <c r="HY242" s="5"/>
      <c r="HZ242" s="5"/>
      <c r="IA242" s="5"/>
      <c r="IB242" s="5"/>
      <c r="IC242" s="5"/>
      <c r="ID242" s="5"/>
      <c r="IE242" s="5"/>
      <c r="IF242" s="5"/>
      <c r="IG242" s="5"/>
      <c r="IH242" s="5"/>
      <c r="II242" s="5"/>
      <c r="IJ242" s="5"/>
      <c r="IK242" s="5"/>
      <c r="IL242" s="5"/>
      <c r="IM242" s="5"/>
      <c r="IN242" s="5"/>
      <c r="IO242" s="5"/>
      <c r="IP242" s="5"/>
      <c r="IQ242" s="5"/>
      <c r="IR242" s="5"/>
      <c r="IS242" s="5"/>
      <c r="IT242" s="5"/>
      <c r="IU242" s="5"/>
      <c r="IV242" s="5"/>
      <c r="IW242" s="5"/>
      <c r="IX242" s="5"/>
      <c r="IY242" s="5"/>
      <c r="IZ242" s="5"/>
      <c r="JA242" s="5"/>
      <c r="JB242" s="5"/>
      <c r="JC242" s="5"/>
      <c r="JD242" s="5"/>
      <c r="JE242" s="5"/>
      <c r="JF242" s="5"/>
      <c r="JG242" s="5"/>
      <c r="JH242" s="5"/>
      <c r="JI242" s="5"/>
      <c r="JJ242" s="5"/>
      <c r="JK242" s="145"/>
      <c r="JL242" s="397"/>
    </row>
    <row r="243" spans="1:272" ht="15">
      <c r="A243" s="8" t="s">
        <v>33</v>
      </c>
      <c r="B243" s="8" t="s">
        <v>8</v>
      </c>
      <c r="C243" s="8">
        <v>1</v>
      </c>
      <c r="D243" s="199">
        <v>116</v>
      </c>
      <c r="E243" s="118" t="s">
        <v>183</v>
      </c>
      <c r="F243" s="118" t="s">
        <v>108</v>
      </c>
      <c r="G243" s="195" t="s">
        <v>355</v>
      </c>
      <c r="H243" s="309" t="s">
        <v>188</v>
      </c>
      <c r="I243" s="354"/>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341"/>
      <c r="BA243" s="354"/>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7"/>
      <c r="CK243" s="57"/>
      <c r="CL243" s="57"/>
      <c r="CM243" s="57"/>
      <c r="CN243" s="57"/>
      <c r="CO243" s="56"/>
      <c r="CP243" s="161"/>
      <c r="CQ243" s="128"/>
      <c r="CR243" s="333"/>
      <c r="CS243" s="354"/>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341"/>
      <c r="EK243" s="354"/>
      <c r="EL243" s="5"/>
      <c r="EM243" s="5"/>
      <c r="EN243" s="5"/>
      <c r="EO243" s="5"/>
      <c r="EP243" s="5"/>
      <c r="EQ243" s="5"/>
      <c r="ER243" s="5"/>
      <c r="ES243" s="5"/>
      <c r="ET243" s="5"/>
      <c r="EU243" s="5"/>
      <c r="EV243" s="5"/>
      <c r="EW243" s="5"/>
      <c r="EX243" s="5"/>
      <c r="EY243" s="5"/>
      <c r="EZ243" s="5"/>
      <c r="FA243" s="5"/>
      <c r="FB243" s="5"/>
      <c r="FC243" s="5"/>
      <c r="FD243" s="5"/>
      <c r="FE243" s="5"/>
      <c r="FF243" s="5"/>
      <c r="FG243" s="5"/>
      <c r="FH243" s="5"/>
      <c r="FI243" s="5"/>
      <c r="FJ243" s="5"/>
      <c r="FK243" s="5"/>
      <c r="FL243" s="5"/>
      <c r="FM243" s="5"/>
      <c r="FN243" s="5"/>
      <c r="FO243" s="5"/>
      <c r="FP243" s="5"/>
      <c r="FQ243" s="5"/>
      <c r="FR243" s="5"/>
      <c r="FS243" s="5"/>
      <c r="FT243" s="5"/>
      <c r="FU243" s="5"/>
      <c r="FV243" s="5"/>
      <c r="FW243" s="5"/>
      <c r="FX243" s="5"/>
      <c r="FY243" s="5"/>
      <c r="FZ243" s="5"/>
      <c r="GA243" s="5"/>
      <c r="GB243" s="341"/>
      <c r="GC243" s="354"/>
      <c r="GD243" s="5"/>
      <c r="GE243" s="5"/>
      <c r="GF243" s="5"/>
      <c r="GG243" s="5"/>
      <c r="GH243" s="5"/>
      <c r="GI243" s="5"/>
      <c r="GJ243" s="5"/>
      <c r="GK243" s="5"/>
      <c r="GL243" s="5"/>
      <c r="GM243" s="5"/>
      <c r="GN243" s="5"/>
      <c r="GO243" s="5"/>
      <c r="GP243" s="5"/>
      <c r="GQ243" s="5"/>
      <c r="GR243" s="5"/>
      <c r="GS243" s="5"/>
      <c r="GT243" s="5"/>
      <c r="GU243" s="5"/>
      <c r="GV243" s="5"/>
      <c r="GW243" s="5"/>
      <c r="GX243" s="5"/>
      <c r="GY243" s="5"/>
      <c r="GZ243" s="5"/>
      <c r="HA243" s="5"/>
      <c r="HB243" s="5"/>
      <c r="HC243" s="5"/>
      <c r="HD243" s="5"/>
      <c r="HE243" s="5"/>
      <c r="HF243" s="5"/>
      <c r="HG243" s="5"/>
      <c r="HH243" s="5"/>
      <c r="HI243" s="5"/>
      <c r="HJ243" s="5"/>
      <c r="HK243" s="5"/>
      <c r="HL243" s="51" t="s">
        <v>358</v>
      </c>
      <c r="HM243" s="51">
        <v>691.1</v>
      </c>
      <c r="HN243" s="51">
        <v>689.9</v>
      </c>
      <c r="HO243" s="51">
        <f>-(HN243-HM243)</f>
        <v>1.2000000000000455</v>
      </c>
      <c r="HP243" s="51">
        <v>100</v>
      </c>
      <c r="HQ243" s="52">
        <f t="shared" si="213"/>
        <v>1.2000000000000455</v>
      </c>
      <c r="HR243" s="139">
        <f>HQ243*AUXILIAR!$B$67</f>
        <v>2400000.0000000908</v>
      </c>
      <c r="HS243" s="5"/>
      <c r="HT243" s="341"/>
      <c r="HU243" s="354"/>
      <c r="HV243" s="5"/>
      <c r="HW243" s="5"/>
      <c r="HX243" s="5"/>
      <c r="HY243" s="5"/>
      <c r="HZ243" s="5"/>
      <c r="IA243" s="5"/>
      <c r="IB243" s="5"/>
      <c r="IC243" s="5"/>
      <c r="ID243" s="5"/>
      <c r="IE243" s="5"/>
      <c r="IF243" s="5"/>
      <c r="IG243" s="5"/>
      <c r="IH243" s="5"/>
      <c r="II243" s="5"/>
      <c r="IJ243" s="5"/>
      <c r="IK243" s="5"/>
      <c r="IL243" s="5"/>
      <c r="IM243" s="5"/>
      <c r="IN243" s="5"/>
      <c r="IO243" s="5"/>
      <c r="IP243" s="5"/>
      <c r="IQ243" s="5"/>
      <c r="IR243" s="5"/>
      <c r="IS243" s="5"/>
      <c r="IT243" s="5"/>
      <c r="IU243" s="5"/>
      <c r="IV243" s="5"/>
      <c r="IW243" s="5"/>
      <c r="IX243" s="5"/>
      <c r="IY243" s="5"/>
      <c r="IZ243" s="5"/>
      <c r="JA243" s="5"/>
      <c r="JB243" s="5"/>
      <c r="JC243" s="5"/>
      <c r="JD243" s="5"/>
      <c r="JE243" s="5"/>
      <c r="JF243" s="5"/>
      <c r="JG243" s="5"/>
      <c r="JH243" s="5"/>
      <c r="JI243" s="5"/>
      <c r="JJ243" s="5"/>
      <c r="JK243" s="145"/>
      <c r="JL243" s="397"/>
    </row>
    <row r="244" spans="1:272" ht="15">
      <c r="A244" s="8" t="s">
        <v>33</v>
      </c>
      <c r="B244" s="8" t="s">
        <v>8</v>
      </c>
      <c r="C244" s="8">
        <v>1</v>
      </c>
      <c r="D244" s="199">
        <v>116</v>
      </c>
      <c r="E244" s="118" t="s">
        <v>183</v>
      </c>
      <c r="F244" s="118" t="s">
        <v>108</v>
      </c>
      <c r="G244" s="195" t="s">
        <v>355</v>
      </c>
      <c r="H244" s="309" t="s">
        <v>188</v>
      </c>
      <c r="I244" s="354"/>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341"/>
      <c r="BA244" s="354"/>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7"/>
      <c r="CK244" s="57"/>
      <c r="CL244" s="57"/>
      <c r="CM244" s="57"/>
      <c r="CN244" s="57"/>
      <c r="CO244" s="56"/>
      <c r="CP244" s="161"/>
      <c r="CQ244" s="128"/>
      <c r="CR244" s="333"/>
      <c r="CS244" s="354"/>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341"/>
      <c r="EK244" s="354"/>
      <c r="EL244" s="5"/>
      <c r="EM244" s="5"/>
      <c r="EN244" s="5"/>
      <c r="EO244" s="5"/>
      <c r="EP244" s="5"/>
      <c r="EQ244" s="5"/>
      <c r="ER244" s="5"/>
      <c r="ES244" s="5"/>
      <c r="ET244" s="5"/>
      <c r="EU244" s="5"/>
      <c r="EV244" s="5"/>
      <c r="EW244" s="5"/>
      <c r="EX244" s="5"/>
      <c r="EY244" s="5"/>
      <c r="EZ244" s="5"/>
      <c r="FA244" s="5"/>
      <c r="FB244" s="5"/>
      <c r="FC244" s="5"/>
      <c r="FD244" s="5"/>
      <c r="FE244" s="5"/>
      <c r="FF244" s="5"/>
      <c r="FG244" s="5"/>
      <c r="FH244" s="5"/>
      <c r="FI244" s="5"/>
      <c r="FJ244" s="5"/>
      <c r="FK244" s="5"/>
      <c r="FL244" s="5"/>
      <c r="FM244" s="5"/>
      <c r="FN244" s="5"/>
      <c r="FO244" s="5"/>
      <c r="FP244" s="5"/>
      <c r="FQ244" s="5"/>
      <c r="FR244" s="5"/>
      <c r="FS244" s="5"/>
      <c r="FT244" s="5"/>
      <c r="FU244" s="5"/>
      <c r="FV244" s="5"/>
      <c r="FW244" s="5"/>
      <c r="FX244" s="5"/>
      <c r="FY244" s="5"/>
      <c r="FZ244" s="5"/>
      <c r="GA244" s="5"/>
      <c r="GB244" s="341"/>
      <c r="GC244" s="354"/>
      <c r="GD244" s="5"/>
      <c r="GE244" s="5"/>
      <c r="GF244" s="5"/>
      <c r="GG244" s="5"/>
      <c r="GH244" s="5"/>
      <c r="GI244" s="5"/>
      <c r="GJ244" s="5"/>
      <c r="GK244" s="5"/>
      <c r="GL244" s="5"/>
      <c r="GM244" s="5"/>
      <c r="GN244" s="5"/>
      <c r="GO244" s="5"/>
      <c r="GP244" s="5"/>
      <c r="GQ244" s="5"/>
      <c r="GR244" s="5"/>
      <c r="GS244" s="5"/>
      <c r="GT244" s="5"/>
      <c r="GU244" s="5"/>
      <c r="GV244" s="5"/>
      <c r="GW244" s="5"/>
      <c r="GX244" s="5"/>
      <c r="GY244" s="5"/>
      <c r="GZ244" s="5"/>
      <c r="HA244" s="5"/>
      <c r="HB244" s="5"/>
      <c r="HC244" s="5"/>
      <c r="HD244" s="5"/>
      <c r="HE244" s="5"/>
      <c r="HF244" s="5"/>
      <c r="HG244" s="5"/>
      <c r="HH244" s="5"/>
      <c r="HI244" s="5"/>
      <c r="HJ244" s="5"/>
      <c r="HK244" s="5"/>
      <c r="HL244" s="51" t="s">
        <v>358</v>
      </c>
      <c r="HM244" s="51">
        <v>695</v>
      </c>
      <c r="HN244" s="51">
        <v>694.4</v>
      </c>
      <c r="HO244" s="51">
        <f>-(HN244-HM244)</f>
        <v>0.60000000000002274</v>
      </c>
      <c r="HP244" s="51">
        <v>100</v>
      </c>
      <c r="HQ244" s="52">
        <f t="shared" si="213"/>
        <v>0.60000000000002274</v>
      </c>
      <c r="HR244" s="139">
        <f>HQ244*AUXILIAR!$B$67</f>
        <v>1200000.0000000454</v>
      </c>
      <c r="HS244" s="5"/>
      <c r="HT244" s="341"/>
      <c r="HU244" s="354"/>
      <c r="HV244" s="5"/>
      <c r="HW244" s="5"/>
      <c r="HX244" s="5"/>
      <c r="HY244" s="5"/>
      <c r="HZ244" s="5"/>
      <c r="IA244" s="5"/>
      <c r="IB244" s="5"/>
      <c r="IC244" s="5"/>
      <c r="ID244" s="5"/>
      <c r="IE244" s="5"/>
      <c r="IF244" s="5"/>
      <c r="IG244" s="5"/>
      <c r="IH244" s="5"/>
      <c r="II244" s="5"/>
      <c r="IJ244" s="5"/>
      <c r="IK244" s="5"/>
      <c r="IL244" s="5"/>
      <c r="IM244" s="5"/>
      <c r="IN244" s="5"/>
      <c r="IO244" s="5"/>
      <c r="IP244" s="5"/>
      <c r="IQ244" s="5"/>
      <c r="IR244" s="5"/>
      <c r="IS244" s="5"/>
      <c r="IT244" s="5"/>
      <c r="IU244" s="5"/>
      <c r="IV244" s="5"/>
      <c r="IW244" s="5"/>
      <c r="IX244" s="5"/>
      <c r="IY244" s="5"/>
      <c r="IZ244" s="5"/>
      <c r="JA244" s="5"/>
      <c r="JB244" s="5"/>
      <c r="JC244" s="5"/>
      <c r="JD244" s="5"/>
      <c r="JE244" s="5"/>
      <c r="JF244" s="5"/>
      <c r="JG244" s="5"/>
      <c r="JH244" s="5"/>
      <c r="JI244" s="5"/>
      <c r="JJ244" s="5"/>
      <c r="JK244" s="145"/>
      <c r="JL244" s="397"/>
    </row>
    <row r="245" spans="1:272" ht="15">
      <c r="A245" s="8" t="s">
        <v>33</v>
      </c>
      <c r="B245" s="8" t="s">
        <v>8</v>
      </c>
      <c r="C245" s="8">
        <v>1</v>
      </c>
      <c r="D245" s="199">
        <v>116</v>
      </c>
      <c r="E245" s="118" t="s">
        <v>183</v>
      </c>
      <c r="F245" s="118" t="s">
        <v>108</v>
      </c>
      <c r="G245" s="195" t="s">
        <v>355</v>
      </c>
      <c r="H245" s="309" t="s">
        <v>188</v>
      </c>
      <c r="I245" s="354"/>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341"/>
      <c r="BA245" s="354"/>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7"/>
      <c r="CK245" s="57"/>
      <c r="CL245" s="57"/>
      <c r="CM245" s="57"/>
      <c r="CN245" s="57"/>
      <c r="CO245" s="56"/>
      <c r="CP245" s="161"/>
      <c r="CQ245" s="128"/>
      <c r="CR245" s="333"/>
      <c r="CS245" s="354"/>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341"/>
      <c r="EK245" s="354"/>
      <c r="EL245" s="5"/>
      <c r="EM245" s="5"/>
      <c r="EN245" s="5"/>
      <c r="EO245" s="5"/>
      <c r="EP245" s="5"/>
      <c r="EQ245" s="5"/>
      <c r="ER245" s="5"/>
      <c r="ES245" s="5"/>
      <c r="ET245" s="5"/>
      <c r="EU245" s="5"/>
      <c r="EV245" s="5"/>
      <c r="EW245" s="5"/>
      <c r="EX245" s="5"/>
      <c r="EY245" s="5"/>
      <c r="EZ245" s="5"/>
      <c r="FA245" s="5"/>
      <c r="FB245" s="5"/>
      <c r="FC245" s="5"/>
      <c r="FD245" s="5"/>
      <c r="FE245" s="5"/>
      <c r="FF245" s="5"/>
      <c r="FG245" s="5"/>
      <c r="FH245" s="5"/>
      <c r="FI245" s="5"/>
      <c r="FJ245" s="5"/>
      <c r="FK245" s="5"/>
      <c r="FL245" s="5"/>
      <c r="FM245" s="5"/>
      <c r="FN245" s="5"/>
      <c r="FO245" s="5"/>
      <c r="FP245" s="5"/>
      <c r="FQ245" s="5"/>
      <c r="FR245" s="5"/>
      <c r="FS245" s="5"/>
      <c r="FT245" s="5"/>
      <c r="FU245" s="5"/>
      <c r="FV245" s="5"/>
      <c r="FW245" s="5"/>
      <c r="FX245" s="5"/>
      <c r="FY245" s="5"/>
      <c r="FZ245" s="5"/>
      <c r="GA245" s="5"/>
      <c r="GB245" s="341"/>
      <c r="GC245" s="354"/>
      <c r="GD245" s="5"/>
      <c r="GE245" s="5"/>
      <c r="GF245" s="5"/>
      <c r="GG245" s="5"/>
      <c r="GH245" s="5"/>
      <c r="GI245" s="5"/>
      <c r="GJ245" s="5"/>
      <c r="GK245" s="5"/>
      <c r="GL245" s="5"/>
      <c r="GM245" s="5"/>
      <c r="GN245" s="5"/>
      <c r="GO245" s="5"/>
      <c r="GP245" s="5"/>
      <c r="GQ245" s="5"/>
      <c r="GR245" s="5"/>
      <c r="GS245" s="5"/>
      <c r="GT245" s="5"/>
      <c r="GU245" s="5"/>
      <c r="GV245" s="5"/>
      <c r="GW245" s="5"/>
      <c r="GX245" s="5"/>
      <c r="GY245" s="5"/>
      <c r="GZ245" s="5"/>
      <c r="HA245" s="5"/>
      <c r="HB245" s="5"/>
      <c r="HC245" s="5"/>
      <c r="HD245" s="5"/>
      <c r="HE245" s="5"/>
      <c r="HF245" s="5"/>
      <c r="HG245" s="5"/>
      <c r="HH245" s="5"/>
      <c r="HI245" s="5"/>
      <c r="HJ245" s="5"/>
      <c r="HK245" s="5"/>
      <c r="HL245" s="51" t="s">
        <v>359</v>
      </c>
      <c r="HM245" s="51">
        <v>695.3</v>
      </c>
      <c r="HN245" s="51">
        <v>696.5</v>
      </c>
      <c r="HO245" s="51">
        <f t="shared" si="212"/>
        <v>1.2000000000000455</v>
      </c>
      <c r="HP245" s="51">
        <v>100</v>
      </c>
      <c r="HQ245" s="52">
        <f t="shared" si="213"/>
        <v>1.2000000000000455</v>
      </c>
      <c r="HR245" s="139">
        <f>HQ245*AUXILIAR!$B$67</f>
        <v>2400000.0000000908</v>
      </c>
      <c r="HS245" s="5"/>
      <c r="HT245" s="341"/>
      <c r="HU245" s="354"/>
      <c r="HV245" s="5"/>
      <c r="HW245" s="5"/>
      <c r="HX245" s="5"/>
      <c r="HY245" s="5"/>
      <c r="HZ245" s="5"/>
      <c r="IA245" s="5"/>
      <c r="IB245" s="5"/>
      <c r="IC245" s="5"/>
      <c r="ID245" s="5"/>
      <c r="IE245" s="5"/>
      <c r="IF245" s="5"/>
      <c r="IG245" s="5"/>
      <c r="IH245" s="5"/>
      <c r="II245" s="5"/>
      <c r="IJ245" s="5"/>
      <c r="IK245" s="5"/>
      <c r="IL245" s="5"/>
      <c r="IM245" s="5"/>
      <c r="IN245" s="5"/>
      <c r="IO245" s="5"/>
      <c r="IP245" s="5"/>
      <c r="IQ245" s="5"/>
      <c r="IR245" s="5"/>
      <c r="IS245" s="5"/>
      <c r="IT245" s="5"/>
      <c r="IU245" s="5"/>
      <c r="IV245" s="5"/>
      <c r="IW245" s="5"/>
      <c r="IX245" s="5"/>
      <c r="IY245" s="5"/>
      <c r="IZ245" s="5"/>
      <c r="JA245" s="5"/>
      <c r="JB245" s="5"/>
      <c r="JC245" s="5"/>
      <c r="JD245" s="5"/>
      <c r="JE245" s="5"/>
      <c r="JF245" s="5"/>
      <c r="JG245" s="5"/>
      <c r="JH245" s="5"/>
      <c r="JI245" s="5"/>
      <c r="JJ245" s="5"/>
      <c r="JK245" s="145"/>
      <c r="JL245" s="397"/>
    </row>
    <row r="246" spans="1:272" ht="15">
      <c r="A246" s="8" t="s">
        <v>33</v>
      </c>
      <c r="B246" s="8" t="s">
        <v>8</v>
      </c>
      <c r="C246" s="8">
        <v>1</v>
      </c>
      <c r="D246" s="199">
        <v>116</v>
      </c>
      <c r="E246" s="118" t="s">
        <v>183</v>
      </c>
      <c r="F246" s="118" t="s">
        <v>108</v>
      </c>
      <c r="G246" s="195" t="s">
        <v>355</v>
      </c>
      <c r="H246" s="309" t="s">
        <v>188</v>
      </c>
      <c r="I246" s="354"/>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341"/>
      <c r="BA246" s="354"/>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7"/>
      <c r="CK246" s="57"/>
      <c r="CL246" s="57"/>
      <c r="CM246" s="57"/>
      <c r="CN246" s="57"/>
      <c r="CO246" s="56"/>
      <c r="CP246" s="161"/>
      <c r="CQ246" s="128"/>
      <c r="CR246" s="333"/>
      <c r="CS246" s="354"/>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341"/>
      <c r="EK246" s="354"/>
      <c r="EL246" s="5"/>
      <c r="EM246" s="5"/>
      <c r="EN246" s="5"/>
      <c r="EO246" s="5"/>
      <c r="EP246" s="5"/>
      <c r="EQ246" s="5"/>
      <c r="ER246" s="5"/>
      <c r="ES246" s="5"/>
      <c r="ET246" s="5"/>
      <c r="EU246" s="5"/>
      <c r="EV246" s="5"/>
      <c r="EW246" s="5"/>
      <c r="EX246" s="5"/>
      <c r="EY246" s="5"/>
      <c r="EZ246" s="5"/>
      <c r="FA246" s="5"/>
      <c r="FB246" s="5"/>
      <c r="FC246" s="5"/>
      <c r="FD246" s="5"/>
      <c r="FE246" s="5"/>
      <c r="FF246" s="5"/>
      <c r="FG246" s="5"/>
      <c r="FH246" s="5"/>
      <c r="FI246" s="5"/>
      <c r="FJ246" s="5"/>
      <c r="FK246" s="5"/>
      <c r="FL246" s="5"/>
      <c r="FM246" s="5"/>
      <c r="FN246" s="5"/>
      <c r="FO246" s="5"/>
      <c r="FP246" s="5"/>
      <c r="FQ246" s="5"/>
      <c r="FR246" s="5"/>
      <c r="FS246" s="5"/>
      <c r="FT246" s="5"/>
      <c r="FU246" s="5"/>
      <c r="FV246" s="5"/>
      <c r="FW246" s="5"/>
      <c r="FX246" s="5"/>
      <c r="FY246" s="5"/>
      <c r="FZ246" s="5"/>
      <c r="GA246" s="5"/>
      <c r="GB246" s="341"/>
      <c r="GC246" s="354"/>
      <c r="GD246" s="5"/>
      <c r="GE246" s="5"/>
      <c r="GF246" s="5"/>
      <c r="GG246" s="5"/>
      <c r="GH246" s="5"/>
      <c r="GI246" s="5"/>
      <c r="GJ246" s="5"/>
      <c r="GK246" s="5"/>
      <c r="GL246" s="5"/>
      <c r="GM246" s="5"/>
      <c r="GN246" s="5"/>
      <c r="GO246" s="5"/>
      <c r="GP246" s="5"/>
      <c r="GQ246" s="5"/>
      <c r="GR246" s="5"/>
      <c r="GS246" s="5"/>
      <c r="GT246" s="5"/>
      <c r="GU246" s="5"/>
      <c r="GV246" s="5"/>
      <c r="GW246" s="5"/>
      <c r="GX246" s="5"/>
      <c r="GY246" s="5"/>
      <c r="GZ246" s="5"/>
      <c r="HA246" s="5"/>
      <c r="HB246" s="5"/>
      <c r="HC246" s="5"/>
      <c r="HD246" s="5"/>
      <c r="HE246" s="5"/>
      <c r="HF246" s="5"/>
      <c r="HG246" s="5"/>
      <c r="HH246" s="5"/>
      <c r="HI246" s="5"/>
      <c r="HJ246" s="5"/>
      <c r="HK246" s="5"/>
      <c r="HL246" s="51" t="s">
        <v>359</v>
      </c>
      <c r="HM246" s="51">
        <v>699.3</v>
      </c>
      <c r="HN246" s="51">
        <v>700.5</v>
      </c>
      <c r="HO246" s="51">
        <f t="shared" si="212"/>
        <v>1.2000000000000455</v>
      </c>
      <c r="HP246" s="51">
        <v>100</v>
      </c>
      <c r="HQ246" s="52">
        <f t="shared" si="213"/>
        <v>1.2000000000000455</v>
      </c>
      <c r="HR246" s="139">
        <f>HQ246*AUXILIAR!$B$67</f>
        <v>2400000.0000000908</v>
      </c>
      <c r="HS246" s="5"/>
      <c r="HT246" s="341"/>
      <c r="HU246" s="354"/>
      <c r="HV246" s="5"/>
      <c r="HW246" s="5"/>
      <c r="HX246" s="5"/>
      <c r="HY246" s="5"/>
      <c r="HZ246" s="5"/>
      <c r="IA246" s="5"/>
      <c r="IB246" s="5"/>
      <c r="IC246" s="5"/>
      <c r="ID246" s="5"/>
      <c r="IE246" s="5"/>
      <c r="IF246" s="5"/>
      <c r="IG246" s="5"/>
      <c r="IH246" s="5"/>
      <c r="II246" s="5"/>
      <c r="IJ246" s="5"/>
      <c r="IK246" s="5"/>
      <c r="IL246" s="5"/>
      <c r="IM246" s="5"/>
      <c r="IN246" s="5"/>
      <c r="IO246" s="5"/>
      <c r="IP246" s="5"/>
      <c r="IQ246" s="5"/>
      <c r="IR246" s="5"/>
      <c r="IS246" s="5"/>
      <c r="IT246" s="5"/>
      <c r="IU246" s="5"/>
      <c r="IV246" s="5"/>
      <c r="IW246" s="5"/>
      <c r="IX246" s="5"/>
      <c r="IY246" s="5"/>
      <c r="IZ246" s="5"/>
      <c r="JA246" s="5"/>
      <c r="JB246" s="5"/>
      <c r="JC246" s="5"/>
      <c r="JD246" s="5"/>
      <c r="JE246" s="5"/>
      <c r="JF246" s="5"/>
      <c r="JG246" s="5"/>
      <c r="JH246" s="5"/>
      <c r="JI246" s="5"/>
      <c r="JJ246" s="5"/>
      <c r="JK246" s="145"/>
      <c r="JL246" s="397"/>
    </row>
    <row r="247" spans="1:272" ht="15">
      <c r="A247" s="8" t="s">
        <v>33</v>
      </c>
      <c r="B247" s="8" t="s">
        <v>8</v>
      </c>
      <c r="C247" s="8">
        <v>1</v>
      </c>
      <c r="D247" s="199">
        <v>116</v>
      </c>
      <c r="E247" s="118" t="s">
        <v>183</v>
      </c>
      <c r="F247" s="118" t="s">
        <v>108</v>
      </c>
      <c r="G247" s="195" t="s">
        <v>355</v>
      </c>
      <c r="H247" s="309" t="s">
        <v>188</v>
      </c>
      <c r="I247" s="354"/>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341"/>
      <c r="BA247" s="354"/>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7"/>
      <c r="CK247" s="57"/>
      <c r="CL247" s="57"/>
      <c r="CM247" s="57"/>
      <c r="CN247" s="57"/>
      <c r="CO247" s="56"/>
      <c r="CP247" s="161"/>
      <c r="CQ247" s="128"/>
      <c r="CR247" s="333"/>
      <c r="CS247" s="354"/>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341"/>
      <c r="EK247" s="354"/>
      <c r="EL247" s="5"/>
      <c r="EM247" s="5"/>
      <c r="EN247" s="5"/>
      <c r="EO247" s="5"/>
      <c r="EP247" s="5"/>
      <c r="EQ247" s="5"/>
      <c r="ER247" s="5"/>
      <c r="ES247" s="5"/>
      <c r="ET247" s="5"/>
      <c r="EU247" s="5"/>
      <c r="EV247" s="5"/>
      <c r="EW247" s="5"/>
      <c r="EX247" s="5"/>
      <c r="EY247" s="5"/>
      <c r="EZ247" s="5"/>
      <c r="FA247" s="5"/>
      <c r="FB247" s="5"/>
      <c r="FC247" s="5"/>
      <c r="FD247" s="5"/>
      <c r="FE247" s="5"/>
      <c r="FF247" s="5"/>
      <c r="FG247" s="5"/>
      <c r="FH247" s="5"/>
      <c r="FI247" s="5"/>
      <c r="FJ247" s="5"/>
      <c r="FK247" s="5"/>
      <c r="FL247" s="5"/>
      <c r="FM247" s="5"/>
      <c r="FN247" s="5"/>
      <c r="FO247" s="5"/>
      <c r="FP247" s="5"/>
      <c r="FQ247" s="5"/>
      <c r="FR247" s="5"/>
      <c r="FS247" s="5"/>
      <c r="FT247" s="5"/>
      <c r="FU247" s="5"/>
      <c r="FV247" s="5"/>
      <c r="FW247" s="5"/>
      <c r="FX247" s="5"/>
      <c r="FY247" s="5"/>
      <c r="FZ247" s="5"/>
      <c r="GA247" s="5"/>
      <c r="GB247" s="341"/>
      <c r="GC247" s="354"/>
      <c r="GD247" s="5"/>
      <c r="GE247" s="5"/>
      <c r="GF247" s="5"/>
      <c r="GG247" s="5"/>
      <c r="GH247" s="5"/>
      <c r="GI247" s="5"/>
      <c r="GJ247" s="5"/>
      <c r="GK247" s="5"/>
      <c r="GL247" s="5"/>
      <c r="GM247" s="5"/>
      <c r="GN247" s="5"/>
      <c r="GO247" s="5"/>
      <c r="GP247" s="5"/>
      <c r="GQ247" s="5"/>
      <c r="GR247" s="5"/>
      <c r="GS247" s="5"/>
      <c r="GT247" s="5"/>
      <c r="GU247" s="5"/>
      <c r="GV247" s="5"/>
      <c r="GW247" s="5"/>
      <c r="GX247" s="5"/>
      <c r="GY247" s="5"/>
      <c r="GZ247" s="5"/>
      <c r="HA247" s="5"/>
      <c r="HB247" s="5"/>
      <c r="HC247" s="5"/>
      <c r="HD247" s="5"/>
      <c r="HE247" s="5"/>
      <c r="HF247" s="5"/>
      <c r="HG247" s="5"/>
      <c r="HH247" s="5"/>
      <c r="HI247" s="5"/>
      <c r="HJ247" s="5"/>
      <c r="HK247" s="5"/>
      <c r="HL247" s="51" t="s">
        <v>358</v>
      </c>
      <c r="HM247" s="51">
        <v>775.3</v>
      </c>
      <c r="HN247" s="51">
        <v>773.3</v>
      </c>
      <c r="HO247" s="51">
        <f>-(HN247-HM247)</f>
        <v>2</v>
      </c>
      <c r="HP247" s="51">
        <v>100</v>
      </c>
      <c r="HQ247" s="52">
        <f t="shared" si="213"/>
        <v>2</v>
      </c>
      <c r="HR247" s="139">
        <f>HQ247*AUXILIAR!$B$67</f>
        <v>4000000</v>
      </c>
      <c r="HS247" s="5"/>
      <c r="HT247" s="341"/>
      <c r="HU247" s="354"/>
      <c r="HV247" s="5"/>
      <c r="HW247" s="5"/>
      <c r="HX247" s="5"/>
      <c r="HY247" s="5"/>
      <c r="HZ247" s="5"/>
      <c r="IA247" s="5"/>
      <c r="IB247" s="5"/>
      <c r="IC247" s="5"/>
      <c r="ID247" s="5"/>
      <c r="IE247" s="5"/>
      <c r="IF247" s="5"/>
      <c r="IG247" s="5"/>
      <c r="IH247" s="5"/>
      <c r="II247" s="5"/>
      <c r="IJ247" s="5"/>
      <c r="IK247" s="5"/>
      <c r="IL247" s="5"/>
      <c r="IM247" s="5"/>
      <c r="IN247" s="5"/>
      <c r="IO247" s="5"/>
      <c r="IP247" s="5"/>
      <c r="IQ247" s="5"/>
      <c r="IR247" s="5"/>
      <c r="IS247" s="5"/>
      <c r="IT247" s="5"/>
      <c r="IU247" s="5"/>
      <c r="IV247" s="5"/>
      <c r="IW247" s="5"/>
      <c r="IX247" s="5"/>
      <c r="IY247" s="5"/>
      <c r="IZ247" s="5"/>
      <c r="JA247" s="5"/>
      <c r="JB247" s="5"/>
      <c r="JC247" s="5"/>
      <c r="JD247" s="5"/>
      <c r="JE247" s="5"/>
      <c r="JF247" s="5"/>
      <c r="JG247" s="5"/>
      <c r="JH247" s="5"/>
      <c r="JI247" s="5"/>
      <c r="JJ247" s="5"/>
      <c r="JK247" s="145"/>
      <c r="JL247" s="397"/>
    </row>
    <row r="248" spans="1:272" ht="15">
      <c r="A248" s="8" t="s">
        <v>33</v>
      </c>
      <c r="B248" s="8" t="s">
        <v>8</v>
      </c>
      <c r="C248" s="8">
        <v>1</v>
      </c>
      <c r="D248" s="199">
        <v>116</v>
      </c>
      <c r="E248" s="118" t="s">
        <v>183</v>
      </c>
      <c r="F248" s="118" t="s">
        <v>108</v>
      </c>
      <c r="G248" s="195" t="s">
        <v>355</v>
      </c>
      <c r="H248" s="309" t="s">
        <v>188</v>
      </c>
      <c r="I248" s="354"/>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341"/>
      <c r="BA248" s="354"/>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7"/>
      <c r="CK248" s="57"/>
      <c r="CL248" s="57"/>
      <c r="CM248" s="57"/>
      <c r="CN248" s="57"/>
      <c r="CO248" s="56"/>
      <c r="CP248" s="161"/>
      <c r="CQ248" s="128"/>
      <c r="CR248" s="333"/>
      <c r="CS248" s="354"/>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341"/>
      <c r="EK248" s="354"/>
      <c r="EL248" s="5"/>
      <c r="EM248" s="5"/>
      <c r="EN248" s="5"/>
      <c r="EO248" s="5"/>
      <c r="EP248" s="5"/>
      <c r="EQ248" s="5"/>
      <c r="ER248" s="5"/>
      <c r="ES248" s="5"/>
      <c r="ET248" s="5"/>
      <c r="EU248" s="5"/>
      <c r="EV248" s="5"/>
      <c r="EW248" s="5"/>
      <c r="EX248" s="5"/>
      <c r="EY248" s="5"/>
      <c r="EZ248" s="5"/>
      <c r="FA248" s="5"/>
      <c r="FB248" s="5"/>
      <c r="FC248" s="5"/>
      <c r="FD248" s="5"/>
      <c r="FE248" s="5"/>
      <c r="FF248" s="5"/>
      <c r="FG248" s="5"/>
      <c r="FH248" s="5"/>
      <c r="FI248" s="5"/>
      <c r="FJ248" s="5"/>
      <c r="FK248" s="5"/>
      <c r="FL248" s="5"/>
      <c r="FM248" s="5"/>
      <c r="FN248" s="5"/>
      <c r="FO248" s="5"/>
      <c r="FP248" s="5"/>
      <c r="FQ248" s="5"/>
      <c r="FR248" s="5"/>
      <c r="FS248" s="5"/>
      <c r="FT248" s="5"/>
      <c r="FU248" s="5"/>
      <c r="FV248" s="5"/>
      <c r="FW248" s="5"/>
      <c r="FX248" s="5"/>
      <c r="FY248" s="5"/>
      <c r="FZ248" s="5"/>
      <c r="GA248" s="5"/>
      <c r="GB248" s="341"/>
      <c r="GC248" s="354"/>
      <c r="GD248" s="5"/>
      <c r="GE248" s="5"/>
      <c r="GF248" s="5"/>
      <c r="GG248" s="5"/>
      <c r="GH248" s="5"/>
      <c r="GI248" s="5"/>
      <c r="GJ248" s="5"/>
      <c r="GK248" s="5"/>
      <c r="GL248" s="5"/>
      <c r="GM248" s="5"/>
      <c r="GN248" s="5"/>
      <c r="GO248" s="5"/>
      <c r="GP248" s="5"/>
      <c r="GQ248" s="5"/>
      <c r="GR248" s="5"/>
      <c r="GS248" s="5"/>
      <c r="GT248" s="5"/>
      <c r="GU248" s="5"/>
      <c r="GV248" s="5"/>
      <c r="GW248" s="5"/>
      <c r="GX248" s="5"/>
      <c r="GY248" s="5"/>
      <c r="GZ248" s="5"/>
      <c r="HA248" s="5"/>
      <c r="HB248" s="5"/>
      <c r="HC248" s="5"/>
      <c r="HD248" s="5"/>
      <c r="HE248" s="5"/>
      <c r="HF248" s="5"/>
      <c r="HG248" s="5"/>
      <c r="HH248" s="5"/>
      <c r="HI248" s="5"/>
      <c r="HJ248" s="5"/>
      <c r="HK248" s="5"/>
      <c r="HL248" s="51" t="s">
        <v>359</v>
      </c>
      <c r="HM248" s="51">
        <v>777.3</v>
      </c>
      <c r="HN248" s="51">
        <v>778.5</v>
      </c>
      <c r="HO248" s="51">
        <f t="shared" si="212"/>
        <v>1.2000000000000455</v>
      </c>
      <c r="HP248" s="51">
        <v>100</v>
      </c>
      <c r="HQ248" s="52">
        <f t="shared" ref="HQ248:HQ276" si="214">HO248*HP248/100</f>
        <v>1.2000000000000455</v>
      </c>
      <c r="HR248" s="139">
        <f>HQ248*AUXILIAR!$B$67</f>
        <v>2400000.0000000908</v>
      </c>
      <c r="HS248" s="5"/>
      <c r="HT248" s="341"/>
      <c r="HU248" s="354"/>
      <c r="HV248" s="5"/>
      <c r="HW248" s="5"/>
      <c r="HX248" s="5"/>
      <c r="HY248" s="5"/>
      <c r="HZ248" s="5"/>
      <c r="IA248" s="5"/>
      <c r="IB248" s="5"/>
      <c r="IC248" s="5"/>
      <c r="ID248" s="5"/>
      <c r="IE248" s="5"/>
      <c r="IF248" s="5"/>
      <c r="IG248" s="5"/>
      <c r="IH248" s="5"/>
      <c r="II248" s="5"/>
      <c r="IJ248" s="5"/>
      <c r="IK248" s="5"/>
      <c r="IL248" s="5"/>
      <c r="IM248" s="5"/>
      <c r="IN248" s="5"/>
      <c r="IO248" s="5"/>
      <c r="IP248" s="5"/>
      <c r="IQ248" s="5"/>
      <c r="IR248" s="5"/>
      <c r="IS248" s="5"/>
      <c r="IT248" s="5"/>
      <c r="IU248" s="5"/>
      <c r="IV248" s="5"/>
      <c r="IW248" s="5"/>
      <c r="IX248" s="5"/>
      <c r="IY248" s="5"/>
      <c r="IZ248" s="5"/>
      <c r="JA248" s="5"/>
      <c r="JB248" s="5"/>
      <c r="JC248" s="5"/>
      <c r="JD248" s="5"/>
      <c r="JE248" s="5"/>
      <c r="JF248" s="5"/>
      <c r="JG248" s="5"/>
      <c r="JH248" s="5"/>
      <c r="JI248" s="5"/>
      <c r="JJ248" s="5"/>
      <c r="JK248" s="145"/>
      <c r="JL248" s="397"/>
    </row>
    <row r="249" spans="1:272" ht="15">
      <c r="A249" s="8" t="s">
        <v>33</v>
      </c>
      <c r="B249" s="8" t="s">
        <v>8</v>
      </c>
      <c r="C249" s="8">
        <v>1</v>
      </c>
      <c r="D249" s="199">
        <v>116</v>
      </c>
      <c r="E249" s="118" t="s">
        <v>183</v>
      </c>
      <c r="F249" s="118" t="s">
        <v>108</v>
      </c>
      <c r="G249" s="195" t="s">
        <v>355</v>
      </c>
      <c r="H249" s="309" t="s">
        <v>188</v>
      </c>
      <c r="I249" s="354"/>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341"/>
      <c r="BA249" s="354"/>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7"/>
      <c r="CK249" s="57"/>
      <c r="CL249" s="57"/>
      <c r="CM249" s="57"/>
      <c r="CN249" s="57"/>
      <c r="CO249" s="56"/>
      <c r="CP249" s="161"/>
      <c r="CQ249" s="128"/>
      <c r="CR249" s="333"/>
      <c r="CS249" s="354"/>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341"/>
      <c r="EK249" s="354"/>
      <c r="EL249" s="5"/>
      <c r="EM249" s="5"/>
      <c r="EN249" s="5"/>
      <c r="EO249" s="5"/>
      <c r="EP249" s="5"/>
      <c r="EQ249" s="5"/>
      <c r="ER249" s="5"/>
      <c r="ES249" s="5"/>
      <c r="ET249" s="5"/>
      <c r="EU249" s="5"/>
      <c r="EV249" s="5"/>
      <c r="EW249" s="5"/>
      <c r="EX249" s="5"/>
      <c r="EY249" s="5"/>
      <c r="EZ249" s="5"/>
      <c r="FA249" s="5"/>
      <c r="FB249" s="5"/>
      <c r="FC249" s="5"/>
      <c r="FD249" s="5"/>
      <c r="FE249" s="5"/>
      <c r="FF249" s="5"/>
      <c r="FG249" s="5"/>
      <c r="FH249" s="5"/>
      <c r="FI249" s="5"/>
      <c r="FJ249" s="5"/>
      <c r="FK249" s="5"/>
      <c r="FL249" s="5"/>
      <c r="FM249" s="5"/>
      <c r="FN249" s="5"/>
      <c r="FO249" s="5"/>
      <c r="FP249" s="5"/>
      <c r="FQ249" s="5"/>
      <c r="FR249" s="5"/>
      <c r="FS249" s="5"/>
      <c r="FT249" s="5"/>
      <c r="FU249" s="5"/>
      <c r="FV249" s="5"/>
      <c r="FW249" s="5"/>
      <c r="FX249" s="5"/>
      <c r="FY249" s="5"/>
      <c r="FZ249" s="5"/>
      <c r="GA249" s="5"/>
      <c r="GB249" s="341"/>
      <c r="GC249" s="354"/>
      <c r="GD249" s="5"/>
      <c r="GE249" s="5"/>
      <c r="GF249" s="5"/>
      <c r="GG249" s="5"/>
      <c r="GH249" s="5"/>
      <c r="GI249" s="5"/>
      <c r="GJ249" s="5"/>
      <c r="GK249" s="5"/>
      <c r="GL249" s="5"/>
      <c r="GM249" s="5"/>
      <c r="GN249" s="5"/>
      <c r="GO249" s="5"/>
      <c r="GP249" s="5"/>
      <c r="GQ249" s="5"/>
      <c r="GR249" s="5"/>
      <c r="GS249" s="5"/>
      <c r="GT249" s="5"/>
      <c r="GU249" s="5"/>
      <c r="GV249" s="5"/>
      <c r="GW249" s="5"/>
      <c r="GX249" s="5"/>
      <c r="GY249" s="5"/>
      <c r="GZ249" s="5"/>
      <c r="HA249" s="5"/>
      <c r="HB249" s="5"/>
      <c r="HC249" s="5"/>
      <c r="HD249" s="5"/>
      <c r="HE249" s="5"/>
      <c r="HF249" s="5"/>
      <c r="HG249" s="5"/>
      <c r="HH249" s="5"/>
      <c r="HI249" s="5"/>
      <c r="HJ249" s="5"/>
      <c r="HK249" s="5"/>
      <c r="HL249" s="51" t="s">
        <v>358</v>
      </c>
      <c r="HM249" s="51">
        <v>777.4</v>
      </c>
      <c r="HN249" s="51">
        <v>776.2</v>
      </c>
      <c r="HO249" s="51">
        <f t="shared" ref="HO249:HO250" si="215">-(HN249-HM249)</f>
        <v>1.1999999999999318</v>
      </c>
      <c r="HP249" s="51">
        <v>100</v>
      </c>
      <c r="HQ249" s="52">
        <f t="shared" si="214"/>
        <v>1.1999999999999318</v>
      </c>
      <c r="HR249" s="139">
        <f>HQ249*AUXILIAR!$B$67</f>
        <v>2399999.9999998636</v>
      </c>
      <c r="HS249" s="5"/>
      <c r="HT249" s="341"/>
      <c r="HU249" s="354"/>
      <c r="HV249" s="5"/>
      <c r="HW249" s="5"/>
      <c r="HX249" s="5"/>
      <c r="HY249" s="5"/>
      <c r="HZ249" s="5"/>
      <c r="IA249" s="5"/>
      <c r="IB249" s="5"/>
      <c r="IC249" s="5"/>
      <c r="ID249" s="5"/>
      <c r="IE249" s="5"/>
      <c r="IF249" s="5"/>
      <c r="IG249" s="5"/>
      <c r="IH249" s="5"/>
      <c r="II249" s="5"/>
      <c r="IJ249" s="5"/>
      <c r="IK249" s="5"/>
      <c r="IL249" s="5"/>
      <c r="IM249" s="5"/>
      <c r="IN249" s="5"/>
      <c r="IO249" s="5"/>
      <c r="IP249" s="5"/>
      <c r="IQ249" s="5"/>
      <c r="IR249" s="5"/>
      <c r="IS249" s="5"/>
      <c r="IT249" s="5"/>
      <c r="IU249" s="5"/>
      <c r="IV249" s="5"/>
      <c r="IW249" s="5"/>
      <c r="IX249" s="5"/>
      <c r="IY249" s="5"/>
      <c r="IZ249" s="5"/>
      <c r="JA249" s="5"/>
      <c r="JB249" s="5"/>
      <c r="JC249" s="5"/>
      <c r="JD249" s="5"/>
      <c r="JE249" s="5"/>
      <c r="JF249" s="5"/>
      <c r="JG249" s="5"/>
      <c r="JH249" s="5"/>
      <c r="JI249" s="5"/>
      <c r="JJ249" s="5"/>
      <c r="JK249" s="145"/>
      <c r="JL249" s="397"/>
    </row>
    <row r="250" spans="1:272" ht="15">
      <c r="A250" s="8" t="s">
        <v>33</v>
      </c>
      <c r="B250" s="8" t="s">
        <v>8</v>
      </c>
      <c r="C250" s="8">
        <v>1</v>
      </c>
      <c r="D250" s="199">
        <v>116</v>
      </c>
      <c r="E250" s="118" t="s">
        <v>183</v>
      </c>
      <c r="F250" s="118" t="s">
        <v>108</v>
      </c>
      <c r="G250" s="195" t="s">
        <v>355</v>
      </c>
      <c r="H250" s="309" t="s">
        <v>188</v>
      </c>
      <c r="I250" s="354"/>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341"/>
      <c r="BA250" s="354"/>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7"/>
      <c r="CK250" s="57"/>
      <c r="CL250" s="57"/>
      <c r="CM250" s="57"/>
      <c r="CN250" s="57"/>
      <c r="CO250" s="56"/>
      <c r="CP250" s="161"/>
      <c r="CQ250" s="128"/>
      <c r="CR250" s="333"/>
      <c r="CS250" s="354"/>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341"/>
      <c r="EK250" s="354"/>
      <c r="EL250" s="5"/>
      <c r="EM250" s="5"/>
      <c r="EN250" s="5"/>
      <c r="EO250" s="5"/>
      <c r="EP250" s="5"/>
      <c r="EQ250" s="5"/>
      <c r="ER250" s="5"/>
      <c r="ES250" s="5"/>
      <c r="ET250" s="5"/>
      <c r="EU250" s="5"/>
      <c r="EV250" s="5"/>
      <c r="EW250" s="5"/>
      <c r="EX250" s="5"/>
      <c r="EY250" s="5"/>
      <c r="EZ250" s="5"/>
      <c r="FA250" s="5"/>
      <c r="FB250" s="5"/>
      <c r="FC250" s="5"/>
      <c r="FD250" s="5"/>
      <c r="FE250" s="5"/>
      <c r="FF250" s="5"/>
      <c r="FG250" s="5"/>
      <c r="FH250" s="5"/>
      <c r="FI250" s="5"/>
      <c r="FJ250" s="5"/>
      <c r="FK250" s="5"/>
      <c r="FL250" s="5"/>
      <c r="FM250" s="5"/>
      <c r="FN250" s="5"/>
      <c r="FO250" s="5"/>
      <c r="FP250" s="5"/>
      <c r="FQ250" s="5"/>
      <c r="FR250" s="5"/>
      <c r="FS250" s="5"/>
      <c r="FT250" s="5"/>
      <c r="FU250" s="5"/>
      <c r="FV250" s="5"/>
      <c r="FW250" s="5"/>
      <c r="FX250" s="5"/>
      <c r="FY250" s="5"/>
      <c r="FZ250" s="5"/>
      <c r="GA250" s="5"/>
      <c r="GB250" s="341"/>
      <c r="GC250" s="354"/>
      <c r="GD250" s="5"/>
      <c r="GE250" s="5"/>
      <c r="GF250" s="5"/>
      <c r="GG250" s="5"/>
      <c r="GH250" s="5"/>
      <c r="GI250" s="5"/>
      <c r="GJ250" s="5"/>
      <c r="GK250" s="5"/>
      <c r="GL250" s="5"/>
      <c r="GM250" s="5"/>
      <c r="GN250" s="5"/>
      <c r="GO250" s="5"/>
      <c r="GP250" s="5"/>
      <c r="GQ250" s="5"/>
      <c r="GR250" s="5"/>
      <c r="GS250" s="5"/>
      <c r="GT250" s="5"/>
      <c r="GU250" s="5"/>
      <c r="GV250" s="5"/>
      <c r="GW250" s="5"/>
      <c r="GX250" s="5"/>
      <c r="GY250" s="5"/>
      <c r="GZ250" s="5"/>
      <c r="HA250" s="5"/>
      <c r="HB250" s="5"/>
      <c r="HC250" s="5"/>
      <c r="HD250" s="5"/>
      <c r="HE250" s="5"/>
      <c r="HF250" s="5"/>
      <c r="HG250" s="5"/>
      <c r="HH250" s="5"/>
      <c r="HI250" s="5"/>
      <c r="HJ250" s="5"/>
      <c r="HK250" s="5"/>
      <c r="HL250" s="51" t="s">
        <v>358</v>
      </c>
      <c r="HM250" s="51">
        <v>779.4</v>
      </c>
      <c r="HN250" s="51">
        <v>778.19</v>
      </c>
      <c r="HO250" s="51">
        <f t="shared" si="215"/>
        <v>1.2099999999999227</v>
      </c>
      <c r="HP250" s="51">
        <v>100</v>
      </c>
      <c r="HQ250" s="52">
        <f t="shared" si="214"/>
        <v>1.2099999999999227</v>
      </c>
      <c r="HR250" s="139">
        <f>HQ250*AUXILIAR!$B$67</f>
        <v>2419999.9999998454</v>
      </c>
      <c r="HS250" s="5"/>
      <c r="HT250" s="341"/>
      <c r="HU250" s="354"/>
      <c r="HV250" s="5"/>
      <c r="HW250" s="5"/>
      <c r="HX250" s="5"/>
      <c r="HY250" s="5"/>
      <c r="HZ250" s="5"/>
      <c r="IA250" s="5"/>
      <c r="IB250" s="5"/>
      <c r="IC250" s="5"/>
      <c r="ID250" s="5"/>
      <c r="IE250" s="5"/>
      <c r="IF250" s="5"/>
      <c r="IG250" s="5"/>
      <c r="IH250" s="5"/>
      <c r="II250" s="5"/>
      <c r="IJ250" s="5"/>
      <c r="IK250" s="5"/>
      <c r="IL250" s="5"/>
      <c r="IM250" s="5"/>
      <c r="IN250" s="5"/>
      <c r="IO250" s="5"/>
      <c r="IP250" s="5"/>
      <c r="IQ250" s="5"/>
      <c r="IR250" s="5"/>
      <c r="IS250" s="5"/>
      <c r="IT250" s="5"/>
      <c r="IU250" s="5"/>
      <c r="IV250" s="5"/>
      <c r="IW250" s="5"/>
      <c r="IX250" s="5"/>
      <c r="IY250" s="5"/>
      <c r="IZ250" s="5"/>
      <c r="JA250" s="5"/>
      <c r="JB250" s="5"/>
      <c r="JC250" s="5"/>
      <c r="JD250" s="5"/>
      <c r="JE250" s="5"/>
      <c r="JF250" s="5"/>
      <c r="JG250" s="5"/>
      <c r="JH250" s="5"/>
      <c r="JI250" s="5"/>
      <c r="JJ250" s="5"/>
      <c r="JK250" s="145"/>
      <c r="JL250" s="397"/>
    </row>
    <row r="251" spans="1:272" ht="15">
      <c r="A251" s="8" t="s">
        <v>33</v>
      </c>
      <c r="B251" s="8" t="s">
        <v>8</v>
      </c>
      <c r="C251" s="8">
        <v>1</v>
      </c>
      <c r="D251" s="199">
        <v>116</v>
      </c>
      <c r="E251" s="118" t="s">
        <v>183</v>
      </c>
      <c r="F251" s="118" t="s">
        <v>108</v>
      </c>
      <c r="G251" s="195" t="s">
        <v>355</v>
      </c>
      <c r="H251" s="309" t="s">
        <v>188</v>
      </c>
      <c r="I251" s="354"/>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341"/>
      <c r="BA251" s="354"/>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7"/>
      <c r="CK251" s="57"/>
      <c r="CL251" s="57"/>
      <c r="CM251" s="57"/>
      <c r="CN251" s="57"/>
      <c r="CO251" s="56"/>
      <c r="CP251" s="161"/>
      <c r="CQ251" s="128"/>
      <c r="CR251" s="333"/>
      <c r="CS251" s="354"/>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341"/>
      <c r="EK251" s="354"/>
      <c r="EL251" s="5"/>
      <c r="EM251" s="5"/>
      <c r="EN251" s="5"/>
      <c r="EO251" s="5"/>
      <c r="EP251" s="5"/>
      <c r="EQ251" s="5"/>
      <c r="ER251" s="5"/>
      <c r="ES251" s="5"/>
      <c r="ET251" s="5"/>
      <c r="EU251" s="5"/>
      <c r="EV251" s="5"/>
      <c r="EW251" s="5"/>
      <c r="EX251" s="5"/>
      <c r="EY251" s="5"/>
      <c r="EZ251" s="5"/>
      <c r="FA251" s="5"/>
      <c r="FB251" s="5"/>
      <c r="FC251" s="5"/>
      <c r="FD251" s="5"/>
      <c r="FE251" s="5"/>
      <c r="FF251" s="5"/>
      <c r="FG251" s="5"/>
      <c r="FH251" s="5"/>
      <c r="FI251" s="5"/>
      <c r="FJ251" s="5"/>
      <c r="FK251" s="5"/>
      <c r="FL251" s="5"/>
      <c r="FM251" s="5"/>
      <c r="FN251" s="5"/>
      <c r="FO251" s="5"/>
      <c r="FP251" s="5"/>
      <c r="FQ251" s="5"/>
      <c r="FR251" s="5"/>
      <c r="FS251" s="5"/>
      <c r="FT251" s="5"/>
      <c r="FU251" s="5"/>
      <c r="FV251" s="5"/>
      <c r="FW251" s="5"/>
      <c r="FX251" s="5"/>
      <c r="FY251" s="5"/>
      <c r="FZ251" s="5"/>
      <c r="GA251" s="5"/>
      <c r="GB251" s="341"/>
      <c r="GC251" s="354"/>
      <c r="GD251" s="5"/>
      <c r="GE251" s="5"/>
      <c r="GF251" s="5"/>
      <c r="GG251" s="5"/>
      <c r="GH251" s="5"/>
      <c r="GI251" s="5"/>
      <c r="GJ251" s="5"/>
      <c r="GK251" s="5"/>
      <c r="GL251" s="5"/>
      <c r="GM251" s="5"/>
      <c r="GN251" s="5"/>
      <c r="GO251" s="5"/>
      <c r="GP251" s="5"/>
      <c r="GQ251" s="5"/>
      <c r="GR251" s="5"/>
      <c r="GS251" s="5"/>
      <c r="GT251" s="5"/>
      <c r="GU251" s="5"/>
      <c r="GV251" s="5"/>
      <c r="GW251" s="5"/>
      <c r="GX251" s="5"/>
      <c r="GY251" s="5"/>
      <c r="GZ251" s="5"/>
      <c r="HA251" s="5"/>
      <c r="HB251" s="5"/>
      <c r="HC251" s="5"/>
      <c r="HD251" s="5"/>
      <c r="HE251" s="5"/>
      <c r="HF251" s="5"/>
      <c r="HG251" s="5"/>
      <c r="HH251" s="5"/>
      <c r="HI251" s="5"/>
      <c r="HJ251" s="5"/>
      <c r="HK251" s="5"/>
      <c r="HL251" s="51" t="s">
        <v>359</v>
      </c>
      <c r="HM251" s="51">
        <v>781.28499999999997</v>
      </c>
      <c r="HN251" s="51">
        <v>782.5</v>
      </c>
      <c r="HO251" s="51">
        <f t="shared" si="212"/>
        <v>1.2150000000000318</v>
      </c>
      <c r="HP251" s="51">
        <v>100</v>
      </c>
      <c r="HQ251" s="52">
        <f t="shared" si="214"/>
        <v>1.2150000000000318</v>
      </c>
      <c r="HR251" s="139">
        <f>HQ251*AUXILIAR!$B$67</f>
        <v>2430000.0000000638</v>
      </c>
      <c r="HS251" s="5"/>
      <c r="HT251" s="341"/>
      <c r="HU251" s="354"/>
      <c r="HV251" s="5"/>
      <c r="HW251" s="5"/>
      <c r="HX251" s="5"/>
      <c r="HY251" s="5"/>
      <c r="HZ251" s="5"/>
      <c r="IA251" s="5"/>
      <c r="IB251" s="5"/>
      <c r="IC251" s="5"/>
      <c r="ID251" s="5"/>
      <c r="IE251" s="5"/>
      <c r="IF251" s="5"/>
      <c r="IG251" s="5"/>
      <c r="IH251" s="5"/>
      <c r="II251" s="5"/>
      <c r="IJ251" s="5"/>
      <c r="IK251" s="5"/>
      <c r="IL251" s="5"/>
      <c r="IM251" s="5"/>
      <c r="IN251" s="5"/>
      <c r="IO251" s="5"/>
      <c r="IP251" s="5"/>
      <c r="IQ251" s="5"/>
      <c r="IR251" s="5"/>
      <c r="IS251" s="5"/>
      <c r="IT251" s="5"/>
      <c r="IU251" s="5"/>
      <c r="IV251" s="5"/>
      <c r="IW251" s="5"/>
      <c r="IX251" s="5"/>
      <c r="IY251" s="5"/>
      <c r="IZ251" s="5"/>
      <c r="JA251" s="5"/>
      <c r="JB251" s="5"/>
      <c r="JC251" s="5"/>
      <c r="JD251" s="5"/>
      <c r="JE251" s="5"/>
      <c r="JF251" s="5"/>
      <c r="JG251" s="5"/>
      <c r="JH251" s="5"/>
      <c r="JI251" s="5"/>
      <c r="JJ251" s="5"/>
      <c r="JK251" s="145"/>
      <c r="JL251" s="397"/>
    </row>
    <row r="252" spans="1:272" ht="15">
      <c r="A252" s="8" t="s">
        <v>33</v>
      </c>
      <c r="B252" s="8" t="s">
        <v>8</v>
      </c>
      <c r="C252" s="8">
        <v>1</v>
      </c>
      <c r="D252" s="199">
        <v>116</v>
      </c>
      <c r="E252" s="118" t="s">
        <v>183</v>
      </c>
      <c r="F252" s="118" t="s">
        <v>108</v>
      </c>
      <c r="G252" s="195" t="s">
        <v>355</v>
      </c>
      <c r="H252" s="309" t="s">
        <v>188</v>
      </c>
      <c r="I252" s="354"/>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341"/>
      <c r="BA252" s="354"/>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7"/>
      <c r="CK252" s="57"/>
      <c r="CL252" s="57"/>
      <c r="CM252" s="57"/>
      <c r="CN252" s="57"/>
      <c r="CO252" s="56"/>
      <c r="CP252" s="161"/>
      <c r="CQ252" s="128"/>
      <c r="CR252" s="333"/>
      <c r="CS252" s="354"/>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341"/>
      <c r="EK252" s="354"/>
      <c r="EL252" s="5"/>
      <c r="EM252" s="5"/>
      <c r="EN252" s="5"/>
      <c r="EO252" s="5"/>
      <c r="EP252" s="5"/>
      <c r="EQ252" s="5"/>
      <c r="ER252" s="5"/>
      <c r="ES252" s="5"/>
      <c r="ET252" s="5"/>
      <c r="EU252" s="5"/>
      <c r="EV252" s="5"/>
      <c r="EW252" s="5"/>
      <c r="EX252" s="5"/>
      <c r="EY252" s="5"/>
      <c r="EZ252" s="5"/>
      <c r="FA252" s="5"/>
      <c r="FB252" s="5"/>
      <c r="FC252" s="5"/>
      <c r="FD252" s="5"/>
      <c r="FE252" s="5"/>
      <c r="FF252" s="5"/>
      <c r="FG252" s="5"/>
      <c r="FH252" s="5"/>
      <c r="FI252" s="5"/>
      <c r="FJ252" s="5"/>
      <c r="FK252" s="5"/>
      <c r="FL252" s="5"/>
      <c r="FM252" s="5"/>
      <c r="FN252" s="5"/>
      <c r="FO252" s="5"/>
      <c r="FP252" s="5"/>
      <c r="FQ252" s="5"/>
      <c r="FR252" s="5"/>
      <c r="FS252" s="5"/>
      <c r="FT252" s="5"/>
      <c r="FU252" s="5"/>
      <c r="FV252" s="5"/>
      <c r="FW252" s="5"/>
      <c r="FX252" s="5"/>
      <c r="FY252" s="5"/>
      <c r="FZ252" s="5"/>
      <c r="GA252" s="5"/>
      <c r="GB252" s="341"/>
      <c r="GC252" s="354"/>
      <c r="GD252" s="5"/>
      <c r="GE252" s="5"/>
      <c r="GF252" s="5"/>
      <c r="GG252" s="5"/>
      <c r="GH252" s="5"/>
      <c r="GI252" s="5"/>
      <c r="GJ252" s="5"/>
      <c r="GK252" s="5"/>
      <c r="GL252" s="5"/>
      <c r="GM252" s="5"/>
      <c r="GN252" s="5"/>
      <c r="GO252" s="5"/>
      <c r="GP252" s="5"/>
      <c r="GQ252" s="5"/>
      <c r="GR252" s="5"/>
      <c r="GS252" s="5"/>
      <c r="GT252" s="5"/>
      <c r="GU252" s="5"/>
      <c r="GV252" s="5"/>
      <c r="GW252" s="5"/>
      <c r="GX252" s="5"/>
      <c r="GY252" s="5"/>
      <c r="GZ252" s="5"/>
      <c r="HA252" s="5"/>
      <c r="HB252" s="5"/>
      <c r="HC252" s="5"/>
      <c r="HD252" s="5"/>
      <c r="HE252" s="5"/>
      <c r="HF252" s="5"/>
      <c r="HG252" s="5"/>
      <c r="HH252" s="5"/>
      <c r="HI252" s="5"/>
      <c r="HJ252" s="5"/>
      <c r="HK252" s="5"/>
      <c r="HL252" s="51" t="s">
        <v>358</v>
      </c>
      <c r="HM252" s="51">
        <v>781.4</v>
      </c>
      <c r="HN252" s="51">
        <v>780.2</v>
      </c>
      <c r="HO252" s="51">
        <f>-(HN252-HM252)</f>
        <v>1.1999999999999318</v>
      </c>
      <c r="HP252" s="51">
        <v>100</v>
      </c>
      <c r="HQ252" s="52">
        <f t="shared" si="214"/>
        <v>1.1999999999999318</v>
      </c>
      <c r="HR252" s="139">
        <f>HQ252*AUXILIAR!$B$67</f>
        <v>2399999.9999998636</v>
      </c>
      <c r="HS252" s="5"/>
      <c r="HT252" s="341"/>
      <c r="HU252" s="354"/>
      <c r="HV252" s="5"/>
      <c r="HW252" s="5"/>
      <c r="HX252" s="5"/>
      <c r="HY252" s="5"/>
      <c r="HZ252" s="5"/>
      <c r="IA252" s="5"/>
      <c r="IB252" s="5"/>
      <c r="IC252" s="5"/>
      <c r="ID252" s="5"/>
      <c r="IE252" s="5"/>
      <c r="IF252" s="5"/>
      <c r="IG252" s="5"/>
      <c r="IH252" s="5"/>
      <c r="II252" s="5"/>
      <c r="IJ252" s="5"/>
      <c r="IK252" s="5"/>
      <c r="IL252" s="5"/>
      <c r="IM252" s="5"/>
      <c r="IN252" s="5"/>
      <c r="IO252" s="5"/>
      <c r="IP252" s="5"/>
      <c r="IQ252" s="5"/>
      <c r="IR252" s="5"/>
      <c r="IS252" s="5"/>
      <c r="IT252" s="5"/>
      <c r="IU252" s="5"/>
      <c r="IV252" s="5"/>
      <c r="IW252" s="5"/>
      <c r="IX252" s="5"/>
      <c r="IY252" s="5"/>
      <c r="IZ252" s="5"/>
      <c r="JA252" s="5"/>
      <c r="JB252" s="5"/>
      <c r="JC252" s="5"/>
      <c r="JD252" s="5"/>
      <c r="JE252" s="5"/>
      <c r="JF252" s="5"/>
      <c r="JG252" s="5"/>
      <c r="JH252" s="5"/>
      <c r="JI252" s="5"/>
      <c r="JJ252" s="5"/>
      <c r="JK252" s="145"/>
      <c r="JL252" s="397"/>
    </row>
    <row r="253" spans="1:272" ht="15">
      <c r="A253" s="8" t="s">
        <v>33</v>
      </c>
      <c r="B253" s="8" t="s">
        <v>8</v>
      </c>
      <c r="C253" s="8">
        <v>1</v>
      </c>
      <c r="D253" s="199">
        <v>116</v>
      </c>
      <c r="E253" s="118" t="s">
        <v>183</v>
      </c>
      <c r="F253" s="118" t="s">
        <v>108</v>
      </c>
      <c r="G253" s="195" t="s">
        <v>355</v>
      </c>
      <c r="H253" s="309" t="s">
        <v>188</v>
      </c>
      <c r="I253" s="354"/>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341"/>
      <c r="BA253" s="354"/>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7"/>
      <c r="CK253" s="57"/>
      <c r="CL253" s="57"/>
      <c r="CM253" s="57"/>
      <c r="CN253" s="57"/>
      <c r="CO253" s="56"/>
      <c r="CP253" s="161"/>
      <c r="CQ253" s="128"/>
      <c r="CR253" s="333"/>
      <c r="CS253" s="354"/>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341"/>
      <c r="EK253" s="354"/>
      <c r="EL253" s="5"/>
      <c r="EM253" s="5"/>
      <c r="EN253" s="5"/>
      <c r="EO253" s="5"/>
      <c r="EP253" s="5"/>
      <c r="EQ253" s="5"/>
      <c r="ER253" s="5"/>
      <c r="ES253" s="5"/>
      <c r="ET253" s="5"/>
      <c r="EU253" s="5"/>
      <c r="EV253" s="5"/>
      <c r="EW253" s="5"/>
      <c r="EX253" s="5"/>
      <c r="EY253" s="5"/>
      <c r="EZ253" s="5"/>
      <c r="FA253" s="5"/>
      <c r="FB253" s="5"/>
      <c r="FC253" s="5"/>
      <c r="FD253" s="5"/>
      <c r="FE253" s="5"/>
      <c r="FF253" s="5"/>
      <c r="FG253" s="5"/>
      <c r="FH253" s="5"/>
      <c r="FI253" s="5"/>
      <c r="FJ253" s="5"/>
      <c r="FK253" s="5"/>
      <c r="FL253" s="5"/>
      <c r="FM253" s="5"/>
      <c r="FN253" s="5"/>
      <c r="FO253" s="5"/>
      <c r="FP253" s="5"/>
      <c r="FQ253" s="5"/>
      <c r="FR253" s="5"/>
      <c r="FS253" s="5"/>
      <c r="FT253" s="5"/>
      <c r="FU253" s="5"/>
      <c r="FV253" s="5"/>
      <c r="FW253" s="5"/>
      <c r="FX253" s="5"/>
      <c r="FY253" s="5"/>
      <c r="FZ253" s="5"/>
      <c r="GA253" s="5"/>
      <c r="GB253" s="341"/>
      <c r="GC253" s="354"/>
      <c r="GD253" s="5"/>
      <c r="GE253" s="5"/>
      <c r="GF253" s="5"/>
      <c r="GG253" s="5"/>
      <c r="GH253" s="5"/>
      <c r="GI253" s="5"/>
      <c r="GJ253" s="5"/>
      <c r="GK253" s="5"/>
      <c r="GL253" s="5"/>
      <c r="GM253" s="5"/>
      <c r="GN253" s="5"/>
      <c r="GO253" s="5"/>
      <c r="GP253" s="5"/>
      <c r="GQ253" s="5"/>
      <c r="GR253" s="5"/>
      <c r="GS253" s="5"/>
      <c r="GT253" s="5"/>
      <c r="GU253" s="5"/>
      <c r="GV253" s="5"/>
      <c r="GW253" s="5"/>
      <c r="GX253" s="5"/>
      <c r="GY253" s="5"/>
      <c r="GZ253" s="5"/>
      <c r="HA253" s="5"/>
      <c r="HB253" s="5"/>
      <c r="HC253" s="5"/>
      <c r="HD253" s="5"/>
      <c r="HE253" s="5"/>
      <c r="HF253" s="5"/>
      <c r="HG253" s="5"/>
      <c r="HH253" s="5"/>
      <c r="HI253" s="5"/>
      <c r="HJ253" s="5"/>
      <c r="HK253" s="5"/>
      <c r="HL253" s="51" t="s">
        <v>359</v>
      </c>
      <c r="HM253" s="51">
        <v>783.30499999999995</v>
      </c>
      <c r="HN253" s="51">
        <v>784.5</v>
      </c>
      <c r="HO253" s="51">
        <f t="shared" si="212"/>
        <v>1.19500000000005</v>
      </c>
      <c r="HP253" s="51">
        <v>100</v>
      </c>
      <c r="HQ253" s="52">
        <f t="shared" si="214"/>
        <v>1.19500000000005</v>
      </c>
      <c r="HR253" s="139">
        <f>HQ253*AUXILIAR!$B$67</f>
        <v>2390000.0000001001</v>
      </c>
      <c r="HS253" s="5"/>
      <c r="HT253" s="341"/>
      <c r="HU253" s="354"/>
      <c r="HV253" s="5"/>
      <c r="HW253" s="5"/>
      <c r="HX253" s="5"/>
      <c r="HY253" s="5"/>
      <c r="HZ253" s="5"/>
      <c r="IA253" s="5"/>
      <c r="IB253" s="5"/>
      <c r="IC253" s="5"/>
      <c r="ID253" s="5"/>
      <c r="IE253" s="5"/>
      <c r="IF253" s="5"/>
      <c r="IG253" s="5"/>
      <c r="IH253" s="5"/>
      <c r="II253" s="5"/>
      <c r="IJ253" s="5"/>
      <c r="IK253" s="5"/>
      <c r="IL253" s="5"/>
      <c r="IM253" s="5"/>
      <c r="IN253" s="5"/>
      <c r="IO253" s="5"/>
      <c r="IP253" s="5"/>
      <c r="IQ253" s="5"/>
      <c r="IR253" s="5"/>
      <c r="IS253" s="5"/>
      <c r="IT253" s="5"/>
      <c r="IU253" s="5"/>
      <c r="IV253" s="5"/>
      <c r="IW253" s="5"/>
      <c r="IX253" s="5"/>
      <c r="IY253" s="5"/>
      <c r="IZ253" s="5"/>
      <c r="JA253" s="5"/>
      <c r="JB253" s="5"/>
      <c r="JC253" s="5"/>
      <c r="JD253" s="5"/>
      <c r="JE253" s="5"/>
      <c r="JF253" s="5"/>
      <c r="JG253" s="5"/>
      <c r="JH253" s="5"/>
      <c r="JI253" s="5"/>
      <c r="JJ253" s="5"/>
      <c r="JK253" s="145"/>
      <c r="JL253" s="397"/>
    </row>
    <row r="254" spans="1:272" ht="15">
      <c r="A254" s="8" t="s">
        <v>33</v>
      </c>
      <c r="B254" s="8" t="s">
        <v>8</v>
      </c>
      <c r="C254" s="8">
        <v>1</v>
      </c>
      <c r="D254" s="199">
        <v>116</v>
      </c>
      <c r="E254" s="118" t="s">
        <v>183</v>
      </c>
      <c r="F254" s="118" t="s">
        <v>108</v>
      </c>
      <c r="G254" s="195" t="s">
        <v>355</v>
      </c>
      <c r="H254" s="309" t="s">
        <v>188</v>
      </c>
      <c r="I254" s="354"/>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341"/>
      <c r="BA254" s="354"/>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7"/>
      <c r="CK254" s="57"/>
      <c r="CL254" s="57"/>
      <c r="CM254" s="57"/>
      <c r="CN254" s="57"/>
      <c r="CO254" s="56"/>
      <c r="CP254" s="161"/>
      <c r="CQ254" s="128"/>
      <c r="CR254" s="333"/>
      <c r="CS254" s="354"/>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341"/>
      <c r="EK254" s="354"/>
      <c r="EL254" s="5"/>
      <c r="EM254" s="5"/>
      <c r="EN254" s="5"/>
      <c r="EO254" s="5"/>
      <c r="EP254" s="5"/>
      <c r="EQ254" s="5"/>
      <c r="ER254" s="5"/>
      <c r="ES254" s="5"/>
      <c r="ET254" s="5"/>
      <c r="EU254" s="5"/>
      <c r="EV254" s="5"/>
      <c r="EW254" s="5"/>
      <c r="EX254" s="5"/>
      <c r="EY254" s="5"/>
      <c r="EZ254" s="5"/>
      <c r="FA254" s="5"/>
      <c r="FB254" s="5"/>
      <c r="FC254" s="5"/>
      <c r="FD254" s="5"/>
      <c r="FE254" s="5"/>
      <c r="FF254" s="5"/>
      <c r="FG254" s="5"/>
      <c r="FH254" s="5"/>
      <c r="FI254" s="5"/>
      <c r="FJ254" s="5"/>
      <c r="FK254" s="5"/>
      <c r="FL254" s="5"/>
      <c r="FM254" s="5"/>
      <c r="FN254" s="5"/>
      <c r="FO254" s="5"/>
      <c r="FP254" s="5"/>
      <c r="FQ254" s="5"/>
      <c r="FR254" s="5"/>
      <c r="FS254" s="5"/>
      <c r="FT254" s="5"/>
      <c r="FU254" s="5"/>
      <c r="FV254" s="5"/>
      <c r="FW254" s="5"/>
      <c r="FX254" s="5"/>
      <c r="FY254" s="5"/>
      <c r="FZ254" s="5"/>
      <c r="GA254" s="5"/>
      <c r="GB254" s="341"/>
      <c r="GC254" s="354"/>
      <c r="GD254" s="5"/>
      <c r="GE254" s="5"/>
      <c r="GF254" s="5"/>
      <c r="GG254" s="5"/>
      <c r="GH254" s="5"/>
      <c r="GI254" s="5"/>
      <c r="GJ254" s="5"/>
      <c r="GK254" s="5"/>
      <c r="GL254" s="5"/>
      <c r="GM254" s="5"/>
      <c r="GN254" s="5"/>
      <c r="GO254" s="5"/>
      <c r="GP254" s="5"/>
      <c r="GQ254" s="5"/>
      <c r="GR254" s="5"/>
      <c r="GS254" s="5"/>
      <c r="GT254" s="5"/>
      <c r="GU254" s="5"/>
      <c r="GV254" s="5"/>
      <c r="GW254" s="5"/>
      <c r="GX254" s="5"/>
      <c r="GY254" s="5"/>
      <c r="GZ254" s="5"/>
      <c r="HA254" s="5"/>
      <c r="HB254" s="5"/>
      <c r="HC254" s="5"/>
      <c r="HD254" s="5"/>
      <c r="HE254" s="5"/>
      <c r="HF254" s="5"/>
      <c r="HG254" s="5"/>
      <c r="HH254" s="5"/>
      <c r="HI254" s="5"/>
      <c r="HJ254" s="5"/>
      <c r="HK254" s="5"/>
      <c r="HL254" s="51" t="s">
        <v>358</v>
      </c>
      <c r="HM254" s="51">
        <v>783.4</v>
      </c>
      <c r="HN254" s="51">
        <v>782.2</v>
      </c>
      <c r="HO254" s="51">
        <f>-(HN254-HM254)</f>
        <v>1.1999999999999318</v>
      </c>
      <c r="HP254" s="51">
        <v>100</v>
      </c>
      <c r="HQ254" s="52">
        <f t="shared" si="214"/>
        <v>1.1999999999999318</v>
      </c>
      <c r="HR254" s="139">
        <f>HQ254*AUXILIAR!$B$67</f>
        <v>2399999.9999998636</v>
      </c>
      <c r="HS254" s="5"/>
      <c r="HT254" s="341"/>
      <c r="HU254" s="354"/>
      <c r="HV254" s="5"/>
      <c r="HW254" s="5"/>
      <c r="HX254" s="5"/>
      <c r="HY254" s="5"/>
      <c r="HZ254" s="5"/>
      <c r="IA254" s="5"/>
      <c r="IB254" s="5"/>
      <c r="IC254" s="5"/>
      <c r="ID254" s="5"/>
      <c r="IE254" s="5"/>
      <c r="IF254" s="5"/>
      <c r="IG254" s="5"/>
      <c r="IH254" s="5"/>
      <c r="II254" s="5"/>
      <c r="IJ254" s="5"/>
      <c r="IK254" s="5"/>
      <c r="IL254" s="5"/>
      <c r="IM254" s="5"/>
      <c r="IN254" s="5"/>
      <c r="IO254" s="5"/>
      <c r="IP254" s="5"/>
      <c r="IQ254" s="5"/>
      <c r="IR254" s="5"/>
      <c r="IS254" s="5"/>
      <c r="IT254" s="5"/>
      <c r="IU254" s="5"/>
      <c r="IV254" s="5"/>
      <c r="IW254" s="5"/>
      <c r="IX254" s="5"/>
      <c r="IY254" s="5"/>
      <c r="IZ254" s="5"/>
      <c r="JA254" s="5"/>
      <c r="JB254" s="5"/>
      <c r="JC254" s="5"/>
      <c r="JD254" s="5"/>
      <c r="JE254" s="5"/>
      <c r="JF254" s="5"/>
      <c r="JG254" s="5"/>
      <c r="JH254" s="5"/>
      <c r="JI254" s="5"/>
      <c r="JJ254" s="5"/>
      <c r="JK254" s="145"/>
      <c r="JL254" s="397"/>
    </row>
    <row r="255" spans="1:272" ht="15">
      <c r="A255" s="8" t="s">
        <v>33</v>
      </c>
      <c r="B255" s="8" t="s">
        <v>8</v>
      </c>
      <c r="C255" s="8">
        <v>1</v>
      </c>
      <c r="D255" s="199">
        <v>116</v>
      </c>
      <c r="E255" s="118" t="s">
        <v>183</v>
      </c>
      <c r="F255" s="118" t="s">
        <v>108</v>
      </c>
      <c r="G255" s="195" t="s">
        <v>355</v>
      </c>
      <c r="H255" s="309" t="s">
        <v>188</v>
      </c>
      <c r="I255" s="354"/>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341"/>
      <c r="BA255" s="354"/>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7"/>
      <c r="CK255" s="57"/>
      <c r="CL255" s="57"/>
      <c r="CM255" s="57"/>
      <c r="CN255" s="57"/>
      <c r="CO255" s="56"/>
      <c r="CP255" s="161"/>
      <c r="CQ255" s="128"/>
      <c r="CR255" s="333"/>
      <c r="CS255" s="354"/>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341"/>
      <c r="EK255" s="354"/>
      <c r="EL255" s="5"/>
      <c r="EM255" s="5"/>
      <c r="EN255" s="5"/>
      <c r="EO255" s="5"/>
      <c r="EP255" s="5"/>
      <c r="EQ255" s="5"/>
      <c r="ER255" s="5"/>
      <c r="ES255" s="5"/>
      <c r="ET255" s="5"/>
      <c r="EU255" s="5"/>
      <c r="EV255" s="5"/>
      <c r="EW255" s="5"/>
      <c r="EX255" s="5"/>
      <c r="EY255" s="5"/>
      <c r="EZ255" s="5"/>
      <c r="FA255" s="5"/>
      <c r="FB255" s="5"/>
      <c r="FC255" s="5"/>
      <c r="FD255" s="5"/>
      <c r="FE255" s="5"/>
      <c r="FF255" s="5"/>
      <c r="FG255" s="5"/>
      <c r="FH255" s="5"/>
      <c r="FI255" s="5"/>
      <c r="FJ255" s="5"/>
      <c r="FK255" s="5"/>
      <c r="FL255" s="5"/>
      <c r="FM255" s="5"/>
      <c r="FN255" s="5"/>
      <c r="FO255" s="5"/>
      <c r="FP255" s="5"/>
      <c r="FQ255" s="5"/>
      <c r="FR255" s="5"/>
      <c r="FS255" s="5"/>
      <c r="FT255" s="5"/>
      <c r="FU255" s="5"/>
      <c r="FV255" s="5"/>
      <c r="FW255" s="5"/>
      <c r="FX255" s="5"/>
      <c r="FY255" s="5"/>
      <c r="FZ255" s="5"/>
      <c r="GA255" s="5"/>
      <c r="GB255" s="341"/>
      <c r="GC255" s="354"/>
      <c r="GD255" s="5"/>
      <c r="GE255" s="5"/>
      <c r="GF255" s="5"/>
      <c r="GG255" s="5"/>
      <c r="GH255" s="5"/>
      <c r="GI255" s="5"/>
      <c r="GJ255" s="5"/>
      <c r="GK255" s="5"/>
      <c r="GL255" s="5"/>
      <c r="GM255" s="5"/>
      <c r="GN255" s="5"/>
      <c r="GO255" s="5"/>
      <c r="GP255" s="5"/>
      <c r="GQ255" s="5"/>
      <c r="GR255" s="5"/>
      <c r="GS255" s="5"/>
      <c r="GT255" s="5"/>
      <c r="GU255" s="5"/>
      <c r="GV255" s="5"/>
      <c r="GW255" s="5"/>
      <c r="GX255" s="5"/>
      <c r="GY255" s="5"/>
      <c r="GZ255" s="5"/>
      <c r="HA255" s="5"/>
      <c r="HB255" s="5"/>
      <c r="HC255" s="5"/>
      <c r="HD255" s="5"/>
      <c r="HE255" s="5"/>
      <c r="HF255" s="5"/>
      <c r="HG255" s="5"/>
      <c r="HH255" s="5"/>
      <c r="HI255" s="5"/>
      <c r="HJ255" s="5"/>
      <c r="HK255" s="5"/>
      <c r="HL255" s="51" t="s">
        <v>358</v>
      </c>
      <c r="HM255" s="51">
        <v>785.4</v>
      </c>
      <c r="HN255" s="51">
        <v>784.19500000000005</v>
      </c>
      <c r="HO255" s="51">
        <f>-(HN255-HM255)</f>
        <v>1.2049999999999272</v>
      </c>
      <c r="HP255" s="51">
        <v>100</v>
      </c>
      <c r="HQ255" s="52">
        <f t="shared" si="214"/>
        <v>1.2049999999999272</v>
      </c>
      <c r="HR255" s="139">
        <f>HQ255*AUXILIAR!$B$67</f>
        <v>2409999.9999998547</v>
      </c>
      <c r="HS255" s="5"/>
      <c r="HT255" s="341"/>
      <c r="HU255" s="354"/>
      <c r="HV255" s="5"/>
      <c r="HW255" s="5"/>
      <c r="HX255" s="5"/>
      <c r="HY255" s="5"/>
      <c r="HZ255" s="5"/>
      <c r="IA255" s="5"/>
      <c r="IB255" s="5"/>
      <c r="IC255" s="5"/>
      <c r="ID255" s="5"/>
      <c r="IE255" s="5"/>
      <c r="IF255" s="5"/>
      <c r="IG255" s="5"/>
      <c r="IH255" s="5"/>
      <c r="II255" s="5"/>
      <c r="IJ255" s="5"/>
      <c r="IK255" s="5"/>
      <c r="IL255" s="5"/>
      <c r="IM255" s="5"/>
      <c r="IN255" s="5"/>
      <c r="IO255" s="5"/>
      <c r="IP255" s="5"/>
      <c r="IQ255" s="5"/>
      <c r="IR255" s="5"/>
      <c r="IS255" s="5"/>
      <c r="IT255" s="5"/>
      <c r="IU255" s="5"/>
      <c r="IV255" s="5"/>
      <c r="IW255" s="5"/>
      <c r="IX255" s="5"/>
      <c r="IY255" s="5"/>
      <c r="IZ255" s="5"/>
      <c r="JA255" s="5"/>
      <c r="JB255" s="5"/>
      <c r="JC255" s="5"/>
      <c r="JD255" s="5"/>
      <c r="JE255" s="5"/>
      <c r="JF255" s="5"/>
      <c r="JG255" s="5"/>
      <c r="JH255" s="5"/>
      <c r="JI255" s="5"/>
      <c r="JJ255" s="5"/>
      <c r="JK255" s="145"/>
      <c r="JL255" s="397"/>
    </row>
    <row r="256" spans="1:272" ht="15">
      <c r="A256" s="8" t="s">
        <v>33</v>
      </c>
      <c r="B256" s="8" t="s">
        <v>8</v>
      </c>
      <c r="C256" s="8">
        <v>1</v>
      </c>
      <c r="D256" s="199">
        <v>116</v>
      </c>
      <c r="E256" s="118" t="s">
        <v>183</v>
      </c>
      <c r="F256" s="118" t="s">
        <v>108</v>
      </c>
      <c r="G256" s="195" t="s">
        <v>355</v>
      </c>
      <c r="H256" s="309" t="s">
        <v>188</v>
      </c>
      <c r="I256" s="354"/>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341"/>
      <c r="BA256" s="354"/>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7"/>
      <c r="CK256" s="57"/>
      <c r="CL256" s="57"/>
      <c r="CM256" s="57"/>
      <c r="CN256" s="57"/>
      <c r="CO256" s="56"/>
      <c r="CP256" s="161"/>
      <c r="CQ256" s="128"/>
      <c r="CR256" s="333"/>
      <c r="CS256" s="354"/>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341"/>
      <c r="EK256" s="354"/>
      <c r="EL256" s="5"/>
      <c r="EM256" s="5"/>
      <c r="EN256" s="5"/>
      <c r="EO256" s="5"/>
      <c r="EP256" s="5"/>
      <c r="EQ256" s="5"/>
      <c r="ER256" s="5"/>
      <c r="ES256" s="5"/>
      <c r="ET256" s="5"/>
      <c r="EU256" s="5"/>
      <c r="EV256" s="5"/>
      <c r="EW256" s="5"/>
      <c r="EX256" s="5"/>
      <c r="EY256" s="5"/>
      <c r="EZ256" s="5"/>
      <c r="FA256" s="5"/>
      <c r="FB256" s="5"/>
      <c r="FC256" s="5"/>
      <c r="FD256" s="5"/>
      <c r="FE256" s="5"/>
      <c r="FF256" s="5"/>
      <c r="FG256" s="5"/>
      <c r="FH256" s="5"/>
      <c r="FI256" s="5"/>
      <c r="FJ256" s="5"/>
      <c r="FK256" s="5"/>
      <c r="FL256" s="5"/>
      <c r="FM256" s="5"/>
      <c r="FN256" s="5"/>
      <c r="FO256" s="5"/>
      <c r="FP256" s="5"/>
      <c r="FQ256" s="5"/>
      <c r="FR256" s="5"/>
      <c r="FS256" s="5"/>
      <c r="FT256" s="5"/>
      <c r="FU256" s="5"/>
      <c r="FV256" s="5"/>
      <c r="FW256" s="5"/>
      <c r="FX256" s="5"/>
      <c r="FY256" s="5"/>
      <c r="FZ256" s="5"/>
      <c r="GA256" s="5"/>
      <c r="GB256" s="341"/>
      <c r="GC256" s="354"/>
      <c r="GD256" s="5"/>
      <c r="GE256" s="5"/>
      <c r="GF256" s="5"/>
      <c r="GG256" s="5"/>
      <c r="GH256" s="5"/>
      <c r="GI256" s="5"/>
      <c r="GJ256" s="5"/>
      <c r="GK256" s="5"/>
      <c r="GL256" s="5"/>
      <c r="GM256" s="5"/>
      <c r="GN256" s="5"/>
      <c r="GO256" s="5"/>
      <c r="GP256" s="5"/>
      <c r="GQ256" s="5"/>
      <c r="GR256" s="5"/>
      <c r="GS256" s="5"/>
      <c r="GT256" s="5"/>
      <c r="GU256" s="5"/>
      <c r="GV256" s="5"/>
      <c r="GW256" s="5"/>
      <c r="GX256" s="5"/>
      <c r="GY256" s="5"/>
      <c r="GZ256" s="5"/>
      <c r="HA256" s="5"/>
      <c r="HB256" s="5"/>
      <c r="HC256" s="5"/>
      <c r="HD256" s="5"/>
      <c r="HE256" s="5"/>
      <c r="HF256" s="5"/>
      <c r="HG256" s="5"/>
      <c r="HH256" s="5"/>
      <c r="HI256" s="5"/>
      <c r="HJ256" s="5"/>
      <c r="HK256" s="5"/>
      <c r="HL256" s="51" t="s">
        <v>359</v>
      </c>
      <c r="HM256" s="51">
        <v>787.30799999999999</v>
      </c>
      <c r="HN256" s="51">
        <v>788.5</v>
      </c>
      <c r="HO256" s="51">
        <f t="shared" si="212"/>
        <v>1.1920000000000073</v>
      </c>
      <c r="HP256" s="51">
        <v>100</v>
      </c>
      <c r="HQ256" s="52">
        <f t="shared" si="214"/>
        <v>1.1920000000000073</v>
      </c>
      <c r="HR256" s="139">
        <f>HQ256*AUXILIAR!$B$67</f>
        <v>2384000.0000000144</v>
      </c>
      <c r="HS256" s="5"/>
      <c r="HT256" s="341"/>
      <c r="HU256" s="354"/>
      <c r="HV256" s="5"/>
      <c r="HW256" s="5"/>
      <c r="HX256" s="5"/>
      <c r="HY256" s="5"/>
      <c r="HZ256" s="5"/>
      <c r="IA256" s="5"/>
      <c r="IB256" s="5"/>
      <c r="IC256" s="5"/>
      <c r="ID256" s="5"/>
      <c r="IE256" s="5"/>
      <c r="IF256" s="5"/>
      <c r="IG256" s="5"/>
      <c r="IH256" s="5"/>
      <c r="II256" s="5"/>
      <c r="IJ256" s="5"/>
      <c r="IK256" s="5"/>
      <c r="IL256" s="5"/>
      <c r="IM256" s="5"/>
      <c r="IN256" s="5"/>
      <c r="IO256" s="5"/>
      <c r="IP256" s="5"/>
      <c r="IQ256" s="5"/>
      <c r="IR256" s="5"/>
      <c r="IS256" s="5"/>
      <c r="IT256" s="5"/>
      <c r="IU256" s="5"/>
      <c r="IV256" s="5"/>
      <c r="IW256" s="5"/>
      <c r="IX256" s="5"/>
      <c r="IY256" s="5"/>
      <c r="IZ256" s="5"/>
      <c r="JA256" s="5"/>
      <c r="JB256" s="5"/>
      <c r="JC256" s="5"/>
      <c r="JD256" s="5"/>
      <c r="JE256" s="5"/>
      <c r="JF256" s="5"/>
      <c r="JG256" s="5"/>
      <c r="JH256" s="5"/>
      <c r="JI256" s="5"/>
      <c r="JJ256" s="5"/>
      <c r="JK256" s="145"/>
      <c r="JL256" s="397"/>
    </row>
    <row r="257" spans="1:272" ht="15">
      <c r="A257" s="8" t="s">
        <v>33</v>
      </c>
      <c r="B257" s="8" t="s">
        <v>8</v>
      </c>
      <c r="C257" s="8">
        <v>1</v>
      </c>
      <c r="D257" s="199">
        <v>116</v>
      </c>
      <c r="E257" s="118" t="s">
        <v>183</v>
      </c>
      <c r="F257" s="118" t="s">
        <v>108</v>
      </c>
      <c r="G257" s="195" t="s">
        <v>355</v>
      </c>
      <c r="H257" s="309" t="s">
        <v>188</v>
      </c>
      <c r="I257" s="354"/>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341"/>
      <c r="BA257" s="354"/>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7"/>
      <c r="CK257" s="57"/>
      <c r="CL257" s="57"/>
      <c r="CM257" s="57"/>
      <c r="CN257" s="57"/>
      <c r="CO257" s="56"/>
      <c r="CP257" s="161"/>
      <c r="CQ257" s="128"/>
      <c r="CR257" s="333"/>
      <c r="CS257" s="354"/>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341"/>
      <c r="EK257" s="354"/>
      <c r="EL257" s="5"/>
      <c r="EM257" s="5"/>
      <c r="EN257" s="5"/>
      <c r="EO257" s="5"/>
      <c r="EP257" s="5"/>
      <c r="EQ257" s="5"/>
      <c r="ER257" s="5"/>
      <c r="ES257" s="5"/>
      <c r="ET257" s="5"/>
      <c r="EU257" s="5"/>
      <c r="EV257" s="5"/>
      <c r="EW257" s="5"/>
      <c r="EX257" s="5"/>
      <c r="EY257" s="5"/>
      <c r="EZ257" s="5"/>
      <c r="FA257" s="5"/>
      <c r="FB257" s="5"/>
      <c r="FC257" s="5"/>
      <c r="FD257" s="5"/>
      <c r="FE257" s="5"/>
      <c r="FF257" s="5"/>
      <c r="FG257" s="5"/>
      <c r="FH257" s="5"/>
      <c r="FI257" s="5"/>
      <c r="FJ257" s="5"/>
      <c r="FK257" s="5"/>
      <c r="FL257" s="5"/>
      <c r="FM257" s="5"/>
      <c r="FN257" s="5"/>
      <c r="FO257" s="5"/>
      <c r="FP257" s="5"/>
      <c r="FQ257" s="5"/>
      <c r="FR257" s="5"/>
      <c r="FS257" s="5"/>
      <c r="FT257" s="5"/>
      <c r="FU257" s="5"/>
      <c r="FV257" s="5"/>
      <c r="FW257" s="5"/>
      <c r="FX257" s="5"/>
      <c r="FY257" s="5"/>
      <c r="FZ257" s="5"/>
      <c r="GA257" s="5"/>
      <c r="GB257" s="341"/>
      <c r="GC257" s="354"/>
      <c r="GD257" s="5"/>
      <c r="GE257" s="5"/>
      <c r="GF257" s="5"/>
      <c r="GG257" s="5"/>
      <c r="GH257" s="5"/>
      <c r="GI257" s="5"/>
      <c r="GJ257" s="5"/>
      <c r="GK257" s="5"/>
      <c r="GL257" s="5"/>
      <c r="GM257" s="5"/>
      <c r="GN257" s="5"/>
      <c r="GO257" s="5"/>
      <c r="GP257" s="5"/>
      <c r="GQ257" s="5"/>
      <c r="GR257" s="5"/>
      <c r="GS257" s="5"/>
      <c r="GT257" s="5"/>
      <c r="GU257" s="5"/>
      <c r="GV257" s="5"/>
      <c r="GW257" s="5"/>
      <c r="GX257" s="5"/>
      <c r="GY257" s="5"/>
      <c r="GZ257" s="5"/>
      <c r="HA257" s="5"/>
      <c r="HB257" s="5"/>
      <c r="HC257" s="5"/>
      <c r="HD257" s="5"/>
      <c r="HE257" s="5"/>
      <c r="HF257" s="5"/>
      <c r="HG257" s="5"/>
      <c r="HH257" s="5"/>
      <c r="HI257" s="5"/>
      <c r="HJ257" s="5"/>
      <c r="HK257" s="5"/>
      <c r="HL257" s="51" t="s">
        <v>358</v>
      </c>
      <c r="HM257" s="51">
        <v>787.4</v>
      </c>
      <c r="HN257" s="51">
        <v>786.2</v>
      </c>
      <c r="HO257" s="51">
        <f>-(HN257-HM257)</f>
        <v>1.1999999999999318</v>
      </c>
      <c r="HP257" s="51">
        <v>100</v>
      </c>
      <c r="HQ257" s="52">
        <f t="shared" si="214"/>
        <v>1.1999999999999318</v>
      </c>
      <c r="HR257" s="139">
        <f>HQ257*AUXILIAR!$B$67</f>
        <v>2399999.9999998636</v>
      </c>
      <c r="HS257" s="5"/>
      <c r="HT257" s="341"/>
      <c r="HU257" s="354"/>
      <c r="HV257" s="5"/>
      <c r="HW257" s="5"/>
      <c r="HX257" s="5"/>
      <c r="HY257" s="5"/>
      <c r="HZ257" s="5"/>
      <c r="IA257" s="5"/>
      <c r="IB257" s="5"/>
      <c r="IC257" s="5"/>
      <c r="ID257" s="5"/>
      <c r="IE257" s="5"/>
      <c r="IF257" s="5"/>
      <c r="IG257" s="5"/>
      <c r="IH257" s="5"/>
      <c r="II257" s="5"/>
      <c r="IJ257" s="5"/>
      <c r="IK257" s="5"/>
      <c r="IL257" s="5"/>
      <c r="IM257" s="5"/>
      <c r="IN257" s="5"/>
      <c r="IO257" s="5"/>
      <c r="IP257" s="5"/>
      <c r="IQ257" s="5"/>
      <c r="IR257" s="5"/>
      <c r="IS257" s="5"/>
      <c r="IT257" s="5"/>
      <c r="IU257" s="5"/>
      <c r="IV257" s="5"/>
      <c r="IW257" s="5"/>
      <c r="IX257" s="5"/>
      <c r="IY257" s="5"/>
      <c r="IZ257" s="5"/>
      <c r="JA257" s="5"/>
      <c r="JB257" s="5"/>
      <c r="JC257" s="5"/>
      <c r="JD257" s="5"/>
      <c r="JE257" s="5"/>
      <c r="JF257" s="5"/>
      <c r="JG257" s="5"/>
      <c r="JH257" s="5"/>
      <c r="JI257" s="5"/>
      <c r="JJ257" s="5"/>
      <c r="JK257" s="145"/>
      <c r="JL257" s="397"/>
    </row>
    <row r="258" spans="1:272" ht="15">
      <c r="A258" s="8" t="s">
        <v>33</v>
      </c>
      <c r="B258" s="8" t="s">
        <v>8</v>
      </c>
      <c r="C258" s="8">
        <v>1</v>
      </c>
      <c r="D258" s="199">
        <v>116</v>
      </c>
      <c r="E258" s="118" t="s">
        <v>183</v>
      </c>
      <c r="F258" s="118" t="s">
        <v>108</v>
      </c>
      <c r="G258" s="195" t="s">
        <v>355</v>
      </c>
      <c r="H258" s="309" t="s">
        <v>188</v>
      </c>
      <c r="I258" s="354"/>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341"/>
      <c r="BA258" s="354"/>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7"/>
      <c r="CK258" s="57"/>
      <c r="CL258" s="57"/>
      <c r="CM258" s="57"/>
      <c r="CN258" s="57"/>
      <c r="CO258" s="56"/>
      <c r="CP258" s="161"/>
      <c r="CQ258" s="128"/>
      <c r="CR258" s="333"/>
      <c r="CS258" s="354"/>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341"/>
      <c r="EK258" s="354"/>
      <c r="EL258" s="5"/>
      <c r="EM258" s="5"/>
      <c r="EN258" s="5"/>
      <c r="EO258" s="5"/>
      <c r="EP258" s="5"/>
      <c r="EQ258" s="5"/>
      <c r="ER258" s="5"/>
      <c r="ES258" s="5"/>
      <c r="ET258" s="5"/>
      <c r="EU258" s="5"/>
      <c r="EV258" s="5"/>
      <c r="EW258" s="5"/>
      <c r="EX258" s="5"/>
      <c r="EY258" s="5"/>
      <c r="EZ258" s="5"/>
      <c r="FA258" s="5"/>
      <c r="FB258" s="5"/>
      <c r="FC258" s="5"/>
      <c r="FD258" s="5"/>
      <c r="FE258" s="5"/>
      <c r="FF258" s="5"/>
      <c r="FG258" s="5"/>
      <c r="FH258" s="5"/>
      <c r="FI258" s="5"/>
      <c r="FJ258" s="5"/>
      <c r="FK258" s="5"/>
      <c r="FL258" s="5"/>
      <c r="FM258" s="5"/>
      <c r="FN258" s="5"/>
      <c r="FO258" s="5"/>
      <c r="FP258" s="5"/>
      <c r="FQ258" s="5"/>
      <c r="FR258" s="5"/>
      <c r="FS258" s="5"/>
      <c r="FT258" s="5"/>
      <c r="FU258" s="5"/>
      <c r="FV258" s="5"/>
      <c r="FW258" s="5"/>
      <c r="FX258" s="5"/>
      <c r="FY258" s="5"/>
      <c r="FZ258" s="5"/>
      <c r="GA258" s="5"/>
      <c r="GB258" s="341"/>
      <c r="GC258" s="354"/>
      <c r="GD258" s="5"/>
      <c r="GE258" s="5"/>
      <c r="GF258" s="5"/>
      <c r="GG258" s="5"/>
      <c r="GH258" s="5"/>
      <c r="GI258" s="5"/>
      <c r="GJ258" s="5"/>
      <c r="GK258" s="5"/>
      <c r="GL258" s="5"/>
      <c r="GM258" s="5"/>
      <c r="GN258" s="5"/>
      <c r="GO258" s="5"/>
      <c r="GP258" s="5"/>
      <c r="GQ258" s="5"/>
      <c r="GR258" s="5"/>
      <c r="GS258" s="5"/>
      <c r="GT258" s="5"/>
      <c r="GU258" s="5"/>
      <c r="GV258" s="5"/>
      <c r="GW258" s="5"/>
      <c r="GX258" s="5"/>
      <c r="GY258" s="5"/>
      <c r="GZ258" s="5"/>
      <c r="HA258" s="5"/>
      <c r="HB258" s="5"/>
      <c r="HC258" s="5"/>
      <c r="HD258" s="5"/>
      <c r="HE258" s="5"/>
      <c r="HF258" s="5"/>
      <c r="HG258" s="5"/>
      <c r="HH258" s="5"/>
      <c r="HI258" s="5"/>
      <c r="HJ258" s="5"/>
      <c r="HK258" s="5"/>
      <c r="HL258" s="51" t="s">
        <v>359</v>
      </c>
      <c r="HM258" s="51">
        <v>789.3</v>
      </c>
      <c r="HN258" s="51">
        <v>790.5</v>
      </c>
      <c r="HO258" s="51">
        <f t="shared" si="212"/>
        <v>1.2000000000000455</v>
      </c>
      <c r="HP258" s="51">
        <v>100</v>
      </c>
      <c r="HQ258" s="52">
        <f t="shared" si="214"/>
        <v>1.2000000000000455</v>
      </c>
      <c r="HR258" s="139">
        <f>HQ258*AUXILIAR!$B$67</f>
        <v>2400000.0000000908</v>
      </c>
      <c r="HS258" s="5"/>
      <c r="HT258" s="341"/>
      <c r="HU258" s="354"/>
      <c r="HV258" s="5"/>
      <c r="HW258" s="5"/>
      <c r="HX258" s="5"/>
      <c r="HY258" s="5"/>
      <c r="HZ258" s="5"/>
      <c r="IA258" s="5"/>
      <c r="IB258" s="5"/>
      <c r="IC258" s="5"/>
      <c r="ID258" s="5"/>
      <c r="IE258" s="5"/>
      <c r="IF258" s="5"/>
      <c r="IG258" s="5"/>
      <c r="IH258" s="5"/>
      <c r="II258" s="5"/>
      <c r="IJ258" s="5"/>
      <c r="IK258" s="5"/>
      <c r="IL258" s="5"/>
      <c r="IM258" s="5"/>
      <c r="IN258" s="5"/>
      <c r="IO258" s="5"/>
      <c r="IP258" s="5"/>
      <c r="IQ258" s="5"/>
      <c r="IR258" s="5"/>
      <c r="IS258" s="5"/>
      <c r="IT258" s="5"/>
      <c r="IU258" s="5"/>
      <c r="IV258" s="5"/>
      <c r="IW258" s="5"/>
      <c r="IX258" s="5"/>
      <c r="IY258" s="5"/>
      <c r="IZ258" s="5"/>
      <c r="JA258" s="5"/>
      <c r="JB258" s="5"/>
      <c r="JC258" s="5"/>
      <c r="JD258" s="5"/>
      <c r="JE258" s="5"/>
      <c r="JF258" s="5"/>
      <c r="JG258" s="5"/>
      <c r="JH258" s="5"/>
      <c r="JI258" s="5"/>
      <c r="JJ258" s="5"/>
      <c r="JK258" s="145"/>
      <c r="JL258" s="397"/>
    </row>
    <row r="259" spans="1:272" ht="15">
      <c r="A259" s="8" t="s">
        <v>33</v>
      </c>
      <c r="B259" s="8" t="s">
        <v>8</v>
      </c>
      <c r="C259" s="8">
        <v>1</v>
      </c>
      <c r="D259" s="199">
        <v>116</v>
      </c>
      <c r="E259" s="118" t="s">
        <v>183</v>
      </c>
      <c r="F259" s="118" t="s">
        <v>108</v>
      </c>
      <c r="G259" s="195" t="s">
        <v>355</v>
      </c>
      <c r="H259" s="309" t="s">
        <v>188</v>
      </c>
      <c r="I259" s="354"/>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341"/>
      <c r="BA259" s="354"/>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7"/>
      <c r="CK259" s="57"/>
      <c r="CL259" s="57"/>
      <c r="CM259" s="57"/>
      <c r="CN259" s="57"/>
      <c r="CO259" s="56"/>
      <c r="CP259" s="161"/>
      <c r="CQ259" s="128"/>
      <c r="CR259" s="333"/>
      <c r="CS259" s="354"/>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341"/>
      <c r="EK259" s="354"/>
      <c r="EL259" s="5"/>
      <c r="EM259" s="5"/>
      <c r="EN259" s="5"/>
      <c r="EO259" s="5"/>
      <c r="EP259" s="5"/>
      <c r="EQ259" s="5"/>
      <c r="ER259" s="5"/>
      <c r="ES259" s="5"/>
      <c r="ET259" s="5"/>
      <c r="EU259" s="5"/>
      <c r="EV259" s="5"/>
      <c r="EW259" s="5"/>
      <c r="EX259" s="5"/>
      <c r="EY259" s="5"/>
      <c r="EZ259" s="5"/>
      <c r="FA259" s="5"/>
      <c r="FB259" s="5"/>
      <c r="FC259" s="5"/>
      <c r="FD259" s="5"/>
      <c r="FE259" s="5"/>
      <c r="FF259" s="5"/>
      <c r="FG259" s="5"/>
      <c r="FH259" s="5"/>
      <c r="FI259" s="5"/>
      <c r="FJ259" s="5"/>
      <c r="FK259" s="5"/>
      <c r="FL259" s="5"/>
      <c r="FM259" s="5"/>
      <c r="FN259" s="5"/>
      <c r="FO259" s="5"/>
      <c r="FP259" s="5"/>
      <c r="FQ259" s="5"/>
      <c r="FR259" s="5"/>
      <c r="FS259" s="5"/>
      <c r="FT259" s="5"/>
      <c r="FU259" s="5"/>
      <c r="FV259" s="5"/>
      <c r="FW259" s="5"/>
      <c r="FX259" s="5"/>
      <c r="FY259" s="5"/>
      <c r="FZ259" s="5"/>
      <c r="GA259" s="5"/>
      <c r="GB259" s="341"/>
      <c r="GC259" s="354"/>
      <c r="GD259" s="5"/>
      <c r="GE259" s="5"/>
      <c r="GF259" s="5"/>
      <c r="GG259" s="5"/>
      <c r="GH259" s="5"/>
      <c r="GI259" s="5"/>
      <c r="GJ259" s="5"/>
      <c r="GK259" s="5"/>
      <c r="GL259" s="5"/>
      <c r="GM259" s="5"/>
      <c r="GN259" s="5"/>
      <c r="GO259" s="5"/>
      <c r="GP259" s="5"/>
      <c r="GQ259" s="5"/>
      <c r="GR259" s="5"/>
      <c r="GS259" s="5"/>
      <c r="GT259" s="5"/>
      <c r="GU259" s="5"/>
      <c r="GV259" s="5"/>
      <c r="GW259" s="5"/>
      <c r="GX259" s="5"/>
      <c r="GY259" s="5"/>
      <c r="GZ259" s="5"/>
      <c r="HA259" s="5"/>
      <c r="HB259" s="5"/>
      <c r="HC259" s="5"/>
      <c r="HD259" s="5"/>
      <c r="HE259" s="5"/>
      <c r="HF259" s="5"/>
      <c r="HG259" s="5"/>
      <c r="HH259" s="5"/>
      <c r="HI259" s="5"/>
      <c r="HJ259" s="5"/>
      <c r="HK259" s="5"/>
      <c r="HL259" s="51" t="s">
        <v>358</v>
      </c>
      <c r="HM259" s="51">
        <v>789.4</v>
      </c>
      <c r="HN259" s="51">
        <v>788.2</v>
      </c>
      <c r="HO259" s="51">
        <f>-(HN259-HM259)</f>
        <v>1.1999999999999318</v>
      </c>
      <c r="HP259" s="51">
        <v>100</v>
      </c>
      <c r="HQ259" s="52">
        <f t="shared" si="214"/>
        <v>1.1999999999999318</v>
      </c>
      <c r="HR259" s="139">
        <f>HQ259*AUXILIAR!$B$67</f>
        <v>2399999.9999998636</v>
      </c>
      <c r="HS259" s="5"/>
      <c r="HT259" s="341"/>
      <c r="HU259" s="354"/>
      <c r="HV259" s="5"/>
      <c r="HW259" s="5"/>
      <c r="HX259" s="5"/>
      <c r="HY259" s="5"/>
      <c r="HZ259" s="5"/>
      <c r="IA259" s="5"/>
      <c r="IB259" s="5"/>
      <c r="IC259" s="5"/>
      <c r="ID259" s="5"/>
      <c r="IE259" s="5"/>
      <c r="IF259" s="5"/>
      <c r="IG259" s="5"/>
      <c r="IH259" s="5"/>
      <c r="II259" s="5"/>
      <c r="IJ259" s="5"/>
      <c r="IK259" s="5"/>
      <c r="IL259" s="5"/>
      <c r="IM259" s="5"/>
      <c r="IN259" s="5"/>
      <c r="IO259" s="5"/>
      <c r="IP259" s="5"/>
      <c r="IQ259" s="5"/>
      <c r="IR259" s="5"/>
      <c r="IS259" s="5"/>
      <c r="IT259" s="5"/>
      <c r="IU259" s="5"/>
      <c r="IV259" s="5"/>
      <c r="IW259" s="5"/>
      <c r="IX259" s="5"/>
      <c r="IY259" s="5"/>
      <c r="IZ259" s="5"/>
      <c r="JA259" s="5"/>
      <c r="JB259" s="5"/>
      <c r="JC259" s="5"/>
      <c r="JD259" s="5"/>
      <c r="JE259" s="5"/>
      <c r="JF259" s="5"/>
      <c r="JG259" s="5"/>
      <c r="JH259" s="5"/>
      <c r="JI259" s="5"/>
      <c r="JJ259" s="5"/>
      <c r="JK259" s="145"/>
      <c r="JL259" s="397"/>
    </row>
    <row r="260" spans="1:272" ht="15">
      <c r="A260" s="8" t="s">
        <v>33</v>
      </c>
      <c r="B260" s="8" t="s">
        <v>8</v>
      </c>
      <c r="C260" s="8">
        <v>1</v>
      </c>
      <c r="D260" s="199">
        <v>116</v>
      </c>
      <c r="E260" s="118" t="s">
        <v>183</v>
      </c>
      <c r="F260" s="118" t="s">
        <v>108</v>
      </c>
      <c r="G260" s="195" t="s">
        <v>355</v>
      </c>
      <c r="H260" s="309" t="s">
        <v>188</v>
      </c>
      <c r="I260" s="354"/>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341"/>
      <c r="BA260" s="354"/>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7"/>
      <c r="CK260" s="57"/>
      <c r="CL260" s="57"/>
      <c r="CM260" s="57"/>
      <c r="CN260" s="57"/>
      <c r="CO260" s="56"/>
      <c r="CP260" s="161"/>
      <c r="CQ260" s="128"/>
      <c r="CR260" s="333"/>
      <c r="CS260" s="354"/>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c r="EH260" s="5"/>
      <c r="EI260" s="5"/>
      <c r="EJ260" s="341"/>
      <c r="EK260" s="354"/>
      <c r="EL260" s="5"/>
      <c r="EM260" s="5"/>
      <c r="EN260" s="5"/>
      <c r="EO260" s="5"/>
      <c r="EP260" s="5"/>
      <c r="EQ260" s="5"/>
      <c r="ER260" s="5"/>
      <c r="ES260" s="5"/>
      <c r="ET260" s="5"/>
      <c r="EU260" s="5"/>
      <c r="EV260" s="5"/>
      <c r="EW260" s="5"/>
      <c r="EX260" s="5"/>
      <c r="EY260" s="5"/>
      <c r="EZ260" s="5"/>
      <c r="FA260" s="5"/>
      <c r="FB260" s="5"/>
      <c r="FC260" s="5"/>
      <c r="FD260" s="5"/>
      <c r="FE260" s="5"/>
      <c r="FF260" s="5"/>
      <c r="FG260" s="5"/>
      <c r="FH260" s="5"/>
      <c r="FI260" s="5"/>
      <c r="FJ260" s="5"/>
      <c r="FK260" s="5"/>
      <c r="FL260" s="5"/>
      <c r="FM260" s="5"/>
      <c r="FN260" s="5"/>
      <c r="FO260" s="5"/>
      <c r="FP260" s="5"/>
      <c r="FQ260" s="5"/>
      <c r="FR260" s="5"/>
      <c r="FS260" s="5"/>
      <c r="FT260" s="5"/>
      <c r="FU260" s="5"/>
      <c r="FV260" s="5"/>
      <c r="FW260" s="5"/>
      <c r="FX260" s="5"/>
      <c r="FY260" s="5"/>
      <c r="FZ260" s="5"/>
      <c r="GA260" s="5"/>
      <c r="GB260" s="341"/>
      <c r="GC260" s="354"/>
      <c r="GD260" s="5"/>
      <c r="GE260" s="5"/>
      <c r="GF260" s="5"/>
      <c r="GG260" s="5"/>
      <c r="GH260" s="5"/>
      <c r="GI260" s="5"/>
      <c r="GJ260" s="5"/>
      <c r="GK260" s="5"/>
      <c r="GL260" s="5"/>
      <c r="GM260" s="5"/>
      <c r="GN260" s="5"/>
      <c r="GO260" s="5"/>
      <c r="GP260" s="5"/>
      <c r="GQ260" s="5"/>
      <c r="GR260" s="5"/>
      <c r="GS260" s="5"/>
      <c r="GT260" s="5"/>
      <c r="GU260" s="5"/>
      <c r="GV260" s="5"/>
      <c r="GW260" s="5"/>
      <c r="GX260" s="5"/>
      <c r="GY260" s="5"/>
      <c r="GZ260" s="5"/>
      <c r="HA260" s="5"/>
      <c r="HB260" s="5"/>
      <c r="HC260" s="5"/>
      <c r="HD260" s="5"/>
      <c r="HE260" s="5"/>
      <c r="HF260" s="5"/>
      <c r="HG260" s="5"/>
      <c r="HH260" s="5"/>
      <c r="HI260" s="5"/>
      <c r="HJ260" s="5"/>
      <c r="HK260" s="5"/>
      <c r="HL260" s="51" t="s">
        <v>358</v>
      </c>
      <c r="HM260" s="51">
        <v>793.4</v>
      </c>
      <c r="HN260" s="51">
        <v>792.2</v>
      </c>
      <c r="HO260" s="51">
        <f>-(HN260-HM260)</f>
        <v>1.1999999999999318</v>
      </c>
      <c r="HP260" s="51">
        <v>100</v>
      </c>
      <c r="HQ260" s="52">
        <f t="shared" si="214"/>
        <v>1.1999999999999318</v>
      </c>
      <c r="HR260" s="139">
        <f>HQ260*AUXILIAR!$B$67</f>
        <v>2399999.9999998636</v>
      </c>
      <c r="HS260" s="5"/>
      <c r="HT260" s="341"/>
      <c r="HU260" s="354"/>
      <c r="HV260" s="5"/>
      <c r="HW260" s="5"/>
      <c r="HX260" s="5"/>
      <c r="HY260" s="5"/>
      <c r="HZ260" s="5"/>
      <c r="IA260" s="5"/>
      <c r="IB260" s="5"/>
      <c r="IC260" s="5"/>
      <c r="ID260" s="5"/>
      <c r="IE260" s="5"/>
      <c r="IF260" s="5"/>
      <c r="IG260" s="5"/>
      <c r="IH260" s="5"/>
      <c r="II260" s="5"/>
      <c r="IJ260" s="5"/>
      <c r="IK260" s="5"/>
      <c r="IL260" s="5"/>
      <c r="IM260" s="5"/>
      <c r="IN260" s="5"/>
      <c r="IO260" s="5"/>
      <c r="IP260" s="5"/>
      <c r="IQ260" s="5"/>
      <c r="IR260" s="5"/>
      <c r="IS260" s="5"/>
      <c r="IT260" s="5"/>
      <c r="IU260" s="5"/>
      <c r="IV260" s="5"/>
      <c r="IW260" s="5"/>
      <c r="IX260" s="5"/>
      <c r="IY260" s="5"/>
      <c r="IZ260" s="5"/>
      <c r="JA260" s="5"/>
      <c r="JB260" s="5"/>
      <c r="JC260" s="5"/>
      <c r="JD260" s="5"/>
      <c r="JE260" s="5"/>
      <c r="JF260" s="5"/>
      <c r="JG260" s="5"/>
      <c r="JH260" s="5"/>
      <c r="JI260" s="5"/>
      <c r="JJ260" s="5"/>
      <c r="JK260" s="145"/>
      <c r="JL260" s="397"/>
    </row>
    <row r="261" spans="1:272" ht="15">
      <c r="A261" s="8" t="s">
        <v>33</v>
      </c>
      <c r="B261" s="8" t="s">
        <v>8</v>
      </c>
      <c r="C261" s="8">
        <v>1</v>
      </c>
      <c r="D261" s="199">
        <v>116</v>
      </c>
      <c r="E261" s="118" t="s">
        <v>183</v>
      </c>
      <c r="F261" s="118" t="s">
        <v>108</v>
      </c>
      <c r="G261" s="195" t="s">
        <v>355</v>
      </c>
      <c r="H261" s="309" t="s">
        <v>188</v>
      </c>
      <c r="I261" s="354"/>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341"/>
      <c r="BA261" s="354"/>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7"/>
      <c r="CK261" s="57"/>
      <c r="CL261" s="57"/>
      <c r="CM261" s="57"/>
      <c r="CN261" s="57"/>
      <c r="CO261" s="56"/>
      <c r="CP261" s="161"/>
      <c r="CQ261" s="128"/>
      <c r="CR261" s="333"/>
      <c r="CS261" s="354"/>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341"/>
      <c r="EK261" s="354"/>
      <c r="EL261" s="5"/>
      <c r="EM261" s="5"/>
      <c r="EN261" s="5"/>
      <c r="EO261" s="5"/>
      <c r="EP261" s="5"/>
      <c r="EQ261" s="5"/>
      <c r="ER261" s="5"/>
      <c r="ES261" s="5"/>
      <c r="ET261" s="5"/>
      <c r="EU261" s="5"/>
      <c r="EV261" s="5"/>
      <c r="EW261" s="5"/>
      <c r="EX261" s="5"/>
      <c r="EY261" s="5"/>
      <c r="EZ261" s="5"/>
      <c r="FA261" s="5"/>
      <c r="FB261" s="5"/>
      <c r="FC261" s="5"/>
      <c r="FD261" s="5"/>
      <c r="FE261" s="5"/>
      <c r="FF261" s="5"/>
      <c r="FG261" s="5"/>
      <c r="FH261" s="5"/>
      <c r="FI261" s="5"/>
      <c r="FJ261" s="5"/>
      <c r="FK261" s="5"/>
      <c r="FL261" s="5"/>
      <c r="FM261" s="5"/>
      <c r="FN261" s="5"/>
      <c r="FO261" s="5"/>
      <c r="FP261" s="5"/>
      <c r="FQ261" s="5"/>
      <c r="FR261" s="5"/>
      <c r="FS261" s="5"/>
      <c r="FT261" s="5"/>
      <c r="FU261" s="5"/>
      <c r="FV261" s="5"/>
      <c r="FW261" s="5"/>
      <c r="FX261" s="5"/>
      <c r="FY261" s="5"/>
      <c r="FZ261" s="5"/>
      <c r="GA261" s="5"/>
      <c r="GB261" s="341"/>
      <c r="GC261" s="354"/>
      <c r="GD261" s="5"/>
      <c r="GE261" s="5"/>
      <c r="GF261" s="5"/>
      <c r="GG261" s="5"/>
      <c r="GH261" s="5"/>
      <c r="GI261" s="5"/>
      <c r="GJ261" s="5"/>
      <c r="GK261" s="5"/>
      <c r="GL261" s="5"/>
      <c r="GM261" s="5"/>
      <c r="GN261" s="5"/>
      <c r="GO261" s="5"/>
      <c r="GP261" s="5"/>
      <c r="GQ261" s="5"/>
      <c r="GR261" s="5"/>
      <c r="GS261" s="5"/>
      <c r="GT261" s="5"/>
      <c r="GU261" s="5"/>
      <c r="GV261" s="5"/>
      <c r="GW261" s="5"/>
      <c r="GX261" s="5"/>
      <c r="GY261" s="5"/>
      <c r="GZ261" s="5"/>
      <c r="HA261" s="5"/>
      <c r="HB261" s="5"/>
      <c r="HC261" s="5"/>
      <c r="HD261" s="5"/>
      <c r="HE261" s="5"/>
      <c r="HF261" s="5"/>
      <c r="HG261" s="5"/>
      <c r="HH261" s="5"/>
      <c r="HI261" s="5"/>
      <c r="HJ261" s="5"/>
      <c r="HK261" s="5"/>
      <c r="HL261" s="51" t="s">
        <v>359</v>
      </c>
      <c r="HM261" s="51">
        <v>793.5</v>
      </c>
      <c r="HN261" s="51">
        <v>794.7</v>
      </c>
      <c r="HO261" s="51">
        <f t="shared" ref="HO261:HO275" si="216">HN261-HM261</f>
        <v>1.2000000000000455</v>
      </c>
      <c r="HP261" s="51">
        <v>100</v>
      </c>
      <c r="HQ261" s="52">
        <f t="shared" si="214"/>
        <v>1.2000000000000455</v>
      </c>
      <c r="HR261" s="139">
        <f>HQ261*AUXILIAR!$B$67</f>
        <v>2400000.0000000908</v>
      </c>
      <c r="HS261" s="5"/>
      <c r="HT261" s="341"/>
      <c r="HU261" s="354"/>
      <c r="HV261" s="5"/>
      <c r="HW261" s="5"/>
      <c r="HX261" s="5"/>
      <c r="HY261" s="5"/>
      <c r="HZ261" s="5"/>
      <c r="IA261" s="5"/>
      <c r="IB261" s="5"/>
      <c r="IC261" s="5"/>
      <c r="ID261" s="5"/>
      <c r="IE261" s="5"/>
      <c r="IF261" s="5"/>
      <c r="IG261" s="5"/>
      <c r="IH261" s="5"/>
      <c r="II261" s="5"/>
      <c r="IJ261" s="5"/>
      <c r="IK261" s="5"/>
      <c r="IL261" s="5"/>
      <c r="IM261" s="5"/>
      <c r="IN261" s="5"/>
      <c r="IO261" s="5"/>
      <c r="IP261" s="5"/>
      <c r="IQ261" s="5"/>
      <c r="IR261" s="5"/>
      <c r="IS261" s="5"/>
      <c r="IT261" s="5"/>
      <c r="IU261" s="5"/>
      <c r="IV261" s="5"/>
      <c r="IW261" s="5"/>
      <c r="IX261" s="5"/>
      <c r="IY261" s="5"/>
      <c r="IZ261" s="5"/>
      <c r="JA261" s="5"/>
      <c r="JB261" s="5"/>
      <c r="JC261" s="5"/>
      <c r="JD261" s="5"/>
      <c r="JE261" s="5"/>
      <c r="JF261" s="5"/>
      <c r="JG261" s="5"/>
      <c r="JH261" s="5"/>
      <c r="JI261" s="5"/>
      <c r="JJ261" s="5"/>
      <c r="JK261" s="145"/>
      <c r="JL261" s="397"/>
    </row>
    <row r="262" spans="1:272" ht="15">
      <c r="A262" s="8" t="s">
        <v>33</v>
      </c>
      <c r="B262" s="8" t="s">
        <v>8</v>
      </c>
      <c r="C262" s="8">
        <v>1</v>
      </c>
      <c r="D262" s="199">
        <v>116</v>
      </c>
      <c r="E262" s="118" t="s">
        <v>183</v>
      </c>
      <c r="F262" s="118" t="s">
        <v>108</v>
      </c>
      <c r="G262" s="195" t="s">
        <v>355</v>
      </c>
      <c r="H262" s="309" t="s">
        <v>188</v>
      </c>
      <c r="I262" s="354"/>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341"/>
      <c r="BA262" s="354"/>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7"/>
      <c r="CK262" s="57"/>
      <c r="CL262" s="57"/>
      <c r="CM262" s="57"/>
      <c r="CN262" s="57"/>
      <c r="CO262" s="56"/>
      <c r="CP262" s="161"/>
      <c r="CQ262" s="128"/>
      <c r="CR262" s="333"/>
      <c r="CS262" s="354"/>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341"/>
      <c r="EK262" s="354"/>
      <c r="EL262" s="5"/>
      <c r="EM262" s="5"/>
      <c r="EN262" s="5"/>
      <c r="EO262" s="5"/>
      <c r="EP262" s="5"/>
      <c r="EQ262" s="5"/>
      <c r="ER262" s="5"/>
      <c r="ES262" s="5"/>
      <c r="ET262" s="5"/>
      <c r="EU262" s="5"/>
      <c r="EV262" s="5"/>
      <c r="EW262" s="5"/>
      <c r="EX262" s="5"/>
      <c r="EY262" s="5"/>
      <c r="EZ262" s="5"/>
      <c r="FA262" s="5"/>
      <c r="FB262" s="5"/>
      <c r="FC262" s="5"/>
      <c r="FD262" s="5"/>
      <c r="FE262" s="5"/>
      <c r="FF262" s="5"/>
      <c r="FG262" s="5"/>
      <c r="FH262" s="5"/>
      <c r="FI262" s="5"/>
      <c r="FJ262" s="5"/>
      <c r="FK262" s="5"/>
      <c r="FL262" s="5"/>
      <c r="FM262" s="5"/>
      <c r="FN262" s="5"/>
      <c r="FO262" s="5"/>
      <c r="FP262" s="5"/>
      <c r="FQ262" s="5"/>
      <c r="FR262" s="5"/>
      <c r="FS262" s="5"/>
      <c r="FT262" s="5"/>
      <c r="FU262" s="5"/>
      <c r="FV262" s="5"/>
      <c r="FW262" s="5"/>
      <c r="FX262" s="5"/>
      <c r="FY262" s="5"/>
      <c r="FZ262" s="5"/>
      <c r="GA262" s="5"/>
      <c r="GB262" s="341"/>
      <c r="GC262" s="354"/>
      <c r="GD262" s="5"/>
      <c r="GE262" s="5"/>
      <c r="GF262" s="5"/>
      <c r="GG262" s="5"/>
      <c r="GH262" s="5"/>
      <c r="GI262" s="5"/>
      <c r="GJ262" s="5"/>
      <c r="GK262" s="5"/>
      <c r="GL262" s="5"/>
      <c r="GM262" s="5"/>
      <c r="GN262" s="5"/>
      <c r="GO262" s="5"/>
      <c r="GP262" s="5"/>
      <c r="GQ262" s="5"/>
      <c r="GR262" s="5"/>
      <c r="GS262" s="5"/>
      <c r="GT262" s="5"/>
      <c r="GU262" s="5"/>
      <c r="GV262" s="5"/>
      <c r="GW262" s="5"/>
      <c r="GX262" s="5"/>
      <c r="GY262" s="5"/>
      <c r="GZ262" s="5"/>
      <c r="HA262" s="5"/>
      <c r="HB262" s="5"/>
      <c r="HC262" s="5"/>
      <c r="HD262" s="5"/>
      <c r="HE262" s="5"/>
      <c r="HF262" s="5"/>
      <c r="HG262" s="5"/>
      <c r="HH262" s="5"/>
      <c r="HI262" s="5"/>
      <c r="HJ262" s="5"/>
      <c r="HK262" s="5"/>
      <c r="HL262" s="51" t="s">
        <v>359</v>
      </c>
      <c r="HM262" s="51">
        <v>796.5</v>
      </c>
      <c r="HN262" s="51">
        <v>797.7</v>
      </c>
      <c r="HO262" s="51">
        <f t="shared" si="216"/>
        <v>1.2000000000000455</v>
      </c>
      <c r="HP262" s="51">
        <v>100</v>
      </c>
      <c r="HQ262" s="52">
        <f t="shared" si="214"/>
        <v>1.2000000000000455</v>
      </c>
      <c r="HR262" s="139">
        <f>HQ262*AUXILIAR!$B$67</f>
        <v>2400000.0000000908</v>
      </c>
      <c r="HS262" s="5"/>
      <c r="HT262" s="341"/>
      <c r="HU262" s="354"/>
      <c r="HV262" s="5"/>
      <c r="HW262" s="5"/>
      <c r="HX262" s="5"/>
      <c r="HY262" s="5"/>
      <c r="HZ262" s="5"/>
      <c r="IA262" s="5"/>
      <c r="IB262" s="5"/>
      <c r="IC262" s="5"/>
      <c r="ID262" s="5"/>
      <c r="IE262" s="5"/>
      <c r="IF262" s="5"/>
      <c r="IG262" s="5"/>
      <c r="IH262" s="5"/>
      <c r="II262" s="5"/>
      <c r="IJ262" s="5"/>
      <c r="IK262" s="5"/>
      <c r="IL262" s="5"/>
      <c r="IM262" s="5"/>
      <c r="IN262" s="5"/>
      <c r="IO262" s="5"/>
      <c r="IP262" s="5"/>
      <c r="IQ262" s="5"/>
      <c r="IR262" s="5"/>
      <c r="IS262" s="5"/>
      <c r="IT262" s="5"/>
      <c r="IU262" s="5"/>
      <c r="IV262" s="5"/>
      <c r="IW262" s="5"/>
      <c r="IX262" s="5"/>
      <c r="IY262" s="5"/>
      <c r="IZ262" s="5"/>
      <c r="JA262" s="5"/>
      <c r="JB262" s="5"/>
      <c r="JC262" s="5"/>
      <c r="JD262" s="5"/>
      <c r="JE262" s="5"/>
      <c r="JF262" s="5"/>
      <c r="JG262" s="5"/>
      <c r="JH262" s="5"/>
      <c r="JI262" s="5"/>
      <c r="JJ262" s="5"/>
      <c r="JK262" s="145"/>
      <c r="JL262" s="397"/>
    </row>
    <row r="263" spans="1:272" ht="15">
      <c r="A263" s="8" t="s">
        <v>33</v>
      </c>
      <c r="B263" s="8" t="s">
        <v>8</v>
      </c>
      <c r="C263" s="8">
        <v>1</v>
      </c>
      <c r="D263" s="199">
        <v>116</v>
      </c>
      <c r="E263" s="118" t="s">
        <v>183</v>
      </c>
      <c r="F263" s="118" t="s">
        <v>108</v>
      </c>
      <c r="G263" s="195" t="s">
        <v>355</v>
      </c>
      <c r="H263" s="309" t="s">
        <v>188</v>
      </c>
      <c r="I263" s="354"/>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341"/>
      <c r="BA263" s="354"/>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7"/>
      <c r="CK263" s="57"/>
      <c r="CL263" s="57"/>
      <c r="CM263" s="57"/>
      <c r="CN263" s="57"/>
      <c r="CO263" s="56"/>
      <c r="CP263" s="161"/>
      <c r="CQ263" s="128"/>
      <c r="CR263" s="333"/>
      <c r="CS263" s="354"/>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341"/>
      <c r="EK263" s="354"/>
      <c r="EL263" s="5"/>
      <c r="EM263" s="5"/>
      <c r="EN263" s="5"/>
      <c r="EO263" s="5"/>
      <c r="EP263" s="5"/>
      <c r="EQ263" s="5"/>
      <c r="ER263" s="5"/>
      <c r="ES263" s="5"/>
      <c r="ET263" s="5"/>
      <c r="EU263" s="5"/>
      <c r="EV263" s="5"/>
      <c r="EW263" s="5"/>
      <c r="EX263" s="5"/>
      <c r="EY263" s="5"/>
      <c r="EZ263" s="5"/>
      <c r="FA263" s="5"/>
      <c r="FB263" s="5"/>
      <c r="FC263" s="5"/>
      <c r="FD263" s="5"/>
      <c r="FE263" s="5"/>
      <c r="FF263" s="5"/>
      <c r="FG263" s="5"/>
      <c r="FH263" s="5"/>
      <c r="FI263" s="5"/>
      <c r="FJ263" s="5"/>
      <c r="FK263" s="5"/>
      <c r="FL263" s="5"/>
      <c r="FM263" s="5"/>
      <c r="FN263" s="5"/>
      <c r="FO263" s="5"/>
      <c r="FP263" s="5"/>
      <c r="FQ263" s="5"/>
      <c r="FR263" s="5"/>
      <c r="FS263" s="5"/>
      <c r="FT263" s="5"/>
      <c r="FU263" s="5"/>
      <c r="FV263" s="5"/>
      <c r="FW263" s="5"/>
      <c r="FX263" s="5"/>
      <c r="FY263" s="5"/>
      <c r="FZ263" s="5"/>
      <c r="GA263" s="5"/>
      <c r="GB263" s="341"/>
      <c r="GC263" s="354"/>
      <c r="GD263" s="5"/>
      <c r="GE263" s="5"/>
      <c r="GF263" s="5"/>
      <c r="GG263" s="5"/>
      <c r="GH263" s="5"/>
      <c r="GI263" s="5"/>
      <c r="GJ263" s="5"/>
      <c r="GK263" s="5"/>
      <c r="GL263" s="5"/>
      <c r="GM263" s="5"/>
      <c r="GN263" s="5"/>
      <c r="GO263" s="5"/>
      <c r="GP263" s="5"/>
      <c r="GQ263" s="5"/>
      <c r="GR263" s="5"/>
      <c r="GS263" s="5"/>
      <c r="GT263" s="5"/>
      <c r="GU263" s="5"/>
      <c r="GV263" s="5"/>
      <c r="GW263" s="5"/>
      <c r="GX263" s="5"/>
      <c r="GY263" s="5"/>
      <c r="GZ263" s="5"/>
      <c r="HA263" s="5"/>
      <c r="HB263" s="5"/>
      <c r="HC263" s="5"/>
      <c r="HD263" s="5"/>
      <c r="HE263" s="5"/>
      <c r="HF263" s="5"/>
      <c r="HG263" s="5"/>
      <c r="HH263" s="5"/>
      <c r="HI263" s="5"/>
      <c r="HJ263" s="5"/>
      <c r="HK263" s="5"/>
      <c r="HL263" s="51" t="s">
        <v>358</v>
      </c>
      <c r="HM263" s="51">
        <v>798.4</v>
      </c>
      <c r="HN263" s="51">
        <v>797.2</v>
      </c>
      <c r="HO263" s="51">
        <f>-(HN263-HM263)</f>
        <v>1.1999999999999318</v>
      </c>
      <c r="HP263" s="51">
        <v>100</v>
      </c>
      <c r="HQ263" s="52">
        <f t="shared" si="214"/>
        <v>1.1999999999999318</v>
      </c>
      <c r="HR263" s="139">
        <f>HQ263*AUXILIAR!$B$67</f>
        <v>2399999.9999998636</v>
      </c>
      <c r="HS263" s="5"/>
      <c r="HT263" s="341"/>
      <c r="HU263" s="354"/>
      <c r="HV263" s="5"/>
      <c r="HW263" s="5"/>
      <c r="HX263" s="5"/>
      <c r="HY263" s="5"/>
      <c r="HZ263" s="5"/>
      <c r="IA263" s="5"/>
      <c r="IB263" s="5"/>
      <c r="IC263" s="5"/>
      <c r="ID263" s="5"/>
      <c r="IE263" s="5"/>
      <c r="IF263" s="5"/>
      <c r="IG263" s="5"/>
      <c r="IH263" s="5"/>
      <c r="II263" s="5"/>
      <c r="IJ263" s="5"/>
      <c r="IK263" s="5"/>
      <c r="IL263" s="5"/>
      <c r="IM263" s="5"/>
      <c r="IN263" s="5"/>
      <c r="IO263" s="5"/>
      <c r="IP263" s="5"/>
      <c r="IQ263" s="5"/>
      <c r="IR263" s="5"/>
      <c r="IS263" s="5"/>
      <c r="IT263" s="5"/>
      <c r="IU263" s="5"/>
      <c r="IV263" s="5"/>
      <c r="IW263" s="5"/>
      <c r="IX263" s="5"/>
      <c r="IY263" s="5"/>
      <c r="IZ263" s="5"/>
      <c r="JA263" s="5"/>
      <c r="JB263" s="5"/>
      <c r="JC263" s="5"/>
      <c r="JD263" s="5"/>
      <c r="JE263" s="5"/>
      <c r="JF263" s="5"/>
      <c r="JG263" s="5"/>
      <c r="JH263" s="5"/>
      <c r="JI263" s="5"/>
      <c r="JJ263" s="5"/>
      <c r="JK263" s="145"/>
      <c r="JL263" s="397"/>
    </row>
    <row r="264" spans="1:272" ht="15">
      <c r="A264" s="8" t="s">
        <v>33</v>
      </c>
      <c r="B264" s="8" t="s">
        <v>8</v>
      </c>
      <c r="C264" s="8">
        <v>1</v>
      </c>
      <c r="D264" s="199">
        <v>116</v>
      </c>
      <c r="E264" s="118" t="s">
        <v>183</v>
      </c>
      <c r="F264" s="118" t="s">
        <v>108</v>
      </c>
      <c r="G264" s="195" t="s">
        <v>355</v>
      </c>
      <c r="H264" s="309" t="s">
        <v>188</v>
      </c>
      <c r="I264" s="354"/>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341"/>
      <c r="BA264" s="354"/>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7"/>
      <c r="CK264" s="57"/>
      <c r="CL264" s="57"/>
      <c r="CM264" s="57"/>
      <c r="CN264" s="57"/>
      <c r="CO264" s="56"/>
      <c r="CP264" s="161"/>
      <c r="CQ264" s="128"/>
      <c r="CR264" s="333"/>
      <c r="CS264" s="354"/>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341"/>
      <c r="EK264" s="354"/>
      <c r="EL264" s="5"/>
      <c r="EM264" s="5"/>
      <c r="EN264" s="5"/>
      <c r="EO264" s="5"/>
      <c r="EP264" s="5"/>
      <c r="EQ264" s="5"/>
      <c r="ER264" s="5"/>
      <c r="ES264" s="5"/>
      <c r="ET264" s="5"/>
      <c r="EU264" s="5"/>
      <c r="EV264" s="5"/>
      <c r="EW264" s="5"/>
      <c r="EX264" s="5"/>
      <c r="EY264" s="5"/>
      <c r="EZ264" s="5"/>
      <c r="FA264" s="5"/>
      <c r="FB264" s="5"/>
      <c r="FC264" s="5"/>
      <c r="FD264" s="5"/>
      <c r="FE264" s="5"/>
      <c r="FF264" s="5"/>
      <c r="FG264" s="5"/>
      <c r="FH264" s="5"/>
      <c r="FI264" s="5"/>
      <c r="FJ264" s="5"/>
      <c r="FK264" s="5"/>
      <c r="FL264" s="5"/>
      <c r="FM264" s="5"/>
      <c r="FN264" s="5"/>
      <c r="FO264" s="5"/>
      <c r="FP264" s="5"/>
      <c r="FQ264" s="5"/>
      <c r="FR264" s="5"/>
      <c r="FS264" s="5"/>
      <c r="FT264" s="5"/>
      <c r="FU264" s="5"/>
      <c r="FV264" s="5"/>
      <c r="FW264" s="5"/>
      <c r="FX264" s="5"/>
      <c r="FY264" s="5"/>
      <c r="FZ264" s="5"/>
      <c r="GA264" s="5"/>
      <c r="GB264" s="341"/>
      <c r="GC264" s="354"/>
      <c r="GD264" s="5"/>
      <c r="GE264" s="5"/>
      <c r="GF264" s="5"/>
      <c r="GG264" s="5"/>
      <c r="GH264" s="5"/>
      <c r="GI264" s="5"/>
      <c r="GJ264" s="5"/>
      <c r="GK264" s="5"/>
      <c r="GL264" s="5"/>
      <c r="GM264" s="5"/>
      <c r="GN264" s="5"/>
      <c r="GO264" s="5"/>
      <c r="GP264" s="5"/>
      <c r="GQ264" s="5"/>
      <c r="GR264" s="5"/>
      <c r="GS264" s="5"/>
      <c r="GT264" s="5"/>
      <c r="GU264" s="5"/>
      <c r="GV264" s="5"/>
      <c r="GW264" s="5"/>
      <c r="GX264" s="5"/>
      <c r="GY264" s="5"/>
      <c r="GZ264" s="5"/>
      <c r="HA264" s="5"/>
      <c r="HB264" s="5"/>
      <c r="HC264" s="5"/>
      <c r="HD264" s="5"/>
      <c r="HE264" s="5"/>
      <c r="HF264" s="5"/>
      <c r="HG264" s="5"/>
      <c r="HH264" s="5"/>
      <c r="HI264" s="5"/>
      <c r="HJ264" s="5"/>
      <c r="HK264" s="5"/>
      <c r="HL264" s="51" t="s">
        <v>358</v>
      </c>
      <c r="HM264" s="51">
        <v>800.4</v>
      </c>
      <c r="HN264" s="51">
        <v>799.2</v>
      </c>
      <c r="HO264" s="51">
        <f>-(HN264-HM264)</f>
        <v>1.1999999999999318</v>
      </c>
      <c r="HP264" s="51">
        <v>100</v>
      </c>
      <c r="HQ264" s="52">
        <f t="shared" si="214"/>
        <v>1.1999999999999318</v>
      </c>
      <c r="HR264" s="139">
        <f>HQ264*AUXILIAR!$B$67</f>
        <v>2399999.9999998636</v>
      </c>
      <c r="HS264" s="5"/>
      <c r="HT264" s="341"/>
      <c r="HU264" s="354"/>
      <c r="HV264" s="5"/>
      <c r="HW264" s="5"/>
      <c r="HX264" s="5"/>
      <c r="HY264" s="5"/>
      <c r="HZ264" s="5"/>
      <c r="IA264" s="5"/>
      <c r="IB264" s="5"/>
      <c r="IC264" s="5"/>
      <c r="ID264" s="5"/>
      <c r="IE264" s="5"/>
      <c r="IF264" s="5"/>
      <c r="IG264" s="5"/>
      <c r="IH264" s="5"/>
      <c r="II264" s="5"/>
      <c r="IJ264" s="5"/>
      <c r="IK264" s="5"/>
      <c r="IL264" s="5"/>
      <c r="IM264" s="5"/>
      <c r="IN264" s="5"/>
      <c r="IO264" s="5"/>
      <c r="IP264" s="5"/>
      <c r="IQ264" s="5"/>
      <c r="IR264" s="5"/>
      <c r="IS264" s="5"/>
      <c r="IT264" s="5"/>
      <c r="IU264" s="5"/>
      <c r="IV264" s="5"/>
      <c r="IW264" s="5"/>
      <c r="IX264" s="5"/>
      <c r="IY264" s="5"/>
      <c r="IZ264" s="5"/>
      <c r="JA264" s="5"/>
      <c r="JB264" s="5"/>
      <c r="JC264" s="5"/>
      <c r="JD264" s="5"/>
      <c r="JE264" s="5"/>
      <c r="JF264" s="5"/>
      <c r="JG264" s="5"/>
      <c r="JH264" s="5"/>
      <c r="JI264" s="5"/>
      <c r="JJ264" s="5"/>
      <c r="JK264" s="145"/>
      <c r="JL264" s="397"/>
    </row>
    <row r="265" spans="1:272" ht="15">
      <c r="A265" s="8" t="s">
        <v>33</v>
      </c>
      <c r="B265" s="8" t="s">
        <v>8</v>
      </c>
      <c r="C265" s="8">
        <v>1</v>
      </c>
      <c r="D265" s="199">
        <v>116</v>
      </c>
      <c r="E265" s="118" t="s">
        <v>183</v>
      </c>
      <c r="F265" s="118" t="s">
        <v>108</v>
      </c>
      <c r="G265" s="195" t="s">
        <v>355</v>
      </c>
      <c r="H265" s="309" t="s">
        <v>188</v>
      </c>
      <c r="I265" s="354"/>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341"/>
      <c r="BA265" s="354"/>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7"/>
      <c r="CK265" s="57"/>
      <c r="CL265" s="57"/>
      <c r="CM265" s="57"/>
      <c r="CN265" s="57"/>
      <c r="CO265" s="56"/>
      <c r="CP265" s="161"/>
      <c r="CQ265" s="128"/>
      <c r="CR265" s="333"/>
      <c r="CS265" s="354"/>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341"/>
      <c r="EK265" s="354"/>
      <c r="EL265" s="5"/>
      <c r="EM265" s="5"/>
      <c r="EN265" s="5"/>
      <c r="EO265" s="5"/>
      <c r="EP265" s="5"/>
      <c r="EQ265" s="5"/>
      <c r="ER265" s="5"/>
      <c r="ES265" s="5"/>
      <c r="ET265" s="5"/>
      <c r="EU265" s="5"/>
      <c r="EV265" s="5"/>
      <c r="EW265" s="5"/>
      <c r="EX265" s="5"/>
      <c r="EY265" s="5"/>
      <c r="EZ265" s="5"/>
      <c r="FA265" s="5"/>
      <c r="FB265" s="5"/>
      <c r="FC265" s="5"/>
      <c r="FD265" s="5"/>
      <c r="FE265" s="5"/>
      <c r="FF265" s="5"/>
      <c r="FG265" s="5"/>
      <c r="FH265" s="5"/>
      <c r="FI265" s="5"/>
      <c r="FJ265" s="5"/>
      <c r="FK265" s="5"/>
      <c r="FL265" s="5"/>
      <c r="FM265" s="5"/>
      <c r="FN265" s="5"/>
      <c r="FO265" s="5"/>
      <c r="FP265" s="5"/>
      <c r="FQ265" s="5"/>
      <c r="FR265" s="5"/>
      <c r="FS265" s="5"/>
      <c r="FT265" s="5"/>
      <c r="FU265" s="5"/>
      <c r="FV265" s="5"/>
      <c r="FW265" s="5"/>
      <c r="FX265" s="5"/>
      <c r="FY265" s="5"/>
      <c r="FZ265" s="5"/>
      <c r="GA265" s="5"/>
      <c r="GB265" s="341"/>
      <c r="GC265" s="354"/>
      <c r="GD265" s="5"/>
      <c r="GE265" s="5"/>
      <c r="GF265" s="5"/>
      <c r="GG265" s="5"/>
      <c r="GH265" s="5"/>
      <c r="GI265" s="5"/>
      <c r="GJ265" s="5"/>
      <c r="GK265" s="5"/>
      <c r="GL265" s="5"/>
      <c r="GM265" s="5"/>
      <c r="GN265" s="5"/>
      <c r="GO265" s="5"/>
      <c r="GP265" s="5"/>
      <c r="GQ265" s="5"/>
      <c r="GR265" s="5"/>
      <c r="GS265" s="5"/>
      <c r="GT265" s="5"/>
      <c r="GU265" s="5"/>
      <c r="GV265" s="5"/>
      <c r="GW265" s="5"/>
      <c r="GX265" s="5"/>
      <c r="GY265" s="5"/>
      <c r="GZ265" s="5"/>
      <c r="HA265" s="5"/>
      <c r="HB265" s="5"/>
      <c r="HC265" s="5"/>
      <c r="HD265" s="5"/>
      <c r="HE265" s="5"/>
      <c r="HF265" s="5"/>
      <c r="HG265" s="5"/>
      <c r="HH265" s="5"/>
      <c r="HI265" s="5"/>
      <c r="HJ265" s="5"/>
      <c r="HK265" s="5"/>
      <c r="HL265" s="51" t="s">
        <v>359</v>
      </c>
      <c r="HM265" s="51">
        <v>800.5</v>
      </c>
      <c r="HN265" s="51">
        <v>801.7</v>
      </c>
      <c r="HO265" s="51">
        <f t="shared" si="216"/>
        <v>1.2000000000000455</v>
      </c>
      <c r="HP265" s="51">
        <v>100</v>
      </c>
      <c r="HQ265" s="52">
        <f t="shared" si="214"/>
        <v>1.2000000000000455</v>
      </c>
      <c r="HR265" s="139">
        <f>HQ265*AUXILIAR!$B$67</f>
        <v>2400000.0000000908</v>
      </c>
      <c r="HS265" s="5"/>
      <c r="HT265" s="341"/>
      <c r="HU265" s="354"/>
      <c r="HV265" s="5"/>
      <c r="HW265" s="5"/>
      <c r="HX265" s="5"/>
      <c r="HY265" s="5"/>
      <c r="HZ265" s="5"/>
      <c r="IA265" s="5"/>
      <c r="IB265" s="5"/>
      <c r="IC265" s="5"/>
      <c r="ID265" s="5"/>
      <c r="IE265" s="5"/>
      <c r="IF265" s="5"/>
      <c r="IG265" s="5"/>
      <c r="IH265" s="5"/>
      <c r="II265" s="5"/>
      <c r="IJ265" s="5"/>
      <c r="IK265" s="5"/>
      <c r="IL265" s="5"/>
      <c r="IM265" s="5"/>
      <c r="IN265" s="5"/>
      <c r="IO265" s="5"/>
      <c r="IP265" s="5"/>
      <c r="IQ265" s="5"/>
      <c r="IR265" s="5"/>
      <c r="IS265" s="5"/>
      <c r="IT265" s="5"/>
      <c r="IU265" s="5"/>
      <c r="IV265" s="5"/>
      <c r="IW265" s="5"/>
      <c r="IX265" s="5"/>
      <c r="IY265" s="5"/>
      <c r="IZ265" s="5"/>
      <c r="JA265" s="5"/>
      <c r="JB265" s="5"/>
      <c r="JC265" s="5"/>
      <c r="JD265" s="5"/>
      <c r="JE265" s="5"/>
      <c r="JF265" s="5"/>
      <c r="JG265" s="5"/>
      <c r="JH265" s="5"/>
      <c r="JI265" s="5"/>
      <c r="JJ265" s="5"/>
      <c r="JK265" s="145"/>
      <c r="JL265" s="397"/>
    </row>
    <row r="266" spans="1:272" ht="15">
      <c r="A266" s="8" t="s">
        <v>33</v>
      </c>
      <c r="B266" s="8" t="s">
        <v>8</v>
      </c>
      <c r="C266" s="8">
        <v>1</v>
      </c>
      <c r="D266" s="199">
        <v>116</v>
      </c>
      <c r="E266" s="118" t="s">
        <v>183</v>
      </c>
      <c r="F266" s="118" t="s">
        <v>108</v>
      </c>
      <c r="G266" s="195" t="s">
        <v>355</v>
      </c>
      <c r="H266" s="309" t="s">
        <v>188</v>
      </c>
      <c r="I266" s="354"/>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341"/>
      <c r="BA266" s="354"/>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7"/>
      <c r="CK266" s="57"/>
      <c r="CL266" s="57"/>
      <c r="CM266" s="57"/>
      <c r="CN266" s="57"/>
      <c r="CO266" s="56"/>
      <c r="CP266" s="161"/>
      <c r="CQ266" s="128"/>
      <c r="CR266" s="333"/>
      <c r="CS266" s="354"/>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341"/>
      <c r="EK266" s="354"/>
      <c r="EL266" s="5"/>
      <c r="EM266" s="5"/>
      <c r="EN266" s="5"/>
      <c r="EO266" s="5"/>
      <c r="EP266" s="5"/>
      <c r="EQ266" s="5"/>
      <c r="ER266" s="5"/>
      <c r="ES266" s="5"/>
      <c r="ET266" s="5"/>
      <c r="EU266" s="5"/>
      <c r="EV266" s="5"/>
      <c r="EW266" s="5"/>
      <c r="EX266" s="5"/>
      <c r="EY266" s="5"/>
      <c r="EZ266" s="5"/>
      <c r="FA266" s="5"/>
      <c r="FB266" s="5"/>
      <c r="FC266" s="5"/>
      <c r="FD266" s="5"/>
      <c r="FE266" s="5"/>
      <c r="FF266" s="5"/>
      <c r="FG266" s="5"/>
      <c r="FH266" s="5"/>
      <c r="FI266" s="5"/>
      <c r="FJ266" s="5"/>
      <c r="FK266" s="5"/>
      <c r="FL266" s="5"/>
      <c r="FM266" s="5"/>
      <c r="FN266" s="5"/>
      <c r="FO266" s="5"/>
      <c r="FP266" s="5"/>
      <c r="FQ266" s="5"/>
      <c r="FR266" s="5"/>
      <c r="FS266" s="5"/>
      <c r="FT266" s="5"/>
      <c r="FU266" s="5"/>
      <c r="FV266" s="5"/>
      <c r="FW266" s="5"/>
      <c r="FX266" s="5"/>
      <c r="FY266" s="5"/>
      <c r="FZ266" s="5"/>
      <c r="GA266" s="5"/>
      <c r="GB266" s="341"/>
      <c r="GC266" s="354"/>
      <c r="GD266" s="5"/>
      <c r="GE266" s="5"/>
      <c r="GF266" s="5"/>
      <c r="GG266" s="5"/>
      <c r="GH266" s="5"/>
      <c r="GI266" s="5"/>
      <c r="GJ266" s="5"/>
      <c r="GK266" s="5"/>
      <c r="GL266" s="5"/>
      <c r="GM266" s="5"/>
      <c r="GN266" s="5"/>
      <c r="GO266" s="5"/>
      <c r="GP266" s="5"/>
      <c r="GQ266" s="5"/>
      <c r="GR266" s="5"/>
      <c r="GS266" s="5"/>
      <c r="GT266" s="5"/>
      <c r="GU266" s="5"/>
      <c r="GV266" s="5"/>
      <c r="GW266" s="5"/>
      <c r="GX266" s="5"/>
      <c r="GY266" s="5"/>
      <c r="GZ266" s="5"/>
      <c r="HA266" s="5"/>
      <c r="HB266" s="5"/>
      <c r="HC266" s="5"/>
      <c r="HD266" s="5"/>
      <c r="HE266" s="5"/>
      <c r="HF266" s="5"/>
      <c r="HG266" s="5"/>
      <c r="HH266" s="5"/>
      <c r="HI266" s="5"/>
      <c r="HJ266" s="5"/>
      <c r="HK266" s="5"/>
      <c r="HL266" s="51" t="s">
        <v>358</v>
      </c>
      <c r="HM266" s="51">
        <v>802.4</v>
      </c>
      <c r="HN266" s="51">
        <v>801.2</v>
      </c>
      <c r="HO266" s="51">
        <f>-(HN266-HM266)</f>
        <v>1.1999999999999318</v>
      </c>
      <c r="HP266" s="51">
        <v>100</v>
      </c>
      <c r="HQ266" s="52">
        <f t="shared" si="214"/>
        <v>1.1999999999999318</v>
      </c>
      <c r="HR266" s="139">
        <f>HQ266*AUXILIAR!$B$67</f>
        <v>2399999.9999998636</v>
      </c>
      <c r="HS266" s="5"/>
      <c r="HT266" s="341"/>
      <c r="HU266" s="354"/>
      <c r="HV266" s="5"/>
      <c r="HW266" s="5"/>
      <c r="HX266" s="5"/>
      <c r="HY266" s="5"/>
      <c r="HZ266" s="5"/>
      <c r="IA266" s="5"/>
      <c r="IB266" s="5"/>
      <c r="IC266" s="5"/>
      <c r="ID266" s="5"/>
      <c r="IE266" s="5"/>
      <c r="IF266" s="5"/>
      <c r="IG266" s="5"/>
      <c r="IH266" s="5"/>
      <c r="II266" s="5"/>
      <c r="IJ266" s="5"/>
      <c r="IK266" s="5"/>
      <c r="IL266" s="5"/>
      <c r="IM266" s="5"/>
      <c r="IN266" s="5"/>
      <c r="IO266" s="5"/>
      <c r="IP266" s="5"/>
      <c r="IQ266" s="5"/>
      <c r="IR266" s="5"/>
      <c r="IS266" s="5"/>
      <c r="IT266" s="5"/>
      <c r="IU266" s="5"/>
      <c r="IV266" s="5"/>
      <c r="IW266" s="5"/>
      <c r="IX266" s="5"/>
      <c r="IY266" s="5"/>
      <c r="IZ266" s="5"/>
      <c r="JA266" s="5"/>
      <c r="JB266" s="5"/>
      <c r="JC266" s="5"/>
      <c r="JD266" s="5"/>
      <c r="JE266" s="5"/>
      <c r="JF266" s="5"/>
      <c r="JG266" s="5"/>
      <c r="JH266" s="5"/>
      <c r="JI266" s="5"/>
      <c r="JJ266" s="5"/>
      <c r="JK266" s="145"/>
      <c r="JL266" s="397"/>
    </row>
    <row r="267" spans="1:272" ht="15">
      <c r="A267" s="8" t="s">
        <v>33</v>
      </c>
      <c r="B267" s="8" t="s">
        <v>8</v>
      </c>
      <c r="C267" s="8">
        <v>1</v>
      </c>
      <c r="D267" s="199">
        <v>116</v>
      </c>
      <c r="E267" s="118" t="s">
        <v>183</v>
      </c>
      <c r="F267" s="118" t="s">
        <v>108</v>
      </c>
      <c r="G267" s="195" t="s">
        <v>355</v>
      </c>
      <c r="H267" s="309" t="s">
        <v>188</v>
      </c>
      <c r="I267" s="354"/>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341"/>
      <c r="BA267" s="354"/>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7"/>
      <c r="CK267" s="57"/>
      <c r="CL267" s="57"/>
      <c r="CM267" s="57"/>
      <c r="CN267" s="57"/>
      <c r="CO267" s="56"/>
      <c r="CP267" s="161"/>
      <c r="CQ267" s="128"/>
      <c r="CR267" s="333"/>
      <c r="CS267" s="354"/>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341"/>
      <c r="EK267" s="354"/>
      <c r="EL267" s="5"/>
      <c r="EM267" s="5"/>
      <c r="EN267" s="5"/>
      <c r="EO267" s="5"/>
      <c r="EP267" s="5"/>
      <c r="EQ267" s="5"/>
      <c r="ER267" s="5"/>
      <c r="ES267" s="5"/>
      <c r="ET267" s="5"/>
      <c r="EU267" s="5"/>
      <c r="EV267" s="5"/>
      <c r="EW267" s="5"/>
      <c r="EX267" s="5"/>
      <c r="EY267" s="5"/>
      <c r="EZ267" s="5"/>
      <c r="FA267" s="5"/>
      <c r="FB267" s="5"/>
      <c r="FC267" s="5"/>
      <c r="FD267" s="5"/>
      <c r="FE267" s="5"/>
      <c r="FF267" s="5"/>
      <c r="FG267" s="5"/>
      <c r="FH267" s="5"/>
      <c r="FI267" s="5"/>
      <c r="FJ267" s="5"/>
      <c r="FK267" s="5"/>
      <c r="FL267" s="5"/>
      <c r="FM267" s="5"/>
      <c r="FN267" s="5"/>
      <c r="FO267" s="5"/>
      <c r="FP267" s="5"/>
      <c r="FQ267" s="5"/>
      <c r="FR267" s="5"/>
      <c r="FS267" s="5"/>
      <c r="FT267" s="5"/>
      <c r="FU267" s="5"/>
      <c r="FV267" s="5"/>
      <c r="FW267" s="5"/>
      <c r="FX267" s="5"/>
      <c r="FY267" s="5"/>
      <c r="FZ267" s="5"/>
      <c r="GA267" s="5"/>
      <c r="GB267" s="341"/>
      <c r="GC267" s="354"/>
      <c r="GD267" s="5"/>
      <c r="GE267" s="5"/>
      <c r="GF267" s="5"/>
      <c r="GG267" s="5"/>
      <c r="GH267" s="5"/>
      <c r="GI267" s="5"/>
      <c r="GJ267" s="5"/>
      <c r="GK267" s="5"/>
      <c r="GL267" s="5"/>
      <c r="GM267" s="5"/>
      <c r="GN267" s="5"/>
      <c r="GO267" s="5"/>
      <c r="GP267" s="5"/>
      <c r="GQ267" s="5"/>
      <c r="GR267" s="5"/>
      <c r="GS267" s="5"/>
      <c r="GT267" s="5"/>
      <c r="GU267" s="5"/>
      <c r="GV267" s="5"/>
      <c r="GW267" s="5"/>
      <c r="GX267" s="5"/>
      <c r="GY267" s="5"/>
      <c r="GZ267" s="5"/>
      <c r="HA267" s="5"/>
      <c r="HB267" s="5"/>
      <c r="HC267" s="5"/>
      <c r="HD267" s="5"/>
      <c r="HE267" s="5"/>
      <c r="HF267" s="5"/>
      <c r="HG267" s="5"/>
      <c r="HH267" s="5"/>
      <c r="HI267" s="5"/>
      <c r="HJ267" s="5"/>
      <c r="HK267" s="5"/>
      <c r="HL267" s="51" t="s">
        <v>359</v>
      </c>
      <c r="HM267" s="51">
        <v>802.5</v>
      </c>
      <c r="HN267" s="51">
        <v>803.7</v>
      </c>
      <c r="HO267" s="51">
        <f t="shared" si="216"/>
        <v>1.2000000000000455</v>
      </c>
      <c r="HP267" s="51">
        <v>100</v>
      </c>
      <c r="HQ267" s="52">
        <f t="shared" si="214"/>
        <v>1.2000000000000455</v>
      </c>
      <c r="HR267" s="139">
        <f>HQ267*AUXILIAR!$B$67</f>
        <v>2400000.0000000908</v>
      </c>
      <c r="HS267" s="5"/>
      <c r="HT267" s="341"/>
      <c r="HU267" s="354"/>
      <c r="HV267" s="5"/>
      <c r="HW267" s="5"/>
      <c r="HX267" s="5"/>
      <c r="HY267" s="5"/>
      <c r="HZ267" s="5"/>
      <c r="IA267" s="5"/>
      <c r="IB267" s="5"/>
      <c r="IC267" s="5"/>
      <c r="ID267" s="5"/>
      <c r="IE267" s="5"/>
      <c r="IF267" s="5"/>
      <c r="IG267" s="5"/>
      <c r="IH267" s="5"/>
      <c r="II267" s="5"/>
      <c r="IJ267" s="5"/>
      <c r="IK267" s="5"/>
      <c r="IL267" s="5"/>
      <c r="IM267" s="5"/>
      <c r="IN267" s="5"/>
      <c r="IO267" s="5"/>
      <c r="IP267" s="5"/>
      <c r="IQ267" s="5"/>
      <c r="IR267" s="5"/>
      <c r="IS267" s="5"/>
      <c r="IT267" s="5"/>
      <c r="IU267" s="5"/>
      <c r="IV267" s="5"/>
      <c r="IW267" s="5"/>
      <c r="IX267" s="5"/>
      <c r="IY267" s="5"/>
      <c r="IZ267" s="5"/>
      <c r="JA267" s="5"/>
      <c r="JB267" s="5"/>
      <c r="JC267" s="5"/>
      <c r="JD267" s="5"/>
      <c r="JE267" s="5"/>
      <c r="JF267" s="5"/>
      <c r="JG267" s="5"/>
      <c r="JH267" s="5"/>
      <c r="JI267" s="5"/>
      <c r="JJ267" s="5"/>
      <c r="JK267" s="145"/>
      <c r="JL267" s="397"/>
    </row>
    <row r="268" spans="1:272" ht="15">
      <c r="A268" s="8" t="s">
        <v>33</v>
      </c>
      <c r="B268" s="8" t="s">
        <v>8</v>
      </c>
      <c r="C268" s="8">
        <v>1</v>
      </c>
      <c r="D268" s="199">
        <v>116</v>
      </c>
      <c r="E268" s="118" t="s">
        <v>183</v>
      </c>
      <c r="F268" s="118" t="s">
        <v>108</v>
      </c>
      <c r="G268" s="195" t="s">
        <v>355</v>
      </c>
      <c r="H268" s="309" t="s">
        <v>188</v>
      </c>
      <c r="I268" s="354"/>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341"/>
      <c r="BA268" s="354"/>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7"/>
      <c r="CK268" s="57"/>
      <c r="CL268" s="57"/>
      <c r="CM268" s="57"/>
      <c r="CN268" s="57"/>
      <c r="CO268" s="56"/>
      <c r="CP268" s="161"/>
      <c r="CQ268" s="128"/>
      <c r="CR268" s="333"/>
      <c r="CS268" s="354"/>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341"/>
      <c r="EK268" s="354"/>
      <c r="EL268" s="5"/>
      <c r="EM268" s="5"/>
      <c r="EN268" s="5"/>
      <c r="EO268" s="5"/>
      <c r="EP268" s="5"/>
      <c r="EQ268" s="5"/>
      <c r="ER268" s="5"/>
      <c r="ES268" s="5"/>
      <c r="ET268" s="5"/>
      <c r="EU268" s="5"/>
      <c r="EV268" s="5"/>
      <c r="EW268" s="5"/>
      <c r="EX268" s="5"/>
      <c r="EY268" s="5"/>
      <c r="EZ268" s="5"/>
      <c r="FA268" s="5"/>
      <c r="FB268" s="5"/>
      <c r="FC268" s="5"/>
      <c r="FD268" s="5"/>
      <c r="FE268" s="5"/>
      <c r="FF268" s="5"/>
      <c r="FG268" s="5"/>
      <c r="FH268" s="5"/>
      <c r="FI268" s="5"/>
      <c r="FJ268" s="5"/>
      <c r="FK268" s="5"/>
      <c r="FL268" s="5"/>
      <c r="FM268" s="5"/>
      <c r="FN268" s="5"/>
      <c r="FO268" s="5"/>
      <c r="FP268" s="5"/>
      <c r="FQ268" s="5"/>
      <c r="FR268" s="5"/>
      <c r="FS268" s="5"/>
      <c r="FT268" s="5"/>
      <c r="FU268" s="5"/>
      <c r="FV268" s="5"/>
      <c r="FW268" s="5"/>
      <c r="FX268" s="5"/>
      <c r="FY268" s="5"/>
      <c r="FZ268" s="5"/>
      <c r="GA268" s="5"/>
      <c r="GB268" s="341"/>
      <c r="GC268" s="354"/>
      <c r="GD268" s="5"/>
      <c r="GE268" s="5"/>
      <c r="GF268" s="5"/>
      <c r="GG268" s="5"/>
      <c r="GH268" s="5"/>
      <c r="GI268" s="5"/>
      <c r="GJ268" s="5"/>
      <c r="GK268" s="5"/>
      <c r="GL268" s="5"/>
      <c r="GM268" s="5"/>
      <c r="GN268" s="5"/>
      <c r="GO268" s="5"/>
      <c r="GP268" s="5"/>
      <c r="GQ268" s="5"/>
      <c r="GR268" s="5"/>
      <c r="GS268" s="5"/>
      <c r="GT268" s="5"/>
      <c r="GU268" s="5"/>
      <c r="GV268" s="5"/>
      <c r="GW268" s="5"/>
      <c r="GX268" s="5"/>
      <c r="GY268" s="5"/>
      <c r="GZ268" s="5"/>
      <c r="HA268" s="5"/>
      <c r="HB268" s="5"/>
      <c r="HC268" s="5"/>
      <c r="HD268" s="5"/>
      <c r="HE268" s="5"/>
      <c r="HF268" s="5"/>
      <c r="HG268" s="5"/>
      <c r="HH268" s="5"/>
      <c r="HI268" s="5"/>
      <c r="HJ268" s="5"/>
      <c r="HK268" s="5"/>
      <c r="HL268" s="51" t="s">
        <v>358</v>
      </c>
      <c r="HM268" s="51">
        <v>804.4</v>
      </c>
      <c r="HN268" s="51">
        <v>803.2</v>
      </c>
      <c r="HO268" s="51">
        <f>-(HN268-HM268)</f>
        <v>1.1999999999999318</v>
      </c>
      <c r="HP268" s="51">
        <v>100</v>
      </c>
      <c r="HQ268" s="52">
        <f t="shared" si="214"/>
        <v>1.1999999999999318</v>
      </c>
      <c r="HR268" s="139">
        <f>HQ268*AUXILIAR!$B$67</f>
        <v>2399999.9999998636</v>
      </c>
      <c r="HS268" s="5"/>
      <c r="HT268" s="341"/>
      <c r="HU268" s="354"/>
      <c r="HV268" s="5"/>
      <c r="HW268" s="5"/>
      <c r="HX268" s="5"/>
      <c r="HY268" s="5"/>
      <c r="HZ268" s="5"/>
      <c r="IA268" s="5"/>
      <c r="IB268" s="5"/>
      <c r="IC268" s="5"/>
      <c r="ID268" s="5"/>
      <c r="IE268" s="5"/>
      <c r="IF268" s="5"/>
      <c r="IG268" s="5"/>
      <c r="IH268" s="5"/>
      <c r="II268" s="5"/>
      <c r="IJ268" s="5"/>
      <c r="IK268" s="5"/>
      <c r="IL268" s="5"/>
      <c r="IM268" s="5"/>
      <c r="IN268" s="5"/>
      <c r="IO268" s="5"/>
      <c r="IP268" s="5"/>
      <c r="IQ268" s="5"/>
      <c r="IR268" s="5"/>
      <c r="IS268" s="5"/>
      <c r="IT268" s="5"/>
      <c r="IU268" s="5"/>
      <c r="IV268" s="5"/>
      <c r="IW268" s="5"/>
      <c r="IX268" s="5"/>
      <c r="IY268" s="5"/>
      <c r="IZ268" s="5"/>
      <c r="JA268" s="5"/>
      <c r="JB268" s="5"/>
      <c r="JC268" s="5"/>
      <c r="JD268" s="5"/>
      <c r="JE268" s="5"/>
      <c r="JF268" s="5"/>
      <c r="JG268" s="5"/>
      <c r="JH268" s="5"/>
      <c r="JI268" s="5"/>
      <c r="JJ268" s="5"/>
      <c r="JK268" s="145"/>
      <c r="JL268" s="397"/>
    </row>
    <row r="269" spans="1:272" ht="15">
      <c r="A269" s="8" t="s">
        <v>33</v>
      </c>
      <c r="B269" s="8" t="s">
        <v>8</v>
      </c>
      <c r="C269" s="8">
        <v>1</v>
      </c>
      <c r="D269" s="199">
        <v>116</v>
      </c>
      <c r="E269" s="118" t="s">
        <v>183</v>
      </c>
      <c r="F269" s="118" t="s">
        <v>108</v>
      </c>
      <c r="G269" s="195" t="s">
        <v>355</v>
      </c>
      <c r="H269" s="309" t="s">
        <v>188</v>
      </c>
      <c r="I269" s="354"/>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341"/>
      <c r="BA269" s="354"/>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7"/>
      <c r="CK269" s="57"/>
      <c r="CL269" s="57"/>
      <c r="CM269" s="57"/>
      <c r="CN269" s="57"/>
      <c r="CO269" s="56"/>
      <c r="CP269" s="161"/>
      <c r="CQ269" s="128"/>
      <c r="CR269" s="333"/>
      <c r="CS269" s="354"/>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341"/>
      <c r="EK269" s="354"/>
      <c r="EL269" s="5"/>
      <c r="EM269" s="5"/>
      <c r="EN269" s="5"/>
      <c r="EO269" s="5"/>
      <c r="EP269" s="5"/>
      <c r="EQ269" s="5"/>
      <c r="ER269" s="5"/>
      <c r="ES269" s="5"/>
      <c r="ET269" s="5"/>
      <c r="EU269" s="5"/>
      <c r="EV269" s="5"/>
      <c r="EW269" s="5"/>
      <c r="EX269" s="5"/>
      <c r="EY269" s="5"/>
      <c r="EZ269" s="5"/>
      <c r="FA269" s="5"/>
      <c r="FB269" s="5"/>
      <c r="FC269" s="5"/>
      <c r="FD269" s="5"/>
      <c r="FE269" s="5"/>
      <c r="FF269" s="5"/>
      <c r="FG269" s="5"/>
      <c r="FH269" s="5"/>
      <c r="FI269" s="5"/>
      <c r="FJ269" s="5"/>
      <c r="FK269" s="5"/>
      <c r="FL269" s="5"/>
      <c r="FM269" s="5"/>
      <c r="FN269" s="5"/>
      <c r="FO269" s="5"/>
      <c r="FP269" s="5"/>
      <c r="FQ269" s="5"/>
      <c r="FR269" s="5"/>
      <c r="FS269" s="5"/>
      <c r="FT269" s="5"/>
      <c r="FU269" s="5"/>
      <c r="FV269" s="5"/>
      <c r="FW269" s="5"/>
      <c r="FX269" s="5"/>
      <c r="FY269" s="5"/>
      <c r="FZ269" s="5"/>
      <c r="GA269" s="5"/>
      <c r="GB269" s="341"/>
      <c r="GC269" s="354"/>
      <c r="GD269" s="5"/>
      <c r="GE269" s="5"/>
      <c r="GF269" s="5"/>
      <c r="GG269" s="5"/>
      <c r="GH269" s="5"/>
      <c r="GI269" s="5"/>
      <c r="GJ269" s="5"/>
      <c r="GK269" s="5"/>
      <c r="GL269" s="5"/>
      <c r="GM269" s="5"/>
      <c r="GN269" s="5"/>
      <c r="GO269" s="5"/>
      <c r="GP269" s="5"/>
      <c r="GQ269" s="5"/>
      <c r="GR269" s="5"/>
      <c r="GS269" s="5"/>
      <c r="GT269" s="5"/>
      <c r="GU269" s="5"/>
      <c r="GV269" s="5"/>
      <c r="GW269" s="5"/>
      <c r="GX269" s="5"/>
      <c r="GY269" s="5"/>
      <c r="GZ269" s="5"/>
      <c r="HA269" s="5"/>
      <c r="HB269" s="5"/>
      <c r="HC269" s="5"/>
      <c r="HD269" s="5"/>
      <c r="HE269" s="5"/>
      <c r="HF269" s="5"/>
      <c r="HG269" s="5"/>
      <c r="HH269" s="5"/>
      <c r="HI269" s="5"/>
      <c r="HJ269" s="5"/>
      <c r="HK269" s="5"/>
      <c r="HL269" s="51" t="s">
        <v>359</v>
      </c>
      <c r="HM269" s="51">
        <v>804.5</v>
      </c>
      <c r="HN269" s="51">
        <v>805.7</v>
      </c>
      <c r="HO269" s="51">
        <f t="shared" si="216"/>
        <v>1.2000000000000455</v>
      </c>
      <c r="HP269" s="51">
        <v>100</v>
      </c>
      <c r="HQ269" s="52">
        <f t="shared" si="214"/>
        <v>1.2000000000000455</v>
      </c>
      <c r="HR269" s="139">
        <f>HQ269*AUXILIAR!$B$67</f>
        <v>2400000.0000000908</v>
      </c>
      <c r="HS269" s="5"/>
      <c r="HT269" s="341"/>
      <c r="HU269" s="354"/>
      <c r="HV269" s="5"/>
      <c r="HW269" s="5"/>
      <c r="HX269" s="5"/>
      <c r="HY269" s="5"/>
      <c r="HZ269" s="5"/>
      <c r="IA269" s="5"/>
      <c r="IB269" s="5"/>
      <c r="IC269" s="5"/>
      <c r="ID269" s="5"/>
      <c r="IE269" s="5"/>
      <c r="IF269" s="5"/>
      <c r="IG269" s="5"/>
      <c r="IH269" s="5"/>
      <c r="II269" s="5"/>
      <c r="IJ269" s="5"/>
      <c r="IK269" s="5"/>
      <c r="IL269" s="5"/>
      <c r="IM269" s="5"/>
      <c r="IN269" s="5"/>
      <c r="IO269" s="5"/>
      <c r="IP269" s="5"/>
      <c r="IQ269" s="5"/>
      <c r="IR269" s="5"/>
      <c r="IS269" s="5"/>
      <c r="IT269" s="5"/>
      <c r="IU269" s="5"/>
      <c r="IV269" s="5"/>
      <c r="IW269" s="5"/>
      <c r="IX269" s="5"/>
      <c r="IY269" s="5"/>
      <c r="IZ269" s="5"/>
      <c r="JA269" s="5"/>
      <c r="JB269" s="5"/>
      <c r="JC269" s="5"/>
      <c r="JD269" s="5"/>
      <c r="JE269" s="5"/>
      <c r="JF269" s="5"/>
      <c r="JG269" s="5"/>
      <c r="JH269" s="5"/>
      <c r="JI269" s="5"/>
      <c r="JJ269" s="5"/>
      <c r="JK269" s="145"/>
      <c r="JL269" s="397"/>
    </row>
    <row r="270" spans="1:272" ht="15">
      <c r="A270" s="8" t="s">
        <v>33</v>
      </c>
      <c r="B270" s="8" t="s">
        <v>8</v>
      </c>
      <c r="C270" s="8">
        <v>1</v>
      </c>
      <c r="D270" s="199">
        <v>116</v>
      </c>
      <c r="E270" s="118" t="s">
        <v>183</v>
      </c>
      <c r="F270" s="118" t="s">
        <v>108</v>
      </c>
      <c r="G270" s="195" t="s">
        <v>355</v>
      </c>
      <c r="H270" s="309" t="s">
        <v>188</v>
      </c>
      <c r="I270" s="354"/>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341"/>
      <c r="BA270" s="354"/>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7"/>
      <c r="CK270" s="57"/>
      <c r="CL270" s="57"/>
      <c r="CM270" s="57"/>
      <c r="CN270" s="57"/>
      <c r="CO270" s="56"/>
      <c r="CP270" s="161"/>
      <c r="CQ270" s="128"/>
      <c r="CR270" s="333"/>
      <c r="CS270" s="354"/>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341"/>
      <c r="EK270" s="354"/>
      <c r="EL270" s="5"/>
      <c r="EM270" s="5"/>
      <c r="EN270" s="5"/>
      <c r="EO270" s="5"/>
      <c r="EP270" s="5"/>
      <c r="EQ270" s="5"/>
      <c r="ER270" s="5"/>
      <c r="ES270" s="5"/>
      <c r="ET270" s="5"/>
      <c r="EU270" s="5"/>
      <c r="EV270" s="5"/>
      <c r="EW270" s="5"/>
      <c r="EX270" s="5"/>
      <c r="EY270" s="5"/>
      <c r="EZ270" s="5"/>
      <c r="FA270" s="5"/>
      <c r="FB270" s="5"/>
      <c r="FC270" s="5"/>
      <c r="FD270" s="5"/>
      <c r="FE270" s="5"/>
      <c r="FF270" s="5"/>
      <c r="FG270" s="5"/>
      <c r="FH270" s="5"/>
      <c r="FI270" s="5"/>
      <c r="FJ270" s="5"/>
      <c r="FK270" s="5"/>
      <c r="FL270" s="5"/>
      <c r="FM270" s="5"/>
      <c r="FN270" s="5"/>
      <c r="FO270" s="5"/>
      <c r="FP270" s="5"/>
      <c r="FQ270" s="5"/>
      <c r="FR270" s="5"/>
      <c r="FS270" s="5"/>
      <c r="FT270" s="5"/>
      <c r="FU270" s="5"/>
      <c r="FV270" s="5"/>
      <c r="FW270" s="5"/>
      <c r="FX270" s="5"/>
      <c r="FY270" s="5"/>
      <c r="FZ270" s="5"/>
      <c r="GA270" s="5"/>
      <c r="GB270" s="341"/>
      <c r="GC270" s="354"/>
      <c r="GD270" s="5"/>
      <c r="GE270" s="5"/>
      <c r="GF270" s="5"/>
      <c r="GG270" s="5"/>
      <c r="GH270" s="5"/>
      <c r="GI270" s="5"/>
      <c r="GJ270" s="5"/>
      <c r="GK270" s="5"/>
      <c r="GL270" s="5"/>
      <c r="GM270" s="5"/>
      <c r="GN270" s="5"/>
      <c r="GO270" s="5"/>
      <c r="GP270" s="5"/>
      <c r="GQ270" s="5"/>
      <c r="GR270" s="5"/>
      <c r="GS270" s="5"/>
      <c r="GT270" s="5"/>
      <c r="GU270" s="5"/>
      <c r="GV270" s="5"/>
      <c r="GW270" s="5"/>
      <c r="GX270" s="5"/>
      <c r="GY270" s="5"/>
      <c r="GZ270" s="5"/>
      <c r="HA270" s="5"/>
      <c r="HB270" s="5"/>
      <c r="HC270" s="5"/>
      <c r="HD270" s="5"/>
      <c r="HE270" s="5"/>
      <c r="HF270" s="5"/>
      <c r="HG270" s="5"/>
      <c r="HH270" s="5"/>
      <c r="HI270" s="5"/>
      <c r="HJ270" s="5"/>
      <c r="HK270" s="5"/>
      <c r="HL270" s="51" t="s">
        <v>359</v>
      </c>
      <c r="HM270" s="51">
        <v>806.5</v>
      </c>
      <c r="HN270" s="51">
        <v>807.7</v>
      </c>
      <c r="HO270" s="51">
        <f t="shared" si="216"/>
        <v>1.2000000000000455</v>
      </c>
      <c r="HP270" s="51">
        <v>100</v>
      </c>
      <c r="HQ270" s="52">
        <f t="shared" si="214"/>
        <v>1.2000000000000455</v>
      </c>
      <c r="HR270" s="139">
        <f>HQ270*AUXILIAR!$B$67</f>
        <v>2400000.0000000908</v>
      </c>
      <c r="HS270" s="5"/>
      <c r="HT270" s="341"/>
      <c r="HU270" s="354"/>
      <c r="HV270" s="5"/>
      <c r="HW270" s="5"/>
      <c r="HX270" s="5"/>
      <c r="HY270" s="5"/>
      <c r="HZ270" s="5"/>
      <c r="IA270" s="5"/>
      <c r="IB270" s="5"/>
      <c r="IC270" s="5"/>
      <c r="ID270" s="5"/>
      <c r="IE270" s="5"/>
      <c r="IF270" s="5"/>
      <c r="IG270" s="5"/>
      <c r="IH270" s="5"/>
      <c r="II270" s="5"/>
      <c r="IJ270" s="5"/>
      <c r="IK270" s="5"/>
      <c r="IL270" s="5"/>
      <c r="IM270" s="5"/>
      <c r="IN270" s="5"/>
      <c r="IO270" s="5"/>
      <c r="IP270" s="5"/>
      <c r="IQ270" s="5"/>
      <c r="IR270" s="5"/>
      <c r="IS270" s="5"/>
      <c r="IT270" s="5"/>
      <c r="IU270" s="5"/>
      <c r="IV270" s="5"/>
      <c r="IW270" s="5"/>
      <c r="IX270" s="5"/>
      <c r="IY270" s="5"/>
      <c r="IZ270" s="5"/>
      <c r="JA270" s="5"/>
      <c r="JB270" s="5"/>
      <c r="JC270" s="5"/>
      <c r="JD270" s="5"/>
      <c r="JE270" s="5"/>
      <c r="JF270" s="5"/>
      <c r="JG270" s="5"/>
      <c r="JH270" s="5"/>
      <c r="JI270" s="5"/>
      <c r="JJ270" s="5"/>
      <c r="JK270" s="145"/>
      <c r="JL270" s="397"/>
    </row>
    <row r="271" spans="1:272" ht="15">
      <c r="A271" s="8" t="s">
        <v>33</v>
      </c>
      <c r="B271" s="8" t="s">
        <v>8</v>
      </c>
      <c r="C271" s="8">
        <v>1</v>
      </c>
      <c r="D271" s="199">
        <v>116</v>
      </c>
      <c r="E271" s="118" t="s">
        <v>183</v>
      </c>
      <c r="F271" s="118" t="s">
        <v>108</v>
      </c>
      <c r="G271" s="195" t="s">
        <v>355</v>
      </c>
      <c r="H271" s="309" t="s">
        <v>188</v>
      </c>
      <c r="I271" s="354"/>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341"/>
      <c r="BA271" s="354"/>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7"/>
      <c r="CK271" s="57"/>
      <c r="CL271" s="57"/>
      <c r="CM271" s="57"/>
      <c r="CN271" s="57"/>
      <c r="CO271" s="56"/>
      <c r="CP271" s="161"/>
      <c r="CQ271" s="128"/>
      <c r="CR271" s="333"/>
      <c r="CS271" s="354"/>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341"/>
      <c r="EK271" s="354"/>
      <c r="EL271" s="5"/>
      <c r="EM271" s="5"/>
      <c r="EN271" s="5"/>
      <c r="EO271" s="5"/>
      <c r="EP271" s="5"/>
      <c r="EQ271" s="5"/>
      <c r="ER271" s="5"/>
      <c r="ES271" s="5"/>
      <c r="ET271" s="5"/>
      <c r="EU271" s="5"/>
      <c r="EV271" s="5"/>
      <c r="EW271" s="5"/>
      <c r="EX271" s="5"/>
      <c r="EY271" s="5"/>
      <c r="EZ271" s="5"/>
      <c r="FA271" s="5"/>
      <c r="FB271" s="5"/>
      <c r="FC271" s="5"/>
      <c r="FD271" s="5"/>
      <c r="FE271" s="5"/>
      <c r="FF271" s="5"/>
      <c r="FG271" s="5"/>
      <c r="FH271" s="5"/>
      <c r="FI271" s="5"/>
      <c r="FJ271" s="5"/>
      <c r="FK271" s="5"/>
      <c r="FL271" s="5"/>
      <c r="FM271" s="5"/>
      <c r="FN271" s="5"/>
      <c r="FO271" s="5"/>
      <c r="FP271" s="5"/>
      <c r="FQ271" s="5"/>
      <c r="FR271" s="5"/>
      <c r="FS271" s="5"/>
      <c r="FT271" s="5"/>
      <c r="FU271" s="5"/>
      <c r="FV271" s="5"/>
      <c r="FW271" s="5"/>
      <c r="FX271" s="5"/>
      <c r="FY271" s="5"/>
      <c r="FZ271" s="5"/>
      <c r="GA271" s="5"/>
      <c r="GB271" s="341"/>
      <c r="GC271" s="354"/>
      <c r="GD271" s="5"/>
      <c r="GE271" s="5"/>
      <c r="GF271" s="5"/>
      <c r="GG271" s="5"/>
      <c r="GH271" s="5"/>
      <c r="GI271" s="5"/>
      <c r="GJ271" s="5"/>
      <c r="GK271" s="5"/>
      <c r="GL271" s="5"/>
      <c r="GM271" s="5"/>
      <c r="GN271" s="5"/>
      <c r="GO271" s="5"/>
      <c r="GP271" s="5"/>
      <c r="GQ271" s="5"/>
      <c r="GR271" s="5"/>
      <c r="GS271" s="5"/>
      <c r="GT271" s="5"/>
      <c r="GU271" s="5"/>
      <c r="GV271" s="5"/>
      <c r="GW271" s="5"/>
      <c r="GX271" s="5"/>
      <c r="GY271" s="5"/>
      <c r="GZ271" s="5"/>
      <c r="HA271" s="5"/>
      <c r="HB271" s="5"/>
      <c r="HC271" s="5"/>
      <c r="HD271" s="5"/>
      <c r="HE271" s="5"/>
      <c r="HF271" s="5"/>
      <c r="HG271" s="5"/>
      <c r="HH271" s="5"/>
      <c r="HI271" s="5"/>
      <c r="HJ271" s="5"/>
      <c r="HK271" s="5"/>
      <c r="HL271" s="51" t="s">
        <v>358</v>
      </c>
      <c r="HM271" s="51">
        <v>806.6</v>
      </c>
      <c r="HN271" s="51">
        <v>805.4</v>
      </c>
      <c r="HO271" s="51">
        <f>-(HN271-HM271)</f>
        <v>1.2000000000000455</v>
      </c>
      <c r="HP271" s="51">
        <v>100</v>
      </c>
      <c r="HQ271" s="52">
        <f t="shared" si="214"/>
        <v>1.2000000000000455</v>
      </c>
      <c r="HR271" s="139">
        <f>HQ271*AUXILIAR!$B$67</f>
        <v>2400000.0000000908</v>
      </c>
      <c r="HS271" s="5"/>
      <c r="HT271" s="341"/>
      <c r="HU271" s="354"/>
      <c r="HV271" s="5"/>
      <c r="HW271" s="5"/>
      <c r="HX271" s="5"/>
      <c r="HY271" s="5"/>
      <c r="HZ271" s="5"/>
      <c r="IA271" s="5"/>
      <c r="IB271" s="5"/>
      <c r="IC271" s="5"/>
      <c r="ID271" s="5"/>
      <c r="IE271" s="5"/>
      <c r="IF271" s="5"/>
      <c r="IG271" s="5"/>
      <c r="IH271" s="5"/>
      <c r="II271" s="5"/>
      <c r="IJ271" s="5"/>
      <c r="IK271" s="5"/>
      <c r="IL271" s="5"/>
      <c r="IM271" s="5"/>
      <c r="IN271" s="5"/>
      <c r="IO271" s="5"/>
      <c r="IP271" s="5"/>
      <c r="IQ271" s="5"/>
      <c r="IR271" s="5"/>
      <c r="IS271" s="5"/>
      <c r="IT271" s="5"/>
      <c r="IU271" s="5"/>
      <c r="IV271" s="5"/>
      <c r="IW271" s="5"/>
      <c r="IX271" s="5"/>
      <c r="IY271" s="5"/>
      <c r="IZ271" s="5"/>
      <c r="JA271" s="5"/>
      <c r="JB271" s="5"/>
      <c r="JC271" s="5"/>
      <c r="JD271" s="5"/>
      <c r="JE271" s="5"/>
      <c r="JF271" s="5"/>
      <c r="JG271" s="5"/>
      <c r="JH271" s="5"/>
      <c r="JI271" s="5"/>
      <c r="JJ271" s="5"/>
      <c r="JK271" s="145"/>
      <c r="JL271" s="397"/>
    </row>
    <row r="272" spans="1:272" ht="15">
      <c r="A272" s="8" t="s">
        <v>33</v>
      </c>
      <c r="B272" s="8" t="s">
        <v>8</v>
      </c>
      <c r="C272" s="8">
        <v>1</v>
      </c>
      <c r="D272" s="199">
        <v>116</v>
      </c>
      <c r="E272" s="118" t="s">
        <v>183</v>
      </c>
      <c r="F272" s="118" t="s">
        <v>108</v>
      </c>
      <c r="G272" s="195" t="s">
        <v>355</v>
      </c>
      <c r="H272" s="309" t="s">
        <v>188</v>
      </c>
      <c r="I272" s="354"/>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341"/>
      <c r="BA272" s="354"/>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7"/>
      <c r="CK272" s="57"/>
      <c r="CL272" s="57"/>
      <c r="CM272" s="57"/>
      <c r="CN272" s="57"/>
      <c r="CO272" s="56"/>
      <c r="CP272" s="161"/>
      <c r="CQ272" s="128"/>
      <c r="CR272" s="333"/>
      <c r="CS272" s="354"/>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341"/>
      <c r="EK272" s="354"/>
      <c r="EL272" s="5"/>
      <c r="EM272" s="5"/>
      <c r="EN272" s="5"/>
      <c r="EO272" s="5"/>
      <c r="EP272" s="5"/>
      <c r="EQ272" s="5"/>
      <c r="ER272" s="5"/>
      <c r="ES272" s="5"/>
      <c r="ET272" s="5"/>
      <c r="EU272" s="5"/>
      <c r="EV272" s="5"/>
      <c r="EW272" s="5"/>
      <c r="EX272" s="5"/>
      <c r="EY272" s="5"/>
      <c r="EZ272" s="5"/>
      <c r="FA272" s="5"/>
      <c r="FB272" s="5"/>
      <c r="FC272" s="5"/>
      <c r="FD272" s="5"/>
      <c r="FE272" s="5"/>
      <c r="FF272" s="5"/>
      <c r="FG272" s="5"/>
      <c r="FH272" s="5"/>
      <c r="FI272" s="5"/>
      <c r="FJ272" s="5"/>
      <c r="FK272" s="5"/>
      <c r="FL272" s="5"/>
      <c r="FM272" s="5"/>
      <c r="FN272" s="5"/>
      <c r="FO272" s="5"/>
      <c r="FP272" s="5"/>
      <c r="FQ272" s="5"/>
      <c r="FR272" s="5"/>
      <c r="FS272" s="5"/>
      <c r="FT272" s="5"/>
      <c r="FU272" s="5"/>
      <c r="FV272" s="5"/>
      <c r="FW272" s="5"/>
      <c r="FX272" s="5"/>
      <c r="FY272" s="5"/>
      <c r="FZ272" s="5"/>
      <c r="GA272" s="5"/>
      <c r="GB272" s="341"/>
      <c r="GC272" s="354"/>
      <c r="GD272" s="5"/>
      <c r="GE272" s="5"/>
      <c r="GF272" s="5"/>
      <c r="GG272" s="5"/>
      <c r="GH272" s="5"/>
      <c r="GI272" s="5"/>
      <c r="GJ272" s="5"/>
      <c r="GK272" s="5"/>
      <c r="GL272" s="5"/>
      <c r="GM272" s="5"/>
      <c r="GN272" s="5"/>
      <c r="GO272" s="5"/>
      <c r="GP272" s="5"/>
      <c r="GQ272" s="5"/>
      <c r="GR272" s="5"/>
      <c r="GS272" s="5"/>
      <c r="GT272" s="5"/>
      <c r="GU272" s="5"/>
      <c r="GV272" s="5"/>
      <c r="GW272" s="5"/>
      <c r="GX272" s="5"/>
      <c r="GY272" s="5"/>
      <c r="GZ272" s="5"/>
      <c r="HA272" s="5"/>
      <c r="HB272" s="5"/>
      <c r="HC272" s="5"/>
      <c r="HD272" s="5"/>
      <c r="HE272" s="5"/>
      <c r="HF272" s="5"/>
      <c r="HG272" s="5"/>
      <c r="HH272" s="5"/>
      <c r="HI272" s="5"/>
      <c r="HJ272" s="5"/>
      <c r="HK272" s="5"/>
      <c r="HL272" s="51" t="s">
        <v>358</v>
      </c>
      <c r="HM272" s="51">
        <v>808.8</v>
      </c>
      <c r="HN272" s="51">
        <v>807.6</v>
      </c>
      <c r="HO272" s="51">
        <f>-(HN272-HM272)</f>
        <v>1.1999999999999318</v>
      </c>
      <c r="HP272" s="51">
        <v>100</v>
      </c>
      <c r="HQ272" s="52">
        <f t="shared" si="214"/>
        <v>1.1999999999999318</v>
      </c>
      <c r="HR272" s="139">
        <f>HQ272*AUXILIAR!$B$67</f>
        <v>2399999.9999998636</v>
      </c>
      <c r="HS272" s="5"/>
      <c r="HT272" s="341"/>
      <c r="HU272" s="354"/>
      <c r="HV272" s="5"/>
      <c r="HW272" s="5"/>
      <c r="HX272" s="5"/>
      <c r="HY272" s="5"/>
      <c r="HZ272" s="5"/>
      <c r="IA272" s="5"/>
      <c r="IB272" s="5"/>
      <c r="IC272" s="5"/>
      <c r="ID272" s="5"/>
      <c r="IE272" s="5"/>
      <c r="IF272" s="5"/>
      <c r="IG272" s="5"/>
      <c r="IH272" s="5"/>
      <c r="II272" s="5"/>
      <c r="IJ272" s="5"/>
      <c r="IK272" s="5"/>
      <c r="IL272" s="5"/>
      <c r="IM272" s="5"/>
      <c r="IN272" s="5"/>
      <c r="IO272" s="5"/>
      <c r="IP272" s="5"/>
      <c r="IQ272" s="5"/>
      <c r="IR272" s="5"/>
      <c r="IS272" s="5"/>
      <c r="IT272" s="5"/>
      <c r="IU272" s="5"/>
      <c r="IV272" s="5"/>
      <c r="IW272" s="5"/>
      <c r="IX272" s="5"/>
      <c r="IY272" s="5"/>
      <c r="IZ272" s="5"/>
      <c r="JA272" s="5"/>
      <c r="JB272" s="5"/>
      <c r="JC272" s="5"/>
      <c r="JD272" s="5"/>
      <c r="JE272" s="5"/>
      <c r="JF272" s="5"/>
      <c r="JG272" s="5"/>
      <c r="JH272" s="5"/>
      <c r="JI272" s="5"/>
      <c r="JJ272" s="5"/>
      <c r="JK272" s="145"/>
      <c r="JL272" s="397"/>
    </row>
    <row r="273" spans="1:272" ht="15">
      <c r="A273" s="8" t="s">
        <v>33</v>
      </c>
      <c r="B273" s="8" t="s">
        <v>8</v>
      </c>
      <c r="C273" s="8">
        <v>1</v>
      </c>
      <c r="D273" s="199">
        <v>116</v>
      </c>
      <c r="E273" s="118" t="s">
        <v>183</v>
      </c>
      <c r="F273" s="118" t="s">
        <v>108</v>
      </c>
      <c r="G273" s="195" t="s">
        <v>355</v>
      </c>
      <c r="H273" s="309" t="s">
        <v>188</v>
      </c>
      <c r="I273" s="354"/>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341"/>
      <c r="BA273" s="354"/>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7"/>
      <c r="CK273" s="57"/>
      <c r="CL273" s="57"/>
      <c r="CM273" s="57"/>
      <c r="CN273" s="57"/>
      <c r="CO273" s="56"/>
      <c r="CP273" s="161"/>
      <c r="CQ273" s="128"/>
      <c r="CR273" s="333"/>
      <c r="CS273" s="354"/>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341"/>
      <c r="EK273" s="354"/>
      <c r="EL273" s="5"/>
      <c r="EM273" s="5"/>
      <c r="EN273" s="5"/>
      <c r="EO273" s="5"/>
      <c r="EP273" s="5"/>
      <c r="EQ273" s="5"/>
      <c r="ER273" s="5"/>
      <c r="ES273" s="5"/>
      <c r="ET273" s="5"/>
      <c r="EU273" s="5"/>
      <c r="EV273" s="5"/>
      <c r="EW273" s="5"/>
      <c r="EX273" s="5"/>
      <c r="EY273" s="5"/>
      <c r="EZ273" s="5"/>
      <c r="FA273" s="5"/>
      <c r="FB273" s="5"/>
      <c r="FC273" s="5"/>
      <c r="FD273" s="5"/>
      <c r="FE273" s="5"/>
      <c r="FF273" s="5"/>
      <c r="FG273" s="5"/>
      <c r="FH273" s="5"/>
      <c r="FI273" s="5"/>
      <c r="FJ273" s="5"/>
      <c r="FK273" s="5"/>
      <c r="FL273" s="5"/>
      <c r="FM273" s="5"/>
      <c r="FN273" s="5"/>
      <c r="FO273" s="5"/>
      <c r="FP273" s="5"/>
      <c r="FQ273" s="5"/>
      <c r="FR273" s="5"/>
      <c r="FS273" s="5"/>
      <c r="FT273" s="5"/>
      <c r="FU273" s="5"/>
      <c r="FV273" s="5"/>
      <c r="FW273" s="5"/>
      <c r="FX273" s="5"/>
      <c r="FY273" s="5"/>
      <c r="FZ273" s="5"/>
      <c r="GA273" s="5"/>
      <c r="GB273" s="341"/>
      <c r="GC273" s="354"/>
      <c r="GD273" s="5"/>
      <c r="GE273" s="5"/>
      <c r="GF273" s="5"/>
      <c r="GG273" s="5"/>
      <c r="GH273" s="5"/>
      <c r="GI273" s="5"/>
      <c r="GJ273" s="5"/>
      <c r="GK273" s="5"/>
      <c r="GL273" s="5"/>
      <c r="GM273" s="5"/>
      <c r="GN273" s="5"/>
      <c r="GO273" s="5"/>
      <c r="GP273" s="5"/>
      <c r="GQ273" s="5"/>
      <c r="GR273" s="5"/>
      <c r="GS273" s="5"/>
      <c r="GT273" s="5"/>
      <c r="GU273" s="5"/>
      <c r="GV273" s="5"/>
      <c r="GW273" s="5"/>
      <c r="GX273" s="5"/>
      <c r="GY273" s="5"/>
      <c r="GZ273" s="5"/>
      <c r="HA273" s="5"/>
      <c r="HB273" s="5"/>
      <c r="HC273" s="5"/>
      <c r="HD273" s="5"/>
      <c r="HE273" s="5"/>
      <c r="HF273" s="5"/>
      <c r="HG273" s="5"/>
      <c r="HH273" s="5"/>
      <c r="HI273" s="5"/>
      <c r="HJ273" s="5"/>
      <c r="HK273" s="5"/>
      <c r="HL273" s="51" t="s">
        <v>359</v>
      </c>
      <c r="HM273" s="51">
        <v>808.9</v>
      </c>
      <c r="HN273" s="51">
        <v>810.1</v>
      </c>
      <c r="HO273" s="51">
        <f t="shared" si="216"/>
        <v>1.2000000000000455</v>
      </c>
      <c r="HP273" s="51">
        <v>100</v>
      </c>
      <c r="HQ273" s="52">
        <f t="shared" si="214"/>
        <v>1.2000000000000455</v>
      </c>
      <c r="HR273" s="139">
        <f>HQ273*AUXILIAR!$B$67</f>
        <v>2400000.0000000908</v>
      </c>
      <c r="HS273" s="5"/>
      <c r="HT273" s="341"/>
      <c r="HU273" s="354"/>
      <c r="HV273" s="5"/>
      <c r="HW273" s="5"/>
      <c r="HX273" s="5"/>
      <c r="HY273" s="5"/>
      <c r="HZ273" s="5"/>
      <c r="IA273" s="5"/>
      <c r="IB273" s="5"/>
      <c r="IC273" s="5"/>
      <c r="ID273" s="5"/>
      <c r="IE273" s="5"/>
      <c r="IF273" s="5"/>
      <c r="IG273" s="5"/>
      <c r="IH273" s="5"/>
      <c r="II273" s="5"/>
      <c r="IJ273" s="5"/>
      <c r="IK273" s="5"/>
      <c r="IL273" s="5"/>
      <c r="IM273" s="5"/>
      <c r="IN273" s="5"/>
      <c r="IO273" s="5"/>
      <c r="IP273" s="5"/>
      <c r="IQ273" s="5"/>
      <c r="IR273" s="5"/>
      <c r="IS273" s="5"/>
      <c r="IT273" s="5"/>
      <c r="IU273" s="5"/>
      <c r="IV273" s="5"/>
      <c r="IW273" s="5"/>
      <c r="IX273" s="5"/>
      <c r="IY273" s="5"/>
      <c r="IZ273" s="5"/>
      <c r="JA273" s="5"/>
      <c r="JB273" s="5"/>
      <c r="JC273" s="5"/>
      <c r="JD273" s="5"/>
      <c r="JE273" s="5"/>
      <c r="JF273" s="5"/>
      <c r="JG273" s="5"/>
      <c r="JH273" s="5"/>
      <c r="JI273" s="5"/>
      <c r="JJ273" s="5"/>
      <c r="JK273" s="145"/>
      <c r="JL273" s="397"/>
    </row>
    <row r="274" spans="1:272" ht="15">
      <c r="A274" s="8" t="s">
        <v>33</v>
      </c>
      <c r="B274" s="8" t="s">
        <v>8</v>
      </c>
      <c r="C274" s="8">
        <v>1</v>
      </c>
      <c r="D274" s="199">
        <v>116</v>
      </c>
      <c r="E274" s="118" t="s">
        <v>183</v>
      </c>
      <c r="F274" s="118" t="s">
        <v>108</v>
      </c>
      <c r="G274" s="195" t="s">
        <v>355</v>
      </c>
      <c r="H274" s="309" t="s">
        <v>188</v>
      </c>
      <c r="I274" s="354"/>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341"/>
      <c r="BA274" s="354"/>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7"/>
      <c r="CK274" s="57"/>
      <c r="CL274" s="57"/>
      <c r="CM274" s="57"/>
      <c r="CN274" s="57"/>
      <c r="CO274" s="56"/>
      <c r="CP274" s="161"/>
      <c r="CQ274" s="128"/>
      <c r="CR274" s="333"/>
      <c r="CS274" s="354"/>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341"/>
      <c r="EK274" s="354"/>
      <c r="EL274" s="5"/>
      <c r="EM274" s="5"/>
      <c r="EN274" s="5"/>
      <c r="EO274" s="5"/>
      <c r="EP274" s="5"/>
      <c r="EQ274" s="5"/>
      <c r="ER274" s="5"/>
      <c r="ES274" s="5"/>
      <c r="ET274" s="5"/>
      <c r="EU274" s="5"/>
      <c r="EV274" s="5"/>
      <c r="EW274" s="5"/>
      <c r="EX274" s="5"/>
      <c r="EY274" s="5"/>
      <c r="EZ274" s="5"/>
      <c r="FA274" s="5"/>
      <c r="FB274" s="5"/>
      <c r="FC274" s="5"/>
      <c r="FD274" s="5"/>
      <c r="FE274" s="5"/>
      <c r="FF274" s="5"/>
      <c r="FG274" s="5"/>
      <c r="FH274" s="5"/>
      <c r="FI274" s="5"/>
      <c r="FJ274" s="5"/>
      <c r="FK274" s="5"/>
      <c r="FL274" s="5"/>
      <c r="FM274" s="5"/>
      <c r="FN274" s="5"/>
      <c r="FO274" s="5"/>
      <c r="FP274" s="5"/>
      <c r="FQ274" s="5"/>
      <c r="FR274" s="5"/>
      <c r="FS274" s="5"/>
      <c r="FT274" s="5"/>
      <c r="FU274" s="5"/>
      <c r="FV274" s="5"/>
      <c r="FW274" s="5"/>
      <c r="FX274" s="5"/>
      <c r="FY274" s="5"/>
      <c r="FZ274" s="5"/>
      <c r="GA274" s="5"/>
      <c r="GB274" s="341"/>
      <c r="GC274" s="354"/>
      <c r="GD274" s="5"/>
      <c r="GE274" s="5"/>
      <c r="GF274" s="5"/>
      <c r="GG274" s="5"/>
      <c r="GH274" s="5"/>
      <c r="GI274" s="5"/>
      <c r="GJ274" s="5"/>
      <c r="GK274" s="5"/>
      <c r="GL274" s="5"/>
      <c r="GM274" s="5"/>
      <c r="GN274" s="5"/>
      <c r="GO274" s="5"/>
      <c r="GP274" s="5"/>
      <c r="GQ274" s="5"/>
      <c r="GR274" s="5"/>
      <c r="GS274" s="5"/>
      <c r="GT274" s="5"/>
      <c r="GU274" s="5"/>
      <c r="GV274" s="5"/>
      <c r="GW274" s="5"/>
      <c r="GX274" s="5"/>
      <c r="GY274" s="5"/>
      <c r="GZ274" s="5"/>
      <c r="HA274" s="5"/>
      <c r="HB274" s="5"/>
      <c r="HC274" s="5"/>
      <c r="HD274" s="5"/>
      <c r="HE274" s="5"/>
      <c r="HF274" s="5"/>
      <c r="HG274" s="5"/>
      <c r="HH274" s="5"/>
      <c r="HI274" s="5"/>
      <c r="HJ274" s="5"/>
      <c r="HK274" s="5"/>
      <c r="HL274" s="51" t="s">
        <v>358</v>
      </c>
      <c r="HM274" s="51">
        <v>811</v>
      </c>
      <c r="HN274" s="51">
        <v>809.80499999999995</v>
      </c>
      <c r="HO274" s="51">
        <f>-(HN274-HM274)</f>
        <v>1.19500000000005</v>
      </c>
      <c r="HP274" s="51">
        <v>100</v>
      </c>
      <c r="HQ274" s="52">
        <f t="shared" si="214"/>
        <v>1.19500000000005</v>
      </c>
      <c r="HR274" s="139">
        <f>HQ274*AUXILIAR!$B$67</f>
        <v>2390000.0000001001</v>
      </c>
      <c r="HS274" s="5"/>
      <c r="HT274" s="341"/>
      <c r="HU274" s="354"/>
      <c r="HV274" s="5"/>
      <c r="HW274" s="5"/>
      <c r="HX274" s="5"/>
      <c r="HY274" s="5"/>
      <c r="HZ274" s="5"/>
      <c r="IA274" s="5"/>
      <c r="IB274" s="5"/>
      <c r="IC274" s="5"/>
      <c r="ID274" s="5"/>
      <c r="IE274" s="5"/>
      <c r="IF274" s="5"/>
      <c r="IG274" s="5"/>
      <c r="IH274" s="5"/>
      <c r="II274" s="5"/>
      <c r="IJ274" s="5"/>
      <c r="IK274" s="5"/>
      <c r="IL274" s="5"/>
      <c r="IM274" s="5"/>
      <c r="IN274" s="5"/>
      <c r="IO274" s="5"/>
      <c r="IP274" s="5"/>
      <c r="IQ274" s="5"/>
      <c r="IR274" s="5"/>
      <c r="IS274" s="5"/>
      <c r="IT274" s="5"/>
      <c r="IU274" s="5"/>
      <c r="IV274" s="5"/>
      <c r="IW274" s="5"/>
      <c r="IX274" s="5"/>
      <c r="IY274" s="5"/>
      <c r="IZ274" s="5"/>
      <c r="JA274" s="5"/>
      <c r="JB274" s="5"/>
      <c r="JC274" s="5"/>
      <c r="JD274" s="5"/>
      <c r="JE274" s="5"/>
      <c r="JF274" s="5"/>
      <c r="JG274" s="5"/>
      <c r="JH274" s="5"/>
      <c r="JI274" s="5"/>
      <c r="JJ274" s="5"/>
      <c r="JK274" s="145"/>
      <c r="JL274" s="397"/>
    </row>
    <row r="275" spans="1:272" ht="15">
      <c r="A275" s="8" t="s">
        <v>33</v>
      </c>
      <c r="B275" s="8" t="s">
        <v>8</v>
      </c>
      <c r="C275" s="8">
        <v>1</v>
      </c>
      <c r="D275" s="199">
        <v>116</v>
      </c>
      <c r="E275" s="118" t="s">
        <v>183</v>
      </c>
      <c r="F275" s="118" t="s">
        <v>108</v>
      </c>
      <c r="G275" s="195" t="s">
        <v>355</v>
      </c>
      <c r="H275" s="309" t="s">
        <v>188</v>
      </c>
      <c r="I275" s="354"/>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341"/>
      <c r="BA275" s="354"/>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7"/>
      <c r="CK275" s="57"/>
      <c r="CL275" s="57"/>
      <c r="CM275" s="57"/>
      <c r="CN275" s="57"/>
      <c r="CO275" s="56"/>
      <c r="CP275" s="161"/>
      <c r="CQ275" s="128"/>
      <c r="CR275" s="333"/>
      <c r="CS275" s="354"/>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341"/>
      <c r="EK275" s="354"/>
      <c r="EL275" s="5"/>
      <c r="EM275" s="5"/>
      <c r="EN275" s="5"/>
      <c r="EO275" s="5"/>
      <c r="EP275" s="5"/>
      <c r="EQ275" s="5"/>
      <c r="ER275" s="5"/>
      <c r="ES275" s="5"/>
      <c r="ET275" s="5"/>
      <c r="EU275" s="5"/>
      <c r="EV275" s="5"/>
      <c r="EW275" s="5"/>
      <c r="EX275" s="5"/>
      <c r="EY275" s="5"/>
      <c r="EZ275" s="5"/>
      <c r="FA275" s="5"/>
      <c r="FB275" s="5"/>
      <c r="FC275" s="5"/>
      <c r="FD275" s="5"/>
      <c r="FE275" s="5"/>
      <c r="FF275" s="5"/>
      <c r="FG275" s="5"/>
      <c r="FH275" s="5"/>
      <c r="FI275" s="5"/>
      <c r="FJ275" s="5"/>
      <c r="FK275" s="5"/>
      <c r="FL275" s="5"/>
      <c r="FM275" s="5"/>
      <c r="FN275" s="5"/>
      <c r="FO275" s="5"/>
      <c r="FP275" s="5"/>
      <c r="FQ275" s="5"/>
      <c r="FR275" s="5"/>
      <c r="FS275" s="5"/>
      <c r="FT275" s="5"/>
      <c r="FU275" s="5"/>
      <c r="FV275" s="5"/>
      <c r="FW275" s="5"/>
      <c r="FX275" s="5"/>
      <c r="FY275" s="5"/>
      <c r="FZ275" s="5"/>
      <c r="GA275" s="5"/>
      <c r="GB275" s="341"/>
      <c r="GC275" s="354"/>
      <c r="GD275" s="5"/>
      <c r="GE275" s="5"/>
      <c r="GF275" s="5"/>
      <c r="GG275" s="5"/>
      <c r="GH275" s="5"/>
      <c r="GI275" s="5"/>
      <c r="GJ275" s="5"/>
      <c r="GK275" s="5"/>
      <c r="GL275" s="5"/>
      <c r="GM275" s="5"/>
      <c r="GN275" s="5"/>
      <c r="GO275" s="5"/>
      <c r="GP275" s="5"/>
      <c r="GQ275" s="5"/>
      <c r="GR275" s="5"/>
      <c r="GS275" s="5"/>
      <c r="GT275" s="5"/>
      <c r="GU275" s="5"/>
      <c r="GV275" s="5"/>
      <c r="GW275" s="5"/>
      <c r="GX275" s="5"/>
      <c r="GY275" s="5"/>
      <c r="GZ275" s="5"/>
      <c r="HA275" s="5"/>
      <c r="HB275" s="5"/>
      <c r="HC275" s="5"/>
      <c r="HD275" s="5"/>
      <c r="HE275" s="5"/>
      <c r="HF275" s="5"/>
      <c r="HG275" s="5"/>
      <c r="HH275" s="5"/>
      <c r="HI275" s="5"/>
      <c r="HJ275" s="5"/>
      <c r="HK275" s="5"/>
      <c r="HL275" s="51" t="s">
        <v>359</v>
      </c>
      <c r="HM275" s="51">
        <v>811.1</v>
      </c>
      <c r="HN275" s="51">
        <v>812.3</v>
      </c>
      <c r="HO275" s="51">
        <f t="shared" si="216"/>
        <v>1.1999999999999318</v>
      </c>
      <c r="HP275" s="51">
        <v>100</v>
      </c>
      <c r="HQ275" s="52">
        <f t="shared" si="214"/>
        <v>1.1999999999999318</v>
      </c>
      <c r="HR275" s="139">
        <f>HQ275*AUXILIAR!$B$67</f>
        <v>2399999.9999998636</v>
      </c>
      <c r="HS275" s="5"/>
      <c r="HT275" s="341"/>
      <c r="HU275" s="354"/>
      <c r="HV275" s="5"/>
      <c r="HW275" s="5"/>
      <c r="HX275" s="5"/>
      <c r="HY275" s="5"/>
      <c r="HZ275" s="5"/>
      <c r="IA275" s="5"/>
      <c r="IB275" s="5"/>
      <c r="IC275" s="5"/>
      <c r="ID275" s="5"/>
      <c r="IE275" s="5"/>
      <c r="IF275" s="5"/>
      <c r="IG275" s="5"/>
      <c r="IH275" s="5"/>
      <c r="II275" s="5"/>
      <c r="IJ275" s="5"/>
      <c r="IK275" s="5"/>
      <c r="IL275" s="5"/>
      <c r="IM275" s="5"/>
      <c r="IN275" s="5"/>
      <c r="IO275" s="5"/>
      <c r="IP275" s="5"/>
      <c r="IQ275" s="5"/>
      <c r="IR275" s="5"/>
      <c r="IS275" s="5"/>
      <c r="IT275" s="5"/>
      <c r="IU275" s="5"/>
      <c r="IV275" s="5"/>
      <c r="IW275" s="5"/>
      <c r="IX275" s="5"/>
      <c r="IY275" s="5"/>
      <c r="IZ275" s="5"/>
      <c r="JA275" s="5"/>
      <c r="JB275" s="5"/>
      <c r="JC275" s="5"/>
      <c r="JD275" s="5"/>
      <c r="JE275" s="5"/>
      <c r="JF275" s="5"/>
      <c r="JG275" s="5"/>
      <c r="JH275" s="5"/>
      <c r="JI275" s="5"/>
      <c r="JJ275" s="5"/>
      <c r="JK275" s="145"/>
      <c r="JL275" s="397"/>
    </row>
    <row r="276" spans="1:272" thickBot="1">
      <c r="A276" s="8" t="s">
        <v>33</v>
      </c>
      <c r="B276" s="8" t="s">
        <v>8</v>
      </c>
      <c r="C276" s="8">
        <v>1</v>
      </c>
      <c r="D276" s="199">
        <v>116</v>
      </c>
      <c r="E276" s="118" t="s">
        <v>183</v>
      </c>
      <c r="F276" s="118" t="s">
        <v>108</v>
      </c>
      <c r="G276" s="195" t="s">
        <v>355</v>
      </c>
      <c r="H276" s="309" t="s">
        <v>188</v>
      </c>
      <c r="I276" s="354"/>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341"/>
      <c r="BA276" s="354"/>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7"/>
      <c r="CK276" s="57"/>
      <c r="CL276" s="57"/>
      <c r="CM276" s="57"/>
      <c r="CN276" s="57"/>
      <c r="CO276" s="56"/>
      <c r="CP276" s="161"/>
      <c r="CQ276" s="128"/>
      <c r="CR276" s="333"/>
      <c r="CS276" s="354"/>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341"/>
      <c r="EK276" s="354"/>
      <c r="EL276" s="5"/>
      <c r="EM276" s="5"/>
      <c r="EN276" s="5"/>
      <c r="EO276" s="5"/>
      <c r="EP276" s="5"/>
      <c r="EQ276" s="5"/>
      <c r="ER276" s="5"/>
      <c r="ES276" s="5"/>
      <c r="ET276" s="5"/>
      <c r="EU276" s="5"/>
      <c r="EV276" s="5"/>
      <c r="EW276" s="5"/>
      <c r="EX276" s="5"/>
      <c r="EY276" s="5"/>
      <c r="EZ276" s="5"/>
      <c r="FA276" s="5"/>
      <c r="FB276" s="5"/>
      <c r="FC276" s="5"/>
      <c r="FD276" s="5"/>
      <c r="FE276" s="5"/>
      <c r="FF276" s="5"/>
      <c r="FG276" s="5"/>
      <c r="FH276" s="5"/>
      <c r="FI276" s="5"/>
      <c r="FJ276" s="5"/>
      <c r="FK276" s="5"/>
      <c r="FL276" s="5"/>
      <c r="FM276" s="5"/>
      <c r="FN276" s="5"/>
      <c r="FO276" s="5"/>
      <c r="FP276" s="5"/>
      <c r="FQ276" s="5"/>
      <c r="FR276" s="5"/>
      <c r="FS276" s="5"/>
      <c r="FT276" s="5"/>
      <c r="FU276" s="5"/>
      <c r="FV276" s="5"/>
      <c r="FW276" s="5"/>
      <c r="FX276" s="5"/>
      <c r="FY276" s="5"/>
      <c r="FZ276" s="5"/>
      <c r="GA276" s="5"/>
      <c r="GB276" s="341"/>
      <c r="GC276" s="354"/>
      <c r="GD276" s="5"/>
      <c r="GE276" s="5"/>
      <c r="GF276" s="5"/>
      <c r="GG276" s="5"/>
      <c r="GH276" s="5"/>
      <c r="GI276" s="5"/>
      <c r="GJ276" s="5"/>
      <c r="GK276" s="5"/>
      <c r="GL276" s="5"/>
      <c r="GM276" s="5"/>
      <c r="GN276" s="5"/>
      <c r="GO276" s="5"/>
      <c r="GP276" s="5"/>
      <c r="GQ276" s="5"/>
      <c r="GR276" s="5"/>
      <c r="GS276" s="5"/>
      <c r="GT276" s="5"/>
      <c r="GU276" s="5"/>
      <c r="GV276" s="5"/>
      <c r="GW276" s="5"/>
      <c r="GX276" s="5"/>
      <c r="GY276" s="5"/>
      <c r="GZ276" s="5"/>
      <c r="HA276" s="5"/>
      <c r="HB276" s="5"/>
      <c r="HC276" s="5"/>
      <c r="HD276" s="5"/>
      <c r="HE276" s="5"/>
      <c r="HF276" s="5"/>
      <c r="HG276" s="5"/>
      <c r="HH276" s="5"/>
      <c r="HI276" s="5"/>
      <c r="HJ276" s="5"/>
      <c r="HK276" s="5"/>
      <c r="HL276" s="51" t="s">
        <v>358</v>
      </c>
      <c r="HM276" s="51">
        <v>814.36400000000003</v>
      </c>
      <c r="HN276" s="51">
        <v>813.8</v>
      </c>
      <c r="HO276" s="51">
        <f>-(HN276-HM276)</f>
        <v>0.56400000000007822</v>
      </c>
      <c r="HP276" s="51">
        <v>100</v>
      </c>
      <c r="HQ276" s="52">
        <f t="shared" si="214"/>
        <v>0.56400000000007822</v>
      </c>
      <c r="HR276" s="139">
        <f>HQ276*AUXILIAR!$B$67</f>
        <v>1128000.0000001565</v>
      </c>
      <c r="HS276" s="5"/>
      <c r="HT276" s="341"/>
      <c r="HU276" s="354"/>
      <c r="HV276" s="5"/>
      <c r="HW276" s="5"/>
      <c r="HX276" s="5"/>
      <c r="HY276" s="5"/>
      <c r="HZ276" s="5"/>
      <c r="IA276" s="5"/>
      <c r="IB276" s="5"/>
      <c r="IC276" s="5"/>
      <c r="ID276" s="5"/>
      <c r="IE276" s="5"/>
      <c r="IF276" s="5"/>
      <c r="IG276" s="5"/>
      <c r="IH276" s="5"/>
      <c r="II276" s="5"/>
      <c r="IJ276" s="5"/>
      <c r="IK276" s="5"/>
      <c r="IL276" s="5"/>
      <c r="IM276" s="5"/>
      <c r="IN276" s="5"/>
      <c r="IO276" s="5"/>
      <c r="IP276" s="5"/>
      <c r="IQ276" s="5"/>
      <c r="IR276" s="5"/>
      <c r="IS276" s="5"/>
      <c r="IT276" s="5"/>
      <c r="IU276" s="5"/>
      <c r="IV276" s="5"/>
      <c r="IW276" s="5"/>
      <c r="IX276" s="5"/>
      <c r="IY276" s="5"/>
      <c r="IZ276" s="5"/>
      <c r="JA276" s="5"/>
      <c r="JB276" s="5"/>
      <c r="JC276" s="5"/>
      <c r="JD276" s="5"/>
      <c r="JE276" s="5"/>
      <c r="JF276" s="5"/>
      <c r="JG276" s="5"/>
      <c r="JH276" s="5"/>
      <c r="JI276" s="5"/>
      <c r="JJ276" s="5"/>
      <c r="JK276" s="145"/>
      <c r="JL276" s="397"/>
    </row>
    <row r="277" spans="1:272" ht="42" customHeight="1" thickTop="1" thickBot="1">
      <c r="A277" s="1" t="s">
        <v>33</v>
      </c>
      <c r="B277" s="1" t="s">
        <v>182</v>
      </c>
      <c r="C277" s="2" t="s">
        <v>19</v>
      </c>
      <c r="D277" s="1">
        <v>1</v>
      </c>
      <c r="E277" s="2" t="s">
        <v>181</v>
      </c>
      <c r="F277" s="38" t="s">
        <v>108</v>
      </c>
      <c r="G277" s="2" t="s">
        <v>37</v>
      </c>
      <c r="H277" s="303" t="s">
        <v>188</v>
      </c>
      <c r="I277" s="353"/>
      <c r="J277" s="2"/>
      <c r="K277" s="2"/>
      <c r="L277" s="2"/>
      <c r="M277" s="38" t="s">
        <v>116</v>
      </c>
      <c r="N277" s="81">
        <f>N278+N287+N296</f>
        <v>0</v>
      </c>
      <c r="O277" s="81">
        <f>O278+O287+O296</f>
        <v>0</v>
      </c>
      <c r="P277" s="2"/>
      <c r="Q277" s="2"/>
      <c r="R277" s="2"/>
      <c r="S277" s="2"/>
      <c r="T277" s="38" t="s">
        <v>116</v>
      </c>
      <c r="U277" s="81">
        <f>U278+U287+U296</f>
        <v>9.3400000000000318</v>
      </c>
      <c r="V277" s="81">
        <f>V278+V287+V296</f>
        <v>28020000.000000093</v>
      </c>
      <c r="W277" s="2"/>
      <c r="X277" s="2"/>
      <c r="Y277" s="2"/>
      <c r="Z277" s="2"/>
      <c r="AA277" s="38" t="s">
        <v>116</v>
      </c>
      <c r="AB277" s="81">
        <f>AB278+AB287+AB296</f>
        <v>49.770000000000216</v>
      </c>
      <c r="AC277" s="81">
        <f>AC278+AC287+AC296</f>
        <v>149310000.00000066</v>
      </c>
      <c r="AD277" s="2"/>
      <c r="AE277" s="2"/>
      <c r="AF277" s="2"/>
      <c r="AG277" s="2"/>
      <c r="AH277" s="38" t="s">
        <v>116</v>
      </c>
      <c r="AI277" s="81">
        <f>AI278+AI287+AI296</f>
        <v>10.450000000000045</v>
      </c>
      <c r="AJ277" s="81">
        <f>AJ278+AJ287+AJ296</f>
        <v>31350000.000000134</v>
      </c>
      <c r="AK277" s="2"/>
      <c r="AL277" s="2"/>
      <c r="AM277" s="2"/>
      <c r="AN277" s="2"/>
      <c r="AO277" s="38" t="s">
        <v>116</v>
      </c>
      <c r="AP277" s="81">
        <f>AP278+AP287+AP296</f>
        <v>0</v>
      </c>
      <c r="AQ277" s="81">
        <f>AQ278+AQ287+AQ296</f>
        <v>0</v>
      </c>
      <c r="AR277" s="2"/>
      <c r="AS277" s="2"/>
      <c r="AT277" s="2"/>
      <c r="AU277" s="2"/>
      <c r="AV277" s="38" t="s">
        <v>116</v>
      </c>
      <c r="AW277" s="81">
        <f>AW278+AW287+AW296</f>
        <v>0</v>
      </c>
      <c r="AX277" s="91" t="s">
        <v>130</v>
      </c>
      <c r="AY277" s="92">
        <f>AW277+AP277+AI277+AB277+U277+N277</f>
        <v>69.560000000000286</v>
      </c>
      <c r="AZ277" s="92">
        <f>AZ278+AQ277+AJ277+AC277+V277+O277</f>
        <v>208680000.00000086</v>
      </c>
      <c r="BA277" s="353"/>
      <c r="BB277" s="93"/>
      <c r="BC277" s="2"/>
      <c r="BD277" s="2"/>
      <c r="BE277" s="38" t="s">
        <v>116</v>
      </c>
      <c r="BF277" s="81">
        <f>BF278+BF287+BF296</f>
        <v>0</v>
      </c>
      <c r="BG277" s="81">
        <f>BG278+BG287+BG296</f>
        <v>0</v>
      </c>
      <c r="BH277" s="2"/>
      <c r="BI277" s="2"/>
      <c r="BJ277" s="2"/>
      <c r="BK277" s="2"/>
      <c r="BL277" s="38" t="s">
        <v>116</v>
      </c>
      <c r="BM277" s="81">
        <f>BM278+BM287+BM296</f>
        <v>0</v>
      </c>
      <c r="BN277" s="81">
        <f>BN278+BN287+BN296</f>
        <v>0</v>
      </c>
      <c r="BO277" s="2"/>
      <c r="BP277" s="2"/>
      <c r="BQ277" s="2"/>
      <c r="BR277" s="2"/>
      <c r="BS277" s="38" t="s">
        <v>116</v>
      </c>
      <c r="BT277" s="81">
        <f>BT278+BT287+BT296</f>
        <v>0</v>
      </c>
      <c r="BU277" s="81">
        <f>BU278+BU287+BU296</f>
        <v>0</v>
      </c>
      <c r="BV277" s="2"/>
      <c r="BW277" s="2"/>
      <c r="BX277" s="2"/>
      <c r="BY277" s="2"/>
      <c r="BZ277" s="38" t="s">
        <v>116</v>
      </c>
      <c r="CA277" s="81">
        <f>CA278+CA287+CA296</f>
        <v>0</v>
      </c>
      <c r="CB277" s="81">
        <f>CB278+CB287+CB296</f>
        <v>0</v>
      </c>
      <c r="CC277" s="2"/>
      <c r="CD277" s="2"/>
      <c r="CE277" s="2"/>
      <c r="CF277" s="2"/>
      <c r="CG277" s="38" t="s">
        <v>116</v>
      </c>
      <c r="CH277" s="81">
        <f>CH278+CH287+CH296</f>
        <v>0</v>
      </c>
      <c r="CI277" s="81">
        <f>CI278+CI287+CI296</f>
        <v>0</v>
      </c>
      <c r="CJ277" s="2"/>
      <c r="CK277" s="2"/>
      <c r="CL277" s="2"/>
      <c r="CM277" s="2"/>
      <c r="CN277" s="38" t="s">
        <v>116</v>
      </c>
      <c r="CO277" s="81">
        <f>CO278+CO287+CO296</f>
        <v>0</v>
      </c>
      <c r="CP277" s="91" t="s">
        <v>117</v>
      </c>
      <c r="CQ277" s="92">
        <f>CO277+CH277+CA277+BT277+BM277+BF277</f>
        <v>0</v>
      </c>
      <c r="CR277" s="92">
        <f>CR278+CI277+CB277+BU277+BN277+BG277</f>
        <v>0</v>
      </c>
      <c r="CS277" s="353"/>
      <c r="CT277" s="93"/>
      <c r="CU277" s="2"/>
      <c r="CV277" s="2"/>
      <c r="CW277" s="38" t="s">
        <v>116</v>
      </c>
      <c r="CX277" s="81">
        <f>CX278+CX287+CX296</f>
        <v>0</v>
      </c>
      <c r="CY277" s="81">
        <f>CY278+CY287+CY296</f>
        <v>0</v>
      </c>
      <c r="CZ277" s="2"/>
      <c r="DA277" s="2"/>
      <c r="DB277" s="2"/>
      <c r="DC277" s="2"/>
      <c r="DD277" s="38" t="s">
        <v>116</v>
      </c>
      <c r="DE277" s="81">
        <f>DE278+DE287+DE296</f>
        <v>4</v>
      </c>
      <c r="DF277" s="81">
        <f>DF278+DF287+DF296</f>
        <v>80000000</v>
      </c>
      <c r="DG277" s="2"/>
      <c r="DH277" s="2"/>
      <c r="DI277" s="2"/>
      <c r="DJ277" s="2"/>
      <c r="DK277" s="38" t="s">
        <v>116</v>
      </c>
      <c r="DL277" s="81">
        <f>DL278+DL287+DL296</f>
        <v>9</v>
      </c>
      <c r="DM277" s="81">
        <f>DM278+DM287+DM296</f>
        <v>155000000</v>
      </c>
      <c r="DN277" s="2"/>
      <c r="DO277" s="2"/>
      <c r="DP277" s="2"/>
      <c r="DQ277" s="2"/>
      <c r="DR277" s="38" t="s">
        <v>116</v>
      </c>
      <c r="DS277" s="81">
        <f>DS278+DS287+DS296</f>
        <v>2</v>
      </c>
      <c r="DT277" s="81">
        <f>DT278+DT287+DT296</f>
        <v>40000000</v>
      </c>
      <c r="DU277" s="2"/>
      <c r="DV277" s="2"/>
      <c r="DW277" s="2"/>
      <c r="DX277" s="2"/>
      <c r="DY277" s="38" t="s">
        <v>116</v>
      </c>
      <c r="DZ277" s="81">
        <f>DZ278+DZ287+DZ296</f>
        <v>4</v>
      </c>
      <c r="EA277" s="81">
        <f>EA278+EA287+EA296</f>
        <v>100000000</v>
      </c>
      <c r="EB277" s="2"/>
      <c r="EC277" s="2"/>
      <c r="ED277" s="2"/>
      <c r="EE277" s="2"/>
      <c r="EF277" s="38" t="s">
        <v>116</v>
      </c>
      <c r="EG277" s="81">
        <f>EG278+EG287+EG296</f>
        <v>0</v>
      </c>
      <c r="EH277" s="91" t="s">
        <v>120</v>
      </c>
      <c r="EI277" s="92">
        <f>EG277+DZ277+DS277+DL277+DE277+CX277</f>
        <v>19</v>
      </c>
      <c r="EJ277" s="92">
        <f>EJ278+EA277+DT277+DM277+DF277+CY277</f>
        <v>375000000</v>
      </c>
      <c r="EK277" s="353"/>
      <c r="EL277" s="93"/>
      <c r="EM277" s="2"/>
      <c r="EN277" s="2"/>
      <c r="EO277" s="38" t="s">
        <v>116</v>
      </c>
      <c r="EP277" s="81">
        <f>EP278+EP287+EP296</f>
        <v>0</v>
      </c>
      <c r="EQ277" s="81">
        <f>EQ278+EQ287+EQ296</f>
        <v>0</v>
      </c>
      <c r="ER277" s="2"/>
      <c r="ES277" s="2"/>
      <c r="ET277" s="2"/>
      <c r="EU277" s="2"/>
      <c r="EV277" s="38" t="s">
        <v>116</v>
      </c>
      <c r="EW277" s="81">
        <f>EW278+EW287+EW296</f>
        <v>0</v>
      </c>
      <c r="EX277" s="81">
        <f>EX278+EX287+EX296</f>
        <v>0</v>
      </c>
      <c r="EY277" s="2"/>
      <c r="EZ277" s="2"/>
      <c r="FA277" s="2"/>
      <c r="FB277" s="2"/>
      <c r="FC277" s="38" t="s">
        <v>116</v>
      </c>
      <c r="FD277" s="81">
        <f>FD278+FD287+FD296</f>
        <v>0</v>
      </c>
      <c r="FE277" s="81">
        <f>FE278+FE287+FE296</f>
        <v>0</v>
      </c>
      <c r="FF277" s="2"/>
      <c r="FG277" s="2"/>
      <c r="FH277" s="2"/>
      <c r="FI277" s="2"/>
      <c r="FJ277" s="38" t="s">
        <v>116</v>
      </c>
      <c r="FK277" s="81">
        <f>FK278+FK287+FK296</f>
        <v>0</v>
      </c>
      <c r="FL277" s="81">
        <f>FL278+FL287+FL296</f>
        <v>0</v>
      </c>
      <c r="FM277" s="2"/>
      <c r="FN277" s="2"/>
      <c r="FO277" s="2"/>
      <c r="FP277" s="2"/>
      <c r="FQ277" s="38" t="s">
        <v>116</v>
      </c>
      <c r="FR277" s="81">
        <f>FR278+FR287+FR296</f>
        <v>0</v>
      </c>
      <c r="FS277" s="81">
        <f>FS278+FS287+FS296</f>
        <v>0</v>
      </c>
      <c r="FT277" s="2"/>
      <c r="FU277" s="2"/>
      <c r="FV277" s="2"/>
      <c r="FW277" s="2"/>
      <c r="FX277" s="38" t="s">
        <v>116</v>
      </c>
      <c r="FY277" s="81">
        <f>FY278+FY287+FY296</f>
        <v>0</v>
      </c>
      <c r="FZ277" s="91" t="s">
        <v>122</v>
      </c>
      <c r="GA277" s="92">
        <f>FY277+FR277+FK277+FD277+EW277+EP277</f>
        <v>0</v>
      </c>
      <c r="GB277" s="92">
        <f>GB278+FS277+FL277+FE277+EX277+EQ277</f>
        <v>0</v>
      </c>
      <c r="GC277" s="353"/>
      <c r="GD277" s="93"/>
      <c r="GE277" s="2"/>
      <c r="GF277" s="2"/>
      <c r="GG277" s="38" t="s">
        <v>116</v>
      </c>
      <c r="GH277" s="81">
        <f>GH278+GH287+GH296</f>
        <v>0</v>
      </c>
      <c r="GI277" s="81">
        <f>GI278+GI287+GI296</f>
        <v>0</v>
      </c>
      <c r="GJ277" s="2"/>
      <c r="GK277" s="2"/>
      <c r="GL277" s="2"/>
      <c r="GM277" s="2"/>
      <c r="GN277" s="38" t="s">
        <v>116</v>
      </c>
      <c r="GO277" s="81">
        <f>GO278+GO287+GO296</f>
        <v>6.7089999999999463</v>
      </c>
      <c r="GP277" s="81">
        <f>GP278+GP287+GP296</f>
        <v>13417999.999999892</v>
      </c>
      <c r="GQ277" s="2"/>
      <c r="GR277" s="2"/>
      <c r="GS277" s="2"/>
      <c r="GT277" s="2"/>
      <c r="GU277" s="38" t="s">
        <v>116</v>
      </c>
      <c r="GV277" s="81">
        <f>GV278+GV287+GV296</f>
        <v>11.881999999999948</v>
      </c>
      <c r="GW277" s="81">
        <f>GW278+GW287+GW296</f>
        <v>23763999.999999896</v>
      </c>
      <c r="GX277" s="2"/>
      <c r="GY277" s="2"/>
      <c r="GZ277" s="2"/>
      <c r="HA277" s="2"/>
      <c r="HB277" s="38" t="s">
        <v>116</v>
      </c>
      <c r="HC277" s="81">
        <f>HC278+HC287+HC296</f>
        <v>13.597999999999956</v>
      </c>
      <c r="HD277" s="81">
        <f>HD278+HD287+HD296</f>
        <v>27195999.999999911</v>
      </c>
      <c r="HE277" s="2"/>
      <c r="HF277" s="2"/>
      <c r="HG277" s="2"/>
      <c r="HH277" s="2"/>
      <c r="HI277" s="38" t="s">
        <v>116</v>
      </c>
      <c r="HJ277" s="81">
        <f>HJ278+HJ287+HJ296</f>
        <v>10.687999999999874</v>
      </c>
      <c r="HK277" s="81">
        <f>HK278+HK287+HK296</f>
        <v>21375999.99999975</v>
      </c>
      <c r="HL277" s="2"/>
      <c r="HM277" s="2"/>
      <c r="HN277" s="2"/>
      <c r="HO277" s="2"/>
      <c r="HP277" s="38" t="s">
        <v>116</v>
      </c>
      <c r="HQ277" s="81">
        <f>HQ278+HQ287+HQ296</f>
        <v>0</v>
      </c>
      <c r="HR277" s="91" t="s">
        <v>124</v>
      </c>
      <c r="HS277" s="162">
        <f>HQ277+HJ277+HC277+GV277+GO277+GH277</f>
        <v>42.876999999999725</v>
      </c>
      <c r="HT277" s="92">
        <f>HT278+HK277+HD277+GW277+GP277+GI277</f>
        <v>85753999.999999449</v>
      </c>
      <c r="HU277" s="353"/>
      <c r="HV277" s="93"/>
      <c r="HW277" s="93"/>
      <c r="HX277" s="93"/>
      <c r="HY277" s="38" t="s">
        <v>116</v>
      </c>
      <c r="HZ277" s="81">
        <f>HZ278+HZ287+HZ296</f>
        <v>0</v>
      </c>
      <c r="IA277" s="81">
        <f>IA278+IA287+IA296</f>
        <v>0</v>
      </c>
      <c r="IB277" s="2"/>
      <c r="IC277" s="2"/>
      <c r="ID277" s="2"/>
      <c r="IE277" s="2"/>
      <c r="IF277" s="38" t="s">
        <v>116</v>
      </c>
      <c r="IG277" s="81">
        <f>IG278+IG287+IG296</f>
        <v>0</v>
      </c>
      <c r="IH277" s="81">
        <f>IH278+IH287+IH296</f>
        <v>0</v>
      </c>
      <c r="II277" s="2"/>
      <c r="IJ277" s="2"/>
      <c r="IK277" s="2"/>
      <c r="IL277" s="2"/>
      <c r="IM277" s="38" t="s">
        <v>116</v>
      </c>
      <c r="IN277" s="81">
        <f>IN278+IN287+IN296</f>
        <v>0</v>
      </c>
      <c r="IO277" s="81">
        <f>IO278+IO287+IO296</f>
        <v>0</v>
      </c>
      <c r="IP277" s="2"/>
      <c r="IQ277" s="2"/>
      <c r="IR277" s="2"/>
      <c r="IS277" s="2"/>
      <c r="IT277" s="38" t="s">
        <v>116</v>
      </c>
      <c r="IU277" s="81">
        <f>IU278+IU287+IU296</f>
        <v>0</v>
      </c>
      <c r="IV277" s="81">
        <f>IV278+IV287+IV296</f>
        <v>0</v>
      </c>
      <c r="IW277" s="2"/>
      <c r="IX277" s="2"/>
      <c r="IY277" s="2"/>
      <c r="IZ277" s="2"/>
      <c r="JA277" s="38" t="s">
        <v>116</v>
      </c>
      <c r="JB277" s="81">
        <f>JB278+JB287+JB296</f>
        <v>0</v>
      </c>
      <c r="JC277" s="81">
        <f>JC278+JC287+JC296</f>
        <v>0</v>
      </c>
      <c r="JD277" s="2"/>
      <c r="JE277" s="2"/>
      <c r="JF277" s="2"/>
      <c r="JG277" s="2"/>
      <c r="JH277" s="38" t="s">
        <v>116</v>
      </c>
      <c r="JI277" s="81">
        <f>JI278+JI287+JI296</f>
        <v>0</v>
      </c>
      <c r="JJ277" s="91" t="s">
        <v>189</v>
      </c>
      <c r="JK277" s="144">
        <f>JI277+JB277+IU277+IN277+IG277+HZ277</f>
        <v>0</v>
      </c>
      <c r="JL277" s="92">
        <f>JL278+JC277+IV277+IO277+IH277+IA277</f>
        <v>0</v>
      </c>
    </row>
    <row r="278" spans="1:272" thickTop="1">
      <c r="A278" s="64" t="s">
        <v>33</v>
      </c>
      <c r="B278" s="64" t="s">
        <v>9</v>
      </c>
      <c r="C278" s="65" t="s">
        <v>19</v>
      </c>
      <c r="D278" s="126">
        <v>163</v>
      </c>
      <c r="E278" s="157" t="s">
        <v>181</v>
      </c>
      <c r="F278" s="186" t="s">
        <v>108</v>
      </c>
      <c r="G278" s="186" t="s">
        <v>421</v>
      </c>
      <c r="H278" s="308" t="s">
        <v>188</v>
      </c>
      <c r="I278" s="377"/>
      <c r="J278" s="65"/>
      <c r="K278" s="65"/>
      <c r="L278" s="65"/>
      <c r="M278" s="80" t="s">
        <v>115</v>
      </c>
      <c r="N278" s="79">
        <f>SUM(N279:N286)</f>
        <v>0</v>
      </c>
      <c r="O278" s="79">
        <f>SUM(O279:O286)</f>
        <v>0</v>
      </c>
      <c r="P278" s="65"/>
      <c r="Q278" s="65"/>
      <c r="R278" s="65"/>
      <c r="S278" s="65"/>
      <c r="T278" s="80" t="s">
        <v>115</v>
      </c>
      <c r="U278" s="79">
        <f>SUM(U279:U286)</f>
        <v>0</v>
      </c>
      <c r="V278" s="79">
        <f>SUM(V279:V286)</f>
        <v>0</v>
      </c>
      <c r="W278" s="65"/>
      <c r="X278" s="65"/>
      <c r="Y278" s="65"/>
      <c r="Z278" s="65"/>
      <c r="AA278" s="80" t="s">
        <v>115</v>
      </c>
      <c r="AB278" s="79">
        <f>SUM(AB279:AB286)</f>
        <v>0</v>
      </c>
      <c r="AC278" s="79">
        <f>SUM(AC279:AC286)</f>
        <v>0</v>
      </c>
      <c r="AD278" s="65"/>
      <c r="AE278" s="65"/>
      <c r="AF278" s="65"/>
      <c r="AG278" s="65"/>
      <c r="AH278" s="80" t="s">
        <v>115</v>
      </c>
      <c r="AI278" s="79">
        <f>SUM(AI279:AI286)</f>
        <v>0</v>
      </c>
      <c r="AJ278" s="79">
        <f>SUM(AJ279:AJ286)</f>
        <v>0</v>
      </c>
      <c r="AK278" s="65"/>
      <c r="AL278" s="65"/>
      <c r="AM278" s="65"/>
      <c r="AN278" s="65"/>
      <c r="AO278" s="80" t="s">
        <v>115</v>
      </c>
      <c r="AP278" s="79">
        <f>SUM(AP279:AP286)</f>
        <v>0</v>
      </c>
      <c r="AQ278" s="79">
        <f>SUM(AQ279:AQ286)</f>
        <v>0</v>
      </c>
      <c r="AR278" s="65"/>
      <c r="AS278" s="65"/>
      <c r="AT278" s="65"/>
      <c r="AU278" s="65"/>
      <c r="AV278" s="80" t="s">
        <v>115</v>
      </c>
      <c r="AW278" s="79">
        <f>SUM(AW279:AW286)</f>
        <v>0</v>
      </c>
      <c r="AX278" s="79">
        <f>SUM(AX279:AX286)</f>
        <v>0</v>
      </c>
      <c r="AY278" s="38" t="s">
        <v>116</v>
      </c>
      <c r="AZ278" s="346">
        <f>AX278+AX287+AX296</f>
        <v>0</v>
      </c>
      <c r="BA278" s="377"/>
      <c r="BB278" s="65"/>
      <c r="BC278" s="65"/>
      <c r="BD278" s="65"/>
      <c r="BE278" s="80" t="s">
        <v>115</v>
      </c>
      <c r="BF278" s="79">
        <f>SUM(BF279:BF286)</f>
        <v>0</v>
      </c>
      <c r="BG278" s="79">
        <f>SUM(BG279:BG286)</f>
        <v>0</v>
      </c>
      <c r="BH278" s="65"/>
      <c r="BI278" s="65"/>
      <c r="BJ278" s="65"/>
      <c r="BK278" s="65"/>
      <c r="BL278" s="80" t="s">
        <v>115</v>
      </c>
      <c r="BM278" s="79">
        <f>SUM(BM279:BM286)</f>
        <v>0</v>
      </c>
      <c r="BN278" s="79">
        <f>SUM(BN279:BN286)</f>
        <v>0</v>
      </c>
      <c r="BO278" s="65"/>
      <c r="BP278" s="65"/>
      <c r="BQ278" s="65"/>
      <c r="BR278" s="65"/>
      <c r="BS278" s="80" t="s">
        <v>115</v>
      </c>
      <c r="BT278" s="79">
        <f>SUM(BT279:BT286)</f>
        <v>0</v>
      </c>
      <c r="BU278" s="79">
        <f>SUM(BU279:BU286)</f>
        <v>0</v>
      </c>
      <c r="BV278" s="65"/>
      <c r="BW278" s="65"/>
      <c r="BX278" s="65"/>
      <c r="BY278" s="65"/>
      <c r="BZ278" s="80" t="s">
        <v>115</v>
      </c>
      <c r="CA278" s="79">
        <f>SUM(CA279:CA286)</f>
        <v>0</v>
      </c>
      <c r="CB278" s="79">
        <f>SUM(CB279:CB286)</f>
        <v>0</v>
      </c>
      <c r="CC278" s="65"/>
      <c r="CD278" s="65"/>
      <c r="CE278" s="65"/>
      <c r="CF278" s="65"/>
      <c r="CG278" s="80" t="s">
        <v>115</v>
      </c>
      <c r="CH278" s="79">
        <f>SUM(CH279:CH286)</f>
        <v>0</v>
      </c>
      <c r="CI278" s="79">
        <f>SUM(CI279:CI286)</f>
        <v>0</v>
      </c>
      <c r="CJ278" s="65"/>
      <c r="CK278" s="65"/>
      <c r="CL278" s="65"/>
      <c r="CM278" s="65"/>
      <c r="CN278" s="80" t="s">
        <v>115</v>
      </c>
      <c r="CO278" s="79">
        <f>SUM(CO279:CO286)</f>
        <v>0</v>
      </c>
      <c r="CP278" s="79">
        <f>SUM(CP279:CP286)</f>
        <v>0</v>
      </c>
      <c r="CQ278" s="38" t="s">
        <v>116</v>
      </c>
      <c r="CR278" s="346">
        <f>CP278+CP287+CP296</f>
        <v>0</v>
      </c>
      <c r="CS278" s="377"/>
      <c r="CT278" s="65"/>
      <c r="CU278" s="65"/>
      <c r="CV278" s="65"/>
      <c r="CW278" s="80" t="s">
        <v>115</v>
      </c>
      <c r="CX278" s="79">
        <f>SUM(CX279:CX286)</f>
        <v>0</v>
      </c>
      <c r="CY278" s="79">
        <f>SUM(CY279:CY286)</f>
        <v>0</v>
      </c>
      <c r="CZ278" s="65"/>
      <c r="DA278" s="65"/>
      <c r="DB278" s="65"/>
      <c r="DC278" s="78">
        <f>SUM(DC279:DC286)</f>
        <v>0</v>
      </c>
      <c r="DD278" s="80" t="s">
        <v>115</v>
      </c>
      <c r="DE278" s="79">
        <f>SUM(DE279:DE286)</f>
        <v>0</v>
      </c>
      <c r="DF278" s="79">
        <f>SUM(DF279:DF286)</f>
        <v>0</v>
      </c>
      <c r="DG278" s="65"/>
      <c r="DH278" s="65"/>
      <c r="DI278" s="65"/>
      <c r="DJ278" s="65"/>
      <c r="DK278" s="80" t="s">
        <v>115</v>
      </c>
      <c r="DL278" s="79">
        <f>SUM(DL279:DL286)</f>
        <v>7</v>
      </c>
      <c r="DM278" s="79">
        <f>SUM(DM279:DM286)</f>
        <v>115000000</v>
      </c>
      <c r="DN278" s="65"/>
      <c r="DO278" s="65"/>
      <c r="DP278" s="65"/>
      <c r="DQ278" s="65"/>
      <c r="DR278" s="80" t="s">
        <v>115</v>
      </c>
      <c r="DS278" s="79">
        <f>SUM(DS279:DS286)</f>
        <v>0</v>
      </c>
      <c r="DT278" s="79">
        <f>SUM(DT279:DT286)</f>
        <v>0</v>
      </c>
      <c r="DU278" s="65"/>
      <c r="DV278" s="65"/>
      <c r="DW278" s="65"/>
      <c r="DX278" s="65"/>
      <c r="DY278" s="80" t="s">
        <v>115</v>
      </c>
      <c r="DZ278" s="79">
        <f>SUM(DZ279:DZ286)</f>
        <v>3</v>
      </c>
      <c r="EA278" s="79">
        <f>SUM(EA279:EA286)</f>
        <v>80000000</v>
      </c>
      <c r="EB278" s="65"/>
      <c r="EC278" s="65"/>
      <c r="ED278" s="65"/>
      <c r="EE278" s="65"/>
      <c r="EF278" s="80" t="s">
        <v>115</v>
      </c>
      <c r="EG278" s="79">
        <f>SUM(EG279:EG286)</f>
        <v>0</v>
      </c>
      <c r="EH278" s="79">
        <f>SUM(EH279:EH286)</f>
        <v>0</v>
      </c>
      <c r="EI278" s="38" t="s">
        <v>116</v>
      </c>
      <c r="EJ278" s="346">
        <f>EH278+EH287+EH296</f>
        <v>0</v>
      </c>
      <c r="EK278" s="377"/>
      <c r="EL278" s="65"/>
      <c r="EM278" s="65"/>
      <c r="EN278" s="65"/>
      <c r="EO278" s="80" t="s">
        <v>115</v>
      </c>
      <c r="EP278" s="79">
        <f>SUM(EP279:EP286)</f>
        <v>0</v>
      </c>
      <c r="EQ278" s="79">
        <f>SUM(EQ279:EQ286)</f>
        <v>0</v>
      </c>
      <c r="ER278" s="65"/>
      <c r="ES278" s="65"/>
      <c r="ET278" s="65"/>
      <c r="EU278" s="65"/>
      <c r="EV278" s="80" t="s">
        <v>115</v>
      </c>
      <c r="EW278" s="79">
        <f>SUM(EW279:EW286)</f>
        <v>0</v>
      </c>
      <c r="EX278" s="79">
        <f>SUM(EX279:EX286)</f>
        <v>0</v>
      </c>
      <c r="EY278" s="65"/>
      <c r="EZ278" s="65"/>
      <c r="FA278" s="65"/>
      <c r="FB278" s="65"/>
      <c r="FC278" s="80" t="s">
        <v>115</v>
      </c>
      <c r="FD278" s="79">
        <f>SUM(FD279:FD286)</f>
        <v>0</v>
      </c>
      <c r="FE278" s="79">
        <f>SUM(FE279:FE286)</f>
        <v>0</v>
      </c>
      <c r="FF278" s="65"/>
      <c r="FG278" s="65"/>
      <c r="FH278" s="65"/>
      <c r="FI278" s="65"/>
      <c r="FJ278" s="80" t="s">
        <v>115</v>
      </c>
      <c r="FK278" s="79">
        <f>SUM(FK279:FK286)</f>
        <v>0</v>
      </c>
      <c r="FL278" s="79">
        <f>SUM(FL279:FL286)</f>
        <v>0</v>
      </c>
      <c r="FM278" s="65"/>
      <c r="FN278" s="65"/>
      <c r="FO278" s="65"/>
      <c r="FP278" s="65"/>
      <c r="FQ278" s="80" t="s">
        <v>115</v>
      </c>
      <c r="FR278" s="79">
        <f>SUM(FR279:FR286)</f>
        <v>0</v>
      </c>
      <c r="FS278" s="79">
        <f>SUM(FS279:FS286)</f>
        <v>0</v>
      </c>
      <c r="FT278" s="65"/>
      <c r="FU278" s="65"/>
      <c r="FV278" s="65"/>
      <c r="FW278" s="65"/>
      <c r="FX278" s="80" t="s">
        <v>115</v>
      </c>
      <c r="FY278" s="79">
        <f>SUM(FY279:FY286)</f>
        <v>0</v>
      </c>
      <c r="FZ278" s="79">
        <f>SUM(FZ279:FZ286)</f>
        <v>0</v>
      </c>
      <c r="GA278" s="38" t="s">
        <v>116</v>
      </c>
      <c r="GB278" s="346">
        <f>FZ278+FZ287+FZ296</f>
        <v>0</v>
      </c>
      <c r="GC278" s="377"/>
      <c r="GD278" s="65"/>
      <c r="GE278" s="65"/>
      <c r="GF278" s="65"/>
      <c r="GG278" s="80" t="s">
        <v>115</v>
      </c>
      <c r="GH278" s="79">
        <f>SUM(GH279:GH286)</f>
        <v>0</v>
      </c>
      <c r="GI278" s="79">
        <f>SUM(GI279:GI286)</f>
        <v>0</v>
      </c>
      <c r="GJ278" s="65"/>
      <c r="GK278" s="65"/>
      <c r="GL278" s="65"/>
      <c r="GM278" s="65"/>
      <c r="GN278" s="80" t="s">
        <v>115</v>
      </c>
      <c r="GO278" s="79">
        <f>SUM(GO279:GO286)</f>
        <v>6.7089999999999463</v>
      </c>
      <c r="GP278" s="79">
        <f>SUM(GP279:GP286)</f>
        <v>13417999.999999892</v>
      </c>
      <c r="GQ278" s="65"/>
      <c r="GR278" s="65"/>
      <c r="GS278" s="65"/>
      <c r="GT278" s="65"/>
      <c r="GU278" s="80" t="s">
        <v>115</v>
      </c>
      <c r="GV278" s="79">
        <f>SUM(GV279:GV286)</f>
        <v>11.881999999999948</v>
      </c>
      <c r="GW278" s="79">
        <f>SUM(GW279:GW286)</f>
        <v>23763999.999999896</v>
      </c>
      <c r="GX278" s="65"/>
      <c r="GY278" s="65"/>
      <c r="GZ278" s="65"/>
      <c r="HA278" s="65"/>
      <c r="HB278" s="80" t="s">
        <v>115</v>
      </c>
      <c r="HC278" s="79">
        <f>SUM(HC279:HC286)</f>
        <v>13.597999999999956</v>
      </c>
      <c r="HD278" s="79">
        <f>SUM(HD279:HD286)</f>
        <v>27195999.999999911</v>
      </c>
      <c r="HE278" s="65"/>
      <c r="HF278" s="65"/>
      <c r="HG278" s="65"/>
      <c r="HH278" s="65"/>
      <c r="HI278" s="80" t="s">
        <v>115</v>
      </c>
      <c r="HJ278" s="79">
        <f>SUM(HJ279:HJ286)</f>
        <v>10.687999999999874</v>
      </c>
      <c r="HK278" s="79">
        <f>SUM(HK279:HK286)</f>
        <v>21375999.99999975</v>
      </c>
      <c r="HL278" s="65"/>
      <c r="HM278" s="65"/>
      <c r="HN278" s="65"/>
      <c r="HO278" s="65"/>
      <c r="HP278" s="80" t="s">
        <v>115</v>
      </c>
      <c r="HQ278" s="79">
        <f>SUM(HQ279:HQ286)</f>
        <v>0</v>
      </c>
      <c r="HR278" s="79">
        <f>SUM(HR279:HR286)</f>
        <v>0</v>
      </c>
      <c r="HS278" s="38" t="s">
        <v>116</v>
      </c>
      <c r="HT278" s="346">
        <f>HR278+HR287+HR296</f>
        <v>0</v>
      </c>
      <c r="HU278" s="377"/>
      <c r="HV278" s="65"/>
      <c r="HW278" s="65"/>
      <c r="HX278" s="65"/>
      <c r="HY278" s="80" t="s">
        <v>115</v>
      </c>
      <c r="HZ278" s="79">
        <f>SUM(HZ279:HZ286)</f>
        <v>0</v>
      </c>
      <c r="IA278" s="79">
        <f>SUM(IA279:IA286)</f>
        <v>0</v>
      </c>
      <c r="IB278" s="65"/>
      <c r="IC278" s="65"/>
      <c r="ID278" s="65"/>
      <c r="IE278" s="65"/>
      <c r="IF278" s="80" t="s">
        <v>115</v>
      </c>
      <c r="IG278" s="79">
        <f>SUM(IG279:IG286)</f>
        <v>0</v>
      </c>
      <c r="IH278" s="79">
        <f>SUM(IH279:IH286)</f>
        <v>0</v>
      </c>
      <c r="II278" s="65"/>
      <c r="IJ278" s="65"/>
      <c r="IK278" s="65"/>
      <c r="IL278" s="65"/>
      <c r="IM278" s="80" t="s">
        <v>115</v>
      </c>
      <c r="IN278" s="79">
        <f>SUM(IN279:IN286)</f>
        <v>0</v>
      </c>
      <c r="IO278" s="79">
        <f>SUM(IO279:IO286)</f>
        <v>0</v>
      </c>
      <c r="IP278" s="65"/>
      <c r="IQ278" s="65"/>
      <c r="IR278" s="65"/>
      <c r="IS278" s="65"/>
      <c r="IT278" s="80" t="s">
        <v>115</v>
      </c>
      <c r="IU278" s="79">
        <f>SUM(IU279:IU286)</f>
        <v>0</v>
      </c>
      <c r="IV278" s="79">
        <f>SUM(IV279:IV286)</f>
        <v>0</v>
      </c>
      <c r="IW278" s="65"/>
      <c r="IX278" s="65"/>
      <c r="IY278" s="65"/>
      <c r="IZ278" s="65"/>
      <c r="JA278" s="80" t="s">
        <v>115</v>
      </c>
      <c r="JB278" s="79">
        <f>SUM(JB279:JB286)</f>
        <v>0</v>
      </c>
      <c r="JC278" s="79">
        <f>SUM(JC279:JC286)</f>
        <v>0</v>
      </c>
      <c r="JD278" s="65"/>
      <c r="JE278" s="65"/>
      <c r="JF278" s="65"/>
      <c r="JG278" s="65"/>
      <c r="JH278" s="80" t="s">
        <v>115</v>
      </c>
      <c r="JI278" s="79">
        <f>SUM(JI279:JI286)</f>
        <v>0</v>
      </c>
      <c r="JJ278" s="79">
        <f>SUM(JJ279:JJ286)</f>
        <v>0</v>
      </c>
      <c r="JK278" s="38" t="s">
        <v>116</v>
      </c>
      <c r="JL278" s="346">
        <f>JJ278+JJ287+JJ296</f>
        <v>0</v>
      </c>
    </row>
    <row r="279" spans="1:272" ht="15">
      <c r="A279" s="8" t="s">
        <v>33</v>
      </c>
      <c r="B279" s="56" t="s">
        <v>9</v>
      </c>
      <c r="C279" s="8">
        <v>1</v>
      </c>
      <c r="D279" s="200">
        <v>163</v>
      </c>
      <c r="E279" s="118" t="s">
        <v>181</v>
      </c>
      <c r="F279" s="118" t="s">
        <v>108</v>
      </c>
      <c r="G279" s="195" t="s">
        <v>422</v>
      </c>
      <c r="H279" s="309" t="s">
        <v>188</v>
      </c>
      <c r="I279" s="354"/>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341"/>
      <c r="BA279" s="354"/>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341"/>
      <c r="CS279" s="354"/>
      <c r="CT279" s="5"/>
      <c r="CU279" s="5"/>
      <c r="CV279" s="5"/>
      <c r="CW279" s="5"/>
      <c r="CX279" s="5"/>
      <c r="CY279" s="5"/>
      <c r="CZ279" s="5"/>
      <c r="DA279" s="5"/>
      <c r="DB279" s="5"/>
      <c r="DC279" s="5"/>
      <c r="DD279" s="5"/>
      <c r="DE279" s="5"/>
      <c r="DF279" s="5"/>
      <c r="DG279" s="51" t="s">
        <v>333</v>
      </c>
      <c r="DH279" s="51">
        <v>969.8</v>
      </c>
      <c r="DI279" s="51">
        <v>969.8</v>
      </c>
      <c r="DJ279" s="51">
        <v>1</v>
      </c>
      <c r="DK279" s="52">
        <v>100</v>
      </c>
      <c r="DL279" s="52">
        <f t="shared" ref="DL279:DL281" si="217">DJ279*DK279/100</f>
        <v>1</v>
      </c>
      <c r="DM279" s="139">
        <f>DL279*AUXILIAR!$B$57</f>
        <v>20000000</v>
      </c>
      <c r="DN279" s="5"/>
      <c r="DO279" s="5"/>
      <c r="DP279" s="5"/>
      <c r="DQ279" s="5"/>
      <c r="DR279" s="5"/>
      <c r="DS279" s="5"/>
      <c r="DT279" s="5"/>
      <c r="DU279" s="51" t="s">
        <v>333</v>
      </c>
      <c r="DV279" s="51">
        <v>997.3</v>
      </c>
      <c r="DW279" s="51">
        <v>997.3</v>
      </c>
      <c r="DX279" s="51">
        <v>1</v>
      </c>
      <c r="DY279" s="52">
        <v>100</v>
      </c>
      <c r="DZ279" s="52">
        <f t="shared" ref="DZ279:DZ280" si="218">DX279*DY279/100</f>
        <v>1</v>
      </c>
      <c r="EA279" s="139">
        <f>DZ279*AUXILIAR!$B$57</f>
        <v>20000000</v>
      </c>
      <c r="EB279" s="5"/>
      <c r="EC279" s="5"/>
      <c r="ED279" s="5"/>
      <c r="EE279" s="5"/>
      <c r="EF279" s="5"/>
      <c r="EG279" s="5"/>
      <c r="EH279" s="5"/>
      <c r="EI279" s="5"/>
      <c r="EJ279" s="341"/>
      <c r="EK279" s="354"/>
      <c r="EL279" s="5"/>
      <c r="EM279" s="5"/>
      <c r="EN279" s="5"/>
      <c r="EO279" s="5"/>
      <c r="EP279" s="5"/>
      <c r="EQ279" s="5"/>
      <c r="ER279" s="5"/>
      <c r="ES279" s="5"/>
      <c r="ET279" s="5"/>
      <c r="EU279" s="5"/>
      <c r="EV279" s="5"/>
      <c r="EW279" s="5"/>
      <c r="EX279" s="5"/>
      <c r="EY279" s="5"/>
      <c r="EZ279" s="5"/>
      <c r="FA279" s="5"/>
      <c r="FB279" s="5"/>
      <c r="FC279" s="5"/>
      <c r="FD279" s="5"/>
      <c r="FE279" s="5"/>
      <c r="FF279" s="5"/>
      <c r="FG279" s="5"/>
      <c r="FH279" s="5"/>
      <c r="FI279" s="5"/>
      <c r="FJ279" s="5"/>
      <c r="FK279" s="5"/>
      <c r="FL279" s="5"/>
      <c r="FM279" s="5"/>
      <c r="FN279" s="5"/>
      <c r="FO279" s="5"/>
      <c r="FP279" s="5"/>
      <c r="FQ279" s="5"/>
      <c r="FR279" s="5"/>
      <c r="FS279" s="5"/>
      <c r="FT279" s="5"/>
      <c r="FU279" s="5"/>
      <c r="FV279" s="5"/>
      <c r="FW279" s="5"/>
      <c r="FX279" s="5"/>
      <c r="FY279" s="5"/>
      <c r="FZ279" s="5"/>
      <c r="GA279" s="5"/>
      <c r="GB279" s="341"/>
      <c r="GC279" s="354"/>
      <c r="GD279" s="5"/>
      <c r="GE279" s="5"/>
      <c r="GF279" s="5"/>
      <c r="GG279" s="5"/>
      <c r="GH279" s="5"/>
      <c r="GI279" s="5"/>
      <c r="GJ279" s="51" t="s">
        <v>411</v>
      </c>
      <c r="GK279" s="51">
        <v>885.65</v>
      </c>
      <c r="GL279" s="51">
        <v>887.26099999999997</v>
      </c>
      <c r="GM279" s="52">
        <f>(GL279-GK279)</f>
        <v>1.61099999999999</v>
      </c>
      <c r="GN279" s="51">
        <v>100</v>
      </c>
      <c r="GO279" s="52">
        <f t="shared" ref="GO279" si="219">GM279*GN279/100</f>
        <v>1.61099999999999</v>
      </c>
      <c r="GP279" s="139">
        <f>GO279*AUXILIAR!$B$67</f>
        <v>3221999.99999998</v>
      </c>
      <c r="GQ279" s="51" t="s">
        <v>411</v>
      </c>
      <c r="GR279" s="51">
        <v>912.66300000000001</v>
      </c>
      <c r="GS279" s="51">
        <v>913.95100000000002</v>
      </c>
      <c r="GT279" s="52">
        <f>(GS279-GR279)</f>
        <v>1.2880000000000109</v>
      </c>
      <c r="GU279" s="51">
        <v>100</v>
      </c>
      <c r="GV279" s="52">
        <f t="shared" ref="GV279" si="220">GT279*GU279/100</f>
        <v>1.2880000000000109</v>
      </c>
      <c r="GW279" s="139">
        <f>GV279*AUXILIAR!$B$67</f>
        <v>2576000.0000000219</v>
      </c>
      <c r="GX279" s="51" t="s">
        <v>411</v>
      </c>
      <c r="GY279" s="51">
        <v>951.06600000000003</v>
      </c>
      <c r="GZ279" s="51">
        <v>953.05700000000002</v>
      </c>
      <c r="HA279" s="52">
        <f>(GZ279-GY279)</f>
        <v>1.9909999999999854</v>
      </c>
      <c r="HB279" s="51">
        <v>100</v>
      </c>
      <c r="HC279" s="52">
        <f t="shared" ref="HC279" si="221">HA279*HB279/100</f>
        <v>1.9909999999999854</v>
      </c>
      <c r="HD279" s="139">
        <f>HC279*AUXILIAR!$B$67</f>
        <v>3981999.9999999711</v>
      </c>
      <c r="HE279" s="51" t="s">
        <v>411</v>
      </c>
      <c r="HF279" s="51">
        <v>978.86300000000006</v>
      </c>
      <c r="HG279" s="51">
        <v>980.16700000000003</v>
      </c>
      <c r="HH279" s="52">
        <f>(HG279-HF279)</f>
        <v>1.3039999999999736</v>
      </c>
      <c r="HI279" s="51">
        <v>100</v>
      </c>
      <c r="HJ279" s="52">
        <f t="shared" ref="HJ279" si="222">HH279*HI279/100</f>
        <v>1.3039999999999736</v>
      </c>
      <c r="HK279" s="139">
        <f>HJ279*AUXILIAR!$B$67</f>
        <v>2607999.9999999474</v>
      </c>
      <c r="HL279" s="5"/>
      <c r="HM279" s="5"/>
      <c r="HN279" s="5"/>
      <c r="HO279" s="5"/>
      <c r="HP279" s="5"/>
      <c r="HQ279" s="5"/>
      <c r="HR279" s="5"/>
      <c r="HS279" s="5"/>
      <c r="HT279" s="341"/>
      <c r="HU279" s="354"/>
      <c r="HV279" s="5"/>
      <c r="HW279" s="5"/>
      <c r="HX279" s="5"/>
      <c r="HY279" s="5"/>
      <c r="HZ279" s="5"/>
      <c r="IA279" s="5"/>
      <c r="IB279" s="5"/>
      <c r="IC279" s="5"/>
      <c r="ID279" s="5"/>
      <c r="IE279" s="5"/>
      <c r="IF279" s="5"/>
      <c r="IG279" s="5"/>
      <c r="IH279" s="5"/>
      <c r="II279" s="5"/>
      <c r="IJ279" s="5"/>
      <c r="IK279" s="5"/>
      <c r="IL279" s="5"/>
      <c r="IM279" s="5"/>
      <c r="IN279" s="5"/>
      <c r="IO279" s="5"/>
      <c r="IP279" s="5"/>
      <c r="IQ279" s="5"/>
      <c r="IR279" s="5"/>
      <c r="IS279" s="5"/>
      <c r="IT279" s="5"/>
      <c r="IU279" s="5"/>
      <c r="IV279" s="5"/>
      <c r="IW279" s="5"/>
      <c r="IX279" s="5"/>
      <c r="IY279" s="5"/>
      <c r="IZ279" s="5"/>
      <c r="JA279" s="5"/>
      <c r="JB279" s="5"/>
      <c r="JC279" s="5"/>
      <c r="JD279" s="5"/>
      <c r="JE279" s="5"/>
      <c r="JF279" s="5"/>
      <c r="JG279" s="5"/>
      <c r="JH279" s="5"/>
      <c r="JI279" s="5"/>
      <c r="JJ279" s="5"/>
      <c r="JK279" s="145"/>
      <c r="JL279" s="397"/>
    </row>
    <row r="280" spans="1:272" ht="15">
      <c r="A280" s="8" t="s">
        <v>33</v>
      </c>
      <c r="B280" s="56" t="s">
        <v>9</v>
      </c>
      <c r="C280" s="8">
        <v>1</v>
      </c>
      <c r="D280" s="200">
        <v>163</v>
      </c>
      <c r="E280" s="118" t="s">
        <v>181</v>
      </c>
      <c r="F280" s="118" t="s">
        <v>108</v>
      </c>
      <c r="G280" s="195" t="s">
        <v>422</v>
      </c>
      <c r="H280" s="309" t="s">
        <v>188</v>
      </c>
      <c r="I280" s="354"/>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341"/>
      <c r="BA280" s="354"/>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341"/>
      <c r="CS280" s="354"/>
      <c r="CT280" s="5"/>
      <c r="CU280" s="5"/>
      <c r="CV280" s="5"/>
      <c r="CW280" s="5"/>
      <c r="CX280" s="5"/>
      <c r="CY280" s="5"/>
      <c r="CZ280" s="5"/>
      <c r="DA280" s="5"/>
      <c r="DB280" s="5"/>
      <c r="DC280" s="5"/>
      <c r="DD280" s="5"/>
      <c r="DE280" s="5"/>
      <c r="DF280" s="5"/>
      <c r="DG280" s="51" t="s">
        <v>333</v>
      </c>
      <c r="DH280" s="51">
        <v>973.6</v>
      </c>
      <c r="DI280" s="51">
        <v>973.6</v>
      </c>
      <c r="DJ280" s="51">
        <v>1</v>
      </c>
      <c r="DK280" s="52">
        <v>100</v>
      </c>
      <c r="DL280" s="52">
        <f t="shared" si="217"/>
        <v>1</v>
      </c>
      <c r="DM280" s="139">
        <f>DL280*AUXILIAR!$B$57</f>
        <v>20000000</v>
      </c>
      <c r="DN280" s="5"/>
      <c r="DO280" s="5"/>
      <c r="DP280" s="5"/>
      <c r="DQ280" s="5"/>
      <c r="DR280" s="5"/>
      <c r="DS280" s="5"/>
      <c r="DT280" s="5"/>
      <c r="DU280" s="51" t="s">
        <v>334</v>
      </c>
      <c r="DV280" s="51">
        <v>1053</v>
      </c>
      <c r="DW280" s="51">
        <v>1001.5</v>
      </c>
      <c r="DX280" s="51">
        <v>1</v>
      </c>
      <c r="DY280" s="52">
        <v>100</v>
      </c>
      <c r="DZ280" s="52">
        <f t="shared" si="218"/>
        <v>1</v>
      </c>
      <c r="EA280" s="139">
        <f>DZ280*AUXILIAR!$B$56</f>
        <v>30000000</v>
      </c>
      <c r="EB280" s="5"/>
      <c r="EC280" s="5"/>
      <c r="ED280" s="5"/>
      <c r="EE280" s="5"/>
      <c r="EF280" s="5"/>
      <c r="EG280" s="5"/>
      <c r="EH280" s="5"/>
      <c r="EI280" s="5"/>
      <c r="EJ280" s="341"/>
      <c r="EK280" s="354"/>
      <c r="EL280" s="5"/>
      <c r="EM280" s="5"/>
      <c r="EN280" s="5"/>
      <c r="EO280" s="5"/>
      <c r="EP280" s="5"/>
      <c r="EQ280" s="5"/>
      <c r="ER280" s="5"/>
      <c r="ES280" s="5"/>
      <c r="ET280" s="5"/>
      <c r="EU280" s="5"/>
      <c r="EV280" s="5"/>
      <c r="EW280" s="5"/>
      <c r="EX280" s="5"/>
      <c r="EY280" s="5"/>
      <c r="EZ280" s="5"/>
      <c r="FA280" s="5"/>
      <c r="FB280" s="5"/>
      <c r="FC280" s="5"/>
      <c r="FD280" s="5"/>
      <c r="FE280" s="5"/>
      <c r="FF280" s="5"/>
      <c r="FG280" s="5"/>
      <c r="FH280" s="5"/>
      <c r="FI280" s="5"/>
      <c r="FJ280" s="5"/>
      <c r="FK280" s="5"/>
      <c r="FL280" s="5"/>
      <c r="FM280" s="5"/>
      <c r="FN280" s="5"/>
      <c r="FO280" s="5"/>
      <c r="FP280" s="5"/>
      <c r="FQ280" s="5"/>
      <c r="FR280" s="5"/>
      <c r="FS280" s="5"/>
      <c r="FT280" s="5"/>
      <c r="FU280" s="5"/>
      <c r="FV280" s="5"/>
      <c r="FW280" s="5"/>
      <c r="FX280" s="5"/>
      <c r="FY280" s="5"/>
      <c r="FZ280" s="5"/>
      <c r="GA280" s="5"/>
      <c r="GB280" s="341"/>
      <c r="GC280" s="354"/>
      <c r="GD280" s="5"/>
      <c r="GE280" s="5"/>
      <c r="GF280" s="5"/>
      <c r="GG280" s="5"/>
      <c r="GH280" s="5"/>
      <c r="GI280" s="5"/>
      <c r="GJ280" s="51" t="s">
        <v>411</v>
      </c>
      <c r="GK280" s="51">
        <v>893.06600000000003</v>
      </c>
      <c r="GL280" s="51">
        <v>896.25599999999997</v>
      </c>
      <c r="GM280" s="52">
        <f t="shared" ref="GM280:GM281" si="223">(GL280-GK280)</f>
        <v>3.1899999999999409</v>
      </c>
      <c r="GN280" s="51">
        <v>100</v>
      </c>
      <c r="GO280" s="52">
        <f t="shared" ref="GO280:GO281" si="224">GM280*GN280/100</f>
        <v>3.1899999999999409</v>
      </c>
      <c r="GP280" s="139">
        <f>GO280*AUXILIAR!$B$67</f>
        <v>6379999.9999998817</v>
      </c>
      <c r="GQ280" s="51" t="s">
        <v>411</v>
      </c>
      <c r="GR280" s="51">
        <v>923.45899999999995</v>
      </c>
      <c r="GS280" s="51">
        <v>924.65499999999997</v>
      </c>
      <c r="GT280" s="52">
        <f t="shared" ref="GT280:GT284" si="225">(GS280-GR280)</f>
        <v>1.1960000000000264</v>
      </c>
      <c r="GU280" s="51">
        <v>100</v>
      </c>
      <c r="GV280" s="52">
        <f t="shared" ref="GV280:GV284" si="226">GT280*GU280/100</f>
        <v>1.1960000000000264</v>
      </c>
      <c r="GW280" s="139">
        <f>GV280*AUXILIAR!$B$67</f>
        <v>2392000.0000000526</v>
      </c>
      <c r="GX280" s="51" t="s">
        <v>411</v>
      </c>
      <c r="GY280" s="51">
        <v>955.85400000000004</v>
      </c>
      <c r="GZ280" s="51">
        <v>960.351</v>
      </c>
      <c r="HA280" s="52">
        <f t="shared" ref="HA280:HA284" si="227">(GZ280-GY280)</f>
        <v>4.4969999999999573</v>
      </c>
      <c r="HB280" s="51">
        <v>100</v>
      </c>
      <c r="HC280" s="52">
        <f t="shared" ref="HC280:HC284" si="228">HA280*HB280/100</f>
        <v>4.4969999999999573</v>
      </c>
      <c r="HD280" s="139">
        <f>HC280*AUXILIAR!$B$67</f>
        <v>8993999.9999999143</v>
      </c>
      <c r="HE280" s="51" t="s">
        <v>411</v>
      </c>
      <c r="HF280" s="51">
        <v>982.45799999999997</v>
      </c>
      <c r="HG280" s="51">
        <v>983.65599999999995</v>
      </c>
      <c r="HH280" s="52">
        <f t="shared" ref="HH280:HH286" si="229">(HG280-HF280)</f>
        <v>1.1979999999999791</v>
      </c>
      <c r="HI280" s="51">
        <v>100</v>
      </c>
      <c r="HJ280" s="52">
        <f t="shared" ref="HJ280:HJ286" si="230">HH280*HI280/100</f>
        <v>1.1979999999999791</v>
      </c>
      <c r="HK280" s="139">
        <f>HJ280*AUXILIAR!$B$67</f>
        <v>2395999.9999999581</v>
      </c>
      <c r="HL280" s="5"/>
      <c r="HM280" s="5"/>
      <c r="HN280" s="5"/>
      <c r="HO280" s="5"/>
      <c r="HP280" s="5"/>
      <c r="HQ280" s="5"/>
      <c r="HR280" s="5"/>
      <c r="HS280" s="5"/>
      <c r="HT280" s="341"/>
      <c r="HU280" s="354"/>
      <c r="HV280" s="5"/>
      <c r="HW280" s="5"/>
      <c r="HX280" s="5"/>
      <c r="HY280" s="5"/>
      <c r="HZ280" s="5"/>
      <c r="IA280" s="5"/>
      <c r="IB280" s="5"/>
      <c r="IC280" s="5"/>
      <c r="ID280" s="5"/>
      <c r="IE280" s="5"/>
      <c r="IF280" s="5"/>
      <c r="IG280" s="5"/>
      <c r="IH280" s="5"/>
      <c r="II280" s="5"/>
      <c r="IJ280" s="5"/>
      <c r="IK280" s="5"/>
      <c r="IL280" s="5"/>
      <c r="IM280" s="5"/>
      <c r="IN280" s="5"/>
      <c r="IO280" s="5"/>
      <c r="IP280" s="5"/>
      <c r="IQ280" s="5"/>
      <c r="IR280" s="5"/>
      <c r="IS280" s="5"/>
      <c r="IT280" s="5"/>
      <c r="IU280" s="5"/>
      <c r="IV280" s="5"/>
      <c r="IW280" s="5"/>
      <c r="IX280" s="5"/>
      <c r="IY280" s="5"/>
      <c r="IZ280" s="5"/>
      <c r="JA280" s="5"/>
      <c r="JB280" s="5"/>
      <c r="JC280" s="5"/>
      <c r="JD280" s="5"/>
      <c r="JE280" s="5"/>
      <c r="JF280" s="5"/>
      <c r="JG280" s="5"/>
      <c r="JH280" s="5"/>
      <c r="JI280" s="5"/>
      <c r="JJ280" s="5"/>
      <c r="JK280" s="145"/>
      <c r="JL280" s="397"/>
    </row>
    <row r="281" spans="1:272" ht="15">
      <c r="A281" s="8" t="s">
        <v>33</v>
      </c>
      <c r="B281" s="56" t="s">
        <v>9</v>
      </c>
      <c r="C281" s="8">
        <v>1</v>
      </c>
      <c r="D281" s="200">
        <v>163</v>
      </c>
      <c r="E281" s="118" t="s">
        <v>181</v>
      </c>
      <c r="F281" s="118" t="s">
        <v>108</v>
      </c>
      <c r="G281" s="195" t="s">
        <v>422</v>
      </c>
      <c r="H281" s="309" t="s">
        <v>188</v>
      </c>
      <c r="I281" s="354"/>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341"/>
      <c r="BA281" s="354"/>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341"/>
      <c r="CS281" s="354"/>
      <c r="CT281" s="5"/>
      <c r="CU281" s="5"/>
      <c r="CV281" s="5"/>
      <c r="CW281" s="5"/>
      <c r="CX281" s="5"/>
      <c r="CY281" s="5"/>
      <c r="CZ281" s="5"/>
      <c r="DA281" s="5"/>
      <c r="DB281" s="5"/>
      <c r="DC281" s="5"/>
      <c r="DD281" s="5"/>
      <c r="DE281" s="5"/>
      <c r="DF281" s="5"/>
      <c r="DG281" s="51" t="s">
        <v>334</v>
      </c>
      <c r="DH281" s="51">
        <v>1001.5</v>
      </c>
      <c r="DI281" s="51">
        <v>1001.5</v>
      </c>
      <c r="DJ281" s="51">
        <v>1</v>
      </c>
      <c r="DK281" s="52">
        <v>100</v>
      </c>
      <c r="DL281" s="52">
        <f t="shared" si="217"/>
        <v>1</v>
      </c>
      <c r="DM281" s="139">
        <f>DL281*AUXILIAR!$B$56</f>
        <v>30000000</v>
      </c>
      <c r="DN281" s="5"/>
      <c r="DO281" s="5"/>
      <c r="DP281" s="5"/>
      <c r="DQ281" s="5"/>
      <c r="DR281" s="5"/>
      <c r="DS281" s="5"/>
      <c r="DT281" s="5"/>
      <c r="DU281" s="51" t="s">
        <v>334</v>
      </c>
      <c r="DV281" s="51">
        <v>1080.8</v>
      </c>
      <c r="DW281" s="51">
        <v>1080.8</v>
      </c>
      <c r="DX281" s="51">
        <v>1</v>
      </c>
      <c r="DY281" s="52">
        <v>100</v>
      </c>
      <c r="DZ281" s="52">
        <f t="shared" ref="DZ281" si="231">DX281*DY281/100</f>
        <v>1</v>
      </c>
      <c r="EA281" s="139">
        <f>DZ281*AUXILIAR!$B$56</f>
        <v>30000000</v>
      </c>
      <c r="EB281" s="5"/>
      <c r="EC281" s="5"/>
      <c r="ED281" s="5"/>
      <c r="EE281" s="5"/>
      <c r="EF281" s="5"/>
      <c r="EG281" s="5"/>
      <c r="EH281" s="5"/>
      <c r="EI281" s="5"/>
      <c r="EJ281" s="341"/>
      <c r="EK281" s="354"/>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341"/>
      <c r="GC281" s="354"/>
      <c r="GD281" s="5"/>
      <c r="GE281" s="5"/>
      <c r="GF281" s="5"/>
      <c r="GG281" s="5"/>
      <c r="GH281" s="5"/>
      <c r="GI281" s="5"/>
      <c r="GJ281" s="51" t="s">
        <v>411</v>
      </c>
      <c r="GK281" s="51">
        <v>902.851</v>
      </c>
      <c r="GL281" s="51">
        <v>904.75900000000001</v>
      </c>
      <c r="GM281" s="52">
        <f t="shared" si="223"/>
        <v>1.9080000000000155</v>
      </c>
      <c r="GN281" s="51">
        <v>100</v>
      </c>
      <c r="GO281" s="52">
        <f t="shared" si="224"/>
        <v>1.9080000000000155</v>
      </c>
      <c r="GP281" s="139">
        <f>GO281*AUXILIAR!$B$67</f>
        <v>3816000.0000000307</v>
      </c>
      <c r="GQ281" s="51" t="s">
        <v>411</v>
      </c>
      <c r="GR281" s="51">
        <v>932.55899999999997</v>
      </c>
      <c r="GS281" s="51">
        <v>936.65</v>
      </c>
      <c r="GT281" s="52">
        <f t="shared" si="225"/>
        <v>4.0910000000000082</v>
      </c>
      <c r="GU281" s="51">
        <v>100</v>
      </c>
      <c r="GV281" s="52">
        <f t="shared" si="226"/>
        <v>4.0910000000000082</v>
      </c>
      <c r="GW281" s="139">
        <f>GV281*AUXILIAR!$B$67</f>
        <v>8182000.0000000168</v>
      </c>
      <c r="GX281" s="51" t="s">
        <v>411</v>
      </c>
      <c r="GY281" s="51">
        <v>960.351</v>
      </c>
      <c r="GZ281" s="51">
        <v>963.55399999999997</v>
      </c>
      <c r="HA281" s="52">
        <f t="shared" si="227"/>
        <v>3.2029999999999745</v>
      </c>
      <c r="HB281" s="51">
        <v>100</v>
      </c>
      <c r="HC281" s="52">
        <f t="shared" si="228"/>
        <v>3.2029999999999745</v>
      </c>
      <c r="HD281" s="139">
        <f>HC281*AUXILIAR!$B$67</f>
        <v>6405999.9999999488</v>
      </c>
      <c r="HE281" s="51" t="s">
        <v>411</v>
      </c>
      <c r="HF281" s="51">
        <v>994.45899999999995</v>
      </c>
      <c r="HG281" s="51">
        <v>997.15200000000004</v>
      </c>
      <c r="HH281" s="52">
        <f t="shared" si="229"/>
        <v>2.6930000000000973</v>
      </c>
      <c r="HI281" s="51">
        <v>100</v>
      </c>
      <c r="HJ281" s="52">
        <f t="shared" si="230"/>
        <v>2.6930000000000973</v>
      </c>
      <c r="HK281" s="139">
        <f>HJ281*AUXILIAR!$B$67</f>
        <v>5386000.0000001946</v>
      </c>
      <c r="HL281" s="5"/>
      <c r="HM281" s="5"/>
      <c r="HN281" s="5"/>
      <c r="HO281" s="5"/>
      <c r="HP281" s="5"/>
      <c r="HQ281" s="5"/>
      <c r="HR281" s="5"/>
      <c r="HS281" s="5"/>
      <c r="HT281" s="341"/>
      <c r="HU281" s="354"/>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c r="IV281" s="5"/>
      <c r="IW281" s="5"/>
      <c r="IX281" s="5"/>
      <c r="IY281" s="5"/>
      <c r="IZ281" s="5"/>
      <c r="JA281" s="5"/>
      <c r="JB281" s="5"/>
      <c r="JC281" s="5"/>
      <c r="JD281" s="5"/>
      <c r="JE281" s="5"/>
      <c r="JF281" s="5"/>
      <c r="JG281" s="5"/>
      <c r="JH281" s="5"/>
      <c r="JI281" s="5"/>
      <c r="JJ281" s="5"/>
      <c r="JK281" s="145"/>
      <c r="JL281" s="397"/>
    </row>
    <row r="282" spans="1:272" ht="15">
      <c r="A282" s="8" t="s">
        <v>33</v>
      </c>
      <c r="B282" s="56" t="s">
        <v>9</v>
      </c>
      <c r="C282" s="8">
        <v>1</v>
      </c>
      <c r="D282" s="200">
        <v>163</v>
      </c>
      <c r="E282" s="118" t="s">
        <v>181</v>
      </c>
      <c r="F282" s="118" t="s">
        <v>108</v>
      </c>
      <c r="G282" s="195" t="s">
        <v>422</v>
      </c>
      <c r="H282" s="309" t="s">
        <v>188</v>
      </c>
      <c r="I282" s="354"/>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341"/>
      <c r="BA282" s="354"/>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341"/>
      <c r="CS282" s="354"/>
      <c r="CT282" s="5"/>
      <c r="CU282" s="5"/>
      <c r="CV282" s="5"/>
      <c r="CW282" s="5"/>
      <c r="CX282" s="5"/>
      <c r="CY282" s="5"/>
      <c r="CZ282" s="5"/>
      <c r="DA282" s="5"/>
      <c r="DB282" s="5"/>
      <c r="DC282" s="5"/>
      <c r="DD282" s="5"/>
      <c r="DE282" s="5"/>
      <c r="DF282" s="5"/>
      <c r="DG282" s="51" t="s">
        <v>334</v>
      </c>
      <c r="DH282" s="51">
        <v>1045.0999999999999</v>
      </c>
      <c r="DI282" s="51">
        <v>1045.0999999999999</v>
      </c>
      <c r="DJ282" s="51">
        <v>1</v>
      </c>
      <c r="DK282" s="52">
        <v>100</v>
      </c>
      <c r="DL282" s="52">
        <f t="shared" ref="DL282" si="232">DJ282*DK282/100</f>
        <v>1</v>
      </c>
      <c r="DM282" s="139">
        <f>DL282*AUXILIAR!$B$56</f>
        <v>30000000</v>
      </c>
      <c r="DN282" s="5"/>
      <c r="DO282" s="5"/>
      <c r="DP282" s="5"/>
      <c r="DQ282" s="5"/>
      <c r="DR282" s="5"/>
      <c r="DS282" s="5"/>
      <c r="DT282" s="5"/>
      <c r="DU282" s="5"/>
      <c r="DV282" s="5"/>
      <c r="DW282" s="5"/>
      <c r="DX282" s="5"/>
      <c r="DY282" s="5"/>
      <c r="DZ282" s="5"/>
      <c r="EA282" s="5"/>
      <c r="EB282" s="5"/>
      <c r="EC282" s="5"/>
      <c r="ED282" s="5"/>
      <c r="EE282" s="5"/>
      <c r="EF282" s="5"/>
      <c r="EG282" s="5"/>
      <c r="EH282" s="5"/>
      <c r="EI282" s="5"/>
      <c r="EJ282" s="341"/>
      <c r="EK282" s="354"/>
      <c r="EL282" s="5"/>
      <c r="EM282" s="5"/>
      <c r="EN282" s="5"/>
      <c r="EO282" s="5"/>
      <c r="EP282" s="5"/>
      <c r="EQ282" s="5"/>
      <c r="ER282" s="5"/>
      <c r="ES282" s="5"/>
      <c r="ET282" s="5"/>
      <c r="EU282" s="5"/>
      <c r="EV282" s="5"/>
      <c r="EW282" s="5"/>
      <c r="EX282" s="5"/>
      <c r="EY282" s="5"/>
      <c r="EZ282" s="5"/>
      <c r="FA282" s="5"/>
      <c r="FB282" s="5"/>
      <c r="FC282" s="5"/>
      <c r="FD282" s="5"/>
      <c r="FE282" s="5"/>
      <c r="FF282" s="5"/>
      <c r="FG282" s="5"/>
      <c r="FH282" s="5"/>
      <c r="FI282" s="5"/>
      <c r="FJ282" s="5"/>
      <c r="FK282" s="5"/>
      <c r="FL282" s="5"/>
      <c r="FM282" s="5"/>
      <c r="FN282" s="5"/>
      <c r="FO282" s="5"/>
      <c r="FP282" s="5"/>
      <c r="FQ282" s="5"/>
      <c r="FR282" s="5"/>
      <c r="FS282" s="5"/>
      <c r="FT282" s="5"/>
      <c r="FU282" s="5"/>
      <c r="FV282" s="5"/>
      <c r="FW282" s="5"/>
      <c r="FX282" s="5"/>
      <c r="FY282" s="5"/>
      <c r="FZ282" s="5"/>
      <c r="GA282" s="5"/>
      <c r="GB282" s="341"/>
      <c r="GC282" s="354"/>
      <c r="GD282" s="5"/>
      <c r="GE282" s="5"/>
      <c r="GF282" s="5"/>
      <c r="GG282" s="5"/>
      <c r="GH282" s="5"/>
      <c r="GI282" s="5"/>
      <c r="GJ282" s="5"/>
      <c r="GK282" s="5"/>
      <c r="GL282" s="5"/>
      <c r="GM282" s="5"/>
      <c r="GN282" s="5"/>
      <c r="GO282" s="5"/>
      <c r="GP282" s="5"/>
      <c r="GQ282" s="51" t="s">
        <v>411</v>
      </c>
      <c r="GR282" s="51">
        <v>940.05100000000004</v>
      </c>
      <c r="GS282" s="51">
        <v>940.95799999999997</v>
      </c>
      <c r="GT282" s="52">
        <f t="shared" si="225"/>
        <v>0.90699999999992542</v>
      </c>
      <c r="GU282" s="51">
        <v>100</v>
      </c>
      <c r="GV282" s="52">
        <f t="shared" si="226"/>
        <v>0.90699999999992542</v>
      </c>
      <c r="GW282" s="139">
        <f>GV282*AUXILIAR!$B$67</f>
        <v>1813999.9999998508</v>
      </c>
      <c r="GX282" s="51" t="s">
        <v>411</v>
      </c>
      <c r="GY282" s="51">
        <v>966.56700000000001</v>
      </c>
      <c r="GZ282" s="51">
        <v>967.86099999999999</v>
      </c>
      <c r="HA282" s="52">
        <f t="shared" si="227"/>
        <v>1.2939999999999827</v>
      </c>
      <c r="HB282" s="51">
        <v>100</v>
      </c>
      <c r="HC282" s="52">
        <f t="shared" si="228"/>
        <v>1.2939999999999827</v>
      </c>
      <c r="HD282" s="139">
        <f>HC282*AUXILIAR!$B$67</f>
        <v>2587999.9999999655</v>
      </c>
      <c r="HE282" s="51" t="s">
        <v>411</v>
      </c>
      <c r="HF282" s="51">
        <v>997.76099999999997</v>
      </c>
      <c r="HG282" s="51">
        <v>999.15700000000004</v>
      </c>
      <c r="HH282" s="52">
        <f t="shared" si="229"/>
        <v>1.3960000000000719</v>
      </c>
      <c r="HI282" s="51">
        <v>100</v>
      </c>
      <c r="HJ282" s="52">
        <f t="shared" si="230"/>
        <v>1.3960000000000719</v>
      </c>
      <c r="HK282" s="139">
        <f>HJ282*AUXILIAR!$B$67</f>
        <v>2792000.0000001439</v>
      </c>
      <c r="HL282" s="5"/>
      <c r="HM282" s="5"/>
      <c r="HN282" s="5"/>
      <c r="HO282" s="5"/>
      <c r="HP282" s="5"/>
      <c r="HQ282" s="5"/>
      <c r="HR282" s="5"/>
      <c r="HS282" s="5"/>
      <c r="HT282" s="341"/>
      <c r="HU282" s="354"/>
      <c r="HV282" s="5"/>
      <c r="HW282" s="5"/>
      <c r="HX282" s="5"/>
      <c r="HY282" s="5"/>
      <c r="HZ282" s="5"/>
      <c r="IA282" s="5"/>
      <c r="IB282" s="5"/>
      <c r="IC282" s="5"/>
      <c r="ID282" s="5"/>
      <c r="IE282" s="5"/>
      <c r="IF282" s="5"/>
      <c r="IG282" s="5"/>
      <c r="IH282" s="5"/>
      <c r="II282" s="5"/>
      <c r="IJ282" s="5"/>
      <c r="IK282" s="5"/>
      <c r="IL282" s="5"/>
      <c r="IM282" s="5"/>
      <c r="IN282" s="5"/>
      <c r="IO282" s="5"/>
      <c r="IP282" s="5"/>
      <c r="IQ282" s="5"/>
      <c r="IR282" s="5"/>
      <c r="IS282" s="5"/>
      <c r="IT282" s="5"/>
      <c r="IU282" s="5"/>
      <c r="IV282" s="5"/>
      <c r="IW282" s="5"/>
      <c r="IX282" s="5"/>
      <c r="IY282" s="5"/>
      <c r="IZ282" s="5"/>
      <c r="JA282" s="5"/>
      <c r="JB282" s="5"/>
      <c r="JC282" s="5"/>
      <c r="JD282" s="5"/>
      <c r="JE282" s="5"/>
      <c r="JF282" s="5"/>
      <c r="JG282" s="5"/>
      <c r="JH282" s="5"/>
      <c r="JI282" s="5"/>
      <c r="JJ282" s="5"/>
      <c r="JK282" s="145"/>
      <c r="JL282" s="397"/>
    </row>
    <row r="283" spans="1:272" ht="30">
      <c r="A283" s="8" t="s">
        <v>33</v>
      </c>
      <c r="B283" s="56" t="s">
        <v>9</v>
      </c>
      <c r="C283" s="8">
        <v>1</v>
      </c>
      <c r="D283" s="200">
        <v>163</v>
      </c>
      <c r="E283" s="118" t="s">
        <v>181</v>
      </c>
      <c r="F283" s="118" t="s">
        <v>108</v>
      </c>
      <c r="G283" s="195" t="s">
        <v>422</v>
      </c>
      <c r="H283" s="309" t="s">
        <v>188</v>
      </c>
      <c r="I283" s="354"/>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341"/>
      <c r="BA283" s="354"/>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341"/>
      <c r="CS283" s="354"/>
      <c r="CT283" s="5"/>
      <c r="CU283" s="5"/>
      <c r="CV283" s="5"/>
      <c r="CW283" s="5"/>
      <c r="CX283" s="5"/>
      <c r="CY283" s="5"/>
      <c r="CZ283" s="5"/>
      <c r="DA283" s="5"/>
      <c r="DB283" s="5"/>
      <c r="DC283" s="5"/>
      <c r="DD283" s="5"/>
      <c r="DE283" s="5"/>
      <c r="DF283" s="5"/>
      <c r="DG283" s="51" t="s">
        <v>417</v>
      </c>
      <c r="DH283" s="51">
        <v>1144.3</v>
      </c>
      <c r="DI283" s="51">
        <v>1144.3</v>
      </c>
      <c r="DJ283" s="51">
        <v>1</v>
      </c>
      <c r="DK283" s="52">
        <v>100</v>
      </c>
      <c r="DL283" s="52">
        <f t="shared" ref="DL283:DL285" si="233">DJ283*DK283/100</f>
        <v>1</v>
      </c>
      <c r="DM283" s="139">
        <f>DL283*5000000</f>
        <v>5000000</v>
      </c>
      <c r="DN283" s="5"/>
      <c r="DO283" s="5"/>
      <c r="DP283" s="5"/>
      <c r="DQ283" s="5"/>
      <c r="DR283" s="5"/>
      <c r="DS283" s="5"/>
      <c r="DT283" s="5"/>
      <c r="DU283" s="5"/>
      <c r="DV283" s="5"/>
      <c r="DW283" s="5"/>
      <c r="DX283" s="5"/>
      <c r="DY283" s="5"/>
      <c r="DZ283" s="5"/>
      <c r="EA283" s="5"/>
      <c r="EB283" s="5"/>
      <c r="EC283" s="5"/>
      <c r="ED283" s="5"/>
      <c r="EE283" s="5"/>
      <c r="EF283" s="5"/>
      <c r="EG283" s="5"/>
      <c r="EH283" s="5"/>
      <c r="EI283" s="5"/>
      <c r="EJ283" s="341"/>
      <c r="EK283" s="354"/>
      <c r="EL283" s="5"/>
      <c r="EM283" s="5"/>
      <c r="EN283" s="5"/>
      <c r="EO283" s="5"/>
      <c r="EP283" s="5"/>
      <c r="EQ283" s="5"/>
      <c r="ER283" s="5"/>
      <c r="ES283" s="5"/>
      <c r="ET283" s="5"/>
      <c r="EU283" s="5"/>
      <c r="EV283" s="5"/>
      <c r="EW283" s="5"/>
      <c r="EX283" s="5"/>
      <c r="EY283" s="5"/>
      <c r="EZ283" s="5"/>
      <c r="FA283" s="5"/>
      <c r="FB283" s="5"/>
      <c r="FC283" s="5"/>
      <c r="FD283" s="5"/>
      <c r="FE283" s="5"/>
      <c r="FF283" s="5"/>
      <c r="FG283" s="5"/>
      <c r="FH283" s="5"/>
      <c r="FI283" s="5"/>
      <c r="FJ283" s="5"/>
      <c r="FK283" s="5"/>
      <c r="FL283" s="5"/>
      <c r="FM283" s="5"/>
      <c r="FN283" s="5"/>
      <c r="FO283" s="5"/>
      <c r="FP283" s="5"/>
      <c r="FQ283" s="5"/>
      <c r="FR283" s="5"/>
      <c r="FS283" s="5"/>
      <c r="FT283" s="5"/>
      <c r="FU283" s="5"/>
      <c r="FV283" s="5"/>
      <c r="FW283" s="5"/>
      <c r="FX283" s="5"/>
      <c r="FY283" s="5"/>
      <c r="FZ283" s="5"/>
      <c r="GA283" s="5"/>
      <c r="GB283" s="341"/>
      <c r="GC283" s="354"/>
      <c r="GD283" s="5"/>
      <c r="GE283" s="5"/>
      <c r="GF283" s="5"/>
      <c r="GG283" s="5"/>
      <c r="GH283" s="5"/>
      <c r="GI283" s="5"/>
      <c r="GJ283" s="5"/>
      <c r="GK283" s="5"/>
      <c r="GL283" s="5"/>
      <c r="GM283" s="5"/>
      <c r="GN283" s="5"/>
      <c r="GO283" s="5"/>
      <c r="GP283" s="5"/>
      <c r="GQ283" s="51" t="s">
        <v>411</v>
      </c>
      <c r="GR283" s="51">
        <v>940.95799999999997</v>
      </c>
      <c r="GS283" s="51">
        <v>943.05</v>
      </c>
      <c r="GT283" s="52">
        <f t="shared" si="225"/>
        <v>2.0919999999999845</v>
      </c>
      <c r="GU283" s="51">
        <v>100</v>
      </c>
      <c r="GV283" s="52">
        <f t="shared" si="226"/>
        <v>2.0919999999999845</v>
      </c>
      <c r="GW283" s="139">
        <f>GV283*AUXILIAR!$B$67</f>
        <v>4183999.9999999693</v>
      </c>
      <c r="GX283" s="51" t="s">
        <v>411</v>
      </c>
      <c r="GY283" s="51">
        <v>971.35400000000004</v>
      </c>
      <c r="GZ283" s="51">
        <v>972.05499999999995</v>
      </c>
      <c r="HA283" s="52">
        <f t="shared" si="227"/>
        <v>0.70099999999990814</v>
      </c>
      <c r="HB283" s="51">
        <v>100</v>
      </c>
      <c r="HC283" s="52">
        <f t="shared" si="228"/>
        <v>0.70099999999990814</v>
      </c>
      <c r="HD283" s="139">
        <f>HC283*AUXILIAR!$B$67</f>
        <v>1401999.9999998163</v>
      </c>
      <c r="HE283" s="51" t="s">
        <v>411</v>
      </c>
      <c r="HF283" s="51">
        <v>1003.857</v>
      </c>
      <c r="HG283" s="51">
        <v>1004.36</v>
      </c>
      <c r="HH283" s="52">
        <f t="shared" si="229"/>
        <v>0.50300000000004275</v>
      </c>
      <c r="HI283" s="51">
        <v>100</v>
      </c>
      <c r="HJ283" s="52">
        <f t="shared" si="230"/>
        <v>0.50300000000004275</v>
      </c>
      <c r="HK283" s="139">
        <f>HJ283*AUXILIAR!$B$67</f>
        <v>1006000.0000000854</v>
      </c>
      <c r="HL283" s="5"/>
      <c r="HM283" s="5"/>
      <c r="HN283" s="5"/>
      <c r="HO283" s="5"/>
      <c r="HP283" s="5"/>
      <c r="HQ283" s="5"/>
      <c r="HR283" s="5"/>
      <c r="HS283" s="5"/>
      <c r="HT283" s="341"/>
      <c r="HU283" s="354"/>
      <c r="HV283" s="5"/>
      <c r="HW283" s="5"/>
      <c r="HX283" s="5"/>
      <c r="HY283" s="5"/>
      <c r="HZ283" s="5"/>
      <c r="IA283" s="5"/>
      <c r="IB283" s="5"/>
      <c r="IC283" s="5"/>
      <c r="ID283" s="5"/>
      <c r="IE283" s="5"/>
      <c r="IF283" s="5"/>
      <c r="IG283" s="5"/>
      <c r="IH283" s="5"/>
      <c r="II283" s="5"/>
      <c r="IJ283" s="5"/>
      <c r="IK283" s="5"/>
      <c r="IL283" s="5"/>
      <c r="IM283" s="5"/>
      <c r="IN283" s="5"/>
      <c r="IO283" s="5"/>
      <c r="IP283" s="5"/>
      <c r="IQ283" s="5"/>
      <c r="IR283" s="5"/>
      <c r="IS283" s="5"/>
      <c r="IT283" s="5"/>
      <c r="IU283" s="5"/>
      <c r="IV283" s="5"/>
      <c r="IW283" s="5"/>
      <c r="IX283" s="5"/>
      <c r="IY283" s="5"/>
      <c r="IZ283" s="5"/>
      <c r="JA283" s="5"/>
      <c r="JB283" s="5"/>
      <c r="JC283" s="5"/>
      <c r="JD283" s="5"/>
      <c r="JE283" s="5"/>
      <c r="JF283" s="5"/>
      <c r="JG283" s="5"/>
      <c r="JH283" s="5"/>
      <c r="JI283" s="5"/>
      <c r="JJ283" s="5"/>
      <c r="JK283" s="145"/>
      <c r="JL283" s="397"/>
    </row>
    <row r="284" spans="1:272" ht="30">
      <c r="A284" s="8" t="s">
        <v>33</v>
      </c>
      <c r="B284" s="56" t="s">
        <v>9</v>
      </c>
      <c r="C284" s="8">
        <v>1</v>
      </c>
      <c r="D284" s="200">
        <v>163</v>
      </c>
      <c r="E284" s="118" t="s">
        <v>181</v>
      </c>
      <c r="F284" s="118" t="s">
        <v>108</v>
      </c>
      <c r="G284" s="195" t="s">
        <v>422</v>
      </c>
      <c r="H284" s="309" t="s">
        <v>188</v>
      </c>
      <c r="I284" s="412"/>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341"/>
      <c r="BA284" s="354"/>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341"/>
      <c r="CS284" s="354"/>
      <c r="CT284" s="5"/>
      <c r="CU284" s="5"/>
      <c r="CV284" s="5"/>
      <c r="CW284" s="5"/>
      <c r="CX284" s="5"/>
      <c r="CY284" s="5"/>
      <c r="CZ284" s="5"/>
      <c r="DA284" s="5"/>
      <c r="DB284" s="5"/>
      <c r="DC284" s="5"/>
      <c r="DD284" s="5"/>
      <c r="DE284" s="5"/>
      <c r="DF284" s="5"/>
      <c r="DG284" s="51" t="s">
        <v>418</v>
      </c>
      <c r="DH284" s="51">
        <v>1134.46</v>
      </c>
      <c r="DI284" s="51">
        <v>1134.46</v>
      </c>
      <c r="DJ284" s="51">
        <v>1</v>
      </c>
      <c r="DK284" s="52">
        <v>100</v>
      </c>
      <c r="DL284" s="52">
        <f t="shared" si="233"/>
        <v>1</v>
      </c>
      <c r="DM284" s="139">
        <f t="shared" ref="DM284:DM285" si="234">DL284*5000000</f>
        <v>5000000</v>
      </c>
      <c r="DN284" s="5"/>
      <c r="DO284" s="5"/>
      <c r="DP284" s="5"/>
      <c r="DQ284" s="5"/>
      <c r="DR284" s="5"/>
      <c r="DS284" s="5"/>
      <c r="DT284" s="5"/>
      <c r="DU284" s="5"/>
      <c r="DV284" s="5"/>
      <c r="DW284" s="5"/>
      <c r="DX284" s="5"/>
      <c r="DY284" s="5"/>
      <c r="DZ284" s="5"/>
      <c r="EA284" s="5"/>
      <c r="EB284" s="5"/>
      <c r="EC284" s="5"/>
      <c r="ED284" s="5"/>
      <c r="EE284" s="5"/>
      <c r="EF284" s="5"/>
      <c r="EG284" s="5"/>
      <c r="EH284" s="5"/>
      <c r="EI284" s="5"/>
      <c r="EJ284" s="341"/>
      <c r="EK284" s="354"/>
      <c r="EL284" s="5"/>
      <c r="EM284" s="5"/>
      <c r="EN284" s="5"/>
      <c r="EO284" s="5"/>
      <c r="EP284" s="5"/>
      <c r="EQ284" s="5"/>
      <c r="ER284" s="5"/>
      <c r="ES284" s="5"/>
      <c r="ET284" s="5"/>
      <c r="EU284" s="5"/>
      <c r="EV284" s="5"/>
      <c r="EW284" s="5"/>
      <c r="EX284" s="5"/>
      <c r="EY284" s="5"/>
      <c r="EZ284" s="5"/>
      <c r="FA284" s="5"/>
      <c r="FB284" s="5"/>
      <c r="FC284" s="5"/>
      <c r="FD284" s="5"/>
      <c r="FE284" s="5"/>
      <c r="FF284" s="5"/>
      <c r="FG284" s="5"/>
      <c r="FH284" s="5"/>
      <c r="FI284" s="5"/>
      <c r="FJ284" s="5"/>
      <c r="FK284" s="5"/>
      <c r="FL284" s="5"/>
      <c r="FM284" s="5"/>
      <c r="FN284" s="5"/>
      <c r="FO284" s="5"/>
      <c r="FP284" s="5"/>
      <c r="FQ284" s="5"/>
      <c r="FR284" s="5"/>
      <c r="FS284" s="5"/>
      <c r="FT284" s="5"/>
      <c r="FU284" s="5"/>
      <c r="FV284" s="5"/>
      <c r="FW284" s="5"/>
      <c r="FX284" s="5"/>
      <c r="FY284" s="5"/>
      <c r="FZ284" s="5"/>
      <c r="GA284" s="5"/>
      <c r="GB284" s="341"/>
      <c r="GC284" s="354"/>
      <c r="GD284" s="5"/>
      <c r="GE284" s="5"/>
      <c r="GF284" s="5"/>
      <c r="GG284" s="5"/>
      <c r="GH284" s="5"/>
      <c r="GI284" s="5"/>
      <c r="GJ284" s="5"/>
      <c r="GK284" s="5"/>
      <c r="GL284" s="5"/>
      <c r="GM284" s="5"/>
      <c r="GN284" s="5"/>
      <c r="GO284" s="5"/>
      <c r="GP284" s="5"/>
      <c r="GQ284" s="51" t="s">
        <v>411</v>
      </c>
      <c r="GR284" s="51">
        <v>944.05</v>
      </c>
      <c r="GS284" s="51">
        <v>946.35799999999995</v>
      </c>
      <c r="GT284" s="52">
        <f t="shared" si="225"/>
        <v>2.3079999999999927</v>
      </c>
      <c r="GU284" s="51">
        <v>100</v>
      </c>
      <c r="GV284" s="52">
        <f t="shared" si="226"/>
        <v>2.3079999999999927</v>
      </c>
      <c r="GW284" s="139">
        <f>GV284*AUXILIAR!$B$67</f>
        <v>4615999.9999999851</v>
      </c>
      <c r="GX284" s="51" t="s">
        <v>411</v>
      </c>
      <c r="GY284" s="51">
        <v>972.05499999999995</v>
      </c>
      <c r="GZ284" s="51">
        <v>973.25400000000002</v>
      </c>
      <c r="HA284" s="52">
        <f t="shared" si="227"/>
        <v>1.1990000000000691</v>
      </c>
      <c r="HB284" s="51">
        <v>100</v>
      </c>
      <c r="HC284" s="52">
        <f t="shared" si="228"/>
        <v>1.1990000000000691</v>
      </c>
      <c r="HD284" s="139">
        <f>HC284*AUXILIAR!$B$67</f>
        <v>2398000.0000001383</v>
      </c>
      <c r="HE284" s="51" t="s">
        <v>411</v>
      </c>
      <c r="HF284" s="51">
        <v>1019.754</v>
      </c>
      <c r="HG284" s="51">
        <v>1021.1559999999999</v>
      </c>
      <c r="HH284" s="52">
        <f t="shared" si="229"/>
        <v>1.40199999999993</v>
      </c>
      <c r="HI284" s="51">
        <v>100</v>
      </c>
      <c r="HJ284" s="52">
        <f t="shared" si="230"/>
        <v>1.40199999999993</v>
      </c>
      <c r="HK284" s="139">
        <f>HJ284*AUXILIAR!$B$67</f>
        <v>2803999.9999998598</v>
      </c>
      <c r="HL284" s="5"/>
      <c r="HM284" s="5"/>
      <c r="HN284" s="5"/>
      <c r="HO284" s="5"/>
      <c r="HP284" s="5"/>
      <c r="HQ284" s="5"/>
      <c r="HR284" s="5"/>
      <c r="HS284" s="5"/>
      <c r="HT284" s="341"/>
      <c r="HU284" s="354"/>
      <c r="HV284" s="5"/>
      <c r="HW284" s="5"/>
      <c r="HX284" s="5"/>
      <c r="HY284" s="5"/>
      <c r="HZ284" s="5"/>
      <c r="IA284" s="5"/>
      <c r="IB284" s="5"/>
      <c r="IC284" s="5"/>
      <c r="ID284" s="5"/>
      <c r="IE284" s="5"/>
      <c r="IF284" s="5"/>
      <c r="IG284" s="5"/>
      <c r="IH284" s="5"/>
      <c r="II284" s="5"/>
      <c r="IJ284" s="5"/>
      <c r="IK284" s="5"/>
      <c r="IL284" s="5"/>
      <c r="IM284" s="5"/>
      <c r="IN284" s="5"/>
      <c r="IO284" s="5"/>
      <c r="IP284" s="5"/>
      <c r="IQ284" s="5"/>
      <c r="IR284" s="5"/>
      <c r="IS284" s="5"/>
      <c r="IT284" s="5"/>
      <c r="IU284" s="5"/>
      <c r="IV284" s="5"/>
      <c r="IW284" s="5"/>
      <c r="IX284" s="5"/>
      <c r="IY284" s="5"/>
      <c r="IZ284" s="5"/>
      <c r="JA284" s="5"/>
      <c r="JB284" s="5"/>
      <c r="JC284" s="5"/>
      <c r="JD284" s="5"/>
      <c r="JE284" s="5"/>
      <c r="JF284" s="5"/>
      <c r="JG284" s="5"/>
      <c r="JH284" s="5"/>
      <c r="JI284" s="5"/>
      <c r="JJ284" s="5"/>
      <c r="JK284" s="145"/>
      <c r="JL284" s="397"/>
    </row>
    <row r="285" spans="1:272" ht="30">
      <c r="A285" s="8" t="s">
        <v>33</v>
      </c>
      <c r="B285" s="56" t="s">
        <v>9</v>
      </c>
      <c r="C285" s="8">
        <v>1</v>
      </c>
      <c r="D285" s="200">
        <v>163</v>
      </c>
      <c r="E285" s="118" t="s">
        <v>181</v>
      </c>
      <c r="F285" s="118" t="s">
        <v>108</v>
      </c>
      <c r="G285" s="195" t="s">
        <v>422</v>
      </c>
      <c r="H285" s="309" t="s">
        <v>188</v>
      </c>
      <c r="I285" s="354"/>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341"/>
      <c r="BA285" s="354"/>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341"/>
      <c r="CS285" s="354"/>
      <c r="CT285" s="5"/>
      <c r="CU285" s="5"/>
      <c r="CV285" s="5"/>
      <c r="CW285" s="5"/>
      <c r="CX285" s="5"/>
      <c r="CY285" s="5"/>
      <c r="CZ285" s="5"/>
      <c r="DA285" s="5"/>
      <c r="DB285" s="5"/>
      <c r="DC285" s="5"/>
      <c r="DD285" s="5"/>
      <c r="DE285" s="5"/>
      <c r="DF285" s="5"/>
      <c r="DG285" s="51" t="s">
        <v>419</v>
      </c>
      <c r="DH285" s="51">
        <v>1112.9000000000001</v>
      </c>
      <c r="DI285" s="51">
        <v>1112.9000000000001</v>
      </c>
      <c r="DJ285" s="51">
        <v>1</v>
      </c>
      <c r="DK285" s="52">
        <v>100</v>
      </c>
      <c r="DL285" s="52">
        <f t="shared" si="233"/>
        <v>1</v>
      </c>
      <c r="DM285" s="139">
        <f t="shared" si="234"/>
        <v>5000000</v>
      </c>
      <c r="DN285" s="5"/>
      <c r="DO285" s="5"/>
      <c r="DP285" s="5"/>
      <c r="DQ285" s="5"/>
      <c r="DR285" s="5"/>
      <c r="DS285" s="5"/>
      <c r="DT285" s="5"/>
      <c r="DU285" s="5"/>
      <c r="DV285" s="5"/>
      <c r="DW285" s="5"/>
      <c r="DX285" s="5"/>
      <c r="DY285" s="5"/>
      <c r="DZ285" s="5"/>
      <c r="EA285" s="5"/>
      <c r="EB285" s="5"/>
      <c r="EC285" s="5"/>
      <c r="ED285" s="5"/>
      <c r="EE285" s="5"/>
      <c r="EF285" s="5"/>
      <c r="EG285" s="5"/>
      <c r="EH285" s="5"/>
      <c r="EI285" s="5"/>
      <c r="EJ285" s="341"/>
      <c r="EK285" s="354"/>
      <c r="EL285" s="5"/>
      <c r="EM285" s="5"/>
      <c r="EN285" s="5"/>
      <c r="EO285" s="5"/>
      <c r="EP285" s="5"/>
      <c r="EQ285" s="5"/>
      <c r="ER285" s="5"/>
      <c r="ES285" s="5"/>
      <c r="ET285" s="5"/>
      <c r="EU285" s="5"/>
      <c r="EV285" s="5"/>
      <c r="EW285" s="5"/>
      <c r="EX285" s="5"/>
      <c r="EY285" s="5"/>
      <c r="EZ285" s="5"/>
      <c r="FA285" s="5"/>
      <c r="FB285" s="5"/>
      <c r="FC285" s="5"/>
      <c r="FD285" s="5"/>
      <c r="FE285" s="5"/>
      <c r="FF285" s="5"/>
      <c r="FG285" s="5"/>
      <c r="FH285" s="5"/>
      <c r="FI285" s="5"/>
      <c r="FJ285" s="5"/>
      <c r="FK285" s="5"/>
      <c r="FL285" s="5"/>
      <c r="FM285" s="5"/>
      <c r="FN285" s="5"/>
      <c r="FO285" s="5"/>
      <c r="FP285" s="5"/>
      <c r="FQ285" s="5"/>
      <c r="FR285" s="5"/>
      <c r="FS285" s="5"/>
      <c r="FT285" s="5"/>
      <c r="FU285" s="5"/>
      <c r="FV285" s="5"/>
      <c r="FW285" s="5"/>
      <c r="FX285" s="5"/>
      <c r="FY285" s="5"/>
      <c r="FZ285" s="5"/>
      <c r="GA285" s="5"/>
      <c r="GB285" s="341"/>
      <c r="GC285" s="354"/>
      <c r="GD285" s="5"/>
      <c r="GE285" s="5"/>
      <c r="GF285" s="5"/>
      <c r="GG285" s="5"/>
      <c r="GH285" s="5"/>
      <c r="GI285" s="5"/>
      <c r="GJ285" s="5"/>
      <c r="GK285" s="5"/>
      <c r="GL285" s="5"/>
      <c r="GM285" s="5"/>
      <c r="GN285" s="5"/>
      <c r="GO285" s="5"/>
      <c r="GP285" s="5"/>
      <c r="GQ285" s="57"/>
      <c r="GR285" s="57"/>
      <c r="GS285" s="57"/>
      <c r="GT285" s="56"/>
      <c r="GU285" s="57"/>
      <c r="GV285" s="56"/>
      <c r="GW285" s="161"/>
      <c r="GX285" s="51" t="s">
        <v>411</v>
      </c>
      <c r="GY285" s="51">
        <v>978.15</v>
      </c>
      <c r="GZ285" s="51">
        <v>978.86300000000006</v>
      </c>
      <c r="HA285" s="52">
        <f t="shared" ref="HA285" si="235">(GZ285-GY285)</f>
        <v>0.71300000000007913</v>
      </c>
      <c r="HB285" s="51">
        <v>100</v>
      </c>
      <c r="HC285" s="52">
        <f t="shared" ref="HC285" si="236">HA285*HB285/100</f>
        <v>0.71300000000007913</v>
      </c>
      <c r="HD285" s="139">
        <f>HC285*AUXILIAR!$B$67</f>
        <v>1426000.0000001583</v>
      </c>
      <c r="HE285" s="51" t="s">
        <v>411</v>
      </c>
      <c r="HF285" s="51">
        <v>1025.46</v>
      </c>
      <c r="HG285" s="105">
        <v>1026.55</v>
      </c>
      <c r="HH285" s="52">
        <f t="shared" si="229"/>
        <v>1.0899999999999181</v>
      </c>
      <c r="HI285" s="51">
        <v>100</v>
      </c>
      <c r="HJ285" s="52">
        <f t="shared" si="230"/>
        <v>1.0899999999999181</v>
      </c>
      <c r="HK285" s="139">
        <f>HJ285*AUXILIAR!$B$67</f>
        <v>2179999.9999998361</v>
      </c>
      <c r="HL285" s="5"/>
      <c r="HM285" s="5"/>
      <c r="HN285" s="5"/>
      <c r="HO285" s="5"/>
      <c r="HP285" s="5"/>
      <c r="HQ285" s="5"/>
      <c r="HR285" s="5"/>
      <c r="HS285" s="5"/>
      <c r="HT285" s="341"/>
      <c r="HU285" s="354"/>
      <c r="HV285" s="5"/>
      <c r="HW285" s="5"/>
      <c r="HX285" s="5"/>
      <c r="HY285" s="5"/>
      <c r="HZ285" s="5"/>
      <c r="IA285" s="5"/>
      <c r="IB285" s="5"/>
      <c r="IC285" s="5"/>
      <c r="ID285" s="5"/>
      <c r="IE285" s="5"/>
      <c r="IF285" s="5"/>
      <c r="IG285" s="5"/>
      <c r="IH285" s="5"/>
      <c r="II285" s="5"/>
      <c r="IJ285" s="5"/>
      <c r="IK285" s="5"/>
      <c r="IL285" s="5"/>
      <c r="IM285" s="5"/>
      <c r="IN285" s="5"/>
      <c r="IO285" s="5"/>
      <c r="IP285" s="5"/>
      <c r="IQ285" s="5"/>
      <c r="IR285" s="5"/>
      <c r="IS285" s="5"/>
      <c r="IT285" s="5"/>
      <c r="IU285" s="5"/>
      <c r="IV285" s="5"/>
      <c r="IW285" s="5"/>
      <c r="IX285" s="5"/>
      <c r="IY285" s="5"/>
      <c r="IZ285" s="5"/>
      <c r="JA285" s="5"/>
      <c r="JB285" s="5"/>
      <c r="JC285" s="5"/>
      <c r="JD285" s="5"/>
      <c r="JE285" s="5"/>
      <c r="JF285" s="5"/>
      <c r="JG285" s="5"/>
      <c r="JH285" s="5"/>
      <c r="JI285" s="5"/>
      <c r="JJ285" s="5"/>
      <c r="JK285" s="145"/>
      <c r="JL285" s="397"/>
    </row>
    <row r="286" spans="1:272" ht="15">
      <c r="A286" s="8" t="s">
        <v>33</v>
      </c>
      <c r="B286" s="56" t="s">
        <v>9</v>
      </c>
      <c r="C286" s="8">
        <v>1</v>
      </c>
      <c r="D286" s="200">
        <v>163</v>
      </c>
      <c r="E286" s="118" t="s">
        <v>181</v>
      </c>
      <c r="F286" s="118" t="s">
        <v>108</v>
      </c>
      <c r="G286" s="195" t="s">
        <v>422</v>
      </c>
      <c r="H286" s="309" t="s">
        <v>188</v>
      </c>
      <c r="I286" s="354"/>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341"/>
      <c r="BA286" s="354"/>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341"/>
      <c r="CS286" s="354"/>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c r="EH286" s="5"/>
      <c r="EI286" s="5"/>
      <c r="EJ286" s="341"/>
      <c r="EK286" s="354"/>
      <c r="EL286" s="5"/>
      <c r="EM286" s="5"/>
      <c r="EN286" s="5"/>
      <c r="EO286" s="5"/>
      <c r="EP286" s="5"/>
      <c r="EQ286" s="5"/>
      <c r="ER286" s="5"/>
      <c r="ES286" s="5"/>
      <c r="ET286" s="5"/>
      <c r="EU286" s="5"/>
      <c r="EV286" s="5"/>
      <c r="EW286" s="5"/>
      <c r="EX286" s="5"/>
      <c r="EY286" s="5"/>
      <c r="EZ286" s="5"/>
      <c r="FA286" s="5"/>
      <c r="FB286" s="5"/>
      <c r="FC286" s="5"/>
      <c r="FD286" s="5"/>
      <c r="FE286" s="5"/>
      <c r="FF286" s="5"/>
      <c r="FG286" s="5"/>
      <c r="FH286" s="5"/>
      <c r="FI286" s="5"/>
      <c r="FJ286" s="5"/>
      <c r="FK286" s="5"/>
      <c r="FL286" s="5"/>
      <c r="FM286" s="5"/>
      <c r="FN286" s="5"/>
      <c r="FO286" s="5"/>
      <c r="FP286" s="5"/>
      <c r="FQ286" s="5"/>
      <c r="FR286" s="5"/>
      <c r="FS286" s="5"/>
      <c r="FT286" s="5"/>
      <c r="FU286" s="5"/>
      <c r="FV286" s="5"/>
      <c r="FW286" s="5"/>
      <c r="FX286" s="5"/>
      <c r="FY286" s="5"/>
      <c r="FZ286" s="5"/>
      <c r="GA286" s="5"/>
      <c r="GB286" s="341"/>
      <c r="GC286" s="354"/>
      <c r="GD286" s="5"/>
      <c r="GE286" s="5"/>
      <c r="GF286" s="5"/>
      <c r="GG286" s="5"/>
      <c r="GH286" s="5"/>
      <c r="GI286" s="5"/>
      <c r="GJ286" s="5"/>
      <c r="GK286" s="5"/>
      <c r="GL286" s="5"/>
      <c r="GM286" s="5"/>
      <c r="GN286" s="5"/>
      <c r="GO286" s="5"/>
      <c r="GP286" s="5"/>
      <c r="GQ286" s="5"/>
      <c r="GR286" s="5"/>
      <c r="GS286" s="5"/>
      <c r="GT286" s="5"/>
      <c r="GU286" s="5"/>
      <c r="GV286" s="5"/>
      <c r="GW286" s="5"/>
      <c r="GX286" s="57"/>
      <c r="GY286" s="57"/>
      <c r="GZ286" s="57"/>
      <c r="HA286" s="56"/>
      <c r="HB286" s="57"/>
      <c r="HC286" s="56"/>
      <c r="HD286" s="161"/>
      <c r="HE286" s="51" t="s">
        <v>411</v>
      </c>
      <c r="HF286" s="51">
        <v>1040.0550000000001</v>
      </c>
      <c r="HG286" s="51">
        <v>1041.1569999999999</v>
      </c>
      <c r="HH286" s="52">
        <f t="shared" si="229"/>
        <v>1.1019999999998618</v>
      </c>
      <c r="HI286" s="51">
        <v>100</v>
      </c>
      <c r="HJ286" s="52">
        <f t="shared" si="230"/>
        <v>1.1019999999998618</v>
      </c>
      <c r="HK286" s="139">
        <f>HJ286*AUXILIAR!$B$67</f>
        <v>2203999.9999997234</v>
      </c>
      <c r="HL286" s="5"/>
      <c r="HM286" s="5"/>
      <c r="HN286" s="5"/>
      <c r="HO286" s="5"/>
      <c r="HP286" s="5"/>
      <c r="HQ286" s="5"/>
      <c r="HR286" s="5"/>
      <c r="HS286" s="5"/>
      <c r="HT286" s="341"/>
      <c r="HU286" s="354"/>
      <c r="HV286" s="5"/>
      <c r="HW286" s="5"/>
      <c r="HX286" s="5"/>
      <c r="HY286" s="5"/>
      <c r="HZ286" s="5"/>
      <c r="IA286" s="5"/>
      <c r="IB286" s="5"/>
      <c r="IC286" s="5"/>
      <c r="ID286" s="5"/>
      <c r="IE286" s="5"/>
      <c r="IF286" s="5"/>
      <c r="IG286" s="5"/>
      <c r="IH286" s="5"/>
      <c r="II286" s="5"/>
      <c r="IJ286" s="5"/>
      <c r="IK286" s="5"/>
      <c r="IL286" s="5"/>
      <c r="IM286" s="5"/>
      <c r="IN286" s="5"/>
      <c r="IO286" s="5"/>
      <c r="IP286" s="5"/>
      <c r="IQ286" s="5"/>
      <c r="IR286" s="5"/>
      <c r="IS286" s="5"/>
      <c r="IT286" s="5"/>
      <c r="IU286" s="5"/>
      <c r="IV286" s="5"/>
      <c r="IW286" s="5"/>
      <c r="IX286" s="5"/>
      <c r="IY286" s="5"/>
      <c r="IZ286" s="5"/>
      <c r="JA286" s="5"/>
      <c r="JB286" s="5"/>
      <c r="JC286" s="5"/>
      <c r="JD286" s="5"/>
      <c r="JE286" s="5"/>
      <c r="JF286" s="5"/>
      <c r="JG286" s="5"/>
      <c r="JH286" s="5"/>
      <c r="JI286" s="5"/>
      <c r="JJ286" s="5"/>
      <c r="JK286" s="145"/>
      <c r="JL286" s="397"/>
    </row>
    <row r="287" spans="1:272" ht="15">
      <c r="A287" s="64" t="s">
        <v>33</v>
      </c>
      <c r="B287" s="64" t="s">
        <v>10</v>
      </c>
      <c r="C287" s="65" t="s">
        <v>423</v>
      </c>
      <c r="D287" s="126">
        <v>163</v>
      </c>
      <c r="E287" s="157" t="s">
        <v>181</v>
      </c>
      <c r="F287" s="186" t="s">
        <v>108</v>
      </c>
      <c r="G287" s="186" t="s">
        <v>421</v>
      </c>
      <c r="H287" s="308" t="s">
        <v>188</v>
      </c>
      <c r="I287" s="377"/>
      <c r="J287" s="65"/>
      <c r="K287" s="65"/>
      <c r="L287" s="65"/>
      <c r="M287" s="80" t="s">
        <v>115</v>
      </c>
      <c r="N287" s="79">
        <f>SUM(N288:N295)</f>
        <v>0</v>
      </c>
      <c r="O287" s="79">
        <f>SUM(O288:O295)</f>
        <v>0</v>
      </c>
      <c r="P287" s="65"/>
      <c r="Q287" s="65"/>
      <c r="R287" s="65"/>
      <c r="S287" s="65"/>
      <c r="T287" s="80" t="s">
        <v>115</v>
      </c>
      <c r="U287" s="79">
        <f>SUM(U288:U295)</f>
        <v>9.3400000000000318</v>
      </c>
      <c r="V287" s="79">
        <f>SUM(V288:V295)</f>
        <v>28020000.000000093</v>
      </c>
      <c r="W287" s="65"/>
      <c r="X287" s="65"/>
      <c r="Y287" s="65"/>
      <c r="Z287" s="65"/>
      <c r="AA287" s="80" t="s">
        <v>115</v>
      </c>
      <c r="AB287" s="79">
        <f>SUM(AB288:AB295)</f>
        <v>10.450000000000216</v>
      </c>
      <c r="AC287" s="79">
        <f>SUM(AC288:AC295)</f>
        <v>31350000.000000652</v>
      </c>
      <c r="AD287" s="65"/>
      <c r="AE287" s="65"/>
      <c r="AF287" s="65"/>
      <c r="AG287" s="65"/>
      <c r="AH287" s="80" t="s">
        <v>115</v>
      </c>
      <c r="AI287" s="79">
        <f>SUM(AI288:AI295)</f>
        <v>7.5499999999999545</v>
      </c>
      <c r="AJ287" s="79">
        <f>SUM(AJ288:AJ295)</f>
        <v>22649999.999999862</v>
      </c>
      <c r="AK287" s="65"/>
      <c r="AL287" s="65"/>
      <c r="AM287" s="65"/>
      <c r="AN287" s="65"/>
      <c r="AO287" s="80" t="s">
        <v>115</v>
      </c>
      <c r="AP287" s="79">
        <f>SUM(AP288:AP295)</f>
        <v>0</v>
      </c>
      <c r="AQ287" s="79">
        <f>SUM(AQ288:AQ295)</f>
        <v>0</v>
      </c>
      <c r="AR287" s="65"/>
      <c r="AS287" s="65"/>
      <c r="AT287" s="65"/>
      <c r="AU287" s="65"/>
      <c r="AV287" s="80" t="s">
        <v>115</v>
      </c>
      <c r="AW287" s="79">
        <f>SUM(AW288:AW295)</f>
        <v>0</v>
      </c>
      <c r="AX287" s="79">
        <f>SUM(AX288:AX295)</f>
        <v>0</v>
      </c>
      <c r="AY287" s="65"/>
      <c r="AZ287" s="308"/>
      <c r="BA287" s="377"/>
      <c r="BB287" s="65"/>
      <c r="BC287" s="65"/>
      <c r="BD287" s="65"/>
      <c r="BE287" s="80" t="s">
        <v>115</v>
      </c>
      <c r="BF287" s="79">
        <f>SUM(BF288:BF295)</f>
        <v>0</v>
      </c>
      <c r="BG287" s="79">
        <f>SUM(BG288:BG295)</f>
        <v>0</v>
      </c>
      <c r="BH287" s="65"/>
      <c r="BI287" s="65"/>
      <c r="BJ287" s="65"/>
      <c r="BK287" s="65"/>
      <c r="BL287" s="80" t="s">
        <v>115</v>
      </c>
      <c r="BM287" s="79">
        <f>SUM(BM288:BM295)</f>
        <v>0</v>
      </c>
      <c r="BN287" s="79">
        <f>SUM(BN288:BN295)</f>
        <v>0</v>
      </c>
      <c r="BO287" s="65"/>
      <c r="BP287" s="65"/>
      <c r="BQ287" s="65"/>
      <c r="BR287" s="65"/>
      <c r="BS287" s="80" t="s">
        <v>115</v>
      </c>
      <c r="BT287" s="79">
        <f>SUM(BT288:BT295)</f>
        <v>0</v>
      </c>
      <c r="BU287" s="79">
        <f>SUM(BU288:BU295)</f>
        <v>0</v>
      </c>
      <c r="BV287" s="65"/>
      <c r="BW287" s="65"/>
      <c r="BX287" s="65"/>
      <c r="BY287" s="65"/>
      <c r="BZ287" s="80" t="s">
        <v>115</v>
      </c>
      <c r="CA287" s="79">
        <f>SUM(CA288:CA295)</f>
        <v>0</v>
      </c>
      <c r="CB287" s="79">
        <f>SUM(CB288:CB295)</f>
        <v>0</v>
      </c>
      <c r="CC287" s="65"/>
      <c r="CD287" s="65"/>
      <c r="CE287" s="65"/>
      <c r="CF287" s="65"/>
      <c r="CG287" s="80" t="s">
        <v>115</v>
      </c>
      <c r="CH287" s="79">
        <f>SUM(CH288:CH295)</f>
        <v>0</v>
      </c>
      <c r="CI287" s="79">
        <f>SUM(CI288:CI295)</f>
        <v>0</v>
      </c>
      <c r="CJ287" s="65"/>
      <c r="CK287" s="65"/>
      <c r="CL287" s="65"/>
      <c r="CM287" s="65"/>
      <c r="CN287" s="80" t="s">
        <v>115</v>
      </c>
      <c r="CO287" s="79">
        <f>SUM(CO288:CO295)</f>
        <v>0</v>
      </c>
      <c r="CP287" s="79">
        <f>SUM(CP288:CP295)</f>
        <v>0</v>
      </c>
      <c r="CQ287" s="65"/>
      <c r="CR287" s="308"/>
      <c r="CS287" s="377"/>
      <c r="CT287" s="65"/>
      <c r="CU287" s="65"/>
      <c r="CV287" s="65"/>
      <c r="CW287" s="80" t="s">
        <v>115</v>
      </c>
      <c r="CX287" s="79">
        <f>SUM(CX288:CX295)</f>
        <v>0</v>
      </c>
      <c r="CY287" s="79">
        <f>SUM(CY288:CY295)</f>
        <v>0</v>
      </c>
      <c r="CZ287" s="65"/>
      <c r="DA287" s="65"/>
      <c r="DB287" s="65"/>
      <c r="DC287" s="65"/>
      <c r="DD287" s="80" t="s">
        <v>115</v>
      </c>
      <c r="DE287" s="79">
        <f>SUM(DE288:DE295)</f>
        <v>4</v>
      </c>
      <c r="DF287" s="79">
        <f>SUM(DF288:DF295)</f>
        <v>80000000</v>
      </c>
      <c r="DG287" s="65"/>
      <c r="DH287" s="65"/>
      <c r="DI287" s="65"/>
      <c r="DJ287" s="65"/>
      <c r="DK287" s="80" t="s">
        <v>115</v>
      </c>
      <c r="DL287" s="79">
        <f>SUM(DL288:DL295)</f>
        <v>2</v>
      </c>
      <c r="DM287" s="79">
        <f>SUM(DM288:DM295)</f>
        <v>40000000</v>
      </c>
      <c r="DN287" s="65"/>
      <c r="DO287" s="65"/>
      <c r="DP287" s="65"/>
      <c r="DQ287" s="65"/>
      <c r="DR287" s="80" t="s">
        <v>115</v>
      </c>
      <c r="DS287" s="79">
        <f>SUM(DS288:DS295)</f>
        <v>2</v>
      </c>
      <c r="DT287" s="79">
        <f>SUM(DT288:DT295)</f>
        <v>40000000</v>
      </c>
      <c r="DU287" s="65"/>
      <c r="DV287" s="65"/>
      <c r="DW287" s="65"/>
      <c r="DX287" s="65"/>
      <c r="DY287" s="80" t="s">
        <v>115</v>
      </c>
      <c r="DZ287" s="79">
        <f>SUM(DZ288:DZ295)</f>
        <v>1</v>
      </c>
      <c r="EA287" s="79">
        <f>SUM(EA288:EA295)</f>
        <v>20000000</v>
      </c>
      <c r="EB287" s="65"/>
      <c r="EC287" s="65"/>
      <c r="ED287" s="65"/>
      <c r="EE287" s="65"/>
      <c r="EF287" s="80" t="s">
        <v>115</v>
      </c>
      <c r="EG287" s="79">
        <f>SUM(EG288:EG295)</f>
        <v>0</v>
      </c>
      <c r="EH287" s="79">
        <f>SUM(EH288:EH295)</f>
        <v>0</v>
      </c>
      <c r="EI287" s="65"/>
      <c r="EJ287" s="308"/>
      <c r="EK287" s="377"/>
      <c r="EL287" s="65"/>
      <c r="EM287" s="65"/>
      <c r="EN287" s="65"/>
      <c r="EO287" s="80" t="s">
        <v>115</v>
      </c>
      <c r="EP287" s="79">
        <f>SUM(EP288:EP295)</f>
        <v>0</v>
      </c>
      <c r="EQ287" s="79">
        <f>SUM(EQ288:EQ295)</f>
        <v>0</v>
      </c>
      <c r="ER287" s="65"/>
      <c r="ES287" s="65"/>
      <c r="ET287" s="65"/>
      <c r="EU287" s="65"/>
      <c r="EV287" s="80" t="s">
        <v>115</v>
      </c>
      <c r="EW287" s="79">
        <f>SUM(EW288:EW295)</f>
        <v>0</v>
      </c>
      <c r="EX287" s="79">
        <f>SUM(EX288:EX295)</f>
        <v>0</v>
      </c>
      <c r="EY287" s="65"/>
      <c r="EZ287" s="65"/>
      <c r="FA287" s="65"/>
      <c r="FB287" s="65"/>
      <c r="FC287" s="80" t="s">
        <v>115</v>
      </c>
      <c r="FD287" s="79">
        <f>SUM(FD288:FD295)</f>
        <v>0</v>
      </c>
      <c r="FE287" s="79">
        <f>SUM(FE288:FE295)</f>
        <v>0</v>
      </c>
      <c r="FF287" s="65"/>
      <c r="FG287" s="65"/>
      <c r="FH287" s="65"/>
      <c r="FI287" s="65"/>
      <c r="FJ287" s="80" t="s">
        <v>115</v>
      </c>
      <c r="FK287" s="79">
        <f>SUM(FK288:FK295)</f>
        <v>0</v>
      </c>
      <c r="FL287" s="79">
        <f>SUM(FL288:FL295)</f>
        <v>0</v>
      </c>
      <c r="FM287" s="65"/>
      <c r="FN287" s="65"/>
      <c r="FO287" s="65"/>
      <c r="FP287" s="65"/>
      <c r="FQ287" s="80" t="s">
        <v>115</v>
      </c>
      <c r="FR287" s="79">
        <f>SUM(FR288:FR295)</f>
        <v>0</v>
      </c>
      <c r="FS287" s="79">
        <f>SUM(FS288:FS295)</f>
        <v>0</v>
      </c>
      <c r="FT287" s="65"/>
      <c r="FU287" s="65"/>
      <c r="FV287" s="65"/>
      <c r="FW287" s="65"/>
      <c r="FX287" s="80" t="s">
        <v>115</v>
      </c>
      <c r="FY287" s="79">
        <f>SUM(FY288:FY295)</f>
        <v>0</v>
      </c>
      <c r="FZ287" s="79">
        <f>SUM(FZ288:FZ295)</f>
        <v>0</v>
      </c>
      <c r="GA287" s="65"/>
      <c r="GB287" s="308"/>
      <c r="GC287" s="377"/>
      <c r="GD287" s="65"/>
      <c r="GE287" s="65"/>
      <c r="GF287" s="65"/>
      <c r="GG287" s="80" t="s">
        <v>115</v>
      </c>
      <c r="GH287" s="79">
        <f>SUM(GH288:GH295)</f>
        <v>0</v>
      </c>
      <c r="GI287" s="79">
        <f>SUM(GI288:GI295)</f>
        <v>0</v>
      </c>
      <c r="GJ287" s="65"/>
      <c r="GK287" s="65"/>
      <c r="GL287" s="65"/>
      <c r="GM287" s="65"/>
      <c r="GN287" s="80" t="s">
        <v>115</v>
      </c>
      <c r="GO287" s="79">
        <f>SUM(GO288:GO295)</f>
        <v>0</v>
      </c>
      <c r="GP287" s="79">
        <f>SUM(GP288:GP295)</f>
        <v>0</v>
      </c>
      <c r="GQ287" s="65"/>
      <c r="GR287" s="65"/>
      <c r="GS287" s="65"/>
      <c r="GT287" s="65"/>
      <c r="GU287" s="80" t="s">
        <v>115</v>
      </c>
      <c r="GV287" s="79">
        <f>SUM(GV288:GV295)</f>
        <v>0</v>
      </c>
      <c r="GW287" s="79">
        <f>SUM(GW288:GW295)</f>
        <v>0</v>
      </c>
      <c r="GX287" s="65"/>
      <c r="GY287" s="65"/>
      <c r="GZ287" s="65"/>
      <c r="HA287" s="65"/>
      <c r="HB287" s="80" t="s">
        <v>115</v>
      </c>
      <c r="HC287" s="79">
        <f>SUM(HC288:HC295)</f>
        <v>0</v>
      </c>
      <c r="HD287" s="79">
        <f>SUM(HD288:HD295)</f>
        <v>0</v>
      </c>
      <c r="HE287" s="65"/>
      <c r="HF287" s="65"/>
      <c r="HG287" s="65"/>
      <c r="HH287" s="65"/>
      <c r="HI287" s="80" t="s">
        <v>115</v>
      </c>
      <c r="HJ287" s="79">
        <f>SUM(HJ288:HJ295)</f>
        <v>0</v>
      </c>
      <c r="HK287" s="79">
        <f>SUM(HK288:HK295)</f>
        <v>0</v>
      </c>
      <c r="HL287" s="65"/>
      <c r="HM287" s="65"/>
      <c r="HN287" s="65"/>
      <c r="HO287" s="65"/>
      <c r="HP287" s="80" t="s">
        <v>115</v>
      </c>
      <c r="HQ287" s="79">
        <f>SUM(HQ288:HQ295)</f>
        <v>0</v>
      </c>
      <c r="HR287" s="79">
        <f>SUM(HR288:HR295)</f>
        <v>0</v>
      </c>
      <c r="HS287" s="65"/>
      <c r="HT287" s="308"/>
      <c r="HU287" s="377"/>
      <c r="HV287" s="65"/>
      <c r="HW287" s="65"/>
      <c r="HX287" s="65"/>
      <c r="HY287" s="80" t="s">
        <v>115</v>
      </c>
      <c r="HZ287" s="79">
        <f>SUM(HZ288:HZ295)</f>
        <v>0</v>
      </c>
      <c r="IA287" s="79">
        <f>SUM(IA288:IA295)</f>
        <v>0</v>
      </c>
      <c r="IB287" s="65"/>
      <c r="IC287" s="65"/>
      <c r="ID287" s="65"/>
      <c r="IE287" s="65"/>
      <c r="IF287" s="80" t="s">
        <v>115</v>
      </c>
      <c r="IG287" s="79">
        <f>SUM(IG288:IG295)</f>
        <v>0</v>
      </c>
      <c r="IH287" s="79">
        <f>SUM(IH288:IH295)</f>
        <v>0</v>
      </c>
      <c r="II287" s="65"/>
      <c r="IJ287" s="65"/>
      <c r="IK287" s="65"/>
      <c r="IL287" s="65"/>
      <c r="IM287" s="80" t="s">
        <v>115</v>
      </c>
      <c r="IN287" s="79">
        <f>SUM(IN288:IN295)</f>
        <v>0</v>
      </c>
      <c r="IO287" s="79">
        <f>SUM(IO288:IO295)</f>
        <v>0</v>
      </c>
      <c r="IP287" s="65"/>
      <c r="IQ287" s="65"/>
      <c r="IR287" s="65"/>
      <c r="IS287" s="65"/>
      <c r="IT287" s="80" t="s">
        <v>115</v>
      </c>
      <c r="IU287" s="79">
        <f>SUM(IU288:IU295)</f>
        <v>0</v>
      </c>
      <c r="IV287" s="79">
        <f>SUM(IV288:IV295)</f>
        <v>0</v>
      </c>
      <c r="IW287" s="65"/>
      <c r="IX287" s="65"/>
      <c r="IY287" s="65"/>
      <c r="IZ287" s="65"/>
      <c r="JA287" s="80" t="s">
        <v>115</v>
      </c>
      <c r="JB287" s="79">
        <f>SUM(JB288:JB295)</f>
        <v>0</v>
      </c>
      <c r="JC287" s="79">
        <f>SUM(JC288:JC295)</f>
        <v>0</v>
      </c>
      <c r="JD287" s="65"/>
      <c r="JE287" s="65"/>
      <c r="JF287" s="65"/>
      <c r="JG287" s="65"/>
      <c r="JH287" s="80" t="s">
        <v>115</v>
      </c>
      <c r="JI287" s="79">
        <f>SUM(JI288:JI295)</f>
        <v>0</v>
      </c>
      <c r="JJ287" s="79">
        <f>SUM(JJ288:JJ295)</f>
        <v>0</v>
      </c>
      <c r="JK287" s="146"/>
      <c r="JL287" s="423"/>
    </row>
    <row r="288" spans="1:272" ht="15">
      <c r="A288" s="8" t="s">
        <v>33</v>
      </c>
      <c r="B288" s="56" t="s">
        <v>10</v>
      </c>
      <c r="C288" s="8">
        <v>1</v>
      </c>
      <c r="D288" s="200">
        <v>163</v>
      </c>
      <c r="E288" s="118" t="s">
        <v>181</v>
      </c>
      <c r="F288" s="118" t="s">
        <v>108</v>
      </c>
      <c r="G288" s="195" t="s">
        <v>422</v>
      </c>
      <c r="H288" s="309" t="s">
        <v>188</v>
      </c>
      <c r="I288" s="354"/>
      <c r="J288" s="5"/>
      <c r="K288" s="5"/>
      <c r="L288" s="5"/>
      <c r="M288" s="5"/>
      <c r="N288" s="5"/>
      <c r="O288" s="5"/>
      <c r="P288" s="51" t="s">
        <v>416</v>
      </c>
      <c r="Q288" s="187">
        <v>120.36</v>
      </c>
      <c r="R288" s="187">
        <v>121.36</v>
      </c>
      <c r="S288" s="52">
        <f>R288-Q288</f>
        <v>1</v>
      </c>
      <c r="T288" s="52">
        <v>100</v>
      </c>
      <c r="U288" s="52">
        <f t="shared" ref="U288" si="237">S288*T288/100</f>
        <v>1</v>
      </c>
      <c r="V288" s="139">
        <f>U288*AUXILIAR!$B$50</f>
        <v>3000000</v>
      </c>
      <c r="W288" s="51" t="s">
        <v>416</v>
      </c>
      <c r="X288" s="51">
        <v>278.83999999999997</v>
      </c>
      <c r="Y288" s="51">
        <v>279.83999999999997</v>
      </c>
      <c r="Z288" s="52">
        <f>Y288-X288</f>
        <v>1</v>
      </c>
      <c r="AA288" s="52">
        <v>100</v>
      </c>
      <c r="AB288" s="52">
        <f t="shared" ref="AB288" si="238">Z288*AA288/100</f>
        <v>1</v>
      </c>
      <c r="AC288" s="139">
        <f>AB288*AUXILIAR!$B$50</f>
        <v>3000000</v>
      </c>
      <c r="AD288" s="51" t="s">
        <v>416</v>
      </c>
      <c r="AE288" s="51">
        <v>605.20000000000005</v>
      </c>
      <c r="AF288" s="51">
        <v>606.54999999999995</v>
      </c>
      <c r="AG288" s="52">
        <f>AF288-AE288</f>
        <v>1.3499999999999091</v>
      </c>
      <c r="AH288" s="52">
        <v>100</v>
      </c>
      <c r="AI288" s="52">
        <f t="shared" ref="AI288" si="239">AG288*AH288/100</f>
        <v>1.3499999999999091</v>
      </c>
      <c r="AJ288" s="139">
        <f>AI288*AUXILIAR!$B$50</f>
        <v>4049999.9999997271</v>
      </c>
      <c r="AK288" s="5"/>
      <c r="AL288" s="5"/>
      <c r="AM288" s="5"/>
      <c r="AN288" s="5"/>
      <c r="AO288" s="5"/>
      <c r="AP288" s="5"/>
      <c r="AQ288" s="5"/>
      <c r="AR288" s="5"/>
      <c r="AS288" s="5"/>
      <c r="AT288" s="5"/>
      <c r="AU288" s="5"/>
      <c r="AV288" s="5"/>
      <c r="AW288" s="5"/>
      <c r="AX288" s="5"/>
      <c r="AY288" s="5"/>
      <c r="AZ288" s="341"/>
      <c r="BA288" s="354"/>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341"/>
      <c r="CS288" s="354"/>
      <c r="CT288" s="5"/>
      <c r="CU288" s="5"/>
      <c r="CV288" s="5"/>
      <c r="CW288" s="5"/>
      <c r="CX288" s="5"/>
      <c r="CY288" s="5"/>
      <c r="CZ288" s="51" t="s">
        <v>420</v>
      </c>
      <c r="DA288" s="51">
        <v>158.72</v>
      </c>
      <c r="DB288" s="51">
        <v>158.72</v>
      </c>
      <c r="DC288" s="51">
        <v>1</v>
      </c>
      <c r="DD288" s="52">
        <v>100</v>
      </c>
      <c r="DE288" s="52">
        <f t="shared" ref="DE288" si="240">DC288*DD288/100</f>
        <v>1</v>
      </c>
      <c r="DF288" s="139">
        <f>DE288*AUXILIAR!$B$61</f>
        <v>20000000</v>
      </c>
      <c r="DG288" s="51" t="s">
        <v>420</v>
      </c>
      <c r="DH288" s="51">
        <v>311</v>
      </c>
      <c r="DI288" s="51">
        <v>311</v>
      </c>
      <c r="DJ288" s="51">
        <v>1</v>
      </c>
      <c r="DK288" s="52">
        <v>100</v>
      </c>
      <c r="DL288" s="52">
        <f t="shared" ref="DL288:DL289" si="241">DJ288*DK288/100</f>
        <v>1</v>
      </c>
      <c r="DM288" s="139">
        <f>DL288*AUXILIAR!$B$61</f>
        <v>20000000</v>
      </c>
      <c r="DN288" s="51" t="s">
        <v>420</v>
      </c>
      <c r="DO288" s="51">
        <v>625.20000000000005</v>
      </c>
      <c r="DP288" s="51">
        <v>625.20000000000005</v>
      </c>
      <c r="DQ288" s="51">
        <v>1</v>
      </c>
      <c r="DR288" s="52">
        <v>100</v>
      </c>
      <c r="DS288" s="52">
        <f t="shared" ref="DS288:DS289" si="242">DQ288*DR288/100</f>
        <v>1</v>
      </c>
      <c r="DT288" s="139">
        <f>DS288*AUXILIAR!$B$61</f>
        <v>20000000</v>
      </c>
      <c r="DU288" s="51" t="s">
        <v>333</v>
      </c>
      <c r="DV288" s="51">
        <v>674.4</v>
      </c>
      <c r="DW288" s="51">
        <v>674.4</v>
      </c>
      <c r="DX288" s="51">
        <v>1</v>
      </c>
      <c r="DY288" s="52">
        <v>100</v>
      </c>
      <c r="DZ288" s="52">
        <f t="shared" ref="DZ288" si="243">DX288*DY288/100</f>
        <v>1</v>
      </c>
      <c r="EA288" s="139">
        <f>DZ288*AUXILIAR!$B$57</f>
        <v>20000000</v>
      </c>
      <c r="EB288" s="5"/>
      <c r="EC288" s="5"/>
      <c r="ED288" s="5"/>
      <c r="EE288" s="5"/>
      <c r="EF288" s="5"/>
      <c r="EG288" s="5"/>
      <c r="EH288" s="5"/>
      <c r="EI288" s="5"/>
      <c r="EJ288" s="341"/>
      <c r="EK288" s="354"/>
      <c r="EL288" s="5"/>
      <c r="EM288" s="5"/>
      <c r="EN288" s="5"/>
      <c r="EO288" s="5"/>
      <c r="EP288" s="5"/>
      <c r="EQ288" s="5"/>
      <c r="ER288" s="5"/>
      <c r="ES288" s="5"/>
      <c r="ET288" s="5"/>
      <c r="EU288" s="5"/>
      <c r="EV288" s="5"/>
      <c r="EW288" s="5"/>
      <c r="EX288" s="5"/>
      <c r="EY288" s="5"/>
      <c r="EZ288" s="5"/>
      <c r="FA288" s="5"/>
      <c r="FB288" s="5"/>
      <c r="FC288" s="5"/>
      <c r="FD288" s="5"/>
      <c r="FE288" s="5"/>
      <c r="FF288" s="5"/>
      <c r="FG288" s="5"/>
      <c r="FH288" s="5"/>
      <c r="FI288" s="5"/>
      <c r="FJ288" s="5"/>
      <c r="FK288" s="5"/>
      <c r="FL288" s="5"/>
      <c r="FM288" s="5"/>
      <c r="FN288" s="5"/>
      <c r="FO288" s="5"/>
      <c r="FP288" s="5"/>
      <c r="FQ288" s="5"/>
      <c r="FR288" s="5"/>
      <c r="FS288" s="5"/>
      <c r="FT288" s="5"/>
      <c r="FU288" s="5"/>
      <c r="FV288" s="5"/>
      <c r="FW288" s="5"/>
      <c r="FX288" s="5"/>
      <c r="FY288" s="5"/>
      <c r="FZ288" s="5"/>
      <c r="GA288" s="5"/>
      <c r="GB288" s="341"/>
      <c r="GC288" s="354"/>
      <c r="GD288" s="5"/>
      <c r="GE288" s="5"/>
      <c r="GF288" s="5"/>
      <c r="GG288" s="5"/>
      <c r="GH288" s="5"/>
      <c r="GI288" s="5"/>
      <c r="GJ288" s="5"/>
      <c r="GK288" s="5"/>
      <c r="GL288" s="5"/>
      <c r="GM288" s="5"/>
      <c r="GN288" s="5"/>
      <c r="GO288" s="5"/>
      <c r="GP288" s="5"/>
      <c r="GQ288" s="5"/>
      <c r="GR288" s="5"/>
      <c r="GS288" s="5"/>
      <c r="GT288" s="5"/>
      <c r="GU288" s="5"/>
      <c r="GV288" s="5"/>
      <c r="GW288" s="5"/>
      <c r="GX288" s="5"/>
      <c r="GY288" s="5"/>
      <c r="GZ288" s="5"/>
      <c r="HA288" s="5"/>
      <c r="HB288" s="5"/>
      <c r="HC288" s="5"/>
      <c r="HD288" s="5"/>
      <c r="HE288" s="5"/>
      <c r="HF288" s="5"/>
      <c r="HG288" s="5"/>
      <c r="HH288" s="5"/>
      <c r="HI288" s="5"/>
      <c r="HJ288" s="5"/>
      <c r="HK288" s="5"/>
      <c r="HL288" s="5"/>
      <c r="HM288" s="5"/>
      <c r="HN288" s="5"/>
      <c r="HO288" s="5"/>
      <c r="HP288" s="5"/>
      <c r="HQ288" s="5"/>
      <c r="HR288" s="5"/>
      <c r="HS288" s="5"/>
      <c r="HT288" s="341"/>
      <c r="HU288" s="354"/>
      <c r="HV288" s="5"/>
      <c r="HW288" s="5"/>
      <c r="HX288" s="5"/>
      <c r="HY288" s="5"/>
      <c r="HZ288" s="5"/>
      <c r="IA288" s="5"/>
      <c r="IB288" s="5"/>
      <c r="IC288" s="5"/>
      <c r="ID288" s="5"/>
      <c r="IE288" s="5"/>
      <c r="IF288" s="5"/>
      <c r="IG288" s="5"/>
      <c r="IH288" s="5"/>
      <c r="II288" s="5"/>
      <c r="IJ288" s="5"/>
      <c r="IK288" s="5"/>
      <c r="IL288" s="5"/>
      <c r="IM288" s="5"/>
      <c r="IN288" s="5"/>
      <c r="IO288" s="5"/>
      <c r="IP288" s="5"/>
      <c r="IQ288" s="5"/>
      <c r="IR288" s="5"/>
      <c r="IS288" s="5"/>
      <c r="IT288" s="5"/>
      <c r="IU288" s="5"/>
      <c r="IV288" s="5"/>
      <c r="IW288" s="5"/>
      <c r="IX288" s="5"/>
      <c r="IY288" s="5"/>
      <c r="IZ288" s="5"/>
      <c r="JA288" s="5"/>
      <c r="JB288" s="5"/>
      <c r="JC288" s="5"/>
      <c r="JD288" s="5"/>
      <c r="JE288" s="5"/>
      <c r="JF288" s="5"/>
      <c r="JG288" s="5"/>
      <c r="JH288" s="5"/>
      <c r="JI288" s="5"/>
      <c r="JJ288" s="5"/>
      <c r="JK288" s="145"/>
      <c r="JL288" s="397"/>
    </row>
    <row r="289" spans="1:272" ht="15">
      <c r="A289" s="8" t="s">
        <v>33</v>
      </c>
      <c r="B289" s="56" t="s">
        <v>10</v>
      </c>
      <c r="C289" s="8">
        <v>1</v>
      </c>
      <c r="D289" s="200">
        <v>163</v>
      </c>
      <c r="E289" s="118" t="s">
        <v>181</v>
      </c>
      <c r="F289" s="118" t="s">
        <v>108</v>
      </c>
      <c r="G289" s="195" t="s">
        <v>422</v>
      </c>
      <c r="H289" s="309" t="s">
        <v>188</v>
      </c>
      <c r="I289" s="354"/>
      <c r="J289" s="5"/>
      <c r="K289" s="5"/>
      <c r="L289" s="5"/>
      <c r="M289" s="5"/>
      <c r="N289" s="5"/>
      <c r="O289" s="5"/>
      <c r="P289" s="51" t="s">
        <v>416</v>
      </c>
      <c r="Q289" s="187">
        <v>156.26</v>
      </c>
      <c r="R289" s="187">
        <v>159.46</v>
      </c>
      <c r="S289" s="52">
        <f t="shared" ref="S289:S292" si="244">R289-Q289</f>
        <v>3.2000000000000171</v>
      </c>
      <c r="T289" s="52">
        <v>100</v>
      </c>
      <c r="U289" s="52">
        <f t="shared" ref="U289:U292" si="245">S289*T289/100</f>
        <v>3.2000000000000171</v>
      </c>
      <c r="V289" s="139">
        <f>U289*AUXILIAR!$B$50</f>
        <v>9600000.0000000503</v>
      </c>
      <c r="W289" s="51" t="s">
        <v>416</v>
      </c>
      <c r="X289" s="51">
        <v>344.2</v>
      </c>
      <c r="Y289" s="51">
        <v>345.05</v>
      </c>
      <c r="Z289" s="52">
        <f t="shared" ref="Z289:Z295" si="246">Y289-X289</f>
        <v>0.85000000000002274</v>
      </c>
      <c r="AA289" s="52">
        <v>100</v>
      </c>
      <c r="AB289" s="52">
        <f t="shared" ref="AB289:AB295" si="247">Z289*AA289/100</f>
        <v>0.85000000000002274</v>
      </c>
      <c r="AC289" s="139">
        <f>AB289*AUXILIAR!$B$50</f>
        <v>2550000.000000068</v>
      </c>
      <c r="AD289" s="51" t="s">
        <v>416</v>
      </c>
      <c r="AE289" s="51">
        <v>624.6</v>
      </c>
      <c r="AF289" s="51">
        <v>627</v>
      </c>
      <c r="AG289" s="52">
        <f t="shared" ref="AG289:AG292" si="248">AF289-AE289</f>
        <v>2.3999999999999773</v>
      </c>
      <c r="AH289" s="52">
        <v>100</v>
      </c>
      <c r="AI289" s="52">
        <f t="shared" ref="AI289:AI292" si="249">AG289*AH289/100</f>
        <v>2.3999999999999773</v>
      </c>
      <c r="AJ289" s="139">
        <f>AI289*AUXILIAR!$B$50</f>
        <v>7199999.999999932</v>
      </c>
      <c r="AK289" s="5"/>
      <c r="AL289" s="5"/>
      <c r="AM289" s="5"/>
      <c r="AN289" s="5"/>
      <c r="AO289" s="5"/>
      <c r="AP289" s="5"/>
      <c r="AQ289" s="5"/>
      <c r="AR289" s="5"/>
      <c r="AS289" s="5"/>
      <c r="AT289" s="5"/>
      <c r="AU289" s="5"/>
      <c r="AV289" s="5"/>
      <c r="AW289" s="5"/>
      <c r="AX289" s="5"/>
      <c r="AY289" s="5"/>
      <c r="AZ289" s="341"/>
      <c r="BA289" s="354"/>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341"/>
      <c r="CS289" s="354"/>
      <c r="CT289" s="5"/>
      <c r="CU289" s="5"/>
      <c r="CV289" s="5"/>
      <c r="CW289" s="5"/>
      <c r="CX289" s="5"/>
      <c r="CY289" s="5"/>
      <c r="CZ289" s="51" t="s">
        <v>420</v>
      </c>
      <c r="DA289" s="51">
        <v>158.72</v>
      </c>
      <c r="DB289" s="51">
        <v>158.72</v>
      </c>
      <c r="DC289" s="51">
        <v>1</v>
      </c>
      <c r="DD289" s="52">
        <v>100</v>
      </c>
      <c r="DE289" s="52">
        <f t="shared" ref="DE289:DE291" si="250">DC289*DD289/100</f>
        <v>1</v>
      </c>
      <c r="DF289" s="139">
        <f>DE289*AUXILIAR!$B$61</f>
        <v>20000000</v>
      </c>
      <c r="DG289" s="51" t="s">
        <v>420</v>
      </c>
      <c r="DH289" s="51">
        <v>311</v>
      </c>
      <c r="DI289" s="51">
        <v>311</v>
      </c>
      <c r="DJ289" s="51">
        <v>1</v>
      </c>
      <c r="DK289" s="52">
        <v>100</v>
      </c>
      <c r="DL289" s="52">
        <f t="shared" si="241"/>
        <v>1</v>
      </c>
      <c r="DM289" s="139">
        <f>DL289*AUXILIAR!$B$61</f>
        <v>20000000</v>
      </c>
      <c r="DN289" s="51" t="s">
        <v>420</v>
      </c>
      <c r="DO289" s="51">
        <v>625.20000000000005</v>
      </c>
      <c r="DP289" s="51">
        <v>625.20000000000005</v>
      </c>
      <c r="DQ289" s="51">
        <v>1</v>
      </c>
      <c r="DR289" s="52">
        <v>100</v>
      </c>
      <c r="DS289" s="52">
        <f t="shared" si="242"/>
        <v>1</v>
      </c>
      <c r="DT289" s="139">
        <f>DS289*AUXILIAR!$B$61</f>
        <v>20000000</v>
      </c>
      <c r="DU289" s="5"/>
      <c r="DV289" s="5"/>
      <c r="DW289" s="5"/>
      <c r="DX289" s="5"/>
      <c r="DY289" s="5"/>
      <c r="DZ289" s="5"/>
      <c r="EA289" s="5"/>
      <c r="EB289" s="5"/>
      <c r="EC289" s="5"/>
      <c r="ED289" s="5"/>
      <c r="EE289" s="5"/>
      <c r="EF289" s="5"/>
      <c r="EG289" s="5"/>
      <c r="EH289" s="5"/>
      <c r="EI289" s="5"/>
      <c r="EJ289" s="341"/>
      <c r="EK289" s="354"/>
      <c r="EL289" s="5"/>
      <c r="EM289" s="5"/>
      <c r="EN289" s="5"/>
      <c r="EO289" s="5"/>
      <c r="EP289" s="5"/>
      <c r="EQ289" s="5"/>
      <c r="ER289" s="5"/>
      <c r="ES289" s="5"/>
      <c r="ET289" s="5"/>
      <c r="EU289" s="5"/>
      <c r="EV289" s="5"/>
      <c r="EW289" s="5"/>
      <c r="EX289" s="5"/>
      <c r="EY289" s="5"/>
      <c r="EZ289" s="5"/>
      <c r="FA289" s="5"/>
      <c r="FB289" s="5"/>
      <c r="FC289" s="5"/>
      <c r="FD289" s="5"/>
      <c r="FE289" s="5"/>
      <c r="FF289" s="5"/>
      <c r="FG289" s="5"/>
      <c r="FH289" s="5"/>
      <c r="FI289" s="5"/>
      <c r="FJ289" s="5"/>
      <c r="FK289" s="5"/>
      <c r="FL289" s="5"/>
      <c r="FM289" s="5"/>
      <c r="FN289" s="5"/>
      <c r="FO289" s="5"/>
      <c r="FP289" s="5"/>
      <c r="FQ289" s="5"/>
      <c r="FR289" s="5"/>
      <c r="FS289" s="5"/>
      <c r="FT289" s="5"/>
      <c r="FU289" s="5"/>
      <c r="FV289" s="5"/>
      <c r="FW289" s="5"/>
      <c r="FX289" s="5"/>
      <c r="FY289" s="5"/>
      <c r="FZ289" s="5"/>
      <c r="GA289" s="5"/>
      <c r="GB289" s="341"/>
      <c r="GC289" s="354"/>
      <c r="GD289" s="5"/>
      <c r="GE289" s="5"/>
      <c r="GF289" s="5"/>
      <c r="GG289" s="5"/>
      <c r="GH289" s="5"/>
      <c r="GI289" s="5"/>
      <c r="GJ289" s="5"/>
      <c r="GK289" s="5"/>
      <c r="GL289" s="5"/>
      <c r="GM289" s="5"/>
      <c r="GN289" s="5"/>
      <c r="GO289" s="5"/>
      <c r="GP289" s="5"/>
      <c r="GQ289" s="5"/>
      <c r="GR289" s="5"/>
      <c r="GS289" s="5"/>
      <c r="GT289" s="5"/>
      <c r="GU289" s="5"/>
      <c r="GV289" s="5"/>
      <c r="GW289" s="5"/>
      <c r="GX289" s="5"/>
      <c r="GY289" s="5"/>
      <c r="GZ289" s="5"/>
      <c r="HA289" s="5"/>
      <c r="HB289" s="5"/>
      <c r="HC289" s="5"/>
      <c r="HD289" s="5"/>
      <c r="HE289" s="5"/>
      <c r="HF289" s="5"/>
      <c r="HG289" s="5"/>
      <c r="HH289" s="5"/>
      <c r="HI289" s="5"/>
      <c r="HJ289" s="5"/>
      <c r="HK289" s="5"/>
      <c r="HL289" s="5"/>
      <c r="HM289" s="5"/>
      <c r="HN289" s="5"/>
      <c r="HO289" s="5"/>
      <c r="HP289" s="5"/>
      <c r="HQ289" s="5"/>
      <c r="HR289" s="5"/>
      <c r="HS289" s="5"/>
      <c r="HT289" s="341"/>
      <c r="HU289" s="354"/>
      <c r="HV289" s="5"/>
      <c r="HW289" s="5"/>
      <c r="HX289" s="5"/>
      <c r="HY289" s="5"/>
      <c r="HZ289" s="5"/>
      <c r="IA289" s="5"/>
      <c r="IB289" s="5"/>
      <c r="IC289" s="5"/>
      <c r="ID289" s="5"/>
      <c r="IE289" s="5"/>
      <c r="IF289" s="5"/>
      <c r="IG289" s="5"/>
      <c r="IH289" s="5"/>
      <c r="II289" s="5"/>
      <c r="IJ289" s="5"/>
      <c r="IK289" s="5"/>
      <c r="IL289" s="5"/>
      <c r="IM289" s="5"/>
      <c r="IN289" s="5"/>
      <c r="IO289" s="5"/>
      <c r="IP289" s="5"/>
      <c r="IQ289" s="5"/>
      <c r="IR289" s="5"/>
      <c r="IS289" s="5"/>
      <c r="IT289" s="5"/>
      <c r="IU289" s="5"/>
      <c r="IV289" s="5"/>
      <c r="IW289" s="5"/>
      <c r="IX289" s="5"/>
      <c r="IY289" s="5"/>
      <c r="IZ289" s="5"/>
      <c r="JA289" s="5"/>
      <c r="JB289" s="5"/>
      <c r="JC289" s="5"/>
      <c r="JD289" s="5"/>
      <c r="JE289" s="5"/>
      <c r="JF289" s="5"/>
      <c r="JG289" s="5"/>
      <c r="JH289" s="5"/>
      <c r="JI289" s="5"/>
      <c r="JJ289" s="5"/>
      <c r="JK289" s="145"/>
      <c r="JL289" s="397"/>
    </row>
    <row r="290" spans="1:272" ht="15">
      <c r="A290" s="8" t="s">
        <v>33</v>
      </c>
      <c r="B290" s="56" t="s">
        <v>10</v>
      </c>
      <c r="C290" s="8">
        <v>1</v>
      </c>
      <c r="D290" s="200">
        <v>163</v>
      </c>
      <c r="E290" s="118" t="s">
        <v>181</v>
      </c>
      <c r="F290" s="118" t="s">
        <v>108</v>
      </c>
      <c r="G290" s="195" t="s">
        <v>422</v>
      </c>
      <c r="H290" s="309" t="s">
        <v>188</v>
      </c>
      <c r="I290" s="354"/>
      <c r="J290" s="5"/>
      <c r="K290" s="5"/>
      <c r="L290" s="5"/>
      <c r="M290" s="5"/>
      <c r="N290" s="5"/>
      <c r="O290" s="5"/>
      <c r="P290" s="51" t="s">
        <v>416</v>
      </c>
      <c r="Q290" s="187">
        <v>157.22</v>
      </c>
      <c r="R290" s="187">
        <v>159.46</v>
      </c>
      <c r="S290" s="52">
        <f t="shared" si="244"/>
        <v>2.2400000000000091</v>
      </c>
      <c r="T290" s="52">
        <v>100</v>
      </c>
      <c r="U290" s="52">
        <f t="shared" si="245"/>
        <v>2.2400000000000091</v>
      </c>
      <c r="V290" s="139">
        <f>U290*AUXILIAR!$B$50</f>
        <v>6720000.000000027</v>
      </c>
      <c r="W290" s="51" t="s">
        <v>416</v>
      </c>
      <c r="X290" s="51">
        <v>409.1</v>
      </c>
      <c r="Y290" s="51">
        <v>411.3</v>
      </c>
      <c r="Z290" s="52">
        <f t="shared" si="246"/>
        <v>2.1999999999999886</v>
      </c>
      <c r="AA290" s="52">
        <v>100</v>
      </c>
      <c r="AB290" s="52">
        <f t="shared" si="247"/>
        <v>2.1999999999999886</v>
      </c>
      <c r="AC290" s="139">
        <f>AB290*AUXILIAR!$B$50</f>
        <v>6599999.9999999655</v>
      </c>
      <c r="AD290" s="51" t="s">
        <v>416</v>
      </c>
      <c r="AE290" s="51">
        <v>624.6</v>
      </c>
      <c r="AF290" s="51">
        <v>627.20000000000005</v>
      </c>
      <c r="AG290" s="52">
        <f t="shared" si="248"/>
        <v>2.6000000000000227</v>
      </c>
      <c r="AH290" s="52">
        <v>100</v>
      </c>
      <c r="AI290" s="52">
        <f t="shared" si="249"/>
        <v>2.6000000000000227</v>
      </c>
      <c r="AJ290" s="139">
        <f>AI290*AUXILIAR!$B$50</f>
        <v>7800000.000000068</v>
      </c>
      <c r="AK290" s="5"/>
      <c r="AL290" s="5"/>
      <c r="AM290" s="5"/>
      <c r="AN290" s="5"/>
      <c r="AO290" s="5"/>
      <c r="AP290" s="5"/>
      <c r="AQ290" s="5"/>
      <c r="AR290" s="5"/>
      <c r="AS290" s="5"/>
      <c r="AT290" s="5"/>
      <c r="AU290" s="5"/>
      <c r="AV290" s="5"/>
      <c r="AW290" s="5"/>
      <c r="AX290" s="5"/>
      <c r="AY290" s="5"/>
      <c r="AZ290" s="341"/>
      <c r="BA290" s="354"/>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341"/>
      <c r="CS290" s="354"/>
      <c r="CT290" s="5"/>
      <c r="CU290" s="5"/>
      <c r="CV290" s="5"/>
      <c r="CW290" s="5"/>
      <c r="CX290" s="5"/>
      <c r="CY290" s="5"/>
      <c r="CZ290" s="51" t="s">
        <v>420</v>
      </c>
      <c r="DA290" s="51">
        <v>157.47</v>
      </c>
      <c r="DB290" s="51">
        <v>157.47</v>
      </c>
      <c r="DC290" s="51">
        <v>1</v>
      </c>
      <c r="DD290" s="52">
        <v>100</v>
      </c>
      <c r="DE290" s="52">
        <f t="shared" si="250"/>
        <v>1</v>
      </c>
      <c r="DF290" s="139">
        <f>DE290*AUXILIAR!$B$61</f>
        <v>20000000</v>
      </c>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341"/>
      <c r="EK290" s="354"/>
      <c r="EL290" s="5"/>
      <c r="EM290" s="5"/>
      <c r="EN290" s="5"/>
      <c r="EO290" s="5"/>
      <c r="EP290" s="5"/>
      <c r="EQ290" s="5"/>
      <c r="ER290" s="5"/>
      <c r="ES290" s="5"/>
      <c r="ET290" s="5"/>
      <c r="EU290" s="5"/>
      <c r="EV290" s="5"/>
      <c r="EW290" s="5"/>
      <c r="EX290" s="5"/>
      <c r="EY290" s="5"/>
      <c r="EZ290" s="5"/>
      <c r="FA290" s="5"/>
      <c r="FB290" s="5"/>
      <c r="FC290" s="5"/>
      <c r="FD290" s="5"/>
      <c r="FE290" s="5"/>
      <c r="FF290" s="5"/>
      <c r="FG290" s="5"/>
      <c r="FH290" s="5"/>
      <c r="FI290" s="5"/>
      <c r="FJ290" s="5"/>
      <c r="FK290" s="5"/>
      <c r="FL290" s="5"/>
      <c r="FM290" s="5"/>
      <c r="FN290" s="5"/>
      <c r="FO290" s="5"/>
      <c r="FP290" s="5"/>
      <c r="FQ290" s="5"/>
      <c r="FR290" s="5"/>
      <c r="FS290" s="5"/>
      <c r="FT290" s="5"/>
      <c r="FU290" s="5"/>
      <c r="FV290" s="5"/>
      <c r="FW290" s="5"/>
      <c r="FX290" s="5"/>
      <c r="FY290" s="5"/>
      <c r="FZ290" s="5"/>
      <c r="GA290" s="5"/>
      <c r="GB290" s="341"/>
      <c r="GC290" s="354"/>
      <c r="GD290" s="5"/>
      <c r="GE290" s="5"/>
      <c r="GF290" s="5"/>
      <c r="GG290" s="5"/>
      <c r="GH290" s="5"/>
      <c r="GI290" s="5"/>
      <c r="GJ290" s="5"/>
      <c r="GK290" s="5"/>
      <c r="GL290" s="5"/>
      <c r="GM290" s="5"/>
      <c r="GN290" s="5"/>
      <c r="GO290" s="5"/>
      <c r="GP290" s="5"/>
      <c r="GQ290" s="5"/>
      <c r="GR290" s="5"/>
      <c r="GS290" s="5"/>
      <c r="GT290" s="5"/>
      <c r="GU290" s="5"/>
      <c r="GV290" s="5"/>
      <c r="GW290" s="5"/>
      <c r="GX290" s="5"/>
      <c r="GY290" s="5"/>
      <c r="GZ290" s="5"/>
      <c r="HA290" s="5"/>
      <c r="HB290" s="5"/>
      <c r="HC290" s="5"/>
      <c r="HD290" s="5"/>
      <c r="HE290" s="5"/>
      <c r="HF290" s="5"/>
      <c r="HG290" s="5"/>
      <c r="HH290" s="5"/>
      <c r="HI290" s="5"/>
      <c r="HJ290" s="5"/>
      <c r="HK290" s="5"/>
      <c r="HL290" s="5"/>
      <c r="HM290" s="5"/>
      <c r="HN290" s="5"/>
      <c r="HO290" s="5"/>
      <c r="HP290" s="5"/>
      <c r="HQ290" s="5"/>
      <c r="HR290" s="5"/>
      <c r="HS290" s="5"/>
      <c r="HT290" s="341"/>
      <c r="HU290" s="354"/>
      <c r="HV290" s="5"/>
      <c r="HW290" s="5"/>
      <c r="HX290" s="5"/>
      <c r="HY290" s="5"/>
      <c r="HZ290" s="5"/>
      <c r="IA290" s="5"/>
      <c r="IB290" s="5"/>
      <c r="IC290" s="5"/>
      <c r="ID290" s="5"/>
      <c r="IE290" s="5"/>
      <c r="IF290" s="5"/>
      <c r="IG290" s="5"/>
      <c r="IH290" s="5"/>
      <c r="II290" s="5"/>
      <c r="IJ290" s="5"/>
      <c r="IK290" s="5"/>
      <c r="IL290" s="5"/>
      <c r="IM290" s="5"/>
      <c r="IN290" s="5"/>
      <c r="IO290" s="5"/>
      <c r="IP290" s="5"/>
      <c r="IQ290" s="5"/>
      <c r="IR290" s="5"/>
      <c r="IS290" s="5"/>
      <c r="IT290" s="5"/>
      <c r="IU290" s="5"/>
      <c r="IV290" s="5"/>
      <c r="IW290" s="5"/>
      <c r="IX290" s="5"/>
      <c r="IY290" s="5"/>
      <c r="IZ290" s="5"/>
      <c r="JA290" s="5"/>
      <c r="JB290" s="5"/>
      <c r="JC290" s="5"/>
      <c r="JD290" s="5"/>
      <c r="JE290" s="5"/>
      <c r="JF290" s="5"/>
      <c r="JG290" s="5"/>
      <c r="JH290" s="5"/>
      <c r="JI290" s="5"/>
      <c r="JJ290" s="5"/>
      <c r="JK290" s="145"/>
      <c r="JL290" s="397"/>
    </row>
    <row r="291" spans="1:272" ht="15">
      <c r="A291" s="8" t="s">
        <v>33</v>
      </c>
      <c r="B291" s="56" t="s">
        <v>10</v>
      </c>
      <c r="C291" s="8">
        <v>1</v>
      </c>
      <c r="D291" s="200">
        <v>163</v>
      </c>
      <c r="E291" s="118" t="s">
        <v>181</v>
      </c>
      <c r="F291" s="118" t="s">
        <v>108</v>
      </c>
      <c r="G291" s="195" t="s">
        <v>422</v>
      </c>
      <c r="H291" s="309" t="s">
        <v>188</v>
      </c>
      <c r="I291" s="354"/>
      <c r="J291" s="5"/>
      <c r="K291" s="5"/>
      <c r="L291" s="5"/>
      <c r="M291" s="5"/>
      <c r="N291" s="5"/>
      <c r="O291" s="5"/>
      <c r="P291" s="51" t="s">
        <v>416</v>
      </c>
      <c r="Q291" s="187">
        <v>225.57</v>
      </c>
      <c r="R291" s="187">
        <v>226.67</v>
      </c>
      <c r="S291" s="52">
        <f t="shared" si="244"/>
        <v>1.0999999999999943</v>
      </c>
      <c r="T291" s="52">
        <v>100</v>
      </c>
      <c r="U291" s="52">
        <f t="shared" si="245"/>
        <v>1.0999999999999943</v>
      </c>
      <c r="V291" s="139">
        <f>U291*AUXILIAR!$B$50</f>
        <v>3299999.9999999828</v>
      </c>
      <c r="W291" s="51" t="s">
        <v>416</v>
      </c>
      <c r="X291" s="51">
        <v>408.4</v>
      </c>
      <c r="Y291" s="51">
        <v>411.6</v>
      </c>
      <c r="Z291" s="52">
        <f t="shared" si="246"/>
        <v>3.2000000000000455</v>
      </c>
      <c r="AA291" s="52">
        <v>100</v>
      </c>
      <c r="AB291" s="52">
        <f t="shared" si="247"/>
        <v>3.2000000000000455</v>
      </c>
      <c r="AC291" s="139">
        <f>AB291*AUXILIAR!$B$50</f>
        <v>9600000.000000136</v>
      </c>
      <c r="AD291" s="51" t="s">
        <v>416</v>
      </c>
      <c r="AE291" s="51">
        <v>673.8</v>
      </c>
      <c r="AF291" s="51">
        <v>674.4</v>
      </c>
      <c r="AG291" s="52">
        <f t="shared" si="248"/>
        <v>0.60000000000002274</v>
      </c>
      <c r="AH291" s="52">
        <v>100</v>
      </c>
      <c r="AI291" s="52">
        <f t="shared" si="249"/>
        <v>0.60000000000002274</v>
      </c>
      <c r="AJ291" s="139">
        <f>AI291*AUXILIAR!$B$50</f>
        <v>1800000.0000000682</v>
      </c>
      <c r="AK291" s="5"/>
      <c r="AL291" s="5"/>
      <c r="AM291" s="5"/>
      <c r="AN291" s="5"/>
      <c r="AO291" s="5"/>
      <c r="AP291" s="5"/>
      <c r="AQ291" s="5"/>
      <c r="AR291" s="5"/>
      <c r="AS291" s="5"/>
      <c r="AT291" s="5"/>
      <c r="AU291" s="5"/>
      <c r="AV291" s="5"/>
      <c r="AW291" s="5"/>
      <c r="AX291" s="5"/>
      <c r="AY291" s="5"/>
      <c r="AZ291" s="341"/>
      <c r="BA291" s="354"/>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341"/>
      <c r="CS291" s="354"/>
      <c r="CT291" s="5"/>
      <c r="CU291" s="5"/>
      <c r="CV291" s="5"/>
      <c r="CW291" s="5"/>
      <c r="CX291" s="5"/>
      <c r="CY291" s="5"/>
      <c r="CZ291" s="51" t="s">
        <v>420</v>
      </c>
      <c r="DA291" s="51">
        <v>157.47</v>
      </c>
      <c r="DB291" s="51">
        <v>157.47</v>
      </c>
      <c r="DC291" s="51">
        <v>1</v>
      </c>
      <c r="DD291" s="52">
        <v>100</v>
      </c>
      <c r="DE291" s="52">
        <f t="shared" si="250"/>
        <v>1</v>
      </c>
      <c r="DF291" s="139">
        <f>DE291*AUXILIAR!$B$61</f>
        <v>20000000</v>
      </c>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341"/>
      <c r="EK291" s="354"/>
      <c r="EL291" s="5"/>
      <c r="EM291" s="5"/>
      <c r="EN291" s="5"/>
      <c r="EO291" s="5"/>
      <c r="EP291" s="5"/>
      <c r="EQ291" s="5"/>
      <c r="ER291" s="5"/>
      <c r="ES291" s="5"/>
      <c r="ET291" s="5"/>
      <c r="EU291" s="5"/>
      <c r="EV291" s="5"/>
      <c r="EW291" s="5"/>
      <c r="EX291" s="5"/>
      <c r="EY291" s="5"/>
      <c r="EZ291" s="5"/>
      <c r="FA291" s="5"/>
      <c r="FB291" s="5"/>
      <c r="FC291" s="5"/>
      <c r="FD291" s="5"/>
      <c r="FE291" s="5"/>
      <c r="FF291" s="5"/>
      <c r="FG291" s="5"/>
      <c r="FH291" s="5"/>
      <c r="FI291" s="5"/>
      <c r="FJ291" s="5"/>
      <c r="FK291" s="5"/>
      <c r="FL291" s="5"/>
      <c r="FM291" s="5"/>
      <c r="FN291" s="5"/>
      <c r="FO291" s="5"/>
      <c r="FP291" s="5"/>
      <c r="FQ291" s="5"/>
      <c r="FR291" s="5"/>
      <c r="FS291" s="5"/>
      <c r="FT291" s="5"/>
      <c r="FU291" s="5"/>
      <c r="FV291" s="5"/>
      <c r="FW291" s="5"/>
      <c r="FX291" s="5"/>
      <c r="FY291" s="5"/>
      <c r="FZ291" s="5"/>
      <c r="GA291" s="5"/>
      <c r="GB291" s="341"/>
      <c r="GC291" s="354"/>
      <c r="GD291" s="5"/>
      <c r="GE291" s="5"/>
      <c r="GF291" s="5"/>
      <c r="GG291" s="5"/>
      <c r="GH291" s="5"/>
      <c r="GI291" s="5"/>
      <c r="GJ291" s="5"/>
      <c r="GK291" s="5"/>
      <c r="GL291" s="5"/>
      <c r="GM291" s="5"/>
      <c r="GN291" s="5"/>
      <c r="GO291" s="5"/>
      <c r="GP291" s="5"/>
      <c r="GQ291" s="5"/>
      <c r="GR291" s="5"/>
      <c r="GS291" s="5"/>
      <c r="GT291" s="5"/>
      <c r="GU291" s="5"/>
      <c r="GV291" s="5"/>
      <c r="GW291" s="5"/>
      <c r="GX291" s="5"/>
      <c r="GY291" s="5"/>
      <c r="GZ291" s="5"/>
      <c r="HA291" s="5"/>
      <c r="HB291" s="5"/>
      <c r="HC291" s="5"/>
      <c r="HD291" s="5"/>
      <c r="HE291" s="5"/>
      <c r="HF291" s="5"/>
      <c r="HG291" s="5"/>
      <c r="HH291" s="5"/>
      <c r="HI291" s="5"/>
      <c r="HJ291" s="5"/>
      <c r="HK291" s="5"/>
      <c r="HL291" s="5"/>
      <c r="HM291" s="5"/>
      <c r="HN291" s="5"/>
      <c r="HO291" s="5"/>
      <c r="HP291" s="5"/>
      <c r="HQ291" s="5"/>
      <c r="HR291" s="5"/>
      <c r="HS291" s="5"/>
      <c r="HT291" s="341"/>
      <c r="HU291" s="354"/>
      <c r="HV291" s="5"/>
      <c r="HW291" s="5"/>
      <c r="HX291" s="5"/>
      <c r="HY291" s="5"/>
      <c r="HZ291" s="5"/>
      <c r="IA291" s="5"/>
      <c r="IB291" s="5"/>
      <c r="IC291" s="5"/>
      <c r="ID291" s="5"/>
      <c r="IE291" s="5"/>
      <c r="IF291" s="5"/>
      <c r="IG291" s="5"/>
      <c r="IH291" s="5"/>
      <c r="II291" s="5"/>
      <c r="IJ291" s="5"/>
      <c r="IK291" s="5"/>
      <c r="IL291" s="5"/>
      <c r="IM291" s="5"/>
      <c r="IN291" s="5"/>
      <c r="IO291" s="5"/>
      <c r="IP291" s="5"/>
      <c r="IQ291" s="5"/>
      <c r="IR291" s="5"/>
      <c r="IS291" s="5"/>
      <c r="IT291" s="5"/>
      <c r="IU291" s="5"/>
      <c r="IV291" s="5"/>
      <c r="IW291" s="5"/>
      <c r="IX291" s="5"/>
      <c r="IY291" s="5"/>
      <c r="IZ291" s="5"/>
      <c r="JA291" s="5"/>
      <c r="JB291" s="5"/>
      <c r="JC291" s="5"/>
      <c r="JD291" s="5"/>
      <c r="JE291" s="5"/>
      <c r="JF291" s="5"/>
      <c r="JG291" s="5"/>
      <c r="JH291" s="5"/>
      <c r="JI291" s="5"/>
      <c r="JJ291" s="5"/>
      <c r="JK291" s="145"/>
      <c r="JL291" s="397"/>
    </row>
    <row r="292" spans="1:272" ht="15">
      <c r="A292" s="8" t="s">
        <v>33</v>
      </c>
      <c r="B292" s="56" t="s">
        <v>10</v>
      </c>
      <c r="C292" s="8">
        <v>1</v>
      </c>
      <c r="D292" s="200">
        <v>163</v>
      </c>
      <c r="E292" s="118" t="s">
        <v>181</v>
      </c>
      <c r="F292" s="118" t="s">
        <v>108</v>
      </c>
      <c r="G292" s="195" t="s">
        <v>422</v>
      </c>
      <c r="H292" s="309" t="s">
        <v>188</v>
      </c>
      <c r="I292" s="354"/>
      <c r="J292" s="5"/>
      <c r="K292" s="5"/>
      <c r="L292" s="5"/>
      <c r="M292" s="5"/>
      <c r="N292" s="5"/>
      <c r="O292" s="5"/>
      <c r="P292" s="51" t="s">
        <v>416</v>
      </c>
      <c r="Q292" s="187">
        <v>226</v>
      </c>
      <c r="R292" s="188">
        <v>226.8</v>
      </c>
      <c r="S292" s="52">
        <f t="shared" si="244"/>
        <v>0.80000000000001137</v>
      </c>
      <c r="T292" s="52">
        <v>100</v>
      </c>
      <c r="U292" s="52">
        <f t="shared" si="245"/>
        <v>0.80000000000001137</v>
      </c>
      <c r="V292" s="139">
        <f>U292*AUXILIAR!$B$50</f>
        <v>2400000.000000034</v>
      </c>
      <c r="W292" s="51" t="s">
        <v>416</v>
      </c>
      <c r="X292" s="51">
        <v>527.4</v>
      </c>
      <c r="Y292" s="51">
        <v>527.85</v>
      </c>
      <c r="Z292" s="52">
        <f t="shared" si="246"/>
        <v>0.45000000000004547</v>
      </c>
      <c r="AA292" s="52">
        <v>100</v>
      </c>
      <c r="AB292" s="52">
        <f t="shared" si="247"/>
        <v>0.45000000000004547</v>
      </c>
      <c r="AC292" s="139">
        <f>AB292*AUXILIAR!$B$50</f>
        <v>1350000.0000001364</v>
      </c>
      <c r="AD292" s="51" t="s">
        <v>416</v>
      </c>
      <c r="AE292" s="51">
        <v>673.8</v>
      </c>
      <c r="AF292" s="51">
        <v>674.4</v>
      </c>
      <c r="AG292" s="52">
        <f t="shared" si="248"/>
        <v>0.60000000000002274</v>
      </c>
      <c r="AH292" s="52">
        <v>100</v>
      </c>
      <c r="AI292" s="52">
        <f t="shared" si="249"/>
        <v>0.60000000000002274</v>
      </c>
      <c r="AJ292" s="139">
        <f>AI292*AUXILIAR!$B$50</f>
        <v>1800000.0000000682</v>
      </c>
      <c r="AK292" s="5"/>
      <c r="AL292" s="5"/>
      <c r="AM292" s="5"/>
      <c r="AN292" s="5"/>
      <c r="AO292" s="5"/>
      <c r="AP292" s="5"/>
      <c r="AQ292" s="5"/>
      <c r="AR292" s="5"/>
      <c r="AS292" s="5"/>
      <c r="AT292" s="5"/>
      <c r="AU292" s="5"/>
      <c r="AV292" s="5"/>
      <c r="AW292" s="5"/>
      <c r="AX292" s="5"/>
      <c r="AY292" s="5"/>
      <c r="AZ292" s="341"/>
      <c r="BA292" s="354"/>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341"/>
      <c r="CS292" s="354"/>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341"/>
      <c r="EK292" s="354"/>
      <c r="EL292" s="5"/>
      <c r="EM292" s="5"/>
      <c r="EN292" s="5"/>
      <c r="EO292" s="5"/>
      <c r="EP292" s="5"/>
      <c r="EQ292" s="5"/>
      <c r="ER292" s="5"/>
      <c r="ES292" s="5"/>
      <c r="ET292" s="5"/>
      <c r="EU292" s="5"/>
      <c r="EV292" s="5"/>
      <c r="EW292" s="5"/>
      <c r="EX292" s="5"/>
      <c r="EY292" s="5"/>
      <c r="EZ292" s="5"/>
      <c r="FA292" s="5"/>
      <c r="FB292" s="5"/>
      <c r="FC292" s="5"/>
      <c r="FD292" s="5"/>
      <c r="FE292" s="5"/>
      <c r="FF292" s="5"/>
      <c r="FG292" s="5"/>
      <c r="FH292" s="5"/>
      <c r="FI292" s="5"/>
      <c r="FJ292" s="5"/>
      <c r="FK292" s="5"/>
      <c r="FL292" s="5"/>
      <c r="FM292" s="5"/>
      <c r="FN292" s="5"/>
      <c r="FO292" s="5"/>
      <c r="FP292" s="5"/>
      <c r="FQ292" s="5"/>
      <c r="FR292" s="5"/>
      <c r="FS292" s="5"/>
      <c r="FT292" s="5"/>
      <c r="FU292" s="5"/>
      <c r="FV292" s="5"/>
      <c r="FW292" s="5"/>
      <c r="FX292" s="5"/>
      <c r="FY292" s="5"/>
      <c r="FZ292" s="5"/>
      <c r="GA292" s="5"/>
      <c r="GB292" s="341"/>
      <c r="GC292" s="354"/>
      <c r="GD292" s="5"/>
      <c r="GE292" s="5"/>
      <c r="GF292" s="5"/>
      <c r="GG292" s="5"/>
      <c r="GH292" s="5"/>
      <c r="GI292" s="5"/>
      <c r="GJ292" s="5"/>
      <c r="GK292" s="5"/>
      <c r="GL292" s="5"/>
      <c r="GM292" s="5"/>
      <c r="GN292" s="5"/>
      <c r="GO292" s="5"/>
      <c r="GP292" s="5"/>
      <c r="GQ292" s="5"/>
      <c r="GR292" s="5"/>
      <c r="GS292" s="5"/>
      <c r="GT292" s="5"/>
      <c r="GU292" s="5"/>
      <c r="GV292" s="5"/>
      <c r="GW292" s="5"/>
      <c r="GX292" s="5"/>
      <c r="GY292" s="5"/>
      <c r="GZ292" s="5"/>
      <c r="HA292" s="5"/>
      <c r="HB292" s="5"/>
      <c r="HC292" s="5"/>
      <c r="HD292" s="5"/>
      <c r="HE292" s="5"/>
      <c r="HF292" s="5"/>
      <c r="HG292" s="5"/>
      <c r="HH292" s="5"/>
      <c r="HI292" s="5"/>
      <c r="HJ292" s="5"/>
      <c r="HK292" s="5"/>
      <c r="HL292" s="5"/>
      <c r="HM292" s="5"/>
      <c r="HN292" s="5"/>
      <c r="HO292" s="5"/>
      <c r="HP292" s="5"/>
      <c r="HQ292" s="5"/>
      <c r="HR292" s="5"/>
      <c r="HS292" s="5"/>
      <c r="HT292" s="341"/>
      <c r="HU292" s="354"/>
      <c r="HV292" s="5"/>
      <c r="HW292" s="5"/>
      <c r="HX292" s="5"/>
      <c r="HY292" s="5"/>
      <c r="HZ292" s="5"/>
      <c r="IA292" s="5"/>
      <c r="IB292" s="5"/>
      <c r="IC292" s="5"/>
      <c r="ID292" s="5"/>
      <c r="IE292" s="5"/>
      <c r="IF292" s="5"/>
      <c r="IG292" s="5"/>
      <c r="IH292" s="5"/>
      <c r="II292" s="5"/>
      <c r="IJ292" s="5"/>
      <c r="IK292" s="5"/>
      <c r="IL292" s="5"/>
      <c r="IM292" s="5"/>
      <c r="IN292" s="5"/>
      <c r="IO292" s="5"/>
      <c r="IP292" s="5"/>
      <c r="IQ292" s="5"/>
      <c r="IR292" s="5"/>
      <c r="IS292" s="5"/>
      <c r="IT292" s="5"/>
      <c r="IU292" s="5"/>
      <c r="IV292" s="5"/>
      <c r="IW292" s="5"/>
      <c r="IX292" s="5"/>
      <c r="IY292" s="5"/>
      <c r="IZ292" s="5"/>
      <c r="JA292" s="5"/>
      <c r="JB292" s="5"/>
      <c r="JC292" s="5"/>
      <c r="JD292" s="5"/>
      <c r="JE292" s="5"/>
      <c r="JF292" s="5"/>
      <c r="JG292" s="5"/>
      <c r="JH292" s="5"/>
      <c r="JI292" s="5"/>
      <c r="JJ292" s="5"/>
      <c r="JK292" s="145"/>
      <c r="JL292" s="397"/>
    </row>
    <row r="293" spans="1:272" ht="15">
      <c r="A293" s="8" t="s">
        <v>33</v>
      </c>
      <c r="B293" s="56" t="s">
        <v>10</v>
      </c>
      <c r="C293" s="8">
        <v>1</v>
      </c>
      <c r="D293" s="200">
        <v>163</v>
      </c>
      <c r="E293" s="118" t="s">
        <v>181</v>
      </c>
      <c r="F293" s="118" t="s">
        <v>108</v>
      </c>
      <c r="G293" s="195" t="s">
        <v>422</v>
      </c>
      <c r="H293" s="309" t="s">
        <v>188</v>
      </c>
      <c r="I293" s="354"/>
      <c r="J293" s="5"/>
      <c r="K293" s="5"/>
      <c r="L293" s="5"/>
      <c r="M293" s="5"/>
      <c r="N293" s="5"/>
      <c r="O293" s="5"/>
      <c r="P293" s="51" t="s">
        <v>416</v>
      </c>
      <c r="Q293" s="187">
        <v>278.83999999999997</v>
      </c>
      <c r="R293" s="187">
        <v>279.83999999999997</v>
      </c>
      <c r="S293" s="52">
        <f t="shared" ref="S293" si="251">R293-Q293</f>
        <v>1</v>
      </c>
      <c r="T293" s="52">
        <v>100</v>
      </c>
      <c r="U293" s="52">
        <f t="shared" ref="U293" si="252">S293*T293/100</f>
        <v>1</v>
      </c>
      <c r="V293" s="139">
        <f>U293*AUXILIAR!$B$50</f>
        <v>3000000</v>
      </c>
      <c r="W293" s="51" t="s">
        <v>416</v>
      </c>
      <c r="X293" s="51">
        <v>527.4</v>
      </c>
      <c r="Y293" s="51">
        <v>527.85</v>
      </c>
      <c r="Z293" s="52">
        <f t="shared" si="246"/>
        <v>0.45000000000004547</v>
      </c>
      <c r="AA293" s="52">
        <v>100</v>
      </c>
      <c r="AB293" s="52">
        <f t="shared" si="247"/>
        <v>0.45000000000004547</v>
      </c>
      <c r="AC293" s="139">
        <f>AB293*AUXILIAR!$B$50</f>
        <v>1350000.0000001364</v>
      </c>
      <c r="AD293" s="5"/>
      <c r="AE293" s="5"/>
      <c r="AF293" s="5"/>
      <c r="AG293" s="5"/>
      <c r="AH293" s="5"/>
      <c r="AI293" s="5"/>
      <c r="AJ293" s="5"/>
      <c r="AK293" s="5"/>
      <c r="AL293" s="5"/>
      <c r="AM293" s="5"/>
      <c r="AN293" s="5"/>
      <c r="AO293" s="5"/>
      <c r="AP293" s="5"/>
      <c r="AQ293" s="5"/>
      <c r="AR293" s="5"/>
      <c r="AS293" s="5"/>
      <c r="AT293" s="5"/>
      <c r="AU293" s="5"/>
      <c r="AV293" s="5"/>
      <c r="AW293" s="5"/>
      <c r="AX293" s="5"/>
      <c r="AY293" s="5"/>
      <c r="AZ293" s="341"/>
      <c r="BA293" s="354"/>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341"/>
      <c r="CS293" s="354"/>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341"/>
      <c r="EK293" s="354"/>
      <c r="EL293" s="5"/>
      <c r="EM293" s="5"/>
      <c r="EN293" s="5"/>
      <c r="EO293" s="5"/>
      <c r="EP293" s="5"/>
      <c r="EQ293" s="5"/>
      <c r="ER293" s="5"/>
      <c r="ES293" s="5"/>
      <c r="ET293" s="5"/>
      <c r="EU293" s="5"/>
      <c r="EV293" s="5"/>
      <c r="EW293" s="5"/>
      <c r="EX293" s="5"/>
      <c r="EY293" s="5"/>
      <c r="EZ293" s="5"/>
      <c r="FA293" s="5"/>
      <c r="FB293" s="5"/>
      <c r="FC293" s="5"/>
      <c r="FD293" s="5"/>
      <c r="FE293" s="5"/>
      <c r="FF293" s="5"/>
      <c r="FG293" s="5"/>
      <c r="FH293" s="5"/>
      <c r="FI293" s="5"/>
      <c r="FJ293" s="5"/>
      <c r="FK293" s="5"/>
      <c r="FL293" s="5"/>
      <c r="FM293" s="5"/>
      <c r="FN293" s="5"/>
      <c r="FO293" s="5"/>
      <c r="FP293" s="5"/>
      <c r="FQ293" s="5"/>
      <c r="FR293" s="5"/>
      <c r="FS293" s="5"/>
      <c r="FT293" s="5"/>
      <c r="FU293" s="5"/>
      <c r="FV293" s="5"/>
      <c r="FW293" s="5"/>
      <c r="FX293" s="5"/>
      <c r="FY293" s="5"/>
      <c r="FZ293" s="5"/>
      <c r="GA293" s="5"/>
      <c r="GB293" s="341"/>
      <c r="GC293" s="354"/>
      <c r="GD293" s="5"/>
      <c r="GE293" s="5"/>
      <c r="GF293" s="5"/>
      <c r="GG293" s="5"/>
      <c r="GH293" s="5"/>
      <c r="GI293" s="5"/>
      <c r="GJ293" s="5"/>
      <c r="GK293" s="5"/>
      <c r="GL293" s="5"/>
      <c r="GM293" s="5"/>
      <c r="GN293" s="5"/>
      <c r="GO293" s="5"/>
      <c r="GP293" s="5"/>
      <c r="GQ293" s="5"/>
      <c r="GR293" s="5"/>
      <c r="GS293" s="5"/>
      <c r="GT293" s="5"/>
      <c r="GU293" s="5"/>
      <c r="GV293" s="5"/>
      <c r="GW293" s="5"/>
      <c r="GX293" s="5"/>
      <c r="GY293" s="5"/>
      <c r="GZ293" s="5"/>
      <c r="HA293" s="5"/>
      <c r="HB293" s="5"/>
      <c r="HC293" s="5"/>
      <c r="HD293" s="5"/>
      <c r="HE293" s="5"/>
      <c r="HF293" s="5"/>
      <c r="HG293" s="5"/>
      <c r="HH293" s="5"/>
      <c r="HI293" s="5"/>
      <c r="HJ293" s="5"/>
      <c r="HK293" s="5"/>
      <c r="HL293" s="5"/>
      <c r="HM293" s="5"/>
      <c r="HN293" s="5"/>
      <c r="HO293" s="5"/>
      <c r="HP293" s="5"/>
      <c r="HQ293" s="5"/>
      <c r="HR293" s="5"/>
      <c r="HS293" s="5"/>
      <c r="HT293" s="341"/>
      <c r="HU293" s="354"/>
      <c r="HV293" s="5"/>
      <c r="HW293" s="5"/>
      <c r="HX293" s="5"/>
      <c r="HY293" s="5"/>
      <c r="HZ293" s="5"/>
      <c r="IA293" s="5"/>
      <c r="IB293" s="5"/>
      <c r="IC293" s="5"/>
      <c r="ID293" s="5"/>
      <c r="IE293" s="5"/>
      <c r="IF293" s="5"/>
      <c r="IG293" s="5"/>
      <c r="IH293" s="5"/>
      <c r="II293" s="5"/>
      <c r="IJ293" s="5"/>
      <c r="IK293" s="5"/>
      <c r="IL293" s="5"/>
      <c r="IM293" s="5"/>
      <c r="IN293" s="5"/>
      <c r="IO293" s="5"/>
      <c r="IP293" s="5"/>
      <c r="IQ293" s="5"/>
      <c r="IR293" s="5"/>
      <c r="IS293" s="5"/>
      <c r="IT293" s="5"/>
      <c r="IU293" s="5"/>
      <c r="IV293" s="5"/>
      <c r="IW293" s="5"/>
      <c r="IX293" s="5"/>
      <c r="IY293" s="5"/>
      <c r="IZ293" s="5"/>
      <c r="JA293" s="5"/>
      <c r="JB293" s="5"/>
      <c r="JC293" s="5"/>
      <c r="JD293" s="5"/>
      <c r="JE293" s="5"/>
      <c r="JF293" s="5"/>
      <c r="JG293" s="5"/>
      <c r="JH293" s="5"/>
      <c r="JI293" s="5"/>
      <c r="JJ293" s="5"/>
      <c r="JK293" s="145"/>
      <c r="JL293" s="397"/>
    </row>
    <row r="294" spans="1:272" ht="15">
      <c r="A294" s="8" t="s">
        <v>33</v>
      </c>
      <c r="B294" s="56" t="s">
        <v>10</v>
      </c>
      <c r="C294" s="8">
        <v>1</v>
      </c>
      <c r="D294" s="200">
        <v>163</v>
      </c>
      <c r="E294" s="118" t="s">
        <v>181</v>
      </c>
      <c r="F294" s="118" t="s">
        <v>108</v>
      </c>
      <c r="G294" s="195" t="s">
        <v>422</v>
      </c>
      <c r="H294" s="309" t="s">
        <v>188</v>
      </c>
      <c r="I294" s="354"/>
      <c r="J294" s="5"/>
      <c r="K294" s="5"/>
      <c r="L294" s="5"/>
      <c r="M294" s="5"/>
      <c r="N294" s="5"/>
      <c r="O294" s="5"/>
      <c r="P294" s="57"/>
      <c r="Q294" s="189"/>
      <c r="R294" s="190"/>
      <c r="S294" s="56"/>
      <c r="T294" s="56"/>
      <c r="U294" s="56"/>
      <c r="V294" s="161"/>
      <c r="W294" s="51" t="s">
        <v>416</v>
      </c>
      <c r="X294" s="51">
        <v>574.4</v>
      </c>
      <c r="Y294" s="51">
        <v>575.5</v>
      </c>
      <c r="Z294" s="52">
        <f t="shared" si="246"/>
        <v>1.1000000000000227</v>
      </c>
      <c r="AA294" s="52">
        <v>100</v>
      </c>
      <c r="AB294" s="52">
        <f t="shared" si="247"/>
        <v>1.1000000000000227</v>
      </c>
      <c r="AC294" s="139">
        <f>AB294*AUXILIAR!$B$50</f>
        <v>3300000.000000068</v>
      </c>
      <c r="AD294" s="5"/>
      <c r="AE294" s="5"/>
      <c r="AF294" s="5"/>
      <c r="AG294" s="5"/>
      <c r="AH294" s="5"/>
      <c r="AI294" s="5"/>
      <c r="AJ294" s="5"/>
      <c r="AK294" s="5"/>
      <c r="AL294" s="5"/>
      <c r="AM294" s="5"/>
      <c r="AN294" s="5"/>
      <c r="AO294" s="5"/>
      <c r="AP294" s="5"/>
      <c r="AQ294" s="5"/>
      <c r="AR294" s="5"/>
      <c r="AS294" s="5"/>
      <c r="AT294" s="5"/>
      <c r="AU294" s="5"/>
      <c r="AV294" s="5"/>
      <c r="AW294" s="5"/>
      <c r="AX294" s="5"/>
      <c r="AY294" s="5"/>
      <c r="AZ294" s="341"/>
      <c r="BA294" s="354"/>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341"/>
      <c r="CS294" s="354"/>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341"/>
      <c r="EK294" s="354"/>
      <c r="EL294" s="5"/>
      <c r="EM294" s="5"/>
      <c r="EN294" s="5"/>
      <c r="EO294" s="5"/>
      <c r="EP294" s="5"/>
      <c r="EQ294" s="5"/>
      <c r="ER294" s="5"/>
      <c r="ES294" s="5"/>
      <c r="ET294" s="5"/>
      <c r="EU294" s="5"/>
      <c r="EV294" s="5"/>
      <c r="EW294" s="5"/>
      <c r="EX294" s="5"/>
      <c r="EY294" s="5"/>
      <c r="EZ294" s="5"/>
      <c r="FA294" s="5"/>
      <c r="FB294" s="5"/>
      <c r="FC294" s="5"/>
      <c r="FD294" s="5"/>
      <c r="FE294" s="5"/>
      <c r="FF294" s="5"/>
      <c r="FG294" s="5"/>
      <c r="FH294" s="5"/>
      <c r="FI294" s="5"/>
      <c r="FJ294" s="5"/>
      <c r="FK294" s="5"/>
      <c r="FL294" s="5"/>
      <c r="FM294" s="5"/>
      <c r="FN294" s="5"/>
      <c r="FO294" s="5"/>
      <c r="FP294" s="5"/>
      <c r="FQ294" s="5"/>
      <c r="FR294" s="5"/>
      <c r="FS294" s="5"/>
      <c r="FT294" s="5"/>
      <c r="FU294" s="5"/>
      <c r="FV294" s="5"/>
      <c r="FW294" s="5"/>
      <c r="FX294" s="5"/>
      <c r="FY294" s="5"/>
      <c r="FZ294" s="5"/>
      <c r="GA294" s="5"/>
      <c r="GB294" s="341"/>
      <c r="GC294" s="354"/>
      <c r="GD294" s="5"/>
      <c r="GE294" s="5"/>
      <c r="GF294" s="5"/>
      <c r="GG294" s="5"/>
      <c r="GH294" s="5"/>
      <c r="GI294" s="5"/>
      <c r="GJ294" s="5"/>
      <c r="GK294" s="5"/>
      <c r="GL294" s="5"/>
      <c r="GM294" s="5"/>
      <c r="GN294" s="5"/>
      <c r="GO294" s="5"/>
      <c r="GP294" s="5"/>
      <c r="GQ294" s="5"/>
      <c r="GR294" s="5"/>
      <c r="GS294" s="5"/>
      <c r="GT294" s="5"/>
      <c r="GU294" s="5"/>
      <c r="GV294" s="5"/>
      <c r="GW294" s="5"/>
      <c r="GX294" s="5"/>
      <c r="GY294" s="5"/>
      <c r="GZ294" s="5"/>
      <c r="HA294" s="5"/>
      <c r="HB294" s="5"/>
      <c r="HC294" s="5"/>
      <c r="HD294" s="5"/>
      <c r="HE294" s="5"/>
      <c r="HF294" s="5"/>
      <c r="HG294" s="5"/>
      <c r="HH294" s="5"/>
      <c r="HI294" s="5"/>
      <c r="HJ294" s="5"/>
      <c r="HK294" s="5"/>
      <c r="HL294" s="5"/>
      <c r="HM294" s="5"/>
      <c r="HN294" s="5"/>
      <c r="HO294" s="5"/>
      <c r="HP294" s="5"/>
      <c r="HQ294" s="5"/>
      <c r="HR294" s="5"/>
      <c r="HS294" s="5"/>
      <c r="HT294" s="341"/>
      <c r="HU294" s="354"/>
      <c r="HV294" s="5"/>
      <c r="HW294" s="5"/>
      <c r="HX294" s="5"/>
      <c r="HY294" s="5"/>
      <c r="HZ294" s="5"/>
      <c r="IA294" s="5"/>
      <c r="IB294" s="5"/>
      <c r="IC294" s="5"/>
      <c r="ID294" s="5"/>
      <c r="IE294" s="5"/>
      <c r="IF294" s="5"/>
      <c r="IG294" s="5"/>
      <c r="IH294" s="5"/>
      <c r="II294" s="5"/>
      <c r="IJ294" s="5"/>
      <c r="IK294" s="5"/>
      <c r="IL294" s="5"/>
      <c r="IM294" s="5"/>
      <c r="IN294" s="5"/>
      <c r="IO294" s="5"/>
      <c r="IP294" s="5"/>
      <c r="IQ294" s="5"/>
      <c r="IR294" s="5"/>
      <c r="IS294" s="5"/>
      <c r="IT294" s="5"/>
      <c r="IU294" s="5"/>
      <c r="IV294" s="5"/>
      <c r="IW294" s="5"/>
      <c r="IX294" s="5"/>
      <c r="IY294" s="5"/>
      <c r="IZ294" s="5"/>
      <c r="JA294" s="5"/>
      <c r="JB294" s="5"/>
      <c r="JC294" s="5"/>
      <c r="JD294" s="5"/>
      <c r="JE294" s="5"/>
      <c r="JF294" s="5"/>
      <c r="JG294" s="5"/>
      <c r="JH294" s="5"/>
      <c r="JI294" s="5"/>
      <c r="JJ294" s="5"/>
      <c r="JK294" s="145"/>
      <c r="JL294" s="397"/>
    </row>
    <row r="295" spans="1:272" ht="15">
      <c r="A295" s="8" t="s">
        <v>33</v>
      </c>
      <c r="B295" s="56" t="s">
        <v>10</v>
      </c>
      <c r="C295" s="8">
        <v>1</v>
      </c>
      <c r="D295" s="200">
        <v>163</v>
      </c>
      <c r="E295" s="118" t="s">
        <v>181</v>
      </c>
      <c r="F295" s="118" t="s">
        <v>108</v>
      </c>
      <c r="G295" s="195" t="s">
        <v>422</v>
      </c>
      <c r="H295" s="309" t="s">
        <v>188</v>
      </c>
      <c r="I295" s="354"/>
      <c r="J295" s="5"/>
      <c r="K295" s="5"/>
      <c r="L295" s="5"/>
      <c r="M295" s="5"/>
      <c r="N295" s="5"/>
      <c r="O295" s="5"/>
      <c r="P295" s="57"/>
      <c r="Q295" s="189"/>
      <c r="R295" s="189"/>
      <c r="S295" s="56"/>
      <c r="T295" s="56"/>
      <c r="U295" s="56"/>
      <c r="V295" s="161"/>
      <c r="W295" s="51" t="s">
        <v>416</v>
      </c>
      <c r="X295" s="51">
        <v>574.4</v>
      </c>
      <c r="Y295" s="51">
        <v>575.6</v>
      </c>
      <c r="Z295" s="52">
        <f t="shared" si="246"/>
        <v>1.2000000000000455</v>
      </c>
      <c r="AA295" s="52">
        <v>100</v>
      </c>
      <c r="AB295" s="52">
        <f t="shared" si="247"/>
        <v>1.2000000000000455</v>
      </c>
      <c r="AC295" s="139">
        <f>AB295*AUXILIAR!$B$50</f>
        <v>3600000.0000001364</v>
      </c>
      <c r="AD295" s="5"/>
      <c r="AE295" s="5"/>
      <c r="AF295" s="5"/>
      <c r="AG295" s="5"/>
      <c r="AH295" s="5"/>
      <c r="AI295" s="5"/>
      <c r="AJ295" s="5"/>
      <c r="AK295" s="5"/>
      <c r="AL295" s="5"/>
      <c r="AM295" s="5"/>
      <c r="AN295" s="5"/>
      <c r="AO295" s="5"/>
      <c r="AP295" s="5"/>
      <c r="AQ295" s="5"/>
      <c r="AR295" s="5"/>
      <c r="AS295" s="5"/>
      <c r="AT295" s="5"/>
      <c r="AU295" s="5"/>
      <c r="AV295" s="5"/>
      <c r="AW295" s="5"/>
      <c r="AX295" s="5"/>
      <c r="AY295" s="5"/>
      <c r="AZ295" s="341"/>
      <c r="BA295" s="354"/>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341"/>
      <c r="CS295" s="354"/>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c r="EH295" s="5"/>
      <c r="EI295" s="5"/>
      <c r="EJ295" s="341"/>
      <c r="EK295" s="354"/>
      <c r="EL295" s="5"/>
      <c r="EM295" s="5"/>
      <c r="EN295" s="5"/>
      <c r="EO295" s="5"/>
      <c r="EP295" s="5"/>
      <c r="EQ295" s="5"/>
      <c r="ER295" s="5"/>
      <c r="ES295" s="5"/>
      <c r="ET295" s="5"/>
      <c r="EU295" s="5"/>
      <c r="EV295" s="5"/>
      <c r="EW295" s="5"/>
      <c r="EX295" s="5"/>
      <c r="EY295" s="5"/>
      <c r="EZ295" s="5"/>
      <c r="FA295" s="5"/>
      <c r="FB295" s="5"/>
      <c r="FC295" s="5"/>
      <c r="FD295" s="5"/>
      <c r="FE295" s="5"/>
      <c r="FF295" s="5"/>
      <c r="FG295" s="5"/>
      <c r="FH295" s="5"/>
      <c r="FI295" s="5"/>
      <c r="FJ295" s="5"/>
      <c r="FK295" s="5"/>
      <c r="FL295" s="5"/>
      <c r="FM295" s="5"/>
      <c r="FN295" s="5"/>
      <c r="FO295" s="5"/>
      <c r="FP295" s="5"/>
      <c r="FQ295" s="5"/>
      <c r="FR295" s="5"/>
      <c r="FS295" s="5"/>
      <c r="FT295" s="5"/>
      <c r="FU295" s="5"/>
      <c r="FV295" s="5"/>
      <c r="FW295" s="5"/>
      <c r="FX295" s="5"/>
      <c r="FY295" s="5"/>
      <c r="FZ295" s="5"/>
      <c r="GA295" s="5"/>
      <c r="GB295" s="341"/>
      <c r="GC295" s="354"/>
      <c r="GD295" s="5"/>
      <c r="GE295" s="5"/>
      <c r="GF295" s="5"/>
      <c r="GG295" s="5"/>
      <c r="GH295" s="5"/>
      <c r="GI295" s="5"/>
      <c r="GJ295" s="5"/>
      <c r="GK295" s="5"/>
      <c r="GL295" s="5"/>
      <c r="GM295" s="5"/>
      <c r="GN295" s="5"/>
      <c r="GO295" s="5"/>
      <c r="GP295" s="5"/>
      <c r="GQ295" s="5"/>
      <c r="GR295" s="5"/>
      <c r="GS295" s="5"/>
      <c r="GT295" s="5"/>
      <c r="GU295" s="5"/>
      <c r="GV295" s="5"/>
      <c r="GW295" s="5"/>
      <c r="GX295" s="5"/>
      <c r="GY295" s="5"/>
      <c r="GZ295" s="5"/>
      <c r="HA295" s="5"/>
      <c r="HB295" s="5"/>
      <c r="HC295" s="5"/>
      <c r="HD295" s="5"/>
      <c r="HE295" s="5"/>
      <c r="HF295" s="5"/>
      <c r="HG295" s="5"/>
      <c r="HH295" s="5"/>
      <c r="HI295" s="5"/>
      <c r="HJ295" s="5"/>
      <c r="HK295" s="5"/>
      <c r="HL295" s="5"/>
      <c r="HM295" s="5"/>
      <c r="HN295" s="5"/>
      <c r="HO295" s="5"/>
      <c r="HP295" s="5"/>
      <c r="HQ295" s="5"/>
      <c r="HR295" s="5"/>
      <c r="HS295" s="5"/>
      <c r="HT295" s="341"/>
      <c r="HU295" s="354"/>
      <c r="HV295" s="5"/>
      <c r="HW295" s="5"/>
      <c r="HX295" s="5"/>
      <c r="HY295" s="5"/>
      <c r="HZ295" s="5"/>
      <c r="IA295" s="5"/>
      <c r="IB295" s="5"/>
      <c r="IC295" s="5"/>
      <c r="ID295" s="5"/>
      <c r="IE295" s="5"/>
      <c r="IF295" s="5"/>
      <c r="IG295" s="5"/>
      <c r="IH295" s="5"/>
      <c r="II295" s="5"/>
      <c r="IJ295" s="5"/>
      <c r="IK295" s="5"/>
      <c r="IL295" s="5"/>
      <c r="IM295" s="5"/>
      <c r="IN295" s="5"/>
      <c r="IO295" s="5"/>
      <c r="IP295" s="5"/>
      <c r="IQ295" s="5"/>
      <c r="IR295" s="5"/>
      <c r="IS295" s="5"/>
      <c r="IT295" s="5"/>
      <c r="IU295" s="5"/>
      <c r="IV295" s="5"/>
      <c r="IW295" s="5"/>
      <c r="IX295" s="5"/>
      <c r="IY295" s="5"/>
      <c r="IZ295" s="5"/>
      <c r="JA295" s="5"/>
      <c r="JB295" s="5"/>
      <c r="JC295" s="5"/>
      <c r="JD295" s="5"/>
      <c r="JE295" s="5"/>
      <c r="JF295" s="5"/>
      <c r="JG295" s="5"/>
      <c r="JH295" s="5"/>
      <c r="JI295" s="5"/>
      <c r="JJ295" s="5"/>
      <c r="JK295" s="145"/>
      <c r="JL295" s="397"/>
    </row>
    <row r="296" spans="1:272" ht="15">
      <c r="A296" s="64" t="s">
        <v>33</v>
      </c>
      <c r="B296" s="64" t="s">
        <v>10</v>
      </c>
      <c r="C296" s="65" t="s">
        <v>423</v>
      </c>
      <c r="D296" s="126">
        <v>230</v>
      </c>
      <c r="E296" s="157" t="s">
        <v>181</v>
      </c>
      <c r="F296" s="186" t="s">
        <v>108</v>
      </c>
      <c r="G296" s="186" t="s">
        <v>421</v>
      </c>
      <c r="H296" s="308" t="s">
        <v>188</v>
      </c>
      <c r="I296" s="377"/>
      <c r="J296" s="65"/>
      <c r="K296" s="65"/>
      <c r="L296" s="65"/>
      <c r="M296" s="80" t="s">
        <v>115</v>
      </c>
      <c r="N296" s="79">
        <f>SUM(N297:N299)</f>
        <v>0</v>
      </c>
      <c r="O296" s="79">
        <f>SUM(O297:O299)</f>
        <v>0</v>
      </c>
      <c r="P296" s="65"/>
      <c r="Q296" s="65"/>
      <c r="R296" s="65"/>
      <c r="S296" s="65"/>
      <c r="T296" s="80" t="s">
        <v>115</v>
      </c>
      <c r="U296" s="79">
        <f>SUM(U297:U299)</f>
        <v>0</v>
      </c>
      <c r="V296" s="79">
        <f>SUM(V297:V299)</f>
        <v>0</v>
      </c>
      <c r="W296" s="65"/>
      <c r="X296" s="65"/>
      <c r="Y296" s="65"/>
      <c r="Z296" s="65"/>
      <c r="AA296" s="80" t="s">
        <v>115</v>
      </c>
      <c r="AB296" s="79">
        <f>SUM(AB297:AB299)</f>
        <v>39.32</v>
      </c>
      <c r="AC296" s="79">
        <f>SUM(AC297:AC299)</f>
        <v>117960000</v>
      </c>
      <c r="AD296" s="65"/>
      <c r="AE296" s="65"/>
      <c r="AF296" s="65"/>
      <c r="AG296" s="65"/>
      <c r="AH296" s="80" t="s">
        <v>115</v>
      </c>
      <c r="AI296" s="79">
        <f>SUM(AI297:AI299)</f>
        <v>2.9000000000000909</v>
      </c>
      <c r="AJ296" s="79">
        <f>SUM(AJ297:AJ299)</f>
        <v>8700000.0000002719</v>
      </c>
      <c r="AK296" s="65"/>
      <c r="AL296" s="65"/>
      <c r="AM296" s="65"/>
      <c r="AN296" s="65"/>
      <c r="AO296" s="80" t="s">
        <v>115</v>
      </c>
      <c r="AP296" s="79">
        <f>SUM(AP297:AP299)</f>
        <v>0</v>
      </c>
      <c r="AQ296" s="79">
        <f>SUM(AQ297:AQ299)</f>
        <v>0</v>
      </c>
      <c r="AR296" s="65"/>
      <c r="AS296" s="65"/>
      <c r="AT296" s="65"/>
      <c r="AU296" s="65"/>
      <c r="AV296" s="80" t="s">
        <v>115</v>
      </c>
      <c r="AW296" s="79">
        <f>SUM(AW297:AW299)</f>
        <v>0</v>
      </c>
      <c r="AX296" s="79">
        <f>SUM(AX297:AX299)</f>
        <v>0</v>
      </c>
      <c r="AY296" s="65"/>
      <c r="AZ296" s="308"/>
      <c r="BA296" s="377"/>
      <c r="BB296" s="65"/>
      <c r="BC296" s="65"/>
      <c r="BD296" s="65"/>
      <c r="BE296" s="80" t="s">
        <v>115</v>
      </c>
      <c r="BF296" s="79">
        <f>SUM(BF297:BF299)</f>
        <v>0</v>
      </c>
      <c r="BG296" s="79">
        <f>SUM(BG297:BG299)</f>
        <v>0</v>
      </c>
      <c r="BH296" s="65"/>
      <c r="BI296" s="65"/>
      <c r="BJ296" s="65"/>
      <c r="BK296" s="65"/>
      <c r="BL296" s="80" t="s">
        <v>115</v>
      </c>
      <c r="BM296" s="79">
        <f>SUM(BM297:BM299)</f>
        <v>0</v>
      </c>
      <c r="BN296" s="79">
        <f>SUM(BN297:BN299)</f>
        <v>0</v>
      </c>
      <c r="BO296" s="65"/>
      <c r="BP296" s="65"/>
      <c r="BQ296" s="65"/>
      <c r="BR296" s="65"/>
      <c r="BS296" s="80" t="s">
        <v>115</v>
      </c>
      <c r="BT296" s="79">
        <f>SUM(BT297:BT299)</f>
        <v>0</v>
      </c>
      <c r="BU296" s="79">
        <f>SUM(BU297:BU299)</f>
        <v>0</v>
      </c>
      <c r="BV296" s="65"/>
      <c r="BW296" s="65"/>
      <c r="BX296" s="65"/>
      <c r="BY296" s="65"/>
      <c r="BZ296" s="80" t="s">
        <v>115</v>
      </c>
      <c r="CA296" s="79">
        <f>SUM(CA297:CA299)</f>
        <v>0</v>
      </c>
      <c r="CB296" s="79">
        <f>SUM(CB297:CB299)</f>
        <v>0</v>
      </c>
      <c r="CC296" s="65"/>
      <c r="CD296" s="65"/>
      <c r="CE296" s="65"/>
      <c r="CF296" s="65"/>
      <c r="CG296" s="80" t="s">
        <v>115</v>
      </c>
      <c r="CH296" s="79">
        <f>SUM(CH297:CH299)</f>
        <v>0</v>
      </c>
      <c r="CI296" s="79">
        <f>SUM(CI297:CI299)</f>
        <v>0</v>
      </c>
      <c r="CJ296" s="65"/>
      <c r="CK296" s="65"/>
      <c r="CL296" s="65"/>
      <c r="CM296" s="65"/>
      <c r="CN296" s="80" t="s">
        <v>115</v>
      </c>
      <c r="CO296" s="79">
        <f>SUM(CO297:CO299)</f>
        <v>0</v>
      </c>
      <c r="CP296" s="79">
        <f>SUM(CP297:CP299)</f>
        <v>0</v>
      </c>
      <c r="CQ296" s="65"/>
      <c r="CR296" s="308"/>
      <c r="CS296" s="377"/>
      <c r="CT296" s="65"/>
      <c r="CU296" s="65"/>
      <c r="CV296" s="65"/>
      <c r="CW296" s="80" t="s">
        <v>115</v>
      </c>
      <c r="CX296" s="79">
        <f>SUM(CX297:CX299)</f>
        <v>0</v>
      </c>
      <c r="CY296" s="79">
        <f>SUM(CY297:CY299)</f>
        <v>0</v>
      </c>
      <c r="CZ296" s="65"/>
      <c r="DA296" s="65"/>
      <c r="DB296" s="65"/>
      <c r="DC296" s="65"/>
      <c r="DD296" s="80" t="s">
        <v>115</v>
      </c>
      <c r="DE296" s="79">
        <f>SUM(DE297:DE299)</f>
        <v>0</v>
      </c>
      <c r="DF296" s="79">
        <f>SUM(DF297:DF299)</f>
        <v>0</v>
      </c>
      <c r="DG296" s="65"/>
      <c r="DH296" s="65"/>
      <c r="DI296" s="65"/>
      <c r="DJ296" s="65"/>
      <c r="DK296" s="80" t="s">
        <v>115</v>
      </c>
      <c r="DL296" s="79">
        <f>SUM(DL297:DL299)</f>
        <v>0</v>
      </c>
      <c r="DM296" s="79">
        <f>SUM(DM297:DM299)</f>
        <v>0</v>
      </c>
      <c r="DN296" s="65"/>
      <c r="DO296" s="65"/>
      <c r="DP296" s="65"/>
      <c r="DQ296" s="65"/>
      <c r="DR296" s="80" t="s">
        <v>115</v>
      </c>
      <c r="DS296" s="79">
        <f>SUM(DS297:DS299)</f>
        <v>0</v>
      </c>
      <c r="DT296" s="79">
        <f>SUM(DT297:DT299)</f>
        <v>0</v>
      </c>
      <c r="DU296" s="65"/>
      <c r="DV296" s="65"/>
      <c r="DW296" s="65"/>
      <c r="DX296" s="65"/>
      <c r="DY296" s="80" t="s">
        <v>115</v>
      </c>
      <c r="DZ296" s="79">
        <f>SUM(DZ297:DZ299)</f>
        <v>0</v>
      </c>
      <c r="EA296" s="79">
        <f>SUM(EA297:EA299)</f>
        <v>0</v>
      </c>
      <c r="EB296" s="65"/>
      <c r="EC296" s="65"/>
      <c r="ED296" s="65"/>
      <c r="EE296" s="65"/>
      <c r="EF296" s="80" t="s">
        <v>115</v>
      </c>
      <c r="EG296" s="79">
        <f>SUM(EG297:EG299)</f>
        <v>0</v>
      </c>
      <c r="EH296" s="79">
        <f>SUM(EH297:EH299)</f>
        <v>0</v>
      </c>
      <c r="EI296" s="65"/>
      <c r="EJ296" s="308"/>
      <c r="EK296" s="377"/>
      <c r="EL296" s="65"/>
      <c r="EM296" s="65"/>
      <c r="EN296" s="65"/>
      <c r="EO296" s="80" t="s">
        <v>115</v>
      </c>
      <c r="EP296" s="79">
        <f>SUM(EP297:EP299)</f>
        <v>0</v>
      </c>
      <c r="EQ296" s="79">
        <f>SUM(EQ297:EQ299)</f>
        <v>0</v>
      </c>
      <c r="ER296" s="65"/>
      <c r="ES296" s="65"/>
      <c r="ET296" s="65"/>
      <c r="EU296" s="65"/>
      <c r="EV296" s="80" t="s">
        <v>115</v>
      </c>
      <c r="EW296" s="79">
        <f>SUM(EW297:EW299)</f>
        <v>0</v>
      </c>
      <c r="EX296" s="79">
        <f>SUM(EX297:EX299)</f>
        <v>0</v>
      </c>
      <c r="EY296" s="65"/>
      <c r="EZ296" s="65"/>
      <c r="FA296" s="65"/>
      <c r="FB296" s="65"/>
      <c r="FC296" s="80" t="s">
        <v>115</v>
      </c>
      <c r="FD296" s="79">
        <f>SUM(FD297:FD299)</f>
        <v>0</v>
      </c>
      <c r="FE296" s="79">
        <f>SUM(FE297:FE299)</f>
        <v>0</v>
      </c>
      <c r="FF296" s="65"/>
      <c r="FG296" s="65"/>
      <c r="FH296" s="65"/>
      <c r="FI296" s="65"/>
      <c r="FJ296" s="80" t="s">
        <v>115</v>
      </c>
      <c r="FK296" s="79">
        <f>SUM(FK297:FK299)</f>
        <v>0</v>
      </c>
      <c r="FL296" s="79">
        <f>SUM(FL297:FL299)</f>
        <v>0</v>
      </c>
      <c r="FM296" s="65"/>
      <c r="FN296" s="65"/>
      <c r="FO296" s="65"/>
      <c r="FP296" s="65"/>
      <c r="FQ296" s="80" t="s">
        <v>115</v>
      </c>
      <c r="FR296" s="79">
        <f>SUM(FR297:FR299)</f>
        <v>0</v>
      </c>
      <c r="FS296" s="79">
        <f>SUM(FS297:FS299)</f>
        <v>0</v>
      </c>
      <c r="FT296" s="65"/>
      <c r="FU296" s="65"/>
      <c r="FV296" s="65"/>
      <c r="FW296" s="65"/>
      <c r="FX296" s="80" t="s">
        <v>115</v>
      </c>
      <c r="FY296" s="79">
        <f>SUM(FY297:FY299)</f>
        <v>0</v>
      </c>
      <c r="FZ296" s="79">
        <f>SUM(FZ297:FZ299)</f>
        <v>0</v>
      </c>
      <c r="GA296" s="65"/>
      <c r="GB296" s="308"/>
      <c r="GC296" s="377"/>
      <c r="GD296" s="65"/>
      <c r="GE296" s="65"/>
      <c r="GF296" s="65"/>
      <c r="GG296" s="80" t="s">
        <v>115</v>
      </c>
      <c r="GH296" s="79">
        <f>SUM(GH297:GH299)</f>
        <v>0</v>
      </c>
      <c r="GI296" s="79">
        <f>SUM(GI297:GI299)</f>
        <v>0</v>
      </c>
      <c r="GJ296" s="65"/>
      <c r="GK296" s="65"/>
      <c r="GL296" s="65"/>
      <c r="GM296" s="65"/>
      <c r="GN296" s="80" t="s">
        <v>115</v>
      </c>
      <c r="GO296" s="79">
        <f>SUM(GO297:GO299)</f>
        <v>0</v>
      </c>
      <c r="GP296" s="79">
        <f>SUM(GP297:GP299)</f>
        <v>0</v>
      </c>
      <c r="GQ296" s="65"/>
      <c r="GR296" s="65"/>
      <c r="GS296" s="65"/>
      <c r="GT296" s="65"/>
      <c r="GU296" s="80" t="s">
        <v>115</v>
      </c>
      <c r="GV296" s="79">
        <f>SUM(GV297:GV299)</f>
        <v>0</v>
      </c>
      <c r="GW296" s="79">
        <f>SUM(GW297:GW299)</f>
        <v>0</v>
      </c>
      <c r="GX296" s="65"/>
      <c r="GY296" s="65"/>
      <c r="GZ296" s="65"/>
      <c r="HA296" s="65"/>
      <c r="HB296" s="80" t="s">
        <v>115</v>
      </c>
      <c r="HC296" s="79">
        <f>SUM(HC297:HC299)</f>
        <v>0</v>
      </c>
      <c r="HD296" s="79">
        <f>SUM(HD297:HD299)</f>
        <v>0</v>
      </c>
      <c r="HE296" s="65"/>
      <c r="HF296" s="65"/>
      <c r="HG296" s="65"/>
      <c r="HH296" s="65"/>
      <c r="HI296" s="80" t="s">
        <v>115</v>
      </c>
      <c r="HJ296" s="79">
        <f>SUM(HJ297:HJ299)</f>
        <v>0</v>
      </c>
      <c r="HK296" s="79">
        <f>SUM(HK297:HK299)</f>
        <v>0</v>
      </c>
      <c r="HL296" s="65"/>
      <c r="HM296" s="65"/>
      <c r="HN296" s="65"/>
      <c r="HO296" s="65"/>
      <c r="HP296" s="80" t="s">
        <v>115</v>
      </c>
      <c r="HQ296" s="79">
        <f>SUM(HQ297:HQ299)</f>
        <v>0</v>
      </c>
      <c r="HR296" s="79">
        <f>SUM(HR297:HR299)</f>
        <v>0</v>
      </c>
      <c r="HS296" s="65"/>
      <c r="HT296" s="308"/>
      <c r="HU296" s="377"/>
      <c r="HV296" s="65"/>
      <c r="HW296" s="65"/>
      <c r="HX296" s="65"/>
      <c r="HY296" s="80" t="s">
        <v>115</v>
      </c>
      <c r="HZ296" s="79">
        <f>SUM(HZ297:HZ299)</f>
        <v>0</v>
      </c>
      <c r="IA296" s="79">
        <f>SUM(IA297:IA299)</f>
        <v>0</v>
      </c>
      <c r="IB296" s="65"/>
      <c r="IC296" s="65"/>
      <c r="ID296" s="65"/>
      <c r="IE296" s="65"/>
      <c r="IF296" s="80" t="s">
        <v>115</v>
      </c>
      <c r="IG296" s="79">
        <f>SUM(IG297:IG299)</f>
        <v>0</v>
      </c>
      <c r="IH296" s="79">
        <f>SUM(IH297:IH299)</f>
        <v>0</v>
      </c>
      <c r="II296" s="65"/>
      <c r="IJ296" s="65"/>
      <c r="IK296" s="65"/>
      <c r="IL296" s="65"/>
      <c r="IM296" s="80" t="s">
        <v>115</v>
      </c>
      <c r="IN296" s="79">
        <f>SUM(IN297:IN299)</f>
        <v>0</v>
      </c>
      <c r="IO296" s="79">
        <f>SUM(IO297:IO299)</f>
        <v>0</v>
      </c>
      <c r="IP296" s="65"/>
      <c r="IQ296" s="65"/>
      <c r="IR296" s="65"/>
      <c r="IS296" s="65"/>
      <c r="IT296" s="80" t="s">
        <v>115</v>
      </c>
      <c r="IU296" s="79">
        <f>SUM(IU297:IU299)</f>
        <v>0</v>
      </c>
      <c r="IV296" s="79">
        <f>SUM(IV297:IV299)</f>
        <v>0</v>
      </c>
      <c r="IW296" s="65"/>
      <c r="IX296" s="65"/>
      <c r="IY296" s="65"/>
      <c r="IZ296" s="65"/>
      <c r="JA296" s="80" t="s">
        <v>115</v>
      </c>
      <c r="JB296" s="79">
        <f>SUM(JB297:JB299)</f>
        <v>0</v>
      </c>
      <c r="JC296" s="79">
        <f>SUM(JC297:JC299)</f>
        <v>0</v>
      </c>
      <c r="JD296" s="65"/>
      <c r="JE296" s="65"/>
      <c r="JF296" s="65"/>
      <c r="JG296" s="65"/>
      <c r="JH296" s="80" t="s">
        <v>115</v>
      </c>
      <c r="JI296" s="79">
        <f>SUM(JI297:JI299)</f>
        <v>0</v>
      </c>
      <c r="JJ296" s="79">
        <f>SUM(JJ297:JJ299)</f>
        <v>0</v>
      </c>
      <c r="JK296" s="146"/>
      <c r="JL296" s="423"/>
    </row>
    <row r="297" spans="1:272" ht="15">
      <c r="A297" s="8" t="s">
        <v>33</v>
      </c>
      <c r="B297" s="56" t="s">
        <v>10</v>
      </c>
      <c r="C297" s="8">
        <v>1</v>
      </c>
      <c r="D297" s="200">
        <v>230</v>
      </c>
      <c r="E297" s="118" t="s">
        <v>181</v>
      </c>
      <c r="F297" s="118" t="s">
        <v>108</v>
      </c>
      <c r="G297" s="195" t="s">
        <v>422</v>
      </c>
      <c r="H297" s="309" t="s">
        <v>188</v>
      </c>
      <c r="I297" s="354"/>
      <c r="J297" s="5"/>
      <c r="K297" s="5"/>
      <c r="L297" s="5"/>
      <c r="M297" s="5"/>
      <c r="N297" s="5"/>
      <c r="O297" s="5"/>
      <c r="P297" s="5"/>
      <c r="Q297" s="5"/>
      <c r="R297" s="5"/>
      <c r="S297" s="5"/>
      <c r="T297" s="5"/>
      <c r="U297" s="5"/>
      <c r="V297" s="5"/>
      <c r="W297" s="51" t="s">
        <v>413</v>
      </c>
      <c r="X297" s="51">
        <v>1144.3</v>
      </c>
      <c r="Y297" s="51" t="s">
        <v>412</v>
      </c>
      <c r="Z297" s="51">
        <v>8.3000000000000007</v>
      </c>
      <c r="AA297" s="52">
        <v>100</v>
      </c>
      <c r="AB297" s="52">
        <f t="shared" ref="AB297" si="253">Z297*AA297/100</f>
        <v>8.3000000000000007</v>
      </c>
      <c r="AC297" s="139">
        <f>AB297*AUXILIAR!$B$50</f>
        <v>24900000.000000004</v>
      </c>
      <c r="AD297" s="51" t="s">
        <v>416</v>
      </c>
      <c r="AE297" s="51">
        <v>1143.5</v>
      </c>
      <c r="AF297" s="51">
        <v>1144.95</v>
      </c>
      <c r="AG297" s="52">
        <f>AF297-AE297</f>
        <v>1.4500000000000455</v>
      </c>
      <c r="AH297" s="52">
        <v>100</v>
      </c>
      <c r="AI297" s="52">
        <f t="shared" ref="AI297:AI298" si="254">AG297*AH297/100</f>
        <v>1.4500000000000455</v>
      </c>
      <c r="AJ297" s="139">
        <f>AI297*AUXILIAR!$B$50</f>
        <v>4350000.000000136</v>
      </c>
      <c r="AK297" s="5"/>
      <c r="AL297" s="5"/>
      <c r="AM297" s="5"/>
      <c r="AN297" s="5"/>
      <c r="AO297" s="5"/>
      <c r="AP297" s="5"/>
      <c r="AQ297" s="5"/>
      <c r="AR297" s="5"/>
      <c r="AS297" s="5"/>
      <c r="AT297" s="5"/>
      <c r="AU297" s="5"/>
      <c r="AV297" s="5"/>
      <c r="AW297" s="5"/>
      <c r="AX297" s="5"/>
      <c r="AY297" s="5"/>
      <c r="AZ297" s="341"/>
      <c r="BA297" s="354"/>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341"/>
      <c r="CS297" s="354"/>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c r="EH297" s="5"/>
      <c r="EI297" s="5"/>
      <c r="EJ297" s="341"/>
      <c r="EK297" s="354"/>
      <c r="EL297" s="5"/>
      <c r="EM297" s="5"/>
      <c r="EN297" s="5"/>
      <c r="EO297" s="5"/>
      <c r="EP297" s="5"/>
      <c r="EQ297" s="5"/>
      <c r="ER297" s="5"/>
      <c r="ES297" s="5"/>
      <c r="ET297" s="5"/>
      <c r="EU297" s="5"/>
      <c r="EV297" s="5"/>
      <c r="EW297" s="5"/>
      <c r="EX297" s="5"/>
      <c r="EY297" s="5"/>
      <c r="EZ297" s="5"/>
      <c r="FA297" s="5"/>
      <c r="FB297" s="5"/>
      <c r="FC297" s="5"/>
      <c r="FD297" s="5"/>
      <c r="FE297" s="5"/>
      <c r="FF297" s="5"/>
      <c r="FG297" s="5"/>
      <c r="FH297" s="5"/>
      <c r="FI297" s="5"/>
      <c r="FJ297" s="5"/>
      <c r="FK297" s="5"/>
      <c r="FL297" s="5"/>
      <c r="FM297" s="5"/>
      <c r="FN297" s="5"/>
      <c r="FO297" s="5"/>
      <c r="FP297" s="5"/>
      <c r="FQ297" s="5"/>
      <c r="FR297" s="5"/>
      <c r="FS297" s="5"/>
      <c r="FT297" s="5"/>
      <c r="FU297" s="5"/>
      <c r="FV297" s="5"/>
      <c r="FW297" s="5"/>
      <c r="FX297" s="5"/>
      <c r="FY297" s="5"/>
      <c r="FZ297" s="5"/>
      <c r="GA297" s="5"/>
      <c r="GB297" s="341"/>
      <c r="GC297" s="354"/>
      <c r="GD297" s="5"/>
      <c r="GE297" s="5"/>
      <c r="GF297" s="5"/>
      <c r="GG297" s="5"/>
      <c r="GH297" s="5"/>
      <c r="GI297" s="5"/>
      <c r="GJ297" s="5"/>
      <c r="GK297" s="5"/>
      <c r="GL297" s="5"/>
      <c r="GM297" s="5"/>
      <c r="GN297" s="5"/>
      <c r="GO297" s="5"/>
      <c r="GP297" s="5"/>
      <c r="GQ297" s="5"/>
      <c r="GR297" s="5"/>
      <c r="GS297" s="5"/>
      <c r="GT297" s="5"/>
      <c r="GU297" s="5"/>
      <c r="GV297" s="5"/>
      <c r="GW297" s="5"/>
      <c r="GX297" s="5"/>
      <c r="GY297" s="5"/>
      <c r="GZ297" s="5"/>
      <c r="HA297" s="5"/>
      <c r="HB297" s="5"/>
      <c r="HC297" s="5"/>
      <c r="HD297" s="5"/>
      <c r="HE297" s="5"/>
      <c r="HF297" s="5"/>
      <c r="HG297" s="5"/>
      <c r="HH297" s="5"/>
      <c r="HI297" s="5"/>
      <c r="HJ297" s="5"/>
      <c r="HK297" s="5"/>
      <c r="HL297" s="5"/>
      <c r="HM297" s="5"/>
      <c r="HN297" s="5"/>
      <c r="HO297" s="5"/>
      <c r="HP297" s="5"/>
      <c r="HQ297" s="5"/>
      <c r="HR297" s="5"/>
      <c r="HS297" s="5"/>
      <c r="HT297" s="341"/>
      <c r="HU297" s="354"/>
      <c r="HV297" s="5"/>
      <c r="HW297" s="5"/>
      <c r="HX297" s="5"/>
      <c r="HY297" s="5"/>
      <c r="HZ297" s="5"/>
      <c r="IA297" s="5"/>
      <c r="IB297" s="5"/>
      <c r="IC297" s="5"/>
      <c r="ID297" s="5"/>
      <c r="IE297" s="5"/>
      <c r="IF297" s="5"/>
      <c r="IG297" s="5"/>
      <c r="IH297" s="5"/>
      <c r="II297" s="5"/>
      <c r="IJ297" s="5"/>
      <c r="IK297" s="5"/>
      <c r="IL297" s="5"/>
      <c r="IM297" s="5"/>
      <c r="IN297" s="5"/>
      <c r="IO297" s="5"/>
      <c r="IP297" s="5"/>
      <c r="IQ297" s="5"/>
      <c r="IR297" s="5"/>
      <c r="IS297" s="5"/>
      <c r="IT297" s="5"/>
      <c r="IU297" s="5"/>
      <c r="IV297" s="5"/>
      <c r="IW297" s="5"/>
      <c r="IX297" s="5"/>
      <c r="IY297" s="5"/>
      <c r="IZ297" s="5"/>
      <c r="JA297" s="5"/>
      <c r="JB297" s="5"/>
      <c r="JC297" s="5"/>
      <c r="JD297" s="5"/>
      <c r="JE297" s="5"/>
      <c r="JF297" s="5"/>
      <c r="JG297" s="5"/>
      <c r="JH297" s="5"/>
      <c r="JI297" s="5"/>
      <c r="JJ297" s="5"/>
      <c r="JK297" s="145"/>
      <c r="JL297" s="397"/>
    </row>
    <row r="298" spans="1:272" ht="15">
      <c r="A298" s="8" t="s">
        <v>33</v>
      </c>
      <c r="B298" s="56" t="s">
        <v>10</v>
      </c>
      <c r="C298" s="8">
        <v>1</v>
      </c>
      <c r="D298" s="200">
        <v>230</v>
      </c>
      <c r="E298" s="118" t="s">
        <v>181</v>
      </c>
      <c r="F298" s="118" t="s">
        <v>108</v>
      </c>
      <c r="G298" s="195" t="s">
        <v>422</v>
      </c>
      <c r="H298" s="309" t="s">
        <v>188</v>
      </c>
      <c r="I298" s="354"/>
      <c r="J298" s="5"/>
      <c r="K298" s="5"/>
      <c r="L298" s="5"/>
      <c r="M298" s="5"/>
      <c r="N298" s="5"/>
      <c r="O298" s="5"/>
      <c r="P298" s="5"/>
      <c r="Q298" s="5"/>
      <c r="R298" s="5"/>
      <c r="S298" s="5"/>
      <c r="T298" s="5"/>
      <c r="U298" s="5"/>
      <c r="V298" s="5"/>
      <c r="W298" s="51" t="s">
        <v>414</v>
      </c>
      <c r="X298" s="51">
        <v>1134.46</v>
      </c>
      <c r="Y298" s="51" t="s">
        <v>412</v>
      </c>
      <c r="Z298" s="51">
        <v>14.5</v>
      </c>
      <c r="AA298" s="52">
        <v>100</v>
      </c>
      <c r="AB298" s="52">
        <f t="shared" ref="AB298" si="255">Z298*AA298/100</f>
        <v>14.5</v>
      </c>
      <c r="AC298" s="139">
        <f>AB298*AUXILIAR!$B$50</f>
        <v>43500000</v>
      </c>
      <c r="AD298" s="51" t="s">
        <v>416</v>
      </c>
      <c r="AE298" s="51">
        <v>1143.5</v>
      </c>
      <c r="AF298" s="51">
        <v>1144.95</v>
      </c>
      <c r="AG298" s="52">
        <f>AF298-AE298</f>
        <v>1.4500000000000455</v>
      </c>
      <c r="AH298" s="52">
        <v>100</v>
      </c>
      <c r="AI298" s="52">
        <f t="shared" si="254"/>
        <v>1.4500000000000455</v>
      </c>
      <c r="AJ298" s="139">
        <f>AI298*AUXILIAR!$B$50</f>
        <v>4350000.000000136</v>
      </c>
      <c r="AK298" s="5"/>
      <c r="AL298" s="5"/>
      <c r="AM298" s="5"/>
      <c r="AN298" s="5"/>
      <c r="AO298" s="5"/>
      <c r="AP298" s="5"/>
      <c r="AQ298" s="5"/>
      <c r="AR298" s="5"/>
      <c r="AS298" s="5"/>
      <c r="AT298" s="5"/>
      <c r="AU298" s="5"/>
      <c r="AV298" s="5"/>
      <c r="AW298" s="5"/>
      <c r="AX298" s="5"/>
      <c r="AY298" s="5"/>
      <c r="AZ298" s="341"/>
      <c r="BA298" s="354"/>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341"/>
      <c r="CS298" s="354"/>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c r="EH298" s="5"/>
      <c r="EI298" s="5"/>
      <c r="EJ298" s="341"/>
      <c r="EK298" s="354"/>
      <c r="EL298" s="5"/>
      <c r="EM298" s="5"/>
      <c r="EN298" s="5"/>
      <c r="EO298" s="5"/>
      <c r="EP298" s="5"/>
      <c r="EQ298" s="5"/>
      <c r="ER298" s="5"/>
      <c r="ES298" s="5"/>
      <c r="ET298" s="5"/>
      <c r="EU298" s="5"/>
      <c r="EV298" s="5"/>
      <c r="EW298" s="5"/>
      <c r="EX298" s="5"/>
      <c r="EY298" s="5"/>
      <c r="EZ298" s="5"/>
      <c r="FA298" s="5"/>
      <c r="FB298" s="5"/>
      <c r="FC298" s="5"/>
      <c r="FD298" s="5"/>
      <c r="FE298" s="5"/>
      <c r="FF298" s="5"/>
      <c r="FG298" s="5"/>
      <c r="FH298" s="5"/>
      <c r="FI298" s="5"/>
      <c r="FJ298" s="5"/>
      <c r="FK298" s="5"/>
      <c r="FL298" s="5"/>
      <c r="FM298" s="5"/>
      <c r="FN298" s="5"/>
      <c r="FO298" s="5"/>
      <c r="FP298" s="5"/>
      <c r="FQ298" s="5"/>
      <c r="FR298" s="5"/>
      <c r="FS298" s="5"/>
      <c r="FT298" s="5"/>
      <c r="FU298" s="5"/>
      <c r="FV298" s="5"/>
      <c r="FW298" s="5"/>
      <c r="FX298" s="5"/>
      <c r="FY298" s="5"/>
      <c r="FZ298" s="5"/>
      <c r="GA298" s="5"/>
      <c r="GB298" s="341"/>
      <c r="GC298" s="354"/>
      <c r="GD298" s="5"/>
      <c r="GE298" s="5"/>
      <c r="GF298" s="5"/>
      <c r="GG298" s="5"/>
      <c r="GH298" s="5"/>
      <c r="GI298" s="5"/>
      <c r="GJ298" s="5"/>
      <c r="GK298" s="5"/>
      <c r="GL298" s="5"/>
      <c r="GM298" s="5"/>
      <c r="GN298" s="5"/>
      <c r="GO298" s="5"/>
      <c r="GP298" s="5"/>
      <c r="GQ298" s="5"/>
      <c r="GR298" s="5"/>
      <c r="GS298" s="5"/>
      <c r="GT298" s="5"/>
      <c r="GU298" s="5"/>
      <c r="GV298" s="5"/>
      <c r="GW298" s="5"/>
      <c r="GX298" s="5"/>
      <c r="GY298" s="5"/>
      <c r="GZ298" s="5"/>
      <c r="HA298" s="5"/>
      <c r="HB298" s="5"/>
      <c r="HC298" s="5"/>
      <c r="HD298" s="5"/>
      <c r="HE298" s="5"/>
      <c r="HF298" s="5"/>
      <c r="HG298" s="5"/>
      <c r="HH298" s="5"/>
      <c r="HI298" s="5"/>
      <c r="HJ298" s="5"/>
      <c r="HK298" s="5"/>
      <c r="HL298" s="5"/>
      <c r="HM298" s="5"/>
      <c r="HN298" s="5"/>
      <c r="HO298" s="5"/>
      <c r="HP298" s="5"/>
      <c r="HQ298" s="5"/>
      <c r="HR298" s="5"/>
      <c r="HS298" s="5"/>
      <c r="HT298" s="341"/>
      <c r="HU298" s="354"/>
      <c r="HV298" s="5"/>
      <c r="HW298" s="5"/>
      <c r="HX298" s="5"/>
      <c r="HY298" s="5"/>
      <c r="HZ298" s="5"/>
      <c r="IA298" s="5"/>
      <c r="IB298" s="5"/>
      <c r="IC298" s="5"/>
      <c r="ID298" s="5"/>
      <c r="IE298" s="5"/>
      <c r="IF298" s="5"/>
      <c r="IG298" s="5"/>
      <c r="IH298" s="5"/>
      <c r="II298" s="5"/>
      <c r="IJ298" s="5"/>
      <c r="IK298" s="5"/>
      <c r="IL298" s="5"/>
      <c r="IM298" s="5"/>
      <c r="IN298" s="5"/>
      <c r="IO298" s="5"/>
      <c r="IP298" s="5"/>
      <c r="IQ298" s="5"/>
      <c r="IR298" s="5"/>
      <c r="IS298" s="5"/>
      <c r="IT298" s="5"/>
      <c r="IU298" s="5"/>
      <c r="IV298" s="5"/>
      <c r="IW298" s="5"/>
      <c r="IX298" s="5"/>
      <c r="IY298" s="5"/>
      <c r="IZ298" s="5"/>
      <c r="JA298" s="5"/>
      <c r="JB298" s="5"/>
      <c r="JC298" s="5"/>
      <c r="JD298" s="5"/>
      <c r="JE298" s="5"/>
      <c r="JF298" s="5"/>
      <c r="JG298" s="5"/>
      <c r="JH298" s="5"/>
      <c r="JI298" s="5"/>
      <c r="JJ298" s="5"/>
      <c r="JK298" s="145"/>
      <c r="JL298" s="397"/>
    </row>
    <row r="299" spans="1:272" ht="29.25" customHeight="1" thickBot="1">
      <c r="A299" s="8" t="s">
        <v>33</v>
      </c>
      <c r="B299" s="56" t="s">
        <v>10</v>
      </c>
      <c r="C299" s="8">
        <v>1</v>
      </c>
      <c r="D299" s="200">
        <v>230</v>
      </c>
      <c r="E299" s="118" t="s">
        <v>181</v>
      </c>
      <c r="F299" s="118" t="s">
        <v>108</v>
      </c>
      <c r="G299" s="195" t="s">
        <v>422</v>
      </c>
      <c r="H299" s="309" t="s">
        <v>188</v>
      </c>
      <c r="I299" s="354"/>
      <c r="J299" s="5"/>
      <c r="K299" s="5"/>
      <c r="L299" s="5"/>
      <c r="M299" s="5"/>
      <c r="N299" s="5"/>
      <c r="O299" s="5"/>
      <c r="P299" s="5"/>
      <c r="Q299" s="5"/>
      <c r="R299" s="5"/>
      <c r="S299" s="5"/>
      <c r="T299" s="5"/>
      <c r="U299" s="5"/>
      <c r="V299" s="5"/>
      <c r="W299" s="51" t="s">
        <v>415</v>
      </c>
      <c r="X299" s="51">
        <v>1112.9000000000001</v>
      </c>
      <c r="Y299" s="51" t="s">
        <v>412</v>
      </c>
      <c r="Z299" s="51">
        <v>16.52</v>
      </c>
      <c r="AA299" s="52">
        <v>100</v>
      </c>
      <c r="AB299" s="52">
        <f t="shared" ref="AB299" si="256">Z299*AA299/100</f>
        <v>16.52</v>
      </c>
      <c r="AC299" s="139">
        <f>AB299*AUXILIAR!$B$50</f>
        <v>49560000</v>
      </c>
      <c r="AD299" s="5"/>
      <c r="AE299" s="5"/>
      <c r="AF299" s="5"/>
      <c r="AG299" s="5"/>
      <c r="AH299" s="5"/>
      <c r="AI299" s="5"/>
      <c r="AJ299" s="5"/>
      <c r="AK299" s="5"/>
      <c r="AL299" s="5"/>
      <c r="AM299" s="5"/>
      <c r="AN299" s="5"/>
      <c r="AO299" s="5"/>
      <c r="AP299" s="5"/>
      <c r="AQ299" s="5"/>
      <c r="AR299" s="5"/>
      <c r="AS299" s="5"/>
      <c r="AT299" s="5"/>
      <c r="AU299" s="5"/>
      <c r="AV299" s="5"/>
      <c r="AW299" s="5"/>
      <c r="AX299" s="5"/>
      <c r="AY299" s="5"/>
      <c r="AZ299" s="341"/>
      <c r="BA299" s="354"/>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341"/>
      <c r="CS299" s="354"/>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341"/>
      <c r="EK299" s="354"/>
      <c r="EL299" s="5"/>
      <c r="EM299" s="5"/>
      <c r="EN299" s="5"/>
      <c r="EO299" s="5"/>
      <c r="EP299" s="5"/>
      <c r="EQ299" s="5"/>
      <c r="ER299" s="5"/>
      <c r="ES299" s="5"/>
      <c r="ET299" s="5"/>
      <c r="EU299" s="5"/>
      <c r="EV299" s="5"/>
      <c r="EW299" s="5"/>
      <c r="EX299" s="5"/>
      <c r="EY299" s="5"/>
      <c r="EZ299" s="5"/>
      <c r="FA299" s="5"/>
      <c r="FB299" s="5"/>
      <c r="FC299" s="5"/>
      <c r="FD299" s="5"/>
      <c r="FE299" s="5"/>
      <c r="FF299" s="5"/>
      <c r="FG299" s="5"/>
      <c r="FH299" s="5"/>
      <c r="FI299" s="5"/>
      <c r="FJ299" s="5"/>
      <c r="FK299" s="5"/>
      <c r="FL299" s="5"/>
      <c r="FM299" s="5"/>
      <c r="FN299" s="5"/>
      <c r="FO299" s="5"/>
      <c r="FP299" s="5"/>
      <c r="FQ299" s="5"/>
      <c r="FR299" s="5"/>
      <c r="FS299" s="5"/>
      <c r="FT299" s="5"/>
      <c r="FU299" s="5"/>
      <c r="FV299" s="5"/>
      <c r="FW299" s="5"/>
      <c r="FX299" s="5"/>
      <c r="FY299" s="5"/>
      <c r="FZ299" s="5"/>
      <c r="GA299" s="5"/>
      <c r="GB299" s="341"/>
      <c r="GC299" s="354"/>
      <c r="GD299" s="5"/>
      <c r="GE299" s="5"/>
      <c r="GF299" s="5"/>
      <c r="GG299" s="5"/>
      <c r="GH299" s="5"/>
      <c r="GI299" s="5"/>
      <c r="GJ299" s="5"/>
      <c r="GK299" s="5"/>
      <c r="GL299" s="5"/>
      <c r="GM299" s="5"/>
      <c r="GN299" s="5"/>
      <c r="GO299" s="5"/>
      <c r="GP299" s="5"/>
      <c r="GQ299" s="5"/>
      <c r="GR299" s="5"/>
      <c r="GS299" s="5"/>
      <c r="GT299" s="5"/>
      <c r="GU299" s="5"/>
      <c r="GV299" s="5"/>
      <c r="GW299" s="5"/>
      <c r="GX299" s="5"/>
      <c r="GY299" s="5"/>
      <c r="GZ299" s="5"/>
      <c r="HA299" s="5"/>
      <c r="HB299" s="5"/>
      <c r="HC299" s="5"/>
      <c r="HD299" s="5"/>
      <c r="HE299" s="5"/>
      <c r="HF299" s="5"/>
      <c r="HG299" s="5"/>
      <c r="HH299" s="5"/>
      <c r="HI299" s="5"/>
      <c r="HJ299" s="5"/>
      <c r="HK299" s="5"/>
      <c r="HL299" s="5"/>
      <c r="HM299" s="5"/>
      <c r="HN299" s="5"/>
      <c r="HO299" s="5"/>
      <c r="HP299" s="5"/>
      <c r="HQ299" s="5"/>
      <c r="HR299" s="5"/>
      <c r="HS299" s="5"/>
      <c r="HT299" s="341"/>
      <c r="HU299" s="354"/>
      <c r="HV299" s="5"/>
      <c r="HW299" s="5"/>
      <c r="HX299" s="5"/>
      <c r="HY299" s="5"/>
      <c r="HZ299" s="5"/>
      <c r="IA299" s="5"/>
      <c r="IB299" s="5"/>
      <c r="IC299" s="5"/>
      <c r="ID299" s="5"/>
      <c r="IE299" s="5"/>
      <c r="IF299" s="5"/>
      <c r="IG299" s="5"/>
      <c r="IH299" s="5"/>
      <c r="II299" s="5"/>
      <c r="IJ299" s="5"/>
      <c r="IK299" s="5"/>
      <c r="IL299" s="5"/>
      <c r="IM299" s="5"/>
      <c r="IN299" s="5"/>
      <c r="IO299" s="5"/>
      <c r="IP299" s="5"/>
      <c r="IQ299" s="5"/>
      <c r="IR299" s="5"/>
      <c r="IS299" s="5"/>
      <c r="IT299" s="5"/>
      <c r="IU299" s="5"/>
      <c r="IV299" s="5"/>
      <c r="IW299" s="5"/>
      <c r="IX299" s="5"/>
      <c r="IY299" s="5"/>
      <c r="IZ299" s="5"/>
      <c r="JA299" s="5"/>
      <c r="JB299" s="5"/>
      <c r="JC299" s="5"/>
      <c r="JD299" s="5"/>
      <c r="JE299" s="5"/>
      <c r="JF299" s="5"/>
      <c r="JG299" s="5"/>
      <c r="JH299" s="5"/>
      <c r="JI299" s="5"/>
      <c r="JJ299" s="5"/>
      <c r="JK299" s="145"/>
      <c r="JL299" s="397"/>
    </row>
    <row r="300" spans="1:272" ht="42" customHeight="1" thickTop="1" thickBot="1">
      <c r="A300" s="1" t="s">
        <v>33</v>
      </c>
      <c r="B300" s="1" t="s">
        <v>138</v>
      </c>
      <c r="C300" s="2" t="s">
        <v>23</v>
      </c>
      <c r="D300" s="1">
        <v>1</v>
      </c>
      <c r="E300" s="2" t="s">
        <v>180</v>
      </c>
      <c r="F300" s="38" t="s">
        <v>108</v>
      </c>
      <c r="G300" s="2" t="s">
        <v>34</v>
      </c>
      <c r="H300" s="303" t="s">
        <v>188</v>
      </c>
      <c r="I300" s="353"/>
      <c r="J300" s="2"/>
      <c r="K300" s="2"/>
      <c r="L300" s="2"/>
      <c r="M300" s="38" t="s">
        <v>116</v>
      </c>
      <c r="N300" s="81">
        <f>N301+N361+N368+N421</f>
        <v>0</v>
      </c>
      <c r="O300" s="81">
        <f>O301+O361+O368+O421</f>
        <v>0</v>
      </c>
      <c r="P300" s="2"/>
      <c r="Q300" s="2"/>
      <c r="R300" s="2"/>
      <c r="S300" s="2"/>
      <c r="T300" s="38" t="s">
        <v>116</v>
      </c>
      <c r="U300" s="81">
        <f>U301+U361+U368+U421</f>
        <v>0</v>
      </c>
      <c r="V300" s="81">
        <f>V301+V361+V368+V421</f>
        <v>0</v>
      </c>
      <c r="W300" s="2"/>
      <c r="X300" s="2"/>
      <c r="Y300" s="2"/>
      <c r="Z300" s="2"/>
      <c r="AA300" s="38" t="s">
        <v>116</v>
      </c>
      <c r="AB300" s="81">
        <f>AB301+AB361+AB368+AB421</f>
        <v>20.44999999999996</v>
      </c>
      <c r="AC300" s="81">
        <f>AC301+AC361+AC368+AC421</f>
        <v>61349999.999999881</v>
      </c>
      <c r="AD300" s="2"/>
      <c r="AE300" s="2"/>
      <c r="AF300" s="2"/>
      <c r="AG300" s="2"/>
      <c r="AH300" s="38" t="s">
        <v>116</v>
      </c>
      <c r="AI300" s="81">
        <f>AI301+AI361+AI368+AI421</f>
        <v>43.550000000000026</v>
      </c>
      <c r="AJ300" s="81">
        <f>AJ301+AJ361+AJ368+AJ421</f>
        <v>130650000.00000006</v>
      </c>
      <c r="AK300" s="2"/>
      <c r="AL300" s="2"/>
      <c r="AM300" s="2"/>
      <c r="AN300" s="2"/>
      <c r="AO300" s="38" t="s">
        <v>116</v>
      </c>
      <c r="AP300" s="81">
        <f>AP301+AP361+AP368+AP421</f>
        <v>6.1700000000000159</v>
      </c>
      <c r="AQ300" s="81">
        <f>AQ301+AQ361+AQ368+AQ421</f>
        <v>18510000.000000045</v>
      </c>
      <c r="AR300" s="2"/>
      <c r="AS300" s="2"/>
      <c r="AT300" s="2"/>
      <c r="AU300" s="2"/>
      <c r="AV300" s="38" t="s">
        <v>116</v>
      </c>
      <c r="AW300" s="81">
        <f>AW301+AW361+AW368+AW421</f>
        <v>81.830000000000155</v>
      </c>
      <c r="AX300" s="91" t="s">
        <v>130</v>
      </c>
      <c r="AY300" s="162">
        <f>AW300+AP300+AI300+AB300+U300+N300</f>
        <v>152.00000000000014</v>
      </c>
      <c r="AZ300" s="92">
        <f>AZ301+AQ300+AJ300+AC300+V300+O300</f>
        <v>496000000.00000042</v>
      </c>
      <c r="BA300" s="353"/>
      <c r="BB300" s="2"/>
      <c r="BC300" s="2"/>
      <c r="BD300" s="2"/>
      <c r="BE300" s="38" t="s">
        <v>116</v>
      </c>
      <c r="BF300" s="81">
        <f>BF301+BF361+BF368+BF421</f>
        <v>0</v>
      </c>
      <c r="BG300" s="81">
        <f>BG301+BG361+BG368+BG421</f>
        <v>0</v>
      </c>
      <c r="BH300" s="2"/>
      <c r="BI300" s="2"/>
      <c r="BJ300" s="2"/>
      <c r="BK300" s="2"/>
      <c r="BL300" s="38" t="s">
        <v>116</v>
      </c>
      <c r="BM300" s="81">
        <f>BM301+BM361+BM368+BM421</f>
        <v>0</v>
      </c>
      <c r="BN300" s="81">
        <f>BN301+BN361+BN368+BN421</f>
        <v>0</v>
      </c>
      <c r="BO300" s="2"/>
      <c r="BP300" s="2"/>
      <c r="BQ300" s="2"/>
      <c r="BR300" s="2"/>
      <c r="BS300" s="38" t="s">
        <v>116</v>
      </c>
      <c r="BT300" s="81">
        <f>BT301+BT361+BT368+BT421</f>
        <v>0</v>
      </c>
      <c r="BU300" s="81">
        <f>BU301+BU361+BU368+BU421</f>
        <v>0</v>
      </c>
      <c r="BV300" s="2"/>
      <c r="BW300" s="2"/>
      <c r="BX300" s="2"/>
      <c r="BY300" s="2"/>
      <c r="BZ300" s="38" t="s">
        <v>116</v>
      </c>
      <c r="CA300" s="81">
        <f>CA301+CA361+CA368+CA421</f>
        <v>0</v>
      </c>
      <c r="CB300" s="81">
        <f>CB301+CB361+CB368+CB421</f>
        <v>0</v>
      </c>
      <c r="CC300" s="2"/>
      <c r="CD300" s="2"/>
      <c r="CE300" s="2"/>
      <c r="CF300" s="2"/>
      <c r="CG300" s="38" t="s">
        <v>116</v>
      </c>
      <c r="CH300" s="81">
        <f>CH301+CH361+CH368+CH421</f>
        <v>0</v>
      </c>
      <c r="CI300" s="81">
        <f>CI301+CI361+CI368+CI421</f>
        <v>0</v>
      </c>
      <c r="CJ300" s="2"/>
      <c r="CK300" s="2"/>
      <c r="CL300" s="2"/>
      <c r="CM300" s="2"/>
      <c r="CN300" s="38" t="s">
        <v>116</v>
      </c>
      <c r="CO300" s="81">
        <f>CO301+CO361+CO368+CO421</f>
        <v>80.100000000000023</v>
      </c>
      <c r="CP300" s="131" t="s">
        <v>117</v>
      </c>
      <c r="CQ300" s="162">
        <f>CO300+CH300+CA300+BT300+BM300+BF300</f>
        <v>80.100000000000023</v>
      </c>
      <c r="CR300" s="92">
        <f>CR301+CI300+CB300+BU300+BN300+BG300</f>
        <v>400500000.00000012</v>
      </c>
      <c r="CS300" s="353"/>
      <c r="CT300" s="2"/>
      <c r="CU300" s="2"/>
      <c r="CV300" s="2"/>
      <c r="CW300" s="38" t="s">
        <v>116</v>
      </c>
      <c r="CX300" s="81">
        <f>CX301+CX361+CX368+CX421</f>
        <v>0</v>
      </c>
      <c r="CY300" s="81">
        <f>CY301+CY361+CY368+CY421</f>
        <v>0</v>
      </c>
      <c r="CZ300" s="2"/>
      <c r="DA300" s="2"/>
      <c r="DB300" s="2"/>
      <c r="DC300" s="2"/>
      <c r="DD300" s="38" t="s">
        <v>116</v>
      </c>
      <c r="DE300" s="81">
        <f>DE301+DE361+DE368+DE421</f>
        <v>0</v>
      </c>
      <c r="DF300" s="81">
        <f>DF301+DF361+DF368+DF421</f>
        <v>0</v>
      </c>
      <c r="DG300" s="2"/>
      <c r="DH300" s="2"/>
      <c r="DI300" s="2"/>
      <c r="DJ300" s="2"/>
      <c r="DK300" s="38" t="s">
        <v>116</v>
      </c>
      <c r="DL300" s="81">
        <f>DL301+DL361+DL368+DL421</f>
        <v>8</v>
      </c>
      <c r="DM300" s="81">
        <f>DM301+DM361+DM368+DM421</f>
        <v>170000000</v>
      </c>
      <c r="DN300" s="2"/>
      <c r="DO300" s="2"/>
      <c r="DP300" s="2"/>
      <c r="DQ300" s="2"/>
      <c r="DR300" s="38" t="s">
        <v>116</v>
      </c>
      <c r="DS300" s="81">
        <f>DS301+DS361+DS368+DS421</f>
        <v>22</v>
      </c>
      <c r="DT300" s="81">
        <f>DT301+DT361+DT368+DT421</f>
        <v>450000000</v>
      </c>
      <c r="DU300" s="2"/>
      <c r="DV300" s="2"/>
      <c r="DW300" s="2"/>
      <c r="DX300" s="2"/>
      <c r="DY300" s="38" t="s">
        <v>116</v>
      </c>
      <c r="DZ300" s="81">
        <f>DZ301+DZ361+DZ368+DZ421</f>
        <v>14</v>
      </c>
      <c r="EA300" s="81">
        <f>EA301+EA361+EA368+EA421</f>
        <v>300000000</v>
      </c>
      <c r="EB300" s="2"/>
      <c r="EC300" s="2"/>
      <c r="ED300" s="2"/>
      <c r="EE300" s="2"/>
      <c r="EF300" s="38" t="s">
        <v>116</v>
      </c>
      <c r="EG300" s="81">
        <f>EG301+EG361+EG368+EG421</f>
        <v>186.60000000000005</v>
      </c>
      <c r="EH300" s="91" t="s">
        <v>120</v>
      </c>
      <c r="EI300" s="92">
        <f>EG300+DZ300+DS300+DL300+DE300+CX300</f>
        <v>230.60000000000005</v>
      </c>
      <c r="EJ300" s="92">
        <f>EJ301+EA300+DT300+DM300+DF300+CY300</f>
        <v>5778000000.0000143</v>
      </c>
      <c r="EK300" s="353"/>
      <c r="EL300" s="2"/>
      <c r="EM300" s="2"/>
      <c r="EN300" s="2"/>
      <c r="EO300" s="38" t="s">
        <v>116</v>
      </c>
      <c r="EP300" s="81">
        <f>EP301+EP361+EP368+EP421</f>
        <v>0</v>
      </c>
      <c r="EQ300" s="81">
        <f>EQ301+EQ361+EQ368+EQ421</f>
        <v>0</v>
      </c>
      <c r="ER300" s="2"/>
      <c r="ES300" s="2"/>
      <c r="ET300" s="2"/>
      <c r="EU300" s="2"/>
      <c r="EV300" s="38" t="s">
        <v>116</v>
      </c>
      <c r="EW300" s="81">
        <f>EW301+EW361+EW368+EW421</f>
        <v>0</v>
      </c>
      <c r="EX300" s="81">
        <f>EX301+EX361+EX368+EX421</f>
        <v>0</v>
      </c>
      <c r="EY300" s="2"/>
      <c r="EZ300" s="2"/>
      <c r="FA300" s="2"/>
      <c r="FB300" s="2"/>
      <c r="FC300" s="38" t="s">
        <v>116</v>
      </c>
      <c r="FD300" s="81">
        <f>FD301+FD361+FD368+FD421</f>
        <v>0</v>
      </c>
      <c r="FE300" s="81">
        <f>FE301+FE361+FE368+FE421</f>
        <v>0</v>
      </c>
      <c r="FF300" s="2"/>
      <c r="FG300" s="2"/>
      <c r="FH300" s="2"/>
      <c r="FI300" s="2"/>
      <c r="FJ300" s="38" t="s">
        <v>116</v>
      </c>
      <c r="FK300" s="81">
        <f>FK301+FK361+FK368+FK421</f>
        <v>0</v>
      </c>
      <c r="FL300" s="81">
        <f>FL301+FL361+FL368+FL421</f>
        <v>0</v>
      </c>
      <c r="FM300" s="2"/>
      <c r="FN300" s="2"/>
      <c r="FO300" s="2"/>
      <c r="FP300" s="2"/>
      <c r="FQ300" s="38" t="s">
        <v>116</v>
      </c>
      <c r="FR300" s="81">
        <f>FR301+FR361+FR368+FR421</f>
        <v>0</v>
      </c>
      <c r="FS300" s="81">
        <f>FS301+FS361+FS368+FS421</f>
        <v>0</v>
      </c>
      <c r="FT300" s="2"/>
      <c r="FU300" s="2"/>
      <c r="FV300" s="2"/>
      <c r="FW300" s="2"/>
      <c r="FX300" s="38" t="s">
        <v>116</v>
      </c>
      <c r="FY300" s="81">
        <f>FY301+FY361+FY368+FY421</f>
        <v>0</v>
      </c>
      <c r="FZ300" s="91" t="s">
        <v>122</v>
      </c>
      <c r="GA300" s="92">
        <f>FY300+FR300+FK300+FD300+EW300+EP300</f>
        <v>0</v>
      </c>
      <c r="GB300" s="92">
        <f>GB301+FS300+FL300+FE300+EX300+EQ300</f>
        <v>0</v>
      </c>
      <c r="GC300" s="353"/>
      <c r="GD300" s="2"/>
      <c r="GE300" s="2"/>
      <c r="GF300" s="2"/>
      <c r="GG300" s="38" t="s">
        <v>116</v>
      </c>
      <c r="GH300" s="81">
        <f>GH301+GH361+GH368+GH421</f>
        <v>0</v>
      </c>
      <c r="GI300" s="81">
        <f>GI301+GI361+GI368+GI421</f>
        <v>0</v>
      </c>
      <c r="GJ300" s="2"/>
      <c r="GK300" s="2"/>
      <c r="GL300" s="2"/>
      <c r="GM300" s="2"/>
      <c r="GN300" s="38" t="s">
        <v>116</v>
      </c>
      <c r="GO300" s="81">
        <f>GO301+GO361+GO368+GO421</f>
        <v>0</v>
      </c>
      <c r="GP300" s="81">
        <f>GP301+GP361+GP368+GP421</f>
        <v>0</v>
      </c>
      <c r="GQ300" s="2"/>
      <c r="GR300" s="2"/>
      <c r="GS300" s="2"/>
      <c r="GT300" s="2"/>
      <c r="GU300" s="38" t="s">
        <v>116</v>
      </c>
      <c r="GV300" s="81">
        <f>GV301+GV361+GV368+GV421</f>
        <v>13</v>
      </c>
      <c r="GW300" s="81">
        <f>GW301+GW361+GW368+GW421</f>
        <v>26000000</v>
      </c>
      <c r="GX300" s="2"/>
      <c r="GY300" s="2"/>
      <c r="GZ300" s="2"/>
      <c r="HA300" s="2"/>
      <c r="HB300" s="38" t="s">
        <v>116</v>
      </c>
      <c r="HC300" s="81">
        <f>HC301+HC361+HC368+HC421</f>
        <v>52.800000000000011</v>
      </c>
      <c r="HD300" s="81">
        <f>HD301+HD361+HD368+HD421</f>
        <v>105600000.00000003</v>
      </c>
      <c r="HE300" s="2"/>
      <c r="HF300" s="2"/>
      <c r="HG300" s="2"/>
      <c r="HH300" s="2"/>
      <c r="HI300" s="38" t="s">
        <v>116</v>
      </c>
      <c r="HJ300" s="81">
        <f>HJ301+HJ361+HJ368+HJ421</f>
        <v>71.599999999999937</v>
      </c>
      <c r="HK300" s="81">
        <f>HK301+HK361+HK368+HK421</f>
        <v>143199999.99999988</v>
      </c>
      <c r="HL300" s="2"/>
      <c r="HM300" s="2"/>
      <c r="HN300" s="2"/>
      <c r="HO300" s="2"/>
      <c r="HP300" s="38" t="s">
        <v>116</v>
      </c>
      <c r="HQ300" s="81">
        <f>HQ301+HQ361+HQ368+HQ421</f>
        <v>464.51999999999992</v>
      </c>
      <c r="HR300" s="91" t="s">
        <v>124</v>
      </c>
      <c r="HS300" s="162">
        <f>HQ300+HJ300+HC300+GV300+GO300+GH300</f>
        <v>601.91999999999985</v>
      </c>
      <c r="HT300" s="92">
        <f>HT301+HK300+HD300+GW300+GP300+GI300</f>
        <v>1203840000</v>
      </c>
      <c r="HU300" s="353"/>
      <c r="HV300" s="2"/>
      <c r="HW300" s="2"/>
      <c r="HX300" s="2"/>
      <c r="HY300" s="38" t="s">
        <v>116</v>
      </c>
      <c r="HZ300" s="81">
        <f>HZ301+HZ361+HZ368+HZ421</f>
        <v>0</v>
      </c>
      <c r="IA300" s="81">
        <f>IA301+IA361+IA368+IA421</f>
        <v>0</v>
      </c>
      <c r="IB300" s="2"/>
      <c r="IC300" s="2"/>
      <c r="ID300" s="2"/>
      <c r="IE300" s="2"/>
      <c r="IF300" s="38" t="s">
        <v>116</v>
      </c>
      <c r="IG300" s="81">
        <f>IG301+IG361+IG368+IG421</f>
        <v>0</v>
      </c>
      <c r="IH300" s="81">
        <f>IH301+IH361+IH368+IH421</f>
        <v>0</v>
      </c>
      <c r="II300" s="2"/>
      <c r="IJ300" s="2"/>
      <c r="IK300" s="2"/>
      <c r="IL300" s="2"/>
      <c r="IM300" s="38" t="s">
        <v>116</v>
      </c>
      <c r="IN300" s="81">
        <f>IN301+IN361+IN368+IN421</f>
        <v>0</v>
      </c>
      <c r="IO300" s="81">
        <f>IO301+IO361+IO368+IO421</f>
        <v>0</v>
      </c>
      <c r="IP300" s="2"/>
      <c r="IQ300" s="2"/>
      <c r="IR300" s="2"/>
      <c r="IS300" s="2"/>
      <c r="IT300" s="38" t="s">
        <v>116</v>
      </c>
      <c r="IU300" s="81">
        <f>IU301+IU361+IU368+IU421</f>
        <v>0</v>
      </c>
      <c r="IV300" s="81">
        <f>IV301+IV361+IV368+IV421</f>
        <v>0</v>
      </c>
      <c r="IW300" s="2"/>
      <c r="IX300" s="2"/>
      <c r="IY300" s="2"/>
      <c r="IZ300" s="2"/>
      <c r="JA300" s="38" t="s">
        <v>116</v>
      </c>
      <c r="JB300" s="81">
        <f>JB301+JB361+JB368+JB421</f>
        <v>0</v>
      </c>
      <c r="JC300" s="81">
        <f>JC301+JC361+JC368+JC421</f>
        <v>0</v>
      </c>
      <c r="JD300" s="2"/>
      <c r="JE300" s="2"/>
      <c r="JF300" s="2"/>
      <c r="JG300" s="2"/>
      <c r="JH300" s="38" t="s">
        <v>116</v>
      </c>
      <c r="JI300" s="81">
        <f>JI301+JI361+JI368+JI421</f>
        <v>0</v>
      </c>
      <c r="JJ300" s="91" t="s">
        <v>189</v>
      </c>
      <c r="JK300" s="144">
        <f>JI300+JB300+IU300+IN300+IG300+HZ300</f>
        <v>0</v>
      </c>
      <c r="JL300" s="92">
        <f>JL301+JC300+IV300+IO300+IH300+IA300</f>
        <v>0</v>
      </c>
    </row>
    <row r="301" spans="1:272" thickTop="1">
      <c r="A301" s="64" t="s">
        <v>33</v>
      </c>
      <c r="B301" s="64" t="s">
        <v>15</v>
      </c>
      <c r="C301" s="65" t="s">
        <v>23</v>
      </c>
      <c r="D301" s="126">
        <v>116</v>
      </c>
      <c r="E301" s="157" t="s">
        <v>180</v>
      </c>
      <c r="F301" s="119" t="s">
        <v>108</v>
      </c>
      <c r="G301" s="119" t="s">
        <v>34</v>
      </c>
      <c r="H301" s="305" t="s">
        <v>188</v>
      </c>
      <c r="I301" s="377"/>
      <c r="J301" s="65"/>
      <c r="K301" s="65"/>
      <c r="L301" s="65"/>
      <c r="M301" s="80" t="s">
        <v>115</v>
      </c>
      <c r="N301" s="79">
        <f>SUM(N302:N360)</f>
        <v>0</v>
      </c>
      <c r="O301" s="79">
        <f>SUM(O302:O360)</f>
        <v>0</v>
      </c>
      <c r="P301" s="65"/>
      <c r="Q301" s="65"/>
      <c r="R301" s="65"/>
      <c r="S301" s="65"/>
      <c r="T301" s="80" t="s">
        <v>115</v>
      </c>
      <c r="U301" s="79">
        <f>SUM(U302:U360)</f>
        <v>0</v>
      </c>
      <c r="V301" s="79">
        <f>SUM(V302:V360)</f>
        <v>0</v>
      </c>
      <c r="W301" s="65"/>
      <c r="X301" s="65"/>
      <c r="Y301" s="65"/>
      <c r="Z301" s="65"/>
      <c r="AA301" s="80" t="s">
        <v>115</v>
      </c>
      <c r="AB301" s="79">
        <f>SUM(AB302:AB360)</f>
        <v>20.44999999999996</v>
      </c>
      <c r="AC301" s="79">
        <f>SUM(AC302:AC360)</f>
        <v>61349999.999999881</v>
      </c>
      <c r="AD301" s="65"/>
      <c r="AE301" s="65"/>
      <c r="AF301" s="65"/>
      <c r="AG301" s="65"/>
      <c r="AH301" s="80" t="s">
        <v>115</v>
      </c>
      <c r="AI301" s="79">
        <f>SUM(AI302:AI360)</f>
        <v>43.550000000000026</v>
      </c>
      <c r="AJ301" s="79">
        <f>SUM(AJ302:AJ360)</f>
        <v>130650000.00000006</v>
      </c>
      <c r="AK301" s="65"/>
      <c r="AL301" s="65"/>
      <c r="AM301" s="65"/>
      <c r="AN301" s="65"/>
      <c r="AO301" s="80" t="s">
        <v>115</v>
      </c>
      <c r="AP301" s="79">
        <f>SUM(AP302:AP360)</f>
        <v>0</v>
      </c>
      <c r="AQ301" s="79">
        <f>SUM(AQ302:AQ360)</f>
        <v>0</v>
      </c>
      <c r="AR301" s="65"/>
      <c r="AS301" s="65"/>
      <c r="AT301" s="65"/>
      <c r="AU301" s="65"/>
      <c r="AV301" s="80" t="s">
        <v>115</v>
      </c>
      <c r="AW301" s="79">
        <f>SUM(AW302:AW360)</f>
        <v>40.160000000000046</v>
      </c>
      <c r="AX301" s="79">
        <f>SUM(AX302:AX360)</f>
        <v>120480000.00000013</v>
      </c>
      <c r="AY301" s="38" t="s">
        <v>116</v>
      </c>
      <c r="AZ301" s="346">
        <f>AX301+AX361+AX368+AX421</f>
        <v>285490000.00000042</v>
      </c>
      <c r="BA301" s="377"/>
      <c r="BB301" s="65"/>
      <c r="BC301" s="65"/>
      <c r="BD301" s="65"/>
      <c r="BE301" s="80" t="s">
        <v>115</v>
      </c>
      <c r="BF301" s="79">
        <f>SUM(BF302:BF360)</f>
        <v>0</v>
      </c>
      <c r="BG301" s="79">
        <f>SUM(BG302:BG360)</f>
        <v>0</v>
      </c>
      <c r="BH301" s="65"/>
      <c r="BI301" s="65"/>
      <c r="BJ301" s="65"/>
      <c r="BK301" s="65"/>
      <c r="BL301" s="80" t="s">
        <v>115</v>
      </c>
      <c r="BM301" s="79">
        <f>SUM(BM302:BM360)</f>
        <v>0</v>
      </c>
      <c r="BN301" s="79">
        <f>SUM(BN302:BN360)</f>
        <v>0</v>
      </c>
      <c r="BO301" s="65"/>
      <c r="BP301" s="65"/>
      <c r="BQ301" s="65"/>
      <c r="BR301" s="65"/>
      <c r="BS301" s="80" t="s">
        <v>115</v>
      </c>
      <c r="BT301" s="79">
        <f>SUM(BT302:BT360)</f>
        <v>0</v>
      </c>
      <c r="BU301" s="79">
        <f>SUM(BU302:BU360)</f>
        <v>0</v>
      </c>
      <c r="BV301" s="65"/>
      <c r="BW301" s="65"/>
      <c r="BX301" s="65"/>
      <c r="BY301" s="65"/>
      <c r="BZ301" s="80" t="s">
        <v>115</v>
      </c>
      <c r="CA301" s="79">
        <f>SUM(CA302:CA360)</f>
        <v>0</v>
      </c>
      <c r="CB301" s="79">
        <f>SUM(CB302:CB360)</f>
        <v>0</v>
      </c>
      <c r="CC301" s="65"/>
      <c r="CD301" s="65"/>
      <c r="CE301" s="65"/>
      <c r="CF301" s="65"/>
      <c r="CG301" s="80" t="s">
        <v>115</v>
      </c>
      <c r="CH301" s="79">
        <f>SUM(CH302:CH360)</f>
        <v>0</v>
      </c>
      <c r="CI301" s="79">
        <f>SUM(CI302:CI360)</f>
        <v>0</v>
      </c>
      <c r="CJ301" s="65"/>
      <c r="CK301" s="65"/>
      <c r="CL301" s="65"/>
      <c r="CM301" s="65"/>
      <c r="CN301" s="80" t="s">
        <v>115</v>
      </c>
      <c r="CO301" s="79">
        <f>SUM(CO302:CO360)</f>
        <v>0</v>
      </c>
      <c r="CP301" s="79">
        <f>SUM(CP302:CP360)</f>
        <v>0</v>
      </c>
      <c r="CQ301" s="38" t="s">
        <v>116</v>
      </c>
      <c r="CR301" s="346">
        <f>CP301+CP361+CP368+CP421</f>
        <v>400500000.00000012</v>
      </c>
      <c r="CS301" s="377"/>
      <c r="CT301" s="65"/>
      <c r="CU301" s="65"/>
      <c r="CV301" s="65"/>
      <c r="CW301" s="80" t="s">
        <v>115</v>
      </c>
      <c r="CX301" s="79">
        <f>SUM(CX302:CX360)</f>
        <v>0</v>
      </c>
      <c r="CY301" s="79">
        <f>SUM(CY302:CY360)</f>
        <v>0</v>
      </c>
      <c r="CZ301" s="65"/>
      <c r="DA301" s="65"/>
      <c r="DB301" s="65"/>
      <c r="DC301" s="65"/>
      <c r="DD301" s="80" t="s">
        <v>115</v>
      </c>
      <c r="DE301" s="79">
        <f>SUM(DE302:DE360)</f>
        <v>0</v>
      </c>
      <c r="DF301" s="79">
        <f>SUM(DF302:DF360)</f>
        <v>0</v>
      </c>
      <c r="DG301" s="65"/>
      <c r="DH301" s="65"/>
      <c r="DI301" s="65"/>
      <c r="DJ301" s="65"/>
      <c r="DK301" s="80" t="s">
        <v>115</v>
      </c>
      <c r="DL301" s="79">
        <f>SUM(DL302:DL360)</f>
        <v>8</v>
      </c>
      <c r="DM301" s="79">
        <f>SUM(DM302:DM360)</f>
        <v>170000000</v>
      </c>
      <c r="DN301" s="65"/>
      <c r="DO301" s="65"/>
      <c r="DP301" s="65"/>
      <c r="DQ301" s="65"/>
      <c r="DR301" s="80" t="s">
        <v>115</v>
      </c>
      <c r="DS301" s="79">
        <f>SUM(DS302:DS360)</f>
        <v>22</v>
      </c>
      <c r="DT301" s="79">
        <f>SUM(DT302:DT360)</f>
        <v>450000000</v>
      </c>
      <c r="DU301" s="65"/>
      <c r="DV301" s="65"/>
      <c r="DW301" s="65"/>
      <c r="DX301" s="65"/>
      <c r="DY301" s="80" t="s">
        <v>115</v>
      </c>
      <c r="DZ301" s="79">
        <f>SUM(DZ302:DZ360)</f>
        <v>10</v>
      </c>
      <c r="EA301" s="79">
        <f>SUM(EA302:EA360)</f>
        <v>210000000</v>
      </c>
      <c r="EB301" s="65"/>
      <c r="EC301" s="65"/>
      <c r="ED301" s="65"/>
      <c r="EE301" s="65"/>
      <c r="EF301" s="80" t="s">
        <v>115</v>
      </c>
      <c r="EG301" s="79">
        <f>SUM(EG302:EG360)</f>
        <v>62</v>
      </c>
      <c r="EH301" s="79">
        <f>SUM(EH302:EH360)</f>
        <v>1430000000</v>
      </c>
      <c r="EI301" s="38" t="s">
        <v>116</v>
      </c>
      <c r="EJ301" s="346">
        <f>EH301+EH361+EH368+EH421</f>
        <v>4858000000.0000143</v>
      </c>
      <c r="EK301" s="377"/>
      <c r="EL301" s="65"/>
      <c r="EM301" s="65"/>
      <c r="EN301" s="65"/>
      <c r="EO301" s="80" t="s">
        <v>115</v>
      </c>
      <c r="EP301" s="79">
        <f>SUM(EP302:EP360)</f>
        <v>0</v>
      </c>
      <c r="EQ301" s="79">
        <f>SUM(EQ302:EQ360)</f>
        <v>0</v>
      </c>
      <c r="ER301" s="65"/>
      <c r="ES301" s="65"/>
      <c r="ET301" s="65"/>
      <c r="EU301" s="65"/>
      <c r="EV301" s="80" t="s">
        <v>115</v>
      </c>
      <c r="EW301" s="79">
        <f>SUM(EW302:EW360)</f>
        <v>0</v>
      </c>
      <c r="EX301" s="79">
        <f>SUM(EX302:EX360)</f>
        <v>0</v>
      </c>
      <c r="EY301" s="65"/>
      <c r="EZ301" s="65"/>
      <c r="FA301" s="65"/>
      <c r="FB301" s="65"/>
      <c r="FC301" s="80" t="s">
        <v>115</v>
      </c>
      <c r="FD301" s="79">
        <f>SUM(FD302:FD360)</f>
        <v>0</v>
      </c>
      <c r="FE301" s="79">
        <f>SUM(FE302:FE360)</f>
        <v>0</v>
      </c>
      <c r="FF301" s="65"/>
      <c r="FG301" s="65"/>
      <c r="FH301" s="65"/>
      <c r="FI301" s="65"/>
      <c r="FJ301" s="80" t="s">
        <v>115</v>
      </c>
      <c r="FK301" s="79">
        <f>SUM(FK302:FK360)</f>
        <v>0</v>
      </c>
      <c r="FL301" s="79">
        <f>SUM(FL302:FL360)</f>
        <v>0</v>
      </c>
      <c r="FM301" s="65"/>
      <c r="FN301" s="65"/>
      <c r="FO301" s="65"/>
      <c r="FP301" s="65"/>
      <c r="FQ301" s="80" t="s">
        <v>115</v>
      </c>
      <c r="FR301" s="79">
        <f>SUM(FR302:FR360)</f>
        <v>0</v>
      </c>
      <c r="FS301" s="79">
        <f>SUM(FS302:FS360)</f>
        <v>0</v>
      </c>
      <c r="FT301" s="65"/>
      <c r="FU301" s="65"/>
      <c r="FV301" s="65"/>
      <c r="FW301" s="65"/>
      <c r="FX301" s="80" t="s">
        <v>115</v>
      </c>
      <c r="FY301" s="79">
        <f>SUM(FY302:FY360)</f>
        <v>0</v>
      </c>
      <c r="FZ301" s="79">
        <f>SUM(FZ302:FZ360)</f>
        <v>0</v>
      </c>
      <c r="GA301" s="38" t="s">
        <v>116</v>
      </c>
      <c r="GB301" s="346">
        <f>FZ301+FZ361+FZ368+FZ421</f>
        <v>0</v>
      </c>
      <c r="GC301" s="377"/>
      <c r="GD301" s="65"/>
      <c r="GE301" s="65"/>
      <c r="GF301" s="65"/>
      <c r="GG301" s="80" t="s">
        <v>115</v>
      </c>
      <c r="GH301" s="79">
        <f>SUM(GH302:GH360)</f>
        <v>0</v>
      </c>
      <c r="GI301" s="79">
        <f>SUM(GI302:GI360)</f>
        <v>0</v>
      </c>
      <c r="GJ301" s="65"/>
      <c r="GK301" s="65"/>
      <c r="GL301" s="65"/>
      <c r="GM301" s="65"/>
      <c r="GN301" s="80" t="s">
        <v>115</v>
      </c>
      <c r="GO301" s="79">
        <f>SUM(GO302:GO360)</f>
        <v>0</v>
      </c>
      <c r="GP301" s="79">
        <f>SUM(GP302:GP360)</f>
        <v>0</v>
      </c>
      <c r="GQ301" s="65"/>
      <c r="GR301" s="65"/>
      <c r="GS301" s="65"/>
      <c r="GT301" s="65"/>
      <c r="GU301" s="80" t="s">
        <v>115</v>
      </c>
      <c r="GV301" s="79">
        <f>SUM(GV302:GV360)</f>
        <v>13</v>
      </c>
      <c r="GW301" s="79">
        <f>SUM(GW302:GW360)</f>
        <v>26000000</v>
      </c>
      <c r="GX301" s="65"/>
      <c r="GY301" s="65"/>
      <c r="GZ301" s="65"/>
      <c r="HA301" s="65"/>
      <c r="HB301" s="80" t="s">
        <v>115</v>
      </c>
      <c r="HC301" s="79">
        <f>SUM(HC302:HC360)</f>
        <v>52.800000000000011</v>
      </c>
      <c r="HD301" s="79">
        <f>SUM(HD302:HD360)</f>
        <v>105600000.00000003</v>
      </c>
      <c r="HE301" s="65"/>
      <c r="HF301" s="65"/>
      <c r="HG301" s="65"/>
      <c r="HH301" s="65"/>
      <c r="HI301" s="80" t="s">
        <v>115</v>
      </c>
      <c r="HJ301" s="79">
        <f>SUM(HJ302:HJ360)</f>
        <v>46.400000000000006</v>
      </c>
      <c r="HK301" s="79">
        <f>SUM(HK302:HK360)</f>
        <v>92800000</v>
      </c>
      <c r="HL301" s="65"/>
      <c r="HM301" s="65"/>
      <c r="HN301" s="65"/>
      <c r="HO301" s="65"/>
      <c r="HP301" s="80" t="s">
        <v>115</v>
      </c>
      <c r="HQ301" s="79">
        <f>SUM(HQ302:HQ360)</f>
        <v>253.59999999999997</v>
      </c>
      <c r="HR301" s="79">
        <f>SUM(HR302:HR360)</f>
        <v>507199999.99999994</v>
      </c>
      <c r="HS301" s="38" t="s">
        <v>116</v>
      </c>
      <c r="HT301" s="346">
        <f>HR301+HR361+HR368+HR421</f>
        <v>929040000</v>
      </c>
      <c r="HU301" s="377"/>
      <c r="HV301" s="65"/>
      <c r="HW301" s="65"/>
      <c r="HX301" s="65"/>
      <c r="HY301" s="80" t="s">
        <v>115</v>
      </c>
      <c r="HZ301" s="79">
        <f>SUM(HZ302:HZ360)</f>
        <v>0</v>
      </c>
      <c r="IA301" s="79">
        <f>SUM(IA302:IA360)</f>
        <v>0</v>
      </c>
      <c r="IB301" s="65"/>
      <c r="IC301" s="65"/>
      <c r="ID301" s="65"/>
      <c r="IE301" s="65"/>
      <c r="IF301" s="80" t="s">
        <v>115</v>
      </c>
      <c r="IG301" s="79">
        <f>SUM(IG302:IG360)</f>
        <v>0</v>
      </c>
      <c r="IH301" s="79">
        <f>SUM(IH302:IH360)</f>
        <v>0</v>
      </c>
      <c r="II301" s="65"/>
      <c r="IJ301" s="65"/>
      <c r="IK301" s="65"/>
      <c r="IL301" s="65"/>
      <c r="IM301" s="80" t="s">
        <v>115</v>
      </c>
      <c r="IN301" s="79">
        <f>SUM(IN302:IN360)</f>
        <v>0</v>
      </c>
      <c r="IO301" s="79">
        <f>SUM(IO302:IO360)</f>
        <v>0</v>
      </c>
      <c r="IP301" s="65"/>
      <c r="IQ301" s="65"/>
      <c r="IR301" s="65"/>
      <c r="IS301" s="65"/>
      <c r="IT301" s="80" t="s">
        <v>115</v>
      </c>
      <c r="IU301" s="79">
        <f>SUM(IU302:IU360)</f>
        <v>0</v>
      </c>
      <c r="IV301" s="79">
        <f>SUM(IV302:IV360)</f>
        <v>0</v>
      </c>
      <c r="IW301" s="65"/>
      <c r="IX301" s="65"/>
      <c r="IY301" s="65"/>
      <c r="IZ301" s="65"/>
      <c r="JA301" s="80" t="s">
        <v>115</v>
      </c>
      <c r="JB301" s="79">
        <f>SUM(JB302:JB360)</f>
        <v>0</v>
      </c>
      <c r="JC301" s="79">
        <f>SUM(JC302:JC360)</f>
        <v>0</v>
      </c>
      <c r="JD301" s="65"/>
      <c r="JE301" s="65"/>
      <c r="JF301" s="65"/>
      <c r="JG301" s="65"/>
      <c r="JH301" s="80" t="s">
        <v>115</v>
      </c>
      <c r="JI301" s="79">
        <f>SUM(JI302:JI360)</f>
        <v>0</v>
      </c>
      <c r="JJ301" s="79">
        <f>SUM(JJ302:JJ360)</f>
        <v>0</v>
      </c>
      <c r="JK301" s="38" t="s">
        <v>116</v>
      </c>
      <c r="JL301" s="346">
        <f>JJ301+JJ361+JJ368+JJ421</f>
        <v>0</v>
      </c>
    </row>
    <row r="302" spans="1:272" ht="15">
      <c r="A302" s="8" t="s">
        <v>33</v>
      </c>
      <c r="B302" s="8" t="s">
        <v>15</v>
      </c>
      <c r="C302" s="8">
        <v>1</v>
      </c>
      <c r="D302" s="199">
        <v>116</v>
      </c>
      <c r="E302" s="118" t="s">
        <v>180</v>
      </c>
      <c r="F302" s="118" t="s">
        <v>108</v>
      </c>
      <c r="G302" s="195" t="s">
        <v>34</v>
      </c>
      <c r="H302" s="309" t="s">
        <v>188</v>
      </c>
      <c r="I302" s="354"/>
      <c r="J302" s="5"/>
      <c r="K302" s="5"/>
      <c r="L302" s="5"/>
      <c r="M302" s="5"/>
      <c r="N302" s="5"/>
      <c r="O302" s="5"/>
      <c r="P302" s="5"/>
      <c r="Q302" s="5"/>
      <c r="R302" s="5"/>
      <c r="S302" s="5"/>
      <c r="T302" s="5"/>
      <c r="U302" s="5"/>
      <c r="V302" s="5"/>
      <c r="W302" s="171" t="s">
        <v>372</v>
      </c>
      <c r="X302" s="171">
        <v>151.30000000000001</v>
      </c>
      <c r="Y302" s="171">
        <v>157.69</v>
      </c>
      <c r="Z302" s="51">
        <f t="shared" ref="Z302" si="257">Y302-X302</f>
        <v>6.3899999999999864</v>
      </c>
      <c r="AA302" s="52">
        <v>100</v>
      </c>
      <c r="AB302" s="52">
        <f t="shared" ref="AB302" si="258">Z302*AA302/100</f>
        <v>6.3899999999999864</v>
      </c>
      <c r="AC302" s="139">
        <f>AB302*AUXILIAR!$B$50</f>
        <v>19169999.999999959</v>
      </c>
      <c r="AD302" s="171" t="s">
        <v>372</v>
      </c>
      <c r="AE302" s="171">
        <v>127.74</v>
      </c>
      <c r="AF302" s="171">
        <v>131.31</v>
      </c>
      <c r="AG302" s="51">
        <f t="shared" ref="AG302:AG312" si="259">AF302-AE302</f>
        <v>3.5700000000000074</v>
      </c>
      <c r="AH302" s="52">
        <v>100</v>
      </c>
      <c r="AI302" s="52">
        <f t="shared" ref="AI302:AI312" si="260">AG302*AH302/100</f>
        <v>3.5700000000000074</v>
      </c>
      <c r="AJ302" s="139">
        <f>AI302*AUXILIAR!$B$50</f>
        <v>10710000.000000022</v>
      </c>
      <c r="AK302" s="5"/>
      <c r="AL302" s="5"/>
      <c r="AM302" s="5"/>
      <c r="AN302" s="5"/>
      <c r="AO302" s="5"/>
      <c r="AP302" s="5"/>
      <c r="AQ302" s="5"/>
      <c r="AR302" s="171" t="s">
        <v>371</v>
      </c>
      <c r="AS302" s="171">
        <v>56.29</v>
      </c>
      <c r="AT302" s="171">
        <v>60.24</v>
      </c>
      <c r="AU302" s="51">
        <f t="shared" ref="AU302:AU303" si="261">AT302-AS302</f>
        <v>3.9500000000000028</v>
      </c>
      <c r="AV302" s="52">
        <v>100</v>
      </c>
      <c r="AW302" s="52">
        <f t="shared" ref="AW302:AW303" si="262">AU302*AV302/100</f>
        <v>3.9500000000000028</v>
      </c>
      <c r="AX302" s="139">
        <f>AW302*AUXILIAR!$B$50</f>
        <v>11850000.000000009</v>
      </c>
      <c r="AY302" s="5"/>
      <c r="AZ302" s="341"/>
      <c r="BA302" s="354"/>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341"/>
      <c r="CS302" s="354"/>
      <c r="CT302" s="5"/>
      <c r="CU302" s="5"/>
      <c r="CV302" s="5"/>
      <c r="CW302" s="5"/>
      <c r="CX302" s="5"/>
      <c r="CY302" s="5"/>
      <c r="CZ302" s="5"/>
      <c r="DA302" s="5"/>
      <c r="DB302" s="5"/>
      <c r="DC302" s="5"/>
      <c r="DD302" s="5"/>
      <c r="DE302" s="5"/>
      <c r="DF302" s="5"/>
      <c r="DG302" s="51" t="s">
        <v>360</v>
      </c>
      <c r="DH302" s="51">
        <v>213.1</v>
      </c>
      <c r="DI302" s="51">
        <v>213.1</v>
      </c>
      <c r="DJ302" s="51">
        <v>1</v>
      </c>
      <c r="DK302" s="51">
        <v>100</v>
      </c>
      <c r="DL302" s="52">
        <f t="shared" ref="DL302:DL304" si="263">DJ302*DK302/100</f>
        <v>1</v>
      </c>
      <c r="DM302" s="139">
        <f>DL302*AUXILIAR!$B$56</f>
        <v>30000000</v>
      </c>
      <c r="DN302" s="51" t="s">
        <v>360</v>
      </c>
      <c r="DO302" s="51">
        <v>127.4</v>
      </c>
      <c r="DP302" s="51">
        <v>127.4</v>
      </c>
      <c r="DQ302" s="51">
        <v>1</v>
      </c>
      <c r="DR302" s="51">
        <v>100</v>
      </c>
      <c r="DS302" s="52">
        <f t="shared" ref="DS302" si="264">DQ302*DR302/100</f>
        <v>1</v>
      </c>
      <c r="DT302" s="139">
        <f>DS302*AUXILIAR!$B$56</f>
        <v>30000000</v>
      </c>
      <c r="DU302" s="51" t="s">
        <v>360</v>
      </c>
      <c r="DV302" s="51">
        <v>124.8</v>
      </c>
      <c r="DW302" s="51">
        <v>124.8</v>
      </c>
      <c r="DX302" s="51">
        <v>1</v>
      </c>
      <c r="DY302" s="51">
        <v>100</v>
      </c>
      <c r="DZ302" s="52">
        <f t="shared" ref="DZ302:DZ303" si="265">DX302*DY302/100</f>
        <v>1</v>
      </c>
      <c r="EA302" s="139">
        <f>DZ302*AUXILIAR!$B$56</f>
        <v>30000000</v>
      </c>
      <c r="EB302" s="51" t="s">
        <v>360</v>
      </c>
      <c r="EC302" s="176">
        <v>37.9</v>
      </c>
      <c r="ED302" s="176">
        <v>37.9</v>
      </c>
      <c r="EE302" s="51">
        <v>1</v>
      </c>
      <c r="EF302" s="51">
        <v>100</v>
      </c>
      <c r="EG302" s="52">
        <f t="shared" ref="EG302" si="266">EE302*EF302/100</f>
        <v>1</v>
      </c>
      <c r="EH302" s="139">
        <f>EG302*AUXILIAR!$B$56</f>
        <v>30000000</v>
      </c>
      <c r="EI302" s="5"/>
      <c r="EJ302" s="341"/>
      <c r="EK302" s="354"/>
      <c r="EL302" s="5"/>
      <c r="EM302" s="5"/>
      <c r="EN302" s="5"/>
      <c r="EO302" s="5"/>
      <c r="EP302" s="5"/>
      <c r="EQ302" s="5"/>
      <c r="ER302" s="5"/>
      <c r="ES302" s="5"/>
      <c r="ET302" s="5"/>
      <c r="EU302" s="5"/>
      <c r="EV302" s="5"/>
      <c r="EW302" s="5"/>
      <c r="EX302" s="5"/>
      <c r="EY302" s="5"/>
      <c r="EZ302" s="5"/>
      <c r="FA302" s="5"/>
      <c r="FB302" s="5"/>
      <c r="FC302" s="5"/>
      <c r="FD302" s="5"/>
      <c r="FE302" s="5"/>
      <c r="FF302" s="5"/>
      <c r="FG302" s="5"/>
      <c r="FH302" s="5"/>
      <c r="FI302" s="5"/>
      <c r="FJ302" s="5"/>
      <c r="FK302" s="5"/>
      <c r="FL302" s="5"/>
      <c r="FM302" s="5"/>
      <c r="FN302" s="5"/>
      <c r="FO302" s="5"/>
      <c r="FP302" s="5"/>
      <c r="FQ302" s="5"/>
      <c r="FR302" s="5"/>
      <c r="FS302" s="5"/>
      <c r="FT302" s="5"/>
      <c r="FU302" s="5"/>
      <c r="FV302" s="5"/>
      <c r="FW302" s="5"/>
      <c r="FX302" s="5"/>
      <c r="FY302" s="5"/>
      <c r="FZ302" s="5"/>
      <c r="GA302" s="5"/>
      <c r="GB302" s="341"/>
      <c r="GC302" s="354"/>
      <c r="GD302" s="5"/>
      <c r="GE302" s="5"/>
      <c r="GF302" s="5"/>
      <c r="GG302" s="5"/>
      <c r="GH302" s="5"/>
      <c r="GI302" s="5"/>
      <c r="GJ302" s="5"/>
      <c r="GK302" s="5"/>
      <c r="GL302" s="5"/>
      <c r="GM302" s="5"/>
      <c r="GN302" s="5"/>
      <c r="GO302" s="5"/>
      <c r="GP302" s="5"/>
      <c r="GQ302" s="171" t="s">
        <v>366</v>
      </c>
      <c r="GR302" s="171">
        <v>151.30000000000001</v>
      </c>
      <c r="GS302" s="171">
        <v>157.80000000000001</v>
      </c>
      <c r="GT302" s="52">
        <f>(GS302-GR302)*2</f>
        <v>13</v>
      </c>
      <c r="GU302" s="51">
        <v>100</v>
      </c>
      <c r="GV302" s="52">
        <f t="shared" ref="GV302" si="267">GT302*GU302/100</f>
        <v>13</v>
      </c>
      <c r="GW302" s="139">
        <f>GV302*AUXILIAR!$B$67</f>
        <v>26000000</v>
      </c>
      <c r="GX302" s="170" t="s">
        <v>366</v>
      </c>
      <c r="GY302" s="171">
        <v>124.9</v>
      </c>
      <c r="GZ302" s="171">
        <v>128</v>
      </c>
      <c r="HA302" s="52">
        <f>(GZ302-GY302)*2</f>
        <v>6.1999999999999886</v>
      </c>
      <c r="HB302" s="51">
        <v>100</v>
      </c>
      <c r="HC302" s="52">
        <f t="shared" ref="HC302:HC304" si="268">HA302*HB302/100</f>
        <v>6.1999999999999886</v>
      </c>
      <c r="HD302" s="139">
        <f>HC302*AUXILIAR!$B$67</f>
        <v>12399999.999999978</v>
      </c>
      <c r="HE302" s="170" t="s">
        <v>366</v>
      </c>
      <c r="HF302" s="171">
        <v>110.7</v>
      </c>
      <c r="HG302" s="171">
        <v>117.4</v>
      </c>
      <c r="HH302" s="52">
        <f>(HG302-HF302)*2</f>
        <v>13.400000000000006</v>
      </c>
      <c r="HI302" s="51">
        <v>100</v>
      </c>
      <c r="HJ302" s="52">
        <f t="shared" ref="HJ302:HJ304" si="269">HH302*HI302/100</f>
        <v>13.400000000000004</v>
      </c>
      <c r="HK302" s="139">
        <f>HJ302*AUXILIAR!$B$67</f>
        <v>26800000.000000007</v>
      </c>
      <c r="HL302" s="170" t="s">
        <v>366</v>
      </c>
      <c r="HM302" s="168">
        <v>21.8</v>
      </c>
      <c r="HN302" s="168">
        <v>33.700000000000003</v>
      </c>
      <c r="HO302" s="52">
        <f>(HN302-HM302)*2</f>
        <v>23.800000000000004</v>
      </c>
      <c r="HP302" s="51">
        <v>100</v>
      </c>
      <c r="HQ302" s="52">
        <f t="shared" ref="HQ302" si="270">HO302*HP302/100</f>
        <v>23.800000000000004</v>
      </c>
      <c r="HR302" s="139">
        <f>HQ302*AUXILIAR!$B$67</f>
        <v>47600000.000000007</v>
      </c>
      <c r="HS302" s="5"/>
      <c r="HT302" s="341"/>
      <c r="HU302" s="354"/>
      <c r="HV302" s="5"/>
      <c r="HW302" s="5"/>
      <c r="HX302" s="5"/>
      <c r="HY302" s="5"/>
      <c r="HZ302" s="5"/>
      <c r="IA302" s="5"/>
      <c r="IB302" s="5"/>
      <c r="IC302" s="5"/>
      <c r="ID302" s="5"/>
      <c r="IE302" s="5"/>
      <c r="IF302" s="5"/>
      <c r="IG302" s="5"/>
      <c r="IH302" s="5"/>
      <c r="II302" s="5"/>
      <c r="IJ302" s="5"/>
      <c r="IK302" s="5"/>
      <c r="IL302" s="5"/>
      <c r="IM302" s="5"/>
      <c r="IN302" s="5"/>
      <c r="IO302" s="5"/>
      <c r="IP302" s="5"/>
      <c r="IQ302" s="5"/>
      <c r="IR302" s="5"/>
      <c r="IS302" s="5"/>
      <c r="IT302" s="5"/>
      <c r="IU302" s="5"/>
      <c r="IV302" s="5"/>
      <c r="IW302" s="5"/>
      <c r="IX302" s="5"/>
      <c r="IY302" s="5"/>
      <c r="IZ302" s="5"/>
      <c r="JA302" s="5"/>
      <c r="JB302" s="5"/>
      <c r="JC302" s="5"/>
      <c r="JD302" s="5"/>
      <c r="JE302" s="5"/>
      <c r="JF302" s="5"/>
      <c r="JG302" s="5"/>
      <c r="JH302" s="5"/>
      <c r="JI302" s="5"/>
      <c r="JJ302" s="5"/>
      <c r="JK302" s="145"/>
      <c r="JL302" s="397"/>
    </row>
    <row r="303" spans="1:272" ht="15">
      <c r="A303" s="8" t="s">
        <v>33</v>
      </c>
      <c r="B303" s="8" t="s">
        <v>15</v>
      </c>
      <c r="C303" s="8">
        <v>1</v>
      </c>
      <c r="D303" s="199">
        <v>116</v>
      </c>
      <c r="E303" s="118" t="s">
        <v>180</v>
      </c>
      <c r="F303" s="118" t="s">
        <v>108</v>
      </c>
      <c r="G303" s="195" t="s">
        <v>34</v>
      </c>
      <c r="H303" s="309" t="s">
        <v>188</v>
      </c>
      <c r="I303" s="354"/>
      <c r="J303" s="5"/>
      <c r="K303" s="5"/>
      <c r="L303" s="5"/>
      <c r="M303" s="5"/>
      <c r="N303" s="5"/>
      <c r="O303" s="5"/>
      <c r="P303" s="5"/>
      <c r="Q303" s="5"/>
      <c r="R303" s="5"/>
      <c r="S303" s="5"/>
      <c r="T303" s="5"/>
      <c r="U303" s="5"/>
      <c r="V303" s="5"/>
      <c r="W303" s="171" t="s">
        <v>371</v>
      </c>
      <c r="X303" s="167">
        <v>151.30000000000001</v>
      </c>
      <c r="Y303" s="167">
        <v>152.16</v>
      </c>
      <c r="Z303" s="51">
        <f t="shared" ref="Z303:Z309" si="271">Y303-X303</f>
        <v>0.85999999999998522</v>
      </c>
      <c r="AA303" s="52">
        <v>100</v>
      </c>
      <c r="AB303" s="52">
        <f t="shared" ref="AB303:AB309" si="272">Z303*AA303/100</f>
        <v>0.85999999999998522</v>
      </c>
      <c r="AC303" s="139">
        <f>AB303*AUXILIAR!$B$50</f>
        <v>2579999.9999999558</v>
      </c>
      <c r="AD303" s="171" t="s">
        <v>371</v>
      </c>
      <c r="AE303" s="171">
        <v>127.75</v>
      </c>
      <c r="AF303" s="171">
        <v>131.09</v>
      </c>
      <c r="AG303" s="51">
        <f t="shared" si="259"/>
        <v>3.3400000000000034</v>
      </c>
      <c r="AH303" s="52">
        <v>100</v>
      </c>
      <c r="AI303" s="52">
        <f t="shared" si="260"/>
        <v>3.3400000000000034</v>
      </c>
      <c r="AJ303" s="139">
        <f>AI303*AUXILIAR!$B$50</f>
        <v>10020000.000000009</v>
      </c>
      <c r="AK303" s="5"/>
      <c r="AL303" s="5"/>
      <c r="AM303" s="5"/>
      <c r="AN303" s="5"/>
      <c r="AO303" s="5"/>
      <c r="AP303" s="5"/>
      <c r="AQ303" s="5"/>
      <c r="AR303" s="171" t="s">
        <v>372</v>
      </c>
      <c r="AS303" s="171">
        <v>57.92</v>
      </c>
      <c r="AT303" s="171">
        <v>60.12</v>
      </c>
      <c r="AU303" s="51">
        <f t="shared" si="261"/>
        <v>2.1999999999999957</v>
      </c>
      <c r="AV303" s="52">
        <v>100</v>
      </c>
      <c r="AW303" s="52">
        <f t="shared" si="262"/>
        <v>2.1999999999999957</v>
      </c>
      <c r="AX303" s="139">
        <f>AW303*AUXILIAR!$B$50</f>
        <v>6599999.999999987</v>
      </c>
      <c r="AY303" s="5"/>
      <c r="AZ303" s="341"/>
      <c r="BA303" s="354"/>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341"/>
      <c r="CS303" s="354"/>
      <c r="CT303" s="5"/>
      <c r="CU303" s="5"/>
      <c r="CV303" s="5"/>
      <c r="CW303" s="5"/>
      <c r="CX303" s="5"/>
      <c r="CY303" s="5"/>
      <c r="CZ303" s="5"/>
      <c r="DA303" s="5"/>
      <c r="DB303" s="5"/>
      <c r="DC303" s="5"/>
      <c r="DD303" s="5"/>
      <c r="DE303" s="5"/>
      <c r="DF303" s="5"/>
      <c r="DG303" s="51" t="s">
        <v>361</v>
      </c>
      <c r="DH303" s="51">
        <v>157.5</v>
      </c>
      <c r="DI303" s="51">
        <v>157.5</v>
      </c>
      <c r="DJ303" s="51">
        <v>1</v>
      </c>
      <c r="DK303" s="51">
        <v>100</v>
      </c>
      <c r="DL303" s="52">
        <f t="shared" si="263"/>
        <v>1</v>
      </c>
      <c r="DM303" s="139">
        <f>DL303*AUXILIAR!$B$57</f>
        <v>20000000</v>
      </c>
      <c r="DN303" s="51" t="s">
        <v>374</v>
      </c>
      <c r="DO303" s="51">
        <v>139.30000000000001</v>
      </c>
      <c r="DP303" s="51">
        <v>139.30000000000001</v>
      </c>
      <c r="DQ303" s="51">
        <v>1</v>
      </c>
      <c r="DR303" s="51">
        <v>100</v>
      </c>
      <c r="DS303" s="52">
        <f t="shared" ref="DS303:DS306" si="273">DQ303*DR303/100</f>
        <v>1</v>
      </c>
      <c r="DT303" s="139">
        <f>DS303*AUXILIAR!$B$57</f>
        <v>20000000</v>
      </c>
      <c r="DU303" s="51" t="s">
        <v>346</v>
      </c>
      <c r="DV303" s="51">
        <v>111.13</v>
      </c>
      <c r="DW303" s="51">
        <v>111.13</v>
      </c>
      <c r="DX303" s="51">
        <v>2</v>
      </c>
      <c r="DY303" s="51">
        <v>100</v>
      </c>
      <c r="DZ303" s="52">
        <f t="shared" si="265"/>
        <v>2</v>
      </c>
      <c r="EA303" s="139">
        <f>DZ303*AUXILIAR!$B$61</f>
        <v>40000000</v>
      </c>
      <c r="EB303" s="51" t="s">
        <v>360</v>
      </c>
      <c r="EC303" s="176">
        <v>48.3</v>
      </c>
      <c r="ED303" s="176">
        <v>48.3</v>
      </c>
      <c r="EE303" s="51">
        <v>1</v>
      </c>
      <c r="EF303" s="51">
        <v>100</v>
      </c>
      <c r="EG303" s="52">
        <f t="shared" ref="EG303:EG306" si="274">EE303*EF303/100</f>
        <v>1</v>
      </c>
      <c r="EH303" s="139">
        <f>EG303*AUXILIAR!$B$56</f>
        <v>30000000</v>
      </c>
      <c r="EI303" s="5"/>
      <c r="EJ303" s="341"/>
      <c r="EK303" s="354"/>
      <c r="EL303" s="5"/>
      <c r="EM303" s="5"/>
      <c r="EN303" s="5"/>
      <c r="EO303" s="5"/>
      <c r="EP303" s="5"/>
      <c r="EQ303" s="5"/>
      <c r="ER303" s="5"/>
      <c r="ES303" s="5"/>
      <c r="ET303" s="5"/>
      <c r="EU303" s="5"/>
      <c r="EV303" s="5"/>
      <c r="EW303" s="5"/>
      <c r="EX303" s="5"/>
      <c r="EY303" s="5"/>
      <c r="EZ303" s="5"/>
      <c r="FA303" s="5"/>
      <c r="FB303" s="5"/>
      <c r="FC303" s="5"/>
      <c r="FD303" s="5"/>
      <c r="FE303" s="5"/>
      <c r="FF303" s="5"/>
      <c r="FG303" s="5"/>
      <c r="FH303" s="5"/>
      <c r="FI303" s="5"/>
      <c r="FJ303" s="5"/>
      <c r="FK303" s="5"/>
      <c r="FL303" s="5"/>
      <c r="FM303" s="5"/>
      <c r="FN303" s="5"/>
      <c r="FO303" s="5"/>
      <c r="FP303" s="5"/>
      <c r="FQ303" s="5"/>
      <c r="FR303" s="5"/>
      <c r="FS303" s="5"/>
      <c r="FT303" s="5"/>
      <c r="FU303" s="5"/>
      <c r="FV303" s="5"/>
      <c r="FW303" s="5"/>
      <c r="FX303" s="5"/>
      <c r="FY303" s="5"/>
      <c r="FZ303" s="5"/>
      <c r="GA303" s="5"/>
      <c r="GB303" s="341"/>
      <c r="GC303" s="354"/>
      <c r="GD303" s="5"/>
      <c r="GE303" s="5"/>
      <c r="GF303" s="5"/>
      <c r="GG303" s="5"/>
      <c r="GH303" s="5"/>
      <c r="GI303" s="5"/>
      <c r="GJ303" s="5"/>
      <c r="GK303" s="5"/>
      <c r="GL303" s="5"/>
      <c r="GM303" s="5"/>
      <c r="GN303" s="5"/>
      <c r="GO303" s="5"/>
      <c r="GP303" s="5"/>
      <c r="GQ303" s="5"/>
      <c r="GR303" s="5"/>
      <c r="GS303" s="5"/>
      <c r="GT303" s="5"/>
      <c r="GU303" s="5"/>
      <c r="GV303" s="5"/>
      <c r="GW303" s="5"/>
      <c r="GX303" s="170" t="s">
        <v>366</v>
      </c>
      <c r="GY303" s="171">
        <v>128</v>
      </c>
      <c r="GZ303" s="171">
        <v>143.4</v>
      </c>
      <c r="HA303" s="52">
        <f>(GZ303-GY303)*2</f>
        <v>30.800000000000011</v>
      </c>
      <c r="HB303" s="51">
        <v>100</v>
      </c>
      <c r="HC303" s="52">
        <f t="shared" si="268"/>
        <v>30.800000000000008</v>
      </c>
      <c r="HD303" s="139">
        <f>HC303*AUXILIAR!$B$67</f>
        <v>61600000.000000015</v>
      </c>
      <c r="HE303" s="170" t="s">
        <v>366</v>
      </c>
      <c r="HF303" s="171">
        <v>117.4</v>
      </c>
      <c r="HG303" s="171">
        <v>124.9</v>
      </c>
      <c r="HH303" s="52">
        <f>(HG303-HF303)*2</f>
        <v>15</v>
      </c>
      <c r="HI303" s="51">
        <v>100</v>
      </c>
      <c r="HJ303" s="52">
        <f t="shared" si="269"/>
        <v>15</v>
      </c>
      <c r="HK303" s="139">
        <f>HJ303*AUXILIAR!$B$67</f>
        <v>30000000</v>
      </c>
      <c r="HL303" s="170" t="s">
        <v>365</v>
      </c>
      <c r="HM303" s="168">
        <v>33.700000000000003</v>
      </c>
      <c r="HN303" s="168">
        <v>36.4</v>
      </c>
      <c r="HO303" s="52">
        <f t="shared" ref="HO303:HO317" si="275">(HN303-HM303)*2</f>
        <v>5.3999999999999915</v>
      </c>
      <c r="HP303" s="51">
        <v>100</v>
      </c>
      <c r="HQ303" s="52">
        <f t="shared" ref="HQ303:HQ306" si="276">HO303*HP303/100</f>
        <v>5.3999999999999906</v>
      </c>
      <c r="HR303" s="139">
        <f>HQ303*AUXILIAR!$B$67</f>
        <v>10799999.999999981</v>
      </c>
      <c r="HS303" s="5"/>
      <c r="HT303" s="341"/>
      <c r="HU303" s="354"/>
      <c r="HV303" s="5"/>
      <c r="HW303" s="5"/>
      <c r="HX303" s="5"/>
      <c r="HY303" s="5"/>
      <c r="HZ303" s="5"/>
      <c r="IA303" s="5"/>
      <c r="IB303" s="5"/>
      <c r="IC303" s="5"/>
      <c r="ID303" s="5"/>
      <c r="IE303" s="5"/>
      <c r="IF303" s="5"/>
      <c r="IG303" s="5"/>
      <c r="IH303" s="5"/>
      <c r="II303" s="5"/>
      <c r="IJ303" s="5"/>
      <c r="IK303" s="5"/>
      <c r="IL303" s="5"/>
      <c r="IM303" s="5"/>
      <c r="IN303" s="5"/>
      <c r="IO303" s="5"/>
      <c r="IP303" s="5"/>
      <c r="IQ303" s="5"/>
      <c r="IR303" s="5"/>
      <c r="IS303" s="5"/>
      <c r="IT303" s="5"/>
      <c r="IU303" s="5"/>
      <c r="IV303" s="5"/>
      <c r="IW303" s="5"/>
      <c r="IX303" s="5"/>
      <c r="IY303" s="5"/>
      <c r="IZ303" s="5"/>
      <c r="JA303" s="5"/>
      <c r="JB303" s="5"/>
      <c r="JC303" s="5"/>
      <c r="JD303" s="5"/>
      <c r="JE303" s="5"/>
      <c r="JF303" s="5"/>
      <c r="JG303" s="5"/>
      <c r="JH303" s="5"/>
      <c r="JI303" s="5"/>
      <c r="JJ303" s="5"/>
      <c r="JK303" s="145"/>
      <c r="JL303" s="397"/>
    </row>
    <row r="304" spans="1:272" ht="15">
      <c r="A304" s="8" t="s">
        <v>33</v>
      </c>
      <c r="B304" s="8" t="s">
        <v>15</v>
      </c>
      <c r="C304" s="8">
        <v>1</v>
      </c>
      <c r="D304" s="199">
        <v>116</v>
      </c>
      <c r="E304" s="118" t="s">
        <v>180</v>
      </c>
      <c r="F304" s="118" t="s">
        <v>108</v>
      </c>
      <c r="G304" s="195" t="s">
        <v>34</v>
      </c>
      <c r="H304" s="309" t="s">
        <v>188</v>
      </c>
      <c r="I304" s="354"/>
      <c r="J304" s="5"/>
      <c r="K304" s="5"/>
      <c r="L304" s="5"/>
      <c r="M304" s="5"/>
      <c r="N304" s="5"/>
      <c r="O304" s="5"/>
      <c r="P304" s="5"/>
      <c r="Q304" s="5"/>
      <c r="R304" s="5"/>
      <c r="S304" s="5"/>
      <c r="T304" s="5"/>
      <c r="U304" s="5"/>
      <c r="V304" s="5"/>
      <c r="W304" s="171" t="s">
        <v>371</v>
      </c>
      <c r="X304" s="167">
        <v>152.88999999999999</v>
      </c>
      <c r="Y304" s="167">
        <v>157.03</v>
      </c>
      <c r="Z304" s="51">
        <f t="shared" si="271"/>
        <v>4.1400000000000148</v>
      </c>
      <c r="AA304" s="52">
        <v>100</v>
      </c>
      <c r="AB304" s="52">
        <f t="shared" si="272"/>
        <v>4.1400000000000148</v>
      </c>
      <c r="AC304" s="139">
        <f>AB304*AUXILIAR!$B$50</f>
        <v>12420000.000000045</v>
      </c>
      <c r="AD304" s="171" t="s">
        <v>372</v>
      </c>
      <c r="AE304" s="171">
        <v>132.85</v>
      </c>
      <c r="AF304" s="171">
        <v>139.30000000000001</v>
      </c>
      <c r="AG304" s="51">
        <f t="shared" si="259"/>
        <v>6.4500000000000171</v>
      </c>
      <c r="AH304" s="52">
        <v>100</v>
      </c>
      <c r="AI304" s="52">
        <f t="shared" si="260"/>
        <v>6.4500000000000171</v>
      </c>
      <c r="AJ304" s="139">
        <f>AI304*AUXILIAR!$B$50</f>
        <v>19350000.000000052</v>
      </c>
      <c r="AK304" s="5"/>
      <c r="AL304" s="5"/>
      <c r="AM304" s="5"/>
      <c r="AN304" s="5"/>
      <c r="AO304" s="5"/>
      <c r="AP304" s="5"/>
      <c r="AQ304" s="5"/>
      <c r="AR304" s="171" t="s">
        <v>372</v>
      </c>
      <c r="AS304" s="171">
        <v>104.96</v>
      </c>
      <c r="AT304" s="171">
        <v>109.07</v>
      </c>
      <c r="AU304" s="51">
        <f t="shared" ref="AU304:AU308" si="277">AT304-AS304</f>
        <v>4.1099999999999994</v>
      </c>
      <c r="AV304" s="52">
        <v>100</v>
      </c>
      <c r="AW304" s="52">
        <f t="shared" ref="AW304:AW308" si="278">AU304*AV304/100</f>
        <v>4.1099999999999994</v>
      </c>
      <c r="AX304" s="139">
        <f>AW304*AUXILIAR!$B$50</f>
        <v>12329999.999999998</v>
      </c>
      <c r="AY304" s="5"/>
      <c r="AZ304" s="341"/>
      <c r="BA304" s="354"/>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341"/>
      <c r="CS304" s="354"/>
      <c r="CT304" s="5"/>
      <c r="CU304" s="5"/>
      <c r="CV304" s="5"/>
      <c r="CW304" s="5"/>
      <c r="CX304" s="5"/>
      <c r="CY304" s="5"/>
      <c r="CZ304" s="5"/>
      <c r="DA304" s="5"/>
      <c r="DB304" s="5"/>
      <c r="DC304" s="5"/>
      <c r="DD304" s="5"/>
      <c r="DE304" s="5"/>
      <c r="DF304" s="5"/>
      <c r="DG304" s="51" t="s">
        <v>346</v>
      </c>
      <c r="DH304" s="51">
        <v>127.43899999999999</v>
      </c>
      <c r="DI304" s="51">
        <v>127.43899999999999</v>
      </c>
      <c r="DJ304" s="51">
        <v>1</v>
      </c>
      <c r="DK304" s="51">
        <v>100</v>
      </c>
      <c r="DL304" s="52">
        <f t="shared" si="263"/>
        <v>1</v>
      </c>
      <c r="DM304" s="139">
        <f>DL304*AUXILIAR!$B$61</f>
        <v>20000000</v>
      </c>
      <c r="DN304" s="51" t="s">
        <v>346</v>
      </c>
      <c r="DO304" s="51">
        <v>127.43899999999999</v>
      </c>
      <c r="DP304" s="51">
        <v>127.43899999999999</v>
      </c>
      <c r="DQ304" s="51">
        <v>1</v>
      </c>
      <c r="DR304" s="51">
        <v>100</v>
      </c>
      <c r="DS304" s="52">
        <f t="shared" si="273"/>
        <v>1</v>
      </c>
      <c r="DT304" s="139">
        <f>DS304*AUXILIAR!$B$61</f>
        <v>20000000</v>
      </c>
      <c r="DU304" s="51" t="s">
        <v>346</v>
      </c>
      <c r="DV304" s="51">
        <v>111.35</v>
      </c>
      <c r="DW304" s="51">
        <v>111.35</v>
      </c>
      <c r="DX304" s="51">
        <v>2</v>
      </c>
      <c r="DY304" s="51">
        <v>100</v>
      </c>
      <c r="DZ304" s="52">
        <f t="shared" ref="DZ304:DZ307" si="279">DX304*DY304/100</f>
        <v>2</v>
      </c>
      <c r="EA304" s="139">
        <f>DZ304*AUXILIAR!$B$61</f>
        <v>40000000</v>
      </c>
      <c r="EB304" s="51" t="s">
        <v>360</v>
      </c>
      <c r="EC304" s="176">
        <v>52.7</v>
      </c>
      <c r="ED304" s="176">
        <v>52.7</v>
      </c>
      <c r="EE304" s="51">
        <v>1</v>
      </c>
      <c r="EF304" s="51">
        <v>100</v>
      </c>
      <c r="EG304" s="52">
        <f t="shared" si="274"/>
        <v>1</v>
      </c>
      <c r="EH304" s="139">
        <f>EG304*AUXILIAR!$B$56</f>
        <v>30000000</v>
      </c>
      <c r="EI304" s="5"/>
      <c r="EJ304" s="341"/>
      <c r="EK304" s="354"/>
      <c r="EL304" s="5"/>
      <c r="EM304" s="5"/>
      <c r="EN304" s="5"/>
      <c r="EO304" s="5"/>
      <c r="EP304" s="5"/>
      <c r="EQ304" s="5"/>
      <c r="ER304" s="5"/>
      <c r="ES304" s="5"/>
      <c r="ET304" s="5"/>
      <c r="EU304" s="5"/>
      <c r="EV304" s="5"/>
      <c r="EW304" s="5"/>
      <c r="EX304" s="5"/>
      <c r="EY304" s="5"/>
      <c r="EZ304" s="5"/>
      <c r="FA304" s="5"/>
      <c r="FB304" s="5"/>
      <c r="FC304" s="5"/>
      <c r="FD304" s="5"/>
      <c r="FE304" s="5"/>
      <c r="FF304" s="5"/>
      <c r="FG304" s="5"/>
      <c r="FH304" s="5"/>
      <c r="FI304" s="5"/>
      <c r="FJ304" s="5"/>
      <c r="FK304" s="5"/>
      <c r="FL304" s="5"/>
      <c r="FM304" s="5"/>
      <c r="FN304" s="5"/>
      <c r="FO304" s="5"/>
      <c r="FP304" s="5"/>
      <c r="FQ304" s="5"/>
      <c r="FR304" s="5"/>
      <c r="FS304" s="5"/>
      <c r="FT304" s="5"/>
      <c r="FU304" s="5"/>
      <c r="FV304" s="5"/>
      <c r="FW304" s="5"/>
      <c r="FX304" s="5"/>
      <c r="FY304" s="5"/>
      <c r="FZ304" s="5"/>
      <c r="GA304" s="5"/>
      <c r="GB304" s="341"/>
      <c r="GC304" s="354"/>
      <c r="GD304" s="5"/>
      <c r="GE304" s="5"/>
      <c r="GF304" s="5"/>
      <c r="GG304" s="5"/>
      <c r="GH304" s="5"/>
      <c r="GI304" s="5"/>
      <c r="GJ304" s="5"/>
      <c r="GK304" s="5"/>
      <c r="GL304" s="5"/>
      <c r="GM304" s="5"/>
      <c r="GN304" s="5"/>
      <c r="GO304" s="5"/>
      <c r="GP304" s="5"/>
      <c r="GQ304" s="5"/>
      <c r="GR304" s="5"/>
      <c r="GS304" s="5"/>
      <c r="GT304" s="5"/>
      <c r="GU304" s="5"/>
      <c r="GV304" s="5"/>
      <c r="GW304" s="5"/>
      <c r="GX304" s="170" t="s">
        <v>366</v>
      </c>
      <c r="GY304" s="171">
        <v>143.4</v>
      </c>
      <c r="GZ304" s="171">
        <v>146.69999999999999</v>
      </c>
      <c r="HA304" s="52">
        <f>(GZ304-GY304)*2</f>
        <v>6.5999999999999659</v>
      </c>
      <c r="HB304" s="51">
        <v>100</v>
      </c>
      <c r="HC304" s="52">
        <f t="shared" si="268"/>
        <v>6.5999999999999659</v>
      </c>
      <c r="HD304" s="139">
        <f>HC304*AUXILIAR!$B$67</f>
        <v>13199999.999999931</v>
      </c>
      <c r="HE304" s="170" t="s">
        <v>366</v>
      </c>
      <c r="HF304" s="171">
        <v>157.80000000000001</v>
      </c>
      <c r="HG304" s="171">
        <v>166.8</v>
      </c>
      <c r="HH304" s="52">
        <f>(HG304-HF304)*2</f>
        <v>18</v>
      </c>
      <c r="HI304" s="51">
        <v>100</v>
      </c>
      <c r="HJ304" s="52">
        <f t="shared" si="269"/>
        <v>18</v>
      </c>
      <c r="HK304" s="139">
        <f>HJ304*AUXILIAR!$B$67</f>
        <v>36000000</v>
      </c>
      <c r="HL304" s="170" t="s">
        <v>365</v>
      </c>
      <c r="HM304" s="168">
        <v>36.4</v>
      </c>
      <c r="HN304" s="168">
        <v>39.1</v>
      </c>
      <c r="HO304" s="52">
        <f t="shared" si="275"/>
        <v>5.4000000000000057</v>
      </c>
      <c r="HP304" s="51">
        <v>100</v>
      </c>
      <c r="HQ304" s="52">
        <f t="shared" si="276"/>
        <v>5.4000000000000057</v>
      </c>
      <c r="HR304" s="139">
        <f>HQ304*AUXILIAR!$B$67</f>
        <v>10800000.000000011</v>
      </c>
      <c r="HS304" s="5"/>
      <c r="HT304" s="341"/>
      <c r="HU304" s="354"/>
      <c r="HV304" s="5"/>
      <c r="HW304" s="5"/>
      <c r="HX304" s="5"/>
      <c r="HY304" s="5"/>
      <c r="HZ304" s="5"/>
      <c r="IA304" s="5"/>
      <c r="IB304" s="5"/>
      <c r="IC304" s="5"/>
      <c r="ID304" s="5"/>
      <c r="IE304" s="5"/>
      <c r="IF304" s="5"/>
      <c r="IG304" s="5"/>
      <c r="IH304" s="5"/>
      <c r="II304" s="5"/>
      <c r="IJ304" s="5"/>
      <c r="IK304" s="5"/>
      <c r="IL304" s="5"/>
      <c r="IM304" s="5"/>
      <c r="IN304" s="5"/>
      <c r="IO304" s="5"/>
      <c r="IP304" s="5"/>
      <c r="IQ304" s="5"/>
      <c r="IR304" s="5"/>
      <c r="IS304" s="5"/>
      <c r="IT304" s="5"/>
      <c r="IU304" s="5"/>
      <c r="IV304" s="5"/>
      <c r="IW304" s="5"/>
      <c r="IX304" s="5"/>
      <c r="IY304" s="5"/>
      <c r="IZ304" s="5"/>
      <c r="JA304" s="5"/>
      <c r="JB304" s="5"/>
      <c r="JC304" s="5"/>
      <c r="JD304" s="5"/>
      <c r="JE304" s="5"/>
      <c r="JF304" s="5"/>
      <c r="JG304" s="5"/>
      <c r="JH304" s="5"/>
      <c r="JI304" s="5"/>
      <c r="JJ304" s="5"/>
      <c r="JK304" s="145"/>
      <c r="JL304" s="397"/>
    </row>
    <row r="305" spans="1:272" ht="15">
      <c r="A305" s="8" t="s">
        <v>33</v>
      </c>
      <c r="B305" s="8" t="s">
        <v>15</v>
      </c>
      <c r="C305" s="8">
        <v>1</v>
      </c>
      <c r="D305" s="199">
        <v>116</v>
      </c>
      <c r="E305" s="118" t="s">
        <v>180</v>
      </c>
      <c r="F305" s="118" t="s">
        <v>108</v>
      </c>
      <c r="G305" s="195" t="s">
        <v>34</v>
      </c>
      <c r="H305" s="309" t="s">
        <v>188</v>
      </c>
      <c r="I305" s="354"/>
      <c r="J305" s="5"/>
      <c r="K305" s="5"/>
      <c r="L305" s="5"/>
      <c r="M305" s="5"/>
      <c r="N305" s="5"/>
      <c r="O305" s="5"/>
      <c r="P305" s="5"/>
      <c r="Q305" s="5"/>
      <c r="R305" s="5"/>
      <c r="S305" s="5"/>
      <c r="T305" s="5"/>
      <c r="U305" s="5"/>
      <c r="V305" s="5"/>
      <c r="W305" s="171" t="s">
        <v>371</v>
      </c>
      <c r="X305" s="167">
        <v>204.74</v>
      </c>
      <c r="Y305" s="167">
        <v>206.327</v>
      </c>
      <c r="Z305" s="51">
        <f t="shared" si="271"/>
        <v>1.5869999999999891</v>
      </c>
      <c r="AA305" s="52">
        <v>100</v>
      </c>
      <c r="AB305" s="52">
        <f t="shared" si="272"/>
        <v>1.5869999999999891</v>
      </c>
      <c r="AC305" s="139">
        <f>AB305*AUXILIAR!$B$50</f>
        <v>4760999.9999999674</v>
      </c>
      <c r="AD305" s="171" t="s">
        <v>372</v>
      </c>
      <c r="AE305" s="171">
        <v>139.30000000000001</v>
      </c>
      <c r="AF305" s="171">
        <v>143.4</v>
      </c>
      <c r="AG305" s="51">
        <f t="shared" si="259"/>
        <v>4.0999999999999943</v>
      </c>
      <c r="AH305" s="52">
        <v>100</v>
      </c>
      <c r="AI305" s="52">
        <f t="shared" si="260"/>
        <v>4.0999999999999943</v>
      </c>
      <c r="AJ305" s="139">
        <f>AI305*AUXILIAR!$B$50</f>
        <v>12299999.999999983</v>
      </c>
      <c r="AK305" s="5"/>
      <c r="AL305" s="5"/>
      <c r="AM305" s="5"/>
      <c r="AN305" s="5"/>
      <c r="AO305" s="5"/>
      <c r="AP305" s="5"/>
      <c r="AQ305" s="5"/>
      <c r="AR305" s="171" t="s">
        <v>371</v>
      </c>
      <c r="AS305" s="171">
        <v>105</v>
      </c>
      <c r="AT305" s="171">
        <v>109.12</v>
      </c>
      <c r="AU305" s="51">
        <f t="shared" si="277"/>
        <v>4.1200000000000045</v>
      </c>
      <c r="AV305" s="52">
        <v>100</v>
      </c>
      <c r="AW305" s="52">
        <f t="shared" si="278"/>
        <v>4.1200000000000045</v>
      </c>
      <c r="AX305" s="139">
        <f>AW305*AUXILIAR!$B$50</f>
        <v>12360000.000000013</v>
      </c>
      <c r="AY305" s="5"/>
      <c r="AZ305" s="341"/>
      <c r="BA305" s="354"/>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341"/>
      <c r="CS305" s="354"/>
      <c r="CT305" s="5"/>
      <c r="CU305" s="5"/>
      <c r="CV305" s="5"/>
      <c r="CW305" s="5"/>
      <c r="CX305" s="5"/>
      <c r="CY305" s="5"/>
      <c r="CZ305" s="5"/>
      <c r="DA305" s="5"/>
      <c r="DB305" s="5"/>
      <c r="DC305" s="5"/>
      <c r="DD305" s="5"/>
      <c r="DE305" s="5"/>
      <c r="DF305" s="5"/>
      <c r="DG305" s="51" t="s">
        <v>346</v>
      </c>
      <c r="DH305" s="51">
        <v>153.44999999999999</v>
      </c>
      <c r="DI305" s="51">
        <v>153.44999999999999</v>
      </c>
      <c r="DJ305" s="51">
        <v>1</v>
      </c>
      <c r="DK305" s="51">
        <v>100</v>
      </c>
      <c r="DL305" s="52">
        <f t="shared" ref="DL305:DL307" si="280">DJ305*DK305/100</f>
        <v>1</v>
      </c>
      <c r="DM305" s="139">
        <f>DL305*AUXILIAR!$B$61</f>
        <v>20000000</v>
      </c>
      <c r="DN305" s="51" t="s">
        <v>346</v>
      </c>
      <c r="DO305" s="51">
        <v>127.52</v>
      </c>
      <c r="DP305" s="51">
        <v>127.52</v>
      </c>
      <c r="DQ305" s="51">
        <v>1</v>
      </c>
      <c r="DR305" s="51">
        <v>100</v>
      </c>
      <c r="DS305" s="52">
        <f t="shared" si="273"/>
        <v>1</v>
      </c>
      <c r="DT305" s="139">
        <f>DS305*AUXILIAR!$B$61</f>
        <v>20000000</v>
      </c>
      <c r="DU305" s="51" t="s">
        <v>346</v>
      </c>
      <c r="DV305" s="51">
        <v>113.03</v>
      </c>
      <c r="DW305" s="51">
        <v>113.03</v>
      </c>
      <c r="DX305" s="51">
        <v>1</v>
      </c>
      <c r="DY305" s="51">
        <v>100</v>
      </c>
      <c r="DZ305" s="52">
        <f t="shared" si="279"/>
        <v>1</v>
      </c>
      <c r="EA305" s="139">
        <f>DZ305*AUXILIAR!$B$61</f>
        <v>20000000</v>
      </c>
      <c r="EB305" s="51" t="s">
        <v>360</v>
      </c>
      <c r="EC305" s="176">
        <v>58.2</v>
      </c>
      <c r="ED305" s="176">
        <v>58.2</v>
      </c>
      <c r="EE305" s="51">
        <v>1</v>
      </c>
      <c r="EF305" s="51">
        <v>100</v>
      </c>
      <c r="EG305" s="52">
        <f t="shared" si="274"/>
        <v>1</v>
      </c>
      <c r="EH305" s="139">
        <f>EG305*AUXILIAR!$B$56</f>
        <v>30000000</v>
      </c>
      <c r="EI305" s="5"/>
      <c r="EJ305" s="341"/>
      <c r="EK305" s="354"/>
      <c r="EL305" s="5"/>
      <c r="EM305" s="5"/>
      <c r="EN305" s="5"/>
      <c r="EO305" s="5"/>
      <c r="EP305" s="5"/>
      <c r="EQ305" s="5"/>
      <c r="ER305" s="5"/>
      <c r="ES305" s="5"/>
      <c r="ET305" s="5"/>
      <c r="EU305" s="5"/>
      <c r="EV305" s="5"/>
      <c r="EW305" s="5"/>
      <c r="EX305" s="5"/>
      <c r="EY305" s="5"/>
      <c r="EZ305" s="5"/>
      <c r="FA305" s="5"/>
      <c r="FB305" s="5"/>
      <c r="FC305" s="5"/>
      <c r="FD305" s="5"/>
      <c r="FE305" s="5"/>
      <c r="FF305" s="5"/>
      <c r="FG305" s="5"/>
      <c r="FH305" s="5"/>
      <c r="FI305" s="5"/>
      <c r="FJ305" s="5"/>
      <c r="FK305" s="5"/>
      <c r="FL305" s="5"/>
      <c r="FM305" s="5"/>
      <c r="FN305" s="5"/>
      <c r="FO305" s="5"/>
      <c r="FP305" s="5"/>
      <c r="FQ305" s="5"/>
      <c r="FR305" s="5"/>
      <c r="FS305" s="5"/>
      <c r="FT305" s="5"/>
      <c r="FU305" s="5"/>
      <c r="FV305" s="5"/>
      <c r="FW305" s="5"/>
      <c r="FX305" s="5"/>
      <c r="FY305" s="5"/>
      <c r="FZ305" s="5"/>
      <c r="GA305" s="5"/>
      <c r="GB305" s="341"/>
      <c r="GC305" s="354"/>
      <c r="GD305" s="5"/>
      <c r="GE305" s="5"/>
      <c r="GF305" s="5"/>
      <c r="GG305" s="5"/>
      <c r="GH305" s="5"/>
      <c r="GI305" s="5"/>
      <c r="GJ305" s="5"/>
      <c r="GK305" s="5"/>
      <c r="GL305" s="5"/>
      <c r="GM305" s="5"/>
      <c r="GN305" s="5"/>
      <c r="GO305" s="5"/>
      <c r="GP305" s="5"/>
      <c r="GQ305" s="5"/>
      <c r="GR305" s="5"/>
      <c r="GS305" s="5"/>
      <c r="GT305" s="5"/>
      <c r="GU305" s="5"/>
      <c r="GV305" s="5"/>
      <c r="GW305" s="5"/>
      <c r="GX305" s="170" t="s">
        <v>366</v>
      </c>
      <c r="GY305" s="171">
        <v>146.69999999999999</v>
      </c>
      <c r="GZ305" s="171">
        <v>149.9</v>
      </c>
      <c r="HA305" s="52">
        <f>(GZ305-GY305)*2</f>
        <v>6.4000000000000341</v>
      </c>
      <c r="HB305" s="51">
        <v>100</v>
      </c>
      <c r="HC305" s="52">
        <f t="shared" ref="HC305:HC306" si="281">HA305*HB305/100</f>
        <v>6.4000000000000341</v>
      </c>
      <c r="HD305" s="139">
        <f>HC305*AUXILIAR!$B$67</f>
        <v>12800000.000000069</v>
      </c>
      <c r="HE305" s="5"/>
      <c r="HF305" s="5"/>
      <c r="HG305" s="5"/>
      <c r="HH305" s="5"/>
      <c r="HI305" s="5"/>
      <c r="HJ305" s="5"/>
      <c r="HK305" s="5"/>
      <c r="HL305" s="170" t="s">
        <v>365</v>
      </c>
      <c r="HM305" s="168">
        <v>39.1</v>
      </c>
      <c r="HN305" s="168">
        <v>51.2</v>
      </c>
      <c r="HO305" s="52">
        <f t="shared" si="275"/>
        <v>24.200000000000003</v>
      </c>
      <c r="HP305" s="51">
        <v>100</v>
      </c>
      <c r="HQ305" s="52">
        <f t="shared" si="276"/>
        <v>24.200000000000003</v>
      </c>
      <c r="HR305" s="139">
        <f>HQ305*AUXILIAR!$B$67</f>
        <v>48400000.000000007</v>
      </c>
      <c r="HS305" s="5"/>
      <c r="HT305" s="341"/>
      <c r="HU305" s="354"/>
      <c r="HV305" s="5"/>
      <c r="HW305" s="5"/>
      <c r="HX305" s="5"/>
      <c r="HY305" s="5"/>
      <c r="HZ305" s="5"/>
      <c r="IA305" s="5"/>
      <c r="IB305" s="5"/>
      <c r="IC305" s="5"/>
      <c r="ID305" s="5"/>
      <c r="IE305" s="5"/>
      <c r="IF305" s="5"/>
      <c r="IG305" s="5"/>
      <c r="IH305" s="5"/>
      <c r="II305" s="5"/>
      <c r="IJ305" s="5"/>
      <c r="IK305" s="5"/>
      <c r="IL305" s="5"/>
      <c r="IM305" s="5"/>
      <c r="IN305" s="5"/>
      <c r="IO305" s="5"/>
      <c r="IP305" s="5"/>
      <c r="IQ305" s="5"/>
      <c r="IR305" s="5"/>
      <c r="IS305" s="5"/>
      <c r="IT305" s="5"/>
      <c r="IU305" s="5"/>
      <c r="IV305" s="5"/>
      <c r="IW305" s="5"/>
      <c r="IX305" s="5"/>
      <c r="IY305" s="5"/>
      <c r="IZ305" s="5"/>
      <c r="JA305" s="5"/>
      <c r="JB305" s="5"/>
      <c r="JC305" s="5"/>
      <c r="JD305" s="5"/>
      <c r="JE305" s="5"/>
      <c r="JF305" s="5"/>
      <c r="JG305" s="5"/>
      <c r="JH305" s="5"/>
      <c r="JI305" s="5"/>
      <c r="JJ305" s="5"/>
      <c r="JK305" s="145"/>
      <c r="JL305" s="397"/>
    </row>
    <row r="306" spans="1:272" ht="15">
      <c r="A306" s="8" t="s">
        <v>33</v>
      </c>
      <c r="B306" s="8" t="s">
        <v>15</v>
      </c>
      <c r="C306" s="8">
        <v>1</v>
      </c>
      <c r="D306" s="199">
        <v>116</v>
      </c>
      <c r="E306" s="118" t="s">
        <v>180</v>
      </c>
      <c r="F306" s="118" t="s">
        <v>108</v>
      </c>
      <c r="G306" s="195" t="s">
        <v>34</v>
      </c>
      <c r="H306" s="309" t="s">
        <v>188</v>
      </c>
      <c r="I306" s="354"/>
      <c r="J306" s="5"/>
      <c r="K306" s="5"/>
      <c r="L306" s="5"/>
      <c r="M306" s="5"/>
      <c r="N306" s="5"/>
      <c r="O306" s="5"/>
      <c r="P306" s="5"/>
      <c r="Q306" s="5"/>
      <c r="R306" s="5"/>
      <c r="S306" s="5"/>
      <c r="T306" s="5"/>
      <c r="U306" s="5"/>
      <c r="V306" s="5"/>
      <c r="W306" s="171" t="s">
        <v>371</v>
      </c>
      <c r="X306" s="167">
        <v>206.327</v>
      </c>
      <c r="Y306" s="167">
        <v>208</v>
      </c>
      <c r="Z306" s="51">
        <f t="shared" si="271"/>
        <v>1.6730000000000018</v>
      </c>
      <c r="AA306" s="52">
        <v>100</v>
      </c>
      <c r="AB306" s="52">
        <f t="shared" si="272"/>
        <v>1.6730000000000018</v>
      </c>
      <c r="AC306" s="139">
        <f>AB306*AUXILIAR!$B$50</f>
        <v>5019000.0000000056</v>
      </c>
      <c r="AD306" s="171" t="s">
        <v>372</v>
      </c>
      <c r="AE306" s="171">
        <v>143.4</v>
      </c>
      <c r="AF306" s="171">
        <v>146.69999999999999</v>
      </c>
      <c r="AG306" s="51">
        <f t="shared" si="259"/>
        <v>3.2999999999999829</v>
      </c>
      <c r="AH306" s="52">
        <v>100</v>
      </c>
      <c r="AI306" s="52">
        <f t="shared" si="260"/>
        <v>3.2999999999999829</v>
      </c>
      <c r="AJ306" s="139">
        <f>AI306*AUXILIAR!$B$50</f>
        <v>9899999.9999999497</v>
      </c>
      <c r="AK306" s="5"/>
      <c r="AL306" s="5"/>
      <c r="AM306" s="5"/>
      <c r="AN306" s="5"/>
      <c r="AO306" s="5"/>
      <c r="AP306" s="5"/>
      <c r="AQ306" s="5"/>
      <c r="AR306" s="171" t="s">
        <v>372</v>
      </c>
      <c r="AS306" s="171">
        <v>109.49</v>
      </c>
      <c r="AT306" s="171">
        <v>117.49</v>
      </c>
      <c r="AU306" s="51">
        <f t="shared" si="277"/>
        <v>8</v>
      </c>
      <c r="AV306" s="52">
        <v>100</v>
      </c>
      <c r="AW306" s="52">
        <f t="shared" si="278"/>
        <v>8</v>
      </c>
      <c r="AX306" s="139">
        <f>AW306*AUXILIAR!$B$50</f>
        <v>24000000</v>
      </c>
      <c r="AY306" s="5"/>
      <c r="AZ306" s="341"/>
      <c r="BA306" s="354"/>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341"/>
      <c r="CS306" s="354"/>
      <c r="CT306" s="5"/>
      <c r="CU306" s="5"/>
      <c r="CV306" s="5"/>
      <c r="CW306" s="5"/>
      <c r="CX306" s="5"/>
      <c r="CY306" s="5"/>
      <c r="CZ306" s="5"/>
      <c r="DA306" s="5"/>
      <c r="DB306" s="5"/>
      <c r="DC306" s="5"/>
      <c r="DD306" s="5"/>
      <c r="DE306" s="5"/>
      <c r="DF306" s="5"/>
      <c r="DG306" s="51" t="s">
        <v>346</v>
      </c>
      <c r="DH306" s="51">
        <v>157.59</v>
      </c>
      <c r="DI306" s="51">
        <v>157.59</v>
      </c>
      <c r="DJ306" s="51">
        <v>1</v>
      </c>
      <c r="DK306" s="51">
        <v>100</v>
      </c>
      <c r="DL306" s="52">
        <f t="shared" si="280"/>
        <v>1</v>
      </c>
      <c r="DM306" s="139">
        <f>DL306*AUXILIAR!$B$61</f>
        <v>20000000</v>
      </c>
      <c r="DN306" s="51" t="s">
        <v>346</v>
      </c>
      <c r="DO306" s="51">
        <v>127.98</v>
      </c>
      <c r="DP306" s="51">
        <v>127.98</v>
      </c>
      <c r="DQ306" s="51">
        <v>2</v>
      </c>
      <c r="DR306" s="51">
        <v>100</v>
      </c>
      <c r="DS306" s="52">
        <f t="shared" si="273"/>
        <v>2</v>
      </c>
      <c r="DT306" s="139">
        <f>DS306*AUXILIAR!$B$61</f>
        <v>40000000</v>
      </c>
      <c r="DU306" s="51" t="s">
        <v>346</v>
      </c>
      <c r="DV306" s="51">
        <v>114.85</v>
      </c>
      <c r="DW306" s="51">
        <v>114.85</v>
      </c>
      <c r="DX306" s="51">
        <v>2</v>
      </c>
      <c r="DY306" s="51">
        <v>100</v>
      </c>
      <c r="DZ306" s="52">
        <f t="shared" si="279"/>
        <v>2</v>
      </c>
      <c r="EA306" s="139">
        <f>DZ306*AUXILIAR!$B$61</f>
        <v>40000000</v>
      </c>
      <c r="EB306" s="51" t="s">
        <v>360</v>
      </c>
      <c r="EC306" s="176">
        <v>64.900000000000006</v>
      </c>
      <c r="ED306" s="176">
        <v>64.900000000000006</v>
      </c>
      <c r="EE306" s="51">
        <v>1</v>
      </c>
      <c r="EF306" s="51">
        <v>100</v>
      </c>
      <c r="EG306" s="52">
        <f t="shared" si="274"/>
        <v>1</v>
      </c>
      <c r="EH306" s="139">
        <f>EG306*AUXILIAR!$B$56</f>
        <v>30000000</v>
      </c>
      <c r="EI306" s="5"/>
      <c r="EJ306" s="341"/>
      <c r="EK306" s="354"/>
      <c r="EL306" s="5"/>
      <c r="EM306" s="5"/>
      <c r="EN306" s="5"/>
      <c r="EO306" s="5"/>
      <c r="EP306" s="5"/>
      <c r="EQ306" s="5"/>
      <c r="ER306" s="5"/>
      <c r="ES306" s="5"/>
      <c r="ET306" s="5"/>
      <c r="EU306" s="5"/>
      <c r="EV306" s="5"/>
      <c r="EW306" s="5"/>
      <c r="EX306" s="5"/>
      <c r="EY306" s="5"/>
      <c r="EZ306" s="5"/>
      <c r="FA306" s="5"/>
      <c r="FB306" s="5"/>
      <c r="FC306" s="5"/>
      <c r="FD306" s="5"/>
      <c r="FE306" s="5"/>
      <c r="FF306" s="5"/>
      <c r="FG306" s="5"/>
      <c r="FH306" s="5"/>
      <c r="FI306" s="5"/>
      <c r="FJ306" s="5"/>
      <c r="FK306" s="5"/>
      <c r="FL306" s="5"/>
      <c r="FM306" s="5"/>
      <c r="FN306" s="5"/>
      <c r="FO306" s="5"/>
      <c r="FP306" s="5"/>
      <c r="FQ306" s="5"/>
      <c r="FR306" s="5"/>
      <c r="FS306" s="5"/>
      <c r="FT306" s="5"/>
      <c r="FU306" s="5"/>
      <c r="FV306" s="5"/>
      <c r="FW306" s="5"/>
      <c r="FX306" s="5"/>
      <c r="FY306" s="5"/>
      <c r="FZ306" s="5"/>
      <c r="GA306" s="5"/>
      <c r="GB306" s="341"/>
      <c r="GC306" s="354"/>
      <c r="GD306" s="5"/>
      <c r="GE306" s="5"/>
      <c r="GF306" s="5"/>
      <c r="GG306" s="5"/>
      <c r="GH306" s="5"/>
      <c r="GI306" s="5"/>
      <c r="GJ306" s="5"/>
      <c r="GK306" s="5"/>
      <c r="GL306" s="5"/>
      <c r="GM306" s="5"/>
      <c r="GN306" s="5"/>
      <c r="GO306" s="5"/>
      <c r="GP306" s="5"/>
      <c r="GQ306" s="5"/>
      <c r="GR306" s="5"/>
      <c r="GS306" s="5"/>
      <c r="GT306" s="5"/>
      <c r="GU306" s="5"/>
      <c r="GV306" s="5"/>
      <c r="GW306" s="5"/>
      <c r="GX306" s="170" t="s">
        <v>366</v>
      </c>
      <c r="GY306" s="171">
        <v>149.9</v>
      </c>
      <c r="GZ306" s="171">
        <v>151.30000000000001</v>
      </c>
      <c r="HA306" s="52">
        <f>(GZ306-GY306)*2</f>
        <v>2.8000000000000114</v>
      </c>
      <c r="HB306" s="51">
        <v>100</v>
      </c>
      <c r="HC306" s="52">
        <f t="shared" si="281"/>
        <v>2.8000000000000114</v>
      </c>
      <c r="HD306" s="139">
        <f>HC306*AUXILIAR!$B$67</f>
        <v>5600000.0000000224</v>
      </c>
      <c r="HE306" s="5"/>
      <c r="HF306" s="5"/>
      <c r="HG306" s="5"/>
      <c r="HH306" s="5"/>
      <c r="HI306" s="5"/>
      <c r="HJ306" s="5"/>
      <c r="HK306" s="5"/>
      <c r="HL306" s="170" t="s">
        <v>366</v>
      </c>
      <c r="HM306" s="168">
        <v>51.2</v>
      </c>
      <c r="HN306" s="168">
        <v>65</v>
      </c>
      <c r="HO306" s="52">
        <f t="shared" si="275"/>
        <v>27.599999999999994</v>
      </c>
      <c r="HP306" s="51">
        <v>100</v>
      </c>
      <c r="HQ306" s="52">
        <f t="shared" si="276"/>
        <v>27.599999999999994</v>
      </c>
      <c r="HR306" s="139">
        <f>HQ306*AUXILIAR!$B$67</f>
        <v>55199999.999999985</v>
      </c>
      <c r="HS306" s="5"/>
      <c r="HT306" s="341"/>
      <c r="HU306" s="354"/>
      <c r="HV306" s="5"/>
      <c r="HW306" s="5"/>
      <c r="HX306" s="5"/>
      <c r="HY306" s="5"/>
      <c r="HZ306" s="5"/>
      <c r="IA306" s="5"/>
      <c r="IB306" s="5"/>
      <c r="IC306" s="5"/>
      <c r="ID306" s="5"/>
      <c r="IE306" s="5"/>
      <c r="IF306" s="5"/>
      <c r="IG306" s="5"/>
      <c r="IH306" s="5"/>
      <c r="II306" s="5"/>
      <c r="IJ306" s="5"/>
      <c r="IK306" s="5"/>
      <c r="IL306" s="5"/>
      <c r="IM306" s="5"/>
      <c r="IN306" s="5"/>
      <c r="IO306" s="5"/>
      <c r="IP306" s="5"/>
      <c r="IQ306" s="5"/>
      <c r="IR306" s="5"/>
      <c r="IS306" s="5"/>
      <c r="IT306" s="5"/>
      <c r="IU306" s="5"/>
      <c r="IV306" s="5"/>
      <c r="IW306" s="5"/>
      <c r="IX306" s="5"/>
      <c r="IY306" s="5"/>
      <c r="IZ306" s="5"/>
      <c r="JA306" s="5"/>
      <c r="JB306" s="5"/>
      <c r="JC306" s="5"/>
      <c r="JD306" s="5"/>
      <c r="JE306" s="5"/>
      <c r="JF306" s="5"/>
      <c r="JG306" s="5"/>
      <c r="JH306" s="5"/>
      <c r="JI306" s="5"/>
      <c r="JJ306" s="5"/>
      <c r="JK306" s="145"/>
      <c r="JL306" s="397"/>
    </row>
    <row r="307" spans="1:272" ht="15">
      <c r="A307" s="8" t="s">
        <v>33</v>
      </c>
      <c r="B307" s="8" t="s">
        <v>15</v>
      </c>
      <c r="C307" s="8">
        <v>1</v>
      </c>
      <c r="D307" s="199">
        <v>116</v>
      </c>
      <c r="E307" s="118" t="s">
        <v>180</v>
      </c>
      <c r="F307" s="118" t="s">
        <v>108</v>
      </c>
      <c r="G307" s="195" t="s">
        <v>34</v>
      </c>
      <c r="H307" s="309" t="s">
        <v>188</v>
      </c>
      <c r="I307" s="354"/>
      <c r="J307" s="5"/>
      <c r="K307" s="5"/>
      <c r="L307" s="5"/>
      <c r="M307" s="5"/>
      <c r="N307" s="128"/>
      <c r="O307" s="128"/>
      <c r="P307" s="5"/>
      <c r="Q307" s="5"/>
      <c r="R307" s="5"/>
      <c r="S307" s="5"/>
      <c r="T307" s="5"/>
      <c r="U307" s="128"/>
      <c r="V307" s="128"/>
      <c r="W307" s="171" t="s">
        <v>371</v>
      </c>
      <c r="X307" s="167">
        <v>208</v>
      </c>
      <c r="Y307" s="167">
        <v>209.95</v>
      </c>
      <c r="Z307" s="51">
        <f t="shared" si="271"/>
        <v>1.9499999999999886</v>
      </c>
      <c r="AA307" s="52">
        <v>100</v>
      </c>
      <c r="AB307" s="52">
        <f t="shared" si="272"/>
        <v>1.9499999999999886</v>
      </c>
      <c r="AC307" s="139">
        <f>AB307*AUXILIAR!$B$50</f>
        <v>5849999.9999999655</v>
      </c>
      <c r="AD307" s="171" t="s">
        <v>372</v>
      </c>
      <c r="AE307" s="171">
        <v>146.69999999999999</v>
      </c>
      <c r="AF307" s="171">
        <v>149.9</v>
      </c>
      <c r="AG307" s="51">
        <f t="shared" si="259"/>
        <v>3.2000000000000171</v>
      </c>
      <c r="AH307" s="52">
        <v>100</v>
      </c>
      <c r="AI307" s="52">
        <f t="shared" si="260"/>
        <v>3.2000000000000171</v>
      </c>
      <c r="AJ307" s="139">
        <f>AI307*AUXILIAR!$B$50</f>
        <v>9600000.0000000503</v>
      </c>
      <c r="AK307" s="5"/>
      <c r="AL307" s="5"/>
      <c r="AM307" s="5"/>
      <c r="AN307" s="5"/>
      <c r="AO307" s="5"/>
      <c r="AP307" s="128"/>
      <c r="AQ307" s="128"/>
      <c r="AR307" s="171" t="s">
        <v>371</v>
      </c>
      <c r="AS307" s="171">
        <v>109.6</v>
      </c>
      <c r="AT307" s="171">
        <v>117.33</v>
      </c>
      <c r="AU307" s="51">
        <f t="shared" si="277"/>
        <v>7.730000000000004</v>
      </c>
      <c r="AV307" s="52">
        <v>100</v>
      </c>
      <c r="AW307" s="52">
        <f t="shared" si="278"/>
        <v>7.7300000000000049</v>
      </c>
      <c r="AX307" s="139">
        <f>AW307*AUXILIAR!$B$50</f>
        <v>23190000.000000015</v>
      </c>
      <c r="AY307" s="5"/>
      <c r="AZ307" s="341"/>
      <c r="BA307" s="354"/>
      <c r="BB307" s="5"/>
      <c r="BC307" s="5"/>
      <c r="BD307" s="5"/>
      <c r="BE307" s="5"/>
      <c r="BF307" s="128"/>
      <c r="BG307" s="128"/>
      <c r="BH307" s="5"/>
      <c r="BI307" s="5"/>
      <c r="BJ307" s="5"/>
      <c r="BK307" s="5"/>
      <c r="BL307" s="5"/>
      <c r="BM307" s="128"/>
      <c r="BN307" s="128"/>
      <c r="BO307" s="5"/>
      <c r="BP307" s="5"/>
      <c r="BQ307" s="5"/>
      <c r="BR307" s="5"/>
      <c r="BS307" s="5"/>
      <c r="BT307" s="128"/>
      <c r="BU307" s="128"/>
      <c r="BV307" s="5"/>
      <c r="BW307" s="5"/>
      <c r="BX307" s="5"/>
      <c r="BY307" s="5"/>
      <c r="BZ307" s="5"/>
      <c r="CA307" s="128"/>
      <c r="CB307" s="128"/>
      <c r="CC307" s="5"/>
      <c r="CD307" s="5"/>
      <c r="CE307" s="5"/>
      <c r="CF307" s="5"/>
      <c r="CG307" s="5"/>
      <c r="CH307" s="128"/>
      <c r="CI307" s="128"/>
      <c r="CJ307" s="5"/>
      <c r="CK307" s="5"/>
      <c r="CL307" s="5"/>
      <c r="CM307" s="5"/>
      <c r="CN307" s="5"/>
      <c r="CO307" s="128"/>
      <c r="CP307" s="128"/>
      <c r="CQ307" s="5"/>
      <c r="CR307" s="341"/>
      <c r="CS307" s="354"/>
      <c r="CT307" s="5"/>
      <c r="CU307" s="5"/>
      <c r="CV307" s="5"/>
      <c r="CW307" s="5"/>
      <c r="CX307" s="128"/>
      <c r="CY307" s="5"/>
      <c r="CZ307" s="5"/>
      <c r="DA307" s="5"/>
      <c r="DB307" s="5"/>
      <c r="DC307" s="5"/>
      <c r="DD307" s="5"/>
      <c r="DE307" s="128"/>
      <c r="DF307" s="5"/>
      <c r="DG307" s="51" t="s">
        <v>346</v>
      </c>
      <c r="DH307" s="51">
        <v>157.63999999999999</v>
      </c>
      <c r="DI307" s="51">
        <v>157.63999999999999</v>
      </c>
      <c r="DJ307" s="51">
        <v>1</v>
      </c>
      <c r="DK307" s="51">
        <v>100</v>
      </c>
      <c r="DL307" s="52">
        <f t="shared" si="280"/>
        <v>1</v>
      </c>
      <c r="DM307" s="139">
        <f>DL307*AUXILIAR!$B$61</f>
        <v>20000000</v>
      </c>
      <c r="DN307" s="51" t="s">
        <v>346</v>
      </c>
      <c r="DO307" s="51">
        <v>128.06</v>
      </c>
      <c r="DP307" s="51">
        <v>128.06</v>
      </c>
      <c r="DQ307" s="51">
        <v>2</v>
      </c>
      <c r="DR307" s="51">
        <v>100</v>
      </c>
      <c r="DS307" s="52">
        <f t="shared" ref="DS307:DS310" si="282">DQ307*DR307/100</f>
        <v>2</v>
      </c>
      <c r="DT307" s="139">
        <f>DS307*AUXILIAR!$B$61</f>
        <v>40000000</v>
      </c>
      <c r="DU307" s="51" t="s">
        <v>346</v>
      </c>
      <c r="DV307" s="51">
        <v>116.07</v>
      </c>
      <c r="DW307" s="51">
        <v>116.07</v>
      </c>
      <c r="DX307" s="51">
        <v>2</v>
      </c>
      <c r="DY307" s="51">
        <v>100</v>
      </c>
      <c r="DZ307" s="52">
        <f t="shared" si="279"/>
        <v>2</v>
      </c>
      <c r="EA307" s="139">
        <f>DZ307*AUXILIAR!$B$61</f>
        <v>40000000</v>
      </c>
      <c r="EB307" s="51" t="s">
        <v>360</v>
      </c>
      <c r="EC307" s="176">
        <v>67.2</v>
      </c>
      <c r="ED307" s="176">
        <v>67.2</v>
      </c>
      <c r="EE307" s="51">
        <v>1</v>
      </c>
      <c r="EF307" s="51">
        <v>100</v>
      </c>
      <c r="EG307" s="52">
        <f t="shared" ref="EG307:EG313" si="283">EE307*EF307/100</f>
        <v>1</v>
      </c>
      <c r="EH307" s="139">
        <f>EG307*AUXILIAR!$B$56</f>
        <v>30000000</v>
      </c>
      <c r="EI307" s="5"/>
      <c r="EJ307" s="341"/>
      <c r="EK307" s="354"/>
      <c r="EL307" s="5"/>
      <c r="EM307" s="5"/>
      <c r="EN307" s="5"/>
      <c r="EO307" s="5"/>
      <c r="EP307" s="128"/>
      <c r="EQ307" s="128"/>
      <c r="ER307" s="5"/>
      <c r="ES307" s="5"/>
      <c r="ET307" s="5"/>
      <c r="EU307" s="5"/>
      <c r="EV307" s="5"/>
      <c r="EW307" s="128"/>
      <c r="EX307" s="128"/>
      <c r="EY307" s="5"/>
      <c r="EZ307" s="5"/>
      <c r="FA307" s="5"/>
      <c r="FB307" s="5"/>
      <c r="FC307" s="5"/>
      <c r="FD307" s="128"/>
      <c r="FE307" s="128"/>
      <c r="FF307" s="5"/>
      <c r="FG307" s="5"/>
      <c r="FH307" s="5"/>
      <c r="FI307" s="5"/>
      <c r="FJ307" s="5"/>
      <c r="FK307" s="128"/>
      <c r="FL307" s="128"/>
      <c r="FM307" s="5"/>
      <c r="FN307" s="5"/>
      <c r="FO307" s="5"/>
      <c r="FP307" s="5"/>
      <c r="FQ307" s="5"/>
      <c r="FR307" s="128"/>
      <c r="FS307" s="128"/>
      <c r="FT307" s="5"/>
      <c r="FU307" s="5"/>
      <c r="FV307" s="5"/>
      <c r="FW307" s="5"/>
      <c r="FX307" s="5"/>
      <c r="FY307" s="128"/>
      <c r="FZ307" s="128"/>
      <c r="GA307" s="5"/>
      <c r="GB307" s="341"/>
      <c r="GC307" s="354"/>
      <c r="GD307" s="5"/>
      <c r="GE307" s="5"/>
      <c r="GF307" s="5"/>
      <c r="GG307" s="5"/>
      <c r="GH307" s="128"/>
      <c r="GI307" s="128"/>
      <c r="GJ307" s="5"/>
      <c r="GK307" s="5"/>
      <c r="GL307" s="5"/>
      <c r="GM307" s="5"/>
      <c r="GN307" s="5"/>
      <c r="GO307" s="128"/>
      <c r="GP307" s="128"/>
      <c r="GQ307" s="5"/>
      <c r="GR307" s="5"/>
      <c r="GS307" s="5"/>
      <c r="GT307" s="5"/>
      <c r="GU307" s="5"/>
      <c r="GV307" s="128"/>
      <c r="GW307" s="128"/>
      <c r="GX307" s="5"/>
      <c r="GY307" s="5"/>
      <c r="GZ307" s="5"/>
      <c r="HA307" s="5"/>
      <c r="HB307" s="5"/>
      <c r="HC307" s="128"/>
      <c r="HD307" s="128"/>
      <c r="HE307" s="5"/>
      <c r="HF307" s="5"/>
      <c r="HG307" s="5"/>
      <c r="HH307" s="5"/>
      <c r="HI307" s="5"/>
      <c r="HJ307" s="128"/>
      <c r="HK307" s="128"/>
      <c r="HL307" s="170" t="s">
        <v>366</v>
      </c>
      <c r="HM307" s="168">
        <v>166.8</v>
      </c>
      <c r="HN307" s="168">
        <v>169.1</v>
      </c>
      <c r="HO307" s="52">
        <f t="shared" si="275"/>
        <v>4.5999999999999659</v>
      </c>
      <c r="HP307" s="51">
        <v>100</v>
      </c>
      <c r="HQ307" s="52">
        <f t="shared" ref="HQ307:HQ317" si="284">HO307*HP307/100</f>
        <v>4.5999999999999659</v>
      </c>
      <c r="HR307" s="139">
        <f>HQ307*AUXILIAR!$B$67</f>
        <v>9199999.9999999311</v>
      </c>
      <c r="HS307" s="5"/>
      <c r="HT307" s="341"/>
      <c r="HU307" s="354"/>
      <c r="HV307" s="5"/>
      <c r="HW307" s="5"/>
      <c r="HX307" s="5"/>
      <c r="HY307" s="5"/>
      <c r="HZ307" s="128"/>
      <c r="IA307" s="128"/>
      <c r="IB307" s="5"/>
      <c r="IC307" s="5"/>
      <c r="ID307" s="5"/>
      <c r="IE307" s="5"/>
      <c r="IF307" s="5"/>
      <c r="IG307" s="128"/>
      <c r="IH307" s="128"/>
      <c r="II307" s="5"/>
      <c r="IJ307" s="5"/>
      <c r="IK307" s="5"/>
      <c r="IL307" s="5"/>
      <c r="IM307" s="5"/>
      <c r="IN307" s="128"/>
      <c r="IO307" s="128"/>
      <c r="IP307" s="5"/>
      <c r="IQ307" s="5"/>
      <c r="IR307" s="5"/>
      <c r="IS307" s="5"/>
      <c r="IT307" s="5"/>
      <c r="IU307" s="128"/>
      <c r="IV307" s="128"/>
      <c r="IW307" s="5"/>
      <c r="IX307" s="5"/>
      <c r="IY307" s="5"/>
      <c r="IZ307" s="5"/>
      <c r="JA307" s="5"/>
      <c r="JB307" s="128"/>
      <c r="JC307" s="128"/>
      <c r="JD307" s="5"/>
      <c r="JE307" s="5"/>
      <c r="JF307" s="5"/>
      <c r="JG307" s="5"/>
      <c r="JH307" s="5"/>
      <c r="JI307" s="128"/>
      <c r="JJ307" s="128"/>
      <c r="JK307" s="145"/>
      <c r="JL307" s="397"/>
    </row>
    <row r="308" spans="1:272" ht="15">
      <c r="A308" s="8" t="s">
        <v>33</v>
      </c>
      <c r="B308" s="8" t="s">
        <v>15</v>
      </c>
      <c r="C308" s="8">
        <v>1</v>
      </c>
      <c r="D308" s="199">
        <v>116</v>
      </c>
      <c r="E308" s="118" t="s">
        <v>180</v>
      </c>
      <c r="F308" s="118" t="s">
        <v>108</v>
      </c>
      <c r="G308" s="195" t="s">
        <v>34</v>
      </c>
      <c r="H308" s="309" t="s">
        <v>188</v>
      </c>
      <c r="I308" s="354"/>
      <c r="J308" s="5"/>
      <c r="K308" s="5"/>
      <c r="L308" s="5"/>
      <c r="M308" s="5"/>
      <c r="N308" s="128"/>
      <c r="O308" s="128"/>
      <c r="P308" s="5"/>
      <c r="Q308" s="5"/>
      <c r="R308" s="5"/>
      <c r="S308" s="5"/>
      <c r="T308" s="5"/>
      <c r="U308" s="128"/>
      <c r="V308" s="128"/>
      <c r="W308" s="171" t="s">
        <v>371</v>
      </c>
      <c r="X308" s="167">
        <v>209.95</v>
      </c>
      <c r="Y308" s="167">
        <v>211.4</v>
      </c>
      <c r="Z308" s="51">
        <f t="shared" si="271"/>
        <v>1.4500000000000171</v>
      </c>
      <c r="AA308" s="52">
        <v>100</v>
      </c>
      <c r="AB308" s="52">
        <f t="shared" si="272"/>
        <v>1.4500000000000171</v>
      </c>
      <c r="AC308" s="139">
        <f>AB308*AUXILIAR!$B$50</f>
        <v>4350000.0000000512</v>
      </c>
      <c r="AD308" s="171" t="s">
        <v>372</v>
      </c>
      <c r="AE308" s="171">
        <v>149.9</v>
      </c>
      <c r="AF308" s="171">
        <v>151.30000000000001</v>
      </c>
      <c r="AG308" s="51">
        <f t="shared" si="259"/>
        <v>1.4000000000000057</v>
      </c>
      <c r="AH308" s="52">
        <v>100</v>
      </c>
      <c r="AI308" s="52">
        <f t="shared" si="260"/>
        <v>1.4000000000000057</v>
      </c>
      <c r="AJ308" s="139">
        <f>AI308*AUXILIAR!$B$50</f>
        <v>4200000.0000000168</v>
      </c>
      <c r="AK308" s="5"/>
      <c r="AL308" s="5"/>
      <c r="AM308" s="5"/>
      <c r="AN308" s="5"/>
      <c r="AO308" s="5"/>
      <c r="AP308" s="128"/>
      <c r="AQ308" s="128"/>
      <c r="AR308" s="171" t="s">
        <v>372</v>
      </c>
      <c r="AS308" s="171">
        <v>68.27</v>
      </c>
      <c r="AT308" s="171">
        <v>68.64</v>
      </c>
      <c r="AU308" s="51">
        <f t="shared" si="277"/>
        <v>0.37000000000000455</v>
      </c>
      <c r="AV308" s="52">
        <v>100</v>
      </c>
      <c r="AW308" s="52">
        <f t="shared" si="278"/>
        <v>0.37000000000000455</v>
      </c>
      <c r="AX308" s="139">
        <f>AW308*AUXILIAR!$B$50</f>
        <v>1110000.0000000137</v>
      </c>
      <c r="AY308" s="5"/>
      <c r="AZ308" s="341"/>
      <c r="BA308" s="354"/>
      <c r="BB308" s="5"/>
      <c r="BC308" s="5"/>
      <c r="BD308" s="5"/>
      <c r="BE308" s="5"/>
      <c r="BF308" s="128"/>
      <c r="BG308" s="128"/>
      <c r="BH308" s="5"/>
      <c r="BI308" s="5"/>
      <c r="BJ308" s="5"/>
      <c r="BK308" s="5"/>
      <c r="BL308" s="5"/>
      <c r="BM308" s="128"/>
      <c r="BN308" s="128"/>
      <c r="BO308" s="5"/>
      <c r="BP308" s="5"/>
      <c r="BQ308" s="5"/>
      <c r="BR308" s="5"/>
      <c r="BS308" s="5"/>
      <c r="BT308" s="128"/>
      <c r="BU308" s="128"/>
      <c r="BV308" s="5"/>
      <c r="BW308" s="5"/>
      <c r="BX308" s="5"/>
      <c r="BY308" s="5"/>
      <c r="BZ308" s="5"/>
      <c r="CA308" s="128"/>
      <c r="CB308" s="128"/>
      <c r="CC308" s="5"/>
      <c r="CD308" s="5"/>
      <c r="CE308" s="5"/>
      <c r="CF308" s="5"/>
      <c r="CG308" s="5"/>
      <c r="CH308" s="128"/>
      <c r="CI308" s="128"/>
      <c r="CJ308" s="5"/>
      <c r="CK308" s="5"/>
      <c r="CL308" s="5"/>
      <c r="CM308" s="5"/>
      <c r="CN308" s="5"/>
      <c r="CO308" s="128"/>
      <c r="CP308" s="128"/>
      <c r="CQ308" s="5"/>
      <c r="CR308" s="341"/>
      <c r="CS308" s="354"/>
      <c r="CT308" s="5"/>
      <c r="CU308" s="5"/>
      <c r="CV308" s="5"/>
      <c r="CW308" s="5"/>
      <c r="CX308" s="128"/>
      <c r="CY308" s="5"/>
      <c r="CZ308" s="5"/>
      <c r="DA308" s="5"/>
      <c r="DB308" s="5"/>
      <c r="DC308" s="5"/>
      <c r="DD308" s="5"/>
      <c r="DE308" s="128"/>
      <c r="DF308" s="5"/>
      <c r="DG308" s="51" t="s">
        <v>346</v>
      </c>
      <c r="DH308" s="51">
        <v>222.84</v>
      </c>
      <c r="DI308" s="51">
        <v>222.84</v>
      </c>
      <c r="DJ308" s="51">
        <v>1</v>
      </c>
      <c r="DK308" s="51">
        <v>100</v>
      </c>
      <c r="DL308" s="52">
        <f t="shared" ref="DL308:DL309" si="285">DJ308*DK308/100</f>
        <v>1</v>
      </c>
      <c r="DM308" s="139">
        <f>DL308*AUXILIAR!$B$61</f>
        <v>20000000</v>
      </c>
      <c r="DN308" s="51" t="s">
        <v>346</v>
      </c>
      <c r="DO308" s="51">
        <v>132.09</v>
      </c>
      <c r="DP308" s="51">
        <v>132.09</v>
      </c>
      <c r="DQ308" s="51">
        <v>1</v>
      </c>
      <c r="DR308" s="51">
        <v>100</v>
      </c>
      <c r="DS308" s="52">
        <f t="shared" si="282"/>
        <v>1</v>
      </c>
      <c r="DT308" s="139">
        <f>DS308*AUXILIAR!$B$61</f>
        <v>20000000</v>
      </c>
      <c r="DU308" s="5"/>
      <c r="DV308" s="5"/>
      <c r="DW308" s="5"/>
      <c r="DX308" s="5"/>
      <c r="DY308" s="5"/>
      <c r="DZ308" s="128"/>
      <c r="EA308" s="128"/>
      <c r="EB308" s="51" t="s">
        <v>360</v>
      </c>
      <c r="EC308" s="176">
        <v>71.400000000000006</v>
      </c>
      <c r="ED308" s="176">
        <v>71.400000000000006</v>
      </c>
      <c r="EE308" s="51">
        <v>1</v>
      </c>
      <c r="EF308" s="51">
        <v>100</v>
      </c>
      <c r="EG308" s="52">
        <f t="shared" si="283"/>
        <v>1</v>
      </c>
      <c r="EH308" s="139">
        <f>EG308*AUXILIAR!$B$56</f>
        <v>30000000</v>
      </c>
      <c r="EI308" s="5"/>
      <c r="EJ308" s="341"/>
      <c r="EK308" s="354"/>
      <c r="EL308" s="5"/>
      <c r="EM308" s="5"/>
      <c r="EN308" s="5"/>
      <c r="EO308" s="5"/>
      <c r="EP308" s="128"/>
      <c r="EQ308" s="128"/>
      <c r="ER308" s="5"/>
      <c r="ES308" s="5"/>
      <c r="ET308" s="5"/>
      <c r="EU308" s="5"/>
      <c r="EV308" s="5"/>
      <c r="EW308" s="128"/>
      <c r="EX308" s="128"/>
      <c r="EY308" s="5"/>
      <c r="EZ308" s="5"/>
      <c r="FA308" s="5"/>
      <c r="FB308" s="5"/>
      <c r="FC308" s="5"/>
      <c r="FD308" s="128"/>
      <c r="FE308" s="128"/>
      <c r="FF308" s="5"/>
      <c r="FG308" s="5"/>
      <c r="FH308" s="5"/>
      <c r="FI308" s="5"/>
      <c r="FJ308" s="5"/>
      <c r="FK308" s="128"/>
      <c r="FL308" s="128"/>
      <c r="FM308" s="5"/>
      <c r="FN308" s="5"/>
      <c r="FO308" s="5"/>
      <c r="FP308" s="5"/>
      <c r="FQ308" s="5"/>
      <c r="FR308" s="128"/>
      <c r="FS308" s="128"/>
      <c r="FT308" s="5"/>
      <c r="FU308" s="5"/>
      <c r="FV308" s="5"/>
      <c r="FW308" s="5"/>
      <c r="FX308" s="5"/>
      <c r="FY308" s="128"/>
      <c r="FZ308" s="128"/>
      <c r="GA308" s="5"/>
      <c r="GB308" s="341"/>
      <c r="GC308" s="354"/>
      <c r="GD308" s="5"/>
      <c r="GE308" s="5"/>
      <c r="GF308" s="5"/>
      <c r="GG308" s="5"/>
      <c r="GH308" s="128"/>
      <c r="GI308" s="128"/>
      <c r="GJ308" s="5"/>
      <c r="GK308" s="5"/>
      <c r="GL308" s="5"/>
      <c r="GM308" s="5"/>
      <c r="GN308" s="5"/>
      <c r="GO308" s="128"/>
      <c r="GP308" s="128"/>
      <c r="GQ308" s="5"/>
      <c r="GR308" s="5"/>
      <c r="GS308" s="5"/>
      <c r="GT308" s="5"/>
      <c r="GU308" s="5"/>
      <c r="GV308" s="128"/>
      <c r="GW308" s="128"/>
      <c r="GX308" s="5"/>
      <c r="GY308" s="5"/>
      <c r="GZ308" s="5"/>
      <c r="HA308" s="5"/>
      <c r="HB308" s="5"/>
      <c r="HC308" s="128"/>
      <c r="HD308" s="128"/>
      <c r="HE308" s="5"/>
      <c r="HF308" s="5"/>
      <c r="HG308" s="5"/>
      <c r="HH308" s="5"/>
      <c r="HI308" s="5"/>
      <c r="HJ308" s="128"/>
      <c r="HK308" s="128"/>
      <c r="HL308" s="170" t="s">
        <v>366</v>
      </c>
      <c r="HM308" s="168">
        <v>169.1</v>
      </c>
      <c r="HN308" s="168">
        <v>178.8</v>
      </c>
      <c r="HO308" s="52">
        <f t="shared" si="275"/>
        <v>19.400000000000034</v>
      </c>
      <c r="HP308" s="51">
        <v>100</v>
      </c>
      <c r="HQ308" s="52">
        <f t="shared" si="284"/>
        <v>19.400000000000034</v>
      </c>
      <c r="HR308" s="139">
        <f>HQ308*AUXILIAR!$B$67</f>
        <v>38800000.000000067</v>
      </c>
      <c r="HS308" s="5"/>
      <c r="HT308" s="341"/>
      <c r="HU308" s="354"/>
      <c r="HV308" s="5"/>
      <c r="HW308" s="5"/>
      <c r="HX308" s="5"/>
      <c r="HY308" s="5"/>
      <c r="HZ308" s="128"/>
      <c r="IA308" s="128"/>
      <c r="IB308" s="5"/>
      <c r="IC308" s="5"/>
      <c r="ID308" s="5"/>
      <c r="IE308" s="5"/>
      <c r="IF308" s="5"/>
      <c r="IG308" s="128"/>
      <c r="IH308" s="128"/>
      <c r="II308" s="5"/>
      <c r="IJ308" s="5"/>
      <c r="IK308" s="5"/>
      <c r="IL308" s="5"/>
      <c r="IM308" s="5"/>
      <c r="IN308" s="128"/>
      <c r="IO308" s="128"/>
      <c r="IP308" s="5"/>
      <c r="IQ308" s="5"/>
      <c r="IR308" s="5"/>
      <c r="IS308" s="5"/>
      <c r="IT308" s="5"/>
      <c r="IU308" s="128"/>
      <c r="IV308" s="128"/>
      <c r="IW308" s="5"/>
      <c r="IX308" s="5"/>
      <c r="IY308" s="5"/>
      <c r="IZ308" s="5"/>
      <c r="JA308" s="5"/>
      <c r="JB308" s="128"/>
      <c r="JC308" s="128"/>
      <c r="JD308" s="5"/>
      <c r="JE308" s="5"/>
      <c r="JF308" s="5"/>
      <c r="JG308" s="5"/>
      <c r="JH308" s="5"/>
      <c r="JI308" s="128"/>
      <c r="JJ308" s="128"/>
      <c r="JK308" s="145"/>
      <c r="JL308" s="397"/>
    </row>
    <row r="309" spans="1:272" ht="15">
      <c r="A309" s="8" t="s">
        <v>33</v>
      </c>
      <c r="B309" s="8" t="s">
        <v>15</v>
      </c>
      <c r="C309" s="8">
        <v>1</v>
      </c>
      <c r="D309" s="199">
        <v>116</v>
      </c>
      <c r="E309" s="118" t="s">
        <v>180</v>
      </c>
      <c r="F309" s="118" t="s">
        <v>108</v>
      </c>
      <c r="G309" s="195" t="s">
        <v>34</v>
      </c>
      <c r="H309" s="309" t="s">
        <v>188</v>
      </c>
      <c r="I309" s="354"/>
      <c r="J309" s="5"/>
      <c r="K309" s="5"/>
      <c r="L309" s="5"/>
      <c r="M309" s="5"/>
      <c r="N309" s="128"/>
      <c r="O309" s="128"/>
      <c r="P309" s="5"/>
      <c r="Q309" s="5"/>
      <c r="R309" s="5"/>
      <c r="S309" s="5"/>
      <c r="T309" s="5"/>
      <c r="U309" s="128"/>
      <c r="V309" s="128"/>
      <c r="W309" s="171" t="s">
        <v>372</v>
      </c>
      <c r="X309" s="167">
        <v>208.3</v>
      </c>
      <c r="Y309" s="167">
        <v>210.7</v>
      </c>
      <c r="Z309" s="51">
        <f t="shared" si="271"/>
        <v>2.3999999999999773</v>
      </c>
      <c r="AA309" s="52">
        <v>100</v>
      </c>
      <c r="AB309" s="52">
        <f t="shared" si="272"/>
        <v>2.3999999999999773</v>
      </c>
      <c r="AC309" s="139">
        <f>AB309*AUXILIAR!$B$50</f>
        <v>7199999.999999932</v>
      </c>
      <c r="AD309" s="171" t="s">
        <v>371</v>
      </c>
      <c r="AE309" s="171">
        <v>133.11000000000001</v>
      </c>
      <c r="AF309" s="171">
        <v>139.19999999999999</v>
      </c>
      <c r="AG309" s="51">
        <f t="shared" si="259"/>
        <v>6.089999999999975</v>
      </c>
      <c r="AH309" s="52">
        <v>100</v>
      </c>
      <c r="AI309" s="52">
        <f t="shared" si="260"/>
        <v>6.089999999999975</v>
      </c>
      <c r="AJ309" s="139">
        <f>AI309*AUXILIAR!$B$50</f>
        <v>18269999.999999925</v>
      </c>
      <c r="AK309" s="5"/>
      <c r="AL309" s="5"/>
      <c r="AM309" s="5"/>
      <c r="AN309" s="5"/>
      <c r="AO309" s="5"/>
      <c r="AP309" s="128"/>
      <c r="AQ309" s="128"/>
      <c r="AR309" s="171" t="s">
        <v>372</v>
      </c>
      <c r="AS309" s="171">
        <v>198.95</v>
      </c>
      <c r="AT309" s="171">
        <v>204.03</v>
      </c>
      <c r="AU309" s="51">
        <f t="shared" ref="AU309:AU310" si="286">AT309-AS309</f>
        <v>5.0800000000000125</v>
      </c>
      <c r="AV309" s="52">
        <v>100</v>
      </c>
      <c r="AW309" s="52">
        <f t="shared" ref="AW309:AW310" si="287">AU309*AV309/100</f>
        <v>5.0800000000000125</v>
      </c>
      <c r="AX309" s="139">
        <f>AW309*AUXILIAR!$B$50</f>
        <v>15240000.000000037</v>
      </c>
      <c r="AY309" s="5"/>
      <c r="AZ309" s="341"/>
      <c r="BA309" s="354"/>
      <c r="BB309" s="5"/>
      <c r="BC309" s="5"/>
      <c r="BD309" s="5"/>
      <c r="BE309" s="5"/>
      <c r="BF309" s="128"/>
      <c r="BG309" s="128"/>
      <c r="BH309" s="5"/>
      <c r="BI309" s="5"/>
      <c r="BJ309" s="5"/>
      <c r="BK309" s="5"/>
      <c r="BL309" s="5"/>
      <c r="BM309" s="128"/>
      <c r="BN309" s="128"/>
      <c r="BO309" s="5"/>
      <c r="BP309" s="5"/>
      <c r="BQ309" s="5"/>
      <c r="BR309" s="5"/>
      <c r="BS309" s="5"/>
      <c r="BT309" s="128"/>
      <c r="BU309" s="128"/>
      <c r="BV309" s="5"/>
      <c r="BW309" s="5"/>
      <c r="BX309" s="5"/>
      <c r="BY309" s="5"/>
      <c r="BZ309" s="5"/>
      <c r="CA309" s="128"/>
      <c r="CB309" s="128"/>
      <c r="CC309" s="5"/>
      <c r="CD309" s="5"/>
      <c r="CE309" s="5"/>
      <c r="CF309" s="5"/>
      <c r="CG309" s="5"/>
      <c r="CH309" s="128"/>
      <c r="CI309" s="128"/>
      <c r="CJ309" s="5"/>
      <c r="CK309" s="5"/>
      <c r="CL309" s="5"/>
      <c r="CM309" s="5"/>
      <c r="CN309" s="5"/>
      <c r="CO309" s="128"/>
      <c r="CP309" s="128"/>
      <c r="CQ309" s="5"/>
      <c r="CR309" s="341"/>
      <c r="CS309" s="354"/>
      <c r="CT309" s="5"/>
      <c r="CU309" s="5"/>
      <c r="CV309" s="5"/>
      <c r="CW309" s="5"/>
      <c r="CX309" s="128"/>
      <c r="CY309" s="5"/>
      <c r="CZ309" s="5"/>
      <c r="DA309" s="5"/>
      <c r="DB309" s="5"/>
      <c r="DC309" s="5"/>
      <c r="DD309" s="5"/>
      <c r="DE309" s="128"/>
      <c r="DF309" s="5"/>
      <c r="DG309" s="51" t="s">
        <v>346</v>
      </c>
      <c r="DH309" s="51">
        <v>222.95</v>
      </c>
      <c r="DI309" s="51">
        <v>222.95</v>
      </c>
      <c r="DJ309" s="51">
        <v>1</v>
      </c>
      <c r="DK309" s="51">
        <v>100</v>
      </c>
      <c r="DL309" s="52">
        <f t="shared" si="285"/>
        <v>1</v>
      </c>
      <c r="DM309" s="139">
        <f>DL309*AUXILIAR!$B$61</f>
        <v>20000000</v>
      </c>
      <c r="DN309" s="51" t="s">
        <v>346</v>
      </c>
      <c r="DO309" s="51">
        <v>136.33000000000001</v>
      </c>
      <c r="DP309" s="51">
        <v>136.33000000000001</v>
      </c>
      <c r="DQ309" s="51">
        <v>1</v>
      </c>
      <c r="DR309" s="51">
        <v>100</v>
      </c>
      <c r="DS309" s="52">
        <f t="shared" si="282"/>
        <v>1</v>
      </c>
      <c r="DT309" s="139">
        <f>DS309*AUXILIAR!$B$61</f>
        <v>20000000</v>
      </c>
      <c r="DU309" s="5"/>
      <c r="DV309" s="5"/>
      <c r="DW309" s="5"/>
      <c r="DX309" s="5"/>
      <c r="DY309" s="5"/>
      <c r="DZ309" s="128"/>
      <c r="EA309" s="128"/>
      <c r="EB309" s="51" t="s">
        <v>360</v>
      </c>
      <c r="EC309" s="176">
        <v>80.900000000000006</v>
      </c>
      <c r="ED309" s="176">
        <v>80.900000000000006</v>
      </c>
      <c r="EE309" s="51">
        <v>1</v>
      </c>
      <c r="EF309" s="51">
        <v>100</v>
      </c>
      <c r="EG309" s="52">
        <f t="shared" si="283"/>
        <v>1</v>
      </c>
      <c r="EH309" s="139">
        <f>EG309*AUXILIAR!$B$56</f>
        <v>30000000</v>
      </c>
      <c r="EI309" s="5"/>
      <c r="EJ309" s="341"/>
      <c r="EK309" s="354"/>
      <c r="EL309" s="5"/>
      <c r="EM309" s="5"/>
      <c r="EN309" s="5"/>
      <c r="EO309" s="5"/>
      <c r="EP309" s="128"/>
      <c r="EQ309" s="128"/>
      <c r="ER309" s="5"/>
      <c r="ES309" s="5"/>
      <c r="ET309" s="5"/>
      <c r="EU309" s="5"/>
      <c r="EV309" s="5"/>
      <c r="EW309" s="128"/>
      <c r="EX309" s="128"/>
      <c r="EY309" s="5"/>
      <c r="EZ309" s="5"/>
      <c r="FA309" s="5"/>
      <c r="FB309" s="5"/>
      <c r="FC309" s="5"/>
      <c r="FD309" s="128"/>
      <c r="FE309" s="128"/>
      <c r="FF309" s="5"/>
      <c r="FG309" s="5"/>
      <c r="FH309" s="5"/>
      <c r="FI309" s="5"/>
      <c r="FJ309" s="5"/>
      <c r="FK309" s="128"/>
      <c r="FL309" s="128"/>
      <c r="FM309" s="5"/>
      <c r="FN309" s="5"/>
      <c r="FO309" s="5"/>
      <c r="FP309" s="5"/>
      <c r="FQ309" s="5"/>
      <c r="FR309" s="128"/>
      <c r="FS309" s="128"/>
      <c r="FT309" s="5"/>
      <c r="FU309" s="5"/>
      <c r="FV309" s="5"/>
      <c r="FW309" s="5"/>
      <c r="FX309" s="5"/>
      <c r="FY309" s="128"/>
      <c r="FZ309" s="128"/>
      <c r="GA309" s="5"/>
      <c r="GB309" s="341"/>
      <c r="GC309" s="354"/>
      <c r="GD309" s="5"/>
      <c r="GE309" s="5"/>
      <c r="GF309" s="5"/>
      <c r="GG309" s="5"/>
      <c r="GH309" s="128"/>
      <c r="GI309" s="128"/>
      <c r="GJ309" s="5"/>
      <c r="GK309" s="5"/>
      <c r="GL309" s="5"/>
      <c r="GM309" s="5"/>
      <c r="GN309" s="5"/>
      <c r="GO309" s="128"/>
      <c r="GP309" s="128"/>
      <c r="GQ309" s="5"/>
      <c r="GR309" s="5"/>
      <c r="GS309" s="5"/>
      <c r="GT309" s="5"/>
      <c r="GU309" s="5"/>
      <c r="GV309" s="128"/>
      <c r="GW309" s="128"/>
      <c r="GX309" s="5"/>
      <c r="GY309" s="5"/>
      <c r="GZ309" s="5"/>
      <c r="HA309" s="5"/>
      <c r="HB309" s="5"/>
      <c r="HC309" s="128"/>
      <c r="HD309" s="128"/>
      <c r="HE309" s="5"/>
      <c r="HF309" s="5"/>
      <c r="HG309" s="5"/>
      <c r="HH309" s="5"/>
      <c r="HI309" s="5"/>
      <c r="HJ309" s="128"/>
      <c r="HK309" s="128"/>
      <c r="HL309" s="170" t="s">
        <v>366</v>
      </c>
      <c r="HM309" s="168">
        <v>99</v>
      </c>
      <c r="HN309" s="168">
        <v>110.7</v>
      </c>
      <c r="HO309" s="52">
        <f t="shared" si="275"/>
        <v>23.400000000000006</v>
      </c>
      <c r="HP309" s="51">
        <v>100</v>
      </c>
      <c r="HQ309" s="52">
        <f t="shared" si="284"/>
        <v>23.400000000000006</v>
      </c>
      <c r="HR309" s="139">
        <f>HQ309*AUXILIAR!$B$67</f>
        <v>46800000.000000015</v>
      </c>
      <c r="HS309" s="5"/>
      <c r="HT309" s="341"/>
      <c r="HU309" s="354"/>
      <c r="HV309" s="5"/>
      <c r="HW309" s="5"/>
      <c r="HX309" s="5"/>
      <c r="HY309" s="5"/>
      <c r="HZ309" s="128"/>
      <c r="IA309" s="128"/>
      <c r="IB309" s="5"/>
      <c r="IC309" s="5"/>
      <c r="ID309" s="5"/>
      <c r="IE309" s="5"/>
      <c r="IF309" s="5"/>
      <c r="IG309" s="128"/>
      <c r="IH309" s="128"/>
      <c r="II309" s="5"/>
      <c r="IJ309" s="5"/>
      <c r="IK309" s="5"/>
      <c r="IL309" s="5"/>
      <c r="IM309" s="5"/>
      <c r="IN309" s="128"/>
      <c r="IO309" s="128"/>
      <c r="IP309" s="5"/>
      <c r="IQ309" s="5"/>
      <c r="IR309" s="5"/>
      <c r="IS309" s="5"/>
      <c r="IT309" s="5"/>
      <c r="IU309" s="128"/>
      <c r="IV309" s="128"/>
      <c r="IW309" s="5"/>
      <c r="IX309" s="5"/>
      <c r="IY309" s="5"/>
      <c r="IZ309" s="5"/>
      <c r="JA309" s="5"/>
      <c r="JB309" s="128"/>
      <c r="JC309" s="128"/>
      <c r="JD309" s="5"/>
      <c r="JE309" s="5"/>
      <c r="JF309" s="5"/>
      <c r="JG309" s="5"/>
      <c r="JH309" s="5"/>
      <c r="JI309" s="128"/>
      <c r="JJ309" s="128"/>
      <c r="JK309" s="145"/>
      <c r="JL309" s="397"/>
    </row>
    <row r="310" spans="1:272" ht="15">
      <c r="A310" s="8" t="s">
        <v>33</v>
      </c>
      <c r="B310" s="8" t="s">
        <v>15</v>
      </c>
      <c r="C310" s="8">
        <v>1</v>
      </c>
      <c r="D310" s="199">
        <v>116</v>
      </c>
      <c r="E310" s="118" t="s">
        <v>180</v>
      </c>
      <c r="F310" s="118" t="s">
        <v>108</v>
      </c>
      <c r="G310" s="195" t="s">
        <v>34</v>
      </c>
      <c r="H310" s="309" t="s">
        <v>188</v>
      </c>
      <c r="I310" s="354"/>
      <c r="J310" s="5"/>
      <c r="K310" s="5"/>
      <c r="L310" s="5"/>
      <c r="M310" s="5"/>
      <c r="N310" s="128"/>
      <c r="O310" s="128"/>
      <c r="P310" s="5"/>
      <c r="Q310" s="5"/>
      <c r="R310" s="5"/>
      <c r="S310" s="5"/>
      <c r="T310" s="5"/>
      <c r="U310" s="128"/>
      <c r="V310" s="128"/>
      <c r="W310" s="5"/>
      <c r="X310" s="5"/>
      <c r="Y310" s="5"/>
      <c r="Z310" s="5"/>
      <c r="AA310" s="5"/>
      <c r="AB310" s="128"/>
      <c r="AC310" s="128"/>
      <c r="AD310" s="171" t="s">
        <v>371</v>
      </c>
      <c r="AE310" s="171">
        <v>139.19999999999999</v>
      </c>
      <c r="AF310" s="171">
        <v>143.4</v>
      </c>
      <c r="AG310" s="51">
        <f t="shared" si="259"/>
        <v>4.2000000000000171</v>
      </c>
      <c r="AH310" s="52">
        <v>100</v>
      </c>
      <c r="AI310" s="52">
        <f t="shared" si="260"/>
        <v>4.2000000000000171</v>
      </c>
      <c r="AJ310" s="139">
        <f>AI310*AUXILIAR!$B$50</f>
        <v>12600000.00000005</v>
      </c>
      <c r="AK310" s="5"/>
      <c r="AL310" s="5"/>
      <c r="AM310" s="5"/>
      <c r="AN310" s="5"/>
      <c r="AO310" s="5"/>
      <c r="AP310" s="128"/>
      <c r="AQ310" s="128"/>
      <c r="AR310" s="171" t="s">
        <v>371</v>
      </c>
      <c r="AS310" s="171">
        <v>199.17</v>
      </c>
      <c r="AT310" s="171">
        <v>203.77</v>
      </c>
      <c r="AU310" s="51">
        <f t="shared" si="286"/>
        <v>4.6000000000000227</v>
      </c>
      <c r="AV310" s="52">
        <v>100</v>
      </c>
      <c r="AW310" s="52">
        <f t="shared" si="287"/>
        <v>4.6000000000000227</v>
      </c>
      <c r="AX310" s="139">
        <f>AW310*AUXILIAR!$B$50</f>
        <v>13800000.000000069</v>
      </c>
      <c r="AY310" s="5"/>
      <c r="AZ310" s="341"/>
      <c r="BA310" s="354"/>
      <c r="BB310" s="5"/>
      <c r="BC310" s="5"/>
      <c r="BD310" s="5"/>
      <c r="BE310" s="5"/>
      <c r="BF310" s="128"/>
      <c r="BG310" s="128"/>
      <c r="BH310" s="5"/>
      <c r="BI310" s="5"/>
      <c r="BJ310" s="5"/>
      <c r="BK310" s="5"/>
      <c r="BL310" s="5"/>
      <c r="BM310" s="128"/>
      <c r="BN310" s="128"/>
      <c r="BO310" s="5"/>
      <c r="BP310" s="5"/>
      <c r="BQ310" s="5"/>
      <c r="BR310" s="5"/>
      <c r="BS310" s="5"/>
      <c r="BT310" s="128"/>
      <c r="BU310" s="128"/>
      <c r="BV310" s="5"/>
      <c r="BW310" s="5"/>
      <c r="BX310" s="5"/>
      <c r="BY310" s="5"/>
      <c r="BZ310" s="5"/>
      <c r="CA310" s="128"/>
      <c r="CB310" s="128"/>
      <c r="CC310" s="5"/>
      <c r="CD310" s="5"/>
      <c r="CE310" s="5"/>
      <c r="CF310" s="5"/>
      <c r="CG310" s="5"/>
      <c r="CH310" s="128"/>
      <c r="CI310" s="128"/>
      <c r="CJ310" s="5"/>
      <c r="CK310" s="5"/>
      <c r="CL310" s="5"/>
      <c r="CM310" s="5"/>
      <c r="CN310" s="5"/>
      <c r="CO310" s="128"/>
      <c r="CP310" s="128"/>
      <c r="CQ310" s="5"/>
      <c r="CR310" s="341"/>
      <c r="CS310" s="354"/>
      <c r="CT310" s="5"/>
      <c r="CU310" s="5"/>
      <c r="CV310" s="5"/>
      <c r="CW310" s="5"/>
      <c r="CX310" s="128"/>
      <c r="CY310" s="5"/>
      <c r="CZ310" s="5"/>
      <c r="DA310" s="5"/>
      <c r="DB310" s="5"/>
      <c r="DC310" s="5"/>
      <c r="DD310" s="5"/>
      <c r="DE310" s="128"/>
      <c r="DF310" s="5"/>
      <c r="DG310" s="5"/>
      <c r="DH310" s="5"/>
      <c r="DI310" s="5"/>
      <c r="DJ310" s="5"/>
      <c r="DK310" s="5"/>
      <c r="DL310" s="128"/>
      <c r="DM310" s="128"/>
      <c r="DN310" s="51" t="s">
        <v>346</v>
      </c>
      <c r="DO310" s="51">
        <v>137.44999999999999</v>
      </c>
      <c r="DP310" s="51">
        <v>137.44999999999999</v>
      </c>
      <c r="DQ310" s="51">
        <v>2</v>
      </c>
      <c r="DR310" s="51">
        <v>100</v>
      </c>
      <c r="DS310" s="52">
        <f t="shared" si="282"/>
        <v>2</v>
      </c>
      <c r="DT310" s="139">
        <f>DS310*AUXILIAR!$B$61</f>
        <v>40000000</v>
      </c>
      <c r="DU310" s="5"/>
      <c r="DV310" s="5"/>
      <c r="DW310" s="5"/>
      <c r="DX310" s="5"/>
      <c r="DY310" s="5"/>
      <c r="DZ310" s="128"/>
      <c r="EA310" s="128"/>
      <c r="EB310" s="51" t="s">
        <v>360</v>
      </c>
      <c r="EC310" s="176">
        <v>105.6</v>
      </c>
      <c r="ED310" s="176">
        <v>105.6</v>
      </c>
      <c r="EE310" s="51">
        <v>1</v>
      </c>
      <c r="EF310" s="51">
        <v>100</v>
      </c>
      <c r="EG310" s="52">
        <f t="shared" si="283"/>
        <v>1</v>
      </c>
      <c r="EH310" s="139">
        <f>EG310*AUXILIAR!$B$56</f>
        <v>30000000</v>
      </c>
      <c r="EI310" s="5"/>
      <c r="EJ310" s="341"/>
      <c r="EK310" s="354"/>
      <c r="EL310" s="5"/>
      <c r="EM310" s="5"/>
      <c r="EN310" s="5"/>
      <c r="EO310" s="5"/>
      <c r="EP310" s="128"/>
      <c r="EQ310" s="128"/>
      <c r="ER310" s="5"/>
      <c r="ES310" s="5"/>
      <c r="ET310" s="5"/>
      <c r="EU310" s="5"/>
      <c r="EV310" s="5"/>
      <c r="EW310" s="128"/>
      <c r="EX310" s="128"/>
      <c r="EY310" s="5"/>
      <c r="EZ310" s="5"/>
      <c r="FA310" s="5"/>
      <c r="FB310" s="5"/>
      <c r="FC310" s="5"/>
      <c r="FD310" s="128"/>
      <c r="FE310" s="128"/>
      <c r="FF310" s="5"/>
      <c r="FG310" s="5"/>
      <c r="FH310" s="5"/>
      <c r="FI310" s="5"/>
      <c r="FJ310" s="5"/>
      <c r="FK310" s="128"/>
      <c r="FL310" s="128"/>
      <c r="FM310" s="5"/>
      <c r="FN310" s="5"/>
      <c r="FO310" s="5"/>
      <c r="FP310" s="5"/>
      <c r="FQ310" s="5"/>
      <c r="FR310" s="128"/>
      <c r="FS310" s="128"/>
      <c r="FT310" s="5"/>
      <c r="FU310" s="5"/>
      <c r="FV310" s="5"/>
      <c r="FW310" s="5"/>
      <c r="FX310" s="5"/>
      <c r="FY310" s="128"/>
      <c r="FZ310" s="128"/>
      <c r="GA310" s="5"/>
      <c r="GB310" s="341"/>
      <c r="GC310" s="354"/>
      <c r="GD310" s="5"/>
      <c r="GE310" s="5"/>
      <c r="GF310" s="5"/>
      <c r="GG310" s="5"/>
      <c r="GH310" s="128"/>
      <c r="GI310" s="128"/>
      <c r="GJ310" s="5"/>
      <c r="GK310" s="5"/>
      <c r="GL310" s="5"/>
      <c r="GM310" s="5"/>
      <c r="GN310" s="5"/>
      <c r="GO310" s="128"/>
      <c r="GP310" s="128"/>
      <c r="GQ310" s="5"/>
      <c r="GR310" s="5"/>
      <c r="GS310" s="5"/>
      <c r="GT310" s="5"/>
      <c r="GU310" s="5"/>
      <c r="GV310" s="128"/>
      <c r="GW310" s="128"/>
      <c r="GX310" s="5"/>
      <c r="GY310" s="5"/>
      <c r="GZ310" s="5"/>
      <c r="HA310" s="5"/>
      <c r="HB310" s="5"/>
      <c r="HC310" s="128"/>
      <c r="HD310" s="128"/>
      <c r="HE310" s="5"/>
      <c r="HF310" s="5"/>
      <c r="HG310" s="5"/>
      <c r="HH310" s="5"/>
      <c r="HI310" s="5"/>
      <c r="HJ310" s="128"/>
      <c r="HK310" s="128"/>
      <c r="HL310" s="170" t="s">
        <v>366</v>
      </c>
      <c r="HM310" s="168">
        <v>65</v>
      </c>
      <c r="HN310" s="168">
        <v>71.3</v>
      </c>
      <c r="HO310" s="52">
        <f t="shared" si="275"/>
        <v>12.599999999999994</v>
      </c>
      <c r="HP310" s="51">
        <v>100</v>
      </c>
      <c r="HQ310" s="52">
        <f t="shared" si="284"/>
        <v>12.599999999999996</v>
      </c>
      <c r="HR310" s="139">
        <f>HQ310*AUXILIAR!$B$67</f>
        <v>25199999.999999993</v>
      </c>
      <c r="HS310" s="5"/>
      <c r="HT310" s="341"/>
      <c r="HU310" s="354"/>
      <c r="HV310" s="5"/>
      <c r="HW310" s="5"/>
      <c r="HX310" s="5"/>
      <c r="HY310" s="5"/>
      <c r="HZ310" s="128"/>
      <c r="IA310" s="128"/>
      <c r="IB310" s="5"/>
      <c r="IC310" s="5"/>
      <c r="ID310" s="5"/>
      <c r="IE310" s="5"/>
      <c r="IF310" s="5"/>
      <c r="IG310" s="128"/>
      <c r="IH310" s="128"/>
      <c r="II310" s="5"/>
      <c r="IJ310" s="5"/>
      <c r="IK310" s="5"/>
      <c r="IL310" s="5"/>
      <c r="IM310" s="5"/>
      <c r="IN310" s="128"/>
      <c r="IO310" s="128"/>
      <c r="IP310" s="5"/>
      <c r="IQ310" s="5"/>
      <c r="IR310" s="5"/>
      <c r="IS310" s="5"/>
      <c r="IT310" s="5"/>
      <c r="IU310" s="128"/>
      <c r="IV310" s="128"/>
      <c r="IW310" s="5"/>
      <c r="IX310" s="5"/>
      <c r="IY310" s="5"/>
      <c r="IZ310" s="5"/>
      <c r="JA310" s="5"/>
      <c r="JB310" s="128"/>
      <c r="JC310" s="128"/>
      <c r="JD310" s="5"/>
      <c r="JE310" s="5"/>
      <c r="JF310" s="5"/>
      <c r="JG310" s="5"/>
      <c r="JH310" s="5"/>
      <c r="JI310" s="128"/>
      <c r="JJ310" s="128"/>
      <c r="JK310" s="145"/>
      <c r="JL310" s="397"/>
    </row>
    <row r="311" spans="1:272" ht="15">
      <c r="A311" s="8" t="s">
        <v>33</v>
      </c>
      <c r="B311" s="8" t="s">
        <v>15</v>
      </c>
      <c r="C311" s="8">
        <v>1</v>
      </c>
      <c r="D311" s="199">
        <v>116</v>
      </c>
      <c r="E311" s="118" t="s">
        <v>180</v>
      </c>
      <c r="F311" s="118" t="s">
        <v>108</v>
      </c>
      <c r="G311" s="195" t="s">
        <v>34</v>
      </c>
      <c r="H311" s="309" t="s">
        <v>188</v>
      </c>
      <c r="I311" s="354"/>
      <c r="J311" s="5"/>
      <c r="K311" s="5"/>
      <c r="L311" s="5"/>
      <c r="M311" s="5"/>
      <c r="N311" s="128"/>
      <c r="O311" s="128"/>
      <c r="P311" s="5"/>
      <c r="Q311" s="5"/>
      <c r="R311" s="5"/>
      <c r="S311" s="5"/>
      <c r="T311" s="5"/>
      <c r="U311" s="128"/>
      <c r="V311" s="128"/>
      <c r="W311" s="5"/>
      <c r="X311" s="5"/>
      <c r="Y311" s="5"/>
      <c r="Z311" s="5"/>
      <c r="AA311" s="5"/>
      <c r="AB311" s="128"/>
      <c r="AC311" s="128"/>
      <c r="AD311" s="171" t="s">
        <v>371</v>
      </c>
      <c r="AE311" s="171">
        <v>143.4</v>
      </c>
      <c r="AF311" s="171">
        <v>146.69999999999999</v>
      </c>
      <c r="AG311" s="51">
        <f t="shared" si="259"/>
        <v>3.2999999999999829</v>
      </c>
      <c r="AH311" s="52">
        <v>100</v>
      </c>
      <c r="AI311" s="52">
        <f t="shared" si="260"/>
        <v>3.2999999999999829</v>
      </c>
      <c r="AJ311" s="139">
        <f>AI311*AUXILIAR!$B$50</f>
        <v>9899999.9999999497</v>
      </c>
      <c r="AK311" s="5"/>
      <c r="AL311" s="5"/>
      <c r="AM311" s="5"/>
      <c r="AN311" s="5"/>
      <c r="AO311" s="5"/>
      <c r="AP311" s="128"/>
      <c r="AQ311" s="128"/>
      <c r="AR311" s="5"/>
      <c r="AS311" s="5"/>
      <c r="AT311" s="5"/>
      <c r="AU311" s="5"/>
      <c r="AV311" s="5"/>
      <c r="AW311" s="128"/>
      <c r="AX311" s="128"/>
      <c r="AY311" s="5"/>
      <c r="AZ311" s="341"/>
      <c r="BA311" s="354"/>
      <c r="BB311" s="5"/>
      <c r="BC311" s="5"/>
      <c r="BD311" s="5"/>
      <c r="BE311" s="5"/>
      <c r="BF311" s="128"/>
      <c r="BG311" s="128"/>
      <c r="BH311" s="5"/>
      <c r="BI311" s="5"/>
      <c r="BJ311" s="5"/>
      <c r="BK311" s="5"/>
      <c r="BL311" s="5"/>
      <c r="BM311" s="128"/>
      <c r="BN311" s="128"/>
      <c r="BO311" s="5"/>
      <c r="BP311" s="5"/>
      <c r="BQ311" s="5"/>
      <c r="BR311" s="5"/>
      <c r="BS311" s="5"/>
      <c r="BT311" s="128"/>
      <c r="BU311" s="128"/>
      <c r="BV311" s="5"/>
      <c r="BW311" s="5"/>
      <c r="BX311" s="5"/>
      <c r="BY311" s="5"/>
      <c r="BZ311" s="5"/>
      <c r="CA311" s="128"/>
      <c r="CB311" s="128"/>
      <c r="CC311" s="5"/>
      <c r="CD311" s="5"/>
      <c r="CE311" s="5"/>
      <c r="CF311" s="5"/>
      <c r="CG311" s="5"/>
      <c r="CH311" s="128"/>
      <c r="CI311" s="128"/>
      <c r="CJ311" s="5"/>
      <c r="CK311" s="5"/>
      <c r="CL311" s="5"/>
      <c r="CM311" s="5"/>
      <c r="CN311" s="5"/>
      <c r="CO311" s="128"/>
      <c r="CP311" s="128"/>
      <c r="CQ311" s="5"/>
      <c r="CR311" s="341"/>
      <c r="CS311" s="354"/>
      <c r="CT311" s="5"/>
      <c r="CU311" s="5"/>
      <c r="CV311" s="5"/>
      <c r="CW311" s="5"/>
      <c r="CX311" s="128"/>
      <c r="CY311" s="5"/>
      <c r="CZ311" s="5"/>
      <c r="DA311" s="5"/>
      <c r="DB311" s="5"/>
      <c r="DC311" s="5"/>
      <c r="DD311" s="5"/>
      <c r="DE311" s="128"/>
      <c r="DF311" s="5"/>
      <c r="DG311" s="5"/>
      <c r="DH311" s="5"/>
      <c r="DI311" s="5"/>
      <c r="DJ311" s="5"/>
      <c r="DK311" s="5"/>
      <c r="DL311" s="128"/>
      <c r="DM311" s="128"/>
      <c r="DN311" s="51" t="s">
        <v>346</v>
      </c>
      <c r="DO311" s="51">
        <v>137.44999999999999</v>
      </c>
      <c r="DP311" s="51">
        <v>137.44999999999999</v>
      </c>
      <c r="DQ311" s="51">
        <v>1</v>
      </c>
      <c r="DR311" s="51">
        <v>100</v>
      </c>
      <c r="DS311" s="52">
        <f t="shared" ref="DS311:DS313" si="288">DQ311*DR311/100</f>
        <v>1</v>
      </c>
      <c r="DT311" s="139">
        <f>DS311*AUXILIAR!$B$61</f>
        <v>20000000</v>
      </c>
      <c r="DU311" s="5"/>
      <c r="DV311" s="5"/>
      <c r="DW311" s="5"/>
      <c r="DX311" s="5"/>
      <c r="DY311" s="5"/>
      <c r="DZ311" s="128"/>
      <c r="EA311" s="128"/>
      <c r="EB311" s="51" t="s">
        <v>361</v>
      </c>
      <c r="EC311" s="51">
        <v>21.5</v>
      </c>
      <c r="ED311" s="51">
        <v>21.5</v>
      </c>
      <c r="EE311" s="51">
        <v>1</v>
      </c>
      <c r="EF311" s="51">
        <v>100</v>
      </c>
      <c r="EG311" s="52">
        <f t="shared" si="283"/>
        <v>1</v>
      </c>
      <c r="EH311" s="139">
        <f>EG311*AUXILIAR!$B$57</f>
        <v>20000000</v>
      </c>
      <c r="EI311" s="5"/>
      <c r="EJ311" s="341"/>
      <c r="EK311" s="354"/>
      <c r="EL311" s="5"/>
      <c r="EM311" s="5"/>
      <c r="EN311" s="5"/>
      <c r="EO311" s="5"/>
      <c r="EP311" s="128"/>
      <c r="EQ311" s="128"/>
      <c r="ER311" s="5"/>
      <c r="ES311" s="5"/>
      <c r="ET311" s="5"/>
      <c r="EU311" s="5"/>
      <c r="EV311" s="5"/>
      <c r="EW311" s="128"/>
      <c r="EX311" s="128"/>
      <c r="EY311" s="5"/>
      <c r="EZ311" s="5"/>
      <c r="FA311" s="5"/>
      <c r="FB311" s="5"/>
      <c r="FC311" s="5"/>
      <c r="FD311" s="128"/>
      <c r="FE311" s="128"/>
      <c r="FF311" s="5"/>
      <c r="FG311" s="5"/>
      <c r="FH311" s="5"/>
      <c r="FI311" s="5"/>
      <c r="FJ311" s="5"/>
      <c r="FK311" s="128"/>
      <c r="FL311" s="128"/>
      <c r="FM311" s="5"/>
      <c r="FN311" s="5"/>
      <c r="FO311" s="5"/>
      <c r="FP311" s="5"/>
      <c r="FQ311" s="5"/>
      <c r="FR311" s="128"/>
      <c r="FS311" s="128"/>
      <c r="FT311" s="5"/>
      <c r="FU311" s="5"/>
      <c r="FV311" s="5"/>
      <c r="FW311" s="5"/>
      <c r="FX311" s="5"/>
      <c r="FY311" s="128"/>
      <c r="FZ311" s="128"/>
      <c r="GA311" s="5"/>
      <c r="GB311" s="341"/>
      <c r="GC311" s="354"/>
      <c r="GD311" s="5"/>
      <c r="GE311" s="5"/>
      <c r="GF311" s="5"/>
      <c r="GG311" s="5"/>
      <c r="GH311" s="128"/>
      <c r="GI311" s="128"/>
      <c r="GJ311" s="5"/>
      <c r="GK311" s="5"/>
      <c r="GL311" s="5"/>
      <c r="GM311" s="5"/>
      <c r="GN311" s="5"/>
      <c r="GO311" s="128"/>
      <c r="GP311" s="128"/>
      <c r="GQ311" s="5"/>
      <c r="GR311" s="5"/>
      <c r="GS311" s="5"/>
      <c r="GT311" s="5"/>
      <c r="GU311" s="5"/>
      <c r="GV311" s="128"/>
      <c r="GW311" s="128"/>
      <c r="GX311" s="5"/>
      <c r="GY311" s="5"/>
      <c r="GZ311" s="5"/>
      <c r="HA311" s="5"/>
      <c r="HB311" s="5"/>
      <c r="HC311" s="128"/>
      <c r="HD311" s="128"/>
      <c r="HE311" s="5"/>
      <c r="HF311" s="5"/>
      <c r="HG311" s="5"/>
      <c r="HH311" s="5"/>
      <c r="HI311" s="5"/>
      <c r="HJ311" s="128"/>
      <c r="HK311" s="128"/>
      <c r="HL311" s="170" t="s">
        <v>366</v>
      </c>
      <c r="HM311" s="168">
        <v>71.3</v>
      </c>
      <c r="HN311" s="168">
        <v>74.5</v>
      </c>
      <c r="HO311" s="52">
        <f t="shared" si="275"/>
        <v>6.4000000000000057</v>
      </c>
      <c r="HP311" s="51">
        <v>100</v>
      </c>
      <c r="HQ311" s="52">
        <f t="shared" si="284"/>
        <v>6.4000000000000057</v>
      </c>
      <c r="HR311" s="139">
        <f>HQ311*AUXILIAR!$B$67</f>
        <v>12800000.000000011</v>
      </c>
      <c r="HS311" s="5"/>
      <c r="HT311" s="341"/>
      <c r="HU311" s="354"/>
      <c r="HV311" s="5"/>
      <c r="HW311" s="5"/>
      <c r="HX311" s="5"/>
      <c r="HY311" s="5"/>
      <c r="HZ311" s="128"/>
      <c r="IA311" s="128"/>
      <c r="IB311" s="5"/>
      <c r="IC311" s="5"/>
      <c r="ID311" s="5"/>
      <c r="IE311" s="5"/>
      <c r="IF311" s="5"/>
      <c r="IG311" s="128"/>
      <c r="IH311" s="128"/>
      <c r="II311" s="5"/>
      <c r="IJ311" s="5"/>
      <c r="IK311" s="5"/>
      <c r="IL311" s="5"/>
      <c r="IM311" s="5"/>
      <c r="IN311" s="128"/>
      <c r="IO311" s="128"/>
      <c r="IP311" s="5"/>
      <c r="IQ311" s="5"/>
      <c r="IR311" s="5"/>
      <c r="IS311" s="5"/>
      <c r="IT311" s="5"/>
      <c r="IU311" s="128"/>
      <c r="IV311" s="128"/>
      <c r="IW311" s="5"/>
      <c r="IX311" s="5"/>
      <c r="IY311" s="5"/>
      <c r="IZ311" s="5"/>
      <c r="JA311" s="5"/>
      <c r="JB311" s="128"/>
      <c r="JC311" s="128"/>
      <c r="JD311" s="5"/>
      <c r="JE311" s="5"/>
      <c r="JF311" s="5"/>
      <c r="JG311" s="5"/>
      <c r="JH311" s="5"/>
      <c r="JI311" s="128"/>
      <c r="JJ311" s="128"/>
      <c r="JK311" s="145"/>
      <c r="JL311" s="397"/>
    </row>
    <row r="312" spans="1:272" ht="15">
      <c r="A312" s="8" t="s">
        <v>33</v>
      </c>
      <c r="B312" s="8" t="s">
        <v>15</v>
      </c>
      <c r="C312" s="8">
        <v>1</v>
      </c>
      <c r="D312" s="199">
        <v>116</v>
      </c>
      <c r="E312" s="118" t="s">
        <v>180</v>
      </c>
      <c r="F312" s="118" t="s">
        <v>108</v>
      </c>
      <c r="G312" s="195" t="s">
        <v>34</v>
      </c>
      <c r="H312" s="309" t="s">
        <v>188</v>
      </c>
      <c r="I312" s="354"/>
      <c r="J312" s="5"/>
      <c r="K312" s="5"/>
      <c r="L312" s="5"/>
      <c r="M312" s="5"/>
      <c r="N312" s="128"/>
      <c r="O312" s="128"/>
      <c r="P312" s="5"/>
      <c r="Q312" s="5"/>
      <c r="R312" s="5"/>
      <c r="S312" s="5"/>
      <c r="T312" s="5"/>
      <c r="U312" s="128"/>
      <c r="V312" s="128"/>
      <c r="W312" s="5"/>
      <c r="X312" s="5"/>
      <c r="Y312" s="5"/>
      <c r="Z312" s="5"/>
      <c r="AA312" s="5"/>
      <c r="AB312" s="128"/>
      <c r="AC312" s="128"/>
      <c r="AD312" s="171" t="s">
        <v>371</v>
      </c>
      <c r="AE312" s="171">
        <v>146.69999999999999</v>
      </c>
      <c r="AF312" s="171">
        <v>149.9</v>
      </c>
      <c r="AG312" s="51">
        <f t="shared" si="259"/>
        <v>3.2000000000000171</v>
      </c>
      <c r="AH312" s="52">
        <v>100</v>
      </c>
      <c r="AI312" s="52">
        <f t="shared" si="260"/>
        <v>3.2000000000000171</v>
      </c>
      <c r="AJ312" s="139">
        <f>AI312*AUXILIAR!$B$50</f>
        <v>9600000.0000000503</v>
      </c>
      <c r="AK312" s="5"/>
      <c r="AL312" s="5"/>
      <c r="AM312" s="5"/>
      <c r="AN312" s="5"/>
      <c r="AO312" s="5"/>
      <c r="AP312" s="128"/>
      <c r="AQ312" s="128"/>
      <c r="AR312" s="5"/>
      <c r="AS312" s="5"/>
      <c r="AT312" s="5"/>
      <c r="AU312" s="5"/>
      <c r="AV312" s="5"/>
      <c r="AW312" s="128"/>
      <c r="AX312" s="128"/>
      <c r="AY312" s="5"/>
      <c r="AZ312" s="341"/>
      <c r="BA312" s="354"/>
      <c r="BB312" s="5"/>
      <c r="BC312" s="5"/>
      <c r="BD312" s="5"/>
      <c r="BE312" s="5"/>
      <c r="BF312" s="128"/>
      <c r="BG312" s="128"/>
      <c r="BH312" s="5"/>
      <c r="BI312" s="5"/>
      <c r="BJ312" s="5"/>
      <c r="BK312" s="5"/>
      <c r="BL312" s="5"/>
      <c r="BM312" s="128"/>
      <c r="BN312" s="128"/>
      <c r="BO312" s="5"/>
      <c r="BP312" s="5"/>
      <c r="BQ312" s="5"/>
      <c r="BR312" s="5"/>
      <c r="BS312" s="5"/>
      <c r="BT312" s="128"/>
      <c r="BU312" s="128"/>
      <c r="BV312" s="5"/>
      <c r="BW312" s="5"/>
      <c r="BX312" s="5"/>
      <c r="BY312" s="5"/>
      <c r="BZ312" s="5"/>
      <c r="CA312" s="128"/>
      <c r="CB312" s="128"/>
      <c r="CC312" s="5"/>
      <c r="CD312" s="5"/>
      <c r="CE312" s="5"/>
      <c r="CF312" s="5"/>
      <c r="CG312" s="5"/>
      <c r="CH312" s="128"/>
      <c r="CI312" s="128"/>
      <c r="CJ312" s="5"/>
      <c r="CK312" s="5"/>
      <c r="CL312" s="5"/>
      <c r="CM312" s="5"/>
      <c r="CN312" s="5"/>
      <c r="CO312" s="128"/>
      <c r="CP312" s="128"/>
      <c r="CQ312" s="5"/>
      <c r="CR312" s="341"/>
      <c r="CS312" s="354"/>
      <c r="CT312" s="5"/>
      <c r="CU312" s="5"/>
      <c r="CV312" s="5"/>
      <c r="CW312" s="5"/>
      <c r="CX312" s="128"/>
      <c r="CY312" s="5"/>
      <c r="CZ312" s="5"/>
      <c r="DA312" s="5"/>
      <c r="DB312" s="5"/>
      <c r="DC312" s="5"/>
      <c r="DD312" s="5"/>
      <c r="DE312" s="128"/>
      <c r="DF312" s="5"/>
      <c r="DG312" s="5"/>
      <c r="DH312" s="5"/>
      <c r="DI312" s="5"/>
      <c r="DJ312" s="5"/>
      <c r="DK312" s="5"/>
      <c r="DL312" s="128"/>
      <c r="DM312" s="128"/>
      <c r="DN312" s="51" t="s">
        <v>346</v>
      </c>
      <c r="DO312" s="51">
        <v>139.30000000000001</v>
      </c>
      <c r="DP312" s="51">
        <v>139.30000000000001</v>
      </c>
      <c r="DQ312" s="51">
        <v>1</v>
      </c>
      <c r="DR312" s="51">
        <v>100</v>
      </c>
      <c r="DS312" s="52">
        <f t="shared" si="288"/>
        <v>1</v>
      </c>
      <c r="DT312" s="139">
        <f>DS312*AUXILIAR!$B$61</f>
        <v>20000000</v>
      </c>
      <c r="DU312" s="5"/>
      <c r="DV312" s="5"/>
      <c r="DW312" s="5"/>
      <c r="DX312" s="5"/>
      <c r="DY312" s="5"/>
      <c r="DZ312" s="128"/>
      <c r="EA312" s="128"/>
      <c r="EB312" s="51" t="s">
        <v>361</v>
      </c>
      <c r="EC312" s="51">
        <v>60.3</v>
      </c>
      <c r="ED312" s="51">
        <v>60.3</v>
      </c>
      <c r="EE312" s="51">
        <v>1</v>
      </c>
      <c r="EF312" s="51">
        <v>100</v>
      </c>
      <c r="EG312" s="52">
        <f t="shared" si="283"/>
        <v>1</v>
      </c>
      <c r="EH312" s="139">
        <f>EG312*AUXILIAR!$B$57</f>
        <v>20000000</v>
      </c>
      <c r="EI312" s="5"/>
      <c r="EJ312" s="341"/>
      <c r="EK312" s="354"/>
      <c r="EL312" s="5"/>
      <c r="EM312" s="5"/>
      <c r="EN312" s="5"/>
      <c r="EO312" s="5"/>
      <c r="EP312" s="128"/>
      <c r="EQ312" s="128"/>
      <c r="ER312" s="5"/>
      <c r="ES312" s="5"/>
      <c r="ET312" s="5"/>
      <c r="EU312" s="5"/>
      <c r="EV312" s="5"/>
      <c r="EW312" s="128"/>
      <c r="EX312" s="128"/>
      <c r="EY312" s="5"/>
      <c r="EZ312" s="5"/>
      <c r="FA312" s="5"/>
      <c r="FB312" s="5"/>
      <c r="FC312" s="5"/>
      <c r="FD312" s="128"/>
      <c r="FE312" s="128"/>
      <c r="FF312" s="5"/>
      <c r="FG312" s="5"/>
      <c r="FH312" s="5"/>
      <c r="FI312" s="5"/>
      <c r="FJ312" s="5"/>
      <c r="FK312" s="128"/>
      <c r="FL312" s="128"/>
      <c r="FM312" s="5"/>
      <c r="FN312" s="5"/>
      <c r="FO312" s="5"/>
      <c r="FP312" s="5"/>
      <c r="FQ312" s="5"/>
      <c r="FR312" s="128"/>
      <c r="FS312" s="128"/>
      <c r="FT312" s="5"/>
      <c r="FU312" s="5"/>
      <c r="FV312" s="5"/>
      <c r="FW312" s="5"/>
      <c r="FX312" s="5"/>
      <c r="FY312" s="128"/>
      <c r="FZ312" s="128"/>
      <c r="GA312" s="5"/>
      <c r="GB312" s="341"/>
      <c r="GC312" s="354"/>
      <c r="GD312" s="5"/>
      <c r="GE312" s="5"/>
      <c r="GF312" s="5"/>
      <c r="GG312" s="5"/>
      <c r="GH312" s="128"/>
      <c r="GI312" s="128"/>
      <c r="GJ312" s="5"/>
      <c r="GK312" s="5"/>
      <c r="GL312" s="5"/>
      <c r="GM312" s="5"/>
      <c r="GN312" s="5"/>
      <c r="GO312" s="128"/>
      <c r="GP312" s="128"/>
      <c r="GQ312" s="5"/>
      <c r="GR312" s="5"/>
      <c r="GS312" s="5"/>
      <c r="GT312" s="5"/>
      <c r="GU312" s="5"/>
      <c r="GV312" s="128"/>
      <c r="GW312" s="128"/>
      <c r="GX312" s="5"/>
      <c r="GY312" s="5"/>
      <c r="GZ312" s="5"/>
      <c r="HA312" s="5"/>
      <c r="HB312" s="5"/>
      <c r="HC312" s="128"/>
      <c r="HD312" s="128"/>
      <c r="HE312" s="5"/>
      <c r="HF312" s="5"/>
      <c r="HG312" s="5"/>
      <c r="HH312" s="5"/>
      <c r="HI312" s="5"/>
      <c r="HJ312" s="128"/>
      <c r="HK312" s="128"/>
      <c r="HL312" s="170" t="s">
        <v>366</v>
      </c>
      <c r="HM312" s="168">
        <v>74.5</v>
      </c>
      <c r="HN312" s="168">
        <v>79.900000000000006</v>
      </c>
      <c r="HO312" s="52">
        <f t="shared" si="275"/>
        <v>10.800000000000011</v>
      </c>
      <c r="HP312" s="51">
        <v>100</v>
      </c>
      <c r="HQ312" s="52">
        <f t="shared" si="284"/>
        <v>10.800000000000011</v>
      </c>
      <c r="HR312" s="139">
        <f>HQ312*AUXILIAR!$B$67</f>
        <v>21600000.000000022</v>
      </c>
      <c r="HS312" s="5"/>
      <c r="HT312" s="341"/>
      <c r="HU312" s="354"/>
      <c r="HV312" s="5"/>
      <c r="HW312" s="5"/>
      <c r="HX312" s="5"/>
      <c r="HY312" s="5"/>
      <c r="HZ312" s="128"/>
      <c r="IA312" s="128"/>
      <c r="IB312" s="5"/>
      <c r="IC312" s="5"/>
      <c r="ID312" s="5"/>
      <c r="IE312" s="5"/>
      <c r="IF312" s="5"/>
      <c r="IG312" s="128"/>
      <c r="IH312" s="128"/>
      <c r="II312" s="5"/>
      <c r="IJ312" s="5"/>
      <c r="IK312" s="5"/>
      <c r="IL312" s="5"/>
      <c r="IM312" s="5"/>
      <c r="IN312" s="128"/>
      <c r="IO312" s="128"/>
      <c r="IP312" s="5"/>
      <c r="IQ312" s="5"/>
      <c r="IR312" s="5"/>
      <c r="IS312" s="5"/>
      <c r="IT312" s="5"/>
      <c r="IU312" s="128"/>
      <c r="IV312" s="128"/>
      <c r="IW312" s="5"/>
      <c r="IX312" s="5"/>
      <c r="IY312" s="5"/>
      <c r="IZ312" s="5"/>
      <c r="JA312" s="5"/>
      <c r="JB312" s="128"/>
      <c r="JC312" s="128"/>
      <c r="JD312" s="5"/>
      <c r="JE312" s="5"/>
      <c r="JF312" s="5"/>
      <c r="JG312" s="5"/>
      <c r="JH312" s="5"/>
      <c r="JI312" s="128"/>
      <c r="JJ312" s="128"/>
      <c r="JK312" s="145"/>
      <c r="JL312" s="397"/>
    </row>
    <row r="313" spans="1:272" ht="15">
      <c r="A313" s="8" t="s">
        <v>33</v>
      </c>
      <c r="B313" s="8" t="s">
        <v>15</v>
      </c>
      <c r="C313" s="8">
        <v>1</v>
      </c>
      <c r="D313" s="199">
        <v>116</v>
      </c>
      <c r="E313" s="118" t="s">
        <v>180</v>
      </c>
      <c r="F313" s="118" t="s">
        <v>108</v>
      </c>
      <c r="G313" s="195" t="s">
        <v>34</v>
      </c>
      <c r="H313" s="309" t="s">
        <v>188</v>
      </c>
      <c r="I313" s="354"/>
      <c r="J313" s="5"/>
      <c r="K313" s="5"/>
      <c r="L313" s="5"/>
      <c r="M313" s="5"/>
      <c r="N313" s="128"/>
      <c r="O313" s="128"/>
      <c r="P313" s="5"/>
      <c r="Q313" s="5"/>
      <c r="R313" s="5"/>
      <c r="S313" s="5"/>
      <c r="T313" s="5"/>
      <c r="U313" s="128"/>
      <c r="V313" s="128"/>
      <c r="W313" s="5"/>
      <c r="X313" s="5"/>
      <c r="Y313" s="5"/>
      <c r="Z313" s="5"/>
      <c r="AA313" s="5"/>
      <c r="AB313" s="128"/>
      <c r="AC313" s="128"/>
      <c r="AD313" s="171" t="s">
        <v>371</v>
      </c>
      <c r="AE313" s="171">
        <v>149.9</v>
      </c>
      <c r="AF313" s="171">
        <v>151.30000000000001</v>
      </c>
      <c r="AG313" s="51">
        <f t="shared" ref="AG313" si="289">AF313-AE313</f>
        <v>1.4000000000000057</v>
      </c>
      <c r="AH313" s="52">
        <v>100</v>
      </c>
      <c r="AI313" s="52">
        <f t="shared" ref="AI313" si="290">AG313*AH313/100</f>
        <v>1.4000000000000057</v>
      </c>
      <c r="AJ313" s="139">
        <f>AI313*AUXILIAR!$B$50</f>
        <v>4200000.0000000168</v>
      </c>
      <c r="AK313" s="5"/>
      <c r="AL313" s="5"/>
      <c r="AM313" s="5"/>
      <c r="AN313" s="5"/>
      <c r="AO313" s="5"/>
      <c r="AP313" s="128"/>
      <c r="AQ313" s="128"/>
      <c r="AR313" s="5"/>
      <c r="AS313" s="5"/>
      <c r="AT313" s="5"/>
      <c r="AU313" s="5"/>
      <c r="AV313" s="5"/>
      <c r="AW313" s="128"/>
      <c r="AX313" s="128"/>
      <c r="AY313" s="5"/>
      <c r="AZ313" s="341"/>
      <c r="BA313" s="354"/>
      <c r="BB313" s="5"/>
      <c r="BC313" s="5"/>
      <c r="BD313" s="5"/>
      <c r="BE313" s="5"/>
      <c r="BF313" s="128"/>
      <c r="BG313" s="128"/>
      <c r="BH313" s="5"/>
      <c r="BI313" s="5"/>
      <c r="BJ313" s="5"/>
      <c r="BK313" s="5"/>
      <c r="BL313" s="5"/>
      <c r="BM313" s="128"/>
      <c r="BN313" s="128"/>
      <c r="BO313" s="5"/>
      <c r="BP313" s="5"/>
      <c r="BQ313" s="5"/>
      <c r="BR313" s="5"/>
      <c r="BS313" s="5"/>
      <c r="BT313" s="128"/>
      <c r="BU313" s="128"/>
      <c r="BV313" s="5"/>
      <c r="BW313" s="5"/>
      <c r="BX313" s="5"/>
      <c r="BY313" s="5"/>
      <c r="BZ313" s="5"/>
      <c r="CA313" s="128"/>
      <c r="CB313" s="128"/>
      <c r="CC313" s="5"/>
      <c r="CD313" s="5"/>
      <c r="CE313" s="5"/>
      <c r="CF313" s="5"/>
      <c r="CG313" s="5"/>
      <c r="CH313" s="128"/>
      <c r="CI313" s="128"/>
      <c r="CJ313" s="5"/>
      <c r="CK313" s="5"/>
      <c r="CL313" s="5"/>
      <c r="CM313" s="5"/>
      <c r="CN313" s="5"/>
      <c r="CO313" s="128"/>
      <c r="CP313" s="128"/>
      <c r="CQ313" s="5"/>
      <c r="CR313" s="341"/>
      <c r="CS313" s="354"/>
      <c r="CT313" s="5"/>
      <c r="CU313" s="5"/>
      <c r="CV313" s="5"/>
      <c r="CW313" s="5"/>
      <c r="CX313" s="128"/>
      <c r="CY313" s="5"/>
      <c r="CZ313" s="5"/>
      <c r="DA313" s="5"/>
      <c r="DB313" s="5"/>
      <c r="DC313" s="5"/>
      <c r="DD313" s="5"/>
      <c r="DE313" s="128"/>
      <c r="DF313" s="5"/>
      <c r="DG313" s="5"/>
      <c r="DH313" s="5"/>
      <c r="DI313" s="5"/>
      <c r="DJ313" s="5"/>
      <c r="DK313" s="5"/>
      <c r="DL313" s="128"/>
      <c r="DM313" s="128"/>
      <c r="DN313" s="51" t="s">
        <v>346</v>
      </c>
      <c r="DO313" s="51">
        <v>139.74</v>
      </c>
      <c r="DP313" s="51">
        <v>139.74</v>
      </c>
      <c r="DQ313" s="51">
        <v>2</v>
      </c>
      <c r="DR313" s="51">
        <v>100</v>
      </c>
      <c r="DS313" s="52">
        <f t="shared" si="288"/>
        <v>2</v>
      </c>
      <c r="DT313" s="139">
        <f>DS313*AUXILIAR!$B$61</f>
        <v>40000000</v>
      </c>
      <c r="DU313" s="5"/>
      <c r="DV313" s="5"/>
      <c r="DW313" s="5"/>
      <c r="DX313" s="5"/>
      <c r="DY313" s="5"/>
      <c r="DZ313" s="128"/>
      <c r="EA313" s="128"/>
      <c r="EB313" s="51" t="s">
        <v>361</v>
      </c>
      <c r="EC313" s="51">
        <v>199.1</v>
      </c>
      <c r="ED313" s="51">
        <v>199.1</v>
      </c>
      <c r="EE313" s="51">
        <v>1</v>
      </c>
      <c r="EF313" s="51">
        <v>100</v>
      </c>
      <c r="EG313" s="52">
        <f t="shared" si="283"/>
        <v>1</v>
      </c>
      <c r="EH313" s="139">
        <f>EG313*AUXILIAR!$B$57</f>
        <v>20000000</v>
      </c>
      <c r="EI313" s="5"/>
      <c r="EJ313" s="341"/>
      <c r="EK313" s="354"/>
      <c r="EL313" s="5"/>
      <c r="EM313" s="5"/>
      <c r="EN313" s="5"/>
      <c r="EO313" s="5"/>
      <c r="EP313" s="128"/>
      <c r="EQ313" s="128"/>
      <c r="ER313" s="5"/>
      <c r="ES313" s="5"/>
      <c r="ET313" s="5"/>
      <c r="EU313" s="5"/>
      <c r="EV313" s="5"/>
      <c r="EW313" s="128"/>
      <c r="EX313" s="128"/>
      <c r="EY313" s="5"/>
      <c r="EZ313" s="5"/>
      <c r="FA313" s="5"/>
      <c r="FB313" s="5"/>
      <c r="FC313" s="5"/>
      <c r="FD313" s="128"/>
      <c r="FE313" s="128"/>
      <c r="FF313" s="5"/>
      <c r="FG313" s="5"/>
      <c r="FH313" s="5"/>
      <c r="FI313" s="5"/>
      <c r="FJ313" s="5"/>
      <c r="FK313" s="128"/>
      <c r="FL313" s="128"/>
      <c r="FM313" s="5"/>
      <c r="FN313" s="5"/>
      <c r="FO313" s="5"/>
      <c r="FP313" s="5"/>
      <c r="FQ313" s="5"/>
      <c r="FR313" s="128"/>
      <c r="FS313" s="128"/>
      <c r="FT313" s="5"/>
      <c r="FU313" s="5"/>
      <c r="FV313" s="5"/>
      <c r="FW313" s="5"/>
      <c r="FX313" s="5"/>
      <c r="FY313" s="128"/>
      <c r="FZ313" s="128"/>
      <c r="GA313" s="5"/>
      <c r="GB313" s="341"/>
      <c r="GC313" s="354"/>
      <c r="GD313" s="5"/>
      <c r="GE313" s="5"/>
      <c r="GF313" s="5"/>
      <c r="GG313" s="5"/>
      <c r="GH313" s="128"/>
      <c r="GI313" s="128"/>
      <c r="GJ313" s="5"/>
      <c r="GK313" s="5"/>
      <c r="GL313" s="5"/>
      <c r="GM313" s="5"/>
      <c r="GN313" s="5"/>
      <c r="GO313" s="128"/>
      <c r="GP313" s="128"/>
      <c r="GQ313" s="5"/>
      <c r="GR313" s="5"/>
      <c r="GS313" s="5"/>
      <c r="GT313" s="5"/>
      <c r="GU313" s="5"/>
      <c r="GV313" s="128"/>
      <c r="GW313" s="128"/>
      <c r="GX313" s="5"/>
      <c r="GY313" s="5"/>
      <c r="GZ313" s="5"/>
      <c r="HA313" s="5"/>
      <c r="HB313" s="5"/>
      <c r="HC313" s="128"/>
      <c r="HD313" s="128"/>
      <c r="HE313" s="5"/>
      <c r="HF313" s="5"/>
      <c r="HG313" s="5"/>
      <c r="HH313" s="5"/>
      <c r="HI313" s="5"/>
      <c r="HJ313" s="128"/>
      <c r="HK313" s="128"/>
      <c r="HL313" s="170" t="s">
        <v>366</v>
      </c>
      <c r="HM313" s="168">
        <v>79.900000000000006</v>
      </c>
      <c r="HN313" s="168">
        <v>85</v>
      </c>
      <c r="HO313" s="52">
        <f t="shared" si="275"/>
        <v>10.199999999999989</v>
      </c>
      <c r="HP313" s="51">
        <v>100</v>
      </c>
      <c r="HQ313" s="52">
        <f t="shared" si="284"/>
        <v>10.199999999999989</v>
      </c>
      <c r="HR313" s="139">
        <f>HQ313*AUXILIAR!$B$67</f>
        <v>20399999.999999978</v>
      </c>
      <c r="HS313" s="5"/>
      <c r="HT313" s="341"/>
      <c r="HU313" s="354"/>
      <c r="HV313" s="5"/>
      <c r="HW313" s="5"/>
      <c r="HX313" s="5"/>
      <c r="HY313" s="5"/>
      <c r="HZ313" s="128"/>
      <c r="IA313" s="128"/>
      <c r="IB313" s="5"/>
      <c r="IC313" s="5"/>
      <c r="ID313" s="5"/>
      <c r="IE313" s="5"/>
      <c r="IF313" s="5"/>
      <c r="IG313" s="128"/>
      <c r="IH313" s="128"/>
      <c r="II313" s="5"/>
      <c r="IJ313" s="5"/>
      <c r="IK313" s="5"/>
      <c r="IL313" s="5"/>
      <c r="IM313" s="5"/>
      <c r="IN313" s="128"/>
      <c r="IO313" s="128"/>
      <c r="IP313" s="5"/>
      <c r="IQ313" s="5"/>
      <c r="IR313" s="5"/>
      <c r="IS313" s="5"/>
      <c r="IT313" s="5"/>
      <c r="IU313" s="128"/>
      <c r="IV313" s="128"/>
      <c r="IW313" s="5"/>
      <c r="IX313" s="5"/>
      <c r="IY313" s="5"/>
      <c r="IZ313" s="5"/>
      <c r="JA313" s="5"/>
      <c r="JB313" s="128"/>
      <c r="JC313" s="128"/>
      <c r="JD313" s="5"/>
      <c r="JE313" s="5"/>
      <c r="JF313" s="5"/>
      <c r="JG313" s="5"/>
      <c r="JH313" s="5"/>
      <c r="JI313" s="128"/>
      <c r="JJ313" s="128"/>
      <c r="JK313" s="145"/>
      <c r="JL313" s="397"/>
    </row>
    <row r="314" spans="1:272" ht="15">
      <c r="A314" s="8" t="s">
        <v>33</v>
      </c>
      <c r="B314" s="8" t="s">
        <v>15</v>
      </c>
      <c r="C314" s="8">
        <v>1</v>
      </c>
      <c r="D314" s="199">
        <v>116</v>
      </c>
      <c r="E314" s="118" t="s">
        <v>180</v>
      </c>
      <c r="F314" s="118" t="s">
        <v>108</v>
      </c>
      <c r="G314" s="195" t="s">
        <v>34</v>
      </c>
      <c r="H314" s="309" t="s">
        <v>188</v>
      </c>
      <c r="I314" s="354"/>
      <c r="J314" s="5"/>
      <c r="K314" s="5"/>
      <c r="L314" s="5"/>
      <c r="M314" s="5"/>
      <c r="N314" s="128"/>
      <c r="O314" s="128"/>
      <c r="P314" s="5"/>
      <c r="Q314" s="5"/>
      <c r="R314" s="5"/>
      <c r="S314" s="5"/>
      <c r="T314" s="5"/>
      <c r="U314" s="128"/>
      <c r="V314" s="128"/>
      <c r="W314" s="5"/>
      <c r="X314" s="5"/>
      <c r="Y314" s="5"/>
      <c r="Z314" s="5"/>
      <c r="AA314" s="5"/>
      <c r="AB314" s="128"/>
      <c r="AC314" s="128"/>
      <c r="AD314" s="5"/>
      <c r="AE314" s="5"/>
      <c r="AF314" s="5"/>
      <c r="AG314" s="5"/>
      <c r="AH314" s="5"/>
      <c r="AI314" s="128"/>
      <c r="AJ314" s="128"/>
      <c r="AK314" s="5"/>
      <c r="AL314" s="5"/>
      <c r="AM314" s="5"/>
      <c r="AN314" s="5"/>
      <c r="AO314" s="5"/>
      <c r="AP314" s="128"/>
      <c r="AQ314" s="128"/>
      <c r="AR314" s="5"/>
      <c r="AS314" s="5"/>
      <c r="AT314" s="5"/>
      <c r="AU314" s="5"/>
      <c r="AV314" s="5"/>
      <c r="AW314" s="128"/>
      <c r="AX314" s="128"/>
      <c r="AY314" s="5"/>
      <c r="AZ314" s="341"/>
      <c r="BA314" s="354"/>
      <c r="BB314" s="5"/>
      <c r="BC314" s="5"/>
      <c r="BD314" s="5"/>
      <c r="BE314" s="5"/>
      <c r="BF314" s="128"/>
      <c r="BG314" s="128"/>
      <c r="BH314" s="5"/>
      <c r="BI314" s="5"/>
      <c r="BJ314" s="5"/>
      <c r="BK314" s="5"/>
      <c r="BL314" s="5"/>
      <c r="BM314" s="128"/>
      <c r="BN314" s="128"/>
      <c r="BO314" s="5"/>
      <c r="BP314" s="5"/>
      <c r="BQ314" s="5"/>
      <c r="BR314" s="5"/>
      <c r="BS314" s="5"/>
      <c r="BT314" s="128"/>
      <c r="BU314" s="128"/>
      <c r="BV314" s="5"/>
      <c r="BW314" s="5"/>
      <c r="BX314" s="5"/>
      <c r="BY314" s="5"/>
      <c r="BZ314" s="5"/>
      <c r="CA314" s="128"/>
      <c r="CB314" s="128"/>
      <c r="CC314" s="5"/>
      <c r="CD314" s="5"/>
      <c r="CE314" s="5"/>
      <c r="CF314" s="5"/>
      <c r="CG314" s="5"/>
      <c r="CH314" s="128"/>
      <c r="CI314" s="128"/>
      <c r="CJ314" s="5"/>
      <c r="CK314" s="5"/>
      <c r="CL314" s="5"/>
      <c r="CM314" s="5"/>
      <c r="CN314" s="5"/>
      <c r="CO314" s="128"/>
      <c r="CP314" s="128"/>
      <c r="CQ314" s="5"/>
      <c r="CR314" s="341"/>
      <c r="CS314" s="354"/>
      <c r="CT314" s="5"/>
      <c r="CU314" s="5"/>
      <c r="CV314" s="5"/>
      <c r="CW314" s="5"/>
      <c r="CX314" s="128"/>
      <c r="CY314" s="5"/>
      <c r="CZ314" s="5"/>
      <c r="DA314" s="5"/>
      <c r="DB314" s="5"/>
      <c r="DC314" s="5"/>
      <c r="DD314" s="5"/>
      <c r="DE314" s="128"/>
      <c r="DF314" s="5"/>
      <c r="DG314" s="5"/>
      <c r="DH314" s="5"/>
      <c r="DI314" s="5"/>
      <c r="DJ314" s="5"/>
      <c r="DK314" s="5"/>
      <c r="DL314" s="128"/>
      <c r="DM314" s="128"/>
      <c r="DN314" s="51" t="s">
        <v>346</v>
      </c>
      <c r="DO314" s="51">
        <v>146.06</v>
      </c>
      <c r="DP314" s="51">
        <v>146.06</v>
      </c>
      <c r="DQ314" s="51">
        <v>2</v>
      </c>
      <c r="DR314" s="51">
        <v>100</v>
      </c>
      <c r="DS314" s="52">
        <f>DQ314*DR314/100</f>
        <v>2</v>
      </c>
      <c r="DT314" s="139">
        <f>DS314*AUXILIAR!$B$61</f>
        <v>40000000</v>
      </c>
      <c r="DU314" s="5"/>
      <c r="DV314" s="5"/>
      <c r="DW314" s="5"/>
      <c r="DX314" s="5"/>
      <c r="DY314" s="5"/>
      <c r="DZ314" s="128"/>
      <c r="EA314" s="128"/>
      <c r="EB314" s="51" t="s">
        <v>373</v>
      </c>
      <c r="EC314" s="51">
        <v>39.1</v>
      </c>
      <c r="ED314" s="51">
        <v>39.1</v>
      </c>
      <c r="EE314" s="51">
        <v>1</v>
      </c>
      <c r="EF314" s="51">
        <v>100</v>
      </c>
      <c r="EG314" s="52">
        <f t="shared" ref="EG314" si="291">EE314*EF314/100</f>
        <v>1</v>
      </c>
      <c r="EH314" s="139">
        <f>EG314*AUXILIAR!$B$59</f>
        <v>40000000</v>
      </c>
      <c r="EI314" s="5"/>
      <c r="EJ314" s="341"/>
      <c r="EK314" s="354"/>
      <c r="EL314" s="5"/>
      <c r="EM314" s="5"/>
      <c r="EN314" s="5"/>
      <c r="EO314" s="5"/>
      <c r="EP314" s="128"/>
      <c r="EQ314" s="128"/>
      <c r="ER314" s="5"/>
      <c r="ES314" s="5"/>
      <c r="ET314" s="5"/>
      <c r="EU314" s="5"/>
      <c r="EV314" s="5"/>
      <c r="EW314" s="128"/>
      <c r="EX314" s="128"/>
      <c r="EY314" s="5"/>
      <c r="EZ314" s="5"/>
      <c r="FA314" s="5"/>
      <c r="FB314" s="5"/>
      <c r="FC314" s="5"/>
      <c r="FD314" s="128"/>
      <c r="FE314" s="128"/>
      <c r="FF314" s="5"/>
      <c r="FG314" s="5"/>
      <c r="FH314" s="5"/>
      <c r="FI314" s="5"/>
      <c r="FJ314" s="5"/>
      <c r="FK314" s="128"/>
      <c r="FL314" s="128"/>
      <c r="FM314" s="5"/>
      <c r="FN314" s="5"/>
      <c r="FO314" s="5"/>
      <c r="FP314" s="5"/>
      <c r="FQ314" s="5"/>
      <c r="FR314" s="128"/>
      <c r="FS314" s="128"/>
      <c r="FT314" s="5"/>
      <c r="FU314" s="5"/>
      <c r="FV314" s="5"/>
      <c r="FW314" s="5"/>
      <c r="FX314" s="5"/>
      <c r="FY314" s="128"/>
      <c r="FZ314" s="128"/>
      <c r="GA314" s="5"/>
      <c r="GB314" s="341"/>
      <c r="GC314" s="354"/>
      <c r="GD314" s="5"/>
      <c r="GE314" s="5"/>
      <c r="GF314" s="5"/>
      <c r="GG314" s="5"/>
      <c r="GH314" s="128"/>
      <c r="GI314" s="128"/>
      <c r="GJ314" s="5"/>
      <c r="GK314" s="5"/>
      <c r="GL314" s="5"/>
      <c r="GM314" s="5"/>
      <c r="GN314" s="5"/>
      <c r="GO314" s="128"/>
      <c r="GP314" s="128"/>
      <c r="GQ314" s="5"/>
      <c r="GR314" s="5"/>
      <c r="GS314" s="5"/>
      <c r="GT314" s="5"/>
      <c r="GU314" s="5"/>
      <c r="GV314" s="128"/>
      <c r="GW314" s="128"/>
      <c r="GX314" s="5"/>
      <c r="GY314" s="5"/>
      <c r="GZ314" s="5"/>
      <c r="HA314" s="5"/>
      <c r="HB314" s="5"/>
      <c r="HC314" s="128"/>
      <c r="HD314" s="128"/>
      <c r="HE314" s="5"/>
      <c r="HF314" s="5"/>
      <c r="HG314" s="5"/>
      <c r="HH314" s="5"/>
      <c r="HI314" s="5"/>
      <c r="HJ314" s="128"/>
      <c r="HK314" s="128"/>
      <c r="HL314" s="170" t="s">
        <v>366</v>
      </c>
      <c r="HM314" s="168">
        <v>85</v>
      </c>
      <c r="HN314" s="168">
        <v>99</v>
      </c>
      <c r="HO314" s="52">
        <f t="shared" si="275"/>
        <v>28</v>
      </c>
      <c r="HP314" s="51">
        <v>100</v>
      </c>
      <c r="HQ314" s="52">
        <f t="shared" si="284"/>
        <v>28</v>
      </c>
      <c r="HR314" s="139">
        <f>HQ314*AUXILIAR!$B$67</f>
        <v>56000000</v>
      </c>
      <c r="HS314" s="5"/>
      <c r="HT314" s="341"/>
      <c r="HU314" s="354"/>
      <c r="HV314" s="5"/>
      <c r="HW314" s="5"/>
      <c r="HX314" s="5"/>
      <c r="HY314" s="5"/>
      <c r="HZ314" s="128"/>
      <c r="IA314" s="128"/>
      <c r="IB314" s="5"/>
      <c r="IC314" s="5"/>
      <c r="ID314" s="5"/>
      <c r="IE314" s="5"/>
      <c r="IF314" s="5"/>
      <c r="IG314" s="128"/>
      <c r="IH314" s="128"/>
      <c r="II314" s="5"/>
      <c r="IJ314" s="5"/>
      <c r="IK314" s="5"/>
      <c r="IL314" s="5"/>
      <c r="IM314" s="5"/>
      <c r="IN314" s="128"/>
      <c r="IO314" s="128"/>
      <c r="IP314" s="5"/>
      <c r="IQ314" s="5"/>
      <c r="IR314" s="5"/>
      <c r="IS314" s="5"/>
      <c r="IT314" s="5"/>
      <c r="IU314" s="128"/>
      <c r="IV314" s="128"/>
      <c r="IW314" s="5"/>
      <c r="IX314" s="5"/>
      <c r="IY314" s="5"/>
      <c r="IZ314" s="5"/>
      <c r="JA314" s="5"/>
      <c r="JB314" s="128"/>
      <c r="JC314" s="128"/>
      <c r="JD314" s="5"/>
      <c r="JE314" s="5"/>
      <c r="JF314" s="5"/>
      <c r="JG314" s="5"/>
      <c r="JH314" s="5"/>
      <c r="JI314" s="128"/>
      <c r="JJ314" s="128"/>
      <c r="JK314" s="145"/>
      <c r="JL314" s="397"/>
    </row>
    <row r="315" spans="1:272" ht="15">
      <c r="A315" s="8" t="s">
        <v>33</v>
      </c>
      <c r="B315" s="8" t="s">
        <v>15</v>
      </c>
      <c r="C315" s="8">
        <v>1</v>
      </c>
      <c r="D315" s="199">
        <v>116</v>
      </c>
      <c r="E315" s="118" t="s">
        <v>180</v>
      </c>
      <c r="F315" s="118" t="s">
        <v>108</v>
      </c>
      <c r="G315" s="195" t="s">
        <v>34</v>
      </c>
      <c r="H315" s="309" t="s">
        <v>188</v>
      </c>
      <c r="I315" s="354"/>
      <c r="J315" s="5"/>
      <c r="K315" s="5"/>
      <c r="L315" s="5"/>
      <c r="M315" s="5"/>
      <c r="N315" s="128"/>
      <c r="O315" s="128"/>
      <c r="P315" s="5"/>
      <c r="Q315" s="5"/>
      <c r="R315" s="5"/>
      <c r="S315" s="5"/>
      <c r="T315" s="5"/>
      <c r="U315" s="128"/>
      <c r="V315" s="128"/>
      <c r="W315" s="5"/>
      <c r="X315" s="5"/>
      <c r="Y315" s="5"/>
      <c r="Z315" s="5"/>
      <c r="AA315" s="5"/>
      <c r="AB315" s="128"/>
      <c r="AC315" s="128"/>
      <c r="AD315" s="5"/>
      <c r="AE315" s="5"/>
      <c r="AF315" s="5"/>
      <c r="AG315" s="5"/>
      <c r="AH315" s="5"/>
      <c r="AI315" s="128"/>
      <c r="AJ315" s="128"/>
      <c r="AK315" s="5"/>
      <c r="AL315" s="5"/>
      <c r="AM315" s="5"/>
      <c r="AN315" s="5"/>
      <c r="AO315" s="5"/>
      <c r="AP315" s="128"/>
      <c r="AQ315" s="128"/>
      <c r="AR315" s="5"/>
      <c r="AS315" s="5"/>
      <c r="AT315" s="5"/>
      <c r="AU315" s="5"/>
      <c r="AV315" s="5"/>
      <c r="AW315" s="128"/>
      <c r="AX315" s="128"/>
      <c r="AY315" s="5"/>
      <c r="AZ315" s="341"/>
      <c r="BA315" s="354"/>
      <c r="BB315" s="5"/>
      <c r="BC315" s="5"/>
      <c r="BD315" s="5"/>
      <c r="BE315" s="5"/>
      <c r="BF315" s="128"/>
      <c r="BG315" s="128"/>
      <c r="BH315" s="5"/>
      <c r="BI315" s="5"/>
      <c r="BJ315" s="5"/>
      <c r="BK315" s="5"/>
      <c r="BL315" s="5"/>
      <c r="BM315" s="128"/>
      <c r="BN315" s="128"/>
      <c r="BO315" s="5"/>
      <c r="BP315" s="5"/>
      <c r="BQ315" s="5"/>
      <c r="BR315" s="5"/>
      <c r="BS315" s="5"/>
      <c r="BT315" s="128"/>
      <c r="BU315" s="128"/>
      <c r="BV315" s="5"/>
      <c r="BW315" s="5"/>
      <c r="BX315" s="5"/>
      <c r="BY315" s="5"/>
      <c r="BZ315" s="5"/>
      <c r="CA315" s="128"/>
      <c r="CB315" s="128"/>
      <c r="CC315" s="5"/>
      <c r="CD315" s="5"/>
      <c r="CE315" s="5"/>
      <c r="CF315" s="5"/>
      <c r="CG315" s="5"/>
      <c r="CH315" s="128"/>
      <c r="CI315" s="128"/>
      <c r="CJ315" s="5"/>
      <c r="CK315" s="5"/>
      <c r="CL315" s="5"/>
      <c r="CM315" s="5"/>
      <c r="CN315" s="5"/>
      <c r="CO315" s="128"/>
      <c r="CP315" s="128"/>
      <c r="CQ315" s="5"/>
      <c r="CR315" s="341"/>
      <c r="CS315" s="354"/>
      <c r="CT315" s="5"/>
      <c r="CU315" s="5"/>
      <c r="CV315" s="5"/>
      <c r="CW315" s="5"/>
      <c r="CX315" s="128"/>
      <c r="CY315" s="5"/>
      <c r="CZ315" s="5"/>
      <c r="DA315" s="5"/>
      <c r="DB315" s="5"/>
      <c r="DC315" s="5"/>
      <c r="DD315" s="5"/>
      <c r="DE315" s="128"/>
      <c r="DF315" s="5"/>
      <c r="DG315" s="5"/>
      <c r="DH315" s="5"/>
      <c r="DI315" s="5"/>
      <c r="DJ315" s="5"/>
      <c r="DK315" s="5"/>
      <c r="DL315" s="128"/>
      <c r="DM315" s="128"/>
      <c r="DN315" s="51" t="s">
        <v>346</v>
      </c>
      <c r="DO315" s="51">
        <v>146.08000000000001</v>
      </c>
      <c r="DP315" s="51">
        <v>146.08000000000001</v>
      </c>
      <c r="DQ315" s="51">
        <v>1</v>
      </c>
      <c r="DR315" s="51">
        <v>100</v>
      </c>
      <c r="DS315" s="52">
        <f t="shared" ref="DS315:DS318" si="292">DQ315*DR315/100</f>
        <v>1</v>
      </c>
      <c r="DT315" s="139">
        <f>DS315*AUXILIAR!$B$61</f>
        <v>20000000</v>
      </c>
      <c r="DU315" s="5"/>
      <c r="DV315" s="5"/>
      <c r="DW315" s="5"/>
      <c r="DX315" s="5"/>
      <c r="DY315" s="5"/>
      <c r="DZ315" s="128"/>
      <c r="EA315" s="128"/>
      <c r="EB315" s="51" t="s">
        <v>373</v>
      </c>
      <c r="EC315" s="51">
        <v>51.1</v>
      </c>
      <c r="ED315" s="51">
        <v>51.1</v>
      </c>
      <c r="EE315" s="51">
        <v>1</v>
      </c>
      <c r="EF315" s="51">
        <v>100</v>
      </c>
      <c r="EG315" s="52">
        <f t="shared" ref="EG315:EG318" si="293">EE315*EF315/100</f>
        <v>1</v>
      </c>
      <c r="EH315" s="139">
        <f>EG315*AUXILIAR!$B$59</f>
        <v>40000000</v>
      </c>
      <c r="EI315" s="5"/>
      <c r="EJ315" s="341"/>
      <c r="EK315" s="354"/>
      <c r="EL315" s="5"/>
      <c r="EM315" s="5"/>
      <c r="EN315" s="5"/>
      <c r="EO315" s="5"/>
      <c r="EP315" s="128"/>
      <c r="EQ315" s="128"/>
      <c r="ER315" s="5"/>
      <c r="ES315" s="5"/>
      <c r="ET315" s="5"/>
      <c r="EU315" s="5"/>
      <c r="EV315" s="5"/>
      <c r="EW315" s="128"/>
      <c r="EX315" s="128"/>
      <c r="EY315" s="5"/>
      <c r="EZ315" s="5"/>
      <c r="FA315" s="5"/>
      <c r="FB315" s="5"/>
      <c r="FC315" s="5"/>
      <c r="FD315" s="128"/>
      <c r="FE315" s="128"/>
      <c r="FF315" s="5"/>
      <c r="FG315" s="5"/>
      <c r="FH315" s="5"/>
      <c r="FI315" s="5"/>
      <c r="FJ315" s="5"/>
      <c r="FK315" s="128"/>
      <c r="FL315" s="128"/>
      <c r="FM315" s="5"/>
      <c r="FN315" s="5"/>
      <c r="FO315" s="5"/>
      <c r="FP315" s="5"/>
      <c r="FQ315" s="5"/>
      <c r="FR315" s="128"/>
      <c r="FS315" s="128"/>
      <c r="FT315" s="5"/>
      <c r="FU315" s="5"/>
      <c r="FV315" s="5"/>
      <c r="FW315" s="5"/>
      <c r="FX315" s="5"/>
      <c r="FY315" s="128"/>
      <c r="FZ315" s="128"/>
      <c r="GA315" s="5"/>
      <c r="GB315" s="341"/>
      <c r="GC315" s="354"/>
      <c r="GD315" s="5"/>
      <c r="GE315" s="5"/>
      <c r="GF315" s="5"/>
      <c r="GG315" s="5"/>
      <c r="GH315" s="128"/>
      <c r="GI315" s="128"/>
      <c r="GJ315" s="5"/>
      <c r="GK315" s="5"/>
      <c r="GL315" s="5"/>
      <c r="GM315" s="5"/>
      <c r="GN315" s="5"/>
      <c r="GO315" s="128"/>
      <c r="GP315" s="128"/>
      <c r="GQ315" s="5"/>
      <c r="GR315" s="5"/>
      <c r="GS315" s="5"/>
      <c r="GT315" s="5"/>
      <c r="GU315" s="5"/>
      <c r="GV315" s="128"/>
      <c r="GW315" s="128"/>
      <c r="GX315" s="5"/>
      <c r="GY315" s="5"/>
      <c r="GZ315" s="5"/>
      <c r="HA315" s="5"/>
      <c r="HB315" s="5"/>
      <c r="HC315" s="128"/>
      <c r="HD315" s="128"/>
      <c r="HE315" s="5"/>
      <c r="HF315" s="5"/>
      <c r="HG315" s="5"/>
      <c r="HH315" s="5"/>
      <c r="HI315" s="5"/>
      <c r="HJ315" s="128"/>
      <c r="HK315" s="128"/>
      <c r="HL315" s="170" t="s">
        <v>366</v>
      </c>
      <c r="HM315" s="168">
        <v>199.6</v>
      </c>
      <c r="HN315" s="168">
        <v>204.7</v>
      </c>
      <c r="HO315" s="52">
        <f t="shared" si="275"/>
        <v>10.199999999999989</v>
      </c>
      <c r="HP315" s="51">
        <v>100</v>
      </c>
      <c r="HQ315" s="52">
        <f t="shared" si="284"/>
        <v>10.199999999999989</v>
      </c>
      <c r="HR315" s="139">
        <f>HQ315*AUXILIAR!$B$67</f>
        <v>20399999.999999978</v>
      </c>
      <c r="HS315" s="5"/>
      <c r="HT315" s="341"/>
      <c r="HU315" s="354"/>
      <c r="HV315" s="5"/>
      <c r="HW315" s="5"/>
      <c r="HX315" s="5"/>
      <c r="HY315" s="5"/>
      <c r="HZ315" s="128"/>
      <c r="IA315" s="128"/>
      <c r="IB315" s="5"/>
      <c r="IC315" s="5"/>
      <c r="ID315" s="5"/>
      <c r="IE315" s="5"/>
      <c r="IF315" s="5"/>
      <c r="IG315" s="128"/>
      <c r="IH315" s="128"/>
      <c r="II315" s="5"/>
      <c r="IJ315" s="5"/>
      <c r="IK315" s="5"/>
      <c r="IL315" s="5"/>
      <c r="IM315" s="5"/>
      <c r="IN315" s="128"/>
      <c r="IO315" s="128"/>
      <c r="IP315" s="5"/>
      <c r="IQ315" s="5"/>
      <c r="IR315" s="5"/>
      <c r="IS315" s="5"/>
      <c r="IT315" s="5"/>
      <c r="IU315" s="128"/>
      <c r="IV315" s="128"/>
      <c r="IW315" s="5"/>
      <c r="IX315" s="5"/>
      <c r="IY315" s="5"/>
      <c r="IZ315" s="5"/>
      <c r="JA315" s="5"/>
      <c r="JB315" s="128"/>
      <c r="JC315" s="128"/>
      <c r="JD315" s="5"/>
      <c r="JE315" s="5"/>
      <c r="JF315" s="5"/>
      <c r="JG315" s="5"/>
      <c r="JH315" s="5"/>
      <c r="JI315" s="128"/>
      <c r="JJ315" s="128"/>
      <c r="JK315" s="145"/>
      <c r="JL315" s="397"/>
    </row>
    <row r="316" spans="1:272" ht="15">
      <c r="A316" s="8" t="s">
        <v>33</v>
      </c>
      <c r="B316" s="8" t="s">
        <v>15</v>
      </c>
      <c r="C316" s="8">
        <v>1</v>
      </c>
      <c r="D316" s="199">
        <v>116</v>
      </c>
      <c r="E316" s="118" t="s">
        <v>180</v>
      </c>
      <c r="F316" s="118" t="s">
        <v>108</v>
      </c>
      <c r="G316" s="195" t="s">
        <v>34</v>
      </c>
      <c r="H316" s="309" t="s">
        <v>188</v>
      </c>
      <c r="I316" s="354"/>
      <c r="J316" s="5"/>
      <c r="K316" s="5"/>
      <c r="L316" s="5"/>
      <c r="M316" s="5"/>
      <c r="N316" s="128"/>
      <c r="O316" s="128"/>
      <c r="P316" s="5"/>
      <c r="Q316" s="5"/>
      <c r="R316" s="5"/>
      <c r="S316" s="5"/>
      <c r="T316" s="5"/>
      <c r="U316" s="128"/>
      <c r="V316" s="128"/>
      <c r="W316" s="5"/>
      <c r="X316" s="5"/>
      <c r="Y316" s="5"/>
      <c r="Z316" s="5"/>
      <c r="AA316" s="5"/>
      <c r="AB316" s="128"/>
      <c r="AC316" s="128"/>
      <c r="AD316" s="5"/>
      <c r="AE316" s="5"/>
      <c r="AF316" s="5"/>
      <c r="AG316" s="5"/>
      <c r="AH316" s="5"/>
      <c r="AI316" s="128"/>
      <c r="AJ316" s="128"/>
      <c r="AK316" s="5"/>
      <c r="AL316" s="5"/>
      <c r="AM316" s="5"/>
      <c r="AN316" s="5"/>
      <c r="AO316" s="5"/>
      <c r="AP316" s="128"/>
      <c r="AQ316" s="128"/>
      <c r="AR316" s="5"/>
      <c r="AS316" s="5"/>
      <c r="AT316" s="5"/>
      <c r="AU316" s="5"/>
      <c r="AV316" s="5"/>
      <c r="AW316" s="128"/>
      <c r="AX316" s="128"/>
      <c r="AY316" s="5"/>
      <c r="AZ316" s="341"/>
      <c r="BA316" s="354"/>
      <c r="BB316" s="5"/>
      <c r="BC316" s="5"/>
      <c r="BD316" s="5"/>
      <c r="BE316" s="5"/>
      <c r="BF316" s="128"/>
      <c r="BG316" s="128"/>
      <c r="BH316" s="5"/>
      <c r="BI316" s="5"/>
      <c r="BJ316" s="5"/>
      <c r="BK316" s="5"/>
      <c r="BL316" s="5"/>
      <c r="BM316" s="128"/>
      <c r="BN316" s="128"/>
      <c r="BO316" s="5"/>
      <c r="BP316" s="5"/>
      <c r="BQ316" s="5"/>
      <c r="BR316" s="5"/>
      <c r="BS316" s="5"/>
      <c r="BT316" s="128"/>
      <c r="BU316" s="128"/>
      <c r="BV316" s="5"/>
      <c r="BW316" s="5"/>
      <c r="BX316" s="5"/>
      <c r="BY316" s="5"/>
      <c r="BZ316" s="5"/>
      <c r="CA316" s="128"/>
      <c r="CB316" s="128"/>
      <c r="CC316" s="5"/>
      <c r="CD316" s="5"/>
      <c r="CE316" s="5"/>
      <c r="CF316" s="5"/>
      <c r="CG316" s="5"/>
      <c r="CH316" s="128"/>
      <c r="CI316" s="128"/>
      <c r="CJ316" s="5"/>
      <c r="CK316" s="5"/>
      <c r="CL316" s="5"/>
      <c r="CM316" s="5"/>
      <c r="CN316" s="5"/>
      <c r="CO316" s="128"/>
      <c r="CP316" s="128"/>
      <c r="CQ316" s="5"/>
      <c r="CR316" s="341"/>
      <c r="CS316" s="354"/>
      <c r="CT316" s="5"/>
      <c r="CU316" s="5"/>
      <c r="CV316" s="5"/>
      <c r="CW316" s="5"/>
      <c r="CX316" s="128"/>
      <c r="CY316" s="5"/>
      <c r="CZ316" s="5"/>
      <c r="DA316" s="5"/>
      <c r="DB316" s="5"/>
      <c r="DC316" s="5"/>
      <c r="DD316" s="5"/>
      <c r="DE316" s="128"/>
      <c r="DF316" s="5"/>
      <c r="DG316" s="5"/>
      <c r="DH316" s="5"/>
      <c r="DI316" s="5"/>
      <c r="DJ316" s="5"/>
      <c r="DK316" s="5"/>
      <c r="DL316" s="128"/>
      <c r="DM316" s="128"/>
      <c r="DN316" s="51" t="s">
        <v>346</v>
      </c>
      <c r="DO316" s="51">
        <v>146.09</v>
      </c>
      <c r="DP316" s="51">
        <v>146.09</v>
      </c>
      <c r="DQ316" s="51">
        <v>1</v>
      </c>
      <c r="DR316" s="51">
        <v>100</v>
      </c>
      <c r="DS316" s="52">
        <f t="shared" si="292"/>
        <v>1</v>
      </c>
      <c r="DT316" s="139">
        <f>DS316*AUXILIAR!$B$61</f>
        <v>20000000</v>
      </c>
      <c r="DU316" s="5"/>
      <c r="DV316" s="5"/>
      <c r="DW316" s="5"/>
      <c r="DX316" s="5"/>
      <c r="DY316" s="5"/>
      <c r="DZ316" s="128"/>
      <c r="EA316" s="128"/>
      <c r="EB316" s="51" t="s">
        <v>373</v>
      </c>
      <c r="EC316" s="51">
        <v>74.400000000000006</v>
      </c>
      <c r="ED316" s="51">
        <v>74.400000000000006</v>
      </c>
      <c r="EE316" s="51">
        <v>1</v>
      </c>
      <c r="EF316" s="51">
        <v>100</v>
      </c>
      <c r="EG316" s="52">
        <f t="shared" si="293"/>
        <v>1</v>
      </c>
      <c r="EH316" s="139">
        <f>EG316*AUXILIAR!$B$59</f>
        <v>40000000</v>
      </c>
      <c r="EI316" s="5"/>
      <c r="EJ316" s="341"/>
      <c r="EK316" s="354"/>
      <c r="EL316" s="5"/>
      <c r="EM316" s="5"/>
      <c r="EN316" s="5"/>
      <c r="EO316" s="5"/>
      <c r="EP316" s="128"/>
      <c r="EQ316" s="128"/>
      <c r="ER316" s="5"/>
      <c r="ES316" s="5"/>
      <c r="ET316" s="5"/>
      <c r="EU316" s="5"/>
      <c r="EV316" s="5"/>
      <c r="EW316" s="128"/>
      <c r="EX316" s="128"/>
      <c r="EY316" s="5"/>
      <c r="EZ316" s="5"/>
      <c r="FA316" s="5"/>
      <c r="FB316" s="5"/>
      <c r="FC316" s="5"/>
      <c r="FD316" s="128"/>
      <c r="FE316" s="128"/>
      <c r="FF316" s="5"/>
      <c r="FG316" s="5"/>
      <c r="FH316" s="5"/>
      <c r="FI316" s="5"/>
      <c r="FJ316" s="5"/>
      <c r="FK316" s="128"/>
      <c r="FL316" s="128"/>
      <c r="FM316" s="5"/>
      <c r="FN316" s="5"/>
      <c r="FO316" s="5"/>
      <c r="FP316" s="5"/>
      <c r="FQ316" s="5"/>
      <c r="FR316" s="128"/>
      <c r="FS316" s="128"/>
      <c r="FT316" s="5"/>
      <c r="FU316" s="5"/>
      <c r="FV316" s="5"/>
      <c r="FW316" s="5"/>
      <c r="FX316" s="5"/>
      <c r="FY316" s="128"/>
      <c r="FZ316" s="128"/>
      <c r="GA316" s="5"/>
      <c r="GB316" s="341"/>
      <c r="GC316" s="354"/>
      <c r="GD316" s="5"/>
      <c r="GE316" s="5"/>
      <c r="GF316" s="5"/>
      <c r="GG316" s="5"/>
      <c r="GH316" s="128"/>
      <c r="GI316" s="128"/>
      <c r="GJ316" s="5"/>
      <c r="GK316" s="5"/>
      <c r="GL316" s="5"/>
      <c r="GM316" s="5"/>
      <c r="GN316" s="5"/>
      <c r="GO316" s="128"/>
      <c r="GP316" s="128"/>
      <c r="GQ316" s="5"/>
      <c r="GR316" s="5"/>
      <c r="GS316" s="5"/>
      <c r="GT316" s="5"/>
      <c r="GU316" s="5"/>
      <c r="GV316" s="128"/>
      <c r="GW316" s="128"/>
      <c r="GX316" s="5"/>
      <c r="GY316" s="5"/>
      <c r="GZ316" s="5"/>
      <c r="HA316" s="5"/>
      <c r="HB316" s="5"/>
      <c r="HC316" s="128"/>
      <c r="HD316" s="128"/>
      <c r="HE316" s="5"/>
      <c r="HF316" s="5"/>
      <c r="HG316" s="5"/>
      <c r="HH316" s="5"/>
      <c r="HI316" s="5"/>
      <c r="HJ316" s="128"/>
      <c r="HK316" s="128"/>
      <c r="HL316" s="170" t="s">
        <v>366</v>
      </c>
      <c r="HM316" s="168">
        <v>178.8</v>
      </c>
      <c r="HN316" s="168">
        <v>186.1</v>
      </c>
      <c r="HO316" s="52">
        <f t="shared" si="275"/>
        <v>14.599999999999966</v>
      </c>
      <c r="HP316" s="51">
        <v>100</v>
      </c>
      <c r="HQ316" s="52">
        <f t="shared" si="284"/>
        <v>14.599999999999966</v>
      </c>
      <c r="HR316" s="139">
        <f>HQ316*AUXILIAR!$B$67</f>
        <v>29199999.999999933</v>
      </c>
      <c r="HS316" s="5"/>
      <c r="HT316" s="341"/>
      <c r="HU316" s="354"/>
      <c r="HV316" s="5"/>
      <c r="HW316" s="5"/>
      <c r="HX316" s="5"/>
      <c r="HY316" s="5"/>
      <c r="HZ316" s="128"/>
      <c r="IA316" s="128"/>
      <c r="IB316" s="5"/>
      <c r="IC316" s="5"/>
      <c r="ID316" s="5"/>
      <c r="IE316" s="5"/>
      <c r="IF316" s="5"/>
      <c r="IG316" s="128"/>
      <c r="IH316" s="128"/>
      <c r="II316" s="5"/>
      <c r="IJ316" s="5"/>
      <c r="IK316" s="5"/>
      <c r="IL316" s="5"/>
      <c r="IM316" s="5"/>
      <c r="IN316" s="128"/>
      <c r="IO316" s="128"/>
      <c r="IP316" s="5"/>
      <c r="IQ316" s="5"/>
      <c r="IR316" s="5"/>
      <c r="IS316" s="5"/>
      <c r="IT316" s="5"/>
      <c r="IU316" s="128"/>
      <c r="IV316" s="128"/>
      <c r="IW316" s="5"/>
      <c r="IX316" s="5"/>
      <c r="IY316" s="5"/>
      <c r="IZ316" s="5"/>
      <c r="JA316" s="5"/>
      <c r="JB316" s="128"/>
      <c r="JC316" s="128"/>
      <c r="JD316" s="5"/>
      <c r="JE316" s="5"/>
      <c r="JF316" s="5"/>
      <c r="JG316" s="5"/>
      <c r="JH316" s="5"/>
      <c r="JI316" s="128"/>
      <c r="JJ316" s="128"/>
      <c r="JK316" s="145"/>
      <c r="JL316" s="397"/>
    </row>
    <row r="317" spans="1:272" ht="15">
      <c r="A317" s="8" t="s">
        <v>33</v>
      </c>
      <c r="B317" s="8" t="s">
        <v>15</v>
      </c>
      <c r="C317" s="8">
        <v>1</v>
      </c>
      <c r="D317" s="199">
        <v>116</v>
      </c>
      <c r="E317" s="118" t="s">
        <v>180</v>
      </c>
      <c r="F317" s="118" t="s">
        <v>108</v>
      </c>
      <c r="G317" s="195" t="s">
        <v>34</v>
      </c>
      <c r="H317" s="309" t="s">
        <v>188</v>
      </c>
      <c r="I317" s="354"/>
      <c r="J317" s="5"/>
      <c r="K317" s="5"/>
      <c r="L317" s="5"/>
      <c r="M317" s="5"/>
      <c r="N317" s="128"/>
      <c r="O317" s="128"/>
      <c r="P317" s="5"/>
      <c r="Q317" s="5"/>
      <c r="R317" s="5"/>
      <c r="S317" s="5"/>
      <c r="T317" s="5"/>
      <c r="U317" s="128"/>
      <c r="V317" s="128"/>
      <c r="W317" s="5"/>
      <c r="X317" s="5"/>
      <c r="Y317" s="5"/>
      <c r="Z317" s="5"/>
      <c r="AA317" s="5"/>
      <c r="AB317" s="128"/>
      <c r="AC317" s="128"/>
      <c r="AD317" s="5"/>
      <c r="AE317" s="5"/>
      <c r="AF317" s="5"/>
      <c r="AG317" s="5"/>
      <c r="AH317" s="5"/>
      <c r="AI317" s="128"/>
      <c r="AJ317" s="128"/>
      <c r="AK317" s="5"/>
      <c r="AL317" s="5"/>
      <c r="AM317" s="5"/>
      <c r="AN317" s="5"/>
      <c r="AO317" s="5"/>
      <c r="AP317" s="128"/>
      <c r="AQ317" s="128"/>
      <c r="AR317" s="5"/>
      <c r="AS317" s="5"/>
      <c r="AT317" s="5"/>
      <c r="AU317" s="5"/>
      <c r="AV317" s="5"/>
      <c r="AW317" s="128"/>
      <c r="AX317" s="128"/>
      <c r="AY317" s="5"/>
      <c r="AZ317" s="341"/>
      <c r="BA317" s="354"/>
      <c r="BB317" s="5"/>
      <c r="BC317" s="5"/>
      <c r="BD317" s="5"/>
      <c r="BE317" s="5"/>
      <c r="BF317" s="128"/>
      <c r="BG317" s="128"/>
      <c r="BH317" s="5"/>
      <c r="BI317" s="5"/>
      <c r="BJ317" s="5"/>
      <c r="BK317" s="5"/>
      <c r="BL317" s="5"/>
      <c r="BM317" s="128"/>
      <c r="BN317" s="128"/>
      <c r="BO317" s="5"/>
      <c r="BP317" s="5"/>
      <c r="BQ317" s="5"/>
      <c r="BR317" s="5"/>
      <c r="BS317" s="5"/>
      <c r="BT317" s="128"/>
      <c r="BU317" s="128"/>
      <c r="BV317" s="5"/>
      <c r="BW317" s="5"/>
      <c r="BX317" s="5"/>
      <c r="BY317" s="5"/>
      <c r="BZ317" s="5"/>
      <c r="CA317" s="128"/>
      <c r="CB317" s="128"/>
      <c r="CC317" s="5"/>
      <c r="CD317" s="5"/>
      <c r="CE317" s="5"/>
      <c r="CF317" s="5"/>
      <c r="CG317" s="5"/>
      <c r="CH317" s="128"/>
      <c r="CI317" s="128"/>
      <c r="CJ317" s="5"/>
      <c r="CK317" s="5"/>
      <c r="CL317" s="5"/>
      <c r="CM317" s="5"/>
      <c r="CN317" s="5"/>
      <c r="CO317" s="128"/>
      <c r="CP317" s="128"/>
      <c r="CQ317" s="5"/>
      <c r="CR317" s="341"/>
      <c r="CS317" s="354"/>
      <c r="CT317" s="5"/>
      <c r="CU317" s="5"/>
      <c r="CV317" s="5"/>
      <c r="CW317" s="5"/>
      <c r="CX317" s="128"/>
      <c r="CY317" s="5"/>
      <c r="CZ317" s="5"/>
      <c r="DA317" s="5"/>
      <c r="DB317" s="5"/>
      <c r="DC317" s="5"/>
      <c r="DD317" s="5"/>
      <c r="DE317" s="128"/>
      <c r="DF317" s="5"/>
      <c r="DG317" s="5"/>
      <c r="DH317" s="5"/>
      <c r="DI317" s="5"/>
      <c r="DJ317" s="5"/>
      <c r="DK317" s="5"/>
      <c r="DL317" s="128"/>
      <c r="DM317" s="128"/>
      <c r="DN317" s="51" t="s">
        <v>346</v>
      </c>
      <c r="DO317" s="51">
        <v>146.72</v>
      </c>
      <c r="DP317" s="51">
        <v>146.72</v>
      </c>
      <c r="DQ317" s="51">
        <v>1</v>
      </c>
      <c r="DR317" s="51">
        <v>100</v>
      </c>
      <c r="DS317" s="52">
        <f t="shared" si="292"/>
        <v>1</v>
      </c>
      <c r="DT317" s="139">
        <f>DS317*AUXILIAR!$B$61</f>
        <v>20000000</v>
      </c>
      <c r="DU317" s="5"/>
      <c r="DV317" s="5"/>
      <c r="DW317" s="5"/>
      <c r="DX317" s="5"/>
      <c r="DY317" s="5"/>
      <c r="DZ317" s="128"/>
      <c r="EA317" s="128"/>
      <c r="EB317" s="51" t="s">
        <v>373</v>
      </c>
      <c r="EC317" s="51">
        <v>98.9</v>
      </c>
      <c r="ED317" s="51">
        <v>98.9</v>
      </c>
      <c r="EE317" s="51">
        <v>1</v>
      </c>
      <c r="EF317" s="51">
        <v>100</v>
      </c>
      <c r="EG317" s="52">
        <f t="shared" si="293"/>
        <v>1</v>
      </c>
      <c r="EH317" s="139">
        <f>EG317*AUXILIAR!$B$59</f>
        <v>40000000</v>
      </c>
      <c r="EI317" s="5"/>
      <c r="EJ317" s="341"/>
      <c r="EK317" s="354"/>
      <c r="EL317" s="5"/>
      <c r="EM317" s="5"/>
      <c r="EN317" s="5"/>
      <c r="EO317" s="5"/>
      <c r="EP317" s="128"/>
      <c r="EQ317" s="128"/>
      <c r="ER317" s="5"/>
      <c r="ES317" s="5"/>
      <c r="ET317" s="5"/>
      <c r="EU317" s="5"/>
      <c r="EV317" s="5"/>
      <c r="EW317" s="128"/>
      <c r="EX317" s="128"/>
      <c r="EY317" s="5"/>
      <c r="EZ317" s="5"/>
      <c r="FA317" s="5"/>
      <c r="FB317" s="5"/>
      <c r="FC317" s="5"/>
      <c r="FD317" s="128"/>
      <c r="FE317" s="128"/>
      <c r="FF317" s="5"/>
      <c r="FG317" s="5"/>
      <c r="FH317" s="5"/>
      <c r="FI317" s="5"/>
      <c r="FJ317" s="5"/>
      <c r="FK317" s="128"/>
      <c r="FL317" s="128"/>
      <c r="FM317" s="5"/>
      <c r="FN317" s="5"/>
      <c r="FO317" s="5"/>
      <c r="FP317" s="5"/>
      <c r="FQ317" s="5"/>
      <c r="FR317" s="128"/>
      <c r="FS317" s="128"/>
      <c r="FT317" s="5"/>
      <c r="FU317" s="5"/>
      <c r="FV317" s="5"/>
      <c r="FW317" s="5"/>
      <c r="FX317" s="5"/>
      <c r="FY317" s="128"/>
      <c r="FZ317" s="128"/>
      <c r="GA317" s="5"/>
      <c r="GB317" s="341"/>
      <c r="GC317" s="354"/>
      <c r="GD317" s="5"/>
      <c r="GE317" s="5"/>
      <c r="GF317" s="5"/>
      <c r="GG317" s="5"/>
      <c r="GH317" s="128"/>
      <c r="GI317" s="128"/>
      <c r="GJ317" s="5"/>
      <c r="GK317" s="5"/>
      <c r="GL317" s="5"/>
      <c r="GM317" s="5"/>
      <c r="GN317" s="5"/>
      <c r="GO317" s="128"/>
      <c r="GP317" s="128"/>
      <c r="GQ317" s="5"/>
      <c r="GR317" s="5"/>
      <c r="GS317" s="5"/>
      <c r="GT317" s="5"/>
      <c r="GU317" s="5"/>
      <c r="GV317" s="128"/>
      <c r="GW317" s="128"/>
      <c r="GX317" s="5"/>
      <c r="GY317" s="5"/>
      <c r="GZ317" s="5"/>
      <c r="HA317" s="5"/>
      <c r="HB317" s="5"/>
      <c r="HC317" s="128"/>
      <c r="HD317" s="128"/>
      <c r="HE317" s="5"/>
      <c r="HF317" s="5"/>
      <c r="HG317" s="5"/>
      <c r="HH317" s="5"/>
      <c r="HI317" s="5"/>
      <c r="HJ317" s="128"/>
      <c r="HK317" s="128"/>
      <c r="HL317" s="170" t="s">
        <v>366</v>
      </c>
      <c r="HM317" s="168">
        <v>186.1</v>
      </c>
      <c r="HN317" s="168">
        <v>199.6</v>
      </c>
      <c r="HO317" s="52">
        <f t="shared" si="275"/>
        <v>27</v>
      </c>
      <c r="HP317" s="51">
        <v>100</v>
      </c>
      <c r="HQ317" s="52">
        <f t="shared" si="284"/>
        <v>27</v>
      </c>
      <c r="HR317" s="139">
        <f>HQ317*AUXILIAR!$B$67</f>
        <v>54000000</v>
      </c>
      <c r="HS317" s="5"/>
      <c r="HT317" s="341"/>
      <c r="HU317" s="354"/>
      <c r="HV317" s="5"/>
      <c r="HW317" s="5"/>
      <c r="HX317" s="5"/>
      <c r="HY317" s="5"/>
      <c r="HZ317" s="128"/>
      <c r="IA317" s="128"/>
      <c r="IB317" s="5"/>
      <c r="IC317" s="5"/>
      <c r="ID317" s="5"/>
      <c r="IE317" s="5"/>
      <c r="IF317" s="5"/>
      <c r="IG317" s="128"/>
      <c r="IH317" s="128"/>
      <c r="II317" s="5"/>
      <c r="IJ317" s="5"/>
      <c r="IK317" s="5"/>
      <c r="IL317" s="5"/>
      <c r="IM317" s="5"/>
      <c r="IN317" s="128"/>
      <c r="IO317" s="128"/>
      <c r="IP317" s="5"/>
      <c r="IQ317" s="5"/>
      <c r="IR317" s="5"/>
      <c r="IS317" s="5"/>
      <c r="IT317" s="5"/>
      <c r="IU317" s="128"/>
      <c r="IV317" s="128"/>
      <c r="IW317" s="5"/>
      <c r="IX317" s="5"/>
      <c r="IY317" s="5"/>
      <c r="IZ317" s="5"/>
      <c r="JA317" s="5"/>
      <c r="JB317" s="128"/>
      <c r="JC317" s="128"/>
      <c r="JD317" s="5"/>
      <c r="JE317" s="5"/>
      <c r="JF317" s="5"/>
      <c r="JG317" s="5"/>
      <c r="JH317" s="5"/>
      <c r="JI317" s="128"/>
      <c r="JJ317" s="128"/>
      <c r="JK317" s="145"/>
      <c r="JL317" s="397"/>
    </row>
    <row r="318" spans="1:272" ht="15">
      <c r="A318" s="8" t="s">
        <v>33</v>
      </c>
      <c r="B318" s="8" t="s">
        <v>15</v>
      </c>
      <c r="C318" s="8">
        <v>1</v>
      </c>
      <c r="D318" s="199">
        <v>116</v>
      </c>
      <c r="E318" s="118" t="s">
        <v>180</v>
      </c>
      <c r="F318" s="118" t="s">
        <v>108</v>
      </c>
      <c r="G318" s="195" t="s">
        <v>34</v>
      </c>
      <c r="H318" s="309" t="s">
        <v>188</v>
      </c>
      <c r="I318" s="354"/>
      <c r="J318" s="5"/>
      <c r="K318" s="5"/>
      <c r="L318" s="5"/>
      <c r="M318" s="5"/>
      <c r="N318" s="128"/>
      <c r="O318" s="128"/>
      <c r="P318" s="5"/>
      <c r="Q318" s="5"/>
      <c r="R318" s="5"/>
      <c r="S318" s="5"/>
      <c r="T318" s="5"/>
      <c r="U318" s="128"/>
      <c r="V318" s="128"/>
      <c r="W318" s="5"/>
      <c r="X318" s="5"/>
      <c r="Y318" s="5"/>
      <c r="Z318" s="5"/>
      <c r="AA318" s="5"/>
      <c r="AB318" s="128"/>
      <c r="AC318" s="128"/>
      <c r="AD318" s="5"/>
      <c r="AE318" s="5"/>
      <c r="AF318" s="5"/>
      <c r="AG318" s="5"/>
      <c r="AH318" s="5"/>
      <c r="AI318" s="128"/>
      <c r="AJ318" s="128"/>
      <c r="AK318" s="5"/>
      <c r="AL318" s="5"/>
      <c r="AM318" s="5"/>
      <c r="AN318" s="5"/>
      <c r="AO318" s="5"/>
      <c r="AP318" s="128"/>
      <c r="AQ318" s="128"/>
      <c r="AR318" s="5"/>
      <c r="AS318" s="5"/>
      <c r="AT318" s="5"/>
      <c r="AU318" s="5"/>
      <c r="AV318" s="5"/>
      <c r="AW318" s="128"/>
      <c r="AX318" s="128"/>
      <c r="AY318" s="5"/>
      <c r="AZ318" s="341"/>
      <c r="BA318" s="354"/>
      <c r="BB318" s="5"/>
      <c r="BC318" s="5"/>
      <c r="BD318" s="5"/>
      <c r="BE318" s="5"/>
      <c r="BF318" s="128"/>
      <c r="BG318" s="128"/>
      <c r="BH318" s="5"/>
      <c r="BI318" s="5"/>
      <c r="BJ318" s="5"/>
      <c r="BK318" s="5"/>
      <c r="BL318" s="5"/>
      <c r="BM318" s="128"/>
      <c r="BN318" s="128"/>
      <c r="BO318" s="5"/>
      <c r="BP318" s="5"/>
      <c r="BQ318" s="5"/>
      <c r="BR318" s="5"/>
      <c r="BS318" s="5"/>
      <c r="BT318" s="128"/>
      <c r="BU318" s="128"/>
      <c r="BV318" s="5"/>
      <c r="BW318" s="5"/>
      <c r="BX318" s="5"/>
      <c r="BY318" s="5"/>
      <c r="BZ318" s="5"/>
      <c r="CA318" s="128"/>
      <c r="CB318" s="128"/>
      <c r="CC318" s="5"/>
      <c r="CD318" s="5"/>
      <c r="CE318" s="5"/>
      <c r="CF318" s="5"/>
      <c r="CG318" s="5"/>
      <c r="CH318" s="128"/>
      <c r="CI318" s="128"/>
      <c r="CJ318" s="5"/>
      <c r="CK318" s="5"/>
      <c r="CL318" s="5"/>
      <c r="CM318" s="5"/>
      <c r="CN318" s="5"/>
      <c r="CO318" s="128"/>
      <c r="CP318" s="128"/>
      <c r="CQ318" s="5"/>
      <c r="CR318" s="341"/>
      <c r="CS318" s="354"/>
      <c r="CT318" s="5"/>
      <c r="CU318" s="5"/>
      <c r="CV318" s="5"/>
      <c r="CW318" s="5"/>
      <c r="CX318" s="128"/>
      <c r="CY318" s="5"/>
      <c r="CZ318" s="5"/>
      <c r="DA318" s="5"/>
      <c r="DB318" s="5"/>
      <c r="DC318" s="5"/>
      <c r="DD318" s="5"/>
      <c r="DE318" s="128"/>
      <c r="DF318" s="5"/>
      <c r="DG318" s="5"/>
      <c r="DH318" s="5"/>
      <c r="DI318" s="5"/>
      <c r="DJ318" s="5"/>
      <c r="DK318" s="5"/>
      <c r="DL318" s="128"/>
      <c r="DM318" s="128"/>
      <c r="DN318" s="51" t="s">
        <v>346</v>
      </c>
      <c r="DO318" s="51">
        <v>146.76</v>
      </c>
      <c r="DP318" s="51">
        <v>146.76</v>
      </c>
      <c r="DQ318" s="51">
        <v>1</v>
      </c>
      <c r="DR318" s="51">
        <v>100</v>
      </c>
      <c r="DS318" s="52">
        <f t="shared" si="292"/>
        <v>1</v>
      </c>
      <c r="DT318" s="139">
        <f>DS318*AUXILIAR!$B$61</f>
        <v>20000000</v>
      </c>
      <c r="DU318" s="5"/>
      <c r="DV318" s="5"/>
      <c r="DW318" s="5"/>
      <c r="DX318" s="5"/>
      <c r="DY318" s="5"/>
      <c r="DZ318" s="128"/>
      <c r="EA318" s="128"/>
      <c r="EB318" s="51" t="s">
        <v>373</v>
      </c>
      <c r="EC318" s="51">
        <v>178.84</v>
      </c>
      <c r="ED318" s="51">
        <v>178.84</v>
      </c>
      <c r="EE318" s="51">
        <v>1</v>
      </c>
      <c r="EF318" s="51">
        <v>100</v>
      </c>
      <c r="EG318" s="52">
        <f t="shared" si="293"/>
        <v>1</v>
      </c>
      <c r="EH318" s="139">
        <f>EG318*AUXILIAR!$B$59</f>
        <v>40000000</v>
      </c>
      <c r="EI318" s="5"/>
      <c r="EJ318" s="341"/>
      <c r="EK318" s="354"/>
      <c r="EL318" s="5"/>
      <c r="EM318" s="5"/>
      <c r="EN318" s="5"/>
      <c r="EO318" s="5"/>
      <c r="EP318" s="128"/>
      <c r="EQ318" s="128"/>
      <c r="ER318" s="5"/>
      <c r="ES318" s="5"/>
      <c r="ET318" s="5"/>
      <c r="EU318" s="5"/>
      <c r="EV318" s="5"/>
      <c r="EW318" s="128"/>
      <c r="EX318" s="128"/>
      <c r="EY318" s="5"/>
      <c r="EZ318" s="5"/>
      <c r="FA318" s="5"/>
      <c r="FB318" s="5"/>
      <c r="FC318" s="5"/>
      <c r="FD318" s="128"/>
      <c r="FE318" s="128"/>
      <c r="FF318" s="5"/>
      <c r="FG318" s="5"/>
      <c r="FH318" s="5"/>
      <c r="FI318" s="5"/>
      <c r="FJ318" s="5"/>
      <c r="FK318" s="128"/>
      <c r="FL318" s="128"/>
      <c r="FM318" s="5"/>
      <c r="FN318" s="5"/>
      <c r="FO318" s="5"/>
      <c r="FP318" s="5"/>
      <c r="FQ318" s="5"/>
      <c r="FR318" s="128"/>
      <c r="FS318" s="128"/>
      <c r="FT318" s="5"/>
      <c r="FU318" s="5"/>
      <c r="FV318" s="5"/>
      <c r="FW318" s="5"/>
      <c r="FX318" s="5"/>
      <c r="FY318" s="128"/>
      <c r="FZ318" s="128"/>
      <c r="GA318" s="5"/>
      <c r="GB318" s="341"/>
      <c r="GC318" s="354"/>
      <c r="GD318" s="5"/>
      <c r="GE318" s="5"/>
      <c r="GF318" s="5"/>
      <c r="GG318" s="5"/>
      <c r="GH318" s="128"/>
      <c r="GI318" s="128"/>
      <c r="GJ318" s="5"/>
      <c r="GK318" s="5"/>
      <c r="GL318" s="5"/>
      <c r="GM318" s="5"/>
      <c r="GN318" s="5"/>
      <c r="GO318" s="128"/>
      <c r="GP318" s="128"/>
      <c r="GQ318" s="5"/>
      <c r="GR318" s="5"/>
      <c r="GS318" s="5"/>
      <c r="GT318" s="5"/>
      <c r="GU318" s="5"/>
      <c r="GV318" s="128"/>
      <c r="GW318" s="128"/>
      <c r="GX318" s="5"/>
      <c r="GY318" s="5"/>
      <c r="GZ318" s="5"/>
      <c r="HA318" s="5"/>
      <c r="HB318" s="5"/>
      <c r="HC318" s="128"/>
      <c r="HD318" s="128"/>
      <c r="HE318" s="5"/>
      <c r="HF318" s="5"/>
      <c r="HG318" s="5"/>
      <c r="HH318" s="5"/>
      <c r="HI318" s="5"/>
      <c r="HJ318" s="128"/>
      <c r="HK318" s="128"/>
      <c r="HL318" s="172"/>
      <c r="HM318" s="173"/>
      <c r="HN318" s="173"/>
      <c r="HO318" s="56"/>
      <c r="HP318" s="57"/>
      <c r="HQ318" s="116"/>
      <c r="HR318" s="159"/>
      <c r="HS318" s="5"/>
      <c r="HT318" s="341"/>
      <c r="HU318" s="354"/>
      <c r="HV318" s="5"/>
      <c r="HW318" s="5"/>
      <c r="HX318" s="5"/>
      <c r="HY318" s="5"/>
      <c r="HZ318" s="128"/>
      <c r="IA318" s="128"/>
      <c r="IB318" s="5"/>
      <c r="IC318" s="5"/>
      <c r="ID318" s="5"/>
      <c r="IE318" s="5"/>
      <c r="IF318" s="5"/>
      <c r="IG318" s="128"/>
      <c r="IH318" s="128"/>
      <c r="II318" s="5"/>
      <c r="IJ318" s="5"/>
      <c r="IK318" s="5"/>
      <c r="IL318" s="5"/>
      <c r="IM318" s="5"/>
      <c r="IN318" s="128"/>
      <c r="IO318" s="128"/>
      <c r="IP318" s="5"/>
      <c r="IQ318" s="5"/>
      <c r="IR318" s="5"/>
      <c r="IS318" s="5"/>
      <c r="IT318" s="5"/>
      <c r="IU318" s="128"/>
      <c r="IV318" s="128"/>
      <c r="IW318" s="5"/>
      <c r="IX318" s="5"/>
      <c r="IY318" s="5"/>
      <c r="IZ318" s="5"/>
      <c r="JA318" s="5"/>
      <c r="JB318" s="128"/>
      <c r="JC318" s="128"/>
      <c r="JD318" s="5"/>
      <c r="JE318" s="5"/>
      <c r="JF318" s="5"/>
      <c r="JG318" s="5"/>
      <c r="JH318" s="5"/>
      <c r="JI318" s="128"/>
      <c r="JJ318" s="128"/>
      <c r="JK318" s="145"/>
      <c r="JL318" s="397"/>
    </row>
    <row r="319" spans="1:272" ht="15">
      <c r="A319" s="8" t="s">
        <v>33</v>
      </c>
      <c r="B319" s="8" t="s">
        <v>15</v>
      </c>
      <c r="C319" s="8">
        <v>1</v>
      </c>
      <c r="D319" s="199">
        <v>116</v>
      </c>
      <c r="E319" s="118" t="s">
        <v>180</v>
      </c>
      <c r="F319" s="118" t="s">
        <v>108</v>
      </c>
      <c r="G319" s="195" t="s">
        <v>34</v>
      </c>
      <c r="H319" s="309" t="s">
        <v>188</v>
      </c>
      <c r="I319" s="354"/>
      <c r="J319" s="5"/>
      <c r="K319" s="5"/>
      <c r="L319" s="5"/>
      <c r="M319" s="5"/>
      <c r="N319" s="128"/>
      <c r="O319" s="128"/>
      <c r="P319" s="5"/>
      <c r="Q319" s="5"/>
      <c r="R319" s="5"/>
      <c r="S319" s="5"/>
      <c r="T319" s="5"/>
      <c r="U319" s="128"/>
      <c r="V319" s="128"/>
      <c r="W319" s="5"/>
      <c r="X319" s="5"/>
      <c r="Y319" s="5"/>
      <c r="Z319" s="5"/>
      <c r="AA319" s="5"/>
      <c r="AB319" s="128"/>
      <c r="AC319" s="128"/>
      <c r="AD319" s="5"/>
      <c r="AE319" s="5"/>
      <c r="AF319" s="5"/>
      <c r="AG319" s="5"/>
      <c r="AH319" s="5"/>
      <c r="AI319" s="128"/>
      <c r="AJ319" s="128"/>
      <c r="AK319" s="5"/>
      <c r="AL319" s="5"/>
      <c r="AM319" s="5"/>
      <c r="AN319" s="5"/>
      <c r="AO319" s="5"/>
      <c r="AP319" s="128"/>
      <c r="AQ319" s="128"/>
      <c r="AR319" s="5"/>
      <c r="AS319" s="5"/>
      <c r="AT319" s="5"/>
      <c r="AU319" s="5"/>
      <c r="AV319" s="5"/>
      <c r="AW319" s="128"/>
      <c r="AX319" s="128"/>
      <c r="AY319" s="5"/>
      <c r="AZ319" s="341"/>
      <c r="BA319" s="354"/>
      <c r="BB319" s="5"/>
      <c r="BC319" s="5"/>
      <c r="BD319" s="5"/>
      <c r="BE319" s="5"/>
      <c r="BF319" s="128"/>
      <c r="BG319" s="128"/>
      <c r="BH319" s="5"/>
      <c r="BI319" s="5"/>
      <c r="BJ319" s="5"/>
      <c r="BK319" s="5"/>
      <c r="BL319" s="5"/>
      <c r="BM319" s="128"/>
      <c r="BN319" s="128"/>
      <c r="BO319" s="5"/>
      <c r="BP319" s="5"/>
      <c r="BQ319" s="5"/>
      <c r="BR319" s="5"/>
      <c r="BS319" s="5"/>
      <c r="BT319" s="128"/>
      <c r="BU319" s="128"/>
      <c r="BV319" s="5"/>
      <c r="BW319" s="5"/>
      <c r="BX319" s="5"/>
      <c r="BY319" s="5"/>
      <c r="BZ319" s="5"/>
      <c r="CA319" s="128"/>
      <c r="CB319" s="128"/>
      <c r="CC319" s="5"/>
      <c r="CD319" s="5"/>
      <c r="CE319" s="5"/>
      <c r="CF319" s="5"/>
      <c r="CG319" s="5"/>
      <c r="CH319" s="128"/>
      <c r="CI319" s="128"/>
      <c r="CJ319" s="5"/>
      <c r="CK319" s="5"/>
      <c r="CL319" s="5"/>
      <c r="CM319" s="5"/>
      <c r="CN319" s="5"/>
      <c r="CO319" s="128"/>
      <c r="CP319" s="128"/>
      <c r="CQ319" s="5"/>
      <c r="CR319" s="341"/>
      <c r="CS319" s="354"/>
      <c r="CT319" s="5"/>
      <c r="CU319" s="5"/>
      <c r="CV319" s="5"/>
      <c r="CW319" s="5"/>
      <c r="CX319" s="128"/>
      <c r="CY319" s="5"/>
      <c r="CZ319" s="5"/>
      <c r="DA319" s="5"/>
      <c r="DB319" s="5"/>
      <c r="DC319" s="5"/>
      <c r="DD319" s="5"/>
      <c r="DE319" s="128"/>
      <c r="DF319" s="5"/>
      <c r="DG319" s="5"/>
      <c r="DH319" s="5"/>
      <c r="DI319" s="5"/>
      <c r="DJ319" s="5"/>
      <c r="DK319" s="5"/>
      <c r="DL319" s="128"/>
      <c r="DM319" s="128"/>
      <c r="DN319" s="57"/>
      <c r="DO319" s="57"/>
      <c r="DP319" s="57"/>
      <c r="DQ319" s="57"/>
      <c r="DR319" s="57"/>
      <c r="DS319" s="56"/>
      <c r="DT319" s="161"/>
      <c r="DU319" s="5"/>
      <c r="DV319" s="5"/>
      <c r="DW319" s="5"/>
      <c r="DX319" s="5"/>
      <c r="DY319" s="5"/>
      <c r="DZ319" s="128"/>
      <c r="EA319" s="128"/>
      <c r="EB319" s="51" t="s">
        <v>346</v>
      </c>
      <c r="EC319" s="51">
        <v>14.851000000000001</v>
      </c>
      <c r="ED319" s="51">
        <v>14.851000000000001</v>
      </c>
      <c r="EE319" s="51">
        <v>1</v>
      </c>
      <c r="EF319" s="51">
        <v>100</v>
      </c>
      <c r="EG319" s="52">
        <f t="shared" ref="EG319" si="294">EE319*EF319/100</f>
        <v>1</v>
      </c>
      <c r="EH319" s="139">
        <f>EG319*AUXILIAR!$B$61</f>
        <v>20000000</v>
      </c>
      <c r="EI319" s="5"/>
      <c r="EJ319" s="341"/>
      <c r="EK319" s="354"/>
      <c r="EL319" s="5"/>
      <c r="EM319" s="5"/>
      <c r="EN319" s="5"/>
      <c r="EO319" s="5"/>
      <c r="EP319" s="128"/>
      <c r="EQ319" s="128"/>
      <c r="ER319" s="5"/>
      <c r="ES319" s="5"/>
      <c r="ET319" s="5"/>
      <c r="EU319" s="5"/>
      <c r="EV319" s="5"/>
      <c r="EW319" s="128"/>
      <c r="EX319" s="128"/>
      <c r="EY319" s="5"/>
      <c r="EZ319" s="5"/>
      <c r="FA319" s="5"/>
      <c r="FB319" s="5"/>
      <c r="FC319" s="5"/>
      <c r="FD319" s="128"/>
      <c r="FE319" s="128"/>
      <c r="FF319" s="5"/>
      <c r="FG319" s="5"/>
      <c r="FH319" s="5"/>
      <c r="FI319" s="5"/>
      <c r="FJ319" s="5"/>
      <c r="FK319" s="128"/>
      <c r="FL319" s="128"/>
      <c r="FM319" s="5"/>
      <c r="FN319" s="5"/>
      <c r="FO319" s="5"/>
      <c r="FP319" s="5"/>
      <c r="FQ319" s="5"/>
      <c r="FR319" s="128"/>
      <c r="FS319" s="128"/>
      <c r="FT319" s="5"/>
      <c r="FU319" s="5"/>
      <c r="FV319" s="5"/>
      <c r="FW319" s="5"/>
      <c r="FX319" s="5"/>
      <c r="FY319" s="128"/>
      <c r="FZ319" s="128"/>
      <c r="GA319" s="5"/>
      <c r="GB319" s="341"/>
      <c r="GC319" s="354"/>
      <c r="GD319" s="5"/>
      <c r="GE319" s="5"/>
      <c r="GF319" s="5"/>
      <c r="GG319" s="5"/>
      <c r="GH319" s="128"/>
      <c r="GI319" s="128"/>
      <c r="GJ319" s="5"/>
      <c r="GK319" s="5"/>
      <c r="GL319" s="5"/>
      <c r="GM319" s="5"/>
      <c r="GN319" s="5"/>
      <c r="GO319" s="128"/>
      <c r="GP319" s="128"/>
      <c r="GQ319" s="5"/>
      <c r="GR319" s="5"/>
      <c r="GS319" s="5"/>
      <c r="GT319" s="5"/>
      <c r="GU319" s="5"/>
      <c r="GV319" s="128"/>
      <c r="GW319" s="128"/>
      <c r="GX319" s="5"/>
      <c r="GY319" s="5"/>
      <c r="GZ319" s="5"/>
      <c r="HA319" s="5"/>
      <c r="HB319" s="5"/>
      <c r="HC319" s="128"/>
      <c r="HD319" s="128"/>
      <c r="HE319" s="5"/>
      <c r="HF319" s="5"/>
      <c r="HG319" s="5"/>
      <c r="HH319" s="5"/>
      <c r="HI319" s="5"/>
      <c r="HJ319" s="128"/>
      <c r="HK319" s="128"/>
      <c r="HL319" s="172"/>
      <c r="HM319" s="173"/>
      <c r="HN319" s="173"/>
      <c r="HO319" s="56"/>
      <c r="HP319" s="57"/>
      <c r="HQ319" s="116"/>
      <c r="HR319" s="159"/>
      <c r="HS319" s="5"/>
      <c r="HT319" s="341"/>
      <c r="HU319" s="354"/>
      <c r="HV319" s="5"/>
      <c r="HW319" s="5"/>
      <c r="HX319" s="5"/>
      <c r="HY319" s="5"/>
      <c r="HZ319" s="128"/>
      <c r="IA319" s="128"/>
      <c r="IB319" s="5"/>
      <c r="IC319" s="5"/>
      <c r="ID319" s="5"/>
      <c r="IE319" s="5"/>
      <c r="IF319" s="5"/>
      <c r="IG319" s="128"/>
      <c r="IH319" s="128"/>
      <c r="II319" s="5"/>
      <c r="IJ319" s="5"/>
      <c r="IK319" s="5"/>
      <c r="IL319" s="5"/>
      <c r="IM319" s="5"/>
      <c r="IN319" s="128"/>
      <c r="IO319" s="128"/>
      <c r="IP319" s="5"/>
      <c r="IQ319" s="5"/>
      <c r="IR319" s="5"/>
      <c r="IS319" s="5"/>
      <c r="IT319" s="5"/>
      <c r="IU319" s="128"/>
      <c r="IV319" s="128"/>
      <c r="IW319" s="5"/>
      <c r="IX319" s="5"/>
      <c r="IY319" s="5"/>
      <c r="IZ319" s="5"/>
      <c r="JA319" s="5"/>
      <c r="JB319" s="128"/>
      <c r="JC319" s="128"/>
      <c r="JD319" s="5"/>
      <c r="JE319" s="5"/>
      <c r="JF319" s="5"/>
      <c r="JG319" s="5"/>
      <c r="JH319" s="5"/>
      <c r="JI319" s="128"/>
      <c r="JJ319" s="128"/>
      <c r="JK319" s="145"/>
      <c r="JL319" s="397"/>
    </row>
    <row r="320" spans="1:272" ht="15">
      <c r="A320" s="8" t="s">
        <v>33</v>
      </c>
      <c r="B320" s="8" t="s">
        <v>15</v>
      </c>
      <c r="C320" s="8">
        <v>1</v>
      </c>
      <c r="D320" s="199">
        <v>116</v>
      </c>
      <c r="E320" s="118" t="s">
        <v>180</v>
      </c>
      <c r="F320" s="118" t="s">
        <v>108</v>
      </c>
      <c r="G320" s="195" t="s">
        <v>34</v>
      </c>
      <c r="H320" s="309" t="s">
        <v>188</v>
      </c>
      <c r="I320" s="354"/>
      <c r="J320" s="5"/>
      <c r="K320" s="5"/>
      <c r="L320" s="5"/>
      <c r="M320" s="5"/>
      <c r="N320" s="128"/>
      <c r="O320" s="128"/>
      <c r="P320" s="5"/>
      <c r="Q320" s="5"/>
      <c r="R320" s="5"/>
      <c r="S320" s="5"/>
      <c r="T320" s="5"/>
      <c r="U320" s="128"/>
      <c r="V320" s="128"/>
      <c r="W320" s="5"/>
      <c r="X320" s="5"/>
      <c r="Y320" s="5"/>
      <c r="Z320" s="5"/>
      <c r="AA320" s="5"/>
      <c r="AB320" s="128"/>
      <c r="AC320" s="128"/>
      <c r="AD320" s="5"/>
      <c r="AE320" s="5"/>
      <c r="AF320" s="5"/>
      <c r="AG320" s="5"/>
      <c r="AH320" s="5"/>
      <c r="AI320" s="128"/>
      <c r="AJ320" s="128"/>
      <c r="AK320" s="5"/>
      <c r="AL320" s="5"/>
      <c r="AM320" s="5"/>
      <c r="AN320" s="5"/>
      <c r="AO320" s="5"/>
      <c r="AP320" s="128"/>
      <c r="AQ320" s="128"/>
      <c r="AR320" s="5"/>
      <c r="AS320" s="5"/>
      <c r="AT320" s="5"/>
      <c r="AU320" s="5"/>
      <c r="AV320" s="5"/>
      <c r="AW320" s="128"/>
      <c r="AX320" s="128"/>
      <c r="AY320" s="5"/>
      <c r="AZ320" s="341"/>
      <c r="BA320" s="354"/>
      <c r="BB320" s="5"/>
      <c r="BC320" s="5"/>
      <c r="BD320" s="5"/>
      <c r="BE320" s="5"/>
      <c r="BF320" s="128"/>
      <c r="BG320" s="128"/>
      <c r="BH320" s="5"/>
      <c r="BI320" s="5"/>
      <c r="BJ320" s="5"/>
      <c r="BK320" s="5"/>
      <c r="BL320" s="5"/>
      <c r="BM320" s="128"/>
      <c r="BN320" s="128"/>
      <c r="BO320" s="5"/>
      <c r="BP320" s="5"/>
      <c r="BQ320" s="5"/>
      <c r="BR320" s="5"/>
      <c r="BS320" s="5"/>
      <c r="BT320" s="128"/>
      <c r="BU320" s="128"/>
      <c r="BV320" s="5"/>
      <c r="BW320" s="5"/>
      <c r="BX320" s="5"/>
      <c r="BY320" s="5"/>
      <c r="BZ320" s="5"/>
      <c r="CA320" s="128"/>
      <c r="CB320" s="128"/>
      <c r="CC320" s="5"/>
      <c r="CD320" s="5"/>
      <c r="CE320" s="5"/>
      <c r="CF320" s="5"/>
      <c r="CG320" s="5"/>
      <c r="CH320" s="128"/>
      <c r="CI320" s="128"/>
      <c r="CJ320" s="5"/>
      <c r="CK320" s="5"/>
      <c r="CL320" s="5"/>
      <c r="CM320" s="5"/>
      <c r="CN320" s="5"/>
      <c r="CO320" s="128"/>
      <c r="CP320" s="128"/>
      <c r="CQ320" s="5"/>
      <c r="CR320" s="341"/>
      <c r="CS320" s="354"/>
      <c r="CT320" s="5"/>
      <c r="CU320" s="5"/>
      <c r="CV320" s="5"/>
      <c r="CW320" s="5"/>
      <c r="CX320" s="128"/>
      <c r="CY320" s="5"/>
      <c r="CZ320" s="5"/>
      <c r="DA320" s="5"/>
      <c r="DB320" s="5"/>
      <c r="DC320" s="5"/>
      <c r="DD320" s="5"/>
      <c r="DE320" s="128"/>
      <c r="DF320" s="5"/>
      <c r="DG320" s="5"/>
      <c r="DH320" s="5"/>
      <c r="DI320" s="5"/>
      <c r="DJ320" s="5"/>
      <c r="DK320" s="5"/>
      <c r="DL320" s="128"/>
      <c r="DM320" s="128"/>
      <c r="DN320" s="57"/>
      <c r="DO320" s="57"/>
      <c r="DP320" s="57"/>
      <c r="DQ320" s="57"/>
      <c r="DR320" s="57"/>
      <c r="DS320" s="56"/>
      <c r="DT320" s="161"/>
      <c r="DU320" s="5"/>
      <c r="DV320" s="5"/>
      <c r="DW320" s="5"/>
      <c r="DX320" s="5"/>
      <c r="DY320" s="5"/>
      <c r="DZ320" s="128"/>
      <c r="EA320" s="128"/>
      <c r="EB320" s="51" t="s">
        <v>346</v>
      </c>
      <c r="EC320" s="51">
        <v>21.47</v>
      </c>
      <c r="ED320" s="51">
        <v>21.47</v>
      </c>
      <c r="EE320" s="51">
        <v>1</v>
      </c>
      <c r="EF320" s="51">
        <v>100</v>
      </c>
      <c r="EG320" s="52">
        <f t="shared" ref="EG320:EG341" si="295">EE320*EF320/100</f>
        <v>1</v>
      </c>
      <c r="EH320" s="139">
        <f>EG320*AUXILIAR!$B$61</f>
        <v>20000000</v>
      </c>
      <c r="EI320" s="5"/>
      <c r="EJ320" s="341"/>
      <c r="EK320" s="354"/>
      <c r="EL320" s="5"/>
      <c r="EM320" s="5"/>
      <c r="EN320" s="5"/>
      <c r="EO320" s="5"/>
      <c r="EP320" s="128"/>
      <c r="EQ320" s="128"/>
      <c r="ER320" s="5"/>
      <c r="ES320" s="5"/>
      <c r="ET320" s="5"/>
      <c r="EU320" s="5"/>
      <c r="EV320" s="5"/>
      <c r="EW320" s="128"/>
      <c r="EX320" s="128"/>
      <c r="EY320" s="5"/>
      <c r="EZ320" s="5"/>
      <c r="FA320" s="5"/>
      <c r="FB320" s="5"/>
      <c r="FC320" s="5"/>
      <c r="FD320" s="128"/>
      <c r="FE320" s="128"/>
      <c r="FF320" s="5"/>
      <c r="FG320" s="5"/>
      <c r="FH320" s="5"/>
      <c r="FI320" s="5"/>
      <c r="FJ320" s="5"/>
      <c r="FK320" s="128"/>
      <c r="FL320" s="128"/>
      <c r="FM320" s="5"/>
      <c r="FN320" s="5"/>
      <c r="FO320" s="5"/>
      <c r="FP320" s="5"/>
      <c r="FQ320" s="5"/>
      <c r="FR320" s="128"/>
      <c r="FS320" s="128"/>
      <c r="FT320" s="5"/>
      <c r="FU320" s="5"/>
      <c r="FV320" s="5"/>
      <c r="FW320" s="5"/>
      <c r="FX320" s="5"/>
      <c r="FY320" s="128"/>
      <c r="FZ320" s="128"/>
      <c r="GA320" s="5"/>
      <c r="GB320" s="341"/>
      <c r="GC320" s="354"/>
      <c r="GD320" s="5"/>
      <c r="GE320" s="5"/>
      <c r="GF320" s="5"/>
      <c r="GG320" s="5"/>
      <c r="GH320" s="128"/>
      <c r="GI320" s="128"/>
      <c r="GJ320" s="5"/>
      <c r="GK320" s="5"/>
      <c r="GL320" s="5"/>
      <c r="GM320" s="5"/>
      <c r="GN320" s="5"/>
      <c r="GO320" s="128"/>
      <c r="GP320" s="128"/>
      <c r="GQ320" s="5"/>
      <c r="GR320" s="5"/>
      <c r="GS320" s="5"/>
      <c r="GT320" s="5"/>
      <c r="GU320" s="5"/>
      <c r="GV320" s="128"/>
      <c r="GW320" s="128"/>
      <c r="GX320" s="5"/>
      <c r="GY320" s="5"/>
      <c r="GZ320" s="5"/>
      <c r="HA320" s="5"/>
      <c r="HB320" s="5"/>
      <c r="HC320" s="128"/>
      <c r="HD320" s="128"/>
      <c r="HE320" s="5"/>
      <c r="HF320" s="5"/>
      <c r="HG320" s="5"/>
      <c r="HH320" s="5"/>
      <c r="HI320" s="5"/>
      <c r="HJ320" s="128"/>
      <c r="HK320" s="128"/>
      <c r="HL320" s="172"/>
      <c r="HM320" s="173"/>
      <c r="HN320" s="173"/>
      <c r="HO320" s="56"/>
      <c r="HP320" s="57"/>
      <c r="HQ320" s="116"/>
      <c r="HR320" s="159"/>
      <c r="HS320" s="5"/>
      <c r="HT320" s="341"/>
      <c r="HU320" s="354"/>
      <c r="HV320" s="5"/>
      <c r="HW320" s="5"/>
      <c r="HX320" s="5"/>
      <c r="HY320" s="5"/>
      <c r="HZ320" s="128"/>
      <c r="IA320" s="128"/>
      <c r="IB320" s="5"/>
      <c r="IC320" s="5"/>
      <c r="ID320" s="5"/>
      <c r="IE320" s="5"/>
      <c r="IF320" s="5"/>
      <c r="IG320" s="128"/>
      <c r="IH320" s="128"/>
      <c r="II320" s="5"/>
      <c r="IJ320" s="5"/>
      <c r="IK320" s="5"/>
      <c r="IL320" s="5"/>
      <c r="IM320" s="5"/>
      <c r="IN320" s="128"/>
      <c r="IO320" s="128"/>
      <c r="IP320" s="5"/>
      <c r="IQ320" s="5"/>
      <c r="IR320" s="5"/>
      <c r="IS320" s="5"/>
      <c r="IT320" s="5"/>
      <c r="IU320" s="128"/>
      <c r="IV320" s="128"/>
      <c r="IW320" s="5"/>
      <c r="IX320" s="5"/>
      <c r="IY320" s="5"/>
      <c r="IZ320" s="5"/>
      <c r="JA320" s="5"/>
      <c r="JB320" s="128"/>
      <c r="JC320" s="128"/>
      <c r="JD320" s="5"/>
      <c r="JE320" s="5"/>
      <c r="JF320" s="5"/>
      <c r="JG320" s="5"/>
      <c r="JH320" s="5"/>
      <c r="JI320" s="128"/>
      <c r="JJ320" s="128"/>
      <c r="JK320" s="145"/>
      <c r="JL320" s="397"/>
    </row>
    <row r="321" spans="1:272" ht="15">
      <c r="A321" s="8" t="s">
        <v>33</v>
      </c>
      <c r="B321" s="8" t="s">
        <v>15</v>
      </c>
      <c r="C321" s="8">
        <v>1</v>
      </c>
      <c r="D321" s="199">
        <v>116</v>
      </c>
      <c r="E321" s="118" t="s">
        <v>180</v>
      </c>
      <c r="F321" s="118" t="s">
        <v>108</v>
      </c>
      <c r="G321" s="195" t="s">
        <v>34</v>
      </c>
      <c r="H321" s="309" t="s">
        <v>188</v>
      </c>
      <c r="I321" s="354"/>
      <c r="J321" s="5"/>
      <c r="K321" s="5"/>
      <c r="L321" s="5"/>
      <c r="M321" s="5"/>
      <c r="N321" s="128"/>
      <c r="O321" s="128"/>
      <c r="P321" s="5"/>
      <c r="Q321" s="5"/>
      <c r="R321" s="5"/>
      <c r="S321" s="5"/>
      <c r="T321" s="5"/>
      <c r="U321" s="128"/>
      <c r="V321" s="128"/>
      <c r="W321" s="5"/>
      <c r="X321" s="5"/>
      <c r="Y321" s="5"/>
      <c r="Z321" s="5"/>
      <c r="AA321" s="5"/>
      <c r="AB321" s="128"/>
      <c r="AC321" s="128"/>
      <c r="AD321" s="5"/>
      <c r="AE321" s="5"/>
      <c r="AF321" s="5"/>
      <c r="AG321" s="5"/>
      <c r="AH321" s="5"/>
      <c r="AI321" s="128"/>
      <c r="AJ321" s="128"/>
      <c r="AK321" s="5"/>
      <c r="AL321" s="5"/>
      <c r="AM321" s="5"/>
      <c r="AN321" s="5"/>
      <c r="AO321" s="5"/>
      <c r="AP321" s="128"/>
      <c r="AQ321" s="128"/>
      <c r="AR321" s="5"/>
      <c r="AS321" s="5"/>
      <c r="AT321" s="5"/>
      <c r="AU321" s="5"/>
      <c r="AV321" s="5"/>
      <c r="AW321" s="128"/>
      <c r="AX321" s="128"/>
      <c r="AY321" s="5"/>
      <c r="AZ321" s="341"/>
      <c r="BA321" s="354"/>
      <c r="BB321" s="5"/>
      <c r="BC321" s="5"/>
      <c r="BD321" s="5"/>
      <c r="BE321" s="5"/>
      <c r="BF321" s="128"/>
      <c r="BG321" s="128"/>
      <c r="BH321" s="5"/>
      <c r="BI321" s="5"/>
      <c r="BJ321" s="5"/>
      <c r="BK321" s="5"/>
      <c r="BL321" s="5"/>
      <c r="BM321" s="128"/>
      <c r="BN321" s="128"/>
      <c r="BO321" s="5"/>
      <c r="BP321" s="5"/>
      <c r="BQ321" s="5"/>
      <c r="BR321" s="5"/>
      <c r="BS321" s="5"/>
      <c r="BT321" s="128"/>
      <c r="BU321" s="128"/>
      <c r="BV321" s="5"/>
      <c r="BW321" s="5"/>
      <c r="BX321" s="5"/>
      <c r="BY321" s="5"/>
      <c r="BZ321" s="5"/>
      <c r="CA321" s="128"/>
      <c r="CB321" s="128"/>
      <c r="CC321" s="5"/>
      <c r="CD321" s="5"/>
      <c r="CE321" s="5"/>
      <c r="CF321" s="5"/>
      <c r="CG321" s="5"/>
      <c r="CH321" s="128"/>
      <c r="CI321" s="128"/>
      <c r="CJ321" s="5"/>
      <c r="CK321" s="5"/>
      <c r="CL321" s="5"/>
      <c r="CM321" s="5"/>
      <c r="CN321" s="5"/>
      <c r="CO321" s="128"/>
      <c r="CP321" s="128"/>
      <c r="CQ321" s="5"/>
      <c r="CR321" s="341"/>
      <c r="CS321" s="354"/>
      <c r="CT321" s="5"/>
      <c r="CU321" s="5"/>
      <c r="CV321" s="5"/>
      <c r="CW321" s="5"/>
      <c r="CX321" s="128"/>
      <c r="CY321" s="5"/>
      <c r="CZ321" s="5"/>
      <c r="DA321" s="5"/>
      <c r="DB321" s="5"/>
      <c r="DC321" s="5"/>
      <c r="DD321" s="5"/>
      <c r="DE321" s="128"/>
      <c r="DF321" s="5"/>
      <c r="DG321" s="5"/>
      <c r="DH321" s="5"/>
      <c r="DI321" s="5"/>
      <c r="DJ321" s="5"/>
      <c r="DK321" s="5"/>
      <c r="DL321" s="128"/>
      <c r="DM321" s="128"/>
      <c r="DN321" s="5"/>
      <c r="DO321" s="5"/>
      <c r="DP321" s="5"/>
      <c r="DQ321" s="5"/>
      <c r="DR321" s="5"/>
      <c r="DS321" s="128"/>
      <c r="DT321" s="128"/>
      <c r="DU321" s="5"/>
      <c r="DV321" s="5"/>
      <c r="DW321" s="5"/>
      <c r="DX321" s="5"/>
      <c r="DY321" s="5"/>
      <c r="DZ321" s="128"/>
      <c r="EA321" s="128"/>
      <c r="EB321" s="51" t="s">
        <v>346</v>
      </c>
      <c r="EC321" s="51">
        <v>26.411000000000001</v>
      </c>
      <c r="ED321" s="51">
        <v>26.411000000000001</v>
      </c>
      <c r="EE321" s="51">
        <v>1</v>
      </c>
      <c r="EF321" s="51">
        <v>100</v>
      </c>
      <c r="EG321" s="52">
        <f t="shared" si="295"/>
        <v>1</v>
      </c>
      <c r="EH321" s="139">
        <f>EG321*AUXILIAR!$B$61</f>
        <v>20000000</v>
      </c>
      <c r="EI321" s="5"/>
      <c r="EJ321" s="341"/>
      <c r="EK321" s="354"/>
      <c r="EL321" s="5"/>
      <c r="EM321" s="5"/>
      <c r="EN321" s="5"/>
      <c r="EO321" s="5"/>
      <c r="EP321" s="128"/>
      <c r="EQ321" s="128"/>
      <c r="ER321" s="5"/>
      <c r="ES321" s="5"/>
      <c r="ET321" s="5"/>
      <c r="EU321" s="5"/>
      <c r="EV321" s="5"/>
      <c r="EW321" s="128"/>
      <c r="EX321" s="128"/>
      <c r="EY321" s="5"/>
      <c r="EZ321" s="5"/>
      <c r="FA321" s="5"/>
      <c r="FB321" s="5"/>
      <c r="FC321" s="5"/>
      <c r="FD321" s="128"/>
      <c r="FE321" s="128"/>
      <c r="FF321" s="5"/>
      <c r="FG321" s="5"/>
      <c r="FH321" s="5"/>
      <c r="FI321" s="5"/>
      <c r="FJ321" s="5"/>
      <c r="FK321" s="128"/>
      <c r="FL321" s="128"/>
      <c r="FM321" s="5"/>
      <c r="FN321" s="5"/>
      <c r="FO321" s="5"/>
      <c r="FP321" s="5"/>
      <c r="FQ321" s="5"/>
      <c r="FR321" s="128"/>
      <c r="FS321" s="128"/>
      <c r="FT321" s="5"/>
      <c r="FU321" s="5"/>
      <c r="FV321" s="5"/>
      <c r="FW321" s="5"/>
      <c r="FX321" s="5"/>
      <c r="FY321" s="128"/>
      <c r="FZ321" s="128"/>
      <c r="GA321" s="5"/>
      <c r="GB321" s="341"/>
      <c r="GC321" s="354"/>
      <c r="GD321" s="5"/>
      <c r="GE321" s="5"/>
      <c r="GF321" s="5"/>
      <c r="GG321" s="5"/>
      <c r="GH321" s="128"/>
      <c r="GI321" s="128"/>
      <c r="GJ321" s="5"/>
      <c r="GK321" s="5"/>
      <c r="GL321" s="5"/>
      <c r="GM321" s="5"/>
      <c r="GN321" s="5"/>
      <c r="GO321" s="128"/>
      <c r="GP321" s="128"/>
      <c r="GQ321" s="5"/>
      <c r="GR321" s="5"/>
      <c r="GS321" s="5"/>
      <c r="GT321" s="5"/>
      <c r="GU321" s="5"/>
      <c r="GV321" s="128"/>
      <c r="GW321" s="128"/>
      <c r="GX321" s="5"/>
      <c r="GY321" s="5"/>
      <c r="GZ321" s="5"/>
      <c r="HA321" s="5"/>
      <c r="HB321" s="5"/>
      <c r="HC321" s="128"/>
      <c r="HD321" s="128"/>
      <c r="HE321" s="5"/>
      <c r="HF321" s="5"/>
      <c r="HG321" s="5"/>
      <c r="HH321" s="5"/>
      <c r="HI321" s="5"/>
      <c r="HJ321" s="128"/>
      <c r="HK321" s="128"/>
      <c r="HL321" s="172"/>
      <c r="HM321" s="173"/>
      <c r="HN321" s="173"/>
      <c r="HO321" s="56"/>
      <c r="HP321" s="57"/>
      <c r="HQ321" s="116"/>
      <c r="HR321" s="159"/>
      <c r="HS321" s="5"/>
      <c r="HT321" s="341"/>
      <c r="HU321" s="354"/>
      <c r="HV321" s="5"/>
      <c r="HW321" s="5"/>
      <c r="HX321" s="5"/>
      <c r="HY321" s="5"/>
      <c r="HZ321" s="128"/>
      <c r="IA321" s="128"/>
      <c r="IB321" s="5"/>
      <c r="IC321" s="5"/>
      <c r="ID321" s="5"/>
      <c r="IE321" s="5"/>
      <c r="IF321" s="5"/>
      <c r="IG321" s="128"/>
      <c r="IH321" s="128"/>
      <c r="II321" s="5"/>
      <c r="IJ321" s="5"/>
      <c r="IK321" s="5"/>
      <c r="IL321" s="5"/>
      <c r="IM321" s="5"/>
      <c r="IN321" s="128"/>
      <c r="IO321" s="128"/>
      <c r="IP321" s="5"/>
      <c r="IQ321" s="5"/>
      <c r="IR321" s="5"/>
      <c r="IS321" s="5"/>
      <c r="IT321" s="5"/>
      <c r="IU321" s="128"/>
      <c r="IV321" s="128"/>
      <c r="IW321" s="5"/>
      <c r="IX321" s="5"/>
      <c r="IY321" s="5"/>
      <c r="IZ321" s="5"/>
      <c r="JA321" s="5"/>
      <c r="JB321" s="128"/>
      <c r="JC321" s="128"/>
      <c r="JD321" s="5"/>
      <c r="JE321" s="5"/>
      <c r="JF321" s="5"/>
      <c r="JG321" s="5"/>
      <c r="JH321" s="5"/>
      <c r="JI321" s="128"/>
      <c r="JJ321" s="128"/>
      <c r="JK321" s="145"/>
      <c r="JL321" s="397"/>
    </row>
    <row r="322" spans="1:272" ht="15">
      <c r="A322" s="8" t="s">
        <v>33</v>
      </c>
      <c r="B322" s="8" t="s">
        <v>15</v>
      </c>
      <c r="C322" s="8">
        <v>1</v>
      </c>
      <c r="D322" s="199">
        <v>116</v>
      </c>
      <c r="E322" s="118" t="s">
        <v>180</v>
      </c>
      <c r="F322" s="118" t="s">
        <v>108</v>
      </c>
      <c r="G322" s="195" t="s">
        <v>34</v>
      </c>
      <c r="H322" s="309" t="s">
        <v>188</v>
      </c>
      <c r="I322" s="354"/>
      <c r="J322" s="5"/>
      <c r="K322" s="5"/>
      <c r="L322" s="5"/>
      <c r="M322" s="5"/>
      <c r="N322" s="128"/>
      <c r="O322" s="128"/>
      <c r="P322" s="5"/>
      <c r="Q322" s="5"/>
      <c r="R322" s="5"/>
      <c r="S322" s="5"/>
      <c r="T322" s="5"/>
      <c r="U322" s="128"/>
      <c r="V322" s="128"/>
      <c r="W322" s="5"/>
      <c r="X322" s="5"/>
      <c r="Y322" s="5"/>
      <c r="Z322" s="5"/>
      <c r="AA322" s="5"/>
      <c r="AB322" s="128"/>
      <c r="AC322" s="128"/>
      <c r="AD322" s="5"/>
      <c r="AE322" s="5"/>
      <c r="AF322" s="5"/>
      <c r="AG322" s="5"/>
      <c r="AH322" s="5"/>
      <c r="AI322" s="128"/>
      <c r="AJ322" s="128"/>
      <c r="AK322" s="5"/>
      <c r="AL322" s="5"/>
      <c r="AM322" s="5"/>
      <c r="AN322" s="5"/>
      <c r="AO322" s="5"/>
      <c r="AP322" s="128"/>
      <c r="AQ322" s="128"/>
      <c r="AR322" s="5"/>
      <c r="AS322" s="5"/>
      <c r="AT322" s="5"/>
      <c r="AU322" s="5"/>
      <c r="AV322" s="5"/>
      <c r="AW322" s="128"/>
      <c r="AX322" s="128"/>
      <c r="AY322" s="5"/>
      <c r="AZ322" s="341"/>
      <c r="BA322" s="354"/>
      <c r="BB322" s="5"/>
      <c r="BC322" s="5"/>
      <c r="BD322" s="5"/>
      <c r="BE322" s="5"/>
      <c r="BF322" s="128"/>
      <c r="BG322" s="128"/>
      <c r="BH322" s="5"/>
      <c r="BI322" s="5"/>
      <c r="BJ322" s="5"/>
      <c r="BK322" s="5"/>
      <c r="BL322" s="5"/>
      <c r="BM322" s="128"/>
      <c r="BN322" s="128"/>
      <c r="BO322" s="5"/>
      <c r="BP322" s="5"/>
      <c r="BQ322" s="5"/>
      <c r="BR322" s="5"/>
      <c r="BS322" s="5"/>
      <c r="BT322" s="128"/>
      <c r="BU322" s="128"/>
      <c r="BV322" s="5"/>
      <c r="BW322" s="5"/>
      <c r="BX322" s="5"/>
      <c r="BY322" s="5"/>
      <c r="BZ322" s="5"/>
      <c r="CA322" s="128"/>
      <c r="CB322" s="128"/>
      <c r="CC322" s="5"/>
      <c r="CD322" s="5"/>
      <c r="CE322" s="5"/>
      <c r="CF322" s="5"/>
      <c r="CG322" s="5"/>
      <c r="CH322" s="128"/>
      <c r="CI322" s="128"/>
      <c r="CJ322" s="5"/>
      <c r="CK322" s="5"/>
      <c r="CL322" s="5"/>
      <c r="CM322" s="5"/>
      <c r="CN322" s="5"/>
      <c r="CO322" s="128"/>
      <c r="CP322" s="128"/>
      <c r="CQ322" s="5"/>
      <c r="CR322" s="341"/>
      <c r="CS322" s="354"/>
      <c r="CT322" s="5"/>
      <c r="CU322" s="5"/>
      <c r="CV322" s="5"/>
      <c r="CW322" s="5"/>
      <c r="CX322" s="128"/>
      <c r="CY322" s="5"/>
      <c r="CZ322" s="5"/>
      <c r="DA322" s="5"/>
      <c r="DB322" s="5"/>
      <c r="DC322" s="5"/>
      <c r="DD322" s="5"/>
      <c r="DE322" s="128"/>
      <c r="DF322" s="5"/>
      <c r="DG322" s="5"/>
      <c r="DH322" s="5"/>
      <c r="DI322" s="5"/>
      <c r="DJ322" s="5"/>
      <c r="DK322" s="5"/>
      <c r="DL322" s="128"/>
      <c r="DM322" s="128"/>
      <c r="DN322" s="5"/>
      <c r="DO322" s="5"/>
      <c r="DP322" s="5"/>
      <c r="DQ322" s="5"/>
      <c r="DR322" s="5"/>
      <c r="DS322" s="128"/>
      <c r="DT322" s="128"/>
      <c r="DU322" s="5"/>
      <c r="DV322" s="5"/>
      <c r="DW322" s="5"/>
      <c r="DX322" s="5"/>
      <c r="DY322" s="5"/>
      <c r="DZ322" s="128"/>
      <c r="EA322" s="128"/>
      <c r="EB322" s="51" t="s">
        <v>346</v>
      </c>
      <c r="EC322" s="51">
        <v>39.090000000000003</v>
      </c>
      <c r="ED322" s="51">
        <v>39.090000000000003</v>
      </c>
      <c r="EE322" s="51">
        <v>1</v>
      </c>
      <c r="EF322" s="51">
        <v>100</v>
      </c>
      <c r="EG322" s="52">
        <f t="shared" si="295"/>
        <v>1</v>
      </c>
      <c r="EH322" s="139">
        <f>EG322*AUXILIAR!$B$61</f>
        <v>20000000</v>
      </c>
      <c r="EI322" s="5"/>
      <c r="EJ322" s="341"/>
      <c r="EK322" s="354"/>
      <c r="EL322" s="5"/>
      <c r="EM322" s="5"/>
      <c r="EN322" s="5"/>
      <c r="EO322" s="5"/>
      <c r="EP322" s="128"/>
      <c r="EQ322" s="128"/>
      <c r="ER322" s="5"/>
      <c r="ES322" s="5"/>
      <c r="ET322" s="5"/>
      <c r="EU322" s="5"/>
      <c r="EV322" s="5"/>
      <c r="EW322" s="128"/>
      <c r="EX322" s="128"/>
      <c r="EY322" s="5"/>
      <c r="EZ322" s="5"/>
      <c r="FA322" s="5"/>
      <c r="FB322" s="5"/>
      <c r="FC322" s="5"/>
      <c r="FD322" s="128"/>
      <c r="FE322" s="128"/>
      <c r="FF322" s="5"/>
      <c r="FG322" s="5"/>
      <c r="FH322" s="5"/>
      <c r="FI322" s="5"/>
      <c r="FJ322" s="5"/>
      <c r="FK322" s="128"/>
      <c r="FL322" s="128"/>
      <c r="FM322" s="5"/>
      <c r="FN322" s="5"/>
      <c r="FO322" s="5"/>
      <c r="FP322" s="5"/>
      <c r="FQ322" s="5"/>
      <c r="FR322" s="128"/>
      <c r="FS322" s="128"/>
      <c r="FT322" s="5"/>
      <c r="FU322" s="5"/>
      <c r="FV322" s="5"/>
      <c r="FW322" s="5"/>
      <c r="FX322" s="5"/>
      <c r="FY322" s="128"/>
      <c r="FZ322" s="128"/>
      <c r="GA322" s="5"/>
      <c r="GB322" s="341"/>
      <c r="GC322" s="354"/>
      <c r="GD322" s="5"/>
      <c r="GE322" s="5"/>
      <c r="GF322" s="5"/>
      <c r="GG322" s="5"/>
      <c r="GH322" s="128"/>
      <c r="GI322" s="128"/>
      <c r="GJ322" s="5"/>
      <c r="GK322" s="5"/>
      <c r="GL322" s="5"/>
      <c r="GM322" s="5"/>
      <c r="GN322" s="5"/>
      <c r="GO322" s="128"/>
      <c r="GP322" s="128"/>
      <c r="GQ322" s="5"/>
      <c r="GR322" s="5"/>
      <c r="GS322" s="5"/>
      <c r="GT322" s="5"/>
      <c r="GU322" s="5"/>
      <c r="GV322" s="128"/>
      <c r="GW322" s="128"/>
      <c r="GX322" s="5"/>
      <c r="GY322" s="5"/>
      <c r="GZ322" s="5"/>
      <c r="HA322" s="5"/>
      <c r="HB322" s="5"/>
      <c r="HC322" s="128"/>
      <c r="HD322" s="128"/>
      <c r="HE322" s="5"/>
      <c r="HF322" s="5"/>
      <c r="HG322" s="5"/>
      <c r="HH322" s="5"/>
      <c r="HI322" s="5"/>
      <c r="HJ322" s="128"/>
      <c r="HK322" s="128"/>
      <c r="HL322" s="172"/>
      <c r="HM322" s="173"/>
      <c r="HN322" s="173"/>
      <c r="HO322" s="56"/>
      <c r="HP322" s="57"/>
      <c r="HQ322" s="116"/>
      <c r="HR322" s="159"/>
      <c r="HS322" s="5"/>
      <c r="HT322" s="341"/>
      <c r="HU322" s="354"/>
      <c r="HV322" s="5"/>
      <c r="HW322" s="5"/>
      <c r="HX322" s="5"/>
      <c r="HY322" s="5"/>
      <c r="HZ322" s="128"/>
      <c r="IA322" s="128"/>
      <c r="IB322" s="5"/>
      <c r="IC322" s="5"/>
      <c r="ID322" s="5"/>
      <c r="IE322" s="5"/>
      <c r="IF322" s="5"/>
      <c r="IG322" s="128"/>
      <c r="IH322" s="128"/>
      <c r="II322" s="5"/>
      <c r="IJ322" s="5"/>
      <c r="IK322" s="5"/>
      <c r="IL322" s="5"/>
      <c r="IM322" s="5"/>
      <c r="IN322" s="128"/>
      <c r="IO322" s="128"/>
      <c r="IP322" s="5"/>
      <c r="IQ322" s="5"/>
      <c r="IR322" s="5"/>
      <c r="IS322" s="5"/>
      <c r="IT322" s="5"/>
      <c r="IU322" s="128"/>
      <c r="IV322" s="128"/>
      <c r="IW322" s="5"/>
      <c r="IX322" s="5"/>
      <c r="IY322" s="5"/>
      <c r="IZ322" s="5"/>
      <c r="JA322" s="5"/>
      <c r="JB322" s="128"/>
      <c r="JC322" s="128"/>
      <c r="JD322" s="5"/>
      <c r="JE322" s="5"/>
      <c r="JF322" s="5"/>
      <c r="JG322" s="5"/>
      <c r="JH322" s="5"/>
      <c r="JI322" s="128"/>
      <c r="JJ322" s="128"/>
      <c r="JK322" s="145"/>
      <c r="JL322" s="397"/>
    </row>
    <row r="323" spans="1:272" ht="15">
      <c r="A323" s="8" t="s">
        <v>33</v>
      </c>
      <c r="B323" s="8" t="s">
        <v>15</v>
      </c>
      <c r="C323" s="8">
        <v>1</v>
      </c>
      <c r="D323" s="199">
        <v>116</v>
      </c>
      <c r="E323" s="118" t="s">
        <v>180</v>
      </c>
      <c r="F323" s="118" t="s">
        <v>108</v>
      </c>
      <c r="G323" s="195" t="s">
        <v>34</v>
      </c>
      <c r="H323" s="309" t="s">
        <v>188</v>
      </c>
      <c r="I323" s="354"/>
      <c r="J323" s="5"/>
      <c r="K323" s="5"/>
      <c r="L323" s="5"/>
      <c r="M323" s="5"/>
      <c r="N323" s="128"/>
      <c r="O323" s="128"/>
      <c r="P323" s="5"/>
      <c r="Q323" s="5"/>
      <c r="R323" s="5"/>
      <c r="S323" s="5"/>
      <c r="T323" s="5"/>
      <c r="U323" s="128"/>
      <c r="V323" s="128"/>
      <c r="W323" s="5"/>
      <c r="X323" s="5"/>
      <c r="Y323" s="5"/>
      <c r="Z323" s="5"/>
      <c r="AA323" s="5"/>
      <c r="AB323" s="128"/>
      <c r="AC323" s="128"/>
      <c r="AD323" s="5"/>
      <c r="AE323" s="5"/>
      <c r="AF323" s="5"/>
      <c r="AG323" s="5"/>
      <c r="AH323" s="5"/>
      <c r="AI323" s="128"/>
      <c r="AJ323" s="128"/>
      <c r="AK323" s="5"/>
      <c r="AL323" s="5"/>
      <c r="AM323" s="5"/>
      <c r="AN323" s="5"/>
      <c r="AO323" s="5"/>
      <c r="AP323" s="128"/>
      <c r="AQ323" s="128"/>
      <c r="AR323" s="5"/>
      <c r="AS323" s="5"/>
      <c r="AT323" s="5"/>
      <c r="AU323" s="5"/>
      <c r="AV323" s="5"/>
      <c r="AW323" s="128"/>
      <c r="AX323" s="128"/>
      <c r="AY323" s="5"/>
      <c r="AZ323" s="341"/>
      <c r="BA323" s="354"/>
      <c r="BB323" s="5"/>
      <c r="BC323" s="5"/>
      <c r="BD323" s="5"/>
      <c r="BE323" s="5"/>
      <c r="BF323" s="128"/>
      <c r="BG323" s="128"/>
      <c r="BH323" s="5"/>
      <c r="BI323" s="5"/>
      <c r="BJ323" s="5"/>
      <c r="BK323" s="5"/>
      <c r="BL323" s="5"/>
      <c r="BM323" s="128"/>
      <c r="BN323" s="128"/>
      <c r="BO323" s="5"/>
      <c r="BP323" s="5"/>
      <c r="BQ323" s="5"/>
      <c r="BR323" s="5"/>
      <c r="BS323" s="5"/>
      <c r="BT323" s="128"/>
      <c r="BU323" s="128"/>
      <c r="BV323" s="5"/>
      <c r="BW323" s="5"/>
      <c r="BX323" s="5"/>
      <c r="BY323" s="5"/>
      <c r="BZ323" s="5"/>
      <c r="CA323" s="128"/>
      <c r="CB323" s="128"/>
      <c r="CC323" s="5"/>
      <c r="CD323" s="5"/>
      <c r="CE323" s="5"/>
      <c r="CF323" s="5"/>
      <c r="CG323" s="5"/>
      <c r="CH323" s="128"/>
      <c r="CI323" s="128"/>
      <c r="CJ323" s="5"/>
      <c r="CK323" s="5"/>
      <c r="CL323" s="5"/>
      <c r="CM323" s="5"/>
      <c r="CN323" s="5"/>
      <c r="CO323" s="128"/>
      <c r="CP323" s="128"/>
      <c r="CQ323" s="5"/>
      <c r="CR323" s="341"/>
      <c r="CS323" s="354"/>
      <c r="CT323" s="5"/>
      <c r="CU323" s="5"/>
      <c r="CV323" s="5"/>
      <c r="CW323" s="5"/>
      <c r="CX323" s="128"/>
      <c r="CY323" s="5"/>
      <c r="CZ323" s="5"/>
      <c r="DA323" s="5"/>
      <c r="DB323" s="5"/>
      <c r="DC323" s="5"/>
      <c r="DD323" s="5"/>
      <c r="DE323" s="128"/>
      <c r="DF323" s="5"/>
      <c r="DG323" s="5"/>
      <c r="DH323" s="5"/>
      <c r="DI323" s="5"/>
      <c r="DJ323" s="5"/>
      <c r="DK323" s="5"/>
      <c r="DL323" s="128"/>
      <c r="DM323" s="128"/>
      <c r="DN323" s="5"/>
      <c r="DO323" s="5"/>
      <c r="DP323" s="5"/>
      <c r="DQ323" s="5"/>
      <c r="DR323" s="5"/>
      <c r="DS323" s="128"/>
      <c r="DT323" s="128"/>
      <c r="DU323" s="5"/>
      <c r="DV323" s="5"/>
      <c r="DW323" s="5"/>
      <c r="DX323" s="5"/>
      <c r="DY323" s="5"/>
      <c r="DZ323" s="128"/>
      <c r="EA323" s="128"/>
      <c r="EB323" s="51" t="s">
        <v>346</v>
      </c>
      <c r="EC323" s="51">
        <v>44.26</v>
      </c>
      <c r="ED323" s="51">
        <v>44.26</v>
      </c>
      <c r="EE323" s="51">
        <v>1</v>
      </c>
      <c r="EF323" s="51">
        <v>100</v>
      </c>
      <c r="EG323" s="52">
        <f t="shared" si="295"/>
        <v>1</v>
      </c>
      <c r="EH323" s="139">
        <f>EG323*AUXILIAR!$B$61</f>
        <v>20000000</v>
      </c>
      <c r="EI323" s="5"/>
      <c r="EJ323" s="341"/>
      <c r="EK323" s="354"/>
      <c r="EL323" s="5"/>
      <c r="EM323" s="5"/>
      <c r="EN323" s="5"/>
      <c r="EO323" s="5"/>
      <c r="EP323" s="128"/>
      <c r="EQ323" s="128"/>
      <c r="ER323" s="5"/>
      <c r="ES323" s="5"/>
      <c r="ET323" s="5"/>
      <c r="EU323" s="5"/>
      <c r="EV323" s="5"/>
      <c r="EW323" s="128"/>
      <c r="EX323" s="128"/>
      <c r="EY323" s="5"/>
      <c r="EZ323" s="5"/>
      <c r="FA323" s="5"/>
      <c r="FB323" s="5"/>
      <c r="FC323" s="5"/>
      <c r="FD323" s="128"/>
      <c r="FE323" s="128"/>
      <c r="FF323" s="5"/>
      <c r="FG323" s="5"/>
      <c r="FH323" s="5"/>
      <c r="FI323" s="5"/>
      <c r="FJ323" s="5"/>
      <c r="FK323" s="128"/>
      <c r="FL323" s="128"/>
      <c r="FM323" s="5"/>
      <c r="FN323" s="5"/>
      <c r="FO323" s="5"/>
      <c r="FP323" s="5"/>
      <c r="FQ323" s="5"/>
      <c r="FR323" s="128"/>
      <c r="FS323" s="128"/>
      <c r="FT323" s="5"/>
      <c r="FU323" s="5"/>
      <c r="FV323" s="5"/>
      <c r="FW323" s="5"/>
      <c r="FX323" s="5"/>
      <c r="FY323" s="128"/>
      <c r="FZ323" s="128"/>
      <c r="GA323" s="5"/>
      <c r="GB323" s="341"/>
      <c r="GC323" s="354"/>
      <c r="GD323" s="5"/>
      <c r="GE323" s="5"/>
      <c r="GF323" s="5"/>
      <c r="GG323" s="5"/>
      <c r="GH323" s="128"/>
      <c r="GI323" s="128"/>
      <c r="GJ323" s="5"/>
      <c r="GK323" s="5"/>
      <c r="GL323" s="5"/>
      <c r="GM323" s="5"/>
      <c r="GN323" s="5"/>
      <c r="GO323" s="128"/>
      <c r="GP323" s="128"/>
      <c r="GQ323" s="5"/>
      <c r="GR323" s="5"/>
      <c r="GS323" s="5"/>
      <c r="GT323" s="5"/>
      <c r="GU323" s="5"/>
      <c r="GV323" s="128"/>
      <c r="GW323" s="128"/>
      <c r="GX323" s="5"/>
      <c r="GY323" s="5"/>
      <c r="GZ323" s="5"/>
      <c r="HA323" s="5"/>
      <c r="HB323" s="5"/>
      <c r="HC323" s="128"/>
      <c r="HD323" s="128"/>
      <c r="HE323" s="5"/>
      <c r="HF323" s="5"/>
      <c r="HG323" s="5"/>
      <c r="HH323" s="5"/>
      <c r="HI323" s="5"/>
      <c r="HJ323" s="128"/>
      <c r="HK323" s="128"/>
      <c r="HL323" s="172"/>
      <c r="HM323" s="173"/>
      <c r="HN323" s="173"/>
      <c r="HO323" s="56"/>
      <c r="HP323" s="57"/>
      <c r="HQ323" s="116"/>
      <c r="HR323" s="159"/>
      <c r="HS323" s="5"/>
      <c r="HT323" s="341"/>
      <c r="HU323" s="354"/>
      <c r="HV323" s="5"/>
      <c r="HW323" s="5"/>
      <c r="HX323" s="5"/>
      <c r="HY323" s="5"/>
      <c r="HZ323" s="128"/>
      <c r="IA323" s="128"/>
      <c r="IB323" s="5"/>
      <c r="IC323" s="5"/>
      <c r="ID323" s="5"/>
      <c r="IE323" s="5"/>
      <c r="IF323" s="5"/>
      <c r="IG323" s="128"/>
      <c r="IH323" s="128"/>
      <c r="II323" s="5"/>
      <c r="IJ323" s="5"/>
      <c r="IK323" s="5"/>
      <c r="IL323" s="5"/>
      <c r="IM323" s="5"/>
      <c r="IN323" s="128"/>
      <c r="IO323" s="128"/>
      <c r="IP323" s="5"/>
      <c r="IQ323" s="5"/>
      <c r="IR323" s="5"/>
      <c r="IS323" s="5"/>
      <c r="IT323" s="5"/>
      <c r="IU323" s="128"/>
      <c r="IV323" s="128"/>
      <c r="IW323" s="5"/>
      <c r="IX323" s="5"/>
      <c r="IY323" s="5"/>
      <c r="IZ323" s="5"/>
      <c r="JA323" s="5"/>
      <c r="JB323" s="128"/>
      <c r="JC323" s="128"/>
      <c r="JD323" s="5"/>
      <c r="JE323" s="5"/>
      <c r="JF323" s="5"/>
      <c r="JG323" s="5"/>
      <c r="JH323" s="5"/>
      <c r="JI323" s="128"/>
      <c r="JJ323" s="128"/>
      <c r="JK323" s="145"/>
      <c r="JL323" s="397"/>
    </row>
    <row r="324" spans="1:272" ht="15">
      <c r="A324" s="8" t="s">
        <v>33</v>
      </c>
      <c r="B324" s="8" t="s">
        <v>15</v>
      </c>
      <c r="C324" s="8">
        <v>1</v>
      </c>
      <c r="D324" s="199">
        <v>116</v>
      </c>
      <c r="E324" s="118" t="s">
        <v>180</v>
      </c>
      <c r="F324" s="118" t="s">
        <v>108</v>
      </c>
      <c r="G324" s="195" t="s">
        <v>34</v>
      </c>
      <c r="H324" s="309" t="s">
        <v>188</v>
      </c>
      <c r="I324" s="354"/>
      <c r="J324" s="5"/>
      <c r="K324" s="5"/>
      <c r="L324" s="5"/>
      <c r="M324" s="5"/>
      <c r="N324" s="128"/>
      <c r="O324" s="128"/>
      <c r="P324" s="5"/>
      <c r="Q324" s="5"/>
      <c r="R324" s="5"/>
      <c r="S324" s="5"/>
      <c r="T324" s="5"/>
      <c r="U324" s="128"/>
      <c r="V324" s="128"/>
      <c r="W324" s="5"/>
      <c r="X324" s="5"/>
      <c r="Y324" s="5"/>
      <c r="Z324" s="5"/>
      <c r="AA324" s="5"/>
      <c r="AB324" s="128"/>
      <c r="AC324" s="128"/>
      <c r="AD324" s="5"/>
      <c r="AE324" s="5"/>
      <c r="AF324" s="5"/>
      <c r="AG324" s="5"/>
      <c r="AH324" s="5"/>
      <c r="AI324" s="128"/>
      <c r="AJ324" s="128"/>
      <c r="AK324" s="5"/>
      <c r="AL324" s="5"/>
      <c r="AM324" s="5"/>
      <c r="AN324" s="5"/>
      <c r="AO324" s="5"/>
      <c r="AP324" s="128"/>
      <c r="AQ324" s="128"/>
      <c r="AR324" s="5"/>
      <c r="AS324" s="5"/>
      <c r="AT324" s="5"/>
      <c r="AU324" s="5"/>
      <c r="AV324" s="5"/>
      <c r="AW324" s="128"/>
      <c r="AX324" s="128"/>
      <c r="AY324" s="5"/>
      <c r="AZ324" s="341"/>
      <c r="BA324" s="354"/>
      <c r="BB324" s="5"/>
      <c r="BC324" s="5"/>
      <c r="BD324" s="5"/>
      <c r="BE324" s="5"/>
      <c r="BF324" s="128"/>
      <c r="BG324" s="128"/>
      <c r="BH324" s="5"/>
      <c r="BI324" s="5"/>
      <c r="BJ324" s="5"/>
      <c r="BK324" s="5"/>
      <c r="BL324" s="5"/>
      <c r="BM324" s="128"/>
      <c r="BN324" s="128"/>
      <c r="BO324" s="5"/>
      <c r="BP324" s="5"/>
      <c r="BQ324" s="5"/>
      <c r="BR324" s="5"/>
      <c r="BS324" s="5"/>
      <c r="BT324" s="128"/>
      <c r="BU324" s="128"/>
      <c r="BV324" s="5"/>
      <c r="BW324" s="5"/>
      <c r="BX324" s="5"/>
      <c r="BY324" s="5"/>
      <c r="BZ324" s="5"/>
      <c r="CA324" s="128"/>
      <c r="CB324" s="128"/>
      <c r="CC324" s="5"/>
      <c r="CD324" s="5"/>
      <c r="CE324" s="5"/>
      <c r="CF324" s="5"/>
      <c r="CG324" s="5"/>
      <c r="CH324" s="128"/>
      <c r="CI324" s="128"/>
      <c r="CJ324" s="5"/>
      <c r="CK324" s="5"/>
      <c r="CL324" s="5"/>
      <c r="CM324" s="5"/>
      <c r="CN324" s="5"/>
      <c r="CO324" s="128"/>
      <c r="CP324" s="128"/>
      <c r="CQ324" s="5"/>
      <c r="CR324" s="341"/>
      <c r="CS324" s="354"/>
      <c r="CT324" s="5"/>
      <c r="CU324" s="5"/>
      <c r="CV324" s="5"/>
      <c r="CW324" s="5"/>
      <c r="CX324" s="128"/>
      <c r="CY324" s="5"/>
      <c r="CZ324" s="5"/>
      <c r="DA324" s="5"/>
      <c r="DB324" s="5"/>
      <c r="DC324" s="5"/>
      <c r="DD324" s="5"/>
      <c r="DE324" s="128"/>
      <c r="DF324" s="5"/>
      <c r="DG324" s="5"/>
      <c r="DH324" s="5"/>
      <c r="DI324" s="5"/>
      <c r="DJ324" s="5"/>
      <c r="DK324" s="5"/>
      <c r="DL324" s="128"/>
      <c r="DM324" s="128"/>
      <c r="DN324" s="5"/>
      <c r="DO324" s="5"/>
      <c r="DP324" s="5"/>
      <c r="DQ324" s="5"/>
      <c r="DR324" s="5"/>
      <c r="DS324" s="128"/>
      <c r="DT324" s="128"/>
      <c r="DU324" s="5"/>
      <c r="DV324" s="5"/>
      <c r="DW324" s="5"/>
      <c r="DX324" s="5"/>
      <c r="DY324" s="5"/>
      <c r="DZ324" s="128"/>
      <c r="EA324" s="128"/>
      <c r="EB324" s="51" t="s">
        <v>346</v>
      </c>
      <c r="EC324" s="51">
        <v>48.35</v>
      </c>
      <c r="ED324" s="51">
        <v>48.35</v>
      </c>
      <c r="EE324" s="51">
        <v>1</v>
      </c>
      <c r="EF324" s="51">
        <v>100</v>
      </c>
      <c r="EG324" s="52">
        <f t="shared" si="295"/>
        <v>1</v>
      </c>
      <c r="EH324" s="139">
        <f>EG324*AUXILIAR!$B$61</f>
        <v>20000000</v>
      </c>
      <c r="EI324" s="5"/>
      <c r="EJ324" s="341"/>
      <c r="EK324" s="354"/>
      <c r="EL324" s="5"/>
      <c r="EM324" s="5"/>
      <c r="EN324" s="5"/>
      <c r="EO324" s="5"/>
      <c r="EP324" s="128"/>
      <c r="EQ324" s="128"/>
      <c r="ER324" s="5"/>
      <c r="ES324" s="5"/>
      <c r="ET324" s="5"/>
      <c r="EU324" s="5"/>
      <c r="EV324" s="5"/>
      <c r="EW324" s="128"/>
      <c r="EX324" s="128"/>
      <c r="EY324" s="5"/>
      <c r="EZ324" s="5"/>
      <c r="FA324" s="5"/>
      <c r="FB324" s="5"/>
      <c r="FC324" s="5"/>
      <c r="FD324" s="128"/>
      <c r="FE324" s="128"/>
      <c r="FF324" s="5"/>
      <c r="FG324" s="5"/>
      <c r="FH324" s="5"/>
      <c r="FI324" s="5"/>
      <c r="FJ324" s="5"/>
      <c r="FK324" s="128"/>
      <c r="FL324" s="128"/>
      <c r="FM324" s="5"/>
      <c r="FN324" s="5"/>
      <c r="FO324" s="5"/>
      <c r="FP324" s="5"/>
      <c r="FQ324" s="5"/>
      <c r="FR324" s="128"/>
      <c r="FS324" s="128"/>
      <c r="FT324" s="5"/>
      <c r="FU324" s="5"/>
      <c r="FV324" s="5"/>
      <c r="FW324" s="5"/>
      <c r="FX324" s="5"/>
      <c r="FY324" s="128"/>
      <c r="FZ324" s="128"/>
      <c r="GA324" s="5"/>
      <c r="GB324" s="341"/>
      <c r="GC324" s="354"/>
      <c r="GD324" s="5"/>
      <c r="GE324" s="5"/>
      <c r="GF324" s="5"/>
      <c r="GG324" s="5"/>
      <c r="GH324" s="128"/>
      <c r="GI324" s="128"/>
      <c r="GJ324" s="5"/>
      <c r="GK324" s="5"/>
      <c r="GL324" s="5"/>
      <c r="GM324" s="5"/>
      <c r="GN324" s="5"/>
      <c r="GO324" s="128"/>
      <c r="GP324" s="128"/>
      <c r="GQ324" s="5"/>
      <c r="GR324" s="5"/>
      <c r="GS324" s="5"/>
      <c r="GT324" s="5"/>
      <c r="GU324" s="5"/>
      <c r="GV324" s="128"/>
      <c r="GW324" s="128"/>
      <c r="GX324" s="5"/>
      <c r="GY324" s="5"/>
      <c r="GZ324" s="5"/>
      <c r="HA324" s="5"/>
      <c r="HB324" s="5"/>
      <c r="HC324" s="128"/>
      <c r="HD324" s="128"/>
      <c r="HE324" s="5"/>
      <c r="HF324" s="5"/>
      <c r="HG324" s="5"/>
      <c r="HH324" s="5"/>
      <c r="HI324" s="5"/>
      <c r="HJ324" s="128"/>
      <c r="HK324" s="128"/>
      <c r="HL324" s="172"/>
      <c r="HM324" s="173"/>
      <c r="HN324" s="173"/>
      <c r="HO324" s="56"/>
      <c r="HP324" s="57"/>
      <c r="HQ324" s="116"/>
      <c r="HR324" s="159"/>
      <c r="HS324" s="5"/>
      <c r="HT324" s="341"/>
      <c r="HU324" s="354"/>
      <c r="HV324" s="5"/>
      <c r="HW324" s="5"/>
      <c r="HX324" s="5"/>
      <c r="HY324" s="5"/>
      <c r="HZ324" s="128"/>
      <c r="IA324" s="128"/>
      <c r="IB324" s="5"/>
      <c r="IC324" s="5"/>
      <c r="ID324" s="5"/>
      <c r="IE324" s="5"/>
      <c r="IF324" s="5"/>
      <c r="IG324" s="128"/>
      <c r="IH324" s="128"/>
      <c r="II324" s="5"/>
      <c r="IJ324" s="5"/>
      <c r="IK324" s="5"/>
      <c r="IL324" s="5"/>
      <c r="IM324" s="5"/>
      <c r="IN324" s="128"/>
      <c r="IO324" s="128"/>
      <c r="IP324" s="5"/>
      <c r="IQ324" s="5"/>
      <c r="IR324" s="5"/>
      <c r="IS324" s="5"/>
      <c r="IT324" s="5"/>
      <c r="IU324" s="128"/>
      <c r="IV324" s="128"/>
      <c r="IW324" s="5"/>
      <c r="IX324" s="5"/>
      <c r="IY324" s="5"/>
      <c r="IZ324" s="5"/>
      <c r="JA324" s="5"/>
      <c r="JB324" s="128"/>
      <c r="JC324" s="128"/>
      <c r="JD324" s="5"/>
      <c r="JE324" s="5"/>
      <c r="JF324" s="5"/>
      <c r="JG324" s="5"/>
      <c r="JH324" s="5"/>
      <c r="JI324" s="128"/>
      <c r="JJ324" s="128"/>
      <c r="JK324" s="145"/>
      <c r="JL324" s="397"/>
    </row>
    <row r="325" spans="1:272" ht="15">
      <c r="A325" s="8" t="s">
        <v>33</v>
      </c>
      <c r="B325" s="8" t="s">
        <v>15</v>
      </c>
      <c r="C325" s="8">
        <v>1</v>
      </c>
      <c r="D325" s="199">
        <v>116</v>
      </c>
      <c r="E325" s="118" t="s">
        <v>180</v>
      </c>
      <c r="F325" s="118" t="s">
        <v>108</v>
      </c>
      <c r="G325" s="195" t="s">
        <v>34</v>
      </c>
      <c r="H325" s="309" t="s">
        <v>188</v>
      </c>
      <c r="I325" s="354"/>
      <c r="J325" s="5"/>
      <c r="K325" s="5"/>
      <c r="L325" s="5"/>
      <c r="M325" s="5"/>
      <c r="N325" s="128"/>
      <c r="O325" s="128"/>
      <c r="P325" s="5"/>
      <c r="Q325" s="5"/>
      <c r="R325" s="5"/>
      <c r="S325" s="5"/>
      <c r="T325" s="5"/>
      <c r="U325" s="128"/>
      <c r="V325" s="128"/>
      <c r="W325" s="5"/>
      <c r="X325" s="5"/>
      <c r="Y325" s="5"/>
      <c r="Z325" s="5"/>
      <c r="AA325" s="5"/>
      <c r="AB325" s="128"/>
      <c r="AC325" s="128"/>
      <c r="AD325" s="5"/>
      <c r="AE325" s="5"/>
      <c r="AF325" s="5"/>
      <c r="AG325" s="5"/>
      <c r="AH325" s="5"/>
      <c r="AI325" s="128"/>
      <c r="AJ325" s="128"/>
      <c r="AK325" s="5"/>
      <c r="AL325" s="5"/>
      <c r="AM325" s="5"/>
      <c r="AN325" s="5"/>
      <c r="AO325" s="5"/>
      <c r="AP325" s="128"/>
      <c r="AQ325" s="128"/>
      <c r="AR325" s="5"/>
      <c r="AS325" s="5"/>
      <c r="AT325" s="5"/>
      <c r="AU325" s="5"/>
      <c r="AV325" s="5"/>
      <c r="AW325" s="128"/>
      <c r="AX325" s="128"/>
      <c r="AY325" s="5"/>
      <c r="AZ325" s="341"/>
      <c r="BA325" s="354"/>
      <c r="BB325" s="5"/>
      <c r="BC325" s="5"/>
      <c r="BD325" s="5"/>
      <c r="BE325" s="5"/>
      <c r="BF325" s="128"/>
      <c r="BG325" s="128"/>
      <c r="BH325" s="5"/>
      <c r="BI325" s="5"/>
      <c r="BJ325" s="5"/>
      <c r="BK325" s="5"/>
      <c r="BL325" s="5"/>
      <c r="BM325" s="128"/>
      <c r="BN325" s="128"/>
      <c r="BO325" s="5"/>
      <c r="BP325" s="5"/>
      <c r="BQ325" s="5"/>
      <c r="BR325" s="5"/>
      <c r="BS325" s="5"/>
      <c r="BT325" s="128"/>
      <c r="BU325" s="128"/>
      <c r="BV325" s="5"/>
      <c r="BW325" s="5"/>
      <c r="BX325" s="5"/>
      <c r="BY325" s="5"/>
      <c r="BZ325" s="5"/>
      <c r="CA325" s="128"/>
      <c r="CB325" s="128"/>
      <c r="CC325" s="5"/>
      <c r="CD325" s="5"/>
      <c r="CE325" s="5"/>
      <c r="CF325" s="5"/>
      <c r="CG325" s="5"/>
      <c r="CH325" s="128"/>
      <c r="CI325" s="128"/>
      <c r="CJ325" s="5"/>
      <c r="CK325" s="5"/>
      <c r="CL325" s="5"/>
      <c r="CM325" s="5"/>
      <c r="CN325" s="5"/>
      <c r="CO325" s="128"/>
      <c r="CP325" s="128"/>
      <c r="CQ325" s="5"/>
      <c r="CR325" s="341"/>
      <c r="CS325" s="354"/>
      <c r="CT325" s="5"/>
      <c r="CU325" s="5"/>
      <c r="CV325" s="5"/>
      <c r="CW325" s="5"/>
      <c r="CX325" s="128"/>
      <c r="CY325" s="5"/>
      <c r="CZ325" s="5"/>
      <c r="DA325" s="5"/>
      <c r="DB325" s="5"/>
      <c r="DC325" s="5"/>
      <c r="DD325" s="5"/>
      <c r="DE325" s="128"/>
      <c r="DF325" s="5"/>
      <c r="DG325" s="5"/>
      <c r="DH325" s="5"/>
      <c r="DI325" s="5"/>
      <c r="DJ325" s="5"/>
      <c r="DK325" s="5"/>
      <c r="DL325" s="128"/>
      <c r="DM325" s="128"/>
      <c r="DN325" s="5"/>
      <c r="DO325" s="5"/>
      <c r="DP325" s="5"/>
      <c r="DQ325" s="5"/>
      <c r="DR325" s="5"/>
      <c r="DS325" s="128"/>
      <c r="DT325" s="128"/>
      <c r="DU325" s="5"/>
      <c r="DV325" s="5"/>
      <c r="DW325" s="5"/>
      <c r="DX325" s="5"/>
      <c r="DY325" s="5"/>
      <c r="DZ325" s="128"/>
      <c r="EA325" s="128"/>
      <c r="EB325" s="51" t="s">
        <v>346</v>
      </c>
      <c r="EC325" s="51">
        <v>48.35</v>
      </c>
      <c r="ED325" s="51">
        <v>48.35</v>
      </c>
      <c r="EE325" s="51">
        <v>1</v>
      </c>
      <c r="EF325" s="51">
        <v>100</v>
      </c>
      <c r="EG325" s="52">
        <f t="shared" si="295"/>
        <v>1</v>
      </c>
      <c r="EH325" s="139">
        <f>EG325*AUXILIAR!$B$61</f>
        <v>20000000</v>
      </c>
      <c r="EI325" s="5"/>
      <c r="EJ325" s="341"/>
      <c r="EK325" s="354"/>
      <c r="EL325" s="5"/>
      <c r="EM325" s="5"/>
      <c r="EN325" s="5"/>
      <c r="EO325" s="5"/>
      <c r="EP325" s="128"/>
      <c r="EQ325" s="128"/>
      <c r="ER325" s="5"/>
      <c r="ES325" s="5"/>
      <c r="ET325" s="5"/>
      <c r="EU325" s="5"/>
      <c r="EV325" s="5"/>
      <c r="EW325" s="128"/>
      <c r="EX325" s="128"/>
      <c r="EY325" s="5"/>
      <c r="EZ325" s="5"/>
      <c r="FA325" s="5"/>
      <c r="FB325" s="5"/>
      <c r="FC325" s="5"/>
      <c r="FD325" s="128"/>
      <c r="FE325" s="128"/>
      <c r="FF325" s="5"/>
      <c r="FG325" s="5"/>
      <c r="FH325" s="5"/>
      <c r="FI325" s="5"/>
      <c r="FJ325" s="5"/>
      <c r="FK325" s="128"/>
      <c r="FL325" s="128"/>
      <c r="FM325" s="5"/>
      <c r="FN325" s="5"/>
      <c r="FO325" s="5"/>
      <c r="FP325" s="5"/>
      <c r="FQ325" s="5"/>
      <c r="FR325" s="128"/>
      <c r="FS325" s="128"/>
      <c r="FT325" s="5"/>
      <c r="FU325" s="5"/>
      <c r="FV325" s="5"/>
      <c r="FW325" s="5"/>
      <c r="FX325" s="5"/>
      <c r="FY325" s="128"/>
      <c r="FZ325" s="128"/>
      <c r="GA325" s="5"/>
      <c r="GB325" s="341"/>
      <c r="GC325" s="354"/>
      <c r="GD325" s="5"/>
      <c r="GE325" s="5"/>
      <c r="GF325" s="5"/>
      <c r="GG325" s="5"/>
      <c r="GH325" s="128"/>
      <c r="GI325" s="128"/>
      <c r="GJ325" s="5"/>
      <c r="GK325" s="5"/>
      <c r="GL325" s="5"/>
      <c r="GM325" s="5"/>
      <c r="GN325" s="5"/>
      <c r="GO325" s="128"/>
      <c r="GP325" s="128"/>
      <c r="GQ325" s="5"/>
      <c r="GR325" s="5"/>
      <c r="GS325" s="5"/>
      <c r="GT325" s="5"/>
      <c r="GU325" s="5"/>
      <c r="GV325" s="128"/>
      <c r="GW325" s="128"/>
      <c r="GX325" s="5"/>
      <c r="GY325" s="5"/>
      <c r="GZ325" s="5"/>
      <c r="HA325" s="5"/>
      <c r="HB325" s="5"/>
      <c r="HC325" s="128"/>
      <c r="HD325" s="128"/>
      <c r="HE325" s="5"/>
      <c r="HF325" s="5"/>
      <c r="HG325" s="5"/>
      <c r="HH325" s="5"/>
      <c r="HI325" s="5"/>
      <c r="HJ325" s="128"/>
      <c r="HK325" s="128"/>
      <c r="HL325" s="172"/>
      <c r="HM325" s="173"/>
      <c r="HN325" s="173"/>
      <c r="HO325" s="56"/>
      <c r="HP325" s="57"/>
      <c r="HQ325" s="116"/>
      <c r="HR325" s="159"/>
      <c r="HS325" s="5"/>
      <c r="HT325" s="341"/>
      <c r="HU325" s="354"/>
      <c r="HV325" s="5"/>
      <c r="HW325" s="5"/>
      <c r="HX325" s="5"/>
      <c r="HY325" s="5"/>
      <c r="HZ325" s="128"/>
      <c r="IA325" s="128"/>
      <c r="IB325" s="5"/>
      <c r="IC325" s="5"/>
      <c r="ID325" s="5"/>
      <c r="IE325" s="5"/>
      <c r="IF325" s="5"/>
      <c r="IG325" s="128"/>
      <c r="IH325" s="128"/>
      <c r="II325" s="5"/>
      <c r="IJ325" s="5"/>
      <c r="IK325" s="5"/>
      <c r="IL325" s="5"/>
      <c r="IM325" s="5"/>
      <c r="IN325" s="128"/>
      <c r="IO325" s="128"/>
      <c r="IP325" s="5"/>
      <c r="IQ325" s="5"/>
      <c r="IR325" s="5"/>
      <c r="IS325" s="5"/>
      <c r="IT325" s="5"/>
      <c r="IU325" s="128"/>
      <c r="IV325" s="128"/>
      <c r="IW325" s="5"/>
      <c r="IX325" s="5"/>
      <c r="IY325" s="5"/>
      <c r="IZ325" s="5"/>
      <c r="JA325" s="5"/>
      <c r="JB325" s="128"/>
      <c r="JC325" s="128"/>
      <c r="JD325" s="5"/>
      <c r="JE325" s="5"/>
      <c r="JF325" s="5"/>
      <c r="JG325" s="5"/>
      <c r="JH325" s="5"/>
      <c r="JI325" s="128"/>
      <c r="JJ325" s="128"/>
      <c r="JK325" s="145"/>
      <c r="JL325" s="397"/>
    </row>
    <row r="326" spans="1:272" ht="15">
      <c r="A326" s="8" t="s">
        <v>33</v>
      </c>
      <c r="B326" s="8" t="s">
        <v>15</v>
      </c>
      <c r="C326" s="8">
        <v>1</v>
      </c>
      <c r="D326" s="199">
        <v>116</v>
      </c>
      <c r="E326" s="118" t="s">
        <v>180</v>
      </c>
      <c r="F326" s="118" t="s">
        <v>108</v>
      </c>
      <c r="G326" s="195" t="s">
        <v>34</v>
      </c>
      <c r="H326" s="309" t="s">
        <v>188</v>
      </c>
      <c r="I326" s="354"/>
      <c r="J326" s="5"/>
      <c r="K326" s="5"/>
      <c r="L326" s="5"/>
      <c r="M326" s="5"/>
      <c r="N326" s="128"/>
      <c r="O326" s="128"/>
      <c r="P326" s="5"/>
      <c r="Q326" s="5"/>
      <c r="R326" s="5"/>
      <c r="S326" s="5"/>
      <c r="T326" s="5"/>
      <c r="U326" s="128"/>
      <c r="V326" s="128"/>
      <c r="W326" s="5"/>
      <c r="X326" s="5"/>
      <c r="Y326" s="5"/>
      <c r="Z326" s="5"/>
      <c r="AA326" s="5"/>
      <c r="AB326" s="128"/>
      <c r="AC326" s="128"/>
      <c r="AD326" s="5"/>
      <c r="AE326" s="5"/>
      <c r="AF326" s="5"/>
      <c r="AG326" s="5"/>
      <c r="AH326" s="5"/>
      <c r="AI326" s="128"/>
      <c r="AJ326" s="128"/>
      <c r="AK326" s="5"/>
      <c r="AL326" s="5"/>
      <c r="AM326" s="5"/>
      <c r="AN326" s="5"/>
      <c r="AO326" s="5"/>
      <c r="AP326" s="128"/>
      <c r="AQ326" s="128"/>
      <c r="AR326" s="5"/>
      <c r="AS326" s="5"/>
      <c r="AT326" s="5"/>
      <c r="AU326" s="5"/>
      <c r="AV326" s="5"/>
      <c r="AW326" s="128"/>
      <c r="AX326" s="128"/>
      <c r="AY326" s="5"/>
      <c r="AZ326" s="341"/>
      <c r="BA326" s="354"/>
      <c r="BB326" s="5"/>
      <c r="BC326" s="5"/>
      <c r="BD326" s="5"/>
      <c r="BE326" s="5"/>
      <c r="BF326" s="128"/>
      <c r="BG326" s="128"/>
      <c r="BH326" s="5"/>
      <c r="BI326" s="5"/>
      <c r="BJ326" s="5"/>
      <c r="BK326" s="5"/>
      <c r="BL326" s="5"/>
      <c r="BM326" s="128"/>
      <c r="BN326" s="128"/>
      <c r="BO326" s="5"/>
      <c r="BP326" s="5"/>
      <c r="BQ326" s="5"/>
      <c r="BR326" s="5"/>
      <c r="BS326" s="5"/>
      <c r="BT326" s="128"/>
      <c r="BU326" s="128"/>
      <c r="BV326" s="5"/>
      <c r="BW326" s="5"/>
      <c r="BX326" s="5"/>
      <c r="BY326" s="5"/>
      <c r="BZ326" s="5"/>
      <c r="CA326" s="128"/>
      <c r="CB326" s="128"/>
      <c r="CC326" s="5"/>
      <c r="CD326" s="5"/>
      <c r="CE326" s="5"/>
      <c r="CF326" s="5"/>
      <c r="CG326" s="5"/>
      <c r="CH326" s="128"/>
      <c r="CI326" s="128"/>
      <c r="CJ326" s="5"/>
      <c r="CK326" s="5"/>
      <c r="CL326" s="5"/>
      <c r="CM326" s="5"/>
      <c r="CN326" s="5"/>
      <c r="CO326" s="128"/>
      <c r="CP326" s="128"/>
      <c r="CQ326" s="5"/>
      <c r="CR326" s="341"/>
      <c r="CS326" s="354"/>
      <c r="CT326" s="5"/>
      <c r="CU326" s="5"/>
      <c r="CV326" s="5"/>
      <c r="CW326" s="5"/>
      <c r="CX326" s="128"/>
      <c r="CY326" s="5"/>
      <c r="CZ326" s="5"/>
      <c r="DA326" s="5"/>
      <c r="DB326" s="5"/>
      <c r="DC326" s="5"/>
      <c r="DD326" s="5"/>
      <c r="DE326" s="128"/>
      <c r="DF326" s="5"/>
      <c r="DG326" s="5"/>
      <c r="DH326" s="5"/>
      <c r="DI326" s="5"/>
      <c r="DJ326" s="5"/>
      <c r="DK326" s="5"/>
      <c r="DL326" s="128"/>
      <c r="DM326" s="128"/>
      <c r="DN326" s="5"/>
      <c r="DO326" s="5"/>
      <c r="DP326" s="5"/>
      <c r="DQ326" s="5"/>
      <c r="DR326" s="5"/>
      <c r="DS326" s="128"/>
      <c r="DT326" s="128"/>
      <c r="DU326" s="5"/>
      <c r="DV326" s="5"/>
      <c r="DW326" s="5"/>
      <c r="DX326" s="5"/>
      <c r="DY326" s="5"/>
      <c r="DZ326" s="128"/>
      <c r="EA326" s="128"/>
      <c r="EB326" s="51" t="s">
        <v>346</v>
      </c>
      <c r="EC326" s="51">
        <v>51.13</v>
      </c>
      <c r="ED326" s="51">
        <v>51.13</v>
      </c>
      <c r="EE326" s="51">
        <v>1</v>
      </c>
      <c r="EF326" s="51">
        <v>100</v>
      </c>
      <c r="EG326" s="52">
        <f t="shared" si="295"/>
        <v>1</v>
      </c>
      <c r="EH326" s="139">
        <f>EG326*AUXILIAR!$B$61</f>
        <v>20000000</v>
      </c>
      <c r="EI326" s="5"/>
      <c r="EJ326" s="341"/>
      <c r="EK326" s="354"/>
      <c r="EL326" s="5"/>
      <c r="EM326" s="5"/>
      <c r="EN326" s="5"/>
      <c r="EO326" s="5"/>
      <c r="EP326" s="128"/>
      <c r="EQ326" s="128"/>
      <c r="ER326" s="5"/>
      <c r="ES326" s="5"/>
      <c r="ET326" s="5"/>
      <c r="EU326" s="5"/>
      <c r="EV326" s="5"/>
      <c r="EW326" s="128"/>
      <c r="EX326" s="128"/>
      <c r="EY326" s="5"/>
      <c r="EZ326" s="5"/>
      <c r="FA326" s="5"/>
      <c r="FB326" s="5"/>
      <c r="FC326" s="5"/>
      <c r="FD326" s="128"/>
      <c r="FE326" s="128"/>
      <c r="FF326" s="5"/>
      <c r="FG326" s="5"/>
      <c r="FH326" s="5"/>
      <c r="FI326" s="5"/>
      <c r="FJ326" s="5"/>
      <c r="FK326" s="128"/>
      <c r="FL326" s="128"/>
      <c r="FM326" s="5"/>
      <c r="FN326" s="5"/>
      <c r="FO326" s="5"/>
      <c r="FP326" s="5"/>
      <c r="FQ326" s="5"/>
      <c r="FR326" s="128"/>
      <c r="FS326" s="128"/>
      <c r="FT326" s="5"/>
      <c r="FU326" s="5"/>
      <c r="FV326" s="5"/>
      <c r="FW326" s="5"/>
      <c r="FX326" s="5"/>
      <c r="FY326" s="128"/>
      <c r="FZ326" s="128"/>
      <c r="GA326" s="5"/>
      <c r="GB326" s="341"/>
      <c r="GC326" s="354"/>
      <c r="GD326" s="5"/>
      <c r="GE326" s="5"/>
      <c r="GF326" s="5"/>
      <c r="GG326" s="5"/>
      <c r="GH326" s="128"/>
      <c r="GI326" s="128"/>
      <c r="GJ326" s="5"/>
      <c r="GK326" s="5"/>
      <c r="GL326" s="5"/>
      <c r="GM326" s="5"/>
      <c r="GN326" s="5"/>
      <c r="GO326" s="128"/>
      <c r="GP326" s="128"/>
      <c r="GQ326" s="5"/>
      <c r="GR326" s="5"/>
      <c r="GS326" s="5"/>
      <c r="GT326" s="5"/>
      <c r="GU326" s="5"/>
      <c r="GV326" s="128"/>
      <c r="GW326" s="128"/>
      <c r="GX326" s="5"/>
      <c r="GY326" s="5"/>
      <c r="GZ326" s="5"/>
      <c r="HA326" s="5"/>
      <c r="HB326" s="5"/>
      <c r="HC326" s="128"/>
      <c r="HD326" s="128"/>
      <c r="HE326" s="5"/>
      <c r="HF326" s="5"/>
      <c r="HG326" s="5"/>
      <c r="HH326" s="5"/>
      <c r="HI326" s="5"/>
      <c r="HJ326" s="128"/>
      <c r="HK326" s="128"/>
      <c r="HL326" s="172"/>
      <c r="HM326" s="173"/>
      <c r="HN326" s="173"/>
      <c r="HO326" s="56"/>
      <c r="HP326" s="57"/>
      <c r="HQ326" s="116"/>
      <c r="HR326" s="159"/>
      <c r="HS326" s="5"/>
      <c r="HT326" s="341"/>
      <c r="HU326" s="354"/>
      <c r="HV326" s="5"/>
      <c r="HW326" s="5"/>
      <c r="HX326" s="5"/>
      <c r="HY326" s="5"/>
      <c r="HZ326" s="128"/>
      <c r="IA326" s="128"/>
      <c r="IB326" s="5"/>
      <c r="IC326" s="5"/>
      <c r="ID326" s="5"/>
      <c r="IE326" s="5"/>
      <c r="IF326" s="5"/>
      <c r="IG326" s="128"/>
      <c r="IH326" s="128"/>
      <c r="II326" s="5"/>
      <c r="IJ326" s="5"/>
      <c r="IK326" s="5"/>
      <c r="IL326" s="5"/>
      <c r="IM326" s="5"/>
      <c r="IN326" s="128"/>
      <c r="IO326" s="128"/>
      <c r="IP326" s="5"/>
      <c r="IQ326" s="5"/>
      <c r="IR326" s="5"/>
      <c r="IS326" s="5"/>
      <c r="IT326" s="5"/>
      <c r="IU326" s="128"/>
      <c r="IV326" s="128"/>
      <c r="IW326" s="5"/>
      <c r="IX326" s="5"/>
      <c r="IY326" s="5"/>
      <c r="IZ326" s="5"/>
      <c r="JA326" s="5"/>
      <c r="JB326" s="128"/>
      <c r="JC326" s="128"/>
      <c r="JD326" s="5"/>
      <c r="JE326" s="5"/>
      <c r="JF326" s="5"/>
      <c r="JG326" s="5"/>
      <c r="JH326" s="5"/>
      <c r="JI326" s="128"/>
      <c r="JJ326" s="128"/>
      <c r="JK326" s="145"/>
      <c r="JL326" s="397"/>
    </row>
    <row r="327" spans="1:272" ht="15">
      <c r="A327" s="8" t="s">
        <v>33</v>
      </c>
      <c r="B327" s="8" t="s">
        <v>15</v>
      </c>
      <c r="C327" s="8">
        <v>1</v>
      </c>
      <c r="D327" s="199">
        <v>116</v>
      </c>
      <c r="E327" s="118" t="s">
        <v>180</v>
      </c>
      <c r="F327" s="118" t="s">
        <v>108</v>
      </c>
      <c r="G327" s="195" t="s">
        <v>34</v>
      </c>
      <c r="H327" s="309" t="s">
        <v>188</v>
      </c>
      <c r="I327" s="354"/>
      <c r="J327" s="5"/>
      <c r="K327" s="5"/>
      <c r="L327" s="5"/>
      <c r="M327" s="5"/>
      <c r="N327" s="128"/>
      <c r="O327" s="128"/>
      <c r="P327" s="5"/>
      <c r="Q327" s="5"/>
      <c r="R327" s="5"/>
      <c r="S327" s="5"/>
      <c r="T327" s="5"/>
      <c r="U327" s="128"/>
      <c r="V327" s="128"/>
      <c r="W327" s="5"/>
      <c r="X327" s="5"/>
      <c r="Y327" s="5"/>
      <c r="Z327" s="5"/>
      <c r="AA327" s="5"/>
      <c r="AB327" s="128"/>
      <c r="AC327" s="128"/>
      <c r="AD327" s="5"/>
      <c r="AE327" s="5"/>
      <c r="AF327" s="5"/>
      <c r="AG327" s="5"/>
      <c r="AH327" s="5"/>
      <c r="AI327" s="128"/>
      <c r="AJ327" s="128"/>
      <c r="AK327" s="5"/>
      <c r="AL327" s="5"/>
      <c r="AM327" s="5"/>
      <c r="AN327" s="5"/>
      <c r="AO327" s="5"/>
      <c r="AP327" s="128"/>
      <c r="AQ327" s="128"/>
      <c r="AR327" s="5"/>
      <c r="AS327" s="5"/>
      <c r="AT327" s="5"/>
      <c r="AU327" s="5"/>
      <c r="AV327" s="5"/>
      <c r="AW327" s="128"/>
      <c r="AX327" s="128"/>
      <c r="AY327" s="5"/>
      <c r="AZ327" s="341"/>
      <c r="BA327" s="354"/>
      <c r="BB327" s="5"/>
      <c r="BC327" s="5"/>
      <c r="BD327" s="5"/>
      <c r="BE327" s="5"/>
      <c r="BF327" s="128"/>
      <c r="BG327" s="128"/>
      <c r="BH327" s="5"/>
      <c r="BI327" s="5"/>
      <c r="BJ327" s="5"/>
      <c r="BK327" s="5"/>
      <c r="BL327" s="5"/>
      <c r="BM327" s="128"/>
      <c r="BN327" s="128"/>
      <c r="BO327" s="5"/>
      <c r="BP327" s="5"/>
      <c r="BQ327" s="5"/>
      <c r="BR327" s="5"/>
      <c r="BS327" s="5"/>
      <c r="BT327" s="128"/>
      <c r="BU327" s="128"/>
      <c r="BV327" s="5"/>
      <c r="BW327" s="5"/>
      <c r="BX327" s="5"/>
      <c r="BY327" s="5"/>
      <c r="BZ327" s="5"/>
      <c r="CA327" s="128"/>
      <c r="CB327" s="128"/>
      <c r="CC327" s="5"/>
      <c r="CD327" s="5"/>
      <c r="CE327" s="5"/>
      <c r="CF327" s="5"/>
      <c r="CG327" s="5"/>
      <c r="CH327" s="128"/>
      <c r="CI327" s="128"/>
      <c r="CJ327" s="5"/>
      <c r="CK327" s="5"/>
      <c r="CL327" s="5"/>
      <c r="CM327" s="5"/>
      <c r="CN327" s="5"/>
      <c r="CO327" s="128"/>
      <c r="CP327" s="128"/>
      <c r="CQ327" s="5"/>
      <c r="CR327" s="341"/>
      <c r="CS327" s="354"/>
      <c r="CT327" s="5"/>
      <c r="CU327" s="5"/>
      <c r="CV327" s="5"/>
      <c r="CW327" s="5"/>
      <c r="CX327" s="128"/>
      <c r="CY327" s="5"/>
      <c r="CZ327" s="5"/>
      <c r="DA327" s="5"/>
      <c r="DB327" s="5"/>
      <c r="DC327" s="5"/>
      <c r="DD327" s="5"/>
      <c r="DE327" s="128"/>
      <c r="DF327" s="5"/>
      <c r="DG327" s="5"/>
      <c r="DH327" s="5"/>
      <c r="DI327" s="5"/>
      <c r="DJ327" s="5"/>
      <c r="DK327" s="5"/>
      <c r="DL327" s="128"/>
      <c r="DM327" s="128"/>
      <c r="DN327" s="5"/>
      <c r="DO327" s="5"/>
      <c r="DP327" s="5"/>
      <c r="DQ327" s="5"/>
      <c r="DR327" s="5"/>
      <c r="DS327" s="128"/>
      <c r="DT327" s="128"/>
      <c r="DU327" s="5"/>
      <c r="DV327" s="5"/>
      <c r="DW327" s="5"/>
      <c r="DX327" s="5"/>
      <c r="DY327" s="5"/>
      <c r="DZ327" s="128"/>
      <c r="EA327" s="128"/>
      <c r="EB327" s="51" t="s">
        <v>346</v>
      </c>
      <c r="EC327" s="51">
        <v>56.56</v>
      </c>
      <c r="ED327" s="51">
        <v>56.56</v>
      </c>
      <c r="EE327" s="51">
        <v>1</v>
      </c>
      <c r="EF327" s="51">
        <v>100</v>
      </c>
      <c r="EG327" s="52">
        <f t="shared" si="295"/>
        <v>1</v>
      </c>
      <c r="EH327" s="139">
        <f>EG327*AUXILIAR!$B$61</f>
        <v>20000000</v>
      </c>
      <c r="EI327" s="5"/>
      <c r="EJ327" s="341"/>
      <c r="EK327" s="354"/>
      <c r="EL327" s="5"/>
      <c r="EM327" s="5"/>
      <c r="EN327" s="5"/>
      <c r="EO327" s="5"/>
      <c r="EP327" s="128"/>
      <c r="EQ327" s="128"/>
      <c r="ER327" s="5"/>
      <c r="ES327" s="5"/>
      <c r="ET327" s="5"/>
      <c r="EU327" s="5"/>
      <c r="EV327" s="5"/>
      <c r="EW327" s="128"/>
      <c r="EX327" s="128"/>
      <c r="EY327" s="5"/>
      <c r="EZ327" s="5"/>
      <c r="FA327" s="5"/>
      <c r="FB327" s="5"/>
      <c r="FC327" s="5"/>
      <c r="FD327" s="128"/>
      <c r="FE327" s="128"/>
      <c r="FF327" s="5"/>
      <c r="FG327" s="5"/>
      <c r="FH327" s="5"/>
      <c r="FI327" s="5"/>
      <c r="FJ327" s="5"/>
      <c r="FK327" s="128"/>
      <c r="FL327" s="128"/>
      <c r="FM327" s="5"/>
      <c r="FN327" s="5"/>
      <c r="FO327" s="5"/>
      <c r="FP327" s="5"/>
      <c r="FQ327" s="5"/>
      <c r="FR327" s="128"/>
      <c r="FS327" s="128"/>
      <c r="FT327" s="5"/>
      <c r="FU327" s="5"/>
      <c r="FV327" s="5"/>
      <c r="FW327" s="5"/>
      <c r="FX327" s="5"/>
      <c r="FY327" s="128"/>
      <c r="FZ327" s="128"/>
      <c r="GA327" s="5"/>
      <c r="GB327" s="341"/>
      <c r="GC327" s="354"/>
      <c r="GD327" s="5"/>
      <c r="GE327" s="5"/>
      <c r="GF327" s="5"/>
      <c r="GG327" s="5"/>
      <c r="GH327" s="128"/>
      <c r="GI327" s="128"/>
      <c r="GJ327" s="5"/>
      <c r="GK327" s="5"/>
      <c r="GL327" s="5"/>
      <c r="GM327" s="5"/>
      <c r="GN327" s="5"/>
      <c r="GO327" s="128"/>
      <c r="GP327" s="128"/>
      <c r="GQ327" s="5"/>
      <c r="GR327" s="5"/>
      <c r="GS327" s="5"/>
      <c r="GT327" s="5"/>
      <c r="GU327" s="5"/>
      <c r="GV327" s="128"/>
      <c r="GW327" s="128"/>
      <c r="GX327" s="5"/>
      <c r="GY327" s="5"/>
      <c r="GZ327" s="5"/>
      <c r="HA327" s="5"/>
      <c r="HB327" s="5"/>
      <c r="HC327" s="128"/>
      <c r="HD327" s="128"/>
      <c r="HE327" s="5"/>
      <c r="HF327" s="5"/>
      <c r="HG327" s="5"/>
      <c r="HH327" s="5"/>
      <c r="HI327" s="5"/>
      <c r="HJ327" s="128"/>
      <c r="HK327" s="128"/>
      <c r="HL327" s="172"/>
      <c r="HM327" s="173"/>
      <c r="HN327" s="173"/>
      <c r="HO327" s="56"/>
      <c r="HP327" s="57"/>
      <c r="HQ327" s="116"/>
      <c r="HR327" s="159"/>
      <c r="HS327" s="5"/>
      <c r="HT327" s="341"/>
      <c r="HU327" s="354"/>
      <c r="HV327" s="5"/>
      <c r="HW327" s="5"/>
      <c r="HX327" s="5"/>
      <c r="HY327" s="5"/>
      <c r="HZ327" s="128"/>
      <c r="IA327" s="128"/>
      <c r="IB327" s="5"/>
      <c r="IC327" s="5"/>
      <c r="ID327" s="5"/>
      <c r="IE327" s="5"/>
      <c r="IF327" s="5"/>
      <c r="IG327" s="128"/>
      <c r="IH327" s="128"/>
      <c r="II327" s="5"/>
      <c r="IJ327" s="5"/>
      <c r="IK327" s="5"/>
      <c r="IL327" s="5"/>
      <c r="IM327" s="5"/>
      <c r="IN327" s="128"/>
      <c r="IO327" s="128"/>
      <c r="IP327" s="5"/>
      <c r="IQ327" s="5"/>
      <c r="IR327" s="5"/>
      <c r="IS327" s="5"/>
      <c r="IT327" s="5"/>
      <c r="IU327" s="128"/>
      <c r="IV327" s="128"/>
      <c r="IW327" s="5"/>
      <c r="IX327" s="5"/>
      <c r="IY327" s="5"/>
      <c r="IZ327" s="5"/>
      <c r="JA327" s="5"/>
      <c r="JB327" s="128"/>
      <c r="JC327" s="128"/>
      <c r="JD327" s="5"/>
      <c r="JE327" s="5"/>
      <c r="JF327" s="5"/>
      <c r="JG327" s="5"/>
      <c r="JH327" s="5"/>
      <c r="JI327" s="128"/>
      <c r="JJ327" s="128"/>
      <c r="JK327" s="145"/>
      <c r="JL327" s="397"/>
    </row>
    <row r="328" spans="1:272" ht="15">
      <c r="A328" s="8" t="s">
        <v>33</v>
      </c>
      <c r="B328" s="8" t="s">
        <v>15</v>
      </c>
      <c r="C328" s="8">
        <v>1</v>
      </c>
      <c r="D328" s="199">
        <v>116</v>
      </c>
      <c r="E328" s="118" t="s">
        <v>180</v>
      </c>
      <c r="F328" s="118" t="s">
        <v>108</v>
      </c>
      <c r="G328" s="195" t="s">
        <v>34</v>
      </c>
      <c r="H328" s="309" t="s">
        <v>188</v>
      </c>
      <c r="I328" s="354"/>
      <c r="J328" s="5"/>
      <c r="K328" s="5"/>
      <c r="L328" s="5"/>
      <c r="M328" s="5"/>
      <c r="N328" s="128"/>
      <c r="O328" s="128"/>
      <c r="P328" s="5"/>
      <c r="Q328" s="5"/>
      <c r="R328" s="5"/>
      <c r="S328" s="5"/>
      <c r="T328" s="5"/>
      <c r="U328" s="128"/>
      <c r="V328" s="128"/>
      <c r="W328" s="5"/>
      <c r="X328" s="5"/>
      <c r="Y328" s="5"/>
      <c r="Z328" s="5"/>
      <c r="AA328" s="5"/>
      <c r="AB328" s="128"/>
      <c r="AC328" s="128"/>
      <c r="AD328" s="5"/>
      <c r="AE328" s="5"/>
      <c r="AF328" s="5"/>
      <c r="AG328" s="5"/>
      <c r="AH328" s="5"/>
      <c r="AI328" s="128"/>
      <c r="AJ328" s="128"/>
      <c r="AK328" s="5"/>
      <c r="AL328" s="5"/>
      <c r="AM328" s="5"/>
      <c r="AN328" s="5"/>
      <c r="AO328" s="5"/>
      <c r="AP328" s="128"/>
      <c r="AQ328" s="128"/>
      <c r="AR328" s="5"/>
      <c r="AS328" s="5"/>
      <c r="AT328" s="5"/>
      <c r="AU328" s="5"/>
      <c r="AV328" s="5"/>
      <c r="AW328" s="128"/>
      <c r="AX328" s="128"/>
      <c r="AY328" s="5"/>
      <c r="AZ328" s="341"/>
      <c r="BA328" s="354"/>
      <c r="BB328" s="5"/>
      <c r="BC328" s="5"/>
      <c r="BD328" s="5"/>
      <c r="BE328" s="5"/>
      <c r="BF328" s="128"/>
      <c r="BG328" s="128"/>
      <c r="BH328" s="5"/>
      <c r="BI328" s="5"/>
      <c r="BJ328" s="5"/>
      <c r="BK328" s="5"/>
      <c r="BL328" s="5"/>
      <c r="BM328" s="128"/>
      <c r="BN328" s="128"/>
      <c r="BO328" s="5"/>
      <c r="BP328" s="5"/>
      <c r="BQ328" s="5"/>
      <c r="BR328" s="5"/>
      <c r="BS328" s="5"/>
      <c r="BT328" s="128"/>
      <c r="BU328" s="128"/>
      <c r="BV328" s="5"/>
      <c r="BW328" s="5"/>
      <c r="BX328" s="5"/>
      <c r="BY328" s="5"/>
      <c r="BZ328" s="5"/>
      <c r="CA328" s="128"/>
      <c r="CB328" s="128"/>
      <c r="CC328" s="5"/>
      <c r="CD328" s="5"/>
      <c r="CE328" s="5"/>
      <c r="CF328" s="5"/>
      <c r="CG328" s="5"/>
      <c r="CH328" s="128"/>
      <c r="CI328" s="128"/>
      <c r="CJ328" s="5"/>
      <c r="CK328" s="5"/>
      <c r="CL328" s="5"/>
      <c r="CM328" s="5"/>
      <c r="CN328" s="5"/>
      <c r="CO328" s="128"/>
      <c r="CP328" s="128"/>
      <c r="CQ328" s="5"/>
      <c r="CR328" s="341"/>
      <c r="CS328" s="354"/>
      <c r="CT328" s="5"/>
      <c r="CU328" s="5"/>
      <c r="CV328" s="5"/>
      <c r="CW328" s="5"/>
      <c r="CX328" s="128"/>
      <c r="CY328" s="5"/>
      <c r="CZ328" s="5"/>
      <c r="DA328" s="5"/>
      <c r="DB328" s="5"/>
      <c r="DC328" s="5"/>
      <c r="DD328" s="5"/>
      <c r="DE328" s="128"/>
      <c r="DF328" s="5"/>
      <c r="DG328" s="5"/>
      <c r="DH328" s="5"/>
      <c r="DI328" s="5"/>
      <c r="DJ328" s="5"/>
      <c r="DK328" s="5"/>
      <c r="DL328" s="128"/>
      <c r="DM328" s="128"/>
      <c r="DN328" s="5"/>
      <c r="DO328" s="5"/>
      <c r="DP328" s="5"/>
      <c r="DQ328" s="5"/>
      <c r="DR328" s="5"/>
      <c r="DS328" s="128"/>
      <c r="DT328" s="128"/>
      <c r="DU328" s="5"/>
      <c r="DV328" s="5"/>
      <c r="DW328" s="5"/>
      <c r="DX328" s="5"/>
      <c r="DY328" s="5"/>
      <c r="DZ328" s="128"/>
      <c r="EA328" s="128"/>
      <c r="EB328" s="51" t="s">
        <v>346</v>
      </c>
      <c r="EC328" s="51">
        <v>57.1</v>
      </c>
      <c r="ED328" s="51">
        <v>57.1</v>
      </c>
      <c r="EE328" s="51">
        <v>1</v>
      </c>
      <c r="EF328" s="51">
        <v>100</v>
      </c>
      <c r="EG328" s="52">
        <f t="shared" si="295"/>
        <v>1</v>
      </c>
      <c r="EH328" s="139">
        <f>EG328*AUXILIAR!$B$61</f>
        <v>20000000</v>
      </c>
      <c r="EI328" s="5"/>
      <c r="EJ328" s="341"/>
      <c r="EK328" s="354"/>
      <c r="EL328" s="5"/>
      <c r="EM328" s="5"/>
      <c r="EN328" s="5"/>
      <c r="EO328" s="5"/>
      <c r="EP328" s="128"/>
      <c r="EQ328" s="128"/>
      <c r="ER328" s="5"/>
      <c r="ES328" s="5"/>
      <c r="ET328" s="5"/>
      <c r="EU328" s="5"/>
      <c r="EV328" s="5"/>
      <c r="EW328" s="128"/>
      <c r="EX328" s="128"/>
      <c r="EY328" s="5"/>
      <c r="EZ328" s="5"/>
      <c r="FA328" s="5"/>
      <c r="FB328" s="5"/>
      <c r="FC328" s="5"/>
      <c r="FD328" s="128"/>
      <c r="FE328" s="128"/>
      <c r="FF328" s="5"/>
      <c r="FG328" s="5"/>
      <c r="FH328" s="5"/>
      <c r="FI328" s="5"/>
      <c r="FJ328" s="5"/>
      <c r="FK328" s="128"/>
      <c r="FL328" s="128"/>
      <c r="FM328" s="5"/>
      <c r="FN328" s="5"/>
      <c r="FO328" s="5"/>
      <c r="FP328" s="5"/>
      <c r="FQ328" s="5"/>
      <c r="FR328" s="128"/>
      <c r="FS328" s="128"/>
      <c r="FT328" s="5"/>
      <c r="FU328" s="5"/>
      <c r="FV328" s="5"/>
      <c r="FW328" s="5"/>
      <c r="FX328" s="5"/>
      <c r="FY328" s="128"/>
      <c r="FZ328" s="128"/>
      <c r="GA328" s="5"/>
      <c r="GB328" s="341"/>
      <c r="GC328" s="354"/>
      <c r="GD328" s="5"/>
      <c r="GE328" s="5"/>
      <c r="GF328" s="5"/>
      <c r="GG328" s="5"/>
      <c r="GH328" s="128"/>
      <c r="GI328" s="128"/>
      <c r="GJ328" s="5"/>
      <c r="GK328" s="5"/>
      <c r="GL328" s="5"/>
      <c r="GM328" s="5"/>
      <c r="GN328" s="5"/>
      <c r="GO328" s="128"/>
      <c r="GP328" s="128"/>
      <c r="GQ328" s="5"/>
      <c r="GR328" s="5"/>
      <c r="GS328" s="5"/>
      <c r="GT328" s="5"/>
      <c r="GU328" s="5"/>
      <c r="GV328" s="128"/>
      <c r="GW328" s="128"/>
      <c r="GX328" s="5"/>
      <c r="GY328" s="5"/>
      <c r="GZ328" s="5"/>
      <c r="HA328" s="5"/>
      <c r="HB328" s="5"/>
      <c r="HC328" s="128"/>
      <c r="HD328" s="128"/>
      <c r="HE328" s="5"/>
      <c r="HF328" s="5"/>
      <c r="HG328" s="5"/>
      <c r="HH328" s="5"/>
      <c r="HI328" s="5"/>
      <c r="HJ328" s="128"/>
      <c r="HK328" s="128"/>
      <c r="HL328" s="172"/>
      <c r="HM328" s="173"/>
      <c r="HN328" s="173"/>
      <c r="HO328" s="56"/>
      <c r="HP328" s="57"/>
      <c r="HQ328" s="116"/>
      <c r="HR328" s="159"/>
      <c r="HS328" s="5"/>
      <c r="HT328" s="341"/>
      <c r="HU328" s="354"/>
      <c r="HV328" s="5"/>
      <c r="HW328" s="5"/>
      <c r="HX328" s="5"/>
      <c r="HY328" s="5"/>
      <c r="HZ328" s="128"/>
      <c r="IA328" s="128"/>
      <c r="IB328" s="5"/>
      <c r="IC328" s="5"/>
      <c r="ID328" s="5"/>
      <c r="IE328" s="5"/>
      <c r="IF328" s="5"/>
      <c r="IG328" s="128"/>
      <c r="IH328" s="128"/>
      <c r="II328" s="5"/>
      <c r="IJ328" s="5"/>
      <c r="IK328" s="5"/>
      <c r="IL328" s="5"/>
      <c r="IM328" s="5"/>
      <c r="IN328" s="128"/>
      <c r="IO328" s="128"/>
      <c r="IP328" s="5"/>
      <c r="IQ328" s="5"/>
      <c r="IR328" s="5"/>
      <c r="IS328" s="5"/>
      <c r="IT328" s="5"/>
      <c r="IU328" s="128"/>
      <c r="IV328" s="128"/>
      <c r="IW328" s="5"/>
      <c r="IX328" s="5"/>
      <c r="IY328" s="5"/>
      <c r="IZ328" s="5"/>
      <c r="JA328" s="5"/>
      <c r="JB328" s="128"/>
      <c r="JC328" s="128"/>
      <c r="JD328" s="5"/>
      <c r="JE328" s="5"/>
      <c r="JF328" s="5"/>
      <c r="JG328" s="5"/>
      <c r="JH328" s="5"/>
      <c r="JI328" s="128"/>
      <c r="JJ328" s="128"/>
      <c r="JK328" s="145"/>
      <c r="JL328" s="397"/>
    </row>
    <row r="329" spans="1:272" ht="15">
      <c r="A329" s="8" t="s">
        <v>33</v>
      </c>
      <c r="B329" s="8" t="s">
        <v>15</v>
      </c>
      <c r="C329" s="8">
        <v>1</v>
      </c>
      <c r="D329" s="199">
        <v>116</v>
      </c>
      <c r="E329" s="118" t="s">
        <v>180</v>
      </c>
      <c r="F329" s="118" t="s">
        <v>108</v>
      </c>
      <c r="G329" s="195" t="s">
        <v>34</v>
      </c>
      <c r="H329" s="309" t="s">
        <v>188</v>
      </c>
      <c r="I329" s="354"/>
      <c r="J329" s="5"/>
      <c r="K329" s="5"/>
      <c r="L329" s="5"/>
      <c r="M329" s="5"/>
      <c r="N329" s="128"/>
      <c r="O329" s="128"/>
      <c r="P329" s="5"/>
      <c r="Q329" s="5"/>
      <c r="R329" s="5"/>
      <c r="S329" s="5"/>
      <c r="T329" s="5"/>
      <c r="U329" s="128"/>
      <c r="V329" s="128"/>
      <c r="W329" s="5"/>
      <c r="X329" s="5"/>
      <c r="Y329" s="5"/>
      <c r="Z329" s="5"/>
      <c r="AA329" s="5"/>
      <c r="AB329" s="128"/>
      <c r="AC329" s="128"/>
      <c r="AD329" s="5"/>
      <c r="AE329" s="5"/>
      <c r="AF329" s="5"/>
      <c r="AG329" s="5"/>
      <c r="AH329" s="5"/>
      <c r="AI329" s="128"/>
      <c r="AJ329" s="128"/>
      <c r="AK329" s="5"/>
      <c r="AL329" s="5"/>
      <c r="AM329" s="5"/>
      <c r="AN329" s="5"/>
      <c r="AO329" s="5"/>
      <c r="AP329" s="128"/>
      <c r="AQ329" s="128"/>
      <c r="AR329" s="5"/>
      <c r="AS329" s="5"/>
      <c r="AT329" s="5"/>
      <c r="AU329" s="5"/>
      <c r="AV329" s="5"/>
      <c r="AW329" s="128"/>
      <c r="AX329" s="128"/>
      <c r="AY329" s="5"/>
      <c r="AZ329" s="341"/>
      <c r="BA329" s="354"/>
      <c r="BB329" s="5"/>
      <c r="BC329" s="5"/>
      <c r="BD329" s="5"/>
      <c r="BE329" s="5"/>
      <c r="BF329" s="128"/>
      <c r="BG329" s="128"/>
      <c r="BH329" s="5"/>
      <c r="BI329" s="5"/>
      <c r="BJ329" s="5"/>
      <c r="BK329" s="5"/>
      <c r="BL329" s="5"/>
      <c r="BM329" s="128"/>
      <c r="BN329" s="128"/>
      <c r="BO329" s="5"/>
      <c r="BP329" s="5"/>
      <c r="BQ329" s="5"/>
      <c r="BR329" s="5"/>
      <c r="BS329" s="5"/>
      <c r="BT329" s="128"/>
      <c r="BU329" s="128"/>
      <c r="BV329" s="5"/>
      <c r="BW329" s="5"/>
      <c r="BX329" s="5"/>
      <c r="BY329" s="5"/>
      <c r="BZ329" s="5"/>
      <c r="CA329" s="128"/>
      <c r="CB329" s="128"/>
      <c r="CC329" s="5"/>
      <c r="CD329" s="5"/>
      <c r="CE329" s="5"/>
      <c r="CF329" s="5"/>
      <c r="CG329" s="5"/>
      <c r="CH329" s="128"/>
      <c r="CI329" s="128"/>
      <c r="CJ329" s="5"/>
      <c r="CK329" s="5"/>
      <c r="CL329" s="5"/>
      <c r="CM329" s="5"/>
      <c r="CN329" s="5"/>
      <c r="CO329" s="128"/>
      <c r="CP329" s="128"/>
      <c r="CQ329" s="5"/>
      <c r="CR329" s="341"/>
      <c r="CS329" s="354"/>
      <c r="CT329" s="5"/>
      <c r="CU329" s="5"/>
      <c r="CV329" s="5"/>
      <c r="CW329" s="5"/>
      <c r="CX329" s="128"/>
      <c r="CY329" s="5"/>
      <c r="CZ329" s="5"/>
      <c r="DA329" s="5"/>
      <c r="DB329" s="5"/>
      <c r="DC329" s="5"/>
      <c r="DD329" s="5"/>
      <c r="DE329" s="128"/>
      <c r="DF329" s="5"/>
      <c r="DG329" s="5"/>
      <c r="DH329" s="5"/>
      <c r="DI329" s="5"/>
      <c r="DJ329" s="5"/>
      <c r="DK329" s="5"/>
      <c r="DL329" s="128"/>
      <c r="DM329" s="128"/>
      <c r="DN329" s="5"/>
      <c r="DO329" s="5"/>
      <c r="DP329" s="5"/>
      <c r="DQ329" s="5"/>
      <c r="DR329" s="5"/>
      <c r="DS329" s="128"/>
      <c r="DT329" s="128"/>
      <c r="DU329" s="5"/>
      <c r="DV329" s="5"/>
      <c r="DW329" s="5"/>
      <c r="DX329" s="5"/>
      <c r="DY329" s="5"/>
      <c r="DZ329" s="128"/>
      <c r="EA329" s="128"/>
      <c r="EB329" s="51" t="s">
        <v>346</v>
      </c>
      <c r="EC329" s="51">
        <v>58.16</v>
      </c>
      <c r="ED329" s="51">
        <v>58.16</v>
      </c>
      <c r="EE329" s="51">
        <v>1</v>
      </c>
      <c r="EF329" s="51">
        <v>100</v>
      </c>
      <c r="EG329" s="52">
        <f t="shared" si="295"/>
        <v>1</v>
      </c>
      <c r="EH329" s="139">
        <f>EG329*AUXILIAR!$B$61</f>
        <v>20000000</v>
      </c>
      <c r="EI329" s="5"/>
      <c r="EJ329" s="341"/>
      <c r="EK329" s="354"/>
      <c r="EL329" s="5"/>
      <c r="EM329" s="5"/>
      <c r="EN329" s="5"/>
      <c r="EO329" s="5"/>
      <c r="EP329" s="128"/>
      <c r="EQ329" s="128"/>
      <c r="ER329" s="5"/>
      <c r="ES329" s="5"/>
      <c r="ET329" s="5"/>
      <c r="EU329" s="5"/>
      <c r="EV329" s="5"/>
      <c r="EW329" s="128"/>
      <c r="EX329" s="128"/>
      <c r="EY329" s="5"/>
      <c r="EZ329" s="5"/>
      <c r="FA329" s="5"/>
      <c r="FB329" s="5"/>
      <c r="FC329" s="5"/>
      <c r="FD329" s="128"/>
      <c r="FE329" s="128"/>
      <c r="FF329" s="5"/>
      <c r="FG329" s="5"/>
      <c r="FH329" s="5"/>
      <c r="FI329" s="5"/>
      <c r="FJ329" s="5"/>
      <c r="FK329" s="128"/>
      <c r="FL329" s="128"/>
      <c r="FM329" s="5"/>
      <c r="FN329" s="5"/>
      <c r="FO329" s="5"/>
      <c r="FP329" s="5"/>
      <c r="FQ329" s="5"/>
      <c r="FR329" s="128"/>
      <c r="FS329" s="128"/>
      <c r="FT329" s="5"/>
      <c r="FU329" s="5"/>
      <c r="FV329" s="5"/>
      <c r="FW329" s="5"/>
      <c r="FX329" s="5"/>
      <c r="FY329" s="128"/>
      <c r="FZ329" s="128"/>
      <c r="GA329" s="5"/>
      <c r="GB329" s="341"/>
      <c r="GC329" s="354"/>
      <c r="GD329" s="5"/>
      <c r="GE329" s="5"/>
      <c r="GF329" s="5"/>
      <c r="GG329" s="5"/>
      <c r="GH329" s="128"/>
      <c r="GI329" s="128"/>
      <c r="GJ329" s="5"/>
      <c r="GK329" s="5"/>
      <c r="GL329" s="5"/>
      <c r="GM329" s="5"/>
      <c r="GN329" s="5"/>
      <c r="GO329" s="128"/>
      <c r="GP329" s="128"/>
      <c r="GQ329" s="5"/>
      <c r="GR329" s="5"/>
      <c r="GS329" s="5"/>
      <c r="GT329" s="5"/>
      <c r="GU329" s="5"/>
      <c r="GV329" s="128"/>
      <c r="GW329" s="128"/>
      <c r="GX329" s="5"/>
      <c r="GY329" s="5"/>
      <c r="GZ329" s="5"/>
      <c r="HA329" s="5"/>
      <c r="HB329" s="5"/>
      <c r="HC329" s="128"/>
      <c r="HD329" s="128"/>
      <c r="HE329" s="5"/>
      <c r="HF329" s="5"/>
      <c r="HG329" s="5"/>
      <c r="HH329" s="5"/>
      <c r="HI329" s="5"/>
      <c r="HJ329" s="128"/>
      <c r="HK329" s="128"/>
      <c r="HL329" s="172"/>
      <c r="HM329" s="173"/>
      <c r="HN329" s="173"/>
      <c r="HO329" s="56"/>
      <c r="HP329" s="57"/>
      <c r="HQ329" s="116"/>
      <c r="HR329" s="159"/>
      <c r="HS329" s="5"/>
      <c r="HT329" s="341"/>
      <c r="HU329" s="354"/>
      <c r="HV329" s="5"/>
      <c r="HW329" s="5"/>
      <c r="HX329" s="5"/>
      <c r="HY329" s="5"/>
      <c r="HZ329" s="128"/>
      <c r="IA329" s="128"/>
      <c r="IB329" s="5"/>
      <c r="IC329" s="5"/>
      <c r="ID329" s="5"/>
      <c r="IE329" s="5"/>
      <c r="IF329" s="5"/>
      <c r="IG329" s="128"/>
      <c r="IH329" s="128"/>
      <c r="II329" s="5"/>
      <c r="IJ329" s="5"/>
      <c r="IK329" s="5"/>
      <c r="IL329" s="5"/>
      <c r="IM329" s="5"/>
      <c r="IN329" s="128"/>
      <c r="IO329" s="128"/>
      <c r="IP329" s="5"/>
      <c r="IQ329" s="5"/>
      <c r="IR329" s="5"/>
      <c r="IS329" s="5"/>
      <c r="IT329" s="5"/>
      <c r="IU329" s="128"/>
      <c r="IV329" s="128"/>
      <c r="IW329" s="5"/>
      <c r="IX329" s="5"/>
      <c r="IY329" s="5"/>
      <c r="IZ329" s="5"/>
      <c r="JA329" s="5"/>
      <c r="JB329" s="128"/>
      <c r="JC329" s="128"/>
      <c r="JD329" s="5"/>
      <c r="JE329" s="5"/>
      <c r="JF329" s="5"/>
      <c r="JG329" s="5"/>
      <c r="JH329" s="5"/>
      <c r="JI329" s="128"/>
      <c r="JJ329" s="128"/>
      <c r="JK329" s="145"/>
      <c r="JL329" s="397"/>
    </row>
    <row r="330" spans="1:272" ht="15">
      <c r="A330" s="8" t="s">
        <v>33</v>
      </c>
      <c r="B330" s="8" t="s">
        <v>15</v>
      </c>
      <c r="C330" s="8">
        <v>1</v>
      </c>
      <c r="D330" s="199">
        <v>116</v>
      </c>
      <c r="E330" s="118" t="s">
        <v>180</v>
      </c>
      <c r="F330" s="118" t="s">
        <v>108</v>
      </c>
      <c r="G330" s="195" t="s">
        <v>34</v>
      </c>
      <c r="H330" s="309" t="s">
        <v>188</v>
      </c>
      <c r="I330" s="354"/>
      <c r="J330" s="5"/>
      <c r="K330" s="5"/>
      <c r="L330" s="5"/>
      <c r="M330" s="5"/>
      <c r="N330" s="128"/>
      <c r="O330" s="128"/>
      <c r="P330" s="5"/>
      <c r="Q330" s="5"/>
      <c r="R330" s="5"/>
      <c r="S330" s="5"/>
      <c r="T330" s="5"/>
      <c r="U330" s="128"/>
      <c r="V330" s="128"/>
      <c r="W330" s="5"/>
      <c r="X330" s="5"/>
      <c r="Y330" s="5"/>
      <c r="Z330" s="5"/>
      <c r="AA330" s="5"/>
      <c r="AB330" s="128"/>
      <c r="AC330" s="128"/>
      <c r="AD330" s="5"/>
      <c r="AE330" s="5"/>
      <c r="AF330" s="5"/>
      <c r="AG330" s="5"/>
      <c r="AH330" s="5"/>
      <c r="AI330" s="128"/>
      <c r="AJ330" s="128"/>
      <c r="AK330" s="5"/>
      <c r="AL330" s="5"/>
      <c r="AM330" s="5"/>
      <c r="AN330" s="5"/>
      <c r="AO330" s="5"/>
      <c r="AP330" s="128"/>
      <c r="AQ330" s="128"/>
      <c r="AR330" s="5"/>
      <c r="AS330" s="5"/>
      <c r="AT330" s="5"/>
      <c r="AU330" s="5"/>
      <c r="AV330" s="5"/>
      <c r="AW330" s="128"/>
      <c r="AX330" s="128"/>
      <c r="AY330" s="5"/>
      <c r="AZ330" s="341"/>
      <c r="BA330" s="354"/>
      <c r="BB330" s="5"/>
      <c r="BC330" s="5"/>
      <c r="BD330" s="5"/>
      <c r="BE330" s="5"/>
      <c r="BF330" s="128"/>
      <c r="BG330" s="128"/>
      <c r="BH330" s="5"/>
      <c r="BI330" s="5"/>
      <c r="BJ330" s="5"/>
      <c r="BK330" s="5"/>
      <c r="BL330" s="5"/>
      <c r="BM330" s="128"/>
      <c r="BN330" s="128"/>
      <c r="BO330" s="5"/>
      <c r="BP330" s="5"/>
      <c r="BQ330" s="5"/>
      <c r="BR330" s="5"/>
      <c r="BS330" s="5"/>
      <c r="BT330" s="128"/>
      <c r="BU330" s="128"/>
      <c r="BV330" s="5"/>
      <c r="BW330" s="5"/>
      <c r="BX330" s="5"/>
      <c r="BY330" s="5"/>
      <c r="BZ330" s="5"/>
      <c r="CA330" s="128"/>
      <c r="CB330" s="128"/>
      <c r="CC330" s="5"/>
      <c r="CD330" s="5"/>
      <c r="CE330" s="5"/>
      <c r="CF330" s="5"/>
      <c r="CG330" s="5"/>
      <c r="CH330" s="128"/>
      <c r="CI330" s="128"/>
      <c r="CJ330" s="5"/>
      <c r="CK330" s="5"/>
      <c r="CL330" s="5"/>
      <c r="CM330" s="5"/>
      <c r="CN330" s="5"/>
      <c r="CO330" s="128"/>
      <c r="CP330" s="128"/>
      <c r="CQ330" s="5"/>
      <c r="CR330" s="341"/>
      <c r="CS330" s="354"/>
      <c r="CT330" s="5"/>
      <c r="CU330" s="5"/>
      <c r="CV330" s="5"/>
      <c r="CW330" s="5"/>
      <c r="CX330" s="128"/>
      <c r="CY330" s="5"/>
      <c r="CZ330" s="5"/>
      <c r="DA330" s="5"/>
      <c r="DB330" s="5"/>
      <c r="DC330" s="5"/>
      <c r="DD330" s="5"/>
      <c r="DE330" s="128"/>
      <c r="DF330" s="5"/>
      <c r="DG330" s="5"/>
      <c r="DH330" s="5"/>
      <c r="DI330" s="5"/>
      <c r="DJ330" s="5"/>
      <c r="DK330" s="5"/>
      <c r="DL330" s="128"/>
      <c r="DM330" s="128"/>
      <c r="DN330" s="5"/>
      <c r="DO330" s="5"/>
      <c r="DP330" s="5"/>
      <c r="DQ330" s="5"/>
      <c r="DR330" s="5"/>
      <c r="DS330" s="128"/>
      <c r="DT330" s="128"/>
      <c r="DU330" s="5"/>
      <c r="DV330" s="5"/>
      <c r="DW330" s="5"/>
      <c r="DX330" s="5"/>
      <c r="DY330" s="5"/>
      <c r="DZ330" s="128"/>
      <c r="EA330" s="128"/>
      <c r="EB330" s="51" t="s">
        <v>346</v>
      </c>
      <c r="EC330" s="51">
        <v>60.33</v>
      </c>
      <c r="ED330" s="51">
        <v>60.33</v>
      </c>
      <c r="EE330" s="51">
        <v>1</v>
      </c>
      <c r="EF330" s="51">
        <v>100</v>
      </c>
      <c r="EG330" s="52">
        <f t="shared" si="295"/>
        <v>1</v>
      </c>
      <c r="EH330" s="139">
        <f>EG330*AUXILIAR!$B$61</f>
        <v>20000000</v>
      </c>
      <c r="EI330" s="5"/>
      <c r="EJ330" s="341"/>
      <c r="EK330" s="354"/>
      <c r="EL330" s="5"/>
      <c r="EM330" s="5"/>
      <c r="EN330" s="5"/>
      <c r="EO330" s="5"/>
      <c r="EP330" s="128"/>
      <c r="EQ330" s="128"/>
      <c r="ER330" s="5"/>
      <c r="ES330" s="5"/>
      <c r="ET330" s="5"/>
      <c r="EU330" s="5"/>
      <c r="EV330" s="5"/>
      <c r="EW330" s="128"/>
      <c r="EX330" s="128"/>
      <c r="EY330" s="5"/>
      <c r="EZ330" s="5"/>
      <c r="FA330" s="5"/>
      <c r="FB330" s="5"/>
      <c r="FC330" s="5"/>
      <c r="FD330" s="128"/>
      <c r="FE330" s="128"/>
      <c r="FF330" s="5"/>
      <c r="FG330" s="5"/>
      <c r="FH330" s="5"/>
      <c r="FI330" s="5"/>
      <c r="FJ330" s="5"/>
      <c r="FK330" s="128"/>
      <c r="FL330" s="128"/>
      <c r="FM330" s="5"/>
      <c r="FN330" s="5"/>
      <c r="FO330" s="5"/>
      <c r="FP330" s="5"/>
      <c r="FQ330" s="5"/>
      <c r="FR330" s="128"/>
      <c r="FS330" s="128"/>
      <c r="FT330" s="5"/>
      <c r="FU330" s="5"/>
      <c r="FV330" s="5"/>
      <c r="FW330" s="5"/>
      <c r="FX330" s="5"/>
      <c r="FY330" s="128"/>
      <c r="FZ330" s="128"/>
      <c r="GA330" s="5"/>
      <c r="GB330" s="341"/>
      <c r="GC330" s="354"/>
      <c r="GD330" s="5"/>
      <c r="GE330" s="5"/>
      <c r="GF330" s="5"/>
      <c r="GG330" s="5"/>
      <c r="GH330" s="128"/>
      <c r="GI330" s="128"/>
      <c r="GJ330" s="5"/>
      <c r="GK330" s="5"/>
      <c r="GL330" s="5"/>
      <c r="GM330" s="5"/>
      <c r="GN330" s="5"/>
      <c r="GO330" s="128"/>
      <c r="GP330" s="128"/>
      <c r="GQ330" s="5"/>
      <c r="GR330" s="5"/>
      <c r="GS330" s="5"/>
      <c r="GT330" s="5"/>
      <c r="GU330" s="5"/>
      <c r="GV330" s="128"/>
      <c r="GW330" s="128"/>
      <c r="GX330" s="5"/>
      <c r="GY330" s="5"/>
      <c r="GZ330" s="5"/>
      <c r="HA330" s="5"/>
      <c r="HB330" s="5"/>
      <c r="HC330" s="128"/>
      <c r="HD330" s="128"/>
      <c r="HE330" s="5"/>
      <c r="HF330" s="5"/>
      <c r="HG330" s="5"/>
      <c r="HH330" s="5"/>
      <c r="HI330" s="5"/>
      <c r="HJ330" s="128"/>
      <c r="HK330" s="128"/>
      <c r="HL330" s="172"/>
      <c r="HM330" s="173"/>
      <c r="HN330" s="173"/>
      <c r="HO330" s="56"/>
      <c r="HP330" s="57"/>
      <c r="HQ330" s="116"/>
      <c r="HR330" s="159"/>
      <c r="HS330" s="5"/>
      <c r="HT330" s="341"/>
      <c r="HU330" s="354"/>
      <c r="HV330" s="5"/>
      <c r="HW330" s="5"/>
      <c r="HX330" s="5"/>
      <c r="HY330" s="5"/>
      <c r="HZ330" s="128"/>
      <c r="IA330" s="128"/>
      <c r="IB330" s="5"/>
      <c r="IC330" s="5"/>
      <c r="ID330" s="5"/>
      <c r="IE330" s="5"/>
      <c r="IF330" s="5"/>
      <c r="IG330" s="128"/>
      <c r="IH330" s="128"/>
      <c r="II330" s="5"/>
      <c r="IJ330" s="5"/>
      <c r="IK330" s="5"/>
      <c r="IL330" s="5"/>
      <c r="IM330" s="5"/>
      <c r="IN330" s="128"/>
      <c r="IO330" s="128"/>
      <c r="IP330" s="5"/>
      <c r="IQ330" s="5"/>
      <c r="IR330" s="5"/>
      <c r="IS330" s="5"/>
      <c r="IT330" s="5"/>
      <c r="IU330" s="128"/>
      <c r="IV330" s="128"/>
      <c r="IW330" s="5"/>
      <c r="IX330" s="5"/>
      <c r="IY330" s="5"/>
      <c r="IZ330" s="5"/>
      <c r="JA330" s="5"/>
      <c r="JB330" s="128"/>
      <c r="JC330" s="128"/>
      <c r="JD330" s="5"/>
      <c r="JE330" s="5"/>
      <c r="JF330" s="5"/>
      <c r="JG330" s="5"/>
      <c r="JH330" s="5"/>
      <c r="JI330" s="128"/>
      <c r="JJ330" s="128"/>
      <c r="JK330" s="145"/>
      <c r="JL330" s="397"/>
    </row>
    <row r="331" spans="1:272" ht="15">
      <c r="A331" s="8" t="s">
        <v>33</v>
      </c>
      <c r="B331" s="8" t="s">
        <v>15</v>
      </c>
      <c r="C331" s="8">
        <v>1</v>
      </c>
      <c r="D331" s="199">
        <v>116</v>
      </c>
      <c r="E331" s="118" t="s">
        <v>180</v>
      </c>
      <c r="F331" s="118" t="s">
        <v>108</v>
      </c>
      <c r="G331" s="195" t="s">
        <v>34</v>
      </c>
      <c r="H331" s="309" t="s">
        <v>188</v>
      </c>
      <c r="I331" s="354"/>
      <c r="J331" s="5"/>
      <c r="K331" s="5"/>
      <c r="L331" s="5"/>
      <c r="M331" s="5"/>
      <c r="N331" s="128"/>
      <c r="O331" s="128"/>
      <c r="P331" s="5"/>
      <c r="Q331" s="5"/>
      <c r="R331" s="5"/>
      <c r="S331" s="5"/>
      <c r="T331" s="5"/>
      <c r="U331" s="128"/>
      <c r="V331" s="128"/>
      <c r="W331" s="5"/>
      <c r="X331" s="5"/>
      <c r="Y331" s="5"/>
      <c r="Z331" s="5"/>
      <c r="AA331" s="5"/>
      <c r="AB331" s="128"/>
      <c r="AC331" s="128"/>
      <c r="AD331" s="5"/>
      <c r="AE331" s="5"/>
      <c r="AF331" s="5"/>
      <c r="AG331" s="5"/>
      <c r="AH331" s="5"/>
      <c r="AI331" s="128"/>
      <c r="AJ331" s="128"/>
      <c r="AK331" s="5"/>
      <c r="AL331" s="5"/>
      <c r="AM331" s="5"/>
      <c r="AN331" s="5"/>
      <c r="AO331" s="5"/>
      <c r="AP331" s="128"/>
      <c r="AQ331" s="128"/>
      <c r="AR331" s="5"/>
      <c r="AS331" s="5"/>
      <c r="AT331" s="5"/>
      <c r="AU331" s="5"/>
      <c r="AV331" s="5"/>
      <c r="AW331" s="128"/>
      <c r="AX331" s="128"/>
      <c r="AY331" s="5"/>
      <c r="AZ331" s="341"/>
      <c r="BA331" s="354"/>
      <c r="BB331" s="5"/>
      <c r="BC331" s="5"/>
      <c r="BD331" s="5"/>
      <c r="BE331" s="5"/>
      <c r="BF331" s="128"/>
      <c r="BG331" s="128"/>
      <c r="BH331" s="5"/>
      <c r="BI331" s="5"/>
      <c r="BJ331" s="5"/>
      <c r="BK331" s="5"/>
      <c r="BL331" s="5"/>
      <c r="BM331" s="128"/>
      <c r="BN331" s="128"/>
      <c r="BO331" s="5"/>
      <c r="BP331" s="5"/>
      <c r="BQ331" s="5"/>
      <c r="BR331" s="5"/>
      <c r="BS331" s="5"/>
      <c r="BT331" s="128"/>
      <c r="BU331" s="128"/>
      <c r="BV331" s="5"/>
      <c r="BW331" s="5"/>
      <c r="BX331" s="5"/>
      <c r="BY331" s="5"/>
      <c r="BZ331" s="5"/>
      <c r="CA331" s="128"/>
      <c r="CB331" s="128"/>
      <c r="CC331" s="5"/>
      <c r="CD331" s="5"/>
      <c r="CE331" s="5"/>
      <c r="CF331" s="5"/>
      <c r="CG331" s="5"/>
      <c r="CH331" s="128"/>
      <c r="CI331" s="128"/>
      <c r="CJ331" s="5"/>
      <c r="CK331" s="5"/>
      <c r="CL331" s="5"/>
      <c r="CM331" s="5"/>
      <c r="CN331" s="5"/>
      <c r="CO331" s="128"/>
      <c r="CP331" s="128"/>
      <c r="CQ331" s="5"/>
      <c r="CR331" s="341"/>
      <c r="CS331" s="354"/>
      <c r="CT331" s="5"/>
      <c r="CU331" s="5"/>
      <c r="CV331" s="5"/>
      <c r="CW331" s="5"/>
      <c r="CX331" s="128"/>
      <c r="CY331" s="5"/>
      <c r="CZ331" s="5"/>
      <c r="DA331" s="5"/>
      <c r="DB331" s="5"/>
      <c r="DC331" s="5"/>
      <c r="DD331" s="5"/>
      <c r="DE331" s="128"/>
      <c r="DF331" s="5"/>
      <c r="DG331" s="5"/>
      <c r="DH331" s="5"/>
      <c r="DI331" s="5"/>
      <c r="DJ331" s="5"/>
      <c r="DK331" s="5"/>
      <c r="DL331" s="128"/>
      <c r="DM331" s="128"/>
      <c r="DN331" s="5"/>
      <c r="DO331" s="5"/>
      <c r="DP331" s="5"/>
      <c r="DQ331" s="5"/>
      <c r="DR331" s="5"/>
      <c r="DS331" s="128"/>
      <c r="DT331" s="128"/>
      <c r="DU331" s="5"/>
      <c r="DV331" s="5"/>
      <c r="DW331" s="5"/>
      <c r="DX331" s="5"/>
      <c r="DY331" s="5"/>
      <c r="DZ331" s="128"/>
      <c r="EA331" s="128"/>
      <c r="EB331" s="51" t="s">
        <v>346</v>
      </c>
      <c r="EC331" s="51">
        <v>63.66</v>
      </c>
      <c r="ED331" s="51">
        <v>63.66</v>
      </c>
      <c r="EE331" s="51">
        <v>1</v>
      </c>
      <c r="EF331" s="51">
        <v>100</v>
      </c>
      <c r="EG331" s="52">
        <f t="shared" si="295"/>
        <v>1</v>
      </c>
      <c r="EH331" s="139">
        <f>EG331*AUXILIAR!$B$61</f>
        <v>20000000</v>
      </c>
      <c r="EI331" s="5"/>
      <c r="EJ331" s="341"/>
      <c r="EK331" s="354"/>
      <c r="EL331" s="5"/>
      <c r="EM331" s="5"/>
      <c r="EN331" s="5"/>
      <c r="EO331" s="5"/>
      <c r="EP331" s="128"/>
      <c r="EQ331" s="128"/>
      <c r="ER331" s="5"/>
      <c r="ES331" s="5"/>
      <c r="ET331" s="5"/>
      <c r="EU331" s="5"/>
      <c r="EV331" s="5"/>
      <c r="EW331" s="128"/>
      <c r="EX331" s="128"/>
      <c r="EY331" s="5"/>
      <c r="EZ331" s="5"/>
      <c r="FA331" s="5"/>
      <c r="FB331" s="5"/>
      <c r="FC331" s="5"/>
      <c r="FD331" s="128"/>
      <c r="FE331" s="128"/>
      <c r="FF331" s="5"/>
      <c r="FG331" s="5"/>
      <c r="FH331" s="5"/>
      <c r="FI331" s="5"/>
      <c r="FJ331" s="5"/>
      <c r="FK331" s="128"/>
      <c r="FL331" s="128"/>
      <c r="FM331" s="5"/>
      <c r="FN331" s="5"/>
      <c r="FO331" s="5"/>
      <c r="FP331" s="5"/>
      <c r="FQ331" s="5"/>
      <c r="FR331" s="128"/>
      <c r="FS331" s="128"/>
      <c r="FT331" s="5"/>
      <c r="FU331" s="5"/>
      <c r="FV331" s="5"/>
      <c r="FW331" s="5"/>
      <c r="FX331" s="5"/>
      <c r="FY331" s="128"/>
      <c r="FZ331" s="128"/>
      <c r="GA331" s="5"/>
      <c r="GB331" s="341"/>
      <c r="GC331" s="354"/>
      <c r="GD331" s="5"/>
      <c r="GE331" s="5"/>
      <c r="GF331" s="5"/>
      <c r="GG331" s="5"/>
      <c r="GH331" s="128"/>
      <c r="GI331" s="128"/>
      <c r="GJ331" s="5"/>
      <c r="GK331" s="5"/>
      <c r="GL331" s="5"/>
      <c r="GM331" s="5"/>
      <c r="GN331" s="5"/>
      <c r="GO331" s="128"/>
      <c r="GP331" s="128"/>
      <c r="GQ331" s="5"/>
      <c r="GR331" s="5"/>
      <c r="GS331" s="5"/>
      <c r="GT331" s="5"/>
      <c r="GU331" s="5"/>
      <c r="GV331" s="128"/>
      <c r="GW331" s="128"/>
      <c r="GX331" s="5"/>
      <c r="GY331" s="5"/>
      <c r="GZ331" s="5"/>
      <c r="HA331" s="5"/>
      <c r="HB331" s="5"/>
      <c r="HC331" s="128"/>
      <c r="HD331" s="128"/>
      <c r="HE331" s="5"/>
      <c r="HF331" s="5"/>
      <c r="HG331" s="5"/>
      <c r="HH331" s="5"/>
      <c r="HI331" s="5"/>
      <c r="HJ331" s="128"/>
      <c r="HK331" s="128"/>
      <c r="HL331" s="172"/>
      <c r="HM331" s="173"/>
      <c r="HN331" s="173"/>
      <c r="HO331" s="56"/>
      <c r="HP331" s="57"/>
      <c r="HQ331" s="116"/>
      <c r="HR331" s="159"/>
      <c r="HS331" s="5"/>
      <c r="HT331" s="341"/>
      <c r="HU331" s="354"/>
      <c r="HV331" s="5"/>
      <c r="HW331" s="5"/>
      <c r="HX331" s="5"/>
      <c r="HY331" s="5"/>
      <c r="HZ331" s="128"/>
      <c r="IA331" s="128"/>
      <c r="IB331" s="5"/>
      <c r="IC331" s="5"/>
      <c r="ID331" s="5"/>
      <c r="IE331" s="5"/>
      <c r="IF331" s="5"/>
      <c r="IG331" s="128"/>
      <c r="IH331" s="128"/>
      <c r="II331" s="5"/>
      <c r="IJ331" s="5"/>
      <c r="IK331" s="5"/>
      <c r="IL331" s="5"/>
      <c r="IM331" s="5"/>
      <c r="IN331" s="128"/>
      <c r="IO331" s="128"/>
      <c r="IP331" s="5"/>
      <c r="IQ331" s="5"/>
      <c r="IR331" s="5"/>
      <c r="IS331" s="5"/>
      <c r="IT331" s="5"/>
      <c r="IU331" s="128"/>
      <c r="IV331" s="128"/>
      <c r="IW331" s="5"/>
      <c r="IX331" s="5"/>
      <c r="IY331" s="5"/>
      <c r="IZ331" s="5"/>
      <c r="JA331" s="5"/>
      <c r="JB331" s="128"/>
      <c r="JC331" s="128"/>
      <c r="JD331" s="5"/>
      <c r="JE331" s="5"/>
      <c r="JF331" s="5"/>
      <c r="JG331" s="5"/>
      <c r="JH331" s="5"/>
      <c r="JI331" s="128"/>
      <c r="JJ331" s="128"/>
      <c r="JK331" s="145"/>
      <c r="JL331" s="397"/>
    </row>
    <row r="332" spans="1:272" ht="15">
      <c r="A332" s="8" t="s">
        <v>33</v>
      </c>
      <c r="B332" s="8" t="s">
        <v>15</v>
      </c>
      <c r="C332" s="8">
        <v>1</v>
      </c>
      <c r="D332" s="199">
        <v>116</v>
      </c>
      <c r="E332" s="118" t="s">
        <v>180</v>
      </c>
      <c r="F332" s="118" t="s">
        <v>108</v>
      </c>
      <c r="G332" s="195" t="s">
        <v>34</v>
      </c>
      <c r="H332" s="309" t="s">
        <v>188</v>
      </c>
      <c r="I332" s="354"/>
      <c r="J332" s="5"/>
      <c r="K332" s="5"/>
      <c r="L332" s="5"/>
      <c r="M332" s="5"/>
      <c r="N332" s="128"/>
      <c r="O332" s="128"/>
      <c r="P332" s="5"/>
      <c r="Q332" s="5"/>
      <c r="R332" s="5"/>
      <c r="S332" s="5"/>
      <c r="T332" s="5"/>
      <c r="U332" s="128"/>
      <c r="V332" s="128"/>
      <c r="W332" s="5"/>
      <c r="X332" s="5"/>
      <c r="Y332" s="5"/>
      <c r="Z332" s="5"/>
      <c r="AA332" s="5"/>
      <c r="AB332" s="128"/>
      <c r="AC332" s="128"/>
      <c r="AD332" s="5"/>
      <c r="AE332" s="5"/>
      <c r="AF332" s="5"/>
      <c r="AG332" s="5"/>
      <c r="AH332" s="5"/>
      <c r="AI332" s="128"/>
      <c r="AJ332" s="128"/>
      <c r="AK332" s="5"/>
      <c r="AL332" s="5"/>
      <c r="AM332" s="5"/>
      <c r="AN332" s="5"/>
      <c r="AO332" s="5"/>
      <c r="AP332" s="128"/>
      <c r="AQ332" s="128"/>
      <c r="AR332" s="5"/>
      <c r="AS332" s="5"/>
      <c r="AT332" s="5"/>
      <c r="AU332" s="5"/>
      <c r="AV332" s="5"/>
      <c r="AW332" s="128"/>
      <c r="AX332" s="128"/>
      <c r="AY332" s="5"/>
      <c r="AZ332" s="341"/>
      <c r="BA332" s="354"/>
      <c r="BB332" s="5"/>
      <c r="BC332" s="5"/>
      <c r="BD332" s="5"/>
      <c r="BE332" s="5"/>
      <c r="BF332" s="128"/>
      <c r="BG332" s="128"/>
      <c r="BH332" s="5"/>
      <c r="BI332" s="5"/>
      <c r="BJ332" s="5"/>
      <c r="BK332" s="5"/>
      <c r="BL332" s="5"/>
      <c r="BM332" s="128"/>
      <c r="BN332" s="128"/>
      <c r="BO332" s="5"/>
      <c r="BP332" s="5"/>
      <c r="BQ332" s="5"/>
      <c r="BR332" s="5"/>
      <c r="BS332" s="5"/>
      <c r="BT332" s="128"/>
      <c r="BU332" s="128"/>
      <c r="BV332" s="5"/>
      <c r="BW332" s="5"/>
      <c r="BX332" s="5"/>
      <c r="BY332" s="5"/>
      <c r="BZ332" s="5"/>
      <c r="CA332" s="128"/>
      <c r="CB332" s="128"/>
      <c r="CC332" s="5"/>
      <c r="CD332" s="5"/>
      <c r="CE332" s="5"/>
      <c r="CF332" s="5"/>
      <c r="CG332" s="5"/>
      <c r="CH332" s="128"/>
      <c r="CI332" s="128"/>
      <c r="CJ332" s="5"/>
      <c r="CK332" s="5"/>
      <c r="CL332" s="5"/>
      <c r="CM332" s="5"/>
      <c r="CN332" s="5"/>
      <c r="CO332" s="128"/>
      <c r="CP332" s="128"/>
      <c r="CQ332" s="5"/>
      <c r="CR332" s="341"/>
      <c r="CS332" s="354"/>
      <c r="CT332" s="5"/>
      <c r="CU332" s="5"/>
      <c r="CV332" s="5"/>
      <c r="CW332" s="5"/>
      <c r="CX332" s="128"/>
      <c r="CY332" s="5"/>
      <c r="CZ332" s="5"/>
      <c r="DA332" s="5"/>
      <c r="DB332" s="5"/>
      <c r="DC332" s="5"/>
      <c r="DD332" s="5"/>
      <c r="DE332" s="128"/>
      <c r="DF332" s="5"/>
      <c r="DG332" s="5"/>
      <c r="DH332" s="5"/>
      <c r="DI332" s="5"/>
      <c r="DJ332" s="5"/>
      <c r="DK332" s="5"/>
      <c r="DL332" s="128"/>
      <c r="DM332" s="128"/>
      <c r="DN332" s="5"/>
      <c r="DO332" s="5"/>
      <c r="DP332" s="5"/>
      <c r="DQ332" s="5"/>
      <c r="DR332" s="5"/>
      <c r="DS332" s="128"/>
      <c r="DT332" s="128"/>
      <c r="DU332" s="5"/>
      <c r="DV332" s="5"/>
      <c r="DW332" s="5"/>
      <c r="DX332" s="5"/>
      <c r="DY332" s="5"/>
      <c r="DZ332" s="128"/>
      <c r="EA332" s="128"/>
      <c r="EB332" s="51" t="s">
        <v>346</v>
      </c>
      <c r="EC332" s="51">
        <v>64.3</v>
      </c>
      <c r="ED332" s="51">
        <v>64.3</v>
      </c>
      <c r="EE332" s="51">
        <v>1</v>
      </c>
      <c r="EF332" s="51">
        <v>100</v>
      </c>
      <c r="EG332" s="52">
        <f t="shared" si="295"/>
        <v>1</v>
      </c>
      <c r="EH332" s="139">
        <f>EG332*AUXILIAR!$B$61</f>
        <v>20000000</v>
      </c>
      <c r="EI332" s="5"/>
      <c r="EJ332" s="341"/>
      <c r="EK332" s="354"/>
      <c r="EL332" s="5"/>
      <c r="EM332" s="5"/>
      <c r="EN332" s="5"/>
      <c r="EO332" s="5"/>
      <c r="EP332" s="128"/>
      <c r="EQ332" s="128"/>
      <c r="ER332" s="5"/>
      <c r="ES332" s="5"/>
      <c r="ET332" s="5"/>
      <c r="EU332" s="5"/>
      <c r="EV332" s="5"/>
      <c r="EW332" s="128"/>
      <c r="EX332" s="128"/>
      <c r="EY332" s="5"/>
      <c r="EZ332" s="5"/>
      <c r="FA332" s="5"/>
      <c r="FB332" s="5"/>
      <c r="FC332" s="5"/>
      <c r="FD332" s="128"/>
      <c r="FE332" s="128"/>
      <c r="FF332" s="5"/>
      <c r="FG332" s="5"/>
      <c r="FH332" s="5"/>
      <c r="FI332" s="5"/>
      <c r="FJ332" s="5"/>
      <c r="FK332" s="128"/>
      <c r="FL332" s="128"/>
      <c r="FM332" s="5"/>
      <c r="FN332" s="5"/>
      <c r="FO332" s="5"/>
      <c r="FP332" s="5"/>
      <c r="FQ332" s="5"/>
      <c r="FR332" s="128"/>
      <c r="FS332" s="128"/>
      <c r="FT332" s="5"/>
      <c r="FU332" s="5"/>
      <c r="FV332" s="5"/>
      <c r="FW332" s="5"/>
      <c r="FX332" s="5"/>
      <c r="FY332" s="128"/>
      <c r="FZ332" s="128"/>
      <c r="GA332" s="5"/>
      <c r="GB332" s="341"/>
      <c r="GC332" s="354"/>
      <c r="GD332" s="5"/>
      <c r="GE332" s="5"/>
      <c r="GF332" s="5"/>
      <c r="GG332" s="5"/>
      <c r="GH332" s="128"/>
      <c r="GI332" s="128"/>
      <c r="GJ332" s="5"/>
      <c r="GK332" s="5"/>
      <c r="GL332" s="5"/>
      <c r="GM332" s="5"/>
      <c r="GN332" s="5"/>
      <c r="GO332" s="128"/>
      <c r="GP332" s="128"/>
      <c r="GQ332" s="5"/>
      <c r="GR332" s="5"/>
      <c r="GS332" s="5"/>
      <c r="GT332" s="5"/>
      <c r="GU332" s="5"/>
      <c r="GV332" s="128"/>
      <c r="GW332" s="128"/>
      <c r="GX332" s="5"/>
      <c r="GY332" s="5"/>
      <c r="GZ332" s="5"/>
      <c r="HA332" s="5"/>
      <c r="HB332" s="5"/>
      <c r="HC332" s="128"/>
      <c r="HD332" s="128"/>
      <c r="HE332" s="5"/>
      <c r="HF332" s="5"/>
      <c r="HG332" s="5"/>
      <c r="HH332" s="5"/>
      <c r="HI332" s="5"/>
      <c r="HJ332" s="128"/>
      <c r="HK332" s="128"/>
      <c r="HL332" s="172"/>
      <c r="HM332" s="173"/>
      <c r="HN332" s="173"/>
      <c r="HO332" s="56"/>
      <c r="HP332" s="57"/>
      <c r="HQ332" s="116"/>
      <c r="HR332" s="159"/>
      <c r="HS332" s="5"/>
      <c r="HT332" s="341"/>
      <c r="HU332" s="354"/>
      <c r="HV332" s="5"/>
      <c r="HW332" s="5"/>
      <c r="HX332" s="5"/>
      <c r="HY332" s="5"/>
      <c r="HZ332" s="128"/>
      <c r="IA332" s="128"/>
      <c r="IB332" s="5"/>
      <c r="IC332" s="5"/>
      <c r="ID332" s="5"/>
      <c r="IE332" s="5"/>
      <c r="IF332" s="5"/>
      <c r="IG332" s="128"/>
      <c r="IH332" s="128"/>
      <c r="II332" s="5"/>
      <c r="IJ332" s="5"/>
      <c r="IK332" s="5"/>
      <c r="IL332" s="5"/>
      <c r="IM332" s="5"/>
      <c r="IN332" s="128"/>
      <c r="IO332" s="128"/>
      <c r="IP332" s="5"/>
      <c r="IQ332" s="5"/>
      <c r="IR332" s="5"/>
      <c r="IS332" s="5"/>
      <c r="IT332" s="5"/>
      <c r="IU332" s="128"/>
      <c r="IV332" s="128"/>
      <c r="IW332" s="5"/>
      <c r="IX332" s="5"/>
      <c r="IY332" s="5"/>
      <c r="IZ332" s="5"/>
      <c r="JA332" s="5"/>
      <c r="JB332" s="128"/>
      <c r="JC332" s="128"/>
      <c r="JD332" s="5"/>
      <c r="JE332" s="5"/>
      <c r="JF332" s="5"/>
      <c r="JG332" s="5"/>
      <c r="JH332" s="5"/>
      <c r="JI332" s="128"/>
      <c r="JJ332" s="128"/>
      <c r="JK332" s="145"/>
      <c r="JL332" s="397"/>
    </row>
    <row r="333" spans="1:272" ht="15">
      <c r="A333" s="8" t="s">
        <v>33</v>
      </c>
      <c r="B333" s="8" t="s">
        <v>15</v>
      </c>
      <c r="C333" s="8">
        <v>1</v>
      </c>
      <c r="D333" s="199">
        <v>116</v>
      </c>
      <c r="E333" s="118" t="s">
        <v>180</v>
      </c>
      <c r="F333" s="118" t="s">
        <v>108</v>
      </c>
      <c r="G333" s="195" t="s">
        <v>34</v>
      </c>
      <c r="H333" s="309" t="s">
        <v>188</v>
      </c>
      <c r="I333" s="354"/>
      <c r="J333" s="5"/>
      <c r="K333" s="5"/>
      <c r="L333" s="5"/>
      <c r="M333" s="5"/>
      <c r="N333" s="128"/>
      <c r="O333" s="128"/>
      <c r="P333" s="5"/>
      <c r="Q333" s="5"/>
      <c r="R333" s="5"/>
      <c r="S333" s="5"/>
      <c r="T333" s="5"/>
      <c r="U333" s="128"/>
      <c r="V333" s="128"/>
      <c r="W333" s="5"/>
      <c r="X333" s="5"/>
      <c r="Y333" s="5"/>
      <c r="Z333" s="5"/>
      <c r="AA333" s="5"/>
      <c r="AB333" s="128"/>
      <c r="AC333" s="128"/>
      <c r="AD333" s="5"/>
      <c r="AE333" s="5"/>
      <c r="AF333" s="5"/>
      <c r="AG333" s="5"/>
      <c r="AH333" s="5"/>
      <c r="AI333" s="128"/>
      <c r="AJ333" s="128"/>
      <c r="AK333" s="5"/>
      <c r="AL333" s="5"/>
      <c r="AM333" s="5"/>
      <c r="AN333" s="5"/>
      <c r="AO333" s="5"/>
      <c r="AP333" s="128"/>
      <c r="AQ333" s="128"/>
      <c r="AR333" s="5"/>
      <c r="AS333" s="5"/>
      <c r="AT333" s="5"/>
      <c r="AU333" s="5"/>
      <c r="AV333" s="5"/>
      <c r="AW333" s="128"/>
      <c r="AX333" s="128"/>
      <c r="AY333" s="5"/>
      <c r="AZ333" s="341"/>
      <c r="BA333" s="354"/>
      <c r="BB333" s="5"/>
      <c r="BC333" s="5"/>
      <c r="BD333" s="5"/>
      <c r="BE333" s="5"/>
      <c r="BF333" s="128"/>
      <c r="BG333" s="128"/>
      <c r="BH333" s="5"/>
      <c r="BI333" s="5"/>
      <c r="BJ333" s="5"/>
      <c r="BK333" s="5"/>
      <c r="BL333" s="5"/>
      <c r="BM333" s="128"/>
      <c r="BN333" s="128"/>
      <c r="BO333" s="5"/>
      <c r="BP333" s="5"/>
      <c r="BQ333" s="5"/>
      <c r="BR333" s="5"/>
      <c r="BS333" s="5"/>
      <c r="BT333" s="128"/>
      <c r="BU333" s="128"/>
      <c r="BV333" s="5"/>
      <c r="BW333" s="5"/>
      <c r="BX333" s="5"/>
      <c r="BY333" s="5"/>
      <c r="BZ333" s="5"/>
      <c r="CA333" s="128"/>
      <c r="CB333" s="128"/>
      <c r="CC333" s="5"/>
      <c r="CD333" s="5"/>
      <c r="CE333" s="5"/>
      <c r="CF333" s="5"/>
      <c r="CG333" s="5"/>
      <c r="CH333" s="128"/>
      <c r="CI333" s="128"/>
      <c r="CJ333" s="5"/>
      <c r="CK333" s="5"/>
      <c r="CL333" s="5"/>
      <c r="CM333" s="5"/>
      <c r="CN333" s="5"/>
      <c r="CO333" s="128"/>
      <c r="CP333" s="128"/>
      <c r="CQ333" s="5"/>
      <c r="CR333" s="341"/>
      <c r="CS333" s="354"/>
      <c r="CT333" s="5"/>
      <c r="CU333" s="5"/>
      <c r="CV333" s="5"/>
      <c r="CW333" s="5"/>
      <c r="CX333" s="128"/>
      <c r="CY333" s="5"/>
      <c r="CZ333" s="5"/>
      <c r="DA333" s="5"/>
      <c r="DB333" s="5"/>
      <c r="DC333" s="5"/>
      <c r="DD333" s="5"/>
      <c r="DE333" s="128"/>
      <c r="DF333" s="5"/>
      <c r="DG333" s="5"/>
      <c r="DH333" s="5"/>
      <c r="DI333" s="5"/>
      <c r="DJ333" s="5"/>
      <c r="DK333" s="5"/>
      <c r="DL333" s="128"/>
      <c r="DM333" s="128"/>
      <c r="DN333" s="5"/>
      <c r="DO333" s="5"/>
      <c r="DP333" s="5"/>
      <c r="DQ333" s="5"/>
      <c r="DR333" s="5"/>
      <c r="DS333" s="128"/>
      <c r="DT333" s="128"/>
      <c r="DU333" s="5"/>
      <c r="DV333" s="5"/>
      <c r="DW333" s="5"/>
      <c r="DX333" s="5"/>
      <c r="DY333" s="5"/>
      <c r="DZ333" s="128"/>
      <c r="EA333" s="128"/>
      <c r="EB333" s="51" t="s">
        <v>346</v>
      </c>
      <c r="EC333" s="51">
        <v>64.903000000000006</v>
      </c>
      <c r="ED333" s="51">
        <v>64.903000000000006</v>
      </c>
      <c r="EE333" s="51">
        <v>1</v>
      </c>
      <c r="EF333" s="51">
        <v>100</v>
      </c>
      <c r="EG333" s="52">
        <f t="shared" si="295"/>
        <v>1</v>
      </c>
      <c r="EH333" s="139">
        <f>EG333*AUXILIAR!$B$61</f>
        <v>20000000</v>
      </c>
      <c r="EI333" s="5"/>
      <c r="EJ333" s="341"/>
      <c r="EK333" s="354"/>
      <c r="EL333" s="5"/>
      <c r="EM333" s="5"/>
      <c r="EN333" s="5"/>
      <c r="EO333" s="5"/>
      <c r="EP333" s="128"/>
      <c r="EQ333" s="128"/>
      <c r="ER333" s="5"/>
      <c r="ES333" s="5"/>
      <c r="ET333" s="5"/>
      <c r="EU333" s="5"/>
      <c r="EV333" s="5"/>
      <c r="EW333" s="128"/>
      <c r="EX333" s="128"/>
      <c r="EY333" s="5"/>
      <c r="EZ333" s="5"/>
      <c r="FA333" s="5"/>
      <c r="FB333" s="5"/>
      <c r="FC333" s="5"/>
      <c r="FD333" s="128"/>
      <c r="FE333" s="128"/>
      <c r="FF333" s="5"/>
      <c r="FG333" s="5"/>
      <c r="FH333" s="5"/>
      <c r="FI333" s="5"/>
      <c r="FJ333" s="5"/>
      <c r="FK333" s="128"/>
      <c r="FL333" s="128"/>
      <c r="FM333" s="5"/>
      <c r="FN333" s="5"/>
      <c r="FO333" s="5"/>
      <c r="FP333" s="5"/>
      <c r="FQ333" s="5"/>
      <c r="FR333" s="128"/>
      <c r="FS333" s="128"/>
      <c r="FT333" s="5"/>
      <c r="FU333" s="5"/>
      <c r="FV333" s="5"/>
      <c r="FW333" s="5"/>
      <c r="FX333" s="5"/>
      <c r="FY333" s="128"/>
      <c r="FZ333" s="128"/>
      <c r="GA333" s="5"/>
      <c r="GB333" s="341"/>
      <c r="GC333" s="354"/>
      <c r="GD333" s="5"/>
      <c r="GE333" s="5"/>
      <c r="GF333" s="5"/>
      <c r="GG333" s="5"/>
      <c r="GH333" s="128"/>
      <c r="GI333" s="128"/>
      <c r="GJ333" s="5"/>
      <c r="GK333" s="5"/>
      <c r="GL333" s="5"/>
      <c r="GM333" s="5"/>
      <c r="GN333" s="5"/>
      <c r="GO333" s="128"/>
      <c r="GP333" s="128"/>
      <c r="GQ333" s="5"/>
      <c r="GR333" s="5"/>
      <c r="GS333" s="5"/>
      <c r="GT333" s="5"/>
      <c r="GU333" s="5"/>
      <c r="GV333" s="128"/>
      <c r="GW333" s="128"/>
      <c r="GX333" s="5"/>
      <c r="GY333" s="5"/>
      <c r="GZ333" s="5"/>
      <c r="HA333" s="5"/>
      <c r="HB333" s="5"/>
      <c r="HC333" s="128"/>
      <c r="HD333" s="128"/>
      <c r="HE333" s="5"/>
      <c r="HF333" s="5"/>
      <c r="HG333" s="5"/>
      <c r="HH333" s="5"/>
      <c r="HI333" s="5"/>
      <c r="HJ333" s="128"/>
      <c r="HK333" s="128"/>
      <c r="HL333" s="172"/>
      <c r="HM333" s="173"/>
      <c r="HN333" s="173"/>
      <c r="HO333" s="56"/>
      <c r="HP333" s="57"/>
      <c r="HQ333" s="116"/>
      <c r="HR333" s="159"/>
      <c r="HS333" s="5"/>
      <c r="HT333" s="341"/>
      <c r="HU333" s="354"/>
      <c r="HV333" s="5"/>
      <c r="HW333" s="5"/>
      <c r="HX333" s="5"/>
      <c r="HY333" s="5"/>
      <c r="HZ333" s="128"/>
      <c r="IA333" s="128"/>
      <c r="IB333" s="5"/>
      <c r="IC333" s="5"/>
      <c r="ID333" s="5"/>
      <c r="IE333" s="5"/>
      <c r="IF333" s="5"/>
      <c r="IG333" s="128"/>
      <c r="IH333" s="128"/>
      <c r="II333" s="5"/>
      <c r="IJ333" s="5"/>
      <c r="IK333" s="5"/>
      <c r="IL333" s="5"/>
      <c r="IM333" s="5"/>
      <c r="IN333" s="128"/>
      <c r="IO333" s="128"/>
      <c r="IP333" s="5"/>
      <c r="IQ333" s="5"/>
      <c r="IR333" s="5"/>
      <c r="IS333" s="5"/>
      <c r="IT333" s="5"/>
      <c r="IU333" s="128"/>
      <c r="IV333" s="128"/>
      <c r="IW333" s="5"/>
      <c r="IX333" s="5"/>
      <c r="IY333" s="5"/>
      <c r="IZ333" s="5"/>
      <c r="JA333" s="5"/>
      <c r="JB333" s="128"/>
      <c r="JC333" s="128"/>
      <c r="JD333" s="5"/>
      <c r="JE333" s="5"/>
      <c r="JF333" s="5"/>
      <c r="JG333" s="5"/>
      <c r="JH333" s="5"/>
      <c r="JI333" s="128"/>
      <c r="JJ333" s="128"/>
      <c r="JK333" s="145"/>
      <c r="JL333" s="397"/>
    </row>
    <row r="334" spans="1:272" ht="15">
      <c r="A334" s="8" t="s">
        <v>33</v>
      </c>
      <c r="B334" s="8" t="s">
        <v>15</v>
      </c>
      <c r="C334" s="8">
        <v>1</v>
      </c>
      <c r="D334" s="199">
        <v>116</v>
      </c>
      <c r="E334" s="118" t="s">
        <v>180</v>
      </c>
      <c r="F334" s="118" t="s">
        <v>108</v>
      </c>
      <c r="G334" s="195" t="s">
        <v>34</v>
      </c>
      <c r="H334" s="309" t="s">
        <v>188</v>
      </c>
      <c r="I334" s="354"/>
      <c r="J334" s="5"/>
      <c r="K334" s="5"/>
      <c r="L334" s="5"/>
      <c r="M334" s="5"/>
      <c r="N334" s="128"/>
      <c r="O334" s="128"/>
      <c r="P334" s="5"/>
      <c r="Q334" s="5"/>
      <c r="R334" s="5"/>
      <c r="S334" s="5"/>
      <c r="T334" s="5"/>
      <c r="U334" s="128"/>
      <c r="V334" s="128"/>
      <c r="W334" s="5"/>
      <c r="X334" s="5"/>
      <c r="Y334" s="5"/>
      <c r="Z334" s="5"/>
      <c r="AA334" s="5"/>
      <c r="AB334" s="128"/>
      <c r="AC334" s="128"/>
      <c r="AD334" s="5"/>
      <c r="AE334" s="5"/>
      <c r="AF334" s="5"/>
      <c r="AG334" s="5"/>
      <c r="AH334" s="5"/>
      <c r="AI334" s="128"/>
      <c r="AJ334" s="128"/>
      <c r="AK334" s="5"/>
      <c r="AL334" s="5"/>
      <c r="AM334" s="5"/>
      <c r="AN334" s="5"/>
      <c r="AO334" s="5"/>
      <c r="AP334" s="128"/>
      <c r="AQ334" s="128"/>
      <c r="AR334" s="5"/>
      <c r="AS334" s="5"/>
      <c r="AT334" s="5"/>
      <c r="AU334" s="5"/>
      <c r="AV334" s="5"/>
      <c r="AW334" s="128"/>
      <c r="AX334" s="128"/>
      <c r="AY334" s="5"/>
      <c r="AZ334" s="341"/>
      <c r="BA334" s="354"/>
      <c r="BB334" s="5"/>
      <c r="BC334" s="5"/>
      <c r="BD334" s="5"/>
      <c r="BE334" s="5"/>
      <c r="BF334" s="128"/>
      <c r="BG334" s="128"/>
      <c r="BH334" s="5"/>
      <c r="BI334" s="5"/>
      <c r="BJ334" s="5"/>
      <c r="BK334" s="5"/>
      <c r="BL334" s="5"/>
      <c r="BM334" s="128"/>
      <c r="BN334" s="128"/>
      <c r="BO334" s="5"/>
      <c r="BP334" s="5"/>
      <c r="BQ334" s="5"/>
      <c r="BR334" s="5"/>
      <c r="BS334" s="5"/>
      <c r="BT334" s="128"/>
      <c r="BU334" s="128"/>
      <c r="BV334" s="5"/>
      <c r="BW334" s="5"/>
      <c r="BX334" s="5"/>
      <c r="BY334" s="5"/>
      <c r="BZ334" s="5"/>
      <c r="CA334" s="128"/>
      <c r="CB334" s="128"/>
      <c r="CC334" s="5"/>
      <c r="CD334" s="5"/>
      <c r="CE334" s="5"/>
      <c r="CF334" s="5"/>
      <c r="CG334" s="5"/>
      <c r="CH334" s="128"/>
      <c r="CI334" s="128"/>
      <c r="CJ334" s="5"/>
      <c r="CK334" s="5"/>
      <c r="CL334" s="5"/>
      <c r="CM334" s="5"/>
      <c r="CN334" s="5"/>
      <c r="CO334" s="128"/>
      <c r="CP334" s="128"/>
      <c r="CQ334" s="5"/>
      <c r="CR334" s="341"/>
      <c r="CS334" s="354"/>
      <c r="CT334" s="5"/>
      <c r="CU334" s="5"/>
      <c r="CV334" s="5"/>
      <c r="CW334" s="5"/>
      <c r="CX334" s="128"/>
      <c r="CY334" s="5"/>
      <c r="CZ334" s="5"/>
      <c r="DA334" s="5"/>
      <c r="DB334" s="5"/>
      <c r="DC334" s="5"/>
      <c r="DD334" s="5"/>
      <c r="DE334" s="128"/>
      <c r="DF334" s="5"/>
      <c r="DG334" s="5"/>
      <c r="DH334" s="5"/>
      <c r="DI334" s="5"/>
      <c r="DJ334" s="5"/>
      <c r="DK334" s="5"/>
      <c r="DL334" s="128"/>
      <c r="DM334" s="128"/>
      <c r="DN334" s="5"/>
      <c r="DO334" s="5"/>
      <c r="DP334" s="5"/>
      <c r="DQ334" s="5"/>
      <c r="DR334" s="5"/>
      <c r="DS334" s="128"/>
      <c r="DT334" s="128"/>
      <c r="DU334" s="5"/>
      <c r="DV334" s="5"/>
      <c r="DW334" s="5"/>
      <c r="DX334" s="5"/>
      <c r="DY334" s="5"/>
      <c r="DZ334" s="128"/>
      <c r="EA334" s="128"/>
      <c r="EB334" s="51" t="s">
        <v>346</v>
      </c>
      <c r="EC334" s="51">
        <v>65.25</v>
      </c>
      <c r="ED334" s="51">
        <v>65.25</v>
      </c>
      <c r="EE334" s="51">
        <v>1</v>
      </c>
      <c r="EF334" s="51">
        <v>100</v>
      </c>
      <c r="EG334" s="52">
        <f t="shared" si="295"/>
        <v>1</v>
      </c>
      <c r="EH334" s="139">
        <f>EG334*AUXILIAR!$B$61</f>
        <v>20000000</v>
      </c>
      <c r="EI334" s="5"/>
      <c r="EJ334" s="341"/>
      <c r="EK334" s="354"/>
      <c r="EL334" s="5"/>
      <c r="EM334" s="5"/>
      <c r="EN334" s="5"/>
      <c r="EO334" s="5"/>
      <c r="EP334" s="128"/>
      <c r="EQ334" s="128"/>
      <c r="ER334" s="5"/>
      <c r="ES334" s="5"/>
      <c r="ET334" s="5"/>
      <c r="EU334" s="5"/>
      <c r="EV334" s="5"/>
      <c r="EW334" s="128"/>
      <c r="EX334" s="128"/>
      <c r="EY334" s="5"/>
      <c r="EZ334" s="5"/>
      <c r="FA334" s="5"/>
      <c r="FB334" s="5"/>
      <c r="FC334" s="5"/>
      <c r="FD334" s="128"/>
      <c r="FE334" s="128"/>
      <c r="FF334" s="5"/>
      <c r="FG334" s="5"/>
      <c r="FH334" s="5"/>
      <c r="FI334" s="5"/>
      <c r="FJ334" s="5"/>
      <c r="FK334" s="128"/>
      <c r="FL334" s="128"/>
      <c r="FM334" s="5"/>
      <c r="FN334" s="5"/>
      <c r="FO334" s="5"/>
      <c r="FP334" s="5"/>
      <c r="FQ334" s="5"/>
      <c r="FR334" s="128"/>
      <c r="FS334" s="128"/>
      <c r="FT334" s="5"/>
      <c r="FU334" s="5"/>
      <c r="FV334" s="5"/>
      <c r="FW334" s="5"/>
      <c r="FX334" s="5"/>
      <c r="FY334" s="128"/>
      <c r="FZ334" s="128"/>
      <c r="GA334" s="5"/>
      <c r="GB334" s="341"/>
      <c r="GC334" s="354"/>
      <c r="GD334" s="5"/>
      <c r="GE334" s="5"/>
      <c r="GF334" s="5"/>
      <c r="GG334" s="5"/>
      <c r="GH334" s="128"/>
      <c r="GI334" s="128"/>
      <c r="GJ334" s="5"/>
      <c r="GK334" s="5"/>
      <c r="GL334" s="5"/>
      <c r="GM334" s="5"/>
      <c r="GN334" s="5"/>
      <c r="GO334" s="128"/>
      <c r="GP334" s="128"/>
      <c r="GQ334" s="5"/>
      <c r="GR334" s="5"/>
      <c r="GS334" s="5"/>
      <c r="GT334" s="5"/>
      <c r="GU334" s="5"/>
      <c r="GV334" s="128"/>
      <c r="GW334" s="128"/>
      <c r="GX334" s="5"/>
      <c r="GY334" s="5"/>
      <c r="GZ334" s="5"/>
      <c r="HA334" s="5"/>
      <c r="HB334" s="5"/>
      <c r="HC334" s="128"/>
      <c r="HD334" s="128"/>
      <c r="HE334" s="5"/>
      <c r="HF334" s="5"/>
      <c r="HG334" s="5"/>
      <c r="HH334" s="5"/>
      <c r="HI334" s="5"/>
      <c r="HJ334" s="128"/>
      <c r="HK334" s="128"/>
      <c r="HL334" s="172"/>
      <c r="HM334" s="173"/>
      <c r="HN334" s="173"/>
      <c r="HO334" s="56"/>
      <c r="HP334" s="57"/>
      <c r="HQ334" s="116"/>
      <c r="HR334" s="159"/>
      <c r="HS334" s="5"/>
      <c r="HT334" s="341"/>
      <c r="HU334" s="354"/>
      <c r="HV334" s="5"/>
      <c r="HW334" s="5"/>
      <c r="HX334" s="5"/>
      <c r="HY334" s="5"/>
      <c r="HZ334" s="128"/>
      <c r="IA334" s="128"/>
      <c r="IB334" s="5"/>
      <c r="IC334" s="5"/>
      <c r="ID334" s="5"/>
      <c r="IE334" s="5"/>
      <c r="IF334" s="5"/>
      <c r="IG334" s="128"/>
      <c r="IH334" s="128"/>
      <c r="II334" s="5"/>
      <c r="IJ334" s="5"/>
      <c r="IK334" s="5"/>
      <c r="IL334" s="5"/>
      <c r="IM334" s="5"/>
      <c r="IN334" s="128"/>
      <c r="IO334" s="128"/>
      <c r="IP334" s="5"/>
      <c r="IQ334" s="5"/>
      <c r="IR334" s="5"/>
      <c r="IS334" s="5"/>
      <c r="IT334" s="5"/>
      <c r="IU334" s="128"/>
      <c r="IV334" s="128"/>
      <c r="IW334" s="5"/>
      <c r="IX334" s="5"/>
      <c r="IY334" s="5"/>
      <c r="IZ334" s="5"/>
      <c r="JA334" s="5"/>
      <c r="JB334" s="128"/>
      <c r="JC334" s="128"/>
      <c r="JD334" s="5"/>
      <c r="JE334" s="5"/>
      <c r="JF334" s="5"/>
      <c r="JG334" s="5"/>
      <c r="JH334" s="5"/>
      <c r="JI334" s="128"/>
      <c r="JJ334" s="128"/>
      <c r="JK334" s="145"/>
      <c r="JL334" s="397"/>
    </row>
    <row r="335" spans="1:272" ht="15">
      <c r="A335" s="8" t="s">
        <v>33</v>
      </c>
      <c r="B335" s="8" t="s">
        <v>15</v>
      </c>
      <c r="C335" s="8">
        <v>1</v>
      </c>
      <c r="D335" s="199">
        <v>116</v>
      </c>
      <c r="E335" s="118" t="s">
        <v>180</v>
      </c>
      <c r="F335" s="118" t="s">
        <v>108</v>
      </c>
      <c r="G335" s="195" t="s">
        <v>34</v>
      </c>
      <c r="H335" s="309" t="s">
        <v>188</v>
      </c>
      <c r="I335" s="354"/>
      <c r="J335" s="5"/>
      <c r="K335" s="5"/>
      <c r="L335" s="5"/>
      <c r="M335" s="5"/>
      <c r="N335" s="128"/>
      <c r="O335" s="128"/>
      <c r="P335" s="5"/>
      <c r="Q335" s="5"/>
      <c r="R335" s="5"/>
      <c r="S335" s="5"/>
      <c r="T335" s="5"/>
      <c r="U335" s="128"/>
      <c r="V335" s="128"/>
      <c r="W335" s="5"/>
      <c r="X335" s="5"/>
      <c r="Y335" s="5"/>
      <c r="Z335" s="5"/>
      <c r="AA335" s="5"/>
      <c r="AB335" s="128"/>
      <c r="AC335" s="128"/>
      <c r="AD335" s="5"/>
      <c r="AE335" s="5"/>
      <c r="AF335" s="5"/>
      <c r="AG335" s="5"/>
      <c r="AH335" s="5"/>
      <c r="AI335" s="128"/>
      <c r="AJ335" s="128"/>
      <c r="AK335" s="5"/>
      <c r="AL335" s="5"/>
      <c r="AM335" s="5"/>
      <c r="AN335" s="5"/>
      <c r="AO335" s="5"/>
      <c r="AP335" s="128"/>
      <c r="AQ335" s="128"/>
      <c r="AR335" s="5"/>
      <c r="AS335" s="5"/>
      <c r="AT335" s="5"/>
      <c r="AU335" s="5"/>
      <c r="AV335" s="5"/>
      <c r="AW335" s="128"/>
      <c r="AX335" s="128"/>
      <c r="AY335" s="5"/>
      <c r="AZ335" s="341"/>
      <c r="BA335" s="354"/>
      <c r="BB335" s="5"/>
      <c r="BC335" s="5"/>
      <c r="BD335" s="5"/>
      <c r="BE335" s="5"/>
      <c r="BF335" s="128"/>
      <c r="BG335" s="128"/>
      <c r="BH335" s="5"/>
      <c r="BI335" s="5"/>
      <c r="BJ335" s="5"/>
      <c r="BK335" s="5"/>
      <c r="BL335" s="5"/>
      <c r="BM335" s="128"/>
      <c r="BN335" s="128"/>
      <c r="BO335" s="5"/>
      <c r="BP335" s="5"/>
      <c r="BQ335" s="5"/>
      <c r="BR335" s="5"/>
      <c r="BS335" s="5"/>
      <c r="BT335" s="128"/>
      <c r="BU335" s="128"/>
      <c r="BV335" s="5"/>
      <c r="BW335" s="5"/>
      <c r="BX335" s="5"/>
      <c r="BY335" s="5"/>
      <c r="BZ335" s="5"/>
      <c r="CA335" s="128"/>
      <c r="CB335" s="128"/>
      <c r="CC335" s="5"/>
      <c r="CD335" s="5"/>
      <c r="CE335" s="5"/>
      <c r="CF335" s="5"/>
      <c r="CG335" s="5"/>
      <c r="CH335" s="128"/>
      <c r="CI335" s="128"/>
      <c r="CJ335" s="5"/>
      <c r="CK335" s="5"/>
      <c r="CL335" s="5"/>
      <c r="CM335" s="5"/>
      <c r="CN335" s="5"/>
      <c r="CO335" s="128"/>
      <c r="CP335" s="128"/>
      <c r="CQ335" s="5"/>
      <c r="CR335" s="341"/>
      <c r="CS335" s="354"/>
      <c r="CT335" s="5"/>
      <c r="CU335" s="5"/>
      <c r="CV335" s="5"/>
      <c r="CW335" s="5"/>
      <c r="CX335" s="128"/>
      <c r="CY335" s="5"/>
      <c r="CZ335" s="5"/>
      <c r="DA335" s="5"/>
      <c r="DB335" s="5"/>
      <c r="DC335" s="5"/>
      <c r="DD335" s="5"/>
      <c r="DE335" s="128"/>
      <c r="DF335" s="5"/>
      <c r="DG335" s="5"/>
      <c r="DH335" s="5"/>
      <c r="DI335" s="5"/>
      <c r="DJ335" s="5"/>
      <c r="DK335" s="5"/>
      <c r="DL335" s="128"/>
      <c r="DM335" s="128"/>
      <c r="DN335" s="5"/>
      <c r="DO335" s="5"/>
      <c r="DP335" s="5"/>
      <c r="DQ335" s="5"/>
      <c r="DR335" s="5"/>
      <c r="DS335" s="128"/>
      <c r="DT335" s="128"/>
      <c r="DU335" s="5"/>
      <c r="DV335" s="5"/>
      <c r="DW335" s="5"/>
      <c r="DX335" s="5"/>
      <c r="DY335" s="5"/>
      <c r="DZ335" s="128"/>
      <c r="EA335" s="128"/>
      <c r="EB335" s="51" t="s">
        <v>346</v>
      </c>
      <c r="EC335" s="51">
        <v>67.150000000000006</v>
      </c>
      <c r="ED335" s="51">
        <v>67.150000000000006</v>
      </c>
      <c r="EE335" s="51">
        <v>1</v>
      </c>
      <c r="EF335" s="51">
        <v>100</v>
      </c>
      <c r="EG335" s="52">
        <f t="shared" si="295"/>
        <v>1</v>
      </c>
      <c r="EH335" s="139">
        <f>EG335*AUXILIAR!$B$61</f>
        <v>20000000</v>
      </c>
      <c r="EI335" s="5"/>
      <c r="EJ335" s="341"/>
      <c r="EK335" s="354"/>
      <c r="EL335" s="5"/>
      <c r="EM335" s="5"/>
      <c r="EN335" s="5"/>
      <c r="EO335" s="5"/>
      <c r="EP335" s="128"/>
      <c r="EQ335" s="128"/>
      <c r="ER335" s="5"/>
      <c r="ES335" s="5"/>
      <c r="ET335" s="5"/>
      <c r="EU335" s="5"/>
      <c r="EV335" s="5"/>
      <c r="EW335" s="128"/>
      <c r="EX335" s="128"/>
      <c r="EY335" s="5"/>
      <c r="EZ335" s="5"/>
      <c r="FA335" s="5"/>
      <c r="FB335" s="5"/>
      <c r="FC335" s="5"/>
      <c r="FD335" s="128"/>
      <c r="FE335" s="128"/>
      <c r="FF335" s="5"/>
      <c r="FG335" s="5"/>
      <c r="FH335" s="5"/>
      <c r="FI335" s="5"/>
      <c r="FJ335" s="5"/>
      <c r="FK335" s="128"/>
      <c r="FL335" s="128"/>
      <c r="FM335" s="5"/>
      <c r="FN335" s="5"/>
      <c r="FO335" s="5"/>
      <c r="FP335" s="5"/>
      <c r="FQ335" s="5"/>
      <c r="FR335" s="128"/>
      <c r="FS335" s="128"/>
      <c r="FT335" s="5"/>
      <c r="FU335" s="5"/>
      <c r="FV335" s="5"/>
      <c r="FW335" s="5"/>
      <c r="FX335" s="5"/>
      <c r="FY335" s="128"/>
      <c r="FZ335" s="128"/>
      <c r="GA335" s="5"/>
      <c r="GB335" s="341"/>
      <c r="GC335" s="354"/>
      <c r="GD335" s="5"/>
      <c r="GE335" s="5"/>
      <c r="GF335" s="5"/>
      <c r="GG335" s="5"/>
      <c r="GH335" s="128"/>
      <c r="GI335" s="128"/>
      <c r="GJ335" s="5"/>
      <c r="GK335" s="5"/>
      <c r="GL335" s="5"/>
      <c r="GM335" s="5"/>
      <c r="GN335" s="5"/>
      <c r="GO335" s="128"/>
      <c r="GP335" s="128"/>
      <c r="GQ335" s="5"/>
      <c r="GR335" s="5"/>
      <c r="GS335" s="5"/>
      <c r="GT335" s="5"/>
      <c r="GU335" s="5"/>
      <c r="GV335" s="128"/>
      <c r="GW335" s="128"/>
      <c r="GX335" s="5"/>
      <c r="GY335" s="5"/>
      <c r="GZ335" s="5"/>
      <c r="HA335" s="5"/>
      <c r="HB335" s="5"/>
      <c r="HC335" s="128"/>
      <c r="HD335" s="128"/>
      <c r="HE335" s="5"/>
      <c r="HF335" s="5"/>
      <c r="HG335" s="5"/>
      <c r="HH335" s="5"/>
      <c r="HI335" s="5"/>
      <c r="HJ335" s="128"/>
      <c r="HK335" s="128"/>
      <c r="HL335" s="172"/>
      <c r="HM335" s="173"/>
      <c r="HN335" s="173"/>
      <c r="HO335" s="56"/>
      <c r="HP335" s="57"/>
      <c r="HQ335" s="116"/>
      <c r="HR335" s="159"/>
      <c r="HS335" s="5"/>
      <c r="HT335" s="341"/>
      <c r="HU335" s="354"/>
      <c r="HV335" s="5"/>
      <c r="HW335" s="5"/>
      <c r="HX335" s="5"/>
      <c r="HY335" s="5"/>
      <c r="HZ335" s="128"/>
      <c r="IA335" s="128"/>
      <c r="IB335" s="5"/>
      <c r="IC335" s="5"/>
      <c r="ID335" s="5"/>
      <c r="IE335" s="5"/>
      <c r="IF335" s="5"/>
      <c r="IG335" s="128"/>
      <c r="IH335" s="128"/>
      <c r="II335" s="5"/>
      <c r="IJ335" s="5"/>
      <c r="IK335" s="5"/>
      <c r="IL335" s="5"/>
      <c r="IM335" s="5"/>
      <c r="IN335" s="128"/>
      <c r="IO335" s="128"/>
      <c r="IP335" s="5"/>
      <c r="IQ335" s="5"/>
      <c r="IR335" s="5"/>
      <c r="IS335" s="5"/>
      <c r="IT335" s="5"/>
      <c r="IU335" s="128"/>
      <c r="IV335" s="128"/>
      <c r="IW335" s="5"/>
      <c r="IX335" s="5"/>
      <c r="IY335" s="5"/>
      <c r="IZ335" s="5"/>
      <c r="JA335" s="5"/>
      <c r="JB335" s="128"/>
      <c r="JC335" s="128"/>
      <c r="JD335" s="5"/>
      <c r="JE335" s="5"/>
      <c r="JF335" s="5"/>
      <c r="JG335" s="5"/>
      <c r="JH335" s="5"/>
      <c r="JI335" s="128"/>
      <c r="JJ335" s="128"/>
      <c r="JK335" s="145"/>
      <c r="JL335" s="397"/>
    </row>
    <row r="336" spans="1:272" ht="15">
      <c r="A336" s="8" t="s">
        <v>33</v>
      </c>
      <c r="B336" s="8" t="s">
        <v>15</v>
      </c>
      <c r="C336" s="8">
        <v>1</v>
      </c>
      <c r="D336" s="199">
        <v>116</v>
      </c>
      <c r="E336" s="118" t="s">
        <v>180</v>
      </c>
      <c r="F336" s="118" t="s">
        <v>108</v>
      </c>
      <c r="G336" s="195" t="s">
        <v>34</v>
      </c>
      <c r="H336" s="309" t="s">
        <v>188</v>
      </c>
      <c r="I336" s="354"/>
      <c r="J336" s="5"/>
      <c r="K336" s="5"/>
      <c r="L336" s="5"/>
      <c r="M336" s="5"/>
      <c r="N336" s="128"/>
      <c r="O336" s="128"/>
      <c r="P336" s="5"/>
      <c r="Q336" s="5"/>
      <c r="R336" s="5"/>
      <c r="S336" s="5"/>
      <c r="T336" s="5"/>
      <c r="U336" s="128"/>
      <c r="V336" s="128"/>
      <c r="W336" s="5"/>
      <c r="X336" s="5"/>
      <c r="Y336" s="5"/>
      <c r="Z336" s="5"/>
      <c r="AA336" s="5"/>
      <c r="AB336" s="128"/>
      <c r="AC336" s="128"/>
      <c r="AD336" s="5"/>
      <c r="AE336" s="5"/>
      <c r="AF336" s="5"/>
      <c r="AG336" s="5"/>
      <c r="AH336" s="5"/>
      <c r="AI336" s="128"/>
      <c r="AJ336" s="128"/>
      <c r="AK336" s="5"/>
      <c r="AL336" s="5"/>
      <c r="AM336" s="5"/>
      <c r="AN336" s="5"/>
      <c r="AO336" s="5"/>
      <c r="AP336" s="128"/>
      <c r="AQ336" s="128"/>
      <c r="AR336" s="5"/>
      <c r="AS336" s="5"/>
      <c r="AT336" s="5"/>
      <c r="AU336" s="5"/>
      <c r="AV336" s="5"/>
      <c r="AW336" s="128"/>
      <c r="AX336" s="128"/>
      <c r="AY336" s="5"/>
      <c r="AZ336" s="341"/>
      <c r="BA336" s="354"/>
      <c r="BB336" s="5"/>
      <c r="BC336" s="5"/>
      <c r="BD336" s="5"/>
      <c r="BE336" s="5"/>
      <c r="BF336" s="128"/>
      <c r="BG336" s="128"/>
      <c r="BH336" s="5"/>
      <c r="BI336" s="5"/>
      <c r="BJ336" s="5"/>
      <c r="BK336" s="5"/>
      <c r="BL336" s="5"/>
      <c r="BM336" s="128"/>
      <c r="BN336" s="128"/>
      <c r="BO336" s="5"/>
      <c r="BP336" s="5"/>
      <c r="BQ336" s="5"/>
      <c r="BR336" s="5"/>
      <c r="BS336" s="5"/>
      <c r="BT336" s="128"/>
      <c r="BU336" s="128"/>
      <c r="BV336" s="5"/>
      <c r="BW336" s="5"/>
      <c r="BX336" s="5"/>
      <c r="BY336" s="5"/>
      <c r="BZ336" s="5"/>
      <c r="CA336" s="128"/>
      <c r="CB336" s="128"/>
      <c r="CC336" s="5"/>
      <c r="CD336" s="5"/>
      <c r="CE336" s="5"/>
      <c r="CF336" s="5"/>
      <c r="CG336" s="5"/>
      <c r="CH336" s="128"/>
      <c r="CI336" s="128"/>
      <c r="CJ336" s="5"/>
      <c r="CK336" s="5"/>
      <c r="CL336" s="5"/>
      <c r="CM336" s="5"/>
      <c r="CN336" s="5"/>
      <c r="CO336" s="128"/>
      <c r="CP336" s="128"/>
      <c r="CQ336" s="5"/>
      <c r="CR336" s="341"/>
      <c r="CS336" s="354"/>
      <c r="CT336" s="5"/>
      <c r="CU336" s="5"/>
      <c r="CV336" s="5"/>
      <c r="CW336" s="5"/>
      <c r="CX336" s="128"/>
      <c r="CY336" s="5"/>
      <c r="CZ336" s="5"/>
      <c r="DA336" s="5"/>
      <c r="DB336" s="5"/>
      <c r="DC336" s="5"/>
      <c r="DD336" s="5"/>
      <c r="DE336" s="128"/>
      <c r="DF336" s="5"/>
      <c r="DG336" s="5"/>
      <c r="DH336" s="5"/>
      <c r="DI336" s="5"/>
      <c r="DJ336" s="5"/>
      <c r="DK336" s="5"/>
      <c r="DL336" s="128"/>
      <c r="DM336" s="128"/>
      <c r="DN336" s="5"/>
      <c r="DO336" s="5"/>
      <c r="DP336" s="5"/>
      <c r="DQ336" s="5"/>
      <c r="DR336" s="5"/>
      <c r="DS336" s="128"/>
      <c r="DT336" s="128"/>
      <c r="DU336" s="5"/>
      <c r="DV336" s="5"/>
      <c r="DW336" s="5"/>
      <c r="DX336" s="5"/>
      <c r="DY336" s="5"/>
      <c r="DZ336" s="128"/>
      <c r="EA336" s="128"/>
      <c r="EB336" s="51" t="s">
        <v>346</v>
      </c>
      <c r="EC336" s="51">
        <v>70.180000000000007</v>
      </c>
      <c r="ED336" s="51">
        <v>70.180000000000007</v>
      </c>
      <c r="EE336" s="51">
        <v>1</v>
      </c>
      <c r="EF336" s="51">
        <v>100</v>
      </c>
      <c r="EG336" s="52">
        <f t="shared" si="295"/>
        <v>1</v>
      </c>
      <c r="EH336" s="139">
        <f>EG336*AUXILIAR!$B$61</f>
        <v>20000000</v>
      </c>
      <c r="EI336" s="5"/>
      <c r="EJ336" s="341"/>
      <c r="EK336" s="354"/>
      <c r="EL336" s="5"/>
      <c r="EM336" s="5"/>
      <c r="EN336" s="5"/>
      <c r="EO336" s="5"/>
      <c r="EP336" s="128"/>
      <c r="EQ336" s="128"/>
      <c r="ER336" s="5"/>
      <c r="ES336" s="5"/>
      <c r="ET336" s="5"/>
      <c r="EU336" s="5"/>
      <c r="EV336" s="5"/>
      <c r="EW336" s="128"/>
      <c r="EX336" s="128"/>
      <c r="EY336" s="5"/>
      <c r="EZ336" s="5"/>
      <c r="FA336" s="5"/>
      <c r="FB336" s="5"/>
      <c r="FC336" s="5"/>
      <c r="FD336" s="128"/>
      <c r="FE336" s="128"/>
      <c r="FF336" s="5"/>
      <c r="FG336" s="5"/>
      <c r="FH336" s="5"/>
      <c r="FI336" s="5"/>
      <c r="FJ336" s="5"/>
      <c r="FK336" s="128"/>
      <c r="FL336" s="128"/>
      <c r="FM336" s="5"/>
      <c r="FN336" s="5"/>
      <c r="FO336" s="5"/>
      <c r="FP336" s="5"/>
      <c r="FQ336" s="5"/>
      <c r="FR336" s="128"/>
      <c r="FS336" s="128"/>
      <c r="FT336" s="5"/>
      <c r="FU336" s="5"/>
      <c r="FV336" s="5"/>
      <c r="FW336" s="5"/>
      <c r="FX336" s="5"/>
      <c r="FY336" s="128"/>
      <c r="FZ336" s="128"/>
      <c r="GA336" s="5"/>
      <c r="GB336" s="341"/>
      <c r="GC336" s="354"/>
      <c r="GD336" s="5"/>
      <c r="GE336" s="5"/>
      <c r="GF336" s="5"/>
      <c r="GG336" s="5"/>
      <c r="GH336" s="128"/>
      <c r="GI336" s="128"/>
      <c r="GJ336" s="5"/>
      <c r="GK336" s="5"/>
      <c r="GL336" s="5"/>
      <c r="GM336" s="5"/>
      <c r="GN336" s="5"/>
      <c r="GO336" s="128"/>
      <c r="GP336" s="128"/>
      <c r="GQ336" s="5"/>
      <c r="GR336" s="5"/>
      <c r="GS336" s="5"/>
      <c r="GT336" s="5"/>
      <c r="GU336" s="5"/>
      <c r="GV336" s="128"/>
      <c r="GW336" s="128"/>
      <c r="GX336" s="5"/>
      <c r="GY336" s="5"/>
      <c r="GZ336" s="5"/>
      <c r="HA336" s="5"/>
      <c r="HB336" s="5"/>
      <c r="HC336" s="128"/>
      <c r="HD336" s="128"/>
      <c r="HE336" s="5"/>
      <c r="HF336" s="5"/>
      <c r="HG336" s="5"/>
      <c r="HH336" s="5"/>
      <c r="HI336" s="5"/>
      <c r="HJ336" s="128"/>
      <c r="HK336" s="128"/>
      <c r="HL336" s="172"/>
      <c r="HM336" s="173"/>
      <c r="HN336" s="173"/>
      <c r="HO336" s="56"/>
      <c r="HP336" s="57"/>
      <c r="HQ336" s="116"/>
      <c r="HR336" s="159"/>
      <c r="HS336" s="5"/>
      <c r="HT336" s="341"/>
      <c r="HU336" s="354"/>
      <c r="HV336" s="5"/>
      <c r="HW336" s="5"/>
      <c r="HX336" s="5"/>
      <c r="HY336" s="5"/>
      <c r="HZ336" s="128"/>
      <c r="IA336" s="128"/>
      <c r="IB336" s="5"/>
      <c r="IC336" s="5"/>
      <c r="ID336" s="5"/>
      <c r="IE336" s="5"/>
      <c r="IF336" s="5"/>
      <c r="IG336" s="128"/>
      <c r="IH336" s="128"/>
      <c r="II336" s="5"/>
      <c r="IJ336" s="5"/>
      <c r="IK336" s="5"/>
      <c r="IL336" s="5"/>
      <c r="IM336" s="5"/>
      <c r="IN336" s="128"/>
      <c r="IO336" s="128"/>
      <c r="IP336" s="5"/>
      <c r="IQ336" s="5"/>
      <c r="IR336" s="5"/>
      <c r="IS336" s="5"/>
      <c r="IT336" s="5"/>
      <c r="IU336" s="128"/>
      <c r="IV336" s="128"/>
      <c r="IW336" s="5"/>
      <c r="IX336" s="5"/>
      <c r="IY336" s="5"/>
      <c r="IZ336" s="5"/>
      <c r="JA336" s="5"/>
      <c r="JB336" s="128"/>
      <c r="JC336" s="128"/>
      <c r="JD336" s="5"/>
      <c r="JE336" s="5"/>
      <c r="JF336" s="5"/>
      <c r="JG336" s="5"/>
      <c r="JH336" s="5"/>
      <c r="JI336" s="128"/>
      <c r="JJ336" s="128"/>
      <c r="JK336" s="145"/>
      <c r="JL336" s="397"/>
    </row>
    <row r="337" spans="1:272" ht="15">
      <c r="A337" s="8" t="s">
        <v>33</v>
      </c>
      <c r="B337" s="8" t="s">
        <v>15</v>
      </c>
      <c r="C337" s="8">
        <v>1</v>
      </c>
      <c r="D337" s="199">
        <v>116</v>
      </c>
      <c r="E337" s="118" t="s">
        <v>180</v>
      </c>
      <c r="F337" s="118" t="s">
        <v>108</v>
      </c>
      <c r="G337" s="195" t="s">
        <v>34</v>
      </c>
      <c r="H337" s="309" t="s">
        <v>188</v>
      </c>
      <c r="I337" s="354"/>
      <c r="J337" s="5"/>
      <c r="K337" s="5"/>
      <c r="L337" s="5"/>
      <c r="M337" s="5"/>
      <c r="N337" s="128"/>
      <c r="O337" s="128"/>
      <c r="P337" s="5"/>
      <c r="Q337" s="5"/>
      <c r="R337" s="5"/>
      <c r="S337" s="5"/>
      <c r="T337" s="5"/>
      <c r="U337" s="128"/>
      <c r="V337" s="128"/>
      <c r="W337" s="5"/>
      <c r="X337" s="5"/>
      <c r="Y337" s="5"/>
      <c r="Z337" s="5"/>
      <c r="AA337" s="5"/>
      <c r="AB337" s="128"/>
      <c r="AC337" s="128"/>
      <c r="AD337" s="5"/>
      <c r="AE337" s="5"/>
      <c r="AF337" s="5"/>
      <c r="AG337" s="5"/>
      <c r="AH337" s="5"/>
      <c r="AI337" s="128"/>
      <c r="AJ337" s="128"/>
      <c r="AK337" s="5"/>
      <c r="AL337" s="5"/>
      <c r="AM337" s="5"/>
      <c r="AN337" s="5"/>
      <c r="AO337" s="5"/>
      <c r="AP337" s="128"/>
      <c r="AQ337" s="128"/>
      <c r="AR337" s="5"/>
      <c r="AS337" s="5"/>
      <c r="AT337" s="5"/>
      <c r="AU337" s="5"/>
      <c r="AV337" s="5"/>
      <c r="AW337" s="128"/>
      <c r="AX337" s="128"/>
      <c r="AY337" s="5"/>
      <c r="AZ337" s="341"/>
      <c r="BA337" s="354"/>
      <c r="BB337" s="5"/>
      <c r="BC337" s="5"/>
      <c r="BD337" s="5"/>
      <c r="BE337" s="5"/>
      <c r="BF337" s="128"/>
      <c r="BG337" s="128"/>
      <c r="BH337" s="5"/>
      <c r="BI337" s="5"/>
      <c r="BJ337" s="5"/>
      <c r="BK337" s="5"/>
      <c r="BL337" s="5"/>
      <c r="BM337" s="128"/>
      <c r="BN337" s="128"/>
      <c r="BO337" s="5"/>
      <c r="BP337" s="5"/>
      <c r="BQ337" s="5"/>
      <c r="BR337" s="5"/>
      <c r="BS337" s="5"/>
      <c r="BT337" s="128"/>
      <c r="BU337" s="128"/>
      <c r="BV337" s="5"/>
      <c r="BW337" s="5"/>
      <c r="BX337" s="5"/>
      <c r="BY337" s="5"/>
      <c r="BZ337" s="5"/>
      <c r="CA337" s="128"/>
      <c r="CB337" s="128"/>
      <c r="CC337" s="5"/>
      <c r="CD337" s="5"/>
      <c r="CE337" s="5"/>
      <c r="CF337" s="5"/>
      <c r="CG337" s="5"/>
      <c r="CH337" s="128"/>
      <c r="CI337" s="128"/>
      <c r="CJ337" s="5"/>
      <c r="CK337" s="5"/>
      <c r="CL337" s="5"/>
      <c r="CM337" s="5"/>
      <c r="CN337" s="5"/>
      <c r="CO337" s="128"/>
      <c r="CP337" s="128"/>
      <c r="CQ337" s="5"/>
      <c r="CR337" s="341"/>
      <c r="CS337" s="354"/>
      <c r="CT337" s="5"/>
      <c r="CU337" s="5"/>
      <c r="CV337" s="5"/>
      <c r="CW337" s="5"/>
      <c r="CX337" s="128"/>
      <c r="CY337" s="5"/>
      <c r="CZ337" s="5"/>
      <c r="DA337" s="5"/>
      <c r="DB337" s="5"/>
      <c r="DC337" s="5"/>
      <c r="DD337" s="5"/>
      <c r="DE337" s="128"/>
      <c r="DF337" s="5"/>
      <c r="DG337" s="5"/>
      <c r="DH337" s="5"/>
      <c r="DI337" s="5"/>
      <c r="DJ337" s="5"/>
      <c r="DK337" s="5"/>
      <c r="DL337" s="128"/>
      <c r="DM337" s="128"/>
      <c r="DN337" s="5"/>
      <c r="DO337" s="5"/>
      <c r="DP337" s="5"/>
      <c r="DQ337" s="5"/>
      <c r="DR337" s="5"/>
      <c r="DS337" s="128"/>
      <c r="DT337" s="128"/>
      <c r="DU337" s="5"/>
      <c r="DV337" s="5"/>
      <c r="DW337" s="5"/>
      <c r="DX337" s="5"/>
      <c r="DY337" s="5"/>
      <c r="DZ337" s="128"/>
      <c r="EA337" s="128"/>
      <c r="EB337" s="51" t="s">
        <v>346</v>
      </c>
      <c r="EC337" s="51">
        <v>70.56</v>
      </c>
      <c r="ED337" s="51">
        <v>70.56</v>
      </c>
      <c r="EE337" s="51">
        <v>1</v>
      </c>
      <c r="EF337" s="51">
        <v>100</v>
      </c>
      <c r="EG337" s="52">
        <f t="shared" si="295"/>
        <v>1</v>
      </c>
      <c r="EH337" s="139">
        <f>EG337*AUXILIAR!$B$61</f>
        <v>20000000</v>
      </c>
      <c r="EI337" s="5"/>
      <c r="EJ337" s="341"/>
      <c r="EK337" s="354"/>
      <c r="EL337" s="5"/>
      <c r="EM337" s="5"/>
      <c r="EN337" s="5"/>
      <c r="EO337" s="5"/>
      <c r="EP337" s="128"/>
      <c r="EQ337" s="128"/>
      <c r="ER337" s="5"/>
      <c r="ES337" s="5"/>
      <c r="ET337" s="5"/>
      <c r="EU337" s="5"/>
      <c r="EV337" s="5"/>
      <c r="EW337" s="128"/>
      <c r="EX337" s="128"/>
      <c r="EY337" s="5"/>
      <c r="EZ337" s="5"/>
      <c r="FA337" s="5"/>
      <c r="FB337" s="5"/>
      <c r="FC337" s="5"/>
      <c r="FD337" s="128"/>
      <c r="FE337" s="128"/>
      <c r="FF337" s="5"/>
      <c r="FG337" s="5"/>
      <c r="FH337" s="5"/>
      <c r="FI337" s="5"/>
      <c r="FJ337" s="5"/>
      <c r="FK337" s="128"/>
      <c r="FL337" s="128"/>
      <c r="FM337" s="5"/>
      <c r="FN337" s="5"/>
      <c r="FO337" s="5"/>
      <c r="FP337" s="5"/>
      <c r="FQ337" s="5"/>
      <c r="FR337" s="128"/>
      <c r="FS337" s="128"/>
      <c r="FT337" s="5"/>
      <c r="FU337" s="5"/>
      <c r="FV337" s="5"/>
      <c r="FW337" s="5"/>
      <c r="FX337" s="5"/>
      <c r="FY337" s="128"/>
      <c r="FZ337" s="128"/>
      <c r="GA337" s="5"/>
      <c r="GB337" s="341"/>
      <c r="GC337" s="354"/>
      <c r="GD337" s="5"/>
      <c r="GE337" s="5"/>
      <c r="GF337" s="5"/>
      <c r="GG337" s="5"/>
      <c r="GH337" s="128"/>
      <c r="GI337" s="128"/>
      <c r="GJ337" s="5"/>
      <c r="GK337" s="5"/>
      <c r="GL337" s="5"/>
      <c r="GM337" s="5"/>
      <c r="GN337" s="5"/>
      <c r="GO337" s="128"/>
      <c r="GP337" s="128"/>
      <c r="GQ337" s="5"/>
      <c r="GR337" s="5"/>
      <c r="GS337" s="5"/>
      <c r="GT337" s="5"/>
      <c r="GU337" s="5"/>
      <c r="GV337" s="128"/>
      <c r="GW337" s="128"/>
      <c r="GX337" s="5"/>
      <c r="GY337" s="5"/>
      <c r="GZ337" s="5"/>
      <c r="HA337" s="5"/>
      <c r="HB337" s="5"/>
      <c r="HC337" s="128"/>
      <c r="HD337" s="128"/>
      <c r="HE337" s="5"/>
      <c r="HF337" s="5"/>
      <c r="HG337" s="5"/>
      <c r="HH337" s="5"/>
      <c r="HI337" s="5"/>
      <c r="HJ337" s="128"/>
      <c r="HK337" s="128"/>
      <c r="HL337" s="172"/>
      <c r="HM337" s="173"/>
      <c r="HN337" s="173"/>
      <c r="HO337" s="56"/>
      <c r="HP337" s="57"/>
      <c r="HQ337" s="116"/>
      <c r="HR337" s="159"/>
      <c r="HS337" s="5"/>
      <c r="HT337" s="341"/>
      <c r="HU337" s="354"/>
      <c r="HV337" s="5"/>
      <c r="HW337" s="5"/>
      <c r="HX337" s="5"/>
      <c r="HY337" s="5"/>
      <c r="HZ337" s="128"/>
      <c r="IA337" s="128"/>
      <c r="IB337" s="5"/>
      <c r="IC337" s="5"/>
      <c r="ID337" s="5"/>
      <c r="IE337" s="5"/>
      <c r="IF337" s="5"/>
      <c r="IG337" s="128"/>
      <c r="IH337" s="128"/>
      <c r="II337" s="5"/>
      <c r="IJ337" s="5"/>
      <c r="IK337" s="5"/>
      <c r="IL337" s="5"/>
      <c r="IM337" s="5"/>
      <c r="IN337" s="128"/>
      <c r="IO337" s="128"/>
      <c r="IP337" s="5"/>
      <c r="IQ337" s="5"/>
      <c r="IR337" s="5"/>
      <c r="IS337" s="5"/>
      <c r="IT337" s="5"/>
      <c r="IU337" s="128"/>
      <c r="IV337" s="128"/>
      <c r="IW337" s="5"/>
      <c r="IX337" s="5"/>
      <c r="IY337" s="5"/>
      <c r="IZ337" s="5"/>
      <c r="JA337" s="5"/>
      <c r="JB337" s="128"/>
      <c r="JC337" s="128"/>
      <c r="JD337" s="5"/>
      <c r="JE337" s="5"/>
      <c r="JF337" s="5"/>
      <c r="JG337" s="5"/>
      <c r="JH337" s="5"/>
      <c r="JI337" s="128"/>
      <c r="JJ337" s="128"/>
      <c r="JK337" s="145"/>
      <c r="JL337" s="397"/>
    </row>
    <row r="338" spans="1:272" ht="15">
      <c r="A338" s="8" t="s">
        <v>33</v>
      </c>
      <c r="B338" s="8" t="s">
        <v>15</v>
      </c>
      <c r="C338" s="8">
        <v>1</v>
      </c>
      <c r="D338" s="199">
        <v>116</v>
      </c>
      <c r="E338" s="118" t="s">
        <v>180</v>
      </c>
      <c r="F338" s="118" t="s">
        <v>108</v>
      </c>
      <c r="G338" s="195" t="s">
        <v>34</v>
      </c>
      <c r="H338" s="309" t="s">
        <v>188</v>
      </c>
      <c r="I338" s="354"/>
      <c r="J338" s="5"/>
      <c r="K338" s="5"/>
      <c r="L338" s="5"/>
      <c r="M338" s="5"/>
      <c r="N338" s="128"/>
      <c r="O338" s="128"/>
      <c r="P338" s="5"/>
      <c r="Q338" s="5"/>
      <c r="R338" s="5"/>
      <c r="S338" s="5"/>
      <c r="T338" s="5"/>
      <c r="U338" s="128"/>
      <c r="V338" s="128"/>
      <c r="W338" s="5"/>
      <c r="X338" s="5"/>
      <c r="Y338" s="5"/>
      <c r="Z338" s="5"/>
      <c r="AA338" s="5"/>
      <c r="AB338" s="128"/>
      <c r="AC338" s="128"/>
      <c r="AD338" s="5"/>
      <c r="AE338" s="5"/>
      <c r="AF338" s="5"/>
      <c r="AG338" s="5"/>
      <c r="AH338" s="5"/>
      <c r="AI338" s="128"/>
      <c r="AJ338" s="128"/>
      <c r="AK338" s="5"/>
      <c r="AL338" s="5"/>
      <c r="AM338" s="5"/>
      <c r="AN338" s="5"/>
      <c r="AO338" s="5"/>
      <c r="AP338" s="128"/>
      <c r="AQ338" s="128"/>
      <c r="AR338" s="5"/>
      <c r="AS338" s="5"/>
      <c r="AT338" s="5"/>
      <c r="AU338" s="5"/>
      <c r="AV338" s="5"/>
      <c r="AW338" s="128"/>
      <c r="AX338" s="128"/>
      <c r="AY338" s="5"/>
      <c r="AZ338" s="341"/>
      <c r="BA338" s="354"/>
      <c r="BB338" s="5"/>
      <c r="BC338" s="5"/>
      <c r="BD338" s="5"/>
      <c r="BE338" s="5"/>
      <c r="BF338" s="128"/>
      <c r="BG338" s="128"/>
      <c r="BH338" s="5"/>
      <c r="BI338" s="5"/>
      <c r="BJ338" s="5"/>
      <c r="BK338" s="5"/>
      <c r="BL338" s="5"/>
      <c r="BM338" s="128"/>
      <c r="BN338" s="128"/>
      <c r="BO338" s="5"/>
      <c r="BP338" s="5"/>
      <c r="BQ338" s="5"/>
      <c r="BR338" s="5"/>
      <c r="BS338" s="5"/>
      <c r="BT338" s="128"/>
      <c r="BU338" s="128"/>
      <c r="BV338" s="5"/>
      <c r="BW338" s="5"/>
      <c r="BX338" s="5"/>
      <c r="BY338" s="5"/>
      <c r="BZ338" s="5"/>
      <c r="CA338" s="128"/>
      <c r="CB338" s="128"/>
      <c r="CC338" s="5"/>
      <c r="CD338" s="5"/>
      <c r="CE338" s="5"/>
      <c r="CF338" s="5"/>
      <c r="CG338" s="5"/>
      <c r="CH338" s="128"/>
      <c r="CI338" s="128"/>
      <c r="CJ338" s="5"/>
      <c r="CK338" s="5"/>
      <c r="CL338" s="5"/>
      <c r="CM338" s="5"/>
      <c r="CN338" s="5"/>
      <c r="CO338" s="128"/>
      <c r="CP338" s="128"/>
      <c r="CQ338" s="5"/>
      <c r="CR338" s="341"/>
      <c r="CS338" s="354"/>
      <c r="CT338" s="5"/>
      <c r="CU338" s="5"/>
      <c r="CV338" s="5"/>
      <c r="CW338" s="5"/>
      <c r="CX338" s="128"/>
      <c r="CY338" s="5"/>
      <c r="CZ338" s="5"/>
      <c r="DA338" s="5"/>
      <c r="DB338" s="5"/>
      <c r="DC338" s="5"/>
      <c r="DD338" s="5"/>
      <c r="DE338" s="128"/>
      <c r="DF338" s="5"/>
      <c r="DG338" s="5"/>
      <c r="DH338" s="5"/>
      <c r="DI338" s="5"/>
      <c r="DJ338" s="5"/>
      <c r="DK338" s="5"/>
      <c r="DL338" s="128"/>
      <c r="DM338" s="128"/>
      <c r="DN338" s="5"/>
      <c r="DO338" s="5"/>
      <c r="DP338" s="5"/>
      <c r="DQ338" s="5"/>
      <c r="DR338" s="5"/>
      <c r="DS338" s="128"/>
      <c r="DT338" s="128"/>
      <c r="DU338" s="5"/>
      <c r="DV338" s="5"/>
      <c r="DW338" s="5"/>
      <c r="DX338" s="5"/>
      <c r="DY338" s="5"/>
      <c r="DZ338" s="128"/>
      <c r="EA338" s="128"/>
      <c r="EB338" s="51" t="s">
        <v>346</v>
      </c>
      <c r="EC338" s="51">
        <v>71.36</v>
      </c>
      <c r="ED338" s="51">
        <v>71.36</v>
      </c>
      <c r="EE338" s="51">
        <v>1</v>
      </c>
      <c r="EF338" s="51">
        <v>100</v>
      </c>
      <c r="EG338" s="52">
        <f t="shared" si="295"/>
        <v>1</v>
      </c>
      <c r="EH338" s="139">
        <f>EG338*AUXILIAR!$B$61</f>
        <v>20000000</v>
      </c>
      <c r="EI338" s="5"/>
      <c r="EJ338" s="341"/>
      <c r="EK338" s="354"/>
      <c r="EL338" s="5"/>
      <c r="EM338" s="5"/>
      <c r="EN338" s="5"/>
      <c r="EO338" s="5"/>
      <c r="EP338" s="128"/>
      <c r="EQ338" s="128"/>
      <c r="ER338" s="5"/>
      <c r="ES338" s="5"/>
      <c r="ET338" s="5"/>
      <c r="EU338" s="5"/>
      <c r="EV338" s="5"/>
      <c r="EW338" s="128"/>
      <c r="EX338" s="128"/>
      <c r="EY338" s="5"/>
      <c r="EZ338" s="5"/>
      <c r="FA338" s="5"/>
      <c r="FB338" s="5"/>
      <c r="FC338" s="5"/>
      <c r="FD338" s="128"/>
      <c r="FE338" s="128"/>
      <c r="FF338" s="5"/>
      <c r="FG338" s="5"/>
      <c r="FH338" s="5"/>
      <c r="FI338" s="5"/>
      <c r="FJ338" s="5"/>
      <c r="FK338" s="128"/>
      <c r="FL338" s="128"/>
      <c r="FM338" s="5"/>
      <c r="FN338" s="5"/>
      <c r="FO338" s="5"/>
      <c r="FP338" s="5"/>
      <c r="FQ338" s="5"/>
      <c r="FR338" s="128"/>
      <c r="FS338" s="128"/>
      <c r="FT338" s="5"/>
      <c r="FU338" s="5"/>
      <c r="FV338" s="5"/>
      <c r="FW338" s="5"/>
      <c r="FX338" s="5"/>
      <c r="FY338" s="128"/>
      <c r="FZ338" s="128"/>
      <c r="GA338" s="5"/>
      <c r="GB338" s="341"/>
      <c r="GC338" s="354"/>
      <c r="GD338" s="5"/>
      <c r="GE338" s="5"/>
      <c r="GF338" s="5"/>
      <c r="GG338" s="5"/>
      <c r="GH338" s="128"/>
      <c r="GI338" s="128"/>
      <c r="GJ338" s="5"/>
      <c r="GK338" s="5"/>
      <c r="GL338" s="5"/>
      <c r="GM338" s="5"/>
      <c r="GN338" s="5"/>
      <c r="GO338" s="128"/>
      <c r="GP338" s="128"/>
      <c r="GQ338" s="5"/>
      <c r="GR338" s="5"/>
      <c r="GS338" s="5"/>
      <c r="GT338" s="5"/>
      <c r="GU338" s="5"/>
      <c r="GV338" s="128"/>
      <c r="GW338" s="128"/>
      <c r="GX338" s="5"/>
      <c r="GY338" s="5"/>
      <c r="GZ338" s="5"/>
      <c r="HA338" s="5"/>
      <c r="HB338" s="5"/>
      <c r="HC338" s="128"/>
      <c r="HD338" s="128"/>
      <c r="HE338" s="5"/>
      <c r="HF338" s="5"/>
      <c r="HG338" s="5"/>
      <c r="HH338" s="5"/>
      <c r="HI338" s="5"/>
      <c r="HJ338" s="128"/>
      <c r="HK338" s="128"/>
      <c r="HL338" s="172"/>
      <c r="HM338" s="173"/>
      <c r="HN338" s="173"/>
      <c r="HO338" s="56"/>
      <c r="HP338" s="57"/>
      <c r="HQ338" s="116"/>
      <c r="HR338" s="159"/>
      <c r="HS338" s="5"/>
      <c r="HT338" s="341"/>
      <c r="HU338" s="354"/>
      <c r="HV338" s="5"/>
      <c r="HW338" s="5"/>
      <c r="HX338" s="5"/>
      <c r="HY338" s="5"/>
      <c r="HZ338" s="128"/>
      <c r="IA338" s="128"/>
      <c r="IB338" s="5"/>
      <c r="IC338" s="5"/>
      <c r="ID338" s="5"/>
      <c r="IE338" s="5"/>
      <c r="IF338" s="5"/>
      <c r="IG338" s="128"/>
      <c r="IH338" s="128"/>
      <c r="II338" s="5"/>
      <c r="IJ338" s="5"/>
      <c r="IK338" s="5"/>
      <c r="IL338" s="5"/>
      <c r="IM338" s="5"/>
      <c r="IN338" s="128"/>
      <c r="IO338" s="128"/>
      <c r="IP338" s="5"/>
      <c r="IQ338" s="5"/>
      <c r="IR338" s="5"/>
      <c r="IS338" s="5"/>
      <c r="IT338" s="5"/>
      <c r="IU338" s="128"/>
      <c r="IV338" s="128"/>
      <c r="IW338" s="5"/>
      <c r="IX338" s="5"/>
      <c r="IY338" s="5"/>
      <c r="IZ338" s="5"/>
      <c r="JA338" s="5"/>
      <c r="JB338" s="128"/>
      <c r="JC338" s="128"/>
      <c r="JD338" s="5"/>
      <c r="JE338" s="5"/>
      <c r="JF338" s="5"/>
      <c r="JG338" s="5"/>
      <c r="JH338" s="5"/>
      <c r="JI338" s="128"/>
      <c r="JJ338" s="128"/>
      <c r="JK338" s="145"/>
      <c r="JL338" s="397"/>
    </row>
    <row r="339" spans="1:272" ht="15">
      <c r="A339" s="8" t="s">
        <v>33</v>
      </c>
      <c r="B339" s="8" t="s">
        <v>15</v>
      </c>
      <c r="C339" s="8">
        <v>1</v>
      </c>
      <c r="D339" s="199">
        <v>116</v>
      </c>
      <c r="E339" s="118" t="s">
        <v>180</v>
      </c>
      <c r="F339" s="118" t="s">
        <v>108</v>
      </c>
      <c r="G339" s="195" t="s">
        <v>34</v>
      </c>
      <c r="H339" s="309" t="s">
        <v>188</v>
      </c>
      <c r="I339" s="354"/>
      <c r="J339" s="5"/>
      <c r="K339" s="5"/>
      <c r="L339" s="5"/>
      <c r="M339" s="5"/>
      <c r="N339" s="128"/>
      <c r="O339" s="128"/>
      <c r="P339" s="5"/>
      <c r="Q339" s="5"/>
      <c r="R339" s="5"/>
      <c r="S339" s="5"/>
      <c r="T339" s="5"/>
      <c r="U339" s="128"/>
      <c r="V339" s="128"/>
      <c r="W339" s="5"/>
      <c r="X339" s="5"/>
      <c r="Y339" s="5"/>
      <c r="Z339" s="5"/>
      <c r="AA339" s="5"/>
      <c r="AB339" s="128"/>
      <c r="AC339" s="128"/>
      <c r="AD339" s="5"/>
      <c r="AE339" s="5"/>
      <c r="AF339" s="5"/>
      <c r="AG339" s="5"/>
      <c r="AH339" s="5"/>
      <c r="AI339" s="128"/>
      <c r="AJ339" s="128"/>
      <c r="AK339" s="5"/>
      <c r="AL339" s="5"/>
      <c r="AM339" s="5"/>
      <c r="AN339" s="5"/>
      <c r="AO339" s="5"/>
      <c r="AP339" s="128"/>
      <c r="AQ339" s="128"/>
      <c r="AR339" s="5"/>
      <c r="AS339" s="5"/>
      <c r="AT339" s="5"/>
      <c r="AU339" s="5"/>
      <c r="AV339" s="5"/>
      <c r="AW339" s="128"/>
      <c r="AX339" s="128"/>
      <c r="AY339" s="5"/>
      <c r="AZ339" s="341"/>
      <c r="BA339" s="354"/>
      <c r="BB339" s="5"/>
      <c r="BC339" s="5"/>
      <c r="BD339" s="5"/>
      <c r="BE339" s="5"/>
      <c r="BF339" s="128"/>
      <c r="BG339" s="128"/>
      <c r="BH339" s="5"/>
      <c r="BI339" s="5"/>
      <c r="BJ339" s="5"/>
      <c r="BK339" s="5"/>
      <c r="BL339" s="5"/>
      <c r="BM339" s="128"/>
      <c r="BN339" s="128"/>
      <c r="BO339" s="5"/>
      <c r="BP339" s="5"/>
      <c r="BQ339" s="5"/>
      <c r="BR339" s="5"/>
      <c r="BS339" s="5"/>
      <c r="BT339" s="128"/>
      <c r="BU339" s="128"/>
      <c r="BV339" s="5"/>
      <c r="BW339" s="5"/>
      <c r="BX339" s="5"/>
      <c r="BY339" s="5"/>
      <c r="BZ339" s="5"/>
      <c r="CA339" s="128"/>
      <c r="CB339" s="128"/>
      <c r="CC339" s="5"/>
      <c r="CD339" s="5"/>
      <c r="CE339" s="5"/>
      <c r="CF339" s="5"/>
      <c r="CG339" s="5"/>
      <c r="CH339" s="128"/>
      <c r="CI339" s="128"/>
      <c r="CJ339" s="5"/>
      <c r="CK339" s="5"/>
      <c r="CL339" s="5"/>
      <c r="CM339" s="5"/>
      <c r="CN339" s="5"/>
      <c r="CO339" s="128"/>
      <c r="CP339" s="128"/>
      <c r="CQ339" s="5"/>
      <c r="CR339" s="341"/>
      <c r="CS339" s="354"/>
      <c r="CT339" s="5"/>
      <c r="CU339" s="5"/>
      <c r="CV339" s="5"/>
      <c r="CW339" s="5"/>
      <c r="CX339" s="128"/>
      <c r="CY339" s="5"/>
      <c r="CZ339" s="5"/>
      <c r="DA339" s="5"/>
      <c r="DB339" s="5"/>
      <c r="DC339" s="5"/>
      <c r="DD339" s="5"/>
      <c r="DE339" s="128"/>
      <c r="DF339" s="5"/>
      <c r="DG339" s="5"/>
      <c r="DH339" s="5"/>
      <c r="DI339" s="5"/>
      <c r="DJ339" s="5"/>
      <c r="DK339" s="5"/>
      <c r="DL339" s="128"/>
      <c r="DM339" s="128"/>
      <c r="DN339" s="5"/>
      <c r="DO339" s="5"/>
      <c r="DP339" s="5"/>
      <c r="DQ339" s="5"/>
      <c r="DR339" s="5"/>
      <c r="DS339" s="128"/>
      <c r="DT339" s="128"/>
      <c r="DU339" s="5"/>
      <c r="DV339" s="5"/>
      <c r="DW339" s="5"/>
      <c r="DX339" s="5"/>
      <c r="DY339" s="5"/>
      <c r="DZ339" s="128"/>
      <c r="EA339" s="128"/>
      <c r="EB339" s="51" t="s">
        <v>346</v>
      </c>
      <c r="EC339" s="51">
        <v>71.430000000000007</v>
      </c>
      <c r="ED339" s="51">
        <v>71.430000000000007</v>
      </c>
      <c r="EE339" s="51">
        <v>1</v>
      </c>
      <c r="EF339" s="51">
        <v>100</v>
      </c>
      <c r="EG339" s="52">
        <f t="shared" si="295"/>
        <v>1</v>
      </c>
      <c r="EH339" s="139">
        <f>EG339*AUXILIAR!$B$61</f>
        <v>20000000</v>
      </c>
      <c r="EI339" s="5"/>
      <c r="EJ339" s="341"/>
      <c r="EK339" s="354"/>
      <c r="EL339" s="5"/>
      <c r="EM339" s="5"/>
      <c r="EN339" s="5"/>
      <c r="EO339" s="5"/>
      <c r="EP339" s="128"/>
      <c r="EQ339" s="128"/>
      <c r="ER339" s="5"/>
      <c r="ES339" s="5"/>
      <c r="ET339" s="5"/>
      <c r="EU339" s="5"/>
      <c r="EV339" s="5"/>
      <c r="EW339" s="128"/>
      <c r="EX339" s="128"/>
      <c r="EY339" s="5"/>
      <c r="EZ339" s="5"/>
      <c r="FA339" s="5"/>
      <c r="FB339" s="5"/>
      <c r="FC339" s="5"/>
      <c r="FD339" s="128"/>
      <c r="FE339" s="128"/>
      <c r="FF339" s="5"/>
      <c r="FG339" s="5"/>
      <c r="FH339" s="5"/>
      <c r="FI339" s="5"/>
      <c r="FJ339" s="5"/>
      <c r="FK339" s="128"/>
      <c r="FL339" s="128"/>
      <c r="FM339" s="5"/>
      <c r="FN339" s="5"/>
      <c r="FO339" s="5"/>
      <c r="FP339" s="5"/>
      <c r="FQ339" s="5"/>
      <c r="FR339" s="128"/>
      <c r="FS339" s="128"/>
      <c r="FT339" s="5"/>
      <c r="FU339" s="5"/>
      <c r="FV339" s="5"/>
      <c r="FW339" s="5"/>
      <c r="FX339" s="5"/>
      <c r="FY339" s="128"/>
      <c r="FZ339" s="128"/>
      <c r="GA339" s="5"/>
      <c r="GB339" s="341"/>
      <c r="GC339" s="354"/>
      <c r="GD339" s="5"/>
      <c r="GE339" s="5"/>
      <c r="GF339" s="5"/>
      <c r="GG339" s="5"/>
      <c r="GH339" s="128"/>
      <c r="GI339" s="128"/>
      <c r="GJ339" s="5"/>
      <c r="GK339" s="5"/>
      <c r="GL339" s="5"/>
      <c r="GM339" s="5"/>
      <c r="GN339" s="5"/>
      <c r="GO339" s="128"/>
      <c r="GP339" s="128"/>
      <c r="GQ339" s="5"/>
      <c r="GR339" s="5"/>
      <c r="GS339" s="5"/>
      <c r="GT339" s="5"/>
      <c r="GU339" s="5"/>
      <c r="GV339" s="128"/>
      <c r="GW339" s="128"/>
      <c r="GX339" s="5"/>
      <c r="GY339" s="5"/>
      <c r="GZ339" s="5"/>
      <c r="HA339" s="5"/>
      <c r="HB339" s="5"/>
      <c r="HC339" s="128"/>
      <c r="HD339" s="128"/>
      <c r="HE339" s="5"/>
      <c r="HF339" s="5"/>
      <c r="HG339" s="5"/>
      <c r="HH339" s="5"/>
      <c r="HI339" s="5"/>
      <c r="HJ339" s="128"/>
      <c r="HK339" s="128"/>
      <c r="HL339" s="172"/>
      <c r="HM339" s="173"/>
      <c r="HN339" s="173"/>
      <c r="HO339" s="56"/>
      <c r="HP339" s="57"/>
      <c r="HQ339" s="116"/>
      <c r="HR339" s="159"/>
      <c r="HS339" s="5"/>
      <c r="HT339" s="341"/>
      <c r="HU339" s="354"/>
      <c r="HV339" s="5"/>
      <c r="HW339" s="5"/>
      <c r="HX339" s="5"/>
      <c r="HY339" s="5"/>
      <c r="HZ339" s="128"/>
      <c r="IA339" s="128"/>
      <c r="IB339" s="5"/>
      <c r="IC339" s="5"/>
      <c r="ID339" s="5"/>
      <c r="IE339" s="5"/>
      <c r="IF339" s="5"/>
      <c r="IG339" s="128"/>
      <c r="IH339" s="128"/>
      <c r="II339" s="5"/>
      <c r="IJ339" s="5"/>
      <c r="IK339" s="5"/>
      <c r="IL339" s="5"/>
      <c r="IM339" s="5"/>
      <c r="IN339" s="128"/>
      <c r="IO339" s="128"/>
      <c r="IP339" s="5"/>
      <c r="IQ339" s="5"/>
      <c r="IR339" s="5"/>
      <c r="IS339" s="5"/>
      <c r="IT339" s="5"/>
      <c r="IU339" s="128"/>
      <c r="IV339" s="128"/>
      <c r="IW339" s="5"/>
      <c r="IX339" s="5"/>
      <c r="IY339" s="5"/>
      <c r="IZ339" s="5"/>
      <c r="JA339" s="5"/>
      <c r="JB339" s="128"/>
      <c r="JC339" s="128"/>
      <c r="JD339" s="5"/>
      <c r="JE339" s="5"/>
      <c r="JF339" s="5"/>
      <c r="JG339" s="5"/>
      <c r="JH339" s="5"/>
      <c r="JI339" s="128"/>
      <c r="JJ339" s="128"/>
      <c r="JK339" s="145"/>
      <c r="JL339" s="397"/>
    </row>
    <row r="340" spans="1:272" ht="15">
      <c r="A340" s="8" t="s">
        <v>33</v>
      </c>
      <c r="B340" s="8" t="s">
        <v>15</v>
      </c>
      <c r="C340" s="8">
        <v>1</v>
      </c>
      <c r="D340" s="199">
        <v>116</v>
      </c>
      <c r="E340" s="118" t="s">
        <v>180</v>
      </c>
      <c r="F340" s="118" t="s">
        <v>108</v>
      </c>
      <c r="G340" s="195" t="s">
        <v>34</v>
      </c>
      <c r="H340" s="309" t="s">
        <v>188</v>
      </c>
      <c r="I340" s="354"/>
      <c r="J340" s="5"/>
      <c r="K340" s="5"/>
      <c r="L340" s="5"/>
      <c r="M340" s="5"/>
      <c r="N340" s="128"/>
      <c r="O340" s="128"/>
      <c r="P340" s="5"/>
      <c r="Q340" s="5"/>
      <c r="R340" s="5"/>
      <c r="S340" s="5"/>
      <c r="T340" s="5"/>
      <c r="U340" s="128"/>
      <c r="V340" s="128"/>
      <c r="W340" s="5"/>
      <c r="X340" s="5"/>
      <c r="Y340" s="5"/>
      <c r="Z340" s="5"/>
      <c r="AA340" s="5"/>
      <c r="AB340" s="128"/>
      <c r="AC340" s="128"/>
      <c r="AD340" s="5"/>
      <c r="AE340" s="5"/>
      <c r="AF340" s="5"/>
      <c r="AG340" s="5"/>
      <c r="AH340" s="5"/>
      <c r="AI340" s="128"/>
      <c r="AJ340" s="128"/>
      <c r="AK340" s="5"/>
      <c r="AL340" s="5"/>
      <c r="AM340" s="5"/>
      <c r="AN340" s="5"/>
      <c r="AO340" s="5"/>
      <c r="AP340" s="128"/>
      <c r="AQ340" s="128"/>
      <c r="AR340" s="5"/>
      <c r="AS340" s="5"/>
      <c r="AT340" s="5"/>
      <c r="AU340" s="5"/>
      <c r="AV340" s="5"/>
      <c r="AW340" s="128"/>
      <c r="AX340" s="128"/>
      <c r="AY340" s="5"/>
      <c r="AZ340" s="341"/>
      <c r="BA340" s="354"/>
      <c r="BB340" s="5"/>
      <c r="BC340" s="5"/>
      <c r="BD340" s="5"/>
      <c r="BE340" s="5"/>
      <c r="BF340" s="128"/>
      <c r="BG340" s="128"/>
      <c r="BH340" s="5"/>
      <c r="BI340" s="5"/>
      <c r="BJ340" s="5"/>
      <c r="BK340" s="5"/>
      <c r="BL340" s="5"/>
      <c r="BM340" s="128"/>
      <c r="BN340" s="128"/>
      <c r="BO340" s="5"/>
      <c r="BP340" s="5"/>
      <c r="BQ340" s="5"/>
      <c r="BR340" s="5"/>
      <c r="BS340" s="5"/>
      <c r="BT340" s="128"/>
      <c r="BU340" s="128"/>
      <c r="BV340" s="5"/>
      <c r="BW340" s="5"/>
      <c r="BX340" s="5"/>
      <c r="BY340" s="5"/>
      <c r="BZ340" s="5"/>
      <c r="CA340" s="128"/>
      <c r="CB340" s="128"/>
      <c r="CC340" s="5"/>
      <c r="CD340" s="5"/>
      <c r="CE340" s="5"/>
      <c r="CF340" s="5"/>
      <c r="CG340" s="5"/>
      <c r="CH340" s="128"/>
      <c r="CI340" s="128"/>
      <c r="CJ340" s="5"/>
      <c r="CK340" s="5"/>
      <c r="CL340" s="5"/>
      <c r="CM340" s="5"/>
      <c r="CN340" s="5"/>
      <c r="CO340" s="128"/>
      <c r="CP340" s="128"/>
      <c r="CQ340" s="5"/>
      <c r="CR340" s="341"/>
      <c r="CS340" s="354"/>
      <c r="CT340" s="5"/>
      <c r="CU340" s="5"/>
      <c r="CV340" s="5"/>
      <c r="CW340" s="5"/>
      <c r="CX340" s="128"/>
      <c r="CY340" s="5"/>
      <c r="CZ340" s="5"/>
      <c r="DA340" s="5"/>
      <c r="DB340" s="5"/>
      <c r="DC340" s="5"/>
      <c r="DD340" s="5"/>
      <c r="DE340" s="128"/>
      <c r="DF340" s="5"/>
      <c r="DG340" s="5"/>
      <c r="DH340" s="5"/>
      <c r="DI340" s="5"/>
      <c r="DJ340" s="5"/>
      <c r="DK340" s="5"/>
      <c r="DL340" s="128"/>
      <c r="DM340" s="128"/>
      <c r="DN340" s="5"/>
      <c r="DO340" s="5"/>
      <c r="DP340" s="5"/>
      <c r="DQ340" s="5"/>
      <c r="DR340" s="5"/>
      <c r="DS340" s="128"/>
      <c r="DT340" s="128"/>
      <c r="DU340" s="5"/>
      <c r="DV340" s="5"/>
      <c r="DW340" s="5"/>
      <c r="DX340" s="5"/>
      <c r="DY340" s="5"/>
      <c r="DZ340" s="128"/>
      <c r="EA340" s="128"/>
      <c r="EB340" s="51" t="s">
        <v>346</v>
      </c>
      <c r="EC340" s="51">
        <v>74.45</v>
      </c>
      <c r="ED340" s="51">
        <v>74.45</v>
      </c>
      <c r="EE340" s="51">
        <v>1</v>
      </c>
      <c r="EF340" s="51">
        <v>100</v>
      </c>
      <c r="EG340" s="52">
        <f t="shared" si="295"/>
        <v>1</v>
      </c>
      <c r="EH340" s="139">
        <f>EG340*AUXILIAR!$B$61</f>
        <v>20000000</v>
      </c>
      <c r="EI340" s="5"/>
      <c r="EJ340" s="341"/>
      <c r="EK340" s="354"/>
      <c r="EL340" s="5"/>
      <c r="EM340" s="5"/>
      <c r="EN340" s="5"/>
      <c r="EO340" s="5"/>
      <c r="EP340" s="128"/>
      <c r="EQ340" s="128"/>
      <c r="ER340" s="5"/>
      <c r="ES340" s="5"/>
      <c r="ET340" s="5"/>
      <c r="EU340" s="5"/>
      <c r="EV340" s="5"/>
      <c r="EW340" s="128"/>
      <c r="EX340" s="128"/>
      <c r="EY340" s="5"/>
      <c r="EZ340" s="5"/>
      <c r="FA340" s="5"/>
      <c r="FB340" s="5"/>
      <c r="FC340" s="5"/>
      <c r="FD340" s="128"/>
      <c r="FE340" s="128"/>
      <c r="FF340" s="5"/>
      <c r="FG340" s="5"/>
      <c r="FH340" s="5"/>
      <c r="FI340" s="5"/>
      <c r="FJ340" s="5"/>
      <c r="FK340" s="128"/>
      <c r="FL340" s="128"/>
      <c r="FM340" s="5"/>
      <c r="FN340" s="5"/>
      <c r="FO340" s="5"/>
      <c r="FP340" s="5"/>
      <c r="FQ340" s="5"/>
      <c r="FR340" s="128"/>
      <c r="FS340" s="128"/>
      <c r="FT340" s="5"/>
      <c r="FU340" s="5"/>
      <c r="FV340" s="5"/>
      <c r="FW340" s="5"/>
      <c r="FX340" s="5"/>
      <c r="FY340" s="128"/>
      <c r="FZ340" s="128"/>
      <c r="GA340" s="5"/>
      <c r="GB340" s="341"/>
      <c r="GC340" s="354"/>
      <c r="GD340" s="5"/>
      <c r="GE340" s="5"/>
      <c r="GF340" s="5"/>
      <c r="GG340" s="5"/>
      <c r="GH340" s="128"/>
      <c r="GI340" s="128"/>
      <c r="GJ340" s="5"/>
      <c r="GK340" s="5"/>
      <c r="GL340" s="5"/>
      <c r="GM340" s="5"/>
      <c r="GN340" s="5"/>
      <c r="GO340" s="128"/>
      <c r="GP340" s="128"/>
      <c r="GQ340" s="5"/>
      <c r="GR340" s="5"/>
      <c r="GS340" s="5"/>
      <c r="GT340" s="5"/>
      <c r="GU340" s="5"/>
      <c r="GV340" s="128"/>
      <c r="GW340" s="128"/>
      <c r="GX340" s="5"/>
      <c r="GY340" s="5"/>
      <c r="GZ340" s="5"/>
      <c r="HA340" s="5"/>
      <c r="HB340" s="5"/>
      <c r="HC340" s="128"/>
      <c r="HD340" s="128"/>
      <c r="HE340" s="5"/>
      <c r="HF340" s="5"/>
      <c r="HG340" s="5"/>
      <c r="HH340" s="5"/>
      <c r="HI340" s="5"/>
      <c r="HJ340" s="128"/>
      <c r="HK340" s="128"/>
      <c r="HL340" s="172"/>
      <c r="HM340" s="173"/>
      <c r="HN340" s="173"/>
      <c r="HO340" s="56"/>
      <c r="HP340" s="57"/>
      <c r="HQ340" s="116"/>
      <c r="HR340" s="159"/>
      <c r="HS340" s="5"/>
      <c r="HT340" s="341"/>
      <c r="HU340" s="354"/>
      <c r="HV340" s="5"/>
      <c r="HW340" s="5"/>
      <c r="HX340" s="5"/>
      <c r="HY340" s="5"/>
      <c r="HZ340" s="128"/>
      <c r="IA340" s="128"/>
      <c r="IB340" s="5"/>
      <c r="IC340" s="5"/>
      <c r="ID340" s="5"/>
      <c r="IE340" s="5"/>
      <c r="IF340" s="5"/>
      <c r="IG340" s="128"/>
      <c r="IH340" s="128"/>
      <c r="II340" s="5"/>
      <c r="IJ340" s="5"/>
      <c r="IK340" s="5"/>
      <c r="IL340" s="5"/>
      <c r="IM340" s="5"/>
      <c r="IN340" s="128"/>
      <c r="IO340" s="128"/>
      <c r="IP340" s="5"/>
      <c r="IQ340" s="5"/>
      <c r="IR340" s="5"/>
      <c r="IS340" s="5"/>
      <c r="IT340" s="5"/>
      <c r="IU340" s="128"/>
      <c r="IV340" s="128"/>
      <c r="IW340" s="5"/>
      <c r="IX340" s="5"/>
      <c r="IY340" s="5"/>
      <c r="IZ340" s="5"/>
      <c r="JA340" s="5"/>
      <c r="JB340" s="128"/>
      <c r="JC340" s="128"/>
      <c r="JD340" s="5"/>
      <c r="JE340" s="5"/>
      <c r="JF340" s="5"/>
      <c r="JG340" s="5"/>
      <c r="JH340" s="5"/>
      <c r="JI340" s="128"/>
      <c r="JJ340" s="128"/>
      <c r="JK340" s="145"/>
      <c r="JL340" s="397"/>
    </row>
    <row r="341" spans="1:272" ht="15">
      <c r="A341" s="8" t="s">
        <v>33</v>
      </c>
      <c r="B341" s="8" t="s">
        <v>15</v>
      </c>
      <c r="C341" s="8">
        <v>1</v>
      </c>
      <c r="D341" s="199">
        <v>116</v>
      </c>
      <c r="E341" s="118" t="s">
        <v>180</v>
      </c>
      <c r="F341" s="118" t="s">
        <v>108</v>
      </c>
      <c r="G341" s="195" t="s">
        <v>34</v>
      </c>
      <c r="H341" s="309" t="s">
        <v>188</v>
      </c>
      <c r="I341" s="354"/>
      <c r="J341" s="5"/>
      <c r="K341" s="5"/>
      <c r="L341" s="5"/>
      <c r="M341" s="5"/>
      <c r="N341" s="128"/>
      <c r="O341" s="128"/>
      <c r="P341" s="5"/>
      <c r="Q341" s="5"/>
      <c r="R341" s="5"/>
      <c r="S341" s="5"/>
      <c r="T341" s="5"/>
      <c r="U341" s="128"/>
      <c r="V341" s="128"/>
      <c r="W341" s="5"/>
      <c r="X341" s="5"/>
      <c r="Y341" s="5"/>
      <c r="Z341" s="5"/>
      <c r="AA341" s="5"/>
      <c r="AB341" s="128"/>
      <c r="AC341" s="128"/>
      <c r="AD341" s="5"/>
      <c r="AE341" s="5"/>
      <c r="AF341" s="5"/>
      <c r="AG341" s="5"/>
      <c r="AH341" s="5"/>
      <c r="AI341" s="128"/>
      <c r="AJ341" s="128"/>
      <c r="AK341" s="5"/>
      <c r="AL341" s="5"/>
      <c r="AM341" s="5"/>
      <c r="AN341" s="5"/>
      <c r="AO341" s="5"/>
      <c r="AP341" s="128"/>
      <c r="AQ341" s="128"/>
      <c r="AR341" s="5"/>
      <c r="AS341" s="5"/>
      <c r="AT341" s="5"/>
      <c r="AU341" s="5"/>
      <c r="AV341" s="5"/>
      <c r="AW341" s="128"/>
      <c r="AX341" s="128"/>
      <c r="AY341" s="5"/>
      <c r="AZ341" s="341"/>
      <c r="BA341" s="354"/>
      <c r="BB341" s="5"/>
      <c r="BC341" s="5"/>
      <c r="BD341" s="5"/>
      <c r="BE341" s="5"/>
      <c r="BF341" s="128"/>
      <c r="BG341" s="128"/>
      <c r="BH341" s="5"/>
      <c r="BI341" s="5"/>
      <c r="BJ341" s="5"/>
      <c r="BK341" s="5"/>
      <c r="BL341" s="5"/>
      <c r="BM341" s="128"/>
      <c r="BN341" s="128"/>
      <c r="BO341" s="5"/>
      <c r="BP341" s="5"/>
      <c r="BQ341" s="5"/>
      <c r="BR341" s="5"/>
      <c r="BS341" s="5"/>
      <c r="BT341" s="128"/>
      <c r="BU341" s="128"/>
      <c r="BV341" s="5"/>
      <c r="BW341" s="5"/>
      <c r="BX341" s="5"/>
      <c r="BY341" s="5"/>
      <c r="BZ341" s="5"/>
      <c r="CA341" s="128"/>
      <c r="CB341" s="128"/>
      <c r="CC341" s="5"/>
      <c r="CD341" s="5"/>
      <c r="CE341" s="5"/>
      <c r="CF341" s="5"/>
      <c r="CG341" s="5"/>
      <c r="CH341" s="128"/>
      <c r="CI341" s="128"/>
      <c r="CJ341" s="5"/>
      <c r="CK341" s="5"/>
      <c r="CL341" s="5"/>
      <c r="CM341" s="5"/>
      <c r="CN341" s="5"/>
      <c r="CO341" s="128"/>
      <c r="CP341" s="128"/>
      <c r="CQ341" s="5"/>
      <c r="CR341" s="341"/>
      <c r="CS341" s="354"/>
      <c r="CT341" s="5"/>
      <c r="CU341" s="5"/>
      <c r="CV341" s="5"/>
      <c r="CW341" s="5"/>
      <c r="CX341" s="128"/>
      <c r="CY341" s="5"/>
      <c r="CZ341" s="5"/>
      <c r="DA341" s="5"/>
      <c r="DB341" s="5"/>
      <c r="DC341" s="5"/>
      <c r="DD341" s="5"/>
      <c r="DE341" s="128"/>
      <c r="DF341" s="5"/>
      <c r="DG341" s="5"/>
      <c r="DH341" s="5"/>
      <c r="DI341" s="5"/>
      <c r="DJ341" s="5"/>
      <c r="DK341" s="5"/>
      <c r="DL341" s="128"/>
      <c r="DM341" s="128"/>
      <c r="DN341" s="5"/>
      <c r="DO341" s="5"/>
      <c r="DP341" s="5"/>
      <c r="DQ341" s="5"/>
      <c r="DR341" s="5"/>
      <c r="DS341" s="128"/>
      <c r="DT341" s="128"/>
      <c r="DU341" s="5"/>
      <c r="DV341" s="5"/>
      <c r="DW341" s="5"/>
      <c r="DX341" s="5"/>
      <c r="DY341" s="5"/>
      <c r="DZ341" s="128"/>
      <c r="EA341" s="128"/>
      <c r="EB341" s="51" t="s">
        <v>346</v>
      </c>
      <c r="EC341" s="51">
        <v>74.459999999999994</v>
      </c>
      <c r="ED341" s="51">
        <v>74.459999999999994</v>
      </c>
      <c r="EE341" s="51">
        <v>1</v>
      </c>
      <c r="EF341" s="51">
        <v>100</v>
      </c>
      <c r="EG341" s="52">
        <f t="shared" si="295"/>
        <v>1</v>
      </c>
      <c r="EH341" s="139">
        <f>EG341*AUXILIAR!$B$61</f>
        <v>20000000</v>
      </c>
      <c r="EI341" s="5"/>
      <c r="EJ341" s="341"/>
      <c r="EK341" s="354"/>
      <c r="EL341" s="5"/>
      <c r="EM341" s="5"/>
      <c r="EN341" s="5"/>
      <c r="EO341" s="5"/>
      <c r="EP341" s="128"/>
      <c r="EQ341" s="128"/>
      <c r="ER341" s="5"/>
      <c r="ES341" s="5"/>
      <c r="ET341" s="5"/>
      <c r="EU341" s="5"/>
      <c r="EV341" s="5"/>
      <c r="EW341" s="128"/>
      <c r="EX341" s="128"/>
      <c r="EY341" s="5"/>
      <c r="EZ341" s="5"/>
      <c r="FA341" s="5"/>
      <c r="FB341" s="5"/>
      <c r="FC341" s="5"/>
      <c r="FD341" s="128"/>
      <c r="FE341" s="128"/>
      <c r="FF341" s="5"/>
      <c r="FG341" s="5"/>
      <c r="FH341" s="5"/>
      <c r="FI341" s="5"/>
      <c r="FJ341" s="5"/>
      <c r="FK341" s="128"/>
      <c r="FL341" s="128"/>
      <c r="FM341" s="5"/>
      <c r="FN341" s="5"/>
      <c r="FO341" s="5"/>
      <c r="FP341" s="5"/>
      <c r="FQ341" s="5"/>
      <c r="FR341" s="128"/>
      <c r="FS341" s="128"/>
      <c r="FT341" s="5"/>
      <c r="FU341" s="5"/>
      <c r="FV341" s="5"/>
      <c r="FW341" s="5"/>
      <c r="FX341" s="5"/>
      <c r="FY341" s="128"/>
      <c r="FZ341" s="128"/>
      <c r="GA341" s="5"/>
      <c r="GB341" s="341"/>
      <c r="GC341" s="354"/>
      <c r="GD341" s="5"/>
      <c r="GE341" s="5"/>
      <c r="GF341" s="5"/>
      <c r="GG341" s="5"/>
      <c r="GH341" s="128"/>
      <c r="GI341" s="128"/>
      <c r="GJ341" s="5"/>
      <c r="GK341" s="5"/>
      <c r="GL341" s="5"/>
      <c r="GM341" s="5"/>
      <c r="GN341" s="5"/>
      <c r="GO341" s="128"/>
      <c r="GP341" s="128"/>
      <c r="GQ341" s="5"/>
      <c r="GR341" s="5"/>
      <c r="GS341" s="5"/>
      <c r="GT341" s="5"/>
      <c r="GU341" s="5"/>
      <c r="GV341" s="128"/>
      <c r="GW341" s="128"/>
      <c r="GX341" s="5"/>
      <c r="GY341" s="5"/>
      <c r="GZ341" s="5"/>
      <c r="HA341" s="5"/>
      <c r="HB341" s="5"/>
      <c r="HC341" s="128"/>
      <c r="HD341" s="128"/>
      <c r="HE341" s="5"/>
      <c r="HF341" s="5"/>
      <c r="HG341" s="5"/>
      <c r="HH341" s="5"/>
      <c r="HI341" s="5"/>
      <c r="HJ341" s="128"/>
      <c r="HK341" s="128"/>
      <c r="HL341" s="172"/>
      <c r="HM341" s="173"/>
      <c r="HN341" s="173"/>
      <c r="HO341" s="56"/>
      <c r="HP341" s="57"/>
      <c r="HQ341" s="116"/>
      <c r="HR341" s="159"/>
      <c r="HS341" s="5"/>
      <c r="HT341" s="341"/>
      <c r="HU341" s="354"/>
      <c r="HV341" s="5"/>
      <c r="HW341" s="5"/>
      <c r="HX341" s="5"/>
      <c r="HY341" s="5"/>
      <c r="HZ341" s="128"/>
      <c r="IA341" s="128"/>
      <c r="IB341" s="5"/>
      <c r="IC341" s="5"/>
      <c r="ID341" s="5"/>
      <c r="IE341" s="5"/>
      <c r="IF341" s="5"/>
      <c r="IG341" s="128"/>
      <c r="IH341" s="128"/>
      <c r="II341" s="5"/>
      <c r="IJ341" s="5"/>
      <c r="IK341" s="5"/>
      <c r="IL341" s="5"/>
      <c r="IM341" s="5"/>
      <c r="IN341" s="128"/>
      <c r="IO341" s="128"/>
      <c r="IP341" s="5"/>
      <c r="IQ341" s="5"/>
      <c r="IR341" s="5"/>
      <c r="IS341" s="5"/>
      <c r="IT341" s="5"/>
      <c r="IU341" s="128"/>
      <c r="IV341" s="128"/>
      <c r="IW341" s="5"/>
      <c r="IX341" s="5"/>
      <c r="IY341" s="5"/>
      <c r="IZ341" s="5"/>
      <c r="JA341" s="5"/>
      <c r="JB341" s="128"/>
      <c r="JC341" s="128"/>
      <c r="JD341" s="5"/>
      <c r="JE341" s="5"/>
      <c r="JF341" s="5"/>
      <c r="JG341" s="5"/>
      <c r="JH341" s="5"/>
      <c r="JI341" s="128"/>
      <c r="JJ341" s="128"/>
      <c r="JK341" s="145"/>
      <c r="JL341" s="397"/>
    </row>
    <row r="342" spans="1:272" ht="15">
      <c r="A342" s="8" t="s">
        <v>33</v>
      </c>
      <c r="B342" s="8" t="s">
        <v>15</v>
      </c>
      <c r="C342" s="8">
        <v>1</v>
      </c>
      <c r="D342" s="199">
        <v>116</v>
      </c>
      <c r="E342" s="118" t="s">
        <v>180</v>
      </c>
      <c r="F342" s="118" t="s">
        <v>108</v>
      </c>
      <c r="G342" s="195" t="s">
        <v>34</v>
      </c>
      <c r="H342" s="309" t="s">
        <v>188</v>
      </c>
      <c r="I342" s="354"/>
      <c r="J342" s="5"/>
      <c r="K342" s="5"/>
      <c r="L342" s="5"/>
      <c r="M342" s="5"/>
      <c r="N342" s="128"/>
      <c r="O342" s="128"/>
      <c r="P342" s="5"/>
      <c r="Q342" s="5"/>
      <c r="R342" s="5"/>
      <c r="S342" s="5"/>
      <c r="T342" s="5"/>
      <c r="U342" s="128"/>
      <c r="V342" s="128"/>
      <c r="W342" s="5"/>
      <c r="X342" s="5"/>
      <c r="Y342" s="5"/>
      <c r="Z342" s="5"/>
      <c r="AA342" s="5"/>
      <c r="AB342" s="128"/>
      <c r="AC342" s="128"/>
      <c r="AD342" s="5"/>
      <c r="AE342" s="5"/>
      <c r="AF342" s="5"/>
      <c r="AG342" s="5"/>
      <c r="AH342" s="5"/>
      <c r="AI342" s="128"/>
      <c r="AJ342" s="128"/>
      <c r="AK342" s="5"/>
      <c r="AL342" s="5"/>
      <c r="AM342" s="5"/>
      <c r="AN342" s="5"/>
      <c r="AO342" s="5"/>
      <c r="AP342" s="128"/>
      <c r="AQ342" s="128"/>
      <c r="AR342" s="5"/>
      <c r="AS342" s="5"/>
      <c r="AT342" s="5"/>
      <c r="AU342" s="5"/>
      <c r="AV342" s="5"/>
      <c r="AW342" s="128"/>
      <c r="AX342" s="128"/>
      <c r="AY342" s="5"/>
      <c r="AZ342" s="341"/>
      <c r="BA342" s="354"/>
      <c r="BB342" s="5"/>
      <c r="BC342" s="5"/>
      <c r="BD342" s="5"/>
      <c r="BE342" s="5"/>
      <c r="BF342" s="128"/>
      <c r="BG342" s="128"/>
      <c r="BH342" s="5"/>
      <c r="BI342" s="5"/>
      <c r="BJ342" s="5"/>
      <c r="BK342" s="5"/>
      <c r="BL342" s="5"/>
      <c r="BM342" s="128"/>
      <c r="BN342" s="128"/>
      <c r="BO342" s="5"/>
      <c r="BP342" s="5"/>
      <c r="BQ342" s="5"/>
      <c r="BR342" s="5"/>
      <c r="BS342" s="5"/>
      <c r="BT342" s="128"/>
      <c r="BU342" s="128"/>
      <c r="BV342" s="5"/>
      <c r="BW342" s="5"/>
      <c r="BX342" s="5"/>
      <c r="BY342" s="5"/>
      <c r="BZ342" s="5"/>
      <c r="CA342" s="128"/>
      <c r="CB342" s="128"/>
      <c r="CC342" s="5"/>
      <c r="CD342" s="5"/>
      <c r="CE342" s="5"/>
      <c r="CF342" s="5"/>
      <c r="CG342" s="5"/>
      <c r="CH342" s="128"/>
      <c r="CI342" s="128"/>
      <c r="CJ342" s="5"/>
      <c r="CK342" s="5"/>
      <c r="CL342" s="5"/>
      <c r="CM342" s="5"/>
      <c r="CN342" s="5"/>
      <c r="CO342" s="128"/>
      <c r="CP342" s="128"/>
      <c r="CQ342" s="5"/>
      <c r="CR342" s="341"/>
      <c r="CS342" s="354"/>
      <c r="CT342" s="5"/>
      <c r="CU342" s="5"/>
      <c r="CV342" s="5"/>
      <c r="CW342" s="5"/>
      <c r="CX342" s="128"/>
      <c r="CY342" s="5"/>
      <c r="CZ342" s="5"/>
      <c r="DA342" s="5"/>
      <c r="DB342" s="5"/>
      <c r="DC342" s="5"/>
      <c r="DD342" s="5"/>
      <c r="DE342" s="128"/>
      <c r="DF342" s="5"/>
      <c r="DG342" s="5"/>
      <c r="DH342" s="5"/>
      <c r="DI342" s="5"/>
      <c r="DJ342" s="5"/>
      <c r="DK342" s="5"/>
      <c r="DL342" s="128"/>
      <c r="DM342" s="128"/>
      <c r="DN342" s="5"/>
      <c r="DO342" s="5"/>
      <c r="DP342" s="5"/>
      <c r="DQ342" s="5"/>
      <c r="DR342" s="5"/>
      <c r="DS342" s="128"/>
      <c r="DT342" s="128"/>
      <c r="DU342" s="5"/>
      <c r="DV342" s="5"/>
      <c r="DW342" s="5"/>
      <c r="DX342" s="5"/>
      <c r="DY342" s="5"/>
      <c r="DZ342" s="128"/>
      <c r="EA342" s="128"/>
      <c r="EB342" s="51" t="s">
        <v>346</v>
      </c>
      <c r="EC342" s="51">
        <v>80.91</v>
      </c>
      <c r="ED342" s="51">
        <v>80.91</v>
      </c>
      <c r="EE342" s="51">
        <v>1</v>
      </c>
      <c r="EF342" s="51">
        <v>100</v>
      </c>
      <c r="EG342" s="52">
        <f t="shared" ref="EG342:EG345" si="296">EE342*EF342/100</f>
        <v>1</v>
      </c>
      <c r="EH342" s="139">
        <f>EG342*AUXILIAR!$B$61</f>
        <v>20000000</v>
      </c>
      <c r="EI342" s="5"/>
      <c r="EJ342" s="341"/>
      <c r="EK342" s="354"/>
      <c r="EL342" s="5"/>
      <c r="EM342" s="5"/>
      <c r="EN342" s="5"/>
      <c r="EO342" s="5"/>
      <c r="EP342" s="128"/>
      <c r="EQ342" s="128"/>
      <c r="ER342" s="5"/>
      <c r="ES342" s="5"/>
      <c r="ET342" s="5"/>
      <c r="EU342" s="5"/>
      <c r="EV342" s="5"/>
      <c r="EW342" s="128"/>
      <c r="EX342" s="128"/>
      <c r="EY342" s="5"/>
      <c r="EZ342" s="5"/>
      <c r="FA342" s="5"/>
      <c r="FB342" s="5"/>
      <c r="FC342" s="5"/>
      <c r="FD342" s="128"/>
      <c r="FE342" s="128"/>
      <c r="FF342" s="5"/>
      <c r="FG342" s="5"/>
      <c r="FH342" s="5"/>
      <c r="FI342" s="5"/>
      <c r="FJ342" s="5"/>
      <c r="FK342" s="128"/>
      <c r="FL342" s="128"/>
      <c r="FM342" s="5"/>
      <c r="FN342" s="5"/>
      <c r="FO342" s="5"/>
      <c r="FP342" s="5"/>
      <c r="FQ342" s="5"/>
      <c r="FR342" s="128"/>
      <c r="FS342" s="128"/>
      <c r="FT342" s="5"/>
      <c r="FU342" s="5"/>
      <c r="FV342" s="5"/>
      <c r="FW342" s="5"/>
      <c r="FX342" s="5"/>
      <c r="FY342" s="128"/>
      <c r="FZ342" s="128"/>
      <c r="GA342" s="5"/>
      <c r="GB342" s="341"/>
      <c r="GC342" s="354"/>
      <c r="GD342" s="5"/>
      <c r="GE342" s="5"/>
      <c r="GF342" s="5"/>
      <c r="GG342" s="5"/>
      <c r="GH342" s="128"/>
      <c r="GI342" s="128"/>
      <c r="GJ342" s="5"/>
      <c r="GK342" s="5"/>
      <c r="GL342" s="5"/>
      <c r="GM342" s="5"/>
      <c r="GN342" s="5"/>
      <c r="GO342" s="128"/>
      <c r="GP342" s="128"/>
      <c r="GQ342" s="5"/>
      <c r="GR342" s="5"/>
      <c r="GS342" s="5"/>
      <c r="GT342" s="5"/>
      <c r="GU342" s="5"/>
      <c r="GV342" s="128"/>
      <c r="GW342" s="128"/>
      <c r="GX342" s="5"/>
      <c r="GY342" s="5"/>
      <c r="GZ342" s="5"/>
      <c r="HA342" s="5"/>
      <c r="HB342" s="5"/>
      <c r="HC342" s="128"/>
      <c r="HD342" s="128"/>
      <c r="HE342" s="5"/>
      <c r="HF342" s="5"/>
      <c r="HG342" s="5"/>
      <c r="HH342" s="5"/>
      <c r="HI342" s="5"/>
      <c r="HJ342" s="128"/>
      <c r="HK342" s="128"/>
      <c r="HL342" s="172"/>
      <c r="HM342" s="173"/>
      <c r="HN342" s="173"/>
      <c r="HO342" s="56"/>
      <c r="HP342" s="57"/>
      <c r="HQ342" s="116"/>
      <c r="HR342" s="159"/>
      <c r="HS342" s="5"/>
      <c r="HT342" s="341"/>
      <c r="HU342" s="354"/>
      <c r="HV342" s="5"/>
      <c r="HW342" s="5"/>
      <c r="HX342" s="5"/>
      <c r="HY342" s="5"/>
      <c r="HZ342" s="128"/>
      <c r="IA342" s="128"/>
      <c r="IB342" s="5"/>
      <c r="IC342" s="5"/>
      <c r="ID342" s="5"/>
      <c r="IE342" s="5"/>
      <c r="IF342" s="5"/>
      <c r="IG342" s="128"/>
      <c r="IH342" s="128"/>
      <c r="II342" s="5"/>
      <c r="IJ342" s="5"/>
      <c r="IK342" s="5"/>
      <c r="IL342" s="5"/>
      <c r="IM342" s="5"/>
      <c r="IN342" s="128"/>
      <c r="IO342" s="128"/>
      <c r="IP342" s="5"/>
      <c r="IQ342" s="5"/>
      <c r="IR342" s="5"/>
      <c r="IS342" s="5"/>
      <c r="IT342" s="5"/>
      <c r="IU342" s="128"/>
      <c r="IV342" s="128"/>
      <c r="IW342" s="5"/>
      <c r="IX342" s="5"/>
      <c r="IY342" s="5"/>
      <c r="IZ342" s="5"/>
      <c r="JA342" s="5"/>
      <c r="JB342" s="128"/>
      <c r="JC342" s="128"/>
      <c r="JD342" s="5"/>
      <c r="JE342" s="5"/>
      <c r="JF342" s="5"/>
      <c r="JG342" s="5"/>
      <c r="JH342" s="5"/>
      <c r="JI342" s="128"/>
      <c r="JJ342" s="128"/>
      <c r="JK342" s="145"/>
      <c r="JL342" s="397"/>
    </row>
    <row r="343" spans="1:272" ht="15">
      <c r="A343" s="8" t="s">
        <v>33</v>
      </c>
      <c r="B343" s="8" t="s">
        <v>15</v>
      </c>
      <c r="C343" s="8">
        <v>1</v>
      </c>
      <c r="D343" s="199">
        <v>116</v>
      </c>
      <c r="E343" s="118" t="s">
        <v>180</v>
      </c>
      <c r="F343" s="118" t="s">
        <v>108</v>
      </c>
      <c r="G343" s="195" t="s">
        <v>34</v>
      </c>
      <c r="H343" s="309" t="s">
        <v>188</v>
      </c>
      <c r="I343" s="354"/>
      <c r="J343" s="5"/>
      <c r="K343" s="5"/>
      <c r="L343" s="5"/>
      <c r="M343" s="5"/>
      <c r="N343" s="128"/>
      <c r="O343" s="128"/>
      <c r="P343" s="5"/>
      <c r="Q343" s="5"/>
      <c r="R343" s="5"/>
      <c r="S343" s="5"/>
      <c r="T343" s="5"/>
      <c r="U343" s="128"/>
      <c r="V343" s="128"/>
      <c r="W343" s="5"/>
      <c r="X343" s="5"/>
      <c r="Y343" s="5"/>
      <c r="Z343" s="5"/>
      <c r="AA343" s="5"/>
      <c r="AB343" s="128"/>
      <c r="AC343" s="128"/>
      <c r="AD343" s="5"/>
      <c r="AE343" s="5"/>
      <c r="AF343" s="5"/>
      <c r="AG343" s="5"/>
      <c r="AH343" s="5"/>
      <c r="AI343" s="128"/>
      <c r="AJ343" s="128"/>
      <c r="AK343" s="5"/>
      <c r="AL343" s="5"/>
      <c r="AM343" s="5"/>
      <c r="AN343" s="5"/>
      <c r="AO343" s="5"/>
      <c r="AP343" s="128"/>
      <c r="AQ343" s="128"/>
      <c r="AR343" s="5"/>
      <c r="AS343" s="5"/>
      <c r="AT343" s="5"/>
      <c r="AU343" s="5"/>
      <c r="AV343" s="5"/>
      <c r="AW343" s="128"/>
      <c r="AX343" s="128"/>
      <c r="AY343" s="5"/>
      <c r="AZ343" s="341"/>
      <c r="BA343" s="354"/>
      <c r="BB343" s="5"/>
      <c r="BC343" s="5"/>
      <c r="BD343" s="5"/>
      <c r="BE343" s="5"/>
      <c r="BF343" s="128"/>
      <c r="BG343" s="128"/>
      <c r="BH343" s="5"/>
      <c r="BI343" s="5"/>
      <c r="BJ343" s="5"/>
      <c r="BK343" s="5"/>
      <c r="BL343" s="5"/>
      <c r="BM343" s="128"/>
      <c r="BN343" s="128"/>
      <c r="BO343" s="5"/>
      <c r="BP343" s="5"/>
      <c r="BQ343" s="5"/>
      <c r="BR343" s="5"/>
      <c r="BS343" s="5"/>
      <c r="BT343" s="128"/>
      <c r="BU343" s="128"/>
      <c r="BV343" s="5"/>
      <c r="BW343" s="5"/>
      <c r="BX343" s="5"/>
      <c r="BY343" s="5"/>
      <c r="BZ343" s="5"/>
      <c r="CA343" s="128"/>
      <c r="CB343" s="128"/>
      <c r="CC343" s="5"/>
      <c r="CD343" s="5"/>
      <c r="CE343" s="5"/>
      <c r="CF343" s="5"/>
      <c r="CG343" s="5"/>
      <c r="CH343" s="128"/>
      <c r="CI343" s="128"/>
      <c r="CJ343" s="5"/>
      <c r="CK343" s="5"/>
      <c r="CL343" s="5"/>
      <c r="CM343" s="5"/>
      <c r="CN343" s="5"/>
      <c r="CO343" s="128"/>
      <c r="CP343" s="128"/>
      <c r="CQ343" s="5"/>
      <c r="CR343" s="341"/>
      <c r="CS343" s="354"/>
      <c r="CT343" s="5"/>
      <c r="CU343" s="5"/>
      <c r="CV343" s="5"/>
      <c r="CW343" s="5"/>
      <c r="CX343" s="128"/>
      <c r="CY343" s="5"/>
      <c r="CZ343" s="5"/>
      <c r="DA343" s="5"/>
      <c r="DB343" s="5"/>
      <c r="DC343" s="5"/>
      <c r="DD343" s="5"/>
      <c r="DE343" s="128"/>
      <c r="DF343" s="5"/>
      <c r="DG343" s="5"/>
      <c r="DH343" s="5"/>
      <c r="DI343" s="5"/>
      <c r="DJ343" s="5"/>
      <c r="DK343" s="5"/>
      <c r="DL343" s="128"/>
      <c r="DM343" s="128"/>
      <c r="DN343" s="5"/>
      <c r="DO343" s="5"/>
      <c r="DP343" s="5"/>
      <c r="DQ343" s="5"/>
      <c r="DR343" s="5"/>
      <c r="DS343" s="128"/>
      <c r="DT343" s="128"/>
      <c r="DU343" s="5"/>
      <c r="DV343" s="5"/>
      <c r="DW343" s="5"/>
      <c r="DX343" s="5"/>
      <c r="DY343" s="5"/>
      <c r="DZ343" s="128"/>
      <c r="EA343" s="128"/>
      <c r="EB343" s="51" t="s">
        <v>346</v>
      </c>
      <c r="EC343" s="51">
        <v>88.94</v>
      </c>
      <c r="ED343" s="51">
        <v>88.94</v>
      </c>
      <c r="EE343" s="51">
        <v>1</v>
      </c>
      <c r="EF343" s="51">
        <v>100</v>
      </c>
      <c r="EG343" s="52">
        <f t="shared" si="296"/>
        <v>1</v>
      </c>
      <c r="EH343" s="139">
        <f>EG343*AUXILIAR!$B$61</f>
        <v>20000000</v>
      </c>
      <c r="EI343" s="5"/>
      <c r="EJ343" s="341"/>
      <c r="EK343" s="354"/>
      <c r="EL343" s="5"/>
      <c r="EM343" s="5"/>
      <c r="EN343" s="5"/>
      <c r="EO343" s="5"/>
      <c r="EP343" s="128"/>
      <c r="EQ343" s="128"/>
      <c r="ER343" s="5"/>
      <c r="ES343" s="5"/>
      <c r="ET343" s="5"/>
      <c r="EU343" s="5"/>
      <c r="EV343" s="5"/>
      <c r="EW343" s="128"/>
      <c r="EX343" s="128"/>
      <c r="EY343" s="5"/>
      <c r="EZ343" s="5"/>
      <c r="FA343" s="5"/>
      <c r="FB343" s="5"/>
      <c r="FC343" s="5"/>
      <c r="FD343" s="128"/>
      <c r="FE343" s="128"/>
      <c r="FF343" s="5"/>
      <c r="FG343" s="5"/>
      <c r="FH343" s="5"/>
      <c r="FI343" s="5"/>
      <c r="FJ343" s="5"/>
      <c r="FK343" s="128"/>
      <c r="FL343" s="128"/>
      <c r="FM343" s="5"/>
      <c r="FN343" s="5"/>
      <c r="FO343" s="5"/>
      <c r="FP343" s="5"/>
      <c r="FQ343" s="5"/>
      <c r="FR343" s="128"/>
      <c r="FS343" s="128"/>
      <c r="FT343" s="5"/>
      <c r="FU343" s="5"/>
      <c r="FV343" s="5"/>
      <c r="FW343" s="5"/>
      <c r="FX343" s="5"/>
      <c r="FY343" s="128"/>
      <c r="FZ343" s="128"/>
      <c r="GA343" s="5"/>
      <c r="GB343" s="341"/>
      <c r="GC343" s="354"/>
      <c r="GD343" s="5"/>
      <c r="GE343" s="5"/>
      <c r="GF343" s="5"/>
      <c r="GG343" s="5"/>
      <c r="GH343" s="128"/>
      <c r="GI343" s="128"/>
      <c r="GJ343" s="5"/>
      <c r="GK343" s="5"/>
      <c r="GL343" s="5"/>
      <c r="GM343" s="5"/>
      <c r="GN343" s="5"/>
      <c r="GO343" s="128"/>
      <c r="GP343" s="128"/>
      <c r="GQ343" s="5"/>
      <c r="GR343" s="5"/>
      <c r="GS343" s="5"/>
      <c r="GT343" s="5"/>
      <c r="GU343" s="5"/>
      <c r="GV343" s="128"/>
      <c r="GW343" s="128"/>
      <c r="GX343" s="5"/>
      <c r="GY343" s="5"/>
      <c r="GZ343" s="5"/>
      <c r="HA343" s="5"/>
      <c r="HB343" s="5"/>
      <c r="HC343" s="128"/>
      <c r="HD343" s="128"/>
      <c r="HE343" s="5"/>
      <c r="HF343" s="5"/>
      <c r="HG343" s="5"/>
      <c r="HH343" s="5"/>
      <c r="HI343" s="5"/>
      <c r="HJ343" s="128"/>
      <c r="HK343" s="128"/>
      <c r="HL343" s="172"/>
      <c r="HM343" s="173"/>
      <c r="HN343" s="173"/>
      <c r="HO343" s="56"/>
      <c r="HP343" s="57"/>
      <c r="HQ343" s="116"/>
      <c r="HR343" s="159"/>
      <c r="HS343" s="5"/>
      <c r="HT343" s="341"/>
      <c r="HU343" s="354"/>
      <c r="HV343" s="5"/>
      <c r="HW343" s="5"/>
      <c r="HX343" s="5"/>
      <c r="HY343" s="5"/>
      <c r="HZ343" s="128"/>
      <c r="IA343" s="128"/>
      <c r="IB343" s="5"/>
      <c r="IC343" s="5"/>
      <c r="ID343" s="5"/>
      <c r="IE343" s="5"/>
      <c r="IF343" s="5"/>
      <c r="IG343" s="128"/>
      <c r="IH343" s="128"/>
      <c r="II343" s="5"/>
      <c r="IJ343" s="5"/>
      <c r="IK343" s="5"/>
      <c r="IL343" s="5"/>
      <c r="IM343" s="5"/>
      <c r="IN343" s="128"/>
      <c r="IO343" s="128"/>
      <c r="IP343" s="5"/>
      <c r="IQ343" s="5"/>
      <c r="IR343" s="5"/>
      <c r="IS343" s="5"/>
      <c r="IT343" s="5"/>
      <c r="IU343" s="128"/>
      <c r="IV343" s="128"/>
      <c r="IW343" s="5"/>
      <c r="IX343" s="5"/>
      <c r="IY343" s="5"/>
      <c r="IZ343" s="5"/>
      <c r="JA343" s="5"/>
      <c r="JB343" s="128"/>
      <c r="JC343" s="128"/>
      <c r="JD343" s="5"/>
      <c r="JE343" s="5"/>
      <c r="JF343" s="5"/>
      <c r="JG343" s="5"/>
      <c r="JH343" s="5"/>
      <c r="JI343" s="128"/>
      <c r="JJ343" s="128"/>
      <c r="JK343" s="145"/>
      <c r="JL343" s="397"/>
    </row>
    <row r="344" spans="1:272" ht="15">
      <c r="A344" s="8" t="s">
        <v>33</v>
      </c>
      <c r="B344" s="8" t="s">
        <v>15</v>
      </c>
      <c r="C344" s="8">
        <v>1</v>
      </c>
      <c r="D344" s="199">
        <v>116</v>
      </c>
      <c r="E344" s="118" t="s">
        <v>180</v>
      </c>
      <c r="F344" s="118" t="s">
        <v>108</v>
      </c>
      <c r="G344" s="195" t="s">
        <v>34</v>
      </c>
      <c r="H344" s="309" t="s">
        <v>188</v>
      </c>
      <c r="I344" s="354"/>
      <c r="J344" s="5"/>
      <c r="K344" s="5"/>
      <c r="L344" s="5"/>
      <c r="M344" s="5"/>
      <c r="N344" s="128"/>
      <c r="O344" s="128"/>
      <c r="P344" s="5"/>
      <c r="Q344" s="5"/>
      <c r="R344" s="5"/>
      <c r="S344" s="5"/>
      <c r="T344" s="5"/>
      <c r="U344" s="128"/>
      <c r="V344" s="128"/>
      <c r="W344" s="5"/>
      <c r="X344" s="5"/>
      <c r="Y344" s="5"/>
      <c r="Z344" s="5"/>
      <c r="AA344" s="5"/>
      <c r="AB344" s="128"/>
      <c r="AC344" s="128"/>
      <c r="AD344" s="5"/>
      <c r="AE344" s="5"/>
      <c r="AF344" s="5"/>
      <c r="AG344" s="5"/>
      <c r="AH344" s="5"/>
      <c r="AI344" s="128"/>
      <c r="AJ344" s="128"/>
      <c r="AK344" s="5"/>
      <c r="AL344" s="5"/>
      <c r="AM344" s="5"/>
      <c r="AN344" s="5"/>
      <c r="AO344" s="5"/>
      <c r="AP344" s="128"/>
      <c r="AQ344" s="128"/>
      <c r="AR344" s="5"/>
      <c r="AS344" s="5"/>
      <c r="AT344" s="5"/>
      <c r="AU344" s="5"/>
      <c r="AV344" s="5"/>
      <c r="AW344" s="128"/>
      <c r="AX344" s="128"/>
      <c r="AY344" s="5"/>
      <c r="AZ344" s="341"/>
      <c r="BA344" s="354"/>
      <c r="BB344" s="5"/>
      <c r="BC344" s="5"/>
      <c r="BD344" s="5"/>
      <c r="BE344" s="5"/>
      <c r="BF344" s="128"/>
      <c r="BG344" s="128"/>
      <c r="BH344" s="5"/>
      <c r="BI344" s="5"/>
      <c r="BJ344" s="5"/>
      <c r="BK344" s="5"/>
      <c r="BL344" s="5"/>
      <c r="BM344" s="128"/>
      <c r="BN344" s="128"/>
      <c r="BO344" s="5"/>
      <c r="BP344" s="5"/>
      <c r="BQ344" s="5"/>
      <c r="BR344" s="5"/>
      <c r="BS344" s="5"/>
      <c r="BT344" s="128"/>
      <c r="BU344" s="128"/>
      <c r="BV344" s="5"/>
      <c r="BW344" s="5"/>
      <c r="BX344" s="5"/>
      <c r="BY344" s="5"/>
      <c r="BZ344" s="5"/>
      <c r="CA344" s="128"/>
      <c r="CB344" s="128"/>
      <c r="CC344" s="5"/>
      <c r="CD344" s="5"/>
      <c r="CE344" s="5"/>
      <c r="CF344" s="5"/>
      <c r="CG344" s="5"/>
      <c r="CH344" s="128"/>
      <c r="CI344" s="128"/>
      <c r="CJ344" s="5"/>
      <c r="CK344" s="5"/>
      <c r="CL344" s="5"/>
      <c r="CM344" s="5"/>
      <c r="CN344" s="5"/>
      <c r="CO344" s="128"/>
      <c r="CP344" s="128"/>
      <c r="CQ344" s="5"/>
      <c r="CR344" s="341"/>
      <c r="CS344" s="354"/>
      <c r="CT344" s="5"/>
      <c r="CU344" s="5"/>
      <c r="CV344" s="5"/>
      <c r="CW344" s="5"/>
      <c r="CX344" s="128"/>
      <c r="CY344" s="5"/>
      <c r="CZ344" s="5"/>
      <c r="DA344" s="5"/>
      <c r="DB344" s="5"/>
      <c r="DC344" s="5"/>
      <c r="DD344" s="5"/>
      <c r="DE344" s="128"/>
      <c r="DF344" s="5"/>
      <c r="DG344" s="5"/>
      <c r="DH344" s="5"/>
      <c r="DI344" s="5"/>
      <c r="DJ344" s="5"/>
      <c r="DK344" s="5"/>
      <c r="DL344" s="128"/>
      <c r="DM344" s="128"/>
      <c r="DN344" s="5"/>
      <c r="DO344" s="5"/>
      <c r="DP344" s="5"/>
      <c r="DQ344" s="5"/>
      <c r="DR344" s="5"/>
      <c r="DS344" s="128"/>
      <c r="DT344" s="128"/>
      <c r="DU344" s="5"/>
      <c r="DV344" s="5"/>
      <c r="DW344" s="5"/>
      <c r="DX344" s="5"/>
      <c r="DY344" s="5"/>
      <c r="DZ344" s="128"/>
      <c r="EA344" s="128"/>
      <c r="EB344" s="51" t="s">
        <v>346</v>
      </c>
      <c r="EC344" s="51">
        <v>98.87</v>
      </c>
      <c r="ED344" s="51">
        <v>98.87</v>
      </c>
      <c r="EE344" s="51">
        <v>1</v>
      </c>
      <c r="EF344" s="51">
        <v>100</v>
      </c>
      <c r="EG344" s="52">
        <f t="shared" si="296"/>
        <v>1</v>
      </c>
      <c r="EH344" s="139">
        <f>EG344*AUXILIAR!$B$61</f>
        <v>20000000</v>
      </c>
      <c r="EI344" s="5"/>
      <c r="EJ344" s="341"/>
      <c r="EK344" s="354"/>
      <c r="EL344" s="5"/>
      <c r="EM344" s="5"/>
      <c r="EN344" s="5"/>
      <c r="EO344" s="5"/>
      <c r="EP344" s="128"/>
      <c r="EQ344" s="128"/>
      <c r="ER344" s="5"/>
      <c r="ES344" s="5"/>
      <c r="ET344" s="5"/>
      <c r="EU344" s="5"/>
      <c r="EV344" s="5"/>
      <c r="EW344" s="128"/>
      <c r="EX344" s="128"/>
      <c r="EY344" s="5"/>
      <c r="EZ344" s="5"/>
      <c r="FA344" s="5"/>
      <c r="FB344" s="5"/>
      <c r="FC344" s="5"/>
      <c r="FD344" s="128"/>
      <c r="FE344" s="128"/>
      <c r="FF344" s="5"/>
      <c r="FG344" s="5"/>
      <c r="FH344" s="5"/>
      <c r="FI344" s="5"/>
      <c r="FJ344" s="5"/>
      <c r="FK344" s="128"/>
      <c r="FL344" s="128"/>
      <c r="FM344" s="5"/>
      <c r="FN344" s="5"/>
      <c r="FO344" s="5"/>
      <c r="FP344" s="5"/>
      <c r="FQ344" s="5"/>
      <c r="FR344" s="128"/>
      <c r="FS344" s="128"/>
      <c r="FT344" s="5"/>
      <c r="FU344" s="5"/>
      <c r="FV344" s="5"/>
      <c r="FW344" s="5"/>
      <c r="FX344" s="5"/>
      <c r="FY344" s="128"/>
      <c r="FZ344" s="128"/>
      <c r="GA344" s="5"/>
      <c r="GB344" s="341"/>
      <c r="GC344" s="354"/>
      <c r="GD344" s="5"/>
      <c r="GE344" s="5"/>
      <c r="GF344" s="5"/>
      <c r="GG344" s="5"/>
      <c r="GH344" s="128"/>
      <c r="GI344" s="128"/>
      <c r="GJ344" s="5"/>
      <c r="GK344" s="5"/>
      <c r="GL344" s="5"/>
      <c r="GM344" s="5"/>
      <c r="GN344" s="5"/>
      <c r="GO344" s="128"/>
      <c r="GP344" s="128"/>
      <c r="GQ344" s="5"/>
      <c r="GR344" s="5"/>
      <c r="GS344" s="5"/>
      <c r="GT344" s="5"/>
      <c r="GU344" s="5"/>
      <c r="GV344" s="128"/>
      <c r="GW344" s="128"/>
      <c r="GX344" s="5"/>
      <c r="GY344" s="5"/>
      <c r="GZ344" s="5"/>
      <c r="HA344" s="5"/>
      <c r="HB344" s="5"/>
      <c r="HC344" s="128"/>
      <c r="HD344" s="128"/>
      <c r="HE344" s="5"/>
      <c r="HF344" s="5"/>
      <c r="HG344" s="5"/>
      <c r="HH344" s="5"/>
      <c r="HI344" s="5"/>
      <c r="HJ344" s="128"/>
      <c r="HK344" s="128"/>
      <c r="HL344" s="172"/>
      <c r="HM344" s="173"/>
      <c r="HN344" s="173"/>
      <c r="HO344" s="56"/>
      <c r="HP344" s="57"/>
      <c r="HQ344" s="116"/>
      <c r="HR344" s="159"/>
      <c r="HS344" s="5"/>
      <c r="HT344" s="341"/>
      <c r="HU344" s="354"/>
      <c r="HV344" s="5"/>
      <c r="HW344" s="5"/>
      <c r="HX344" s="5"/>
      <c r="HY344" s="5"/>
      <c r="HZ344" s="128"/>
      <c r="IA344" s="128"/>
      <c r="IB344" s="5"/>
      <c r="IC344" s="5"/>
      <c r="ID344" s="5"/>
      <c r="IE344" s="5"/>
      <c r="IF344" s="5"/>
      <c r="IG344" s="128"/>
      <c r="IH344" s="128"/>
      <c r="II344" s="5"/>
      <c r="IJ344" s="5"/>
      <c r="IK344" s="5"/>
      <c r="IL344" s="5"/>
      <c r="IM344" s="5"/>
      <c r="IN344" s="128"/>
      <c r="IO344" s="128"/>
      <c r="IP344" s="5"/>
      <c r="IQ344" s="5"/>
      <c r="IR344" s="5"/>
      <c r="IS344" s="5"/>
      <c r="IT344" s="5"/>
      <c r="IU344" s="128"/>
      <c r="IV344" s="128"/>
      <c r="IW344" s="5"/>
      <c r="IX344" s="5"/>
      <c r="IY344" s="5"/>
      <c r="IZ344" s="5"/>
      <c r="JA344" s="5"/>
      <c r="JB344" s="128"/>
      <c r="JC344" s="128"/>
      <c r="JD344" s="5"/>
      <c r="JE344" s="5"/>
      <c r="JF344" s="5"/>
      <c r="JG344" s="5"/>
      <c r="JH344" s="5"/>
      <c r="JI344" s="128"/>
      <c r="JJ344" s="128"/>
      <c r="JK344" s="145"/>
      <c r="JL344" s="397"/>
    </row>
    <row r="345" spans="1:272" ht="15">
      <c r="A345" s="8" t="s">
        <v>33</v>
      </c>
      <c r="B345" s="8" t="s">
        <v>15</v>
      </c>
      <c r="C345" s="8">
        <v>1</v>
      </c>
      <c r="D345" s="199">
        <v>116</v>
      </c>
      <c r="E345" s="118" t="s">
        <v>180</v>
      </c>
      <c r="F345" s="118" t="s">
        <v>108</v>
      </c>
      <c r="G345" s="195" t="s">
        <v>34</v>
      </c>
      <c r="H345" s="309" t="s">
        <v>188</v>
      </c>
      <c r="I345" s="354"/>
      <c r="J345" s="5"/>
      <c r="K345" s="5"/>
      <c r="L345" s="5"/>
      <c r="M345" s="5"/>
      <c r="N345" s="128"/>
      <c r="O345" s="128"/>
      <c r="P345" s="5"/>
      <c r="Q345" s="5"/>
      <c r="R345" s="5"/>
      <c r="S345" s="5"/>
      <c r="T345" s="5"/>
      <c r="U345" s="128"/>
      <c r="V345" s="128"/>
      <c r="W345" s="5"/>
      <c r="X345" s="5"/>
      <c r="Y345" s="5"/>
      <c r="Z345" s="5"/>
      <c r="AA345" s="5"/>
      <c r="AB345" s="128"/>
      <c r="AC345" s="128"/>
      <c r="AD345" s="5"/>
      <c r="AE345" s="5"/>
      <c r="AF345" s="5"/>
      <c r="AG345" s="5"/>
      <c r="AH345" s="5"/>
      <c r="AI345" s="128"/>
      <c r="AJ345" s="128"/>
      <c r="AK345" s="5"/>
      <c r="AL345" s="5"/>
      <c r="AM345" s="5"/>
      <c r="AN345" s="5"/>
      <c r="AO345" s="5"/>
      <c r="AP345" s="128"/>
      <c r="AQ345" s="128"/>
      <c r="AR345" s="5"/>
      <c r="AS345" s="5"/>
      <c r="AT345" s="5"/>
      <c r="AU345" s="5"/>
      <c r="AV345" s="5"/>
      <c r="AW345" s="128"/>
      <c r="AX345" s="128"/>
      <c r="AY345" s="5"/>
      <c r="AZ345" s="341"/>
      <c r="BA345" s="354"/>
      <c r="BB345" s="5"/>
      <c r="BC345" s="5"/>
      <c r="BD345" s="5"/>
      <c r="BE345" s="5"/>
      <c r="BF345" s="128"/>
      <c r="BG345" s="128"/>
      <c r="BH345" s="5"/>
      <c r="BI345" s="5"/>
      <c r="BJ345" s="5"/>
      <c r="BK345" s="5"/>
      <c r="BL345" s="5"/>
      <c r="BM345" s="128"/>
      <c r="BN345" s="128"/>
      <c r="BO345" s="5"/>
      <c r="BP345" s="5"/>
      <c r="BQ345" s="5"/>
      <c r="BR345" s="5"/>
      <c r="BS345" s="5"/>
      <c r="BT345" s="128"/>
      <c r="BU345" s="128"/>
      <c r="BV345" s="5"/>
      <c r="BW345" s="5"/>
      <c r="BX345" s="5"/>
      <c r="BY345" s="5"/>
      <c r="BZ345" s="5"/>
      <c r="CA345" s="128"/>
      <c r="CB345" s="128"/>
      <c r="CC345" s="5"/>
      <c r="CD345" s="5"/>
      <c r="CE345" s="5"/>
      <c r="CF345" s="5"/>
      <c r="CG345" s="5"/>
      <c r="CH345" s="128"/>
      <c r="CI345" s="128"/>
      <c r="CJ345" s="5"/>
      <c r="CK345" s="5"/>
      <c r="CL345" s="5"/>
      <c r="CM345" s="5"/>
      <c r="CN345" s="5"/>
      <c r="CO345" s="128"/>
      <c r="CP345" s="128"/>
      <c r="CQ345" s="5"/>
      <c r="CR345" s="341"/>
      <c r="CS345" s="354"/>
      <c r="CT345" s="5"/>
      <c r="CU345" s="5"/>
      <c r="CV345" s="5"/>
      <c r="CW345" s="5"/>
      <c r="CX345" s="128"/>
      <c r="CY345" s="5"/>
      <c r="CZ345" s="5"/>
      <c r="DA345" s="5"/>
      <c r="DB345" s="5"/>
      <c r="DC345" s="5"/>
      <c r="DD345" s="5"/>
      <c r="DE345" s="128"/>
      <c r="DF345" s="5"/>
      <c r="DG345" s="5"/>
      <c r="DH345" s="5"/>
      <c r="DI345" s="5"/>
      <c r="DJ345" s="5"/>
      <c r="DK345" s="5"/>
      <c r="DL345" s="128"/>
      <c r="DM345" s="128"/>
      <c r="DN345" s="5"/>
      <c r="DO345" s="5"/>
      <c r="DP345" s="5"/>
      <c r="DQ345" s="5"/>
      <c r="DR345" s="5"/>
      <c r="DS345" s="128"/>
      <c r="DT345" s="128"/>
      <c r="DU345" s="5"/>
      <c r="DV345" s="5"/>
      <c r="DW345" s="5"/>
      <c r="DX345" s="5"/>
      <c r="DY345" s="5"/>
      <c r="DZ345" s="128"/>
      <c r="EA345" s="128"/>
      <c r="EB345" s="51" t="s">
        <v>346</v>
      </c>
      <c r="EC345" s="51">
        <v>105.62</v>
      </c>
      <c r="ED345" s="51">
        <v>105.62</v>
      </c>
      <c r="EE345" s="51">
        <v>2</v>
      </c>
      <c r="EF345" s="51">
        <v>100</v>
      </c>
      <c r="EG345" s="52">
        <f t="shared" si="296"/>
        <v>2</v>
      </c>
      <c r="EH345" s="139">
        <f>EG345*AUXILIAR!$B$61</f>
        <v>40000000</v>
      </c>
      <c r="EI345" s="5"/>
      <c r="EJ345" s="341"/>
      <c r="EK345" s="354"/>
      <c r="EL345" s="5"/>
      <c r="EM345" s="5"/>
      <c r="EN345" s="5"/>
      <c r="EO345" s="5"/>
      <c r="EP345" s="128"/>
      <c r="EQ345" s="128"/>
      <c r="ER345" s="5"/>
      <c r="ES345" s="5"/>
      <c r="ET345" s="5"/>
      <c r="EU345" s="5"/>
      <c r="EV345" s="5"/>
      <c r="EW345" s="128"/>
      <c r="EX345" s="128"/>
      <c r="EY345" s="5"/>
      <c r="EZ345" s="5"/>
      <c r="FA345" s="5"/>
      <c r="FB345" s="5"/>
      <c r="FC345" s="5"/>
      <c r="FD345" s="128"/>
      <c r="FE345" s="128"/>
      <c r="FF345" s="5"/>
      <c r="FG345" s="5"/>
      <c r="FH345" s="5"/>
      <c r="FI345" s="5"/>
      <c r="FJ345" s="5"/>
      <c r="FK345" s="128"/>
      <c r="FL345" s="128"/>
      <c r="FM345" s="5"/>
      <c r="FN345" s="5"/>
      <c r="FO345" s="5"/>
      <c r="FP345" s="5"/>
      <c r="FQ345" s="5"/>
      <c r="FR345" s="128"/>
      <c r="FS345" s="128"/>
      <c r="FT345" s="5"/>
      <c r="FU345" s="5"/>
      <c r="FV345" s="5"/>
      <c r="FW345" s="5"/>
      <c r="FX345" s="5"/>
      <c r="FY345" s="128"/>
      <c r="FZ345" s="128"/>
      <c r="GA345" s="5"/>
      <c r="GB345" s="341"/>
      <c r="GC345" s="354"/>
      <c r="GD345" s="5"/>
      <c r="GE345" s="5"/>
      <c r="GF345" s="5"/>
      <c r="GG345" s="5"/>
      <c r="GH345" s="128"/>
      <c r="GI345" s="128"/>
      <c r="GJ345" s="5"/>
      <c r="GK345" s="5"/>
      <c r="GL345" s="5"/>
      <c r="GM345" s="5"/>
      <c r="GN345" s="5"/>
      <c r="GO345" s="128"/>
      <c r="GP345" s="128"/>
      <c r="GQ345" s="5"/>
      <c r="GR345" s="5"/>
      <c r="GS345" s="5"/>
      <c r="GT345" s="5"/>
      <c r="GU345" s="5"/>
      <c r="GV345" s="128"/>
      <c r="GW345" s="128"/>
      <c r="GX345" s="5"/>
      <c r="GY345" s="5"/>
      <c r="GZ345" s="5"/>
      <c r="HA345" s="5"/>
      <c r="HB345" s="5"/>
      <c r="HC345" s="128"/>
      <c r="HD345" s="128"/>
      <c r="HE345" s="5"/>
      <c r="HF345" s="5"/>
      <c r="HG345" s="5"/>
      <c r="HH345" s="5"/>
      <c r="HI345" s="5"/>
      <c r="HJ345" s="128"/>
      <c r="HK345" s="128"/>
      <c r="HL345" s="172"/>
      <c r="HM345" s="173"/>
      <c r="HN345" s="173"/>
      <c r="HO345" s="56"/>
      <c r="HP345" s="57"/>
      <c r="HQ345" s="116"/>
      <c r="HR345" s="159"/>
      <c r="HS345" s="5"/>
      <c r="HT345" s="341"/>
      <c r="HU345" s="354"/>
      <c r="HV345" s="5"/>
      <c r="HW345" s="5"/>
      <c r="HX345" s="5"/>
      <c r="HY345" s="5"/>
      <c r="HZ345" s="128"/>
      <c r="IA345" s="128"/>
      <c r="IB345" s="5"/>
      <c r="IC345" s="5"/>
      <c r="ID345" s="5"/>
      <c r="IE345" s="5"/>
      <c r="IF345" s="5"/>
      <c r="IG345" s="128"/>
      <c r="IH345" s="128"/>
      <c r="II345" s="5"/>
      <c r="IJ345" s="5"/>
      <c r="IK345" s="5"/>
      <c r="IL345" s="5"/>
      <c r="IM345" s="5"/>
      <c r="IN345" s="128"/>
      <c r="IO345" s="128"/>
      <c r="IP345" s="5"/>
      <c r="IQ345" s="5"/>
      <c r="IR345" s="5"/>
      <c r="IS345" s="5"/>
      <c r="IT345" s="5"/>
      <c r="IU345" s="128"/>
      <c r="IV345" s="128"/>
      <c r="IW345" s="5"/>
      <c r="IX345" s="5"/>
      <c r="IY345" s="5"/>
      <c r="IZ345" s="5"/>
      <c r="JA345" s="5"/>
      <c r="JB345" s="128"/>
      <c r="JC345" s="128"/>
      <c r="JD345" s="5"/>
      <c r="JE345" s="5"/>
      <c r="JF345" s="5"/>
      <c r="JG345" s="5"/>
      <c r="JH345" s="5"/>
      <c r="JI345" s="128"/>
      <c r="JJ345" s="128"/>
      <c r="JK345" s="145"/>
      <c r="JL345" s="397"/>
    </row>
    <row r="346" spans="1:272" ht="15">
      <c r="A346" s="8" t="s">
        <v>33</v>
      </c>
      <c r="B346" s="8" t="s">
        <v>15</v>
      </c>
      <c r="C346" s="8">
        <v>1</v>
      </c>
      <c r="D346" s="199">
        <v>116</v>
      </c>
      <c r="E346" s="118" t="s">
        <v>180</v>
      </c>
      <c r="F346" s="118" t="s">
        <v>108</v>
      </c>
      <c r="G346" s="195" t="s">
        <v>34</v>
      </c>
      <c r="H346" s="309" t="s">
        <v>188</v>
      </c>
      <c r="I346" s="354"/>
      <c r="J346" s="5"/>
      <c r="K346" s="5"/>
      <c r="L346" s="5"/>
      <c r="M346" s="5"/>
      <c r="N346" s="128"/>
      <c r="O346" s="128"/>
      <c r="P346" s="5"/>
      <c r="Q346" s="5"/>
      <c r="R346" s="5"/>
      <c r="S346" s="5"/>
      <c r="T346" s="5"/>
      <c r="U346" s="128"/>
      <c r="V346" s="128"/>
      <c r="W346" s="5"/>
      <c r="X346" s="5"/>
      <c r="Y346" s="5"/>
      <c r="Z346" s="5"/>
      <c r="AA346" s="5"/>
      <c r="AB346" s="128"/>
      <c r="AC346" s="128"/>
      <c r="AD346" s="5"/>
      <c r="AE346" s="5"/>
      <c r="AF346" s="5"/>
      <c r="AG346" s="5"/>
      <c r="AH346" s="5"/>
      <c r="AI346" s="128"/>
      <c r="AJ346" s="128"/>
      <c r="AK346" s="5"/>
      <c r="AL346" s="5"/>
      <c r="AM346" s="5"/>
      <c r="AN346" s="5"/>
      <c r="AO346" s="5"/>
      <c r="AP346" s="128"/>
      <c r="AQ346" s="128"/>
      <c r="AR346" s="5"/>
      <c r="AS346" s="5"/>
      <c r="AT346" s="5"/>
      <c r="AU346" s="5"/>
      <c r="AV346" s="5"/>
      <c r="AW346" s="128"/>
      <c r="AX346" s="128"/>
      <c r="AY346" s="5"/>
      <c r="AZ346" s="341"/>
      <c r="BA346" s="354"/>
      <c r="BB346" s="5"/>
      <c r="BC346" s="5"/>
      <c r="BD346" s="5"/>
      <c r="BE346" s="5"/>
      <c r="BF346" s="128"/>
      <c r="BG346" s="128"/>
      <c r="BH346" s="5"/>
      <c r="BI346" s="5"/>
      <c r="BJ346" s="5"/>
      <c r="BK346" s="5"/>
      <c r="BL346" s="5"/>
      <c r="BM346" s="128"/>
      <c r="BN346" s="128"/>
      <c r="BO346" s="5"/>
      <c r="BP346" s="5"/>
      <c r="BQ346" s="5"/>
      <c r="BR346" s="5"/>
      <c r="BS346" s="5"/>
      <c r="BT346" s="128"/>
      <c r="BU346" s="128"/>
      <c r="BV346" s="5"/>
      <c r="BW346" s="5"/>
      <c r="BX346" s="5"/>
      <c r="BY346" s="5"/>
      <c r="BZ346" s="5"/>
      <c r="CA346" s="128"/>
      <c r="CB346" s="128"/>
      <c r="CC346" s="5"/>
      <c r="CD346" s="5"/>
      <c r="CE346" s="5"/>
      <c r="CF346" s="5"/>
      <c r="CG346" s="5"/>
      <c r="CH346" s="128"/>
      <c r="CI346" s="128"/>
      <c r="CJ346" s="5"/>
      <c r="CK346" s="5"/>
      <c r="CL346" s="5"/>
      <c r="CM346" s="5"/>
      <c r="CN346" s="5"/>
      <c r="CO346" s="128"/>
      <c r="CP346" s="128"/>
      <c r="CQ346" s="5"/>
      <c r="CR346" s="341"/>
      <c r="CS346" s="354"/>
      <c r="CT346" s="5"/>
      <c r="CU346" s="5"/>
      <c r="CV346" s="5"/>
      <c r="CW346" s="5"/>
      <c r="CX346" s="128"/>
      <c r="CY346" s="5"/>
      <c r="CZ346" s="5"/>
      <c r="DA346" s="5"/>
      <c r="DB346" s="5"/>
      <c r="DC346" s="5"/>
      <c r="DD346" s="5"/>
      <c r="DE346" s="128"/>
      <c r="DF346" s="5"/>
      <c r="DG346" s="5"/>
      <c r="DH346" s="5"/>
      <c r="DI346" s="5"/>
      <c r="DJ346" s="5"/>
      <c r="DK346" s="5"/>
      <c r="DL346" s="128"/>
      <c r="DM346" s="128"/>
      <c r="DN346" s="5"/>
      <c r="DO346" s="5"/>
      <c r="DP346" s="5"/>
      <c r="DQ346" s="5"/>
      <c r="DR346" s="5"/>
      <c r="DS346" s="128"/>
      <c r="DT346" s="128"/>
      <c r="DU346" s="5"/>
      <c r="DV346" s="5"/>
      <c r="DW346" s="5"/>
      <c r="DX346" s="5"/>
      <c r="DY346" s="5"/>
      <c r="DZ346" s="128"/>
      <c r="EA346" s="128"/>
      <c r="EB346" s="51" t="s">
        <v>346</v>
      </c>
      <c r="EC346" s="51">
        <v>107.48</v>
      </c>
      <c r="ED346" s="51">
        <v>107.48</v>
      </c>
      <c r="EE346" s="51">
        <v>2</v>
      </c>
      <c r="EF346" s="51">
        <v>100</v>
      </c>
      <c r="EG346" s="52">
        <f>EE346*EF346/100</f>
        <v>2</v>
      </c>
      <c r="EH346" s="139">
        <f>EG346*AUXILIAR!$B$61</f>
        <v>40000000</v>
      </c>
      <c r="EI346" s="5"/>
      <c r="EJ346" s="341"/>
      <c r="EK346" s="354"/>
      <c r="EL346" s="5"/>
      <c r="EM346" s="5"/>
      <c r="EN346" s="5"/>
      <c r="EO346" s="5"/>
      <c r="EP346" s="128"/>
      <c r="EQ346" s="128"/>
      <c r="ER346" s="5"/>
      <c r="ES346" s="5"/>
      <c r="ET346" s="5"/>
      <c r="EU346" s="5"/>
      <c r="EV346" s="5"/>
      <c r="EW346" s="128"/>
      <c r="EX346" s="128"/>
      <c r="EY346" s="5"/>
      <c r="EZ346" s="5"/>
      <c r="FA346" s="5"/>
      <c r="FB346" s="5"/>
      <c r="FC346" s="5"/>
      <c r="FD346" s="128"/>
      <c r="FE346" s="128"/>
      <c r="FF346" s="5"/>
      <c r="FG346" s="5"/>
      <c r="FH346" s="5"/>
      <c r="FI346" s="5"/>
      <c r="FJ346" s="5"/>
      <c r="FK346" s="128"/>
      <c r="FL346" s="128"/>
      <c r="FM346" s="5"/>
      <c r="FN346" s="5"/>
      <c r="FO346" s="5"/>
      <c r="FP346" s="5"/>
      <c r="FQ346" s="5"/>
      <c r="FR346" s="128"/>
      <c r="FS346" s="128"/>
      <c r="FT346" s="5"/>
      <c r="FU346" s="5"/>
      <c r="FV346" s="5"/>
      <c r="FW346" s="5"/>
      <c r="FX346" s="5"/>
      <c r="FY346" s="128"/>
      <c r="FZ346" s="128"/>
      <c r="GA346" s="5"/>
      <c r="GB346" s="341"/>
      <c r="GC346" s="354"/>
      <c r="GD346" s="5"/>
      <c r="GE346" s="5"/>
      <c r="GF346" s="5"/>
      <c r="GG346" s="5"/>
      <c r="GH346" s="128"/>
      <c r="GI346" s="128"/>
      <c r="GJ346" s="5"/>
      <c r="GK346" s="5"/>
      <c r="GL346" s="5"/>
      <c r="GM346" s="5"/>
      <c r="GN346" s="5"/>
      <c r="GO346" s="128"/>
      <c r="GP346" s="128"/>
      <c r="GQ346" s="5"/>
      <c r="GR346" s="5"/>
      <c r="GS346" s="5"/>
      <c r="GT346" s="5"/>
      <c r="GU346" s="5"/>
      <c r="GV346" s="128"/>
      <c r="GW346" s="128"/>
      <c r="GX346" s="5"/>
      <c r="GY346" s="5"/>
      <c r="GZ346" s="5"/>
      <c r="HA346" s="5"/>
      <c r="HB346" s="5"/>
      <c r="HC346" s="128"/>
      <c r="HD346" s="128"/>
      <c r="HE346" s="5"/>
      <c r="HF346" s="5"/>
      <c r="HG346" s="5"/>
      <c r="HH346" s="5"/>
      <c r="HI346" s="5"/>
      <c r="HJ346" s="128"/>
      <c r="HK346" s="128"/>
      <c r="HL346" s="172"/>
      <c r="HM346" s="173"/>
      <c r="HN346" s="173"/>
      <c r="HO346" s="56"/>
      <c r="HP346" s="57"/>
      <c r="HQ346" s="116"/>
      <c r="HR346" s="159"/>
      <c r="HS346" s="5"/>
      <c r="HT346" s="341"/>
      <c r="HU346" s="354"/>
      <c r="HV346" s="5"/>
      <c r="HW346" s="5"/>
      <c r="HX346" s="5"/>
      <c r="HY346" s="5"/>
      <c r="HZ346" s="128"/>
      <c r="IA346" s="128"/>
      <c r="IB346" s="5"/>
      <c r="IC346" s="5"/>
      <c r="ID346" s="5"/>
      <c r="IE346" s="5"/>
      <c r="IF346" s="5"/>
      <c r="IG346" s="128"/>
      <c r="IH346" s="128"/>
      <c r="II346" s="5"/>
      <c r="IJ346" s="5"/>
      <c r="IK346" s="5"/>
      <c r="IL346" s="5"/>
      <c r="IM346" s="5"/>
      <c r="IN346" s="128"/>
      <c r="IO346" s="128"/>
      <c r="IP346" s="5"/>
      <c r="IQ346" s="5"/>
      <c r="IR346" s="5"/>
      <c r="IS346" s="5"/>
      <c r="IT346" s="5"/>
      <c r="IU346" s="128"/>
      <c r="IV346" s="128"/>
      <c r="IW346" s="5"/>
      <c r="IX346" s="5"/>
      <c r="IY346" s="5"/>
      <c r="IZ346" s="5"/>
      <c r="JA346" s="5"/>
      <c r="JB346" s="128"/>
      <c r="JC346" s="128"/>
      <c r="JD346" s="5"/>
      <c r="JE346" s="5"/>
      <c r="JF346" s="5"/>
      <c r="JG346" s="5"/>
      <c r="JH346" s="5"/>
      <c r="JI346" s="128"/>
      <c r="JJ346" s="128"/>
      <c r="JK346" s="145"/>
      <c r="JL346" s="397"/>
    </row>
    <row r="347" spans="1:272" ht="15">
      <c r="A347" s="8" t="s">
        <v>33</v>
      </c>
      <c r="B347" s="8" t="s">
        <v>15</v>
      </c>
      <c r="C347" s="8">
        <v>1</v>
      </c>
      <c r="D347" s="199">
        <v>116</v>
      </c>
      <c r="E347" s="118" t="s">
        <v>180</v>
      </c>
      <c r="F347" s="118" t="s">
        <v>108</v>
      </c>
      <c r="G347" s="195" t="s">
        <v>34</v>
      </c>
      <c r="H347" s="309" t="s">
        <v>188</v>
      </c>
      <c r="I347" s="354"/>
      <c r="J347" s="5"/>
      <c r="K347" s="5"/>
      <c r="L347" s="5"/>
      <c r="M347" s="5"/>
      <c r="N347" s="128"/>
      <c r="O347" s="128"/>
      <c r="P347" s="5"/>
      <c r="Q347" s="5"/>
      <c r="R347" s="5"/>
      <c r="S347" s="5"/>
      <c r="T347" s="5"/>
      <c r="U347" s="128"/>
      <c r="V347" s="128"/>
      <c r="W347" s="5"/>
      <c r="X347" s="5"/>
      <c r="Y347" s="5"/>
      <c r="Z347" s="5"/>
      <c r="AA347" s="5"/>
      <c r="AB347" s="128"/>
      <c r="AC347" s="128"/>
      <c r="AD347" s="5"/>
      <c r="AE347" s="5"/>
      <c r="AF347" s="5"/>
      <c r="AG347" s="5"/>
      <c r="AH347" s="5"/>
      <c r="AI347" s="128"/>
      <c r="AJ347" s="128"/>
      <c r="AK347" s="5"/>
      <c r="AL347" s="5"/>
      <c r="AM347" s="5"/>
      <c r="AN347" s="5"/>
      <c r="AO347" s="5"/>
      <c r="AP347" s="128"/>
      <c r="AQ347" s="128"/>
      <c r="AR347" s="5"/>
      <c r="AS347" s="5"/>
      <c r="AT347" s="5"/>
      <c r="AU347" s="5"/>
      <c r="AV347" s="5"/>
      <c r="AW347" s="128"/>
      <c r="AX347" s="128"/>
      <c r="AY347" s="5"/>
      <c r="AZ347" s="341"/>
      <c r="BA347" s="354"/>
      <c r="BB347" s="5"/>
      <c r="BC347" s="5"/>
      <c r="BD347" s="5"/>
      <c r="BE347" s="5"/>
      <c r="BF347" s="128"/>
      <c r="BG347" s="128"/>
      <c r="BH347" s="5"/>
      <c r="BI347" s="5"/>
      <c r="BJ347" s="5"/>
      <c r="BK347" s="5"/>
      <c r="BL347" s="5"/>
      <c r="BM347" s="128"/>
      <c r="BN347" s="128"/>
      <c r="BO347" s="5"/>
      <c r="BP347" s="5"/>
      <c r="BQ347" s="5"/>
      <c r="BR347" s="5"/>
      <c r="BS347" s="5"/>
      <c r="BT347" s="128"/>
      <c r="BU347" s="128"/>
      <c r="BV347" s="5"/>
      <c r="BW347" s="5"/>
      <c r="BX347" s="5"/>
      <c r="BY347" s="5"/>
      <c r="BZ347" s="5"/>
      <c r="CA347" s="128"/>
      <c r="CB347" s="128"/>
      <c r="CC347" s="5"/>
      <c r="CD347" s="5"/>
      <c r="CE347" s="5"/>
      <c r="CF347" s="5"/>
      <c r="CG347" s="5"/>
      <c r="CH347" s="128"/>
      <c r="CI347" s="128"/>
      <c r="CJ347" s="5"/>
      <c r="CK347" s="5"/>
      <c r="CL347" s="5"/>
      <c r="CM347" s="5"/>
      <c r="CN347" s="5"/>
      <c r="CO347" s="128"/>
      <c r="CP347" s="128"/>
      <c r="CQ347" s="5"/>
      <c r="CR347" s="341"/>
      <c r="CS347" s="354"/>
      <c r="CT347" s="5"/>
      <c r="CU347" s="5"/>
      <c r="CV347" s="5"/>
      <c r="CW347" s="5"/>
      <c r="CX347" s="128"/>
      <c r="CY347" s="5"/>
      <c r="CZ347" s="5"/>
      <c r="DA347" s="5"/>
      <c r="DB347" s="5"/>
      <c r="DC347" s="5"/>
      <c r="DD347" s="5"/>
      <c r="DE347" s="128"/>
      <c r="DF347" s="5"/>
      <c r="DG347" s="5"/>
      <c r="DH347" s="5"/>
      <c r="DI347" s="5"/>
      <c r="DJ347" s="5"/>
      <c r="DK347" s="5"/>
      <c r="DL347" s="128"/>
      <c r="DM347" s="128"/>
      <c r="DN347" s="5"/>
      <c r="DO347" s="5"/>
      <c r="DP347" s="5"/>
      <c r="DQ347" s="5"/>
      <c r="DR347" s="5"/>
      <c r="DS347" s="128"/>
      <c r="DT347" s="128"/>
      <c r="DU347" s="5"/>
      <c r="DV347" s="5"/>
      <c r="DW347" s="5"/>
      <c r="DX347" s="5"/>
      <c r="DY347" s="5"/>
      <c r="DZ347" s="128"/>
      <c r="EA347" s="128"/>
      <c r="EB347" s="51" t="s">
        <v>346</v>
      </c>
      <c r="EC347" s="51">
        <v>107.5</v>
      </c>
      <c r="ED347" s="51">
        <v>107.5</v>
      </c>
      <c r="EE347" s="51">
        <v>2</v>
      </c>
      <c r="EF347" s="51">
        <v>100</v>
      </c>
      <c r="EG347" s="52">
        <f>EE347*EF347/100</f>
        <v>2</v>
      </c>
      <c r="EH347" s="139">
        <f>EG347*AUXILIAR!$B$61</f>
        <v>40000000</v>
      </c>
      <c r="EI347" s="5"/>
      <c r="EJ347" s="341"/>
      <c r="EK347" s="354"/>
      <c r="EL347" s="5"/>
      <c r="EM347" s="5"/>
      <c r="EN347" s="5"/>
      <c r="EO347" s="5"/>
      <c r="EP347" s="128"/>
      <c r="EQ347" s="128"/>
      <c r="ER347" s="5"/>
      <c r="ES347" s="5"/>
      <c r="ET347" s="5"/>
      <c r="EU347" s="5"/>
      <c r="EV347" s="5"/>
      <c r="EW347" s="128"/>
      <c r="EX347" s="128"/>
      <c r="EY347" s="5"/>
      <c r="EZ347" s="5"/>
      <c r="FA347" s="5"/>
      <c r="FB347" s="5"/>
      <c r="FC347" s="5"/>
      <c r="FD347" s="128"/>
      <c r="FE347" s="128"/>
      <c r="FF347" s="5"/>
      <c r="FG347" s="5"/>
      <c r="FH347" s="5"/>
      <c r="FI347" s="5"/>
      <c r="FJ347" s="5"/>
      <c r="FK347" s="128"/>
      <c r="FL347" s="128"/>
      <c r="FM347" s="5"/>
      <c r="FN347" s="5"/>
      <c r="FO347" s="5"/>
      <c r="FP347" s="5"/>
      <c r="FQ347" s="5"/>
      <c r="FR347" s="128"/>
      <c r="FS347" s="128"/>
      <c r="FT347" s="5"/>
      <c r="FU347" s="5"/>
      <c r="FV347" s="5"/>
      <c r="FW347" s="5"/>
      <c r="FX347" s="5"/>
      <c r="FY347" s="128"/>
      <c r="FZ347" s="128"/>
      <c r="GA347" s="5"/>
      <c r="GB347" s="341"/>
      <c r="GC347" s="354"/>
      <c r="GD347" s="5"/>
      <c r="GE347" s="5"/>
      <c r="GF347" s="5"/>
      <c r="GG347" s="5"/>
      <c r="GH347" s="128"/>
      <c r="GI347" s="128"/>
      <c r="GJ347" s="5"/>
      <c r="GK347" s="5"/>
      <c r="GL347" s="5"/>
      <c r="GM347" s="5"/>
      <c r="GN347" s="5"/>
      <c r="GO347" s="128"/>
      <c r="GP347" s="128"/>
      <c r="GQ347" s="5"/>
      <c r="GR347" s="5"/>
      <c r="GS347" s="5"/>
      <c r="GT347" s="5"/>
      <c r="GU347" s="5"/>
      <c r="GV347" s="128"/>
      <c r="GW347" s="128"/>
      <c r="GX347" s="5"/>
      <c r="GY347" s="5"/>
      <c r="GZ347" s="5"/>
      <c r="HA347" s="5"/>
      <c r="HB347" s="5"/>
      <c r="HC347" s="128"/>
      <c r="HD347" s="128"/>
      <c r="HE347" s="5"/>
      <c r="HF347" s="5"/>
      <c r="HG347" s="5"/>
      <c r="HH347" s="5"/>
      <c r="HI347" s="5"/>
      <c r="HJ347" s="128"/>
      <c r="HK347" s="128"/>
      <c r="HL347" s="172"/>
      <c r="HM347" s="173"/>
      <c r="HN347" s="173"/>
      <c r="HO347" s="56"/>
      <c r="HP347" s="57"/>
      <c r="HQ347" s="116"/>
      <c r="HR347" s="159"/>
      <c r="HS347" s="5"/>
      <c r="HT347" s="341"/>
      <c r="HU347" s="354"/>
      <c r="HV347" s="5"/>
      <c r="HW347" s="5"/>
      <c r="HX347" s="5"/>
      <c r="HY347" s="5"/>
      <c r="HZ347" s="128"/>
      <c r="IA347" s="128"/>
      <c r="IB347" s="5"/>
      <c r="IC347" s="5"/>
      <c r="ID347" s="5"/>
      <c r="IE347" s="5"/>
      <c r="IF347" s="5"/>
      <c r="IG347" s="128"/>
      <c r="IH347" s="128"/>
      <c r="II347" s="5"/>
      <c r="IJ347" s="5"/>
      <c r="IK347" s="5"/>
      <c r="IL347" s="5"/>
      <c r="IM347" s="5"/>
      <c r="IN347" s="128"/>
      <c r="IO347" s="128"/>
      <c r="IP347" s="5"/>
      <c r="IQ347" s="5"/>
      <c r="IR347" s="5"/>
      <c r="IS347" s="5"/>
      <c r="IT347" s="5"/>
      <c r="IU347" s="128"/>
      <c r="IV347" s="128"/>
      <c r="IW347" s="5"/>
      <c r="IX347" s="5"/>
      <c r="IY347" s="5"/>
      <c r="IZ347" s="5"/>
      <c r="JA347" s="5"/>
      <c r="JB347" s="128"/>
      <c r="JC347" s="128"/>
      <c r="JD347" s="5"/>
      <c r="JE347" s="5"/>
      <c r="JF347" s="5"/>
      <c r="JG347" s="5"/>
      <c r="JH347" s="5"/>
      <c r="JI347" s="128"/>
      <c r="JJ347" s="128"/>
      <c r="JK347" s="145"/>
      <c r="JL347" s="397"/>
    </row>
    <row r="348" spans="1:272" ht="15">
      <c r="A348" s="8" t="s">
        <v>33</v>
      </c>
      <c r="B348" s="8" t="s">
        <v>15</v>
      </c>
      <c r="C348" s="8">
        <v>1</v>
      </c>
      <c r="D348" s="199">
        <v>116</v>
      </c>
      <c r="E348" s="118" t="s">
        <v>180</v>
      </c>
      <c r="F348" s="118" t="s">
        <v>108</v>
      </c>
      <c r="G348" s="195" t="s">
        <v>34</v>
      </c>
      <c r="H348" s="309" t="s">
        <v>188</v>
      </c>
      <c r="I348" s="354"/>
      <c r="J348" s="5"/>
      <c r="K348" s="5"/>
      <c r="L348" s="5"/>
      <c r="M348" s="5"/>
      <c r="N348" s="128"/>
      <c r="O348" s="128"/>
      <c r="P348" s="5"/>
      <c r="Q348" s="5"/>
      <c r="R348" s="5"/>
      <c r="S348" s="5"/>
      <c r="T348" s="5"/>
      <c r="U348" s="128"/>
      <c r="V348" s="128"/>
      <c r="W348" s="5"/>
      <c r="X348" s="5"/>
      <c r="Y348" s="5"/>
      <c r="Z348" s="5"/>
      <c r="AA348" s="5"/>
      <c r="AB348" s="128"/>
      <c r="AC348" s="128"/>
      <c r="AD348" s="5"/>
      <c r="AE348" s="5"/>
      <c r="AF348" s="5"/>
      <c r="AG348" s="5"/>
      <c r="AH348" s="5"/>
      <c r="AI348" s="128"/>
      <c r="AJ348" s="128"/>
      <c r="AK348" s="5"/>
      <c r="AL348" s="5"/>
      <c r="AM348" s="5"/>
      <c r="AN348" s="5"/>
      <c r="AO348" s="5"/>
      <c r="AP348" s="128"/>
      <c r="AQ348" s="128"/>
      <c r="AR348" s="5"/>
      <c r="AS348" s="5"/>
      <c r="AT348" s="5"/>
      <c r="AU348" s="5"/>
      <c r="AV348" s="5"/>
      <c r="AW348" s="128"/>
      <c r="AX348" s="128"/>
      <c r="AY348" s="5"/>
      <c r="AZ348" s="341"/>
      <c r="BA348" s="354"/>
      <c r="BB348" s="5"/>
      <c r="BC348" s="5"/>
      <c r="BD348" s="5"/>
      <c r="BE348" s="5"/>
      <c r="BF348" s="128"/>
      <c r="BG348" s="128"/>
      <c r="BH348" s="5"/>
      <c r="BI348" s="5"/>
      <c r="BJ348" s="5"/>
      <c r="BK348" s="5"/>
      <c r="BL348" s="5"/>
      <c r="BM348" s="128"/>
      <c r="BN348" s="128"/>
      <c r="BO348" s="5"/>
      <c r="BP348" s="5"/>
      <c r="BQ348" s="5"/>
      <c r="BR348" s="5"/>
      <c r="BS348" s="5"/>
      <c r="BT348" s="128"/>
      <c r="BU348" s="128"/>
      <c r="BV348" s="5"/>
      <c r="BW348" s="5"/>
      <c r="BX348" s="5"/>
      <c r="BY348" s="5"/>
      <c r="BZ348" s="5"/>
      <c r="CA348" s="128"/>
      <c r="CB348" s="128"/>
      <c r="CC348" s="5"/>
      <c r="CD348" s="5"/>
      <c r="CE348" s="5"/>
      <c r="CF348" s="5"/>
      <c r="CG348" s="5"/>
      <c r="CH348" s="128"/>
      <c r="CI348" s="128"/>
      <c r="CJ348" s="5"/>
      <c r="CK348" s="5"/>
      <c r="CL348" s="5"/>
      <c r="CM348" s="5"/>
      <c r="CN348" s="5"/>
      <c r="CO348" s="128"/>
      <c r="CP348" s="128"/>
      <c r="CQ348" s="5"/>
      <c r="CR348" s="341"/>
      <c r="CS348" s="354"/>
      <c r="CT348" s="5"/>
      <c r="CU348" s="5"/>
      <c r="CV348" s="5"/>
      <c r="CW348" s="5"/>
      <c r="CX348" s="128"/>
      <c r="CY348" s="5"/>
      <c r="CZ348" s="5"/>
      <c r="DA348" s="5"/>
      <c r="DB348" s="5"/>
      <c r="DC348" s="5"/>
      <c r="DD348" s="5"/>
      <c r="DE348" s="128"/>
      <c r="DF348" s="5"/>
      <c r="DG348" s="5"/>
      <c r="DH348" s="5"/>
      <c r="DI348" s="5"/>
      <c r="DJ348" s="5"/>
      <c r="DK348" s="5"/>
      <c r="DL348" s="128"/>
      <c r="DM348" s="128"/>
      <c r="DN348" s="5"/>
      <c r="DO348" s="5"/>
      <c r="DP348" s="5"/>
      <c r="DQ348" s="5"/>
      <c r="DR348" s="5"/>
      <c r="DS348" s="128"/>
      <c r="DT348" s="128"/>
      <c r="DU348" s="5"/>
      <c r="DV348" s="5"/>
      <c r="DW348" s="5"/>
      <c r="DX348" s="5"/>
      <c r="DY348" s="5"/>
      <c r="DZ348" s="128"/>
      <c r="EA348" s="128"/>
      <c r="EB348" s="51" t="s">
        <v>346</v>
      </c>
      <c r="EC348" s="51">
        <v>110.57</v>
      </c>
      <c r="ED348" s="51">
        <v>110.57</v>
      </c>
      <c r="EE348" s="51">
        <v>1</v>
      </c>
      <c r="EF348" s="51">
        <v>100</v>
      </c>
      <c r="EG348" s="52">
        <f>EE348*EF348/100</f>
        <v>1</v>
      </c>
      <c r="EH348" s="139">
        <f>EG348*AUXILIAR!$B$61</f>
        <v>20000000</v>
      </c>
      <c r="EI348" s="5"/>
      <c r="EJ348" s="341"/>
      <c r="EK348" s="354"/>
      <c r="EL348" s="5"/>
      <c r="EM348" s="5"/>
      <c r="EN348" s="5"/>
      <c r="EO348" s="5"/>
      <c r="EP348" s="128"/>
      <c r="EQ348" s="128"/>
      <c r="ER348" s="5"/>
      <c r="ES348" s="5"/>
      <c r="ET348" s="5"/>
      <c r="EU348" s="5"/>
      <c r="EV348" s="5"/>
      <c r="EW348" s="128"/>
      <c r="EX348" s="128"/>
      <c r="EY348" s="5"/>
      <c r="EZ348" s="5"/>
      <c r="FA348" s="5"/>
      <c r="FB348" s="5"/>
      <c r="FC348" s="5"/>
      <c r="FD348" s="128"/>
      <c r="FE348" s="128"/>
      <c r="FF348" s="5"/>
      <c r="FG348" s="5"/>
      <c r="FH348" s="5"/>
      <c r="FI348" s="5"/>
      <c r="FJ348" s="5"/>
      <c r="FK348" s="128"/>
      <c r="FL348" s="128"/>
      <c r="FM348" s="5"/>
      <c r="FN348" s="5"/>
      <c r="FO348" s="5"/>
      <c r="FP348" s="5"/>
      <c r="FQ348" s="5"/>
      <c r="FR348" s="128"/>
      <c r="FS348" s="128"/>
      <c r="FT348" s="5"/>
      <c r="FU348" s="5"/>
      <c r="FV348" s="5"/>
      <c r="FW348" s="5"/>
      <c r="FX348" s="5"/>
      <c r="FY348" s="128"/>
      <c r="FZ348" s="128"/>
      <c r="GA348" s="5"/>
      <c r="GB348" s="341"/>
      <c r="GC348" s="354"/>
      <c r="GD348" s="5"/>
      <c r="GE348" s="5"/>
      <c r="GF348" s="5"/>
      <c r="GG348" s="5"/>
      <c r="GH348" s="128"/>
      <c r="GI348" s="128"/>
      <c r="GJ348" s="5"/>
      <c r="GK348" s="5"/>
      <c r="GL348" s="5"/>
      <c r="GM348" s="5"/>
      <c r="GN348" s="5"/>
      <c r="GO348" s="128"/>
      <c r="GP348" s="128"/>
      <c r="GQ348" s="5"/>
      <c r="GR348" s="5"/>
      <c r="GS348" s="5"/>
      <c r="GT348" s="5"/>
      <c r="GU348" s="5"/>
      <c r="GV348" s="128"/>
      <c r="GW348" s="128"/>
      <c r="GX348" s="5"/>
      <c r="GY348" s="5"/>
      <c r="GZ348" s="5"/>
      <c r="HA348" s="5"/>
      <c r="HB348" s="5"/>
      <c r="HC348" s="128"/>
      <c r="HD348" s="128"/>
      <c r="HE348" s="5"/>
      <c r="HF348" s="5"/>
      <c r="HG348" s="5"/>
      <c r="HH348" s="5"/>
      <c r="HI348" s="5"/>
      <c r="HJ348" s="128"/>
      <c r="HK348" s="128"/>
      <c r="HL348" s="172"/>
      <c r="HM348" s="173"/>
      <c r="HN348" s="173"/>
      <c r="HO348" s="56"/>
      <c r="HP348" s="57"/>
      <c r="HQ348" s="116"/>
      <c r="HR348" s="159"/>
      <c r="HS348" s="5"/>
      <c r="HT348" s="341"/>
      <c r="HU348" s="354"/>
      <c r="HV348" s="5"/>
      <c r="HW348" s="5"/>
      <c r="HX348" s="5"/>
      <c r="HY348" s="5"/>
      <c r="HZ348" s="128"/>
      <c r="IA348" s="128"/>
      <c r="IB348" s="5"/>
      <c r="IC348" s="5"/>
      <c r="ID348" s="5"/>
      <c r="IE348" s="5"/>
      <c r="IF348" s="5"/>
      <c r="IG348" s="128"/>
      <c r="IH348" s="128"/>
      <c r="II348" s="5"/>
      <c r="IJ348" s="5"/>
      <c r="IK348" s="5"/>
      <c r="IL348" s="5"/>
      <c r="IM348" s="5"/>
      <c r="IN348" s="128"/>
      <c r="IO348" s="128"/>
      <c r="IP348" s="5"/>
      <c r="IQ348" s="5"/>
      <c r="IR348" s="5"/>
      <c r="IS348" s="5"/>
      <c r="IT348" s="5"/>
      <c r="IU348" s="128"/>
      <c r="IV348" s="128"/>
      <c r="IW348" s="5"/>
      <c r="IX348" s="5"/>
      <c r="IY348" s="5"/>
      <c r="IZ348" s="5"/>
      <c r="JA348" s="5"/>
      <c r="JB348" s="128"/>
      <c r="JC348" s="128"/>
      <c r="JD348" s="5"/>
      <c r="JE348" s="5"/>
      <c r="JF348" s="5"/>
      <c r="JG348" s="5"/>
      <c r="JH348" s="5"/>
      <c r="JI348" s="128"/>
      <c r="JJ348" s="128"/>
      <c r="JK348" s="145"/>
      <c r="JL348" s="397"/>
    </row>
    <row r="349" spans="1:272" ht="15">
      <c r="A349" s="8" t="s">
        <v>33</v>
      </c>
      <c r="B349" s="8" t="s">
        <v>15</v>
      </c>
      <c r="C349" s="8">
        <v>1</v>
      </c>
      <c r="D349" s="199">
        <v>116</v>
      </c>
      <c r="E349" s="118" t="s">
        <v>180</v>
      </c>
      <c r="F349" s="118" t="s">
        <v>108</v>
      </c>
      <c r="G349" s="195" t="s">
        <v>34</v>
      </c>
      <c r="H349" s="309" t="s">
        <v>188</v>
      </c>
      <c r="I349" s="354"/>
      <c r="J349" s="5"/>
      <c r="K349" s="5"/>
      <c r="L349" s="5"/>
      <c r="M349" s="5"/>
      <c r="N349" s="128"/>
      <c r="O349" s="128"/>
      <c r="P349" s="5"/>
      <c r="Q349" s="5"/>
      <c r="R349" s="5"/>
      <c r="S349" s="5"/>
      <c r="T349" s="5"/>
      <c r="U349" s="128"/>
      <c r="V349" s="128"/>
      <c r="W349" s="5"/>
      <c r="X349" s="5"/>
      <c r="Y349" s="5"/>
      <c r="Z349" s="5"/>
      <c r="AA349" s="5"/>
      <c r="AB349" s="128"/>
      <c r="AC349" s="128"/>
      <c r="AD349" s="5"/>
      <c r="AE349" s="5"/>
      <c r="AF349" s="5"/>
      <c r="AG349" s="5"/>
      <c r="AH349" s="5"/>
      <c r="AI349" s="128"/>
      <c r="AJ349" s="128"/>
      <c r="AK349" s="5"/>
      <c r="AL349" s="5"/>
      <c r="AM349" s="5"/>
      <c r="AN349" s="5"/>
      <c r="AO349" s="5"/>
      <c r="AP349" s="128"/>
      <c r="AQ349" s="128"/>
      <c r="AR349" s="5"/>
      <c r="AS349" s="5"/>
      <c r="AT349" s="5"/>
      <c r="AU349" s="5"/>
      <c r="AV349" s="5"/>
      <c r="AW349" s="128"/>
      <c r="AX349" s="128"/>
      <c r="AY349" s="5"/>
      <c r="AZ349" s="341"/>
      <c r="BA349" s="354"/>
      <c r="BB349" s="5"/>
      <c r="BC349" s="5"/>
      <c r="BD349" s="5"/>
      <c r="BE349" s="5"/>
      <c r="BF349" s="128"/>
      <c r="BG349" s="128"/>
      <c r="BH349" s="5"/>
      <c r="BI349" s="5"/>
      <c r="BJ349" s="5"/>
      <c r="BK349" s="5"/>
      <c r="BL349" s="5"/>
      <c r="BM349" s="128"/>
      <c r="BN349" s="128"/>
      <c r="BO349" s="5"/>
      <c r="BP349" s="5"/>
      <c r="BQ349" s="5"/>
      <c r="BR349" s="5"/>
      <c r="BS349" s="5"/>
      <c r="BT349" s="128"/>
      <c r="BU349" s="128"/>
      <c r="BV349" s="5"/>
      <c r="BW349" s="5"/>
      <c r="BX349" s="5"/>
      <c r="BY349" s="5"/>
      <c r="BZ349" s="5"/>
      <c r="CA349" s="128"/>
      <c r="CB349" s="128"/>
      <c r="CC349" s="5"/>
      <c r="CD349" s="5"/>
      <c r="CE349" s="5"/>
      <c r="CF349" s="5"/>
      <c r="CG349" s="5"/>
      <c r="CH349" s="128"/>
      <c r="CI349" s="128"/>
      <c r="CJ349" s="5"/>
      <c r="CK349" s="5"/>
      <c r="CL349" s="5"/>
      <c r="CM349" s="5"/>
      <c r="CN349" s="5"/>
      <c r="CO349" s="128"/>
      <c r="CP349" s="128"/>
      <c r="CQ349" s="5"/>
      <c r="CR349" s="341"/>
      <c r="CS349" s="354"/>
      <c r="CT349" s="5"/>
      <c r="CU349" s="5"/>
      <c r="CV349" s="5"/>
      <c r="CW349" s="5"/>
      <c r="CX349" s="128"/>
      <c r="CY349" s="5"/>
      <c r="CZ349" s="5"/>
      <c r="DA349" s="5"/>
      <c r="DB349" s="5"/>
      <c r="DC349" s="5"/>
      <c r="DD349" s="5"/>
      <c r="DE349" s="128"/>
      <c r="DF349" s="5"/>
      <c r="DG349" s="5"/>
      <c r="DH349" s="5"/>
      <c r="DI349" s="5"/>
      <c r="DJ349" s="5"/>
      <c r="DK349" s="5"/>
      <c r="DL349" s="128"/>
      <c r="DM349" s="128"/>
      <c r="DN349" s="5"/>
      <c r="DO349" s="5"/>
      <c r="DP349" s="5"/>
      <c r="DQ349" s="5"/>
      <c r="DR349" s="5"/>
      <c r="DS349" s="128"/>
      <c r="DT349" s="128"/>
      <c r="DU349" s="5"/>
      <c r="DV349" s="5"/>
      <c r="DW349" s="5"/>
      <c r="DX349" s="5"/>
      <c r="DY349" s="5"/>
      <c r="DZ349" s="128"/>
      <c r="EA349" s="128"/>
      <c r="EB349" s="51" t="s">
        <v>346</v>
      </c>
      <c r="EC349" s="51">
        <v>166.81</v>
      </c>
      <c r="ED349" s="51">
        <v>166.81</v>
      </c>
      <c r="EE349" s="51">
        <v>1</v>
      </c>
      <c r="EF349" s="51">
        <v>100</v>
      </c>
      <c r="EG349" s="52">
        <f t="shared" ref="EG349:EG360" si="297">EE349*EF349/100</f>
        <v>1</v>
      </c>
      <c r="EH349" s="139">
        <f>EG349*AUXILIAR!$B$61</f>
        <v>20000000</v>
      </c>
      <c r="EI349" s="5"/>
      <c r="EJ349" s="341"/>
      <c r="EK349" s="354"/>
      <c r="EL349" s="5"/>
      <c r="EM349" s="5"/>
      <c r="EN349" s="5"/>
      <c r="EO349" s="5"/>
      <c r="EP349" s="128"/>
      <c r="EQ349" s="128"/>
      <c r="ER349" s="5"/>
      <c r="ES349" s="5"/>
      <c r="ET349" s="5"/>
      <c r="EU349" s="5"/>
      <c r="EV349" s="5"/>
      <c r="EW349" s="128"/>
      <c r="EX349" s="128"/>
      <c r="EY349" s="5"/>
      <c r="EZ349" s="5"/>
      <c r="FA349" s="5"/>
      <c r="FB349" s="5"/>
      <c r="FC349" s="5"/>
      <c r="FD349" s="128"/>
      <c r="FE349" s="128"/>
      <c r="FF349" s="5"/>
      <c r="FG349" s="5"/>
      <c r="FH349" s="5"/>
      <c r="FI349" s="5"/>
      <c r="FJ349" s="5"/>
      <c r="FK349" s="128"/>
      <c r="FL349" s="128"/>
      <c r="FM349" s="5"/>
      <c r="FN349" s="5"/>
      <c r="FO349" s="5"/>
      <c r="FP349" s="5"/>
      <c r="FQ349" s="5"/>
      <c r="FR349" s="128"/>
      <c r="FS349" s="128"/>
      <c r="FT349" s="5"/>
      <c r="FU349" s="5"/>
      <c r="FV349" s="5"/>
      <c r="FW349" s="5"/>
      <c r="FX349" s="5"/>
      <c r="FY349" s="128"/>
      <c r="FZ349" s="128"/>
      <c r="GA349" s="5"/>
      <c r="GB349" s="341"/>
      <c r="GC349" s="354"/>
      <c r="GD349" s="5"/>
      <c r="GE349" s="5"/>
      <c r="GF349" s="5"/>
      <c r="GG349" s="5"/>
      <c r="GH349" s="128"/>
      <c r="GI349" s="128"/>
      <c r="GJ349" s="5"/>
      <c r="GK349" s="5"/>
      <c r="GL349" s="5"/>
      <c r="GM349" s="5"/>
      <c r="GN349" s="5"/>
      <c r="GO349" s="128"/>
      <c r="GP349" s="128"/>
      <c r="GQ349" s="5"/>
      <c r="GR349" s="5"/>
      <c r="GS349" s="5"/>
      <c r="GT349" s="5"/>
      <c r="GU349" s="5"/>
      <c r="GV349" s="128"/>
      <c r="GW349" s="128"/>
      <c r="GX349" s="5"/>
      <c r="GY349" s="5"/>
      <c r="GZ349" s="5"/>
      <c r="HA349" s="5"/>
      <c r="HB349" s="5"/>
      <c r="HC349" s="128"/>
      <c r="HD349" s="128"/>
      <c r="HE349" s="5"/>
      <c r="HF349" s="5"/>
      <c r="HG349" s="5"/>
      <c r="HH349" s="5"/>
      <c r="HI349" s="5"/>
      <c r="HJ349" s="128"/>
      <c r="HK349" s="128"/>
      <c r="HL349" s="172"/>
      <c r="HM349" s="173"/>
      <c r="HN349" s="173"/>
      <c r="HO349" s="56"/>
      <c r="HP349" s="57"/>
      <c r="HQ349" s="116"/>
      <c r="HR349" s="159"/>
      <c r="HS349" s="5"/>
      <c r="HT349" s="341"/>
      <c r="HU349" s="354"/>
      <c r="HV349" s="5"/>
      <c r="HW349" s="5"/>
      <c r="HX349" s="5"/>
      <c r="HY349" s="5"/>
      <c r="HZ349" s="128"/>
      <c r="IA349" s="128"/>
      <c r="IB349" s="5"/>
      <c r="IC349" s="5"/>
      <c r="ID349" s="5"/>
      <c r="IE349" s="5"/>
      <c r="IF349" s="5"/>
      <c r="IG349" s="128"/>
      <c r="IH349" s="128"/>
      <c r="II349" s="5"/>
      <c r="IJ349" s="5"/>
      <c r="IK349" s="5"/>
      <c r="IL349" s="5"/>
      <c r="IM349" s="5"/>
      <c r="IN349" s="128"/>
      <c r="IO349" s="128"/>
      <c r="IP349" s="5"/>
      <c r="IQ349" s="5"/>
      <c r="IR349" s="5"/>
      <c r="IS349" s="5"/>
      <c r="IT349" s="5"/>
      <c r="IU349" s="128"/>
      <c r="IV349" s="128"/>
      <c r="IW349" s="5"/>
      <c r="IX349" s="5"/>
      <c r="IY349" s="5"/>
      <c r="IZ349" s="5"/>
      <c r="JA349" s="5"/>
      <c r="JB349" s="128"/>
      <c r="JC349" s="128"/>
      <c r="JD349" s="5"/>
      <c r="JE349" s="5"/>
      <c r="JF349" s="5"/>
      <c r="JG349" s="5"/>
      <c r="JH349" s="5"/>
      <c r="JI349" s="128"/>
      <c r="JJ349" s="128"/>
      <c r="JK349" s="145"/>
      <c r="JL349" s="397"/>
    </row>
    <row r="350" spans="1:272" ht="15">
      <c r="A350" s="8" t="s">
        <v>33</v>
      </c>
      <c r="B350" s="8" t="s">
        <v>15</v>
      </c>
      <c r="C350" s="8">
        <v>1</v>
      </c>
      <c r="D350" s="199">
        <v>116</v>
      </c>
      <c r="E350" s="118" t="s">
        <v>180</v>
      </c>
      <c r="F350" s="118" t="s">
        <v>108</v>
      </c>
      <c r="G350" s="195" t="s">
        <v>34</v>
      </c>
      <c r="H350" s="309" t="s">
        <v>188</v>
      </c>
      <c r="I350" s="354"/>
      <c r="J350" s="5"/>
      <c r="K350" s="5"/>
      <c r="L350" s="5"/>
      <c r="M350" s="5"/>
      <c r="N350" s="128"/>
      <c r="O350" s="128"/>
      <c r="P350" s="5"/>
      <c r="Q350" s="5"/>
      <c r="R350" s="5"/>
      <c r="S350" s="5"/>
      <c r="T350" s="5"/>
      <c r="U350" s="128"/>
      <c r="V350" s="128"/>
      <c r="W350" s="5"/>
      <c r="X350" s="5"/>
      <c r="Y350" s="5"/>
      <c r="Z350" s="5"/>
      <c r="AA350" s="5"/>
      <c r="AB350" s="128"/>
      <c r="AC350" s="128"/>
      <c r="AD350" s="5"/>
      <c r="AE350" s="5"/>
      <c r="AF350" s="5"/>
      <c r="AG350" s="5"/>
      <c r="AH350" s="5"/>
      <c r="AI350" s="128"/>
      <c r="AJ350" s="128"/>
      <c r="AK350" s="5"/>
      <c r="AL350" s="5"/>
      <c r="AM350" s="5"/>
      <c r="AN350" s="5"/>
      <c r="AO350" s="5"/>
      <c r="AP350" s="128"/>
      <c r="AQ350" s="128"/>
      <c r="AR350" s="5"/>
      <c r="AS350" s="5"/>
      <c r="AT350" s="5"/>
      <c r="AU350" s="5"/>
      <c r="AV350" s="5"/>
      <c r="AW350" s="128"/>
      <c r="AX350" s="128"/>
      <c r="AY350" s="5"/>
      <c r="AZ350" s="341"/>
      <c r="BA350" s="354"/>
      <c r="BB350" s="5"/>
      <c r="BC350" s="5"/>
      <c r="BD350" s="5"/>
      <c r="BE350" s="5"/>
      <c r="BF350" s="128"/>
      <c r="BG350" s="128"/>
      <c r="BH350" s="5"/>
      <c r="BI350" s="5"/>
      <c r="BJ350" s="5"/>
      <c r="BK350" s="5"/>
      <c r="BL350" s="5"/>
      <c r="BM350" s="128"/>
      <c r="BN350" s="128"/>
      <c r="BO350" s="5"/>
      <c r="BP350" s="5"/>
      <c r="BQ350" s="5"/>
      <c r="BR350" s="5"/>
      <c r="BS350" s="5"/>
      <c r="BT350" s="128"/>
      <c r="BU350" s="128"/>
      <c r="BV350" s="5"/>
      <c r="BW350" s="5"/>
      <c r="BX350" s="5"/>
      <c r="BY350" s="5"/>
      <c r="BZ350" s="5"/>
      <c r="CA350" s="128"/>
      <c r="CB350" s="128"/>
      <c r="CC350" s="5"/>
      <c r="CD350" s="5"/>
      <c r="CE350" s="5"/>
      <c r="CF350" s="5"/>
      <c r="CG350" s="5"/>
      <c r="CH350" s="128"/>
      <c r="CI350" s="128"/>
      <c r="CJ350" s="5"/>
      <c r="CK350" s="5"/>
      <c r="CL350" s="5"/>
      <c r="CM350" s="5"/>
      <c r="CN350" s="5"/>
      <c r="CO350" s="128"/>
      <c r="CP350" s="128"/>
      <c r="CQ350" s="5"/>
      <c r="CR350" s="341"/>
      <c r="CS350" s="354"/>
      <c r="CT350" s="5"/>
      <c r="CU350" s="5"/>
      <c r="CV350" s="5"/>
      <c r="CW350" s="5"/>
      <c r="CX350" s="128"/>
      <c r="CY350" s="5"/>
      <c r="CZ350" s="5"/>
      <c r="DA350" s="5"/>
      <c r="DB350" s="5"/>
      <c r="DC350" s="5"/>
      <c r="DD350" s="5"/>
      <c r="DE350" s="128"/>
      <c r="DF350" s="5"/>
      <c r="DG350" s="5"/>
      <c r="DH350" s="5"/>
      <c r="DI350" s="5"/>
      <c r="DJ350" s="5"/>
      <c r="DK350" s="5"/>
      <c r="DL350" s="128"/>
      <c r="DM350" s="128"/>
      <c r="DN350" s="5"/>
      <c r="DO350" s="5"/>
      <c r="DP350" s="5"/>
      <c r="DQ350" s="5"/>
      <c r="DR350" s="5"/>
      <c r="DS350" s="128"/>
      <c r="DT350" s="128"/>
      <c r="DU350" s="5"/>
      <c r="DV350" s="5"/>
      <c r="DW350" s="5"/>
      <c r="DX350" s="5"/>
      <c r="DY350" s="5"/>
      <c r="DZ350" s="128"/>
      <c r="EA350" s="128"/>
      <c r="EB350" s="51" t="s">
        <v>346</v>
      </c>
      <c r="EC350" s="51">
        <v>178.84</v>
      </c>
      <c r="ED350" s="51">
        <v>178.84</v>
      </c>
      <c r="EE350" s="51">
        <v>1</v>
      </c>
      <c r="EF350" s="51">
        <v>100</v>
      </c>
      <c r="EG350" s="52">
        <f t="shared" si="297"/>
        <v>1</v>
      </c>
      <c r="EH350" s="139">
        <f>EG350*AUXILIAR!$B$61</f>
        <v>20000000</v>
      </c>
      <c r="EI350" s="5"/>
      <c r="EJ350" s="341"/>
      <c r="EK350" s="354"/>
      <c r="EL350" s="5"/>
      <c r="EM350" s="5"/>
      <c r="EN350" s="5"/>
      <c r="EO350" s="5"/>
      <c r="EP350" s="128"/>
      <c r="EQ350" s="128"/>
      <c r="ER350" s="5"/>
      <c r="ES350" s="5"/>
      <c r="ET350" s="5"/>
      <c r="EU350" s="5"/>
      <c r="EV350" s="5"/>
      <c r="EW350" s="128"/>
      <c r="EX350" s="128"/>
      <c r="EY350" s="5"/>
      <c r="EZ350" s="5"/>
      <c r="FA350" s="5"/>
      <c r="FB350" s="5"/>
      <c r="FC350" s="5"/>
      <c r="FD350" s="128"/>
      <c r="FE350" s="128"/>
      <c r="FF350" s="5"/>
      <c r="FG350" s="5"/>
      <c r="FH350" s="5"/>
      <c r="FI350" s="5"/>
      <c r="FJ350" s="5"/>
      <c r="FK350" s="128"/>
      <c r="FL350" s="128"/>
      <c r="FM350" s="5"/>
      <c r="FN350" s="5"/>
      <c r="FO350" s="5"/>
      <c r="FP350" s="5"/>
      <c r="FQ350" s="5"/>
      <c r="FR350" s="128"/>
      <c r="FS350" s="128"/>
      <c r="FT350" s="5"/>
      <c r="FU350" s="5"/>
      <c r="FV350" s="5"/>
      <c r="FW350" s="5"/>
      <c r="FX350" s="5"/>
      <c r="FY350" s="128"/>
      <c r="FZ350" s="128"/>
      <c r="GA350" s="5"/>
      <c r="GB350" s="341"/>
      <c r="GC350" s="354"/>
      <c r="GD350" s="5"/>
      <c r="GE350" s="5"/>
      <c r="GF350" s="5"/>
      <c r="GG350" s="5"/>
      <c r="GH350" s="128"/>
      <c r="GI350" s="128"/>
      <c r="GJ350" s="5"/>
      <c r="GK350" s="5"/>
      <c r="GL350" s="5"/>
      <c r="GM350" s="5"/>
      <c r="GN350" s="5"/>
      <c r="GO350" s="128"/>
      <c r="GP350" s="128"/>
      <c r="GQ350" s="5"/>
      <c r="GR350" s="5"/>
      <c r="GS350" s="5"/>
      <c r="GT350" s="5"/>
      <c r="GU350" s="5"/>
      <c r="GV350" s="128"/>
      <c r="GW350" s="128"/>
      <c r="GX350" s="5"/>
      <c r="GY350" s="5"/>
      <c r="GZ350" s="5"/>
      <c r="HA350" s="5"/>
      <c r="HB350" s="5"/>
      <c r="HC350" s="128"/>
      <c r="HD350" s="128"/>
      <c r="HE350" s="5"/>
      <c r="HF350" s="5"/>
      <c r="HG350" s="5"/>
      <c r="HH350" s="5"/>
      <c r="HI350" s="5"/>
      <c r="HJ350" s="128"/>
      <c r="HK350" s="128"/>
      <c r="HL350" s="172"/>
      <c r="HM350" s="173"/>
      <c r="HN350" s="173"/>
      <c r="HO350" s="56"/>
      <c r="HP350" s="57"/>
      <c r="HQ350" s="116"/>
      <c r="HR350" s="159"/>
      <c r="HS350" s="5"/>
      <c r="HT350" s="341"/>
      <c r="HU350" s="354"/>
      <c r="HV350" s="5"/>
      <c r="HW350" s="5"/>
      <c r="HX350" s="5"/>
      <c r="HY350" s="5"/>
      <c r="HZ350" s="128"/>
      <c r="IA350" s="128"/>
      <c r="IB350" s="5"/>
      <c r="IC350" s="5"/>
      <c r="ID350" s="5"/>
      <c r="IE350" s="5"/>
      <c r="IF350" s="5"/>
      <c r="IG350" s="128"/>
      <c r="IH350" s="128"/>
      <c r="II350" s="5"/>
      <c r="IJ350" s="5"/>
      <c r="IK350" s="5"/>
      <c r="IL350" s="5"/>
      <c r="IM350" s="5"/>
      <c r="IN350" s="128"/>
      <c r="IO350" s="128"/>
      <c r="IP350" s="5"/>
      <c r="IQ350" s="5"/>
      <c r="IR350" s="5"/>
      <c r="IS350" s="5"/>
      <c r="IT350" s="5"/>
      <c r="IU350" s="128"/>
      <c r="IV350" s="128"/>
      <c r="IW350" s="5"/>
      <c r="IX350" s="5"/>
      <c r="IY350" s="5"/>
      <c r="IZ350" s="5"/>
      <c r="JA350" s="5"/>
      <c r="JB350" s="128"/>
      <c r="JC350" s="128"/>
      <c r="JD350" s="5"/>
      <c r="JE350" s="5"/>
      <c r="JF350" s="5"/>
      <c r="JG350" s="5"/>
      <c r="JH350" s="5"/>
      <c r="JI350" s="128"/>
      <c r="JJ350" s="128"/>
      <c r="JK350" s="145"/>
      <c r="JL350" s="397"/>
    </row>
    <row r="351" spans="1:272" ht="15">
      <c r="A351" s="8" t="s">
        <v>33</v>
      </c>
      <c r="B351" s="8" t="s">
        <v>15</v>
      </c>
      <c r="C351" s="8">
        <v>1</v>
      </c>
      <c r="D351" s="199">
        <v>116</v>
      </c>
      <c r="E351" s="118" t="s">
        <v>180</v>
      </c>
      <c r="F351" s="118" t="s">
        <v>108</v>
      </c>
      <c r="G351" s="195" t="s">
        <v>34</v>
      </c>
      <c r="H351" s="309" t="s">
        <v>188</v>
      </c>
      <c r="I351" s="354"/>
      <c r="J351" s="5"/>
      <c r="K351" s="5"/>
      <c r="L351" s="5"/>
      <c r="M351" s="5"/>
      <c r="N351" s="128"/>
      <c r="O351" s="128"/>
      <c r="P351" s="5"/>
      <c r="Q351" s="5"/>
      <c r="R351" s="5"/>
      <c r="S351" s="5"/>
      <c r="T351" s="5"/>
      <c r="U351" s="128"/>
      <c r="V351" s="128"/>
      <c r="W351" s="5"/>
      <c r="X351" s="5"/>
      <c r="Y351" s="5"/>
      <c r="Z351" s="5"/>
      <c r="AA351" s="5"/>
      <c r="AB351" s="128"/>
      <c r="AC351" s="128"/>
      <c r="AD351" s="5"/>
      <c r="AE351" s="5"/>
      <c r="AF351" s="5"/>
      <c r="AG351" s="5"/>
      <c r="AH351" s="5"/>
      <c r="AI351" s="128"/>
      <c r="AJ351" s="128"/>
      <c r="AK351" s="5"/>
      <c r="AL351" s="5"/>
      <c r="AM351" s="5"/>
      <c r="AN351" s="5"/>
      <c r="AO351" s="5"/>
      <c r="AP351" s="128"/>
      <c r="AQ351" s="128"/>
      <c r="AR351" s="5"/>
      <c r="AS351" s="5"/>
      <c r="AT351" s="5"/>
      <c r="AU351" s="5"/>
      <c r="AV351" s="5"/>
      <c r="AW351" s="128"/>
      <c r="AX351" s="128"/>
      <c r="AY351" s="5"/>
      <c r="AZ351" s="341"/>
      <c r="BA351" s="354"/>
      <c r="BB351" s="5"/>
      <c r="BC351" s="5"/>
      <c r="BD351" s="5"/>
      <c r="BE351" s="5"/>
      <c r="BF351" s="128"/>
      <c r="BG351" s="128"/>
      <c r="BH351" s="5"/>
      <c r="BI351" s="5"/>
      <c r="BJ351" s="5"/>
      <c r="BK351" s="5"/>
      <c r="BL351" s="5"/>
      <c r="BM351" s="128"/>
      <c r="BN351" s="128"/>
      <c r="BO351" s="5"/>
      <c r="BP351" s="5"/>
      <c r="BQ351" s="5"/>
      <c r="BR351" s="5"/>
      <c r="BS351" s="5"/>
      <c r="BT351" s="128"/>
      <c r="BU351" s="128"/>
      <c r="BV351" s="5"/>
      <c r="BW351" s="5"/>
      <c r="BX351" s="5"/>
      <c r="BY351" s="5"/>
      <c r="BZ351" s="5"/>
      <c r="CA351" s="128"/>
      <c r="CB351" s="128"/>
      <c r="CC351" s="5"/>
      <c r="CD351" s="5"/>
      <c r="CE351" s="5"/>
      <c r="CF351" s="5"/>
      <c r="CG351" s="5"/>
      <c r="CH351" s="128"/>
      <c r="CI351" s="128"/>
      <c r="CJ351" s="5"/>
      <c r="CK351" s="5"/>
      <c r="CL351" s="5"/>
      <c r="CM351" s="5"/>
      <c r="CN351" s="5"/>
      <c r="CO351" s="128"/>
      <c r="CP351" s="128"/>
      <c r="CQ351" s="5"/>
      <c r="CR351" s="341"/>
      <c r="CS351" s="354"/>
      <c r="CT351" s="5"/>
      <c r="CU351" s="5"/>
      <c r="CV351" s="5"/>
      <c r="CW351" s="5"/>
      <c r="CX351" s="128"/>
      <c r="CY351" s="5"/>
      <c r="CZ351" s="5"/>
      <c r="DA351" s="5"/>
      <c r="DB351" s="5"/>
      <c r="DC351" s="5"/>
      <c r="DD351" s="5"/>
      <c r="DE351" s="128"/>
      <c r="DF351" s="5"/>
      <c r="DG351" s="5"/>
      <c r="DH351" s="5"/>
      <c r="DI351" s="5"/>
      <c r="DJ351" s="5"/>
      <c r="DK351" s="5"/>
      <c r="DL351" s="128"/>
      <c r="DM351" s="128"/>
      <c r="DN351" s="5"/>
      <c r="DO351" s="5"/>
      <c r="DP351" s="5"/>
      <c r="DQ351" s="5"/>
      <c r="DR351" s="5"/>
      <c r="DS351" s="128"/>
      <c r="DT351" s="128"/>
      <c r="DU351" s="5"/>
      <c r="DV351" s="5"/>
      <c r="DW351" s="5"/>
      <c r="DX351" s="5"/>
      <c r="DY351" s="5"/>
      <c r="DZ351" s="128"/>
      <c r="EA351" s="128"/>
      <c r="EB351" s="51" t="s">
        <v>346</v>
      </c>
      <c r="EC351" s="51">
        <v>185.62</v>
      </c>
      <c r="ED351" s="51">
        <v>185.62</v>
      </c>
      <c r="EE351" s="51">
        <v>1</v>
      </c>
      <c r="EF351" s="51">
        <v>100</v>
      </c>
      <c r="EG351" s="52">
        <f t="shared" si="297"/>
        <v>1</v>
      </c>
      <c r="EH351" s="139">
        <f>EG351*AUXILIAR!$B$61</f>
        <v>20000000</v>
      </c>
      <c r="EI351" s="5"/>
      <c r="EJ351" s="341"/>
      <c r="EK351" s="354"/>
      <c r="EL351" s="5"/>
      <c r="EM351" s="5"/>
      <c r="EN351" s="5"/>
      <c r="EO351" s="5"/>
      <c r="EP351" s="128"/>
      <c r="EQ351" s="128"/>
      <c r="ER351" s="5"/>
      <c r="ES351" s="5"/>
      <c r="ET351" s="5"/>
      <c r="EU351" s="5"/>
      <c r="EV351" s="5"/>
      <c r="EW351" s="128"/>
      <c r="EX351" s="128"/>
      <c r="EY351" s="5"/>
      <c r="EZ351" s="5"/>
      <c r="FA351" s="5"/>
      <c r="FB351" s="5"/>
      <c r="FC351" s="5"/>
      <c r="FD351" s="128"/>
      <c r="FE351" s="128"/>
      <c r="FF351" s="5"/>
      <c r="FG351" s="5"/>
      <c r="FH351" s="5"/>
      <c r="FI351" s="5"/>
      <c r="FJ351" s="5"/>
      <c r="FK351" s="128"/>
      <c r="FL351" s="128"/>
      <c r="FM351" s="5"/>
      <c r="FN351" s="5"/>
      <c r="FO351" s="5"/>
      <c r="FP351" s="5"/>
      <c r="FQ351" s="5"/>
      <c r="FR351" s="128"/>
      <c r="FS351" s="128"/>
      <c r="FT351" s="5"/>
      <c r="FU351" s="5"/>
      <c r="FV351" s="5"/>
      <c r="FW351" s="5"/>
      <c r="FX351" s="5"/>
      <c r="FY351" s="128"/>
      <c r="FZ351" s="128"/>
      <c r="GA351" s="5"/>
      <c r="GB351" s="341"/>
      <c r="GC351" s="354"/>
      <c r="GD351" s="5"/>
      <c r="GE351" s="5"/>
      <c r="GF351" s="5"/>
      <c r="GG351" s="5"/>
      <c r="GH351" s="128"/>
      <c r="GI351" s="128"/>
      <c r="GJ351" s="5"/>
      <c r="GK351" s="5"/>
      <c r="GL351" s="5"/>
      <c r="GM351" s="5"/>
      <c r="GN351" s="5"/>
      <c r="GO351" s="128"/>
      <c r="GP351" s="128"/>
      <c r="GQ351" s="5"/>
      <c r="GR351" s="5"/>
      <c r="GS351" s="5"/>
      <c r="GT351" s="5"/>
      <c r="GU351" s="5"/>
      <c r="GV351" s="128"/>
      <c r="GW351" s="128"/>
      <c r="GX351" s="5"/>
      <c r="GY351" s="5"/>
      <c r="GZ351" s="5"/>
      <c r="HA351" s="5"/>
      <c r="HB351" s="5"/>
      <c r="HC351" s="128"/>
      <c r="HD351" s="128"/>
      <c r="HE351" s="5"/>
      <c r="HF351" s="5"/>
      <c r="HG351" s="5"/>
      <c r="HH351" s="5"/>
      <c r="HI351" s="5"/>
      <c r="HJ351" s="128"/>
      <c r="HK351" s="128"/>
      <c r="HL351" s="172"/>
      <c r="HM351" s="173"/>
      <c r="HN351" s="173"/>
      <c r="HO351" s="56"/>
      <c r="HP351" s="57"/>
      <c r="HQ351" s="116"/>
      <c r="HR351" s="159"/>
      <c r="HS351" s="5"/>
      <c r="HT351" s="341"/>
      <c r="HU351" s="354"/>
      <c r="HV351" s="5"/>
      <c r="HW351" s="5"/>
      <c r="HX351" s="5"/>
      <c r="HY351" s="5"/>
      <c r="HZ351" s="128"/>
      <c r="IA351" s="128"/>
      <c r="IB351" s="5"/>
      <c r="IC351" s="5"/>
      <c r="ID351" s="5"/>
      <c r="IE351" s="5"/>
      <c r="IF351" s="5"/>
      <c r="IG351" s="128"/>
      <c r="IH351" s="128"/>
      <c r="II351" s="5"/>
      <c r="IJ351" s="5"/>
      <c r="IK351" s="5"/>
      <c r="IL351" s="5"/>
      <c r="IM351" s="5"/>
      <c r="IN351" s="128"/>
      <c r="IO351" s="128"/>
      <c r="IP351" s="5"/>
      <c r="IQ351" s="5"/>
      <c r="IR351" s="5"/>
      <c r="IS351" s="5"/>
      <c r="IT351" s="5"/>
      <c r="IU351" s="128"/>
      <c r="IV351" s="128"/>
      <c r="IW351" s="5"/>
      <c r="IX351" s="5"/>
      <c r="IY351" s="5"/>
      <c r="IZ351" s="5"/>
      <c r="JA351" s="5"/>
      <c r="JB351" s="128"/>
      <c r="JC351" s="128"/>
      <c r="JD351" s="5"/>
      <c r="JE351" s="5"/>
      <c r="JF351" s="5"/>
      <c r="JG351" s="5"/>
      <c r="JH351" s="5"/>
      <c r="JI351" s="128"/>
      <c r="JJ351" s="128"/>
      <c r="JK351" s="145"/>
      <c r="JL351" s="397"/>
    </row>
    <row r="352" spans="1:272" ht="15">
      <c r="A352" s="8" t="s">
        <v>33</v>
      </c>
      <c r="B352" s="8" t="s">
        <v>15</v>
      </c>
      <c r="C352" s="8">
        <v>1</v>
      </c>
      <c r="D352" s="199">
        <v>116</v>
      </c>
      <c r="E352" s="118" t="s">
        <v>180</v>
      </c>
      <c r="F352" s="118" t="s">
        <v>108</v>
      </c>
      <c r="G352" s="195" t="s">
        <v>34</v>
      </c>
      <c r="H352" s="309" t="s">
        <v>188</v>
      </c>
      <c r="I352" s="354"/>
      <c r="J352" s="5"/>
      <c r="K352" s="5"/>
      <c r="L352" s="5"/>
      <c r="M352" s="5"/>
      <c r="N352" s="128"/>
      <c r="O352" s="128"/>
      <c r="P352" s="5"/>
      <c r="Q352" s="5"/>
      <c r="R352" s="5"/>
      <c r="S352" s="5"/>
      <c r="T352" s="5"/>
      <c r="U352" s="128"/>
      <c r="V352" s="128"/>
      <c r="W352" s="5"/>
      <c r="X352" s="5"/>
      <c r="Y352" s="5"/>
      <c r="Z352" s="5"/>
      <c r="AA352" s="5"/>
      <c r="AB352" s="128"/>
      <c r="AC352" s="128"/>
      <c r="AD352" s="5"/>
      <c r="AE352" s="5"/>
      <c r="AF352" s="5"/>
      <c r="AG352" s="5"/>
      <c r="AH352" s="5"/>
      <c r="AI352" s="128"/>
      <c r="AJ352" s="128"/>
      <c r="AK352" s="5"/>
      <c r="AL352" s="5"/>
      <c r="AM352" s="5"/>
      <c r="AN352" s="5"/>
      <c r="AO352" s="5"/>
      <c r="AP352" s="128"/>
      <c r="AQ352" s="128"/>
      <c r="AR352" s="5"/>
      <c r="AS352" s="5"/>
      <c r="AT352" s="5"/>
      <c r="AU352" s="5"/>
      <c r="AV352" s="5"/>
      <c r="AW352" s="128"/>
      <c r="AX352" s="128"/>
      <c r="AY352" s="5"/>
      <c r="AZ352" s="341"/>
      <c r="BA352" s="354"/>
      <c r="BB352" s="5"/>
      <c r="BC352" s="5"/>
      <c r="BD352" s="5"/>
      <c r="BE352" s="5"/>
      <c r="BF352" s="128"/>
      <c r="BG352" s="128"/>
      <c r="BH352" s="5"/>
      <c r="BI352" s="5"/>
      <c r="BJ352" s="5"/>
      <c r="BK352" s="5"/>
      <c r="BL352" s="5"/>
      <c r="BM352" s="128"/>
      <c r="BN352" s="128"/>
      <c r="BO352" s="5"/>
      <c r="BP352" s="5"/>
      <c r="BQ352" s="5"/>
      <c r="BR352" s="5"/>
      <c r="BS352" s="5"/>
      <c r="BT352" s="128"/>
      <c r="BU352" s="128"/>
      <c r="BV352" s="5"/>
      <c r="BW352" s="5"/>
      <c r="BX352" s="5"/>
      <c r="BY352" s="5"/>
      <c r="BZ352" s="5"/>
      <c r="CA352" s="128"/>
      <c r="CB352" s="128"/>
      <c r="CC352" s="5"/>
      <c r="CD352" s="5"/>
      <c r="CE352" s="5"/>
      <c r="CF352" s="5"/>
      <c r="CG352" s="5"/>
      <c r="CH352" s="128"/>
      <c r="CI352" s="128"/>
      <c r="CJ352" s="5"/>
      <c r="CK352" s="5"/>
      <c r="CL352" s="5"/>
      <c r="CM352" s="5"/>
      <c r="CN352" s="5"/>
      <c r="CO352" s="128"/>
      <c r="CP352" s="128"/>
      <c r="CQ352" s="5"/>
      <c r="CR352" s="341"/>
      <c r="CS352" s="354"/>
      <c r="CT352" s="5"/>
      <c r="CU352" s="5"/>
      <c r="CV352" s="5"/>
      <c r="CW352" s="5"/>
      <c r="CX352" s="128"/>
      <c r="CY352" s="5"/>
      <c r="CZ352" s="5"/>
      <c r="DA352" s="5"/>
      <c r="DB352" s="5"/>
      <c r="DC352" s="5"/>
      <c r="DD352" s="5"/>
      <c r="DE352" s="128"/>
      <c r="DF352" s="5"/>
      <c r="DG352" s="5"/>
      <c r="DH352" s="5"/>
      <c r="DI352" s="5"/>
      <c r="DJ352" s="5"/>
      <c r="DK352" s="5"/>
      <c r="DL352" s="128"/>
      <c r="DM352" s="128"/>
      <c r="DN352" s="5"/>
      <c r="DO352" s="5"/>
      <c r="DP352" s="5"/>
      <c r="DQ352" s="5"/>
      <c r="DR352" s="5"/>
      <c r="DS352" s="128"/>
      <c r="DT352" s="128"/>
      <c r="DU352" s="5"/>
      <c r="DV352" s="5"/>
      <c r="DW352" s="5"/>
      <c r="DX352" s="5"/>
      <c r="DY352" s="5"/>
      <c r="DZ352" s="128"/>
      <c r="EA352" s="128"/>
      <c r="EB352" s="51" t="s">
        <v>346</v>
      </c>
      <c r="EC352" s="51">
        <v>186.11</v>
      </c>
      <c r="ED352" s="51">
        <v>186.11</v>
      </c>
      <c r="EE352" s="51">
        <v>1</v>
      </c>
      <c r="EF352" s="51">
        <v>100</v>
      </c>
      <c r="EG352" s="52">
        <f t="shared" si="297"/>
        <v>1</v>
      </c>
      <c r="EH352" s="139">
        <f>EG352*AUXILIAR!$B$61</f>
        <v>20000000</v>
      </c>
      <c r="EI352" s="5"/>
      <c r="EJ352" s="341"/>
      <c r="EK352" s="354"/>
      <c r="EL352" s="5"/>
      <c r="EM352" s="5"/>
      <c r="EN352" s="5"/>
      <c r="EO352" s="5"/>
      <c r="EP352" s="128"/>
      <c r="EQ352" s="128"/>
      <c r="ER352" s="5"/>
      <c r="ES352" s="5"/>
      <c r="ET352" s="5"/>
      <c r="EU352" s="5"/>
      <c r="EV352" s="5"/>
      <c r="EW352" s="128"/>
      <c r="EX352" s="128"/>
      <c r="EY352" s="5"/>
      <c r="EZ352" s="5"/>
      <c r="FA352" s="5"/>
      <c r="FB352" s="5"/>
      <c r="FC352" s="5"/>
      <c r="FD352" s="128"/>
      <c r="FE352" s="128"/>
      <c r="FF352" s="5"/>
      <c r="FG352" s="5"/>
      <c r="FH352" s="5"/>
      <c r="FI352" s="5"/>
      <c r="FJ352" s="5"/>
      <c r="FK352" s="128"/>
      <c r="FL352" s="128"/>
      <c r="FM352" s="5"/>
      <c r="FN352" s="5"/>
      <c r="FO352" s="5"/>
      <c r="FP352" s="5"/>
      <c r="FQ352" s="5"/>
      <c r="FR352" s="128"/>
      <c r="FS352" s="128"/>
      <c r="FT352" s="5"/>
      <c r="FU352" s="5"/>
      <c r="FV352" s="5"/>
      <c r="FW352" s="5"/>
      <c r="FX352" s="5"/>
      <c r="FY352" s="128"/>
      <c r="FZ352" s="128"/>
      <c r="GA352" s="5"/>
      <c r="GB352" s="341"/>
      <c r="GC352" s="354"/>
      <c r="GD352" s="5"/>
      <c r="GE352" s="5"/>
      <c r="GF352" s="5"/>
      <c r="GG352" s="5"/>
      <c r="GH352" s="128"/>
      <c r="GI352" s="128"/>
      <c r="GJ352" s="5"/>
      <c r="GK352" s="5"/>
      <c r="GL352" s="5"/>
      <c r="GM352" s="5"/>
      <c r="GN352" s="5"/>
      <c r="GO352" s="128"/>
      <c r="GP352" s="128"/>
      <c r="GQ352" s="5"/>
      <c r="GR352" s="5"/>
      <c r="GS352" s="5"/>
      <c r="GT352" s="5"/>
      <c r="GU352" s="5"/>
      <c r="GV352" s="128"/>
      <c r="GW352" s="128"/>
      <c r="GX352" s="5"/>
      <c r="GY352" s="5"/>
      <c r="GZ352" s="5"/>
      <c r="HA352" s="5"/>
      <c r="HB352" s="5"/>
      <c r="HC352" s="128"/>
      <c r="HD352" s="128"/>
      <c r="HE352" s="5"/>
      <c r="HF352" s="5"/>
      <c r="HG352" s="5"/>
      <c r="HH352" s="5"/>
      <c r="HI352" s="5"/>
      <c r="HJ352" s="128"/>
      <c r="HK352" s="128"/>
      <c r="HL352" s="172"/>
      <c r="HM352" s="173"/>
      <c r="HN352" s="173"/>
      <c r="HO352" s="56"/>
      <c r="HP352" s="57"/>
      <c r="HQ352" s="116"/>
      <c r="HR352" s="159"/>
      <c r="HS352" s="5"/>
      <c r="HT352" s="341"/>
      <c r="HU352" s="354"/>
      <c r="HV352" s="5"/>
      <c r="HW352" s="5"/>
      <c r="HX352" s="5"/>
      <c r="HY352" s="5"/>
      <c r="HZ352" s="128"/>
      <c r="IA352" s="128"/>
      <c r="IB352" s="5"/>
      <c r="IC352" s="5"/>
      <c r="ID352" s="5"/>
      <c r="IE352" s="5"/>
      <c r="IF352" s="5"/>
      <c r="IG352" s="128"/>
      <c r="IH352" s="128"/>
      <c r="II352" s="5"/>
      <c r="IJ352" s="5"/>
      <c r="IK352" s="5"/>
      <c r="IL352" s="5"/>
      <c r="IM352" s="5"/>
      <c r="IN352" s="128"/>
      <c r="IO352" s="128"/>
      <c r="IP352" s="5"/>
      <c r="IQ352" s="5"/>
      <c r="IR352" s="5"/>
      <c r="IS352" s="5"/>
      <c r="IT352" s="5"/>
      <c r="IU352" s="128"/>
      <c r="IV352" s="128"/>
      <c r="IW352" s="5"/>
      <c r="IX352" s="5"/>
      <c r="IY352" s="5"/>
      <c r="IZ352" s="5"/>
      <c r="JA352" s="5"/>
      <c r="JB352" s="128"/>
      <c r="JC352" s="128"/>
      <c r="JD352" s="5"/>
      <c r="JE352" s="5"/>
      <c r="JF352" s="5"/>
      <c r="JG352" s="5"/>
      <c r="JH352" s="5"/>
      <c r="JI352" s="128"/>
      <c r="JJ352" s="128"/>
      <c r="JK352" s="145"/>
      <c r="JL352" s="397"/>
    </row>
    <row r="353" spans="1:272" ht="15">
      <c r="A353" s="8" t="s">
        <v>33</v>
      </c>
      <c r="B353" s="8" t="s">
        <v>15</v>
      </c>
      <c r="C353" s="8">
        <v>1</v>
      </c>
      <c r="D353" s="199">
        <v>116</v>
      </c>
      <c r="E353" s="118" t="s">
        <v>180</v>
      </c>
      <c r="F353" s="118" t="s">
        <v>108</v>
      </c>
      <c r="G353" s="195" t="s">
        <v>34</v>
      </c>
      <c r="H353" s="309" t="s">
        <v>188</v>
      </c>
      <c r="I353" s="354"/>
      <c r="J353" s="5"/>
      <c r="K353" s="5"/>
      <c r="L353" s="5"/>
      <c r="M353" s="5"/>
      <c r="N353" s="128"/>
      <c r="O353" s="128"/>
      <c r="P353" s="5"/>
      <c r="Q353" s="5"/>
      <c r="R353" s="5"/>
      <c r="S353" s="5"/>
      <c r="T353" s="5"/>
      <c r="U353" s="128"/>
      <c r="V353" s="128"/>
      <c r="W353" s="5"/>
      <c r="X353" s="5"/>
      <c r="Y353" s="5"/>
      <c r="Z353" s="5"/>
      <c r="AA353" s="5"/>
      <c r="AB353" s="128"/>
      <c r="AC353" s="128"/>
      <c r="AD353" s="5"/>
      <c r="AE353" s="5"/>
      <c r="AF353" s="5"/>
      <c r="AG353" s="5"/>
      <c r="AH353" s="5"/>
      <c r="AI353" s="128"/>
      <c r="AJ353" s="128"/>
      <c r="AK353" s="5"/>
      <c r="AL353" s="5"/>
      <c r="AM353" s="5"/>
      <c r="AN353" s="5"/>
      <c r="AO353" s="5"/>
      <c r="AP353" s="128"/>
      <c r="AQ353" s="128"/>
      <c r="AR353" s="5"/>
      <c r="AS353" s="5"/>
      <c r="AT353" s="5"/>
      <c r="AU353" s="5"/>
      <c r="AV353" s="5"/>
      <c r="AW353" s="128"/>
      <c r="AX353" s="128"/>
      <c r="AY353" s="5"/>
      <c r="AZ353" s="341"/>
      <c r="BA353" s="354"/>
      <c r="BB353" s="5"/>
      <c r="BC353" s="5"/>
      <c r="BD353" s="5"/>
      <c r="BE353" s="5"/>
      <c r="BF353" s="128"/>
      <c r="BG353" s="128"/>
      <c r="BH353" s="5"/>
      <c r="BI353" s="5"/>
      <c r="BJ353" s="5"/>
      <c r="BK353" s="5"/>
      <c r="BL353" s="5"/>
      <c r="BM353" s="128"/>
      <c r="BN353" s="128"/>
      <c r="BO353" s="5"/>
      <c r="BP353" s="5"/>
      <c r="BQ353" s="5"/>
      <c r="BR353" s="5"/>
      <c r="BS353" s="5"/>
      <c r="BT353" s="128"/>
      <c r="BU353" s="128"/>
      <c r="BV353" s="5"/>
      <c r="BW353" s="5"/>
      <c r="BX353" s="5"/>
      <c r="BY353" s="5"/>
      <c r="BZ353" s="5"/>
      <c r="CA353" s="128"/>
      <c r="CB353" s="128"/>
      <c r="CC353" s="5"/>
      <c r="CD353" s="5"/>
      <c r="CE353" s="5"/>
      <c r="CF353" s="5"/>
      <c r="CG353" s="5"/>
      <c r="CH353" s="128"/>
      <c r="CI353" s="128"/>
      <c r="CJ353" s="5"/>
      <c r="CK353" s="5"/>
      <c r="CL353" s="5"/>
      <c r="CM353" s="5"/>
      <c r="CN353" s="5"/>
      <c r="CO353" s="128"/>
      <c r="CP353" s="128"/>
      <c r="CQ353" s="5"/>
      <c r="CR353" s="341"/>
      <c r="CS353" s="354"/>
      <c r="CT353" s="5"/>
      <c r="CU353" s="5"/>
      <c r="CV353" s="5"/>
      <c r="CW353" s="5"/>
      <c r="CX353" s="128"/>
      <c r="CY353" s="5"/>
      <c r="CZ353" s="5"/>
      <c r="DA353" s="5"/>
      <c r="DB353" s="5"/>
      <c r="DC353" s="5"/>
      <c r="DD353" s="5"/>
      <c r="DE353" s="128"/>
      <c r="DF353" s="5"/>
      <c r="DG353" s="5"/>
      <c r="DH353" s="5"/>
      <c r="DI353" s="5"/>
      <c r="DJ353" s="5"/>
      <c r="DK353" s="5"/>
      <c r="DL353" s="128"/>
      <c r="DM353" s="128"/>
      <c r="DN353" s="5"/>
      <c r="DO353" s="5"/>
      <c r="DP353" s="5"/>
      <c r="DQ353" s="5"/>
      <c r="DR353" s="5"/>
      <c r="DS353" s="128"/>
      <c r="DT353" s="128"/>
      <c r="DU353" s="5"/>
      <c r="DV353" s="5"/>
      <c r="DW353" s="5"/>
      <c r="DX353" s="5"/>
      <c r="DY353" s="5"/>
      <c r="DZ353" s="128"/>
      <c r="EA353" s="128"/>
      <c r="EB353" s="51" t="s">
        <v>346</v>
      </c>
      <c r="EC353" s="51">
        <v>188.22499999999999</v>
      </c>
      <c r="ED353" s="51">
        <v>188.22499999999999</v>
      </c>
      <c r="EE353" s="51">
        <v>1</v>
      </c>
      <c r="EF353" s="51">
        <v>100</v>
      </c>
      <c r="EG353" s="52">
        <f t="shared" si="297"/>
        <v>1</v>
      </c>
      <c r="EH353" s="139">
        <f>EG353*AUXILIAR!$B$61</f>
        <v>20000000</v>
      </c>
      <c r="EI353" s="5"/>
      <c r="EJ353" s="341"/>
      <c r="EK353" s="354"/>
      <c r="EL353" s="5"/>
      <c r="EM353" s="5"/>
      <c r="EN353" s="5"/>
      <c r="EO353" s="5"/>
      <c r="EP353" s="128"/>
      <c r="EQ353" s="128"/>
      <c r="ER353" s="5"/>
      <c r="ES353" s="5"/>
      <c r="ET353" s="5"/>
      <c r="EU353" s="5"/>
      <c r="EV353" s="5"/>
      <c r="EW353" s="128"/>
      <c r="EX353" s="128"/>
      <c r="EY353" s="5"/>
      <c r="EZ353" s="5"/>
      <c r="FA353" s="5"/>
      <c r="FB353" s="5"/>
      <c r="FC353" s="5"/>
      <c r="FD353" s="128"/>
      <c r="FE353" s="128"/>
      <c r="FF353" s="5"/>
      <c r="FG353" s="5"/>
      <c r="FH353" s="5"/>
      <c r="FI353" s="5"/>
      <c r="FJ353" s="5"/>
      <c r="FK353" s="128"/>
      <c r="FL353" s="128"/>
      <c r="FM353" s="5"/>
      <c r="FN353" s="5"/>
      <c r="FO353" s="5"/>
      <c r="FP353" s="5"/>
      <c r="FQ353" s="5"/>
      <c r="FR353" s="128"/>
      <c r="FS353" s="128"/>
      <c r="FT353" s="5"/>
      <c r="FU353" s="5"/>
      <c r="FV353" s="5"/>
      <c r="FW353" s="5"/>
      <c r="FX353" s="5"/>
      <c r="FY353" s="128"/>
      <c r="FZ353" s="128"/>
      <c r="GA353" s="5"/>
      <c r="GB353" s="341"/>
      <c r="GC353" s="354"/>
      <c r="GD353" s="5"/>
      <c r="GE353" s="5"/>
      <c r="GF353" s="5"/>
      <c r="GG353" s="5"/>
      <c r="GH353" s="128"/>
      <c r="GI353" s="128"/>
      <c r="GJ353" s="5"/>
      <c r="GK353" s="5"/>
      <c r="GL353" s="5"/>
      <c r="GM353" s="5"/>
      <c r="GN353" s="5"/>
      <c r="GO353" s="128"/>
      <c r="GP353" s="128"/>
      <c r="GQ353" s="5"/>
      <c r="GR353" s="5"/>
      <c r="GS353" s="5"/>
      <c r="GT353" s="5"/>
      <c r="GU353" s="5"/>
      <c r="GV353" s="128"/>
      <c r="GW353" s="128"/>
      <c r="GX353" s="5"/>
      <c r="GY353" s="5"/>
      <c r="GZ353" s="5"/>
      <c r="HA353" s="5"/>
      <c r="HB353" s="5"/>
      <c r="HC353" s="128"/>
      <c r="HD353" s="128"/>
      <c r="HE353" s="5"/>
      <c r="HF353" s="5"/>
      <c r="HG353" s="5"/>
      <c r="HH353" s="5"/>
      <c r="HI353" s="5"/>
      <c r="HJ353" s="128"/>
      <c r="HK353" s="128"/>
      <c r="HL353" s="172"/>
      <c r="HM353" s="173"/>
      <c r="HN353" s="173"/>
      <c r="HO353" s="56"/>
      <c r="HP353" s="57"/>
      <c r="HQ353" s="116"/>
      <c r="HR353" s="159"/>
      <c r="HS353" s="5"/>
      <c r="HT353" s="341"/>
      <c r="HU353" s="354"/>
      <c r="HV353" s="5"/>
      <c r="HW353" s="5"/>
      <c r="HX353" s="5"/>
      <c r="HY353" s="5"/>
      <c r="HZ353" s="128"/>
      <c r="IA353" s="128"/>
      <c r="IB353" s="5"/>
      <c r="IC353" s="5"/>
      <c r="ID353" s="5"/>
      <c r="IE353" s="5"/>
      <c r="IF353" s="5"/>
      <c r="IG353" s="128"/>
      <c r="IH353" s="128"/>
      <c r="II353" s="5"/>
      <c r="IJ353" s="5"/>
      <c r="IK353" s="5"/>
      <c r="IL353" s="5"/>
      <c r="IM353" s="5"/>
      <c r="IN353" s="128"/>
      <c r="IO353" s="128"/>
      <c r="IP353" s="5"/>
      <c r="IQ353" s="5"/>
      <c r="IR353" s="5"/>
      <c r="IS353" s="5"/>
      <c r="IT353" s="5"/>
      <c r="IU353" s="128"/>
      <c r="IV353" s="128"/>
      <c r="IW353" s="5"/>
      <c r="IX353" s="5"/>
      <c r="IY353" s="5"/>
      <c r="IZ353" s="5"/>
      <c r="JA353" s="5"/>
      <c r="JB353" s="128"/>
      <c r="JC353" s="128"/>
      <c r="JD353" s="5"/>
      <c r="JE353" s="5"/>
      <c r="JF353" s="5"/>
      <c r="JG353" s="5"/>
      <c r="JH353" s="5"/>
      <c r="JI353" s="128"/>
      <c r="JJ353" s="128"/>
      <c r="JK353" s="145"/>
      <c r="JL353" s="397"/>
    </row>
    <row r="354" spans="1:272" ht="15">
      <c r="A354" s="8" t="s">
        <v>33</v>
      </c>
      <c r="B354" s="8" t="s">
        <v>15</v>
      </c>
      <c r="C354" s="8">
        <v>1</v>
      </c>
      <c r="D354" s="199">
        <v>116</v>
      </c>
      <c r="E354" s="118" t="s">
        <v>180</v>
      </c>
      <c r="F354" s="118" t="s">
        <v>108</v>
      </c>
      <c r="G354" s="195" t="s">
        <v>34</v>
      </c>
      <c r="H354" s="309" t="s">
        <v>188</v>
      </c>
      <c r="I354" s="354"/>
      <c r="J354" s="5"/>
      <c r="K354" s="5"/>
      <c r="L354" s="5"/>
      <c r="M354" s="5"/>
      <c r="N354" s="128"/>
      <c r="O354" s="128"/>
      <c r="P354" s="5"/>
      <c r="Q354" s="5"/>
      <c r="R354" s="5"/>
      <c r="S354" s="5"/>
      <c r="T354" s="5"/>
      <c r="U354" s="128"/>
      <c r="V354" s="128"/>
      <c r="W354" s="5"/>
      <c r="X354" s="5"/>
      <c r="Y354" s="5"/>
      <c r="Z354" s="5"/>
      <c r="AA354" s="5"/>
      <c r="AB354" s="128"/>
      <c r="AC354" s="128"/>
      <c r="AD354" s="5"/>
      <c r="AE354" s="5"/>
      <c r="AF354" s="5"/>
      <c r="AG354" s="5"/>
      <c r="AH354" s="5"/>
      <c r="AI354" s="128"/>
      <c r="AJ354" s="128"/>
      <c r="AK354" s="5"/>
      <c r="AL354" s="5"/>
      <c r="AM354" s="5"/>
      <c r="AN354" s="5"/>
      <c r="AO354" s="5"/>
      <c r="AP354" s="128"/>
      <c r="AQ354" s="128"/>
      <c r="AR354" s="5"/>
      <c r="AS354" s="5"/>
      <c r="AT354" s="5"/>
      <c r="AU354" s="5"/>
      <c r="AV354" s="5"/>
      <c r="AW354" s="128"/>
      <c r="AX354" s="128"/>
      <c r="AY354" s="5"/>
      <c r="AZ354" s="341"/>
      <c r="BA354" s="354"/>
      <c r="BB354" s="5"/>
      <c r="BC354" s="5"/>
      <c r="BD354" s="5"/>
      <c r="BE354" s="5"/>
      <c r="BF354" s="128"/>
      <c r="BG354" s="128"/>
      <c r="BH354" s="5"/>
      <c r="BI354" s="5"/>
      <c r="BJ354" s="5"/>
      <c r="BK354" s="5"/>
      <c r="BL354" s="5"/>
      <c r="BM354" s="128"/>
      <c r="BN354" s="128"/>
      <c r="BO354" s="5"/>
      <c r="BP354" s="5"/>
      <c r="BQ354" s="5"/>
      <c r="BR354" s="5"/>
      <c r="BS354" s="5"/>
      <c r="BT354" s="128"/>
      <c r="BU354" s="128"/>
      <c r="BV354" s="5"/>
      <c r="BW354" s="5"/>
      <c r="BX354" s="5"/>
      <c r="BY354" s="5"/>
      <c r="BZ354" s="5"/>
      <c r="CA354" s="128"/>
      <c r="CB354" s="128"/>
      <c r="CC354" s="5"/>
      <c r="CD354" s="5"/>
      <c r="CE354" s="5"/>
      <c r="CF354" s="5"/>
      <c r="CG354" s="5"/>
      <c r="CH354" s="128"/>
      <c r="CI354" s="128"/>
      <c r="CJ354" s="5"/>
      <c r="CK354" s="5"/>
      <c r="CL354" s="5"/>
      <c r="CM354" s="5"/>
      <c r="CN354" s="5"/>
      <c r="CO354" s="128"/>
      <c r="CP354" s="128"/>
      <c r="CQ354" s="5"/>
      <c r="CR354" s="341"/>
      <c r="CS354" s="354"/>
      <c r="CT354" s="5"/>
      <c r="CU354" s="5"/>
      <c r="CV354" s="5"/>
      <c r="CW354" s="5"/>
      <c r="CX354" s="128"/>
      <c r="CY354" s="5"/>
      <c r="CZ354" s="5"/>
      <c r="DA354" s="5"/>
      <c r="DB354" s="5"/>
      <c r="DC354" s="5"/>
      <c r="DD354" s="5"/>
      <c r="DE354" s="128"/>
      <c r="DF354" s="5"/>
      <c r="DG354" s="5"/>
      <c r="DH354" s="5"/>
      <c r="DI354" s="5"/>
      <c r="DJ354" s="5"/>
      <c r="DK354" s="5"/>
      <c r="DL354" s="128"/>
      <c r="DM354" s="128"/>
      <c r="DN354" s="5"/>
      <c r="DO354" s="5"/>
      <c r="DP354" s="5"/>
      <c r="DQ354" s="5"/>
      <c r="DR354" s="5"/>
      <c r="DS354" s="128"/>
      <c r="DT354" s="128"/>
      <c r="DU354" s="5"/>
      <c r="DV354" s="5"/>
      <c r="DW354" s="5"/>
      <c r="DX354" s="5"/>
      <c r="DY354" s="5"/>
      <c r="DZ354" s="128"/>
      <c r="EA354" s="128"/>
      <c r="EB354" s="51" t="s">
        <v>346</v>
      </c>
      <c r="EC354" s="51">
        <v>193.87</v>
      </c>
      <c r="ED354" s="51">
        <v>193.87</v>
      </c>
      <c r="EE354" s="51">
        <v>1</v>
      </c>
      <c r="EF354" s="51">
        <v>100</v>
      </c>
      <c r="EG354" s="52">
        <f t="shared" si="297"/>
        <v>1</v>
      </c>
      <c r="EH354" s="139">
        <f>EG354*AUXILIAR!$B$61</f>
        <v>20000000</v>
      </c>
      <c r="EI354" s="5"/>
      <c r="EJ354" s="341"/>
      <c r="EK354" s="354"/>
      <c r="EL354" s="5"/>
      <c r="EM354" s="5"/>
      <c r="EN354" s="5"/>
      <c r="EO354" s="5"/>
      <c r="EP354" s="128"/>
      <c r="EQ354" s="128"/>
      <c r="ER354" s="5"/>
      <c r="ES354" s="5"/>
      <c r="ET354" s="5"/>
      <c r="EU354" s="5"/>
      <c r="EV354" s="5"/>
      <c r="EW354" s="128"/>
      <c r="EX354" s="128"/>
      <c r="EY354" s="5"/>
      <c r="EZ354" s="5"/>
      <c r="FA354" s="5"/>
      <c r="FB354" s="5"/>
      <c r="FC354" s="5"/>
      <c r="FD354" s="128"/>
      <c r="FE354" s="128"/>
      <c r="FF354" s="5"/>
      <c r="FG354" s="5"/>
      <c r="FH354" s="5"/>
      <c r="FI354" s="5"/>
      <c r="FJ354" s="5"/>
      <c r="FK354" s="128"/>
      <c r="FL354" s="128"/>
      <c r="FM354" s="5"/>
      <c r="FN354" s="5"/>
      <c r="FO354" s="5"/>
      <c r="FP354" s="5"/>
      <c r="FQ354" s="5"/>
      <c r="FR354" s="128"/>
      <c r="FS354" s="128"/>
      <c r="FT354" s="5"/>
      <c r="FU354" s="5"/>
      <c r="FV354" s="5"/>
      <c r="FW354" s="5"/>
      <c r="FX354" s="5"/>
      <c r="FY354" s="128"/>
      <c r="FZ354" s="128"/>
      <c r="GA354" s="5"/>
      <c r="GB354" s="341"/>
      <c r="GC354" s="354"/>
      <c r="GD354" s="5"/>
      <c r="GE354" s="5"/>
      <c r="GF354" s="5"/>
      <c r="GG354" s="5"/>
      <c r="GH354" s="128"/>
      <c r="GI354" s="128"/>
      <c r="GJ354" s="5"/>
      <c r="GK354" s="5"/>
      <c r="GL354" s="5"/>
      <c r="GM354" s="5"/>
      <c r="GN354" s="5"/>
      <c r="GO354" s="128"/>
      <c r="GP354" s="128"/>
      <c r="GQ354" s="5"/>
      <c r="GR354" s="5"/>
      <c r="GS354" s="5"/>
      <c r="GT354" s="5"/>
      <c r="GU354" s="5"/>
      <c r="GV354" s="128"/>
      <c r="GW354" s="128"/>
      <c r="GX354" s="5"/>
      <c r="GY354" s="5"/>
      <c r="GZ354" s="5"/>
      <c r="HA354" s="5"/>
      <c r="HB354" s="5"/>
      <c r="HC354" s="128"/>
      <c r="HD354" s="128"/>
      <c r="HE354" s="5"/>
      <c r="HF354" s="5"/>
      <c r="HG354" s="5"/>
      <c r="HH354" s="5"/>
      <c r="HI354" s="5"/>
      <c r="HJ354" s="128"/>
      <c r="HK354" s="128"/>
      <c r="HL354" s="172"/>
      <c r="HM354" s="173"/>
      <c r="HN354" s="173"/>
      <c r="HO354" s="56"/>
      <c r="HP354" s="57"/>
      <c r="HQ354" s="116"/>
      <c r="HR354" s="159"/>
      <c r="HS354" s="5"/>
      <c r="HT354" s="341"/>
      <c r="HU354" s="354"/>
      <c r="HV354" s="5"/>
      <c r="HW354" s="5"/>
      <c r="HX354" s="5"/>
      <c r="HY354" s="5"/>
      <c r="HZ354" s="128"/>
      <c r="IA354" s="128"/>
      <c r="IB354" s="5"/>
      <c r="IC354" s="5"/>
      <c r="ID354" s="5"/>
      <c r="IE354" s="5"/>
      <c r="IF354" s="5"/>
      <c r="IG354" s="128"/>
      <c r="IH354" s="128"/>
      <c r="II354" s="5"/>
      <c r="IJ354" s="5"/>
      <c r="IK354" s="5"/>
      <c r="IL354" s="5"/>
      <c r="IM354" s="5"/>
      <c r="IN354" s="128"/>
      <c r="IO354" s="128"/>
      <c r="IP354" s="5"/>
      <c r="IQ354" s="5"/>
      <c r="IR354" s="5"/>
      <c r="IS354" s="5"/>
      <c r="IT354" s="5"/>
      <c r="IU354" s="128"/>
      <c r="IV354" s="128"/>
      <c r="IW354" s="5"/>
      <c r="IX354" s="5"/>
      <c r="IY354" s="5"/>
      <c r="IZ354" s="5"/>
      <c r="JA354" s="5"/>
      <c r="JB354" s="128"/>
      <c r="JC354" s="128"/>
      <c r="JD354" s="5"/>
      <c r="JE354" s="5"/>
      <c r="JF354" s="5"/>
      <c r="JG354" s="5"/>
      <c r="JH354" s="5"/>
      <c r="JI354" s="128"/>
      <c r="JJ354" s="128"/>
      <c r="JK354" s="145"/>
      <c r="JL354" s="397"/>
    </row>
    <row r="355" spans="1:272" ht="15">
      <c r="A355" s="8" t="s">
        <v>33</v>
      </c>
      <c r="B355" s="8" t="s">
        <v>15</v>
      </c>
      <c r="C355" s="8">
        <v>1</v>
      </c>
      <c r="D355" s="199">
        <v>116</v>
      </c>
      <c r="E355" s="118" t="s">
        <v>180</v>
      </c>
      <c r="F355" s="118" t="s">
        <v>108</v>
      </c>
      <c r="G355" s="195" t="s">
        <v>34</v>
      </c>
      <c r="H355" s="309" t="s">
        <v>188</v>
      </c>
      <c r="I355" s="354"/>
      <c r="J355" s="5"/>
      <c r="K355" s="5"/>
      <c r="L355" s="5"/>
      <c r="M355" s="5"/>
      <c r="N355" s="128"/>
      <c r="O355" s="128"/>
      <c r="P355" s="5"/>
      <c r="Q355" s="5"/>
      <c r="R355" s="5"/>
      <c r="S355" s="5"/>
      <c r="T355" s="5"/>
      <c r="U355" s="128"/>
      <c r="V355" s="128"/>
      <c r="W355" s="5"/>
      <c r="X355" s="5"/>
      <c r="Y355" s="5"/>
      <c r="Z355" s="5"/>
      <c r="AA355" s="5"/>
      <c r="AB355" s="128"/>
      <c r="AC355" s="128"/>
      <c r="AD355" s="5"/>
      <c r="AE355" s="5"/>
      <c r="AF355" s="5"/>
      <c r="AG355" s="5"/>
      <c r="AH355" s="5"/>
      <c r="AI355" s="128"/>
      <c r="AJ355" s="128"/>
      <c r="AK355" s="5"/>
      <c r="AL355" s="5"/>
      <c r="AM355" s="5"/>
      <c r="AN355" s="5"/>
      <c r="AO355" s="5"/>
      <c r="AP355" s="128"/>
      <c r="AQ355" s="128"/>
      <c r="AR355" s="5"/>
      <c r="AS355" s="5"/>
      <c r="AT355" s="5"/>
      <c r="AU355" s="5"/>
      <c r="AV355" s="5"/>
      <c r="AW355" s="128"/>
      <c r="AX355" s="128"/>
      <c r="AY355" s="5"/>
      <c r="AZ355" s="341"/>
      <c r="BA355" s="354"/>
      <c r="BB355" s="5"/>
      <c r="BC355" s="5"/>
      <c r="BD355" s="5"/>
      <c r="BE355" s="5"/>
      <c r="BF355" s="128"/>
      <c r="BG355" s="128"/>
      <c r="BH355" s="5"/>
      <c r="BI355" s="5"/>
      <c r="BJ355" s="5"/>
      <c r="BK355" s="5"/>
      <c r="BL355" s="5"/>
      <c r="BM355" s="128"/>
      <c r="BN355" s="128"/>
      <c r="BO355" s="5"/>
      <c r="BP355" s="5"/>
      <c r="BQ355" s="5"/>
      <c r="BR355" s="5"/>
      <c r="BS355" s="5"/>
      <c r="BT355" s="128"/>
      <c r="BU355" s="128"/>
      <c r="BV355" s="5"/>
      <c r="BW355" s="5"/>
      <c r="BX355" s="5"/>
      <c r="BY355" s="5"/>
      <c r="BZ355" s="5"/>
      <c r="CA355" s="128"/>
      <c r="CB355" s="128"/>
      <c r="CC355" s="5"/>
      <c r="CD355" s="5"/>
      <c r="CE355" s="5"/>
      <c r="CF355" s="5"/>
      <c r="CG355" s="5"/>
      <c r="CH355" s="128"/>
      <c r="CI355" s="128"/>
      <c r="CJ355" s="5"/>
      <c r="CK355" s="5"/>
      <c r="CL355" s="5"/>
      <c r="CM355" s="5"/>
      <c r="CN355" s="5"/>
      <c r="CO355" s="128"/>
      <c r="CP355" s="128"/>
      <c r="CQ355" s="5"/>
      <c r="CR355" s="341"/>
      <c r="CS355" s="354"/>
      <c r="CT355" s="5"/>
      <c r="CU355" s="5"/>
      <c r="CV355" s="5"/>
      <c r="CW355" s="5"/>
      <c r="CX355" s="128"/>
      <c r="CY355" s="5"/>
      <c r="CZ355" s="5"/>
      <c r="DA355" s="5"/>
      <c r="DB355" s="5"/>
      <c r="DC355" s="5"/>
      <c r="DD355" s="5"/>
      <c r="DE355" s="128"/>
      <c r="DF355" s="5"/>
      <c r="DG355" s="5"/>
      <c r="DH355" s="5"/>
      <c r="DI355" s="5"/>
      <c r="DJ355" s="5"/>
      <c r="DK355" s="5"/>
      <c r="DL355" s="128"/>
      <c r="DM355" s="128"/>
      <c r="DN355" s="5"/>
      <c r="DO355" s="5"/>
      <c r="DP355" s="5"/>
      <c r="DQ355" s="5"/>
      <c r="DR355" s="5"/>
      <c r="DS355" s="128"/>
      <c r="DT355" s="128"/>
      <c r="DU355" s="5"/>
      <c r="DV355" s="5"/>
      <c r="DW355" s="5"/>
      <c r="DX355" s="5"/>
      <c r="DY355" s="5"/>
      <c r="DZ355" s="128"/>
      <c r="EA355" s="128"/>
      <c r="EB355" s="51" t="s">
        <v>346</v>
      </c>
      <c r="EC355" s="51">
        <v>199.07</v>
      </c>
      <c r="ED355" s="51">
        <v>199.07</v>
      </c>
      <c r="EE355" s="51">
        <v>1</v>
      </c>
      <c r="EF355" s="51">
        <v>100</v>
      </c>
      <c r="EG355" s="52">
        <f t="shared" si="297"/>
        <v>1</v>
      </c>
      <c r="EH355" s="139">
        <f>EG355*AUXILIAR!$B$61</f>
        <v>20000000</v>
      </c>
      <c r="EI355" s="5"/>
      <c r="EJ355" s="341"/>
      <c r="EK355" s="354"/>
      <c r="EL355" s="5"/>
      <c r="EM355" s="5"/>
      <c r="EN355" s="5"/>
      <c r="EO355" s="5"/>
      <c r="EP355" s="128"/>
      <c r="EQ355" s="128"/>
      <c r="ER355" s="5"/>
      <c r="ES355" s="5"/>
      <c r="ET355" s="5"/>
      <c r="EU355" s="5"/>
      <c r="EV355" s="5"/>
      <c r="EW355" s="128"/>
      <c r="EX355" s="128"/>
      <c r="EY355" s="5"/>
      <c r="EZ355" s="5"/>
      <c r="FA355" s="5"/>
      <c r="FB355" s="5"/>
      <c r="FC355" s="5"/>
      <c r="FD355" s="128"/>
      <c r="FE355" s="128"/>
      <c r="FF355" s="5"/>
      <c r="FG355" s="5"/>
      <c r="FH355" s="5"/>
      <c r="FI355" s="5"/>
      <c r="FJ355" s="5"/>
      <c r="FK355" s="128"/>
      <c r="FL355" s="128"/>
      <c r="FM355" s="5"/>
      <c r="FN355" s="5"/>
      <c r="FO355" s="5"/>
      <c r="FP355" s="5"/>
      <c r="FQ355" s="5"/>
      <c r="FR355" s="128"/>
      <c r="FS355" s="128"/>
      <c r="FT355" s="5"/>
      <c r="FU355" s="5"/>
      <c r="FV355" s="5"/>
      <c r="FW355" s="5"/>
      <c r="FX355" s="5"/>
      <c r="FY355" s="128"/>
      <c r="FZ355" s="128"/>
      <c r="GA355" s="5"/>
      <c r="GB355" s="341"/>
      <c r="GC355" s="354"/>
      <c r="GD355" s="5"/>
      <c r="GE355" s="5"/>
      <c r="GF355" s="5"/>
      <c r="GG355" s="5"/>
      <c r="GH355" s="128"/>
      <c r="GI355" s="128"/>
      <c r="GJ355" s="5"/>
      <c r="GK355" s="5"/>
      <c r="GL355" s="5"/>
      <c r="GM355" s="5"/>
      <c r="GN355" s="5"/>
      <c r="GO355" s="128"/>
      <c r="GP355" s="128"/>
      <c r="GQ355" s="5"/>
      <c r="GR355" s="5"/>
      <c r="GS355" s="5"/>
      <c r="GT355" s="5"/>
      <c r="GU355" s="5"/>
      <c r="GV355" s="128"/>
      <c r="GW355" s="128"/>
      <c r="GX355" s="5"/>
      <c r="GY355" s="5"/>
      <c r="GZ355" s="5"/>
      <c r="HA355" s="5"/>
      <c r="HB355" s="5"/>
      <c r="HC355" s="128"/>
      <c r="HD355" s="128"/>
      <c r="HE355" s="5"/>
      <c r="HF355" s="5"/>
      <c r="HG355" s="5"/>
      <c r="HH355" s="5"/>
      <c r="HI355" s="5"/>
      <c r="HJ355" s="128"/>
      <c r="HK355" s="128"/>
      <c r="HL355" s="172"/>
      <c r="HM355" s="173"/>
      <c r="HN355" s="173"/>
      <c r="HO355" s="56"/>
      <c r="HP355" s="57"/>
      <c r="HQ355" s="116"/>
      <c r="HR355" s="159"/>
      <c r="HS355" s="5"/>
      <c r="HT355" s="341"/>
      <c r="HU355" s="354"/>
      <c r="HV355" s="5"/>
      <c r="HW355" s="5"/>
      <c r="HX355" s="5"/>
      <c r="HY355" s="5"/>
      <c r="HZ355" s="128"/>
      <c r="IA355" s="128"/>
      <c r="IB355" s="5"/>
      <c r="IC355" s="5"/>
      <c r="ID355" s="5"/>
      <c r="IE355" s="5"/>
      <c r="IF355" s="5"/>
      <c r="IG355" s="128"/>
      <c r="IH355" s="128"/>
      <c r="II355" s="5"/>
      <c r="IJ355" s="5"/>
      <c r="IK355" s="5"/>
      <c r="IL355" s="5"/>
      <c r="IM355" s="5"/>
      <c r="IN355" s="128"/>
      <c r="IO355" s="128"/>
      <c r="IP355" s="5"/>
      <c r="IQ355" s="5"/>
      <c r="IR355" s="5"/>
      <c r="IS355" s="5"/>
      <c r="IT355" s="5"/>
      <c r="IU355" s="128"/>
      <c r="IV355" s="128"/>
      <c r="IW355" s="5"/>
      <c r="IX355" s="5"/>
      <c r="IY355" s="5"/>
      <c r="IZ355" s="5"/>
      <c r="JA355" s="5"/>
      <c r="JB355" s="128"/>
      <c r="JC355" s="128"/>
      <c r="JD355" s="5"/>
      <c r="JE355" s="5"/>
      <c r="JF355" s="5"/>
      <c r="JG355" s="5"/>
      <c r="JH355" s="5"/>
      <c r="JI355" s="128"/>
      <c r="JJ355" s="128"/>
      <c r="JK355" s="145"/>
      <c r="JL355" s="397"/>
    </row>
    <row r="356" spans="1:272" ht="15">
      <c r="A356" s="8" t="s">
        <v>33</v>
      </c>
      <c r="B356" s="8" t="s">
        <v>15</v>
      </c>
      <c r="C356" s="8">
        <v>1</v>
      </c>
      <c r="D356" s="199">
        <v>116</v>
      </c>
      <c r="E356" s="118" t="s">
        <v>180</v>
      </c>
      <c r="F356" s="118" t="s">
        <v>108</v>
      </c>
      <c r="G356" s="195" t="s">
        <v>34</v>
      </c>
      <c r="H356" s="309" t="s">
        <v>188</v>
      </c>
      <c r="I356" s="354"/>
      <c r="J356" s="5"/>
      <c r="K356" s="5"/>
      <c r="L356" s="5"/>
      <c r="M356" s="5"/>
      <c r="N356" s="128"/>
      <c r="O356" s="128"/>
      <c r="P356" s="5"/>
      <c r="Q356" s="5"/>
      <c r="R356" s="5"/>
      <c r="S356" s="5"/>
      <c r="T356" s="5"/>
      <c r="U356" s="128"/>
      <c r="V356" s="128"/>
      <c r="W356" s="5"/>
      <c r="X356" s="5"/>
      <c r="Y356" s="5"/>
      <c r="Z356" s="5"/>
      <c r="AA356" s="5"/>
      <c r="AB356" s="128"/>
      <c r="AC356" s="128"/>
      <c r="AD356" s="5"/>
      <c r="AE356" s="5"/>
      <c r="AF356" s="5"/>
      <c r="AG356" s="5"/>
      <c r="AH356" s="5"/>
      <c r="AI356" s="128"/>
      <c r="AJ356" s="128"/>
      <c r="AK356" s="5"/>
      <c r="AL356" s="5"/>
      <c r="AM356" s="5"/>
      <c r="AN356" s="5"/>
      <c r="AO356" s="5"/>
      <c r="AP356" s="128"/>
      <c r="AQ356" s="128"/>
      <c r="AR356" s="5"/>
      <c r="AS356" s="5"/>
      <c r="AT356" s="5"/>
      <c r="AU356" s="5"/>
      <c r="AV356" s="5"/>
      <c r="AW356" s="128"/>
      <c r="AX356" s="128"/>
      <c r="AY356" s="5"/>
      <c r="AZ356" s="341"/>
      <c r="BA356" s="354"/>
      <c r="BB356" s="5"/>
      <c r="BC356" s="5"/>
      <c r="BD356" s="5"/>
      <c r="BE356" s="5"/>
      <c r="BF356" s="128"/>
      <c r="BG356" s="128"/>
      <c r="BH356" s="5"/>
      <c r="BI356" s="5"/>
      <c r="BJ356" s="5"/>
      <c r="BK356" s="5"/>
      <c r="BL356" s="5"/>
      <c r="BM356" s="128"/>
      <c r="BN356" s="128"/>
      <c r="BO356" s="5"/>
      <c r="BP356" s="5"/>
      <c r="BQ356" s="5"/>
      <c r="BR356" s="5"/>
      <c r="BS356" s="5"/>
      <c r="BT356" s="128"/>
      <c r="BU356" s="128"/>
      <c r="BV356" s="5"/>
      <c r="BW356" s="5"/>
      <c r="BX356" s="5"/>
      <c r="BY356" s="5"/>
      <c r="BZ356" s="5"/>
      <c r="CA356" s="128"/>
      <c r="CB356" s="128"/>
      <c r="CC356" s="5"/>
      <c r="CD356" s="5"/>
      <c r="CE356" s="5"/>
      <c r="CF356" s="5"/>
      <c r="CG356" s="5"/>
      <c r="CH356" s="128"/>
      <c r="CI356" s="128"/>
      <c r="CJ356" s="5"/>
      <c r="CK356" s="5"/>
      <c r="CL356" s="5"/>
      <c r="CM356" s="5"/>
      <c r="CN356" s="5"/>
      <c r="CO356" s="128"/>
      <c r="CP356" s="128"/>
      <c r="CQ356" s="5"/>
      <c r="CR356" s="341"/>
      <c r="CS356" s="354"/>
      <c r="CT356" s="5"/>
      <c r="CU356" s="5"/>
      <c r="CV356" s="5"/>
      <c r="CW356" s="5"/>
      <c r="CX356" s="128"/>
      <c r="CY356" s="5"/>
      <c r="CZ356" s="5"/>
      <c r="DA356" s="5"/>
      <c r="DB356" s="5"/>
      <c r="DC356" s="5"/>
      <c r="DD356" s="5"/>
      <c r="DE356" s="128"/>
      <c r="DF356" s="5"/>
      <c r="DG356" s="5"/>
      <c r="DH356" s="5"/>
      <c r="DI356" s="5"/>
      <c r="DJ356" s="5"/>
      <c r="DK356" s="5"/>
      <c r="DL356" s="128"/>
      <c r="DM356" s="128"/>
      <c r="DN356" s="5"/>
      <c r="DO356" s="5"/>
      <c r="DP356" s="5"/>
      <c r="DQ356" s="5"/>
      <c r="DR356" s="5"/>
      <c r="DS356" s="128"/>
      <c r="DT356" s="128"/>
      <c r="DU356" s="5"/>
      <c r="DV356" s="5"/>
      <c r="DW356" s="5"/>
      <c r="DX356" s="5"/>
      <c r="DY356" s="5"/>
      <c r="DZ356" s="128"/>
      <c r="EA356" s="128"/>
      <c r="EB356" s="51" t="s">
        <v>346</v>
      </c>
      <c r="EC356" s="51">
        <v>199.07</v>
      </c>
      <c r="ED356" s="51">
        <v>199.07</v>
      </c>
      <c r="EE356" s="51">
        <v>1</v>
      </c>
      <c r="EF356" s="51">
        <v>100</v>
      </c>
      <c r="EG356" s="52">
        <f t="shared" si="297"/>
        <v>1</v>
      </c>
      <c r="EH356" s="139">
        <f>EG356*AUXILIAR!$B$61</f>
        <v>20000000</v>
      </c>
      <c r="EI356" s="5"/>
      <c r="EJ356" s="341"/>
      <c r="EK356" s="354"/>
      <c r="EL356" s="5"/>
      <c r="EM356" s="5"/>
      <c r="EN356" s="5"/>
      <c r="EO356" s="5"/>
      <c r="EP356" s="128"/>
      <c r="EQ356" s="128"/>
      <c r="ER356" s="5"/>
      <c r="ES356" s="5"/>
      <c r="ET356" s="5"/>
      <c r="EU356" s="5"/>
      <c r="EV356" s="5"/>
      <c r="EW356" s="128"/>
      <c r="EX356" s="128"/>
      <c r="EY356" s="5"/>
      <c r="EZ356" s="5"/>
      <c r="FA356" s="5"/>
      <c r="FB356" s="5"/>
      <c r="FC356" s="5"/>
      <c r="FD356" s="128"/>
      <c r="FE356" s="128"/>
      <c r="FF356" s="5"/>
      <c r="FG356" s="5"/>
      <c r="FH356" s="5"/>
      <c r="FI356" s="5"/>
      <c r="FJ356" s="5"/>
      <c r="FK356" s="128"/>
      <c r="FL356" s="128"/>
      <c r="FM356" s="5"/>
      <c r="FN356" s="5"/>
      <c r="FO356" s="5"/>
      <c r="FP356" s="5"/>
      <c r="FQ356" s="5"/>
      <c r="FR356" s="128"/>
      <c r="FS356" s="128"/>
      <c r="FT356" s="5"/>
      <c r="FU356" s="5"/>
      <c r="FV356" s="5"/>
      <c r="FW356" s="5"/>
      <c r="FX356" s="5"/>
      <c r="FY356" s="128"/>
      <c r="FZ356" s="128"/>
      <c r="GA356" s="5"/>
      <c r="GB356" s="341"/>
      <c r="GC356" s="354"/>
      <c r="GD356" s="5"/>
      <c r="GE356" s="5"/>
      <c r="GF356" s="5"/>
      <c r="GG356" s="5"/>
      <c r="GH356" s="128"/>
      <c r="GI356" s="128"/>
      <c r="GJ356" s="5"/>
      <c r="GK356" s="5"/>
      <c r="GL356" s="5"/>
      <c r="GM356" s="5"/>
      <c r="GN356" s="5"/>
      <c r="GO356" s="128"/>
      <c r="GP356" s="128"/>
      <c r="GQ356" s="5"/>
      <c r="GR356" s="5"/>
      <c r="GS356" s="5"/>
      <c r="GT356" s="5"/>
      <c r="GU356" s="5"/>
      <c r="GV356" s="128"/>
      <c r="GW356" s="128"/>
      <c r="GX356" s="5"/>
      <c r="GY356" s="5"/>
      <c r="GZ356" s="5"/>
      <c r="HA356" s="5"/>
      <c r="HB356" s="5"/>
      <c r="HC356" s="128"/>
      <c r="HD356" s="128"/>
      <c r="HE356" s="5"/>
      <c r="HF356" s="5"/>
      <c r="HG356" s="5"/>
      <c r="HH356" s="5"/>
      <c r="HI356" s="5"/>
      <c r="HJ356" s="128"/>
      <c r="HK356" s="128"/>
      <c r="HL356" s="172"/>
      <c r="HM356" s="173"/>
      <c r="HN356" s="173"/>
      <c r="HO356" s="56"/>
      <c r="HP356" s="57"/>
      <c r="HQ356" s="116"/>
      <c r="HR356" s="159"/>
      <c r="HS356" s="5"/>
      <c r="HT356" s="341"/>
      <c r="HU356" s="354"/>
      <c r="HV356" s="5"/>
      <c r="HW356" s="5"/>
      <c r="HX356" s="5"/>
      <c r="HY356" s="5"/>
      <c r="HZ356" s="128"/>
      <c r="IA356" s="128"/>
      <c r="IB356" s="5"/>
      <c r="IC356" s="5"/>
      <c r="ID356" s="5"/>
      <c r="IE356" s="5"/>
      <c r="IF356" s="5"/>
      <c r="IG356" s="128"/>
      <c r="IH356" s="128"/>
      <c r="II356" s="5"/>
      <c r="IJ356" s="5"/>
      <c r="IK356" s="5"/>
      <c r="IL356" s="5"/>
      <c r="IM356" s="5"/>
      <c r="IN356" s="128"/>
      <c r="IO356" s="128"/>
      <c r="IP356" s="5"/>
      <c r="IQ356" s="5"/>
      <c r="IR356" s="5"/>
      <c r="IS356" s="5"/>
      <c r="IT356" s="5"/>
      <c r="IU356" s="128"/>
      <c r="IV356" s="128"/>
      <c r="IW356" s="5"/>
      <c r="IX356" s="5"/>
      <c r="IY356" s="5"/>
      <c r="IZ356" s="5"/>
      <c r="JA356" s="5"/>
      <c r="JB356" s="128"/>
      <c r="JC356" s="128"/>
      <c r="JD356" s="5"/>
      <c r="JE356" s="5"/>
      <c r="JF356" s="5"/>
      <c r="JG356" s="5"/>
      <c r="JH356" s="5"/>
      <c r="JI356" s="128"/>
      <c r="JJ356" s="128"/>
      <c r="JK356" s="145"/>
      <c r="JL356" s="397"/>
    </row>
    <row r="357" spans="1:272" ht="15">
      <c r="A357" s="8" t="s">
        <v>33</v>
      </c>
      <c r="B357" s="8" t="s">
        <v>15</v>
      </c>
      <c r="C357" s="8">
        <v>1</v>
      </c>
      <c r="D357" s="199">
        <v>116</v>
      </c>
      <c r="E357" s="118" t="s">
        <v>180</v>
      </c>
      <c r="F357" s="118" t="s">
        <v>108</v>
      </c>
      <c r="G357" s="195" t="s">
        <v>34</v>
      </c>
      <c r="H357" s="309" t="s">
        <v>188</v>
      </c>
      <c r="I357" s="354"/>
      <c r="J357" s="5"/>
      <c r="K357" s="5"/>
      <c r="L357" s="5"/>
      <c r="M357" s="5"/>
      <c r="N357" s="128"/>
      <c r="O357" s="128"/>
      <c r="P357" s="5"/>
      <c r="Q357" s="5"/>
      <c r="R357" s="5"/>
      <c r="S357" s="5"/>
      <c r="T357" s="5"/>
      <c r="U357" s="128"/>
      <c r="V357" s="128"/>
      <c r="W357" s="5"/>
      <c r="X357" s="5"/>
      <c r="Y357" s="5"/>
      <c r="Z357" s="5"/>
      <c r="AA357" s="5"/>
      <c r="AB357" s="128"/>
      <c r="AC357" s="128"/>
      <c r="AD357" s="5"/>
      <c r="AE357" s="5"/>
      <c r="AF357" s="5"/>
      <c r="AG357" s="5"/>
      <c r="AH357" s="5"/>
      <c r="AI357" s="128"/>
      <c r="AJ357" s="128"/>
      <c r="AK357" s="5"/>
      <c r="AL357" s="5"/>
      <c r="AM357" s="5"/>
      <c r="AN357" s="5"/>
      <c r="AO357" s="5"/>
      <c r="AP357" s="128"/>
      <c r="AQ357" s="128"/>
      <c r="AR357" s="5"/>
      <c r="AS357" s="5"/>
      <c r="AT357" s="5"/>
      <c r="AU357" s="5"/>
      <c r="AV357" s="5"/>
      <c r="AW357" s="128"/>
      <c r="AX357" s="128"/>
      <c r="AY357" s="5"/>
      <c r="AZ357" s="341"/>
      <c r="BA357" s="354"/>
      <c r="BB357" s="5"/>
      <c r="BC357" s="5"/>
      <c r="BD357" s="5"/>
      <c r="BE357" s="5"/>
      <c r="BF357" s="128"/>
      <c r="BG357" s="128"/>
      <c r="BH357" s="5"/>
      <c r="BI357" s="5"/>
      <c r="BJ357" s="5"/>
      <c r="BK357" s="5"/>
      <c r="BL357" s="5"/>
      <c r="BM357" s="128"/>
      <c r="BN357" s="128"/>
      <c r="BO357" s="5"/>
      <c r="BP357" s="5"/>
      <c r="BQ357" s="5"/>
      <c r="BR357" s="5"/>
      <c r="BS357" s="5"/>
      <c r="BT357" s="128"/>
      <c r="BU357" s="128"/>
      <c r="BV357" s="5"/>
      <c r="BW357" s="5"/>
      <c r="BX357" s="5"/>
      <c r="BY357" s="5"/>
      <c r="BZ357" s="5"/>
      <c r="CA357" s="128"/>
      <c r="CB357" s="128"/>
      <c r="CC357" s="5"/>
      <c r="CD357" s="5"/>
      <c r="CE357" s="5"/>
      <c r="CF357" s="5"/>
      <c r="CG357" s="5"/>
      <c r="CH357" s="128"/>
      <c r="CI357" s="128"/>
      <c r="CJ357" s="5"/>
      <c r="CK357" s="5"/>
      <c r="CL357" s="5"/>
      <c r="CM357" s="5"/>
      <c r="CN357" s="5"/>
      <c r="CO357" s="128"/>
      <c r="CP357" s="128"/>
      <c r="CQ357" s="5"/>
      <c r="CR357" s="341"/>
      <c r="CS357" s="354"/>
      <c r="CT357" s="5"/>
      <c r="CU357" s="5"/>
      <c r="CV357" s="5"/>
      <c r="CW357" s="5"/>
      <c r="CX357" s="128"/>
      <c r="CY357" s="5"/>
      <c r="CZ357" s="5"/>
      <c r="DA357" s="5"/>
      <c r="DB357" s="5"/>
      <c r="DC357" s="5"/>
      <c r="DD357" s="5"/>
      <c r="DE357" s="128"/>
      <c r="DF357" s="5"/>
      <c r="DG357" s="5"/>
      <c r="DH357" s="5"/>
      <c r="DI357" s="5"/>
      <c r="DJ357" s="5"/>
      <c r="DK357" s="5"/>
      <c r="DL357" s="128"/>
      <c r="DM357" s="128"/>
      <c r="DN357" s="5"/>
      <c r="DO357" s="5"/>
      <c r="DP357" s="5"/>
      <c r="DQ357" s="5"/>
      <c r="DR357" s="5"/>
      <c r="DS357" s="128"/>
      <c r="DT357" s="128"/>
      <c r="DU357" s="5"/>
      <c r="DV357" s="5"/>
      <c r="DW357" s="5"/>
      <c r="DX357" s="5"/>
      <c r="DY357" s="5"/>
      <c r="DZ357" s="128"/>
      <c r="EA357" s="128"/>
      <c r="EB357" s="51" t="s">
        <v>346</v>
      </c>
      <c r="EC357" s="51">
        <v>199.55</v>
      </c>
      <c r="ED357" s="51">
        <v>199.55</v>
      </c>
      <c r="EE357" s="51">
        <v>1</v>
      </c>
      <c r="EF357" s="51">
        <v>100</v>
      </c>
      <c r="EG357" s="52">
        <f t="shared" si="297"/>
        <v>1</v>
      </c>
      <c r="EH357" s="139">
        <f>EG357*AUXILIAR!$B$61</f>
        <v>20000000</v>
      </c>
      <c r="EI357" s="5"/>
      <c r="EJ357" s="341"/>
      <c r="EK357" s="354"/>
      <c r="EL357" s="5"/>
      <c r="EM357" s="5"/>
      <c r="EN357" s="5"/>
      <c r="EO357" s="5"/>
      <c r="EP357" s="128"/>
      <c r="EQ357" s="128"/>
      <c r="ER357" s="5"/>
      <c r="ES357" s="5"/>
      <c r="ET357" s="5"/>
      <c r="EU357" s="5"/>
      <c r="EV357" s="5"/>
      <c r="EW357" s="128"/>
      <c r="EX357" s="128"/>
      <c r="EY357" s="5"/>
      <c r="EZ357" s="5"/>
      <c r="FA357" s="5"/>
      <c r="FB357" s="5"/>
      <c r="FC357" s="5"/>
      <c r="FD357" s="128"/>
      <c r="FE357" s="128"/>
      <c r="FF357" s="5"/>
      <c r="FG357" s="5"/>
      <c r="FH357" s="5"/>
      <c r="FI357" s="5"/>
      <c r="FJ357" s="5"/>
      <c r="FK357" s="128"/>
      <c r="FL357" s="128"/>
      <c r="FM357" s="5"/>
      <c r="FN357" s="5"/>
      <c r="FO357" s="5"/>
      <c r="FP357" s="5"/>
      <c r="FQ357" s="5"/>
      <c r="FR357" s="128"/>
      <c r="FS357" s="128"/>
      <c r="FT357" s="5"/>
      <c r="FU357" s="5"/>
      <c r="FV357" s="5"/>
      <c r="FW357" s="5"/>
      <c r="FX357" s="5"/>
      <c r="FY357" s="128"/>
      <c r="FZ357" s="128"/>
      <c r="GA357" s="5"/>
      <c r="GB357" s="341"/>
      <c r="GC357" s="354"/>
      <c r="GD357" s="5"/>
      <c r="GE357" s="5"/>
      <c r="GF357" s="5"/>
      <c r="GG357" s="5"/>
      <c r="GH357" s="128"/>
      <c r="GI357" s="128"/>
      <c r="GJ357" s="5"/>
      <c r="GK357" s="5"/>
      <c r="GL357" s="5"/>
      <c r="GM357" s="5"/>
      <c r="GN357" s="5"/>
      <c r="GO357" s="128"/>
      <c r="GP357" s="128"/>
      <c r="GQ357" s="5"/>
      <c r="GR357" s="5"/>
      <c r="GS357" s="5"/>
      <c r="GT357" s="5"/>
      <c r="GU357" s="5"/>
      <c r="GV357" s="128"/>
      <c r="GW357" s="128"/>
      <c r="GX357" s="5"/>
      <c r="GY357" s="5"/>
      <c r="GZ357" s="5"/>
      <c r="HA357" s="5"/>
      <c r="HB357" s="5"/>
      <c r="HC357" s="128"/>
      <c r="HD357" s="128"/>
      <c r="HE357" s="5"/>
      <c r="HF357" s="5"/>
      <c r="HG357" s="5"/>
      <c r="HH357" s="5"/>
      <c r="HI357" s="5"/>
      <c r="HJ357" s="128"/>
      <c r="HK357" s="128"/>
      <c r="HL357" s="172"/>
      <c r="HM357" s="173"/>
      <c r="HN357" s="173"/>
      <c r="HO357" s="56"/>
      <c r="HP357" s="57"/>
      <c r="HQ357" s="116"/>
      <c r="HR357" s="159"/>
      <c r="HS357" s="5"/>
      <c r="HT357" s="341"/>
      <c r="HU357" s="354"/>
      <c r="HV357" s="5"/>
      <c r="HW357" s="5"/>
      <c r="HX357" s="5"/>
      <c r="HY357" s="5"/>
      <c r="HZ357" s="128"/>
      <c r="IA357" s="128"/>
      <c r="IB357" s="5"/>
      <c r="IC357" s="5"/>
      <c r="ID357" s="5"/>
      <c r="IE357" s="5"/>
      <c r="IF357" s="5"/>
      <c r="IG357" s="128"/>
      <c r="IH357" s="128"/>
      <c r="II357" s="5"/>
      <c r="IJ357" s="5"/>
      <c r="IK357" s="5"/>
      <c r="IL357" s="5"/>
      <c r="IM357" s="5"/>
      <c r="IN357" s="128"/>
      <c r="IO357" s="128"/>
      <c r="IP357" s="5"/>
      <c r="IQ357" s="5"/>
      <c r="IR357" s="5"/>
      <c r="IS357" s="5"/>
      <c r="IT357" s="5"/>
      <c r="IU357" s="128"/>
      <c r="IV357" s="128"/>
      <c r="IW357" s="5"/>
      <c r="IX357" s="5"/>
      <c r="IY357" s="5"/>
      <c r="IZ357" s="5"/>
      <c r="JA357" s="5"/>
      <c r="JB357" s="128"/>
      <c r="JC357" s="128"/>
      <c r="JD357" s="5"/>
      <c r="JE357" s="5"/>
      <c r="JF357" s="5"/>
      <c r="JG357" s="5"/>
      <c r="JH357" s="5"/>
      <c r="JI357" s="128"/>
      <c r="JJ357" s="128"/>
      <c r="JK357" s="145"/>
      <c r="JL357" s="397"/>
    </row>
    <row r="358" spans="1:272" ht="15">
      <c r="A358" s="8" t="s">
        <v>33</v>
      </c>
      <c r="B358" s="8" t="s">
        <v>15</v>
      </c>
      <c r="C358" s="8">
        <v>1</v>
      </c>
      <c r="D358" s="199">
        <v>116</v>
      </c>
      <c r="E358" s="118" t="s">
        <v>180</v>
      </c>
      <c r="F358" s="118" t="s">
        <v>108</v>
      </c>
      <c r="G358" s="195" t="s">
        <v>34</v>
      </c>
      <c r="H358" s="309" t="s">
        <v>188</v>
      </c>
      <c r="I358" s="354"/>
      <c r="J358" s="5"/>
      <c r="K358" s="5"/>
      <c r="L358" s="5"/>
      <c r="M358" s="5"/>
      <c r="N358" s="128"/>
      <c r="O358" s="128"/>
      <c r="P358" s="5"/>
      <c r="Q358" s="5"/>
      <c r="R358" s="5"/>
      <c r="S358" s="5"/>
      <c r="T358" s="5"/>
      <c r="U358" s="128"/>
      <c r="V358" s="128"/>
      <c r="W358" s="5"/>
      <c r="X358" s="5"/>
      <c r="Y358" s="5"/>
      <c r="Z358" s="5"/>
      <c r="AA358" s="5"/>
      <c r="AB358" s="128"/>
      <c r="AC358" s="128"/>
      <c r="AD358" s="5"/>
      <c r="AE358" s="5"/>
      <c r="AF358" s="5"/>
      <c r="AG358" s="5"/>
      <c r="AH358" s="5"/>
      <c r="AI358" s="128"/>
      <c r="AJ358" s="128"/>
      <c r="AK358" s="5"/>
      <c r="AL358" s="5"/>
      <c r="AM358" s="5"/>
      <c r="AN358" s="5"/>
      <c r="AO358" s="5"/>
      <c r="AP358" s="128"/>
      <c r="AQ358" s="128"/>
      <c r="AR358" s="5"/>
      <c r="AS358" s="5"/>
      <c r="AT358" s="5"/>
      <c r="AU358" s="5"/>
      <c r="AV358" s="5"/>
      <c r="AW358" s="128"/>
      <c r="AX358" s="128"/>
      <c r="AY358" s="5"/>
      <c r="AZ358" s="341"/>
      <c r="BA358" s="354"/>
      <c r="BB358" s="5"/>
      <c r="BC358" s="5"/>
      <c r="BD358" s="5"/>
      <c r="BE358" s="5"/>
      <c r="BF358" s="128"/>
      <c r="BG358" s="128"/>
      <c r="BH358" s="5"/>
      <c r="BI358" s="5"/>
      <c r="BJ358" s="5"/>
      <c r="BK358" s="5"/>
      <c r="BL358" s="5"/>
      <c r="BM358" s="128"/>
      <c r="BN358" s="128"/>
      <c r="BO358" s="5"/>
      <c r="BP358" s="5"/>
      <c r="BQ358" s="5"/>
      <c r="BR358" s="5"/>
      <c r="BS358" s="5"/>
      <c r="BT358" s="128"/>
      <c r="BU358" s="128"/>
      <c r="BV358" s="5"/>
      <c r="BW358" s="5"/>
      <c r="BX358" s="5"/>
      <c r="BY358" s="5"/>
      <c r="BZ358" s="5"/>
      <c r="CA358" s="128"/>
      <c r="CB358" s="128"/>
      <c r="CC358" s="5"/>
      <c r="CD358" s="5"/>
      <c r="CE358" s="5"/>
      <c r="CF358" s="5"/>
      <c r="CG358" s="5"/>
      <c r="CH358" s="128"/>
      <c r="CI358" s="128"/>
      <c r="CJ358" s="5"/>
      <c r="CK358" s="5"/>
      <c r="CL358" s="5"/>
      <c r="CM358" s="5"/>
      <c r="CN358" s="5"/>
      <c r="CO358" s="128"/>
      <c r="CP358" s="128"/>
      <c r="CQ358" s="5"/>
      <c r="CR358" s="341"/>
      <c r="CS358" s="354"/>
      <c r="CT358" s="5"/>
      <c r="CU358" s="5"/>
      <c r="CV358" s="5"/>
      <c r="CW358" s="5"/>
      <c r="CX358" s="128"/>
      <c r="CY358" s="5"/>
      <c r="CZ358" s="5"/>
      <c r="DA358" s="5"/>
      <c r="DB358" s="5"/>
      <c r="DC358" s="5"/>
      <c r="DD358" s="5"/>
      <c r="DE358" s="128"/>
      <c r="DF358" s="5"/>
      <c r="DG358" s="5"/>
      <c r="DH358" s="5"/>
      <c r="DI358" s="5"/>
      <c r="DJ358" s="5"/>
      <c r="DK358" s="5"/>
      <c r="DL358" s="128"/>
      <c r="DM358" s="128"/>
      <c r="DN358" s="5"/>
      <c r="DO358" s="5"/>
      <c r="DP358" s="5"/>
      <c r="DQ358" s="5"/>
      <c r="DR358" s="5"/>
      <c r="DS358" s="128"/>
      <c r="DT358" s="128"/>
      <c r="DU358" s="5"/>
      <c r="DV358" s="5"/>
      <c r="DW358" s="5"/>
      <c r="DX358" s="5"/>
      <c r="DY358" s="5"/>
      <c r="DZ358" s="128"/>
      <c r="EA358" s="128"/>
      <c r="EB358" s="51" t="s">
        <v>346</v>
      </c>
      <c r="EC358" s="51">
        <v>199.59</v>
      </c>
      <c r="ED358" s="51">
        <v>199.59</v>
      </c>
      <c r="EE358" s="51">
        <v>1</v>
      </c>
      <c r="EF358" s="51">
        <v>100</v>
      </c>
      <c r="EG358" s="52">
        <f t="shared" si="297"/>
        <v>1</v>
      </c>
      <c r="EH358" s="139">
        <f>EG358*AUXILIAR!$B$61</f>
        <v>20000000</v>
      </c>
      <c r="EI358" s="5"/>
      <c r="EJ358" s="341"/>
      <c r="EK358" s="354"/>
      <c r="EL358" s="5"/>
      <c r="EM358" s="5"/>
      <c r="EN358" s="5"/>
      <c r="EO358" s="5"/>
      <c r="EP358" s="128"/>
      <c r="EQ358" s="128"/>
      <c r="ER358" s="5"/>
      <c r="ES358" s="5"/>
      <c r="ET358" s="5"/>
      <c r="EU358" s="5"/>
      <c r="EV358" s="5"/>
      <c r="EW358" s="128"/>
      <c r="EX358" s="128"/>
      <c r="EY358" s="5"/>
      <c r="EZ358" s="5"/>
      <c r="FA358" s="5"/>
      <c r="FB358" s="5"/>
      <c r="FC358" s="5"/>
      <c r="FD358" s="128"/>
      <c r="FE358" s="128"/>
      <c r="FF358" s="5"/>
      <c r="FG358" s="5"/>
      <c r="FH358" s="5"/>
      <c r="FI358" s="5"/>
      <c r="FJ358" s="5"/>
      <c r="FK358" s="128"/>
      <c r="FL358" s="128"/>
      <c r="FM358" s="5"/>
      <c r="FN358" s="5"/>
      <c r="FO358" s="5"/>
      <c r="FP358" s="5"/>
      <c r="FQ358" s="5"/>
      <c r="FR358" s="128"/>
      <c r="FS358" s="128"/>
      <c r="FT358" s="5"/>
      <c r="FU358" s="5"/>
      <c r="FV358" s="5"/>
      <c r="FW358" s="5"/>
      <c r="FX358" s="5"/>
      <c r="FY358" s="128"/>
      <c r="FZ358" s="128"/>
      <c r="GA358" s="5"/>
      <c r="GB358" s="341"/>
      <c r="GC358" s="354"/>
      <c r="GD358" s="5"/>
      <c r="GE358" s="5"/>
      <c r="GF358" s="5"/>
      <c r="GG358" s="5"/>
      <c r="GH358" s="128"/>
      <c r="GI358" s="128"/>
      <c r="GJ358" s="5"/>
      <c r="GK358" s="5"/>
      <c r="GL358" s="5"/>
      <c r="GM358" s="5"/>
      <c r="GN358" s="5"/>
      <c r="GO358" s="128"/>
      <c r="GP358" s="128"/>
      <c r="GQ358" s="5"/>
      <c r="GR358" s="5"/>
      <c r="GS358" s="5"/>
      <c r="GT358" s="5"/>
      <c r="GU358" s="5"/>
      <c r="GV358" s="128"/>
      <c r="GW358" s="128"/>
      <c r="GX358" s="5"/>
      <c r="GY358" s="5"/>
      <c r="GZ358" s="5"/>
      <c r="HA358" s="5"/>
      <c r="HB358" s="5"/>
      <c r="HC358" s="128"/>
      <c r="HD358" s="128"/>
      <c r="HE358" s="5"/>
      <c r="HF358" s="5"/>
      <c r="HG358" s="5"/>
      <c r="HH358" s="5"/>
      <c r="HI358" s="5"/>
      <c r="HJ358" s="128"/>
      <c r="HK358" s="128"/>
      <c r="HL358" s="172"/>
      <c r="HM358" s="173"/>
      <c r="HN358" s="173"/>
      <c r="HO358" s="56"/>
      <c r="HP358" s="57"/>
      <c r="HQ358" s="116"/>
      <c r="HR358" s="159"/>
      <c r="HS358" s="5"/>
      <c r="HT358" s="341"/>
      <c r="HU358" s="354"/>
      <c r="HV358" s="5"/>
      <c r="HW358" s="5"/>
      <c r="HX358" s="5"/>
      <c r="HY358" s="5"/>
      <c r="HZ358" s="128"/>
      <c r="IA358" s="128"/>
      <c r="IB358" s="5"/>
      <c r="IC358" s="5"/>
      <c r="ID358" s="5"/>
      <c r="IE358" s="5"/>
      <c r="IF358" s="5"/>
      <c r="IG358" s="128"/>
      <c r="IH358" s="128"/>
      <c r="II358" s="5"/>
      <c r="IJ358" s="5"/>
      <c r="IK358" s="5"/>
      <c r="IL358" s="5"/>
      <c r="IM358" s="5"/>
      <c r="IN358" s="128"/>
      <c r="IO358" s="128"/>
      <c r="IP358" s="5"/>
      <c r="IQ358" s="5"/>
      <c r="IR358" s="5"/>
      <c r="IS358" s="5"/>
      <c r="IT358" s="5"/>
      <c r="IU358" s="128"/>
      <c r="IV358" s="128"/>
      <c r="IW358" s="5"/>
      <c r="IX358" s="5"/>
      <c r="IY358" s="5"/>
      <c r="IZ358" s="5"/>
      <c r="JA358" s="5"/>
      <c r="JB358" s="128"/>
      <c r="JC358" s="128"/>
      <c r="JD358" s="5"/>
      <c r="JE358" s="5"/>
      <c r="JF358" s="5"/>
      <c r="JG358" s="5"/>
      <c r="JH358" s="5"/>
      <c r="JI358" s="128"/>
      <c r="JJ358" s="128"/>
      <c r="JK358" s="145"/>
      <c r="JL358" s="397"/>
    </row>
    <row r="359" spans="1:272" ht="15">
      <c r="A359" s="8" t="s">
        <v>33</v>
      </c>
      <c r="B359" s="8" t="s">
        <v>15</v>
      </c>
      <c r="C359" s="8">
        <v>1</v>
      </c>
      <c r="D359" s="199">
        <v>116</v>
      </c>
      <c r="E359" s="118" t="s">
        <v>180</v>
      </c>
      <c r="F359" s="118" t="s">
        <v>108</v>
      </c>
      <c r="G359" s="195" t="s">
        <v>34</v>
      </c>
      <c r="H359" s="309" t="s">
        <v>188</v>
      </c>
      <c r="I359" s="354"/>
      <c r="J359" s="5"/>
      <c r="K359" s="5"/>
      <c r="L359" s="5"/>
      <c r="M359" s="5"/>
      <c r="N359" s="128"/>
      <c r="O359" s="128"/>
      <c r="P359" s="5"/>
      <c r="Q359" s="5"/>
      <c r="R359" s="5"/>
      <c r="S359" s="5"/>
      <c r="T359" s="5"/>
      <c r="U359" s="128"/>
      <c r="V359" s="128"/>
      <c r="W359" s="5"/>
      <c r="X359" s="5"/>
      <c r="Y359" s="5"/>
      <c r="Z359" s="5"/>
      <c r="AA359" s="5"/>
      <c r="AB359" s="128"/>
      <c r="AC359" s="128"/>
      <c r="AD359" s="5"/>
      <c r="AE359" s="5"/>
      <c r="AF359" s="5"/>
      <c r="AG359" s="5"/>
      <c r="AH359" s="5"/>
      <c r="AI359" s="128"/>
      <c r="AJ359" s="128"/>
      <c r="AK359" s="5"/>
      <c r="AL359" s="5"/>
      <c r="AM359" s="5"/>
      <c r="AN359" s="5"/>
      <c r="AO359" s="5"/>
      <c r="AP359" s="128"/>
      <c r="AQ359" s="128"/>
      <c r="AR359" s="5"/>
      <c r="AS359" s="5"/>
      <c r="AT359" s="5"/>
      <c r="AU359" s="5"/>
      <c r="AV359" s="5"/>
      <c r="AW359" s="128"/>
      <c r="AX359" s="128"/>
      <c r="AY359" s="5"/>
      <c r="AZ359" s="341"/>
      <c r="BA359" s="354"/>
      <c r="BB359" s="5"/>
      <c r="BC359" s="5"/>
      <c r="BD359" s="5"/>
      <c r="BE359" s="5"/>
      <c r="BF359" s="128"/>
      <c r="BG359" s="128"/>
      <c r="BH359" s="5"/>
      <c r="BI359" s="5"/>
      <c r="BJ359" s="5"/>
      <c r="BK359" s="5"/>
      <c r="BL359" s="5"/>
      <c r="BM359" s="128"/>
      <c r="BN359" s="128"/>
      <c r="BO359" s="5"/>
      <c r="BP359" s="5"/>
      <c r="BQ359" s="5"/>
      <c r="BR359" s="5"/>
      <c r="BS359" s="5"/>
      <c r="BT359" s="128"/>
      <c r="BU359" s="128"/>
      <c r="BV359" s="5"/>
      <c r="BW359" s="5"/>
      <c r="BX359" s="5"/>
      <c r="BY359" s="5"/>
      <c r="BZ359" s="5"/>
      <c r="CA359" s="128"/>
      <c r="CB359" s="128"/>
      <c r="CC359" s="5"/>
      <c r="CD359" s="5"/>
      <c r="CE359" s="5"/>
      <c r="CF359" s="5"/>
      <c r="CG359" s="5"/>
      <c r="CH359" s="128"/>
      <c r="CI359" s="128"/>
      <c r="CJ359" s="5"/>
      <c r="CK359" s="5"/>
      <c r="CL359" s="5"/>
      <c r="CM359" s="5"/>
      <c r="CN359" s="5"/>
      <c r="CO359" s="128"/>
      <c r="CP359" s="128"/>
      <c r="CQ359" s="5"/>
      <c r="CR359" s="341"/>
      <c r="CS359" s="354"/>
      <c r="CT359" s="5"/>
      <c r="CU359" s="5"/>
      <c r="CV359" s="5"/>
      <c r="CW359" s="5"/>
      <c r="CX359" s="128"/>
      <c r="CY359" s="5"/>
      <c r="CZ359" s="5"/>
      <c r="DA359" s="5"/>
      <c r="DB359" s="5"/>
      <c r="DC359" s="5"/>
      <c r="DD359" s="5"/>
      <c r="DE359" s="128"/>
      <c r="DF359" s="5"/>
      <c r="DG359" s="5"/>
      <c r="DH359" s="5"/>
      <c r="DI359" s="5"/>
      <c r="DJ359" s="5"/>
      <c r="DK359" s="5"/>
      <c r="DL359" s="128"/>
      <c r="DM359" s="128"/>
      <c r="DN359" s="5"/>
      <c r="DO359" s="5"/>
      <c r="DP359" s="5"/>
      <c r="DQ359" s="5"/>
      <c r="DR359" s="5"/>
      <c r="DS359" s="128"/>
      <c r="DT359" s="128"/>
      <c r="DU359" s="5"/>
      <c r="DV359" s="5"/>
      <c r="DW359" s="5"/>
      <c r="DX359" s="5"/>
      <c r="DY359" s="5"/>
      <c r="DZ359" s="128"/>
      <c r="EA359" s="128"/>
      <c r="EB359" s="51" t="s">
        <v>346</v>
      </c>
      <c r="EC359" s="51">
        <v>200.94</v>
      </c>
      <c r="ED359" s="51">
        <v>200.94</v>
      </c>
      <c r="EE359" s="51">
        <v>1</v>
      </c>
      <c r="EF359" s="51">
        <v>100</v>
      </c>
      <c r="EG359" s="52">
        <f t="shared" si="297"/>
        <v>1</v>
      </c>
      <c r="EH359" s="139">
        <f>EG359*AUXILIAR!$B$61</f>
        <v>20000000</v>
      </c>
      <c r="EI359" s="5"/>
      <c r="EJ359" s="341"/>
      <c r="EK359" s="354"/>
      <c r="EL359" s="5"/>
      <c r="EM359" s="5"/>
      <c r="EN359" s="5"/>
      <c r="EO359" s="5"/>
      <c r="EP359" s="128"/>
      <c r="EQ359" s="128"/>
      <c r="ER359" s="5"/>
      <c r="ES359" s="5"/>
      <c r="ET359" s="5"/>
      <c r="EU359" s="5"/>
      <c r="EV359" s="5"/>
      <c r="EW359" s="128"/>
      <c r="EX359" s="128"/>
      <c r="EY359" s="5"/>
      <c r="EZ359" s="5"/>
      <c r="FA359" s="5"/>
      <c r="FB359" s="5"/>
      <c r="FC359" s="5"/>
      <c r="FD359" s="128"/>
      <c r="FE359" s="128"/>
      <c r="FF359" s="5"/>
      <c r="FG359" s="5"/>
      <c r="FH359" s="5"/>
      <c r="FI359" s="5"/>
      <c r="FJ359" s="5"/>
      <c r="FK359" s="128"/>
      <c r="FL359" s="128"/>
      <c r="FM359" s="5"/>
      <c r="FN359" s="5"/>
      <c r="FO359" s="5"/>
      <c r="FP359" s="5"/>
      <c r="FQ359" s="5"/>
      <c r="FR359" s="128"/>
      <c r="FS359" s="128"/>
      <c r="FT359" s="5"/>
      <c r="FU359" s="5"/>
      <c r="FV359" s="5"/>
      <c r="FW359" s="5"/>
      <c r="FX359" s="5"/>
      <c r="FY359" s="128"/>
      <c r="FZ359" s="128"/>
      <c r="GA359" s="5"/>
      <c r="GB359" s="341"/>
      <c r="GC359" s="354"/>
      <c r="GD359" s="5"/>
      <c r="GE359" s="5"/>
      <c r="GF359" s="5"/>
      <c r="GG359" s="5"/>
      <c r="GH359" s="128"/>
      <c r="GI359" s="128"/>
      <c r="GJ359" s="5"/>
      <c r="GK359" s="5"/>
      <c r="GL359" s="5"/>
      <c r="GM359" s="5"/>
      <c r="GN359" s="5"/>
      <c r="GO359" s="128"/>
      <c r="GP359" s="128"/>
      <c r="GQ359" s="5"/>
      <c r="GR359" s="5"/>
      <c r="GS359" s="5"/>
      <c r="GT359" s="5"/>
      <c r="GU359" s="5"/>
      <c r="GV359" s="128"/>
      <c r="GW359" s="128"/>
      <c r="GX359" s="5"/>
      <c r="GY359" s="5"/>
      <c r="GZ359" s="5"/>
      <c r="HA359" s="5"/>
      <c r="HB359" s="5"/>
      <c r="HC359" s="128"/>
      <c r="HD359" s="128"/>
      <c r="HE359" s="5"/>
      <c r="HF359" s="5"/>
      <c r="HG359" s="5"/>
      <c r="HH359" s="5"/>
      <c r="HI359" s="5"/>
      <c r="HJ359" s="128"/>
      <c r="HK359" s="128"/>
      <c r="HL359" s="172"/>
      <c r="HM359" s="173"/>
      <c r="HN359" s="173"/>
      <c r="HO359" s="56"/>
      <c r="HP359" s="57"/>
      <c r="HQ359" s="116"/>
      <c r="HR359" s="159"/>
      <c r="HS359" s="5"/>
      <c r="HT359" s="341"/>
      <c r="HU359" s="354"/>
      <c r="HV359" s="5"/>
      <c r="HW359" s="5"/>
      <c r="HX359" s="5"/>
      <c r="HY359" s="5"/>
      <c r="HZ359" s="128"/>
      <c r="IA359" s="128"/>
      <c r="IB359" s="5"/>
      <c r="IC359" s="5"/>
      <c r="ID359" s="5"/>
      <c r="IE359" s="5"/>
      <c r="IF359" s="5"/>
      <c r="IG359" s="128"/>
      <c r="IH359" s="128"/>
      <c r="II359" s="5"/>
      <c r="IJ359" s="5"/>
      <c r="IK359" s="5"/>
      <c r="IL359" s="5"/>
      <c r="IM359" s="5"/>
      <c r="IN359" s="128"/>
      <c r="IO359" s="128"/>
      <c r="IP359" s="5"/>
      <c r="IQ359" s="5"/>
      <c r="IR359" s="5"/>
      <c r="IS359" s="5"/>
      <c r="IT359" s="5"/>
      <c r="IU359" s="128"/>
      <c r="IV359" s="128"/>
      <c r="IW359" s="5"/>
      <c r="IX359" s="5"/>
      <c r="IY359" s="5"/>
      <c r="IZ359" s="5"/>
      <c r="JA359" s="5"/>
      <c r="JB359" s="128"/>
      <c r="JC359" s="128"/>
      <c r="JD359" s="5"/>
      <c r="JE359" s="5"/>
      <c r="JF359" s="5"/>
      <c r="JG359" s="5"/>
      <c r="JH359" s="5"/>
      <c r="JI359" s="128"/>
      <c r="JJ359" s="128"/>
      <c r="JK359" s="145"/>
      <c r="JL359" s="397"/>
    </row>
    <row r="360" spans="1:272" ht="15">
      <c r="A360" s="8" t="s">
        <v>33</v>
      </c>
      <c r="B360" s="8" t="s">
        <v>15</v>
      </c>
      <c r="C360" s="8">
        <v>1</v>
      </c>
      <c r="D360" s="199">
        <v>116</v>
      </c>
      <c r="E360" s="118" t="s">
        <v>180</v>
      </c>
      <c r="F360" s="118" t="s">
        <v>108</v>
      </c>
      <c r="G360" s="195" t="s">
        <v>34</v>
      </c>
      <c r="H360" s="309" t="s">
        <v>188</v>
      </c>
      <c r="I360" s="354"/>
      <c r="J360" s="5"/>
      <c r="K360" s="5"/>
      <c r="L360" s="5"/>
      <c r="M360" s="5"/>
      <c r="N360" s="128"/>
      <c r="O360" s="128"/>
      <c r="P360" s="5"/>
      <c r="Q360" s="5"/>
      <c r="R360" s="5"/>
      <c r="S360" s="5"/>
      <c r="T360" s="5"/>
      <c r="U360" s="128"/>
      <c r="V360" s="128"/>
      <c r="W360" s="5"/>
      <c r="X360" s="5"/>
      <c r="Y360" s="5"/>
      <c r="Z360" s="5"/>
      <c r="AA360" s="5"/>
      <c r="AB360" s="128"/>
      <c r="AC360" s="128"/>
      <c r="AD360" s="5"/>
      <c r="AE360" s="5"/>
      <c r="AF360" s="5"/>
      <c r="AG360" s="5"/>
      <c r="AH360" s="5"/>
      <c r="AI360" s="128"/>
      <c r="AJ360" s="128"/>
      <c r="AK360" s="5"/>
      <c r="AL360" s="5"/>
      <c r="AM360" s="5"/>
      <c r="AN360" s="5"/>
      <c r="AO360" s="5"/>
      <c r="AP360" s="128"/>
      <c r="AQ360" s="128"/>
      <c r="AR360" s="5"/>
      <c r="AS360" s="5"/>
      <c r="AT360" s="5"/>
      <c r="AU360" s="5"/>
      <c r="AV360" s="5"/>
      <c r="AW360" s="128"/>
      <c r="AX360" s="128"/>
      <c r="AY360" s="5"/>
      <c r="AZ360" s="341"/>
      <c r="BA360" s="354"/>
      <c r="BB360" s="5"/>
      <c r="BC360" s="5"/>
      <c r="BD360" s="5"/>
      <c r="BE360" s="5"/>
      <c r="BF360" s="128"/>
      <c r="BG360" s="128"/>
      <c r="BH360" s="5"/>
      <c r="BI360" s="5"/>
      <c r="BJ360" s="5"/>
      <c r="BK360" s="5"/>
      <c r="BL360" s="5"/>
      <c r="BM360" s="128"/>
      <c r="BN360" s="128"/>
      <c r="BO360" s="5"/>
      <c r="BP360" s="5"/>
      <c r="BQ360" s="5"/>
      <c r="BR360" s="5"/>
      <c r="BS360" s="5"/>
      <c r="BT360" s="128"/>
      <c r="BU360" s="128"/>
      <c r="BV360" s="5"/>
      <c r="BW360" s="5"/>
      <c r="BX360" s="5"/>
      <c r="BY360" s="5"/>
      <c r="BZ360" s="5"/>
      <c r="CA360" s="128"/>
      <c r="CB360" s="128"/>
      <c r="CC360" s="5"/>
      <c r="CD360" s="5"/>
      <c r="CE360" s="5"/>
      <c r="CF360" s="5"/>
      <c r="CG360" s="5"/>
      <c r="CH360" s="128"/>
      <c r="CI360" s="128"/>
      <c r="CJ360" s="5"/>
      <c r="CK360" s="5"/>
      <c r="CL360" s="5"/>
      <c r="CM360" s="5"/>
      <c r="CN360" s="5"/>
      <c r="CO360" s="128"/>
      <c r="CP360" s="128"/>
      <c r="CQ360" s="5"/>
      <c r="CR360" s="341"/>
      <c r="CS360" s="354"/>
      <c r="CT360" s="5"/>
      <c r="CU360" s="5"/>
      <c r="CV360" s="5"/>
      <c r="CW360" s="5"/>
      <c r="CX360" s="128"/>
      <c r="CY360" s="5"/>
      <c r="CZ360" s="5"/>
      <c r="DA360" s="5"/>
      <c r="DB360" s="5"/>
      <c r="DC360" s="5"/>
      <c r="DD360" s="5"/>
      <c r="DE360" s="128"/>
      <c r="DF360" s="5"/>
      <c r="DG360" s="5"/>
      <c r="DH360" s="5"/>
      <c r="DI360" s="5"/>
      <c r="DJ360" s="5"/>
      <c r="DK360" s="5"/>
      <c r="DL360" s="128"/>
      <c r="DM360" s="128"/>
      <c r="DN360" s="5"/>
      <c r="DO360" s="5"/>
      <c r="DP360" s="5"/>
      <c r="DQ360" s="5"/>
      <c r="DR360" s="5"/>
      <c r="DS360" s="128"/>
      <c r="DT360" s="128"/>
      <c r="DU360" s="5"/>
      <c r="DV360" s="5"/>
      <c r="DW360" s="5"/>
      <c r="DX360" s="5"/>
      <c r="DY360" s="5"/>
      <c r="DZ360" s="128"/>
      <c r="EA360" s="128"/>
      <c r="EB360" s="51" t="s">
        <v>346</v>
      </c>
      <c r="EC360" s="51">
        <v>200.94</v>
      </c>
      <c r="ED360" s="51">
        <v>200.94</v>
      </c>
      <c r="EE360" s="51">
        <v>1</v>
      </c>
      <c r="EF360" s="51">
        <v>100</v>
      </c>
      <c r="EG360" s="52">
        <f t="shared" si="297"/>
        <v>1</v>
      </c>
      <c r="EH360" s="139">
        <f>EG360*AUXILIAR!$B$61</f>
        <v>20000000</v>
      </c>
      <c r="EI360" s="5"/>
      <c r="EJ360" s="341"/>
      <c r="EK360" s="354"/>
      <c r="EL360" s="5"/>
      <c r="EM360" s="5"/>
      <c r="EN360" s="5"/>
      <c r="EO360" s="5"/>
      <c r="EP360" s="128"/>
      <c r="EQ360" s="128"/>
      <c r="ER360" s="5"/>
      <c r="ES360" s="5"/>
      <c r="ET360" s="5"/>
      <c r="EU360" s="5"/>
      <c r="EV360" s="5"/>
      <c r="EW360" s="128"/>
      <c r="EX360" s="128"/>
      <c r="EY360" s="5"/>
      <c r="EZ360" s="5"/>
      <c r="FA360" s="5"/>
      <c r="FB360" s="5"/>
      <c r="FC360" s="5"/>
      <c r="FD360" s="128"/>
      <c r="FE360" s="128"/>
      <c r="FF360" s="5"/>
      <c r="FG360" s="5"/>
      <c r="FH360" s="5"/>
      <c r="FI360" s="5"/>
      <c r="FJ360" s="5"/>
      <c r="FK360" s="128"/>
      <c r="FL360" s="128"/>
      <c r="FM360" s="5"/>
      <c r="FN360" s="5"/>
      <c r="FO360" s="5"/>
      <c r="FP360" s="5"/>
      <c r="FQ360" s="5"/>
      <c r="FR360" s="128"/>
      <c r="FS360" s="128"/>
      <c r="FT360" s="5"/>
      <c r="FU360" s="5"/>
      <c r="FV360" s="5"/>
      <c r="FW360" s="5"/>
      <c r="FX360" s="5"/>
      <c r="FY360" s="128"/>
      <c r="FZ360" s="128"/>
      <c r="GA360" s="5"/>
      <c r="GB360" s="341"/>
      <c r="GC360" s="354"/>
      <c r="GD360" s="5"/>
      <c r="GE360" s="5"/>
      <c r="GF360" s="5"/>
      <c r="GG360" s="5"/>
      <c r="GH360" s="128"/>
      <c r="GI360" s="128"/>
      <c r="GJ360" s="5"/>
      <c r="GK360" s="5"/>
      <c r="GL360" s="5"/>
      <c r="GM360" s="5"/>
      <c r="GN360" s="5"/>
      <c r="GO360" s="128"/>
      <c r="GP360" s="128"/>
      <c r="GQ360" s="5"/>
      <c r="GR360" s="5"/>
      <c r="GS360" s="5"/>
      <c r="GT360" s="5"/>
      <c r="GU360" s="5"/>
      <c r="GV360" s="128"/>
      <c r="GW360" s="128"/>
      <c r="GX360" s="5"/>
      <c r="GY360" s="5"/>
      <c r="GZ360" s="5"/>
      <c r="HA360" s="5"/>
      <c r="HB360" s="5"/>
      <c r="HC360" s="128"/>
      <c r="HD360" s="128"/>
      <c r="HE360" s="5"/>
      <c r="HF360" s="5"/>
      <c r="HG360" s="5"/>
      <c r="HH360" s="5"/>
      <c r="HI360" s="5"/>
      <c r="HJ360" s="128"/>
      <c r="HK360" s="128"/>
      <c r="HL360" s="172"/>
      <c r="HM360" s="173"/>
      <c r="HN360" s="173"/>
      <c r="HO360" s="56"/>
      <c r="HP360" s="57"/>
      <c r="HQ360" s="116"/>
      <c r="HR360" s="159"/>
      <c r="HS360" s="5"/>
      <c r="HT360" s="341"/>
      <c r="HU360" s="354"/>
      <c r="HV360" s="5"/>
      <c r="HW360" s="5"/>
      <c r="HX360" s="5"/>
      <c r="HY360" s="5"/>
      <c r="HZ360" s="128"/>
      <c r="IA360" s="128"/>
      <c r="IB360" s="5"/>
      <c r="IC360" s="5"/>
      <c r="ID360" s="5"/>
      <c r="IE360" s="5"/>
      <c r="IF360" s="5"/>
      <c r="IG360" s="128"/>
      <c r="IH360" s="128"/>
      <c r="II360" s="5"/>
      <c r="IJ360" s="5"/>
      <c r="IK360" s="5"/>
      <c r="IL360" s="5"/>
      <c r="IM360" s="5"/>
      <c r="IN360" s="128"/>
      <c r="IO360" s="128"/>
      <c r="IP360" s="5"/>
      <c r="IQ360" s="5"/>
      <c r="IR360" s="5"/>
      <c r="IS360" s="5"/>
      <c r="IT360" s="5"/>
      <c r="IU360" s="128"/>
      <c r="IV360" s="128"/>
      <c r="IW360" s="5"/>
      <c r="IX360" s="5"/>
      <c r="IY360" s="5"/>
      <c r="IZ360" s="5"/>
      <c r="JA360" s="5"/>
      <c r="JB360" s="128"/>
      <c r="JC360" s="128"/>
      <c r="JD360" s="5"/>
      <c r="JE360" s="5"/>
      <c r="JF360" s="5"/>
      <c r="JG360" s="5"/>
      <c r="JH360" s="5"/>
      <c r="JI360" s="128"/>
      <c r="JJ360" s="128"/>
      <c r="JK360" s="145"/>
      <c r="JL360" s="397"/>
    </row>
    <row r="361" spans="1:272" ht="15">
      <c r="A361" s="64" t="s">
        <v>33</v>
      </c>
      <c r="B361" s="64" t="s">
        <v>15</v>
      </c>
      <c r="C361" s="65" t="s">
        <v>23</v>
      </c>
      <c r="D361" s="126">
        <v>101</v>
      </c>
      <c r="E361" s="157" t="s">
        <v>180</v>
      </c>
      <c r="F361" s="119" t="s">
        <v>108</v>
      </c>
      <c r="G361" s="119" t="s">
        <v>34</v>
      </c>
      <c r="H361" s="305" t="s">
        <v>188</v>
      </c>
      <c r="I361" s="377"/>
      <c r="J361" s="65"/>
      <c r="K361" s="65"/>
      <c r="L361" s="65"/>
      <c r="M361" s="80" t="s">
        <v>115</v>
      </c>
      <c r="N361" s="79">
        <f>SUM(N362:N367)</f>
        <v>0</v>
      </c>
      <c r="O361" s="79">
        <f>SUM(O362:O367)</f>
        <v>0</v>
      </c>
      <c r="P361" s="65"/>
      <c r="Q361" s="65"/>
      <c r="R361" s="65"/>
      <c r="S361" s="65"/>
      <c r="T361" s="80" t="s">
        <v>115</v>
      </c>
      <c r="U361" s="79">
        <f>SUM(U362:U367)</f>
        <v>0</v>
      </c>
      <c r="V361" s="79">
        <f>SUM(V362:V367)</f>
        <v>0</v>
      </c>
      <c r="W361" s="65"/>
      <c r="X361" s="65"/>
      <c r="Y361" s="65"/>
      <c r="Z361" s="65"/>
      <c r="AA361" s="80" t="s">
        <v>115</v>
      </c>
      <c r="AB361" s="79">
        <f>SUM(AB362:AB367)</f>
        <v>0</v>
      </c>
      <c r="AC361" s="79">
        <f>SUM(AC362:AC367)</f>
        <v>0</v>
      </c>
      <c r="AD361" s="65"/>
      <c r="AE361" s="65"/>
      <c r="AF361" s="65"/>
      <c r="AG361" s="65"/>
      <c r="AH361" s="80" t="s">
        <v>115</v>
      </c>
      <c r="AI361" s="79">
        <f>SUM(AI362:AI367)</f>
        <v>0</v>
      </c>
      <c r="AJ361" s="79">
        <f>SUM(AJ362:AJ367)</f>
        <v>0</v>
      </c>
      <c r="AK361" s="65"/>
      <c r="AL361" s="65"/>
      <c r="AM361" s="65"/>
      <c r="AN361" s="65"/>
      <c r="AO361" s="80" t="s">
        <v>115</v>
      </c>
      <c r="AP361" s="79">
        <f>SUM(AP362:AP367)</f>
        <v>0</v>
      </c>
      <c r="AQ361" s="79">
        <f>SUM(AQ362:AQ367)</f>
        <v>0</v>
      </c>
      <c r="AR361" s="65"/>
      <c r="AS361" s="65"/>
      <c r="AT361" s="65"/>
      <c r="AU361" s="65"/>
      <c r="AV361" s="80" t="s">
        <v>115</v>
      </c>
      <c r="AW361" s="79">
        <f>SUM(AW362:AW367)</f>
        <v>0</v>
      </c>
      <c r="AX361" s="79">
        <f>SUM(AX362:AX367)</f>
        <v>0</v>
      </c>
      <c r="AY361" s="65"/>
      <c r="AZ361" s="308"/>
      <c r="BA361" s="377"/>
      <c r="BB361" s="65"/>
      <c r="BC361" s="65"/>
      <c r="BD361" s="65"/>
      <c r="BE361" s="80" t="s">
        <v>115</v>
      </c>
      <c r="BF361" s="79">
        <f>SUM(BF362:BF367)</f>
        <v>0</v>
      </c>
      <c r="BG361" s="79">
        <f>SUM(BG362:BG367)</f>
        <v>0</v>
      </c>
      <c r="BH361" s="65"/>
      <c r="BI361" s="65"/>
      <c r="BJ361" s="65"/>
      <c r="BK361" s="65"/>
      <c r="BL361" s="80" t="s">
        <v>115</v>
      </c>
      <c r="BM361" s="79">
        <f>SUM(BM362:BM367)</f>
        <v>0</v>
      </c>
      <c r="BN361" s="79">
        <f>SUM(BN362:BN367)</f>
        <v>0</v>
      </c>
      <c r="BO361" s="65"/>
      <c r="BP361" s="65"/>
      <c r="BQ361" s="65"/>
      <c r="BR361" s="65"/>
      <c r="BS361" s="80" t="s">
        <v>115</v>
      </c>
      <c r="BT361" s="79">
        <f>SUM(BT362:BT367)</f>
        <v>0</v>
      </c>
      <c r="BU361" s="79">
        <f>SUM(BU362:BU367)</f>
        <v>0</v>
      </c>
      <c r="BV361" s="65"/>
      <c r="BW361" s="65"/>
      <c r="BX361" s="65"/>
      <c r="BY361" s="65"/>
      <c r="BZ361" s="80" t="s">
        <v>115</v>
      </c>
      <c r="CA361" s="79">
        <f>SUM(CA362:CA367)</f>
        <v>0</v>
      </c>
      <c r="CB361" s="79">
        <f>SUM(CB362:CB367)</f>
        <v>0</v>
      </c>
      <c r="CC361" s="65"/>
      <c r="CD361" s="65"/>
      <c r="CE361" s="65"/>
      <c r="CF361" s="65"/>
      <c r="CG361" s="80" t="s">
        <v>115</v>
      </c>
      <c r="CH361" s="79">
        <f>SUM(CH362:CH367)</f>
        <v>0</v>
      </c>
      <c r="CI361" s="79">
        <f>SUM(CI362:CI367)</f>
        <v>0</v>
      </c>
      <c r="CJ361" s="65"/>
      <c r="CK361" s="65"/>
      <c r="CL361" s="65"/>
      <c r="CM361" s="65"/>
      <c r="CN361" s="80" t="s">
        <v>115</v>
      </c>
      <c r="CO361" s="79">
        <f>SUM(CO362:CO367)</f>
        <v>0</v>
      </c>
      <c r="CP361" s="79">
        <f>SUM(CP362:CP367)</f>
        <v>0</v>
      </c>
      <c r="CQ361" s="65"/>
      <c r="CR361" s="308"/>
      <c r="CS361" s="377"/>
      <c r="CT361" s="65"/>
      <c r="CU361" s="65"/>
      <c r="CV361" s="65"/>
      <c r="CW361" s="80" t="s">
        <v>115</v>
      </c>
      <c r="CX361" s="79">
        <f>SUM(CX362:CX367)</f>
        <v>0</v>
      </c>
      <c r="CY361" s="79">
        <f>SUM(CY362:CY367)</f>
        <v>0</v>
      </c>
      <c r="CZ361" s="65"/>
      <c r="DA361" s="65"/>
      <c r="DB361" s="65"/>
      <c r="DC361" s="65"/>
      <c r="DD361" s="80" t="s">
        <v>115</v>
      </c>
      <c r="DE361" s="79">
        <f>SUM(DE362:DE367)</f>
        <v>0</v>
      </c>
      <c r="DF361" s="79">
        <f>SUM(DF362:DF367)</f>
        <v>0</v>
      </c>
      <c r="DG361" s="65"/>
      <c r="DH361" s="65"/>
      <c r="DI361" s="65"/>
      <c r="DJ361" s="65"/>
      <c r="DK361" s="80" t="s">
        <v>115</v>
      </c>
      <c r="DL361" s="79">
        <f>SUM(DL362:DL367)</f>
        <v>0</v>
      </c>
      <c r="DM361" s="79">
        <f>SUM(DM362:DM367)</f>
        <v>0</v>
      </c>
      <c r="DN361" s="65"/>
      <c r="DO361" s="65"/>
      <c r="DP361" s="65"/>
      <c r="DQ361" s="65"/>
      <c r="DR361" s="80" t="s">
        <v>115</v>
      </c>
      <c r="DS361" s="79">
        <f>SUM(DS362:DS367)</f>
        <v>0</v>
      </c>
      <c r="DT361" s="79">
        <f>SUM(DT362:DT367)</f>
        <v>0</v>
      </c>
      <c r="DU361" s="65"/>
      <c r="DV361" s="65"/>
      <c r="DW361" s="65"/>
      <c r="DX361" s="65"/>
      <c r="DY361" s="80" t="s">
        <v>115</v>
      </c>
      <c r="DZ361" s="79">
        <f>SUM(DZ362:DZ367)</f>
        <v>0</v>
      </c>
      <c r="EA361" s="79">
        <f>SUM(EA362:EA367)</f>
        <v>0</v>
      </c>
      <c r="EB361" s="65"/>
      <c r="EC361" s="65"/>
      <c r="ED361" s="65"/>
      <c r="EE361" s="65"/>
      <c r="EF361" s="80" t="s">
        <v>115</v>
      </c>
      <c r="EG361" s="79">
        <f>SUM(EG362:EG367)</f>
        <v>6</v>
      </c>
      <c r="EH361" s="79">
        <f>SUM(EH362:EH367)</f>
        <v>150000000</v>
      </c>
      <c r="EI361" s="65"/>
      <c r="EJ361" s="308"/>
      <c r="EK361" s="377"/>
      <c r="EL361" s="65"/>
      <c r="EM361" s="65"/>
      <c r="EN361" s="65"/>
      <c r="EO361" s="80" t="s">
        <v>115</v>
      </c>
      <c r="EP361" s="79">
        <f>SUM(EP362:EP367)</f>
        <v>0</v>
      </c>
      <c r="EQ361" s="79">
        <f>SUM(EQ362:EQ367)</f>
        <v>0</v>
      </c>
      <c r="ER361" s="65"/>
      <c r="ES361" s="65"/>
      <c r="ET361" s="65"/>
      <c r="EU361" s="65"/>
      <c r="EV361" s="80" t="s">
        <v>115</v>
      </c>
      <c r="EW361" s="79">
        <f>SUM(EW362:EW367)</f>
        <v>0</v>
      </c>
      <c r="EX361" s="79">
        <f>SUM(EX362:EX367)</f>
        <v>0</v>
      </c>
      <c r="EY361" s="65"/>
      <c r="EZ361" s="65"/>
      <c r="FA361" s="65"/>
      <c r="FB361" s="65"/>
      <c r="FC361" s="80" t="s">
        <v>115</v>
      </c>
      <c r="FD361" s="79">
        <f>SUM(FD362:FD367)</f>
        <v>0</v>
      </c>
      <c r="FE361" s="79">
        <f>SUM(FE362:FE367)</f>
        <v>0</v>
      </c>
      <c r="FF361" s="65"/>
      <c r="FG361" s="65"/>
      <c r="FH361" s="65"/>
      <c r="FI361" s="65"/>
      <c r="FJ361" s="80" t="s">
        <v>115</v>
      </c>
      <c r="FK361" s="79">
        <f>SUM(FK362:FK367)</f>
        <v>0</v>
      </c>
      <c r="FL361" s="79">
        <f>SUM(FL362:FL367)</f>
        <v>0</v>
      </c>
      <c r="FM361" s="65"/>
      <c r="FN361" s="65"/>
      <c r="FO361" s="65"/>
      <c r="FP361" s="65"/>
      <c r="FQ361" s="80" t="s">
        <v>115</v>
      </c>
      <c r="FR361" s="79">
        <f>SUM(FR362:FR367)</f>
        <v>0</v>
      </c>
      <c r="FS361" s="79">
        <f>SUM(FS362:FS367)</f>
        <v>0</v>
      </c>
      <c r="FT361" s="65"/>
      <c r="FU361" s="65"/>
      <c r="FV361" s="65"/>
      <c r="FW361" s="65"/>
      <c r="FX361" s="80" t="s">
        <v>115</v>
      </c>
      <c r="FY361" s="79">
        <f>SUM(FY362:FY367)</f>
        <v>0</v>
      </c>
      <c r="FZ361" s="79">
        <f>SUM(FZ362:FZ367)</f>
        <v>0</v>
      </c>
      <c r="GA361" s="65"/>
      <c r="GB361" s="308"/>
      <c r="GC361" s="377"/>
      <c r="GD361" s="65"/>
      <c r="GE361" s="65"/>
      <c r="GF361" s="65"/>
      <c r="GG361" s="80" t="s">
        <v>115</v>
      </c>
      <c r="GH361" s="79">
        <f>SUM(GH362:GH367)</f>
        <v>0</v>
      </c>
      <c r="GI361" s="79">
        <f>SUM(GI362:GI367)</f>
        <v>0</v>
      </c>
      <c r="GJ361" s="65"/>
      <c r="GK361" s="65"/>
      <c r="GL361" s="65"/>
      <c r="GM361" s="65"/>
      <c r="GN361" s="80" t="s">
        <v>115</v>
      </c>
      <c r="GO361" s="79">
        <f>SUM(GO362:GO367)</f>
        <v>0</v>
      </c>
      <c r="GP361" s="79">
        <f>SUM(GP362:GP367)</f>
        <v>0</v>
      </c>
      <c r="GQ361" s="65"/>
      <c r="GR361" s="65"/>
      <c r="GS361" s="65"/>
      <c r="GT361" s="65"/>
      <c r="GU361" s="80" t="s">
        <v>115</v>
      </c>
      <c r="GV361" s="79">
        <f>SUM(GV362:GV367)</f>
        <v>0</v>
      </c>
      <c r="GW361" s="79">
        <f>SUM(GW362:GW367)</f>
        <v>0</v>
      </c>
      <c r="GX361" s="65"/>
      <c r="GY361" s="65"/>
      <c r="GZ361" s="65"/>
      <c r="HA361" s="65"/>
      <c r="HB361" s="80" t="s">
        <v>115</v>
      </c>
      <c r="HC361" s="79">
        <f>SUM(HC362:HC367)</f>
        <v>0</v>
      </c>
      <c r="HD361" s="79">
        <f>SUM(HD362:HD367)</f>
        <v>0</v>
      </c>
      <c r="HE361" s="65"/>
      <c r="HF361" s="65"/>
      <c r="HG361" s="65"/>
      <c r="HH361" s="65"/>
      <c r="HI361" s="80" t="s">
        <v>115</v>
      </c>
      <c r="HJ361" s="79">
        <f>SUM(HJ362:HJ367)</f>
        <v>0</v>
      </c>
      <c r="HK361" s="79">
        <f>SUM(HK362:HK367)</f>
        <v>0</v>
      </c>
      <c r="HL361" s="65"/>
      <c r="HM361" s="65"/>
      <c r="HN361" s="65"/>
      <c r="HO361" s="65"/>
      <c r="HP361" s="80" t="s">
        <v>115</v>
      </c>
      <c r="HQ361" s="79">
        <f>SUM(HQ362:HQ367)</f>
        <v>7.1999999999999886</v>
      </c>
      <c r="HR361" s="79">
        <f>SUM(HR362:HR367)</f>
        <v>14399999.999999978</v>
      </c>
      <c r="HS361" s="65"/>
      <c r="HT361" s="308"/>
      <c r="HU361" s="377"/>
      <c r="HV361" s="65"/>
      <c r="HW361" s="65"/>
      <c r="HX361" s="65"/>
      <c r="HY361" s="80" t="s">
        <v>115</v>
      </c>
      <c r="HZ361" s="79">
        <f>SUM(HZ362:HZ367)</f>
        <v>0</v>
      </c>
      <c r="IA361" s="79">
        <f>SUM(IA362:IA367)</f>
        <v>0</v>
      </c>
      <c r="IB361" s="65"/>
      <c r="IC361" s="65"/>
      <c r="ID361" s="65"/>
      <c r="IE361" s="65"/>
      <c r="IF361" s="80" t="s">
        <v>115</v>
      </c>
      <c r="IG361" s="79">
        <f>SUM(IG362:IG367)</f>
        <v>0</v>
      </c>
      <c r="IH361" s="79">
        <f>SUM(IH362:IH367)</f>
        <v>0</v>
      </c>
      <c r="II361" s="65"/>
      <c r="IJ361" s="65"/>
      <c r="IK361" s="65"/>
      <c r="IL361" s="65"/>
      <c r="IM361" s="80" t="s">
        <v>115</v>
      </c>
      <c r="IN361" s="79">
        <f>SUM(IN362:IN367)</f>
        <v>0</v>
      </c>
      <c r="IO361" s="79">
        <f>SUM(IO362:IO367)</f>
        <v>0</v>
      </c>
      <c r="IP361" s="65"/>
      <c r="IQ361" s="65"/>
      <c r="IR361" s="65"/>
      <c r="IS361" s="65"/>
      <c r="IT361" s="80" t="s">
        <v>115</v>
      </c>
      <c r="IU361" s="79">
        <f>SUM(IU362:IU367)</f>
        <v>0</v>
      </c>
      <c r="IV361" s="79">
        <f>SUM(IV362:IV367)</f>
        <v>0</v>
      </c>
      <c r="IW361" s="65"/>
      <c r="IX361" s="65"/>
      <c r="IY361" s="65"/>
      <c r="IZ361" s="65"/>
      <c r="JA361" s="80" t="s">
        <v>115</v>
      </c>
      <c r="JB361" s="79">
        <f>SUM(JB362:JB367)</f>
        <v>0</v>
      </c>
      <c r="JC361" s="79">
        <f>SUM(JC362:JC367)</f>
        <v>0</v>
      </c>
      <c r="JD361" s="65"/>
      <c r="JE361" s="65"/>
      <c r="JF361" s="65"/>
      <c r="JG361" s="65"/>
      <c r="JH361" s="80" t="s">
        <v>115</v>
      </c>
      <c r="JI361" s="79">
        <f>SUM(JI362:JI367)</f>
        <v>0</v>
      </c>
      <c r="JJ361" s="79">
        <f>SUM(JJ362:JJ367)</f>
        <v>0</v>
      </c>
      <c r="JK361" s="146"/>
      <c r="JL361" s="423"/>
    </row>
    <row r="362" spans="1:272" ht="15">
      <c r="A362" s="8" t="s">
        <v>33</v>
      </c>
      <c r="B362" s="8" t="s">
        <v>15</v>
      </c>
      <c r="C362" s="8">
        <v>1</v>
      </c>
      <c r="D362" s="199">
        <v>101</v>
      </c>
      <c r="E362" s="118" t="s">
        <v>180</v>
      </c>
      <c r="F362" s="118" t="s">
        <v>108</v>
      </c>
      <c r="G362" s="195" t="s">
        <v>34</v>
      </c>
      <c r="H362" s="309" t="s">
        <v>188</v>
      </c>
      <c r="I362" s="354"/>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341"/>
      <c r="BA362" s="354"/>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166"/>
      <c r="CL362" s="164"/>
      <c r="CM362" s="5"/>
      <c r="CN362" s="5"/>
      <c r="CO362" s="5"/>
      <c r="CP362" s="5"/>
      <c r="CQ362" s="5"/>
      <c r="CR362" s="341"/>
      <c r="CS362" s="354"/>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1" t="s">
        <v>360</v>
      </c>
      <c r="EC362" s="51">
        <v>43.6</v>
      </c>
      <c r="ED362" s="51">
        <v>43.6</v>
      </c>
      <c r="EE362" s="51">
        <v>1</v>
      </c>
      <c r="EF362" s="51">
        <v>100</v>
      </c>
      <c r="EG362" s="52">
        <f t="shared" ref="EG362:EG365" si="298">EE362*EF362/100</f>
        <v>1</v>
      </c>
      <c r="EH362" s="139">
        <f>EG362*AUXILIAR!$B$56</f>
        <v>30000000</v>
      </c>
      <c r="EI362" s="5"/>
      <c r="EJ362" s="341"/>
      <c r="EK362" s="354"/>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341"/>
      <c r="GC362" s="354"/>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167" t="s">
        <v>367</v>
      </c>
      <c r="HM362" s="167">
        <v>29.7</v>
      </c>
      <c r="HN362" s="167">
        <v>30.9</v>
      </c>
      <c r="HO362" s="52">
        <f>(HN362-HM362)</f>
        <v>1.1999999999999993</v>
      </c>
      <c r="HP362" s="51">
        <v>100</v>
      </c>
      <c r="HQ362" s="52">
        <f t="shared" ref="HQ362:HQ367" si="299">HO362*HP362/100</f>
        <v>1.1999999999999993</v>
      </c>
      <c r="HR362" s="139">
        <f>HQ362*AUXILIAR!$B$67</f>
        <v>2399999.9999999986</v>
      </c>
      <c r="HS362" s="5"/>
      <c r="HT362" s="341"/>
      <c r="HU362" s="354"/>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c r="IV362" s="5"/>
      <c r="IW362" s="5"/>
      <c r="IX362" s="5"/>
      <c r="IY362" s="5"/>
      <c r="IZ362" s="5"/>
      <c r="JA362" s="5"/>
      <c r="JB362" s="5"/>
      <c r="JC362" s="5"/>
      <c r="JD362" s="5"/>
      <c r="JE362" s="5"/>
      <c r="JF362" s="5"/>
      <c r="JG362" s="5"/>
      <c r="JH362" s="5"/>
      <c r="JI362" s="5"/>
      <c r="JJ362" s="5"/>
      <c r="JK362" s="145"/>
      <c r="JL362" s="397"/>
    </row>
    <row r="363" spans="1:272" ht="15">
      <c r="A363" s="8" t="s">
        <v>33</v>
      </c>
      <c r="B363" s="8" t="s">
        <v>15</v>
      </c>
      <c r="C363" s="8">
        <v>1</v>
      </c>
      <c r="D363" s="199">
        <v>101</v>
      </c>
      <c r="E363" s="118" t="s">
        <v>180</v>
      </c>
      <c r="F363" s="118" t="s">
        <v>108</v>
      </c>
      <c r="G363" s="195" t="s">
        <v>34</v>
      </c>
      <c r="H363" s="309" t="s">
        <v>188</v>
      </c>
      <c r="I363" s="354"/>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c r="AY363" s="5"/>
      <c r="AZ363" s="341"/>
      <c r="BA363" s="354"/>
      <c r="BB363" s="5"/>
      <c r="BC363" s="5"/>
      <c r="BD363" s="5"/>
      <c r="BE363" s="5"/>
      <c r="BF363" s="5"/>
      <c r="BG363" s="5"/>
      <c r="BH363" s="5"/>
      <c r="BI363" s="5"/>
      <c r="BJ363" s="5"/>
      <c r="BK363" s="5"/>
      <c r="BL363" s="5"/>
      <c r="BM363" s="5"/>
      <c r="BN363" s="5"/>
      <c r="BO363" s="5"/>
      <c r="BP363" s="5"/>
      <c r="BQ363" s="5"/>
      <c r="BR363" s="5"/>
      <c r="BS363" s="5"/>
      <c r="BT363" s="5"/>
      <c r="BU363" s="5"/>
      <c r="BV363" s="5"/>
      <c r="BW363" s="5"/>
      <c r="BX363" s="5"/>
      <c r="BY363" s="5"/>
      <c r="BZ363" s="5"/>
      <c r="CA363" s="5"/>
      <c r="CB363" s="5"/>
      <c r="CC363" s="5"/>
      <c r="CD363" s="5"/>
      <c r="CE363" s="5"/>
      <c r="CF363" s="5"/>
      <c r="CG363" s="5"/>
      <c r="CH363" s="5"/>
      <c r="CI363" s="5"/>
      <c r="CJ363" s="5"/>
      <c r="CK363" s="166"/>
      <c r="CL363" s="164"/>
      <c r="CM363" s="5"/>
      <c r="CN363" s="5"/>
      <c r="CO363" s="5"/>
      <c r="CP363" s="5"/>
      <c r="CQ363" s="5"/>
      <c r="CR363" s="341"/>
      <c r="CS363" s="354"/>
      <c r="CT363" s="5"/>
      <c r="CU363" s="5"/>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1" t="s">
        <v>360</v>
      </c>
      <c r="EC363" s="51">
        <v>47.9</v>
      </c>
      <c r="ED363" s="51">
        <v>47.9</v>
      </c>
      <c r="EE363" s="51">
        <v>1</v>
      </c>
      <c r="EF363" s="51">
        <v>100</v>
      </c>
      <c r="EG363" s="52">
        <f t="shared" si="298"/>
        <v>1</v>
      </c>
      <c r="EH363" s="139">
        <f>EG363*AUXILIAR!$B$56</f>
        <v>30000000</v>
      </c>
      <c r="EI363" s="5"/>
      <c r="EJ363" s="341"/>
      <c r="EK363" s="354"/>
      <c r="EL363" s="5"/>
      <c r="EM363" s="5"/>
      <c r="EN363" s="5"/>
      <c r="EO363" s="5"/>
      <c r="EP363" s="5"/>
      <c r="EQ363" s="5"/>
      <c r="ER363" s="5"/>
      <c r="ES363" s="5"/>
      <c r="ET363" s="5"/>
      <c r="EU363" s="5"/>
      <c r="EV363" s="5"/>
      <c r="EW363" s="5"/>
      <c r="EX363" s="5"/>
      <c r="EY363" s="5"/>
      <c r="EZ363" s="5"/>
      <c r="FA363" s="5"/>
      <c r="FB363" s="5"/>
      <c r="FC363" s="5"/>
      <c r="FD363" s="5"/>
      <c r="FE363" s="5"/>
      <c r="FF363" s="5"/>
      <c r="FG363" s="5"/>
      <c r="FH363" s="5"/>
      <c r="FI363" s="5"/>
      <c r="FJ363" s="5"/>
      <c r="FK363" s="5"/>
      <c r="FL363" s="5"/>
      <c r="FM363" s="5"/>
      <c r="FN363" s="5"/>
      <c r="FO363" s="5"/>
      <c r="FP363" s="5"/>
      <c r="FQ363" s="5"/>
      <c r="FR363" s="5"/>
      <c r="FS363" s="5"/>
      <c r="FT363" s="5"/>
      <c r="FU363" s="5"/>
      <c r="FV363" s="5"/>
      <c r="FW363" s="5"/>
      <c r="FX363" s="5"/>
      <c r="FY363" s="5"/>
      <c r="FZ363" s="5"/>
      <c r="GA363" s="5"/>
      <c r="GB363" s="341"/>
      <c r="GC363" s="354"/>
      <c r="GD363" s="5"/>
      <c r="GE363" s="5"/>
      <c r="GF363" s="5"/>
      <c r="GG363" s="5"/>
      <c r="GH363" s="5"/>
      <c r="GI363" s="5"/>
      <c r="GJ363" s="5"/>
      <c r="GK363" s="5"/>
      <c r="GL363" s="5"/>
      <c r="GM363" s="5"/>
      <c r="GN363" s="5"/>
      <c r="GO363" s="5"/>
      <c r="GP363" s="5"/>
      <c r="GQ363" s="5"/>
      <c r="GR363" s="5"/>
      <c r="GS363" s="5"/>
      <c r="GT363" s="5"/>
      <c r="GU363" s="5"/>
      <c r="GV363" s="5"/>
      <c r="GW363" s="5"/>
      <c r="GX363" s="5"/>
      <c r="GY363" s="5"/>
      <c r="GZ363" s="5"/>
      <c r="HA363" s="5"/>
      <c r="HB363" s="5"/>
      <c r="HC363" s="5"/>
      <c r="HD363" s="5"/>
      <c r="HE363" s="5"/>
      <c r="HF363" s="5"/>
      <c r="HG363" s="5"/>
      <c r="HH363" s="5"/>
      <c r="HI363" s="5"/>
      <c r="HJ363" s="5"/>
      <c r="HK363" s="5"/>
      <c r="HL363" s="167" t="s">
        <v>367</v>
      </c>
      <c r="HM363" s="167">
        <v>37.299999999999997</v>
      </c>
      <c r="HN363" s="167">
        <v>38.5</v>
      </c>
      <c r="HO363" s="52">
        <f>(HN363-HM363)</f>
        <v>1.2000000000000028</v>
      </c>
      <c r="HP363" s="51">
        <v>100</v>
      </c>
      <c r="HQ363" s="52">
        <f t="shared" si="299"/>
        <v>1.2000000000000028</v>
      </c>
      <c r="HR363" s="139">
        <f>HQ363*AUXILIAR!$B$67</f>
        <v>2400000.0000000056</v>
      </c>
      <c r="HS363" s="5"/>
      <c r="HT363" s="341"/>
      <c r="HU363" s="354"/>
      <c r="HV363" s="5"/>
      <c r="HW363" s="5"/>
      <c r="HX363" s="5"/>
      <c r="HY363" s="5"/>
      <c r="HZ363" s="5"/>
      <c r="IA363" s="5"/>
      <c r="IB363" s="5"/>
      <c r="IC363" s="5"/>
      <c r="ID363" s="5"/>
      <c r="IE363" s="5"/>
      <c r="IF363" s="5"/>
      <c r="IG363" s="5"/>
      <c r="IH363" s="5"/>
      <c r="II363" s="5"/>
      <c r="IJ363" s="5"/>
      <c r="IK363" s="5"/>
      <c r="IL363" s="5"/>
      <c r="IM363" s="5"/>
      <c r="IN363" s="5"/>
      <c r="IO363" s="5"/>
      <c r="IP363" s="5"/>
      <c r="IQ363" s="5"/>
      <c r="IR363" s="5"/>
      <c r="IS363" s="5"/>
      <c r="IT363" s="5"/>
      <c r="IU363" s="5"/>
      <c r="IV363" s="5"/>
      <c r="IW363" s="5"/>
      <c r="IX363" s="5"/>
      <c r="IY363" s="5"/>
      <c r="IZ363" s="5"/>
      <c r="JA363" s="5"/>
      <c r="JB363" s="5"/>
      <c r="JC363" s="5"/>
      <c r="JD363" s="5"/>
      <c r="JE363" s="5"/>
      <c r="JF363" s="5"/>
      <c r="JG363" s="5"/>
      <c r="JH363" s="5"/>
      <c r="JI363" s="5"/>
      <c r="JJ363" s="5"/>
      <c r="JK363" s="145"/>
      <c r="JL363" s="397"/>
    </row>
    <row r="364" spans="1:272" ht="15">
      <c r="A364" s="8" t="s">
        <v>33</v>
      </c>
      <c r="B364" s="8" t="s">
        <v>15</v>
      </c>
      <c r="C364" s="8">
        <v>1</v>
      </c>
      <c r="D364" s="199">
        <v>101</v>
      </c>
      <c r="E364" s="118" t="s">
        <v>180</v>
      </c>
      <c r="F364" s="118" t="s">
        <v>108</v>
      </c>
      <c r="G364" s="195" t="s">
        <v>34</v>
      </c>
      <c r="H364" s="309" t="s">
        <v>188</v>
      </c>
      <c r="I364" s="354"/>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c r="AY364" s="5"/>
      <c r="AZ364" s="341"/>
      <c r="BA364" s="354"/>
      <c r="BB364" s="5"/>
      <c r="BC364" s="5"/>
      <c r="BD364" s="5"/>
      <c r="BE364" s="5"/>
      <c r="BF364" s="5"/>
      <c r="BG364" s="5"/>
      <c r="BH364" s="5"/>
      <c r="BI364" s="5"/>
      <c r="BJ364" s="5"/>
      <c r="BK364" s="5"/>
      <c r="BL364" s="5"/>
      <c r="BM364" s="5"/>
      <c r="BN364" s="5"/>
      <c r="BO364" s="5"/>
      <c r="BP364" s="5"/>
      <c r="BQ364" s="5"/>
      <c r="BR364" s="5"/>
      <c r="BS364" s="5"/>
      <c r="BT364" s="5"/>
      <c r="BU364" s="5"/>
      <c r="BV364" s="5"/>
      <c r="BW364" s="5"/>
      <c r="BX364" s="5"/>
      <c r="BY364" s="5"/>
      <c r="BZ364" s="5"/>
      <c r="CA364" s="5"/>
      <c r="CB364" s="5"/>
      <c r="CC364" s="5"/>
      <c r="CD364" s="5"/>
      <c r="CE364" s="5"/>
      <c r="CF364" s="5"/>
      <c r="CG364" s="5"/>
      <c r="CH364" s="5"/>
      <c r="CI364" s="5"/>
      <c r="CJ364" s="5"/>
      <c r="CK364" s="166"/>
      <c r="CL364" s="164"/>
      <c r="CM364" s="5"/>
      <c r="CN364" s="5"/>
      <c r="CO364" s="5"/>
      <c r="CP364" s="5"/>
      <c r="CQ364" s="5"/>
      <c r="CR364" s="341"/>
      <c r="CS364" s="354"/>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1" t="s">
        <v>360</v>
      </c>
      <c r="EC364" s="51">
        <v>50.2</v>
      </c>
      <c r="ED364" s="51">
        <v>50.2</v>
      </c>
      <c r="EE364" s="51">
        <v>1</v>
      </c>
      <c r="EF364" s="51">
        <v>100</v>
      </c>
      <c r="EG364" s="52">
        <f t="shared" si="298"/>
        <v>1</v>
      </c>
      <c r="EH364" s="139">
        <f>EG364*AUXILIAR!$B$56</f>
        <v>30000000</v>
      </c>
      <c r="EI364" s="5"/>
      <c r="EJ364" s="341"/>
      <c r="EK364" s="354"/>
      <c r="EL364" s="5"/>
      <c r="EM364" s="5"/>
      <c r="EN364" s="5"/>
      <c r="EO364" s="5"/>
      <c r="EP364" s="5"/>
      <c r="EQ364" s="5"/>
      <c r="ER364" s="5"/>
      <c r="ES364" s="5"/>
      <c r="ET364" s="5"/>
      <c r="EU364" s="5"/>
      <c r="EV364" s="5"/>
      <c r="EW364" s="5"/>
      <c r="EX364" s="5"/>
      <c r="EY364" s="5"/>
      <c r="EZ364" s="5"/>
      <c r="FA364" s="5"/>
      <c r="FB364" s="5"/>
      <c r="FC364" s="5"/>
      <c r="FD364" s="5"/>
      <c r="FE364" s="5"/>
      <c r="FF364" s="5"/>
      <c r="FG364" s="5"/>
      <c r="FH364" s="5"/>
      <c r="FI364" s="5"/>
      <c r="FJ364" s="5"/>
      <c r="FK364" s="5"/>
      <c r="FL364" s="5"/>
      <c r="FM364" s="5"/>
      <c r="FN364" s="5"/>
      <c r="FO364" s="5"/>
      <c r="FP364" s="5"/>
      <c r="FQ364" s="5"/>
      <c r="FR364" s="5"/>
      <c r="FS364" s="5"/>
      <c r="FT364" s="5"/>
      <c r="FU364" s="5"/>
      <c r="FV364" s="5"/>
      <c r="FW364" s="5"/>
      <c r="FX364" s="5"/>
      <c r="FY364" s="5"/>
      <c r="FZ364" s="5"/>
      <c r="GA364" s="5"/>
      <c r="GB364" s="341"/>
      <c r="GC364" s="354"/>
      <c r="GD364" s="5"/>
      <c r="GE364" s="5"/>
      <c r="GF364" s="5"/>
      <c r="GG364" s="5"/>
      <c r="GH364" s="5"/>
      <c r="GI364" s="5"/>
      <c r="GJ364" s="5"/>
      <c r="GK364" s="5"/>
      <c r="GL364" s="5"/>
      <c r="GM364" s="5"/>
      <c r="GN364" s="5"/>
      <c r="GO364" s="5"/>
      <c r="GP364" s="5"/>
      <c r="GQ364" s="5"/>
      <c r="GR364" s="5"/>
      <c r="GS364" s="5"/>
      <c r="GT364" s="5"/>
      <c r="GU364" s="5"/>
      <c r="GV364" s="5"/>
      <c r="GW364" s="5"/>
      <c r="GX364" s="5"/>
      <c r="GY364" s="5"/>
      <c r="GZ364" s="5"/>
      <c r="HA364" s="5"/>
      <c r="HB364" s="5"/>
      <c r="HC364" s="5"/>
      <c r="HD364" s="5"/>
      <c r="HE364" s="5"/>
      <c r="HF364" s="5"/>
      <c r="HG364" s="5"/>
      <c r="HH364" s="5"/>
      <c r="HI364" s="5"/>
      <c r="HJ364" s="5"/>
      <c r="HK364" s="5"/>
      <c r="HL364" s="167" t="s">
        <v>367</v>
      </c>
      <c r="HM364" s="167">
        <v>46.1</v>
      </c>
      <c r="HN364" s="167">
        <v>47.3</v>
      </c>
      <c r="HO364" s="52">
        <f t="shared" ref="HO364:HO367" si="300">(HN364-HM364)</f>
        <v>1.1999999999999957</v>
      </c>
      <c r="HP364" s="51">
        <v>100</v>
      </c>
      <c r="HQ364" s="52">
        <f t="shared" si="299"/>
        <v>1.1999999999999957</v>
      </c>
      <c r="HR364" s="139">
        <f>HQ364*AUXILIAR!$B$67</f>
        <v>2399999.9999999916</v>
      </c>
      <c r="HS364" s="5"/>
      <c r="HT364" s="341"/>
      <c r="HU364" s="354"/>
      <c r="HV364" s="5"/>
      <c r="HW364" s="5"/>
      <c r="HX364" s="5"/>
      <c r="HY364" s="5"/>
      <c r="HZ364" s="5"/>
      <c r="IA364" s="5"/>
      <c r="IB364" s="5"/>
      <c r="IC364" s="5"/>
      <c r="ID364" s="5"/>
      <c r="IE364" s="5"/>
      <c r="IF364" s="5"/>
      <c r="IG364" s="5"/>
      <c r="IH364" s="5"/>
      <c r="II364" s="5"/>
      <c r="IJ364" s="5"/>
      <c r="IK364" s="5"/>
      <c r="IL364" s="5"/>
      <c r="IM364" s="5"/>
      <c r="IN364" s="5"/>
      <c r="IO364" s="5"/>
      <c r="IP364" s="5"/>
      <c r="IQ364" s="5"/>
      <c r="IR364" s="5"/>
      <c r="IS364" s="5"/>
      <c r="IT364" s="5"/>
      <c r="IU364" s="5"/>
      <c r="IV364" s="5"/>
      <c r="IW364" s="5"/>
      <c r="IX364" s="5"/>
      <c r="IY364" s="5"/>
      <c r="IZ364" s="5"/>
      <c r="JA364" s="5"/>
      <c r="JB364" s="5"/>
      <c r="JC364" s="5"/>
      <c r="JD364" s="5"/>
      <c r="JE364" s="5"/>
      <c r="JF364" s="5"/>
      <c r="JG364" s="5"/>
      <c r="JH364" s="5"/>
      <c r="JI364" s="5"/>
      <c r="JJ364" s="5"/>
      <c r="JK364" s="145"/>
      <c r="JL364" s="397"/>
    </row>
    <row r="365" spans="1:272" ht="15">
      <c r="A365" s="8" t="s">
        <v>33</v>
      </c>
      <c r="B365" s="8" t="s">
        <v>15</v>
      </c>
      <c r="C365" s="8">
        <v>1</v>
      </c>
      <c r="D365" s="199">
        <v>101</v>
      </c>
      <c r="E365" s="118" t="s">
        <v>180</v>
      </c>
      <c r="F365" s="118" t="s">
        <v>108</v>
      </c>
      <c r="G365" s="195" t="s">
        <v>34</v>
      </c>
      <c r="H365" s="309" t="s">
        <v>188</v>
      </c>
      <c r="I365" s="354"/>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c r="AY365" s="5"/>
      <c r="AZ365" s="341"/>
      <c r="BA365" s="354"/>
      <c r="BB365" s="5"/>
      <c r="BC365" s="5"/>
      <c r="BD365" s="5"/>
      <c r="BE365" s="5"/>
      <c r="BF365" s="5"/>
      <c r="BG365" s="5"/>
      <c r="BH365" s="5"/>
      <c r="BI365" s="5"/>
      <c r="BJ365" s="5"/>
      <c r="BK365" s="5"/>
      <c r="BL365" s="5"/>
      <c r="BM365" s="5"/>
      <c r="BN365" s="5"/>
      <c r="BO365" s="5"/>
      <c r="BP365" s="5"/>
      <c r="BQ365" s="5"/>
      <c r="BR365" s="5"/>
      <c r="BS365" s="5"/>
      <c r="BT365" s="5"/>
      <c r="BU365" s="5"/>
      <c r="BV365" s="5"/>
      <c r="BW365" s="5"/>
      <c r="BX365" s="5"/>
      <c r="BY365" s="5"/>
      <c r="BZ365" s="5"/>
      <c r="CA365" s="5"/>
      <c r="CB365" s="5"/>
      <c r="CC365" s="5"/>
      <c r="CD365" s="5"/>
      <c r="CE365" s="5"/>
      <c r="CF365" s="5"/>
      <c r="CG365" s="5"/>
      <c r="CH365" s="5"/>
      <c r="CI365" s="5"/>
      <c r="CJ365" s="5"/>
      <c r="CK365" s="166"/>
      <c r="CL365" s="164"/>
      <c r="CM365" s="5"/>
      <c r="CN365" s="5"/>
      <c r="CO365" s="5"/>
      <c r="CP365" s="5"/>
      <c r="CQ365" s="5"/>
      <c r="CR365" s="341"/>
      <c r="CS365" s="354"/>
      <c r="CT365" s="5"/>
      <c r="CU365" s="5"/>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1" t="s">
        <v>346</v>
      </c>
      <c r="EC365" s="51">
        <v>43.6</v>
      </c>
      <c r="ED365" s="51">
        <v>43.6</v>
      </c>
      <c r="EE365" s="51">
        <v>1</v>
      </c>
      <c r="EF365" s="51">
        <v>100</v>
      </c>
      <c r="EG365" s="52">
        <f t="shared" si="298"/>
        <v>1</v>
      </c>
      <c r="EH365" s="139">
        <f>EG365*AUXILIAR!$B$61</f>
        <v>20000000</v>
      </c>
      <c r="EI365" s="5"/>
      <c r="EJ365" s="341"/>
      <c r="EK365" s="354"/>
      <c r="EL365" s="5"/>
      <c r="EM365" s="5"/>
      <c r="EN365" s="5"/>
      <c r="EO365" s="5"/>
      <c r="EP365" s="5"/>
      <c r="EQ365" s="5"/>
      <c r="ER365" s="5"/>
      <c r="ES365" s="5"/>
      <c r="ET365" s="5"/>
      <c r="EU365" s="5"/>
      <c r="EV365" s="5"/>
      <c r="EW365" s="5"/>
      <c r="EX365" s="5"/>
      <c r="EY365" s="5"/>
      <c r="EZ365" s="5"/>
      <c r="FA365" s="5"/>
      <c r="FB365" s="5"/>
      <c r="FC365" s="5"/>
      <c r="FD365" s="5"/>
      <c r="FE365" s="5"/>
      <c r="FF365" s="5"/>
      <c r="FG365" s="5"/>
      <c r="FH365" s="5"/>
      <c r="FI365" s="5"/>
      <c r="FJ365" s="5"/>
      <c r="FK365" s="5"/>
      <c r="FL365" s="5"/>
      <c r="FM365" s="5"/>
      <c r="FN365" s="5"/>
      <c r="FO365" s="5"/>
      <c r="FP365" s="5"/>
      <c r="FQ365" s="5"/>
      <c r="FR365" s="5"/>
      <c r="FS365" s="5"/>
      <c r="FT365" s="5"/>
      <c r="FU365" s="5"/>
      <c r="FV365" s="5"/>
      <c r="FW365" s="5"/>
      <c r="FX365" s="5"/>
      <c r="FY365" s="5"/>
      <c r="FZ365" s="5"/>
      <c r="GA365" s="5"/>
      <c r="GB365" s="341"/>
      <c r="GC365" s="354"/>
      <c r="GD365" s="5"/>
      <c r="GE365" s="5"/>
      <c r="GF365" s="5"/>
      <c r="GG365" s="5"/>
      <c r="GH365" s="5"/>
      <c r="GI365" s="5"/>
      <c r="GJ365" s="5"/>
      <c r="GK365" s="5"/>
      <c r="GL365" s="5"/>
      <c r="GM365" s="5"/>
      <c r="GN365" s="5"/>
      <c r="GO365" s="5"/>
      <c r="GP365" s="5"/>
      <c r="GQ365" s="5"/>
      <c r="GR365" s="5"/>
      <c r="GS365" s="5"/>
      <c r="GT365" s="5"/>
      <c r="GU365" s="5"/>
      <c r="GV365" s="5"/>
      <c r="GW365" s="5"/>
      <c r="GX365" s="5"/>
      <c r="GY365" s="5"/>
      <c r="GZ365" s="5"/>
      <c r="HA365" s="5"/>
      <c r="HB365" s="5"/>
      <c r="HC365" s="5"/>
      <c r="HD365" s="5"/>
      <c r="HE365" s="5"/>
      <c r="HF365" s="5"/>
      <c r="HG365" s="5"/>
      <c r="HH365" s="5"/>
      <c r="HI365" s="5"/>
      <c r="HJ365" s="5"/>
      <c r="HK365" s="5"/>
      <c r="HL365" s="167" t="s">
        <v>368</v>
      </c>
      <c r="HM365" s="167">
        <v>25.6</v>
      </c>
      <c r="HN365" s="167">
        <v>26.8</v>
      </c>
      <c r="HO365" s="52">
        <f t="shared" si="300"/>
        <v>1.1999999999999993</v>
      </c>
      <c r="HP365" s="51">
        <v>100</v>
      </c>
      <c r="HQ365" s="52">
        <f t="shared" si="299"/>
        <v>1.1999999999999993</v>
      </c>
      <c r="HR365" s="139">
        <f>HQ365*AUXILIAR!$B$67</f>
        <v>2399999.9999999986</v>
      </c>
      <c r="HS365" s="5"/>
      <c r="HT365" s="341"/>
      <c r="HU365" s="354"/>
      <c r="HV365" s="5"/>
      <c r="HW365" s="5"/>
      <c r="HX365" s="5"/>
      <c r="HY365" s="5"/>
      <c r="HZ365" s="5"/>
      <c r="IA365" s="5"/>
      <c r="IB365" s="5"/>
      <c r="IC365" s="5"/>
      <c r="ID365" s="5"/>
      <c r="IE365" s="5"/>
      <c r="IF365" s="5"/>
      <c r="IG365" s="5"/>
      <c r="IH365" s="5"/>
      <c r="II365" s="5"/>
      <c r="IJ365" s="5"/>
      <c r="IK365" s="5"/>
      <c r="IL365" s="5"/>
      <c r="IM365" s="5"/>
      <c r="IN365" s="5"/>
      <c r="IO365" s="5"/>
      <c r="IP365" s="5"/>
      <c r="IQ365" s="5"/>
      <c r="IR365" s="5"/>
      <c r="IS365" s="5"/>
      <c r="IT365" s="5"/>
      <c r="IU365" s="5"/>
      <c r="IV365" s="5"/>
      <c r="IW365" s="5"/>
      <c r="IX365" s="5"/>
      <c r="IY365" s="5"/>
      <c r="IZ365" s="5"/>
      <c r="JA365" s="5"/>
      <c r="JB365" s="5"/>
      <c r="JC365" s="5"/>
      <c r="JD365" s="5"/>
      <c r="JE365" s="5"/>
      <c r="JF365" s="5"/>
      <c r="JG365" s="5"/>
      <c r="JH365" s="5"/>
      <c r="JI365" s="5"/>
      <c r="JJ365" s="5"/>
      <c r="JK365" s="145"/>
      <c r="JL365" s="397"/>
    </row>
    <row r="366" spans="1:272" ht="15">
      <c r="A366" s="8" t="s">
        <v>33</v>
      </c>
      <c r="B366" s="8" t="s">
        <v>15</v>
      </c>
      <c r="C366" s="8">
        <v>1</v>
      </c>
      <c r="D366" s="199">
        <v>101</v>
      </c>
      <c r="E366" s="118" t="s">
        <v>180</v>
      </c>
      <c r="F366" s="118" t="s">
        <v>108</v>
      </c>
      <c r="G366" s="195" t="s">
        <v>34</v>
      </c>
      <c r="H366" s="309" t="s">
        <v>188</v>
      </c>
      <c r="I366" s="354"/>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c r="AY366" s="5"/>
      <c r="AZ366" s="341"/>
      <c r="BA366" s="354"/>
      <c r="BB366" s="5"/>
      <c r="BC366" s="5"/>
      <c r="BD366" s="5"/>
      <c r="BE366" s="5"/>
      <c r="BF366" s="5"/>
      <c r="BG366" s="5"/>
      <c r="BH366" s="5"/>
      <c r="BI366" s="5"/>
      <c r="BJ366" s="5"/>
      <c r="BK366" s="5"/>
      <c r="BL366" s="5"/>
      <c r="BM366" s="5"/>
      <c r="BN366" s="5"/>
      <c r="BO366" s="5"/>
      <c r="BP366" s="5"/>
      <c r="BQ366" s="5"/>
      <c r="BR366" s="5"/>
      <c r="BS366" s="5"/>
      <c r="BT366" s="5"/>
      <c r="BU366" s="5"/>
      <c r="BV366" s="5"/>
      <c r="BW366" s="5"/>
      <c r="BX366" s="5"/>
      <c r="BY366" s="5"/>
      <c r="BZ366" s="5"/>
      <c r="CA366" s="5"/>
      <c r="CB366" s="5"/>
      <c r="CC366" s="5"/>
      <c r="CD366" s="5"/>
      <c r="CE366" s="5"/>
      <c r="CF366" s="5"/>
      <c r="CG366" s="5"/>
      <c r="CH366" s="5"/>
      <c r="CI366" s="5"/>
      <c r="CJ366" s="5"/>
      <c r="CK366" s="5"/>
      <c r="CL366" s="5"/>
      <c r="CM366" s="5"/>
      <c r="CN366" s="5"/>
      <c r="CO366" s="5"/>
      <c r="CP366" s="5"/>
      <c r="CQ366" s="5"/>
      <c r="CR366" s="341"/>
      <c r="CS366" s="354"/>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1" t="s">
        <v>346</v>
      </c>
      <c r="EC366" s="51">
        <v>47.9</v>
      </c>
      <c r="ED366" s="51">
        <v>47.9</v>
      </c>
      <c r="EE366" s="51">
        <v>1</v>
      </c>
      <c r="EF366" s="51">
        <v>100</v>
      </c>
      <c r="EG366" s="52">
        <f t="shared" ref="EG366:EG367" si="301">EE366*EF366/100</f>
        <v>1</v>
      </c>
      <c r="EH366" s="139">
        <f>EG366*AUXILIAR!$B$61</f>
        <v>20000000</v>
      </c>
      <c r="EI366" s="5"/>
      <c r="EJ366" s="341"/>
      <c r="EK366" s="354"/>
      <c r="EL366" s="5"/>
      <c r="EM366" s="5"/>
      <c r="EN366" s="5"/>
      <c r="EO366" s="5"/>
      <c r="EP366" s="5"/>
      <c r="EQ366" s="5"/>
      <c r="ER366" s="5"/>
      <c r="ES366" s="5"/>
      <c r="ET366" s="5"/>
      <c r="EU366" s="5"/>
      <c r="EV366" s="5"/>
      <c r="EW366" s="5"/>
      <c r="EX366" s="5"/>
      <c r="EY366" s="5"/>
      <c r="EZ366" s="5"/>
      <c r="FA366" s="5"/>
      <c r="FB366" s="5"/>
      <c r="FC366" s="5"/>
      <c r="FD366" s="5"/>
      <c r="FE366" s="5"/>
      <c r="FF366" s="5"/>
      <c r="FG366" s="5"/>
      <c r="FH366" s="5"/>
      <c r="FI366" s="5"/>
      <c r="FJ366" s="5"/>
      <c r="FK366" s="5"/>
      <c r="FL366" s="5"/>
      <c r="FM366" s="5"/>
      <c r="FN366" s="5"/>
      <c r="FO366" s="5"/>
      <c r="FP366" s="5"/>
      <c r="FQ366" s="5"/>
      <c r="FR366" s="5"/>
      <c r="FS366" s="5"/>
      <c r="FT366" s="5"/>
      <c r="FU366" s="5"/>
      <c r="FV366" s="5"/>
      <c r="FW366" s="5"/>
      <c r="FX366" s="5"/>
      <c r="FY366" s="5"/>
      <c r="FZ366" s="5"/>
      <c r="GA366" s="5"/>
      <c r="GB366" s="341"/>
      <c r="GC366" s="354"/>
      <c r="GD366" s="5"/>
      <c r="GE366" s="5"/>
      <c r="GF366" s="5"/>
      <c r="GG366" s="5"/>
      <c r="GH366" s="5"/>
      <c r="GI366" s="5"/>
      <c r="GJ366" s="5"/>
      <c r="GK366" s="5"/>
      <c r="GL366" s="5"/>
      <c r="GM366" s="5"/>
      <c r="GN366" s="5"/>
      <c r="GO366" s="5"/>
      <c r="GP366" s="5"/>
      <c r="GQ366" s="5"/>
      <c r="GR366" s="5"/>
      <c r="GS366" s="5"/>
      <c r="GT366" s="5"/>
      <c r="GU366" s="5"/>
      <c r="GV366" s="5"/>
      <c r="GW366" s="5"/>
      <c r="GX366" s="5"/>
      <c r="GY366" s="5"/>
      <c r="GZ366" s="5"/>
      <c r="HA366" s="5"/>
      <c r="HB366" s="5"/>
      <c r="HC366" s="5"/>
      <c r="HD366" s="5"/>
      <c r="HE366" s="5"/>
      <c r="HF366" s="5"/>
      <c r="HG366" s="5"/>
      <c r="HH366" s="5"/>
      <c r="HI366" s="5"/>
      <c r="HJ366" s="5"/>
      <c r="HK366" s="5"/>
      <c r="HL366" s="167" t="s">
        <v>368</v>
      </c>
      <c r="HM366" s="167">
        <v>38.700000000000003</v>
      </c>
      <c r="HN366" s="167">
        <v>39.9</v>
      </c>
      <c r="HO366" s="52">
        <f t="shared" si="300"/>
        <v>1.1999999999999957</v>
      </c>
      <c r="HP366" s="51">
        <v>100</v>
      </c>
      <c r="HQ366" s="52">
        <f t="shared" si="299"/>
        <v>1.1999999999999957</v>
      </c>
      <c r="HR366" s="139">
        <f>HQ366*AUXILIAR!$B$67</f>
        <v>2399999.9999999916</v>
      </c>
      <c r="HS366" s="5"/>
      <c r="HT366" s="341"/>
      <c r="HU366" s="354"/>
      <c r="HV366" s="5"/>
      <c r="HW366" s="5"/>
      <c r="HX366" s="5"/>
      <c r="HY366" s="5"/>
      <c r="HZ366" s="5"/>
      <c r="IA366" s="5"/>
      <c r="IB366" s="5"/>
      <c r="IC366" s="5"/>
      <c r="ID366" s="5"/>
      <c r="IE366" s="5"/>
      <c r="IF366" s="5"/>
      <c r="IG366" s="5"/>
      <c r="IH366" s="5"/>
      <c r="II366" s="5"/>
      <c r="IJ366" s="5"/>
      <c r="IK366" s="5"/>
      <c r="IL366" s="5"/>
      <c r="IM366" s="5"/>
      <c r="IN366" s="5"/>
      <c r="IO366" s="5"/>
      <c r="IP366" s="5"/>
      <c r="IQ366" s="5"/>
      <c r="IR366" s="5"/>
      <c r="IS366" s="5"/>
      <c r="IT366" s="5"/>
      <c r="IU366" s="5"/>
      <c r="IV366" s="5"/>
      <c r="IW366" s="5"/>
      <c r="IX366" s="5"/>
      <c r="IY366" s="5"/>
      <c r="IZ366" s="5"/>
      <c r="JA366" s="5"/>
      <c r="JB366" s="5"/>
      <c r="JC366" s="5"/>
      <c r="JD366" s="5"/>
      <c r="JE366" s="5"/>
      <c r="JF366" s="5"/>
      <c r="JG366" s="5"/>
      <c r="JH366" s="5"/>
      <c r="JI366" s="5"/>
      <c r="JJ366" s="5"/>
      <c r="JK366" s="145"/>
      <c r="JL366" s="397"/>
    </row>
    <row r="367" spans="1:272" ht="15">
      <c r="A367" s="8" t="s">
        <v>33</v>
      </c>
      <c r="B367" s="8" t="s">
        <v>15</v>
      </c>
      <c r="C367" s="8">
        <v>1</v>
      </c>
      <c r="D367" s="199">
        <v>101</v>
      </c>
      <c r="E367" s="118" t="s">
        <v>180</v>
      </c>
      <c r="F367" s="118" t="s">
        <v>108</v>
      </c>
      <c r="G367" s="195" t="s">
        <v>34</v>
      </c>
      <c r="H367" s="309" t="s">
        <v>188</v>
      </c>
      <c r="I367" s="354"/>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c r="AY367" s="5"/>
      <c r="AZ367" s="341"/>
      <c r="BA367" s="354"/>
      <c r="BB367" s="5"/>
      <c r="BC367" s="5"/>
      <c r="BD367" s="5"/>
      <c r="BE367" s="5"/>
      <c r="BF367" s="5"/>
      <c r="BG367" s="5"/>
      <c r="BH367" s="5"/>
      <c r="BI367" s="5"/>
      <c r="BJ367" s="5"/>
      <c r="BK367" s="5"/>
      <c r="BL367" s="5"/>
      <c r="BM367" s="5"/>
      <c r="BN367" s="5"/>
      <c r="BO367" s="5"/>
      <c r="BP367" s="5"/>
      <c r="BQ367" s="5"/>
      <c r="BR367" s="5"/>
      <c r="BS367" s="5"/>
      <c r="BT367" s="5"/>
      <c r="BU367" s="5"/>
      <c r="BV367" s="5"/>
      <c r="BW367" s="5"/>
      <c r="BX367" s="5"/>
      <c r="BY367" s="5"/>
      <c r="BZ367" s="5"/>
      <c r="CA367" s="5"/>
      <c r="CB367" s="5"/>
      <c r="CC367" s="5"/>
      <c r="CD367" s="5"/>
      <c r="CE367" s="5"/>
      <c r="CF367" s="5"/>
      <c r="CG367" s="5"/>
      <c r="CH367" s="5"/>
      <c r="CI367" s="5"/>
      <c r="CJ367" s="5"/>
      <c r="CK367" s="5"/>
      <c r="CL367" s="5"/>
      <c r="CM367" s="5"/>
      <c r="CN367" s="5"/>
      <c r="CO367" s="5"/>
      <c r="CP367" s="5"/>
      <c r="CQ367" s="5"/>
      <c r="CR367" s="341"/>
      <c r="CS367" s="354"/>
      <c r="CT367" s="5"/>
      <c r="CU367" s="5"/>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1" t="s">
        <v>346</v>
      </c>
      <c r="EC367" s="51">
        <v>50.2</v>
      </c>
      <c r="ED367" s="51">
        <v>50.2</v>
      </c>
      <c r="EE367" s="51">
        <v>1</v>
      </c>
      <c r="EF367" s="51">
        <v>100</v>
      </c>
      <c r="EG367" s="52">
        <f t="shared" si="301"/>
        <v>1</v>
      </c>
      <c r="EH367" s="139">
        <f>EG367*AUXILIAR!$B$61</f>
        <v>20000000</v>
      </c>
      <c r="EI367" s="5"/>
      <c r="EJ367" s="341"/>
      <c r="EK367" s="354"/>
      <c r="EL367" s="5"/>
      <c r="EM367" s="5"/>
      <c r="EN367" s="5"/>
      <c r="EO367" s="5"/>
      <c r="EP367" s="5"/>
      <c r="EQ367" s="5"/>
      <c r="ER367" s="5"/>
      <c r="ES367" s="5"/>
      <c r="ET367" s="5"/>
      <c r="EU367" s="5"/>
      <c r="EV367" s="5"/>
      <c r="EW367" s="5"/>
      <c r="EX367" s="5"/>
      <c r="EY367" s="5"/>
      <c r="EZ367" s="5"/>
      <c r="FA367" s="5"/>
      <c r="FB367" s="5"/>
      <c r="FC367" s="5"/>
      <c r="FD367" s="5"/>
      <c r="FE367" s="5"/>
      <c r="FF367" s="5"/>
      <c r="FG367" s="5"/>
      <c r="FH367" s="5"/>
      <c r="FI367" s="5"/>
      <c r="FJ367" s="5"/>
      <c r="FK367" s="5"/>
      <c r="FL367" s="5"/>
      <c r="FM367" s="5"/>
      <c r="FN367" s="5"/>
      <c r="FO367" s="5"/>
      <c r="FP367" s="5"/>
      <c r="FQ367" s="5"/>
      <c r="FR367" s="5"/>
      <c r="FS367" s="5"/>
      <c r="FT367" s="5"/>
      <c r="FU367" s="5"/>
      <c r="FV367" s="5"/>
      <c r="FW367" s="5"/>
      <c r="FX367" s="5"/>
      <c r="FY367" s="5"/>
      <c r="FZ367" s="5"/>
      <c r="GA367" s="5"/>
      <c r="GB367" s="341"/>
      <c r="GC367" s="354"/>
      <c r="GD367" s="5"/>
      <c r="GE367" s="5"/>
      <c r="GF367" s="5"/>
      <c r="GG367" s="5"/>
      <c r="GH367" s="5"/>
      <c r="GI367" s="5"/>
      <c r="GJ367" s="5"/>
      <c r="GK367" s="5"/>
      <c r="GL367" s="5"/>
      <c r="GM367" s="5"/>
      <c r="GN367" s="5"/>
      <c r="GO367" s="5"/>
      <c r="GP367" s="5"/>
      <c r="GQ367" s="5"/>
      <c r="GR367" s="5"/>
      <c r="GS367" s="5"/>
      <c r="GT367" s="5"/>
      <c r="GU367" s="5"/>
      <c r="GV367" s="5"/>
      <c r="GW367" s="5"/>
      <c r="GX367" s="5"/>
      <c r="GY367" s="5"/>
      <c r="GZ367" s="5"/>
      <c r="HA367" s="5"/>
      <c r="HB367" s="5"/>
      <c r="HC367" s="5"/>
      <c r="HD367" s="5"/>
      <c r="HE367" s="5"/>
      <c r="HF367" s="5"/>
      <c r="HG367" s="5"/>
      <c r="HH367" s="5"/>
      <c r="HI367" s="5"/>
      <c r="HJ367" s="5"/>
      <c r="HK367" s="5"/>
      <c r="HL367" s="167" t="s">
        <v>368</v>
      </c>
      <c r="HM367" s="167">
        <v>46.1</v>
      </c>
      <c r="HN367" s="167">
        <v>47.3</v>
      </c>
      <c r="HO367" s="52">
        <f t="shared" si="300"/>
        <v>1.1999999999999957</v>
      </c>
      <c r="HP367" s="51">
        <v>100</v>
      </c>
      <c r="HQ367" s="52">
        <f t="shared" si="299"/>
        <v>1.1999999999999957</v>
      </c>
      <c r="HR367" s="139">
        <f>HQ367*AUXILIAR!$B$67</f>
        <v>2399999.9999999916</v>
      </c>
      <c r="HS367" s="5"/>
      <c r="HT367" s="341"/>
      <c r="HU367" s="354"/>
      <c r="HV367" s="5"/>
      <c r="HW367" s="5"/>
      <c r="HX367" s="5"/>
      <c r="HY367" s="5"/>
      <c r="HZ367" s="5"/>
      <c r="IA367" s="5"/>
      <c r="IB367" s="5"/>
      <c r="IC367" s="5"/>
      <c r="ID367" s="5"/>
      <c r="IE367" s="5"/>
      <c r="IF367" s="5"/>
      <c r="IG367" s="5"/>
      <c r="IH367" s="5"/>
      <c r="II367" s="5"/>
      <c r="IJ367" s="5"/>
      <c r="IK367" s="5"/>
      <c r="IL367" s="5"/>
      <c r="IM367" s="5"/>
      <c r="IN367" s="5"/>
      <c r="IO367" s="5"/>
      <c r="IP367" s="5"/>
      <c r="IQ367" s="5"/>
      <c r="IR367" s="5"/>
      <c r="IS367" s="5"/>
      <c r="IT367" s="5"/>
      <c r="IU367" s="5"/>
      <c r="IV367" s="5"/>
      <c r="IW367" s="5"/>
      <c r="IX367" s="5"/>
      <c r="IY367" s="5"/>
      <c r="IZ367" s="5"/>
      <c r="JA367" s="5"/>
      <c r="JB367" s="5"/>
      <c r="JC367" s="5"/>
      <c r="JD367" s="5"/>
      <c r="JE367" s="5"/>
      <c r="JF367" s="5"/>
      <c r="JG367" s="5"/>
      <c r="JH367" s="5"/>
      <c r="JI367" s="5"/>
      <c r="JJ367" s="5"/>
      <c r="JK367" s="145"/>
      <c r="JL367" s="397"/>
    </row>
    <row r="368" spans="1:272" ht="15">
      <c r="A368" s="64" t="s">
        <v>33</v>
      </c>
      <c r="B368" s="64" t="s">
        <v>11</v>
      </c>
      <c r="C368" s="65" t="s">
        <v>21</v>
      </c>
      <c r="D368" s="126">
        <v>116</v>
      </c>
      <c r="E368" s="157" t="s">
        <v>180</v>
      </c>
      <c r="F368" s="119" t="s">
        <v>108</v>
      </c>
      <c r="G368" s="119" t="s">
        <v>34</v>
      </c>
      <c r="H368" s="305" t="s">
        <v>188</v>
      </c>
      <c r="I368" s="377"/>
      <c r="J368" s="65"/>
      <c r="K368" s="65"/>
      <c r="L368" s="65"/>
      <c r="M368" s="80" t="s">
        <v>115</v>
      </c>
      <c r="N368" s="79">
        <f>SUM(N369:N420)</f>
        <v>0</v>
      </c>
      <c r="O368" s="79">
        <f>SUM(O369:O420)</f>
        <v>0</v>
      </c>
      <c r="P368" s="65"/>
      <c r="Q368" s="65"/>
      <c r="R368" s="65"/>
      <c r="S368" s="65"/>
      <c r="T368" s="80" t="s">
        <v>115</v>
      </c>
      <c r="U368" s="79">
        <f>SUM(U369:U420)</f>
        <v>0</v>
      </c>
      <c r="V368" s="79">
        <f>SUM(V369:V420)</f>
        <v>0</v>
      </c>
      <c r="W368" s="65"/>
      <c r="X368" s="65"/>
      <c r="Y368" s="65"/>
      <c r="Z368" s="65"/>
      <c r="AA368" s="80" t="s">
        <v>115</v>
      </c>
      <c r="AB368" s="79">
        <f>SUM(AB369:AB420)</f>
        <v>0</v>
      </c>
      <c r="AC368" s="79">
        <f>SUM(AC369:AC420)</f>
        <v>0</v>
      </c>
      <c r="AD368" s="65"/>
      <c r="AE368" s="65"/>
      <c r="AF368" s="65"/>
      <c r="AG368" s="65"/>
      <c r="AH368" s="80" t="s">
        <v>115</v>
      </c>
      <c r="AI368" s="79">
        <f>SUM(AI369:AI420)</f>
        <v>0</v>
      </c>
      <c r="AJ368" s="79">
        <f>SUM(AJ369:AJ420)</f>
        <v>0</v>
      </c>
      <c r="AK368" s="65"/>
      <c r="AL368" s="65"/>
      <c r="AM368" s="65"/>
      <c r="AN368" s="65"/>
      <c r="AO368" s="80" t="s">
        <v>115</v>
      </c>
      <c r="AP368" s="79">
        <f>SUM(AP369:AP420)</f>
        <v>6.1700000000000159</v>
      </c>
      <c r="AQ368" s="79">
        <f>SUM(AQ369:AQ420)</f>
        <v>18510000.000000045</v>
      </c>
      <c r="AR368" s="65"/>
      <c r="AS368" s="65"/>
      <c r="AT368" s="65"/>
      <c r="AU368" s="65"/>
      <c r="AV368" s="80" t="s">
        <v>115</v>
      </c>
      <c r="AW368" s="79">
        <f>SUM(AW369:AW420)</f>
        <v>31.09000000000006</v>
      </c>
      <c r="AX368" s="79">
        <f>SUM(AX369:AX420)</f>
        <v>133270000.00000016</v>
      </c>
      <c r="AY368" s="65"/>
      <c r="AZ368" s="308"/>
      <c r="BA368" s="377"/>
      <c r="BB368" s="65"/>
      <c r="BC368" s="65"/>
      <c r="BD368" s="65"/>
      <c r="BE368" s="80" t="s">
        <v>115</v>
      </c>
      <c r="BF368" s="79">
        <f>SUM(BF369:BF420)</f>
        <v>0</v>
      </c>
      <c r="BG368" s="79">
        <f>SUM(BG369:BG420)</f>
        <v>0</v>
      </c>
      <c r="BH368" s="65"/>
      <c r="BI368" s="65"/>
      <c r="BJ368" s="65"/>
      <c r="BK368" s="65"/>
      <c r="BL368" s="80" t="s">
        <v>115</v>
      </c>
      <c r="BM368" s="79">
        <f>SUM(BM369:BM420)</f>
        <v>0</v>
      </c>
      <c r="BN368" s="79">
        <f>SUM(BN369:BN420)</f>
        <v>0</v>
      </c>
      <c r="BO368" s="65"/>
      <c r="BP368" s="65"/>
      <c r="BQ368" s="65"/>
      <c r="BR368" s="65"/>
      <c r="BS368" s="80" t="s">
        <v>115</v>
      </c>
      <c r="BT368" s="79">
        <f>SUM(BT369:BT420)</f>
        <v>0</v>
      </c>
      <c r="BU368" s="79">
        <f>SUM(BU369:BU420)</f>
        <v>0</v>
      </c>
      <c r="BV368" s="65"/>
      <c r="BW368" s="65"/>
      <c r="BX368" s="65"/>
      <c r="BY368" s="65"/>
      <c r="BZ368" s="80" t="s">
        <v>115</v>
      </c>
      <c r="CA368" s="79">
        <f>SUM(CA369:CA420)</f>
        <v>0</v>
      </c>
      <c r="CB368" s="79">
        <f>SUM(CB369:CB420)</f>
        <v>0</v>
      </c>
      <c r="CC368" s="65"/>
      <c r="CD368" s="65"/>
      <c r="CE368" s="65"/>
      <c r="CF368" s="65"/>
      <c r="CG368" s="80" t="s">
        <v>115</v>
      </c>
      <c r="CH368" s="79">
        <f>SUM(CH369:CH420)</f>
        <v>0</v>
      </c>
      <c r="CI368" s="79">
        <f>SUM(CI369:CI420)</f>
        <v>0</v>
      </c>
      <c r="CJ368" s="65"/>
      <c r="CK368" s="65"/>
      <c r="CL368" s="65"/>
      <c r="CM368" s="65"/>
      <c r="CN368" s="80" t="s">
        <v>115</v>
      </c>
      <c r="CO368" s="79">
        <f>SUM(CO369:CO420)</f>
        <v>0</v>
      </c>
      <c r="CP368" s="79">
        <f>SUM(CP369:CP420)</f>
        <v>0</v>
      </c>
      <c r="CQ368" s="65"/>
      <c r="CR368" s="308"/>
      <c r="CS368" s="377"/>
      <c r="CT368" s="65"/>
      <c r="CU368" s="65"/>
      <c r="CV368" s="65"/>
      <c r="CW368" s="80" t="s">
        <v>115</v>
      </c>
      <c r="CX368" s="79">
        <f>SUM(CX369:CX420)</f>
        <v>0</v>
      </c>
      <c r="CY368" s="79">
        <f>SUM(CY369:CY420)</f>
        <v>0</v>
      </c>
      <c r="CZ368" s="65"/>
      <c r="DA368" s="65"/>
      <c r="DB368" s="65"/>
      <c r="DC368" s="65"/>
      <c r="DD368" s="80" t="s">
        <v>115</v>
      </c>
      <c r="DE368" s="79">
        <f>SUM(DE369:DE420)</f>
        <v>0</v>
      </c>
      <c r="DF368" s="79">
        <f>SUM(DF369:DF420)</f>
        <v>0</v>
      </c>
      <c r="DG368" s="65"/>
      <c r="DH368" s="65"/>
      <c r="DI368" s="65"/>
      <c r="DJ368" s="65"/>
      <c r="DK368" s="80" t="s">
        <v>115</v>
      </c>
      <c r="DL368" s="79">
        <f>SUM(DL369:DL420)</f>
        <v>0</v>
      </c>
      <c r="DM368" s="79">
        <f>SUM(DM369:DM420)</f>
        <v>0</v>
      </c>
      <c r="DN368" s="65"/>
      <c r="DO368" s="65"/>
      <c r="DP368" s="65"/>
      <c r="DQ368" s="65"/>
      <c r="DR368" s="80" t="s">
        <v>115</v>
      </c>
      <c r="DS368" s="79">
        <f>SUM(DS369:DS420)</f>
        <v>0</v>
      </c>
      <c r="DT368" s="79">
        <f>SUM(DT369:DT420)</f>
        <v>0</v>
      </c>
      <c r="DU368" s="65"/>
      <c r="DV368" s="65"/>
      <c r="DW368" s="65"/>
      <c r="DX368" s="65"/>
      <c r="DY368" s="80" t="s">
        <v>115</v>
      </c>
      <c r="DZ368" s="79">
        <f>SUM(DZ369:DZ420)</f>
        <v>4</v>
      </c>
      <c r="EA368" s="79">
        <f>SUM(EA369:EA420)</f>
        <v>90000000</v>
      </c>
      <c r="EB368" s="65"/>
      <c r="EC368" s="65"/>
      <c r="ED368" s="65"/>
      <c r="EE368" s="65"/>
      <c r="EF368" s="80" t="s">
        <v>115</v>
      </c>
      <c r="EG368" s="79">
        <f>SUM(EG369:EG420)</f>
        <v>53.400000000000006</v>
      </c>
      <c r="EH368" s="79">
        <f>SUM(EH369:EH420)</f>
        <v>1202000000.0000017</v>
      </c>
      <c r="EI368" s="65"/>
      <c r="EJ368" s="308"/>
      <c r="EK368" s="377"/>
      <c r="EL368" s="65"/>
      <c r="EM368" s="65"/>
      <c r="EN368" s="65"/>
      <c r="EO368" s="80" t="s">
        <v>115</v>
      </c>
      <c r="EP368" s="79">
        <f>SUM(EP369:EP420)</f>
        <v>0</v>
      </c>
      <c r="EQ368" s="79">
        <f>SUM(EQ369:EQ420)</f>
        <v>0</v>
      </c>
      <c r="ER368" s="65"/>
      <c r="ES368" s="65"/>
      <c r="ET368" s="65"/>
      <c r="EU368" s="65"/>
      <c r="EV368" s="80" t="s">
        <v>115</v>
      </c>
      <c r="EW368" s="79">
        <f>SUM(EW369:EW420)</f>
        <v>0</v>
      </c>
      <c r="EX368" s="79">
        <f>SUM(EX369:EX420)</f>
        <v>0</v>
      </c>
      <c r="EY368" s="65"/>
      <c r="EZ368" s="65"/>
      <c r="FA368" s="65"/>
      <c r="FB368" s="65"/>
      <c r="FC368" s="80" t="s">
        <v>115</v>
      </c>
      <c r="FD368" s="79">
        <f>SUM(FD369:FD420)</f>
        <v>0</v>
      </c>
      <c r="FE368" s="79">
        <f>SUM(FE369:FE420)</f>
        <v>0</v>
      </c>
      <c r="FF368" s="65"/>
      <c r="FG368" s="65"/>
      <c r="FH368" s="65"/>
      <c r="FI368" s="65"/>
      <c r="FJ368" s="80" t="s">
        <v>115</v>
      </c>
      <c r="FK368" s="79">
        <f>SUM(FK369:FK420)</f>
        <v>0</v>
      </c>
      <c r="FL368" s="79">
        <f>SUM(FL369:FL420)</f>
        <v>0</v>
      </c>
      <c r="FM368" s="65"/>
      <c r="FN368" s="65"/>
      <c r="FO368" s="65"/>
      <c r="FP368" s="65"/>
      <c r="FQ368" s="80" t="s">
        <v>115</v>
      </c>
      <c r="FR368" s="79">
        <f>SUM(FR369:FR420)</f>
        <v>0</v>
      </c>
      <c r="FS368" s="79">
        <f>SUM(FS369:FS420)</f>
        <v>0</v>
      </c>
      <c r="FT368" s="65"/>
      <c r="FU368" s="65"/>
      <c r="FV368" s="65"/>
      <c r="FW368" s="65"/>
      <c r="FX368" s="80" t="s">
        <v>115</v>
      </c>
      <c r="FY368" s="79">
        <f>SUM(FY369:FY420)</f>
        <v>0</v>
      </c>
      <c r="FZ368" s="79">
        <f>SUM(FZ369:FZ420)</f>
        <v>0</v>
      </c>
      <c r="GA368" s="65"/>
      <c r="GB368" s="308"/>
      <c r="GC368" s="377"/>
      <c r="GD368" s="65"/>
      <c r="GE368" s="65"/>
      <c r="GF368" s="65"/>
      <c r="GG368" s="80" t="s">
        <v>115</v>
      </c>
      <c r="GH368" s="79">
        <f>SUM(GH369:GH420)</f>
        <v>0</v>
      </c>
      <c r="GI368" s="79">
        <f>SUM(GI369:GI420)</f>
        <v>0</v>
      </c>
      <c r="GJ368" s="65"/>
      <c r="GK368" s="65"/>
      <c r="GL368" s="65"/>
      <c r="GM368" s="65"/>
      <c r="GN368" s="80" t="s">
        <v>115</v>
      </c>
      <c r="GO368" s="79">
        <f>SUM(GO369:GO420)</f>
        <v>0</v>
      </c>
      <c r="GP368" s="79">
        <f>SUM(GP369:GP420)</f>
        <v>0</v>
      </c>
      <c r="GQ368" s="65"/>
      <c r="GR368" s="65"/>
      <c r="GS368" s="65"/>
      <c r="GT368" s="65"/>
      <c r="GU368" s="80" t="s">
        <v>115</v>
      </c>
      <c r="GV368" s="79">
        <f>SUM(GV369:GV420)</f>
        <v>0</v>
      </c>
      <c r="GW368" s="79">
        <f>SUM(GW369:GW420)</f>
        <v>0</v>
      </c>
      <c r="GX368" s="65"/>
      <c r="GY368" s="65"/>
      <c r="GZ368" s="65"/>
      <c r="HA368" s="65"/>
      <c r="HB368" s="80" t="s">
        <v>115</v>
      </c>
      <c r="HC368" s="79">
        <f>SUM(HC369:HC420)</f>
        <v>0</v>
      </c>
      <c r="HD368" s="79">
        <f>SUM(HD369:HD420)</f>
        <v>0</v>
      </c>
      <c r="HE368" s="65"/>
      <c r="HF368" s="65"/>
      <c r="HG368" s="65"/>
      <c r="HH368" s="65"/>
      <c r="HI368" s="80" t="s">
        <v>115</v>
      </c>
      <c r="HJ368" s="79">
        <f>SUM(HJ369:HJ420)</f>
        <v>25.199999999999932</v>
      </c>
      <c r="HK368" s="79">
        <f>SUM(HK369:HK420)</f>
        <v>50399999.999999866</v>
      </c>
      <c r="HL368" s="65"/>
      <c r="HM368" s="65"/>
      <c r="HN368" s="65"/>
      <c r="HO368" s="65"/>
      <c r="HP368" s="80" t="s">
        <v>115</v>
      </c>
      <c r="HQ368" s="79">
        <f>SUM(HQ369:HQ420)</f>
        <v>177.82000000000005</v>
      </c>
      <c r="HR368" s="79">
        <f>SUM(HR369:HR420)</f>
        <v>355640000.00000018</v>
      </c>
      <c r="HS368" s="65"/>
      <c r="HT368" s="308"/>
      <c r="HU368" s="377"/>
      <c r="HV368" s="65"/>
      <c r="HW368" s="65"/>
      <c r="HX368" s="65"/>
      <c r="HY368" s="80" t="s">
        <v>115</v>
      </c>
      <c r="HZ368" s="79">
        <f>SUM(HZ369:HZ420)</f>
        <v>0</v>
      </c>
      <c r="IA368" s="79">
        <f>SUM(IA369:IA420)</f>
        <v>0</v>
      </c>
      <c r="IB368" s="65"/>
      <c r="IC368" s="65"/>
      <c r="ID368" s="65"/>
      <c r="IE368" s="65"/>
      <c r="IF368" s="80" t="s">
        <v>115</v>
      </c>
      <c r="IG368" s="79">
        <f>SUM(IG369:IG420)</f>
        <v>0</v>
      </c>
      <c r="IH368" s="79">
        <f>SUM(IH369:IH420)</f>
        <v>0</v>
      </c>
      <c r="II368" s="65"/>
      <c r="IJ368" s="65"/>
      <c r="IK368" s="65"/>
      <c r="IL368" s="65"/>
      <c r="IM368" s="80" t="s">
        <v>115</v>
      </c>
      <c r="IN368" s="79">
        <f>SUM(IN369:IN420)</f>
        <v>0</v>
      </c>
      <c r="IO368" s="79">
        <f>SUM(IO369:IO420)</f>
        <v>0</v>
      </c>
      <c r="IP368" s="65"/>
      <c r="IQ368" s="65"/>
      <c r="IR368" s="65"/>
      <c r="IS368" s="65"/>
      <c r="IT368" s="80" t="s">
        <v>115</v>
      </c>
      <c r="IU368" s="79">
        <f>SUM(IU369:IU420)</f>
        <v>0</v>
      </c>
      <c r="IV368" s="79">
        <f>SUM(IV369:IV420)</f>
        <v>0</v>
      </c>
      <c r="IW368" s="65"/>
      <c r="IX368" s="65"/>
      <c r="IY368" s="65"/>
      <c r="IZ368" s="65"/>
      <c r="JA368" s="80" t="s">
        <v>115</v>
      </c>
      <c r="JB368" s="79">
        <f>SUM(JB369:JB420)</f>
        <v>0</v>
      </c>
      <c r="JC368" s="79">
        <f>SUM(JC369:JC420)</f>
        <v>0</v>
      </c>
      <c r="JD368" s="65"/>
      <c r="JE368" s="65"/>
      <c r="JF368" s="65"/>
      <c r="JG368" s="65"/>
      <c r="JH368" s="80" t="s">
        <v>115</v>
      </c>
      <c r="JI368" s="79">
        <f>SUM(JI369:JI420)</f>
        <v>0</v>
      </c>
      <c r="JJ368" s="79">
        <f>SUM(JJ369:JJ420)</f>
        <v>0</v>
      </c>
      <c r="JK368" s="146"/>
      <c r="JL368" s="423"/>
    </row>
    <row r="369" spans="1:272" ht="30">
      <c r="A369" s="8" t="s">
        <v>33</v>
      </c>
      <c r="B369" s="8" t="s">
        <v>11</v>
      </c>
      <c r="C369" s="8">
        <v>1</v>
      </c>
      <c r="D369" s="199">
        <v>116</v>
      </c>
      <c r="E369" s="118" t="s">
        <v>180</v>
      </c>
      <c r="F369" s="118" t="s">
        <v>108</v>
      </c>
      <c r="G369" s="195" t="s">
        <v>34</v>
      </c>
      <c r="H369" s="309" t="s">
        <v>188</v>
      </c>
      <c r="I369" s="354"/>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171" t="s">
        <v>372</v>
      </c>
      <c r="AL369" s="171">
        <v>300</v>
      </c>
      <c r="AM369" s="171">
        <v>303.89999999999998</v>
      </c>
      <c r="AN369" s="51">
        <f t="shared" ref="AN369:AN371" si="302">AM369-AL369</f>
        <v>3.8999999999999773</v>
      </c>
      <c r="AO369" s="52">
        <v>100</v>
      </c>
      <c r="AP369" s="52">
        <f t="shared" ref="AP369:AP371" si="303">AN369*AO369/100</f>
        <v>3.8999999999999773</v>
      </c>
      <c r="AQ369" s="139">
        <f>AP369*AUXILIAR!$B$50</f>
        <v>11699999.999999931</v>
      </c>
      <c r="AR369" s="51" t="s">
        <v>369</v>
      </c>
      <c r="AS369" s="51">
        <v>218</v>
      </c>
      <c r="AT369" s="51">
        <v>226</v>
      </c>
      <c r="AU369" s="51">
        <f t="shared" ref="AU369:AU370" si="304">AT369-AS369</f>
        <v>8</v>
      </c>
      <c r="AV369" s="52">
        <v>100</v>
      </c>
      <c r="AW369" s="52">
        <f t="shared" ref="AW369:AW370" si="305">AU369*AV369/100</f>
        <v>8</v>
      </c>
      <c r="AX369" s="139">
        <f>AW369*AUXILIAR!$B$51</f>
        <v>64000000</v>
      </c>
      <c r="AY369" s="5"/>
      <c r="AZ369" s="341"/>
      <c r="BA369" s="354"/>
      <c r="BB369" s="5"/>
      <c r="BC369" s="5"/>
      <c r="BD369" s="5"/>
      <c r="BE369" s="5"/>
      <c r="BF369" s="5"/>
      <c r="BG369" s="5"/>
      <c r="BH369" s="5"/>
      <c r="BI369" s="5"/>
      <c r="BJ369" s="5"/>
      <c r="BK369" s="5"/>
      <c r="BL369" s="5"/>
      <c r="BM369" s="5"/>
      <c r="BN369" s="5"/>
      <c r="BO369" s="5"/>
      <c r="BP369" s="5"/>
      <c r="BQ369" s="5"/>
      <c r="BR369" s="5"/>
      <c r="BS369" s="5"/>
      <c r="BT369" s="5"/>
      <c r="BU369" s="5"/>
      <c r="BV369" s="5"/>
      <c r="BW369" s="5"/>
      <c r="BX369" s="5"/>
      <c r="BY369" s="5"/>
      <c r="BZ369" s="5"/>
      <c r="CA369" s="5"/>
      <c r="CB369" s="5"/>
      <c r="CC369" s="5"/>
      <c r="CD369" s="5"/>
      <c r="CE369" s="5"/>
      <c r="CF369" s="5"/>
      <c r="CG369" s="5"/>
      <c r="CH369" s="5"/>
      <c r="CI369" s="5"/>
      <c r="CJ369" s="178"/>
      <c r="CK369" s="5"/>
      <c r="CL369" s="5"/>
      <c r="CM369" s="5"/>
      <c r="CN369" s="5"/>
      <c r="CO369" s="5"/>
      <c r="CP369" s="5"/>
      <c r="CQ369" s="5"/>
      <c r="CR369" s="341"/>
      <c r="CS369" s="354"/>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1" t="s">
        <v>360</v>
      </c>
      <c r="DV369" s="176">
        <v>303.27999999999997</v>
      </c>
      <c r="DW369" s="176">
        <v>303.27999999999997</v>
      </c>
      <c r="DX369" s="51">
        <v>1</v>
      </c>
      <c r="DY369" s="51">
        <v>100</v>
      </c>
      <c r="DZ369" s="52">
        <f t="shared" ref="DZ369" si="306">DX369*DY369/100</f>
        <v>1</v>
      </c>
      <c r="EA369" s="139">
        <f>DZ369*AUXILIAR!$B$56</f>
        <v>30000000</v>
      </c>
      <c r="EB369" s="51" t="s">
        <v>360</v>
      </c>
      <c r="EC369" s="176">
        <v>237.48</v>
      </c>
      <c r="ED369" s="176">
        <v>237.48</v>
      </c>
      <c r="EE369" s="51">
        <v>1</v>
      </c>
      <c r="EF369" s="51">
        <v>100</v>
      </c>
      <c r="EG369" s="52">
        <f t="shared" ref="EG369:EG371" si="307">EE369*EF369/100</f>
        <v>1</v>
      </c>
      <c r="EH369" s="139">
        <f>EG369*AUXILIAR!$B$56</f>
        <v>30000000</v>
      </c>
      <c r="EI369" s="5"/>
      <c r="EJ369" s="341"/>
      <c r="EK369" s="354"/>
      <c r="EL369" s="5"/>
      <c r="EM369" s="5"/>
      <c r="EN369" s="5"/>
      <c r="EO369" s="5"/>
      <c r="EP369" s="5"/>
      <c r="EQ369" s="5"/>
      <c r="ER369" s="5"/>
      <c r="ES369" s="5"/>
      <c r="ET369" s="5"/>
      <c r="EU369" s="5"/>
      <c r="EV369" s="5"/>
      <c r="EW369" s="5"/>
      <c r="EX369" s="5"/>
      <c r="EY369" s="5"/>
      <c r="EZ369" s="5"/>
      <c r="FA369" s="5"/>
      <c r="FB369" s="5"/>
      <c r="FC369" s="5"/>
      <c r="FD369" s="5"/>
      <c r="FE369" s="5"/>
      <c r="FF369" s="5"/>
      <c r="FG369" s="5"/>
      <c r="FH369" s="5"/>
      <c r="FI369" s="5"/>
      <c r="FJ369" s="5"/>
      <c r="FK369" s="5"/>
      <c r="FL369" s="5"/>
      <c r="FM369" s="5"/>
      <c r="FN369" s="5"/>
      <c r="FO369" s="5"/>
      <c r="FP369" s="5"/>
      <c r="FQ369" s="5"/>
      <c r="FR369" s="5"/>
      <c r="FS369" s="5"/>
      <c r="FT369" s="5"/>
      <c r="FU369" s="5"/>
      <c r="FV369" s="5"/>
      <c r="FW369" s="5"/>
      <c r="FX369" s="5"/>
      <c r="FY369" s="5"/>
      <c r="FZ369" s="5"/>
      <c r="GA369" s="5"/>
      <c r="GB369" s="341"/>
      <c r="GC369" s="354"/>
      <c r="GD369" s="5"/>
      <c r="GE369" s="5"/>
      <c r="GF369" s="5"/>
      <c r="GG369" s="5"/>
      <c r="GH369" s="5"/>
      <c r="GI369" s="5"/>
      <c r="GJ369" s="5"/>
      <c r="GK369" s="5"/>
      <c r="GL369" s="5"/>
      <c r="GM369" s="5"/>
      <c r="GN369" s="5"/>
      <c r="GO369" s="5"/>
      <c r="GP369" s="5"/>
      <c r="GQ369" s="5"/>
      <c r="GR369" s="5"/>
      <c r="GS369" s="5"/>
      <c r="GT369" s="5"/>
      <c r="GU369" s="5"/>
      <c r="GV369" s="5"/>
      <c r="GW369" s="5"/>
      <c r="GX369" s="5"/>
      <c r="GY369" s="5"/>
      <c r="GZ369" s="5"/>
      <c r="HA369" s="5"/>
      <c r="HB369" s="5"/>
      <c r="HC369" s="5"/>
      <c r="HD369" s="5"/>
      <c r="HE369" s="170" t="s">
        <v>366</v>
      </c>
      <c r="HF369" s="171">
        <v>290.8</v>
      </c>
      <c r="HG369" s="171">
        <v>303.39999999999998</v>
      </c>
      <c r="HH369" s="52">
        <f t="shared" ref="HH369" si="308">(HG369-HF369)*2</f>
        <v>25.199999999999932</v>
      </c>
      <c r="HI369" s="51">
        <v>100</v>
      </c>
      <c r="HJ369" s="52">
        <f t="shared" ref="HJ369" si="309">HH369*HI369/100</f>
        <v>25.199999999999932</v>
      </c>
      <c r="HK369" s="139">
        <f>HJ369*AUXILIAR!$B$67</f>
        <v>50399999.999999866</v>
      </c>
      <c r="HL369" s="170" t="s">
        <v>365</v>
      </c>
      <c r="HM369" s="168">
        <v>207.7</v>
      </c>
      <c r="HN369" s="168">
        <v>210.3</v>
      </c>
      <c r="HO369" s="52">
        <f t="shared" ref="HO369:HO379" si="310">(HN369-HM369)*2</f>
        <v>5.2000000000000455</v>
      </c>
      <c r="HP369" s="51">
        <v>100</v>
      </c>
      <c r="HQ369" s="52">
        <f t="shared" ref="HQ369" si="311">HO369*HP369/100</f>
        <v>5.2000000000000455</v>
      </c>
      <c r="HR369" s="139">
        <f>HQ369*AUXILIAR!$B$67</f>
        <v>10400000.000000091</v>
      </c>
      <c r="HS369" s="5"/>
      <c r="HT369" s="341"/>
      <c r="HU369" s="354"/>
      <c r="HV369" s="5"/>
      <c r="HW369" s="5"/>
      <c r="HX369" s="5"/>
      <c r="HY369" s="5"/>
      <c r="HZ369" s="5"/>
      <c r="IA369" s="5"/>
      <c r="IB369" s="5"/>
      <c r="IC369" s="5"/>
      <c r="ID369" s="5"/>
      <c r="IE369" s="5"/>
      <c r="IF369" s="5"/>
      <c r="IG369" s="5"/>
      <c r="IH369" s="5"/>
      <c r="II369" s="5"/>
      <c r="IJ369" s="5"/>
      <c r="IK369" s="5"/>
      <c r="IL369" s="5"/>
      <c r="IM369" s="5"/>
      <c r="IN369" s="5"/>
      <c r="IO369" s="5"/>
      <c r="IP369" s="5"/>
      <c r="IQ369" s="5"/>
      <c r="IR369" s="5"/>
      <c r="IS369" s="5"/>
      <c r="IT369" s="5"/>
      <c r="IU369" s="5"/>
      <c r="IV369" s="5"/>
      <c r="IW369" s="5"/>
      <c r="IX369" s="5"/>
      <c r="IY369" s="5"/>
      <c r="IZ369" s="5"/>
      <c r="JA369" s="5"/>
      <c r="JB369" s="5"/>
      <c r="JC369" s="5"/>
      <c r="JD369" s="5"/>
      <c r="JE369" s="5"/>
      <c r="JF369" s="5"/>
      <c r="JG369" s="5"/>
      <c r="JH369" s="5"/>
      <c r="JI369" s="5"/>
      <c r="JJ369" s="5"/>
      <c r="JK369" s="145"/>
      <c r="JL369" s="397"/>
    </row>
    <row r="370" spans="1:272" ht="15">
      <c r="A370" s="8" t="s">
        <v>33</v>
      </c>
      <c r="B370" s="8" t="s">
        <v>11</v>
      </c>
      <c r="C370" s="8">
        <v>1</v>
      </c>
      <c r="D370" s="199">
        <v>116</v>
      </c>
      <c r="E370" s="118" t="s">
        <v>180</v>
      </c>
      <c r="F370" s="118" t="s">
        <v>108</v>
      </c>
      <c r="G370" s="195" t="s">
        <v>34</v>
      </c>
      <c r="H370" s="309" t="s">
        <v>188</v>
      </c>
      <c r="I370" s="354"/>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171" t="s">
        <v>371</v>
      </c>
      <c r="AL370" s="171">
        <v>300.33</v>
      </c>
      <c r="AM370" s="171">
        <v>301.60000000000002</v>
      </c>
      <c r="AN370" s="51">
        <f t="shared" si="302"/>
        <v>1.2700000000000387</v>
      </c>
      <c r="AO370" s="52">
        <v>100</v>
      </c>
      <c r="AP370" s="52">
        <f t="shared" si="303"/>
        <v>1.2700000000000387</v>
      </c>
      <c r="AQ370" s="139">
        <f>AP370*AUXILIAR!$B$50</f>
        <v>3810000.0000001159</v>
      </c>
      <c r="AR370" s="167" t="s">
        <v>371</v>
      </c>
      <c r="AS370" s="171">
        <v>217.75</v>
      </c>
      <c r="AT370" s="171">
        <v>218.66</v>
      </c>
      <c r="AU370" s="51">
        <f t="shared" si="304"/>
        <v>0.90999999999999659</v>
      </c>
      <c r="AV370" s="52">
        <v>100</v>
      </c>
      <c r="AW370" s="52">
        <f t="shared" si="305"/>
        <v>0.90999999999999659</v>
      </c>
      <c r="AX370" s="139">
        <f>AW370*AUXILIAR!$B$50</f>
        <v>2729999.9999999898</v>
      </c>
      <c r="AY370" s="5"/>
      <c r="AZ370" s="341"/>
      <c r="BA370" s="354"/>
      <c r="BB370" s="5"/>
      <c r="BC370" s="5"/>
      <c r="BD370" s="5"/>
      <c r="BE370" s="5"/>
      <c r="BF370" s="5"/>
      <c r="BG370" s="5"/>
      <c r="BH370" s="5"/>
      <c r="BI370" s="5"/>
      <c r="BJ370" s="5"/>
      <c r="BK370" s="5"/>
      <c r="BL370" s="5"/>
      <c r="BM370" s="5"/>
      <c r="BN370" s="5"/>
      <c r="BO370" s="5"/>
      <c r="BP370" s="5"/>
      <c r="BQ370" s="5"/>
      <c r="BR370" s="5"/>
      <c r="BS370" s="5"/>
      <c r="BT370" s="5"/>
      <c r="BU370" s="5"/>
      <c r="BV370" s="5"/>
      <c r="BW370" s="5"/>
      <c r="BX370" s="5"/>
      <c r="BY370" s="5"/>
      <c r="BZ370" s="5"/>
      <c r="CA370" s="5"/>
      <c r="CB370" s="5"/>
      <c r="CC370" s="5"/>
      <c r="CD370" s="5"/>
      <c r="CE370" s="5"/>
      <c r="CF370" s="5"/>
      <c r="CG370" s="5"/>
      <c r="CH370" s="5"/>
      <c r="CI370" s="5"/>
      <c r="CJ370" s="178"/>
      <c r="CK370" s="5"/>
      <c r="CL370" s="5"/>
      <c r="CM370" s="5"/>
      <c r="CN370" s="5"/>
      <c r="CO370" s="5"/>
      <c r="CP370" s="5"/>
      <c r="CQ370" s="5"/>
      <c r="CR370" s="341"/>
      <c r="CS370" s="354"/>
      <c r="CT370" s="5"/>
      <c r="CU370" s="5"/>
      <c r="CV370" s="5"/>
      <c r="CW370" s="5"/>
      <c r="CX370" s="5"/>
      <c r="CY370" s="5"/>
      <c r="CZ370" s="5"/>
      <c r="DA370" s="5"/>
      <c r="DB370" s="5"/>
      <c r="DC370" s="5"/>
      <c r="DD370" s="5"/>
      <c r="DE370" s="5"/>
      <c r="DF370" s="5"/>
      <c r="DG370" s="5"/>
      <c r="DH370" s="5"/>
      <c r="DI370" s="5"/>
      <c r="DJ370" s="5"/>
      <c r="DK370" s="5"/>
      <c r="DL370" s="5"/>
      <c r="DM370" s="5"/>
      <c r="DN370" s="5"/>
      <c r="DO370" s="5"/>
      <c r="DP370" s="5"/>
      <c r="DQ370" s="5"/>
      <c r="DR370" s="5"/>
      <c r="DS370" s="5"/>
      <c r="DT370" s="5"/>
      <c r="DU370" s="51" t="s">
        <v>346</v>
      </c>
      <c r="DV370" s="51">
        <v>294.39</v>
      </c>
      <c r="DW370" s="51">
        <v>294.39</v>
      </c>
      <c r="DX370" s="51">
        <v>1</v>
      </c>
      <c r="DY370" s="51">
        <v>100</v>
      </c>
      <c r="DZ370" s="52">
        <f t="shared" ref="DZ370" si="312">DX370*DY370/100</f>
        <v>1</v>
      </c>
      <c r="EA370" s="139">
        <f>DZ370*AUXILIAR!$B$61</f>
        <v>20000000</v>
      </c>
      <c r="EB370" s="51" t="s">
        <v>360</v>
      </c>
      <c r="EC370" s="176">
        <v>241.05</v>
      </c>
      <c r="ED370" s="176">
        <v>241.05</v>
      </c>
      <c r="EE370" s="51">
        <v>1</v>
      </c>
      <c r="EF370" s="51">
        <v>100</v>
      </c>
      <c r="EG370" s="52">
        <f t="shared" si="307"/>
        <v>1</v>
      </c>
      <c r="EH370" s="139">
        <f>EG370*AUXILIAR!$B$56</f>
        <v>30000000</v>
      </c>
      <c r="EI370" s="5"/>
      <c r="EJ370" s="341"/>
      <c r="EK370" s="354"/>
      <c r="EL370" s="5"/>
      <c r="EM370" s="5"/>
      <c r="EN370" s="5"/>
      <c r="EO370" s="5"/>
      <c r="EP370" s="5"/>
      <c r="EQ370" s="5"/>
      <c r="ER370" s="5"/>
      <c r="ES370" s="5"/>
      <c r="ET370" s="5"/>
      <c r="EU370" s="5"/>
      <c r="EV370" s="5"/>
      <c r="EW370" s="5"/>
      <c r="EX370" s="5"/>
      <c r="EY370" s="5"/>
      <c r="EZ370" s="5"/>
      <c r="FA370" s="5"/>
      <c r="FB370" s="5"/>
      <c r="FC370" s="5"/>
      <c r="FD370" s="5"/>
      <c r="FE370" s="5"/>
      <c r="FF370" s="5"/>
      <c r="FG370" s="5"/>
      <c r="FH370" s="5"/>
      <c r="FI370" s="5"/>
      <c r="FJ370" s="5"/>
      <c r="FK370" s="5"/>
      <c r="FL370" s="5"/>
      <c r="FM370" s="5"/>
      <c r="FN370" s="5"/>
      <c r="FO370" s="5"/>
      <c r="FP370" s="5"/>
      <c r="FQ370" s="5"/>
      <c r="FR370" s="5"/>
      <c r="FS370" s="5"/>
      <c r="FT370" s="5"/>
      <c r="FU370" s="5"/>
      <c r="FV370" s="5"/>
      <c r="FW370" s="5"/>
      <c r="FX370" s="5"/>
      <c r="FY370" s="5"/>
      <c r="FZ370" s="5"/>
      <c r="GA370" s="5"/>
      <c r="GB370" s="341"/>
      <c r="GC370" s="354"/>
      <c r="GD370" s="5"/>
      <c r="GE370" s="5"/>
      <c r="GF370" s="5"/>
      <c r="GG370" s="5"/>
      <c r="GH370" s="5"/>
      <c r="GI370" s="5"/>
      <c r="GJ370" s="5"/>
      <c r="GK370" s="5"/>
      <c r="GL370" s="5"/>
      <c r="GM370" s="5"/>
      <c r="GN370" s="5"/>
      <c r="GO370" s="5"/>
      <c r="GP370" s="5"/>
      <c r="GQ370" s="5"/>
      <c r="GR370" s="5"/>
      <c r="GS370" s="5"/>
      <c r="GT370" s="5"/>
      <c r="GU370" s="5"/>
      <c r="GV370" s="5"/>
      <c r="GW370" s="5"/>
      <c r="GX370" s="5"/>
      <c r="GY370" s="5"/>
      <c r="GZ370" s="5"/>
      <c r="HA370" s="5"/>
      <c r="HB370" s="5"/>
      <c r="HC370" s="5"/>
      <c r="HD370" s="5"/>
      <c r="HE370" s="5"/>
      <c r="HF370" s="5"/>
      <c r="HG370" s="5"/>
      <c r="HH370" s="5"/>
      <c r="HI370" s="5"/>
      <c r="HJ370" s="5"/>
      <c r="HK370" s="5"/>
      <c r="HL370" s="170" t="s">
        <v>365</v>
      </c>
      <c r="HM370" s="168">
        <v>210.3</v>
      </c>
      <c r="HN370" s="168">
        <v>218</v>
      </c>
      <c r="HO370" s="52">
        <f t="shared" si="310"/>
        <v>15.399999999999977</v>
      </c>
      <c r="HP370" s="51">
        <v>100</v>
      </c>
      <c r="HQ370" s="52">
        <f t="shared" ref="HQ370:HQ377" si="313">HO370*HP370/100</f>
        <v>15.399999999999977</v>
      </c>
      <c r="HR370" s="139">
        <f>HQ370*AUXILIAR!$B$67</f>
        <v>30799999.999999955</v>
      </c>
      <c r="HS370" s="5"/>
      <c r="HT370" s="341"/>
      <c r="HU370" s="354"/>
      <c r="HV370" s="5"/>
      <c r="HW370" s="5"/>
      <c r="HX370" s="5"/>
      <c r="HY370" s="5"/>
      <c r="HZ370" s="5"/>
      <c r="IA370" s="5"/>
      <c r="IB370" s="5"/>
      <c r="IC370" s="5"/>
      <c r="ID370" s="5"/>
      <c r="IE370" s="5"/>
      <c r="IF370" s="5"/>
      <c r="IG370" s="5"/>
      <c r="IH370" s="5"/>
      <c r="II370" s="5"/>
      <c r="IJ370" s="5"/>
      <c r="IK370" s="5"/>
      <c r="IL370" s="5"/>
      <c r="IM370" s="5"/>
      <c r="IN370" s="5"/>
      <c r="IO370" s="5"/>
      <c r="IP370" s="5"/>
      <c r="IQ370" s="5"/>
      <c r="IR370" s="5"/>
      <c r="IS370" s="5"/>
      <c r="IT370" s="5"/>
      <c r="IU370" s="5"/>
      <c r="IV370" s="5"/>
      <c r="IW370" s="5"/>
      <c r="IX370" s="5"/>
      <c r="IY370" s="5"/>
      <c r="IZ370" s="5"/>
      <c r="JA370" s="5"/>
      <c r="JB370" s="5"/>
      <c r="JC370" s="5"/>
      <c r="JD370" s="5"/>
      <c r="JE370" s="5"/>
      <c r="JF370" s="5"/>
      <c r="JG370" s="5"/>
      <c r="JH370" s="5"/>
      <c r="JI370" s="5"/>
      <c r="JJ370" s="5"/>
      <c r="JK370" s="145"/>
      <c r="JL370" s="397"/>
    </row>
    <row r="371" spans="1:272" ht="15">
      <c r="A371" s="8" t="s">
        <v>33</v>
      </c>
      <c r="B371" s="8" t="s">
        <v>11</v>
      </c>
      <c r="C371" s="8">
        <v>1</v>
      </c>
      <c r="D371" s="199">
        <v>116</v>
      </c>
      <c r="E371" s="118" t="s">
        <v>180</v>
      </c>
      <c r="F371" s="118" t="s">
        <v>108</v>
      </c>
      <c r="G371" s="195" t="s">
        <v>34</v>
      </c>
      <c r="H371" s="309" t="s">
        <v>188</v>
      </c>
      <c r="I371" s="354"/>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171" t="s">
        <v>371</v>
      </c>
      <c r="AL371" s="171">
        <v>303</v>
      </c>
      <c r="AM371" s="171">
        <v>304</v>
      </c>
      <c r="AN371" s="51">
        <f t="shared" si="302"/>
        <v>1</v>
      </c>
      <c r="AO371" s="52">
        <v>100</v>
      </c>
      <c r="AP371" s="52">
        <f t="shared" si="303"/>
        <v>1</v>
      </c>
      <c r="AQ371" s="139">
        <f>AP371*AUXILIAR!$B$50</f>
        <v>3000000</v>
      </c>
      <c r="AR371" s="167" t="s">
        <v>372</v>
      </c>
      <c r="AS371" s="171">
        <v>234.67</v>
      </c>
      <c r="AT371" s="171">
        <v>235.64</v>
      </c>
      <c r="AU371" s="51">
        <f t="shared" ref="AU371:AU374" si="314">AT371-AS371</f>
        <v>0.96999999999999886</v>
      </c>
      <c r="AV371" s="52">
        <v>100</v>
      </c>
      <c r="AW371" s="52">
        <f t="shared" ref="AW371:AW374" si="315">AU371*AV371/100</f>
        <v>0.96999999999999886</v>
      </c>
      <c r="AX371" s="139">
        <f>AW371*AUXILIAR!$B$50</f>
        <v>2909999.9999999967</v>
      </c>
      <c r="AY371" s="5"/>
      <c r="AZ371" s="341"/>
      <c r="BA371" s="354"/>
      <c r="BB371" s="5"/>
      <c r="BC371" s="5"/>
      <c r="BD371" s="5"/>
      <c r="BE371" s="5"/>
      <c r="BF371" s="5"/>
      <c r="BG371" s="5"/>
      <c r="BH371" s="5"/>
      <c r="BI371" s="5"/>
      <c r="BJ371" s="5"/>
      <c r="BK371" s="5"/>
      <c r="BL371" s="5"/>
      <c r="BM371" s="5"/>
      <c r="BN371" s="5"/>
      <c r="BO371" s="5"/>
      <c r="BP371" s="5"/>
      <c r="BQ371" s="5"/>
      <c r="BR371" s="5"/>
      <c r="BS371" s="5"/>
      <c r="BT371" s="5"/>
      <c r="BU371" s="5"/>
      <c r="BV371" s="5"/>
      <c r="BW371" s="5"/>
      <c r="BX371" s="5"/>
      <c r="BY371" s="5"/>
      <c r="BZ371" s="5"/>
      <c r="CA371" s="5"/>
      <c r="CB371" s="5"/>
      <c r="CC371" s="5"/>
      <c r="CD371" s="5"/>
      <c r="CE371" s="5"/>
      <c r="CF371" s="5"/>
      <c r="CG371" s="5"/>
      <c r="CH371" s="5"/>
      <c r="CI371" s="5"/>
      <c r="CJ371" s="178"/>
      <c r="CK371" s="5"/>
      <c r="CL371" s="5"/>
      <c r="CM371" s="5"/>
      <c r="CN371" s="5"/>
      <c r="CO371" s="5"/>
      <c r="CP371" s="5"/>
      <c r="CQ371" s="5"/>
      <c r="CR371" s="341"/>
      <c r="CS371" s="354"/>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1" t="s">
        <v>346</v>
      </c>
      <c r="DV371" s="51">
        <v>303.27</v>
      </c>
      <c r="DW371" s="51">
        <v>303.27</v>
      </c>
      <c r="DX371" s="51">
        <v>2</v>
      </c>
      <c r="DY371" s="51">
        <v>100</v>
      </c>
      <c r="DZ371" s="52">
        <f t="shared" ref="DZ371" si="316">DX371*DY371/100</f>
        <v>2</v>
      </c>
      <c r="EA371" s="139">
        <f>DZ371*AUXILIAR!$B$61</f>
        <v>40000000</v>
      </c>
      <c r="EB371" s="51" t="s">
        <v>360</v>
      </c>
      <c r="EC371" s="176">
        <v>245.11</v>
      </c>
      <c r="ED371" s="176">
        <v>245.11</v>
      </c>
      <c r="EE371" s="51">
        <v>1</v>
      </c>
      <c r="EF371" s="51">
        <v>100</v>
      </c>
      <c r="EG371" s="52">
        <f t="shared" si="307"/>
        <v>1</v>
      </c>
      <c r="EH371" s="139">
        <f>EG371*AUXILIAR!$B$56</f>
        <v>30000000</v>
      </c>
      <c r="EI371" s="5"/>
      <c r="EJ371" s="341"/>
      <c r="EK371" s="354"/>
      <c r="EL371" s="5"/>
      <c r="EM371" s="5"/>
      <c r="EN371" s="5"/>
      <c r="EO371" s="5"/>
      <c r="EP371" s="5"/>
      <c r="EQ371" s="5"/>
      <c r="ER371" s="5"/>
      <c r="ES371" s="5"/>
      <c r="ET371" s="5"/>
      <c r="EU371" s="5"/>
      <c r="EV371" s="5"/>
      <c r="EW371" s="5"/>
      <c r="EX371" s="5"/>
      <c r="EY371" s="5"/>
      <c r="EZ371" s="5"/>
      <c r="FA371" s="5"/>
      <c r="FB371" s="5"/>
      <c r="FC371" s="5"/>
      <c r="FD371" s="5"/>
      <c r="FE371" s="5"/>
      <c r="FF371" s="5"/>
      <c r="FG371" s="5"/>
      <c r="FH371" s="5"/>
      <c r="FI371" s="5"/>
      <c r="FJ371" s="5"/>
      <c r="FK371" s="5"/>
      <c r="FL371" s="5"/>
      <c r="FM371" s="5"/>
      <c r="FN371" s="5"/>
      <c r="FO371" s="5"/>
      <c r="FP371" s="5"/>
      <c r="FQ371" s="5"/>
      <c r="FR371" s="5"/>
      <c r="FS371" s="5"/>
      <c r="FT371" s="5"/>
      <c r="FU371" s="5"/>
      <c r="FV371" s="5"/>
      <c r="FW371" s="5"/>
      <c r="FX371" s="5"/>
      <c r="FY371" s="5"/>
      <c r="FZ371" s="5"/>
      <c r="GA371" s="5"/>
      <c r="GB371" s="341"/>
      <c r="GC371" s="354"/>
      <c r="GD371" s="5"/>
      <c r="GE371" s="5"/>
      <c r="GF371" s="5"/>
      <c r="GG371" s="5"/>
      <c r="GH371" s="5"/>
      <c r="GI371" s="5"/>
      <c r="GJ371" s="5"/>
      <c r="GK371" s="5"/>
      <c r="GL371" s="5"/>
      <c r="GM371" s="5"/>
      <c r="GN371" s="5"/>
      <c r="GO371" s="5"/>
      <c r="GP371" s="5"/>
      <c r="GQ371" s="5"/>
      <c r="GR371" s="5"/>
      <c r="GS371" s="5"/>
      <c r="GT371" s="5"/>
      <c r="GU371" s="5"/>
      <c r="GV371" s="5"/>
      <c r="GW371" s="5"/>
      <c r="GX371" s="5"/>
      <c r="GY371" s="5"/>
      <c r="GZ371" s="5"/>
      <c r="HA371" s="5"/>
      <c r="HB371" s="5"/>
      <c r="HC371" s="5"/>
      <c r="HD371" s="5"/>
      <c r="HE371" s="5"/>
      <c r="HF371" s="5"/>
      <c r="HG371" s="5"/>
      <c r="HH371" s="5"/>
      <c r="HI371" s="5"/>
      <c r="HJ371" s="5"/>
      <c r="HK371" s="5"/>
      <c r="HL371" s="170" t="s">
        <v>365</v>
      </c>
      <c r="HM371" s="168">
        <v>226</v>
      </c>
      <c r="HN371" s="168">
        <v>230.9</v>
      </c>
      <c r="HO371" s="52">
        <f t="shared" si="310"/>
        <v>9.8000000000000114</v>
      </c>
      <c r="HP371" s="51">
        <v>100</v>
      </c>
      <c r="HQ371" s="52">
        <f t="shared" si="313"/>
        <v>9.8000000000000114</v>
      </c>
      <c r="HR371" s="139">
        <f>HQ371*AUXILIAR!$B$67</f>
        <v>19600000.000000022</v>
      </c>
      <c r="HS371" s="5"/>
      <c r="HT371" s="341"/>
      <c r="HU371" s="354"/>
      <c r="HV371" s="5"/>
      <c r="HW371" s="5"/>
      <c r="HX371" s="5"/>
      <c r="HY371" s="5"/>
      <c r="HZ371" s="5"/>
      <c r="IA371" s="5"/>
      <c r="IB371" s="5"/>
      <c r="IC371" s="5"/>
      <c r="ID371" s="5"/>
      <c r="IE371" s="5"/>
      <c r="IF371" s="5"/>
      <c r="IG371" s="5"/>
      <c r="IH371" s="5"/>
      <c r="II371" s="5"/>
      <c r="IJ371" s="5"/>
      <c r="IK371" s="5"/>
      <c r="IL371" s="5"/>
      <c r="IM371" s="5"/>
      <c r="IN371" s="5"/>
      <c r="IO371" s="5"/>
      <c r="IP371" s="5"/>
      <c r="IQ371" s="5"/>
      <c r="IR371" s="5"/>
      <c r="IS371" s="5"/>
      <c r="IT371" s="5"/>
      <c r="IU371" s="5"/>
      <c r="IV371" s="5"/>
      <c r="IW371" s="5"/>
      <c r="IX371" s="5"/>
      <c r="IY371" s="5"/>
      <c r="IZ371" s="5"/>
      <c r="JA371" s="5"/>
      <c r="JB371" s="5"/>
      <c r="JC371" s="5"/>
      <c r="JD371" s="5"/>
      <c r="JE371" s="5"/>
      <c r="JF371" s="5"/>
      <c r="JG371" s="5"/>
      <c r="JH371" s="5"/>
      <c r="JI371" s="5"/>
      <c r="JJ371" s="5"/>
      <c r="JK371" s="145"/>
      <c r="JL371" s="397"/>
    </row>
    <row r="372" spans="1:272" ht="15">
      <c r="A372" s="8" t="s">
        <v>33</v>
      </c>
      <c r="B372" s="8" t="s">
        <v>11</v>
      </c>
      <c r="C372" s="8">
        <v>1</v>
      </c>
      <c r="D372" s="199">
        <v>116</v>
      </c>
      <c r="E372" s="118" t="s">
        <v>180</v>
      </c>
      <c r="F372" s="118" t="s">
        <v>108</v>
      </c>
      <c r="G372" s="195" t="s">
        <v>34</v>
      </c>
      <c r="H372" s="309" t="s">
        <v>188</v>
      </c>
      <c r="I372" s="354"/>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167" t="s">
        <v>371</v>
      </c>
      <c r="AS372" s="171">
        <v>255.85</v>
      </c>
      <c r="AT372" s="171">
        <v>257.05</v>
      </c>
      <c r="AU372" s="51">
        <f t="shared" si="314"/>
        <v>1.2000000000000171</v>
      </c>
      <c r="AV372" s="52">
        <v>100</v>
      </c>
      <c r="AW372" s="52">
        <f t="shared" si="315"/>
        <v>1.2000000000000171</v>
      </c>
      <c r="AX372" s="139">
        <f>AW372*AUXILIAR!$B$50</f>
        <v>3600000.0000000512</v>
      </c>
      <c r="AY372" s="5"/>
      <c r="AZ372" s="341"/>
      <c r="BA372" s="354"/>
      <c r="BB372" s="5"/>
      <c r="BC372" s="5"/>
      <c r="BD372" s="5"/>
      <c r="BE372" s="5"/>
      <c r="BF372" s="5"/>
      <c r="BG372" s="5"/>
      <c r="BH372" s="5"/>
      <c r="BI372" s="5"/>
      <c r="BJ372" s="5"/>
      <c r="BK372" s="5"/>
      <c r="BL372" s="5"/>
      <c r="BM372" s="5"/>
      <c r="BN372" s="5"/>
      <c r="BO372" s="5"/>
      <c r="BP372" s="5"/>
      <c r="BQ372" s="5"/>
      <c r="BR372" s="5"/>
      <c r="BS372" s="5"/>
      <c r="BT372" s="5"/>
      <c r="BU372" s="5"/>
      <c r="BV372" s="5"/>
      <c r="BW372" s="5"/>
      <c r="BX372" s="5"/>
      <c r="BY372" s="5"/>
      <c r="BZ372" s="5"/>
      <c r="CA372" s="5"/>
      <c r="CB372" s="5"/>
      <c r="CC372" s="5"/>
      <c r="CD372" s="5"/>
      <c r="CE372" s="5"/>
      <c r="CF372" s="5"/>
      <c r="CG372" s="5"/>
      <c r="CH372" s="5"/>
      <c r="CI372" s="5"/>
      <c r="CJ372" s="178"/>
      <c r="CK372" s="5"/>
      <c r="CL372" s="5"/>
      <c r="CM372" s="5"/>
      <c r="CN372" s="5"/>
      <c r="CO372" s="5"/>
      <c r="CP372" s="5"/>
      <c r="CQ372" s="5"/>
      <c r="CR372" s="341"/>
      <c r="CS372" s="354"/>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1" t="s">
        <v>361</v>
      </c>
      <c r="EC372" s="51">
        <v>210.34</v>
      </c>
      <c r="ED372" s="51">
        <v>210.34</v>
      </c>
      <c r="EE372" s="51">
        <v>1</v>
      </c>
      <c r="EF372" s="51">
        <v>100</v>
      </c>
      <c r="EG372" s="52">
        <f t="shared" ref="EG372" si="317">EE372*EF372/100</f>
        <v>1</v>
      </c>
      <c r="EH372" s="139">
        <f>EG372*AUXILIAR!$B$57</f>
        <v>20000000</v>
      </c>
      <c r="EI372" s="5"/>
      <c r="EJ372" s="341"/>
      <c r="EK372" s="354"/>
      <c r="EL372" s="5"/>
      <c r="EM372" s="5"/>
      <c r="EN372" s="5"/>
      <c r="EO372" s="5"/>
      <c r="EP372" s="5"/>
      <c r="EQ372" s="5"/>
      <c r="ER372" s="5"/>
      <c r="ES372" s="5"/>
      <c r="ET372" s="5"/>
      <c r="EU372" s="5"/>
      <c r="EV372" s="5"/>
      <c r="EW372" s="5"/>
      <c r="EX372" s="5"/>
      <c r="EY372" s="5"/>
      <c r="EZ372" s="5"/>
      <c r="FA372" s="5"/>
      <c r="FB372" s="5"/>
      <c r="FC372" s="5"/>
      <c r="FD372" s="5"/>
      <c r="FE372" s="5"/>
      <c r="FF372" s="5"/>
      <c r="FG372" s="5"/>
      <c r="FH372" s="5"/>
      <c r="FI372" s="5"/>
      <c r="FJ372" s="5"/>
      <c r="FK372" s="5"/>
      <c r="FL372" s="5"/>
      <c r="FM372" s="5"/>
      <c r="FN372" s="5"/>
      <c r="FO372" s="5"/>
      <c r="FP372" s="5"/>
      <c r="FQ372" s="5"/>
      <c r="FR372" s="5"/>
      <c r="FS372" s="5"/>
      <c r="FT372" s="5"/>
      <c r="FU372" s="5"/>
      <c r="FV372" s="5"/>
      <c r="FW372" s="5"/>
      <c r="FX372" s="5"/>
      <c r="FY372" s="5"/>
      <c r="FZ372" s="5"/>
      <c r="GA372" s="5"/>
      <c r="GB372" s="341"/>
      <c r="GC372" s="354"/>
      <c r="GD372" s="5"/>
      <c r="GE372" s="5"/>
      <c r="GF372" s="5"/>
      <c r="GG372" s="5"/>
      <c r="GH372" s="5"/>
      <c r="GI372" s="5"/>
      <c r="GJ372" s="5"/>
      <c r="GK372" s="5"/>
      <c r="GL372" s="5"/>
      <c r="GM372" s="5"/>
      <c r="GN372" s="5"/>
      <c r="GO372" s="5"/>
      <c r="GP372" s="5"/>
      <c r="GQ372" s="5"/>
      <c r="GR372" s="5"/>
      <c r="GS372" s="5"/>
      <c r="GT372" s="5"/>
      <c r="GU372" s="5"/>
      <c r="GV372" s="5"/>
      <c r="GW372" s="5"/>
      <c r="GX372" s="5"/>
      <c r="GY372" s="5"/>
      <c r="GZ372" s="5"/>
      <c r="HA372" s="5"/>
      <c r="HB372" s="5"/>
      <c r="HC372" s="5"/>
      <c r="HD372" s="5"/>
      <c r="HE372" s="5"/>
      <c r="HF372" s="5"/>
      <c r="HG372" s="5"/>
      <c r="HH372" s="5"/>
      <c r="HI372" s="5"/>
      <c r="HJ372" s="5"/>
      <c r="HK372" s="5"/>
      <c r="HL372" s="170" t="s">
        <v>365</v>
      </c>
      <c r="HM372" s="168">
        <v>230.9</v>
      </c>
      <c r="HN372" s="168">
        <v>235.8</v>
      </c>
      <c r="HO372" s="52">
        <f t="shared" si="310"/>
        <v>9.8000000000000114</v>
      </c>
      <c r="HP372" s="51">
        <v>100</v>
      </c>
      <c r="HQ372" s="52">
        <f t="shared" si="313"/>
        <v>9.8000000000000114</v>
      </c>
      <c r="HR372" s="139">
        <f>HQ372*AUXILIAR!$B$67</f>
        <v>19600000.000000022</v>
      </c>
      <c r="HS372" s="5"/>
      <c r="HT372" s="341"/>
      <c r="HU372" s="354"/>
      <c r="HV372" s="5"/>
      <c r="HW372" s="5"/>
      <c r="HX372" s="5"/>
      <c r="HY372" s="5"/>
      <c r="HZ372" s="5"/>
      <c r="IA372" s="5"/>
      <c r="IB372" s="5"/>
      <c r="IC372" s="5"/>
      <c r="ID372" s="5"/>
      <c r="IE372" s="5"/>
      <c r="IF372" s="5"/>
      <c r="IG372" s="5"/>
      <c r="IH372" s="5"/>
      <c r="II372" s="5"/>
      <c r="IJ372" s="5"/>
      <c r="IK372" s="5"/>
      <c r="IL372" s="5"/>
      <c r="IM372" s="5"/>
      <c r="IN372" s="5"/>
      <c r="IO372" s="5"/>
      <c r="IP372" s="5"/>
      <c r="IQ372" s="5"/>
      <c r="IR372" s="5"/>
      <c r="IS372" s="5"/>
      <c r="IT372" s="5"/>
      <c r="IU372" s="5"/>
      <c r="IV372" s="5"/>
      <c r="IW372" s="5"/>
      <c r="IX372" s="5"/>
      <c r="IY372" s="5"/>
      <c r="IZ372" s="5"/>
      <c r="JA372" s="5"/>
      <c r="JB372" s="5"/>
      <c r="JC372" s="5"/>
      <c r="JD372" s="5"/>
      <c r="JE372" s="5"/>
      <c r="JF372" s="5"/>
      <c r="JG372" s="5"/>
      <c r="JH372" s="5"/>
      <c r="JI372" s="5"/>
      <c r="JJ372" s="5"/>
      <c r="JK372" s="145"/>
      <c r="JL372" s="397"/>
    </row>
    <row r="373" spans="1:272" ht="15">
      <c r="A373" s="8" t="s">
        <v>33</v>
      </c>
      <c r="B373" s="8" t="s">
        <v>11</v>
      </c>
      <c r="C373" s="8">
        <v>1</v>
      </c>
      <c r="D373" s="199">
        <v>116</v>
      </c>
      <c r="E373" s="118" t="s">
        <v>180</v>
      </c>
      <c r="F373" s="118" t="s">
        <v>108</v>
      </c>
      <c r="G373" s="195" t="s">
        <v>34</v>
      </c>
      <c r="H373" s="309" t="s">
        <v>188</v>
      </c>
      <c r="I373" s="354"/>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167" t="s">
        <v>371</v>
      </c>
      <c r="AS373" s="171">
        <v>266.7</v>
      </c>
      <c r="AT373" s="171">
        <v>269</v>
      </c>
      <c r="AU373" s="51">
        <f t="shared" si="314"/>
        <v>2.3000000000000114</v>
      </c>
      <c r="AV373" s="52">
        <v>100</v>
      </c>
      <c r="AW373" s="52">
        <f t="shared" si="315"/>
        <v>2.3000000000000114</v>
      </c>
      <c r="AX373" s="139">
        <f>AW373*AUXILIAR!$B$50</f>
        <v>6900000.0000000345</v>
      </c>
      <c r="AY373" s="5"/>
      <c r="AZ373" s="341"/>
      <c r="BA373" s="354"/>
      <c r="BB373" s="5"/>
      <c r="BC373" s="5"/>
      <c r="BD373" s="5"/>
      <c r="BE373" s="5"/>
      <c r="BF373" s="5"/>
      <c r="BG373" s="5"/>
      <c r="BH373" s="5"/>
      <c r="BI373" s="5"/>
      <c r="BJ373" s="5"/>
      <c r="BK373" s="5"/>
      <c r="BL373" s="5"/>
      <c r="BM373" s="5"/>
      <c r="BN373" s="5"/>
      <c r="BO373" s="5"/>
      <c r="BP373" s="5"/>
      <c r="BQ373" s="5"/>
      <c r="BR373" s="5"/>
      <c r="BS373" s="5"/>
      <c r="BT373" s="5"/>
      <c r="BU373" s="5"/>
      <c r="BV373" s="5"/>
      <c r="BW373" s="5"/>
      <c r="BX373" s="5"/>
      <c r="BY373" s="5"/>
      <c r="BZ373" s="5"/>
      <c r="CA373" s="5"/>
      <c r="CB373" s="5"/>
      <c r="CC373" s="5"/>
      <c r="CD373" s="5"/>
      <c r="CE373" s="5"/>
      <c r="CF373" s="5"/>
      <c r="CG373" s="5"/>
      <c r="CH373" s="5"/>
      <c r="CI373" s="5"/>
      <c r="CJ373" s="178"/>
      <c r="CK373" s="5"/>
      <c r="CL373" s="5"/>
      <c r="CM373" s="5"/>
      <c r="CN373" s="5"/>
      <c r="CO373" s="5"/>
      <c r="CP373" s="5"/>
      <c r="CQ373" s="5"/>
      <c r="CR373" s="341"/>
      <c r="CS373" s="354"/>
      <c r="CT373" s="5"/>
      <c r="CU373" s="5"/>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1" t="s">
        <v>361</v>
      </c>
      <c r="EC373" s="51">
        <v>257.14999999999998</v>
      </c>
      <c r="ED373" s="51">
        <v>257.14999999999998</v>
      </c>
      <c r="EE373" s="51">
        <v>1</v>
      </c>
      <c r="EF373" s="51">
        <v>100</v>
      </c>
      <c r="EG373" s="52">
        <f t="shared" ref="EG373:EG377" si="318">EE373*EF373/100</f>
        <v>1</v>
      </c>
      <c r="EH373" s="139">
        <f>EG373*AUXILIAR!$B$57</f>
        <v>20000000</v>
      </c>
      <c r="EI373" s="5"/>
      <c r="EJ373" s="341"/>
      <c r="EK373" s="354"/>
      <c r="EL373" s="5"/>
      <c r="EM373" s="5"/>
      <c r="EN373" s="5"/>
      <c r="EO373" s="5"/>
      <c r="EP373" s="5"/>
      <c r="EQ373" s="5"/>
      <c r="ER373" s="5"/>
      <c r="ES373" s="5"/>
      <c r="ET373" s="5"/>
      <c r="EU373" s="5"/>
      <c r="EV373" s="5"/>
      <c r="EW373" s="5"/>
      <c r="EX373" s="5"/>
      <c r="EY373" s="5"/>
      <c r="EZ373" s="5"/>
      <c r="FA373" s="5"/>
      <c r="FB373" s="5"/>
      <c r="FC373" s="5"/>
      <c r="FD373" s="5"/>
      <c r="FE373" s="5"/>
      <c r="FF373" s="5"/>
      <c r="FG373" s="5"/>
      <c r="FH373" s="5"/>
      <c r="FI373" s="5"/>
      <c r="FJ373" s="5"/>
      <c r="FK373" s="5"/>
      <c r="FL373" s="5"/>
      <c r="FM373" s="5"/>
      <c r="FN373" s="5"/>
      <c r="FO373" s="5"/>
      <c r="FP373" s="5"/>
      <c r="FQ373" s="5"/>
      <c r="FR373" s="5"/>
      <c r="FS373" s="5"/>
      <c r="FT373" s="5"/>
      <c r="FU373" s="5"/>
      <c r="FV373" s="5"/>
      <c r="FW373" s="5"/>
      <c r="FX373" s="5"/>
      <c r="FY373" s="5"/>
      <c r="FZ373" s="5"/>
      <c r="GA373" s="5"/>
      <c r="GB373" s="341"/>
      <c r="GC373" s="354"/>
      <c r="GD373" s="5"/>
      <c r="GE373" s="5"/>
      <c r="GF373" s="5"/>
      <c r="GG373" s="5"/>
      <c r="GH373" s="5"/>
      <c r="GI373" s="5"/>
      <c r="GJ373" s="5"/>
      <c r="GK373" s="5"/>
      <c r="GL373" s="5"/>
      <c r="GM373" s="5"/>
      <c r="GN373" s="5"/>
      <c r="GO373" s="5"/>
      <c r="GP373" s="5"/>
      <c r="GQ373" s="5"/>
      <c r="GR373" s="5"/>
      <c r="GS373" s="5"/>
      <c r="GT373" s="5"/>
      <c r="GU373" s="5"/>
      <c r="GV373" s="5"/>
      <c r="GW373" s="5"/>
      <c r="GX373" s="5"/>
      <c r="GY373" s="5"/>
      <c r="GZ373" s="5"/>
      <c r="HA373" s="5"/>
      <c r="HB373" s="5"/>
      <c r="HC373" s="5"/>
      <c r="HD373" s="5"/>
      <c r="HE373" s="5"/>
      <c r="HF373" s="5"/>
      <c r="HG373" s="5"/>
      <c r="HH373" s="5"/>
      <c r="HI373" s="5"/>
      <c r="HJ373" s="5"/>
      <c r="HK373" s="5"/>
      <c r="HL373" s="170" t="s">
        <v>365</v>
      </c>
      <c r="HM373" s="168">
        <v>235.8</v>
      </c>
      <c r="HN373" s="168">
        <v>257.2</v>
      </c>
      <c r="HO373" s="52">
        <f t="shared" si="310"/>
        <v>42.799999999999955</v>
      </c>
      <c r="HP373" s="51">
        <v>100</v>
      </c>
      <c r="HQ373" s="52">
        <f t="shared" si="313"/>
        <v>42.799999999999955</v>
      </c>
      <c r="HR373" s="139">
        <f>HQ373*AUXILIAR!$B$67</f>
        <v>85599999.999999911</v>
      </c>
      <c r="HS373" s="5"/>
      <c r="HT373" s="341"/>
      <c r="HU373" s="354"/>
      <c r="HV373" s="5"/>
      <c r="HW373" s="5"/>
      <c r="HX373" s="5"/>
      <c r="HY373" s="5"/>
      <c r="HZ373" s="5"/>
      <c r="IA373" s="5"/>
      <c r="IB373" s="5"/>
      <c r="IC373" s="5"/>
      <c r="ID373" s="5"/>
      <c r="IE373" s="5"/>
      <c r="IF373" s="5"/>
      <c r="IG373" s="5"/>
      <c r="IH373" s="5"/>
      <c r="II373" s="5"/>
      <c r="IJ373" s="5"/>
      <c r="IK373" s="5"/>
      <c r="IL373" s="5"/>
      <c r="IM373" s="5"/>
      <c r="IN373" s="5"/>
      <c r="IO373" s="5"/>
      <c r="IP373" s="5"/>
      <c r="IQ373" s="5"/>
      <c r="IR373" s="5"/>
      <c r="IS373" s="5"/>
      <c r="IT373" s="5"/>
      <c r="IU373" s="5"/>
      <c r="IV373" s="5"/>
      <c r="IW373" s="5"/>
      <c r="IX373" s="5"/>
      <c r="IY373" s="5"/>
      <c r="IZ373" s="5"/>
      <c r="JA373" s="5"/>
      <c r="JB373" s="5"/>
      <c r="JC373" s="5"/>
      <c r="JD373" s="5"/>
      <c r="JE373" s="5"/>
      <c r="JF373" s="5"/>
      <c r="JG373" s="5"/>
      <c r="JH373" s="5"/>
      <c r="JI373" s="5"/>
      <c r="JJ373" s="5"/>
      <c r="JK373" s="145"/>
      <c r="JL373" s="397"/>
    </row>
    <row r="374" spans="1:272" ht="15">
      <c r="A374" s="8" t="s">
        <v>33</v>
      </c>
      <c r="B374" s="8" t="s">
        <v>11</v>
      </c>
      <c r="C374" s="8">
        <v>1</v>
      </c>
      <c r="D374" s="199">
        <v>116</v>
      </c>
      <c r="E374" s="118" t="s">
        <v>180</v>
      </c>
      <c r="F374" s="118" t="s">
        <v>108</v>
      </c>
      <c r="G374" s="195" t="s">
        <v>34</v>
      </c>
      <c r="H374" s="309" t="s">
        <v>188</v>
      </c>
      <c r="I374" s="354"/>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167" t="s">
        <v>371</v>
      </c>
      <c r="AS374" s="171">
        <v>269</v>
      </c>
      <c r="AT374" s="171">
        <v>270.19</v>
      </c>
      <c r="AU374" s="51">
        <f t="shared" si="314"/>
        <v>1.1899999999999977</v>
      </c>
      <c r="AV374" s="52">
        <v>100</v>
      </c>
      <c r="AW374" s="52">
        <f t="shared" si="315"/>
        <v>1.1899999999999977</v>
      </c>
      <c r="AX374" s="139">
        <f>AW374*AUXILIAR!$B$50</f>
        <v>3569999.999999993</v>
      </c>
      <c r="AY374" s="5"/>
      <c r="AZ374" s="341"/>
      <c r="BA374" s="354"/>
      <c r="BB374" s="5"/>
      <c r="BC374" s="5"/>
      <c r="BD374" s="5"/>
      <c r="BE374" s="5"/>
      <c r="BF374" s="5"/>
      <c r="BG374" s="5"/>
      <c r="BH374" s="5"/>
      <c r="BI374" s="5"/>
      <c r="BJ374" s="5"/>
      <c r="BK374" s="5"/>
      <c r="BL374" s="5"/>
      <c r="BM374" s="5"/>
      <c r="BN374" s="5"/>
      <c r="BO374" s="5"/>
      <c r="BP374" s="5"/>
      <c r="BQ374" s="5"/>
      <c r="BR374" s="5"/>
      <c r="BS374" s="5"/>
      <c r="BT374" s="5"/>
      <c r="BU374" s="5"/>
      <c r="BV374" s="5"/>
      <c r="BW374" s="5"/>
      <c r="BX374" s="5"/>
      <c r="BY374" s="5"/>
      <c r="BZ374" s="5"/>
      <c r="CA374" s="5"/>
      <c r="CB374" s="5"/>
      <c r="CC374" s="5"/>
      <c r="CD374" s="5"/>
      <c r="CE374" s="5"/>
      <c r="CF374" s="5"/>
      <c r="CG374" s="5"/>
      <c r="CH374" s="5"/>
      <c r="CI374" s="5"/>
      <c r="CJ374" s="178"/>
      <c r="CK374" s="5"/>
      <c r="CL374" s="5"/>
      <c r="CM374" s="5"/>
      <c r="CN374" s="5"/>
      <c r="CO374" s="5"/>
      <c r="CP374" s="5"/>
      <c r="CQ374" s="5"/>
      <c r="CR374" s="341"/>
      <c r="CS374" s="354"/>
      <c r="CT374" s="5"/>
      <c r="CU374" s="5"/>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1" t="s">
        <v>361</v>
      </c>
      <c r="EC374" s="51">
        <v>163.58000000000001</v>
      </c>
      <c r="ED374" s="51">
        <v>163.58000000000001</v>
      </c>
      <c r="EE374" s="51">
        <v>1</v>
      </c>
      <c r="EF374" s="51">
        <v>100</v>
      </c>
      <c r="EG374" s="52">
        <f t="shared" si="318"/>
        <v>1</v>
      </c>
      <c r="EH374" s="139">
        <f>EG374*AUXILIAR!$B$57</f>
        <v>20000000</v>
      </c>
      <c r="EI374" s="5"/>
      <c r="EJ374" s="341"/>
      <c r="EK374" s="354"/>
      <c r="EL374" s="5"/>
      <c r="EM374" s="5"/>
      <c r="EN374" s="5"/>
      <c r="EO374" s="5"/>
      <c r="EP374" s="5"/>
      <c r="EQ374" s="5"/>
      <c r="ER374" s="5"/>
      <c r="ES374" s="5"/>
      <c r="ET374" s="5"/>
      <c r="EU374" s="5"/>
      <c r="EV374" s="5"/>
      <c r="EW374" s="5"/>
      <c r="EX374" s="5"/>
      <c r="EY374" s="5"/>
      <c r="EZ374" s="5"/>
      <c r="FA374" s="5"/>
      <c r="FB374" s="5"/>
      <c r="FC374" s="5"/>
      <c r="FD374" s="5"/>
      <c r="FE374" s="5"/>
      <c r="FF374" s="5"/>
      <c r="FG374" s="5"/>
      <c r="FH374" s="5"/>
      <c r="FI374" s="5"/>
      <c r="FJ374" s="5"/>
      <c r="FK374" s="5"/>
      <c r="FL374" s="5"/>
      <c r="FM374" s="5"/>
      <c r="FN374" s="5"/>
      <c r="FO374" s="5"/>
      <c r="FP374" s="5"/>
      <c r="FQ374" s="5"/>
      <c r="FR374" s="5"/>
      <c r="FS374" s="5"/>
      <c r="FT374" s="5"/>
      <c r="FU374" s="5"/>
      <c r="FV374" s="5"/>
      <c r="FW374" s="5"/>
      <c r="FX374" s="5"/>
      <c r="FY374" s="5"/>
      <c r="FZ374" s="5"/>
      <c r="GA374" s="5"/>
      <c r="GB374" s="341"/>
      <c r="GC374" s="354"/>
      <c r="GD374" s="5"/>
      <c r="GE374" s="5"/>
      <c r="GF374" s="5"/>
      <c r="GG374" s="5"/>
      <c r="GH374" s="5"/>
      <c r="GI374" s="5"/>
      <c r="GJ374" s="5"/>
      <c r="GK374" s="5"/>
      <c r="GL374" s="5"/>
      <c r="GM374" s="5"/>
      <c r="GN374" s="5"/>
      <c r="GO374" s="5"/>
      <c r="GP374" s="5"/>
      <c r="GQ374" s="5"/>
      <c r="GR374" s="5"/>
      <c r="GS374" s="5"/>
      <c r="GT374" s="5"/>
      <c r="GU374" s="5"/>
      <c r="GV374" s="5"/>
      <c r="GW374" s="5"/>
      <c r="GX374" s="5"/>
      <c r="GY374" s="5"/>
      <c r="GZ374" s="5"/>
      <c r="HA374" s="5"/>
      <c r="HB374" s="5"/>
      <c r="HC374" s="5"/>
      <c r="HD374" s="5"/>
      <c r="HE374" s="5"/>
      <c r="HF374" s="5"/>
      <c r="HG374" s="5"/>
      <c r="HH374" s="5"/>
      <c r="HI374" s="5"/>
      <c r="HJ374" s="5"/>
      <c r="HK374" s="5"/>
      <c r="HL374" s="170" t="s">
        <v>366</v>
      </c>
      <c r="HM374" s="168">
        <v>257.2</v>
      </c>
      <c r="HN374" s="168">
        <v>263.60000000000002</v>
      </c>
      <c r="HO374" s="52">
        <f t="shared" si="310"/>
        <v>12.800000000000068</v>
      </c>
      <c r="HP374" s="51">
        <v>100</v>
      </c>
      <c r="HQ374" s="52">
        <f t="shared" si="313"/>
        <v>12.800000000000068</v>
      </c>
      <c r="HR374" s="139">
        <f>HQ374*AUXILIAR!$B$67</f>
        <v>25600000.000000138</v>
      </c>
      <c r="HS374" s="5"/>
      <c r="HT374" s="341"/>
      <c r="HU374" s="354"/>
      <c r="HV374" s="5"/>
      <c r="HW374" s="5"/>
      <c r="HX374" s="5"/>
      <c r="HY374" s="5"/>
      <c r="HZ374" s="5"/>
      <c r="IA374" s="5"/>
      <c r="IB374" s="5"/>
      <c r="IC374" s="5"/>
      <c r="ID374" s="5"/>
      <c r="IE374" s="5"/>
      <c r="IF374" s="5"/>
      <c r="IG374" s="5"/>
      <c r="IH374" s="5"/>
      <c r="II374" s="5"/>
      <c r="IJ374" s="5"/>
      <c r="IK374" s="5"/>
      <c r="IL374" s="5"/>
      <c r="IM374" s="5"/>
      <c r="IN374" s="5"/>
      <c r="IO374" s="5"/>
      <c r="IP374" s="5"/>
      <c r="IQ374" s="5"/>
      <c r="IR374" s="5"/>
      <c r="IS374" s="5"/>
      <c r="IT374" s="5"/>
      <c r="IU374" s="5"/>
      <c r="IV374" s="5"/>
      <c r="IW374" s="5"/>
      <c r="IX374" s="5"/>
      <c r="IY374" s="5"/>
      <c r="IZ374" s="5"/>
      <c r="JA374" s="5"/>
      <c r="JB374" s="5"/>
      <c r="JC374" s="5"/>
      <c r="JD374" s="5"/>
      <c r="JE374" s="5"/>
      <c r="JF374" s="5"/>
      <c r="JG374" s="5"/>
      <c r="JH374" s="5"/>
      <c r="JI374" s="5"/>
      <c r="JJ374" s="5"/>
      <c r="JK374" s="145"/>
      <c r="JL374" s="397"/>
    </row>
    <row r="375" spans="1:272" ht="15">
      <c r="A375" s="8" t="s">
        <v>33</v>
      </c>
      <c r="B375" s="8" t="s">
        <v>11</v>
      </c>
      <c r="C375" s="8">
        <v>1</v>
      </c>
      <c r="D375" s="199">
        <v>116</v>
      </c>
      <c r="E375" s="118" t="s">
        <v>180</v>
      </c>
      <c r="F375" s="118" t="s">
        <v>108</v>
      </c>
      <c r="G375" s="195" t="s">
        <v>34</v>
      </c>
      <c r="H375" s="309" t="s">
        <v>188</v>
      </c>
      <c r="I375" s="354"/>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171" t="s">
        <v>372</v>
      </c>
      <c r="AS375" s="171">
        <v>267.45</v>
      </c>
      <c r="AT375" s="171">
        <v>269</v>
      </c>
      <c r="AU375" s="51">
        <f t="shared" ref="AU375:AU386" si="319">AT375-AS375</f>
        <v>1.5500000000000114</v>
      </c>
      <c r="AV375" s="52">
        <v>100</v>
      </c>
      <c r="AW375" s="52">
        <f t="shared" ref="AW375:AW386" si="320">AU375*AV375/100</f>
        <v>1.5500000000000114</v>
      </c>
      <c r="AX375" s="139">
        <f>AW375*AUXILIAR!$B$50</f>
        <v>4650000.0000000345</v>
      </c>
      <c r="AY375" s="5"/>
      <c r="AZ375" s="341"/>
      <c r="BA375" s="354"/>
      <c r="BB375" s="5"/>
      <c r="BC375" s="5"/>
      <c r="BD375" s="5"/>
      <c r="BE375" s="5"/>
      <c r="BF375" s="5"/>
      <c r="BG375" s="5"/>
      <c r="BH375" s="5"/>
      <c r="BI375" s="5"/>
      <c r="BJ375" s="5"/>
      <c r="BK375" s="5"/>
      <c r="BL375" s="5"/>
      <c r="BM375" s="5"/>
      <c r="BN375" s="5"/>
      <c r="BO375" s="5"/>
      <c r="BP375" s="5"/>
      <c r="BQ375" s="5"/>
      <c r="BR375" s="5"/>
      <c r="BS375" s="5"/>
      <c r="BT375" s="5"/>
      <c r="BU375" s="5"/>
      <c r="BV375" s="5"/>
      <c r="BW375" s="5"/>
      <c r="BX375" s="5"/>
      <c r="BY375" s="5"/>
      <c r="BZ375" s="5"/>
      <c r="CA375" s="5"/>
      <c r="CB375" s="5"/>
      <c r="CC375" s="5"/>
      <c r="CD375" s="5"/>
      <c r="CE375" s="5"/>
      <c r="CF375" s="5"/>
      <c r="CG375" s="5"/>
      <c r="CH375" s="5"/>
      <c r="CI375" s="5"/>
      <c r="CJ375" s="178"/>
      <c r="CK375" s="5"/>
      <c r="CL375" s="5"/>
      <c r="CM375" s="5"/>
      <c r="CN375" s="5"/>
      <c r="CO375" s="5"/>
      <c r="CP375" s="5"/>
      <c r="CQ375" s="5"/>
      <c r="CR375" s="341"/>
      <c r="CS375" s="354"/>
      <c r="CT375" s="5"/>
      <c r="CU375" s="5"/>
      <c r="CV375" s="5"/>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1" t="s">
        <v>361</v>
      </c>
      <c r="EC375" s="51">
        <v>268.93</v>
      </c>
      <c r="ED375" s="51">
        <v>268.93</v>
      </c>
      <c r="EE375" s="51">
        <v>1</v>
      </c>
      <c r="EF375" s="51">
        <v>100</v>
      </c>
      <c r="EG375" s="52">
        <f t="shared" si="318"/>
        <v>1</v>
      </c>
      <c r="EH375" s="139">
        <f>EG375*AUXILIAR!$B$57</f>
        <v>20000000</v>
      </c>
      <c r="EI375" s="5"/>
      <c r="EJ375" s="341"/>
      <c r="EK375" s="354"/>
      <c r="EL375" s="5"/>
      <c r="EM375" s="5"/>
      <c r="EN375" s="5"/>
      <c r="EO375" s="5"/>
      <c r="EP375" s="5"/>
      <c r="EQ375" s="5"/>
      <c r="ER375" s="5"/>
      <c r="ES375" s="5"/>
      <c r="ET375" s="5"/>
      <c r="EU375" s="5"/>
      <c r="EV375" s="5"/>
      <c r="EW375" s="5"/>
      <c r="EX375" s="5"/>
      <c r="EY375" s="5"/>
      <c r="EZ375" s="5"/>
      <c r="FA375" s="5"/>
      <c r="FB375" s="5"/>
      <c r="FC375" s="5"/>
      <c r="FD375" s="5"/>
      <c r="FE375" s="5"/>
      <c r="FF375" s="5"/>
      <c r="FG375" s="5"/>
      <c r="FH375" s="5"/>
      <c r="FI375" s="5"/>
      <c r="FJ375" s="5"/>
      <c r="FK375" s="5"/>
      <c r="FL375" s="5"/>
      <c r="FM375" s="5"/>
      <c r="FN375" s="5"/>
      <c r="FO375" s="5"/>
      <c r="FP375" s="5"/>
      <c r="FQ375" s="5"/>
      <c r="FR375" s="5"/>
      <c r="FS375" s="5"/>
      <c r="FT375" s="5"/>
      <c r="FU375" s="5"/>
      <c r="FV375" s="5"/>
      <c r="FW375" s="5"/>
      <c r="FX375" s="5"/>
      <c r="FY375" s="5"/>
      <c r="FZ375" s="5"/>
      <c r="GA375" s="5"/>
      <c r="GB375" s="341"/>
      <c r="GC375" s="354"/>
      <c r="GD375" s="5"/>
      <c r="GE375" s="5"/>
      <c r="GF375" s="5"/>
      <c r="GG375" s="5"/>
      <c r="GH375" s="5"/>
      <c r="GI375" s="5"/>
      <c r="GJ375" s="5"/>
      <c r="GK375" s="5"/>
      <c r="GL375" s="5"/>
      <c r="GM375" s="5"/>
      <c r="GN375" s="5"/>
      <c r="GO375" s="5"/>
      <c r="GP375" s="5"/>
      <c r="GQ375" s="5"/>
      <c r="GR375" s="5"/>
      <c r="GS375" s="5"/>
      <c r="GT375" s="5"/>
      <c r="GU375" s="5"/>
      <c r="GV375" s="5"/>
      <c r="GW375" s="5"/>
      <c r="GX375" s="5"/>
      <c r="GY375" s="5"/>
      <c r="GZ375" s="5"/>
      <c r="HA375" s="5"/>
      <c r="HB375" s="5"/>
      <c r="HC375" s="5"/>
      <c r="HD375" s="5"/>
      <c r="HE375" s="5"/>
      <c r="HF375" s="5"/>
      <c r="HG375" s="5"/>
      <c r="HH375" s="5"/>
      <c r="HI375" s="5"/>
      <c r="HJ375" s="5"/>
      <c r="HK375" s="5"/>
      <c r="HL375" s="170" t="s">
        <v>366</v>
      </c>
      <c r="HM375" s="168">
        <v>263.60000000000002</v>
      </c>
      <c r="HN375" s="168">
        <v>269</v>
      </c>
      <c r="HO375" s="52">
        <f t="shared" si="310"/>
        <v>10.799999999999955</v>
      </c>
      <c r="HP375" s="51">
        <v>100</v>
      </c>
      <c r="HQ375" s="52">
        <f t="shared" si="313"/>
        <v>10.799999999999955</v>
      </c>
      <c r="HR375" s="139">
        <f>HQ375*AUXILIAR!$B$67</f>
        <v>21599999.999999911</v>
      </c>
      <c r="HS375" s="5"/>
      <c r="HT375" s="341"/>
      <c r="HU375" s="354"/>
      <c r="HV375" s="5"/>
      <c r="HW375" s="5"/>
      <c r="HX375" s="5"/>
      <c r="HY375" s="5"/>
      <c r="HZ375" s="5"/>
      <c r="IA375" s="5"/>
      <c r="IB375" s="5"/>
      <c r="IC375" s="5"/>
      <c r="ID375" s="5"/>
      <c r="IE375" s="5"/>
      <c r="IF375" s="5"/>
      <c r="IG375" s="5"/>
      <c r="IH375" s="5"/>
      <c r="II375" s="5"/>
      <c r="IJ375" s="5"/>
      <c r="IK375" s="5"/>
      <c r="IL375" s="5"/>
      <c r="IM375" s="5"/>
      <c r="IN375" s="5"/>
      <c r="IO375" s="5"/>
      <c r="IP375" s="5"/>
      <c r="IQ375" s="5"/>
      <c r="IR375" s="5"/>
      <c r="IS375" s="5"/>
      <c r="IT375" s="5"/>
      <c r="IU375" s="5"/>
      <c r="IV375" s="5"/>
      <c r="IW375" s="5"/>
      <c r="IX375" s="5"/>
      <c r="IY375" s="5"/>
      <c r="IZ375" s="5"/>
      <c r="JA375" s="5"/>
      <c r="JB375" s="5"/>
      <c r="JC375" s="5"/>
      <c r="JD375" s="5"/>
      <c r="JE375" s="5"/>
      <c r="JF375" s="5"/>
      <c r="JG375" s="5"/>
      <c r="JH375" s="5"/>
      <c r="JI375" s="5"/>
      <c r="JJ375" s="5"/>
      <c r="JK375" s="145"/>
      <c r="JL375" s="397"/>
    </row>
    <row r="376" spans="1:272" ht="15">
      <c r="A376" s="8" t="s">
        <v>33</v>
      </c>
      <c r="B376" s="8" t="s">
        <v>11</v>
      </c>
      <c r="C376" s="8">
        <v>1</v>
      </c>
      <c r="D376" s="199">
        <v>116</v>
      </c>
      <c r="E376" s="118" t="s">
        <v>180</v>
      </c>
      <c r="F376" s="118" t="s">
        <v>108</v>
      </c>
      <c r="G376" s="195" t="s">
        <v>34</v>
      </c>
      <c r="H376" s="309" t="s">
        <v>188</v>
      </c>
      <c r="I376" s="354"/>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171" t="s">
        <v>372</v>
      </c>
      <c r="AS376" s="171">
        <v>269</v>
      </c>
      <c r="AT376" s="171">
        <v>270.13</v>
      </c>
      <c r="AU376" s="51">
        <f t="shared" si="319"/>
        <v>1.1299999999999955</v>
      </c>
      <c r="AV376" s="52">
        <v>100</v>
      </c>
      <c r="AW376" s="52">
        <f t="shared" si="320"/>
        <v>1.1299999999999955</v>
      </c>
      <c r="AX376" s="139">
        <f>AW376*AUXILIAR!$B$50</f>
        <v>3389999.9999999865</v>
      </c>
      <c r="AY376" s="5"/>
      <c r="AZ376" s="341"/>
      <c r="BA376" s="354"/>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178"/>
      <c r="CK376" s="5"/>
      <c r="CL376" s="5"/>
      <c r="CM376" s="5"/>
      <c r="CN376" s="5"/>
      <c r="CO376" s="5"/>
      <c r="CP376" s="5"/>
      <c r="CQ376" s="5"/>
      <c r="CR376" s="341"/>
      <c r="CS376" s="354"/>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1" t="s">
        <v>361</v>
      </c>
      <c r="EC376" s="51">
        <v>309.45</v>
      </c>
      <c r="ED376" s="51">
        <v>309.45</v>
      </c>
      <c r="EE376" s="51">
        <v>1</v>
      </c>
      <c r="EF376" s="51">
        <v>100</v>
      </c>
      <c r="EG376" s="52">
        <f t="shared" si="318"/>
        <v>1</v>
      </c>
      <c r="EH376" s="139">
        <f>EG376*AUXILIAR!$B$57</f>
        <v>20000000</v>
      </c>
      <c r="EI376" s="5"/>
      <c r="EJ376" s="341"/>
      <c r="EK376" s="354"/>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341"/>
      <c r="GC376" s="354"/>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170" t="s">
        <v>366</v>
      </c>
      <c r="HM376" s="168">
        <v>269</v>
      </c>
      <c r="HN376" s="168">
        <v>271.5</v>
      </c>
      <c r="HO376" s="52">
        <f t="shared" si="310"/>
        <v>5</v>
      </c>
      <c r="HP376" s="51">
        <v>100</v>
      </c>
      <c r="HQ376" s="52">
        <f t="shared" si="313"/>
        <v>5</v>
      </c>
      <c r="HR376" s="139">
        <f>HQ376*AUXILIAR!$B$67</f>
        <v>10000000</v>
      </c>
      <c r="HS376" s="5"/>
      <c r="HT376" s="341"/>
      <c r="HU376" s="354"/>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c r="IV376" s="5"/>
      <c r="IW376" s="5"/>
      <c r="IX376" s="5"/>
      <c r="IY376" s="5"/>
      <c r="IZ376" s="5"/>
      <c r="JA376" s="5"/>
      <c r="JB376" s="5"/>
      <c r="JC376" s="5"/>
      <c r="JD376" s="5"/>
      <c r="JE376" s="5"/>
      <c r="JF376" s="5"/>
      <c r="JG376" s="5"/>
      <c r="JH376" s="5"/>
      <c r="JI376" s="5"/>
      <c r="JJ376" s="5"/>
      <c r="JK376" s="145"/>
      <c r="JL376" s="397"/>
    </row>
    <row r="377" spans="1:272" ht="15">
      <c r="A377" s="8" t="s">
        <v>33</v>
      </c>
      <c r="B377" s="8" t="s">
        <v>11</v>
      </c>
      <c r="C377" s="8">
        <v>1</v>
      </c>
      <c r="D377" s="199">
        <v>116</v>
      </c>
      <c r="E377" s="118" t="s">
        <v>180</v>
      </c>
      <c r="F377" s="118" t="s">
        <v>108</v>
      </c>
      <c r="G377" s="195" t="s">
        <v>34</v>
      </c>
      <c r="H377" s="309" t="s">
        <v>188</v>
      </c>
      <c r="I377" s="354"/>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171" t="s">
        <v>372</v>
      </c>
      <c r="AS377" s="171">
        <v>270.13</v>
      </c>
      <c r="AT377" s="171">
        <v>270.79000000000002</v>
      </c>
      <c r="AU377" s="51">
        <f t="shared" si="319"/>
        <v>0.66000000000002501</v>
      </c>
      <c r="AV377" s="52">
        <v>100</v>
      </c>
      <c r="AW377" s="52">
        <f t="shared" si="320"/>
        <v>0.66000000000002501</v>
      </c>
      <c r="AX377" s="139">
        <f>AW377*AUXILIAR!$B$50</f>
        <v>1980000.000000075</v>
      </c>
      <c r="AY377" s="5"/>
      <c r="AZ377" s="341"/>
      <c r="BA377" s="354"/>
      <c r="BB377" s="5"/>
      <c r="BC377" s="5"/>
      <c r="BD377" s="5"/>
      <c r="BE377" s="5"/>
      <c r="BF377" s="5"/>
      <c r="BG377" s="5"/>
      <c r="BH377" s="5"/>
      <c r="BI377" s="5"/>
      <c r="BJ377" s="5"/>
      <c r="BK377" s="5"/>
      <c r="BL377" s="5"/>
      <c r="BM377" s="5"/>
      <c r="BN377" s="5"/>
      <c r="BO377" s="5"/>
      <c r="BP377" s="5"/>
      <c r="BQ377" s="5"/>
      <c r="BR377" s="5"/>
      <c r="BS377" s="5"/>
      <c r="BT377" s="5"/>
      <c r="BU377" s="5"/>
      <c r="BV377" s="5"/>
      <c r="BW377" s="5"/>
      <c r="BX377" s="5"/>
      <c r="BY377" s="5"/>
      <c r="BZ377" s="5"/>
      <c r="CA377" s="5"/>
      <c r="CB377" s="5"/>
      <c r="CC377" s="5"/>
      <c r="CD377" s="5"/>
      <c r="CE377" s="5"/>
      <c r="CF377" s="5"/>
      <c r="CG377" s="5"/>
      <c r="CH377" s="5"/>
      <c r="CI377" s="5"/>
      <c r="CJ377" s="178"/>
      <c r="CK377" s="5"/>
      <c r="CL377" s="5"/>
      <c r="CM377" s="5"/>
      <c r="CN377" s="5"/>
      <c r="CO377" s="5"/>
      <c r="CP377" s="5"/>
      <c r="CQ377" s="5"/>
      <c r="CR377" s="341"/>
      <c r="CS377" s="354"/>
      <c r="CT377" s="5"/>
      <c r="CU377" s="5"/>
      <c r="CV377" s="5"/>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1" t="s">
        <v>361</v>
      </c>
      <c r="EC377" s="51">
        <v>310.67</v>
      </c>
      <c r="ED377" s="51">
        <v>310.67</v>
      </c>
      <c r="EE377" s="51">
        <v>1</v>
      </c>
      <c r="EF377" s="51">
        <v>100</v>
      </c>
      <c r="EG377" s="52">
        <f t="shared" si="318"/>
        <v>1</v>
      </c>
      <c r="EH377" s="139">
        <f>EG377*AUXILIAR!$B$57</f>
        <v>20000000</v>
      </c>
      <c r="EI377" s="5"/>
      <c r="EJ377" s="341"/>
      <c r="EK377" s="354"/>
      <c r="EL377" s="5"/>
      <c r="EM377" s="5"/>
      <c r="EN377" s="5"/>
      <c r="EO377" s="5"/>
      <c r="EP377" s="5"/>
      <c r="EQ377" s="5"/>
      <c r="ER377" s="5"/>
      <c r="ES377" s="5"/>
      <c r="ET377" s="5"/>
      <c r="EU377" s="5"/>
      <c r="EV377" s="5"/>
      <c r="EW377" s="5"/>
      <c r="EX377" s="5"/>
      <c r="EY377" s="5"/>
      <c r="EZ377" s="5"/>
      <c r="FA377" s="5"/>
      <c r="FB377" s="5"/>
      <c r="FC377" s="5"/>
      <c r="FD377" s="5"/>
      <c r="FE377" s="5"/>
      <c r="FF377" s="5"/>
      <c r="FG377" s="5"/>
      <c r="FH377" s="5"/>
      <c r="FI377" s="5"/>
      <c r="FJ377" s="5"/>
      <c r="FK377" s="5"/>
      <c r="FL377" s="5"/>
      <c r="FM377" s="5"/>
      <c r="FN377" s="5"/>
      <c r="FO377" s="5"/>
      <c r="FP377" s="5"/>
      <c r="FQ377" s="5"/>
      <c r="FR377" s="5"/>
      <c r="FS377" s="5"/>
      <c r="FT377" s="5"/>
      <c r="FU377" s="5"/>
      <c r="FV377" s="5"/>
      <c r="FW377" s="5"/>
      <c r="FX377" s="5"/>
      <c r="FY377" s="5"/>
      <c r="FZ377" s="5"/>
      <c r="GA377" s="5"/>
      <c r="GB377" s="341"/>
      <c r="GC377" s="354"/>
      <c r="GD377" s="5"/>
      <c r="GE377" s="5"/>
      <c r="GF377" s="5"/>
      <c r="GG377" s="5"/>
      <c r="GH377" s="5"/>
      <c r="GI377" s="5"/>
      <c r="GJ377" s="5"/>
      <c r="GK377" s="5"/>
      <c r="GL377" s="5"/>
      <c r="GM377" s="5"/>
      <c r="GN377" s="5"/>
      <c r="GO377" s="5"/>
      <c r="GP377" s="5"/>
      <c r="GQ377" s="5"/>
      <c r="GR377" s="5"/>
      <c r="GS377" s="5"/>
      <c r="GT377" s="5"/>
      <c r="GU377" s="5"/>
      <c r="GV377" s="5"/>
      <c r="GW377" s="5"/>
      <c r="GX377" s="5"/>
      <c r="GY377" s="5"/>
      <c r="GZ377" s="5"/>
      <c r="HA377" s="5"/>
      <c r="HB377" s="5"/>
      <c r="HC377" s="5"/>
      <c r="HD377" s="5"/>
      <c r="HE377" s="5"/>
      <c r="HF377" s="5"/>
      <c r="HG377" s="5"/>
      <c r="HH377" s="5"/>
      <c r="HI377" s="5"/>
      <c r="HJ377" s="5"/>
      <c r="HK377" s="5"/>
      <c r="HL377" s="170" t="s">
        <v>365</v>
      </c>
      <c r="HM377" s="168">
        <v>271.5</v>
      </c>
      <c r="HN377" s="168">
        <v>290.8</v>
      </c>
      <c r="HO377" s="52">
        <f t="shared" si="310"/>
        <v>38.600000000000023</v>
      </c>
      <c r="HP377" s="51">
        <v>100</v>
      </c>
      <c r="HQ377" s="52">
        <f t="shared" si="313"/>
        <v>38.600000000000023</v>
      </c>
      <c r="HR377" s="139">
        <f>HQ377*AUXILIAR!$B$67</f>
        <v>77200000.000000045</v>
      </c>
      <c r="HS377" s="5"/>
      <c r="HT377" s="341"/>
      <c r="HU377" s="354"/>
      <c r="HV377" s="5"/>
      <c r="HW377" s="5"/>
      <c r="HX377" s="5"/>
      <c r="HY377" s="5"/>
      <c r="HZ377" s="5"/>
      <c r="IA377" s="5"/>
      <c r="IB377" s="5"/>
      <c r="IC377" s="5"/>
      <c r="ID377" s="5"/>
      <c r="IE377" s="5"/>
      <c r="IF377" s="5"/>
      <c r="IG377" s="5"/>
      <c r="IH377" s="5"/>
      <c r="II377" s="5"/>
      <c r="IJ377" s="5"/>
      <c r="IK377" s="5"/>
      <c r="IL377" s="5"/>
      <c r="IM377" s="5"/>
      <c r="IN377" s="5"/>
      <c r="IO377" s="5"/>
      <c r="IP377" s="5"/>
      <c r="IQ377" s="5"/>
      <c r="IR377" s="5"/>
      <c r="IS377" s="5"/>
      <c r="IT377" s="5"/>
      <c r="IU377" s="5"/>
      <c r="IV377" s="5"/>
      <c r="IW377" s="5"/>
      <c r="IX377" s="5"/>
      <c r="IY377" s="5"/>
      <c r="IZ377" s="5"/>
      <c r="JA377" s="5"/>
      <c r="JB377" s="5"/>
      <c r="JC377" s="5"/>
      <c r="JD377" s="5"/>
      <c r="JE377" s="5"/>
      <c r="JF377" s="5"/>
      <c r="JG377" s="5"/>
      <c r="JH377" s="5"/>
      <c r="JI377" s="5"/>
      <c r="JJ377" s="5"/>
      <c r="JK377" s="145"/>
      <c r="JL377" s="397"/>
    </row>
    <row r="378" spans="1:272" ht="15">
      <c r="A378" s="8" t="s">
        <v>33</v>
      </c>
      <c r="B378" s="8" t="s">
        <v>11</v>
      </c>
      <c r="C378" s="8">
        <v>1</v>
      </c>
      <c r="D378" s="199">
        <v>116</v>
      </c>
      <c r="E378" s="118" t="s">
        <v>180</v>
      </c>
      <c r="F378" s="118" t="s">
        <v>108</v>
      </c>
      <c r="G378" s="195" t="s">
        <v>34</v>
      </c>
      <c r="H378" s="309" t="s">
        <v>188</v>
      </c>
      <c r="I378" s="354"/>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171" t="s">
        <v>371</v>
      </c>
      <c r="AS378" s="171">
        <v>304.89999999999998</v>
      </c>
      <c r="AT378" s="171">
        <v>307.10000000000002</v>
      </c>
      <c r="AU378" s="51">
        <f t="shared" si="319"/>
        <v>2.2000000000000455</v>
      </c>
      <c r="AV378" s="52">
        <v>100</v>
      </c>
      <c r="AW378" s="52">
        <f t="shared" si="320"/>
        <v>2.2000000000000455</v>
      </c>
      <c r="AX378" s="139">
        <f>AW378*AUXILIAR!$B$50</f>
        <v>6600000.000000136</v>
      </c>
      <c r="AY378" s="5"/>
      <c r="AZ378" s="341"/>
      <c r="BA378" s="354"/>
      <c r="BB378" s="5"/>
      <c r="BC378" s="5"/>
      <c r="BD378" s="5"/>
      <c r="BE378" s="5"/>
      <c r="BF378" s="5"/>
      <c r="BG378" s="5"/>
      <c r="BH378" s="5"/>
      <c r="BI378" s="5"/>
      <c r="BJ378" s="5"/>
      <c r="BK378" s="5"/>
      <c r="BL378" s="5"/>
      <c r="BM378" s="5"/>
      <c r="BN378" s="5"/>
      <c r="BO378" s="5"/>
      <c r="BP378" s="5"/>
      <c r="BQ378" s="5"/>
      <c r="BR378" s="5"/>
      <c r="BS378" s="5"/>
      <c r="BT378" s="5"/>
      <c r="BU378" s="5"/>
      <c r="BV378" s="5"/>
      <c r="BW378" s="5"/>
      <c r="BX378" s="5"/>
      <c r="BY378" s="5"/>
      <c r="BZ378" s="5"/>
      <c r="CA378" s="5"/>
      <c r="CB378" s="5"/>
      <c r="CC378" s="5"/>
      <c r="CD378" s="5"/>
      <c r="CE378" s="5"/>
      <c r="CF378" s="5"/>
      <c r="CG378" s="5"/>
      <c r="CH378" s="5"/>
      <c r="CI378" s="5"/>
      <c r="CJ378" s="178"/>
      <c r="CK378" s="5"/>
      <c r="CL378" s="5"/>
      <c r="CM378" s="5"/>
      <c r="CN378" s="5"/>
      <c r="CO378" s="5"/>
      <c r="CP378" s="5"/>
      <c r="CQ378" s="5"/>
      <c r="CR378" s="341"/>
      <c r="CS378" s="354"/>
      <c r="CT378" s="5"/>
      <c r="CU378" s="5"/>
      <c r="CV378" s="5"/>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1" t="s">
        <v>346</v>
      </c>
      <c r="EC378" s="51">
        <v>263.58</v>
      </c>
      <c r="ED378" s="51">
        <v>263.58</v>
      </c>
      <c r="EE378" s="51">
        <v>1</v>
      </c>
      <c r="EF378" s="51">
        <v>100</v>
      </c>
      <c r="EG378" s="52">
        <f t="shared" ref="EG378" si="321">EE378*EF378/100</f>
        <v>1</v>
      </c>
      <c r="EH378" s="139">
        <f>EG378*AUXILIAR!$B$61</f>
        <v>20000000</v>
      </c>
      <c r="EI378" s="5"/>
      <c r="EJ378" s="341"/>
      <c r="EK378" s="354"/>
      <c r="EL378" s="5"/>
      <c r="EM378" s="5"/>
      <c r="EN378" s="5"/>
      <c r="EO378" s="5"/>
      <c r="EP378" s="5"/>
      <c r="EQ378" s="5"/>
      <c r="ER378" s="5"/>
      <c r="ES378" s="5"/>
      <c r="ET378" s="5"/>
      <c r="EU378" s="5"/>
      <c r="EV378" s="5"/>
      <c r="EW378" s="5"/>
      <c r="EX378" s="5"/>
      <c r="EY378" s="5"/>
      <c r="EZ378" s="5"/>
      <c r="FA378" s="5"/>
      <c r="FB378" s="5"/>
      <c r="FC378" s="5"/>
      <c r="FD378" s="5"/>
      <c r="FE378" s="5"/>
      <c r="FF378" s="5"/>
      <c r="FG378" s="5"/>
      <c r="FH378" s="5"/>
      <c r="FI378" s="5"/>
      <c r="FJ378" s="5"/>
      <c r="FK378" s="5"/>
      <c r="FL378" s="5"/>
      <c r="FM378" s="5"/>
      <c r="FN378" s="5"/>
      <c r="FO378" s="5"/>
      <c r="FP378" s="5"/>
      <c r="FQ378" s="5"/>
      <c r="FR378" s="5"/>
      <c r="FS378" s="5"/>
      <c r="FT378" s="5"/>
      <c r="FU378" s="5"/>
      <c r="FV378" s="5"/>
      <c r="FW378" s="5"/>
      <c r="FX378" s="5"/>
      <c r="FY378" s="5"/>
      <c r="FZ378" s="5"/>
      <c r="GA378" s="5"/>
      <c r="GB378" s="341"/>
      <c r="GC378" s="354"/>
      <c r="GD378" s="5"/>
      <c r="GE378" s="5"/>
      <c r="GF378" s="5"/>
      <c r="GG378" s="5"/>
      <c r="GH378" s="5"/>
      <c r="GI378" s="5"/>
      <c r="GJ378" s="5"/>
      <c r="GK378" s="5"/>
      <c r="GL378" s="5"/>
      <c r="GM378" s="5"/>
      <c r="GN378" s="5"/>
      <c r="GO378" s="5"/>
      <c r="GP378" s="5"/>
      <c r="GQ378" s="5"/>
      <c r="GR378" s="5"/>
      <c r="GS378" s="5"/>
      <c r="GT378" s="5"/>
      <c r="GU378" s="5"/>
      <c r="GV378" s="5"/>
      <c r="GW378" s="5"/>
      <c r="GX378" s="5"/>
      <c r="GY378" s="5"/>
      <c r="GZ378" s="5"/>
      <c r="HA378" s="5"/>
      <c r="HB378" s="5"/>
      <c r="HC378" s="5"/>
      <c r="HD378" s="5"/>
      <c r="HE378" s="5"/>
      <c r="HF378" s="5"/>
      <c r="HG378" s="5"/>
      <c r="HH378" s="5"/>
      <c r="HI378" s="5"/>
      <c r="HJ378" s="5"/>
      <c r="HK378" s="5"/>
      <c r="HL378" s="170" t="s">
        <v>366</v>
      </c>
      <c r="HM378" s="168">
        <v>303.39999999999998</v>
      </c>
      <c r="HN378" s="168">
        <v>309.5</v>
      </c>
      <c r="HO378" s="52">
        <f t="shared" si="310"/>
        <v>12.200000000000045</v>
      </c>
      <c r="HP378" s="51">
        <v>100</v>
      </c>
      <c r="HQ378" s="52">
        <f t="shared" ref="HQ378:HQ381" si="322">HO378*HP378/100</f>
        <v>12.200000000000045</v>
      </c>
      <c r="HR378" s="139">
        <f>HQ378*AUXILIAR!$B$67</f>
        <v>24400000.000000089</v>
      </c>
      <c r="HS378" s="5"/>
      <c r="HT378" s="341"/>
      <c r="HU378" s="354"/>
      <c r="HV378" s="5"/>
      <c r="HW378" s="5"/>
      <c r="HX378" s="5"/>
      <c r="HY378" s="5"/>
      <c r="HZ378" s="5"/>
      <c r="IA378" s="5"/>
      <c r="IB378" s="5"/>
      <c r="IC378" s="5"/>
      <c r="ID378" s="5"/>
      <c r="IE378" s="5"/>
      <c r="IF378" s="5"/>
      <c r="IG378" s="5"/>
      <c r="IH378" s="5"/>
      <c r="II378" s="5"/>
      <c r="IJ378" s="5"/>
      <c r="IK378" s="5"/>
      <c r="IL378" s="5"/>
      <c r="IM378" s="5"/>
      <c r="IN378" s="5"/>
      <c r="IO378" s="5"/>
      <c r="IP378" s="5"/>
      <c r="IQ378" s="5"/>
      <c r="IR378" s="5"/>
      <c r="IS378" s="5"/>
      <c r="IT378" s="5"/>
      <c r="IU378" s="5"/>
      <c r="IV378" s="5"/>
      <c r="IW378" s="5"/>
      <c r="IX378" s="5"/>
      <c r="IY378" s="5"/>
      <c r="IZ378" s="5"/>
      <c r="JA378" s="5"/>
      <c r="JB378" s="5"/>
      <c r="JC378" s="5"/>
      <c r="JD378" s="5"/>
      <c r="JE378" s="5"/>
      <c r="JF378" s="5"/>
      <c r="JG378" s="5"/>
      <c r="JH378" s="5"/>
      <c r="JI378" s="5"/>
      <c r="JJ378" s="5"/>
      <c r="JK378" s="145"/>
      <c r="JL378" s="397"/>
    </row>
    <row r="379" spans="1:272" ht="15">
      <c r="A379" s="8" t="s">
        <v>33</v>
      </c>
      <c r="B379" s="8" t="s">
        <v>11</v>
      </c>
      <c r="C379" s="8">
        <v>1</v>
      </c>
      <c r="D379" s="199">
        <v>116</v>
      </c>
      <c r="E379" s="118" t="s">
        <v>180</v>
      </c>
      <c r="F379" s="118" t="s">
        <v>108</v>
      </c>
      <c r="G379" s="195" t="s">
        <v>34</v>
      </c>
      <c r="H379" s="309" t="s">
        <v>188</v>
      </c>
      <c r="I379" s="354"/>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171" t="s">
        <v>371</v>
      </c>
      <c r="AS379" s="171">
        <v>307.5</v>
      </c>
      <c r="AT379" s="171">
        <v>309.38</v>
      </c>
      <c r="AU379" s="51">
        <f t="shared" si="319"/>
        <v>1.8799999999999955</v>
      </c>
      <c r="AV379" s="52">
        <v>100</v>
      </c>
      <c r="AW379" s="52">
        <f t="shared" si="320"/>
        <v>1.8799999999999955</v>
      </c>
      <c r="AX379" s="139">
        <f>AW379*AUXILIAR!$B$50</f>
        <v>5639999.999999986</v>
      </c>
      <c r="AY379" s="5"/>
      <c r="AZ379" s="341"/>
      <c r="BA379" s="354"/>
      <c r="BB379" s="5"/>
      <c r="BC379" s="5"/>
      <c r="BD379" s="5"/>
      <c r="BE379" s="5"/>
      <c r="BF379" s="5"/>
      <c r="BG379" s="5"/>
      <c r="BH379" s="5"/>
      <c r="BI379" s="5"/>
      <c r="BJ379" s="5"/>
      <c r="BK379" s="5"/>
      <c r="BL379" s="5"/>
      <c r="BM379" s="5"/>
      <c r="BN379" s="5"/>
      <c r="BO379" s="5"/>
      <c r="BP379" s="5"/>
      <c r="BQ379" s="5"/>
      <c r="BR379" s="5"/>
      <c r="BS379" s="5"/>
      <c r="BT379" s="5"/>
      <c r="BU379" s="5"/>
      <c r="BV379" s="5"/>
      <c r="BW379" s="5"/>
      <c r="BX379" s="5"/>
      <c r="BY379" s="5"/>
      <c r="BZ379" s="5"/>
      <c r="CA379" s="5"/>
      <c r="CB379" s="5"/>
      <c r="CC379" s="5"/>
      <c r="CD379" s="5"/>
      <c r="CE379" s="5"/>
      <c r="CF379" s="5"/>
      <c r="CG379" s="5"/>
      <c r="CH379" s="5"/>
      <c r="CI379" s="5"/>
      <c r="CJ379" s="178"/>
      <c r="CK379" s="5"/>
      <c r="CL379" s="5"/>
      <c r="CM379" s="5"/>
      <c r="CN379" s="5"/>
      <c r="CO379" s="5"/>
      <c r="CP379" s="5"/>
      <c r="CQ379" s="5"/>
      <c r="CR379" s="341"/>
      <c r="CS379" s="354"/>
      <c r="CT379" s="5"/>
      <c r="CU379" s="5"/>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1" t="s">
        <v>346</v>
      </c>
      <c r="EC379" s="51">
        <v>268.08999999999997</v>
      </c>
      <c r="ED379" s="51">
        <v>268.08999999999997</v>
      </c>
      <c r="EE379" s="51">
        <v>1</v>
      </c>
      <c r="EF379" s="51">
        <v>100</v>
      </c>
      <c r="EG379" s="52">
        <f t="shared" ref="EG379:EG388" si="323">EE379*EF379/100</f>
        <v>1</v>
      </c>
      <c r="EH379" s="139">
        <f>EG379*AUXILIAR!$B$61</f>
        <v>20000000</v>
      </c>
      <c r="EI379" s="5"/>
      <c r="EJ379" s="341"/>
      <c r="EK379" s="354"/>
      <c r="EL379" s="5"/>
      <c r="EM379" s="5"/>
      <c r="EN379" s="5"/>
      <c r="EO379" s="5"/>
      <c r="EP379" s="5"/>
      <c r="EQ379" s="5"/>
      <c r="ER379" s="5"/>
      <c r="ES379" s="5"/>
      <c r="ET379" s="5"/>
      <c r="EU379" s="5"/>
      <c r="EV379" s="5"/>
      <c r="EW379" s="5"/>
      <c r="EX379" s="5"/>
      <c r="EY379" s="5"/>
      <c r="EZ379" s="5"/>
      <c r="FA379" s="5"/>
      <c r="FB379" s="5"/>
      <c r="FC379" s="5"/>
      <c r="FD379" s="5"/>
      <c r="FE379" s="5"/>
      <c r="FF379" s="5"/>
      <c r="FG379" s="5"/>
      <c r="FH379" s="5"/>
      <c r="FI379" s="5"/>
      <c r="FJ379" s="5"/>
      <c r="FK379" s="5"/>
      <c r="FL379" s="5"/>
      <c r="FM379" s="5"/>
      <c r="FN379" s="5"/>
      <c r="FO379" s="5"/>
      <c r="FP379" s="5"/>
      <c r="FQ379" s="5"/>
      <c r="FR379" s="5"/>
      <c r="FS379" s="5"/>
      <c r="FT379" s="5"/>
      <c r="FU379" s="5"/>
      <c r="FV379" s="5"/>
      <c r="FW379" s="5"/>
      <c r="FX379" s="5"/>
      <c r="FY379" s="5"/>
      <c r="FZ379" s="5"/>
      <c r="GA379" s="5"/>
      <c r="GB379" s="341"/>
      <c r="GC379" s="354"/>
      <c r="GD379" s="5"/>
      <c r="GE379" s="5"/>
      <c r="GF379" s="5"/>
      <c r="GG379" s="5"/>
      <c r="GH379" s="5"/>
      <c r="GI379" s="5"/>
      <c r="GJ379" s="5"/>
      <c r="GK379" s="5"/>
      <c r="GL379" s="5"/>
      <c r="GM379" s="5"/>
      <c r="GN379" s="5"/>
      <c r="GO379" s="5"/>
      <c r="GP379" s="5"/>
      <c r="GQ379" s="5"/>
      <c r="GR379" s="5"/>
      <c r="GS379" s="5"/>
      <c r="GT379" s="5"/>
      <c r="GU379" s="5"/>
      <c r="GV379" s="5"/>
      <c r="GW379" s="5"/>
      <c r="GX379" s="5"/>
      <c r="GY379" s="5"/>
      <c r="GZ379" s="5"/>
      <c r="HA379" s="5"/>
      <c r="HB379" s="5"/>
      <c r="HC379" s="5"/>
      <c r="HD379" s="5"/>
      <c r="HE379" s="5"/>
      <c r="HF379" s="5"/>
      <c r="HG379" s="5"/>
      <c r="HH379" s="5"/>
      <c r="HI379" s="5"/>
      <c r="HJ379" s="5"/>
      <c r="HK379" s="5"/>
      <c r="HL379" s="170" t="s">
        <v>366</v>
      </c>
      <c r="HM379" s="168">
        <v>309.5</v>
      </c>
      <c r="HN379" s="168">
        <v>316.7</v>
      </c>
      <c r="HO379" s="52">
        <f t="shared" si="310"/>
        <v>14.399999999999977</v>
      </c>
      <c r="HP379" s="51">
        <v>100</v>
      </c>
      <c r="HQ379" s="52">
        <f t="shared" si="322"/>
        <v>14.399999999999977</v>
      </c>
      <c r="HR379" s="139">
        <f>HQ379*AUXILIAR!$B$67</f>
        <v>28799999.999999955</v>
      </c>
      <c r="HS379" s="5"/>
      <c r="HT379" s="341"/>
      <c r="HU379" s="354"/>
      <c r="HV379" s="5"/>
      <c r="HW379" s="5"/>
      <c r="HX379" s="5"/>
      <c r="HY379" s="5"/>
      <c r="HZ379" s="5"/>
      <c r="IA379" s="5"/>
      <c r="IB379" s="5"/>
      <c r="IC379" s="5"/>
      <c r="ID379" s="5"/>
      <c r="IE379" s="5"/>
      <c r="IF379" s="5"/>
      <c r="IG379" s="5"/>
      <c r="IH379" s="5"/>
      <c r="II379" s="5"/>
      <c r="IJ379" s="5"/>
      <c r="IK379" s="5"/>
      <c r="IL379" s="5"/>
      <c r="IM379" s="5"/>
      <c r="IN379" s="5"/>
      <c r="IO379" s="5"/>
      <c r="IP379" s="5"/>
      <c r="IQ379" s="5"/>
      <c r="IR379" s="5"/>
      <c r="IS379" s="5"/>
      <c r="IT379" s="5"/>
      <c r="IU379" s="5"/>
      <c r="IV379" s="5"/>
      <c r="IW379" s="5"/>
      <c r="IX379" s="5"/>
      <c r="IY379" s="5"/>
      <c r="IZ379" s="5"/>
      <c r="JA379" s="5"/>
      <c r="JB379" s="5"/>
      <c r="JC379" s="5"/>
      <c r="JD379" s="5"/>
      <c r="JE379" s="5"/>
      <c r="JF379" s="5"/>
      <c r="JG379" s="5"/>
      <c r="JH379" s="5"/>
      <c r="JI379" s="5"/>
      <c r="JJ379" s="5"/>
      <c r="JK379" s="145"/>
      <c r="JL379" s="397"/>
    </row>
    <row r="380" spans="1:272" ht="15">
      <c r="A380" s="8" t="s">
        <v>33</v>
      </c>
      <c r="B380" s="8" t="s">
        <v>11</v>
      </c>
      <c r="C380" s="8">
        <v>1</v>
      </c>
      <c r="D380" s="199">
        <v>116</v>
      </c>
      <c r="E380" s="118" t="s">
        <v>180</v>
      </c>
      <c r="F380" s="118" t="s">
        <v>108</v>
      </c>
      <c r="G380" s="195" t="s">
        <v>34</v>
      </c>
      <c r="H380" s="309" t="s">
        <v>188</v>
      </c>
      <c r="I380" s="354"/>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171" t="s">
        <v>371</v>
      </c>
      <c r="AS380" s="171">
        <v>288.3</v>
      </c>
      <c r="AT380" s="171">
        <v>290</v>
      </c>
      <c r="AU380" s="51">
        <f t="shared" si="319"/>
        <v>1.6999999999999886</v>
      </c>
      <c r="AV380" s="52">
        <v>100</v>
      </c>
      <c r="AW380" s="52">
        <f t="shared" si="320"/>
        <v>1.6999999999999886</v>
      </c>
      <c r="AX380" s="139">
        <f>AW380*AUXILIAR!$B$50</f>
        <v>5099999.9999999655</v>
      </c>
      <c r="AY380" s="5"/>
      <c r="AZ380" s="341"/>
      <c r="BA380" s="354"/>
      <c r="BB380" s="5"/>
      <c r="BC380" s="5"/>
      <c r="BD380" s="5"/>
      <c r="BE380" s="5"/>
      <c r="BF380" s="5"/>
      <c r="BG380" s="5"/>
      <c r="BH380" s="5"/>
      <c r="BI380" s="5"/>
      <c r="BJ380" s="5"/>
      <c r="BK380" s="5"/>
      <c r="BL380" s="5"/>
      <c r="BM380" s="5"/>
      <c r="BN380" s="5"/>
      <c r="BO380" s="5"/>
      <c r="BP380" s="5"/>
      <c r="BQ380" s="5"/>
      <c r="BR380" s="5"/>
      <c r="BS380" s="5"/>
      <c r="BT380" s="5"/>
      <c r="BU380" s="5"/>
      <c r="BV380" s="5"/>
      <c r="BW380" s="5"/>
      <c r="BX380" s="5"/>
      <c r="BY380" s="5"/>
      <c r="BZ380" s="5"/>
      <c r="CA380" s="5"/>
      <c r="CB380" s="5"/>
      <c r="CC380" s="5"/>
      <c r="CD380" s="5"/>
      <c r="CE380" s="5"/>
      <c r="CF380" s="5"/>
      <c r="CG380" s="5"/>
      <c r="CH380" s="5"/>
      <c r="CI380" s="5"/>
      <c r="CJ380" s="178"/>
      <c r="CK380" s="5"/>
      <c r="CL380" s="5"/>
      <c r="CM380" s="5"/>
      <c r="CN380" s="5"/>
      <c r="CO380" s="5"/>
      <c r="CP380" s="5"/>
      <c r="CQ380" s="5"/>
      <c r="CR380" s="341"/>
      <c r="CS380" s="354"/>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1" t="s">
        <v>346</v>
      </c>
      <c r="EC380" s="51">
        <v>268.89999999999998</v>
      </c>
      <c r="ED380" s="51">
        <v>268.89999999999998</v>
      </c>
      <c r="EE380" s="51">
        <v>1</v>
      </c>
      <c r="EF380" s="51">
        <v>100</v>
      </c>
      <c r="EG380" s="52">
        <f t="shared" si="323"/>
        <v>1</v>
      </c>
      <c r="EH380" s="139">
        <f>EG380*AUXILIAR!$B$61</f>
        <v>20000000</v>
      </c>
      <c r="EI380" s="5"/>
      <c r="EJ380" s="341"/>
      <c r="EK380" s="354"/>
      <c r="EL380" s="5"/>
      <c r="EM380" s="5"/>
      <c r="EN380" s="5"/>
      <c r="EO380" s="5"/>
      <c r="EP380" s="5"/>
      <c r="EQ380" s="5"/>
      <c r="ER380" s="5"/>
      <c r="ES380" s="5"/>
      <c r="ET380" s="5"/>
      <c r="EU380" s="5"/>
      <c r="EV380" s="5"/>
      <c r="EW380" s="5"/>
      <c r="EX380" s="5"/>
      <c r="EY380" s="5"/>
      <c r="EZ380" s="5"/>
      <c r="FA380" s="5"/>
      <c r="FB380" s="5"/>
      <c r="FC380" s="5"/>
      <c r="FD380" s="5"/>
      <c r="FE380" s="5"/>
      <c r="FF380" s="5"/>
      <c r="FG380" s="5"/>
      <c r="FH380" s="5"/>
      <c r="FI380" s="5"/>
      <c r="FJ380" s="5"/>
      <c r="FK380" s="5"/>
      <c r="FL380" s="5"/>
      <c r="FM380" s="5"/>
      <c r="FN380" s="5"/>
      <c r="FO380" s="5"/>
      <c r="FP380" s="5"/>
      <c r="FQ380" s="5"/>
      <c r="FR380" s="5"/>
      <c r="FS380" s="5"/>
      <c r="FT380" s="5"/>
      <c r="FU380" s="5"/>
      <c r="FV380" s="5"/>
      <c r="FW380" s="5"/>
      <c r="FX380" s="5"/>
      <c r="FY380" s="5"/>
      <c r="FZ380" s="5"/>
      <c r="GA380" s="5"/>
      <c r="GB380" s="341"/>
      <c r="GC380" s="354"/>
      <c r="GD380" s="5"/>
      <c r="GE380" s="5"/>
      <c r="GF380" s="5"/>
      <c r="GG380" s="5"/>
      <c r="GH380" s="5"/>
      <c r="GI380" s="5"/>
      <c r="GJ380" s="5"/>
      <c r="GK380" s="5"/>
      <c r="GL380" s="5"/>
      <c r="GM380" s="5"/>
      <c r="GN380" s="5"/>
      <c r="GO380" s="5"/>
      <c r="GP380" s="5"/>
      <c r="GQ380" s="5"/>
      <c r="GR380" s="5"/>
      <c r="GS380" s="5"/>
      <c r="GT380" s="5"/>
      <c r="GU380" s="5"/>
      <c r="GV380" s="5"/>
      <c r="GW380" s="5"/>
      <c r="GX380" s="5"/>
      <c r="GY380" s="5"/>
      <c r="GZ380" s="5"/>
      <c r="HA380" s="5"/>
      <c r="HB380" s="5"/>
      <c r="HC380" s="5"/>
      <c r="HD380" s="5"/>
      <c r="HE380" s="5"/>
      <c r="HF380" s="5"/>
      <c r="HG380" s="5"/>
      <c r="HH380" s="5"/>
      <c r="HI380" s="5"/>
      <c r="HJ380" s="5"/>
      <c r="HK380" s="5"/>
      <c r="HL380" s="170" t="s">
        <v>367</v>
      </c>
      <c r="HM380" s="168">
        <v>330.85</v>
      </c>
      <c r="HN380" s="168">
        <v>331.27</v>
      </c>
      <c r="HO380" s="52">
        <f>(HN380-HM380)</f>
        <v>0.41999999999995907</v>
      </c>
      <c r="HP380" s="51">
        <v>100</v>
      </c>
      <c r="HQ380" s="52">
        <f t="shared" si="322"/>
        <v>0.41999999999995907</v>
      </c>
      <c r="HR380" s="139">
        <f>HQ380*AUXILIAR!$B$67</f>
        <v>839999.99999991816</v>
      </c>
      <c r="HS380" s="5"/>
      <c r="HT380" s="341"/>
      <c r="HU380" s="354"/>
      <c r="HV380" s="5"/>
      <c r="HW380" s="5"/>
      <c r="HX380" s="5"/>
      <c r="HY380" s="5"/>
      <c r="HZ380" s="5"/>
      <c r="IA380" s="5"/>
      <c r="IB380" s="5"/>
      <c r="IC380" s="5"/>
      <c r="ID380" s="5"/>
      <c r="IE380" s="5"/>
      <c r="IF380" s="5"/>
      <c r="IG380" s="5"/>
      <c r="IH380" s="5"/>
      <c r="II380" s="5"/>
      <c r="IJ380" s="5"/>
      <c r="IK380" s="5"/>
      <c r="IL380" s="5"/>
      <c r="IM380" s="5"/>
      <c r="IN380" s="5"/>
      <c r="IO380" s="5"/>
      <c r="IP380" s="5"/>
      <c r="IQ380" s="5"/>
      <c r="IR380" s="5"/>
      <c r="IS380" s="5"/>
      <c r="IT380" s="5"/>
      <c r="IU380" s="5"/>
      <c r="IV380" s="5"/>
      <c r="IW380" s="5"/>
      <c r="IX380" s="5"/>
      <c r="IY380" s="5"/>
      <c r="IZ380" s="5"/>
      <c r="JA380" s="5"/>
      <c r="JB380" s="5"/>
      <c r="JC380" s="5"/>
      <c r="JD380" s="5"/>
      <c r="JE380" s="5"/>
      <c r="JF380" s="5"/>
      <c r="JG380" s="5"/>
      <c r="JH380" s="5"/>
      <c r="JI380" s="5"/>
      <c r="JJ380" s="5"/>
      <c r="JK380" s="145"/>
      <c r="JL380" s="397"/>
    </row>
    <row r="381" spans="1:272" ht="15">
      <c r="A381" s="8" t="s">
        <v>33</v>
      </c>
      <c r="B381" s="8" t="s">
        <v>11</v>
      </c>
      <c r="C381" s="8">
        <v>1</v>
      </c>
      <c r="D381" s="199">
        <v>116</v>
      </c>
      <c r="E381" s="118" t="s">
        <v>180</v>
      </c>
      <c r="F381" s="118" t="s">
        <v>108</v>
      </c>
      <c r="G381" s="195" t="s">
        <v>34</v>
      </c>
      <c r="H381" s="309" t="s">
        <v>188</v>
      </c>
      <c r="I381" s="354"/>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171" t="s">
        <v>371</v>
      </c>
      <c r="AS381" s="171">
        <v>314.24</v>
      </c>
      <c r="AT381" s="171">
        <v>315.24</v>
      </c>
      <c r="AU381" s="51">
        <f t="shared" si="319"/>
        <v>1</v>
      </c>
      <c r="AV381" s="52">
        <v>100</v>
      </c>
      <c r="AW381" s="52">
        <f t="shared" si="320"/>
        <v>1</v>
      </c>
      <c r="AX381" s="139">
        <f>AW381*AUXILIAR!$B$50</f>
        <v>3000000</v>
      </c>
      <c r="AY381" s="5"/>
      <c r="AZ381" s="341"/>
      <c r="BA381" s="354"/>
      <c r="BB381" s="5"/>
      <c r="BC381" s="5"/>
      <c r="BD381" s="5"/>
      <c r="BE381" s="5"/>
      <c r="BF381" s="5"/>
      <c r="BG381" s="5"/>
      <c r="BH381" s="5"/>
      <c r="BI381" s="5"/>
      <c r="BJ381" s="5"/>
      <c r="BK381" s="5"/>
      <c r="BL381" s="5"/>
      <c r="BM381" s="5"/>
      <c r="BN381" s="5"/>
      <c r="BO381" s="5"/>
      <c r="BP381" s="5"/>
      <c r="BQ381" s="5"/>
      <c r="BR381" s="5"/>
      <c r="BS381" s="5"/>
      <c r="BT381" s="5"/>
      <c r="BU381" s="5"/>
      <c r="BV381" s="5"/>
      <c r="BW381" s="5"/>
      <c r="BX381" s="5"/>
      <c r="BY381" s="5"/>
      <c r="BZ381" s="5"/>
      <c r="CA381" s="5"/>
      <c r="CB381" s="5"/>
      <c r="CC381" s="5"/>
      <c r="CD381" s="5"/>
      <c r="CE381" s="5"/>
      <c r="CF381" s="5"/>
      <c r="CG381" s="5"/>
      <c r="CH381" s="5"/>
      <c r="CI381" s="5"/>
      <c r="CJ381" s="178"/>
      <c r="CK381" s="5"/>
      <c r="CL381" s="5"/>
      <c r="CM381" s="5"/>
      <c r="CN381" s="5"/>
      <c r="CO381" s="5"/>
      <c r="CP381" s="5"/>
      <c r="CQ381" s="5"/>
      <c r="CR381" s="341"/>
      <c r="CS381" s="354"/>
      <c r="CT381" s="5"/>
      <c r="CU381" s="5"/>
      <c r="CV381" s="5"/>
      <c r="CW381" s="5"/>
      <c r="CX381" s="5"/>
      <c r="CY381" s="5"/>
      <c r="CZ381" s="5"/>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1" t="s">
        <v>346</v>
      </c>
      <c r="EC381" s="51">
        <v>308.27999999999997</v>
      </c>
      <c r="ED381" s="51">
        <v>308.27999999999997</v>
      </c>
      <c r="EE381" s="51">
        <v>1</v>
      </c>
      <c r="EF381" s="51">
        <v>100</v>
      </c>
      <c r="EG381" s="52">
        <f t="shared" si="323"/>
        <v>1</v>
      </c>
      <c r="EH381" s="139">
        <f>EG381*AUXILIAR!$B$61</f>
        <v>20000000</v>
      </c>
      <c r="EI381" s="5"/>
      <c r="EJ381" s="341"/>
      <c r="EK381" s="354"/>
      <c r="EL381" s="5"/>
      <c r="EM381" s="5"/>
      <c r="EN381" s="5"/>
      <c r="EO381" s="5"/>
      <c r="EP381" s="5"/>
      <c r="EQ381" s="5"/>
      <c r="ER381" s="5"/>
      <c r="ES381" s="5"/>
      <c r="ET381" s="5"/>
      <c r="EU381" s="5"/>
      <c r="EV381" s="5"/>
      <c r="EW381" s="5"/>
      <c r="EX381" s="5"/>
      <c r="EY381" s="5"/>
      <c r="EZ381" s="5"/>
      <c r="FA381" s="5"/>
      <c r="FB381" s="5"/>
      <c r="FC381" s="5"/>
      <c r="FD381" s="5"/>
      <c r="FE381" s="5"/>
      <c r="FF381" s="5"/>
      <c r="FG381" s="5"/>
      <c r="FH381" s="5"/>
      <c r="FI381" s="5"/>
      <c r="FJ381" s="5"/>
      <c r="FK381" s="5"/>
      <c r="FL381" s="5"/>
      <c r="FM381" s="5"/>
      <c r="FN381" s="5"/>
      <c r="FO381" s="5"/>
      <c r="FP381" s="5"/>
      <c r="FQ381" s="5"/>
      <c r="FR381" s="5"/>
      <c r="FS381" s="5"/>
      <c r="FT381" s="5"/>
      <c r="FU381" s="5"/>
      <c r="FV381" s="5"/>
      <c r="FW381" s="5"/>
      <c r="FX381" s="5"/>
      <c r="FY381" s="5"/>
      <c r="FZ381" s="5"/>
      <c r="GA381" s="5"/>
      <c r="GB381" s="341"/>
      <c r="GC381" s="354"/>
      <c r="GD381" s="5"/>
      <c r="GE381" s="5"/>
      <c r="GF381" s="5"/>
      <c r="GG381" s="5"/>
      <c r="GH381" s="5"/>
      <c r="GI381" s="5"/>
      <c r="GJ381" s="5"/>
      <c r="GK381" s="5"/>
      <c r="GL381" s="5"/>
      <c r="GM381" s="5"/>
      <c r="GN381" s="5"/>
      <c r="GO381" s="5"/>
      <c r="GP381" s="5"/>
      <c r="GQ381" s="5"/>
      <c r="GR381" s="5"/>
      <c r="GS381" s="5"/>
      <c r="GT381" s="5"/>
      <c r="GU381" s="5"/>
      <c r="GV381" s="5"/>
      <c r="GW381" s="5"/>
      <c r="GX381" s="5"/>
      <c r="GY381" s="5"/>
      <c r="GZ381" s="5"/>
      <c r="HA381" s="5"/>
      <c r="HB381" s="5"/>
      <c r="HC381" s="5"/>
      <c r="HD381" s="5"/>
      <c r="HE381" s="5"/>
      <c r="HF381" s="5"/>
      <c r="HG381" s="5"/>
      <c r="HH381" s="5"/>
      <c r="HI381" s="5"/>
      <c r="HJ381" s="5"/>
      <c r="HK381" s="5"/>
      <c r="HL381" s="170" t="s">
        <v>368</v>
      </c>
      <c r="HM381" s="168">
        <v>332</v>
      </c>
      <c r="HN381" s="168">
        <v>331.4</v>
      </c>
      <c r="HO381" s="52">
        <f>-(HN381-HM381)</f>
        <v>0.60000000000002274</v>
      </c>
      <c r="HP381" s="51">
        <v>100</v>
      </c>
      <c r="HQ381" s="52">
        <f t="shared" si="322"/>
        <v>0.60000000000002274</v>
      </c>
      <c r="HR381" s="139">
        <f>HQ381*AUXILIAR!$B$67</f>
        <v>1200000.0000000454</v>
      </c>
      <c r="HS381" s="5"/>
      <c r="HT381" s="341"/>
      <c r="HU381" s="354"/>
      <c r="HV381" s="5"/>
      <c r="HW381" s="5"/>
      <c r="HX381" s="5"/>
      <c r="HY381" s="5"/>
      <c r="HZ381" s="5"/>
      <c r="IA381" s="5"/>
      <c r="IB381" s="5"/>
      <c r="IC381" s="5"/>
      <c r="ID381" s="5"/>
      <c r="IE381" s="5"/>
      <c r="IF381" s="5"/>
      <c r="IG381" s="5"/>
      <c r="IH381" s="5"/>
      <c r="II381" s="5"/>
      <c r="IJ381" s="5"/>
      <c r="IK381" s="5"/>
      <c r="IL381" s="5"/>
      <c r="IM381" s="5"/>
      <c r="IN381" s="5"/>
      <c r="IO381" s="5"/>
      <c r="IP381" s="5"/>
      <c r="IQ381" s="5"/>
      <c r="IR381" s="5"/>
      <c r="IS381" s="5"/>
      <c r="IT381" s="5"/>
      <c r="IU381" s="5"/>
      <c r="IV381" s="5"/>
      <c r="IW381" s="5"/>
      <c r="IX381" s="5"/>
      <c r="IY381" s="5"/>
      <c r="IZ381" s="5"/>
      <c r="JA381" s="5"/>
      <c r="JB381" s="5"/>
      <c r="JC381" s="5"/>
      <c r="JD381" s="5"/>
      <c r="JE381" s="5"/>
      <c r="JF381" s="5"/>
      <c r="JG381" s="5"/>
      <c r="JH381" s="5"/>
      <c r="JI381" s="5"/>
      <c r="JJ381" s="5"/>
      <c r="JK381" s="145"/>
      <c r="JL381" s="397"/>
    </row>
    <row r="382" spans="1:272" ht="15">
      <c r="A382" s="8" t="s">
        <v>33</v>
      </c>
      <c r="B382" s="8" t="s">
        <v>11</v>
      </c>
      <c r="C382" s="8">
        <v>1</v>
      </c>
      <c r="D382" s="199">
        <v>116</v>
      </c>
      <c r="E382" s="118" t="s">
        <v>180</v>
      </c>
      <c r="F382" s="118" t="s">
        <v>108</v>
      </c>
      <c r="G382" s="195" t="s">
        <v>34</v>
      </c>
      <c r="H382" s="309" t="s">
        <v>188</v>
      </c>
      <c r="I382" s="354"/>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171" t="s">
        <v>372</v>
      </c>
      <c r="AS382" s="171">
        <v>314.29000000000002</v>
      </c>
      <c r="AT382" s="171">
        <v>315.17</v>
      </c>
      <c r="AU382" s="51">
        <f t="shared" si="319"/>
        <v>0.87999999999999545</v>
      </c>
      <c r="AV382" s="52">
        <v>100</v>
      </c>
      <c r="AW382" s="52">
        <f t="shared" si="320"/>
        <v>0.87999999999999545</v>
      </c>
      <c r="AX382" s="139">
        <f>AW382*AUXILIAR!$B$50</f>
        <v>2639999.9999999865</v>
      </c>
      <c r="AY382" s="5"/>
      <c r="AZ382" s="341"/>
      <c r="BA382" s="354"/>
      <c r="BB382" s="5"/>
      <c r="BC382" s="5"/>
      <c r="BD382" s="5"/>
      <c r="BE382" s="5"/>
      <c r="BF382" s="5"/>
      <c r="BG382" s="5"/>
      <c r="BH382" s="5"/>
      <c r="BI382" s="5"/>
      <c r="BJ382" s="5"/>
      <c r="BK382" s="5"/>
      <c r="BL382" s="5"/>
      <c r="BM382" s="5"/>
      <c r="BN382" s="5"/>
      <c r="BO382" s="5"/>
      <c r="BP382" s="5"/>
      <c r="BQ382" s="5"/>
      <c r="BR382" s="5"/>
      <c r="BS382" s="5"/>
      <c r="BT382" s="5"/>
      <c r="BU382" s="5"/>
      <c r="BV382" s="5"/>
      <c r="BW382" s="5"/>
      <c r="BX382" s="5"/>
      <c r="BY382" s="5"/>
      <c r="BZ382" s="5"/>
      <c r="CA382" s="5"/>
      <c r="CB382" s="5"/>
      <c r="CC382" s="5"/>
      <c r="CD382" s="5"/>
      <c r="CE382" s="5"/>
      <c r="CF382" s="5"/>
      <c r="CG382" s="5"/>
      <c r="CH382" s="5"/>
      <c r="CI382" s="5"/>
      <c r="CJ382" s="178"/>
      <c r="CK382" s="5"/>
      <c r="CL382" s="5"/>
      <c r="CM382" s="5"/>
      <c r="CN382" s="5"/>
      <c r="CO382" s="5"/>
      <c r="CP382" s="5"/>
      <c r="CQ382" s="5"/>
      <c r="CR382" s="341"/>
      <c r="CS382" s="354"/>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1" t="s">
        <v>346</v>
      </c>
      <c r="EC382" s="51">
        <v>283.64</v>
      </c>
      <c r="ED382" s="51">
        <v>283.64</v>
      </c>
      <c r="EE382" s="51">
        <v>1</v>
      </c>
      <c r="EF382" s="51">
        <v>100</v>
      </c>
      <c r="EG382" s="52">
        <f t="shared" si="323"/>
        <v>1</v>
      </c>
      <c r="EH382" s="139">
        <f>EG382*AUXILIAR!$B$61</f>
        <v>20000000</v>
      </c>
      <c r="EI382" s="5"/>
      <c r="EJ382" s="341"/>
      <c r="EK382" s="354"/>
      <c r="EL382" s="5"/>
      <c r="EM382" s="5"/>
      <c r="EN382" s="5"/>
      <c r="EO382" s="5"/>
      <c r="EP382" s="5"/>
      <c r="EQ382" s="5"/>
      <c r="ER382" s="5"/>
      <c r="ES382" s="5"/>
      <c r="ET382" s="5"/>
      <c r="EU382" s="5"/>
      <c r="EV382" s="5"/>
      <c r="EW382" s="5"/>
      <c r="EX382" s="5"/>
      <c r="EY382" s="5"/>
      <c r="EZ382" s="5"/>
      <c r="FA382" s="5"/>
      <c r="FB382" s="5"/>
      <c r="FC382" s="5"/>
      <c r="FD382" s="5"/>
      <c r="FE382" s="5"/>
      <c r="FF382" s="5"/>
      <c r="FG382" s="5"/>
      <c r="FH382" s="5"/>
      <c r="FI382" s="5"/>
      <c r="FJ382" s="5"/>
      <c r="FK382" s="5"/>
      <c r="FL382" s="5"/>
      <c r="FM382" s="5"/>
      <c r="FN382" s="5"/>
      <c r="FO382" s="5"/>
      <c r="FP382" s="5"/>
      <c r="FQ382" s="5"/>
      <c r="FR382" s="5"/>
      <c r="FS382" s="5"/>
      <c r="FT382" s="5"/>
      <c r="FU382" s="5"/>
      <c r="FV382" s="5"/>
      <c r="FW382" s="5"/>
      <c r="FX382" s="5"/>
      <c r="FY382" s="5"/>
      <c r="FZ382" s="5"/>
      <c r="GA382" s="5"/>
      <c r="GB382" s="341"/>
      <c r="GC382" s="354"/>
      <c r="GD382" s="5"/>
      <c r="GE382" s="5"/>
      <c r="GF382" s="5"/>
      <c r="GG382" s="5"/>
      <c r="GH382" s="5"/>
      <c r="GI382" s="5"/>
      <c r="GJ382" s="5"/>
      <c r="GK382" s="5"/>
      <c r="GL382" s="5"/>
      <c r="GM382" s="5"/>
      <c r="GN382" s="5"/>
      <c r="GO382" s="5"/>
      <c r="GP382" s="5"/>
      <c r="GQ382" s="5"/>
      <c r="GR382" s="5"/>
      <c r="GS382" s="5"/>
      <c r="GT382" s="5"/>
      <c r="GU382" s="5"/>
      <c r="GV382" s="5"/>
      <c r="GW382" s="5"/>
      <c r="GX382" s="5"/>
      <c r="GY382" s="5"/>
      <c r="GZ382" s="5"/>
      <c r="HA382" s="5"/>
      <c r="HB382" s="5"/>
      <c r="HC382" s="5"/>
      <c r="HD382" s="5"/>
      <c r="HE382" s="5"/>
      <c r="HF382" s="5"/>
      <c r="HG382" s="5"/>
      <c r="HH382" s="5"/>
      <c r="HI382" s="5"/>
      <c r="HJ382" s="5"/>
      <c r="HK382" s="5"/>
      <c r="HL382" s="172"/>
      <c r="HM382" s="173"/>
      <c r="HN382" s="173"/>
      <c r="HO382" s="56"/>
      <c r="HP382" s="57"/>
      <c r="HQ382" s="56"/>
      <c r="HR382" s="161"/>
      <c r="HS382" s="5"/>
      <c r="HT382" s="341"/>
      <c r="HU382" s="354"/>
      <c r="HV382" s="5"/>
      <c r="HW382" s="5"/>
      <c r="HX382" s="5"/>
      <c r="HY382" s="5"/>
      <c r="HZ382" s="5"/>
      <c r="IA382" s="5"/>
      <c r="IB382" s="5"/>
      <c r="IC382" s="5"/>
      <c r="ID382" s="5"/>
      <c r="IE382" s="5"/>
      <c r="IF382" s="5"/>
      <c r="IG382" s="5"/>
      <c r="IH382" s="5"/>
      <c r="II382" s="5"/>
      <c r="IJ382" s="5"/>
      <c r="IK382" s="5"/>
      <c r="IL382" s="5"/>
      <c r="IM382" s="5"/>
      <c r="IN382" s="5"/>
      <c r="IO382" s="5"/>
      <c r="IP382" s="5"/>
      <c r="IQ382" s="5"/>
      <c r="IR382" s="5"/>
      <c r="IS382" s="5"/>
      <c r="IT382" s="5"/>
      <c r="IU382" s="5"/>
      <c r="IV382" s="5"/>
      <c r="IW382" s="5"/>
      <c r="IX382" s="5"/>
      <c r="IY382" s="5"/>
      <c r="IZ382" s="5"/>
      <c r="JA382" s="5"/>
      <c r="JB382" s="5"/>
      <c r="JC382" s="5"/>
      <c r="JD382" s="5"/>
      <c r="JE382" s="5"/>
      <c r="JF382" s="5"/>
      <c r="JG382" s="5"/>
      <c r="JH382" s="5"/>
      <c r="JI382" s="5"/>
      <c r="JJ382" s="5"/>
      <c r="JK382" s="145"/>
      <c r="JL382" s="397"/>
    </row>
    <row r="383" spans="1:272" ht="15">
      <c r="A383" s="8" t="s">
        <v>33</v>
      </c>
      <c r="B383" s="8" t="s">
        <v>11</v>
      </c>
      <c r="C383" s="8">
        <v>1</v>
      </c>
      <c r="D383" s="199">
        <v>116</v>
      </c>
      <c r="E383" s="118" t="s">
        <v>180</v>
      </c>
      <c r="F383" s="118" t="s">
        <v>108</v>
      </c>
      <c r="G383" s="195" t="s">
        <v>34</v>
      </c>
      <c r="H383" s="309" t="s">
        <v>188</v>
      </c>
      <c r="I383" s="354"/>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171" t="s">
        <v>372</v>
      </c>
      <c r="AS383" s="171">
        <v>315.5</v>
      </c>
      <c r="AT383" s="171">
        <v>317.20999999999998</v>
      </c>
      <c r="AU383" s="51">
        <f t="shared" si="319"/>
        <v>1.7099999999999795</v>
      </c>
      <c r="AV383" s="52">
        <v>100</v>
      </c>
      <c r="AW383" s="52">
        <f t="shared" si="320"/>
        <v>1.7099999999999795</v>
      </c>
      <c r="AX383" s="139">
        <f>AW383*AUXILIAR!$B$50</f>
        <v>5129999.9999999385</v>
      </c>
      <c r="AY383" s="5"/>
      <c r="AZ383" s="341"/>
      <c r="BA383" s="354"/>
      <c r="BB383" s="5"/>
      <c r="BC383" s="5"/>
      <c r="BD383" s="5"/>
      <c r="BE383" s="5"/>
      <c r="BF383" s="5"/>
      <c r="BG383" s="5"/>
      <c r="BH383" s="5"/>
      <c r="BI383" s="5"/>
      <c r="BJ383" s="5"/>
      <c r="BK383" s="5"/>
      <c r="BL383" s="5"/>
      <c r="BM383" s="5"/>
      <c r="BN383" s="5"/>
      <c r="BO383" s="5"/>
      <c r="BP383" s="5"/>
      <c r="BQ383" s="5"/>
      <c r="BR383" s="5"/>
      <c r="BS383" s="5"/>
      <c r="BT383" s="5"/>
      <c r="BU383" s="5"/>
      <c r="BV383" s="5"/>
      <c r="BW383" s="5"/>
      <c r="BX383" s="5"/>
      <c r="BY383" s="5"/>
      <c r="BZ383" s="5"/>
      <c r="CA383" s="5"/>
      <c r="CB383" s="5"/>
      <c r="CC383" s="5"/>
      <c r="CD383" s="5"/>
      <c r="CE383" s="5"/>
      <c r="CF383" s="5"/>
      <c r="CG383" s="5"/>
      <c r="CH383" s="5"/>
      <c r="CI383" s="5"/>
      <c r="CJ383" s="178"/>
      <c r="CK383" s="5"/>
      <c r="CL383" s="5"/>
      <c r="CM383" s="5"/>
      <c r="CN383" s="5"/>
      <c r="CO383" s="5"/>
      <c r="CP383" s="5"/>
      <c r="CQ383" s="5"/>
      <c r="CR383" s="341"/>
      <c r="CS383" s="354"/>
      <c r="CT383" s="5"/>
      <c r="CU383" s="5"/>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1" t="s">
        <v>346</v>
      </c>
      <c r="EC383" s="51">
        <v>310.67</v>
      </c>
      <c r="ED383" s="51">
        <v>310.67</v>
      </c>
      <c r="EE383" s="51">
        <v>1</v>
      </c>
      <c r="EF383" s="51">
        <v>100</v>
      </c>
      <c r="EG383" s="52">
        <f t="shared" si="323"/>
        <v>1</v>
      </c>
      <c r="EH383" s="139">
        <f>EG383*AUXILIAR!$B$61</f>
        <v>20000000</v>
      </c>
      <c r="EI383" s="5"/>
      <c r="EJ383" s="341"/>
      <c r="EK383" s="354"/>
      <c r="EL383" s="5"/>
      <c r="EM383" s="5"/>
      <c r="EN383" s="5"/>
      <c r="EO383" s="5"/>
      <c r="EP383" s="5"/>
      <c r="EQ383" s="5"/>
      <c r="ER383" s="5"/>
      <c r="ES383" s="5"/>
      <c r="ET383" s="5"/>
      <c r="EU383" s="5"/>
      <c r="EV383" s="5"/>
      <c r="EW383" s="5"/>
      <c r="EX383" s="5"/>
      <c r="EY383" s="5"/>
      <c r="EZ383" s="5"/>
      <c r="FA383" s="5"/>
      <c r="FB383" s="5"/>
      <c r="FC383" s="5"/>
      <c r="FD383" s="5"/>
      <c r="FE383" s="5"/>
      <c r="FF383" s="5"/>
      <c r="FG383" s="5"/>
      <c r="FH383" s="5"/>
      <c r="FI383" s="5"/>
      <c r="FJ383" s="5"/>
      <c r="FK383" s="5"/>
      <c r="FL383" s="5"/>
      <c r="FM383" s="5"/>
      <c r="FN383" s="5"/>
      <c r="FO383" s="5"/>
      <c r="FP383" s="5"/>
      <c r="FQ383" s="5"/>
      <c r="FR383" s="5"/>
      <c r="FS383" s="5"/>
      <c r="FT383" s="5"/>
      <c r="FU383" s="5"/>
      <c r="FV383" s="5"/>
      <c r="FW383" s="5"/>
      <c r="FX383" s="5"/>
      <c r="FY383" s="5"/>
      <c r="FZ383" s="5"/>
      <c r="GA383" s="5"/>
      <c r="GB383" s="341"/>
      <c r="GC383" s="354"/>
      <c r="GD383" s="5"/>
      <c r="GE383" s="5"/>
      <c r="GF383" s="5"/>
      <c r="GG383" s="5"/>
      <c r="GH383" s="5"/>
      <c r="GI383" s="5"/>
      <c r="GJ383" s="5"/>
      <c r="GK383" s="5"/>
      <c r="GL383" s="5"/>
      <c r="GM383" s="5"/>
      <c r="GN383" s="5"/>
      <c r="GO383" s="5"/>
      <c r="GP383" s="5"/>
      <c r="GQ383" s="5"/>
      <c r="GR383" s="5"/>
      <c r="GS383" s="5"/>
      <c r="GT383" s="5"/>
      <c r="GU383" s="5"/>
      <c r="GV383" s="5"/>
      <c r="GW383" s="5"/>
      <c r="GX383" s="5"/>
      <c r="GY383" s="5"/>
      <c r="GZ383" s="5"/>
      <c r="HA383" s="5"/>
      <c r="HB383" s="5"/>
      <c r="HC383" s="5"/>
      <c r="HD383" s="5"/>
      <c r="HE383" s="5"/>
      <c r="HF383" s="5"/>
      <c r="HG383" s="5"/>
      <c r="HH383" s="5"/>
      <c r="HI383" s="5"/>
      <c r="HJ383" s="5"/>
      <c r="HK383" s="5"/>
      <c r="HL383" s="172"/>
      <c r="HM383" s="173"/>
      <c r="HN383" s="173"/>
      <c r="HO383" s="56"/>
      <c r="HP383" s="57"/>
      <c r="HQ383" s="56"/>
      <c r="HR383" s="161"/>
      <c r="HS383" s="5"/>
      <c r="HT383" s="341"/>
      <c r="HU383" s="354"/>
      <c r="HV383" s="5"/>
      <c r="HW383" s="5"/>
      <c r="HX383" s="5"/>
      <c r="HY383" s="5"/>
      <c r="HZ383" s="5"/>
      <c r="IA383" s="5"/>
      <c r="IB383" s="5"/>
      <c r="IC383" s="5"/>
      <c r="ID383" s="5"/>
      <c r="IE383" s="5"/>
      <c r="IF383" s="5"/>
      <c r="IG383" s="5"/>
      <c r="IH383" s="5"/>
      <c r="II383" s="5"/>
      <c r="IJ383" s="5"/>
      <c r="IK383" s="5"/>
      <c r="IL383" s="5"/>
      <c r="IM383" s="5"/>
      <c r="IN383" s="5"/>
      <c r="IO383" s="5"/>
      <c r="IP383" s="5"/>
      <c r="IQ383" s="5"/>
      <c r="IR383" s="5"/>
      <c r="IS383" s="5"/>
      <c r="IT383" s="5"/>
      <c r="IU383" s="5"/>
      <c r="IV383" s="5"/>
      <c r="IW383" s="5"/>
      <c r="IX383" s="5"/>
      <c r="IY383" s="5"/>
      <c r="IZ383" s="5"/>
      <c r="JA383" s="5"/>
      <c r="JB383" s="5"/>
      <c r="JC383" s="5"/>
      <c r="JD383" s="5"/>
      <c r="JE383" s="5"/>
      <c r="JF383" s="5"/>
      <c r="JG383" s="5"/>
      <c r="JH383" s="5"/>
      <c r="JI383" s="5"/>
      <c r="JJ383" s="5"/>
      <c r="JK383" s="145"/>
      <c r="JL383" s="397"/>
    </row>
    <row r="384" spans="1:272" ht="15">
      <c r="A384" s="8" t="s">
        <v>33</v>
      </c>
      <c r="B384" s="8" t="s">
        <v>11</v>
      </c>
      <c r="C384" s="8">
        <v>1</v>
      </c>
      <c r="D384" s="199">
        <v>116</v>
      </c>
      <c r="E384" s="118" t="s">
        <v>180</v>
      </c>
      <c r="F384" s="118" t="s">
        <v>108</v>
      </c>
      <c r="G384" s="195" t="s">
        <v>34</v>
      </c>
      <c r="H384" s="309" t="s">
        <v>188</v>
      </c>
      <c r="I384" s="354"/>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171" t="s">
        <v>371</v>
      </c>
      <c r="AS384" s="171">
        <v>315.64999999999998</v>
      </c>
      <c r="AT384" s="171">
        <v>317.20999999999998</v>
      </c>
      <c r="AU384" s="51">
        <f t="shared" si="319"/>
        <v>1.5600000000000023</v>
      </c>
      <c r="AV384" s="52">
        <v>100</v>
      </c>
      <c r="AW384" s="52">
        <f t="shared" si="320"/>
        <v>1.5600000000000023</v>
      </c>
      <c r="AX384" s="139">
        <f>AW384*AUXILIAR!$B$50</f>
        <v>4680000.0000000065</v>
      </c>
      <c r="AY384" s="5"/>
      <c r="AZ384" s="341"/>
      <c r="BA384" s="354"/>
      <c r="BB384" s="5"/>
      <c r="BC384" s="5"/>
      <c r="BD384" s="5"/>
      <c r="BE384" s="5"/>
      <c r="BF384" s="5"/>
      <c r="BG384" s="5"/>
      <c r="BH384" s="5"/>
      <c r="BI384" s="5"/>
      <c r="BJ384" s="5"/>
      <c r="BK384" s="5"/>
      <c r="BL384" s="5"/>
      <c r="BM384" s="5"/>
      <c r="BN384" s="5"/>
      <c r="BO384" s="5"/>
      <c r="BP384" s="5"/>
      <c r="BQ384" s="5"/>
      <c r="BR384" s="5"/>
      <c r="BS384" s="5"/>
      <c r="BT384" s="5"/>
      <c r="BU384" s="5"/>
      <c r="BV384" s="5"/>
      <c r="BW384" s="5"/>
      <c r="BX384" s="5"/>
      <c r="BY384" s="5"/>
      <c r="BZ384" s="5"/>
      <c r="CA384" s="5"/>
      <c r="CB384" s="5"/>
      <c r="CC384" s="5"/>
      <c r="CD384" s="5"/>
      <c r="CE384" s="5"/>
      <c r="CF384" s="5"/>
      <c r="CG384" s="5"/>
      <c r="CH384" s="5"/>
      <c r="CI384" s="5"/>
      <c r="CJ384" s="178"/>
      <c r="CK384" s="5"/>
      <c r="CL384" s="5"/>
      <c r="CM384" s="5"/>
      <c r="CN384" s="5"/>
      <c r="CO384" s="5"/>
      <c r="CP384" s="5"/>
      <c r="CQ384" s="5"/>
      <c r="CR384" s="341"/>
      <c r="CS384" s="354"/>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1" t="s">
        <v>346</v>
      </c>
      <c r="EC384" s="51">
        <v>241.05</v>
      </c>
      <c r="ED384" s="51">
        <v>241.05</v>
      </c>
      <c r="EE384" s="51">
        <v>2</v>
      </c>
      <c r="EF384" s="51">
        <v>100</v>
      </c>
      <c r="EG384" s="52">
        <f t="shared" si="323"/>
        <v>2</v>
      </c>
      <c r="EH384" s="139">
        <f>EG384*AUXILIAR!$B$61</f>
        <v>40000000</v>
      </c>
      <c r="EI384" s="5"/>
      <c r="EJ384" s="341"/>
      <c r="EK384" s="354"/>
      <c r="EL384" s="5"/>
      <c r="EM384" s="5"/>
      <c r="EN384" s="5"/>
      <c r="EO384" s="5"/>
      <c r="EP384" s="5"/>
      <c r="EQ384" s="5"/>
      <c r="ER384" s="5"/>
      <c r="ES384" s="5"/>
      <c r="ET384" s="5"/>
      <c r="EU384" s="5"/>
      <c r="EV384" s="5"/>
      <c r="EW384" s="5"/>
      <c r="EX384" s="5"/>
      <c r="EY384" s="5"/>
      <c r="EZ384" s="5"/>
      <c r="FA384" s="5"/>
      <c r="FB384" s="5"/>
      <c r="FC384" s="5"/>
      <c r="FD384" s="5"/>
      <c r="FE384" s="5"/>
      <c r="FF384" s="5"/>
      <c r="FG384" s="5"/>
      <c r="FH384" s="5"/>
      <c r="FI384" s="5"/>
      <c r="FJ384" s="5"/>
      <c r="FK384" s="5"/>
      <c r="FL384" s="5"/>
      <c r="FM384" s="5"/>
      <c r="FN384" s="5"/>
      <c r="FO384" s="5"/>
      <c r="FP384" s="5"/>
      <c r="FQ384" s="5"/>
      <c r="FR384" s="5"/>
      <c r="FS384" s="5"/>
      <c r="FT384" s="5"/>
      <c r="FU384" s="5"/>
      <c r="FV384" s="5"/>
      <c r="FW384" s="5"/>
      <c r="FX384" s="5"/>
      <c r="FY384" s="5"/>
      <c r="FZ384" s="5"/>
      <c r="GA384" s="5"/>
      <c r="GB384" s="341"/>
      <c r="GC384" s="354"/>
      <c r="GD384" s="5"/>
      <c r="GE384" s="5"/>
      <c r="GF384" s="5"/>
      <c r="GG384" s="5"/>
      <c r="GH384" s="5"/>
      <c r="GI384" s="5"/>
      <c r="GJ384" s="5"/>
      <c r="GK384" s="5"/>
      <c r="GL384" s="5"/>
      <c r="GM384" s="5"/>
      <c r="GN384" s="5"/>
      <c r="GO384" s="5"/>
      <c r="GP384" s="5"/>
      <c r="GQ384" s="5"/>
      <c r="GR384" s="5"/>
      <c r="GS384" s="5"/>
      <c r="GT384" s="5"/>
      <c r="GU384" s="5"/>
      <c r="GV384" s="5"/>
      <c r="GW384" s="5"/>
      <c r="GX384" s="5"/>
      <c r="GY384" s="5"/>
      <c r="GZ384" s="5"/>
      <c r="HA384" s="5"/>
      <c r="HB384" s="5"/>
      <c r="HC384" s="5"/>
      <c r="HD384" s="5"/>
      <c r="HE384" s="5"/>
      <c r="HF384" s="5"/>
      <c r="HG384" s="5"/>
      <c r="HH384" s="5"/>
      <c r="HI384" s="5"/>
      <c r="HJ384" s="5"/>
      <c r="HK384" s="5"/>
      <c r="HL384" s="172"/>
      <c r="HM384" s="173"/>
      <c r="HN384" s="173"/>
      <c r="HO384" s="56"/>
      <c r="HP384" s="57"/>
      <c r="HQ384" s="56"/>
      <c r="HR384" s="161"/>
      <c r="HS384" s="5"/>
      <c r="HT384" s="341"/>
      <c r="HU384" s="354"/>
      <c r="HV384" s="5"/>
      <c r="HW384" s="5"/>
      <c r="HX384" s="5"/>
      <c r="HY384" s="5"/>
      <c r="HZ384" s="5"/>
      <c r="IA384" s="5"/>
      <c r="IB384" s="5"/>
      <c r="IC384" s="5"/>
      <c r="ID384" s="5"/>
      <c r="IE384" s="5"/>
      <c r="IF384" s="5"/>
      <c r="IG384" s="5"/>
      <c r="IH384" s="5"/>
      <c r="II384" s="5"/>
      <c r="IJ384" s="5"/>
      <c r="IK384" s="5"/>
      <c r="IL384" s="5"/>
      <c r="IM384" s="5"/>
      <c r="IN384" s="5"/>
      <c r="IO384" s="5"/>
      <c r="IP384" s="5"/>
      <c r="IQ384" s="5"/>
      <c r="IR384" s="5"/>
      <c r="IS384" s="5"/>
      <c r="IT384" s="5"/>
      <c r="IU384" s="5"/>
      <c r="IV384" s="5"/>
      <c r="IW384" s="5"/>
      <c r="IX384" s="5"/>
      <c r="IY384" s="5"/>
      <c r="IZ384" s="5"/>
      <c r="JA384" s="5"/>
      <c r="JB384" s="5"/>
      <c r="JC384" s="5"/>
      <c r="JD384" s="5"/>
      <c r="JE384" s="5"/>
      <c r="JF384" s="5"/>
      <c r="JG384" s="5"/>
      <c r="JH384" s="5"/>
      <c r="JI384" s="5"/>
      <c r="JJ384" s="5"/>
      <c r="JK384" s="145"/>
      <c r="JL384" s="397"/>
    </row>
    <row r="385" spans="1:272" ht="15">
      <c r="A385" s="8" t="s">
        <v>33</v>
      </c>
      <c r="B385" s="8" t="s">
        <v>11</v>
      </c>
      <c r="C385" s="8">
        <v>1</v>
      </c>
      <c r="D385" s="199">
        <v>116</v>
      </c>
      <c r="E385" s="118" t="s">
        <v>180</v>
      </c>
      <c r="F385" s="118" t="s">
        <v>108</v>
      </c>
      <c r="G385" s="195" t="s">
        <v>34</v>
      </c>
      <c r="H385" s="309" t="s">
        <v>188</v>
      </c>
      <c r="I385" s="354"/>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171" t="s">
        <v>371</v>
      </c>
      <c r="AS385" s="171">
        <v>322</v>
      </c>
      <c r="AT385" s="171">
        <v>322.75</v>
      </c>
      <c r="AU385" s="51">
        <f t="shared" si="319"/>
        <v>0.75</v>
      </c>
      <c r="AV385" s="52">
        <v>100</v>
      </c>
      <c r="AW385" s="52">
        <f t="shared" si="320"/>
        <v>0.75</v>
      </c>
      <c r="AX385" s="139">
        <f>AW385*AUXILIAR!$B$50</f>
        <v>2250000</v>
      </c>
      <c r="AY385" s="5"/>
      <c r="AZ385" s="341"/>
      <c r="BA385" s="354"/>
      <c r="BB385" s="5"/>
      <c r="BC385" s="5"/>
      <c r="BD385" s="5"/>
      <c r="BE385" s="5"/>
      <c r="BF385" s="5"/>
      <c r="BG385" s="5"/>
      <c r="BH385" s="5"/>
      <c r="BI385" s="5"/>
      <c r="BJ385" s="5"/>
      <c r="BK385" s="5"/>
      <c r="BL385" s="5"/>
      <c r="BM385" s="5"/>
      <c r="BN385" s="5"/>
      <c r="BO385" s="5"/>
      <c r="BP385" s="5"/>
      <c r="BQ385" s="5"/>
      <c r="BR385" s="5"/>
      <c r="BS385" s="5"/>
      <c r="BT385" s="5"/>
      <c r="BU385" s="5"/>
      <c r="BV385" s="5"/>
      <c r="BW385" s="5"/>
      <c r="BX385" s="5"/>
      <c r="BY385" s="5"/>
      <c r="BZ385" s="5"/>
      <c r="CA385" s="5"/>
      <c r="CB385" s="5"/>
      <c r="CC385" s="5"/>
      <c r="CD385" s="5"/>
      <c r="CE385" s="5"/>
      <c r="CF385" s="5"/>
      <c r="CG385" s="5"/>
      <c r="CH385" s="5"/>
      <c r="CI385" s="5"/>
      <c r="CJ385" s="178"/>
      <c r="CK385" s="5"/>
      <c r="CL385" s="5"/>
      <c r="CM385" s="5"/>
      <c r="CN385" s="5"/>
      <c r="CO385" s="5"/>
      <c r="CP385" s="5"/>
      <c r="CQ385" s="5"/>
      <c r="CR385" s="341"/>
      <c r="CS385" s="354"/>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1" t="s">
        <v>346</v>
      </c>
      <c r="EC385" s="51">
        <v>245.11</v>
      </c>
      <c r="ED385" s="51">
        <v>245.11</v>
      </c>
      <c r="EE385" s="51">
        <v>1</v>
      </c>
      <c r="EF385" s="51">
        <v>100</v>
      </c>
      <c r="EG385" s="52">
        <f t="shared" si="323"/>
        <v>1</v>
      </c>
      <c r="EH385" s="139">
        <f>EG385*AUXILIAR!$B$61</f>
        <v>20000000</v>
      </c>
      <c r="EI385" s="5"/>
      <c r="EJ385" s="341"/>
      <c r="EK385" s="354"/>
      <c r="EL385" s="5"/>
      <c r="EM385" s="5"/>
      <c r="EN385" s="5"/>
      <c r="EO385" s="5"/>
      <c r="EP385" s="5"/>
      <c r="EQ385" s="5"/>
      <c r="ER385" s="5"/>
      <c r="ES385" s="5"/>
      <c r="ET385" s="5"/>
      <c r="EU385" s="5"/>
      <c r="EV385" s="5"/>
      <c r="EW385" s="5"/>
      <c r="EX385" s="5"/>
      <c r="EY385" s="5"/>
      <c r="EZ385" s="5"/>
      <c r="FA385" s="5"/>
      <c r="FB385" s="5"/>
      <c r="FC385" s="5"/>
      <c r="FD385" s="5"/>
      <c r="FE385" s="5"/>
      <c r="FF385" s="5"/>
      <c r="FG385" s="5"/>
      <c r="FH385" s="5"/>
      <c r="FI385" s="5"/>
      <c r="FJ385" s="5"/>
      <c r="FK385" s="5"/>
      <c r="FL385" s="5"/>
      <c r="FM385" s="5"/>
      <c r="FN385" s="5"/>
      <c r="FO385" s="5"/>
      <c r="FP385" s="5"/>
      <c r="FQ385" s="5"/>
      <c r="FR385" s="5"/>
      <c r="FS385" s="5"/>
      <c r="FT385" s="5"/>
      <c r="FU385" s="5"/>
      <c r="FV385" s="5"/>
      <c r="FW385" s="5"/>
      <c r="FX385" s="5"/>
      <c r="FY385" s="5"/>
      <c r="FZ385" s="5"/>
      <c r="GA385" s="5"/>
      <c r="GB385" s="341"/>
      <c r="GC385" s="354"/>
      <c r="GD385" s="5"/>
      <c r="GE385" s="5"/>
      <c r="GF385" s="5"/>
      <c r="GG385" s="5"/>
      <c r="GH385" s="5"/>
      <c r="GI385" s="5"/>
      <c r="GJ385" s="5"/>
      <c r="GK385" s="5"/>
      <c r="GL385" s="5"/>
      <c r="GM385" s="5"/>
      <c r="GN385" s="5"/>
      <c r="GO385" s="5"/>
      <c r="GP385" s="5"/>
      <c r="GQ385" s="5"/>
      <c r="GR385" s="5"/>
      <c r="GS385" s="5"/>
      <c r="GT385" s="5"/>
      <c r="GU385" s="5"/>
      <c r="GV385" s="5"/>
      <c r="GW385" s="5"/>
      <c r="GX385" s="5"/>
      <c r="GY385" s="5"/>
      <c r="GZ385" s="5"/>
      <c r="HA385" s="5"/>
      <c r="HB385" s="5"/>
      <c r="HC385" s="5"/>
      <c r="HD385" s="5"/>
      <c r="HE385" s="5"/>
      <c r="HF385" s="5"/>
      <c r="HG385" s="5"/>
      <c r="HH385" s="5"/>
      <c r="HI385" s="5"/>
      <c r="HJ385" s="5"/>
      <c r="HK385" s="5"/>
      <c r="HL385" s="172"/>
      <c r="HM385" s="173"/>
      <c r="HN385" s="173"/>
      <c r="HO385" s="56"/>
      <c r="HP385" s="57"/>
      <c r="HQ385" s="56"/>
      <c r="HR385" s="161"/>
      <c r="HS385" s="5"/>
      <c r="HT385" s="341"/>
      <c r="HU385" s="354"/>
      <c r="HV385" s="5"/>
      <c r="HW385" s="5"/>
      <c r="HX385" s="5"/>
      <c r="HY385" s="5"/>
      <c r="HZ385" s="5"/>
      <c r="IA385" s="5"/>
      <c r="IB385" s="5"/>
      <c r="IC385" s="5"/>
      <c r="ID385" s="5"/>
      <c r="IE385" s="5"/>
      <c r="IF385" s="5"/>
      <c r="IG385" s="5"/>
      <c r="IH385" s="5"/>
      <c r="II385" s="5"/>
      <c r="IJ385" s="5"/>
      <c r="IK385" s="5"/>
      <c r="IL385" s="5"/>
      <c r="IM385" s="5"/>
      <c r="IN385" s="5"/>
      <c r="IO385" s="5"/>
      <c r="IP385" s="5"/>
      <c r="IQ385" s="5"/>
      <c r="IR385" s="5"/>
      <c r="IS385" s="5"/>
      <c r="IT385" s="5"/>
      <c r="IU385" s="5"/>
      <c r="IV385" s="5"/>
      <c r="IW385" s="5"/>
      <c r="IX385" s="5"/>
      <c r="IY385" s="5"/>
      <c r="IZ385" s="5"/>
      <c r="JA385" s="5"/>
      <c r="JB385" s="5"/>
      <c r="JC385" s="5"/>
      <c r="JD385" s="5"/>
      <c r="JE385" s="5"/>
      <c r="JF385" s="5"/>
      <c r="JG385" s="5"/>
      <c r="JH385" s="5"/>
      <c r="JI385" s="5"/>
      <c r="JJ385" s="5"/>
      <c r="JK385" s="145"/>
      <c r="JL385" s="397"/>
    </row>
    <row r="386" spans="1:272" ht="15">
      <c r="A386" s="8" t="s">
        <v>33</v>
      </c>
      <c r="B386" s="8" t="s">
        <v>11</v>
      </c>
      <c r="C386" s="8">
        <v>1</v>
      </c>
      <c r="D386" s="199">
        <v>116</v>
      </c>
      <c r="E386" s="118" t="s">
        <v>180</v>
      </c>
      <c r="F386" s="118" t="s">
        <v>108</v>
      </c>
      <c r="G386" s="195" t="s">
        <v>34</v>
      </c>
      <c r="H386" s="309" t="s">
        <v>188</v>
      </c>
      <c r="I386" s="354"/>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171" t="s">
        <v>371</v>
      </c>
      <c r="AS386" s="171">
        <v>328.91</v>
      </c>
      <c r="AT386" s="171">
        <v>330.41</v>
      </c>
      <c r="AU386" s="51">
        <f t="shared" si="319"/>
        <v>1.5</v>
      </c>
      <c r="AV386" s="52">
        <v>100</v>
      </c>
      <c r="AW386" s="52">
        <f t="shared" si="320"/>
        <v>1.5</v>
      </c>
      <c r="AX386" s="139">
        <f>AW386*AUXILIAR!$B$50</f>
        <v>4500000</v>
      </c>
      <c r="AY386" s="5"/>
      <c r="AZ386" s="341"/>
      <c r="BA386" s="354"/>
      <c r="BB386" s="5"/>
      <c r="BC386" s="5"/>
      <c r="BD386" s="5"/>
      <c r="BE386" s="5"/>
      <c r="BF386" s="5"/>
      <c r="BG386" s="5"/>
      <c r="BH386" s="5"/>
      <c r="BI386" s="5"/>
      <c r="BJ386" s="5"/>
      <c r="BK386" s="5"/>
      <c r="BL386" s="5"/>
      <c r="BM386" s="5"/>
      <c r="BN386" s="5"/>
      <c r="BO386" s="5"/>
      <c r="BP386" s="5"/>
      <c r="BQ386" s="5"/>
      <c r="BR386" s="5"/>
      <c r="BS386" s="5"/>
      <c r="BT386" s="5"/>
      <c r="BU386" s="5"/>
      <c r="BV386" s="5"/>
      <c r="BW386" s="5"/>
      <c r="BX386" s="5"/>
      <c r="BY386" s="5"/>
      <c r="BZ386" s="5"/>
      <c r="CA386" s="5"/>
      <c r="CB386" s="5"/>
      <c r="CC386" s="5"/>
      <c r="CD386" s="5"/>
      <c r="CE386" s="5"/>
      <c r="CF386" s="5"/>
      <c r="CG386" s="5"/>
      <c r="CH386" s="5"/>
      <c r="CI386" s="5"/>
      <c r="CJ386" s="178"/>
      <c r="CK386" s="5"/>
      <c r="CL386" s="5"/>
      <c r="CM386" s="5"/>
      <c r="CN386" s="5"/>
      <c r="CO386" s="5"/>
      <c r="CP386" s="5"/>
      <c r="CQ386" s="5"/>
      <c r="CR386" s="341"/>
      <c r="CS386" s="354"/>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1" t="s">
        <v>346</v>
      </c>
      <c r="EC386" s="51">
        <v>226.47</v>
      </c>
      <c r="ED386" s="51">
        <v>226.47</v>
      </c>
      <c r="EE386" s="51">
        <v>1</v>
      </c>
      <c r="EF386" s="51">
        <v>100</v>
      </c>
      <c r="EG386" s="52">
        <f t="shared" si="323"/>
        <v>1</v>
      </c>
      <c r="EH386" s="139">
        <f>EG386*AUXILIAR!$B$61</f>
        <v>20000000</v>
      </c>
      <c r="EI386" s="5"/>
      <c r="EJ386" s="341"/>
      <c r="EK386" s="354"/>
      <c r="EL386" s="5"/>
      <c r="EM386" s="5"/>
      <c r="EN386" s="5"/>
      <c r="EO386" s="5"/>
      <c r="EP386" s="5"/>
      <c r="EQ386" s="5"/>
      <c r="ER386" s="5"/>
      <c r="ES386" s="5"/>
      <c r="ET386" s="5"/>
      <c r="EU386" s="5"/>
      <c r="EV386" s="5"/>
      <c r="EW386" s="5"/>
      <c r="EX386" s="5"/>
      <c r="EY386" s="5"/>
      <c r="EZ386" s="5"/>
      <c r="FA386" s="5"/>
      <c r="FB386" s="5"/>
      <c r="FC386" s="5"/>
      <c r="FD386" s="5"/>
      <c r="FE386" s="5"/>
      <c r="FF386" s="5"/>
      <c r="FG386" s="5"/>
      <c r="FH386" s="5"/>
      <c r="FI386" s="5"/>
      <c r="FJ386" s="5"/>
      <c r="FK386" s="5"/>
      <c r="FL386" s="5"/>
      <c r="FM386" s="5"/>
      <c r="FN386" s="5"/>
      <c r="FO386" s="5"/>
      <c r="FP386" s="5"/>
      <c r="FQ386" s="5"/>
      <c r="FR386" s="5"/>
      <c r="FS386" s="5"/>
      <c r="FT386" s="5"/>
      <c r="FU386" s="5"/>
      <c r="FV386" s="5"/>
      <c r="FW386" s="5"/>
      <c r="FX386" s="5"/>
      <c r="FY386" s="5"/>
      <c r="FZ386" s="5"/>
      <c r="GA386" s="5"/>
      <c r="GB386" s="341"/>
      <c r="GC386" s="354"/>
      <c r="GD386" s="5"/>
      <c r="GE386" s="5"/>
      <c r="GF386" s="5"/>
      <c r="GG386" s="5"/>
      <c r="GH386" s="5"/>
      <c r="GI386" s="5"/>
      <c r="GJ386" s="5"/>
      <c r="GK386" s="5"/>
      <c r="GL386" s="5"/>
      <c r="GM386" s="5"/>
      <c r="GN386" s="5"/>
      <c r="GO386" s="5"/>
      <c r="GP386" s="5"/>
      <c r="GQ386" s="5"/>
      <c r="GR386" s="5"/>
      <c r="GS386" s="5"/>
      <c r="GT386" s="5"/>
      <c r="GU386" s="5"/>
      <c r="GV386" s="5"/>
      <c r="GW386" s="5"/>
      <c r="GX386" s="5"/>
      <c r="GY386" s="5"/>
      <c r="GZ386" s="5"/>
      <c r="HA386" s="5"/>
      <c r="HB386" s="5"/>
      <c r="HC386" s="5"/>
      <c r="HD386" s="5"/>
      <c r="HE386" s="5"/>
      <c r="HF386" s="5"/>
      <c r="HG386" s="5"/>
      <c r="HH386" s="5"/>
      <c r="HI386" s="5"/>
      <c r="HJ386" s="5"/>
      <c r="HK386" s="5"/>
      <c r="HL386" s="172"/>
      <c r="HM386" s="173"/>
      <c r="HN386" s="173"/>
      <c r="HO386" s="56"/>
      <c r="HP386" s="57"/>
      <c r="HQ386" s="56"/>
      <c r="HR386" s="161"/>
      <c r="HS386" s="5"/>
      <c r="HT386" s="341"/>
      <c r="HU386" s="354"/>
      <c r="HV386" s="5"/>
      <c r="HW386" s="5"/>
      <c r="HX386" s="5"/>
      <c r="HY386" s="5"/>
      <c r="HZ386" s="5"/>
      <c r="IA386" s="5"/>
      <c r="IB386" s="5"/>
      <c r="IC386" s="5"/>
      <c r="ID386" s="5"/>
      <c r="IE386" s="5"/>
      <c r="IF386" s="5"/>
      <c r="IG386" s="5"/>
      <c r="IH386" s="5"/>
      <c r="II386" s="5"/>
      <c r="IJ386" s="5"/>
      <c r="IK386" s="5"/>
      <c r="IL386" s="5"/>
      <c r="IM386" s="5"/>
      <c r="IN386" s="5"/>
      <c r="IO386" s="5"/>
      <c r="IP386" s="5"/>
      <c r="IQ386" s="5"/>
      <c r="IR386" s="5"/>
      <c r="IS386" s="5"/>
      <c r="IT386" s="5"/>
      <c r="IU386" s="5"/>
      <c r="IV386" s="5"/>
      <c r="IW386" s="5"/>
      <c r="IX386" s="5"/>
      <c r="IY386" s="5"/>
      <c r="IZ386" s="5"/>
      <c r="JA386" s="5"/>
      <c r="JB386" s="5"/>
      <c r="JC386" s="5"/>
      <c r="JD386" s="5"/>
      <c r="JE386" s="5"/>
      <c r="JF386" s="5"/>
      <c r="JG386" s="5"/>
      <c r="JH386" s="5"/>
      <c r="JI386" s="5"/>
      <c r="JJ386" s="5"/>
      <c r="JK386" s="145"/>
      <c r="JL386" s="397"/>
    </row>
    <row r="387" spans="1:272" ht="15">
      <c r="A387" s="8" t="s">
        <v>33</v>
      </c>
      <c r="B387" s="8" t="s">
        <v>11</v>
      </c>
      <c r="C387" s="8">
        <v>1</v>
      </c>
      <c r="D387" s="199">
        <v>116</v>
      </c>
      <c r="E387" s="118" t="s">
        <v>180</v>
      </c>
      <c r="F387" s="118" t="s">
        <v>108</v>
      </c>
      <c r="G387" s="195" t="s">
        <v>34</v>
      </c>
      <c r="H387" s="309" t="s">
        <v>188</v>
      </c>
      <c r="I387" s="354"/>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165"/>
      <c r="AT387" s="165"/>
      <c r="AU387" s="5"/>
      <c r="AV387" s="5"/>
      <c r="AW387" s="5"/>
      <c r="AX387" s="5"/>
      <c r="AY387" s="5"/>
      <c r="AZ387" s="341"/>
      <c r="BA387" s="354"/>
      <c r="BB387" s="5"/>
      <c r="BC387" s="5"/>
      <c r="BD387" s="5"/>
      <c r="BE387" s="5"/>
      <c r="BF387" s="5"/>
      <c r="BG387" s="5"/>
      <c r="BH387" s="5"/>
      <c r="BI387" s="5"/>
      <c r="BJ387" s="5"/>
      <c r="BK387" s="5"/>
      <c r="BL387" s="5"/>
      <c r="BM387" s="5"/>
      <c r="BN387" s="5"/>
      <c r="BO387" s="5"/>
      <c r="BP387" s="5"/>
      <c r="BQ387" s="5"/>
      <c r="BR387" s="5"/>
      <c r="BS387" s="5"/>
      <c r="BT387" s="5"/>
      <c r="BU387" s="5"/>
      <c r="BV387" s="5"/>
      <c r="BW387" s="5"/>
      <c r="BX387" s="5"/>
      <c r="BY387" s="5"/>
      <c r="BZ387" s="5"/>
      <c r="CA387" s="5"/>
      <c r="CB387" s="5"/>
      <c r="CC387" s="5"/>
      <c r="CD387" s="5"/>
      <c r="CE387" s="5"/>
      <c r="CF387" s="5"/>
      <c r="CG387" s="5"/>
      <c r="CH387" s="5"/>
      <c r="CI387" s="5"/>
      <c r="CJ387" s="178"/>
      <c r="CK387" s="5"/>
      <c r="CL387" s="5"/>
      <c r="CM387" s="5"/>
      <c r="CN387" s="5"/>
      <c r="CO387" s="5"/>
      <c r="CP387" s="5"/>
      <c r="CQ387" s="5"/>
      <c r="CR387" s="341"/>
      <c r="CS387" s="354"/>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1" t="s">
        <v>346</v>
      </c>
      <c r="EC387" s="51">
        <v>231.85</v>
      </c>
      <c r="ED387" s="51">
        <v>231.85</v>
      </c>
      <c r="EE387" s="51">
        <v>1</v>
      </c>
      <c r="EF387" s="51">
        <v>100</v>
      </c>
      <c r="EG387" s="52">
        <f t="shared" si="323"/>
        <v>1</v>
      </c>
      <c r="EH387" s="139">
        <f>EG387*AUXILIAR!$B$61</f>
        <v>20000000</v>
      </c>
      <c r="EI387" s="5"/>
      <c r="EJ387" s="341"/>
      <c r="EK387" s="354"/>
      <c r="EL387" s="5"/>
      <c r="EM387" s="5"/>
      <c r="EN387" s="5"/>
      <c r="EO387" s="5"/>
      <c r="EP387" s="5"/>
      <c r="EQ387" s="5"/>
      <c r="ER387" s="5"/>
      <c r="ES387" s="5"/>
      <c r="ET387" s="5"/>
      <c r="EU387" s="5"/>
      <c r="EV387" s="5"/>
      <c r="EW387" s="5"/>
      <c r="EX387" s="5"/>
      <c r="EY387" s="5"/>
      <c r="EZ387" s="5"/>
      <c r="FA387" s="5"/>
      <c r="FB387" s="5"/>
      <c r="FC387" s="5"/>
      <c r="FD387" s="5"/>
      <c r="FE387" s="5"/>
      <c r="FF387" s="5"/>
      <c r="FG387" s="5"/>
      <c r="FH387" s="5"/>
      <c r="FI387" s="5"/>
      <c r="FJ387" s="5"/>
      <c r="FK387" s="5"/>
      <c r="FL387" s="5"/>
      <c r="FM387" s="5"/>
      <c r="FN387" s="5"/>
      <c r="FO387" s="5"/>
      <c r="FP387" s="5"/>
      <c r="FQ387" s="5"/>
      <c r="FR387" s="5"/>
      <c r="FS387" s="5"/>
      <c r="FT387" s="5"/>
      <c r="FU387" s="5"/>
      <c r="FV387" s="5"/>
      <c r="FW387" s="5"/>
      <c r="FX387" s="5"/>
      <c r="FY387" s="5"/>
      <c r="FZ387" s="5"/>
      <c r="GA387" s="5"/>
      <c r="GB387" s="341"/>
      <c r="GC387" s="354"/>
      <c r="GD387" s="5"/>
      <c r="GE387" s="5"/>
      <c r="GF387" s="5"/>
      <c r="GG387" s="5"/>
      <c r="GH387" s="5"/>
      <c r="GI387" s="5"/>
      <c r="GJ387" s="5"/>
      <c r="GK387" s="5"/>
      <c r="GL387" s="5"/>
      <c r="GM387" s="5"/>
      <c r="GN387" s="5"/>
      <c r="GO387" s="5"/>
      <c r="GP387" s="5"/>
      <c r="GQ387" s="5"/>
      <c r="GR387" s="5"/>
      <c r="GS387" s="5"/>
      <c r="GT387" s="5"/>
      <c r="GU387" s="5"/>
      <c r="GV387" s="5"/>
      <c r="GW387" s="5"/>
      <c r="GX387" s="5"/>
      <c r="GY387" s="5"/>
      <c r="GZ387" s="5"/>
      <c r="HA387" s="5"/>
      <c r="HB387" s="5"/>
      <c r="HC387" s="5"/>
      <c r="HD387" s="5"/>
      <c r="HE387" s="5"/>
      <c r="HF387" s="5"/>
      <c r="HG387" s="5"/>
      <c r="HH387" s="5"/>
      <c r="HI387" s="5"/>
      <c r="HJ387" s="5"/>
      <c r="HK387" s="5"/>
      <c r="HL387" s="172"/>
      <c r="HM387" s="173"/>
      <c r="HN387" s="173"/>
      <c r="HO387" s="56"/>
      <c r="HP387" s="57"/>
      <c r="HQ387" s="56"/>
      <c r="HR387" s="161"/>
      <c r="HS387" s="5"/>
      <c r="HT387" s="341"/>
      <c r="HU387" s="354"/>
      <c r="HV387" s="5"/>
      <c r="HW387" s="5"/>
      <c r="HX387" s="5"/>
      <c r="HY387" s="5"/>
      <c r="HZ387" s="5"/>
      <c r="IA387" s="5"/>
      <c r="IB387" s="5"/>
      <c r="IC387" s="5"/>
      <c r="ID387" s="5"/>
      <c r="IE387" s="5"/>
      <c r="IF387" s="5"/>
      <c r="IG387" s="5"/>
      <c r="IH387" s="5"/>
      <c r="II387" s="5"/>
      <c r="IJ387" s="5"/>
      <c r="IK387" s="5"/>
      <c r="IL387" s="5"/>
      <c r="IM387" s="5"/>
      <c r="IN387" s="5"/>
      <c r="IO387" s="5"/>
      <c r="IP387" s="5"/>
      <c r="IQ387" s="5"/>
      <c r="IR387" s="5"/>
      <c r="IS387" s="5"/>
      <c r="IT387" s="5"/>
      <c r="IU387" s="5"/>
      <c r="IV387" s="5"/>
      <c r="IW387" s="5"/>
      <c r="IX387" s="5"/>
      <c r="IY387" s="5"/>
      <c r="IZ387" s="5"/>
      <c r="JA387" s="5"/>
      <c r="JB387" s="5"/>
      <c r="JC387" s="5"/>
      <c r="JD387" s="5"/>
      <c r="JE387" s="5"/>
      <c r="JF387" s="5"/>
      <c r="JG387" s="5"/>
      <c r="JH387" s="5"/>
      <c r="JI387" s="5"/>
      <c r="JJ387" s="5"/>
      <c r="JK387" s="145"/>
      <c r="JL387" s="397"/>
    </row>
    <row r="388" spans="1:272" ht="15">
      <c r="A388" s="8" t="s">
        <v>33</v>
      </c>
      <c r="B388" s="8" t="s">
        <v>11</v>
      </c>
      <c r="C388" s="8">
        <v>1</v>
      </c>
      <c r="D388" s="199">
        <v>116</v>
      </c>
      <c r="E388" s="118" t="s">
        <v>180</v>
      </c>
      <c r="F388" s="118" t="s">
        <v>108</v>
      </c>
      <c r="G388" s="195" t="s">
        <v>34</v>
      </c>
      <c r="H388" s="309" t="s">
        <v>188</v>
      </c>
      <c r="I388" s="354"/>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165"/>
      <c r="AT388" s="165"/>
      <c r="AU388" s="5"/>
      <c r="AV388" s="5"/>
      <c r="AW388" s="5"/>
      <c r="AX388" s="5"/>
      <c r="AY388" s="5"/>
      <c r="AZ388" s="341"/>
      <c r="BA388" s="354"/>
      <c r="BB388" s="5"/>
      <c r="BC388" s="5"/>
      <c r="BD388" s="5"/>
      <c r="BE388" s="5"/>
      <c r="BF388" s="5"/>
      <c r="BG388" s="5"/>
      <c r="BH388" s="5"/>
      <c r="BI388" s="5"/>
      <c r="BJ388" s="5"/>
      <c r="BK388" s="5"/>
      <c r="BL388" s="5"/>
      <c r="BM388" s="5"/>
      <c r="BN388" s="5"/>
      <c r="BO388" s="5"/>
      <c r="BP388" s="5"/>
      <c r="BQ388" s="5"/>
      <c r="BR388" s="5"/>
      <c r="BS388" s="5"/>
      <c r="BT388" s="5"/>
      <c r="BU388" s="5"/>
      <c r="BV388" s="5"/>
      <c r="BW388" s="5"/>
      <c r="BX388" s="5"/>
      <c r="BY388" s="5"/>
      <c r="BZ388" s="5"/>
      <c r="CA388" s="5"/>
      <c r="CB388" s="5"/>
      <c r="CC388" s="5"/>
      <c r="CD388" s="5"/>
      <c r="CE388" s="5"/>
      <c r="CF388" s="5"/>
      <c r="CG388" s="5"/>
      <c r="CH388" s="5"/>
      <c r="CI388" s="5"/>
      <c r="CJ388" s="178"/>
      <c r="CK388" s="5"/>
      <c r="CL388" s="5"/>
      <c r="CM388" s="5"/>
      <c r="CN388" s="5"/>
      <c r="CO388" s="5"/>
      <c r="CP388" s="5"/>
      <c r="CQ388" s="5"/>
      <c r="CR388" s="341"/>
      <c r="CS388" s="354"/>
      <c r="CT388" s="5"/>
      <c r="CU388" s="5"/>
      <c r="CV388" s="5"/>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1" t="s">
        <v>346</v>
      </c>
      <c r="EC388" s="51">
        <v>234.4</v>
      </c>
      <c r="ED388" s="51">
        <v>234.4</v>
      </c>
      <c r="EE388" s="51">
        <v>1</v>
      </c>
      <c r="EF388" s="51">
        <v>100</v>
      </c>
      <c r="EG388" s="52">
        <f t="shared" si="323"/>
        <v>1</v>
      </c>
      <c r="EH388" s="139">
        <f>EG388*AUXILIAR!$B$61</f>
        <v>20000000</v>
      </c>
      <c r="EI388" s="5"/>
      <c r="EJ388" s="341"/>
      <c r="EK388" s="354"/>
      <c r="EL388" s="5"/>
      <c r="EM388" s="5"/>
      <c r="EN388" s="5"/>
      <c r="EO388" s="5"/>
      <c r="EP388" s="5"/>
      <c r="EQ388" s="5"/>
      <c r="ER388" s="5"/>
      <c r="ES388" s="5"/>
      <c r="ET388" s="5"/>
      <c r="EU388" s="5"/>
      <c r="EV388" s="5"/>
      <c r="EW388" s="5"/>
      <c r="EX388" s="5"/>
      <c r="EY388" s="5"/>
      <c r="EZ388" s="5"/>
      <c r="FA388" s="5"/>
      <c r="FB388" s="5"/>
      <c r="FC388" s="5"/>
      <c r="FD388" s="5"/>
      <c r="FE388" s="5"/>
      <c r="FF388" s="5"/>
      <c r="FG388" s="5"/>
      <c r="FH388" s="5"/>
      <c r="FI388" s="5"/>
      <c r="FJ388" s="5"/>
      <c r="FK388" s="5"/>
      <c r="FL388" s="5"/>
      <c r="FM388" s="5"/>
      <c r="FN388" s="5"/>
      <c r="FO388" s="5"/>
      <c r="FP388" s="5"/>
      <c r="FQ388" s="5"/>
      <c r="FR388" s="5"/>
      <c r="FS388" s="5"/>
      <c r="FT388" s="5"/>
      <c r="FU388" s="5"/>
      <c r="FV388" s="5"/>
      <c r="FW388" s="5"/>
      <c r="FX388" s="5"/>
      <c r="FY388" s="5"/>
      <c r="FZ388" s="5"/>
      <c r="GA388" s="5"/>
      <c r="GB388" s="341"/>
      <c r="GC388" s="354"/>
      <c r="GD388" s="5"/>
      <c r="GE388" s="5"/>
      <c r="GF388" s="5"/>
      <c r="GG388" s="5"/>
      <c r="GH388" s="5"/>
      <c r="GI388" s="5"/>
      <c r="GJ388" s="5"/>
      <c r="GK388" s="5"/>
      <c r="GL388" s="5"/>
      <c r="GM388" s="5"/>
      <c r="GN388" s="5"/>
      <c r="GO388" s="5"/>
      <c r="GP388" s="5"/>
      <c r="GQ388" s="5"/>
      <c r="GR388" s="5"/>
      <c r="GS388" s="5"/>
      <c r="GT388" s="5"/>
      <c r="GU388" s="5"/>
      <c r="GV388" s="5"/>
      <c r="GW388" s="5"/>
      <c r="GX388" s="5"/>
      <c r="GY388" s="5"/>
      <c r="GZ388" s="5"/>
      <c r="HA388" s="5"/>
      <c r="HB388" s="5"/>
      <c r="HC388" s="5"/>
      <c r="HD388" s="5"/>
      <c r="HE388" s="5"/>
      <c r="HF388" s="5"/>
      <c r="HG388" s="5"/>
      <c r="HH388" s="5"/>
      <c r="HI388" s="5"/>
      <c r="HJ388" s="5"/>
      <c r="HK388" s="5"/>
      <c r="HL388" s="172"/>
      <c r="HM388" s="173"/>
      <c r="HN388" s="173"/>
      <c r="HO388" s="56"/>
      <c r="HP388" s="57"/>
      <c r="HQ388" s="56"/>
      <c r="HR388" s="161"/>
      <c r="HS388" s="5"/>
      <c r="HT388" s="341"/>
      <c r="HU388" s="354"/>
      <c r="HV388" s="5"/>
      <c r="HW388" s="5"/>
      <c r="HX388" s="5"/>
      <c r="HY388" s="5"/>
      <c r="HZ388" s="5"/>
      <c r="IA388" s="5"/>
      <c r="IB388" s="5"/>
      <c r="IC388" s="5"/>
      <c r="ID388" s="5"/>
      <c r="IE388" s="5"/>
      <c r="IF388" s="5"/>
      <c r="IG388" s="5"/>
      <c r="IH388" s="5"/>
      <c r="II388" s="5"/>
      <c r="IJ388" s="5"/>
      <c r="IK388" s="5"/>
      <c r="IL388" s="5"/>
      <c r="IM388" s="5"/>
      <c r="IN388" s="5"/>
      <c r="IO388" s="5"/>
      <c r="IP388" s="5"/>
      <c r="IQ388" s="5"/>
      <c r="IR388" s="5"/>
      <c r="IS388" s="5"/>
      <c r="IT388" s="5"/>
      <c r="IU388" s="5"/>
      <c r="IV388" s="5"/>
      <c r="IW388" s="5"/>
      <c r="IX388" s="5"/>
      <c r="IY388" s="5"/>
      <c r="IZ388" s="5"/>
      <c r="JA388" s="5"/>
      <c r="JB388" s="5"/>
      <c r="JC388" s="5"/>
      <c r="JD388" s="5"/>
      <c r="JE388" s="5"/>
      <c r="JF388" s="5"/>
      <c r="JG388" s="5"/>
      <c r="JH388" s="5"/>
      <c r="JI388" s="5"/>
      <c r="JJ388" s="5"/>
      <c r="JK388" s="145"/>
      <c r="JL388" s="397"/>
    </row>
    <row r="389" spans="1:272" ht="15">
      <c r="A389" s="8" t="s">
        <v>33</v>
      </c>
      <c r="B389" s="8" t="s">
        <v>11</v>
      </c>
      <c r="C389" s="8">
        <v>1</v>
      </c>
      <c r="D389" s="199">
        <v>116</v>
      </c>
      <c r="E389" s="118" t="s">
        <v>180</v>
      </c>
      <c r="F389" s="118" t="s">
        <v>108</v>
      </c>
      <c r="G389" s="195" t="s">
        <v>34</v>
      </c>
      <c r="H389" s="309" t="s">
        <v>188</v>
      </c>
      <c r="I389" s="354"/>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c r="AY389" s="5"/>
      <c r="AZ389" s="341"/>
      <c r="BA389" s="354"/>
      <c r="BB389" s="5"/>
      <c r="BC389" s="5"/>
      <c r="BD389" s="5"/>
      <c r="BE389" s="5"/>
      <c r="BF389" s="5"/>
      <c r="BG389" s="5"/>
      <c r="BH389" s="5"/>
      <c r="BI389" s="5"/>
      <c r="BJ389" s="5"/>
      <c r="BK389" s="5"/>
      <c r="BL389" s="5"/>
      <c r="BM389" s="5"/>
      <c r="BN389" s="5"/>
      <c r="BO389" s="5"/>
      <c r="BP389" s="5"/>
      <c r="BQ389" s="5"/>
      <c r="BR389" s="5"/>
      <c r="BS389" s="5"/>
      <c r="BT389" s="5"/>
      <c r="BU389" s="5"/>
      <c r="BV389" s="5"/>
      <c r="BW389" s="5"/>
      <c r="BX389" s="5"/>
      <c r="BY389" s="5"/>
      <c r="BZ389" s="5"/>
      <c r="CA389" s="5"/>
      <c r="CB389" s="5"/>
      <c r="CC389" s="5"/>
      <c r="CD389" s="5"/>
      <c r="CE389" s="5"/>
      <c r="CF389" s="5"/>
      <c r="CG389" s="5"/>
      <c r="CH389" s="5"/>
      <c r="CI389" s="5"/>
      <c r="CJ389" s="178"/>
      <c r="CK389" s="5"/>
      <c r="CL389" s="5"/>
      <c r="CM389" s="5"/>
      <c r="CN389" s="5"/>
      <c r="CO389" s="5"/>
      <c r="CP389" s="5"/>
      <c r="CQ389" s="5"/>
      <c r="CR389" s="341"/>
      <c r="CS389" s="354"/>
      <c r="CT389" s="5"/>
      <c r="CU389" s="5"/>
      <c r="CV389" s="5"/>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1" t="s">
        <v>346</v>
      </c>
      <c r="EC389" s="51">
        <v>316.51</v>
      </c>
      <c r="ED389" s="51">
        <v>316.51</v>
      </c>
      <c r="EE389" s="51">
        <v>1</v>
      </c>
      <c r="EF389" s="51">
        <v>100</v>
      </c>
      <c r="EG389" s="52">
        <f t="shared" ref="EG389:EG393" si="324">EE389*EF389/100</f>
        <v>1</v>
      </c>
      <c r="EH389" s="139">
        <f>EG389*AUXILIAR!$B$61</f>
        <v>20000000</v>
      </c>
      <c r="EI389" s="5"/>
      <c r="EJ389" s="341"/>
      <c r="EK389" s="354"/>
      <c r="EL389" s="5"/>
      <c r="EM389" s="5"/>
      <c r="EN389" s="5"/>
      <c r="EO389" s="5"/>
      <c r="EP389" s="5"/>
      <c r="EQ389" s="5"/>
      <c r="ER389" s="5"/>
      <c r="ES389" s="5"/>
      <c r="ET389" s="5"/>
      <c r="EU389" s="5"/>
      <c r="EV389" s="5"/>
      <c r="EW389" s="5"/>
      <c r="EX389" s="5"/>
      <c r="EY389" s="5"/>
      <c r="EZ389" s="5"/>
      <c r="FA389" s="5"/>
      <c r="FB389" s="5"/>
      <c r="FC389" s="5"/>
      <c r="FD389" s="5"/>
      <c r="FE389" s="5"/>
      <c r="FF389" s="5"/>
      <c r="FG389" s="5"/>
      <c r="FH389" s="5"/>
      <c r="FI389" s="5"/>
      <c r="FJ389" s="5"/>
      <c r="FK389" s="5"/>
      <c r="FL389" s="5"/>
      <c r="FM389" s="5"/>
      <c r="FN389" s="5"/>
      <c r="FO389" s="5"/>
      <c r="FP389" s="5"/>
      <c r="FQ389" s="5"/>
      <c r="FR389" s="5"/>
      <c r="FS389" s="5"/>
      <c r="FT389" s="5"/>
      <c r="FU389" s="5"/>
      <c r="FV389" s="5"/>
      <c r="FW389" s="5"/>
      <c r="FX389" s="5"/>
      <c r="FY389" s="5"/>
      <c r="FZ389" s="5"/>
      <c r="GA389" s="5"/>
      <c r="GB389" s="341"/>
      <c r="GC389" s="354"/>
      <c r="GD389" s="5"/>
      <c r="GE389" s="5"/>
      <c r="GF389" s="5"/>
      <c r="GG389" s="5"/>
      <c r="GH389" s="5"/>
      <c r="GI389" s="5"/>
      <c r="GJ389" s="5"/>
      <c r="GK389" s="5"/>
      <c r="GL389" s="5"/>
      <c r="GM389" s="5"/>
      <c r="GN389" s="5"/>
      <c r="GO389" s="5"/>
      <c r="GP389" s="5"/>
      <c r="GQ389" s="5"/>
      <c r="GR389" s="5"/>
      <c r="GS389" s="5"/>
      <c r="GT389" s="5"/>
      <c r="GU389" s="5"/>
      <c r="GV389" s="5"/>
      <c r="GW389" s="5"/>
      <c r="GX389" s="5"/>
      <c r="GY389" s="5"/>
      <c r="GZ389" s="5"/>
      <c r="HA389" s="5"/>
      <c r="HB389" s="5"/>
      <c r="HC389" s="5"/>
      <c r="HD389" s="5"/>
      <c r="HE389" s="5"/>
      <c r="HF389" s="5"/>
      <c r="HG389" s="5"/>
      <c r="HH389" s="5"/>
      <c r="HI389" s="5"/>
      <c r="HJ389" s="5"/>
      <c r="HK389" s="5"/>
      <c r="HL389" s="172"/>
      <c r="HM389" s="173"/>
      <c r="HN389" s="173"/>
      <c r="HO389" s="56"/>
      <c r="HP389" s="57"/>
      <c r="HQ389" s="56"/>
      <c r="HR389" s="161"/>
      <c r="HS389" s="5"/>
      <c r="HT389" s="341"/>
      <c r="HU389" s="354"/>
      <c r="HV389" s="5"/>
      <c r="HW389" s="5"/>
      <c r="HX389" s="5"/>
      <c r="HY389" s="5"/>
      <c r="HZ389" s="5"/>
      <c r="IA389" s="5"/>
      <c r="IB389" s="5"/>
      <c r="IC389" s="5"/>
      <c r="ID389" s="5"/>
      <c r="IE389" s="5"/>
      <c r="IF389" s="5"/>
      <c r="IG389" s="5"/>
      <c r="IH389" s="5"/>
      <c r="II389" s="5"/>
      <c r="IJ389" s="5"/>
      <c r="IK389" s="5"/>
      <c r="IL389" s="5"/>
      <c r="IM389" s="5"/>
      <c r="IN389" s="5"/>
      <c r="IO389" s="5"/>
      <c r="IP389" s="5"/>
      <c r="IQ389" s="5"/>
      <c r="IR389" s="5"/>
      <c r="IS389" s="5"/>
      <c r="IT389" s="5"/>
      <c r="IU389" s="5"/>
      <c r="IV389" s="5"/>
      <c r="IW389" s="5"/>
      <c r="IX389" s="5"/>
      <c r="IY389" s="5"/>
      <c r="IZ389" s="5"/>
      <c r="JA389" s="5"/>
      <c r="JB389" s="5"/>
      <c r="JC389" s="5"/>
      <c r="JD389" s="5"/>
      <c r="JE389" s="5"/>
      <c r="JF389" s="5"/>
      <c r="JG389" s="5"/>
      <c r="JH389" s="5"/>
      <c r="JI389" s="5"/>
      <c r="JJ389" s="5"/>
      <c r="JK389" s="145"/>
      <c r="JL389" s="397"/>
    </row>
    <row r="390" spans="1:272" ht="15">
      <c r="A390" s="8" t="s">
        <v>33</v>
      </c>
      <c r="B390" s="8" t="s">
        <v>11</v>
      </c>
      <c r="C390" s="8">
        <v>1</v>
      </c>
      <c r="D390" s="199">
        <v>116</v>
      </c>
      <c r="E390" s="118" t="s">
        <v>180</v>
      </c>
      <c r="F390" s="118" t="s">
        <v>108</v>
      </c>
      <c r="G390" s="195" t="s">
        <v>34</v>
      </c>
      <c r="H390" s="309" t="s">
        <v>188</v>
      </c>
      <c r="I390" s="354"/>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c r="AY390" s="5"/>
      <c r="AZ390" s="341"/>
      <c r="BA390" s="354"/>
      <c r="BB390" s="5"/>
      <c r="BC390" s="5"/>
      <c r="BD390" s="5"/>
      <c r="BE390" s="5"/>
      <c r="BF390" s="5"/>
      <c r="BG390" s="5"/>
      <c r="BH390" s="5"/>
      <c r="BI390" s="5"/>
      <c r="BJ390" s="5"/>
      <c r="BK390" s="5"/>
      <c r="BL390" s="5"/>
      <c r="BM390" s="5"/>
      <c r="BN390" s="5"/>
      <c r="BO390" s="5"/>
      <c r="BP390" s="5"/>
      <c r="BQ390" s="5"/>
      <c r="BR390" s="5"/>
      <c r="BS390" s="5"/>
      <c r="BT390" s="5"/>
      <c r="BU390" s="5"/>
      <c r="BV390" s="5"/>
      <c r="BW390" s="5"/>
      <c r="BX390" s="5"/>
      <c r="BY390" s="5"/>
      <c r="BZ390" s="5"/>
      <c r="CA390" s="5"/>
      <c r="CB390" s="5"/>
      <c r="CC390" s="5"/>
      <c r="CD390" s="5"/>
      <c r="CE390" s="5"/>
      <c r="CF390" s="5"/>
      <c r="CG390" s="5"/>
      <c r="CH390" s="5"/>
      <c r="CI390" s="5"/>
      <c r="CJ390" s="178"/>
      <c r="CK390" s="5"/>
      <c r="CL390" s="5"/>
      <c r="CM390" s="5"/>
      <c r="CN390" s="5"/>
      <c r="CO390" s="5"/>
      <c r="CP390" s="5"/>
      <c r="CQ390" s="5"/>
      <c r="CR390" s="341"/>
      <c r="CS390" s="354"/>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1" t="s">
        <v>346</v>
      </c>
      <c r="EC390" s="51">
        <v>323.58999999999997</v>
      </c>
      <c r="ED390" s="51">
        <v>323.58999999999997</v>
      </c>
      <c r="EE390" s="51">
        <v>1</v>
      </c>
      <c r="EF390" s="51">
        <v>100</v>
      </c>
      <c r="EG390" s="52">
        <f t="shared" si="324"/>
        <v>1</v>
      </c>
      <c r="EH390" s="139">
        <f>EG390*AUXILIAR!$B$61</f>
        <v>20000000</v>
      </c>
      <c r="EI390" s="5"/>
      <c r="EJ390" s="341"/>
      <c r="EK390" s="354"/>
      <c r="EL390" s="5"/>
      <c r="EM390" s="5"/>
      <c r="EN390" s="5"/>
      <c r="EO390" s="5"/>
      <c r="EP390" s="5"/>
      <c r="EQ390" s="5"/>
      <c r="ER390" s="5"/>
      <c r="ES390" s="5"/>
      <c r="ET390" s="5"/>
      <c r="EU390" s="5"/>
      <c r="EV390" s="5"/>
      <c r="EW390" s="5"/>
      <c r="EX390" s="5"/>
      <c r="EY390" s="5"/>
      <c r="EZ390" s="5"/>
      <c r="FA390" s="5"/>
      <c r="FB390" s="5"/>
      <c r="FC390" s="5"/>
      <c r="FD390" s="5"/>
      <c r="FE390" s="5"/>
      <c r="FF390" s="5"/>
      <c r="FG390" s="5"/>
      <c r="FH390" s="5"/>
      <c r="FI390" s="5"/>
      <c r="FJ390" s="5"/>
      <c r="FK390" s="5"/>
      <c r="FL390" s="5"/>
      <c r="FM390" s="5"/>
      <c r="FN390" s="5"/>
      <c r="FO390" s="5"/>
      <c r="FP390" s="5"/>
      <c r="FQ390" s="5"/>
      <c r="FR390" s="5"/>
      <c r="FS390" s="5"/>
      <c r="FT390" s="5"/>
      <c r="FU390" s="5"/>
      <c r="FV390" s="5"/>
      <c r="FW390" s="5"/>
      <c r="FX390" s="5"/>
      <c r="FY390" s="5"/>
      <c r="FZ390" s="5"/>
      <c r="GA390" s="5"/>
      <c r="GB390" s="341"/>
      <c r="GC390" s="354"/>
      <c r="GD390" s="5"/>
      <c r="GE390" s="5"/>
      <c r="GF390" s="5"/>
      <c r="GG390" s="5"/>
      <c r="GH390" s="5"/>
      <c r="GI390" s="5"/>
      <c r="GJ390" s="5"/>
      <c r="GK390" s="5"/>
      <c r="GL390" s="5"/>
      <c r="GM390" s="5"/>
      <c r="GN390" s="5"/>
      <c r="GO390" s="5"/>
      <c r="GP390" s="5"/>
      <c r="GQ390" s="5"/>
      <c r="GR390" s="5"/>
      <c r="GS390" s="5"/>
      <c r="GT390" s="5"/>
      <c r="GU390" s="5"/>
      <c r="GV390" s="5"/>
      <c r="GW390" s="5"/>
      <c r="GX390" s="5"/>
      <c r="GY390" s="5"/>
      <c r="GZ390" s="5"/>
      <c r="HA390" s="5"/>
      <c r="HB390" s="5"/>
      <c r="HC390" s="5"/>
      <c r="HD390" s="5"/>
      <c r="HE390" s="5"/>
      <c r="HF390" s="5"/>
      <c r="HG390" s="5"/>
      <c r="HH390" s="5"/>
      <c r="HI390" s="5"/>
      <c r="HJ390" s="5"/>
      <c r="HK390" s="5"/>
      <c r="HL390" s="172"/>
      <c r="HM390" s="173"/>
      <c r="HN390" s="173"/>
      <c r="HO390" s="56"/>
      <c r="HP390" s="57"/>
      <c r="HQ390" s="56"/>
      <c r="HR390" s="161"/>
      <c r="HS390" s="5"/>
      <c r="HT390" s="341"/>
      <c r="HU390" s="354"/>
      <c r="HV390" s="5"/>
      <c r="HW390" s="5"/>
      <c r="HX390" s="5"/>
      <c r="HY390" s="5"/>
      <c r="HZ390" s="5"/>
      <c r="IA390" s="5"/>
      <c r="IB390" s="5"/>
      <c r="IC390" s="5"/>
      <c r="ID390" s="5"/>
      <c r="IE390" s="5"/>
      <c r="IF390" s="5"/>
      <c r="IG390" s="5"/>
      <c r="IH390" s="5"/>
      <c r="II390" s="5"/>
      <c r="IJ390" s="5"/>
      <c r="IK390" s="5"/>
      <c r="IL390" s="5"/>
      <c r="IM390" s="5"/>
      <c r="IN390" s="5"/>
      <c r="IO390" s="5"/>
      <c r="IP390" s="5"/>
      <c r="IQ390" s="5"/>
      <c r="IR390" s="5"/>
      <c r="IS390" s="5"/>
      <c r="IT390" s="5"/>
      <c r="IU390" s="5"/>
      <c r="IV390" s="5"/>
      <c r="IW390" s="5"/>
      <c r="IX390" s="5"/>
      <c r="IY390" s="5"/>
      <c r="IZ390" s="5"/>
      <c r="JA390" s="5"/>
      <c r="JB390" s="5"/>
      <c r="JC390" s="5"/>
      <c r="JD390" s="5"/>
      <c r="JE390" s="5"/>
      <c r="JF390" s="5"/>
      <c r="JG390" s="5"/>
      <c r="JH390" s="5"/>
      <c r="JI390" s="5"/>
      <c r="JJ390" s="5"/>
      <c r="JK390" s="145"/>
      <c r="JL390" s="397"/>
    </row>
    <row r="391" spans="1:272" ht="15">
      <c r="A391" s="8" t="s">
        <v>33</v>
      </c>
      <c r="B391" s="8" t="s">
        <v>11</v>
      </c>
      <c r="C391" s="8">
        <v>1</v>
      </c>
      <c r="D391" s="199">
        <v>116</v>
      </c>
      <c r="E391" s="118" t="s">
        <v>180</v>
      </c>
      <c r="F391" s="118" t="s">
        <v>108</v>
      </c>
      <c r="G391" s="195" t="s">
        <v>34</v>
      </c>
      <c r="H391" s="309" t="s">
        <v>188</v>
      </c>
      <c r="I391" s="354"/>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c r="AY391" s="5"/>
      <c r="AZ391" s="341"/>
      <c r="BA391" s="354"/>
      <c r="BB391" s="5"/>
      <c r="BC391" s="5"/>
      <c r="BD391" s="5"/>
      <c r="BE391" s="5"/>
      <c r="BF391" s="5"/>
      <c r="BG391" s="5"/>
      <c r="BH391" s="5"/>
      <c r="BI391" s="5"/>
      <c r="BJ391" s="5"/>
      <c r="BK391" s="5"/>
      <c r="BL391" s="5"/>
      <c r="BM391" s="5"/>
      <c r="BN391" s="5"/>
      <c r="BO391" s="5"/>
      <c r="BP391" s="5"/>
      <c r="BQ391" s="5"/>
      <c r="BR391" s="5"/>
      <c r="BS391" s="5"/>
      <c r="BT391" s="5"/>
      <c r="BU391" s="5"/>
      <c r="BV391" s="5"/>
      <c r="BW391" s="5"/>
      <c r="BX391" s="5"/>
      <c r="BY391" s="5"/>
      <c r="BZ391" s="5"/>
      <c r="CA391" s="5"/>
      <c r="CB391" s="5"/>
      <c r="CC391" s="5"/>
      <c r="CD391" s="5"/>
      <c r="CE391" s="5"/>
      <c r="CF391" s="5"/>
      <c r="CG391" s="5"/>
      <c r="CH391" s="5"/>
      <c r="CI391" s="5"/>
      <c r="CJ391" s="5"/>
      <c r="CK391" s="5"/>
      <c r="CL391" s="5"/>
      <c r="CM391" s="5"/>
      <c r="CN391" s="5"/>
      <c r="CO391" s="5"/>
      <c r="CP391" s="5"/>
      <c r="CQ391" s="5"/>
      <c r="CR391" s="341"/>
      <c r="CS391" s="354"/>
      <c r="CT391" s="5"/>
      <c r="CU391" s="5"/>
      <c r="CV391" s="5"/>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1" t="s">
        <v>346</v>
      </c>
      <c r="EC391" s="51">
        <v>328.65</v>
      </c>
      <c r="ED391" s="51">
        <v>328.65</v>
      </c>
      <c r="EE391" s="51">
        <v>1</v>
      </c>
      <c r="EF391" s="51">
        <v>100</v>
      </c>
      <c r="EG391" s="52">
        <f t="shared" si="324"/>
        <v>1</v>
      </c>
      <c r="EH391" s="139">
        <f>EG391*AUXILIAR!$B$61</f>
        <v>20000000</v>
      </c>
      <c r="EI391" s="5"/>
      <c r="EJ391" s="341"/>
      <c r="EK391" s="354"/>
      <c r="EL391" s="5"/>
      <c r="EM391" s="5"/>
      <c r="EN391" s="5"/>
      <c r="EO391" s="5"/>
      <c r="EP391" s="5"/>
      <c r="EQ391" s="5"/>
      <c r="ER391" s="5"/>
      <c r="ES391" s="5"/>
      <c r="ET391" s="5"/>
      <c r="EU391" s="5"/>
      <c r="EV391" s="5"/>
      <c r="EW391" s="5"/>
      <c r="EX391" s="5"/>
      <c r="EY391" s="5"/>
      <c r="EZ391" s="5"/>
      <c r="FA391" s="5"/>
      <c r="FB391" s="5"/>
      <c r="FC391" s="5"/>
      <c r="FD391" s="5"/>
      <c r="FE391" s="5"/>
      <c r="FF391" s="5"/>
      <c r="FG391" s="5"/>
      <c r="FH391" s="5"/>
      <c r="FI391" s="5"/>
      <c r="FJ391" s="5"/>
      <c r="FK391" s="5"/>
      <c r="FL391" s="5"/>
      <c r="FM391" s="5"/>
      <c r="FN391" s="5"/>
      <c r="FO391" s="5"/>
      <c r="FP391" s="5"/>
      <c r="FQ391" s="5"/>
      <c r="FR391" s="5"/>
      <c r="FS391" s="5"/>
      <c r="FT391" s="5"/>
      <c r="FU391" s="5"/>
      <c r="FV391" s="5"/>
      <c r="FW391" s="5"/>
      <c r="FX391" s="5"/>
      <c r="FY391" s="5"/>
      <c r="FZ391" s="5"/>
      <c r="GA391" s="5"/>
      <c r="GB391" s="341"/>
      <c r="GC391" s="354"/>
      <c r="GD391" s="5"/>
      <c r="GE391" s="5"/>
      <c r="GF391" s="5"/>
      <c r="GG391" s="5"/>
      <c r="GH391" s="5"/>
      <c r="GI391" s="5"/>
      <c r="GJ391" s="5"/>
      <c r="GK391" s="5"/>
      <c r="GL391" s="5"/>
      <c r="GM391" s="5"/>
      <c r="GN391" s="5"/>
      <c r="GO391" s="5"/>
      <c r="GP391" s="5"/>
      <c r="GQ391" s="5"/>
      <c r="GR391" s="5"/>
      <c r="GS391" s="5"/>
      <c r="GT391" s="5"/>
      <c r="GU391" s="5"/>
      <c r="GV391" s="5"/>
      <c r="GW391" s="5"/>
      <c r="GX391" s="5"/>
      <c r="GY391" s="5"/>
      <c r="GZ391" s="5"/>
      <c r="HA391" s="5"/>
      <c r="HB391" s="5"/>
      <c r="HC391" s="5"/>
      <c r="HD391" s="5"/>
      <c r="HE391" s="5"/>
      <c r="HF391" s="5"/>
      <c r="HG391" s="5"/>
      <c r="HH391" s="5"/>
      <c r="HI391" s="5"/>
      <c r="HJ391" s="5"/>
      <c r="HK391" s="5"/>
      <c r="HL391" s="172"/>
      <c r="HM391" s="173"/>
      <c r="HN391" s="173"/>
      <c r="HO391" s="56"/>
      <c r="HP391" s="57"/>
      <c r="HQ391" s="56"/>
      <c r="HR391" s="161"/>
      <c r="HS391" s="5"/>
      <c r="HT391" s="341"/>
      <c r="HU391" s="354"/>
      <c r="HV391" s="5"/>
      <c r="HW391" s="5"/>
      <c r="HX391" s="5"/>
      <c r="HY391" s="5"/>
      <c r="HZ391" s="5"/>
      <c r="IA391" s="5"/>
      <c r="IB391" s="5"/>
      <c r="IC391" s="5"/>
      <c r="ID391" s="5"/>
      <c r="IE391" s="5"/>
      <c r="IF391" s="5"/>
      <c r="IG391" s="5"/>
      <c r="IH391" s="5"/>
      <c r="II391" s="5"/>
      <c r="IJ391" s="5"/>
      <c r="IK391" s="5"/>
      <c r="IL391" s="5"/>
      <c r="IM391" s="5"/>
      <c r="IN391" s="5"/>
      <c r="IO391" s="5"/>
      <c r="IP391" s="5"/>
      <c r="IQ391" s="5"/>
      <c r="IR391" s="5"/>
      <c r="IS391" s="5"/>
      <c r="IT391" s="5"/>
      <c r="IU391" s="5"/>
      <c r="IV391" s="5"/>
      <c r="IW391" s="5"/>
      <c r="IX391" s="5"/>
      <c r="IY391" s="5"/>
      <c r="IZ391" s="5"/>
      <c r="JA391" s="5"/>
      <c r="JB391" s="5"/>
      <c r="JC391" s="5"/>
      <c r="JD391" s="5"/>
      <c r="JE391" s="5"/>
      <c r="JF391" s="5"/>
      <c r="JG391" s="5"/>
      <c r="JH391" s="5"/>
      <c r="JI391" s="5"/>
      <c r="JJ391" s="5"/>
      <c r="JK391" s="145"/>
      <c r="JL391" s="397"/>
    </row>
    <row r="392" spans="1:272" ht="15">
      <c r="A392" s="8" t="s">
        <v>33</v>
      </c>
      <c r="B392" s="8" t="s">
        <v>11</v>
      </c>
      <c r="C392" s="8">
        <v>1</v>
      </c>
      <c r="D392" s="199">
        <v>116</v>
      </c>
      <c r="E392" s="118" t="s">
        <v>180</v>
      </c>
      <c r="F392" s="118" t="s">
        <v>108</v>
      </c>
      <c r="G392" s="195" t="s">
        <v>34</v>
      </c>
      <c r="H392" s="309" t="s">
        <v>188</v>
      </c>
      <c r="I392" s="354"/>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c r="AY392" s="5"/>
      <c r="AZ392" s="341"/>
      <c r="BA392" s="354"/>
      <c r="BB392" s="5"/>
      <c r="BC392" s="5"/>
      <c r="BD392" s="5"/>
      <c r="BE392" s="5"/>
      <c r="BF392" s="5"/>
      <c r="BG392" s="5"/>
      <c r="BH392" s="5"/>
      <c r="BI392" s="5"/>
      <c r="BJ392" s="5"/>
      <c r="BK392" s="5"/>
      <c r="BL392" s="5"/>
      <c r="BM392" s="5"/>
      <c r="BN392" s="5"/>
      <c r="BO392" s="5"/>
      <c r="BP392" s="5"/>
      <c r="BQ392" s="5"/>
      <c r="BR392" s="5"/>
      <c r="BS392" s="5"/>
      <c r="BT392" s="5"/>
      <c r="BU392" s="5"/>
      <c r="BV392" s="5"/>
      <c r="BW392" s="5"/>
      <c r="BX392" s="5"/>
      <c r="BY392" s="5"/>
      <c r="BZ392" s="5"/>
      <c r="CA392" s="5"/>
      <c r="CB392" s="5"/>
      <c r="CC392" s="5"/>
      <c r="CD392" s="5"/>
      <c r="CE392" s="5"/>
      <c r="CF392" s="5"/>
      <c r="CG392" s="5"/>
      <c r="CH392" s="5"/>
      <c r="CI392" s="5"/>
      <c r="CJ392" s="5"/>
      <c r="CK392" s="5"/>
      <c r="CL392" s="5"/>
      <c r="CM392" s="5"/>
      <c r="CN392" s="5"/>
      <c r="CO392" s="5"/>
      <c r="CP392" s="5"/>
      <c r="CQ392" s="5"/>
      <c r="CR392" s="341"/>
      <c r="CS392" s="354"/>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1" t="s">
        <v>346</v>
      </c>
      <c r="EC392" s="51">
        <v>329.00799999999998</v>
      </c>
      <c r="ED392" s="51">
        <v>329.00799999999998</v>
      </c>
      <c r="EE392" s="51">
        <v>1</v>
      </c>
      <c r="EF392" s="51">
        <v>100</v>
      </c>
      <c r="EG392" s="52">
        <f t="shared" si="324"/>
        <v>1</v>
      </c>
      <c r="EH392" s="139">
        <f>EG392*AUXILIAR!$B$61</f>
        <v>20000000</v>
      </c>
      <c r="EI392" s="5"/>
      <c r="EJ392" s="341"/>
      <c r="EK392" s="354"/>
      <c r="EL392" s="5"/>
      <c r="EM392" s="5"/>
      <c r="EN392" s="5"/>
      <c r="EO392" s="5"/>
      <c r="EP392" s="5"/>
      <c r="EQ392" s="5"/>
      <c r="ER392" s="5"/>
      <c r="ES392" s="5"/>
      <c r="ET392" s="5"/>
      <c r="EU392" s="5"/>
      <c r="EV392" s="5"/>
      <c r="EW392" s="5"/>
      <c r="EX392" s="5"/>
      <c r="EY392" s="5"/>
      <c r="EZ392" s="5"/>
      <c r="FA392" s="5"/>
      <c r="FB392" s="5"/>
      <c r="FC392" s="5"/>
      <c r="FD392" s="5"/>
      <c r="FE392" s="5"/>
      <c r="FF392" s="5"/>
      <c r="FG392" s="5"/>
      <c r="FH392" s="5"/>
      <c r="FI392" s="5"/>
      <c r="FJ392" s="5"/>
      <c r="FK392" s="5"/>
      <c r="FL392" s="5"/>
      <c r="FM392" s="5"/>
      <c r="FN392" s="5"/>
      <c r="FO392" s="5"/>
      <c r="FP392" s="5"/>
      <c r="FQ392" s="5"/>
      <c r="FR392" s="5"/>
      <c r="FS392" s="5"/>
      <c r="FT392" s="5"/>
      <c r="FU392" s="5"/>
      <c r="FV392" s="5"/>
      <c r="FW392" s="5"/>
      <c r="FX392" s="5"/>
      <c r="FY392" s="5"/>
      <c r="FZ392" s="5"/>
      <c r="GA392" s="5"/>
      <c r="GB392" s="341"/>
      <c r="GC392" s="354"/>
      <c r="GD392" s="5"/>
      <c r="GE392" s="5"/>
      <c r="GF392" s="5"/>
      <c r="GG392" s="5"/>
      <c r="GH392" s="5"/>
      <c r="GI392" s="5"/>
      <c r="GJ392" s="5"/>
      <c r="GK392" s="5"/>
      <c r="GL392" s="5"/>
      <c r="GM392" s="5"/>
      <c r="GN392" s="5"/>
      <c r="GO392" s="5"/>
      <c r="GP392" s="5"/>
      <c r="GQ392" s="5"/>
      <c r="GR392" s="5"/>
      <c r="GS392" s="5"/>
      <c r="GT392" s="5"/>
      <c r="GU392" s="5"/>
      <c r="GV392" s="5"/>
      <c r="GW392" s="5"/>
      <c r="GX392" s="5"/>
      <c r="GY392" s="5"/>
      <c r="GZ392" s="5"/>
      <c r="HA392" s="5"/>
      <c r="HB392" s="5"/>
      <c r="HC392" s="5"/>
      <c r="HD392" s="5"/>
      <c r="HE392" s="5"/>
      <c r="HF392" s="5"/>
      <c r="HG392" s="5"/>
      <c r="HH392" s="5"/>
      <c r="HI392" s="5"/>
      <c r="HJ392" s="5"/>
      <c r="HK392" s="5"/>
      <c r="HL392" s="172"/>
      <c r="HM392" s="173"/>
      <c r="HN392" s="173"/>
      <c r="HO392" s="56"/>
      <c r="HP392" s="57"/>
      <c r="HQ392" s="56"/>
      <c r="HR392" s="161"/>
      <c r="HS392" s="5"/>
      <c r="HT392" s="341"/>
      <c r="HU392" s="354"/>
      <c r="HV392" s="5"/>
      <c r="HW392" s="5"/>
      <c r="HX392" s="5"/>
      <c r="HY392" s="5"/>
      <c r="HZ392" s="5"/>
      <c r="IA392" s="5"/>
      <c r="IB392" s="5"/>
      <c r="IC392" s="5"/>
      <c r="ID392" s="5"/>
      <c r="IE392" s="5"/>
      <c r="IF392" s="5"/>
      <c r="IG392" s="5"/>
      <c r="IH392" s="5"/>
      <c r="II392" s="5"/>
      <c r="IJ392" s="5"/>
      <c r="IK392" s="5"/>
      <c r="IL392" s="5"/>
      <c r="IM392" s="5"/>
      <c r="IN392" s="5"/>
      <c r="IO392" s="5"/>
      <c r="IP392" s="5"/>
      <c r="IQ392" s="5"/>
      <c r="IR392" s="5"/>
      <c r="IS392" s="5"/>
      <c r="IT392" s="5"/>
      <c r="IU392" s="5"/>
      <c r="IV392" s="5"/>
      <c r="IW392" s="5"/>
      <c r="IX392" s="5"/>
      <c r="IY392" s="5"/>
      <c r="IZ392" s="5"/>
      <c r="JA392" s="5"/>
      <c r="JB392" s="5"/>
      <c r="JC392" s="5"/>
      <c r="JD392" s="5"/>
      <c r="JE392" s="5"/>
      <c r="JF392" s="5"/>
      <c r="JG392" s="5"/>
      <c r="JH392" s="5"/>
      <c r="JI392" s="5"/>
      <c r="JJ392" s="5"/>
      <c r="JK392" s="145"/>
      <c r="JL392" s="397"/>
    </row>
    <row r="393" spans="1:272" ht="15">
      <c r="A393" s="8" t="s">
        <v>33</v>
      </c>
      <c r="B393" s="8" t="s">
        <v>11</v>
      </c>
      <c r="C393" s="8">
        <v>1</v>
      </c>
      <c r="D393" s="199">
        <v>116</v>
      </c>
      <c r="E393" s="118" t="s">
        <v>180</v>
      </c>
      <c r="F393" s="118" t="s">
        <v>108</v>
      </c>
      <c r="G393" s="195" t="s">
        <v>34</v>
      </c>
      <c r="H393" s="309" t="s">
        <v>188</v>
      </c>
      <c r="I393" s="354"/>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c r="AY393" s="5"/>
      <c r="AZ393" s="341"/>
      <c r="BA393" s="354"/>
      <c r="BB393" s="5"/>
      <c r="BC393" s="5"/>
      <c r="BD393" s="5"/>
      <c r="BE393" s="5"/>
      <c r="BF393" s="5"/>
      <c r="BG393" s="5"/>
      <c r="BH393" s="5"/>
      <c r="BI393" s="5"/>
      <c r="BJ393" s="5"/>
      <c r="BK393" s="5"/>
      <c r="BL393" s="5"/>
      <c r="BM393" s="5"/>
      <c r="BN393" s="5"/>
      <c r="BO393" s="5"/>
      <c r="BP393" s="5"/>
      <c r="BQ393" s="5"/>
      <c r="BR393" s="5"/>
      <c r="BS393" s="5"/>
      <c r="BT393" s="5"/>
      <c r="BU393" s="5"/>
      <c r="BV393" s="5"/>
      <c r="BW393" s="5"/>
      <c r="BX393" s="5"/>
      <c r="BY393" s="5"/>
      <c r="BZ393" s="5"/>
      <c r="CA393" s="5"/>
      <c r="CB393" s="5"/>
      <c r="CC393" s="5"/>
      <c r="CD393" s="5"/>
      <c r="CE393" s="5"/>
      <c r="CF393" s="5"/>
      <c r="CG393" s="5"/>
      <c r="CH393" s="5"/>
      <c r="CI393" s="5"/>
      <c r="CJ393" s="5"/>
      <c r="CK393" s="5"/>
      <c r="CL393" s="5"/>
      <c r="CM393" s="5"/>
      <c r="CN393" s="5"/>
      <c r="CO393" s="5"/>
      <c r="CP393" s="5"/>
      <c r="CQ393" s="5"/>
      <c r="CR393" s="341"/>
      <c r="CS393" s="354"/>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1" t="s">
        <v>346</v>
      </c>
      <c r="EC393" s="51">
        <v>329.85</v>
      </c>
      <c r="ED393" s="51">
        <v>329.85</v>
      </c>
      <c r="EE393" s="51">
        <v>1</v>
      </c>
      <c r="EF393" s="51">
        <v>100</v>
      </c>
      <c r="EG393" s="52">
        <f t="shared" si="324"/>
        <v>1</v>
      </c>
      <c r="EH393" s="139">
        <f>EG393*AUXILIAR!$B$61</f>
        <v>20000000</v>
      </c>
      <c r="EI393" s="5"/>
      <c r="EJ393" s="341"/>
      <c r="EK393" s="354"/>
      <c r="EL393" s="5"/>
      <c r="EM393" s="5"/>
      <c r="EN393" s="5"/>
      <c r="EO393" s="5"/>
      <c r="EP393" s="5"/>
      <c r="EQ393" s="5"/>
      <c r="ER393" s="5"/>
      <c r="ES393" s="5"/>
      <c r="ET393" s="5"/>
      <c r="EU393" s="5"/>
      <c r="EV393" s="5"/>
      <c r="EW393" s="5"/>
      <c r="EX393" s="5"/>
      <c r="EY393" s="5"/>
      <c r="EZ393" s="5"/>
      <c r="FA393" s="5"/>
      <c r="FB393" s="5"/>
      <c r="FC393" s="5"/>
      <c r="FD393" s="5"/>
      <c r="FE393" s="5"/>
      <c r="FF393" s="5"/>
      <c r="FG393" s="5"/>
      <c r="FH393" s="5"/>
      <c r="FI393" s="5"/>
      <c r="FJ393" s="5"/>
      <c r="FK393" s="5"/>
      <c r="FL393" s="5"/>
      <c r="FM393" s="5"/>
      <c r="FN393" s="5"/>
      <c r="FO393" s="5"/>
      <c r="FP393" s="5"/>
      <c r="FQ393" s="5"/>
      <c r="FR393" s="5"/>
      <c r="FS393" s="5"/>
      <c r="FT393" s="5"/>
      <c r="FU393" s="5"/>
      <c r="FV393" s="5"/>
      <c r="FW393" s="5"/>
      <c r="FX393" s="5"/>
      <c r="FY393" s="5"/>
      <c r="FZ393" s="5"/>
      <c r="GA393" s="5"/>
      <c r="GB393" s="341"/>
      <c r="GC393" s="354"/>
      <c r="GD393" s="5"/>
      <c r="GE393" s="5"/>
      <c r="GF393" s="5"/>
      <c r="GG393" s="5"/>
      <c r="GH393" s="5"/>
      <c r="GI393" s="5"/>
      <c r="GJ393" s="5"/>
      <c r="GK393" s="5"/>
      <c r="GL393" s="5"/>
      <c r="GM393" s="5"/>
      <c r="GN393" s="5"/>
      <c r="GO393" s="5"/>
      <c r="GP393" s="5"/>
      <c r="GQ393" s="5"/>
      <c r="GR393" s="5"/>
      <c r="GS393" s="5"/>
      <c r="GT393" s="5"/>
      <c r="GU393" s="5"/>
      <c r="GV393" s="5"/>
      <c r="GW393" s="5"/>
      <c r="GX393" s="5"/>
      <c r="GY393" s="5"/>
      <c r="GZ393" s="5"/>
      <c r="HA393" s="5"/>
      <c r="HB393" s="5"/>
      <c r="HC393" s="5"/>
      <c r="HD393" s="5"/>
      <c r="HE393" s="5"/>
      <c r="HF393" s="5"/>
      <c r="HG393" s="5"/>
      <c r="HH393" s="5"/>
      <c r="HI393" s="5"/>
      <c r="HJ393" s="5"/>
      <c r="HK393" s="5"/>
      <c r="HL393" s="172"/>
      <c r="HM393" s="173"/>
      <c r="HN393" s="173"/>
      <c r="HO393" s="56"/>
      <c r="HP393" s="57"/>
      <c r="HQ393" s="56"/>
      <c r="HR393" s="161"/>
      <c r="HS393" s="5"/>
      <c r="HT393" s="341"/>
      <c r="HU393" s="354"/>
      <c r="HV393" s="5"/>
      <c r="HW393" s="5"/>
      <c r="HX393" s="5"/>
      <c r="HY393" s="5"/>
      <c r="HZ393" s="5"/>
      <c r="IA393" s="5"/>
      <c r="IB393" s="5"/>
      <c r="IC393" s="5"/>
      <c r="ID393" s="5"/>
      <c r="IE393" s="5"/>
      <c r="IF393" s="5"/>
      <c r="IG393" s="5"/>
      <c r="IH393" s="5"/>
      <c r="II393" s="5"/>
      <c r="IJ393" s="5"/>
      <c r="IK393" s="5"/>
      <c r="IL393" s="5"/>
      <c r="IM393" s="5"/>
      <c r="IN393" s="5"/>
      <c r="IO393" s="5"/>
      <c r="IP393" s="5"/>
      <c r="IQ393" s="5"/>
      <c r="IR393" s="5"/>
      <c r="IS393" s="5"/>
      <c r="IT393" s="5"/>
      <c r="IU393" s="5"/>
      <c r="IV393" s="5"/>
      <c r="IW393" s="5"/>
      <c r="IX393" s="5"/>
      <c r="IY393" s="5"/>
      <c r="IZ393" s="5"/>
      <c r="JA393" s="5"/>
      <c r="JB393" s="5"/>
      <c r="JC393" s="5"/>
      <c r="JD393" s="5"/>
      <c r="JE393" s="5"/>
      <c r="JF393" s="5"/>
      <c r="JG393" s="5"/>
      <c r="JH393" s="5"/>
      <c r="JI393" s="5"/>
      <c r="JJ393" s="5"/>
      <c r="JK393" s="145"/>
      <c r="JL393" s="397"/>
    </row>
    <row r="394" spans="1:272" ht="15">
      <c r="A394" s="8" t="s">
        <v>33</v>
      </c>
      <c r="B394" s="8" t="s">
        <v>11</v>
      </c>
      <c r="C394" s="8">
        <v>1</v>
      </c>
      <c r="D394" s="199">
        <v>116</v>
      </c>
      <c r="E394" s="118" t="s">
        <v>180</v>
      </c>
      <c r="F394" s="118" t="s">
        <v>108</v>
      </c>
      <c r="G394" s="195" t="s">
        <v>34</v>
      </c>
      <c r="H394" s="309" t="s">
        <v>188</v>
      </c>
      <c r="I394" s="354"/>
      <c r="J394" s="5"/>
      <c r="K394" s="5"/>
      <c r="L394" s="5"/>
      <c r="M394" s="5"/>
      <c r="N394" s="128"/>
      <c r="O394" s="128"/>
      <c r="P394" s="5"/>
      <c r="Q394" s="5"/>
      <c r="R394" s="5"/>
      <c r="S394" s="5"/>
      <c r="T394" s="5"/>
      <c r="U394" s="128"/>
      <c r="V394" s="128"/>
      <c r="W394" s="5"/>
      <c r="X394" s="5"/>
      <c r="Y394" s="5"/>
      <c r="Z394" s="5"/>
      <c r="AA394" s="5"/>
      <c r="AB394" s="128"/>
      <c r="AC394" s="128"/>
      <c r="AD394" s="5"/>
      <c r="AE394" s="5"/>
      <c r="AF394" s="5"/>
      <c r="AG394" s="5"/>
      <c r="AH394" s="5"/>
      <c r="AI394" s="128"/>
      <c r="AJ394" s="128"/>
      <c r="AK394" s="5"/>
      <c r="AL394" s="5"/>
      <c r="AM394" s="5"/>
      <c r="AN394" s="5"/>
      <c r="AO394" s="5"/>
      <c r="AP394" s="128"/>
      <c r="AQ394" s="128"/>
      <c r="AR394" s="5"/>
      <c r="AS394" s="5"/>
      <c r="AT394" s="5"/>
      <c r="AU394" s="5"/>
      <c r="AV394" s="5"/>
      <c r="AW394" s="128"/>
      <c r="AX394" s="128"/>
      <c r="AY394" s="5"/>
      <c r="AZ394" s="341"/>
      <c r="BA394" s="354"/>
      <c r="BB394" s="5"/>
      <c r="BC394" s="5"/>
      <c r="BD394" s="5"/>
      <c r="BE394" s="5"/>
      <c r="BF394" s="128"/>
      <c r="BG394" s="128"/>
      <c r="BH394" s="5"/>
      <c r="BI394" s="5"/>
      <c r="BJ394" s="5"/>
      <c r="BK394" s="5"/>
      <c r="BL394" s="5"/>
      <c r="BM394" s="128"/>
      <c r="BN394" s="128"/>
      <c r="BO394" s="5"/>
      <c r="BP394" s="5"/>
      <c r="BQ394" s="5"/>
      <c r="BR394" s="5"/>
      <c r="BS394" s="5"/>
      <c r="BT394" s="128"/>
      <c r="BU394" s="128"/>
      <c r="BV394" s="5"/>
      <c r="BW394" s="5"/>
      <c r="BX394" s="5"/>
      <c r="BY394" s="5"/>
      <c r="BZ394" s="5"/>
      <c r="CA394" s="128"/>
      <c r="CB394" s="128"/>
      <c r="CC394" s="5"/>
      <c r="CD394" s="5"/>
      <c r="CE394" s="5"/>
      <c r="CF394" s="5"/>
      <c r="CG394" s="5"/>
      <c r="CH394" s="128"/>
      <c r="CI394" s="128"/>
      <c r="CJ394" s="5"/>
      <c r="CK394" s="5"/>
      <c r="CL394" s="5"/>
      <c r="CM394" s="5"/>
      <c r="CN394" s="5"/>
      <c r="CO394" s="128"/>
      <c r="CP394" s="128"/>
      <c r="CQ394" s="5"/>
      <c r="CR394" s="341"/>
      <c r="CS394" s="354"/>
      <c r="CT394" s="5"/>
      <c r="CU394" s="5"/>
      <c r="CV394" s="5"/>
      <c r="CW394" s="5"/>
      <c r="CX394" s="128"/>
      <c r="CY394" s="5"/>
      <c r="CZ394" s="5"/>
      <c r="DA394" s="5"/>
      <c r="DB394" s="5"/>
      <c r="DC394" s="5"/>
      <c r="DD394" s="5"/>
      <c r="DE394" s="128"/>
      <c r="DF394" s="5"/>
      <c r="DG394" s="5"/>
      <c r="DH394" s="5"/>
      <c r="DI394" s="5"/>
      <c r="DJ394" s="5"/>
      <c r="DK394" s="5"/>
      <c r="DL394" s="128"/>
      <c r="DM394" s="128"/>
      <c r="DN394" s="5"/>
      <c r="DO394" s="5"/>
      <c r="DP394" s="5"/>
      <c r="DQ394" s="5"/>
      <c r="DR394" s="5"/>
      <c r="DS394" s="128"/>
      <c r="DT394" s="128"/>
      <c r="DU394" s="5"/>
      <c r="DV394" s="5"/>
      <c r="DW394" s="5"/>
      <c r="DX394" s="5"/>
      <c r="DY394" s="5"/>
      <c r="DZ394" s="128"/>
      <c r="EA394" s="128"/>
      <c r="EB394" s="179" t="s">
        <v>375</v>
      </c>
      <c r="EC394" s="51">
        <v>218.35</v>
      </c>
      <c r="ED394" s="51">
        <v>218.35</v>
      </c>
      <c r="EE394" s="51">
        <v>1</v>
      </c>
      <c r="EF394" s="51">
        <v>100</v>
      </c>
      <c r="EG394" s="52">
        <f t="shared" ref="EG394:EG415" si="325">EE394*EF394/100</f>
        <v>1</v>
      </c>
      <c r="EH394" s="139">
        <f>EG394*AUXILIAR!$B$61</f>
        <v>20000000</v>
      </c>
      <c r="EI394" s="5"/>
      <c r="EJ394" s="341"/>
      <c r="EK394" s="354"/>
      <c r="EL394" s="5"/>
      <c r="EM394" s="5"/>
      <c r="EN394" s="5"/>
      <c r="EO394" s="5"/>
      <c r="EP394" s="128"/>
      <c r="EQ394" s="128"/>
      <c r="ER394" s="5"/>
      <c r="ES394" s="5"/>
      <c r="ET394" s="5"/>
      <c r="EU394" s="5"/>
      <c r="EV394" s="5"/>
      <c r="EW394" s="128"/>
      <c r="EX394" s="128"/>
      <c r="EY394" s="5"/>
      <c r="EZ394" s="5"/>
      <c r="FA394" s="5"/>
      <c r="FB394" s="5"/>
      <c r="FC394" s="5"/>
      <c r="FD394" s="128"/>
      <c r="FE394" s="128"/>
      <c r="FF394" s="5"/>
      <c r="FG394" s="5"/>
      <c r="FH394" s="5"/>
      <c r="FI394" s="5"/>
      <c r="FJ394" s="5"/>
      <c r="FK394" s="128"/>
      <c r="FL394" s="128"/>
      <c r="FM394" s="5"/>
      <c r="FN394" s="5"/>
      <c r="FO394" s="5"/>
      <c r="FP394" s="5"/>
      <c r="FQ394" s="5"/>
      <c r="FR394" s="128"/>
      <c r="FS394" s="128"/>
      <c r="FT394" s="5"/>
      <c r="FU394" s="5"/>
      <c r="FV394" s="5"/>
      <c r="FW394" s="5"/>
      <c r="FX394" s="5"/>
      <c r="FY394" s="128"/>
      <c r="FZ394" s="128"/>
      <c r="GA394" s="5"/>
      <c r="GB394" s="341"/>
      <c r="GC394" s="354"/>
      <c r="GD394" s="5"/>
      <c r="GE394" s="5"/>
      <c r="GF394" s="5"/>
      <c r="GG394" s="5"/>
      <c r="GH394" s="128"/>
      <c r="GI394" s="128"/>
      <c r="GJ394" s="5"/>
      <c r="GK394" s="5"/>
      <c r="GL394" s="5"/>
      <c r="GM394" s="5"/>
      <c r="GN394" s="5"/>
      <c r="GO394" s="128"/>
      <c r="GP394" s="128"/>
      <c r="GQ394" s="5"/>
      <c r="GR394" s="5"/>
      <c r="GS394" s="5"/>
      <c r="GT394" s="5"/>
      <c r="GU394" s="5"/>
      <c r="GV394" s="128"/>
      <c r="GW394" s="128"/>
      <c r="GX394" s="5"/>
      <c r="GY394" s="5"/>
      <c r="GZ394" s="5"/>
      <c r="HA394" s="5"/>
      <c r="HB394" s="5"/>
      <c r="HC394" s="128"/>
      <c r="HD394" s="128"/>
      <c r="HE394" s="5"/>
      <c r="HF394" s="5"/>
      <c r="HG394" s="5"/>
      <c r="HH394" s="5"/>
      <c r="HI394" s="5"/>
      <c r="HJ394" s="128"/>
      <c r="HK394" s="128"/>
      <c r="HL394" s="172"/>
      <c r="HM394" s="173"/>
      <c r="HN394" s="173"/>
      <c r="HO394" s="56"/>
      <c r="HP394" s="57"/>
      <c r="HQ394" s="116"/>
      <c r="HR394" s="159"/>
      <c r="HS394" s="5"/>
      <c r="HT394" s="341"/>
      <c r="HU394" s="354"/>
      <c r="HV394" s="5"/>
      <c r="HW394" s="5"/>
      <c r="HX394" s="5"/>
      <c r="HY394" s="5"/>
      <c r="HZ394" s="128"/>
      <c r="IA394" s="128"/>
      <c r="IB394" s="5"/>
      <c r="IC394" s="5"/>
      <c r="ID394" s="5"/>
      <c r="IE394" s="5"/>
      <c r="IF394" s="5"/>
      <c r="IG394" s="128"/>
      <c r="IH394" s="128"/>
      <c r="II394" s="5"/>
      <c r="IJ394" s="5"/>
      <c r="IK394" s="5"/>
      <c r="IL394" s="5"/>
      <c r="IM394" s="5"/>
      <c r="IN394" s="128"/>
      <c r="IO394" s="128"/>
      <c r="IP394" s="5"/>
      <c r="IQ394" s="5"/>
      <c r="IR394" s="5"/>
      <c r="IS394" s="5"/>
      <c r="IT394" s="5"/>
      <c r="IU394" s="128"/>
      <c r="IV394" s="128"/>
      <c r="IW394" s="5"/>
      <c r="IX394" s="5"/>
      <c r="IY394" s="5"/>
      <c r="IZ394" s="5"/>
      <c r="JA394" s="5"/>
      <c r="JB394" s="128"/>
      <c r="JC394" s="128"/>
      <c r="JD394" s="5"/>
      <c r="JE394" s="5"/>
      <c r="JF394" s="5"/>
      <c r="JG394" s="5"/>
      <c r="JH394" s="5"/>
      <c r="JI394" s="128"/>
      <c r="JJ394" s="128"/>
      <c r="JK394" s="145"/>
      <c r="JL394" s="397"/>
    </row>
    <row r="395" spans="1:272" ht="15">
      <c r="A395" s="8" t="s">
        <v>33</v>
      </c>
      <c r="B395" s="8" t="s">
        <v>11</v>
      </c>
      <c r="C395" s="8">
        <v>1</v>
      </c>
      <c r="D395" s="199">
        <v>116</v>
      </c>
      <c r="E395" s="118" t="s">
        <v>180</v>
      </c>
      <c r="F395" s="118" t="s">
        <v>108</v>
      </c>
      <c r="G395" s="195" t="s">
        <v>34</v>
      </c>
      <c r="H395" s="309" t="s">
        <v>188</v>
      </c>
      <c r="I395" s="354"/>
      <c r="J395" s="5"/>
      <c r="K395" s="5"/>
      <c r="L395" s="5"/>
      <c r="M395" s="5"/>
      <c r="N395" s="128"/>
      <c r="O395" s="128"/>
      <c r="P395" s="5"/>
      <c r="Q395" s="5"/>
      <c r="R395" s="5"/>
      <c r="S395" s="5"/>
      <c r="T395" s="5"/>
      <c r="U395" s="128"/>
      <c r="V395" s="128"/>
      <c r="W395" s="5"/>
      <c r="X395" s="5"/>
      <c r="Y395" s="5"/>
      <c r="Z395" s="5"/>
      <c r="AA395" s="5"/>
      <c r="AB395" s="128"/>
      <c r="AC395" s="128"/>
      <c r="AD395" s="5"/>
      <c r="AE395" s="5"/>
      <c r="AF395" s="5"/>
      <c r="AG395" s="5"/>
      <c r="AH395" s="5"/>
      <c r="AI395" s="128"/>
      <c r="AJ395" s="128"/>
      <c r="AK395" s="5"/>
      <c r="AL395" s="5"/>
      <c r="AM395" s="5"/>
      <c r="AN395" s="5"/>
      <c r="AO395" s="5"/>
      <c r="AP395" s="128"/>
      <c r="AQ395" s="128"/>
      <c r="AR395" s="5"/>
      <c r="AS395" s="5"/>
      <c r="AT395" s="5"/>
      <c r="AU395" s="5"/>
      <c r="AV395" s="5"/>
      <c r="AW395" s="128"/>
      <c r="AX395" s="128"/>
      <c r="AY395" s="5"/>
      <c r="AZ395" s="341"/>
      <c r="BA395" s="354"/>
      <c r="BB395" s="5"/>
      <c r="BC395" s="5"/>
      <c r="BD395" s="5"/>
      <c r="BE395" s="5"/>
      <c r="BF395" s="128"/>
      <c r="BG395" s="128"/>
      <c r="BH395" s="5"/>
      <c r="BI395" s="5"/>
      <c r="BJ395" s="5"/>
      <c r="BK395" s="5"/>
      <c r="BL395" s="5"/>
      <c r="BM395" s="128"/>
      <c r="BN395" s="128"/>
      <c r="BO395" s="5"/>
      <c r="BP395" s="5"/>
      <c r="BQ395" s="5"/>
      <c r="BR395" s="5"/>
      <c r="BS395" s="5"/>
      <c r="BT395" s="128"/>
      <c r="BU395" s="128"/>
      <c r="BV395" s="5"/>
      <c r="BW395" s="5"/>
      <c r="BX395" s="5"/>
      <c r="BY395" s="5"/>
      <c r="BZ395" s="5"/>
      <c r="CA395" s="128"/>
      <c r="CB395" s="128"/>
      <c r="CC395" s="5"/>
      <c r="CD395" s="5"/>
      <c r="CE395" s="5"/>
      <c r="CF395" s="5"/>
      <c r="CG395" s="5"/>
      <c r="CH395" s="128"/>
      <c r="CI395" s="128"/>
      <c r="CJ395" s="5"/>
      <c r="CK395" s="5"/>
      <c r="CL395" s="5"/>
      <c r="CM395" s="5"/>
      <c r="CN395" s="5"/>
      <c r="CO395" s="128"/>
      <c r="CP395" s="128"/>
      <c r="CQ395" s="5"/>
      <c r="CR395" s="341"/>
      <c r="CS395" s="354"/>
      <c r="CT395" s="5"/>
      <c r="CU395" s="5"/>
      <c r="CV395" s="5"/>
      <c r="CW395" s="5"/>
      <c r="CX395" s="128"/>
      <c r="CY395" s="5"/>
      <c r="CZ395" s="5"/>
      <c r="DA395" s="5"/>
      <c r="DB395" s="5"/>
      <c r="DC395" s="5"/>
      <c r="DD395" s="5"/>
      <c r="DE395" s="128"/>
      <c r="DF395" s="5"/>
      <c r="DG395" s="5"/>
      <c r="DH395" s="5"/>
      <c r="DI395" s="5"/>
      <c r="DJ395" s="5"/>
      <c r="DK395" s="5"/>
      <c r="DL395" s="128"/>
      <c r="DM395" s="128"/>
      <c r="DN395" s="5"/>
      <c r="DO395" s="5"/>
      <c r="DP395" s="5"/>
      <c r="DQ395" s="5"/>
      <c r="DR395" s="5"/>
      <c r="DS395" s="128"/>
      <c r="DT395" s="128"/>
      <c r="DU395" s="5"/>
      <c r="DV395" s="5"/>
      <c r="DW395" s="5"/>
      <c r="DX395" s="5"/>
      <c r="DY395" s="5"/>
      <c r="DZ395" s="128"/>
      <c r="EA395" s="128"/>
      <c r="EB395" s="179" t="s">
        <v>375</v>
      </c>
      <c r="EC395" s="51">
        <v>219.25</v>
      </c>
      <c r="ED395" s="51">
        <v>219.25</v>
      </c>
      <c r="EE395" s="51">
        <v>1</v>
      </c>
      <c r="EF395" s="51">
        <v>100</v>
      </c>
      <c r="EG395" s="52">
        <f t="shared" si="325"/>
        <v>1</v>
      </c>
      <c r="EH395" s="139">
        <f>EG395*AUXILIAR!$B$61</f>
        <v>20000000</v>
      </c>
      <c r="EI395" s="5"/>
      <c r="EJ395" s="341"/>
      <c r="EK395" s="354"/>
      <c r="EL395" s="5"/>
      <c r="EM395" s="5"/>
      <c r="EN395" s="5"/>
      <c r="EO395" s="5"/>
      <c r="EP395" s="128"/>
      <c r="EQ395" s="128"/>
      <c r="ER395" s="5"/>
      <c r="ES395" s="5"/>
      <c r="ET395" s="5"/>
      <c r="EU395" s="5"/>
      <c r="EV395" s="5"/>
      <c r="EW395" s="128"/>
      <c r="EX395" s="128"/>
      <c r="EY395" s="5"/>
      <c r="EZ395" s="5"/>
      <c r="FA395" s="5"/>
      <c r="FB395" s="5"/>
      <c r="FC395" s="5"/>
      <c r="FD395" s="128"/>
      <c r="FE395" s="128"/>
      <c r="FF395" s="5"/>
      <c r="FG395" s="5"/>
      <c r="FH395" s="5"/>
      <c r="FI395" s="5"/>
      <c r="FJ395" s="5"/>
      <c r="FK395" s="128"/>
      <c r="FL395" s="128"/>
      <c r="FM395" s="5"/>
      <c r="FN395" s="5"/>
      <c r="FO395" s="5"/>
      <c r="FP395" s="5"/>
      <c r="FQ395" s="5"/>
      <c r="FR395" s="128"/>
      <c r="FS395" s="128"/>
      <c r="FT395" s="5"/>
      <c r="FU395" s="5"/>
      <c r="FV395" s="5"/>
      <c r="FW395" s="5"/>
      <c r="FX395" s="5"/>
      <c r="FY395" s="128"/>
      <c r="FZ395" s="128"/>
      <c r="GA395" s="5"/>
      <c r="GB395" s="341"/>
      <c r="GC395" s="354"/>
      <c r="GD395" s="5"/>
      <c r="GE395" s="5"/>
      <c r="GF395" s="5"/>
      <c r="GG395" s="5"/>
      <c r="GH395" s="128"/>
      <c r="GI395" s="128"/>
      <c r="GJ395" s="5"/>
      <c r="GK395" s="5"/>
      <c r="GL395" s="5"/>
      <c r="GM395" s="5"/>
      <c r="GN395" s="5"/>
      <c r="GO395" s="128"/>
      <c r="GP395" s="128"/>
      <c r="GQ395" s="5"/>
      <c r="GR395" s="5"/>
      <c r="GS395" s="5"/>
      <c r="GT395" s="5"/>
      <c r="GU395" s="5"/>
      <c r="GV395" s="128"/>
      <c r="GW395" s="128"/>
      <c r="GX395" s="5"/>
      <c r="GY395" s="5"/>
      <c r="GZ395" s="5"/>
      <c r="HA395" s="5"/>
      <c r="HB395" s="5"/>
      <c r="HC395" s="128"/>
      <c r="HD395" s="128"/>
      <c r="HE395" s="5"/>
      <c r="HF395" s="5"/>
      <c r="HG395" s="5"/>
      <c r="HH395" s="5"/>
      <c r="HI395" s="5"/>
      <c r="HJ395" s="128"/>
      <c r="HK395" s="128"/>
      <c r="HL395" s="172"/>
      <c r="HM395" s="173"/>
      <c r="HN395" s="173"/>
      <c r="HO395" s="56"/>
      <c r="HP395" s="57"/>
      <c r="HQ395" s="116"/>
      <c r="HR395" s="159"/>
      <c r="HS395" s="5"/>
      <c r="HT395" s="341"/>
      <c r="HU395" s="354"/>
      <c r="HV395" s="5"/>
      <c r="HW395" s="5"/>
      <c r="HX395" s="5"/>
      <c r="HY395" s="5"/>
      <c r="HZ395" s="128"/>
      <c r="IA395" s="128"/>
      <c r="IB395" s="5"/>
      <c r="IC395" s="5"/>
      <c r="ID395" s="5"/>
      <c r="IE395" s="5"/>
      <c r="IF395" s="5"/>
      <c r="IG395" s="128"/>
      <c r="IH395" s="128"/>
      <c r="II395" s="5"/>
      <c r="IJ395" s="5"/>
      <c r="IK395" s="5"/>
      <c r="IL395" s="5"/>
      <c r="IM395" s="5"/>
      <c r="IN395" s="128"/>
      <c r="IO395" s="128"/>
      <c r="IP395" s="5"/>
      <c r="IQ395" s="5"/>
      <c r="IR395" s="5"/>
      <c r="IS395" s="5"/>
      <c r="IT395" s="5"/>
      <c r="IU395" s="128"/>
      <c r="IV395" s="128"/>
      <c r="IW395" s="5"/>
      <c r="IX395" s="5"/>
      <c r="IY395" s="5"/>
      <c r="IZ395" s="5"/>
      <c r="JA395" s="5"/>
      <c r="JB395" s="128"/>
      <c r="JC395" s="128"/>
      <c r="JD395" s="5"/>
      <c r="JE395" s="5"/>
      <c r="JF395" s="5"/>
      <c r="JG395" s="5"/>
      <c r="JH395" s="5"/>
      <c r="JI395" s="128"/>
      <c r="JJ395" s="128"/>
      <c r="JK395" s="145"/>
      <c r="JL395" s="397"/>
    </row>
    <row r="396" spans="1:272" ht="15">
      <c r="A396" s="8" t="s">
        <v>33</v>
      </c>
      <c r="B396" s="8" t="s">
        <v>11</v>
      </c>
      <c r="C396" s="8">
        <v>1</v>
      </c>
      <c r="D396" s="199">
        <v>116</v>
      </c>
      <c r="E396" s="118" t="s">
        <v>180</v>
      </c>
      <c r="F396" s="118" t="s">
        <v>108</v>
      </c>
      <c r="G396" s="195" t="s">
        <v>34</v>
      </c>
      <c r="H396" s="309" t="s">
        <v>188</v>
      </c>
      <c r="I396" s="354"/>
      <c r="J396" s="5"/>
      <c r="K396" s="5"/>
      <c r="L396" s="5"/>
      <c r="M396" s="5"/>
      <c r="N396" s="128"/>
      <c r="O396" s="128"/>
      <c r="P396" s="5"/>
      <c r="Q396" s="5"/>
      <c r="R396" s="5"/>
      <c r="S396" s="5"/>
      <c r="T396" s="5"/>
      <c r="U396" s="128"/>
      <c r="V396" s="128"/>
      <c r="W396" s="5"/>
      <c r="X396" s="5"/>
      <c r="Y396" s="5"/>
      <c r="Z396" s="5"/>
      <c r="AA396" s="5"/>
      <c r="AB396" s="128"/>
      <c r="AC396" s="128"/>
      <c r="AD396" s="5"/>
      <c r="AE396" s="5"/>
      <c r="AF396" s="5"/>
      <c r="AG396" s="5"/>
      <c r="AH396" s="5"/>
      <c r="AI396" s="128"/>
      <c r="AJ396" s="128"/>
      <c r="AK396" s="5"/>
      <c r="AL396" s="5"/>
      <c r="AM396" s="5"/>
      <c r="AN396" s="5"/>
      <c r="AO396" s="5"/>
      <c r="AP396" s="128"/>
      <c r="AQ396" s="128"/>
      <c r="AR396" s="5"/>
      <c r="AS396" s="5"/>
      <c r="AT396" s="5"/>
      <c r="AU396" s="5"/>
      <c r="AV396" s="5"/>
      <c r="AW396" s="128"/>
      <c r="AX396" s="128"/>
      <c r="AY396" s="5"/>
      <c r="AZ396" s="341"/>
      <c r="BA396" s="354"/>
      <c r="BB396" s="5"/>
      <c r="BC396" s="5"/>
      <c r="BD396" s="5"/>
      <c r="BE396" s="5"/>
      <c r="BF396" s="128"/>
      <c r="BG396" s="128"/>
      <c r="BH396" s="5"/>
      <c r="BI396" s="5"/>
      <c r="BJ396" s="5"/>
      <c r="BK396" s="5"/>
      <c r="BL396" s="5"/>
      <c r="BM396" s="128"/>
      <c r="BN396" s="128"/>
      <c r="BO396" s="5"/>
      <c r="BP396" s="5"/>
      <c r="BQ396" s="5"/>
      <c r="BR396" s="5"/>
      <c r="BS396" s="5"/>
      <c r="BT396" s="128"/>
      <c r="BU396" s="128"/>
      <c r="BV396" s="5"/>
      <c r="BW396" s="5"/>
      <c r="BX396" s="5"/>
      <c r="BY396" s="5"/>
      <c r="BZ396" s="5"/>
      <c r="CA396" s="128"/>
      <c r="CB396" s="128"/>
      <c r="CC396" s="5"/>
      <c r="CD396" s="5"/>
      <c r="CE396" s="5"/>
      <c r="CF396" s="5"/>
      <c r="CG396" s="5"/>
      <c r="CH396" s="128"/>
      <c r="CI396" s="128"/>
      <c r="CJ396" s="5"/>
      <c r="CK396" s="5"/>
      <c r="CL396" s="5"/>
      <c r="CM396" s="5"/>
      <c r="CN396" s="5"/>
      <c r="CO396" s="128"/>
      <c r="CP396" s="128"/>
      <c r="CQ396" s="5"/>
      <c r="CR396" s="341"/>
      <c r="CS396" s="354"/>
      <c r="CT396" s="5"/>
      <c r="CU396" s="5"/>
      <c r="CV396" s="5"/>
      <c r="CW396" s="5"/>
      <c r="CX396" s="128"/>
      <c r="CY396" s="5"/>
      <c r="CZ396" s="5"/>
      <c r="DA396" s="5"/>
      <c r="DB396" s="5"/>
      <c r="DC396" s="5"/>
      <c r="DD396" s="5"/>
      <c r="DE396" s="128"/>
      <c r="DF396" s="5"/>
      <c r="DG396" s="5"/>
      <c r="DH396" s="5"/>
      <c r="DI396" s="5"/>
      <c r="DJ396" s="5"/>
      <c r="DK396" s="5"/>
      <c r="DL396" s="128"/>
      <c r="DM396" s="128"/>
      <c r="DN396" s="5"/>
      <c r="DO396" s="5"/>
      <c r="DP396" s="5"/>
      <c r="DQ396" s="5"/>
      <c r="DR396" s="5"/>
      <c r="DS396" s="128"/>
      <c r="DT396" s="128"/>
      <c r="DU396" s="5"/>
      <c r="DV396" s="5"/>
      <c r="DW396" s="5"/>
      <c r="DX396" s="5"/>
      <c r="DY396" s="5"/>
      <c r="DZ396" s="128"/>
      <c r="EA396" s="128"/>
      <c r="EB396" s="179" t="s">
        <v>375</v>
      </c>
      <c r="EC396" s="51">
        <v>219.7</v>
      </c>
      <c r="ED396" s="51">
        <v>219.7</v>
      </c>
      <c r="EE396" s="51">
        <v>1</v>
      </c>
      <c r="EF396" s="51">
        <v>100</v>
      </c>
      <c r="EG396" s="52">
        <f t="shared" si="325"/>
        <v>1</v>
      </c>
      <c r="EH396" s="139">
        <f>EG396*AUXILIAR!$B$61</f>
        <v>20000000</v>
      </c>
      <c r="EI396" s="5"/>
      <c r="EJ396" s="341"/>
      <c r="EK396" s="354"/>
      <c r="EL396" s="5"/>
      <c r="EM396" s="5"/>
      <c r="EN396" s="5"/>
      <c r="EO396" s="5"/>
      <c r="EP396" s="128"/>
      <c r="EQ396" s="128"/>
      <c r="ER396" s="5"/>
      <c r="ES396" s="5"/>
      <c r="ET396" s="5"/>
      <c r="EU396" s="5"/>
      <c r="EV396" s="5"/>
      <c r="EW396" s="128"/>
      <c r="EX396" s="128"/>
      <c r="EY396" s="5"/>
      <c r="EZ396" s="5"/>
      <c r="FA396" s="5"/>
      <c r="FB396" s="5"/>
      <c r="FC396" s="5"/>
      <c r="FD396" s="128"/>
      <c r="FE396" s="128"/>
      <c r="FF396" s="5"/>
      <c r="FG396" s="5"/>
      <c r="FH396" s="5"/>
      <c r="FI396" s="5"/>
      <c r="FJ396" s="5"/>
      <c r="FK396" s="128"/>
      <c r="FL396" s="128"/>
      <c r="FM396" s="5"/>
      <c r="FN396" s="5"/>
      <c r="FO396" s="5"/>
      <c r="FP396" s="5"/>
      <c r="FQ396" s="5"/>
      <c r="FR396" s="128"/>
      <c r="FS396" s="128"/>
      <c r="FT396" s="5"/>
      <c r="FU396" s="5"/>
      <c r="FV396" s="5"/>
      <c r="FW396" s="5"/>
      <c r="FX396" s="5"/>
      <c r="FY396" s="128"/>
      <c r="FZ396" s="128"/>
      <c r="GA396" s="5"/>
      <c r="GB396" s="341"/>
      <c r="GC396" s="354"/>
      <c r="GD396" s="5"/>
      <c r="GE396" s="5"/>
      <c r="GF396" s="5"/>
      <c r="GG396" s="5"/>
      <c r="GH396" s="128"/>
      <c r="GI396" s="128"/>
      <c r="GJ396" s="5"/>
      <c r="GK396" s="5"/>
      <c r="GL396" s="5"/>
      <c r="GM396" s="5"/>
      <c r="GN396" s="5"/>
      <c r="GO396" s="128"/>
      <c r="GP396" s="128"/>
      <c r="GQ396" s="5"/>
      <c r="GR396" s="5"/>
      <c r="GS396" s="5"/>
      <c r="GT396" s="5"/>
      <c r="GU396" s="5"/>
      <c r="GV396" s="128"/>
      <c r="GW396" s="128"/>
      <c r="GX396" s="5"/>
      <c r="GY396" s="5"/>
      <c r="GZ396" s="5"/>
      <c r="HA396" s="5"/>
      <c r="HB396" s="5"/>
      <c r="HC396" s="128"/>
      <c r="HD396" s="128"/>
      <c r="HE396" s="5"/>
      <c r="HF396" s="5"/>
      <c r="HG396" s="5"/>
      <c r="HH396" s="5"/>
      <c r="HI396" s="5"/>
      <c r="HJ396" s="128"/>
      <c r="HK396" s="128"/>
      <c r="HL396" s="172"/>
      <c r="HM396" s="173"/>
      <c r="HN396" s="173"/>
      <c r="HO396" s="56"/>
      <c r="HP396" s="57"/>
      <c r="HQ396" s="116"/>
      <c r="HR396" s="159"/>
      <c r="HS396" s="5"/>
      <c r="HT396" s="341"/>
      <c r="HU396" s="354"/>
      <c r="HV396" s="5"/>
      <c r="HW396" s="5"/>
      <c r="HX396" s="5"/>
      <c r="HY396" s="5"/>
      <c r="HZ396" s="128"/>
      <c r="IA396" s="128"/>
      <c r="IB396" s="5"/>
      <c r="IC396" s="5"/>
      <c r="ID396" s="5"/>
      <c r="IE396" s="5"/>
      <c r="IF396" s="5"/>
      <c r="IG396" s="128"/>
      <c r="IH396" s="128"/>
      <c r="II396" s="5"/>
      <c r="IJ396" s="5"/>
      <c r="IK396" s="5"/>
      <c r="IL396" s="5"/>
      <c r="IM396" s="5"/>
      <c r="IN396" s="128"/>
      <c r="IO396" s="128"/>
      <c r="IP396" s="5"/>
      <c r="IQ396" s="5"/>
      <c r="IR396" s="5"/>
      <c r="IS396" s="5"/>
      <c r="IT396" s="5"/>
      <c r="IU396" s="128"/>
      <c r="IV396" s="128"/>
      <c r="IW396" s="5"/>
      <c r="IX396" s="5"/>
      <c r="IY396" s="5"/>
      <c r="IZ396" s="5"/>
      <c r="JA396" s="5"/>
      <c r="JB396" s="128"/>
      <c r="JC396" s="128"/>
      <c r="JD396" s="5"/>
      <c r="JE396" s="5"/>
      <c r="JF396" s="5"/>
      <c r="JG396" s="5"/>
      <c r="JH396" s="5"/>
      <c r="JI396" s="128"/>
      <c r="JJ396" s="128"/>
      <c r="JK396" s="145"/>
      <c r="JL396" s="397"/>
    </row>
    <row r="397" spans="1:272" ht="15">
      <c r="A397" s="8" t="s">
        <v>33</v>
      </c>
      <c r="B397" s="8" t="s">
        <v>11</v>
      </c>
      <c r="C397" s="8">
        <v>1</v>
      </c>
      <c r="D397" s="199">
        <v>116</v>
      </c>
      <c r="E397" s="118" t="s">
        <v>180</v>
      </c>
      <c r="F397" s="118" t="s">
        <v>108</v>
      </c>
      <c r="G397" s="195" t="s">
        <v>34</v>
      </c>
      <c r="H397" s="309" t="s">
        <v>188</v>
      </c>
      <c r="I397" s="354"/>
      <c r="J397" s="5"/>
      <c r="K397" s="5"/>
      <c r="L397" s="5"/>
      <c r="M397" s="5"/>
      <c r="N397" s="128"/>
      <c r="O397" s="128"/>
      <c r="P397" s="5"/>
      <c r="Q397" s="5"/>
      <c r="R397" s="5"/>
      <c r="S397" s="5"/>
      <c r="T397" s="5"/>
      <c r="U397" s="128"/>
      <c r="V397" s="128"/>
      <c r="W397" s="5"/>
      <c r="X397" s="5"/>
      <c r="Y397" s="5"/>
      <c r="Z397" s="5"/>
      <c r="AA397" s="5"/>
      <c r="AB397" s="128"/>
      <c r="AC397" s="128"/>
      <c r="AD397" s="5"/>
      <c r="AE397" s="5"/>
      <c r="AF397" s="5"/>
      <c r="AG397" s="5"/>
      <c r="AH397" s="5"/>
      <c r="AI397" s="128"/>
      <c r="AJ397" s="128"/>
      <c r="AK397" s="5"/>
      <c r="AL397" s="5"/>
      <c r="AM397" s="5"/>
      <c r="AN397" s="5"/>
      <c r="AO397" s="5"/>
      <c r="AP397" s="128"/>
      <c r="AQ397" s="128"/>
      <c r="AR397" s="5"/>
      <c r="AS397" s="5"/>
      <c r="AT397" s="5"/>
      <c r="AU397" s="5"/>
      <c r="AV397" s="5"/>
      <c r="AW397" s="128"/>
      <c r="AX397" s="128"/>
      <c r="AY397" s="5"/>
      <c r="AZ397" s="341"/>
      <c r="BA397" s="354"/>
      <c r="BB397" s="5"/>
      <c r="BC397" s="5"/>
      <c r="BD397" s="5"/>
      <c r="BE397" s="5"/>
      <c r="BF397" s="128"/>
      <c r="BG397" s="128"/>
      <c r="BH397" s="5"/>
      <c r="BI397" s="5"/>
      <c r="BJ397" s="5"/>
      <c r="BK397" s="5"/>
      <c r="BL397" s="5"/>
      <c r="BM397" s="128"/>
      <c r="BN397" s="128"/>
      <c r="BO397" s="5"/>
      <c r="BP397" s="5"/>
      <c r="BQ397" s="5"/>
      <c r="BR397" s="5"/>
      <c r="BS397" s="5"/>
      <c r="BT397" s="128"/>
      <c r="BU397" s="128"/>
      <c r="BV397" s="5"/>
      <c r="BW397" s="5"/>
      <c r="BX397" s="5"/>
      <c r="BY397" s="5"/>
      <c r="BZ397" s="5"/>
      <c r="CA397" s="128"/>
      <c r="CB397" s="128"/>
      <c r="CC397" s="5"/>
      <c r="CD397" s="5"/>
      <c r="CE397" s="5"/>
      <c r="CF397" s="5"/>
      <c r="CG397" s="5"/>
      <c r="CH397" s="128"/>
      <c r="CI397" s="128"/>
      <c r="CJ397" s="5"/>
      <c r="CK397" s="5"/>
      <c r="CL397" s="5"/>
      <c r="CM397" s="5"/>
      <c r="CN397" s="5"/>
      <c r="CO397" s="128"/>
      <c r="CP397" s="128"/>
      <c r="CQ397" s="5"/>
      <c r="CR397" s="341"/>
      <c r="CS397" s="354"/>
      <c r="CT397" s="5"/>
      <c r="CU397" s="5"/>
      <c r="CV397" s="5"/>
      <c r="CW397" s="5"/>
      <c r="CX397" s="128"/>
      <c r="CY397" s="5"/>
      <c r="CZ397" s="5"/>
      <c r="DA397" s="5"/>
      <c r="DB397" s="5"/>
      <c r="DC397" s="5"/>
      <c r="DD397" s="5"/>
      <c r="DE397" s="128"/>
      <c r="DF397" s="5"/>
      <c r="DG397" s="5"/>
      <c r="DH397" s="5"/>
      <c r="DI397" s="5"/>
      <c r="DJ397" s="5"/>
      <c r="DK397" s="5"/>
      <c r="DL397" s="128"/>
      <c r="DM397" s="128"/>
      <c r="DN397" s="5"/>
      <c r="DO397" s="5"/>
      <c r="DP397" s="5"/>
      <c r="DQ397" s="5"/>
      <c r="DR397" s="5"/>
      <c r="DS397" s="128"/>
      <c r="DT397" s="128"/>
      <c r="DU397" s="5"/>
      <c r="DV397" s="5"/>
      <c r="DW397" s="5"/>
      <c r="DX397" s="5"/>
      <c r="DY397" s="5"/>
      <c r="DZ397" s="128"/>
      <c r="EA397" s="128"/>
      <c r="EB397" s="179" t="s">
        <v>375</v>
      </c>
      <c r="EC397" s="51">
        <v>220.1</v>
      </c>
      <c r="ED397" s="51">
        <v>220.1</v>
      </c>
      <c r="EE397" s="51">
        <v>1</v>
      </c>
      <c r="EF397" s="51">
        <v>100</v>
      </c>
      <c r="EG397" s="52">
        <f t="shared" si="325"/>
        <v>1</v>
      </c>
      <c r="EH397" s="139">
        <f>EG397*AUXILIAR!$B$61</f>
        <v>20000000</v>
      </c>
      <c r="EI397" s="5"/>
      <c r="EJ397" s="341"/>
      <c r="EK397" s="354"/>
      <c r="EL397" s="5"/>
      <c r="EM397" s="5"/>
      <c r="EN397" s="5"/>
      <c r="EO397" s="5"/>
      <c r="EP397" s="128"/>
      <c r="EQ397" s="128"/>
      <c r="ER397" s="5"/>
      <c r="ES397" s="5"/>
      <c r="ET397" s="5"/>
      <c r="EU397" s="5"/>
      <c r="EV397" s="5"/>
      <c r="EW397" s="128"/>
      <c r="EX397" s="128"/>
      <c r="EY397" s="5"/>
      <c r="EZ397" s="5"/>
      <c r="FA397" s="5"/>
      <c r="FB397" s="5"/>
      <c r="FC397" s="5"/>
      <c r="FD397" s="128"/>
      <c r="FE397" s="128"/>
      <c r="FF397" s="5"/>
      <c r="FG397" s="5"/>
      <c r="FH397" s="5"/>
      <c r="FI397" s="5"/>
      <c r="FJ397" s="5"/>
      <c r="FK397" s="128"/>
      <c r="FL397" s="128"/>
      <c r="FM397" s="5"/>
      <c r="FN397" s="5"/>
      <c r="FO397" s="5"/>
      <c r="FP397" s="5"/>
      <c r="FQ397" s="5"/>
      <c r="FR397" s="128"/>
      <c r="FS397" s="128"/>
      <c r="FT397" s="5"/>
      <c r="FU397" s="5"/>
      <c r="FV397" s="5"/>
      <c r="FW397" s="5"/>
      <c r="FX397" s="5"/>
      <c r="FY397" s="128"/>
      <c r="FZ397" s="128"/>
      <c r="GA397" s="5"/>
      <c r="GB397" s="341"/>
      <c r="GC397" s="354"/>
      <c r="GD397" s="5"/>
      <c r="GE397" s="5"/>
      <c r="GF397" s="5"/>
      <c r="GG397" s="5"/>
      <c r="GH397" s="128"/>
      <c r="GI397" s="128"/>
      <c r="GJ397" s="5"/>
      <c r="GK397" s="5"/>
      <c r="GL397" s="5"/>
      <c r="GM397" s="5"/>
      <c r="GN397" s="5"/>
      <c r="GO397" s="128"/>
      <c r="GP397" s="128"/>
      <c r="GQ397" s="5"/>
      <c r="GR397" s="5"/>
      <c r="GS397" s="5"/>
      <c r="GT397" s="5"/>
      <c r="GU397" s="5"/>
      <c r="GV397" s="128"/>
      <c r="GW397" s="128"/>
      <c r="GX397" s="5"/>
      <c r="GY397" s="5"/>
      <c r="GZ397" s="5"/>
      <c r="HA397" s="5"/>
      <c r="HB397" s="5"/>
      <c r="HC397" s="128"/>
      <c r="HD397" s="128"/>
      <c r="HE397" s="5"/>
      <c r="HF397" s="5"/>
      <c r="HG397" s="5"/>
      <c r="HH397" s="5"/>
      <c r="HI397" s="5"/>
      <c r="HJ397" s="128"/>
      <c r="HK397" s="128"/>
      <c r="HL397" s="172"/>
      <c r="HM397" s="173"/>
      <c r="HN397" s="173"/>
      <c r="HO397" s="56"/>
      <c r="HP397" s="57"/>
      <c r="HQ397" s="116"/>
      <c r="HR397" s="159"/>
      <c r="HS397" s="5"/>
      <c r="HT397" s="341"/>
      <c r="HU397" s="354"/>
      <c r="HV397" s="5"/>
      <c r="HW397" s="5"/>
      <c r="HX397" s="5"/>
      <c r="HY397" s="5"/>
      <c r="HZ397" s="128"/>
      <c r="IA397" s="128"/>
      <c r="IB397" s="5"/>
      <c r="IC397" s="5"/>
      <c r="ID397" s="5"/>
      <c r="IE397" s="5"/>
      <c r="IF397" s="5"/>
      <c r="IG397" s="128"/>
      <c r="IH397" s="128"/>
      <c r="II397" s="5"/>
      <c r="IJ397" s="5"/>
      <c r="IK397" s="5"/>
      <c r="IL397" s="5"/>
      <c r="IM397" s="5"/>
      <c r="IN397" s="128"/>
      <c r="IO397" s="128"/>
      <c r="IP397" s="5"/>
      <c r="IQ397" s="5"/>
      <c r="IR397" s="5"/>
      <c r="IS397" s="5"/>
      <c r="IT397" s="5"/>
      <c r="IU397" s="128"/>
      <c r="IV397" s="128"/>
      <c r="IW397" s="5"/>
      <c r="IX397" s="5"/>
      <c r="IY397" s="5"/>
      <c r="IZ397" s="5"/>
      <c r="JA397" s="5"/>
      <c r="JB397" s="128"/>
      <c r="JC397" s="128"/>
      <c r="JD397" s="5"/>
      <c r="JE397" s="5"/>
      <c r="JF397" s="5"/>
      <c r="JG397" s="5"/>
      <c r="JH397" s="5"/>
      <c r="JI397" s="128"/>
      <c r="JJ397" s="128"/>
      <c r="JK397" s="145"/>
      <c r="JL397" s="397"/>
    </row>
    <row r="398" spans="1:272" ht="15">
      <c r="A398" s="8" t="s">
        <v>33</v>
      </c>
      <c r="B398" s="8" t="s">
        <v>11</v>
      </c>
      <c r="C398" s="8">
        <v>1</v>
      </c>
      <c r="D398" s="199">
        <v>116</v>
      </c>
      <c r="E398" s="118" t="s">
        <v>180</v>
      </c>
      <c r="F398" s="118" t="s">
        <v>108</v>
      </c>
      <c r="G398" s="195" t="s">
        <v>34</v>
      </c>
      <c r="H398" s="309" t="s">
        <v>188</v>
      </c>
      <c r="I398" s="354"/>
      <c r="J398" s="5"/>
      <c r="K398" s="5"/>
      <c r="L398" s="5"/>
      <c r="M398" s="5"/>
      <c r="N398" s="128"/>
      <c r="O398" s="128"/>
      <c r="P398" s="5"/>
      <c r="Q398" s="5"/>
      <c r="R398" s="5"/>
      <c r="S398" s="5"/>
      <c r="T398" s="5"/>
      <c r="U398" s="128"/>
      <c r="V398" s="128"/>
      <c r="W398" s="5"/>
      <c r="X398" s="5"/>
      <c r="Y398" s="5"/>
      <c r="Z398" s="5"/>
      <c r="AA398" s="5"/>
      <c r="AB398" s="128"/>
      <c r="AC398" s="128"/>
      <c r="AD398" s="5"/>
      <c r="AE398" s="5"/>
      <c r="AF398" s="5"/>
      <c r="AG398" s="5"/>
      <c r="AH398" s="5"/>
      <c r="AI398" s="128"/>
      <c r="AJ398" s="128"/>
      <c r="AK398" s="5"/>
      <c r="AL398" s="5"/>
      <c r="AM398" s="5"/>
      <c r="AN398" s="5"/>
      <c r="AO398" s="5"/>
      <c r="AP398" s="128"/>
      <c r="AQ398" s="128"/>
      <c r="AR398" s="5"/>
      <c r="AS398" s="5"/>
      <c r="AT398" s="5"/>
      <c r="AU398" s="5"/>
      <c r="AV398" s="5"/>
      <c r="AW398" s="128"/>
      <c r="AX398" s="128"/>
      <c r="AY398" s="5"/>
      <c r="AZ398" s="341"/>
      <c r="BA398" s="354"/>
      <c r="BB398" s="5"/>
      <c r="BC398" s="5"/>
      <c r="BD398" s="5"/>
      <c r="BE398" s="5"/>
      <c r="BF398" s="128"/>
      <c r="BG398" s="128"/>
      <c r="BH398" s="5"/>
      <c r="BI398" s="5"/>
      <c r="BJ398" s="5"/>
      <c r="BK398" s="5"/>
      <c r="BL398" s="5"/>
      <c r="BM398" s="128"/>
      <c r="BN398" s="128"/>
      <c r="BO398" s="5"/>
      <c r="BP398" s="5"/>
      <c r="BQ398" s="5"/>
      <c r="BR398" s="5"/>
      <c r="BS398" s="5"/>
      <c r="BT398" s="128"/>
      <c r="BU398" s="128"/>
      <c r="BV398" s="5"/>
      <c r="BW398" s="5"/>
      <c r="BX398" s="5"/>
      <c r="BY398" s="5"/>
      <c r="BZ398" s="5"/>
      <c r="CA398" s="128"/>
      <c r="CB398" s="128"/>
      <c r="CC398" s="5"/>
      <c r="CD398" s="5"/>
      <c r="CE398" s="5"/>
      <c r="CF398" s="5"/>
      <c r="CG398" s="5"/>
      <c r="CH398" s="128"/>
      <c r="CI398" s="128"/>
      <c r="CJ398" s="5"/>
      <c r="CK398" s="5"/>
      <c r="CL398" s="5"/>
      <c r="CM398" s="5"/>
      <c r="CN398" s="5"/>
      <c r="CO398" s="128"/>
      <c r="CP398" s="128"/>
      <c r="CQ398" s="5"/>
      <c r="CR398" s="341"/>
      <c r="CS398" s="354"/>
      <c r="CT398" s="5"/>
      <c r="CU398" s="5"/>
      <c r="CV398" s="5"/>
      <c r="CW398" s="5"/>
      <c r="CX398" s="128"/>
      <c r="CY398" s="5"/>
      <c r="CZ398" s="5"/>
      <c r="DA398" s="5"/>
      <c r="DB398" s="5"/>
      <c r="DC398" s="5"/>
      <c r="DD398" s="5"/>
      <c r="DE398" s="128"/>
      <c r="DF398" s="5"/>
      <c r="DG398" s="5"/>
      <c r="DH398" s="5"/>
      <c r="DI398" s="5"/>
      <c r="DJ398" s="5"/>
      <c r="DK398" s="5"/>
      <c r="DL398" s="128"/>
      <c r="DM398" s="128"/>
      <c r="DN398" s="5"/>
      <c r="DO398" s="5"/>
      <c r="DP398" s="5"/>
      <c r="DQ398" s="5"/>
      <c r="DR398" s="5"/>
      <c r="DS398" s="128"/>
      <c r="DT398" s="128"/>
      <c r="DU398" s="5"/>
      <c r="DV398" s="5"/>
      <c r="DW398" s="5"/>
      <c r="DX398" s="5"/>
      <c r="DY398" s="5"/>
      <c r="DZ398" s="128"/>
      <c r="EA398" s="128"/>
      <c r="EB398" s="179" t="s">
        <v>375</v>
      </c>
      <c r="EC398" s="51">
        <v>220.84</v>
      </c>
      <c r="ED398" s="51">
        <v>220.84</v>
      </c>
      <c r="EE398" s="51">
        <v>1</v>
      </c>
      <c r="EF398" s="51">
        <v>100</v>
      </c>
      <c r="EG398" s="52">
        <f t="shared" si="325"/>
        <v>1</v>
      </c>
      <c r="EH398" s="139">
        <f>EG398*AUXILIAR!$B$61</f>
        <v>20000000</v>
      </c>
      <c r="EI398" s="5"/>
      <c r="EJ398" s="341"/>
      <c r="EK398" s="354"/>
      <c r="EL398" s="5"/>
      <c r="EM398" s="5"/>
      <c r="EN398" s="5"/>
      <c r="EO398" s="5"/>
      <c r="EP398" s="128"/>
      <c r="EQ398" s="128"/>
      <c r="ER398" s="5"/>
      <c r="ES398" s="5"/>
      <c r="ET398" s="5"/>
      <c r="EU398" s="5"/>
      <c r="EV398" s="5"/>
      <c r="EW398" s="128"/>
      <c r="EX398" s="128"/>
      <c r="EY398" s="5"/>
      <c r="EZ398" s="5"/>
      <c r="FA398" s="5"/>
      <c r="FB398" s="5"/>
      <c r="FC398" s="5"/>
      <c r="FD398" s="128"/>
      <c r="FE398" s="128"/>
      <c r="FF398" s="5"/>
      <c r="FG398" s="5"/>
      <c r="FH398" s="5"/>
      <c r="FI398" s="5"/>
      <c r="FJ398" s="5"/>
      <c r="FK398" s="128"/>
      <c r="FL398" s="128"/>
      <c r="FM398" s="5"/>
      <c r="FN398" s="5"/>
      <c r="FO398" s="5"/>
      <c r="FP398" s="5"/>
      <c r="FQ398" s="5"/>
      <c r="FR398" s="128"/>
      <c r="FS398" s="128"/>
      <c r="FT398" s="5"/>
      <c r="FU398" s="5"/>
      <c r="FV398" s="5"/>
      <c r="FW398" s="5"/>
      <c r="FX398" s="5"/>
      <c r="FY398" s="128"/>
      <c r="FZ398" s="128"/>
      <c r="GA398" s="5"/>
      <c r="GB398" s="341"/>
      <c r="GC398" s="354"/>
      <c r="GD398" s="5"/>
      <c r="GE398" s="5"/>
      <c r="GF398" s="5"/>
      <c r="GG398" s="5"/>
      <c r="GH398" s="128"/>
      <c r="GI398" s="128"/>
      <c r="GJ398" s="5"/>
      <c r="GK398" s="5"/>
      <c r="GL398" s="5"/>
      <c r="GM398" s="5"/>
      <c r="GN398" s="5"/>
      <c r="GO398" s="128"/>
      <c r="GP398" s="128"/>
      <c r="GQ398" s="5"/>
      <c r="GR398" s="5"/>
      <c r="GS398" s="5"/>
      <c r="GT398" s="5"/>
      <c r="GU398" s="5"/>
      <c r="GV398" s="128"/>
      <c r="GW398" s="128"/>
      <c r="GX398" s="5"/>
      <c r="GY398" s="5"/>
      <c r="GZ398" s="5"/>
      <c r="HA398" s="5"/>
      <c r="HB398" s="5"/>
      <c r="HC398" s="128"/>
      <c r="HD398" s="128"/>
      <c r="HE398" s="5"/>
      <c r="HF398" s="5"/>
      <c r="HG398" s="5"/>
      <c r="HH398" s="5"/>
      <c r="HI398" s="5"/>
      <c r="HJ398" s="128"/>
      <c r="HK398" s="128"/>
      <c r="HL398" s="172"/>
      <c r="HM398" s="173"/>
      <c r="HN398" s="173"/>
      <c r="HO398" s="56"/>
      <c r="HP398" s="57"/>
      <c r="HQ398" s="116"/>
      <c r="HR398" s="159"/>
      <c r="HS398" s="5"/>
      <c r="HT398" s="341"/>
      <c r="HU398" s="354"/>
      <c r="HV398" s="5"/>
      <c r="HW398" s="5"/>
      <c r="HX398" s="5"/>
      <c r="HY398" s="5"/>
      <c r="HZ398" s="128"/>
      <c r="IA398" s="128"/>
      <c r="IB398" s="5"/>
      <c r="IC398" s="5"/>
      <c r="ID398" s="5"/>
      <c r="IE398" s="5"/>
      <c r="IF398" s="5"/>
      <c r="IG398" s="128"/>
      <c r="IH398" s="128"/>
      <c r="II398" s="5"/>
      <c r="IJ398" s="5"/>
      <c r="IK398" s="5"/>
      <c r="IL398" s="5"/>
      <c r="IM398" s="5"/>
      <c r="IN398" s="128"/>
      <c r="IO398" s="128"/>
      <c r="IP398" s="5"/>
      <c r="IQ398" s="5"/>
      <c r="IR398" s="5"/>
      <c r="IS398" s="5"/>
      <c r="IT398" s="5"/>
      <c r="IU398" s="128"/>
      <c r="IV398" s="128"/>
      <c r="IW398" s="5"/>
      <c r="IX398" s="5"/>
      <c r="IY398" s="5"/>
      <c r="IZ398" s="5"/>
      <c r="JA398" s="5"/>
      <c r="JB398" s="128"/>
      <c r="JC398" s="128"/>
      <c r="JD398" s="5"/>
      <c r="JE398" s="5"/>
      <c r="JF398" s="5"/>
      <c r="JG398" s="5"/>
      <c r="JH398" s="5"/>
      <c r="JI398" s="128"/>
      <c r="JJ398" s="128"/>
      <c r="JK398" s="145"/>
      <c r="JL398" s="397"/>
    </row>
    <row r="399" spans="1:272" ht="15">
      <c r="A399" s="8" t="s">
        <v>33</v>
      </c>
      <c r="B399" s="8" t="s">
        <v>11</v>
      </c>
      <c r="C399" s="8">
        <v>1</v>
      </c>
      <c r="D399" s="199">
        <v>116</v>
      </c>
      <c r="E399" s="118" t="s">
        <v>180</v>
      </c>
      <c r="F399" s="118" t="s">
        <v>108</v>
      </c>
      <c r="G399" s="195" t="s">
        <v>34</v>
      </c>
      <c r="H399" s="309" t="s">
        <v>188</v>
      </c>
      <c r="I399" s="354"/>
      <c r="J399" s="5"/>
      <c r="K399" s="5"/>
      <c r="L399" s="5"/>
      <c r="M399" s="5"/>
      <c r="N399" s="128"/>
      <c r="O399" s="128"/>
      <c r="P399" s="5"/>
      <c r="Q399" s="5"/>
      <c r="R399" s="5"/>
      <c r="S399" s="5"/>
      <c r="T399" s="5"/>
      <c r="U399" s="128"/>
      <c r="V399" s="128"/>
      <c r="W399" s="5"/>
      <c r="X399" s="5"/>
      <c r="Y399" s="5"/>
      <c r="Z399" s="5"/>
      <c r="AA399" s="5"/>
      <c r="AB399" s="128"/>
      <c r="AC399" s="128"/>
      <c r="AD399" s="5"/>
      <c r="AE399" s="5"/>
      <c r="AF399" s="5"/>
      <c r="AG399" s="5"/>
      <c r="AH399" s="5"/>
      <c r="AI399" s="128"/>
      <c r="AJ399" s="128"/>
      <c r="AK399" s="5"/>
      <c r="AL399" s="5"/>
      <c r="AM399" s="5"/>
      <c r="AN399" s="5"/>
      <c r="AO399" s="5"/>
      <c r="AP399" s="128"/>
      <c r="AQ399" s="128"/>
      <c r="AR399" s="5"/>
      <c r="AS399" s="5"/>
      <c r="AT399" s="5"/>
      <c r="AU399" s="5"/>
      <c r="AV399" s="5"/>
      <c r="AW399" s="128"/>
      <c r="AX399" s="128"/>
      <c r="AY399" s="5"/>
      <c r="AZ399" s="341"/>
      <c r="BA399" s="354"/>
      <c r="BB399" s="5"/>
      <c r="BC399" s="5"/>
      <c r="BD399" s="5"/>
      <c r="BE399" s="5"/>
      <c r="BF399" s="128"/>
      <c r="BG399" s="128"/>
      <c r="BH399" s="5"/>
      <c r="BI399" s="5"/>
      <c r="BJ399" s="5"/>
      <c r="BK399" s="5"/>
      <c r="BL399" s="5"/>
      <c r="BM399" s="128"/>
      <c r="BN399" s="128"/>
      <c r="BO399" s="5"/>
      <c r="BP399" s="5"/>
      <c r="BQ399" s="5"/>
      <c r="BR399" s="5"/>
      <c r="BS399" s="5"/>
      <c r="BT399" s="128"/>
      <c r="BU399" s="128"/>
      <c r="BV399" s="5"/>
      <c r="BW399" s="5"/>
      <c r="BX399" s="5"/>
      <c r="BY399" s="5"/>
      <c r="BZ399" s="5"/>
      <c r="CA399" s="128"/>
      <c r="CB399" s="128"/>
      <c r="CC399" s="5"/>
      <c r="CD399" s="5"/>
      <c r="CE399" s="5"/>
      <c r="CF399" s="5"/>
      <c r="CG399" s="5"/>
      <c r="CH399" s="128"/>
      <c r="CI399" s="128"/>
      <c r="CJ399" s="5"/>
      <c r="CK399" s="5"/>
      <c r="CL399" s="5"/>
      <c r="CM399" s="5"/>
      <c r="CN399" s="5"/>
      <c r="CO399" s="128"/>
      <c r="CP399" s="128"/>
      <c r="CQ399" s="5"/>
      <c r="CR399" s="341"/>
      <c r="CS399" s="354"/>
      <c r="CT399" s="5"/>
      <c r="CU399" s="5"/>
      <c r="CV399" s="5"/>
      <c r="CW399" s="5"/>
      <c r="CX399" s="128"/>
      <c r="CY399" s="5"/>
      <c r="CZ399" s="5"/>
      <c r="DA399" s="5"/>
      <c r="DB399" s="5"/>
      <c r="DC399" s="5"/>
      <c r="DD399" s="5"/>
      <c r="DE399" s="128"/>
      <c r="DF399" s="5"/>
      <c r="DG399" s="5"/>
      <c r="DH399" s="5"/>
      <c r="DI399" s="5"/>
      <c r="DJ399" s="5"/>
      <c r="DK399" s="5"/>
      <c r="DL399" s="128"/>
      <c r="DM399" s="128"/>
      <c r="DN399" s="5"/>
      <c r="DO399" s="5"/>
      <c r="DP399" s="5"/>
      <c r="DQ399" s="5"/>
      <c r="DR399" s="5"/>
      <c r="DS399" s="128"/>
      <c r="DT399" s="128"/>
      <c r="DU399" s="5"/>
      <c r="DV399" s="5"/>
      <c r="DW399" s="5"/>
      <c r="DX399" s="5"/>
      <c r="DY399" s="5"/>
      <c r="DZ399" s="128"/>
      <c r="EA399" s="128"/>
      <c r="EB399" s="179" t="s">
        <v>375</v>
      </c>
      <c r="EC399" s="51">
        <v>220.85</v>
      </c>
      <c r="ED399" s="51">
        <v>220.85</v>
      </c>
      <c r="EE399" s="51">
        <v>2</v>
      </c>
      <c r="EF399" s="51">
        <v>100</v>
      </c>
      <c r="EG399" s="52">
        <f t="shared" si="325"/>
        <v>2</v>
      </c>
      <c r="EH399" s="139">
        <f>EG399*AUXILIAR!$B$61</f>
        <v>40000000</v>
      </c>
      <c r="EI399" s="5"/>
      <c r="EJ399" s="341"/>
      <c r="EK399" s="354"/>
      <c r="EL399" s="5"/>
      <c r="EM399" s="5"/>
      <c r="EN399" s="5"/>
      <c r="EO399" s="5"/>
      <c r="EP399" s="128"/>
      <c r="EQ399" s="128"/>
      <c r="ER399" s="5"/>
      <c r="ES399" s="5"/>
      <c r="ET399" s="5"/>
      <c r="EU399" s="5"/>
      <c r="EV399" s="5"/>
      <c r="EW399" s="128"/>
      <c r="EX399" s="128"/>
      <c r="EY399" s="5"/>
      <c r="EZ399" s="5"/>
      <c r="FA399" s="5"/>
      <c r="FB399" s="5"/>
      <c r="FC399" s="5"/>
      <c r="FD399" s="128"/>
      <c r="FE399" s="128"/>
      <c r="FF399" s="5"/>
      <c r="FG399" s="5"/>
      <c r="FH399" s="5"/>
      <c r="FI399" s="5"/>
      <c r="FJ399" s="5"/>
      <c r="FK399" s="128"/>
      <c r="FL399" s="128"/>
      <c r="FM399" s="5"/>
      <c r="FN399" s="5"/>
      <c r="FO399" s="5"/>
      <c r="FP399" s="5"/>
      <c r="FQ399" s="5"/>
      <c r="FR399" s="128"/>
      <c r="FS399" s="128"/>
      <c r="FT399" s="5"/>
      <c r="FU399" s="5"/>
      <c r="FV399" s="5"/>
      <c r="FW399" s="5"/>
      <c r="FX399" s="5"/>
      <c r="FY399" s="128"/>
      <c r="FZ399" s="128"/>
      <c r="GA399" s="5"/>
      <c r="GB399" s="341"/>
      <c r="GC399" s="354"/>
      <c r="GD399" s="5"/>
      <c r="GE399" s="5"/>
      <c r="GF399" s="5"/>
      <c r="GG399" s="5"/>
      <c r="GH399" s="128"/>
      <c r="GI399" s="128"/>
      <c r="GJ399" s="5"/>
      <c r="GK399" s="5"/>
      <c r="GL399" s="5"/>
      <c r="GM399" s="5"/>
      <c r="GN399" s="5"/>
      <c r="GO399" s="128"/>
      <c r="GP399" s="128"/>
      <c r="GQ399" s="5"/>
      <c r="GR399" s="5"/>
      <c r="GS399" s="5"/>
      <c r="GT399" s="5"/>
      <c r="GU399" s="5"/>
      <c r="GV399" s="128"/>
      <c r="GW399" s="128"/>
      <c r="GX399" s="5"/>
      <c r="GY399" s="5"/>
      <c r="GZ399" s="5"/>
      <c r="HA399" s="5"/>
      <c r="HB399" s="5"/>
      <c r="HC399" s="128"/>
      <c r="HD399" s="128"/>
      <c r="HE399" s="5"/>
      <c r="HF399" s="5"/>
      <c r="HG399" s="5"/>
      <c r="HH399" s="5"/>
      <c r="HI399" s="5"/>
      <c r="HJ399" s="128"/>
      <c r="HK399" s="128"/>
      <c r="HL399" s="172"/>
      <c r="HM399" s="173"/>
      <c r="HN399" s="173"/>
      <c r="HO399" s="56"/>
      <c r="HP399" s="57"/>
      <c r="HQ399" s="116"/>
      <c r="HR399" s="159"/>
      <c r="HS399" s="5"/>
      <c r="HT399" s="341"/>
      <c r="HU399" s="354"/>
      <c r="HV399" s="5"/>
      <c r="HW399" s="5"/>
      <c r="HX399" s="5"/>
      <c r="HY399" s="5"/>
      <c r="HZ399" s="128"/>
      <c r="IA399" s="128"/>
      <c r="IB399" s="5"/>
      <c r="IC399" s="5"/>
      <c r="ID399" s="5"/>
      <c r="IE399" s="5"/>
      <c r="IF399" s="5"/>
      <c r="IG399" s="128"/>
      <c r="IH399" s="128"/>
      <c r="II399" s="5"/>
      <c r="IJ399" s="5"/>
      <c r="IK399" s="5"/>
      <c r="IL399" s="5"/>
      <c r="IM399" s="5"/>
      <c r="IN399" s="128"/>
      <c r="IO399" s="128"/>
      <c r="IP399" s="5"/>
      <c r="IQ399" s="5"/>
      <c r="IR399" s="5"/>
      <c r="IS399" s="5"/>
      <c r="IT399" s="5"/>
      <c r="IU399" s="128"/>
      <c r="IV399" s="128"/>
      <c r="IW399" s="5"/>
      <c r="IX399" s="5"/>
      <c r="IY399" s="5"/>
      <c r="IZ399" s="5"/>
      <c r="JA399" s="5"/>
      <c r="JB399" s="128"/>
      <c r="JC399" s="128"/>
      <c r="JD399" s="5"/>
      <c r="JE399" s="5"/>
      <c r="JF399" s="5"/>
      <c r="JG399" s="5"/>
      <c r="JH399" s="5"/>
      <c r="JI399" s="128"/>
      <c r="JJ399" s="128"/>
      <c r="JK399" s="145"/>
      <c r="JL399" s="397"/>
    </row>
    <row r="400" spans="1:272" ht="15">
      <c r="A400" s="8" t="s">
        <v>33</v>
      </c>
      <c r="B400" s="8" t="s">
        <v>11</v>
      </c>
      <c r="C400" s="8">
        <v>1</v>
      </c>
      <c r="D400" s="199">
        <v>116</v>
      </c>
      <c r="E400" s="118" t="s">
        <v>180</v>
      </c>
      <c r="F400" s="118" t="s">
        <v>108</v>
      </c>
      <c r="G400" s="195" t="s">
        <v>34</v>
      </c>
      <c r="H400" s="309" t="s">
        <v>188</v>
      </c>
      <c r="I400" s="354"/>
      <c r="J400" s="5"/>
      <c r="K400" s="5"/>
      <c r="L400" s="5"/>
      <c r="M400" s="5"/>
      <c r="N400" s="128"/>
      <c r="O400" s="128"/>
      <c r="P400" s="5"/>
      <c r="Q400" s="5"/>
      <c r="R400" s="5"/>
      <c r="S400" s="5"/>
      <c r="T400" s="5"/>
      <c r="U400" s="128"/>
      <c r="V400" s="128"/>
      <c r="W400" s="5"/>
      <c r="X400" s="5"/>
      <c r="Y400" s="5"/>
      <c r="Z400" s="5"/>
      <c r="AA400" s="5"/>
      <c r="AB400" s="128"/>
      <c r="AC400" s="128"/>
      <c r="AD400" s="5"/>
      <c r="AE400" s="5"/>
      <c r="AF400" s="5"/>
      <c r="AG400" s="5"/>
      <c r="AH400" s="5"/>
      <c r="AI400" s="128"/>
      <c r="AJ400" s="128"/>
      <c r="AK400" s="5"/>
      <c r="AL400" s="5"/>
      <c r="AM400" s="5"/>
      <c r="AN400" s="5"/>
      <c r="AO400" s="5"/>
      <c r="AP400" s="128"/>
      <c r="AQ400" s="128"/>
      <c r="AR400" s="5"/>
      <c r="AS400" s="5"/>
      <c r="AT400" s="5"/>
      <c r="AU400" s="5"/>
      <c r="AV400" s="5"/>
      <c r="AW400" s="128"/>
      <c r="AX400" s="128"/>
      <c r="AY400" s="5"/>
      <c r="AZ400" s="341"/>
      <c r="BA400" s="354"/>
      <c r="BB400" s="5"/>
      <c r="BC400" s="5"/>
      <c r="BD400" s="5"/>
      <c r="BE400" s="5"/>
      <c r="BF400" s="128"/>
      <c r="BG400" s="128"/>
      <c r="BH400" s="5"/>
      <c r="BI400" s="5"/>
      <c r="BJ400" s="5"/>
      <c r="BK400" s="5"/>
      <c r="BL400" s="5"/>
      <c r="BM400" s="128"/>
      <c r="BN400" s="128"/>
      <c r="BO400" s="5"/>
      <c r="BP400" s="5"/>
      <c r="BQ400" s="5"/>
      <c r="BR400" s="5"/>
      <c r="BS400" s="5"/>
      <c r="BT400" s="128"/>
      <c r="BU400" s="128"/>
      <c r="BV400" s="5"/>
      <c r="BW400" s="5"/>
      <c r="BX400" s="5"/>
      <c r="BY400" s="5"/>
      <c r="BZ400" s="5"/>
      <c r="CA400" s="128"/>
      <c r="CB400" s="128"/>
      <c r="CC400" s="5"/>
      <c r="CD400" s="5"/>
      <c r="CE400" s="5"/>
      <c r="CF400" s="5"/>
      <c r="CG400" s="5"/>
      <c r="CH400" s="128"/>
      <c r="CI400" s="128"/>
      <c r="CJ400" s="5"/>
      <c r="CK400" s="5"/>
      <c r="CL400" s="5"/>
      <c r="CM400" s="5"/>
      <c r="CN400" s="5"/>
      <c r="CO400" s="128"/>
      <c r="CP400" s="128"/>
      <c r="CQ400" s="5"/>
      <c r="CR400" s="341"/>
      <c r="CS400" s="354"/>
      <c r="CT400" s="5"/>
      <c r="CU400" s="5"/>
      <c r="CV400" s="5"/>
      <c r="CW400" s="5"/>
      <c r="CX400" s="128"/>
      <c r="CY400" s="5"/>
      <c r="CZ400" s="5"/>
      <c r="DA400" s="5"/>
      <c r="DB400" s="5"/>
      <c r="DC400" s="5"/>
      <c r="DD400" s="5"/>
      <c r="DE400" s="128"/>
      <c r="DF400" s="5"/>
      <c r="DG400" s="5"/>
      <c r="DH400" s="5"/>
      <c r="DI400" s="5"/>
      <c r="DJ400" s="5"/>
      <c r="DK400" s="5"/>
      <c r="DL400" s="128"/>
      <c r="DM400" s="128"/>
      <c r="DN400" s="5"/>
      <c r="DO400" s="5"/>
      <c r="DP400" s="5"/>
      <c r="DQ400" s="5"/>
      <c r="DR400" s="5"/>
      <c r="DS400" s="128"/>
      <c r="DT400" s="128"/>
      <c r="DU400" s="5"/>
      <c r="DV400" s="5"/>
      <c r="DW400" s="5"/>
      <c r="DX400" s="5"/>
      <c r="DY400" s="5"/>
      <c r="DZ400" s="128"/>
      <c r="EA400" s="128"/>
      <c r="EB400" s="179" t="s">
        <v>375</v>
      </c>
      <c r="EC400" s="51">
        <v>221.43</v>
      </c>
      <c r="ED400" s="51">
        <v>221.43</v>
      </c>
      <c r="EE400" s="51">
        <v>1</v>
      </c>
      <c r="EF400" s="51">
        <v>100</v>
      </c>
      <c r="EG400" s="52">
        <f t="shared" si="325"/>
        <v>1</v>
      </c>
      <c r="EH400" s="139">
        <f>EG400*AUXILIAR!$B$61</f>
        <v>20000000</v>
      </c>
      <c r="EI400" s="5"/>
      <c r="EJ400" s="341"/>
      <c r="EK400" s="354"/>
      <c r="EL400" s="5"/>
      <c r="EM400" s="5"/>
      <c r="EN400" s="5"/>
      <c r="EO400" s="5"/>
      <c r="EP400" s="128"/>
      <c r="EQ400" s="128"/>
      <c r="ER400" s="5"/>
      <c r="ES400" s="5"/>
      <c r="ET400" s="5"/>
      <c r="EU400" s="5"/>
      <c r="EV400" s="5"/>
      <c r="EW400" s="128"/>
      <c r="EX400" s="128"/>
      <c r="EY400" s="5"/>
      <c r="EZ400" s="5"/>
      <c r="FA400" s="5"/>
      <c r="FB400" s="5"/>
      <c r="FC400" s="5"/>
      <c r="FD400" s="128"/>
      <c r="FE400" s="128"/>
      <c r="FF400" s="5"/>
      <c r="FG400" s="5"/>
      <c r="FH400" s="5"/>
      <c r="FI400" s="5"/>
      <c r="FJ400" s="5"/>
      <c r="FK400" s="128"/>
      <c r="FL400" s="128"/>
      <c r="FM400" s="5"/>
      <c r="FN400" s="5"/>
      <c r="FO400" s="5"/>
      <c r="FP400" s="5"/>
      <c r="FQ400" s="5"/>
      <c r="FR400" s="128"/>
      <c r="FS400" s="128"/>
      <c r="FT400" s="5"/>
      <c r="FU400" s="5"/>
      <c r="FV400" s="5"/>
      <c r="FW400" s="5"/>
      <c r="FX400" s="5"/>
      <c r="FY400" s="128"/>
      <c r="FZ400" s="128"/>
      <c r="GA400" s="5"/>
      <c r="GB400" s="341"/>
      <c r="GC400" s="354"/>
      <c r="GD400" s="5"/>
      <c r="GE400" s="5"/>
      <c r="GF400" s="5"/>
      <c r="GG400" s="5"/>
      <c r="GH400" s="128"/>
      <c r="GI400" s="128"/>
      <c r="GJ400" s="5"/>
      <c r="GK400" s="5"/>
      <c r="GL400" s="5"/>
      <c r="GM400" s="5"/>
      <c r="GN400" s="5"/>
      <c r="GO400" s="128"/>
      <c r="GP400" s="128"/>
      <c r="GQ400" s="5"/>
      <c r="GR400" s="5"/>
      <c r="GS400" s="5"/>
      <c r="GT400" s="5"/>
      <c r="GU400" s="5"/>
      <c r="GV400" s="128"/>
      <c r="GW400" s="128"/>
      <c r="GX400" s="5"/>
      <c r="GY400" s="5"/>
      <c r="GZ400" s="5"/>
      <c r="HA400" s="5"/>
      <c r="HB400" s="5"/>
      <c r="HC400" s="128"/>
      <c r="HD400" s="128"/>
      <c r="HE400" s="5"/>
      <c r="HF400" s="5"/>
      <c r="HG400" s="5"/>
      <c r="HH400" s="5"/>
      <c r="HI400" s="5"/>
      <c r="HJ400" s="128"/>
      <c r="HK400" s="128"/>
      <c r="HL400" s="172"/>
      <c r="HM400" s="173"/>
      <c r="HN400" s="173"/>
      <c r="HO400" s="56"/>
      <c r="HP400" s="57"/>
      <c r="HQ400" s="116"/>
      <c r="HR400" s="159"/>
      <c r="HS400" s="5"/>
      <c r="HT400" s="341"/>
      <c r="HU400" s="354"/>
      <c r="HV400" s="5"/>
      <c r="HW400" s="5"/>
      <c r="HX400" s="5"/>
      <c r="HY400" s="5"/>
      <c r="HZ400" s="128"/>
      <c r="IA400" s="128"/>
      <c r="IB400" s="5"/>
      <c r="IC400" s="5"/>
      <c r="ID400" s="5"/>
      <c r="IE400" s="5"/>
      <c r="IF400" s="5"/>
      <c r="IG400" s="128"/>
      <c r="IH400" s="128"/>
      <c r="II400" s="5"/>
      <c r="IJ400" s="5"/>
      <c r="IK400" s="5"/>
      <c r="IL400" s="5"/>
      <c r="IM400" s="5"/>
      <c r="IN400" s="128"/>
      <c r="IO400" s="128"/>
      <c r="IP400" s="5"/>
      <c r="IQ400" s="5"/>
      <c r="IR400" s="5"/>
      <c r="IS400" s="5"/>
      <c r="IT400" s="5"/>
      <c r="IU400" s="128"/>
      <c r="IV400" s="128"/>
      <c r="IW400" s="5"/>
      <c r="IX400" s="5"/>
      <c r="IY400" s="5"/>
      <c r="IZ400" s="5"/>
      <c r="JA400" s="5"/>
      <c r="JB400" s="128"/>
      <c r="JC400" s="128"/>
      <c r="JD400" s="5"/>
      <c r="JE400" s="5"/>
      <c r="JF400" s="5"/>
      <c r="JG400" s="5"/>
      <c r="JH400" s="5"/>
      <c r="JI400" s="128"/>
      <c r="JJ400" s="128"/>
      <c r="JK400" s="145"/>
      <c r="JL400" s="397"/>
    </row>
    <row r="401" spans="1:272" ht="15">
      <c r="A401" s="8" t="s">
        <v>33</v>
      </c>
      <c r="B401" s="8" t="s">
        <v>11</v>
      </c>
      <c r="C401" s="8">
        <v>1</v>
      </c>
      <c r="D401" s="199">
        <v>116</v>
      </c>
      <c r="E401" s="118" t="s">
        <v>180</v>
      </c>
      <c r="F401" s="118" t="s">
        <v>108</v>
      </c>
      <c r="G401" s="195" t="s">
        <v>34</v>
      </c>
      <c r="H401" s="309" t="s">
        <v>188</v>
      </c>
      <c r="I401" s="354"/>
      <c r="J401" s="5"/>
      <c r="K401" s="5"/>
      <c r="L401" s="5"/>
      <c r="M401" s="5"/>
      <c r="N401" s="128"/>
      <c r="O401" s="128"/>
      <c r="P401" s="5"/>
      <c r="Q401" s="5"/>
      <c r="R401" s="5"/>
      <c r="S401" s="5"/>
      <c r="T401" s="5"/>
      <c r="U401" s="128"/>
      <c r="V401" s="128"/>
      <c r="W401" s="5"/>
      <c r="X401" s="5"/>
      <c r="Y401" s="5"/>
      <c r="Z401" s="5"/>
      <c r="AA401" s="5"/>
      <c r="AB401" s="128"/>
      <c r="AC401" s="128"/>
      <c r="AD401" s="5"/>
      <c r="AE401" s="5"/>
      <c r="AF401" s="5"/>
      <c r="AG401" s="5"/>
      <c r="AH401" s="5"/>
      <c r="AI401" s="128"/>
      <c r="AJ401" s="128"/>
      <c r="AK401" s="5"/>
      <c r="AL401" s="5"/>
      <c r="AM401" s="5"/>
      <c r="AN401" s="5"/>
      <c r="AO401" s="5"/>
      <c r="AP401" s="128"/>
      <c r="AQ401" s="128"/>
      <c r="AR401" s="5"/>
      <c r="AS401" s="5"/>
      <c r="AT401" s="5"/>
      <c r="AU401" s="5"/>
      <c r="AV401" s="5"/>
      <c r="AW401" s="128"/>
      <c r="AX401" s="128"/>
      <c r="AY401" s="5"/>
      <c r="AZ401" s="341"/>
      <c r="BA401" s="354"/>
      <c r="BB401" s="5"/>
      <c r="BC401" s="5"/>
      <c r="BD401" s="5"/>
      <c r="BE401" s="5"/>
      <c r="BF401" s="128"/>
      <c r="BG401" s="128"/>
      <c r="BH401" s="5"/>
      <c r="BI401" s="5"/>
      <c r="BJ401" s="5"/>
      <c r="BK401" s="5"/>
      <c r="BL401" s="5"/>
      <c r="BM401" s="128"/>
      <c r="BN401" s="128"/>
      <c r="BO401" s="5"/>
      <c r="BP401" s="5"/>
      <c r="BQ401" s="5"/>
      <c r="BR401" s="5"/>
      <c r="BS401" s="5"/>
      <c r="BT401" s="128"/>
      <c r="BU401" s="128"/>
      <c r="BV401" s="5"/>
      <c r="BW401" s="5"/>
      <c r="BX401" s="5"/>
      <c r="BY401" s="5"/>
      <c r="BZ401" s="5"/>
      <c r="CA401" s="128"/>
      <c r="CB401" s="128"/>
      <c r="CC401" s="5"/>
      <c r="CD401" s="5"/>
      <c r="CE401" s="5"/>
      <c r="CF401" s="5"/>
      <c r="CG401" s="5"/>
      <c r="CH401" s="128"/>
      <c r="CI401" s="128"/>
      <c r="CJ401" s="5"/>
      <c r="CK401" s="5"/>
      <c r="CL401" s="5"/>
      <c r="CM401" s="5"/>
      <c r="CN401" s="5"/>
      <c r="CO401" s="128"/>
      <c r="CP401" s="128"/>
      <c r="CQ401" s="5"/>
      <c r="CR401" s="341"/>
      <c r="CS401" s="354"/>
      <c r="CT401" s="5"/>
      <c r="CU401" s="5"/>
      <c r="CV401" s="5"/>
      <c r="CW401" s="5"/>
      <c r="CX401" s="128"/>
      <c r="CY401" s="5"/>
      <c r="CZ401" s="5"/>
      <c r="DA401" s="5"/>
      <c r="DB401" s="5"/>
      <c r="DC401" s="5"/>
      <c r="DD401" s="5"/>
      <c r="DE401" s="128"/>
      <c r="DF401" s="5"/>
      <c r="DG401" s="5"/>
      <c r="DH401" s="5"/>
      <c r="DI401" s="5"/>
      <c r="DJ401" s="5"/>
      <c r="DK401" s="5"/>
      <c r="DL401" s="128"/>
      <c r="DM401" s="128"/>
      <c r="DN401" s="5"/>
      <c r="DO401" s="5"/>
      <c r="DP401" s="5"/>
      <c r="DQ401" s="5"/>
      <c r="DR401" s="5"/>
      <c r="DS401" s="128"/>
      <c r="DT401" s="128"/>
      <c r="DU401" s="5"/>
      <c r="DV401" s="5"/>
      <c r="DW401" s="5"/>
      <c r="DX401" s="5"/>
      <c r="DY401" s="5"/>
      <c r="DZ401" s="128"/>
      <c r="EA401" s="128"/>
      <c r="EB401" s="179" t="s">
        <v>375</v>
      </c>
      <c r="EC401" s="51">
        <v>222</v>
      </c>
      <c r="ED401" s="51">
        <v>222</v>
      </c>
      <c r="EE401" s="51">
        <v>1</v>
      </c>
      <c r="EF401" s="51">
        <v>100</v>
      </c>
      <c r="EG401" s="52">
        <f t="shared" si="325"/>
        <v>1</v>
      </c>
      <c r="EH401" s="139">
        <f>EG401*AUXILIAR!$B$61</f>
        <v>20000000</v>
      </c>
      <c r="EI401" s="5"/>
      <c r="EJ401" s="341"/>
      <c r="EK401" s="354"/>
      <c r="EL401" s="5"/>
      <c r="EM401" s="5"/>
      <c r="EN401" s="5"/>
      <c r="EO401" s="5"/>
      <c r="EP401" s="128"/>
      <c r="EQ401" s="128"/>
      <c r="ER401" s="5"/>
      <c r="ES401" s="5"/>
      <c r="ET401" s="5"/>
      <c r="EU401" s="5"/>
      <c r="EV401" s="5"/>
      <c r="EW401" s="128"/>
      <c r="EX401" s="128"/>
      <c r="EY401" s="5"/>
      <c r="EZ401" s="5"/>
      <c r="FA401" s="5"/>
      <c r="FB401" s="5"/>
      <c r="FC401" s="5"/>
      <c r="FD401" s="128"/>
      <c r="FE401" s="128"/>
      <c r="FF401" s="5"/>
      <c r="FG401" s="5"/>
      <c r="FH401" s="5"/>
      <c r="FI401" s="5"/>
      <c r="FJ401" s="5"/>
      <c r="FK401" s="128"/>
      <c r="FL401" s="128"/>
      <c r="FM401" s="5"/>
      <c r="FN401" s="5"/>
      <c r="FO401" s="5"/>
      <c r="FP401" s="5"/>
      <c r="FQ401" s="5"/>
      <c r="FR401" s="128"/>
      <c r="FS401" s="128"/>
      <c r="FT401" s="5"/>
      <c r="FU401" s="5"/>
      <c r="FV401" s="5"/>
      <c r="FW401" s="5"/>
      <c r="FX401" s="5"/>
      <c r="FY401" s="128"/>
      <c r="FZ401" s="128"/>
      <c r="GA401" s="5"/>
      <c r="GB401" s="341"/>
      <c r="GC401" s="354"/>
      <c r="GD401" s="5"/>
      <c r="GE401" s="5"/>
      <c r="GF401" s="5"/>
      <c r="GG401" s="5"/>
      <c r="GH401" s="128"/>
      <c r="GI401" s="128"/>
      <c r="GJ401" s="5"/>
      <c r="GK401" s="5"/>
      <c r="GL401" s="5"/>
      <c r="GM401" s="5"/>
      <c r="GN401" s="5"/>
      <c r="GO401" s="128"/>
      <c r="GP401" s="128"/>
      <c r="GQ401" s="5"/>
      <c r="GR401" s="5"/>
      <c r="GS401" s="5"/>
      <c r="GT401" s="5"/>
      <c r="GU401" s="5"/>
      <c r="GV401" s="128"/>
      <c r="GW401" s="128"/>
      <c r="GX401" s="5"/>
      <c r="GY401" s="5"/>
      <c r="GZ401" s="5"/>
      <c r="HA401" s="5"/>
      <c r="HB401" s="5"/>
      <c r="HC401" s="128"/>
      <c r="HD401" s="128"/>
      <c r="HE401" s="5"/>
      <c r="HF401" s="5"/>
      <c r="HG401" s="5"/>
      <c r="HH401" s="5"/>
      <c r="HI401" s="5"/>
      <c r="HJ401" s="128"/>
      <c r="HK401" s="128"/>
      <c r="HL401" s="172"/>
      <c r="HM401" s="173"/>
      <c r="HN401" s="173"/>
      <c r="HO401" s="56"/>
      <c r="HP401" s="57"/>
      <c r="HQ401" s="116"/>
      <c r="HR401" s="159"/>
      <c r="HS401" s="5"/>
      <c r="HT401" s="341"/>
      <c r="HU401" s="354"/>
      <c r="HV401" s="5"/>
      <c r="HW401" s="5"/>
      <c r="HX401" s="5"/>
      <c r="HY401" s="5"/>
      <c r="HZ401" s="128"/>
      <c r="IA401" s="128"/>
      <c r="IB401" s="5"/>
      <c r="IC401" s="5"/>
      <c r="ID401" s="5"/>
      <c r="IE401" s="5"/>
      <c r="IF401" s="5"/>
      <c r="IG401" s="128"/>
      <c r="IH401" s="128"/>
      <c r="II401" s="5"/>
      <c r="IJ401" s="5"/>
      <c r="IK401" s="5"/>
      <c r="IL401" s="5"/>
      <c r="IM401" s="5"/>
      <c r="IN401" s="128"/>
      <c r="IO401" s="128"/>
      <c r="IP401" s="5"/>
      <c r="IQ401" s="5"/>
      <c r="IR401" s="5"/>
      <c r="IS401" s="5"/>
      <c r="IT401" s="5"/>
      <c r="IU401" s="128"/>
      <c r="IV401" s="128"/>
      <c r="IW401" s="5"/>
      <c r="IX401" s="5"/>
      <c r="IY401" s="5"/>
      <c r="IZ401" s="5"/>
      <c r="JA401" s="5"/>
      <c r="JB401" s="128"/>
      <c r="JC401" s="128"/>
      <c r="JD401" s="5"/>
      <c r="JE401" s="5"/>
      <c r="JF401" s="5"/>
      <c r="JG401" s="5"/>
      <c r="JH401" s="5"/>
      <c r="JI401" s="128"/>
      <c r="JJ401" s="128"/>
      <c r="JK401" s="145"/>
      <c r="JL401" s="397"/>
    </row>
    <row r="402" spans="1:272" ht="15">
      <c r="A402" s="8" t="s">
        <v>33</v>
      </c>
      <c r="B402" s="8" t="s">
        <v>11</v>
      </c>
      <c r="C402" s="8">
        <v>1</v>
      </c>
      <c r="D402" s="199">
        <v>116</v>
      </c>
      <c r="E402" s="118" t="s">
        <v>180</v>
      </c>
      <c r="F402" s="118" t="s">
        <v>108</v>
      </c>
      <c r="G402" s="195" t="s">
        <v>34</v>
      </c>
      <c r="H402" s="309" t="s">
        <v>188</v>
      </c>
      <c r="I402" s="354"/>
      <c r="J402" s="5"/>
      <c r="K402" s="5"/>
      <c r="L402" s="5"/>
      <c r="M402" s="5"/>
      <c r="N402" s="128"/>
      <c r="O402" s="128"/>
      <c r="P402" s="5"/>
      <c r="Q402" s="5"/>
      <c r="R402" s="5"/>
      <c r="S402" s="5"/>
      <c r="T402" s="5"/>
      <c r="U402" s="128"/>
      <c r="V402" s="128"/>
      <c r="W402" s="5"/>
      <c r="X402" s="5"/>
      <c r="Y402" s="5"/>
      <c r="Z402" s="5"/>
      <c r="AA402" s="5"/>
      <c r="AB402" s="128"/>
      <c r="AC402" s="128"/>
      <c r="AD402" s="5"/>
      <c r="AE402" s="5"/>
      <c r="AF402" s="5"/>
      <c r="AG402" s="5"/>
      <c r="AH402" s="5"/>
      <c r="AI402" s="128"/>
      <c r="AJ402" s="128"/>
      <c r="AK402" s="5"/>
      <c r="AL402" s="5"/>
      <c r="AM402" s="5"/>
      <c r="AN402" s="5"/>
      <c r="AO402" s="5"/>
      <c r="AP402" s="128"/>
      <c r="AQ402" s="128"/>
      <c r="AR402" s="5"/>
      <c r="AS402" s="5"/>
      <c r="AT402" s="5"/>
      <c r="AU402" s="5"/>
      <c r="AV402" s="5"/>
      <c r="AW402" s="128"/>
      <c r="AX402" s="128"/>
      <c r="AY402" s="5"/>
      <c r="AZ402" s="341"/>
      <c r="BA402" s="354"/>
      <c r="BB402" s="5"/>
      <c r="BC402" s="5"/>
      <c r="BD402" s="5"/>
      <c r="BE402" s="5"/>
      <c r="BF402" s="128"/>
      <c r="BG402" s="128"/>
      <c r="BH402" s="5"/>
      <c r="BI402" s="5"/>
      <c r="BJ402" s="5"/>
      <c r="BK402" s="5"/>
      <c r="BL402" s="5"/>
      <c r="BM402" s="128"/>
      <c r="BN402" s="128"/>
      <c r="BO402" s="5"/>
      <c r="BP402" s="5"/>
      <c r="BQ402" s="5"/>
      <c r="BR402" s="5"/>
      <c r="BS402" s="5"/>
      <c r="BT402" s="128"/>
      <c r="BU402" s="128"/>
      <c r="BV402" s="5"/>
      <c r="BW402" s="5"/>
      <c r="BX402" s="5"/>
      <c r="BY402" s="5"/>
      <c r="BZ402" s="5"/>
      <c r="CA402" s="128"/>
      <c r="CB402" s="128"/>
      <c r="CC402" s="5"/>
      <c r="CD402" s="5"/>
      <c r="CE402" s="5"/>
      <c r="CF402" s="5"/>
      <c r="CG402" s="5"/>
      <c r="CH402" s="128"/>
      <c r="CI402" s="128"/>
      <c r="CJ402" s="5"/>
      <c r="CK402" s="5"/>
      <c r="CL402" s="5"/>
      <c r="CM402" s="5"/>
      <c r="CN402" s="5"/>
      <c r="CO402" s="128"/>
      <c r="CP402" s="128"/>
      <c r="CQ402" s="5"/>
      <c r="CR402" s="341"/>
      <c r="CS402" s="354"/>
      <c r="CT402" s="5"/>
      <c r="CU402" s="5"/>
      <c r="CV402" s="5"/>
      <c r="CW402" s="5"/>
      <c r="CX402" s="128"/>
      <c r="CY402" s="5"/>
      <c r="CZ402" s="5"/>
      <c r="DA402" s="5"/>
      <c r="DB402" s="5"/>
      <c r="DC402" s="5"/>
      <c r="DD402" s="5"/>
      <c r="DE402" s="128"/>
      <c r="DF402" s="5"/>
      <c r="DG402" s="5"/>
      <c r="DH402" s="5"/>
      <c r="DI402" s="5"/>
      <c r="DJ402" s="5"/>
      <c r="DK402" s="5"/>
      <c r="DL402" s="128"/>
      <c r="DM402" s="128"/>
      <c r="DN402" s="5"/>
      <c r="DO402" s="5"/>
      <c r="DP402" s="5"/>
      <c r="DQ402" s="5"/>
      <c r="DR402" s="5"/>
      <c r="DS402" s="128"/>
      <c r="DT402" s="128"/>
      <c r="DU402" s="5"/>
      <c r="DV402" s="5"/>
      <c r="DW402" s="5"/>
      <c r="DX402" s="5"/>
      <c r="DY402" s="5"/>
      <c r="DZ402" s="128"/>
      <c r="EA402" s="128"/>
      <c r="EB402" s="179" t="s">
        <v>375</v>
      </c>
      <c r="EC402" s="51">
        <v>222.49</v>
      </c>
      <c r="ED402" s="51">
        <v>222.49</v>
      </c>
      <c r="EE402" s="51">
        <v>1</v>
      </c>
      <c r="EF402" s="51">
        <v>100</v>
      </c>
      <c r="EG402" s="52">
        <f t="shared" si="325"/>
        <v>1</v>
      </c>
      <c r="EH402" s="139">
        <f>EG402*AUXILIAR!$B$61</f>
        <v>20000000</v>
      </c>
      <c r="EI402" s="5"/>
      <c r="EJ402" s="341"/>
      <c r="EK402" s="354"/>
      <c r="EL402" s="5"/>
      <c r="EM402" s="5"/>
      <c r="EN402" s="5"/>
      <c r="EO402" s="5"/>
      <c r="EP402" s="128"/>
      <c r="EQ402" s="128"/>
      <c r="ER402" s="5"/>
      <c r="ES402" s="5"/>
      <c r="ET402" s="5"/>
      <c r="EU402" s="5"/>
      <c r="EV402" s="5"/>
      <c r="EW402" s="128"/>
      <c r="EX402" s="128"/>
      <c r="EY402" s="5"/>
      <c r="EZ402" s="5"/>
      <c r="FA402" s="5"/>
      <c r="FB402" s="5"/>
      <c r="FC402" s="5"/>
      <c r="FD402" s="128"/>
      <c r="FE402" s="128"/>
      <c r="FF402" s="5"/>
      <c r="FG402" s="5"/>
      <c r="FH402" s="5"/>
      <c r="FI402" s="5"/>
      <c r="FJ402" s="5"/>
      <c r="FK402" s="128"/>
      <c r="FL402" s="128"/>
      <c r="FM402" s="5"/>
      <c r="FN402" s="5"/>
      <c r="FO402" s="5"/>
      <c r="FP402" s="5"/>
      <c r="FQ402" s="5"/>
      <c r="FR402" s="128"/>
      <c r="FS402" s="128"/>
      <c r="FT402" s="5"/>
      <c r="FU402" s="5"/>
      <c r="FV402" s="5"/>
      <c r="FW402" s="5"/>
      <c r="FX402" s="5"/>
      <c r="FY402" s="128"/>
      <c r="FZ402" s="128"/>
      <c r="GA402" s="5"/>
      <c r="GB402" s="341"/>
      <c r="GC402" s="354"/>
      <c r="GD402" s="5"/>
      <c r="GE402" s="5"/>
      <c r="GF402" s="5"/>
      <c r="GG402" s="5"/>
      <c r="GH402" s="128"/>
      <c r="GI402" s="128"/>
      <c r="GJ402" s="5"/>
      <c r="GK402" s="5"/>
      <c r="GL402" s="5"/>
      <c r="GM402" s="5"/>
      <c r="GN402" s="5"/>
      <c r="GO402" s="128"/>
      <c r="GP402" s="128"/>
      <c r="GQ402" s="5"/>
      <c r="GR402" s="5"/>
      <c r="GS402" s="5"/>
      <c r="GT402" s="5"/>
      <c r="GU402" s="5"/>
      <c r="GV402" s="128"/>
      <c r="GW402" s="128"/>
      <c r="GX402" s="5"/>
      <c r="GY402" s="5"/>
      <c r="GZ402" s="5"/>
      <c r="HA402" s="5"/>
      <c r="HB402" s="5"/>
      <c r="HC402" s="128"/>
      <c r="HD402" s="128"/>
      <c r="HE402" s="5"/>
      <c r="HF402" s="5"/>
      <c r="HG402" s="5"/>
      <c r="HH402" s="5"/>
      <c r="HI402" s="5"/>
      <c r="HJ402" s="128"/>
      <c r="HK402" s="128"/>
      <c r="HL402" s="172"/>
      <c r="HM402" s="173"/>
      <c r="HN402" s="173"/>
      <c r="HO402" s="56"/>
      <c r="HP402" s="57"/>
      <c r="HQ402" s="116"/>
      <c r="HR402" s="159"/>
      <c r="HS402" s="5"/>
      <c r="HT402" s="341"/>
      <c r="HU402" s="354"/>
      <c r="HV402" s="5"/>
      <c r="HW402" s="5"/>
      <c r="HX402" s="5"/>
      <c r="HY402" s="5"/>
      <c r="HZ402" s="128"/>
      <c r="IA402" s="128"/>
      <c r="IB402" s="5"/>
      <c r="IC402" s="5"/>
      <c r="ID402" s="5"/>
      <c r="IE402" s="5"/>
      <c r="IF402" s="5"/>
      <c r="IG402" s="128"/>
      <c r="IH402" s="128"/>
      <c r="II402" s="5"/>
      <c r="IJ402" s="5"/>
      <c r="IK402" s="5"/>
      <c r="IL402" s="5"/>
      <c r="IM402" s="5"/>
      <c r="IN402" s="128"/>
      <c r="IO402" s="128"/>
      <c r="IP402" s="5"/>
      <c r="IQ402" s="5"/>
      <c r="IR402" s="5"/>
      <c r="IS402" s="5"/>
      <c r="IT402" s="5"/>
      <c r="IU402" s="128"/>
      <c r="IV402" s="128"/>
      <c r="IW402" s="5"/>
      <c r="IX402" s="5"/>
      <c r="IY402" s="5"/>
      <c r="IZ402" s="5"/>
      <c r="JA402" s="5"/>
      <c r="JB402" s="128"/>
      <c r="JC402" s="128"/>
      <c r="JD402" s="5"/>
      <c r="JE402" s="5"/>
      <c r="JF402" s="5"/>
      <c r="JG402" s="5"/>
      <c r="JH402" s="5"/>
      <c r="JI402" s="128"/>
      <c r="JJ402" s="128"/>
      <c r="JK402" s="145"/>
      <c r="JL402" s="397"/>
    </row>
    <row r="403" spans="1:272" ht="15">
      <c r="A403" s="8" t="s">
        <v>33</v>
      </c>
      <c r="B403" s="8" t="s">
        <v>11</v>
      </c>
      <c r="C403" s="8">
        <v>1</v>
      </c>
      <c r="D403" s="199">
        <v>116</v>
      </c>
      <c r="E403" s="118" t="s">
        <v>180</v>
      </c>
      <c r="F403" s="118" t="s">
        <v>108</v>
      </c>
      <c r="G403" s="195" t="s">
        <v>34</v>
      </c>
      <c r="H403" s="309" t="s">
        <v>188</v>
      </c>
      <c r="I403" s="354"/>
      <c r="J403" s="5"/>
      <c r="K403" s="5"/>
      <c r="L403" s="5"/>
      <c r="M403" s="5"/>
      <c r="N403" s="128"/>
      <c r="O403" s="128"/>
      <c r="P403" s="5"/>
      <c r="Q403" s="5"/>
      <c r="R403" s="5"/>
      <c r="S403" s="5"/>
      <c r="T403" s="5"/>
      <c r="U403" s="128"/>
      <c r="V403" s="128"/>
      <c r="W403" s="5"/>
      <c r="X403" s="5"/>
      <c r="Y403" s="5"/>
      <c r="Z403" s="5"/>
      <c r="AA403" s="5"/>
      <c r="AB403" s="128"/>
      <c r="AC403" s="128"/>
      <c r="AD403" s="5"/>
      <c r="AE403" s="5"/>
      <c r="AF403" s="5"/>
      <c r="AG403" s="5"/>
      <c r="AH403" s="5"/>
      <c r="AI403" s="128"/>
      <c r="AJ403" s="128"/>
      <c r="AK403" s="5"/>
      <c r="AL403" s="5"/>
      <c r="AM403" s="5"/>
      <c r="AN403" s="5"/>
      <c r="AO403" s="5"/>
      <c r="AP403" s="128"/>
      <c r="AQ403" s="128"/>
      <c r="AR403" s="5"/>
      <c r="AS403" s="5"/>
      <c r="AT403" s="5"/>
      <c r="AU403" s="5"/>
      <c r="AV403" s="5"/>
      <c r="AW403" s="128"/>
      <c r="AX403" s="128"/>
      <c r="AY403" s="5"/>
      <c r="AZ403" s="341"/>
      <c r="BA403" s="354"/>
      <c r="BB403" s="5"/>
      <c r="BC403" s="5"/>
      <c r="BD403" s="5"/>
      <c r="BE403" s="5"/>
      <c r="BF403" s="128"/>
      <c r="BG403" s="128"/>
      <c r="BH403" s="5"/>
      <c r="BI403" s="5"/>
      <c r="BJ403" s="5"/>
      <c r="BK403" s="5"/>
      <c r="BL403" s="5"/>
      <c r="BM403" s="128"/>
      <c r="BN403" s="128"/>
      <c r="BO403" s="5"/>
      <c r="BP403" s="5"/>
      <c r="BQ403" s="5"/>
      <c r="BR403" s="5"/>
      <c r="BS403" s="5"/>
      <c r="BT403" s="128"/>
      <c r="BU403" s="128"/>
      <c r="BV403" s="5"/>
      <c r="BW403" s="5"/>
      <c r="BX403" s="5"/>
      <c r="BY403" s="5"/>
      <c r="BZ403" s="5"/>
      <c r="CA403" s="128"/>
      <c r="CB403" s="128"/>
      <c r="CC403" s="5"/>
      <c r="CD403" s="5"/>
      <c r="CE403" s="5"/>
      <c r="CF403" s="5"/>
      <c r="CG403" s="5"/>
      <c r="CH403" s="128"/>
      <c r="CI403" s="128"/>
      <c r="CJ403" s="5"/>
      <c r="CK403" s="5"/>
      <c r="CL403" s="5"/>
      <c r="CM403" s="5"/>
      <c r="CN403" s="5"/>
      <c r="CO403" s="128"/>
      <c r="CP403" s="128"/>
      <c r="CQ403" s="5"/>
      <c r="CR403" s="341"/>
      <c r="CS403" s="354"/>
      <c r="CT403" s="5"/>
      <c r="CU403" s="5"/>
      <c r="CV403" s="5"/>
      <c r="CW403" s="5"/>
      <c r="CX403" s="128"/>
      <c r="CY403" s="5"/>
      <c r="CZ403" s="5"/>
      <c r="DA403" s="5"/>
      <c r="DB403" s="5"/>
      <c r="DC403" s="5"/>
      <c r="DD403" s="5"/>
      <c r="DE403" s="128"/>
      <c r="DF403" s="5"/>
      <c r="DG403" s="5"/>
      <c r="DH403" s="5"/>
      <c r="DI403" s="5"/>
      <c r="DJ403" s="5"/>
      <c r="DK403" s="5"/>
      <c r="DL403" s="128"/>
      <c r="DM403" s="128"/>
      <c r="DN403" s="5"/>
      <c r="DO403" s="5"/>
      <c r="DP403" s="5"/>
      <c r="DQ403" s="5"/>
      <c r="DR403" s="5"/>
      <c r="DS403" s="128"/>
      <c r="DT403" s="128"/>
      <c r="DU403" s="5"/>
      <c r="DV403" s="5"/>
      <c r="DW403" s="5"/>
      <c r="DX403" s="5"/>
      <c r="DY403" s="5"/>
      <c r="DZ403" s="128"/>
      <c r="EA403" s="128"/>
      <c r="EB403" s="179" t="s">
        <v>375</v>
      </c>
      <c r="EC403" s="51">
        <v>223.14</v>
      </c>
      <c r="ED403" s="51">
        <v>223.14</v>
      </c>
      <c r="EE403" s="51">
        <v>1</v>
      </c>
      <c r="EF403" s="51">
        <v>100</v>
      </c>
      <c r="EG403" s="52">
        <f t="shared" si="325"/>
        <v>1</v>
      </c>
      <c r="EH403" s="139">
        <f>EG403*AUXILIAR!$B$61</f>
        <v>20000000</v>
      </c>
      <c r="EI403" s="5"/>
      <c r="EJ403" s="341"/>
      <c r="EK403" s="354"/>
      <c r="EL403" s="5"/>
      <c r="EM403" s="5"/>
      <c r="EN403" s="5"/>
      <c r="EO403" s="5"/>
      <c r="EP403" s="128"/>
      <c r="EQ403" s="128"/>
      <c r="ER403" s="5"/>
      <c r="ES403" s="5"/>
      <c r="ET403" s="5"/>
      <c r="EU403" s="5"/>
      <c r="EV403" s="5"/>
      <c r="EW403" s="128"/>
      <c r="EX403" s="128"/>
      <c r="EY403" s="5"/>
      <c r="EZ403" s="5"/>
      <c r="FA403" s="5"/>
      <c r="FB403" s="5"/>
      <c r="FC403" s="5"/>
      <c r="FD403" s="128"/>
      <c r="FE403" s="128"/>
      <c r="FF403" s="5"/>
      <c r="FG403" s="5"/>
      <c r="FH403" s="5"/>
      <c r="FI403" s="5"/>
      <c r="FJ403" s="5"/>
      <c r="FK403" s="128"/>
      <c r="FL403" s="128"/>
      <c r="FM403" s="5"/>
      <c r="FN403" s="5"/>
      <c r="FO403" s="5"/>
      <c r="FP403" s="5"/>
      <c r="FQ403" s="5"/>
      <c r="FR403" s="128"/>
      <c r="FS403" s="128"/>
      <c r="FT403" s="5"/>
      <c r="FU403" s="5"/>
      <c r="FV403" s="5"/>
      <c r="FW403" s="5"/>
      <c r="FX403" s="5"/>
      <c r="FY403" s="128"/>
      <c r="FZ403" s="128"/>
      <c r="GA403" s="5"/>
      <c r="GB403" s="341"/>
      <c r="GC403" s="354"/>
      <c r="GD403" s="5"/>
      <c r="GE403" s="5"/>
      <c r="GF403" s="5"/>
      <c r="GG403" s="5"/>
      <c r="GH403" s="128"/>
      <c r="GI403" s="128"/>
      <c r="GJ403" s="5"/>
      <c r="GK403" s="5"/>
      <c r="GL403" s="5"/>
      <c r="GM403" s="5"/>
      <c r="GN403" s="5"/>
      <c r="GO403" s="128"/>
      <c r="GP403" s="128"/>
      <c r="GQ403" s="5"/>
      <c r="GR403" s="5"/>
      <c r="GS403" s="5"/>
      <c r="GT403" s="5"/>
      <c r="GU403" s="5"/>
      <c r="GV403" s="128"/>
      <c r="GW403" s="128"/>
      <c r="GX403" s="5"/>
      <c r="GY403" s="5"/>
      <c r="GZ403" s="5"/>
      <c r="HA403" s="5"/>
      <c r="HB403" s="5"/>
      <c r="HC403" s="128"/>
      <c r="HD403" s="128"/>
      <c r="HE403" s="5"/>
      <c r="HF403" s="5"/>
      <c r="HG403" s="5"/>
      <c r="HH403" s="5"/>
      <c r="HI403" s="5"/>
      <c r="HJ403" s="128"/>
      <c r="HK403" s="128"/>
      <c r="HL403" s="172"/>
      <c r="HM403" s="173"/>
      <c r="HN403" s="173"/>
      <c r="HO403" s="56"/>
      <c r="HP403" s="57"/>
      <c r="HQ403" s="116"/>
      <c r="HR403" s="159"/>
      <c r="HS403" s="5"/>
      <c r="HT403" s="341"/>
      <c r="HU403" s="354"/>
      <c r="HV403" s="5"/>
      <c r="HW403" s="5"/>
      <c r="HX403" s="5"/>
      <c r="HY403" s="5"/>
      <c r="HZ403" s="128"/>
      <c r="IA403" s="128"/>
      <c r="IB403" s="5"/>
      <c r="IC403" s="5"/>
      <c r="ID403" s="5"/>
      <c r="IE403" s="5"/>
      <c r="IF403" s="5"/>
      <c r="IG403" s="128"/>
      <c r="IH403" s="128"/>
      <c r="II403" s="5"/>
      <c r="IJ403" s="5"/>
      <c r="IK403" s="5"/>
      <c r="IL403" s="5"/>
      <c r="IM403" s="5"/>
      <c r="IN403" s="128"/>
      <c r="IO403" s="128"/>
      <c r="IP403" s="5"/>
      <c r="IQ403" s="5"/>
      <c r="IR403" s="5"/>
      <c r="IS403" s="5"/>
      <c r="IT403" s="5"/>
      <c r="IU403" s="128"/>
      <c r="IV403" s="128"/>
      <c r="IW403" s="5"/>
      <c r="IX403" s="5"/>
      <c r="IY403" s="5"/>
      <c r="IZ403" s="5"/>
      <c r="JA403" s="5"/>
      <c r="JB403" s="128"/>
      <c r="JC403" s="128"/>
      <c r="JD403" s="5"/>
      <c r="JE403" s="5"/>
      <c r="JF403" s="5"/>
      <c r="JG403" s="5"/>
      <c r="JH403" s="5"/>
      <c r="JI403" s="128"/>
      <c r="JJ403" s="128"/>
      <c r="JK403" s="145"/>
      <c r="JL403" s="397"/>
    </row>
    <row r="404" spans="1:272" ht="15">
      <c r="A404" s="8" t="s">
        <v>33</v>
      </c>
      <c r="B404" s="8" t="s">
        <v>11</v>
      </c>
      <c r="C404" s="8">
        <v>1</v>
      </c>
      <c r="D404" s="199">
        <v>116</v>
      </c>
      <c r="E404" s="118" t="s">
        <v>180</v>
      </c>
      <c r="F404" s="118" t="s">
        <v>108</v>
      </c>
      <c r="G404" s="195" t="s">
        <v>34</v>
      </c>
      <c r="H404" s="309" t="s">
        <v>188</v>
      </c>
      <c r="I404" s="354"/>
      <c r="J404" s="5"/>
      <c r="K404" s="5"/>
      <c r="L404" s="5"/>
      <c r="M404" s="5"/>
      <c r="N404" s="128"/>
      <c r="O404" s="128"/>
      <c r="P404" s="5"/>
      <c r="Q404" s="5"/>
      <c r="R404" s="5"/>
      <c r="S404" s="5"/>
      <c r="T404" s="5"/>
      <c r="U404" s="128"/>
      <c r="V404" s="128"/>
      <c r="W404" s="5"/>
      <c r="X404" s="5"/>
      <c r="Y404" s="5"/>
      <c r="Z404" s="5"/>
      <c r="AA404" s="5"/>
      <c r="AB404" s="128"/>
      <c r="AC404" s="128"/>
      <c r="AD404" s="5"/>
      <c r="AE404" s="5"/>
      <c r="AF404" s="5"/>
      <c r="AG404" s="5"/>
      <c r="AH404" s="5"/>
      <c r="AI404" s="128"/>
      <c r="AJ404" s="128"/>
      <c r="AK404" s="5"/>
      <c r="AL404" s="5"/>
      <c r="AM404" s="5"/>
      <c r="AN404" s="5"/>
      <c r="AO404" s="5"/>
      <c r="AP404" s="128"/>
      <c r="AQ404" s="128"/>
      <c r="AR404" s="5"/>
      <c r="AS404" s="5"/>
      <c r="AT404" s="5"/>
      <c r="AU404" s="5"/>
      <c r="AV404" s="5"/>
      <c r="AW404" s="128"/>
      <c r="AX404" s="128"/>
      <c r="AY404" s="5"/>
      <c r="AZ404" s="341"/>
      <c r="BA404" s="354"/>
      <c r="BB404" s="5"/>
      <c r="BC404" s="5"/>
      <c r="BD404" s="5"/>
      <c r="BE404" s="5"/>
      <c r="BF404" s="128"/>
      <c r="BG404" s="128"/>
      <c r="BH404" s="5"/>
      <c r="BI404" s="5"/>
      <c r="BJ404" s="5"/>
      <c r="BK404" s="5"/>
      <c r="BL404" s="5"/>
      <c r="BM404" s="128"/>
      <c r="BN404" s="128"/>
      <c r="BO404" s="5"/>
      <c r="BP404" s="5"/>
      <c r="BQ404" s="5"/>
      <c r="BR404" s="5"/>
      <c r="BS404" s="5"/>
      <c r="BT404" s="128"/>
      <c r="BU404" s="128"/>
      <c r="BV404" s="5"/>
      <c r="BW404" s="5"/>
      <c r="BX404" s="5"/>
      <c r="BY404" s="5"/>
      <c r="BZ404" s="5"/>
      <c r="CA404" s="128"/>
      <c r="CB404" s="128"/>
      <c r="CC404" s="5"/>
      <c r="CD404" s="5"/>
      <c r="CE404" s="5"/>
      <c r="CF404" s="5"/>
      <c r="CG404" s="5"/>
      <c r="CH404" s="128"/>
      <c r="CI404" s="128"/>
      <c r="CJ404" s="5"/>
      <c r="CK404" s="5"/>
      <c r="CL404" s="5"/>
      <c r="CM404" s="5"/>
      <c r="CN404" s="5"/>
      <c r="CO404" s="128"/>
      <c r="CP404" s="128"/>
      <c r="CQ404" s="5"/>
      <c r="CR404" s="341"/>
      <c r="CS404" s="354"/>
      <c r="CT404" s="5"/>
      <c r="CU404" s="5"/>
      <c r="CV404" s="5"/>
      <c r="CW404" s="5"/>
      <c r="CX404" s="128"/>
      <c r="CY404" s="5"/>
      <c r="CZ404" s="5"/>
      <c r="DA404" s="5"/>
      <c r="DB404" s="5"/>
      <c r="DC404" s="5"/>
      <c r="DD404" s="5"/>
      <c r="DE404" s="128"/>
      <c r="DF404" s="5"/>
      <c r="DG404" s="5"/>
      <c r="DH404" s="5"/>
      <c r="DI404" s="5"/>
      <c r="DJ404" s="5"/>
      <c r="DK404" s="5"/>
      <c r="DL404" s="128"/>
      <c r="DM404" s="128"/>
      <c r="DN404" s="5"/>
      <c r="DO404" s="5"/>
      <c r="DP404" s="5"/>
      <c r="DQ404" s="5"/>
      <c r="DR404" s="5"/>
      <c r="DS404" s="128"/>
      <c r="DT404" s="128"/>
      <c r="DU404" s="5"/>
      <c r="DV404" s="5"/>
      <c r="DW404" s="5"/>
      <c r="DX404" s="5"/>
      <c r="DY404" s="5"/>
      <c r="DZ404" s="128"/>
      <c r="EA404" s="128"/>
      <c r="EB404" s="179" t="s">
        <v>375</v>
      </c>
      <c r="EC404" s="51">
        <v>224.09</v>
      </c>
      <c r="ED404" s="51">
        <v>224.09</v>
      </c>
      <c r="EE404" s="51">
        <v>1</v>
      </c>
      <c r="EF404" s="51">
        <v>100</v>
      </c>
      <c r="EG404" s="52">
        <f t="shared" si="325"/>
        <v>1</v>
      </c>
      <c r="EH404" s="139">
        <f>EG404*AUXILIAR!$B$61</f>
        <v>20000000</v>
      </c>
      <c r="EI404" s="5"/>
      <c r="EJ404" s="341"/>
      <c r="EK404" s="354"/>
      <c r="EL404" s="5"/>
      <c r="EM404" s="5"/>
      <c r="EN404" s="5"/>
      <c r="EO404" s="5"/>
      <c r="EP404" s="128"/>
      <c r="EQ404" s="128"/>
      <c r="ER404" s="5"/>
      <c r="ES404" s="5"/>
      <c r="ET404" s="5"/>
      <c r="EU404" s="5"/>
      <c r="EV404" s="5"/>
      <c r="EW404" s="128"/>
      <c r="EX404" s="128"/>
      <c r="EY404" s="5"/>
      <c r="EZ404" s="5"/>
      <c r="FA404" s="5"/>
      <c r="FB404" s="5"/>
      <c r="FC404" s="5"/>
      <c r="FD404" s="128"/>
      <c r="FE404" s="128"/>
      <c r="FF404" s="5"/>
      <c r="FG404" s="5"/>
      <c r="FH404" s="5"/>
      <c r="FI404" s="5"/>
      <c r="FJ404" s="5"/>
      <c r="FK404" s="128"/>
      <c r="FL404" s="128"/>
      <c r="FM404" s="5"/>
      <c r="FN404" s="5"/>
      <c r="FO404" s="5"/>
      <c r="FP404" s="5"/>
      <c r="FQ404" s="5"/>
      <c r="FR404" s="128"/>
      <c r="FS404" s="128"/>
      <c r="FT404" s="5"/>
      <c r="FU404" s="5"/>
      <c r="FV404" s="5"/>
      <c r="FW404" s="5"/>
      <c r="FX404" s="5"/>
      <c r="FY404" s="128"/>
      <c r="FZ404" s="128"/>
      <c r="GA404" s="5"/>
      <c r="GB404" s="341"/>
      <c r="GC404" s="354"/>
      <c r="GD404" s="5"/>
      <c r="GE404" s="5"/>
      <c r="GF404" s="5"/>
      <c r="GG404" s="5"/>
      <c r="GH404" s="128"/>
      <c r="GI404" s="128"/>
      <c r="GJ404" s="5"/>
      <c r="GK404" s="5"/>
      <c r="GL404" s="5"/>
      <c r="GM404" s="5"/>
      <c r="GN404" s="5"/>
      <c r="GO404" s="128"/>
      <c r="GP404" s="128"/>
      <c r="GQ404" s="5"/>
      <c r="GR404" s="5"/>
      <c r="GS404" s="5"/>
      <c r="GT404" s="5"/>
      <c r="GU404" s="5"/>
      <c r="GV404" s="128"/>
      <c r="GW404" s="128"/>
      <c r="GX404" s="5"/>
      <c r="GY404" s="5"/>
      <c r="GZ404" s="5"/>
      <c r="HA404" s="5"/>
      <c r="HB404" s="5"/>
      <c r="HC404" s="128"/>
      <c r="HD404" s="128"/>
      <c r="HE404" s="5"/>
      <c r="HF404" s="5"/>
      <c r="HG404" s="5"/>
      <c r="HH404" s="5"/>
      <c r="HI404" s="5"/>
      <c r="HJ404" s="128"/>
      <c r="HK404" s="128"/>
      <c r="HL404" s="172"/>
      <c r="HM404" s="173"/>
      <c r="HN404" s="173"/>
      <c r="HO404" s="56"/>
      <c r="HP404" s="57"/>
      <c r="HQ404" s="116"/>
      <c r="HR404" s="159"/>
      <c r="HS404" s="5"/>
      <c r="HT404" s="341"/>
      <c r="HU404" s="354"/>
      <c r="HV404" s="5"/>
      <c r="HW404" s="5"/>
      <c r="HX404" s="5"/>
      <c r="HY404" s="5"/>
      <c r="HZ404" s="128"/>
      <c r="IA404" s="128"/>
      <c r="IB404" s="5"/>
      <c r="IC404" s="5"/>
      <c r="ID404" s="5"/>
      <c r="IE404" s="5"/>
      <c r="IF404" s="5"/>
      <c r="IG404" s="128"/>
      <c r="IH404" s="128"/>
      <c r="II404" s="5"/>
      <c r="IJ404" s="5"/>
      <c r="IK404" s="5"/>
      <c r="IL404" s="5"/>
      <c r="IM404" s="5"/>
      <c r="IN404" s="128"/>
      <c r="IO404" s="128"/>
      <c r="IP404" s="5"/>
      <c r="IQ404" s="5"/>
      <c r="IR404" s="5"/>
      <c r="IS404" s="5"/>
      <c r="IT404" s="5"/>
      <c r="IU404" s="128"/>
      <c r="IV404" s="128"/>
      <c r="IW404" s="5"/>
      <c r="IX404" s="5"/>
      <c r="IY404" s="5"/>
      <c r="IZ404" s="5"/>
      <c r="JA404" s="5"/>
      <c r="JB404" s="128"/>
      <c r="JC404" s="128"/>
      <c r="JD404" s="5"/>
      <c r="JE404" s="5"/>
      <c r="JF404" s="5"/>
      <c r="JG404" s="5"/>
      <c r="JH404" s="5"/>
      <c r="JI404" s="128"/>
      <c r="JJ404" s="128"/>
      <c r="JK404" s="145"/>
      <c r="JL404" s="397"/>
    </row>
    <row r="405" spans="1:272" ht="15">
      <c r="A405" s="8" t="s">
        <v>33</v>
      </c>
      <c r="B405" s="8" t="s">
        <v>11</v>
      </c>
      <c r="C405" s="8">
        <v>1</v>
      </c>
      <c r="D405" s="199">
        <v>116</v>
      </c>
      <c r="E405" s="118" t="s">
        <v>180</v>
      </c>
      <c r="F405" s="118" t="s">
        <v>108</v>
      </c>
      <c r="G405" s="195" t="s">
        <v>34</v>
      </c>
      <c r="H405" s="309" t="s">
        <v>188</v>
      </c>
      <c r="I405" s="354"/>
      <c r="J405" s="5"/>
      <c r="K405" s="5"/>
      <c r="L405" s="5"/>
      <c r="M405" s="5"/>
      <c r="N405" s="128"/>
      <c r="O405" s="128"/>
      <c r="P405" s="5"/>
      <c r="Q405" s="5"/>
      <c r="R405" s="5"/>
      <c r="S405" s="5"/>
      <c r="T405" s="5"/>
      <c r="U405" s="128"/>
      <c r="V405" s="128"/>
      <c r="W405" s="5"/>
      <c r="X405" s="5"/>
      <c r="Y405" s="5"/>
      <c r="Z405" s="5"/>
      <c r="AA405" s="5"/>
      <c r="AB405" s="128"/>
      <c r="AC405" s="128"/>
      <c r="AD405" s="5"/>
      <c r="AE405" s="5"/>
      <c r="AF405" s="5"/>
      <c r="AG405" s="5"/>
      <c r="AH405" s="5"/>
      <c r="AI405" s="128"/>
      <c r="AJ405" s="128"/>
      <c r="AK405" s="5"/>
      <c r="AL405" s="5"/>
      <c r="AM405" s="5"/>
      <c r="AN405" s="5"/>
      <c r="AO405" s="5"/>
      <c r="AP405" s="128"/>
      <c r="AQ405" s="128"/>
      <c r="AR405" s="5"/>
      <c r="AS405" s="5"/>
      <c r="AT405" s="5"/>
      <c r="AU405" s="5"/>
      <c r="AV405" s="5"/>
      <c r="AW405" s="128"/>
      <c r="AX405" s="128"/>
      <c r="AY405" s="5"/>
      <c r="AZ405" s="341"/>
      <c r="BA405" s="354"/>
      <c r="BB405" s="5"/>
      <c r="BC405" s="5"/>
      <c r="BD405" s="5"/>
      <c r="BE405" s="5"/>
      <c r="BF405" s="128"/>
      <c r="BG405" s="128"/>
      <c r="BH405" s="5"/>
      <c r="BI405" s="5"/>
      <c r="BJ405" s="5"/>
      <c r="BK405" s="5"/>
      <c r="BL405" s="5"/>
      <c r="BM405" s="128"/>
      <c r="BN405" s="128"/>
      <c r="BO405" s="5"/>
      <c r="BP405" s="5"/>
      <c r="BQ405" s="5"/>
      <c r="BR405" s="5"/>
      <c r="BS405" s="5"/>
      <c r="BT405" s="128"/>
      <c r="BU405" s="128"/>
      <c r="BV405" s="5"/>
      <c r="BW405" s="5"/>
      <c r="BX405" s="5"/>
      <c r="BY405" s="5"/>
      <c r="BZ405" s="5"/>
      <c r="CA405" s="128"/>
      <c r="CB405" s="128"/>
      <c r="CC405" s="5"/>
      <c r="CD405" s="5"/>
      <c r="CE405" s="5"/>
      <c r="CF405" s="5"/>
      <c r="CG405" s="5"/>
      <c r="CH405" s="128"/>
      <c r="CI405" s="128"/>
      <c r="CJ405" s="5"/>
      <c r="CK405" s="5"/>
      <c r="CL405" s="5"/>
      <c r="CM405" s="5"/>
      <c r="CN405" s="5"/>
      <c r="CO405" s="128"/>
      <c r="CP405" s="128"/>
      <c r="CQ405" s="5"/>
      <c r="CR405" s="341"/>
      <c r="CS405" s="354"/>
      <c r="CT405" s="5"/>
      <c r="CU405" s="5"/>
      <c r="CV405" s="5"/>
      <c r="CW405" s="5"/>
      <c r="CX405" s="128"/>
      <c r="CY405" s="5"/>
      <c r="CZ405" s="5"/>
      <c r="DA405" s="5"/>
      <c r="DB405" s="5"/>
      <c r="DC405" s="5"/>
      <c r="DD405" s="5"/>
      <c r="DE405" s="128"/>
      <c r="DF405" s="5"/>
      <c r="DG405" s="5"/>
      <c r="DH405" s="5"/>
      <c r="DI405" s="5"/>
      <c r="DJ405" s="5"/>
      <c r="DK405" s="5"/>
      <c r="DL405" s="128"/>
      <c r="DM405" s="128"/>
      <c r="DN405" s="5"/>
      <c r="DO405" s="5"/>
      <c r="DP405" s="5"/>
      <c r="DQ405" s="5"/>
      <c r="DR405" s="5"/>
      <c r="DS405" s="128"/>
      <c r="DT405" s="128"/>
      <c r="DU405" s="5"/>
      <c r="DV405" s="5"/>
      <c r="DW405" s="5"/>
      <c r="DX405" s="5"/>
      <c r="DY405" s="5"/>
      <c r="DZ405" s="128"/>
      <c r="EA405" s="128"/>
      <c r="EB405" s="179" t="s">
        <v>375</v>
      </c>
      <c r="EC405" s="51">
        <v>224.88</v>
      </c>
      <c r="ED405" s="51">
        <v>224.88</v>
      </c>
      <c r="EE405" s="51">
        <v>1</v>
      </c>
      <c r="EF405" s="51">
        <v>100</v>
      </c>
      <c r="EG405" s="52">
        <f t="shared" si="325"/>
        <v>1</v>
      </c>
      <c r="EH405" s="139">
        <f>EG405*AUXILIAR!$B$61</f>
        <v>20000000</v>
      </c>
      <c r="EI405" s="5"/>
      <c r="EJ405" s="341"/>
      <c r="EK405" s="354"/>
      <c r="EL405" s="5"/>
      <c r="EM405" s="5"/>
      <c r="EN405" s="5"/>
      <c r="EO405" s="5"/>
      <c r="EP405" s="128"/>
      <c r="EQ405" s="128"/>
      <c r="ER405" s="5"/>
      <c r="ES405" s="5"/>
      <c r="ET405" s="5"/>
      <c r="EU405" s="5"/>
      <c r="EV405" s="5"/>
      <c r="EW405" s="128"/>
      <c r="EX405" s="128"/>
      <c r="EY405" s="5"/>
      <c r="EZ405" s="5"/>
      <c r="FA405" s="5"/>
      <c r="FB405" s="5"/>
      <c r="FC405" s="5"/>
      <c r="FD405" s="128"/>
      <c r="FE405" s="128"/>
      <c r="FF405" s="5"/>
      <c r="FG405" s="5"/>
      <c r="FH405" s="5"/>
      <c r="FI405" s="5"/>
      <c r="FJ405" s="5"/>
      <c r="FK405" s="128"/>
      <c r="FL405" s="128"/>
      <c r="FM405" s="5"/>
      <c r="FN405" s="5"/>
      <c r="FO405" s="5"/>
      <c r="FP405" s="5"/>
      <c r="FQ405" s="5"/>
      <c r="FR405" s="128"/>
      <c r="FS405" s="128"/>
      <c r="FT405" s="5"/>
      <c r="FU405" s="5"/>
      <c r="FV405" s="5"/>
      <c r="FW405" s="5"/>
      <c r="FX405" s="5"/>
      <c r="FY405" s="128"/>
      <c r="FZ405" s="128"/>
      <c r="GA405" s="5"/>
      <c r="GB405" s="341"/>
      <c r="GC405" s="354"/>
      <c r="GD405" s="5"/>
      <c r="GE405" s="5"/>
      <c r="GF405" s="5"/>
      <c r="GG405" s="5"/>
      <c r="GH405" s="128"/>
      <c r="GI405" s="128"/>
      <c r="GJ405" s="5"/>
      <c r="GK405" s="5"/>
      <c r="GL405" s="5"/>
      <c r="GM405" s="5"/>
      <c r="GN405" s="5"/>
      <c r="GO405" s="128"/>
      <c r="GP405" s="128"/>
      <c r="GQ405" s="5"/>
      <c r="GR405" s="5"/>
      <c r="GS405" s="5"/>
      <c r="GT405" s="5"/>
      <c r="GU405" s="5"/>
      <c r="GV405" s="128"/>
      <c r="GW405" s="128"/>
      <c r="GX405" s="5"/>
      <c r="GY405" s="5"/>
      <c r="GZ405" s="5"/>
      <c r="HA405" s="5"/>
      <c r="HB405" s="5"/>
      <c r="HC405" s="128"/>
      <c r="HD405" s="128"/>
      <c r="HE405" s="5"/>
      <c r="HF405" s="5"/>
      <c r="HG405" s="5"/>
      <c r="HH405" s="5"/>
      <c r="HI405" s="5"/>
      <c r="HJ405" s="128"/>
      <c r="HK405" s="128"/>
      <c r="HL405" s="172"/>
      <c r="HM405" s="173"/>
      <c r="HN405" s="173"/>
      <c r="HO405" s="56"/>
      <c r="HP405" s="57"/>
      <c r="HQ405" s="116"/>
      <c r="HR405" s="159"/>
      <c r="HS405" s="5"/>
      <c r="HT405" s="341"/>
      <c r="HU405" s="354"/>
      <c r="HV405" s="5"/>
      <c r="HW405" s="5"/>
      <c r="HX405" s="5"/>
      <c r="HY405" s="5"/>
      <c r="HZ405" s="128"/>
      <c r="IA405" s="128"/>
      <c r="IB405" s="5"/>
      <c r="IC405" s="5"/>
      <c r="ID405" s="5"/>
      <c r="IE405" s="5"/>
      <c r="IF405" s="5"/>
      <c r="IG405" s="128"/>
      <c r="IH405" s="128"/>
      <c r="II405" s="5"/>
      <c r="IJ405" s="5"/>
      <c r="IK405" s="5"/>
      <c r="IL405" s="5"/>
      <c r="IM405" s="5"/>
      <c r="IN405" s="128"/>
      <c r="IO405" s="128"/>
      <c r="IP405" s="5"/>
      <c r="IQ405" s="5"/>
      <c r="IR405" s="5"/>
      <c r="IS405" s="5"/>
      <c r="IT405" s="5"/>
      <c r="IU405" s="128"/>
      <c r="IV405" s="128"/>
      <c r="IW405" s="5"/>
      <c r="IX405" s="5"/>
      <c r="IY405" s="5"/>
      <c r="IZ405" s="5"/>
      <c r="JA405" s="5"/>
      <c r="JB405" s="128"/>
      <c r="JC405" s="128"/>
      <c r="JD405" s="5"/>
      <c r="JE405" s="5"/>
      <c r="JF405" s="5"/>
      <c r="JG405" s="5"/>
      <c r="JH405" s="5"/>
      <c r="JI405" s="128"/>
      <c r="JJ405" s="128"/>
      <c r="JK405" s="145"/>
      <c r="JL405" s="397"/>
    </row>
    <row r="406" spans="1:272" ht="15">
      <c r="A406" s="8" t="s">
        <v>33</v>
      </c>
      <c r="B406" s="8" t="s">
        <v>11</v>
      </c>
      <c r="C406" s="8">
        <v>1</v>
      </c>
      <c r="D406" s="199">
        <v>116</v>
      </c>
      <c r="E406" s="118" t="s">
        <v>180</v>
      </c>
      <c r="F406" s="118" t="s">
        <v>108</v>
      </c>
      <c r="G406" s="195" t="s">
        <v>34</v>
      </c>
      <c r="H406" s="309" t="s">
        <v>188</v>
      </c>
      <c r="I406" s="354"/>
      <c r="J406" s="5"/>
      <c r="K406" s="5"/>
      <c r="L406" s="5"/>
      <c r="M406" s="5"/>
      <c r="N406" s="128"/>
      <c r="O406" s="128"/>
      <c r="P406" s="5"/>
      <c r="Q406" s="5"/>
      <c r="R406" s="5"/>
      <c r="S406" s="5"/>
      <c r="T406" s="5"/>
      <c r="U406" s="128"/>
      <c r="V406" s="128"/>
      <c r="W406" s="5"/>
      <c r="X406" s="5"/>
      <c r="Y406" s="5"/>
      <c r="Z406" s="5"/>
      <c r="AA406" s="5"/>
      <c r="AB406" s="128"/>
      <c r="AC406" s="128"/>
      <c r="AD406" s="5"/>
      <c r="AE406" s="5"/>
      <c r="AF406" s="5"/>
      <c r="AG406" s="5"/>
      <c r="AH406" s="5"/>
      <c r="AI406" s="128"/>
      <c r="AJ406" s="128"/>
      <c r="AK406" s="5"/>
      <c r="AL406" s="5"/>
      <c r="AM406" s="5"/>
      <c r="AN406" s="5"/>
      <c r="AO406" s="5"/>
      <c r="AP406" s="128"/>
      <c r="AQ406" s="128"/>
      <c r="AR406" s="5"/>
      <c r="AS406" s="5"/>
      <c r="AT406" s="5"/>
      <c r="AU406" s="5"/>
      <c r="AV406" s="5"/>
      <c r="AW406" s="128"/>
      <c r="AX406" s="128"/>
      <c r="AY406" s="5"/>
      <c r="AZ406" s="341"/>
      <c r="BA406" s="354"/>
      <c r="BB406" s="5"/>
      <c r="BC406" s="5"/>
      <c r="BD406" s="5"/>
      <c r="BE406" s="5"/>
      <c r="BF406" s="128"/>
      <c r="BG406" s="128"/>
      <c r="BH406" s="5"/>
      <c r="BI406" s="5"/>
      <c r="BJ406" s="5"/>
      <c r="BK406" s="5"/>
      <c r="BL406" s="5"/>
      <c r="BM406" s="128"/>
      <c r="BN406" s="128"/>
      <c r="BO406" s="5"/>
      <c r="BP406" s="5"/>
      <c r="BQ406" s="5"/>
      <c r="BR406" s="5"/>
      <c r="BS406" s="5"/>
      <c r="BT406" s="128"/>
      <c r="BU406" s="128"/>
      <c r="BV406" s="5"/>
      <c r="BW406" s="5"/>
      <c r="BX406" s="5"/>
      <c r="BY406" s="5"/>
      <c r="BZ406" s="5"/>
      <c r="CA406" s="128"/>
      <c r="CB406" s="128"/>
      <c r="CC406" s="5"/>
      <c r="CD406" s="5"/>
      <c r="CE406" s="5"/>
      <c r="CF406" s="5"/>
      <c r="CG406" s="5"/>
      <c r="CH406" s="128"/>
      <c r="CI406" s="128"/>
      <c r="CJ406" s="5"/>
      <c r="CK406" s="5"/>
      <c r="CL406" s="5"/>
      <c r="CM406" s="5"/>
      <c r="CN406" s="5"/>
      <c r="CO406" s="128"/>
      <c r="CP406" s="128"/>
      <c r="CQ406" s="5"/>
      <c r="CR406" s="341"/>
      <c r="CS406" s="354"/>
      <c r="CT406" s="5"/>
      <c r="CU406" s="5"/>
      <c r="CV406" s="5"/>
      <c r="CW406" s="5"/>
      <c r="CX406" s="128"/>
      <c r="CY406" s="5"/>
      <c r="CZ406" s="5"/>
      <c r="DA406" s="5"/>
      <c r="DB406" s="5"/>
      <c r="DC406" s="5"/>
      <c r="DD406" s="5"/>
      <c r="DE406" s="128"/>
      <c r="DF406" s="5"/>
      <c r="DG406" s="5"/>
      <c r="DH406" s="5"/>
      <c r="DI406" s="5"/>
      <c r="DJ406" s="5"/>
      <c r="DK406" s="5"/>
      <c r="DL406" s="128"/>
      <c r="DM406" s="128"/>
      <c r="DN406" s="5"/>
      <c r="DO406" s="5"/>
      <c r="DP406" s="5"/>
      <c r="DQ406" s="5"/>
      <c r="DR406" s="5"/>
      <c r="DS406" s="128"/>
      <c r="DT406" s="128"/>
      <c r="DU406" s="5"/>
      <c r="DV406" s="5"/>
      <c r="DW406" s="5"/>
      <c r="DX406" s="5"/>
      <c r="DY406" s="5"/>
      <c r="DZ406" s="128"/>
      <c r="EA406" s="128"/>
      <c r="EB406" s="179" t="s">
        <v>375</v>
      </c>
      <c r="EC406" s="51">
        <v>225.35</v>
      </c>
      <c r="ED406" s="51">
        <v>225.35</v>
      </c>
      <c r="EE406" s="51">
        <v>1</v>
      </c>
      <c r="EF406" s="51">
        <v>100</v>
      </c>
      <c r="EG406" s="52">
        <f t="shared" si="325"/>
        <v>1</v>
      </c>
      <c r="EH406" s="139">
        <f>EG406*AUXILIAR!$B$61</f>
        <v>20000000</v>
      </c>
      <c r="EI406" s="5"/>
      <c r="EJ406" s="341"/>
      <c r="EK406" s="354"/>
      <c r="EL406" s="5"/>
      <c r="EM406" s="5"/>
      <c r="EN406" s="5"/>
      <c r="EO406" s="5"/>
      <c r="EP406" s="128"/>
      <c r="EQ406" s="128"/>
      <c r="ER406" s="5"/>
      <c r="ES406" s="5"/>
      <c r="ET406" s="5"/>
      <c r="EU406" s="5"/>
      <c r="EV406" s="5"/>
      <c r="EW406" s="128"/>
      <c r="EX406" s="128"/>
      <c r="EY406" s="5"/>
      <c r="EZ406" s="5"/>
      <c r="FA406" s="5"/>
      <c r="FB406" s="5"/>
      <c r="FC406" s="5"/>
      <c r="FD406" s="128"/>
      <c r="FE406" s="128"/>
      <c r="FF406" s="5"/>
      <c r="FG406" s="5"/>
      <c r="FH406" s="5"/>
      <c r="FI406" s="5"/>
      <c r="FJ406" s="5"/>
      <c r="FK406" s="128"/>
      <c r="FL406" s="128"/>
      <c r="FM406" s="5"/>
      <c r="FN406" s="5"/>
      <c r="FO406" s="5"/>
      <c r="FP406" s="5"/>
      <c r="FQ406" s="5"/>
      <c r="FR406" s="128"/>
      <c r="FS406" s="128"/>
      <c r="FT406" s="5"/>
      <c r="FU406" s="5"/>
      <c r="FV406" s="5"/>
      <c r="FW406" s="5"/>
      <c r="FX406" s="5"/>
      <c r="FY406" s="128"/>
      <c r="FZ406" s="128"/>
      <c r="GA406" s="5"/>
      <c r="GB406" s="341"/>
      <c r="GC406" s="354"/>
      <c r="GD406" s="5"/>
      <c r="GE406" s="5"/>
      <c r="GF406" s="5"/>
      <c r="GG406" s="5"/>
      <c r="GH406" s="128"/>
      <c r="GI406" s="128"/>
      <c r="GJ406" s="5"/>
      <c r="GK406" s="5"/>
      <c r="GL406" s="5"/>
      <c r="GM406" s="5"/>
      <c r="GN406" s="5"/>
      <c r="GO406" s="128"/>
      <c r="GP406" s="128"/>
      <c r="GQ406" s="5"/>
      <c r="GR406" s="5"/>
      <c r="GS406" s="5"/>
      <c r="GT406" s="5"/>
      <c r="GU406" s="5"/>
      <c r="GV406" s="128"/>
      <c r="GW406" s="128"/>
      <c r="GX406" s="5"/>
      <c r="GY406" s="5"/>
      <c r="GZ406" s="5"/>
      <c r="HA406" s="5"/>
      <c r="HB406" s="5"/>
      <c r="HC406" s="128"/>
      <c r="HD406" s="128"/>
      <c r="HE406" s="5"/>
      <c r="HF406" s="5"/>
      <c r="HG406" s="5"/>
      <c r="HH406" s="5"/>
      <c r="HI406" s="5"/>
      <c r="HJ406" s="128"/>
      <c r="HK406" s="128"/>
      <c r="HL406" s="172"/>
      <c r="HM406" s="173"/>
      <c r="HN406" s="173"/>
      <c r="HO406" s="56"/>
      <c r="HP406" s="57"/>
      <c r="HQ406" s="116"/>
      <c r="HR406" s="159"/>
      <c r="HS406" s="5"/>
      <c r="HT406" s="341"/>
      <c r="HU406" s="354"/>
      <c r="HV406" s="5"/>
      <c r="HW406" s="5"/>
      <c r="HX406" s="5"/>
      <c r="HY406" s="5"/>
      <c r="HZ406" s="128"/>
      <c r="IA406" s="128"/>
      <c r="IB406" s="5"/>
      <c r="IC406" s="5"/>
      <c r="ID406" s="5"/>
      <c r="IE406" s="5"/>
      <c r="IF406" s="5"/>
      <c r="IG406" s="128"/>
      <c r="IH406" s="128"/>
      <c r="II406" s="5"/>
      <c r="IJ406" s="5"/>
      <c r="IK406" s="5"/>
      <c r="IL406" s="5"/>
      <c r="IM406" s="5"/>
      <c r="IN406" s="128"/>
      <c r="IO406" s="128"/>
      <c r="IP406" s="5"/>
      <c r="IQ406" s="5"/>
      <c r="IR406" s="5"/>
      <c r="IS406" s="5"/>
      <c r="IT406" s="5"/>
      <c r="IU406" s="128"/>
      <c r="IV406" s="128"/>
      <c r="IW406" s="5"/>
      <c r="IX406" s="5"/>
      <c r="IY406" s="5"/>
      <c r="IZ406" s="5"/>
      <c r="JA406" s="5"/>
      <c r="JB406" s="128"/>
      <c r="JC406" s="128"/>
      <c r="JD406" s="5"/>
      <c r="JE406" s="5"/>
      <c r="JF406" s="5"/>
      <c r="JG406" s="5"/>
      <c r="JH406" s="5"/>
      <c r="JI406" s="128"/>
      <c r="JJ406" s="128"/>
      <c r="JK406" s="145"/>
      <c r="JL406" s="397"/>
    </row>
    <row r="407" spans="1:272" ht="15">
      <c r="A407" s="8" t="s">
        <v>33</v>
      </c>
      <c r="B407" s="8" t="s">
        <v>11</v>
      </c>
      <c r="C407" s="8">
        <v>1</v>
      </c>
      <c r="D407" s="199">
        <v>116</v>
      </c>
      <c r="E407" s="118" t="s">
        <v>180</v>
      </c>
      <c r="F407" s="118" t="s">
        <v>108</v>
      </c>
      <c r="G407" s="195" t="s">
        <v>34</v>
      </c>
      <c r="H407" s="309" t="s">
        <v>188</v>
      </c>
      <c r="I407" s="354"/>
      <c r="J407" s="5"/>
      <c r="K407" s="5"/>
      <c r="L407" s="5"/>
      <c r="M407" s="5"/>
      <c r="N407" s="128"/>
      <c r="O407" s="128"/>
      <c r="P407" s="5"/>
      <c r="Q407" s="5"/>
      <c r="R407" s="5"/>
      <c r="S407" s="5"/>
      <c r="T407" s="5"/>
      <c r="U407" s="128"/>
      <c r="V407" s="128"/>
      <c r="W407" s="5"/>
      <c r="X407" s="5"/>
      <c r="Y407" s="5"/>
      <c r="Z407" s="5"/>
      <c r="AA407" s="5"/>
      <c r="AB407" s="128"/>
      <c r="AC407" s="128"/>
      <c r="AD407" s="5"/>
      <c r="AE407" s="5"/>
      <c r="AF407" s="5"/>
      <c r="AG407" s="5"/>
      <c r="AH407" s="5"/>
      <c r="AI407" s="128"/>
      <c r="AJ407" s="128"/>
      <c r="AK407" s="5"/>
      <c r="AL407" s="5"/>
      <c r="AM407" s="5"/>
      <c r="AN407" s="5"/>
      <c r="AO407" s="5"/>
      <c r="AP407" s="128"/>
      <c r="AQ407" s="128"/>
      <c r="AR407" s="5"/>
      <c r="AS407" s="5"/>
      <c r="AT407" s="5"/>
      <c r="AU407" s="5"/>
      <c r="AV407" s="5"/>
      <c r="AW407" s="128"/>
      <c r="AX407" s="128"/>
      <c r="AY407" s="5"/>
      <c r="AZ407" s="341"/>
      <c r="BA407" s="354"/>
      <c r="BB407" s="5"/>
      <c r="BC407" s="5"/>
      <c r="BD407" s="5"/>
      <c r="BE407" s="5"/>
      <c r="BF407" s="128"/>
      <c r="BG407" s="128"/>
      <c r="BH407" s="5"/>
      <c r="BI407" s="5"/>
      <c r="BJ407" s="5"/>
      <c r="BK407" s="5"/>
      <c r="BL407" s="5"/>
      <c r="BM407" s="128"/>
      <c r="BN407" s="128"/>
      <c r="BO407" s="5"/>
      <c r="BP407" s="5"/>
      <c r="BQ407" s="5"/>
      <c r="BR407" s="5"/>
      <c r="BS407" s="5"/>
      <c r="BT407" s="128"/>
      <c r="BU407" s="128"/>
      <c r="BV407" s="5"/>
      <c r="BW407" s="5"/>
      <c r="BX407" s="5"/>
      <c r="BY407" s="5"/>
      <c r="BZ407" s="5"/>
      <c r="CA407" s="128"/>
      <c r="CB407" s="128"/>
      <c r="CC407" s="5"/>
      <c r="CD407" s="5"/>
      <c r="CE407" s="5"/>
      <c r="CF407" s="5"/>
      <c r="CG407" s="5"/>
      <c r="CH407" s="128"/>
      <c r="CI407" s="128"/>
      <c r="CJ407" s="5"/>
      <c r="CK407" s="5"/>
      <c r="CL407" s="5"/>
      <c r="CM407" s="5"/>
      <c r="CN407" s="5"/>
      <c r="CO407" s="128"/>
      <c r="CP407" s="128"/>
      <c r="CQ407" s="5"/>
      <c r="CR407" s="341"/>
      <c r="CS407" s="354"/>
      <c r="CT407" s="5"/>
      <c r="CU407" s="5"/>
      <c r="CV407" s="5"/>
      <c r="CW407" s="5"/>
      <c r="CX407" s="128"/>
      <c r="CY407" s="5"/>
      <c r="CZ407" s="5"/>
      <c r="DA407" s="5"/>
      <c r="DB407" s="5"/>
      <c r="DC407" s="5"/>
      <c r="DD407" s="5"/>
      <c r="DE407" s="128"/>
      <c r="DF407" s="5"/>
      <c r="DG407" s="5"/>
      <c r="DH407" s="5"/>
      <c r="DI407" s="5"/>
      <c r="DJ407" s="5"/>
      <c r="DK407" s="5"/>
      <c r="DL407" s="128"/>
      <c r="DM407" s="128"/>
      <c r="DN407" s="5"/>
      <c r="DO407" s="5"/>
      <c r="DP407" s="5"/>
      <c r="DQ407" s="5"/>
      <c r="DR407" s="5"/>
      <c r="DS407" s="128"/>
      <c r="DT407" s="128"/>
      <c r="DU407" s="5"/>
      <c r="DV407" s="5"/>
      <c r="DW407" s="5"/>
      <c r="DX407" s="5"/>
      <c r="DY407" s="5"/>
      <c r="DZ407" s="128"/>
      <c r="EA407" s="128"/>
      <c r="EB407" s="179" t="s">
        <v>375</v>
      </c>
      <c r="EC407" s="51">
        <v>225.64</v>
      </c>
      <c r="ED407" s="51">
        <v>225.64</v>
      </c>
      <c r="EE407" s="51">
        <v>1</v>
      </c>
      <c r="EF407" s="51">
        <v>100</v>
      </c>
      <c r="EG407" s="52">
        <f t="shared" si="325"/>
        <v>1</v>
      </c>
      <c r="EH407" s="139">
        <f>EG407*AUXILIAR!$B$61</f>
        <v>20000000</v>
      </c>
      <c r="EI407" s="5"/>
      <c r="EJ407" s="341"/>
      <c r="EK407" s="354"/>
      <c r="EL407" s="5"/>
      <c r="EM407" s="5"/>
      <c r="EN407" s="5"/>
      <c r="EO407" s="5"/>
      <c r="EP407" s="128"/>
      <c r="EQ407" s="128"/>
      <c r="ER407" s="5"/>
      <c r="ES407" s="5"/>
      <c r="ET407" s="5"/>
      <c r="EU407" s="5"/>
      <c r="EV407" s="5"/>
      <c r="EW407" s="128"/>
      <c r="EX407" s="128"/>
      <c r="EY407" s="5"/>
      <c r="EZ407" s="5"/>
      <c r="FA407" s="5"/>
      <c r="FB407" s="5"/>
      <c r="FC407" s="5"/>
      <c r="FD407" s="128"/>
      <c r="FE407" s="128"/>
      <c r="FF407" s="5"/>
      <c r="FG407" s="5"/>
      <c r="FH407" s="5"/>
      <c r="FI407" s="5"/>
      <c r="FJ407" s="5"/>
      <c r="FK407" s="128"/>
      <c r="FL407" s="128"/>
      <c r="FM407" s="5"/>
      <c r="FN407" s="5"/>
      <c r="FO407" s="5"/>
      <c r="FP407" s="5"/>
      <c r="FQ407" s="5"/>
      <c r="FR407" s="128"/>
      <c r="FS407" s="128"/>
      <c r="FT407" s="5"/>
      <c r="FU407" s="5"/>
      <c r="FV407" s="5"/>
      <c r="FW407" s="5"/>
      <c r="FX407" s="5"/>
      <c r="FY407" s="128"/>
      <c r="FZ407" s="128"/>
      <c r="GA407" s="5"/>
      <c r="GB407" s="341"/>
      <c r="GC407" s="354"/>
      <c r="GD407" s="5"/>
      <c r="GE407" s="5"/>
      <c r="GF407" s="5"/>
      <c r="GG407" s="5"/>
      <c r="GH407" s="128"/>
      <c r="GI407" s="128"/>
      <c r="GJ407" s="5"/>
      <c r="GK407" s="5"/>
      <c r="GL407" s="5"/>
      <c r="GM407" s="5"/>
      <c r="GN407" s="5"/>
      <c r="GO407" s="128"/>
      <c r="GP407" s="128"/>
      <c r="GQ407" s="5"/>
      <c r="GR407" s="5"/>
      <c r="GS407" s="5"/>
      <c r="GT407" s="5"/>
      <c r="GU407" s="5"/>
      <c r="GV407" s="128"/>
      <c r="GW407" s="128"/>
      <c r="GX407" s="5"/>
      <c r="GY407" s="5"/>
      <c r="GZ407" s="5"/>
      <c r="HA407" s="5"/>
      <c r="HB407" s="5"/>
      <c r="HC407" s="128"/>
      <c r="HD407" s="128"/>
      <c r="HE407" s="5"/>
      <c r="HF407" s="5"/>
      <c r="HG407" s="5"/>
      <c r="HH407" s="5"/>
      <c r="HI407" s="5"/>
      <c r="HJ407" s="128"/>
      <c r="HK407" s="128"/>
      <c r="HL407" s="172"/>
      <c r="HM407" s="173"/>
      <c r="HN407" s="173"/>
      <c r="HO407" s="56"/>
      <c r="HP407" s="57"/>
      <c r="HQ407" s="116"/>
      <c r="HR407" s="159"/>
      <c r="HS407" s="5"/>
      <c r="HT407" s="341"/>
      <c r="HU407" s="354"/>
      <c r="HV407" s="5"/>
      <c r="HW407" s="5"/>
      <c r="HX407" s="5"/>
      <c r="HY407" s="5"/>
      <c r="HZ407" s="128"/>
      <c r="IA407" s="128"/>
      <c r="IB407" s="5"/>
      <c r="IC407" s="5"/>
      <c r="ID407" s="5"/>
      <c r="IE407" s="5"/>
      <c r="IF407" s="5"/>
      <c r="IG407" s="128"/>
      <c r="IH407" s="128"/>
      <c r="II407" s="5"/>
      <c r="IJ407" s="5"/>
      <c r="IK407" s="5"/>
      <c r="IL407" s="5"/>
      <c r="IM407" s="5"/>
      <c r="IN407" s="128"/>
      <c r="IO407" s="128"/>
      <c r="IP407" s="5"/>
      <c r="IQ407" s="5"/>
      <c r="IR407" s="5"/>
      <c r="IS407" s="5"/>
      <c r="IT407" s="5"/>
      <c r="IU407" s="128"/>
      <c r="IV407" s="128"/>
      <c r="IW407" s="5"/>
      <c r="IX407" s="5"/>
      <c r="IY407" s="5"/>
      <c r="IZ407" s="5"/>
      <c r="JA407" s="5"/>
      <c r="JB407" s="128"/>
      <c r="JC407" s="128"/>
      <c r="JD407" s="5"/>
      <c r="JE407" s="5"/>
      <c r="JF407" s="5"/>
      <c r="JG407" s="5"/>
      <c r="JH407" s="5"/>
      <c r="JI407" s="128"/>
      <c r="JJ407" s="128"/>
      <c r="JK407" s="145"/>
      <c r="JL407" s="397"/>
    </row>
    <row r="408" spans="1:272" ht="15">
      <c r="A408" s="8" t="s">
        <v>33</v>
      </c>
      <c r="B408" s="8" t="s">
        <v>11</v>
      </c>
      <c r="C408" s="8">
        <v>1</v>
      </c>
      <c r="D408" s="199">
        <v>116</v>
      </c>
      <c r="E408" s="118" t="s">
        <v>180</v>
      </c>
      <c r="F408" s="118" t="s">
        <v>108</v>
      </c>
      <c r="G408" s="195" t="s">
        <v>34</v>
      </c>
      <c r="H408" s="309" t="s">
        <v>188</v>
      </c>
      <c r="I408" s="354"/>
      <c r="J408" s="5"/>
      <c r="K408" s="5"/>
      <c r="L408" s="5"/>
      <c r="M408" s="5"/>
      <c r="N408" s="128"/>
      <c r="O408" s="128"/>
      <c r="P408" s="5"/>
      <c r="Q408" s="5"/>
      <c r="R408" s="5"/>
      <c r="S408" s="5"/>
      <c r="T408" s="5"/>
      <c r="U408" s="128"/>
      <c r="V408" s="128"/>
      <c r="W408" s="5"/>
      <c r="X408" s="5"/>
      <c r="Y408" s="5"/>
      <c r="Z408" s="5"/>
      <c r="AA408" s="5"/>
      <c r="AB408" s="128"/>
      <c r="AC408" s="128"/>
      <c r="AD408" s="5"/>
      <c r="AE408" s="5"/>
      <c r="AF408" s="5"/>
      <c r="AG408" s="5"/>
      <c r="AH408" s="5"/>
      <c r="AI408" s="128"/>
      <c r="AJ408" s="128"/>
      <c r="AK408" s="5"/>
      <c r="AL408" s="5"/>
      <c r="AM408" s="5"/>
      <c r="AN408" s="5"/>
      <c r="AO408" s="5"/>
      <c r="AP408" s="128"/>
      <c r="AQ408" s="128"/>
      <c r="AR408" s="5"/>
      <c r="AS408" s="5"/>
      <c r="AT408" s="5"/>
      <c r="AU408" s="5"/>
      <c r="AV408" s="5"/>
      <c r="AW408" s="128"/>
      <c r="AX408" s="128"/>
      <c r="AY408" s="5"/>
      <c r="AZ408" s="341"/>
      <c r="BA408" s="354"/>
      <c r="BB408" s="5"/>
      <c r="BC408" s="5"/>
      <c r="BD408" s="5"/>
      <c r="BE408" s="5"/>
      <c r="BF408" s="128"/>
      <c r="BG408" s="128"/>
      <c r="BH408" s="5"/>
      <c r="BI408" s="5"/>
      <c r="BJ408" s="5"/>
      <c r="BK408" s="5"/>
      <c r="BL408" s="5"/>
      <c r="BM408" s="128"/>
      <c r="BN408" s="128"/>
      <c r="BO408" s="5"/>
      <c r="BP408" s="5"/>
      <c r="BQ408" s="5"/>
      <c r="BR408" s="5"/>
      <c r="BS408" s="5"/>
      <c r="BT408" s="128"/>
      <c r="BU408" s="128"/>
      <c r="BV408" s="5"/>
      <c r="BW408" s="5"/>
      <c r="BX408" s="5"/>
      <c r="BY408" s="5"/>
      <c r="BZ408" s="5"/>
      <c r="CA408" s="128"/>
      <c r="CB408" s="128"/>
      <c r="CC408" s="5"/>
      <c r="CD408" s="5"/>
      <c r="CE408" s="5"/>
      <c r="CF408" s="5"/>
      <c r="CG408" s="5"/>
      <c r="CH408" s="128"/>
      <c r="CI408" s="128"/>
      <c r="CJ408" s="5"/>
      <c r="CK408" s="5"/>
      <c r="CL408" s="5"/>
      <c r="CM408" s="5"/>
      <c r="CN408" s="5"/>
      <c r="CO408" s="128"/>
      <c r="CP408" s="128"/>
      <c r="CQ408" s="5"/>
      <c r="CR408" s="341"/>
      <c r="CS408" s="354"/>
      <c r="CT408" s="5"/>
      <c r="CU408" s="5"/>
      <c r="CV408" s="5"/>
      <c r="CW408" s="5"/>
      <c r="CX408" s="128"/>
      <c r="CY408" s="5"/>
      <c r="CZ408" s="5"/>
      <c r="DA408" s="5"/>
      <c r="DB408" s="5"/>
      <c r="DC408" s="5"/>
      <c r="DD408" s="5"/>
      <c r="DE408" s="128"/>
      <c r="DF408" s="5"/>
      <c r="DG408" s="5"/>
      <c r="DH408" s="5"/>
      <c r="DI408" s="5"/>
      <c r="DJ408" s="5"/>
      <c r="DK408" s="5"/>
      <c r="DL408" s="128"/>
      <c r="DM408" s="128"/>
      <c r="DN408" s="5"/>
      <c r="DO408" s="5"/>
      <c r="DP408" s="5"/>
      <c r="DQ408" s="5"/>
      <c r="DR408" s="5"/>
      <c r="DS408" s="128"/>
      <c r="DT408" s="128"/>
      <c r="DU408" s="5"/>
      <c r="DV408" s="5"/>
      <c r="DW408" s="5"/>
      <c r="DX408" s="5"/>
      <c r="DY408" s="5"/>
      <c r="DZ408" s="128"/>
      <c r="EA408" s="128"/>
      <c r="EB408" s="179" t="s">
        <v>376</v>
      </c>
      <c r="EC408" s="51">
        <v>219.25</v>
      </c>
      <c r="ED408" s="51">
        <v>219.25</v>
      </c>
      <c r="EE408" s="51">
        <v>1</v>
      </c>
      <c r="EF408" s="51">
        <v>100</v>
      </c>
      <c r="EG408" s="52">
        <f t="shared" si="325"/>
        <v>1</v>
      </c>
      <c r="EH408" s="139">
        <f>EG408*AUXILIAR!$B$61</f>
        <v>20000000</v>
      </c>
      <c r="EI408" s="5"/>
      <c r="EJ408" s="341"/>
      <c r="EK408" s="354"/>
      <c r="EL408" s="5"/>
      <c r="EM408" s="5"/>
      <c r="EN408" s="5"/>
      <c r="EO408" s="5"/>
      <c r="EP408" s="128"/>
      <c r="EQ408" s="128"/>
      <c r="ER408" s="5"/>
      <c r="ES408" s="5"/>
      <c r="ET408" s="5"/>
      <c r="EU408" s="5"/>
      <c r="EV408" s="5"/>
      <c r="EW408" s="128"/>
      <c r="EX408" s="128"/>
      <c r="EY408" s="5"/>
      <c r="EZ408" s="5"/>
      <c r="FA408" s="5"/>
      <c r="FB408" s="5"/>
      <c r="FC408" s="5"/>
      <c r="FD408" s="128"/>
      <c r="FE408" s="128"/>
      <c r="FF408" s="5"/>
      <c r="FG408" s="5"/>
      <c r="FH408" s="5"/>
      <c r="FI408" s="5"/>
      <c r="FJ408" s="5"/>
      <c r="FK408" s="128"/>
      <c r="FL408" s="128"/>
      <c r="FM408" s="5"/>
      <c r="FN408" s="5"/>
      <c r="FO408" s="5"/>
      <c r="FP408" s="5"/>
      <c r="FQ408" s="5"/>
      <c r="FR408" s="128"/>
      <c r="FS408" s="128"/>
      <c r="FT408" s="5"/>
      <c r="FU408" s="5"/>
      <c r="FV408" s="5"/>
      <c r="FW408" s="5"/>
      <c r="FX408" s="5"/>
      <c r="FY408" s="128"/>
      <c r="FZ408" s="128"/>
      <c r="GA408" s="5"/>
      <c r="GB408" s="341"/>
      <c r="GC408" s="354"/>
      <c r="GD408" s="5"/>
      <c r="GE408" s="5"/>
      <c r="GF408" s="5"/>
      <c r="GG408" s="5"/>
      <c r="GH408" s="128"/>
      <c r="GI408" s="128"/>
      <c r="GJ408" s="5"/>
      <c r="GK408" s="5"/>
      <c r="GL408" s="5"/>
      <c r="GM408" s="5"/>
      <c r="GN408" s="5"/>
      <c r="GO408" s="128"/>
      <c r="GP408" s="128"/>
      <c r="GQ408" s="5"/>
      <c r="GR408" s="5"/>
      <c r="GS408" s="5"/>
      <c r="GT408" s="5"/>
      <c r="GU408" s="5"/>
      <c r="GV408" s="128"/>
      <c r="GW408" s="128"/>
      <c r="GX408" s="5"/>
      <c r="GY408" s="5"/>
      <c r="GZ408" s="5"/>
      <c r="HA408" s="5"/>
      <c r="HB408" s="5"/>
      <c r="HC408" s="128"/>
      <c r="HD408" s="128"/>
      <c r="HE408" s="5"/>
      <c r="HF408" s="5"/>
      <c r="HG408" s="5"/>
      <c r="HH408" s="5"/>
      <c r="HI408" s="5"/>
      <c r="HJ408" s="128"/>
      <c r="HK408" s="128"/>
      <c r="HL408" s="172"/>
      <c r="HM408" s="173"/>
      <c r="HN408" s="173"/>
      <c r="HO408" s="56"/>
      <c r="HP408" s="57"/>
      <c r="HQ408" s="116"/>
      <c r="HR408" s="159"/>
      <c r="HS408" s="5"/>
      <c r="HT408" s="341"/>
      <c r="HU408" s="354"/>
      <c r="HV408" s="5"/>
      <c r="HW408" s="5"/>
      <c r="HX408" s="5"/>
      <c r="HY408" s="5"/>
      <c r="HZ408" s="128"/>
      <c r="IA408" s="128"/>
      <c r="IB408" s="5"/>
      <c r="IC408" s="5"/>
      <c r="ID408" s="5"/>
      <c r="IE408" s="5"/>
      <c r="IF408" s="5"/>
      <c r="IG408" s="128"/>
      <c r="IH408" s="128"/>
      <c r="II408" s="5"/>
      <c r="IJ408" s="5"/>
      <c r="IK408" s="5"/>
      <c r="IL408" s="5"/>
      <c r="IM408" s="5"/>
      <c r="IN408" s="128"/>
      <c r="IO408" s="128"/>
      <c r="IP408" s="5"/>
      <c r="IQ408" s="5"/>
      <c r="IR408" s="5"/>
      <c r="IS408" s="5"/>
      <c r="IT408" s="5"/>
      <c r="IU408" s="128"/>
      <c r="IV408" s="128"/>
      <c r="IW408" s="5"/>
      <c r="IX408" s="5"/>
      <c r="IY408" s="5"/>
      <c r="IZ408" s="5"/>
      <c r="JA408" s="5"/>
      <c r="JB408" s="128"/>
      <c r="JC408" s="128"/>
      <c r="JD408" s="5"/>
      <c r="JE408" s="5"/>
      <c r="JF408" s="5"/>
      <c r="JG408" s="5"/>
      <c r="JH408" s="5"/>
      <c r="JI408" s="128"/>
      <c r="JJ408" s="128"/>
      <c r="JK408" s="145"/>
      <c r="JL408" s="397"/>
    </row>
    <row r="409" spans="1:272" ht="15">
      <c r="A409" s="8" t="s">
        <v>33</v>
      </c>
      <c r="B409" s="8" t="s">
        <v>11</v>
      </c>
      <c r="C409" s="8">
        <v>1</v>
      </c>
      <c r="D409" s="199">
        <v>116</v>
      </c>
      <c r="E409" s="118" t="s">
        <v>180</v>
      </c>
      <c r="F409" s="118" t="s">
        <v>108</v>
      </c>
      <c r="G409" s="195" t="s">
        <v>34</v>
      </c>
      <c r="H409" s="309" t="s">
        <v>188</v>
      </c>
      <c r="I409" s="354"/>
      <c r="J409" s="5"/>
      <c r="K409" s="5"/>
      <c r="L409" s="5"/>
      <c r="M409" s="5"/>
      <c r="N409" s="128"/>
      <c r="O409" s="128"/>
      <c r="P409" s="5"/>
      <c r="Q409" s="5"/>
      <c r="R409" s="5"/>
      <c r="S409" s="5"/>
      <c r="T409" s="5"/>
      <c r="U409" s="128"/>
      <c r="V409" s="128"/>
      <c r="W409" s="5"/>
      <c r="X409" s="5"/>
      <c r="Y409" s="5"/>
      <c r="Z409" s="5"/>
      <c r="AA409" s="5"/>
      <c r="AB409" s="128"/>
      <c r="AC409" s="128"/>
      <c r="AD409" s="5"/>
      <c r="AE409" s="5"/>
      <c r="AF409" s="5"/>
      <c r="AG409" s="5"/>
      <c r="AH409" s="5"/>
      <c r="AI409" s="128"/>
      <c r="AJ409" s="128"/>
      <c r="AK409" s="5"/>
      <c r="AL409" s="5"/>
      <c r="AM409" s="5"/>
      <c r="AN409" s="5"/>
      <c r="AO409" s="5"/>
      <c r="AP409" s="128"/>
      <c r="AQ409" s="128"/>
      <c r="AR409" s="5"/>
      <c r="AS409" s="5"/>
      <c r="AT409" s="5"/>
      <c r="AU409" s="5"/>
      <c r="AV409" s="5"/>
      <c r="AW409" s="128"/>
      <c r="AX409" s="128"/>
      <c r="AY409" s="5"/>
      <c r="AZ409" s="341"/>
      <c r="BA409" s="354"/>
      <c r="BB409" s="5"/>
      <c r="BC409" s="5"/>
      <c r="BD409" s="5"/>
      <c r="BE409" s="5"/>
      <c r="BF409" s="128"/>
      <c r="BG409" s="128"/>
      <c r="BH409" s="5"/>
      <c r="BI409" s="5"/>
      <c r="BJ409" s="5"/>
      <c r="BK409" s="5"/>
      <c r="BL409" s="5"/>
      <c r="BM409" s="128"/>
      <c r="BN409" s="128"/>
      <c r="BO409" s="5"/>
      <c r="BP409" s="5"/>
      <c r="BQ409" s="5"/>
      <c r="BR409" s="5"/>
      <c r="BS409" s="5"/>
      <c r="BT409" s="128"/>
      <c r="BU409" s="128"/>
      <c r="BV409" s="5"/>
      <c r="BW409" s="5"/>
      <c r="BX409" s="5"/>
      <c r="BY409" s="5"/>
      <c r="BZ409" s="5"/>
      <c r="CA409" s="128"/>
      <c r="CB409" s="128"/>
      <c r="CC409" s="5"/>
      <c r="CD409" s="5"/>
      <c r="CE409" s="5"/>
      <c r="CF409" s="5"/>
      <c r="CG409" s="5"/>
      <c r="CH409" s="128"/>
      <c r="CI409" s="128"/>
      <c r="CJ409" s="5"/>
      <c r="CK409" s="5"/>
      <c r="CL409" s="5"/>
      <c r="CM409" s="5"/>
      <c r="CN409" s="5"/>
      <c r="CO409" s="128"/>
      <c r="CP409" s="128"/>
      <c r="CQ409" s="5"/>
      <c r="CR409" s="341"/>
      <c r="CS409" s="354"/>
      <c r="CT409" s="5"/>
      <c r="CU409" s="5"/>
      <c r="CV409" s="5"/>
      <c r="CW409" s="5"/>
      <c r="CX409" s="128"/>
      <c r="CY409" s="5"/>
      <c r="CZ409" s="5"/>
      <c r="DA409" s="5"/>
      <c r="DB409" s="5"/>
      <c r="DC409" s="5"/>
      <c r="DD409" s="5"/>
      <c r="DE409" s="128"/>
      <c r="DF409" s="5"/>
      <c r="DG409" s="5"/>
      <c r="DH409" s="5"/>
      <c r="DI409" s="5"/>
      <c r="DJ409" s="5"/>
      <c r="DK409" s="5"/>
      <c r="DL409" s="128"/>
      <c r="DM409" s="128"/>
      <c r="DN409" s="5"/>
      <c r="DO409" s="5"/>
      <c r="DP409" s="5"/>
      <c r="DQ409" s="5"/>
      <c r="DR409" s="5"/>
      <c r="DS409" s="128"/>
      <c r="DT409" s="128"/>
      <c r="DU409" s="5"/>
      <c r="DV409" s="5"/>
      <c r="DW409" s="5"/>
      <c r="DX409" s="5"/>
      <c r="DY409" s="5"/>
      <c r="DZ409" s="128"/>
      <c r="EA409" s="128"/>
      <c r="EB409" s="179" t="s">
        <v>376</v>
      </c>
      <c r="EC409" s="51">
        <v>220.85</v>
      </c>
      <c r="ED409" s="51">
        <v>220.85</v>
      </c>
      <c r="EE409" s="51">
        <v>1</v>
      </c>
      <c r="EF409" s="51">
        <v>100</v>
      </c>
      <c r="EG409" s="52">
        <f t="shared" si="325"/>
        <v>1</v>
      </c>
      <c r="EH409" s="139">
        <f>EG409*AUXILIAR!$B$61</f>
        <v>20000000</v>
      </c>
      <c r="EI409" s="5"/>
      <c r="EJ409" s="341"/>
      <c r="EK409" s="354"/>
      <c r="EL409" s="5"/>
      <c r="EM409" s="5"/>
      <c r="EN409" s="5"/>
      <c r="EO409" s="5"/>
      <c r="EP409" s="128"/>
      <c r="EQ409" s="128"/>
      <c r="ER409" s="5"/>
      <c r="ES409" s="5"/>
      <c r="ET409" s="5"/>
      <c r="EU409" s="5"/>
      <c r="EV409" s="5"/>
      <c r="EW409" s="128"/>
      <c r="EX409" s="128"/>
      <c r="EY409" s="5"/>
      <c r="EZ409" s="5"/>
      <c r="FA409" s="5"/>
      <c r="FB409" s="5"/>
      <c r="FC409" s="5"/>
      <c r="FD409" s="128"/>
      <c r="FE409" s="128"/>
      <c r="FF409" s="5"/>
      <c r="FG409" s="5"/>
      <c r="FH409" s="5"/>
      <c r="FI409" s="5"/>
      <c r="FJ409" s="5"/>
      <c r="FK409" s="128"/>
      <c r="FL409" s="128"/>
      <c r="FM409" s="5"/>
      <c r="FN409" s="5"/>
      <c r="FO409" s="5"/>
      <c r="FP409" s="5"/>
      <c r="FQ409" s="5"/>
      <c r="FR409" s="128"/>
      <c r="FS409" s="128"/>
      <c r="FT409" s="5"/>
      <c r="FU409" s="5"/>
      <c r="FV409" s="5"/>
      <c r="FW409" s="5"/>
      <c r="FX409" s="5"/>
      <c r="FY409" s="128"/>
      <c r="FZ409" s="128"/>
      <c r="GA409" s="5"/>
      <c r="GB409" s="341"/>
      <c r="GC409" s="354"/>
      <c r="GD409" s="5"/>
      <c r="GE409" s="5"/>
      <c r="GF409" s="5"/>
      <c r="GG409" s="5"/>
      <c r="GH409" s="128"/>
      <c r="GI409" s="128"/>
      <c r="GJ409" s="5"/>
      <c r="GK409" s="5"/>
      <c r="GL409" s="5"/>
      <c r="GM409" s="5"/>
      <c r="GN409" s="5"/>
      <c r="GO409" s="128"/>
      <c r="GP409" s="128"/>
      <c r="GQ409" s="5"/>
      <c r="GR409" s="5"/>
      <c r="GS409" s="5"/>
      <c r="GT409" s="5"/>
      <c r="GU409" s="5"/>
      <c r="GV409" s="128"/>
      <c r="GW409" s="128"/>
      <c r="GX409" s="5"/>
      <c r="GY409" s="5"/>
      <c r="GZ409" s="5"/>
      <c r="HA409" s="5"/>
      <c r="HB409" s="5"/>
      <c r="HC409" s="128"/>
      <c r="HD409" s="128"/>
      <c r="HE409" s="5"/>
      <c r="HF409" s="5"/>
      <c r="HG409" s="5"/>
      <c r="HH409" s="5"/>
      <c r="HI409" s="5"/>
      <c r="HJ409" s="128"/>
      <c r="HK409" s="128"/>
      <c r="HL409" s="172"/>
      <c r="HM409" s="173"/>
      <c r="HN409" s="173"/>
      <c r="HO409" s="56"/>
      <c r="HP409" s="57"/>
      <c r="HQ409" s="116"/>
      <c r="HR409" s="159"/>
      <c r="HS409" s="5"/>
      <c r="HT409" s="341"/>
      <c r="HU409" s="354"/>
      <c r="HV409" s="5"/>
      <c r="HW409" s="5"/>
      <c r="HX409" s="5"/>
      <c r="HY409" s="5"/>
      <c r="HZ409" s="128"/>
      <c r="IA409" s="128"/>
      <c r="IB409" s="5"/>
      <c r="IC409" s="5"/>
      <c r="ID409" s="5"/>
      <c r="IE409" s="5"/>
      <c r="IF409" s="5"/>
      <c r="IG409" s="128"/>
      <c r="IH409" s="128"/>
      <c r="II409" s="5"/>
      <c r="IJ409" s="5"/>
      <c r="IK409" s="5"/>
      <c r="IL409" s="5"/>
      <c r="IM409" s="5"/>
      <c r="IN409" s="128"/>
      <c r="IO409" s="128"/>
      <c r="IP409" s="5"/>
      <c r="IQ409" s="5"/>
      <c r="IR409" s="5"/>
      <c r="IS409" s="5"/>
      <c r="IT409" s="5"/>
      <c r="IU409" s="128"/>
      <c r="IV409" s="128"/>
      <c r="IW409" s="5"/>
      <c r="IX409" s="5"/>
      <c r="IY409" s="5"/>
      <c r="IZ409" s="5"/>
      <c r="JA409" s="5"/>
      <c r="JB409" s="128"/>
      <c r="JC409" s="128"/>
      <c r="JD409" s="5"/>
      <c r="JE409" s="5"/>
      <c r="JF409" s="5"/>
      <c r="JG409" s="5"/>
      <c r="JH409" s="5"/>
      <c r="JI409" s="128"/>
      <c r="JJ409" s="128"/>
      <c r="JK409" s="145"/>
      <c r="JL409" s="397"/>
    </row>
    <row r="410" spans="1:272" ht="15">
      <c r="A410" s="8" t="s">
        <v>33</v>
      </c>
      <c r="B410" s="8" t="s">
        <v>11</v>
      </c>
      <c r="C410" s="8">
        <v>1</v>
      </c>
      <c r="D410" s="199">
        <v>116</v>
      </c>
      <c r="E410" s="118" t="s">
        <v>180</v>
      </c>
      <c r="F410" s="118" t="s">
        <v>108</v>
      </c>
      <c r="G410" s="195" t="s">
        <v>34</v>
      </c>
      <c r="H410" s="309" t="s">
        <v>188</v>
      </c>
      <c r="I410" s="354"/>
      <c r="J410" s="5"/>
      <c r="K410" s="5"/>
      <c r="L410" s="5"/>
      <c r="M410" s="5"/>
      <c r="N410" s="128"/>
      <c r="O410" s="128"/>
      <c r="P410" s="5"/>
      <c r="Q410" s="5"/>
      <c r="R410" s="5"/>
      <c r="S410" s="5"/>
      <c r="T410" s="5"/>
      <c r="U410" s="128"/>
      <c r="V410" s="128"/>
      <c r="W410" s="5"/>
      <c r="X410" s="5"/>
      <c r="Y410" s="5"/>
      <c r="Z410" s="5"/>
      <c r="AA410" s="5"/>
      <c r="AB410" s="128"/>
      <c r="AC410" s="128"/>
      <c r="AD410" s="5"/>
      <c r="AE410" s="5"/>
      <c r="AF410" s="5"/>
      <c r="AG410" s="5"/>
      <c r="AH410" s="5"/>
      <c r="AI410" s="128"/>
      <c r="AJ410" s="128"/>
      <c r="AK410" s="5"/>
      <c r="AL410" s="5"/>
      <c r="AM410" s="5"/>
      <c r="AN410" s="5"/>
      <c r="AO410" s="5"/>
      <c r="AP410" s="128"/>
      <c r="AQ410" s="128"/>
      <c r="AR410" s="5"/>
      <c r="AS410" s="5"/>
      <c r="AT410" s="5"/>
      <c r="AU410" s="5"/>
      <c r="AV410" s="5"/>
      <c r="AW410" s="128"/>
      <c r="AX410" s="128"/>
      <c r="AY410" s="5"/>
      <c r="AZ410" s="341"/>
      <c r="BA410" s="354"/>
      <c r="BB410" s="5"/>
      <c r="BC410" s="5"/>
      <c r="BD410" s="5"/>
      <c r="BE410" s="5"/>
      <c r="BF410" s="128"/>
      <c r="BG410" s="128"/>
      <c r="BH410" s="5"/>
      <c r="BI410" s="5"/>
      <c r="BJ410" s="5"/>
      <c r="BK410" s="5"/>
      <c r="BL410" s="5"/>
      <c r="BM410" s="128"/>
      <c r="BN410" s="128"/>
      <c r="BO410" s="5"/>
      <c r="BP410" s="5"/>
      <c r="BQ410" s="5"/>
      <c r="BR410" s="5"/>
      <c r="BS410" s="5"/>
      <c r="BT410" s="128"/>
      <c r="BU410" s="128"/>
      <c r="BV410" s="5"/>
      <c r="BW410" s="5"/>
      <c r="BX410" s="5"/>
      <c r="BY410" s="5"/>
      <c r="BZ410" s="5"/>
      <c r="CA410" s="128"/>
      <c r="CB410" s="128"/>
      <c r="CC410" s="5"/>
      <c r="CD410" s="5"/>
      <c r="CE410" s="5"/>
      <c r="CF410" s="5"/>
      <c r="CG410" s="5"/>
      <c r="CH410" s="128"/>
      <c r="CI410" s="128"/>
      <c r="CJ410" s="5"/>
      <c r="CK410" s="5"/>
      <c r="CL410" s="5"/>
      <c r="CM410" s="5"/>
      <c r="CN410" s="5"/>
      <c r="CO410" s="128"/>
      <c r="CP410" s="128"/>
      <c r="CQ410" s="5"/>
      <c r="CR410" s="341"/>
      <c r="CS410" s="354"/>
      <c r="CT410" s="5"/>
      <c r="CU410" s="5"/>
      <c r="CV410" s="5"/>
      <c r="CW410" s="5"/>
      <c r="CX410" s="128"/>
      <c r="CY410" s="5"/>
      <c r="CZ410" s="5"/>
      <c r="DA410" s="5"/>
      <c r="DB410" s="5"/>
      <c r="DC410" s="5"/>
      <c r="DD410" s="5"/>
      <c r="DE410" s="128"/>
      <c r="DF410" s="5"/>
      <c r="DG410" s="5"/>
      <c r="DH410" s="5"/>
      <c r="DI410" s="5"/>
      <c r="DJ410" s="5"/>
      <c r="DK410" s="5"/>
      <c r="DL410" s="128"/>
      <c r="DM410" s="128"/>
      <c r="DN410" s="5"/>
      <c r="DO410" s="5"/>
      <c r="DP410" s="5"/>
      <c r="DQ410" s="5"/>
      <c r="DR410" s="5"/>
      <c r="DS410" s="128"/>
      <c r="DT410" s="128"/>
      <c r="DU410" s="5"/>
      <c r="DV410" s="5"/>
      <c r="DW410" s="5"/>
      <c r="DX410" s="5"/>
      <c r="DY410" s="5"/>
      <c r="DZ410" s="128"/>
      <c r="EA410" s="128"/>
      <c r="EB410" s="179" t="s">
        <v>376</v>
      </c>
      <c r="EC410" s="51">
        <v>220.85</v>
      </c>
      <c r="ED410" s="51">
        <v>220.85</v>
      </c>
      <c r="EE410" s="51">
        <v>1</v>
      </c>
      <c r="EF410" s="51">
        <v>100</v>
      </c>
      <c r="EG410" s="52">
        <f t="shared" si="325"/>
        <v>1</v>
      </c>
      <c r="EH410" s="139">
        <f>EG410*AUXILIAR!$B$61</f>
        <v>20000000</v>
      </c>
      <c r="EI410" s="5"/>
      <c r="EJ410" s="341"/>
      <c r="EK410" s="354"/>
      <c r="EL410" s="5"/>
      <c r="EM410" s="5"/>
      <c r="EN410" s="5"/>
      <c r="EO410" s="5"/>
      <c r="EP410" s="128"/>
      <c r="EQ410" s="128"/>
      <c r="ER410" s="5"/>
      <c r="ES410" s="5"/>
      <c r="ET410" s="5"/>
      <c r="EU410" s="5"/>
      <c r="EV410" s="5"/>
      <c r="EW410" s="128"/>
      <c r="EX410" s="128"/>
      <c r="EY410" s="5"/>
      <c r="EZ410" s="5"/>
      <c r="FA410" s="5"/>
      <c r="FB410" s="5"/>
      <c r="FC410" s="5"/>
      <c r="FD410" s="128"/>
      <c r="FE410" s="128"/>
      <c r="FF410" s="5"/>
      <c r="FG410" s="5"/>
      <c r="FH410" s="5"/>
      <c r="FI410" s="5"/>
      <c r="FJ410" s="5"/>
      <c r="FK410" s="128"/>
      <c r="FL410" s="128"/>
      <c r="FM410" s="5"/>
      <c r="FN410" s="5"/>
      <c r="FO410" s="5"/>
      <c r="FP410" s="5"/>
      <c r="FQ410" s="5"/>
      <c r="FR410" s="128"/>
      <c r="FS410" s="128"/>
      <c r="FT410" s="5"/>
      <c r="FU410" s="5"/>
      <c r="FV410" s="5"/>
      <c r="FW410" s="5"/>
      <c r="FX410" s="5"/>
      <c r="FY410" s="128"/>
      <c r="FZ410" s="128"/>
      <c r="GA410" s="5"/>
      <c r="GB410" s="341"/>
      <c r="GC410" s="354"/>
      <c r="GD410" s="5"/>
      <c r="GE410" s="5"/>
      <c r="GF410" s="5"/>
      <c r="GG410" s="5"/>
      <c r="GH410" s="128"/>
      <c r="GI410" s="128"/>
      <c r="GJ410" s="5"/>
      <c r="GK410" s="5"/>
      <c r="GL410" s="5"/>
      <c r="GM410" s="5"/>
      <c r="GN410" s="5"/>
      <c r="GO410" s="128"/>
      <c r="GP410" s="128"/>
      <c r="GQ410" s="5"/>
      <c r="GR410" s="5"/>
      <c r="GS410" s="5"/>
      <c r="GT410" s="5"/>
      <c r="GU410" s="5"/>
      <c r="GV410" s="128"/>
      <c r="GW410" s="128"/>
      <c r="GX410" s="5"/>
      <c r="GY410" s="5"/>
      <c r="GZ410" s="5"/>
      <c r="HA410" s="5"/>
      <c r="HB410" s="5"/>
      <c r="HC410" s="128"/>
      <c r="HD410" s="128"/>
      <c r="HE410" s="5"/>
      <c r="HF410" s="5"/>
      <c r="HG410" s="5"/>
      <c r="HH410" s="5"/>
      <c r="HI410" s="5"/>
      <c r="HJ410" s="128"/>
      <c r="HK410" s="128"/>
      <c r="HL410" s="172"/>
      <c r="HM410" s="173"/>
      <c r="HN410" s="173"/>
      <c r="HO410" s="56"/>
      <c r="HP410" s="57"/>
      <c r="HQ410" s="116"/>
      <c r="HR410" s="159"/>
      <c r="HS410" s="5"/>
      <c r="HT410" s="341"/>
      <c r="HU410" s="354"/>
      <c r="HV410" s="5"/>
      <c r="HW410" s="5"/>
      <c r="HX410" s="5"/>
      <c r="HY410" s="5"/>
      <c r="HZ410" s="128"/>
      <c r="IA410" s="128"/>
      <c r="IB410" s="5"/>
      <c r="IC410" s="5"/>
      <c r="ID410" s="5"/>
      <c r="IE410" s="5"/>
      <c r="IF410" s="5"/>
      <c r="IG410" s="128"/>
      <c r="IH410" s="128"/>
      <c r="II410" s="5"/>
      <c r="IJ410" s="5"/>
      <c r="IK410" s="5"/>
      <c r="IL410" s="5"/>
      <c r="IM410" s="5"/>
      <c r="IN410" s="128"/>
      <c r="IO410" s="128"/>
      <c r="IP410" s="5"/>
      <c r="IQ410" s="5"/>
      <c r="IR410" s="5"/>
      <c r="IS410" s="5"/>
      <c r="IT410" s="5"/>
      <c r="IU410" s="128"/>
      <c r="IV410" s="128"/>
      <c r="IW410" s="5"/>
      <c r="IX410" s="5"/>
      <c r="IY410" s="5"/>
      <c r="IZ410" s="5"/>
      <c r="JA410" s="5"/>
      <c r="JB410" s="128"/>
      <c r="JC410" s="128"/>
      <c r="JD410" s="5"/>
      <c r="JE410" s="5"/>
      <c r="JF410" s="5"/>
      <c r="JG410" s="5"/>
      <c r="JH410" s="5"/>
      <c r="JI410" s="128"/>
      <c r="JJ410" s="128"/>
      <c r="JK410" s="145"/>
      <c r="JL410" s="397"/>
    </row>
    <row r="411" spans="1:272" ht="15">
      <c r="A411" s="8" t="s">
        <v>33</v>
      </c>
      <c r="B411" s="8" t="s">
        <v>11</v>
      </c>
      <c r="C411" s="8">
        <v>1</v>
      </c>
      <c r="D411" s="199">
        <v>116</v>
      </c>
      <c r="E411" s="118" t="s">
        <v>180</v>
      </c>
      <c r="F411" s="118" t="s">
        <v>108</v>
      </c>
      <c r="G411" s="195" t="s">
        <v>34</v>
      </c>
      <c r="H411" s="309" t="s">
        <v>188</v>
      </c>
      <c r="I411" s="354"/>
      <c r="J411" s="5"/>
      <c r="K411" s="5"/>
      <c r="L411" s="5"/>
      <c r="M411" s="5"/>
      <c r="N411" s="128"/>
      <c r="O411" s="128"/>
      <c r="P411" s="5"/>
      <c r="Q411" s="5"/>
      <c r="R411" s="5"/>
      <c r="S411" s="5"/>
      <c r="T411" s="5"/>
      <c r="U411" s="128"/>
      <c r="V411" s="128"/>
      <c r="W411" s="5"/>
      <c r="X411" s="5"/>
      <c r="Y411" s="5"/>
      <c r="Z411" s="5"/>
      <c r="AA411" s="5"/>
      <c r="AB411" s="128"/>
      <c r="AC411" s="128"/>
      <c r="AD411" s="5"/>
      <c r="AE411" s="5"/>
      <c r="AF411" s="5"/>
      <c r="AG411" s="5"/>
      <c r="AH411" s="5"/>
      <c r="AI411" s="128"/>
      <c r="AJ411" s="128"/>
      <c r="AK411" s="5"/>
      <c r="AL411" s="5"/>
      <c r="AM411" s="5"/>
      <c r="AN411" s="5"/>
      <c r="AO411" s="5"/>
      <c r="AP411" s="128"/>
      <c r="AQ411" s="128"/>
      <c r="AR411" s="5"/>
      <c r="AS411" s="5"/>
      <c r="AT411" s="5"/>
      <c r="AU411" s="5"/>
      <c r="AV411" s="5"/>
      <c r="AW411" s="128"/>
      <c r="AX411" s="128"/>
      <c r="AY411" s="5"/>
      <c r="AZ411" s="341"/>
      <c r="BA411" s="354"/>
      <c r="BB411" s="5"/>
      <c r="BC411" s="5"/>
      <c r="BD411" s="5"/>
      <c r="BE411" s="5"/>
      <c r="BF411" s="128"/>
      <c r="BG411" s="128"/>
      <c r="BH411" s="5"/>
      <c r="BI411" s="5"/>
      <c r="BJ411" s="5"/>
      <c r="BK411" s="5"/>
      <c r="BL411" s="5"/>
      <c r="BM411" s="128"/>
      <c r="BN411" s="128"/>
      <c r="BO411" s="5"/>
      <c r="BP411" s="5"/>
      <c r="BQ411" s="5"/>
      <c r="BR411" s="5"/>
      <c r="BS411" s="5"/>
      <c r="BT411" s="128"/>
      <c r="BU411" s="128"/>
      <c r="BV411" s="5"/>
      <c r="BW411" s="5"/>
      <c r="BX411" s="5"/>
      <c r="BY411" s="5"/>
      <c r="BZ411" s="5"/>
      <c r="CA411" s="128"/>
      <c r="CB411" s="128"/>
      <c r="CC411" s="5"/>
      <c r="CD411" s="5"/>
      <c r="CE411" s="5"/>
      <c r="CF411" s="5"/>
      <c r="CG411" s="5"/>
      <c r="CH411" s="128"/>
      <c r="CI411" s="128"/>
      <c r="CJ411" s="5"/>
      <c r="CK411" s="5"/>
      <c r="CL411" s="5"/>
      <c r="CM411" s="5"/>
      <c r="CN411" s="5"/>
      <c r="CO411" s="128"/>
      <c r="CP411" s="128"/>
      <c r="CQ411" s="5"/>
      <c r="CR411" s="341"/>
      <c r="CS411" s="354"/>
      <c r="CT411" s="5"/>
      <c r="CU411" s="5"/>
      <c r="CV411" s="5"/>
      <c r="CW411" s="5"/>
      <c r="CX411" s="128"/>
      <c r="CY411" s="5"/>
      <c r="CZ411" s="5"/>
      <c r="DA411" s="5"/>
      <c r="DB411" s="5"/>
      <c r="DC411" s="5"/>
      <c r="DD411" s="5"/>
      <c r="DE411" s="128"/>
      <c r="DF411" s="5"/>
      <c r="DG411" s="5"/>
      <c r="DH411" s="5"/>
      <c r="DI411" s="5"/>
      <c r="DJ411" s="5"/>
      <c r="DK411" s="5"/>
      <c r="DL411" s="128"/>
      <c r="DM411" s="128"/>
      <c r="DN411" s="5"/>
      <c r="DO411" s="5"/>
      <c r="DP411" s="5"/>
      <c r="DQ411" s="5"/>
      <c r="DR411" s="5"/>
      <c r="DS411" s="128"/>
      <c r="DT411" s="128"/>
      <c r="DU411" s="5"/>
      <c r="DV411" s="5"/>
      <c r="DW411" s="5"/>
      <c r="DX411" s="5"/>
      <c r="DY411" s="5"/>
      <c r="DZ411" s="128"/>
      <c r="EA411" s="128"/>
      <c r="EB411" s="179" t="s">
        <v>376</v>
      </c>
      <c r="EC411" s="51">
        <v>222.14</v>
      </c>
      <c r="ED411" s="51">
        <v>222.14</v>
      </c>
      <c r="EE411" s="51">
        <v>1</v>
      </c>
      <c r="EF411" s="51">
        <v>100</v>
      </c>
      <c r="EG411" s="52">
        <f t="shared" si="325"/>
        <v>1</v>
      </c>
      <c r="EH411" s="139">
        <f>EG411*AUXILIAR!$B$61</f>
        <v>20000000</v>
      </c>
      <c r="EI411" s="5"/>
      <c r="EJ411" s="341"/>
      <c r="EK411" s="354"/>
      <c r="EL411" s="5"/>
      <c r="EM411" s="5"/>
      <c r="EN411" s="5"/>
      <c r="EO411" s="5"/>
      <c r="EP411" s="128"/>
      <c r="EQ411" s="128"/>
      <c r="ER411" s="5"/>
      <c r="ES411" s="5"/>
      <c r="ET411" s="5"/>
      <c r="EU411" s="5"/>
      <c r="EV411" s="5"/>
      <c r="EW411" s="128"/>
      <c r="EX411" s="128"/>
      <c r="EY411" s="5"/>
      <c r="EZ411" s="5"/>
      <c r="FA411" s="5"/>
      <c r="FB411" s="5"/>
      <c r="FC411" s="5"/>
      <c r="FD411" s="128"/>
      <c r="FE411" s="128"/>
      <c r="FF411" s="5"/>
      <c r="FG411" s="5"/>
      <c r="FH411" s="5"/>
      <c r="FI411" s="5"/>
      <c r="FJ411" s="5"/>
      <c r="FK411" s="128"/>
      <c r="FL411" s="128"/>
      <c r="FM411" s="5"/>
      <c r="FN411" s="5"/>
      <c r="FO411" s="5"/>
      <c r="FP411" s="5"/>
      <c r="FQ411" s="5"/>
      <c r="FR411" s="128"/>
      <c r="FS411" s="128"/>
      <c r="FT411" s="5"/>
      <c r="FU411" s="5"/>
      <c r="FV411" s="5"/>
      <c r="FW411" s="5"/>
      <c r="FX411" s="5"/>
      <c r="FY411" s="128"/>
      <c r="FZ411" s="128"/>
      <c r="GA411" s="5"/>
      <c r="GB411" s="341"/>
      <c r="GC411" s="354"/>
      <c r="GD411" s="5"/>
      <c r="GE411" s="5"/>
      <c r="GF411" s="5"/>
      <c r="GG411" s="5"/>
      <c r="GH411" s="128"/>
      <c r="GI411" s="128"/>
      <c r="GJ411" s="5"/>
      <c r="GK411" s="5"/>
      <c r="GL411" s="5"/>
      <c r="GM411" s="5"/>
      <c r="GN411" s="5"/>
      <c r="GO411" s="128"/>
      <c r="GP411" s="128"/>
      <c r="GQ411" s="5"/>
      <c r="GR411" s="5"/>
      <c r="GS411" s="5"/>
      <c r="GT411" s="5"/>
      <c r="GU411" s="5"/>
      <c r="GV411" s="128"/>
      <c r="GW411" s="128"/>
      <c r="GX411" s="5"/>
      <c r="GY411" s="5"/>
      <c r="GZ411" s="5"/>
      <c r="HA411" s="5"/>
      <c r="HB411" s="5"/>
      <c r="HC411" s="128"/>
      <c r="HD411" s="128"/>
      <c r="HE411" s="5"/>
      <c r="HF411" s="5"/>
      <c r="HG411" s="5"/>
      <c r="HH411" s="5"/>
      <c r="HI411" s="5"/>
      <c r="HJ411" s="128"/>
      <c r="HK411" s="128"/>
      <c r="HL411" s="172"/>
      <c r="HM411" s="173"/>
      <c r="HN411" s="173"/>
      <c r="HO411" s="56"/>
      <c r="HP411" s="57"/>
      <c r="HQ411" s="116"/>
      <c r="HR411" s="159"/>
      <c r="HS411" s="5"/>
      <c r="HT411" s="341"/>
      <c r="HU411" s="354"/>
      <c r="HV411" s="5"/>
      <c r="HW411" s="5"/>
      <c r="HX411" s="5"/>
      <c r="HY411" s="5"/>
      <c r="HZ411" s="128"/>
      <c r="IA411" s="128"/>
      <c r="IB411" s="5"/>
      <c r="IC411" s="5"/>
      <c r="ID411" s="5"/>
      <c r="IE411" s="5"/>
      <c r="IF411" s="5"/>
      <c r="IG411" s="128"/>
      <c r="IH411" s="128"/>
      <c r="II411" s="5"/>
      <c r="IJ411" s="5"/>
      <c r="IK411" s="5"/>
      <c r="IL411" s="5"/>
      <c r="IM411" s="5"/>
      <c r="IN411" s="128"/>
      <c r="IO411" s="128"/>
      <c r="IP411" s="5"/>
      <c r="IQ411" s="5"/>
      <c r="IR411" s="5"/>
      <c r="IS411" s="5"/>
      <c r="IT411" s="5"/>
      <c r="IU411" s="128"/>
      <c r="IV411" s="128"/>
      <c r="IW411" s="5"/>
      <c r="IX411" s="5"/>
      <c r="IY411" s="5"/>
      <c r="IZ411" s="5"/>
      <c r="JA411" s="5"/>
      <c r="JB411" s="128"/>
      <c r="JC411" s="128"/>
      <c r="JD411" s="5"/>
      <c r="JE411" s="5"/>
      <c r="JF411" s="5"/>
      <c r="JG411" s="5"/>
      <c r="JH411" s="5"/>
      <c r="JI411" s="128"/>
      <c r="JJ411" s="128"/>
      <c r="JK411" s="145"/>
      <c r="JL411" s="397"/>
    </row>
    <row r="412" spans="1:272" ht="15">
      <c r="A412" s="8" t="s">
        <v>33</v>
      </c>
      <c r="B412" s="8" t="s">
        <v>11</v>
      </c>
      <c r="C412" s="8">
        <v>1</v>
      </c>
      <c r="D412" s="199">
        <v>116</v>
      </c>
      <c r="E412" s="118" t="s">
        <v>180</v>
      </c>
      <c r="F412" s="118" t="s">
        <v>108</v>
      </c>
      <c r="G412" s="195" t="s">
        <v>34</v>
      </c>
      <c r="H412" s="309" t="s">
        <v>188</v>
      </c>
      <c r="I412" s="354"/>
      <c r="J412" s="5"/>
      <c r="K412" s="5"/>
      <c r="L412" s="5"/>
      <c r="M412" s="5"/>
      <c r="N412" s="128"/>
      <c r="O412" s="128"/>
      <c r="P412" s="5"/>
      <c r="Q412" s="5"/>
      <c r="R412" s="5"/>
      <c r="S412" s="5"/>
      <c r="T412" s="5"/>
      <c r="U412" s="128"/>
      <c r="V412" s="128"/>
      <c r="W412" s="5"/>
      <c r="X412" s="5"/>
      <c r="Y412" s="5"/>
      <c r="Z412" s="5"/>
      <c r="AA412" s="5"/>
      <c r="AB412" s="128"/>
      <c r="AC412" s="128"/>
      <c r="AD412" s="5"/>
      <c r="AE412" s="5"/>
      <c r="AF412" s="5"/>
      <c r="AG412" s="5"/>
      <c r="AH412" s="5"/>
      <c r="AI412" s="128"/>
      <c r="AJ412" s="128"/>
      <c r="AK412" s="5"/>
      <c r="AL412" s="5"/>
      <c r="AM412" s="5"/>
      <c r="AN412" s="5"/>
      <c r="AO412" s="5"/>
      <c r="AP412" s="128"/>
      <c r="AQ412" s="128"/>
      <c r="AR412" s="5"/>
      <c r="AS412" s="5"/>
      <c r="AT412" s="5"/>
      <c r="AU412" s="5"/>
      <c r="AV412" s="5"/>
      <c r="AW412" s="128"/>
      <c r="AX412" s="128"/>
      <c r="AY412" s="5"/>
      <c r="AZ412" s="341"/>
      <c r="BA412" s="354"/>
      <c r="BB412" s="5"/>
      <c r="BC412" s="5"/>
      <c r="BD412" s="5"/>
      <c r="BE412" s="5"/>
      <c r="BF412" s="128"/>
      <c r="BG412" s="128"/>
      <c r="BH412" s="5"/>
      <c r="BI412" s="5"/>
      <c r="BJ412" s="5"/>
      <c r="BK412" s="5"/>
      <c r="BL412" s="5"/>
      <c r="BM412" s="128"/>
      <c r="BN412" s="128"/>
      <c r="BO412" s="5"/>
      <c r="BP412" s="5"/>
      <c r="BQ412" s="5"/>
      <c r="BR412" s="5"/>
      <c r="BS412" s="5"/>
      <c r="BT412" s="128"/>
      <c r="BU412" s="128"/>
      <c r="BV412" s="5"/>
      <c r="BW412" s="5"/>
      <c r="BX412" s="5"/>
      <c r="BY412" s="5"/>
      <c r="BZ412" s="5"/>
      <c r="CA412" s="128"/>
      <c r="CB412" s="128"/>
      <c r="CC412" s="5"/>
      <c r="CD412" s="5"/>
      <c r="CE412" s="5"/>
      <c r="CF412" s="5"/>
      <c r="CG412" s="5"/>
      <c r="CH412" s="128"/>
      <c r="CI412" s="128"/>
      <c r="CJ412" s="5"/>
      <c r="CK412" s="5"/>
      <c r="CL412" s="5"/>
      <c r="CM412" s="5"/>
      <c r="CN412" s="5"/>
      <c r="CO412" s="128"/>
      <c r="CP412" s="128"/>
      <c r="CQ412" s="5"/>
      <c r="CR412" s="341"/>
      <c r="CS412" s="354"/>
      <c r="CT412" s="5"/>
      <c r="CU412" s="5"/>
      <c r="CV412" s="5"/>
      <c r="CW412" s="5"/>
      <c r="CX412" s="128"/>
      <c r="CY412" s="5"/>
      <c r="CZ412" s="5"/>
      <c r="DA412" s="5"/>
      <c r="DB412" s="5"/>
      <c r="DC412" s="5"/>
      <c r="DD412" s="5"/>
      <c r="DE412" s="128"/>
      <c r="DF412" s="5"/>
      <c r="DG412" s="5"/>
      <c r="DH412" s="5"/>
      <c r="DI412" s="5"/>
      <c r="DJ412" s="5"/>
      <c r="DK412" s="5"/>
      <c r="DL412" s="128"/>
      <c r="DM412" s="128"/>
      <c r="DN412" s="5"/>
      <c r="DO412" s="5"/>
      <c r="DP412" s="5"/>
      <c r="DQ412" s="5"/>
      <c r="DR412" s="5"/>
      <c r="DS412" s="128"/>
      <c r="DT412" s="128"/>
      <c r="DU412" s="5"/>
      <c r="DV412" s="5"/>
      <c r="DW412" s="5"/>
      <c r="DX412" s="5"/>
      <c r="DY412" s="5"/>
      <c r="DZ412" s="128"/>
      <c r="EA412" s="128"/>
      <c r="EB412" s="179" t="s">
        <v>376</v>
      </c>
      <c r="EC412" s="51">
        <v>222.37</v>
      </c>
      <c r="ED412" s="51">
        <v>222.37</v>
      </c>
      <c r="EE412" s="51">
        <v>1</v>
      </c>
      <c r="EF412" s="51">
        <v>100</v>
      </c>
      <c r="EG412" s="52">
        <f t="shared" si="325"/>
        <v>1</v>
      </c>
      <c r="EH412" s="139">
        <f>EG412*AUXILIAR!$B$61</f>
        <v>20000000</v>
      </c>
      <c r="EI412" s="5"/>
      <c r="EJ412" s="341"/>
      <c r="EK412" s="354"/>
      <c r="EL412" s="5"/>
      <c r="EM412" s="5"/>
      <c r="EN412" s="5"/>
      <c r="EO412" s="5"/>
      <c r="EP412" s="128"/>
      <c r="EQ412" s="128"/>
      <c r="ER412" s="5"/>
      <c r="ES412" s="5"/>
      <c r="ET412" s="5"/>
      <c r="EU412" s="5"/>
      <c r="EV412" s="5"/>
      <c r="EW412" s="128"/>
      <c r="EX412" s="128"/>
      <c r="EY412" s="5"/>
      <c r="EZ412" s="5"/>
      <c r="FA412" s="5"/>
      <c r="FB412" s="5"/>
      <c r="FC412" s="5"/>
      <c r="FD412" s="128"/>
      <c r="FE412" s="128"/>
      <c r="FF412" s="5"/>
      <c r="FG412" s="5"/>
      <c r="FH412" s="5"/>
      <c r="FI412" s="5"/>
      <c r="FJ412" s="5"/>
      <c r="FK412" s="128"/>
      <c r="FL412" s="128"/>
      <c r="FM412" s="5"/>
      <c r="FN412" s="5"/>
      <c r="FO412" s="5"/>
      <c r="FP412" s="5"/>
      <c r="FQ412" s="5"/>
      <c r="FR412" s="128"/>
      <c r="FS412" s="128"/>
      <c r="FT412" s="5"/>
      <c r="FU412" s="5"/>
      <c r="FV412" s="5"/>
      <c r="FW412" s="5"/>
      <c r="FX412" s="5"/>
      <c r="FY412" s="128"/>
      <c r="FZ412" s="128"/>
      <c r="GA412" s="5"/>
      <c r="GB412" s="341"/>
      <c r="GC412" s="354"/>
      <c r="GD412" s="5"/>
      <c r="GE412" s="5"/>
      <c r="GF412" s="5"/>
      <c r="GG412" s="5"/>
      <c r="GH412" s="128"/>
      <c r="GI412" s="128"/>
      <c r="GJ412" s="5"/>
      <c r="GK412" s="5"/>
      <c r="GL412" s="5"/>
      <c r="GM412" s="5"/>
      <c r="GN412" s="5"/>
      <c r="GO412" s="128"/>
      <c r="GP412" s="128"/>
      <c r="GQ412" s="5"/>
      <c r="GR412" s="5"/>
      <c r="GS412" s="5"/>
      <c r="GT412" s="5"/>
      <c r="GU412" s="5"/>
      <c r="GV412" s="128"/>
      <c r="GW412" s="128"/>
      <c r="GX412" s="5"/>
      <c r="GY412" s="5"/>
      <c r="GZ412" s="5"/>
      <c r="HA412" s="5"/>
      <c r="HB412" s="5"/>
      <c r="HC412" s="128"/>
      <c r="HD412" s="128"/>
      <c r="HE412" s="5"/>
      <c r="HF412" s="5"/>
      <c r="HG412" s="5"/>
      <c r="HH412" s="5"/>
      <c r="HI412" s="5"/>
      <c r="HJ412" s="128"/>
      <c r="HK412" s="128"/>
      <c r="HL412" s="172"/>
      <c r="HM412" s="173"/>
      <c r="HN412" s="173"/>
      <c r="HO412" s="56"/>
      <c r="HP412" s="57"/>
      <c r="HQ412" s="116"/>
      <c r="HR412" s="159"/>
      <c r="HS412" s="5"/>
      <c r="HT412" s="341"/>
      <c r="HU412" s="354"/>
      <c r="HV412" s="5"/>
      <c r="HW412" s="5"/>
      <c r="HX412" s="5"/>
      <c r="HY412" s="5"/>
      <c r="HZ412" s="128"/>
      <c r="IA412" s="128"/>
      <c r="IB412" s="5"/>
      <c r="IC412" s="5"/>
      <c r="ID412" s="5"/>
      <c r="IE412" s="5"/>
      <c r="IF412" s="5"/>
      <c r="IG412" s="128"/>
      <c r="IH412" s="128"/>
      <c r="II412" s="5"/>
      <c r="IJ412" s="5"/>
      <c r="IK412" s="5"/>
      <c r="IL412" s="5"/>
      <c r="IM412" s="5"/>
      <c r="IN412" s="128"/>
      <c r="IO412" s="128"/>
      <c r="IP412" s="5"/>
      <c r="IQ412" s="5"/>
      <c r="IR412" s="5"/>
      <c r="IS412" s="5"/>
      <c r="IT412" s="5"/>
      <c r="IU412" s="128"/>
      <c r="IV412" s="128"/>
      <c r="IW412" s="5"/>
      <c r="IX412" s="5"/>
      <c r="IY412" s="5"/>
      <c r="IZ412" s="5"/>
      <c r="JA412" s="5"/>
      <c r="JB412" s="128"/>
      <c r="JC412" s="128"/>
      <c r="JD412" s="5"/>
      <c r="JE412" s="5"/>
      <c r="JF412" s="5"/>
      <c r="JG412" s="5"/>
      <c r="JH412" s="5"/>
      <c r="JI412" s="128"/>
      <c r="JJ412" s="128"/>
      <c r="JK412" s="145"/>
      <c r="JL412" s="397"/>
    </row>
    <row r="413" spans="1:272" ht="15">
      <c r="A413" s="8" t="s">
        <v>33</v>
      </c>
      <c r="B413" s="8" t="s">
        <v>11</v>
      </c>
      <c r="C413" s="8">
        <v>1</v>
      </c>
      <c r="D413" s="199">
        <v>116</v>
      </c>
      <c r="E413" s="118" t="s">
        <v>180</v>
      </c>
      <c r="F413" s="118" t="s">
        <v>108</v>
      </c>
      <c r="G413" s="195" t="s">
        <v>34</v>
      </c>
      <c r="H413" s="309" t="s">
        <v>188</v>
      </c>
      <c r="I413" s="354"/>
      <c r="J413" s="5"/>
      <c r="K413" s="5"/>
      <c r="L413" s="5"/>
      <c r="M413" s="5"/>
      <c r="N413" s="128"/>
      <c r="O413" s="128"/>
      <c r="P413" s="5"/>
      <c r="Q413" s="5"/>
      <c r="R413" s="5"/>
      <c r="S413" s="5"/>
      <c r="T413" s="5"/>
      <c r="U413" s="128"/>
      <c r="V413" s="128"/>
      <c r="W413" s="5"/>
      <c r="X413" s="5"/>
      <c r="Y413" s="5"/>
      <c r="Z413" s="5"/>
      <c r="AA413" s="5"/>
      <c r="AB413" s="128"/>
      <c r="AC413" s="128"/>
      <c r="AD413" s="5"/>
      <c r="AE413" s="5"/>
      <c r="AF413" s="5"/>
      <c r="AG413" s="5"/>
      <c r="AH413" s="5"/>
      <c r="AI413" s="128"/>
      <c r="AJ413" s="128"/>
      <c r="AK413" s="5"/>
      <c r="AL413" s="5"/>
      <c r="AM413" s="5"/>
      <c r="AN413" s="5"/>
      <c r="AO413" s="5"/>
      <c r="AP413" s="128"/>
      <c r="AQ413" s="128"/>
      <c r="AR413" s="5"/>
      <c r="AS413" s="5"/>
      <c r="AT413" s="5"/>
      <c r="AU413" s="5"/>
      <c r="AV413" s="5"/>
      <c r="AW413" s="128"/>
      <c r="AX413" s="128"/>
      <c r="AY413" s="5"/>
      <c r="AZ413" s="341"/>
      <c r="BA413" s="354"/>
      <c r="BB413" s="5"/>
      <c r="BC413" s="5"/>
      <c r="BD413" s="5"/>
      <c r="BE413" s="5"/>
      <c r="BF413" s="128"/>
      <c r="BG413" s="128"/>
      <c r="BH413" s="5"/>
      <c r="BI413" s="5"/>
      <c r="BJ413" s="5"/>
      <c r="BK413" s="5"/>
      <c r="BL413" s="5"/>
      <c r="BM413" s="128"/>
      <c r="BN413" s="128"/>
      <c r="BO413" s="5"/>
      <c r="BP413" s="5"/>
      <c r="BQ413" s="5"/>
      <c r="BR413" s="5"/>
      <c r="BS413" s="5"/>
      <c r="BT413" s="128"/>
      <c r="BU413" s="128"/>
      <c r="BV413" s="5"/>
      <c r="BW413" s="5"/>
      <c r="BX413" s="5"/>
      <c r="BY413" s="5"/>
      <c r="BZ413" s="5"/>
      <c r="CA413" s="128"/>
      <c r="CB413" s="128"/>
      <c r="CC413" s="5"/>
      <c r="CD413" s="5"/>
      <c r="CE413" s="5"/>
      <c r="CF413" s="5"/>
      <c r="CG413" s="5"/>
      <c r="CH413" s="128"/>
      <c r="CI413" s="128"/>
      <c r="CJ413" s="5"/>
      <c r="CK413" s="5"/>
      <c r="CL413" s="5"/>
      <c r="CM413" s="5"/>
      <c r="CN413" s="5"/>
      <c r="CO413" s="128"/>
      <c r="CP413" s="128"/>
      <c r="CQ413" s="5"/>
      <c r="CR413" s="341"/>
      <c r="CS413" s="354"/>
      <c r="CT413" s="5"/>
      <c r="CU413" s="5"/>
      <c r="CV413" s="5"/>
      <c r="CW413" s="5"/>
      <c r="CX413" s="128"/>
      <c r="CY413" s="5"/>
      <c r="CZ413" s="5"/>
      <c r="DA413" s="5"/>
      <c r="DB413" s="5"/>
      <c r="DC413" s="5"/>
      <c r="DD413" s="5"/>
      <c r="DE413" s="128"/>
      <c r="DF413" s="5"/>
      <c r="DG413" s="5"/>
      <c r="DH413" s="5"/>
      <c r="DI413" s="5"/>
      <c r="DJ413" s="5"/>
      <c r="DK413" s="5"/>
      <c r="DL413" s="128"/>
      <c r="DM413" s="128"/>
      <c r="DN413" s="5"/>
      <c r="DO413" s="5"/>
      <c r="DP413" s="5"/>
      <c r="DQ413" s="5"/>
      <c r="DR413" s="5"/>
      <c r="DS413" s="128"/>
      <c r="DT413" s="128"/>
      <c r="DU413" s="5"/>
      <c r="DV413" s="5"/>
      <c r="DW413" s="5"/>
      <c r="DX413" s="5"/>
      <c r="DY413" s="5"/>
      <c r="DZ413" s="128"/>
      <c r="EA413" s="128"/>
      <c r="EB413" s="179" t="s">
        <v>376</v>
      </c>
      <c r="EC413" s="51">
        <v>222.5</v>
      </c>
      <c r="ED413" s="51">
        <v>222.5</v>
      </c>
      <c r="EE413" s="51">
        <v>1</v>
      </c>
      <c r="EF413" s="51">
        <v>100</v>
      </c>
      <c r="EG413" s="52">
        <f t="shared" si="325"/>
        <v>1</v>
      </c>
      <c r="EH413" s="139">
        <f>EG413*AUXILIAR!$B$61</f>
        <v>20000000</v>
      </c>
      <c r="EI413" s="5"/>
      <c r="EJ413" s="341"/>
      <c r="EK413" s="354"/>
      <c r="EL413" s="5"/>
      <c r="EM413" s="5"/>
      <c r="EN413" s="5"/>
      <c r="EO413" s="5"/>
      <c r="EP413" s="128"/>
      <c r="EQ413" s="128"/>
      <c r="ER413" s="5"/>
      <c r="ES413" s="5"/>
      <c r="ET413" s="5"/>
      <c r="EU413" s="5"/>
      <c r="EV413" s="5"/>
      <c r="EW413" s="128"/>
      <c r="EX413" s="128"/>
      <c r="EY413" s="5"/>
      <c r="EZ413" s="5"/>
      <c r="FA413" s="5"/>
      <c r="FB413" s="5"/>
      <c r="FC413" s="5"/>
      <c r="FD413" s="128"/>
      <c r="FE413" s="128"/>
      <c r="FF413" s="5"/>
      <c r="FG413" s="5"/>
      <c r="FH413" s="5"/>
      <c r="FI413" s="5"/>
      <c r="FJ413" s="5"/>
      <c r="FK413" s="128"/>
      <c r="FL413" s="128"/>
      <c r="FM413" s="5"/>
      <c r="FN413" s="5"/>
      <c r="FO413" s="5"/>
      <c r="FP413" s="5"/>
      <c r="FQ413" s="5"/>
      <c r="FR413" s="128"/>
      <c r="FS413" s="128"/>
      <c r="FT413" s="5"/>
      <c r="FU413" s="5"/>
      <c r="FV413" s="5"/>
      <c r="FW413" s="5"/>
      <c r="FX413" s="5"/>
      <c r="FY413" s="128"/>
      <c r="FZ413" s="128"/>
      <c r="GA413" s="5"/>
      <c r="GB413" s="341"/>
      <c r="GC413" s="354"/>
      <c r="GD413" s="5"/>
      <c r="GE413" s="5"/>
      <c r="GF413" s="5"/>
      <c r="GG413" s="5"/>
      <c r="GH413" s="128"/>
      <c r="GI413" s="128"/>
      <c r="GJ413" s="5"/>
      <c r="GK413" s="5"/>
      <c r="GL413" s="5"/>
      <c r="GM413" s="5"/>
      <c r="GN413" s="5"/>
      <c r="GO413" s="128"/>
      <c r="GP413" s="128"/>
      <c r="GQ413" s="5"/>
      <c r="GR413" s="5"/>
      <c r="GS413" s="5"/>
      <c r="GT413" s="5"/>
      <c r="GU413" s="5"/>
      <c r="GV413" s="128"/>
      <c r="GW413" s="128"/>
      <c r="GX413" s="5"/>
      <c r="GY413" s="5"/>
      <c r="GZ413" s="5"/>
      <c r="HA413" s="5"/>
      <c r="HB413" s="5"/>
      <c r="HC413" s="128"/>
      <c r="HD413" s="128"/>
      <c r="HE413" s="5"/>
      <c r="HF413" s="5"/>
      <c r="HG413" s="5"/>
      <c r="HH413" s="5"/>
      <c r="HI413" s="5"/>
      <c r="HJ413" s="128"/>
      <c r="HK413" s="128"/>
      <c r="HL413" s="172"/>
      <c r="HM413" s="173"/>
      <c r="HN413" s="173"/>
      <c r="HO413" s="56"/>
      <c r="HP413" s="57"/>
      <c r="HQ413" s="116"/>
      <c r="HR413" s="159"/>
      <c r="HS413" s="5"/>
      <c r="HT413" s="341"/>
      <c r="HU413" s="354"/>
      <c r="HV413" s="5"/>
      <c r="HW413" s="5"/>
      <c r="HX413" s="5"/>
      <c r="HY413" s="5"/>
      <c r="HZ413" s="128"/>
      <c r="IA413" s="128"/>
      <c r="IB413" s="5"/>
      <c r="IC413" s="5"/>
      <c r="ID413" s="5"/>
      <c r="IE413" s="5"/>
      <c r="IF413" s="5"/>
      <c r="IG413" s="128"/>
      <c r="IH413" s="128"/>
      <c r="II413" s="5"/>
      <c r="IJ413" s="5"/>
      <c r="IK413" s="5"/>
      <c r="IL413" s="5"/>
      <c r="IM413" s="5"/>
      <c r="IN413" s="128"/>
      <c r="IO413" s="128"/>
      <c r="IP413" s="5"/>
      <c r="IQ413" s="5"/>
      <c r="IR413" s="5"/>
      <c r="IS413" s="5"/>
      <c r="IT413" s="5"/>
      <c r="IU413" s="128"/>
      <c r="IV413" s="128"/>
      <c r="IW413" s="5"/>
      <c r="IX413" s="5"/>
      <c r="IY413" s="5"/>
      <c r="IZ413" s="5"/>
      <c r="JA413" s="5"/>
      <c r="JB413" s="128"/>
      <c r="JC413" s="128"/>
      <c r="JD413" s="5"/>
      <c r="JE413" s="5"/>
      <c r="JF413" s="5"/>
      <c r="JG413" s="5"/>
      <c r="JH413" s="5"/>
      <c r="JI413" s="128"/>
      <c r="JJ413" s="128"/>
      <c r="JK413" s="145"/>
      <c r="JL413" s="397"/>
    </row>
    <row r="414" spans="1:272" ht="15">
      <c r="A414" s="8" t="s">
        <v>33</v>
      </c>
      <c r="B414" s="8" t="s">
        <v>11</v>
      </c>
      <c r="C414" s="8">
        <v>1</v>
      </c>
      <c r="D414" s="199">
        <v>116</v>
      </c>
      <c r="E414" s="118" t="s">
        <v>180</v>
      </c>
      <c r="F414" s="118" t="s">
        <v>108</v>
      </c>
      <c r="G414" s="195" t="s">
        <v>34</v>
      </c>
      <c r="H414" s="309" t="s">
        <v>188</v>
      </c>
      <c r="I414" s="354"/>
      <c r="J414" s="5"/>
      <c r="K414" s="5"/>
      <c r="L414" s="5"/>
      <c r="M414" s="5"/>
      <c r="N414" s="128"/>
      <c r="O414" s="128"/>
      <c r="P414" s="5"/>
      <c r="Q414" s="5"/>
      <c r="R414" s="5"/>
      <c r="S414" s="5"/>
      <c r="T414" s="5"/>
      <c r="U414" s="128"/>
      <c r="V414" s="128"/>
      <c r="W414" s="5"/>
      <c r="X414" s="5"/>
      <c r="Y414" s="5"/>
      <c r="Z414" s="5"/>
      <c r="AA414" s="5"/>
      <c r="AB414" s="128"/>
      <c r="AC414" s="128"/>
      <c r="AD414" s="5"/>
      <c r="AE414" s="5"/>
      <c r="AF414" s="5"/>
      <c r="AG414" s="5"/>
      <c r="AH414" s="5"/>
      <c r="AI414" s="128"/>
      <c r="AJ414" s="128"/>
      <c r="AK414" s="5"/>
      <c r="AL414" s="5"/>
      <c r="AM414" s="5"/>
      <c r="AN414" s="5"/>
      <c r="AO414" s="5"/>
      <c r="AP414" s="128"/>
      <c r="AQ414" s="128"/>
      <c r="AR414" s="5"/>
      <c r="AS414" s="5"/>
      <c r="AT414" s="5"/>
      <c r="AU414" s="5"/>
      <c r="AV414" s="5"/>
      <c r="AW414" s="128"/>
      <c r="AX414" s="128"/>
      <c r="AY414" s="5"/>
      <c r="AZ414" s="341"/>
      <c r="BA414" s="354"/>
      <c r="BB414" s="5"/>
      <c r="BC414" s="5"/>
      <c r="BD414" s="5"/>
      <c r="BE414" s="5"/>
      <c r="BF414" s="128"/>
      <c r="BG414" s="128"/>
      <c r="BH414" s="5"/>
      <c r="BI414" s="5"/>
      <c r="BJ414" s="5"/>
      <c r="BK414" s="5"/>
      <c r="BL414" s="5"/>
      <c r="BM414" s="128"/>
      <c r="BN414" s="128"/>
      <c r="BO414" s="5"/>
      <c r="BP414" s="5"/>
      <c r="BQ414" s="5"/>
      <c r="BR414" s="5"/>
      <c r="BS414" s="5"/>
      <c r="BT414" s="128"/>
      <c r="BU414" s="128"/>
      <c r="BV414" s="5"/>
      <c r="BW414" s="5"/>
      <c r="BX414" s="5"/>
      <c r="BY414" s="5"/>
      <c r="BZ414" s="5"/>
      <c r="CA414" s="128"/>
      <c r="CB414" s="128"/>
      <c r="CC414" s="5"/>
      <c r="CD414" s="5"/>
      <c r="CE414" s="5"/>
      <c r="CF414" s="5"/>
      <c r="CG414" s="5"/>
      <c r="CH414" s="128"/>
      <c r="CI414" s="128"/>
      <c r="CJ414" s="5"/>
      <c r="CK414" s="5"/>
      <c r="CL414" s="5"/>
      <c r="CM414" s="5"/>
      <c r="CN414" s="5"/>
      <c r="CO414" s="128"/>
      <c r="CP414" s="128"/>
      <c r="CQ414" s="5"/>
      <c r="CR414" s="341"/>
      <c r="CS414" s="354"/>
      <c r="CT414" s="5"/>
      <c r="CU414" s="5"/>
      <c r="CV414" s="5"/>
      <c r="CW414" s="5"/>
      <c r="CX414" s="128"/>
      <c r="CY414" s="5"/>
      <c r="CZ414" s="5"/>
      <c r="DA414" s="5"/>
      <c r="DB414" s="5"/>
      <c r="DC414" s="5"/>
      <c r="DD414" s="5"/>
      <c r="DE414" s="128"/>
      <c r="DF414" s="5"/>
      <c r="DG414" s="5"/>
      <c r="DH414" s="5"/>
      <c r="DI414" s="5"/>
      <c r="DJ414" s="5"/>
      <c r="DK414" s="5"/>
      <c r="DL414" s="128"/>
      <c r="DM414" s="128"/>
      <c r="DN414" s="5"/>
      <c r="DO414" s="5"/>
      <c r="DP414" s="5"/>
      <c r="DQ414" s="5"/>
      <c r="DR414" s="5"/>
      <c r="DS414" s="128"/>
      <c r="DT414" s="128"/>
      <c r="DU414" s="5"/>
      <c r="DV414" s="5"/>
      <c r="DW414" s="5"/>
      <c r="DX414" s="5"/>
      <c r="DY414" s="5"/>
      <c r="DZ414" s="128"/>
      <c r="EA414" s="128"/>
      <c r="EB414" s="179" t="s">
        <v>376</v>
      </c>
      <c r="EC414" s="51">
        <v>223.285</v>
      </c>
      <c r="ED414" s="51">
        <v>223.285</v>
      </c>
      <c r="EE414" s="51">
        <v>1</v>
      </c>
      <c r="EF414" s="51">
        <v>100</v>
      </c>
      <c r="EG414" s="52">
        <f t="shared" si="325"/>
        <v>1</v>
      </c>
      <c r="EH414" s="139">
        <f>EG414*AUXILIAR!$B$61</f>
        <v>20000000</v>
      </c>
      <c r="EI414" s="5"/>
      <c r="EJ414" s="341"/>
      <c r="EK414" s="354"/>
      <c r="EL414" s="5"/>
      <c r="EM414" s="5"/>
      <c r="EN414" s="5"/>
      <c r="EO414" s="5"/>
      <c r="EP414" s="128"/>
      <c r="EQ414" s="128"/>
      <c r="ER414" s="5"/>
      <c r="ES414" s="5"/>
      <c r="ET414" s="5"/>
      <c r="EU414" s="5"/>
      <c r="EV414" s="5"/>
      <c r="EW414" s="128"/>
      <c r="EX414" s="128"/>
      <c r="EY414" s="5"/>
      <c r="EZ414" s="5"/>
      <c r="FA414" s="5"/>
      <c r="FB414" s="5"/>
      <c r="FC414" s="5"/>
      <c r="FD414" s="128"/>
      <c r="FE414" s="128"/>
      <c r="FF414" s="5"/>
      <c r="FG414" s="5"/>
      <c r="FH414" s="5"/>
      <c r="FI414" s="5"/>
      <c r="FJ414" s="5"/>
      <c r="FK414" s="128"/>
      <c r="FL414" s="128"/>
      <c r="FM414" s="5"/>
      <c r="FN414" s="5"/>
      <c r="FO414" s="5"/>
      <c r="FP414" s="5"/>
      <c r="FQ414" s="5"/>
      <c r="FR414" s="128"/>
      <c r="FS414" s="128"/>
      <c r="FT414" s="5"/>
      <c r="FU414" s="5"/>
      <c r="FV414" s="5"/>
      <c r="FW414" s="5"/>
      <c r="FX414" s="5"/>
      <c r="FY414" s="128"/>
      <c r="FZ414" s="128"/>
      <c r="GA414" s="5"/>
      <c r="GB414" s="341"/>
      <c r="GC414" s="354"/>
      <c r="GD414" s="5"/>
      <c r="GE414" s="5"/>
      <c r="GF414" s="5"/>
      <c r="GG414" s="5"/>
      <c r="GH414" s="128"/>
      <c r="GI414" s="128"/>
      <c r="GJ414" s="5"/>
      <c r="GK414" s="5"/>
      <c r="GL414" s="5"/>
      <c r="GM414" s="5"/>
      <c r="GN414" s="5"/>
      <c r="GO414" s="128"/>
      <c r="GP414" s="128"/>
      <c r="GQ414" s="5"/>
      <c r="GR414" s="5"/>
      <c r="GS414" s="5"/>
      <c r="GT414" s="5"/>
      <c r="GU414" s="5"/>
      <c r="GV414" s="128"/>
      <c r="GW414" s="128"/>
      <c r="GX414" s="5"/>
      <c r="GY414" s="5"/>
      <c r="GZ414" s="5"/>
      <c r="HA414" s="5"/>
      <c r="HB414" s="5"/>
      <c r="HC414" s="128"/>
      <c r="HD414" s="128"/>
      <c r="HE414" s="5"/>
      <c r="HF414" s="5"/>
      <c r="HG414" s="5"/>
      <c r="HH414" s="5"/>
      <c r="HI414" s="5"/>
      <c r="HJ414" s="128"/>
      <c r="HK414" s="128"/>
      <c r="HL414" s="172"/>
      <c r="HM414" s="173"/>
      <c r="HN414" s="173"/>
      <c r="HO414" s="56"/>
      <c r="HP414" s="57"/>
      <c r="HQ414" s="116"/>
      <c r="HR414" s="159"/>
      <c r="HS414" s="5"/>
      <c r="HT414" s="341"/>
      <c r="HU414" s="354"/>
      <c r="HV414" s="5"/>
      <c r="HW414" s="5"/>
      <c r="HX414" s="5"/>
      <c r="HY414" s="5"/>
      <c r="HZ414" s="128"/>
      <c r="IA414" s="128"/>
      <c r="IB414" s="5"/>
      <c r="IC414" s="5"/>
      <c r="ID414" s="5"/>
      <c r="IE414" s="5"/>
      <c r="IF414" s="5"/>
      <c r="IG414" s="128"/>
      <c r="IH414" s="128"/>
      <c r="II414" s="5"/>
      <c r="IJ414" s="5"/>
      <c r="IK414" s="5"/>
      <c r="IL414" s="5"/>
      <c r="IM414" s="5"/>
      <c r="IN414" s="128"/>
      <c r="IO414" s="128"/>
      <c r="IP414" s="5"/>
      <c r="IQ414" s="5"/>
      <c r="IR414" s="5"/>
      <c r="IS414" s="5"/>
      <c r="IT414" s="5"/>
      <c r="IU414" s="128"/>
      <c r="IV414" s="128"/>
      <c r="IW414" s="5"/>
      <c r="IX414" s="5"/>
      <c r="IY414" s="5"/>
      <c r="IZ414" s="5"/>
      <c r="JA414" s="5"/>
      <c r="JB414" s="128"/>
      <c r="JC414" s="128"/>
      <c r="JD414" s="5"/>
      <c r="JE414" s="5"/>
      <c r="JF414" s="5"/>
      <c r="JG414" s="5"/>
      <c r="JH414" s="5"/>
      <c r="JI414" s="128"/>
      <c r="JJ414" s="128"/>
      <c r="JK414" s="145"/>
      <c r="JL414" s="397"/>
    </row>
    <row r="415" spans="1:272" ht="15">
      <c r="A415" s="8" t="s">
        <v>33</v>
      </c>
      <c r="B415" s="8" t="s">
        <v>11</v>
      </c>
      <c r="C415" s="8">
        <v>1</v>
      </c>
      <c r="D415" s="199">
        <v>116</v>
      </c>
      <c r="E415" s="118" t="s">
        <v>180</v>
      </c>
      <c r="F415" s="118" t="s">
        <v>108</v>
      </c>
      <c r="G415" s="195" t="s">
        <v>34</v>
      </c>
      <c r="H415" s="309" t="s">
        <v>188</v>
      </c>
      <c r="I415" s="354"/>
      <c r="J415" s="5"/>
      <c r="K415" s="5"/>
      <c r="L415" s="5"/>
      <c r="M415" s="5"/>
      <c r="N415" s="128"/>
      <c r="O415" s="128"/>
      <c r="P415" s="5"/>
      <c r="Q415" s="5"/>
      <c r="R415" s="5"/>
      <c r="S415" s="5"/>
      <c r="T415" s="5"/>
      <c r="U415" s="128"/>
      <c r="V415" s="128"/>
      <c r="W415" s="5"/>
      <c r="X415" s="5"/>
      <c r="Y415" s="5"/>
      <c r="Z415" s="5"/>
      <c r="AA415" s="5"/>
      <c r="AB415" s="128"/>
      <c r="AC415" s="128"/>
      <c r="AD415" s="5"/>
      <c r="AE415" s="5"/>
      <c r="AF415" s="5"/>
      <c r="AG415" s="5"/>
      <c r="AH415" s="5"/>
      <c r="AI415" s="128"/>
      <c r="AJ415" s="128"/>
      <c r="AK415" s="5"/>
      <c r="AL415" s="5"/>
      <c r="AM415" s="5"/>
      <c r="AN415" s="5"/>
      <c r="AO415" s="5"/>
      <c r="AP415" s="128"/>
      <c r="AQ415" s="128"/>
      <c r="AR415" s="5"/>
      <c r="AS415" s="5"/>
      <c r="AT415" s="5"/>
      <c r="AU415" s="5"/>
      <c r="AV415" s="5"/>
      <c r="AW415" s="128"/>
      <c r="AX415" s="128"/>
      <c r="AY415" s="5"/>
      <c r="AZ415" s="341"/>
      <c r="BA415" s="354"/>
      <c r="BB415" s="5"/>
      <c r="BC415" s="5"/>
      <c r="BD415" s="5"/>
      <c r="BE415" s="5"/>
      <c r="BF415" s="128"/>
      <c r="BG415" s="128"/>
      <c r="BH415" s="5"/>
      <c r="BI415" s="5"/>
      <c r="BJ415" s="5"/>
      <c r="BK415" s="5"/>
      <c r="BL415" s="5"/>
      <c r="BM415" s="128"/>
      <c r="BN415" s="128"/>
      <c r="BO415" s="5"/>
      <c r="BP415" s="5"/>
      <c r="BQ415" s="5"/>
      <c r="BR415" s="5"/>
      <c r="BS415" s="5"/>
      <c r="BT415" s="128"/>
      <c r="BU415" s="128"/>
      <c r="BV415" s="5"/>
      <c r="BW415" s="5"/>
      <c r="BX415" s="5"/>
      <c r="BY415" s="5"/>
      <c r="BZ415" s="5"/>
      <c r="CA415" s="128"/>
      <c r="CB415" s="128"/>
      <c r="CC415" s="5"/>
      <c r="CD415" s="5"/>
      <c r="CE415" s="5"/>
      <c r="CF415" s="5"/>
      <c r="CG415" s="5"/>
      <c r="CH415" s="128"/>
      <c r="CI415" s="128"/>
      <c r="CJ415" s="5"/>
      <c r="CK415" s="5"/>
      <c r="CL415" s="5"/>
      <c r="CM415" s="5"/>
      <c r="CN415" s="5"/>
      <c r="CO415" s="128"/>
      <c r="CP415" s="128"/>
      <c r="CQ415" s="5"/>
      <c r="CR415" s="341"/>
      <c r="CS415" s="354"/>
      <c r="CT415" s="5"/>
      <c r="CU415" s="5"/>
      <c r="CV415" s="5"/>
      <c r="CW415" s="5"/>
      <c r="CX415" s="128"/>
      <c r="CY415" s="5"/>
      <c r="CZ415" s="5"/>
      <c r="DA415" s="5"/>
      <c r="DB415" s="5"/>
      <c r="DC415" s="5"/>
      <c r="DD415" s="5"/>
      <c r="DE415" s="128"/>
      <c r="DF415" s="5"/>
      <c r="DG415" s="5"/>
      <c r="DH415" s="5"/>
      <c r="DI415" s="5"/>
      <c r="DJ415" s="5"/>
      <c r="DK415" s="5"/>
      <c r="DL415" s="128"/>
      <c r="DM415" s="128"/>
      <c r="DN415" s="5"/>
      <c r="DO415" s="5"/>
      <c r="DP415" s="5"/>
      <c r="DQ415" s="5"/>
      <c r="DR415" s="5"/>
      <c r="DS415" s="128"/>
      <c r="DT415" s="128"/>
      <c r="DU415" s="5"/>
      <c r="DV415" s="5"/>
      <c r="DW415" s="5"/>
      <c r="DX415" s="5"/>
      <c r="DY415" s="5"/>
      <c r="DZ415" s="128"/>
      <c r="EA415" s="128"/>
      <c r="EB415" s="179" t="s">
        <v>376</v>
      </c>
      <c r="EC415" s="51">
        <v>223.98</v>
      </c>
      <c r="ED415" s="51">
        <v>223.98</v>
      </c>
      <c r="EE415" s="51">
        <v>1</v>
      </c>
      <c r="EF415" s="51">
        <v>100</v>
      </c>
      <c r="EG415" s="52">
        <f t="shared" si="325"/>
        <v>1</v>
      </c>
      <c r="EH415" s="139">
        <f>EG415*AUXILIAR!$B$61</f>
        <v>20000000</v>
      </c>
      <c r="EI415" s="5"/>
      <c r="EJ415" s="341"/>
      <c r="EK415" s="354"/>
      <c r="EL415" s="5"/>
      <c r="EM415" s="5"/>
      <c r="EN415" s="5"/>
      <c r="EO415" s="5"/>
      <c r="EP415" s="128"/>
      <c r="EQ415" s="128"/>
      <c r="ER415" s="5"/>
      <c r="ES415" s="5"/>
      <c r="ET415" s="5"/>
      <c r="EU415" s="5"/>
      <c r="EV415" s="5"/>
      <c r="EW415" s="128"/>
      <c r="EX415" s="128"/>
      <c r="EY415" s="5"/>
      <c r="EZ415" s="5"/>
      <c r="FA415" s="5"/>
      <c r="FB415" s="5"/>
      <c r="FC415" s="5"/>
      <c r="FD415" s="128"/>
      <c r="FE415" s="128"/>
      <c r="FF415" s="5"/>
      <c r="FG415" s="5"/>
      <c r="FH415" s="5"/>
      <c r="FI415" s="5"/>
      <c r="FJ415" s="5"/>
      <c r="FK415" s="128"/>
      <c r="FL415" s="128"/>
      <c r="FM415" s="5"/>
      <c r="FN415" s="5"/>
      <c r="FO415" s="5"/>
      <c r="FP415" s="5"/>
      <c r="FQ415" s="5"/>
      <c r="FR415" s="128"/>
      <c r="FS415" s="128"/>
      <c r="FT415" s="5"/>
      <c r="FU415" s="5"/>
      <c r="FV415" s="5"/>
      <c r="FW415" s="5"/>
      <c r="FX415" s="5"/>
      <c r="FY415" s="128"/>
      <c r="FZ415" s="128"/>
      <c r="GA415" s="5"/>
      <c r="GB415" s="341"/>
      <c r="GC415" s="354"/>
      <c r="GD415" s="5"/>
      <c r="GE415" s="5"/>
      <c r="GF415" s="5"/>
      <c r="GG415" s="5"/>
      <c r="GH415" s="128"/>
      <c r="GI415" s="128"/>
      <c r="GJ415" s="5"/>
      <c r="GK415" s="5"/>
      <c r="GL415" s="5"/>
      <c r="GM415" s="5"/>
      <c r="GN415" s="5"/>
      <c r="GO415" s="128"/>
      <c r="GP415" s="128"/>
      <c r="GQ415" s="5"/>
      <c r="GR415" s="5"/>
      <c r="GS415" s="5"/>
      <c r="GT415" s="5"/>
      <c r="GU415" s="5"/>
      <c r="GV415" s="128"/>
      <c r="GW415" s="128"/>
      <c r="GX415" s="5"/>
      <c r="GY415" s="5"/>
      <c r="GZ415" s="5"/>
      <c r="HA415" s="5"/>
      <c r="HB415" s="5"/>
      <c r="HC415" s="128"/>
      <c r="HD415" s="128"/>
      <c r="HE415" s="5"/>
      <c r="HF415" s="5"/>
      <c r="HG415" s="5"/>
      <c r="HH415" s="5"/>
      <c r="HI415" s="5"/>
      <c r="HJ415" s="128"/>
      <c r="HK415" s="128"/>
      <c r="HL415" s="172"/>
      <c r="HM415" s="173"/>
      <c r="HN415" s="173"/>
      <c r="HO415" s="56"/>
      <c r="HP415" s="57"/>
      <c r="HQ415" s="116"/>
      <c r="HR415" s="159"/>
      <c r="HS415" s="5"/>
      <c r="HT415" s="341"/>
      <c r="HU415" s="354"/>
      <c r="HV415" s="5"/>
      <c r="HW415" s="5"/>
      <c r="HX415" s="5"/>
      <c r="HY415" s="5"/>
      <c r="HZ415" s="128"/>
      <c r="IA415" s="128"/>
      <c r="IB415" s="5"/>
      <c r="IC415" s="5"/>
      <c r="ID415" s="5"/>
      <c r="IE415" s="5"/>
      <c r="IF415" s="5"/>
      <c r="IG415" s="128"/>
      <c r="IH415" s="128"/>
      <c r="II415" s="5"/>
      <c r="IJ415" s="5"/>
      <c r="IK415" s="5"/>
      <c r="IL415" s="5"/>
      <c r="IM415" s="5"/>
      <c r="IN415" s="128"/>
      <c r="IO415" s="128"/>
      <c r="IP415" s="5"/>
      <c r="IQ415" s="5"/>
      <c r="IR415" s="5"/>
      <c r="IS415" s="5"/>
      <c r="IT415" s="5"/>
      <c r="IU415" s="128"/>
      <c r="IV415" s="128"/>
      <c r="IW415" s="5"/>
      <c r="IX415" s="5"/>
      <c r="IY415" s="5"/>
      <c r="IZ415" s="5"/>
      <c r="JA415" s="5"/>
      <c r="JB415" s="128"/>
      <c r="JC415" s="128"/>
      <c r="JD415" s="5"/>
      <c r="JE415" s="5"/>
      <c r="JF415" s="5"/>
      <c r="JG415" s="5"/>
      <c r="JH415" s="5"/>
      <c r="JI415" s="128"/>
      <c r="JJ415" s="128"/>
      <c r="JK415" s="145"/>
      <c r="JL415" s="397"/>
    </row>
    <row r="416" spans="1:272" ht="15">
      <c r="A416" s="8" t="s">
        <v>33</v>
      </c>
      <c r="B416" s="8" t="s">
        <v>11</v>
      </c>
      <c r="C416" s="8">
        <v>1</v>
      </c>
      <c r="D416" s="199">
        <v>116</v>
      </c>
      <c r="E416" s="118" t="s">
        <v>180</v>
      </c>
      <c r="F416" s="118" t="s">
        <v>108</v>
      </c>
      <c r="G416" s="195" t="s">
        <v>34</v>
      </c>
      <c r="H416" s="309" t="s">
        <v>188</v>
      </c>
      <c r="I416" s="354"/>
      <c r="J416" s="5"/>
      <c r="K416" s="5"/>
      <c r="L416" s="5"/>
      <c r="M416" s="5"/>
      <c r="N416" s="128"/>
      <c r="O416" s="128"/>
      <c r="P416" s="5"/>
      <c r="Q416" s="5"/>
      <c r="R416" s="5"/>
      <c r="S416" s="5"/>
      <c r="T416" s="5"/>
      <c r="U416" s="128"/>
      <c r="V416" s="128"/>
      <c r="W416" s="5"/>
      <c r="X416" s="5"/>
      <c r="Y416" s="5"/>
      <c r="Z416" s="5"/>
      <c r="AA416" s="5"/>
      <c r="AB416" s="128"/>
      <c r="AC416" s="128"/>
      <c r="AD416" s="5"/>
      <c r="AE416" s="5"/>
      <c r="AF416" s="5"/>
      <c r="AG416" s="5"/>
      <c r="AH416" s="5"/>
      <c r="AI416" s="128"/>
      <c r="AJ416" s="128"/>
      <c r="AK416" s="5"/>
      <c r="AL416" s="5"/>
      <c r="AM416" s="5"/>
      <c r="AN416" s="5"/>
      <c r="AO416" s="5"/>
      <c r="AP416" s="128"/>
      <c r="AQ416" s="128"/>
      <c r="AR416" s="5"/>
      <c r="AS416" s="5"/>
      <c r="AT416" s="5"/>
      <c r="AU416" s="5"/>
      <c r="AV416" s="5"/>
      <c r="AW416" s="128"/>
      <c r="AX416" s="128"/>
      <c r="AY416" s="5"/>
      <c r="AZ416" s="341"/>
      <c r="BA416" s="354"/>
      <c r="BB416" s="5"/>
      <c r="BC416" s="5"/>
      <c r="BD416" s="5"/>
      <c r="BE416" s="5"/>
      <c r="BF416" s="128"/>
      <c r="BG416" s="128"/>
      <c r="BH416" s="5"/>
      <c r="BI416" s="5"/>
      <c r="BJ416" s="5"/>
      <c r="BK416" s="5"/>
      <c r="BL416" s="5"/>
      <c r="BM416" s="128"/>
      <c r="BN416" s="128"/>
      <c r="BO416" s="5"/>
      <c r="BP416" s="5"/>
      <c r="BQ416" s="5"/>
      <c r="BR416" s="5"/>
      <c r="BS416" s="5"/>
      <c r="BT416" s="128"/>
      <c r="BU416" s="128"/>
      <c r="BV416" s="5"/>
      <c r="BW416" s="5"/>
      <c r="BX416" s="5"/>
      <c r="BY416" s="5"/>
      <c r="BZ416" s="5"/>
      <c r="CA416" s="128"/>
      <c r="CB416" s="128"/>
      <c r="CC416" s="5"/>
      <c r="CD416" s="5"/>
      <c r="CE416" s="5"/>
      <c r="CF416" s="5"/>
      <c r="CG416" s="5"/>
      <c r="CH416" s="128"/>
      <c r="CI416" s="128"/>
      <c r="CJ416" s="5"/>
      <c r="CK416" s="5"/>
      <c r="CL416" s="5"/>
      <c r="CM416" s="5"/>
      <c r="CN416" s="5"/>
      <c r="CO416" s="128"/>
      <c r="CP416" s="128"/>
      <c r="CQ416" s="5"/>
      <c r="CR416" s="341"/>
      <c r="CS416" s="354"/>
      <c r="CT416" s="5"/>
      <c r="CU416" s="5"/>
      <c r="CV416" s="5"/>
      <c r="CW416" s="5"/>
      <c r="CX416" s="128"/>
      <c r="CY416" s="5"/>
      <c r="CZ416" s="5"/>
      <c r="DA416" s="5"/>
      <c r="DB416" s="5"/>
      <c r="DC416" s="5"/>
      <c r="DD416" s="5"/>
      <c r="DE416" s="128"/>
      <c r="DF416" s="5"/>
      <c r="DG416" s="5"/>
      <c r="DH416" s="5"/>
      <c r="DI416" s="5"/>
      <c r="DJ416" s="5"/>
      <c r="DK416" s="5"/>
      <c r="DL416" s="128"/>
      <c r="DM416" s="128"/>
      <c r="DN416" s="5"/>
      <c r="DO416" s="5"/>
      <c r="DP416" s="5"/>
      <c r="DQ416" s="5"/>
      <c r="DR416" s="5"/>
      <c r="DS416" s="128"/>
      <c r="DT416" s="128"/>
      <c r="DU416" s="5"/>
      <c r="DV416" s="5"/>
      <c r="DW416" s="5"/>
      <c r="DX416" s="5"/>
      <c r="DY416" s="5"/>
      <c r="DZ416" s="128"/>
      <c r="EA416" s="128"/>
      <c r="EB416" s="179" t="s">
        <v>376</v>
      </c>
      <c r="EC416" s="51">
        <v>224.09</v>
      </c>
      <c r="ED416" s="51">
        <v>224.09</v>
      </c>
      <c r="EE416" s="51">
        <v>1</v>
      </c>
      <c r="EF416" s="51">
        <v>100</v>
      </c>
      <c r="EG416" s="52">
        <f t="shared" ref="EG416:EG420" si="326">EE416*EF416/100</f>
        <v>1</v>
      </c>
      <c r="EH416" s="139">
        <f>EG416*AUXILIAR!$B$61</f>
        <v>20000000</v>
      </c>
      <c r="EI416" s="5"/>
      <c r="EJ416" s="341"/>
      <c r="EK416" s="354"/>
      <c r="EL416" s="5"/>
      <c r="EM416" s="5"/>
      <c r="EN416" s="5"/>
      <c r="EO416" s="5"/>
      <c r="EP416" s="128"/>
      <c r="EQ416" s="128"/>
      <c r="ER416" s="5"/>
      <c r="ES416" s="5"/>
      <c r="ET416" s="5"/>
      <c r="EU416" s="5"/>
      <c r="EV416" s="5"/>
      <c r="EW416" s="128"/>
      <c r="EX416" s="128"/>
      <c r="EY416" s="5"/>
      <c r="EZ416" s="5"/>
      <c r="FA416" s="5"/>
      <c r="FB416" s="5"/>
      <c r="FC416" s="5"/>
      <c r="FD416" s="128"/>
      <c r="FE416" s="128"/>
      <c r="FF416" s="5"/>
      <c r="FG416" s="5"/>
      <c r="FH416" s="5"/>
      <c r="FI416" s="5"/>
      <c r="FJ416" s="5"/>
      <c r="FK416" s="128"/>
      <c r="FL416" s="128"/>
      <c r="FM416" s="5"/>
      <c r="FN416" s="5"/>
      <c r="FO416" s="5"/>
      <c r="FP416" s="5"/>
      <c r="FQ416" s="5"/>
      <c r="FR416" s="128"/>
      <c r="FS416" s="128"/>
      <c r="FT416" s="5"/>
      <c r="FU416" s="5"/>
      <c r="FV416" s="5"/>
      <c r="FW416" s="5"/>
      <c r="FX416" s="5"/>
      <c r="FY416" s="128"/>
      <c r="FZ416" s="128"/>
      <c r="GA416" s="5"/>
      <c r="GB416" s="341"/>
      <c r="GC416" s="354"/>
      <c r="GD416" s="5"/>
      <c r="GE416" s="5"/>
      <c r="GF416" s="5"/>
      <c r="GG416" s="5"/>
      <c r="GH416" s="128"/>
      <c r="GI416" s="128"/>
      <c r="GJ416" s="5"/>
      <c r="GK416" s="5"/>
      <c r="GL416" s="5"/>
      <c r="GM416" s="5"/>
      <c r="GN416" s="5"/>
      <c r="GO416" s="128"/>
      <c r="GP416" s="128"/>
      <c r="GQ416" s="5"/>
      <c r="GR416" s="5"/>
      <c r="GS416" s="5"/>
      <c r="GT416" s="5"/>
      <c r="GU416" s="5"/>
      <c r="GV416" s="128"/>
      <c r="GW416" s="128"/>
      <c r="GX416" s="5"/>
      <c r="GY416" s="5"/>
      <c r="GZ416" s="5"/>
      <c r="HA416" s="5"/>
      <c r="HB416" s="5"/>
      <c r="HC416" s="128"/>
      <c r="HD416" s="128"/>
      <c r="HE416" s="5"/>
      <c r="HF416" s="5"/>
      <c r="HG416" s="5"/>
      <c r="HH416" s="5"/>
      <c r="HI416" s="5"/>
      <c r="HJ416" s="128"/>
      <c r="HK416" s="128"/>
      <c r="HL416" s="172"/>
      <c r="HM416" s="173"/>
      <c r="HN416" s="173"/>
      <c r="HO416" s="56"/>
      <c r="HP416" s="57"/>
      <c r="HQ416" s="116"/>
      <c r="HR416" s="159"/>
      <c r="HS416" s="5"/>
      <c r="HT416" s="341"/>
      <c r="HU416" s="354"/>
      <c r="HV416" s="5"/>
      <c r="HW416" s="5"/>
      <c r="HX416" s="5"/>
      <c r="HY416" s="5"/>
      <c r="HZ416" s="128"/>
      <c r="IA416" s="128"/>
      <c r="IB416" s="5"/>
      <c r="IC416" s="5"/>
      <c r="ID416" s="5"/>
      <c r="IE416" s="5"/>
      <c r="IF416" s="5"/>
      <c r="IG416" s="128"/>
      <c r="IH416" s="128"/>
      <c r="II416" s="5"/>
      <c r="IJ416" s="5"/>
      <c r="IK416" s="5"/>
      <c r="IL416" s="5"/>
      <c r="IM416" s="5"/>
      <c r="IN416" s="128"/>
      <c r="IO416" s="128"/>
      <c r="IP416" s="5"/>
      <c r="IQ416" s="5"/>
      <c r="IR416" s="5"/>
      <c r="IS416" s="5"/>
      <c r="IT416" s="5"/>
      <c r="IU416" s="128"/>
      <c r="IV416" s="128"/>
      <c r="IW416" s="5"/>
      <c r="IX416" s="5"/>
      <c r="IY416" s="5"/>
      <c r="IZ416" s="5"/>
      <c r="JA416" s="5"/>
      <c r="JB416" s="128"/>
      <c r="JC416" s="128"/>
      <c r="JD416" s="5"/>
      <c r="JE416" s="5"/>
      <c r="JF416" s="5"/>
      <c r="JG416" s="5"/>
      <c r="JH416" s="5"/>
      <c r="JI416" s="128"/>
      <c r="JJ416" s="128"/>
      <c r="JK416" s="145"/>
      <c r="JL416" s="397"/>
    </row>
    <row r="417" spans="1:272" ht="15">
      <c r="A417" s="8" t="s">
        <v>33</v>
      </c>
      <c r="B417" s="8" t="s">
        <v>11</v>
      </c>
      <c r="C417" s="8">
        <v>1</v>
      </c>
      <c r="D417" s="199">
        <v>116</v>
      </c>
      <c r="E417" s="118" t="s">
        <v>180</v>
      </c>
      <c r="F417" s="118" t="s">
        <v>108</v>
      </c>
      <c r="G417" s="195" t="s">
        <v>34</v>
      </c>
      <c r="H417" s="309" t="s">
        <v>188</v>
      </c>
      <c r="I417" s="354"/>
      <c r="J417" s="5"/>
      <c r="K417" s="5"/>
      <c r="L417" s="5"/>
      <c r="M417" s="5"/>
      <c r="N417" s="128"/>
      <c r="O417" s="128"/>
      <c r="P417" s="5"/>
      <c r="Q417" s="5"/>
      <c r="R417" s="5"/>
      <c r="S417" s="5"/>
      <c r="T417" s="5"/>
      <c r="U417" s="128"/>
      <c r="V417" s="128"/>
      <c r="W417" s="5"/>
      <c r="X417" s="5"/>
      <c r="Y417" s="5"/>
      <c r="Z417" s="5"/>
      <c r="AA417" s="5"/>
      <c r="AB417" s="128"/>
      <c r="AC417" s="128"/>
      <c r="AD417" s="5"/>
      <c r="AE417" s="5"/>
      <c r="AF417" s="5"/>
      <c r="AG417" s="5"/>
      <c r="AH417" s="5"/>
      <c r="AI417" s="128"/>
      <c r="AJ417" s="128"/>
      <c r="AK417" s="5"/>
      <c r="AL417" s="5"/>
      <c r="AM417" s="5"/>
      <c r="AN417" s="5"/>
      <c r="AO417" s="5"/>
      <c r="AP417" s="128"/>
      <c r="AQ417" s="128"/>
      <c r="AR417" s="5"/>
      <c r="AS417" s="5"/>
      <c r="AT417" s="5"/>
      <c r="AU417" s="5"/>
      <c r="AV417" s="5"/>
      <c r="AW417" s="128"/>
      <c r="AX417" s="128"/>
      <c r="AY417" s="5"/>
      <c r="AZ417" s="341"/>
      <c r="BA417" s="354"/>
      <c r="BB417" s="5"/>
      <c r="BC417" s="5"/>
      <c r="BD417" s="5"/>
      <c r="BE417" s="5"/>
      <c r="BF417" s="128"/>
      <c r="BG417" s="128"/>
      <c r="BH417" s="5"/>
      <c r="BI417" s="5"/>
      <c r="BJ417" s="5"/>
      <c r="BK417" s="5"/>
      <c r="BL417" s="5"/>
      <c r="BM417" s="128"/>
      <c r="BN417" s="128"/>
      <c r="BO417" s="5"/>
      <c r="BP417" s="5"/>
      <c r="BQ417" s="5"/>
      <c r="BR417" s="5"/>
      <c r="BS417" s="5"/>
      <c r="BT417" s="128"/>
      <c r="BU417" s="128"/>
      <c r="BV417" s="5"/>
      <c r="BW417" s="5"/>
      <c r="BX417" s="5"/>
      <c r="BY417" s="5"/>
      <c r="BZ417" s="5"/>
      <c r="CA417" s="128"/>
      <c r="CB417" s="128"/>
      <c r="CC417" s="5"/>
      <c r="CD417" s="5"/>
      <c r="CE417" s="5"/>
      <c r="CF417" s="5"/>
      <c r="CG417" s="5"/>
      <c r="CH417" s="128"/>
      <c r="CI417" s="128"/>
      <c r="CJ417" s="5"/>
      <c r="CK417" s="5"/>
      <c r="CL417" s="5"/>
      <c r="CM417" s="5"/>
      <c r="CN417" s="5"/>
      <c r="CO417" s="128"/>
      <c r="CP417" s="128"/>
      <c r="CQ417" s="5"/>
      <c r="CR417" s="341"/>
      <c r="CS417" s="354"/>
      <c r="CT417" s="5"/>
      <c r="CU417" s="5"/>
      <c r="CV417" s="5"/>
      <c r="CW417" s="5"/>
      <c r="CX417" s="128"/>
      <c r="CY417" s="5"/>
      <c r="CZ417" s="5"/>
      <c r="DA417" s="5"/>
      <c r="DB417" s="5"/>
      <c r="DC417" s="5"/>
      <c r="DD417" s="5"/>
      <c r="DE417" s="128"/>
      <c r="DF417" s="5"/>
      <c r="DG417" s="5"/>
      <c r="DH417" s="5"/>
      <c r="DI417" s="5"/>
      <c r="DJ417" s="5"/>
      <c r="DK417" s="5"/>
      <c r="DL417" s="128"/>
      <c r="DM417" s="128"/>
      <c r="DN417" s="5"/>
      <c r="DO417" s="5"/>
      <c r="DP417" s="5"/>
      <c r="DQ417" s="5"/>
      <c r="DR417" s="5"/>
      <c r="DS417" s="128"/>
      <c r="DT417" s="128"/>
      <c r="DU417" s="5"/>
      <c r="DV417" s="5"/>
      <c r="DW417" s="5"/>
      <c r="DX417" s="5"/>
      <c r="DY417" s="5"/>
      <c r="DZ417" s="128"/>
      <c r="EA417" s="128"/>
      <c r="EB417" s="179" t="s">
        <v>376</v>
      </c>
      <c r="EC417" s="51">
        <v>224.32</v>
      </c>
      <c r="ED417" s="51">
        <v>224.32</v>
      </c>
      <c r="EE417" s="51">
        <v>1</v>
      </c>
      <c r="EF417" s="51">
        <v>100</v>
      </c>
      <c r="EG417" s="52">
        <f t="shared" si="326"/>
        <v>1</v>
      </c>
      <c r="EH417" s="139">
        <f>EG417*AUXILIAR!$B$61</f>
        <v>20000000</v>
      </c>
      <c r="EI417" s="5"/>
      <c r="EJ417" s="341"/>
      <c r="EK417" s="354"/>
      <c r="EL417" s="5"/>
      <c r="EM417" s="5"/>
      <c r="EN417" s="5"/>
      <c r="EO417" s="5"/>
      <c r="EP417" s="128"/>
      <c r="EQ417" s="128"/>
      <c r="ER417" s="5"/>
      <c r="ES417" s="5"/>
      <c r="ET417" s="5"/>
      <c r="EU417" s="5"/>
      <c r="EV417" s="5"/>
      <c r="EW417" s="128"/>
      <c r="EX417" s="128"/>
      <c r="EY417" s="5"/>
      <c r="EZ417" s="5"/>
      <c r="FA417" s="5"/>
      <c r="FB417" s="5"/>
      <c r="FC417" s="5"/>
      <c r="FD417" s="128"/>
      <c r="FE417" s="128"/>
      <c r="FF417" s="5"/>
      <c r="FG417" s="5"/>
      <c r="FH417" s="5"/>
      <c r="FI417" s="5"/>
      <c r="FJ417" s="5"/>
      <c r="FK417" s="128"/>
      <c r="FL417" s="128"/>
      <c r="FM417" s="5"/>
      <c r="FN417" s="5"/>
      <c r="FO417" s="5"/>
      <c r="FP417" s="5"/>
      <c r="FQ417" s="5"/>
      <c r="FR417" s="128"/>
      <c r="FS417" s="128"/>
      <c r="FT417" s="5"/>
      <c r="FU417" s="5"/>
      <c r="FV417" s="5"/>
      <c r="FW417" s="5"/>
      <c r="FX417" s="5"/>
      <c r="FY417" s="128"/>
      <c r="FZ417" s="128"/>
      <c r="GA417" s="5"/>
      <c r="GB417" s="341"/>
      <c r="GC417" s="354"/>
      <c r="GD417" s="5"/>
      <c r="GE417" s="5"/>
      <c r="GF417" s="5"/>
      <c r="GG417" s="5"/>
      <c r="GH417" s="128"/>
      <c r="GI417" s="128"/>
      <c r="GJ417" s="5"/>
      <c r="GK417" s="5"/>
      <c r="GL417" s="5"/>
      <c r="GM417" s="5"/>
      <c r="GN417" s="5"/>
      <c r="GO417" s="128"/>
      <c r="GP417" s="128"/>
      <c r="GQ417" s="5"/>
      <c r="GR417" s="5"/>
      <c r="GS417" s="5"/>
      <c r="GT417" s="5"/>
      <c r="GU417" s="5"/>
      <c r="GV417" s="128"/>
      <c r="GW417" s="128"/>
      <c r="GX417" s="5"/>
      <c r="GY417" s="5"/>
      <c r="GZ417" s="5"/>
      <c r="HA417" s="5"/>
      <c r="HB417" s="5"/>
      <c r="HC417" s="128"/>
      <c r="HD417" s="128"/>
      <c r="HE417" s="5"/>
      <c r="HF417" s="5"/>
      <c r="HG417" s="5"/>
      <c r="HH417" s="5"/>
      <c r="HI417" s="5"/>
      <c r="HJ417" s="128"/>
      <c r="HK417" s="128"/>
      <c r="HL417" s="172"/>
      <c r="HM417" s="173"/>
      <c r="HN417" s="173"/>
      <c r="HO417" s="56"/>
      <c r="HP417" s="57"/>
      <c r="HQ417" s="116"/>
      <c r="HR417" s="159"/>
      <c r="HS417" s="5"/>
      <c r="HT417" s="341"/>
      <c r="HU417" s="354"/>
      <c r="HV417" s="5"/>
      <c r="HW417" s="5"/>
      <c r="HX417" s="5"/>
      <c r="HY417" s="5"/>
      <c r="HZ417" s="128"/>
      <c r="IA417" s="128"/>
      <c r="IB417" s="5"/>
      <c r="IC417" s="5"/>
      <c r="ID417" s="5"/>
      <c r="IE417" s="5"/>
      <c r="IF417" s="5"/>
      <c r="IG417" s="128"/>
      <c r="IH417" s="128"/>
      <c r="II417" s="5"/>
      <c r="IJ417" s="5"/>
      <c r="IK417" s="5"/>
      <c r="IL417" s="5"/>
      <c r="IM417" s="5"/>
      <c r="IN417" s="128"/>
      <c r="IO417" s="128"/>
      <c r="IP417" s="5"/>
      <c r="IQ417" s="5"/>
      <c r="IR417" s="5"/>
      <c r="IS417" s="5"/>
      <c r="IT417" s="5"/>
      <c r="IU417" s="128"/>
      <c r="IV417" s="128"/>
      <c r="IW417" s="5"/>
      <c r="IX417" s="5"/>
      <c r="IY417" s="5"/>
      <c r="IZ417" s="5"/>
      <c r="JA417" s="5"/>
      <c r="JB417" s="128"/>
      <c r="JC417" s="128"/>
      <c r="JD417" s="5"/>
      <c r="JE417" s="5"/>
      <c r="JF417" s="5"/>
      <c r="JG417" s="5"/>
      <c r="JH417" s="5"/>
      <c r="JI417" s="128"/>
      <c r="JJ417" s="128"/>
      <c r="JK417" s="145"/>
      <c r="JL417" s="397"/>
    </row>
    <row r="418" spans="1:272" ht="15">
      <c r="A418" s="8" t="s">
        <v>33</v>
      </c>
      <c r="B418" s="8" t="s">
        <v>11</v>
      </c>
      <c r="C418" s="8">
        <v>1</v>
      </c>
      <c r="D418" s="199">
        <v>116</v>
      </c>
      <c r="E418" s="118" t="s">
        <v>180</v>
      </c>
      <c r="F418" s="118" t="s">
        <v>108</v>
      </c>
      <c r="G418" s="195" t="s">
        <v>34</v>
      </c>
      <c r="H418" s="309" t="s">
        <v>188</v>
      </c>
      <c r="I418" s="354"/>
      <c r="J418" s="5"/>
      <c r="K418" s="5"/>
      <c r="L418" s="5"/>
      <c r="M418" s="5"/>
      <c r="N418" s="128"/>
      <c r="O418" s="128"/>
      <c r="P418" s="5"/>
      <c r="Q418" s="5"/>
      <c r="R418" s="5"/>
      <c r="S418" s="5"/>
      <c r="T418" s="5"/>
      <c r="U418" s="128"/>
      <c r="V418" s="128"/>
      <c r="W418" s="5"/>
      <c r="X418" s="5"/>
      <c r="Y418" s="5"/>
      <c r="Z418" s="5"/>
      <c r="AA418" s="5"/>
      <c r="AB418" s="128"/>
      <c r="AC418" s="128"/>
      <c r="AD418" s="5"/>
      <c r="AE418" s="5"/>
      <c r="AF418" s="5"/>
      <c r="AG418" s="5"/>
      <c r="AH418" s="5"/>
      <c r="AI418" s="128"/>
      <c r="AJ418" s="128"/>
      <c r="AK418" s="5"/>
      <c r="AL418" s="5"/>
      <c r="AM418" s="5"/>
      <c r="AN418" s="5"/>
      <c r="AO418" s="5"/>
      <c r="AP418" s="128"/>
      <c r="AQ418" s="128"/>
      <c r="AR418" s="5"/>
      <c r="AS418" s="5"/>
      <c r="AT418" s="5"/>
      <c r="AU418" s="5"/>
      <c r="AV418" s="5"/>
      <c r="AW418" s="128"/>
      <c r="AX418" s="128"/>
      <c r="AY418" s="5"/>
      <c r="AZ418" s="341"/>
      <c r="BA418" s="354"/>
      <c r="BB418" s="5"/>
      <c r="BC418" s="5"/>
      <c r="BD418" s="5"/>
      <c r="BE418" s="5"/>
      <c r="BF418" s="128"/>
      <c r="BG418" s="128"/>
      <c r="BH418" s="5"/>
      <c r="BI418" s="5"/>
      <c r="BJ418" s="5"/>
      <c r="BK418" s="5"/>
      <c r="BL418" s="5"/>
      <c r="BM418" s="128"/>
      <c r="BN418" s="128"/>
      <c r="BO418" s="5"/>
      <c r="BP418" s="5"/>
      <c r="BQ418" s="5"/>
      <c r="BR418" s="5"/>
      <c r="BS418" s="5"/>
      <c r="BT418" s="128"/>
      <c r="BU418" s="128"/>
      <c r="BV418" s="5"/>
      <c r="BW418" s="5"/>
      <c r="BX418" s="5"/>
      <c r="BY418" s="5"/>
      <c r="BZ418" s="5"/>
      <c r="CA418" s="128"/>
      <c r="CB418" s="128"/>
      <c r="CC418" s="5"/>
      <c r="CD418" s="5"/>
      <c r="CE418" s="5"/>
      <c r="CF418" s="5"/>
      <c r="CG418" s="5"/>
      <c r="CH418" s="128"/>
      <c r="CI418" s="128"/>
      <c r="CJ418" s="5"/>
      <c r="CK418" s="5"/>
      <c r="CL418" s="5"/>
      <c r="CM418" s="5"/>
      <c r="CN418" s="5"/>
      <c r="CO418" s="128"/>
      <c r="CP418" s="128"/>
      <c r="CQ418" s="5"/>
      <c r="CR418" s="341"/>
      <c r="CS418" s="354"/>
      <c r="CT418" s="5"/>
      <c r="CU418" s="5"/>
      <c r="CV418" s="5"/>
      <c r="CW418" s="5"/>
      <c r="CX418" s="128"/>
      <c r="CY418" s="5"/>
      <c r="CZ418" s="5"/>
      <c r="DA418" s="5"/>
      <c r="DB418" s="5"/>
      <c r="DC418" s="5"/>
      <c r="DD418" s="5"/>
      <c r="DE418" s="128"/>
      <c r="DF418" s="5"/>
      <c r="DG418" s="5"/>
      <c r="DH418" s="5"/>
      <c r="DI418" s="5"/>
      <c r="DJ418" s="5"/>
      <c r="DK418" s="5"/>
      <c r="DL418" s="128"/>
      <c r="DM418" s="128"/>
      <c r="DN418" s="5"/>
      <c r="DO418" s="5"/>
      <c r="DP418" s="5"/>
      <c r="DQ418" s="5"/>
      <c r="DR418" s="5"/>
      <c r="DS418" s="128"/>
      <c r="DT418" s="128"/>
      <c r="DU418" s="5"/>
      <c r="DV418" s="5"/>
      <c r="DW418" s="5"/>
      <c r="DX418" s="5"/>
      <c r="DY418" s="5"/>
      <c r="DZ418" s="128"/>
      <c r="EA418" s="128"/>
      <c r="EB418" s="179" t="s">
        <v>376</v>
      </c>
      <c r="EC418" s="51">
        <v>225.02</v>
      </c>
      <c r="ED418" s="51">
        <v>225.02</v>
      </c>
      <c r="EE418" s="51">
        <v>1</v>
      </c>
      <c r="EF418" s="51">
        <v>100</v>
      </c>
      <c r="EG418" s="52">
        <f t="shared" si="326"/>
        <v>1</v>
      </c>
      <c r="EH418" s="139">
        <f>EG418*AUXILIAR!$B$61</f>
        <v>20000000</v>
      </c>
      <c r="EI418" s="5"/>
      <c r="EJ418" s="341"/>
      <c r="EK418" s="354"/>
      <c r="EL418" s="5"/>
      <c r="EM418" s="5"/>
      <c r="EN418" s="5"/>
      <c r="EO418" s="5"/>
      <c r="EP418" s="128"/>
      <c r="EQ418" s="128"/>
      <c r="ER418" s="5"/>
      <c r="ES418" s="5"/>
      <c r="ET418" s="5"/>
      <c r="EU418" s="5"/>
      <c r="EV418" s="5"/>
      <c r="EW418" s="128"/>
      <c r="EX418" s="128"/>
      <c r="EY418" s="5"/>
      <c r="EZ418" s="5"/>
      <c r="FA418" s="5"/>
      <c r="FB418" s="5"/>
      <c r="FC418" s="5"/>
      <c r="FD418" s="128"/>
      <c r="FE418" s="128"/>
      <c r="FF418" s="5"/>
      <c r="FG418" s="5"/>
      <c r="FH418" s="5"/>
      <c r="FI418" s="5"/>
      <c r="FJ418" s="5"/>
      <c r="FK418" s="128"/>
      <c r="FL418" s="128"/>
      <c r="FM418" s="5"/>
      <c r="FN418" s="5"/>
      <c r="FO418" s="5"/>
      <c r="FP418" s="5"/>
      <c r="FQ418" s="5"/>
      <c r="FR418" s="128"/>
      <c r="FS418" s="128"/>
      <c r="FT418" s="5"/>
      <c r="FU418" s="5"/>
      <c r="FV418" s="5"/>
      <c r="FW418" s="5"/>
      <c r="FX418" s="5"/>
      <c r="FY418" s="128"/>
      <c r="FZ418" s="128"/>
      <c r="GA418" s="5"/>
      <c r="GB418" s="341"/>
      <c r="GC418" s="354"/>
      <c r="GD418" s="5"/>
      <c r="GE418" s="5"/>
      <c r="GF418" s="5"/>
      <c r="GG418" s="5"/>
      <c r="GH418" s="128"/>
      <c r="GI418" s="128"/>
      <c r="GJ418" s="5"/>
      <c r="GK418" s="5"/>
      <c r="GL418" s="5"/>
      <c r="GM418" s="5"/>
      <c r="GN418" s="5"/>
      <c r="GO418" s="128"/>
      <c r="GP418" s="128"/>
      <c r="GQ418" s="5"/>
      <c r="GR418" s="5"/>
      <c r="GS418" s="5"/>
      <c r="GT418" s="5"/>
      <c r="GU418" s="5"/>
      <c r="GV418" s="128"/>
      <c r="GW418" s="128"/>
      <c r="GX418" s="5"/>
      <c r="GY418" s="5"/>
      <c r="GZ418" s="5"/>
      <c r="HA418" s="5"/>
      <c r="HB418" s="5"/>
      <c r="HC418" s="128"/>
      <c r="HD418" s="128"/>
      <c r="HE418" s="5"/>
      <c r="HF418" s="5"/>
      <c r="HG418" s="5"/>
      <c r="HH418" s="5"/>
      <c r="HI418" s="5"/>
      <c r="HJ418" s="128"/>
      <c r="HK418" s="128"/>
      <c r="HL418" s="172"/>
      <c r="HM418" s="173"/>
      <c r="HN418" s="173"/>
      <c r="HO418" s="56"/>
      <c r="HP418" s="57"/>
      <c r="HQ418" s="116"/>
      <c r="HR418" s="159"/>
      <c r="HS418" s="5"/>
      <c r="HT418" s="341"/>
      <c r="HU418" s="354"/>
      <c r="HV418" s="5"/>
      <c r="HW418" s="5"/>
      <c r="HX418" s="5"/>
      <c r="HY418" s="5"/>
      <c r="HZ418" s="128"/>
      <c r="IA418" s="128"/>
      <c r="IB418" s="5"/>
      <c r="IC418" s="5"/>
      <c r="ID418" s="5"/>
      <c r="IE418" s="5"/>
      <c r="IF418" s="5"/>
      <c r="IG418" s="128"/>
      <c r="IH418" s="128"/>
      <c r="II418" s="5"/>
      <c r="IJ418" s="5"/>
      <c r="IK418" s="5"/>
      <c r="IL418" s="5"/>
      <c r="IM418" s="5"/>
      <c r="IN418" s="128"/>
      <c r="IO418" s="128"/>
      <c r="IP418" s="5"/>
      <c r="IQ418" s="5"/>
      <c r="IR418" s="5"/>
      <c r="IS418" s="5"/>
      <c r="IT418" s="5"/>
      <c r="IU418" s="128"/>
      <c r="IV418" s="128"/>
      <c r="IW418" s="5"/>
      <c r="IX418" s="5"/>
      <c r="IY418" s="5"/>
      <c r="IZ418" s="5"/>
      <c r="JA418" s="5"/>
      <c r="JB418" s="128"/>
      <c r="JC418" s="128"/>
      <c r="JD418" s="5"/>
      <c r="JE418" s="5"/>
      <c r="JF418" s="5"/>
      <c r="JG418" s="5"/>
      <c r="JH418" s="5"/>
      <c r="JI418" s="128"/>
      <c r="JJ418" s="128"/>
      <c r="JK418" s="145"/>
      <c r="JL418" s="397"/>
    </row>
    <row r="419" spans="1:272" ht="15">
      <c r="A419" s="8" t="s">
        <v>33</v>
      </c>
      <c r="B419" s="8" t="s">
        <v>11</v>
      </c>
      <c r="C419" s="8">
        <v>1</v>
      </c>
      <c r="D419" s="199">
        <v>116</v>
      </c>
      <c r="E419" s="118" t="s">
        <v>180</v>
      </c>
      <c r="F419" s="118" t="s">
        <v>108</v>
      </c>
      <c r="G419" s="195" t="s">
        <v>34</v>
      </c>
      <c r="H419" s="309" t="s">
        <v>188</v>
      </c>
      <c r="I419" s="354"/>
      <c r="J419" s="5"/>
      <c r="K419" s="5"/>
      <c r="L419" s="5"/>
      <c r="M419" s="5"/>
      <c r="N419" s="128"/>
      <c r="O419" s="128"/>
      <c r="P419" s="5"/>
      <c r="Q419" s="5"/>
      <c r="R419" s="5"/>
      <c r="S419" s="5"/>
      <c r="T419" s="5"/>
      <c r="U419" s="128"/>
      <c r="V419" s="128"/>
      <c r="W419" s="5"/>
      <c r="X419" s="5"/>
      <c r="Y419" s="5"/>
      <c r="Z419" s="5"/>
      <c r="AA419" s="5"/>
      <c r="AB419" s="128"/>
      <c r="AC419" s="128"/>
      <c r="AD419" s="5"/>
      <c r="AE419" s="5"/>
      <c r="AF419" s="5"/>
      <c r="AG419" s="5"/>
      <c r="AH419" s="5"/>
      <c r="AI419" s="128"/>
      <c r="AJ419" s="128"/>
      <c r="AK419" s="5"/>
      <c r="AL419" s="5"/>
      <c r="AM419" s="5"/>
      <c r="AN419" s="5"/>
      <c r="AO419" s="5"/>
      <c r="AP419" s="128"/>
      <c r="AQ419" s="128"/>
      <c r="AR419" s="5"/>
      <c r="AS419" s="5"/>
      <c r="AT419" s="5"/>
      <c r="AU419" s="5"/>
      <c r="AV419" s="5"/>
      <c r="AW419" s="128"/>
      <c r="AX419" s="128"/>
      <c r="AY419" s="5"/>
      <c r="AZ419" s="341"/>
      <c r="BA419" s="354"/>
      <c r="BB419" s="5"/>
      <c r="BC419" s="5"/>
      <c r="BD419" s="5"/>
      <c r="BE419" s="5"/>
      <c r="BF419" s="128"/>
      <c r="BG419" s="128"/>
      <c r="BH419" s="5"/>
      <c r="BI419" s="5"/>
      <c r="BJ419" s="5"/>
      <c r="BK419" s="5"/>
      <c r="BL419" s="5"/>
      <c r="BM419" s="128"/>
      <c r="BN419" s="128"/>
      <c r="BO419" s="5"/>
      <c r="BP419" s="5"/>
      <c r="BQ419" s="5"/>
      <c r="BR419" s="5"/>
      <c r="BS419" s="5"/>
      <c r="BT419" s="128"/>
      <c r="BU419" s="128"/>
      <c r="BV419" s="5"/>
      <c r="BW419" s="5"/>
      <c r="BX419" s="5"/>
      <c r="BY419" s="5"/>
      <c r="BZ419" s="5"/>
      <c r="CA419" s="128"/>
      <c r="CB419" s="128"/>
      <c r="CC419" s="5"/>
      <c r="CD419" s="5"/>
      <c r="CE419" s="5"/>
      <c r="CF419" s="5"/>
      <c r="CG419" s="5"/>
      <c r="CH419" s="128"/>
      <c r="CI419" s="128"/>
      <c r="CJ419" s="5"/>
      <c r="CK419" s="5"/>
      <c r="CL419" s="5"/>
      <c r="CM419" s="5"/>
      <c r="CN419" s="5"/>
      <c r="CO419" s="128"/>
      <c r="CP419" s="128"/>
      <c r="CQ419" s="5"/>
      <c r="CR419" s="341"/>
      <c r="CS419" s="354"/>
      <c r="CT419" s="5"/>
      <c r="CU419" s="5"/>
      <c r="CV419" s="5"/>
      <c r="CW419" s="5"/>
      <c r="CX419" s="128"/>
      <c r="CY419" s="5"/>
      <c r="CZ419" s="5"/>
      <c r="DA419" s="5"/>
      <c r="DB419" s="5"/>
      <c r="DC419" s="5"/>
      <c r="DD419" s="5"/>
      <c r="DE419" s="128"/>
      <c r="DF419" s="5"/>
      <c r="DG419" s="5"/>
      <c r="DH419" s="5"/>
      <c r="DI419" s="5"/>
      <c r="DJ419" s="5"/>
      <c r="DK419" s="5"/>
      <c r="DL419" s="128"/>
      <c r="DM419" s="128"/>
      <c r="DN419" s="5"/>
      <c r="DO419" s="5"/>
      <c r="DP419" s="5"/>
      <c r="DQ419" s="5"/>
      <c r="DR419" s="5"/>
      <c r="DS419" s="128"/>
      <c r="DT419" s="128"/>
      <c r="DU419" s="5"/>
      <c r="DV419" s="5"/>
      <c r="DW419" s="5"/>
      <c r="DX419" s="5"/>
      <c r="DY419" s="5"/>
      <c r="DZ419" s="128"/>
      <c r="EA419" s="128"/>
      <c r="EB419" s="179" t="s">
        <v>376</v>
      </c>
      <c r="EC419" s="51">
        <v>225.66</v>
      </c>
      <c r="ED419" s="51">
        <v>225.66</v>
      </c>
      <c r="EE419" s="51">
        <v>1</v>
      </c>
      <c r="EF419" s="51">
        <v>100</v>
      </c>
      <c r="EG419" s="52">
        <f t="shared" si="326"/>
        <v>1</v>
      </c>
      <c r="EH419" s="139">
        <f>EG419*AUXILIAR!$B$61</f>
        <v>20000000</v>
      </c>
      <c r="EI419" s="5"/>
      <c r="EJ419" s="341"/>
      <c r="EK419" s="354"/>
      <c r="EL419" s="5"/>
      <c r="EM419" s="5"/>
      <c r="EN419" s="5"/>
      <c r="EO419" s="5"/>
      <c r="EP419" s="128"/>
      <c r="EQ419" s="128"/>
      <c r="ER419" s="5"/>
      <c r="ES419" s="5"/>
      <c r="ET419" s="5"/>
      <c r="EU419" s="5"/>
      <c r="EV419" s="5"/>
      <c r="EW419" s="128"/>
      <c r="EX419" s="128"/>
      <c r="EY419" s="5"/>
      <c r="EZ419" s="5"/>
      <c r="FA419" s="5"/>
      <c r="FB419" s="5"/>
      <c r="FC419" s="5"/>
      <c r="FD419" s="128"/>
      <c r="FE419" s="128"/>
      <c r="FF419" s="5"/>
      <c r="FG419" s="5"/>
      <c r="FH419" s="5"/>
      <c r="FI419" s="5"/>
      <c r="FJ419" s="5"/>
      <c r="FK419" s="128"/>
      <c r="FL419" s="128"/>
      <c r="FM419" s="5"/>
      <c r="FN419" s="5"/>
      <c r="FO419" s="5"/>
      <c r="FP419" s="5"/>
      <c r="FQ419" s="5"/>
      <c r="FR419" s="128"/>
      <c r="FS419" s="128"/>
      <c r="FT419" s="5"/>
      <c r="FU419" s="5"/>
      <c r="FV419" s="5"/>
      <c r="FW419" s="5"/>
      <c r="FX419" s="5"/>
      <c r="FY419" s="128"/>
      <c r="FZ419" s="128"/>
      <c r="GA419" s="5"/>
      <c r="GB419" s="341"/>
      <c r="GC419" s="354"/>
      <c r="GD419" s="5"/>
      <c r="GE419" s="5"/>
      <c r="GF419" s="5"/>
      <c r="GG419" s="5"/>
      <c r="GH419" s="128"/>
      <c r="GI419" s="128"/>
      <c r="GJ419" s="5"/>
      <c r="GK419" s="5"/>
      <c r="GL419" s="5"/>
      <c r="GM419" s="5"/>
      <c r="GN419" s="5"/>
      <c r="GO419" s="128"/>
      <c r="GP419" s="128"/>
      <c r="GQ419" s="5"/>
      <c r="GR419" s="5"/>
      <c r="GS419" s="5"/>
      <c r="GT419" s="5"/>
      <c r="GU419" s="5"/>
      <c r="GV419" s="128"/>
      <c r="GW419" s="128"/>
      <c r="GX419" s="5"/>
      <c r="GY419" s="5"/>
      <c r="GZ419" s="5"/>
      <c r="HA419" s="5"/>
      <c r="HB419" s="5"/>
      <c r="HC419" s="128"/>
      <c r="HD419" s="128"/>
      <c r="HE419" s="5"/>
      <c r="HF419" s="5"/>
      <c r="HG419" s="5"/>
      <c r="HH419" s="5"/>
      <c r="HI419" s="5"/>
      <c r="HJ419" s="128"/>
      <c r="HK419" s="128"/>
      <c r="HL419" s="172"/>
      <c r="HM419" s="173"/>
      <c r="HN419" s="173"/>
      <c r="HO419" s="56"/>
      <c r="HP419" s="57"/>
      <c r="HQ419" s="116"/>
      <c r="HR419" s="159"/>
      <c r="HS419" s="5"/>
      <c r="HT419" s="341"/>
      <c r="HU419" s="354"/>
      <c r="HV419" s="5"/>
      <c r="HW419" s="5"/>
      <c r="HX419" s="5"/>
      <c r="HY419" s="5"/>
      <c r="HZ419" s="128"/>
      <c r="IA419" s="128"/>
      <c r="IB419" s="5"/>
      <c r="IC419" s="5"/>
      <c r="ID419" s="5"/>
      <c r="IE419" s="5"/>
      <c r="IF419" s="5"/>
      <c r="IG419" s="128"/>
      <c r="IH419" s="128"/>
      <c r="II419" s="5"/>
      <c r="IJ419" s="5"/>
      <c r="IK419" s="5"/>
      <c r="IL419" s="5"/>
      <c r="IM419" s="5"/>
      <c r="IN419" s="128"/>
      <c r="IO419" s="128"/>
      <c r="IP419" s="5"/>
      <c r="IQ419" s="5"/>
      <c r="IR419" s="5"/>
      <c r="IS419" s="5"/>
      <c r="IT419" s="5"/>
      <c r="IU419" s="128"/>
      <c r="IV419" s="128"/>
      <c r="IW419" s="5"/>
      <c r="IX419" s="5"/>
      <c r="IY419" s="5"/>
      <c r="IZ419" s="5"/>
      <c r="JA419" s="5"/>
      <c r="JB419" s="128"/>
      <c r="JC419" s="128"/>
      <c r="JD419" s="5"/>
      <c r="JE419" s="5"/>
      <c r="JF419" s="5"/>
      <c r="JG419" s="5"/>
      <c r="JH419" s="5"/>
      <c r="JI419" s="128"/>
      <c r="JJ419" s="128"/>
      <c r="JK419" s="145"/>
      <c r="JL419" s="397"/>
    </row>
    <row r="420" spans="1:272" ht="15">
      <c r="A420" s="8" t="s">
        <v>33</v>
      </c>
      <c r="B420" s="8" t="s">
        <v>11</v>
      </c>
      <c r="C420" s="8">
        <v>1</v>
      </c>
      <c r="D420" s="199">
        <v>116</v>
      </c>
      <c r="E420" s="118" t="s">
        <v>180</v>
      </c>
      <c r="F420" s="118" t="s">
        <v>108</v>
      </c>
      <c r="G420" s="195" t="s">
        <v>34</v>
      </c>
      <c r="H420" s="309" t="s">
        <v>188</v>
      </c>
      <c r="I420" s="354"/>
      <c r="J420" s="5"/>
      <c r="K420" s="5"/>
      <c r="L420" s="5"/>
      <c r="M420" s="5"/>
      <c r="N420" s="128"/>
      <c r="O420" s="128"/>
      <c r="P420" s="5"/>
      <c r="Q420" s="5"/>
      <c r="R420" s="5"/>
      <c r="S420" s="5"/>
      <c r="T420" s="5"/>
      <c r="U420" s="128"/>
      <c r="V420" s="128"/>
      <c r="W420" s="5"/>
      <c r="X420" s="5"/>
      <c r="Y420" s="5"/>
      <c r="Z420" s="5"/>
      <c r="AA420" s="5"/>
      <c r="AB420" s="128"/>
      <c r="AC420" s="128"/>
      <c r="AD420" s="5"/>
      <c r="AE420" s="5"/>
      <c r="AF420" s="5"/>
      <c r="AG420" s="5"/>
      <c r="AH420" s="5"/>
      <c r="AI420" s="128"/>
      <c r="AJ420" s="128"/>
      <c r="AK420" s="5"/>
      <c r="AL420" s="5"/>
      <c r="AM420" s="5"/>
      <c r="AN420" s="5"/>
      <c r="AO420" s="5"/>
      <c r="AP420" s="128"/>
      <c r="AQ420" s="128"/>
      <c r="AR420" s="5"/>
      <c r="AS420" s="5"/>
      <c r="AT420" s="5"/>
      <c r="AU420" s="5"/>
      <c r="AV420" s="5"/>
      <c r="AW420" s="128"/>
      <c r="AX420" s="128"/>
      <c r="AY420" s="5"/>
      <c r="AZ420" s="341"/>
      <c r="BA420" s="354"/>
      <c r="BB420" s="5"/>
      <c r="BC420" s="5"/>
      <c r="BD420" s="5"/>
      <c r="BE420" s="5"/>
      <c r="BF420" s="128"/>
      <c r="BG420" s="128"/>
      <c r="BH420" s="5"/>
      <c r="BI420" s="5"/>
      <c r="BJ420" s="5"/>
      <c r="BK420" s="5"/>
      <c r="BL420" s="5"/>
      <c r="BM420" s="128"/>
      <c r="BN420" s="128"/>
      <c r="BO420" s="5"/>
      <c r="BP420" s="5"/>
      <c r="BQ420" s="5"/>
      <c r="BR420" s="5"/>
      <c r="BS420" s="5"/>
      <c r="BT420" s="128"/>
      <c r="BU420" s="128"/>
      <c r="BV420" s="5"/>
      <c r="BW420" s="5"/>
      <c r="BX420" s="5"/>
      <c r="BY420" s="5"/>
      <c r="BZ420" s="5"/>
      <c r="CA420" s="128"/>
      <c r="CB420" s="128"/>
      <c r="CC420" s="5"/>
      <c r="CD420" s="5"/>
      <c r="CE420" s="5"/>
      <c r="CF420" s="5"/>
      <c r="CG420" s="5"/>
      <c r="CH420" s="128"/>
      <c r="CI420" s="128"/>
      <c r="CJ420" s="5"/>
      <c r="CK420" s="5"/>
      <c r="CL420" s="5"/>
      <c r="CM420" s="5"/>
      <c r="CN420" s="5"/>
      <c r="CO420" s="128"/>
      <c r="CP420" s="128"/>
      <c r="CQ420" s="5"/>
      <c r="CR420" s="341"/>
      <c r="CS420" s="354"/>
      <c r="CT420" s="5"/>
      <c r="CU420" s="5"/>
      <c r="CV420" s="5"/>
      <c r="CW420" s="5"/>
      <c r="CX420" s="128"/>
      <c r="CY420" s="5"/>
      <c r="CZ420" s="5"/>
      <c r="DA420" s="5"/>
      <c r="DB420" s="5"/>
      <c r="DC420" s="5"/>
      <c r="DD420" s="5"/>
      <c r="DE420" s="128"/>
      <c r="DF420" s="5"/>
      <c r="DG420" s="5"/>
      <c r="DH420" s="5"/>
      <c r="DI420" s="5"/>
      <c r="DJ420" s="5"/>
      <c r="DK420" s="5"/>
      <c r="DL420" s="128"/>
      <c r="DM420" s="128"/>
      <c r="DN420" s="5"/>
      <c r="DO420" s="5"/>
      <c r="DP420" s="5"/>
      <c r="DQ420" s="5"/>
      <c r="DR420" s="5"/>
      <c r="DS420" s="128"/>
      <c r="DT420" s="128"/>
      <c r="DU420" s="5"/>
      <c r="DV420" s="5"/>
      <c r="DW420" s="5"/>
      <c r="DX420" s="5"/>
      <c r="DY420" s="5"/>
      <c r="DZ420" s="128"/>
      <c r="EA420" s="128"/>
      <c r="EB420" s="179" t="s">
        <v>379</v>
      </c>
      <c r="EC420" s="51">
        <v>222.6</v>
      </c>
      <c r="ED420" s="51">
        <v>223</v>
      </c>
      <c r="EE420" s="51">
        <f>ED420-EC420</f>
        <v>0.40000000000000568</v>
      </c>
      <c r="EF420" s="51">
        <v>100</v>
      </c>
      <c r="EG420" s="52">
        <f t="shared" si="326"/>
        <v>0.40000000000000568</v>
      </c>
      <c r="EH420" s="139">
        <f>EG420*AUXILIAR!$B$62</f>
        <v>112000000.00000159</v>
      </c>
      <c r="EI420" s="5"/>
      <c r="EJ420" s="341"/>
      <c r="EK420" s="354"/>
      <c r="EL420" s="5"/>
      <c r="EM420" s="5"/>
      <c r="EN420" s="5"/>
      <c r="EO420" s="5"/>
      <c r="EP420" s="128"/>
      <c r="EQ420" s="128"/>
      <c r="ER420" s="5"/>
      <c r="ES420" s="5"/>
      <c r="ET420" s="5"/>
      <c r="EU420" s="5"/>
      <c r="EV420" s="5"/>
      <c r="EW420" s="128"/>
      <c r="EX420" s="128"/>
      <c r="EY420" s="5"/>
      <c r="EZ420" s="5"/>
      <c r="FA420" s="5"/>
      <c r="FB420" s="5"/>
      <c r="FC420" s="5"/>
      <c r="FD420" s="128"/>
      <c r="FE420" s="128"/>
      <c r="FF420" s="5"/>
      <c r="FG420" s="5"/>
      <c r="FH420" s="5"/>
      <c r="FI420" s="5"/>
      <c r="FJ420" s="5"/>
      <c r="FK420" s="128"/>
      <c r="FL420" s="128"/>
      <c r="FM420" s="5"/>
      <c r="FN420" s="5"/>
      <c r="FO420" s="5"/>
      <c r="FP420" s="5"/>
      <c r="FQ420" s="5"/>
      <c r="FR420" s="128"/>
      <c r="FS420" s="128"/>
      <c r="FT420" s="5"/>
      <c r="FU420" s="5"/>
      <c r="FV420" s="5"/>
      <c r="FW420" s="5"/>
      <c r="FX420" s="5"/>
      <c r="FY420" s="128"/>
      <c r="FZ420" s="128"/>
      <c r="GA420" s="5"/>
      <c r="GB420" s="341"/>
      <c r="GC420" s="354"/>
      <c r="GD420" s="5"/>
      <c r="GE420" s="5"/>
      <c r="GF420" s="5"/>
      <c r="GG420" s="5"/>
      <c r="GH420" s="128"/>
      <c r="GI420" s="128"/>
      <c r="GJ420" s="5"/>
      <c r="GK420" s="5"/>
      <c r="GL420" s="5"/>
      <c r="GM420" s="5"/>
      <c r="GN420" s="5"/>
      <c r="GO420" s="128"/>
      <c r="GP420" s="128"/>
      <c r="GQ420" s="5"/>
      <c r="GR420" s="5"/>
      <c r="GS420" s="5"/>
      <c r="GT420" s="5"/>
      <c r="GU420" s="5"/>
      <c r="GV420" s="128"/>
      <c r="GW420" s="128"/>
      <c r="GX420" s="5"/>
      <c r="GY420" s="5"/>
      <c r="GZ420" s="5"/>
      <c r="HA420" s="5"/>
      <c r="HB420" s="5"/>
      <c r="HC420" s="128"/>
      <c r="HD420" s="128"/>
      <c r="HE420" s="5"/>
      <c r="HF420" s="5"/>
      <c r="HG420" s="5"/>
      <c r="HH420" s="5"/>
      <c r="HI420" s="5"/>
      <c r="HJ420" s="128"/>
      <c r="HK420" s="128"/>
      <c r="HL420" s="172"/>
      <c r="HM420" s="173"/>
      <c r="HN420" s="173"/>
      <c r="HO420" s="56"/>
      <c r="HP420" s="57"/>
      <c r="HQ420" s="116"/>
      <c r="HR420" s="159"/>
      <c r="HS420" s="5"/>
      <c r="HT420" s="341"/>
      <c r="HU420" s="354"/>
      <c r="HV420" s="5"/>
      <c r="HW420" s="5"/>
      <c r="HX420" s="5"/>
      <c r="HY420" s="5"/>
      <c r="HZ420" s="128"/>
      <c r="IA420" s="128"/>
      <c r="IB420" s="5"/>
      <c r="IC420" s="5"/>
      <c r="ID420" s="5"/>
      <c r="IE420" s="5"/>
      <c r="IF420" s="5"/>
      <c r="IG420" s="128"/>
      <c r="IH420" s="128"/>
      <c r="II420" s="5"/>
      <c r="IJ420" s="5"/>
      <c r="IK420" s="5"/>
      <c r="IL420" s="5"/>
      <c r="IM420" s="5"/>
      <c r="IN420" s="128"/>
      <c r="IO420" s="128"/>
      <c r="IP420" s="5"/>
      <c r="IQ420" s="5"/>
      <c r="IR420" s="5"/>
      <c r="IS420" s="5"/>
      <c r="IT420" s="5"/>
      <c r="IU420" s="128"/>
      <c r="IV420" s="128"/>
      <c r="IW420" s="5"/>
      <c r="IX420" s="5"/>
      <c r="IY420" s="5"/>
      <c r="IZ420" s="5"/>
      <c r="JA420" s="5"/>
      <c r="JB420" s="128"/>
      <c r="JC420" s="128"/>
      <c r="JD420" s="5"/>
      <c r="JE420" s="5"/>
      <c r="JF420" s="5"/>
      <c r="JG420" s="5"/>
      <c r="JH420" s="5"/>
      <c r="JI420" s="128"/>
      <c r="JJ420" s="128"/>
      <c r="JK420" s="145"/>
      <c r="JL420" s="397"/>
    </row>
    <row r="421" spans="1:272" ht="15">
      <c r="A421" s="64" t="s">
        <v>33</v>
      </c>
      <c r="B421" s="64" t="s">
        <v>11</v>
      </c>
      <c r="C421" s="65" t="s">
        <v>21</v>
      </c>
      <c r="D421" s="126">
        <v>101</v>
      </c>
      <c r="E421" s="157" t="s">
        <v>180</v>
      </c>
      <c r="F421" s="119" t="s">
        <v>108</v>
      </c>
      <c r="G421" s="119" t="s">
        <v>34</v>
      </c>
      <c r="H421" s="305" t="s">
        <v>188</v>
      </c>
      <c r="I421" s="377"/>
      <c r="J421" s="65"/>
      <c r="K421" s="65"/>
      <c r="L421" s="65"/>
      <c r="M421" s="80" t="s">
        <v>115</v>
      </c>
      <c r="N421" s="79">
        <f>SUM(N422:N484)</f>
        <v>0</v>
      </c>
      <c r="O421" s="79">
        <f>SUM(O422:O484)</f>
        <v>0</v>
      </c>
      <c r="P421" s="65"/>
      <c r="Q421" s="65"/>
      <c r="R421" s="65"/>
      <c r="S421" s="65"/>
      <c r="T421" s="80" t="s">
        <v>115</v>
      </c>
      <c r="U421" s="79">
        <f>SUM(U422:U484)</f>
        <v>0</v>
      </c>
      <c r="V421" s="79">
        <f>SUM(V422:V484)</f>
        <v>0</v>
      </c>
      <c r="W421" s="65"/>
      <c r="X421" s="65"/>
      <c r="Y421" s="65"/>
      <c r="Z421" s="65"/>
      <c r="AA421" s="80" t="s">
        <v>115</v>
      </c>
      <c r="AB421" s="79">
        <f>SUM(AB422:AB484)</f>
        <v>0</v>
      </c>
      <c r="AC421" s="79">
        <f>SUM(AC422:AC484)</f>
        <v>0</v>
      </c>
      <c r="AD421" s="65"/>
      <c r="AE421" s="65"/>
      <c r="AF421" s="65"/>
      <c r="AG421" s="65"/>
      <c r="AH421" s="80" t="s">
        <v>115</v>
      </c>
      <c r="AI421" s="79">
        <f>SUM(AI422:AI484)</f>
        <v>0</v>
      </c>
      <c r="AJ421" s="79">
        <f>SUM(AJ422:AJ484)</f>
        <v>0</v>
      </c>
      <c r="AK421" s="65"/>
      <c r="AL421" s="65"/>
      <c r="AM421" s="65"/>
      <c r="AN421" s="65"/>
      <c r="AO421" s="80" t="s">
        <v>115</v>
      </c>
      <c r="AP421" s="79">
        <f>SUM(AP422:AP484)</f>
        <v>0</v>
      </c>
      <c r="AQ421" s="79">
        <f>SUM(AQ422:AQ484)</f>
        <v>0</v>
      </c>
      <c r="AR421" s="65"/>
      <c r="AS421" s="65"/>
      <c r="AT421" s="65"/>
      <c r="AU421" s="65"/>
      <c r="AV421" s="80" t="s">
        <v>115</v>
      </c>
      <c r="AW421" s="79">
        <f>SUM(AW422:AW484)</f>
        <v>10.580000000000041</v>
      </c>
      <c r="AX421" s="79">
        <f>SUM(AX422:AX484)</f>
        <v>31740000.000000119</v>
      </c>
      <c r="AY421" s="65"/>
      <c r="AZ421" s="308"/>
      <c r="BA421" s="377"/>
      <c r="BB421" s="65"/>
      <c r="BC421" s="65"/>
      <c r="BD421" s="65"/>
      <c r="BE421" s="80" t="s">
        <v>115</v>
      </c>
      <c r="BF421" s="79">
        <f>SUM(BF422:BF484)</f>
        <v>0</v>
      </c>
      <c r="BG421" s="79">
        <f>SUM(BG422:BG484)</f>
        <v>0</v>
      </c>
      <c r="BH421" s="65"/>
      <c r="BI421" s="65"/>
      <c r="BJ421" s="65"/>
      <c r="BK421" s="65"/>
      <c r="BL421" s="80" t="s">
        <v>115</v>
      </c>
      <c r="BM421" s="79">
        <f>SUM(BM422:BM484)</f>
        <v>0</v>
      </c>
      <c r="BN421" s="79">
        <f>SUM(BN422:BN484)</f>
        <v>0</v>
      </c>
      <c r="BO421" s="65"/>
      <c r="BP421" s="65"/>
      <c r="BQ421" s="65"/>
      <c r="BR421" s="65"/>
      <c r="BS421" s="80" t="s">
        <v>115</v>
      </c>
      <c r="BT421" s="79">
        <f>SUM(BT422:BT484)</f>
        <v>0</v>
      </c>
      <c r="BU421" s="79">
        <f>SUM(BU422:BU484)</f>
        <v>0</v>
      </c>
      <c r="BV421" s="65"/>
      <c r="BW421" s="65"/>
      <c r="BX421" s="65"/>
      <c r="BY421" s="65"/>
      <c r="BZ421" s="80" t="s">
        <v>115</v>
      </c>
      <c r="CA421" s="79">
        <f>SUM(CA422:CA484)</f>
        <v>0</v>
      </c>
      <c r="CB421" s="79">
        <f>SUM(CB422:CB484)</f>
        <v>0</v>
      </c>
      <c r="CC421" s="65"/>
      <c r="CD421" s="65"/>
      <c r="CE421" s="65"/>
      <c r="CF421" s="65"/>
      <c r="CG421" s="80" t="s">
        <v>115</v>
      </c>
      <c r="CH421" s="79">
        <f>SUM(CH422:CH484)</f>
        <v>0</v>
      </c>
      <c r="CI421" s="79">
        <f>SUM(CI422:CI484)</f>
        <v>0</v>
      </c>
      <c r="CJ421" s="65"/>
      <c r="CK421" s="65"/>
      <c r="CL421" s="65"/>
      <c r="CM421" s="65"/>
      <c r="CN421" s="80" t="s">
        <v>115</v>
      </c>
      <c r="CO421" s="79">
        <f>SUM(CO422:CO484)</f>
        <v>80.100000000000023</v>
      </c>
      <c r="CP421" s="79">
        <f>SUM(CP422:CP484)</f>
        <v>400500000.00000012</v>
      </c>
      <c r="CQ421" s="65"/>
      <c r="CR421" s="308"/>
      <c r="CS421" s="377"/>
      <c r="CT421" s="65"/>
      <c r="CU421" s="65"/>
      <c r="CV421" s="65"/>
      <c r="CW421" s="80" t="s">
        <v>115</v>
      </c>
      <c r="CX421" s="79">
        <f>SUM(CX422:CX484)</f>
        <v>0</v>
      </c>
      <c r="CY421" s="79">
        <f>SUM(CY422:CY484)</f>
        <v>0</v>
      </c>
      <c r="CZ421" s="65"/>
      <c r="DA421" s="65"/>
      <c r="DB421" s="65"/>
      <c r="DC421" s="65"/>
      <c r="DD421" s="80" t="s">
        <v>115</v>
      </c>
      <c r="DE421" s="79">
        <f>SUM(DE422:DE484)</f>
        <v>0</v>
      </c>
      <c r="DF421" s="79">
        <f>SUM(DF422:DF484)</f>
        <v>0</v>
      </c>
      <c r="DG421" s="65"/>
      <c r="DH421" s="65"/>
      <c r="DI421" s="65"/>
      <c r="DJ421" s="65"/>
      <c r="DK421" s="80" t="s">
        <v>115</v>
      </c>
      <c r="DL421" s="79">
        <f>SUM(DL422:DL484)</f>
        <v>0</v>
      </c>
      <c r="DM421" s="79">
        <f>SUM(DM422:DM484)</f>
        <v>0</v>
      </c>
      <c r="DN421" s="65"/>
      <c r="DO421" s="65"/>
      <c r="DP421" s="65"/>
      <c r="DQ421" s="65"/>
      <c r="DR421" s="80" t="s">
        <v>115</v>
      </c>
      <c r="DS421" s="79">
        <f>SUM(DS422:DS484)</f>
        <v>0</v>
      </c>
      <c r="DT421" s="79">
        <f>SUM(DT422:DT484)</f>
        <v>0</v>
      </c>
      <c r="DU421" s="65"/>
      <c r="DV421" s="65"/>
      <c r="DW421" s="65"/>
      <c r="DX421" s="65"/>
      <c r="DY421" s="80" t="s">
        <v>115</v>
      </c>
      <c r="DZ421" s="79">
        <f>SUM(DZ422:DZ484)</f>
        <v>0</v>
      </c>
      <c r="EA421" s="79">
        <f>SUM(EA422:EA484)</f>
        <v>0</v>
      </c>
      <c r="EB421" s="65"/>
      <c r="EC421" s="65"/>
      <c r="ED421" s="65"/>
      <c r="EE421" s="65"/>
      <c r="EF421" s="80" t="s">
        <v>115</v>
      </c>
      <c r="EG421" s="79">
        <f>SUM(EG422:EG484)</f>
        <v>65.200000000000045</v>
      </c>
      <c r="EH421" s="79">
        <f>SUM(EH422:EH484)</f>
        <v>2076000000.0000126</v>
      </c>
      <c r="EI421" s="65"/>
      <c r="EJ421" s="308"/>
      <c r="EK421" s="377"/>
      <c r="EL421" s="65"/>
      <c r="EM421" s="65"/>
      <c r="EN421" s="65"/>
      <c r="EO421" s="80" t="s">
        <v>115</v>
      </c>
      <c r="EP421" s="79">
        <f>SUM(EP422:EP484)</f>
        <v>0</v>
      </c>
      <c r="EQ421" s="79">
        <f>SUM(EQ422:EQ484)</f>
        <v>0</v>
      </c>
      <c r="ER421" s="65"/>
      <c r="ES421" s="65"/>
      <c r="ET421" s="65"/>
      <c r="EU421" s="65"/>
      <c r="EV421" s="80" t="s">
        <v>115</v>
      </c>
      <c r="EW421" s="79">
        <f>SUM(EW422:EW484)</f>
        <v>0</v>
      </c>
      <c r="EX421" s="79">
        <f>SUM(EX422:EX484)</f>
        <v>0</v>
      </c>
      <c r="EY421" s="65"/>
      <c r="EZ421" s="65"/>
      <c r="FA421" s="65"/>
      <c r="FB421" s="65"/>
      <c r="FC421" s="80" t="s">
        <v>115</v>
      </c>
      <c r="FD421" s="79">
        <f>SUM(FD422:FD484)</f>
        <v>0</v>
      </c>
      <c r="FE421" s="79">
        <f>SUM(FE422:FE484)</f>
        <v>0</v>
      </c>
      <c r="FF421" s="65"/>
      <c r="FG421" s="65"/>
      <c r="FH421" s="65"/>
      <c r="FI421" s="65"/>
      <c r="FJ421" s="80" t="s">
        <v>115</v>
      </c>
      <c r="FK421" s="79">
        <f>SUM(FK422:FK484)</f>
        <v>0</v>
      </c>
      <c r="FL421" s="79">
        <f>SUM(FL422:FL484)</f>
        <v>0</v>
      </c>
      <c r="FM421" s="65"/>
      <c r="FN421" s="65"/>
      <c r="FO421" s="65"/>
      <c r="FP421" s="65"/>
      <c r="FQ421" s="80" t="s">
        <v>115</v>
      </c>
      <c r="FR421" s="79">
        <f>SUM(FR422:FR484)</f>
        <v>0</v>
      </c>
      <c r="FS421" s="79">
        <f>SUM(FS422:FS484)</f>
        <v>0</v>
      </c>
      <c r="FT421" s="65"/>
      <c r="FU421" s="65"/>
      <c r="FV421" s="65"/>
      <c r="FW421" s="65"/>
      <c r="FX421" s="80" t="s">
        <v>115</v>
      </c>
      <c r="FY421" s="79">
        <f>SUM(FY422:FY484)</f>
        <v>0</v>
      </c>
      <c r="FZ421" s="79">
        <f>SUM(FZ422:FZ484)</f>
        <v>0</v>
      </c>
      <c r="GA421" s="65"/>
      <c r="GB421" s="308"/>
      <c r="GC421" s="377"/>
      <c r="GD421" s="65"/>
      <c r="GE421" s="65"/>
      <c r="GF421" s="65"/>
      <c r="GG421" s="80" t="s">
        <v>115</v>
      </c>
      <c r="GH421" s="79">
        <f>SUM(GH422:GH484)</f>
        <v>0</v>
      </c>
      <c r="GI421" s="79">
        <f>SUM(GI422:GI484)</f>
        <v>0</v>
      </c>
      <c r="GJ421" s="65"/>
      <c r="GK421" s="65"/>
      <c r="GL421" s="65"/>
      <c r="GM421" s="65"/>
      <c r="GN421" s="80" t="s">
        <v>115</v>
      </c>
      <c r="GO421" s="79">
        <f>SUM(GO422:GO484)</f>
        <v>0</v>
      </c>
      <c r="GP421" s="79">
        <f>SUM(GP422:GP484)</f>
        <v>0</v>
      </c>
      <c r="GQ421" s="65"/>
      <c r="GR421" s="65"/>
      <c r="GS421" s="65"/>
      <c r="GT421" s="65"/>
      <c r="GU421" s="80" t="s">
        <v>115</v>
      </c>
      <c r="GV421" s="79">
        <f>SUM(GV422:GV484)</f>
        <v>0</v>
      </c>
      <c r="GW421" s="79">
        <f>SUM(GW422:GW484)</f>
        <v>0</v>
      </c>
      <c r="GX421" s="65"/>
      <c r="GY421" s="65"/>
      <c r="GZ421" s="65"/>
      <c r="HA421" s="65"/>
      <c r="HB421" s="80" t="s">
        <v>115</v>
      </c>
      <c r="HC421" s="79">
        <f>SUM(HC422:HC484)</f>
        <v>0</v>
      </c>
      <c r="HD421" s="79">
        <f>SUM(HD422:HD484)</f>
        <v>0</v>
      </c>
      <c r="HE421" s="65"/>
      <c r="HF421" s="65"/>
      <c r="HG421" s="65"/>
      <c r="HH421" s="65"/>
      <c r="HI421" s="80" t="s">
        <v>115</v>
      </c>
      <c r="HJ421" s="79">
        <f>SUM(HJ422:HJ484)</f>
        <v>0</v>
      </c>
      <c r="HK421" s="79">
        <f>SUM(HK422:HK484)</f>
        <v>0</v>
      </c>
      <c r="HL421" s="65"/>
      <c r="HM421" s="65"/>
      <c r="HN421" s="65"/>
      <c r="HO421" s="65"/>
      <c r="HP421" s="80" t="s">
        <v>115</v>
      </c>
      <c r="HQ421" s="79">
        <f>SUM(HQ422:HQ484)</f>
        <v>25.89999999999992</v>
      </c>
      <c r="HR421" s="79">
        <f>SUM(HR422:HR484)</f>
        <v>51799999.999999836</v>
      </c>
      <c r="HS421" s="65"/>
      <c r="HT421" s="308"/>
      <c r="HU421" s="377"/>
      <c r="HV421" s="65"/>
      <c r="HW421" s="65"/>
      <c r="HX421" s="65"/>
      <c r="HY421" s="80" t="s">
        <v>115</v>
      </c>
      <c r="HZ421" s="79">
        <f>SUM(HZ422:HZ484)</f>
        <v>0</v>
      </c>
      <c r="IA421" s="79">
        <f>SUM(IA422:IA484)</f>
        <v>0</v>
      </c>
      <c r="IB421" s="65"/>
      <c r="IC421" s="65"/>
      <c r="ID421" s="65"/>
      <c r="IE421" s="65"/>
      <c r="IF421" s="80" t="s">
        <v>115</v>
      </c>
      <c r="IG421" s="79">
        <f>SUM(IG422:IG484)</f>
        <v>0</v>
      </c>
      <c r="IH421" s="79">
        <f>SUM(IH422:IH484)</f>
        <v>0</v>
      </c>
      <c r="II421" s="65"/>
      <c r="IJ421" s="65"/>
      <c r="IK421" s="65"/>
      <c r="IL421" s="65"/>
      <c r="IM421" s="80" t="s">
        <v>115</v>
      </c>
      <c r="IN421" s="79">
        <f>SUM(IN422:IN484)</f>
        <v>0</v>
      </c>
      <c r="IO421" s="79">
        <f>SUM(IO422:IO484)</f>
        <v>0</v>
      </c>
      <c r="IP421" s="65"/>
      <c r="IQ421" s="65"/>
      <c r="IR421" s="65"/>
      <c r="IS421" s="65"/>
      <c r="IT421" s="80" t="s">
        <v>115</v>
      </c>
      <c r="IU421" s="79">
        <f>SUM(IU422:IU484)</f>
        <v>0</v>
      </c>
      <c r="IV421" s="79">
        <f>SUM(IV422:IV484)</f>
        <v>0</v>
      </c>
      <c r="IW421" s="65"/>
      <c r="IX421" s="65"/>
      <c r="IY421" s="65"/>
      <c r="IZ421" s="65"/>
      <c r="JA421" s="80" t="s">
        <v>115</v>
      </c>
      <c r="JB421" s="79">
        <f>SUM(JB422:JB484)</f>
        <v>0</v>
      </c>
      <c r="JC421" s="79">
        <f>SUM(JC422:JC484)</f>
        <v>0</v>
      </c>
      <c r="JD421" s="65"/>
      <c r="JE421" s="65"/>
      <c r="JF421" s="65"/>
      <c r="JG421" s="65"/>
      <c r="JH421" s="80" t="s">
        <v>115</v>
      </c>
      <c r="JI421" s="79">
        <f>SUM(JI422:JI484)</f>
        <v>0</v>
      </c>
      <c r="JJ421" s="79">
        <f>SUM(JJ422:JJ484)</f>
        <v>0</v>
      </c>
      <c r="JK421" s="146"/>
      <c r="JL421" s="423"/>
    </row>
    <row r="422" spans="1:272" ht="15">
      <c r="A422" s="8" t="s">
        <v>33</v>
      </c>
      <c r="B422" s="8" t="s">
        <v>11</v>
      </c>
      <c r="C422" s="8">
        <v>1</v>
      </c>
      <c r="D422" s="199">
        <v>101</v>
      </c>
      <c r="E422" s="118" t="s">
        <v>180</v>
      </c>
      <c r="F422" s="118" t="s">
        <v>108</v>
      </c>
      <c r="G422" s="195" t="s">
        <v>34</v>
      </c>
      <c r="H422" s="309" t="s">
        <v>188</v>
      </c>
      <c r="I422" s="354"/>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174" t="s">
        <v>372</v>
      </c>
      <c r="AS422" s="174">
        <v>410</v>
      </c>
      <c r="AT422" s="171">
        <v>411.8</v>
      </c>
      <c r="AU422" s="51">
        <f t="shared" ref="AU422:AU429" si="327">AT422-AS422</f>
        <v>1.8000000000000114</v>
      </c>
      <c r="AV422" s="52">
        <v>100</v>
      </c>
      <c r="AW422" s="52">
        <f t="shared" ref="AW422:AW429" si="328">AU422*AV422/100</f>
        <v>1.8000000000000114</v>
      </c>
      <c r="AX422" s="139">
        <f>AW422*AUXILIAR!$B$50</f>
        <v>5400000.0000000345</v>
      </c>
      <c r="AY422" s="5"/>
      <c r="AZ422" s="341"/>
      <c r="BA422" s="354"/>
      <c r="BB422" s="5"/>
      <c r="BC422" s="5"/>
      <c r="BD422" s="5"/>
      <c r="BE422" s="5"/>
      <c r="BF422" s="5"/>
      <c r="BG422" s="5"/>
      <c r="BH422" s="5"/>
      <c r="BI422" s="5"/>
      <c r="BJ422" s="5"/>
      <c r="BK422" s="5"/>
      <c r="BL422" s="5"/>
      <c r="BM422" s="5"/>
      <c r="BN422" s="5"/>
      <c r="BO422" s="5"/>
      <c r="BP422" s="5"/>
      <c r="BQ422" s="5"/>
      <c r="BR422" s="5"/>
      <c r="BS422" s="5"/>
      <c r="BT422" s="5"/>
      <c r="BU422" s="5"/>
      <c r="BV422" s="5"/>
      <c r="BW422" s="5"/>
      <c r="BX422" s="5"/>
      <c r="BY422" s="5"/>
      <c r="BZ422" s="5"/>
      <c r="CA422" s="5"/>
      <c r="CB422" s="5"/>
      <c r="CC422" s="5"/>
      <c r="CD422" s="5"/>
      <c r="CE422" s="5"/>
      <c r="CF422" s="5"/>
      <c r="CG422" s="5"/>
      <c r="CH422" s="5"/>
      <c r="CI422" s="5"/>
      <c r="CJ422" s="51" t="s">
        <v>324</v>
      </c>
      <c r="CK422" s="167">
        <v>416</v>
      </c>
      <c r="CL422" s="169">
        <v>428.3</v>
      </c>
      <c r="CM422" s="51">
        <f t="shared" ref="CM422" si="329">CL422-CK422</f>
        <v>12.300000000000011</v>
      </c>
      <c r="CN422" s="51">
        <v>100</v>
      </c>
      <c r="CO422" s="52">
        <f t="shared" ref="CO422" si="330">CM422*CN422/100</f>
        <v>12.300000000000011</v>
      </c>
      <c r="CP422" s="139">
        <f>CO422*AUXILIAR!$B$53</f>
        <v>61500000.00000006</v>
      </c>
      <c r="CQ422" s="5"/>
      <c r="CR422" s="341"/>
      <c r="CS422" s="354"/>
      <c r="CT422" s="5"/>
      <c r="CU422" s="5"/>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1" t="s">
        <v>360</v>
      </c>
      <c r="EC422" s="177">
        <v>420.7</v>
      </c>
      <c r="ED422" s="177">
        <v>420.7</v>
      </c>
      <c r="EE422" s="51">
        <v>1</v>
      </c>
      <c r="EF422" s="51">
        <v>100</v>
      </c>
      <c r="EG422" s="52">
        <f t="shared" ref="EG422" si="331">EE422*EF422/100</f>
        <v>1</v>
      </c>
      <c r="EH422" s="139">
        <f>EG422*AUXILIAR!$B$56</f>
        <v>30000000</v>
      </c>
      <c r="EI422" s="5"/>
      <c r="EJ422" s="341"/>
      <c r="EK422" s="354"/>
      <c r="EL422" s="5"/>
      <c r="EM422" s="5"/>
      <c r="EN422" s="5"/>
      <c r="EO422" s="5"/>
      <c r="EP422" s="5"/>
      <c r="EQ422" s="5"/>
      <c r="ER422" s="5"/>
      <c r="ES422" s="5"/>
      <c r="ET422" s="5"/>
      <c r="EU422" s="5"/>
      <c r="EV422" s="5"/>
      <c r="EW422" s="5"/>
      <c r="EX422" s="5"/>
      <c r="EY422" s="5"/>
      <c r="EZ422" s="5"/>
      <c r="FA422" s="5"/>
      <c r="FB422" s="5"/>
      <c r="FC422" s="5"/>
      <c r="FD422" s="5"/>
      <c r="FE422" s="5"/>
      <c r="FF422" s="5"/>
      <c r="FG422" s="5"/>
      <c r="FH422" s="5"/>
      <c r="FI422" s="5"/>
      <c r="FJ422" s="5"/>
      <c r="FK422" s="5"/>
      <c r="FL422" s="5"/>
      <c r="FM422" s="5"/>
      <c r="FN422" s="5"/>
      <c r="FO422" s="5"/>
      <c r="FP422" s="5"/>
      <c r="FQ422" s="5"/>
      <c r="FR422" s="5"/>
      <c r="FS422" s="5"/>
      <c r="FT422" s="5"/>
      <c r="FU422" s="5"/>
      <c r="FV422" s="5"/>
      <c r="FW422" s="5"/>
      <c r="FX422" s="5"/>
      <c r="FY422" s="5"/>
      <c r="FZ422" s="5"/>
      <c r="GA422" s="5"/>
      <c r="GB422" s="341"/>
      <c r="GC422" s="354"/>
      <c r="GD422" s="5"/>
      <c r="GE422" s="5"/>
      <c r="GF422" s="5"/>
      <c r="GG422" s="5"/>
      <c r="GH422" s="5"/>
      <c r="GI422" s="5"/>
      <c r="GJ422" s="5"/>
      <c r="GK422" s="5"/>
      <c r="GL422" s="5"/>
      <c r="GM422" s="5"/>
      <c r="GN422" s="5"/>
      <c r="GO422" s="5"/>
      <c r="GP422" s="5"/>
      <c r="GQ422" s="5"/>
      <c r="GR422" s="5"/>
      <c r="GS422" s="5"/>
      <c r="GT422" s="5"/>
      <c r="GU422" s="5"/>
      <c r="GV422" s="5"/>
      <c r="GW422" s="5"/>
      <c r="GX422" s="5"/>
      <c r="GY422" s="5"/>
      <c r="GZ422" s="5"/>
      <c r="HA422" s="5"/>
      <c r="HB422" s="5"/>
      <c r="HC422" s="5"/>
      <c r="HD422" s="5"/>
      <c r="HE422" s="5"/>
      <c r="HF422" s="5"/>
      <c r="HG422" s="5"/>
      <c r="HH422" s="5"/>
      <c r="HI422" s="5"/>
      <c r="HJ422" s="5"/>
      <c r="HK422" s="5"/>
      <c r="HL422" s="167" t="s">
        <v>367</v>
      </c>
      <c r="HM422" s="171">
        <v>500.2</v>
      </c>
      <c r="HN422" s="171">
        <v>502.4</v>
      </c>
      <c r="HO422" s="52">
        <f t="shared" ref="HO422" si="332">HN422-HM422</f>
        <v>2.1999999999999886</v>
      </c>
      <c r="HP422" s="51">
        <v>100</v>
      </c>
      <c r="HQ422" s="52">
        <f t="shared" ref="HQ422" si="333">HO422*HP422/100</f>
        <v>2.1999999999999886</v>
      </c>
      <c r="HR422" s="139">
        <f>HQ422*AUXILIAR!$B$67</f>
        <v>4399999.9999999776</v>
      </c>
      <c r="HS422" s="5"/>
      <c r="HT422" s="341"/>
      <c r="HU422" s="354"/>
      <c r="HV422" s="5"/>
      <c r="HW422" s="5"/>
      <c r="HX422" s="5"/>
      <c r="HY422" s="5"/>
      <c r="HZ422" s="5"/>
      <c r="IA422" s="5"/>
      <c r="IB422" s="5"/>
      <c r="IC422" s="5"/>
      <c r="ID422" s="5"/>
      <c r="IE422" s="5"/>
      <c r="IF422" s="5"/>
      <c r="IG422" s="5"/>
      <c r="IH422" s="5"/>
      <c r="II422" s="5"/>
      <c r="IJ422" s="5"/>
      <c r="IK422" s="5"/>
      <c r="IL422" s="5"/>
      <c r="IM422" s="5"/>
      <c r="IN422" s="5"/>
      <c r="IO422" s="5"/>
      <c r="IP422" s="5"/>
      <c r="IQ422" s="5"/>
      <c r="IR422" s="5"/>
      <c r="IS422" s="5"/>
      <c r="IT422" s="5"/>
      <c r="IU422" s="5"/>
      <c r="IV422" s="5"/>
      <c r="IW422" s="5"/>
      <c r="IX422" s="5"/>
      <c r="IY422" s="5"/>
      <c r="IZ422" s="5"/>
      <c r="JA422" s="5"/>
      <c r="JB422" s="5"/>
      <c r="JC422" s="5"/>
      <c r="JD422" s="5"/>
      <c r="JE422" s="5"/>
      <c r="JF422" s="5"/>
      <c r="JG422" s="5"/>
      <c r="JH422" s="5"/>
      <c r="JI422" s="5"/>
      <c r="JJ422" s="5"/>
      <c r="JK422" s="145"/>
      <c r="JL422" s="397"/>
    </row>
    <row r="423" spans="1:272" ht="15">
      <c r="A423" s="8" t="s">
        <v>33</v>
      </c>
      <c r="B423" s="8" t="s">
        <v>11</v>
      </c>
      <c r="C423" s="8">
        <v>1</v>
      </c>
      <c r="D423" s="199">
        <v>101</v>
      </c>
      <c r="E423" s="118" t="s">
        <v>180</v>
      </c>
      <c r="F423" s="118" t="s">
        <v>108</v>
      </c>
      <c r="G423" s="195" t="s">
        <v>34</v>
      </c>
      <c r="H423" s="309" t="s">
        <v>188</v>
      </c>
      <c r="I423" s="354"/>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174" t="s">
        <v>372</v>
      </c>
      <c r="AS423" s="174">
        <v>413.3</v>
      </c>
      <c r="AT423" s="171">
        <v>414.5</v>
      </c>
      <c r="AU423" s="51">
        <f t="shared" si="327"/>
        <v>1.1999999999999886</v>
      </c>
      <c r="AV423" s="52">
        <v>100</v>
      </c>
      <c r="AW423" s="52">
        <f t="shared" si="328"/>
        <v>1.1999999999999886</v>
      </c>
      <c r="AX423" s="139">
        <f>AW423*AUXILIAR!$B$50</f>
        <v>3599999.999999966</v>
      </c>
      <c r="AY423" s="5"/>
      <c r="AZ423" s="341"/>
      <c r="BA423" s="354"/>
      <c r="BB423" s="5"/>
      <c r="BC423" s="5"/>
      <c r="BD423" s="5"/>
      <c r="BE423" s="5"/>
      <c r="BF423" s="5"/>
      <c r="BG423" s="5"/>
      <c r="BH423" s="5"/>
      <c r="BI423" s="5"/>
      <c r="BJ423" s="5"/>
      <c r="BK423" s="5"/>
      <c r="BL423" s="5"/>
      <c r="BM423" s="5"/>
      <c r="BN423" s="5"/>
      <c r="BO423" s="5"/>
      <c r="BP423" s="5"/>
      <c r="BQ423" s="5"/>
      <c r="BR423" s="5"/>
      <c r="BS423" s="5"/>
      <c r="BT423" s="5"/>
      <c r="BU423" s="5"/>
      <c r="BV423" s="5"/>
      <c r="BW423" s="5"/>
      <c r="BX423" s="5"/>
      <c r="BY423" s="5"/>
      <c r="BZ423" s="5"/>
      <c r="CA423" s="5"/>
      <c r="CB423" s="5"/>
      <c r="CC423" s="5"/>
      <c r="CD423" s="5"/>
      <c r="CE423" s="5"/>
      <c r="CF423" s="5"/>
      <c r="CG423" s="5"/>
      <c r="CH423" s="5"/>
      <c r="CI423" s="5"/>
      <c r="CJ423" s="51" t="s">
        <v>324</v>
      </c>
      <c r="CK423" s="167">
        <v>428.3</v>
      </c>
      <c r="CL423" s="169">
        <v>433.1</v>
      </c>
      <c r="CM423" s="51">
        <f t="shared" ref="CM423:CM425" si="334">CL423-CK423</f>
        <v>4.8000000000000114</v>
      </c>
      <c r="CN423" s="51">
        <v>100</v>
      </c>
      <c r="CO423" s="52">
        <f t="shared" ref="CO423:CO425" si="335">CM423*CN423/100</f>
        <v>4.8000000000000114</v>
      </c>
      <c r="CP423" s="139">
        <f>CO423*AUXILIAR!$B$53</f>
        <v>24000000.000000056</v>
      </c>
      <c r="CQ423" s="5"/>
      <c r="CR423" s="341"/>
      <c r="CS423" s="354"/>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1" t="s">
        <v>360</v>
      </c>
      <c r="EC423" s="177">
        <v>423.2</v>
      </c>
      <c r="ED423" s="177">
        <v>423.2</v>
      </c>
      <c r="EE423" s="51">
        <v>1</v>
      </c>
      <c r="EF423" s="51">
        <v>100</v>
      </c>
      <c r="EG423" s="52">
        <f t="shared" ref="EG423:EG432" si="336">EE423*EF423/100</f>
        <v>1</v>
      </c>
      <c r="EH423" s="139">
        <f>EG423*AUXILIAR!$B$56</f>
        <v>30000000</v>
      </c>
      <c r="EI423" s="5"/>
      <c r="EJ423" s="341"/>
      <c r="EK423" s="354"/>
      <c r="EL423" s="5"/>
      <c r="EM423" s="5"/>
      <c r="EN423" s="5"/>
      <c r="EO423" s="5"/>
      <c r="EP423" s="5"/>
      <c r="EQ423" s="5"/>
      <c r="ER423" s="5"/>
      <c r="ES423" s="5"/>
      <c r="ET423" s="5"/>
      <c r="EU423" s="5"/>
      <c r="EV423" s="5"/>
      <c r="EW423" s="5"/>
      <c r="EX423" s="5"/>
      <c r="EY423" s="5"/>
      <c r="EZ423" s="5"/>
      <c r="FA423" s="5"/>
      <c r="FB423" s="5"/>
      <c r="FC423" s="5"/>
      <c r="FD423" s="5"/>
      <c r="FE423" s="5"/>
      <c r="FF423" s="5"/>
      <c r="FG423" s="5"/>
      <c r="FH423" s="5"/>
      <c r="FI423" s="5"/>
      <c r="FJ423" s="5"/>
      <c r="FK423" s="5"/>
      <c r="FL423" s="5"/>
      <c r="FM423" s="5"/>
      <c r="FN423" s="5"/>
      <c r="FO423" s="5"/>
      <c r="FP423" s="5"/>
      <c r="FQ423" s="5"/>
      <c r="FR423" s="5"/>
      <c r="FS423" s="5"/>
      <c r="FT423" s="5"/>
      <c r="FU423" s="5"/>
      <c r="FV423" s="5"/>
      <c r="FW423" s="5"/>
      <c r="FX423" s="5"/>
      <c r="FY423" s="5"/>
      <c r="FZ423" s="5"/>
      <c r="GA423" s="5"/>
      <c r="GB423" s="341"/>
      <c r="GC423" s="354"/>
      <c r="GD423" s="5"/>
      <c r="GE423" s="5"/>
      <c r="GF423" s="5"/>
      <c r="GG423" s="5"/>
      <c r="GH423" s="5"/>
      <c r="GI423" s="5"/>
      <c r="GJ423" s="5"/>
      <c r="GK423" s="5"/>
      <c r="GL423" s="5"/>
      <c r="GM423" s="5"/>
      <c r="GN423" s="5"/>
      <c r="GO423" s="5"/>
      <c r="GP423" s="5"/>
      <c r="GQ423" s="5"/>
      <c r="GR423" s="5"/>
      <c r="GS423" s="5"/>
      <c r="GT423" s="5"/>
      <c r="GU423" s="5"/>
      <c r="GV423" s="5"/>
      <c r="GW423" s="5"/>
      <c r="GX423" s="5"/>
      <c r="GY423" s="5"/>
      <c r="GZ423" s="5"/>
      <c r="HA423" s="5"/>
      <c r="HB423" s="5"/>
      <c r="HC423" s="5"/>
      <c r="HD423" s="5"/>
      <c r="HE423" s="5"/>
      <c r="HF423" s="5"/>
      <c r="HG423" s="5"/>
      <c r="HH423" s="5"/>
      <c r="HI423" s="5"/>
      <c r="HJ423" s="5"/>
      <c r="HK423" s="5"/>
      <c r="HL423" s="167" t="s">
        <v>367</v>
      </c>
      <c r="HM423" s="171">
        <v>512</v>
      </c>
      <c r="HN423" s="171">
        <v>512.5</v>
      </c>
      <c r="HO423" s="52">
        <f t="shared" ref="HO423:HO443" si="337">HN423-HM423</f>
        <v>0.5</v>
      </c>
      <c r="HP423" s="51">
        <v>100</v>
      </c>
      <c r="HQ423" s="52">
        <f t="shared" ref="HQ423:HQ443" si="338">HO423*HP423/100</f>
        <v>0.5</v>
      </c>
      <c r="HR423" s="139">
        <f>HQ423*AUXILIAR!$B$67</f>
        <v>1000000</v>
      </c>
      <c r="HS423" s="5"/>
      <c r="HT423" s="341"/>
      <c r="HU423" s="354"/>
      <c r="HV423" s="5"/>
      <c r="HW423" s="5"/>
      <c r="HX423" s="5"/>
      <c r="HY423" s="5"/>
      <c r="HZ423" s="5"/>
      <c r="IA423" s="5"/>
      <c r="IB423" s="5"/>
      <c r="IC423" s="5"/>
      <c r="ID423" s="5"/>
      <c r="IE423" s="5"/>
      <c r="IF423" s="5"/>
      <c r="IG423" s="5"/>
      <c r="IH423" s="5"/>
      <c r="II423" s="5"/>
      <c r="IJ423" s="5"/>
      <c r="IK423" s="5"/>
      <c r="IL423" s="5"/>
      <c r="IM423" s="5"/>
      <c r="IN423" s="5"/>
      <c r="IO423" s="5"/>
      <c r="IP423" s="5"/>
      <c r="IQ423" s="5"/>
      <c r="IR423" s="5"/>
      <c r="IS423" s="5"/>
      <c r="IT423" s="5"/>
      <c r="IU423" s="5"/>
      <c r="IV423" s="5"/>
      <c r="IW423" s="5"/>
      <c r="IX423" s="5"/>
      <c r="IY423" s="5"/>
      <c r="IZ423" s="5"/>
      <c r="JA423" s="5"/>
      <c r="JB423" s="5"/>
      <c r="JC423" s="5"/>
      <c r="JD423" s="5"/>
      <c r="JE423" s="5"/>
      <c r="JF423" s="5"/>
      <c r="JG423" s="5"/>
      <c r="JH423" s="5"/>
      <c r="JI423" s="5"/>
      <c r="JJ423" s="5"/>
      <c r="JK423" s="145"/>
      <c r="JL423" s="397"/>
    </row>
    <row r="424" spans="1:272" ht="15">
      <c r="A424" s="8" t="s">
        <v>33</v>
      </c>
      <c r="B424" s="8" t="s">
        <v>11</v>
      </c>
      <c r="C424" s="8">
        <v>1</v>
      </c>
      <c r="D424" s="199">
        <v>101</v>
      </c>
      <c r="E424" s="118" t="s">
        <v>180</v>
      </c>
      <c r="F424" s="118" t="s">
        <v>108</v>
      </c>
      <c r="G424" s="195" t="s">
        <v>34</v>
      </c>
      <c r="H424" s="309" t="s">
        <v>188</v>
      </c>
      <c r="I424" s="354"/>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174" t="s">
        <v>372</v>
      </c>
      <c r="AS424" s="174">
        <v>407.75</v>
      </c>
      <c r="AT424" s="171">
        <v>407.57</v>
      </c>
      <c r="AU424" s="51">
        <f>-(AT424-AS424)</f>
        <v>0.18000000000000682</v>
      </c>
      <c r="AV424" s="52">
        <v>100</v>
      </c>
      <c r="AW424" s="52">
        <f t="shared" si="328"/>
        <v>0.18000000000000682</v>
      </c>
      <c r="AX424" s="139">
        <f>AW424*AUXILIAR!$B$50</f>
        <v>540000.00000002049</v>
      </c>
      <c r="AY424" s="5"/>
      <c r="AZ424" s="341"/>
      <c r="BA424" s="354"/>
      <c r="BB424" s="5"/>
      <c r="BC424" s="5"/>
      <c r="BD424" s="5"/>
      <c r="BE424" s="5"/>
      <c r="BF424" s="5"/>
      <c r="BG424" s="5"/>
      <c r="BH424" s="5"/>
      <c r="BI424" s="5"/>
      <c r="BJ424" s="5"/>
      <c r="BK424" s="5"/>
      <c r="BL424" s="5"/>
      <c r="BM424" s="5"/>
      <c r="BN424" s="5"/>
      <c r="BO424" s="5"/>
      <c r="BP424" s="5"/>
      <c r="BQ424" s="5"/>
      <c r="BR424" s="5"/>
      <c r="BS424" s="5"/>
      <c r="BT424" s="5"/>
      <c r="BU424" s="5"/>
      <c r="BV424" s="5"/>
      <c r="BW424" s="5"/>
      <c r="BX424" s="5"/>
      <c r="BY424" s="5"/>
      <c r="BZ424" s="5"/>
      <c r="CA424" s="5"/>
      <c r="CB424" s="5"/>
      <c r="CC424" s="5"/>
      <c r="CD424" s="5"/>
      <c r="CE424" s="5"/>
      <c r="CF424" s="5"/>
      <c r="CG424" s="5"/>
      <c r="CH424" s="5"/>
      <c r="CI424" s="5"/>
      <c r="CJ424" s="51" t="s">
        <v>324</v>
      </c>
      <c r="CK424" s="167">
        <v>433.1</v>
      </c>
      <c r="CL424" s="169">
        <v>481.8</v>
      </c>
      <c r="CM424" s="51">
        <f t="shared" si="334"/>
        <v>48.699999999999989</v>
      </c>
      <c r="CN424" s="51">
        <v>100</v>
      </c>
      <c r="CO424" s="52">
        <f t="shared" si="335"/>
        <v>48.699999999999989</v>
      </c>
      <c r="CP424" s="139">
        <f>CO424*AUXILIAR!$B$53</f>
        <v>243499999.99999994</v>
      </c>
      <c r="CQ424" s="5"/>
      <c r="CR424" s="341"/>
      <c r="CS424" s="354"/>
      <c r="CT424" s="5"/>
      <c r="CU424" s="5"/>
      <c r="CV424" s="5"/>
      <c r="CW424" s="5"/>
      <c r="CX424" s="5"/>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1" t="s">
        <v>360</v>
      </c>
      <c r="EC424" s="177">
        <v>428.5</v>
      </c>
      <c r="ED424" s="177">
        <v>428.5</v>
      </c>
      <c r="EE424" s="51">
        <v>1</v>
      </c>
      <c r="EF424" s="51">
        <v>100</v>
      </c>
      <c r="EG424" s="52">
        <f t="shared" si="336"/>
        <v>1</v>
      </c>
      <c r="EH424" s="139">
        <f>EG424*AUXILIAR!$B$56</f>
        <v>30000000</v>
      </c>
      <c r="EI424" s="5"/>
      <c r="EJ424" s="341"/>
      <c r="EK424" s="354"/>
      <c r="EL424" s="5"/>
      <c r="EM424" s="5"/>
      <c r="EN424" s="5"/>
      <c r="EO424" s="5"/>
      <c r="EP424" s="5"/>
      <c r="EQ424" s="5"/>
      <c r="ER424" s="5"/>
      <c r="ES424" s="5"/>
      <c r="ET424" s="5"/>
      <c r="EU424" s="5"/>
      <c r="EV424" s="5"/>
      <c r="EW424" s="5"/>
      <c r="EX424" s="5"/>
      <c r="EY424" s="5"/>
      <c r="EZ424" s="5"/>
      <c r="FA424" s="5"/>
      <c r="FB424" s="5"/>
      <c r="FC424" s="5"/>
      <c r="FD424" s="5"/>
      <c r="FE424" s="5"/>
      <c r="FF424" s="5"/>
      <c r="FG424" s="5"/>
      <c r="FH424" s="5"/>
      <c r="FI424" s="5"/>
      <c r="FJ424" s="5"/>
      <c r="FK424" s="5"/>
      <c r="FL424" s="5"/>
      <c r="FM424" s="5"/>
      <c r="FN424" s="5"/>
      <c r="FO424" s="5"/>
      <c r="FP424" s="5"/>
      <c r="FQ424" s="5"/>
      <c r="FR424" s="5"/>
      <c r="FS424" s="5"/>
      <c r="FT424" s="5"/>
      <c r="FU424" s="5"/>
      <c r="FV424" s="5"/>
      <c r="FW424" s="5"/>
      <c r="FX424" s="5"/>
      <c r="FY424" s="5"/>
      <c r="FZ424" s="5"/>
      <c r="GA424" s="5"/>
      <c r="GB424" s="341"/>
      <c r="GC424" s="354"/>
      <c r="GD424" s="5"/>
      <c r="GE424" s="5"/>
      <c r="GF424" s="5"/>
      <c r="GG424" s="5"/>
      <c r="GH424" s="5"/>
      <c r="GI424" s="5"/>
      <c r="GJ424" s="5"/>
      <c r="GK424" s="5"/>
      <c r="GL424" s="5"/>
      <c r="GM424" s="5"/>
      <c r="GN424" s="5"/>
      <c r="GO424" s="5"/>
      <c r="GP424" s="5"/>
      <c r="GQ424" s="5"/>
      <c r="GR424" s="5"/>
      <c r="GS424" s="5"/>
      <c r="GT424" s="5"/>
      <c r="GU424" s="5"/>
      <c r="GV424" s="5"/>
      <c r="GW424" s="5"/>
      <c r="GX424" s="5"/>
      <c r="GY424" s="5"/>
      <c r="GZ424" s="5"/>
      <c r="HA424" s="5"/>
      <c r="HB424" s="5"/>
      <c r="HC424" s="5"/>
      <c r="HD424" s="5"/>
      <c r="HE424" s="5"/>
      <c r="HF424" s="5"/>
      <c r="HG424" s="5"/>
      <c r="HH424" s="5"/>
      <c r="HI424" s="5"/>
      <c r="HJ424" s="5"/>
      <c r="HK424" s="5"/>
      <c r="HL424" s="167" t="s">
        <v>367</v>
      </c>
      <c r="HM424" s="171">
        <v>518.70000000000005</v>
      </c>
      <c r="HN424" s="171">
        <v>519.5</v>
      </c>
      <c r="HO424" s="52">
        <f t="shared" si="337"/>
        <v>0.79999999999995453</v>
      </c>
      <c r="HP424" s="51">
        <v>100</v>
      </c>
      <c r="HQ424" s="52">
        <f t="shared" si="338"/>
        <v>0.79999999999995453</v>
      </c>
      <c r="HR424" s="139">
        <f>HQ424*AUXILIAR!$B$67</f>
        <v>1599999.999999909</v>
      </c>
      <c r="HS424" s="5"/>
      <c r="HT424" s="341"/>
      <c r="HU424" s="354"/>
      <c r="HV424" s="5"/>
      <c r="HW424" s="5"/>
      <c r="HX424" s="5"/>
      <c r="HY424" s="5"/>
      <c r="HZ424" s="5"/>
      <c r="IA424" s="5"/>
      <c r="IB424" s="5"/>
      <c r="IC424" s="5"/>
      <c r="ID424" s="5"/>
      <c r="IE424" s="5"/>
      <c r="IF424" s="5"/>
      <c r="IG424" s="5"/>
      <c r="IH424" s="5"/>
      <c r="II424" s="5"/>
      <c r="IJ424" s="5"/>
      <c r="IK424" s="5"/>
      <c r="IL424" s="5"/>
      <c r="IM424" s="5"/>
      <c r="IN424" s="5"/>
      <c r="IO424" s="5"/>
      <c r="IP424" s="5"/>
      <c r="IQ424" s="5"/>
      <c r="IR424" s="5"/>
      <c r="IS424" s="5"/>
      <c r="IT424" s="5"/>
      <c r="IU424" s="5"/>
      <c r="IV424" s="5"/>
      <c r="IW424" s="5"/>
      <c r="IX424" s="5"/>
      <c r="IY424" s="5"/>
      <c r="IZ424" s="5"/>
      <c r="JA424" s="5"/>
      <c r="JB424" s="5"/>
      <c r="JC424" s="5"/>
      <c r="JD424" s="5"/>
      <c r="JE424" s="5"/>
      <c r="JF424" s="5"/>
      <c r="JG424" s="5"/>
      <c r="JH424" s="5"/>
      <c r="JI424" s="5"/>
      <c r="JJ424" s="5"/>
      <c r="JK424" s="145"/>
      <c r="JL424" s="397"/>
    </row>
    <row r="425" spans="1:272" ht="15">
      <c r="A425" s="8" t="s">
        <v>33</v>
      </c>
      <c r="B425" s="8" t="s">
        <v>11</v>
      </c>
      <c r="C425" s="8">
        <v>1</v>
      </c>
      <c r="D425" s="199">
        <v>101</v>
      </c>
      <c r="E425" s="118" t="s">
        <v>180</v>
      </c>
      <c r="F425" s="118" t="s">
        <v>108</v>
      </c>
      <c r="G425" s="195" t="s">
        <v>34</v>
      </c>
      <c r="H425" s="309" t="s">
        <v>188</v>
      </c>
      <c r="I425" s="354"/>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174" t="s">
        <v>372</v>
      </c>
      <c r="AS425" s="174">
        <v>406.85</v>
      </c>
      <c r="AT425" s="171">
        <v>406.45</v>
      </c>
      <c r="AU425" s="51">
        <f>-(AT425-AS425)</f>
        <v>0.40000000000003411</v>
      </c>
      <c r="AV425" s="52">
        <v>100</v>
      </c>
      <c r="AW425" s="52">
        <f t="shared" si="328"/>
        <v>0.40000000000003411</v>
      </c>
      <c r="AX425" s="139">
        <f>AW425*AUXILIAR!$B$50</f>
        <v>1200000.0000001022</v>
      </c>
      <c r="AY425" s="5"/>
      <c r="AZ425" s="341"/>
      <c r="BA425" s="354"/>
      <c r="BB425" s="5"/>
      <c r="BC425" s="5"/>
      <c r="BD425" s="5"/>
      <c r="BE425" s="5"/>
      <c r="BF425" s="5"/>
      <c r="BG425" s="5"/>
      <c r="BH425" s="5"/>
      <c r="BI425" s="5"/>
      <c r="BJ425" s="5"/>
      <c r="BK425" s="5"/>
      <c r="BL425" s="5"/>
      <c r="BM425" s="5"/>
      <c r="BN425" s="5"/>
      <c r="BO425" s="5"/>
      <c r="BP425" s="5"/>
      <c r="BQ425" s="5"/>
      <c r="BR425" s="5"/>
      <c r="BS425" s="5"/>
      <c r="BT425" s="5"/>
      <c r="BU425" s="5"/>
      <c r="BV425" s="5"/>
      <c r="BW425" s="5"/>
      <c r="BX425" s="5"/>
      <c r="BY425" s="5"/>
      <c r="BZ425" s="5"/>
      <c r="CA425" s="5"/>
      <c r="CB425" s="5"/>
      <c r="CC425" s="5"/>
      <c r="CD425" s="5"/>
      <c r="CE425" s="5"/>
      <c r="CF425" s="5"/>
      <c r="CG425" s="5"/>
      <c r="CH425" s="5"/>
      <c r="CI425" s="5"/>
      <c r="CJ425" s="51" t="s">
        <v>324</v>
      </c>
      <c r="CK425" s="167">
        <v>481.8</v>
      </c>
      <c r="CL425" s="169">
        <v>496.1</v>
      </c>
      <c r="CM425" s="51">
        <f t="shared" si="334"/>
        <v>14.300000000000011</v>
      </c>
      <c r="CN425" s="51">
        <v>100</v>
      </c>
      <c r="CO425" s="52">
        <f t="shared" si="335"/>
        <v>14.300000000000011</v>
      </c>
      <c r="CP425" s="139">
        <f>CO425*AUXILIAR!$B$53</f>
        <v>71500000.00000006</v>
      </c>
      <c r="CQ425" s="5"/>
      <c r="CR425" s="341"/>
      <c r="CS425" s="354"/>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1" t="s">
        <v>360</v>
      </c>
      <c r="EC425" s="177">
        <v>433.5</v>
      </c>
      <c r="ED425" s="177">
        <v>433.5</v>
      </c>
      <c r="EE425" s="51">
        <v>1</v>
      </c>
      <c r="EF425" s="51">
        <v>100</v>
      </c>
      <c r="EG425" s="52">
        <f t="shared" si="336"/>
        <v>1</v>
      </c>
      <c r="EH425" s="139">
        <f>EG425*AUXILIAR!$B$56</f>
        <v>30000000</v>
      </c>
      <c r="EI425" s="5"/>
      <c r="EJ425" s="341"/>
      <c r="EK425" s="354"/>
      <c r="EL425" s="5"/>
      <c r="EM425" s="5"/>
      <c r="EN425" s="5"/>
      <c r="EO425" s="5"/>
      <c r="EP425" s="5"/>
      <c r="EQ425" s="5"/>
      <c r="ER425" s="5"/>
      <c r="ES425" s="5"/>
      <c r="ET425" s="5"/>
      <c r="EU425" s="5"/>
      <c r="EV425" s="5"/>
      <c r="EW425" s="5"/>
      <c r="EX425" s="5"/>
      <c r="EY425" s="5"/>
      <c r="EZ425" s="5"/>
      <c r="FA425" s="5"/>
      <c r="FB425" s="5"/>
      <c r="FC425" s="5"/>
      <c r="FD425" s="5"/>
      <c r="FE425" s="5"/>
      <c r="FF425" s="5"/>
      <c r="FG425" s="5"/>
      <c r="FH425" s="5"/>
      <c r="FI425" s="5"/>
      <c r="FJ425" s="5"/>
      <c r="FK425" s="5"/>
      <c r="FL425" s="5"/>
      <c r="FM425" s="5"/>
      <c r="FN425" s="5"/>
      <c r="FO425" s="5"/>
      <c r="FP425" s="5"/>
      <c r="FQ425" s="5"/>
      <c r="FR425" s="5"/>
      <c r="FS425" s="5"/>
      <c r="FT425" s="5"/>
      <c r="FU425" s="5"/>
      <c r="FV425" s="5"/>
      <c r="FW425" s="5"/>
      <c r="FX425" s="5"/>
      <c r="FY425" s="5"/>
      <c r="FZ425" s="5"/>
      <c r="GA425" s="5"/>
      <c r="GB425" s="341"/>
      <c r="GC425" s="354"/>
      <c r="GD425" s="5"/>
      <c r="GE425" s="5"/>
      <c r="GF425" s="5"/>
      <c r="GG425" s="5"/>
      <c r="GH425" s="5"/>
      <c r="GI425" s="5"/>
      <c r="GJ425" s="5"/>
      <c r="GK425" s="5"/>
      <c r="GL425" s="5"/>
      <c r="GM425" s="5"/>
      <c r="GN425" s="5"/>
      <c r="GO425" s="5"/>
      <c r="GP425" s="5"/>
      <c r="GQ425" s="5"/>
      <c r="GR425" s="5"/>
      <c r="GS425" s="5"/>
      <c r="GT425" s="5"/>
      <c r="GU425" s="5"/>
      <c r="GV425" s="5"/>
      <c r="GW425" s="5"/>
      <c r="GX425" s="5"/>
      <c r="GY425" s="5"/>
      <c r="GZ425" s="5"/>
      <c r="HA425" s="5"/>
      <c r="HB425" s="5"/>
      <c r="HC425" s="5"/>
      <c r="HD425" s="5"/>
      <c r="HE425" s="5"/>
      <c r="HF425" s="5"/>
      <c r="HG425" s="5"/>
      <c r="HH425" s="5"/>
      <c r="HI425" s="5"/>
      <c r="HJ425" s="5"/>
      <c r="HK425" s="5"/>
      <c r="HL425" s="167" t="s">
        <v>367</v>
      </c>
      <c r="HM425" s="171">
        <v>523</v>
      </c>
      <c r="HN425" s="171">
        <v>523.6</v>
      </c>
      <c r="HO425" s="52">
        <f t="shared" si="337"/>
        <v>0.60000000000002274</v>
      </c>
      <c r="HP425" s="51">
        <v>100</v>
      </c>
      <c r="HQ425" s="52">
        <f t="shared" si="338"/>
        <v>0.60000000000002274</v>
      </c>
      <c r="HR425" s="139">
        <f>HQ425*AUXILIAR!$B$67</f>
        <v>1200000.0000000454</v>
      </c>
      <c r="HS425" s="5"/>
      <c r="HT425" s="341"/>
      <c r="HU425" s="354"/>
      <c r="HV425" s="5"/>
      <c r="HW425" s="5"/>
      <c r="HX425" s="5"/>
      <c r="HY425" s="5"/>
      <c r="HZ425" s="5"/>
      <c r="IA425" s="5"/>
      <c r="IB425" s="5"/>
      <c r="IC425" s="5"/>
      <c r="ID425" s="5"/>
      <c r="IE425" s="5"/>
      <c r="IF425" s="5"/>
      <c r="IG425" s="5"/>
      <c r="IH425" s="5"/>
      <c r="II425" s="5"/>
      <c r="IJ425" s="5"/>
      <c r="IK425" s="5"/>
      <c r="IL425" s="5"/>
      <c r="IM425" s="5"/>
      <c r="IN425" s="5"/>
      <c r="IO425" s="5"/>
      <c r="IP425" s="5"/>
      <c r="IQ425" s="5"/>
      <c r="IR425" s="5"/>
      <c r="IS425" s="5"/>
      <c r="IT425" s="5"/>
      <c r="IU425" s="5"/>
      <c r="IV425" s="5"/>
      <c r="IW425" s="5"/>
      <c r="IX425" s="5"/>
      <c r="IY425" s="5"/>
      <c r="IZ425" s="5"/>
      <c r="JA425" s="5"/>
      <c r="JB425" s="5"/>
      <c r="JC425" s="5"/>
      <c r="JD425" s="5"/>
      <c r="JE425" s="5"/>
      <c r="JF425" s="5"/>
      <c r="JG425" s="5"/>
      <c r="JH425" s="5"/>
      <c r="JI425" s="5"/>
      <c r="JJ425" s="5"/>
      <c r="JK425" s="145"/>
      <c r="JL425" s="397"/>
    </row>
    <row r="426" spans="1:272" ht="15">
      <c r="A426" s="8" t="s">
        <v>33</v>
      </c>
      <c r="B426" s="8" t="s">
        <v>11</v>
      </c>
      <c r="C426" s="8">
        <v>1</v>
      </c>
      <c r="D426" s="199">
        <v>101</v>
      </c>
      <c r="E426" s="118" t="s">
        <v>180</v>
      </c>
      <c r="F426" s="118" t="s">
        <v>108</v>
      </c>
      <c r="G426" s="195" t="s">
        <v>34</v>
      </c>
      <c r="H426" s="309" t="s">
        <v>188</v>
      </c>
      <c r="I426" s="354"/>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174" t="s">
        <v>372</v>
      </c>
      <c r="AS426" s="174">
        <v>405.7</v>
      </c>
      <c r="AT426" s="171">
        <v>403.02</v>
      </c>
      <c r="AU426" s="51">
        <f>-(AT426-AS426)</f>
        <v>2.6800000000000068</v>
      </c>
      <c r="AV426" s="52">
        <v>100</v>
      </c>
      <c r="AW426" s="52">
        <f t="shared" si="328"/>
        <v>2.6800000000000068</v>
      </c>
      <c r="AX426" s="139">
        <f>AW426*AUXILIAR!$B$50</f>
        <v>8040000.0000000205</v>
      </c>
      <c r="AY426" s="5"/>
      <c r="AZ426" s="341"/>
      <c r="BA426" s="354"/>
      <c r="BB426" s="5"/>
      <c r="BC426" s="5"/>
      <c r="BD426" s="5"/>
      <c r="BE426" s="5"/>
      <c r="BF426" s="5"/>
      <c r="BG426" s="5"/>
      <c r="BH426" s="5"/>
      <c r="BI426" s="5"/>
      <c r="BJ426" s="5"/>
      <c r="BK426" s="5"/>
      <c r="BL426" s="5"/>
      <c r="BM426" s="5"/>
      <c r="BN426" s="5"/>
      <c r="BO426" s="5"/>
      <c r="BP426" s="5"/>
      <c r="BQ426" s="5"/>
      <c r="BR426" s="5"/>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341"/>
      <c r="CS426" s="354"/>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1" t="s">
        <v>360</v>
      </c>
      <c r="EC426" s="177">
        <v>456</v>
      </c>
      <c r="ED426" s="177">
        <v>456</v>
      </c>
      <c r="EE426" s="51">
        <v>1</v>
      </c>
      <c r="EF426" s="51">
        <v>100</v>
      </c>
      <c r="EG426" s="52">
        <f t="shared" si="336"/>
        <v>1</v>
      </c>
      <c r="EH426" s="139">
        <f>EG426*AUXILIAR!$B$56</f>
        <v>30000000</v>
      </c>
      <c r="EI426" s="5"/>
      <c r="EJ426" s="341"/>
      <c r="EK426" s="354"/>
      <c r="EL426" s="5"/>
      <c r="EM426" s="5"/>
      <c r="EN426" s="5"/>
      <c r="EO426" s="5"/>
      <c r="EP426" s="5"/>
      <c r="EQ426" s="5"/>
      <c r="ER426" s="5"/>
      <c r="ES426" s="5"/>
      <c r="ET426" s="5"/>
      <c r="EU426" s="5"/>
      <c r="EV426" s="5"/>
      <c r="EW426" s="5"/>
      <c r="EX426" s="5"/>
      <c r="EY426" s="5"/>
      <c r="EZ426" s="5"/>
      <c r="FA426" s="5"/>
      <c r="FB426" s="5"/>
      <c r="FC426" s="5"/>
      <c r="FD426" s="5"/>
      <c r="FE426" s="5"/>
      <c r="FF426" s="5"/>
      <c r="FG426" s="5"/>
      <c r="FH426" s="5"/>
      <c r="FI426" s="5"/>
      <c r="FJ426" s="5"/>
      <c r="FK426" s="5"/>
      <c r="FL426" s="5"/>
      <c r="FM426" s="5"/>
      <c r="FN426" s="5"/>
      <c r="FO426" s="5"/>
      <c r="FP426" s="5"/>
      <c r="FQ426" s="5"/>
      <c r="FR426" s="5"/>
      <c r="FS426" s="5"/>
      <c r="FT426" s="5"/>
      <c r="FU426" s="5"/>
      <c r="FV426" s="5"/>
      <c r="FW426" s="5"/>
      <c r="FX426" s="5"/>
      <c r="FY426" s="5"/>
      <c r="FZ426" s="5"/>
      <c r="GA426" s="5"/>
      <c r="GB426" s="341"/>
      <c r="GC426" s="354"/>
      <c r="GD426" s="5"/>
      <c r="GE426" s="5"/>
      <c r="GF426" s="5"/>
      <c r="GG426" s="5"/>
      <c r="GH426" s="5"/>
      <c r="GI426" s="5"/>
      <c r="GJ426" s="5"/>
      <c r="GK426" s="5"/>
      <c r="GL426" s="5"/>
      <c r="GM426" s="5"/>
      <c r="GN426" s="5"/>
      <c r="GO426" s="5"/>
      <c r="GP426" s="5"/>
      <c r="GQ426" s="5"/>
      <c r="GR426" s="5"/>
      <c r="GS426" s="5"/>
      <c r="GT426" s="5"/>
      <c r="GU426" s="5"/>
      <c r="GV426" s="5"/>
      <c r="GW426" s="5"/>
      <c r="GX426" s="5"/>
      <c r="GY426" s="5"/>
      <c r="GZ426" s="5"/>
      <c r="HA426" s="5"/>
      <c r="HB426" s="5"/>
      <c r="HC426" s="5"/>
      <c r="HD426" s="5"/>
      <c r="HE426" s="5"/>
      <c r="HF426" s="5"/>
      <c r="HG426" s="5"/>
      <c r="HH426" s="5"/>
      <c r="HI426" s="5"/>
      <c r="HJ426" s="5"/>
      <c r="HK426" s="5"/>
      <c r="HL426" s="167" t="s">
        <v>367</v>
      </c>
      <c r="HM426" s="171">
        <v>526</v>
      </c>
      <c r="HN426" s="171">
        <v>526.70000000000005</v>
      </c>
      <c r="HO426" s="52">
        <f t="shared" si="337"/>
        <v>0.70000000000004547</v>
      </c>
      <c r="HP426" s="51">
        <v>100</v>
      </c>
      <c r="HQ426" s="52">
        <f t="shared" si="338"/>
        <v>0.70000000000004547</v>
      </c>
      <c r="HR426" s="139">
        <f>HQ426*AUXILIAR!$B$67</f>
        <v>1400000.000000091</v>
      </c>
      <c r="HS426" s="5"/>
      <c r="HT426" s="341"/>
      <c r="HU426" s="354"/>
      <c r="HV426" s="5"/>
      <c r="HW426" s="5"/>
      <c r="HX426" s="5"/>
      <c r="HY426" s="5"/>
      <c r="HZ426" s="5"/>
      <c r="IA426" s="5"/>
      <c r="IB426" s="5"/>
      <c r="IC426" s="5"/>
      <c r="ID426" s="5"/>
      <c r="IE426" s="5"/>
      <c r="IF426" s="5"/>
      <c r="IG426" s="5"/>
      <c r="IH426" s="5"/>
      <c r="II426" s="5"/>
      <c r="IJ426" s="5"/>
      <c r="IK426" s="5"/>
      <c r="IL426" s="5"/>
      <c r="IM426" s="5"/>
      <c r="IN426" s="5"/>
      <c r="IO426" s="5"/>
      <c r="IP426" s="5"/>
      <c r="IQ426" s="5"/>
      <c r="IR426" s="5"/>
      <c r="IS426" s="5"/>
      <c r="IT426" s="5"/>
      <c r="IU426" s="5"/>
      <c r="IV426" s="5"/>
      <c r="IW426" s="5"/>
      <c r="IX426" s="5"/>
      <c r="IY426" s="5"/>
      <c r="IZ426" s="5"/>
      <c r="JA426" s="5"/>
      <c r="JB426" s="5"/>
      <c r="JC426" s="5"/>
      <c r="JD426" s="5"/>
      <c r="JE426" s="5"/>
      <c r="JF426" s="5"/>
      <c r="JG426" s="5"/>
      <c r="JH426" s="5"/>
      <c r="JI426" s="5"/>
      <c r="JJ426" s="5"/>
      <c r="JK426" s="145"/>
      <c r="JL426" s="397"/>
    </row>
    <row r="427" spans="1:272" ht="15">
      <c r="A427" s="8" t="s">
        <v>33</v>
      </c>
      <c r="B427" s="8" t="s">
        <v>11</v>
      </c>
      <c r="C427" s="8">
        <v>1</v>
      </c>
      <c r="D427" s="199">
        <v>101</v>
      </c>
      <c r="E427" s="118" t="s">
        <v>180</v>
      </c>
      <c r="F427" s="118" t="s">
        <v>108</v>
      </c>
      <c r="G427" s="195" t="s">
        <v>34</v>
      </c>
      <c r="H427" s="309" t="s">
        <v>188</v>
      </c>
      <c r="I427" s="354"/>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175" t="s">
        <v>371</v>
      </c>
      <c r="AS427" s="174">
        <v>399.75</v>
      </c>
      <c r="AT427" s="171">
        <v>400.2</v>
      </c>
      <c r="AU427" s="51">
        <f t="shared" si="327"/>
        <v>0.44999999999998863</v>
      </c>
      <c r="AV427" s="52">
        <v>100</v>
      </c>
      <c r="AW427" s="52">
        <f t="shared" si="328"/>
        <v>0.44999999999998863</v>
      </c>
      <c r="AX427" s="139">
        <f>AW427*AUXILIAR!$B$50</f>
        <v>1349999.999999966</v>
      </c>
      <c r="AY427" s="5"/>
      <c r="AZ427" s="341"/>
      <c r="BA427" s="354"/>
      <c r="BB427" s="5"/>
      <c r="BC427" s="5"/>
      <c r="BD427" s="5"/>
      <c r="BE427" s="5"/>
      <c r="BF427" s="5"/>
      <c r="BG427" s="5"/>
      <c r="BH427" s="5"/>
      <c r="BI427" s="5"/>
      <c r="BJ427" s="5"/>
      <c r="BK427" s="5"/>
      <c r="BL427" s="5"/>
      <c r="BM427" s="5"/>
      <c r="BN427" s="5"/>
      <c r="BO427" s="5"/>
      <c r="BP427" s="5"/>
      <c r="BQ427" s="5"/>
      <c r="BR427" s="5"/>
      <c r="BS427" s="5"/>
      <c r="BT427" s="5"/>
      <c r="BU427" s="5"/>
      <c r="BV427" s="5"/>
      <c r="BW427" s="5"/>
      <c r="BX427" s="5"/>
      <c r="BY427" s="5"/>
      <c r="BZ427" s="5"/>
      <c r="CA427" s="5"/>
      <c r="CB427" s="5"/>
      <c r="CC427" s="5"/>
      <c r="CD427" s="5"/>
      <c r="CE427" s="5"/>
      <c r="CF427" s="5"/>
      <c r="CG427" s="5"/>
      <c r="CH427" s="5"/>
      <c r="CI427" s="5"/>
      <c r="CJ427" s="5"/>
      <c r="CK427" s="5"/>
      <c r="CL427" s="5"/>
      <c r="CM427" s="5"/>
      <c r="CN427" s="5"/>
      <c r="CO427" s="5"/>
      <c r="CP427" s="5"/>
      <c r="CQ427" s="5"/>
      <c r="CR427" s="341"/>
      <c r="CS427" s="354"/>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1" t="s">
        <v>360</v>
      </c>
      <c r="EC427" s="177">
        <v>456.8</v>
      </c>
      <c r="ED427" s="177">
        <v>456.8</v>
      </c>
      <c r="EE427" s="51">
        <v>1</v>
      </c>
      <c r="EF427" s="51">
        <v>100</v>
      </c>
      <c r="EG427" s="52">
        <f t="shared" si="336"/>
        <v>1</v>
      </c>
      <c r="EH427" s="139">
        <f>EG427*AUXILIAR!$B$56</f>
        <v>30000000</v>
      </c>
      <c r="EI427" s="5"/>
      <c r="EJ427" s="341"/>
      <c r="EK427" s="354"/>
      <c r="EL427" s="5"/>
      <c r="EM427" s="5"/>
      <c r="EN427" s="5"/>
      <c r="EO427" s="5"/>
      <c r="EP427" s="5"/>
      <c r="EQ427" s="5"/>
      <c r="ER427" s="5"/>
      <c r="ES427" s="5"/>
      <c r="ET427" s="5"/>
      <c r="EU427" s="5"/>
      <c r="EV427" s="5"/>
      <c r="EW427" s="5"/>
      <c r="EX427" s="5"/>
      <c r="EY427" s="5"/>
      <c r="EZ427" s="5"/>
      <c r="FA427" s="5"/>
      <c r="FB427" s="5"/>
      <c r="FC427" s="5"/>
      <c r="FD427" s="5"/>
      <c r="FE427" s="5"/>
      <c r="FF427" s="5"/>
      <c r="FG427" s="5"/>
      <c r="FH427" s="5"/>
      <c r="FI427" s="5"/>
      <c r="FJ427" s="5"/>
      <c r="FK427" s="5"/>
      <c r="FL427" s="5"/>
      <c r="FM427" s="5"/>
      <c r="FN427" s="5"/>
      <c r="FO427" s="5"/>
      <c r="FP427" s="5"/>
      <c r="FQ427" s="5"/>
      <c r="FR427" s="5"/>
      <c r="FS427" s="5"/>
      <c r="FT427" s="5"/>
      <c r="FU427" s="5"/>
      <c r="FV427" s="5"/>
      <c r="FW427" s="5"/>
      <c r="FX427" s="5"/>
      <c r="FY427" s="5"/>
      <c r="FZ427" s="5"/>
      <c r="GA427" s="5"/>
      <c r="GB427" s="341"/>
      <c r="GC427" s="354"/>
      <c r="GD427" s="5"/>
      <c r="GE427" s="5"/>
      <c r="GF427" s="5"/>
      <c r="GG427" s="5"/>
      <c r="GH427" s="5"/>
      <c r="GI427" s="5"/>
      <c r="GJ427" s="5"/>
      <c r="GK427" s="5"/>
      <c r="GL427" s="5"/>
      <c r="GM427" s="5"/>
      <c r="GN427" s="5"/>
      <c r="GO427" s="5"/>
      <c r="GP427" s="5"/>
      <c r="GQ427" s="5"/>
      <c r="GR427" s="5"/>
      <c r="GS427" s="5"/>
      <c r="GT427" s="5"/>
      <c r="GU427" s="5"/>
      <c r="GV427" s="5"/>
      <c r="GW427" s="5"/>
      <c r="GX427" s="5"/>
      <c r="GY427" s="5"/>
      <c r="GZ427" s="5"/>
      <c r="HA427" s="5"/>
      <c r="HB427" s="5"/>
      <c r="HC427" s="5"/>
      <c r="HD427" s="5"/>
      <c r="HE427" s="5"/>
      <c r="HF427" s="5"/>
      <c r="HG427" s="5"/>
      <c r="HH427" s="5"/>
      <c r="HI427" s="5"/>
      <c r="HJ427" s="5"/>
      <c r="HK427" s="5"/>
      <c r="HL427" s="167" t="s">
        <v>368</v>
      </c>
      <c r="HM427" s="171">
        <v>527.4</v>
      </c>
      <c r="HN427" s="171">
        <v>528.79999999999995</v>
      </c>
      <c r="HO427" s="52">
        <f t="shared" si="337"/>
        <v>1.3999999999999773</v>
      </c>
      <c r="HP427" s="51">
        <v>100</v>
      </c>
      <c r="HQ427" s="52">
        <f t="shared" si="338"/>
        <v>1.3999999999999773</v>
      </c>
      <c r="HR427" s="139">
        <f>HQ427*AUXILIAR!$B$67</f>
        <v>2799999.9999999544</v>
      </c>
      <c r="HS427" s="5"/>
      <c r="HT427" s="341"/>
      <c r="HU427" s="354"/>
      <c r="HV427" s="5"/>
      <c r="HW427" s="5"/>
      <c r="HX427" s="5"/>
      <c r="HY427" s="5"/>
      <c r="HZ427" s="5"/>
      <c r="IA427" s="5"/>
      <c r="IB427" s="5"/>
      <c r="IC427" s="5"/>
      <c r="ID427" s="5"/>
      <c r="IE427" s="5"/>
      <c r="IF427" s="5"/>
      <c r="IG427" s="5"/>
      <c r="IH427" s="5"/>
      <c r="II427" s="5"/>
      <c r="IJ427" s="5"/>
      <c r="IK427" s="5"/>
      <c r="IL427" s="5"/>
      <c r="IM427" s="5"/>
      <c r="IN427" s="5"/>
      <c r="IO427" s="5"/>
      <c r="IP427" s="5"/>
      <c r="IQ427" s="5"/>
      <c r="IR427" s="5"/>
      <c r="IS427" s="5"/>
      <c r="IT427" s="5"/>
      <c r="IU427" s="5"/>
      <c r="IV427" s="5"/>
      <c r="IW427" s="5"/>
      <c r="IX427" s="5"/>
      <c r="IY427" s="5"/>
      <c r="IZ427" s="5"/>
      <c r="JA427" s="5"/>
      <c r="JB427" s="5"/>
      <c r="JC427" s="5"/>
      <c r="JD427" s="5"/>
      <c r="JE427" s="5"/>
      <c r="JF427" s="5"/>
      <c r="JG427" s="5"/>
      <c r="JH427" s="5"/>
      <c r="JI427" s="5"/>
      <c r="JJ427" s="5"/>
      <c r="JK427" s="145"/>
      <c r="JL427" s="397"/>
    </row>
    <row r="428" spans="1:272" ht="15">
      <c r="A428" s="8" t="s">
        <v>33</v>
      </c>
      <c r="B428" s="8" t="s">
        <v>11</v>
      </c>
      <c r="C428" s="8">
        <v>1</v>
      </c>
      <c r="D428" s="199">
        <v>101</v>
      </c>
      <c r="E428" s="118" t="s">
        <v>180</v>
      </c>
      <c r="F428" s="118" t="s">
        <v>108</v>
      </c>
      <c r="G428" s="195" t="s">
        <v>34</v>
      </c>
      <c r="H428" s="309" t="s">
        <v>188</v>
      </c>
      <c r="I428" s="354"/>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175" t="s">
        <v>371</v>
      </c>
      <c r="AS428" s="174">
        <v>403.05</v>
      </c>
      <c r="AT428" s="171">
        <v>405.6</v>
      </c>
      <c r="AU428" s="51">
        <f t="shared" si="327"/>
        <v>2.5500000000000114</v>
      </c>
      <c r="AV428" s="52">
        <v>100</v>
      </c>
      <c r="AW428" s="52">
        <f t="shared" si="328"/>
        <v>2.5500000000000114</v>
      </c>
      <c r="AX428" s="139">
        <f>AW428*AUXILIAR!$B$50</f>
        <v>7650000.0000000345</v>
      </c>
      <c r="AY428" s="5"/>
      <c r="AZ428" s="341"/>
      <c r="BA428" s="354"/>
      <c r="BB428" s="5"/>
      <c r="BC428" s="5"/>
      <c r="BD428" s="5"/>
      <c r="BE428" s="5"/>
      <c r="BF428" s="5"/>
      <c r="BG428" s="5"/>
      <c r="BH428" s="5"/>
      <c r="BI428" s="5"/>
      <c r="BJ428" s="5"/>
      <c r="BK428" s="5"/>
      <c r="BL428" s="5"/>
      <c r="BM428" s="5"/>
      <c r="BN428" s="5"/>
      <c r="BO428" s="5"/>
      <c r="BP428" s="5"/>
      <c r="BQ428" s="5"/>
      <c r="BR428" s="5"/>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341"/>
      <c r="CS428" s="354"/>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1" t="s">
        <v>360</v>
      </c>
      <c r="EC428" s="177">
        <v>471.1</v>
      </c>
      <c r="ED428" s="177">
        <v>471.1</v>
      </c>
      <c r="EE428" s="51">
        <v>1</v>
      </c>
      <c r="EF428" s="51">
        <v>100</v>
      </c>
      <c r="EG428" s="52">
        <f t="shared" si="336"/>
        <v>1</v>
      </c>
      <c r="EH428" s="139">
        <f>EG428*AUXILIAR!$B$56</f>
        <v>30000000</v>
      </c>
      <c r="EI428" s="5"/>
      <c r="EJ428" s="341"/>
      <c r="EK428" s="354"/>
      <c r="EL428" s="5"/>
      <c r="EM428" s="5"/>
      <c r="EN428" s="5"/>
      <c r="EO428" s="5"/>
      <c r="EP428" s="5"/>
      <c r="EQ428" s="5"/>
      <c r="ER428" s="5"/>
      <c r="ES428" s="5"/>
      <c r="ET428" s="5"/>
      <c r="EU428" s="5"/>
      <c r="EV428" s="5"/>
      <c r="EW428" s="5"/>
      <c r="EX428" s="5"/>
      <c r="EY428" s="5"/>
      <c r="EZ428" s="5"/>
      <c r="FA428" s="5"/>
      <c r="FB428" s="5"/>
      <c r="FC428" s="5"/>
      <c r="FD428" s="5"/>
      <c r="FE428" s="5"/>
      <c r="FF428" s="5"/>
      <c r="FG428" s="5"/>
      <c r="FH428" s="5"/>
      <c r="FI428" s="5"/>
      <c r="FJ428" s="5"/>
      <c r="FK428" s="5"/>
      <c r="FL428" s="5"/>
      <c r="FM428" s="5"/>
      <c r="FN428" s="5"/>
      <c r="FO428" s="5"/>
      <c r="FP428" s="5"/>
      <c r="FQ428" s="5"/>
      <c r="FR428" s="5"/>
      <c r="FS428" s="5"/>
      <c r="FT428" s="5"/>
      <c r="FU428" s="5"/>
      <c r="FV428" s="5"/>
      <c r="FW428" s="5"/>
      <c r="FX428" s="5"/>
      <c r="FY428" s="5"/>
      <c r="FZ428" s="5"/>
      <c r="GA428" s="5"/>
      <c r="GB428" s="341"/>
      <c r="GC428" s="354"/>
      <c r="GD428" s="5"/>
      <c r="GE428" s="5"/>
      <c r="GF428" s="5"/>
      <c r="GG428" s="5"/>
      <c r="GH428" s="5"/>
      <c r="GI428" s="5"/>
      <c r="GJ428" s="5"/>
      <c r="GK428" s="5"/>
      <c r="GL428" s="5"/>
      <c r="GM428" s="5"/>
      <c r="GN428" s="5"/>
      <c r="GO428" s="5"/>
      <c r="GP428" s="5"/>
      <c r="GQ428" s="5"/>
      <c r="GR428" s="5"/>
      <c r="GS428" s="5"/>
      <c r="GT428" s="5"/>
      <c r="GU428" s="5"/>
      <c r="GV428" s="5"/>
      <c r="GW428" s="5"/>
      <c r="GX428" s="5"/>
      <c r="GY428" s="5"/>
      <c r="GZ428" s="5"/>
      <c r="HA428" s="5"/>
      <c r="HB428" s="5"/>
      <c r="HC428" s="5"/>
      <c r="HD428" s="5"/>
      <c r="HE428" s="5"/>
      <c r="HF428" s="5"/>
      <c r="HG428" s="5"/>
      <c r="HH428" s="5"/>
      <c r="HI428" s="5"/>
      <c r="HJ428" s="5"/>
      <c r="HK428" s="5"/>
      <c r="HL428" s="167" t="s">
        <v>368</v>
      </c>
      <c r="HM428" s="171">
        <v>522.9</v>
      </c>
      <c r="HN428" s="171">
        <v>523.70000000000005</v>
      </c>
      <c r="HO428" s="52">
        <f t="shared" si="337"/>
        <v>0.80000000000006821</v>
      </c>
      <c r="HP428" s="51">
        <v>100</v>
      </c>
      <c r="HQ428" s="52">
        <f t="shared" si="338"/>
        <v>0.80000000000006821</v>
      </c>
      <c r="HR428" s="139">
        <f>HQ428*AUXILIAR!$B$67</f>
        <v>1600000.0000001364</v>
      </c>
      <c r="HS428" s="5"/>
      <c r="HT428" s="341"/>
      <c r="HU428" s="354"/>
      <c r="HV428" s="5"/>
      <c r="HW428" s="5"/>
      <c r="HX428" s="5"/>
      <c r="HY428" s="5"/>
      <c r="HZ428" s="5"/>
      <c r="IA428" s="5"/>
      <c r="IB428" s="5"/>
      <c r="IC428" s="5"/>
      <c r="ID428" s="5"/>
      <c r="IE428" s="5"/>
      <c r="IF428" s="5"/>
      <c r="IG428" s="5"/>
      <c r="IH428" s="5"/>
      <c r="II428" s="5"/>
      <c r="IJ428" s="5"/>
      <c r="IK428" s="5"/>
      <c r="IL428" s="5"/>
      <c r="IM428" s="5"/>
      <c r="IN428" s="5"/>
      <c r="IO428" s="5"/>
      <c r="IP428" s="5"/>
      <c r="IQ428" s="5"/>
      <c r="IR428" s="5"/>
      <c r="IS428" s="5"/>
      <c r="IT428" s="5"/>
      <c r="IU428" s="5"/>
      <c r="IV428" s="5"/>
      <c r="IW428" s="5"/>
      <c r="IX428" s="5"/>
      <c r="IY428" s="5"/>
      <c r="IZ428" s="5"/>
      <c r="JA428" s="5"/>
      <c r="JB428" s="5"/>
      <c r="JC428" s="5"/>
      <c r="JD428" s="5"/>
      <c r="JE428" s="5"/>
      <c r="JF428" s="5"/>
      <c r="JG428" s="5"/>
      <c r="JH428" s="5"/>
      <c r="JI428" s="5"/>
      <c r="JJ428" s="5"/>
      <c r="JK428" s="145"/>
      <c r="JL428" s="397"/>
    </row>
    <row r="429" spans="1:272" ht="15">
      <c r="A429" s="8" t="s">
        <v>33</v>
      </c>
      <c r="B429" s="8" t="s">
        <v>11</v>
      </c>
      <c r="C429" s="8">
        <v>1</v>
      </c>
      <c r="D429" s="199">
        <v>101</v>
      </c>
      <c r="E429" s="118" t="s">
        <v>180</v>
      </c>
      <c r="F429" s="118" t="s">
        <v>108</v>
      </c>
      <c r="G429" s="195" t="s">
        <v>34</v>
      </c>
      <c r="H429" s="309" t="s">
        <v>188</v>
      </c>
      <c r="I429" s="354"/>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175" t="s">
        <v>371</v>
      </c>
      <c r="AS429" s="174">
        <v>406.38</v>
      </c>
      <c r="AT429" s="171">
        <v>407.7</v>
      </c>
      <c r="AU429" s="51">
        <f t="shared" si="327"/>
        <v>1.3199999999999932</v>
      </c>
      <c r="AV429" s="52">
        <v>100</v>
      </c>
      <c r="AW429" s="52">
        <f t="shared" si="328"/>
        <v>1.3199999999999932</v>
      </c>
      <c r="AX429" s="139">
        <f>AW429*AUXILIAR!$B$50</f>
        <v>3959999.9999999795</v>
      </c>
      <c r="AY429" s="5"/>
      <c r="AZ429" s="341"/>
      <c r="BA429" s="354"/>
      <c r="BB429" s="5"/>
      <c r="BC429" s="5"/>
      <c r="BD429" s="5"/>
      <c r="BE429" s="5"/>
      <c r="BF429" s="5"/>
      <c r="BG429" s="5"/>
      <c r="BH429" s="5"/>
      <c r="BI429" s="5"/>
      <c r="BJ429" s="5"/>
      <c r="BK429" s="5"/>
      <c r="BL429" s="5"/>
      <c r="BM429" s="5"/>
      <c r="BN429" s="5"/>
      <c r="BO429" s="5"/>
      <c r="BP429" s="5"/>
      <c r="BQ429" s="5"/>
      <c r="BR429" s="5"/>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341"/>
      <c r="CS429" s="354"/>
      <c r="CT429" s="5"/>
      <c r="CU429" s="5"/>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1" t="s">
        <v>360</v>
      </c>
      <c r="EC429" s="177">
        <v>473.5</v>
      </c>
      <c r="ED429" s="177">
        <v>473.5</v>
      </c>
      <c r="EE429" s="51">
        <v>1</v>
      </c>
      <c r="EF429" s="51">
        <v>100</v>
      </c>
      <c r="EG429" s="52">
        <f t="shared" si="336"/>
        <v>1</v>
      </c>
      <c r="EH429" s="139">
        <f>EG429*AUXILIAR!$B$56</f>
        <v>30000000</v>
      </c>
      <c r="EI429" s="5"/>
      <c r="EJ429" s="341"/>
      <c r="EK429" s="354"/>
      <c r="EL429" s="5"/>
      <c r="EM429" s="5"/>
      <c r="EN429" s="5"/>
      <c r="EO429" s="5"/>
      <c r="EP429" s="5"/>
      <c r="EQ429" s="5"/>
      <c r="ER429" s="5"/>
      <c r="ES429" s="5"/>
      <c r="ET429" s="5"/>
      <c r="EU429" s="5"/>
      <c r="EV429" s="5"/>
      <c r="EW429" s="5"/>
      <c r="EX429" s="5"/>
      <c r="EY429" s="5"/>
      <c r="EZ429" s="5"/>
      <c r="FA429" s="5"/>
      <c r="FB429" s="5"/>
      <c r="FC429" s="5"/>
      <c r="FD429" s="5"/>
      <c r="FE429" s="5"/>
      <c r="FF429" s="5"/>
      <c r="FG429" s="5"/>
      <c r="FH429" s="5"/>
      <c r="FI429" s="5"/>
      <c r="FJ429" s="5"/>
      <c r="FK429" s="5"/>
      <c r="FL429" s="5"/>
      <c r="FM429" s="5"/>
      <c r="FN429" s="5"/>
      <c r="FO429" s="5"/>
      <c r="FP429" s="5"/>
      <c r="FQ429" s="5"/>
      <c r="FR429" s="5"/>
      <c r="FS429" s="5"/>
      <c r="FT429" s="5"/>
      <c r="FU429" s="5"/>
      <c r="FV429" s="5"/>
      <c r="FW429" s="5"/>
      <c r="FX429" s="5"/>
      <c r="FY429" s="5"/>
      <c r="FZ429" s="5"/>
      <c r="GA429" s="5"/>
      <c r="GB429" s="341"/>
      <c r="GC429" s="354"/>
      <c r="GD429" s="5"/>
      <c r="GE429" s="5"/>
      <c r="GF429" s="5"/>
      <c r="GG429" s="5"/>
      <c r="GH429" s="5"/>
      <c r="GI429" s="5"/>
      <c r="GJ429" s="5"/>
      <c r="GK429" s="5"/>
      <c r="GL429" s="5"/>
      <c r="GM429" s="5"/>
      <c r="GN429" s="5"/>
      <c r="GO429" s="5"/>
      <c r="GP429" s="5"/>
      <c r="GQ429" s="5"/>
      <c r="GR429" s="5"/>
      <c r="GS429" s="5"/>
      <c r="GT429" s="5"/>
      <c r="GU429" s="5"/>
      <c r="GV429" s="5"/>
      <c r="GW429" s="5"/>
      <c r="GX429" s="5"/>
      <c r="GY429" s="5"/>
      <c r="GZ429" s="5"/>
      <c r="HA429" s="5"/>
      <c r="HB429" s="5"/>
      <c r="HC429" s="5"/>
      <c r="HD429" s="5"/>
      <c r="HE429" s="5"/>
      <c r="HF429" s="5"/>
      <c r="HG429" s="5"/>
      <c r="HH429" s="5"/>
      <c r="HI429" s="5"/>
      <c r="HJ429" s="5"/>
      <c r="HK429" s="5"/>
      <c r="HL429" s="167" t="s">
        <v>368</v>
      </c>
      <c r="HM429" s="171">
        <v>520.20000000000005</v>
      </c>
      <c r="HN429" s="171">
        <v>521.5</v>
      </c>
      <c r="HO429" s="52">
        <f t="shared" si="337"/>
        <v>1.2999999999999545</v>
      </c>
      <c r="HP429" s="51">
        <v>100</v>
      </c>
      <c r="HQ429" s="52">
        <f t="shared" si="338"/>
        <v>1.2999999999999545</v>
      </c>
      <c r="HR429" s="139">
        <f>HQ429*AUXILIAR!$B$67</f>
        <v>2599999.9999999092</v>
      </c>
      <c r="HS429" s="5"/>
      <c r="HT429" s="341"/>
      <c r="HU429" s="354"/>
      <c r="HV429" s="5"/>
      <c r="HW429" s="5"/>
      <c r="HX429" s="5"/>
      <c r="HY429" s="5"/>
      <c r="HZ429" s="5"/>
      <c r="IA429" s="5"/>
      <c r="IB429" s="5"/>
      <c r="IC429" s="5"/>
      <c r="ID429" s="5"/>
      <c r="IE429" s="5"/>
      <c r="IF429" s="5"/>
      <c r="IG429" s="5"/>
      <c r="IH429" s="5"/>
      <c r="II429" s="5"/>
      <c r="IJ429" s="5"/>
      <c r="IK429" s="5"/>
      <c r="IL429" s="5"/>
      <c r="IM429" s="5"/>
      <c r="IN429" s="5"/>
      <c r="IO429" s="5"/>
      <c r="IP429" s="5"/>
      <c r="IQ429" s="5"/>
      <c r="IR429" s="5"/>
      <c r="IS429" s="5"/>
      <c r="IT429" s="5"/>
      <c r="IU429" s="5"/>
      <c r="IV429" s="5"/>
      <c r="IW429" s="5"/>
      <c r="IX429" s="5"/>
      <c r="IY429" s="5"/>
      <c r="IZ429" s="5"/>
      <c r="JA429" s="5"/>
      <c r="JB429" s="5"/>
      <c r="JC429" s="5"/>
      <c r="JD429" s="5"/>
      <c r="JE429" s="5"/>
      <c r="JF429" s="5"/>
      <c r="JG429" s="5"/>
      <c r="JH429" s="5"/>
      <c r="JI429" s="5"/>
      <c r="JJ429" s="5"/>
      <c r="JK429" s="145"/>
      <c r="JL429" s="397"/>
    </row>
    <row r="430" spans="1:272" ht="15">
      <c r="A430" s="8" t="s">
        <v>33</v>
      </c>
      <c r="B430" s="8" t="s">
        <v>11</v>
      </c>
      <c r="C430" s="8">
        <v>1</v>
      </c>
      <c r="D430" s="199">
        <v>101</v>
      </c>
      <c r="E430" s="118" t="s">
        <v>180</v>
      </c>
      <c r="F430" s="118" t="s">
        <v>108</v>
      </c>
      <c r="G430" s="195" t="s">
        <v>34</v>
      </c>
      <c r="H430" s="309" t="s">
        <v>188</v>
      </c>
      <c r="I430" s="354"/>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c r="AY430" s="5"/>
      <c r="AZ430" s="341"/>
      <c r="BA430" s="354"/>
      <c r="BB430" s="5"/>
      <c r="BC430" s="5"/>
      <c r="BD430" s="5"/>
      <c r="BE430" s="5"/>
      <c r="BF430" s="5"/>
      <c r="BG430" s="5"/>
      <c r="BH430" s="5"/>
      <c r="BI430" s="5"/>
      <c r="BJ430" s="5"/>
      <c r="BK430" s="5"/>
      <c r="BL430" s="5"/>
      <c r="BM430" s="5"/>
      <c r="BN430" s="5"/>
      <c r="BO430" s="5"/>
      <c r="BP430" s="5"/>
      <c r="BQ430" s="5"/>
      <c r="BR430" s="5"/>
      <c r="BS430" s="5"/>
      <c r="BT430" s="5"/>
      <c r="BU430" s="5"/>
      <c r="BV430" s="5"/>
      <c r="BW430" s="5"/>
      <c r="BX430" s="5"/>
      <c r="BY430" s="5"/>
      <c r="BZ430" s="5"/>
      <c r="CA430" s="5"/>
      <c r="CB430" s="5"/>
      <c r="CC430" s="5"/>
      <c r="CD430" s="5"/>
      <c r="CE430" s="5"/>
      <c r="CF430" s="5"/>
      <c r="CG430" s="5"/>
      <c r="CH430" s="5"/>
      <c r="CI430" s="5"/>
      <c r="CJ430" s="5"/>
      <c r="CK430" s="5"/>
      <c r="CL430" s="5"/>
      <c r="CM430" s="5"/>
      <c r="CN430" s="5"/>
      <c r="CO430" s="5"/>
      <c r="CP430" s="5"/>
      <c r="CQ430" s="5"/>
      <c r="CR430" s="341"/>
      <c r="CS430" s="354"/>
      <c r="CT430" s="5"/>
      <c r="CU430" s="5"/>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1" t="s">
        <v>360</v>
      </c>
      <c r="EC430" s="177">
        <v>477.3</v>
      </c>
      <c r="ED430" s="177">
        <v>477.3</v>
      </c>
      <c r="EE430" s="51">
        <v>1</v>
      </c>
      <c r="EF430" s="51">
        <v>100</v>
      </c>
      <c r="EG430" s="52">
        <f t="shared" si="336"/>
        <v>1</v>
      </c>
      <c r="EH430" s="139">
        <f>EG430*AUXILIAR!$B$56</f>
        <v>30000000</v>
      </c>
      <c r="EI430" s="5"/>
      <c r="EJ430" s="341"/>
      <c r="EK430" s="354"/>
      <c r="EL430" s="5"/>
      <c r="EM430" s="5"/>
      <c r="EN430" s="5"/>
      <c r="EO430" s="5"/>
      <c r="EP430" s="5"/>
      <c r="EQ430" s="5"/>
      <c r="ER430" s="5"/>
      <c r="ES430" s="5"/>
      <c r="ET430" s="5"/>
      <c r="EU430" s="5"/>
      <c r="EV430" s="5"/>
      <c r="EW430" s="5"/>
      <c r="EX430" s="5"/>
      <c r="EY430" s="5"/>
      <c r="EZ430" s="5"/>
      <c r="FA430" s="5"/>
      <c r="FB430" s="5"/>
      <c r="FC430" s="5"/>
      <c r="FD430" s="5"/>
      <c r="FE430" s="5"/>
      <c r="FF430" s="5"/>
      <c r="FG430" s="5"/>
      <c r="FH430" s="5"/>
      <c r="FI430" s="5"/>
      <c r="FJ430" s="5"/>
      <c r="FK430" s="5"/>
      <c r="FL430" s="5"/>
      <c r="FM430" s="5"/>
      <c r="FN430" s="5"/>
      <c r="FO430" s="5"/>
      <c r="FP430" s="5"/>
      <c r="FQ430" s="5"/>
      <c r="FR430" s="5"/>
      <c r="FS430" s="5"/>
      <c r="FT430" s="5"/>
      <c r="FU430" s="5"/>
      <c r="FV430" s="5"/>
      <c r="FW430" s="5"/>
      <c r="FX430" s="5"/>
      <c r="FY430" s="5"/>
      <c r="FZ430" s="5"/>
      <c r="GA430" s="5"/>
      <c r="GB430" s="341"/>
      <c r="GC430" s="354"/>
      <c r="GD430" s="5"/>
      <c r="GE430" s="5"/>
      <c r="GF430" s="5"/>
      <c r="GG430" s="5"/>
      <c r="GH430" s="5"/>
      <c r="GI430" s="5"/>
      <c r="GJ430" s="5"/>
      <c r="GK430" s="5"/>
      <c r="GL430" s="5"/>
      <c r="GM430" s="5"/>
      <c r="GN430" s="5"/>
      <c r="GO430" s="5"/>
      <c r="GP430" s="5"/>
      <c r="GQ430" s="5"/>
      <c r="GR430" s="5"/>
      <c r="GS430" s="5"/>
      <c r="GT430" s="5"/>
      <c r="GU430" s="5"/>
      <c r="GV430" s="5"/>
      <c r="GW430" s="5"/>
      <c r="GX430" s="5"/>
      <c r="GY430" s="5"/>
      <c r="GZ430" s="5"/>
      <c r="HA430" s="5"/>
      <c r="HB430" s="5"/>
      <c r="HC430" s="5"/>
      <c r="HD430" s="5"/>
      <c r="HE430" s="5"/>
      <c r="HF430" s="5"/>
      <c r="HG430" s="5"/>
      <c r="HH430" s="5"/>
      <c r="HI430" s="5"/>
      <c r="HJ430" s="5"/>
      <c r="HK430" s="5"/>
      <c r="HL430" s="167" t="s">
        <v>368</v>
      </c>
      <c r="HM430" s="171">
        <v>512</v>
      </c>
      <c r="HN430" s="171">
        <v>512.5</v>
      </c>
      <c r="HO430" s="52">
        <f t="shared" si="337"/>
        <v>0.5</v>
      </c>
      <c r="HP430" s="51">
        <v>100</v>
      </c>
      <c r="HQ430" s="52">
        <f t="shared" si="338"/>
        <v>0.5</v>
      </c>
      <c r="HR430" s="139">
        <f>HQ430*AUXILIAR!$B$67</f>
        <v>1000000</v>
      </c>
      <c r="HS430" s="5"/>
      <c r="HT430" s="341"/>
      <c r="HU430" s="354"/>
      <c r="HV430" s="5"/>
      <c r="HW430" s="5"/>
      <c r="HX430" s="5"/>
      <c r="HY430" s="5"/>
      <c r="HZ430" s="5"/>
      <c r="IA430" s="5"/>
      <c r="IB430" s="5"/>
      <c r="IC430" s="5"/>
      <c r="ID430" s="5"/>
      <c r="IE430" s="5"/>
      <c r="IF430" s="5"/>
      <c r="IG430" s="5"/>
      <c r="IH430" s="5"/>
      <c r="II430" s="5"/>
      <c r="IJ430" s="5"/>
      <c r="IK430" s="5"/>
      <c r="IL430" s="5"/>
      <c r="IM430" s="5"/>
      <c r="IN430" s="5"/>
      <c r="IO430" s="5"/>
      <c r="IP430" s="5"/>
      <c r="IQ430" s="5"/>
      <c r="IR430" s="5"/>
      <c r="IS430" s="5"/>
      <c r="IT430" s="5"/>
      <c r="IU430" s="5"/>
      <c r="IV430" s="5"/>
      <c r="IW430" s="5"/>
      <c r="IX430" s="5"/>
      <c r="IY430" s="5"/>
      <c r="IZ430" s="5"/>
      <c r="JA430" s="5"/>
      <c r="JB430" s="5"/>
      <c r="JC430" s="5"/>
      <c r="JD430" s="5"/>
      <c r="JE430" s="5"/>
      <c r="JF430" s="5"/>
      <c r="JG430" s="5"/>
      <c r="JH430" s="5"/>
      <c r="JI430" s="5"/>
      <c r="JJ430" s="5"/>
      <c r="JK430" s="145"/>
      <c r="JL430" s="397"/>
    </row>
    <row r="431" spans="1:272" ht="15">
      <c r="A431" s="8" t="s">
        <v>33</v>
      </c>
      <c r="B431" s="8" t="s">
        <v>11</v>
      </c>
      <c r="C431" s="8">
        <v>1</v>
      </c>
      <c r="D431" s="199">
        <v>101</v>
      </c>
      <c r="E431" s="118" t="s">
        <v>180</v>
      </c>
      <c r="F431" s="118" t="s">
        <v>108</v>
      </c>
      <c r="G431" s="195" t="s">
        <v>34</v>
      </c>
      <c r="H431" s="309" t="s">
        <v>188</v>
      </c>
      <c r="I431" s="354"/>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c r="AY431" s="5"/>
      <c r="AZ431" s="341"/>
      <c r="BA431" s="354"/>
      <c r="BB431" s="5"/>
      <c r="BC431" s="5"/>
      <c r="BD431" s="5"/>
      <c r="BE431" s="5"/>
      <c r="BF431" s="5"/>
      <c r="BG431" s="5"/>
      <c r="BH431" s="5"/>
      <c r="BI431" s="5"/>
      <c r="BJ431" s="5"/>
      <c r="BK431" s="5"/>
      <c r="BL431" s="5"/>
      <c r="BM431" s="5"/>
      <c r="BN431" s="5"/>
      <c r="BO431" s="5"/>
      <c r="BP431" s="5"/>
      <c r="BQ431" s="5"/>
      <c r="BR431" s="5"/>
      <c r="BS431" s="5"/>
      <c r="BT431" s="5"/>
      <c r="BU431" s="5"/>
      <c r="BV431" s="5"/>
      <c r="BW431" s="5"/>
      <c r="BX431" s="5"/>
      <c r="BY431" s="5"/>
      <c r="BZ431" s="5"/>
      <c r="CA431" s="5"/>
      <c r="CB431" s="5"/>
      <c r="CC431" s="5"/>
      <c r="CD431" s="5"/>
      <c r="CE431" s="5"/>
      <c r="CF431" s="5"/>
      <c r="CG431" s="5"/>
      <c r="CH431" s="5"/>
      <c r="CI431" s="5"/>
      <c r="CJ431" s="5"/>
      <c r="CK431" s="5"/>
      <c r="CL431" s="5"/>
      <c r="CM431" s="5"/>
      <c r="CN431" s="5"/>
      <c r="CO431" s="5"/>
      <c r="CP431" s="5"/>
      <c r="CQ431" s="5"/>
      <c r="CR431" s="341"/>
      <c r="CS431" s="354"/>
      <c r="CT431" s="5"/>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1" t="s">
        <v>360</v>
      </c>
      <c r="EC431" s="177">
        <v>482.5</v>
      </c>
      <c r="ED431" s="177">
        <v>482.5</v>
      </c>
      <c r="EE431" s="51">
        <v>1</v>
      </c>
      <c r="EF431" s="51">
        <v>100</v>
      </c>
      <c r="EG431" s="52">
        <f t="shared" si="336"/>
        <v>1</v>
      </c>
      <c r="EH431" s="139">
        <f>EG431*AUXILIAR!$B$56</f>
        <v>30000000</v>
      </c>
      <c r="EI431" s="5"/>
      <c r="EJ431" s="341"/>
      <c r="EK431" s="354"/>
      <c r="EL431" s="5"/>
      <c r="EM431" s="5"/>
      <c r="EN431" s="5"/>
      <c r="EO431" s="5"/>
      <c r="EP431" s="5"/>
      <c r="EQ431" s="5"/>
      <c r="ER431" s="5"/>
      <c r="ES431" s="5"/>
      <c r="ET431" s="5"/>
      <c r="EU431" s="5"/>
      <c r="EV431" s="5"/>
      <c r="EW431" s="5"/>
      <c r="EX431" s="5"/>
      <c r="EY431" s="5"/>
      <c r="EZ431" s="5"/>
      <c r="FA431" s="5"/>
      <c r="FB431" s="5"/>
      <c r="FC431" s="5"/>
      <c r="FD431" s="5"/>
      <c r="FE431" s="5"/>
      <c r="FF431" s="5"/>
      <c r="FG431" s="5"/>
      <c r="FH431" s="5"/>
      <c r="FI431" s="5"/>
      <c r="FJ431" s="5"/>
      <c r="FK431" s="5"/>
      <c r="FL431" s="5"/>
      <c r="FM431" s="5"/>
      <c r="FN431" s="5"/>
      <c r="FO431" s="5"/>
      <c r="FP431" s="5"/>
      <c r="FQ431" s="5"/>
      <c r="FR431" s="5"/>
      <c r="FS431" s="5"/>
      <c r="FT431" s="5"/>
      <c r="FU431" s="5"/>
      <c r="FV431" s="5"/>
      <c r="FW431" s="5"/>
      <c r="FX431" s="5"/>
      <c r="FY431" s="5"/>
      <c r="FZ431" s="5"/>
      <c r="GA431" s="5"/>
      <c r="GB431" s="341"/>
      <c r="GC431" s="354"/>
      <c r="GD431" s="5"/>
      <c r="GE431" s="5"/>
      <c r="GF431" s="5"/>
      <c r="GG431" s="5"/>
      <c r="GH431" s="5"/>
      <c r="GI431" s="5"/>
      <c r="GJ431" s="5"/>
      <c r="GK431" s="5"/>
      <c r="GL431" s="5"/>
      <c r="GM431" s="5"/>
      <c r="GN431" s="5"/>
      <c r="GO431" s="5"/>
      <c r="GP431" s="5"/>
      <c r="GQ431" s="5"/>
      <c r="GR431" s="5"/>
      <c r="GS431" s="5"/>
      <c r="GT431" s="5"/>
      <c r="GU431" s="5"/>
      <c r="GV431" s="5"/>
      <c r="GW431" s="5"/>
      <c r="GX431" s="5"/>
      <c r="GY431" s="5"/>
      <c r="GZ431" s="5"/>
      <c r="HA431" s="5"/>
      <c r="HB431" s="5"/>
      <c r="HC431" s="5"/>
      <c r="HD431" s="5"/>
      <c r="HE431" s="5"/>
      <c r="HF431" s="5"/>
      <c r="HG431" s="5"/>
      <c r="HH431" s="5"/>
      <c r="HI431" s="5"/>
      <c r="HJ431" s="5"/>
      <c r="HK431" s="5"/>
      <c r="HL431" s="167" t="s">
        <v>368</v>
      </c>
      <c r="HM431" s="171">
        <v>502.4</v>
      </c>
      <c r="HN431" s="171">
        <v>504</v>
      </c>
      <c r="HO431" s="52">
        <f t="shared" si="337"/>
        <v>1.6000000000000227</v>
      </c>
      <c r="HP431" s="51">
        <v>100</v>
      </c>
      <c r="HQ431" s="52">
        <f t="shared" si="338"/>
        <v>1.6000000000000227</v>
      </c>
      <c r="HR431" s="139">
        <f>HQ431*AUXILIAR!$B$67</f>
        <v>3200000.0000000456</v>
      </c>
      <c r="HS431" s="5"/>
      <c r="HT431" s="341"/>
      <c r="HU431" s="354"/>
      <c r="HV431" s="5"/>
      <c r="HW431" s="5"/>
      <c r="HX431" s="5"/>
      <c r="HY431" s="5"/>
      <c r="HZ431" s="5"/>
      <c r="IA431" s="5"/>
      <c r="IB431" s="5"/>
      <c r="IC431" s="5"/>
      <c r="ID431" s="5"/>
      <c r="IE431" s="5"/>
      <c r="IF431" s="5"/>
      <c r="IG431" s="5"/>
      <c r="IH431" s="5"/>
      <c r="II431" s="5"/>
      <c r="IJ431" s="5"/>
      <c r="IK431" s="5"/>
      <c r="IL431" s="5"/>
      <c r="IM431" s="5"/>
      <c r="IN431" s="5"/>
      <c r="IO431" s="5"/>
      <c r="IP431" s="5"/>
      <c r="IQ431" s="5"/>
      <c r="IR431" s="5"/>
      <c r="IS431" s="5"/>
      <c r="IT431" s="5"/>
      <c r="IU431" s="5"/>
      <c r="IV431" s="5"/>
      <c r="IW431" s="5"/>
      <c r="IX431" s="5"/>
      <c r="IY431" s="5"/>
      <c r="IZ431" s="5"/>
      <c r="JA431" s="5"/>
      <c r="JB431" s="5"/>
      <c r="JC431" s="5"/>
      <c r="JD431" s="5"/>
      <c r="JE431" s="5"/>
      <c r="JF431" s="5"/>
      <c r="JG431" s="5"/>
      <c r="JH431" s="5"/>
      <c r="JI431" s="5"/>
      <c r="JJ431" s="5"/>
      <c r="JK431" s="145"/>
      <c r="JL431" s="397"/>
    </row>
    <row r="432" spans="1:272" ht="15">
      <c r="A432" s="8" t="s">
        <v>33</v>
      </c>
      <c r="B432" s="8" t="s">
        <v>11</v>
      </c>
      <c r="C432" s="8">
        <v>1</v>
      </c>
      <c r="D432" s="199">
        <v>101</v>
      </c>
      <c r="E432" s="118" t="s">
        <v>180</v>
      </c>
      <c r="F432" s="118" t="s">
        <v>108</v>
      </c>
      <c r="G432" s="195" t="s">
        <v>34</v>
      </c>
      <c r="H432" s="309" t="s">
        <v>188</v>
      </c>
      <c r="I432" s="354"/>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c r="AY432" s="5"/>
      <c r="AZ432" s="341"/>
      <c r="BA432" s="354"/>
      <c r="BB432" s="5"/>
      <c r="BC432" s="5"/>
      <c r="BD432" s="5"/>
      <c r="BE432" s="5"/>
      <c r="BF432" s="5"/>
      <c r="BG432" s="5"/>
      <c r="BH432" s="5"/>
      <c r="BI432" s="5"/>
      <c r="BJ432" s="5"/>
      <c r="BK432" s="5"/>
      <c r="BL432" s="5"/>
      <c r="BM432" s="5"/>
      <c r="BN432" s="5"/>
      <c r="BO432" s="5"/>
      <c r="BP432" s="5"/>
      <c r="BQ432" s="5"/>
      <c r="BR432" s="5"/>
      <c r="BS432" s="5"/>
      <c r="BT432" s="5"/>
      <c r="BU432" s="5"/>
      <c r="BV432" s="5"/>
      <c r="BW432" s="5"/>
      <c r="BX432" s="5"/>
      <c r="BY432" s="5"/>
      <c r="BZ432" s="5"/>
      <c r="CA432" s="5"/>
      <c r="CB432" s="5"/>
      <c r="CC432" s="5"/>
      <c r="CD432" s="5"/>
      <c r="CE432" s="5"/>
      <c r="CF432" s="5"/>
      <c r="CG432" s="5"/>
      <c r="CH432" s="5"/>
      <c r="CI432" s="5"/>
      <c r="CJ432" s="5"/>
      <c r="CK432" s="5"/>
      <c r="CL432" s="5"/>
      <c r="CM432" s="5"/>
      <c r="CN432" s="5"/>
      <c r="CO432" s="5"/>
      <c r="CP432" s="5"/>
      <c r="CQ432" s="5"/>
      <c r="CR432" s="341"/>
      <c r="CS432" s="354"/>
      <c r="CT432" s="5"/>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1" t="s">
        <v>360</v>
      </c>
      <c r="EC432" s="177">
        <v>485.7</v>
      </c>
      <c r="ED432" s="177">
        <v>485.7</v>
      </c>
      <c r="EE432" s="51">
        <v>1</v>
      </c>
      <c r="EF432" s="51">
        <v>100</v>
      </c>
      <c r="EG432" s="52">
        <f t="shared" si="336"/>
        <v>1</v>
      </c>
      <c r="EH432" s="139">
        <f>EG432*AUXILIAR!$B$56</f>
        <v>30000000</v>
      </c>
      <c r="EI432" s="5"/>
      <c r="EJ432" s="341"/>
      <c r="EK432" s="354"/>
      <c r="EL432" s="5"/>
      <c r="EM432" s="5"/>
      <c r="EN432" s="5"/>
      <c r="EO432" s="5"/>
      <c r="EP432" s="5"/>
      <c r="EQ432" s="5"/>
      <c r="ER432" s="5"/>
      <c r="ES432" s="5"/>
      <c r="ET432" s="5"/>
      <c r="EU432" s="5"/>
      <c r="EV432" s="5"/>
      <c r="EW432" s="5"/>
      <c r="EX432" s="5"/>
      <c r="EY432" s="5"/>
      <c r="EZ432" s="5"/>
      <c r="FA432" s="5"/>
      <c r="FB432" s="5"/>
      <c r="FC432" s="5"/>
      <c r="FD432" s="5"/>
      <c r="FE432" s="5"/>
      <c r="FF432" s="5"/>
      <c r="FG432" s="5"/>
      <c r="FH432" s="5"/>
      <c r="FI432" s="5"/>
      <c r="FJ432" s="5"/>
      <c r="FK432" s="5"/>
      <c r="FL432" s="5"/>
      <c r="FM432" s="5"/>
      <c r="FN432" s="5"/>
      <c r="FO432" s="5"/>
      <c r="FP432" s="5"/>
      <c r="FQ432" s="5"/>
      <c r="FR432" s="5"/>
      <c r="FS432" s="5"/>
      <c r="FT432" s="5"/>
      <c r="FU432" s="5"/>
      <c r="FV432" s="5"/>
      <c r="FW432" s="5"/>
      <c r="FX432" s="5"/>
      <c r="FY432" s="5"/>
      <c r="FZ432" s="5"/>
      <c r="GA432" s="5"/>
      <c r="GB432" s="341"/>
      <c r="GC432" s="354"/>
      <c r="GD432" s="5"/>
      <c r="GE432" s="5"/>
      <c r="GF432" s="5"/>
      <c r="GG432" s="5"/>
      <c r="GH432" s="5"/>
      <c r="GI432" s="5"/>
      <c r="GJ432" s="5"/>
      <c r="GK432" s="5"/>
      <c r="GL432" s="5"/>
      <c r="GM432" s="5"/>
      <c r="GN432" s="5"/>
      <c r="GO432" s="5"/>
      <c r="GP432" s="5"/>
      <c r="GQ432" s="5"/>
      <c r="GR432" s="5"/>
      <c r="GS432" s="5"/>
      <c r="GT432" s="5"/>
      <c r="GU432" s="5"/>
      <c r="GV432" s="5"/>
      <c r="GW432" s="5"/>
      <c r="GX432" s="5"/>
      <c r="GY432" s="5"/>
      <c r="GZ432" s="5"/>
      <c r="HA432" s="5"/>
      <c r="HB432" s="5"/>
      <c r="HC432" s="5"/>
      <c r="HD432" s="5"/>
      <c r="HE432" s="5"/>
      <c r="HF432" s="5"/>
      <c r="HG432" s="5"/>
      <c r="HH432" s="5"/>
      <c r="HI432" s="5"/>
      <c r="HJ432" s="5"/>
      <c r="HK432" s="5"/>
      <c r="HL432" s="167" t="s">
        <v>367</v>
      </c>
      <c r="HM432" s="171">
        <v>529.5</v>
      </c>
      <c r="HN432" s="171">
        <v>530.4</v>
      </c>
      <c r="HO432" s="52">
        <f t="shared" si="337"/>
        <v>0.89999999999997726</v>
      </c>
      <c r="HP432" s="51">
        <v>100</v>
      </c>
      <c r="HQ432" s="52">
        <f t="shared" si="338"/>
        <v>0.89999999999997726</v>
      </c>
      <c r="HR432" s="139">
        <f>HQ432*AUXILIAR!$B$67</f>
        <v>1799999.9999999546</v>
      </c>
      <c r="HS432" s="5"/>
      <c r="HT432" s="341"/>
      <c r="HU432" s="354"/>
      <c r="HV432" s="5"/>
      <c r="HW432" s="5"/>
      <c r="HX432" s="5"/>
      <c r="HY432" s="5"/>
      <c r="HZ432" s="5"/>
      <c r="IA432" s="5"/>
      <c r="IB432" s="5"/>
      <c r="IC432" s="5"/>
      <c r="ID432" s="5"/>
      <c r="IE432" s="5"/>
      <c r="IF432" s="5"/>
      <c r="IG432" s="5"/>
      <c r="IH432" s="5"/>
      <c r="II432" s="5"/>
      <c r="IJ432" s="5"/>
      <c r="IK432" s="5"/>
      <c r="IL432" s="5"/>
      <c r="IM432" s="5"/>
      <c r="IN432" s="5"/>
      <c r="IO432" s="5"/>
      <c r="IP432" s="5"/>
      <c r="IQ432" s="5"/>
      <c r="IR432" s="5"/>
      <c r="IS432" s="5"/>
      <c r="IT432" s="5"/>
      <c r="IU432" s="5"/>
      <c r="IV432" s="5"/>
      <c r="IW432" s="5"/>
      <c r="IX432" s="5"/>
      <c r="IY432" s="5"/>
      <c r="IZ432" s="5"/>
      <c r="JA432" s="5"/>
      <c r="JB432" s="5"/>
      <c r="JC432" s="5"/>
      <c r="JD432" s="5"/>
      <c r="JE432" s="5"/>
      <c r="JF432" s="5"/>
      <c r="JG432" s="5"/>
      <c r="JH432" s="5"/>
      <c r="JI432" s="5"/>
      <c r="JJ432" s="5"/>
      <c r="JK432" s="145"/>
      <c r="JL432" s="397"/>
    </row>
    <row r="433" spans="1:272" ht="15">
      <c r="A433" s="8" t="s">
        <v>33</v>
      </c>
      <c r="B433" s="8" t="s">
        <v>11</v>
      </c>
      <c r="C433" s="8">
        <v>1</v>
      </c>
      <c r="D433" s="199">
        <v>101</v>
      </c>
      <c r="E433" s="118" t="s">
        <v>180</v>
      </c>
      <c r="F433" s="118" t="s">
        <v>108</v>
      </c>
      <c r="G433" s="195" t="s">
        <v>34</v>
      </c>
      <c r="H433" s="309" t="s">
        <v>188</v>
      </c>
      <c r="I433" s="354"/>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c r="AY433" s="5"/>
      <c r="AZ433" s="341"/>
      <c r="BA433" s="354"/>
      <c r="BB433" s="5"/>
      <c r="BC433" s="5"/>
      <c r="BD433" s="5"/>
      <c r="BE433" s="5"/>
      <c r="BF433" s="5"/>
      <c r="BG433" s="5"/>
      <c r="BH433" s="5"/>
      <c r="BI433" s="5"/>
      <c r="BJ433" s="5"/>
      <c r="BK433" s="5"/>
      <c r="BL433" s="5"/>
      <c r="BM433" s="5"/>
      <c r="BN433" s="5"/>
      <c r="BO433" s="5"/>
      <c r="BP433" s="5"/>
      <c r="BQ433" s="5"/>
      <c r="BR433" s="5"/>
      <c r="BS433" s="5"/>
      <c r="BT433" s="5"/>
      <c r="BU433" s="5"/>
      <c r="BV433" s="5"/>
      <c r="BW433" s="5"/>
      <c r="BX433" s="5"/>
      <c r="BY433" s="5"/>
      <c r="BZ433" s="5"/>
      <c r="CA433" s="5"/>
      <c r="CB433" s="5"/>
      <c r="CC433" s="5"/>
      <c r="CD433" s="5"/>
      <c r="CE433" s="5"/>
      <c r="CF433" s="5"/>
      <c r="CG433" s="5"/>
      <c r="CH433" s="5"/>
      <c r="CI433" s="5"/>
      <c r="CJ433" s="5"/>
      <c r="CK433" s="5"/>
      <c r="CL433" s="5"/>
      <c r="CM433" s="5"/>
      <c r="CN433" s="5"/>
      <c r="CO433" s="5"/>
      <c r="CP433" s="5"/>
      <c r="CQ433" s="5"/>
      <c r="CR433" s="341"/>
      <c r="CS433" s="354"/>
      <c r="CT433" s="5"/>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c r="DX433" s="5"/>
      <c r="DY433" s="5"/>
      <c r="DZ433" s="5"/>
      <c r="EA433" s="5"/>
      <c r="EB433" s="51" t="s">
        <v>360</v>
      </c>
      <c r="EC433" s="177">
        <v>488.3</v>
      </c>
      <c r="ED433" s="177">
        <v>488.3</v>
      </c>
      <c r="EE433" s="51">
        <v>1</v>
      </c>
      <c r="EF433" s="51">
        <v>100</v>
      </c>
      <c r="EG433" s="52">
        <f t="shared" ref="EG433:EG441" si="339">EE433*EF433/100</f>
        <v>1</v>
      </c>
      <c r="EH433" s="139">
        <f>EG433*AUXILIAR!$B$56</f>
        <v>30000000</v>
      </c>
      <c r="EI433" s="5"/>
      <c r="EJ433" s="341"/>
      <c r="EK433" s="354"/>
      <c r="EL433" s="5"/>
      <c r="EM433" s="5"/>
      <c r="EN433" s="5"/>
      <c r="EO433" s="5"/>
      <c r="EP433" s="5"/>
      <c r="EQ433" s="5"/>
      <c r="ER433" s="5"/>
      <c r="ES433" s="5"/>
      <c r="ET433" s="5"/>
      <c r="EU433" s="5"/>
      <c r="EV433" s="5"/>
      <c r="EW433" s="5"/>
      <c r="EX433" s="5"/>
      <c r="EY433" s="5"/>
      <c r="EZ433" s="5"/>
      <c r="FA433" s="5"/>
      <c r="FB433" s="5"/>
      <c r="FC433" s="5"/>
      <c r="FD433" s="5"/>
      <c r="FE433" s="5"/>
      <c r="FF433" s="5"/>
      <c r="FG433" s="5"/>
      <c r="FH433" s="5"/>
      <c r="FI433" s="5"/>
      <c r="FJ433" s="5"/>
      <c r="FK433" s="5"/>
      <c r="FL433" s="5"/>
      <c r="FM433" s="5"/>
      <c r="FN433" s="5"/>
      <c r="FO433" s="5"/>
      <c r="FP433" s="5"/>
      <c r="FQ433" s="5"/>
      <c r="FR433" s="5"/>
      <c r="FS433" s="5"/>
      <c r="FT433" s="5"/>
      <c r="FU433" s="5"/>
      <c r="FV433" s="5"/>
      <c r="FW433" s="5"/>
      <c r="FX433" s="5"/>
      <c r="FY433" s="5"/>
      <c r="FZ433" s="5"/>
      <c r="GA433" s="5"/>
      <c r="GB433" s="341"/>
      <c r="GC433" s="354"/>
      <c r="GD433" s="5"/>
      <c r="GE433" s="5"/>
      <c r="GF433" s="5"/>
      <c r="GG433" s="5"/>
      <c r="GH433" s="5"/>
      <c r="GI433" s="5"/>
      <c r="GJ433" s="5"/>
      <c r="GK433" s="5"/>
      <c r="GL433" s="5"/>
      <c r="GM433" s="5"/>
      <c r="GN433" s="5"/>
      <c r="GO433" s="5"/>
      <c r="GP433" s="5"/>
      <c r="GQ433" s="5"/>
      <c r="GR433" s="5"/>
      <c r="GS433" s="5"/>
      <c r="GT433" s="5"/>
      <c r="GU433" s="5"/>
      <c r="GV433" s="5"/>
      <c r="GW433" s="5"/>
      <c r="GX433" s="5"/>
      <c r="GY433" s="5"/>
      <c r="GZ433" s="5"/>
      <c r="HA433" s="5"/>
      <c r="HB433" s="5"/>
      <c r="HC433" s="5"/>
      <c r="HD433" s="5"/>
      <c r="HE433" s="5"/>
      <c r="HF433" s="5"/>
      <c r="HG433" s="5"/>
      <c r="HH433" s="5"/>
      <c r="HI433" s="5"/>
      <c r="HJ433" s="5"/>
      <c r="HK433" s="5"/>
      <c r="HL433" s="167" t="s">
        <v>367</v>
      </c>
      <c r="HM433" s="171">
        <v>537.70000000000005</v>
      </c>
      <c r="HN433" s="171">
        <v>538.5</v>
      </c>
      <c r="HO433" s="52">
        <f t="shared" si="337"/>
        <v>0.79999999999995453</v>
      </c>
      <c r="HP433" s="51">
        <v>100</v>
      </c>
      <c r="HQ433" s="52">
        <f t="shared" si="338"/>
        <v>0.79999999999995453</v>
      </c>
      <c r="HR433" s="139">
        <f>HQ433*AUXILIAR!$B$67</f>
        <v>1599999.999999909</v>
      </c>
      <c r="HS433" s="5"/>
      <c r="HT433" s="341"/>
      <c r="HU433" s="354"/>
      <c r="HV433" s="5"/>
      <c r="HW433" s="5"/>
      <c r="HX433" s="5"/>
      <c r="HY433" s="5"/>
      <c r="HZ433" s="5"/>
      <c r="IA433" s="5"/>
      <c r="IB433" s="5"/>
      <c r="IC433" s="5"/>
      <c r="ID433" s="5"/>
      <c r="IE433" s="5"/>
      <c r="IF433" s="5"/>
      <c r="IG433" s="5"/>
      <c r="IH433" s="5"/>
      <c r="II433" s="5"/>
      <c r="IJ433" s="5"/>
      <c r="IK433" s="5"/>
      <c r="IL433" s="5"/>
      <c r="IM433" s="5"/>
      <c r="IN433" s="5"/>
      <c r="IO433" s="5"/>
      <c r="IP433" s="5"/>
      <c r="IQ433" s="5"/>
      <c r="IR433" s="5"/>
      <c r="IS433" s="5"/>
      <c r="IT433" s="5"/>
      <c r="IU433" s="5"/>
      <c r="IV433" s="5"/>
      <c r="IW433" s="5"/>
      <c r="IX433" s="5"/>
      <c r="IY433" s="5"/>
      <c r="IZ433" s="5"/>
      <c r="JA433" s="5"/>
      <c r="JB433" s="5"/>
      <c r="JC433" s="5"/>
      <c r="JD433" s="5"/>
      <c r="JE433" s="5"/>
      <c r="JF433" s="5"/>
      <c r="JG433" s="5"/>
      <c r="JH433" s="5"/>
      <c r="JI433" s="5"/>
      <c r="JJ433" s="5"/>
      <c r="JK433" s="145"/>
      <c r="JL433" s="397"/>
    </row>
    <row r="434" spans="1:272" ht="15">
      <c r="A434" s="8" t="s">
        <v>33</v>
      </c>
      <c r="B434" s="8" t="s">
        <v>11</v>
      </c>
      <c r="C434" s="8">
        <v>1</v>
      </c>
      <c r="D434" s="199">
        <v>101</v>
      </c>
      <c r="E434" s="118" t="s">
        <v>180</v>
      </c>
      <c r="F434" s="118" t="s">
        <v>108</v>
      </c>
      <c r="G434" s="195" t="s">
        <v>34</v>
      </c>
      <c r="H434" s="309" t="s">
        <v>188</v>
      </c>
      <c r="I434" s="354"/>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c r="AY434" s="5"/>
      <c r="AZ434" s="341"/>
      <c r="BA434" s="354"/>
      <c r="BB434" s="5"/>
      <c r="BC434" s="5"/>
      <c r="BD434" s="5"/>
      <c r="BE434" s="5"/>
      <c r="BF434" s="5"/>
      <c r="BG434" s="5"/>
      <c r="BH434" s="5"/>
      <c r="BI434" s="5"/>
      <c r="BJ434" s="5"/>
      <c r="BK434" s="5"/>
      <c r="BL434" s="5"/>
      <c r="BM434" s="5"/>
      <c r="BN434" s="5"/>
      <c r="BO434" s="5"/>
      <c r="BP434" s="5"/>
      <c r="BQ434" s="5"/>
      <c r="BR434" s="5"/>
      <c r="BS434" s="5"/>
      <c r="BT434" s="5"/>
      <c r="BU434" s="5"/>
      <c r="BV434" s="5"/>
      <c r="BW434" s="5"/>
      <c r="BX434" s="5"/>
      <c r="BY434" s="5"/>
      <c r="BZ434" s="5"/>
      <c r="CA434" s="5"/>
      <c r="CB434" s="5"/>
      <c r="CC434" s="5"/>
      <c r="CD434" s="5"/>
      <c r="CE434" s="5"/>
      <c r="CF434" s="5"/>
      <c r="CG434" s="5"/>
      <c r="CH434" s="5"/>
      <c r="CI434" s="5"/>
      <c r="CJ434" s="5"/>
      <c r="CK434" s="5"/>
      <c r="CL434" s="5"/>
      <c r="CM434" s="5"/>
      <c r="CN434" s="5"/>
      <c r="CO434" s="5"/>
      <c r="CP434" s="5"/>
      <c r="CQ434" s="5"/>
      <c r="CR434" s="341"/>
      <c r="CS434" s="354"/>
      <c r="CT434" s="5"/>
      <c r="CU434" s="5"/>
      <c r="CV434" s="5"/>
      <c r="CW434" s="5"/>
      <c r="CX434" s="5"/>
      <c r="CY434" s="5"/>
      <c r="CZ434" s="5"/>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1" t="s">
        <v>360</v>
      </c>
      <c r="EC434" s="177">
        <v>505.1</v>
      </c>
      <c r="ED434" s="177">
        <v>505.1</v>
      </c>
      <c r="EE434" s="51">
        <v>1</v>
      </c>
      <c r="EF434" s="51">
        <v>100</v>
      </c>
      <c r="EG434" s="52">
        <f t="shared" si="339"/>
        <v>1</v>
      </c>
      <c r="EH434" s="139">
        <f>EG434*AUXILIAR!$B$56</f>
        <v>30000000</v>
      </c>
      <c r="EI434" s="5"/>
      <c r="EJ434" s="341"/>
      <c r="EK434" s="354"/>
      <c r="EL434" s="5"/>
      <c r="EM434" s="5"/>
      <c r="EN434" s="5"/>
      <c r="EO434" s="5"/>
      <c r="EP434" s="5"/>
      <c r="EQ434" s="5"/>
      <c r="ER434" s="5"/>
      <c r="ES434" s="5"/>
      <c r="ET434" s="5"/>
      <c r="EU434" s="5"/>
      <c r="EV434" s="5"/>
      <c r="EW434" s="5"/>
      <c r="EX434" s="5"/>
      <c r="EY434" s="5"/>
      <c r="EZ434" s="5"/>
      <c r="FA434" s="5"/>
      <c r="FB434" s="5"/>
      <c r="FC434" s="5"/>
      <c r="FD434" s="5"/>
      <c r="FE434" s="5"/>
      <c r="FF434" s="5"/>
      <c r="FG434" s="5"/>
      <c r="FH434" s="5"/>
      <c r="FI434" s="5"/>
      <c r="FJ434" s="5"/>
      <c r="FK434" s="5"/>
      <c r="FL434" s="5"/>
      <c r="FM434" s="5"/>
      <c r="FN434" s="5"/>
      <c r="FO434" s="5"/>
      <c r="FP434" s="5"/>
      <c r="FQ434" s="5"/>
      <c r="FR434" s="5"/>
      <c r="FS434" s="5"/>
      <c r="FT434" s="5"/>
      <c r="FU434" s="5"/>
      <c r="FV434" s="5"/>
      <c r="FW434" s="5"/>
      <c r="FX434" s="5"/>
      <c r="FY434" s="5"/>
      <c r="FZ434" s="5"/>
      <c r="GA434" s="5"/>
      <c r="GB434" s="341"/>
      <c r="GC434" s="354"/>
      <c r="GD434" s="5"/>
      <c r="GE434" s="5"/>
      <c r="GF434" s="5"/>
      <c r="GG434" s="5"/>
      <c r="GH434" s="5"/>
      <c r="GI434" s="5"/>
      <c r="GJ434" s="5"/>
      <c r="GK434" s="5"/>
      <c r="GL434" s="5"/>
      <c r="GM434" s="5"/>
      <c r="GN434" s="5"/>
      <c r="GO434" s="5"/>
      <c r="GP434" s="5"/>
      <c r="GQ434" s="5"/>
      <c r="GR434" s="5"/>
      <c r="GS434" s="5"/>
      <c r="GT434" s="5"/>
      <c r="GU434" s="5"/>
      <c r="GV434" s="5"/>
      <c r="GW434" s="5"/>
      <c r="GX434" s="5"/>
      <c r="GY434" s="5"/>
      <c r="GZ434" s="5"/>
      <c r="HA434" s="5"/>
      <c r="HB434" s="5"/>
      <c r="HC434" s="5"/>
      <c r="HD434" s="5"/>
      <c r="HE434" s="5"/>
      <c r="HF434" s="5"/>
      <c r="HG434" s="5"/>
      <c r="HH434" s="5"/>
      <c r="HI434" s="5"/>
      <c r="HJ434" s="5"/>
      <c r="HK434" s="5"/>
      <c r="HL434" s="167" t="s">
        <v>367</v>
      </c>
      <c r="HM434" s="171">
        <v>546.4</v>
      </c>
      <c r="HN434" s="171">
        <v>548</v>
      </c>
      <c r="HO434" s="52">
        <f t="shared" si="337"/>
        <v>1.6000000000000227</v>
      </c>
      <c r="HP434" s="51">
        <v>100</v>
      </c>
      <c r="HQ434" s="52">
        <f t="shared" si="338"/>
        <v>1.6000000000000227</v>
      </c>
      <c r="HR434" s="139">
        <f>HQ434*AUXILIAR!$B$67</f>
        <v>3200000.0000000456</v>
      </c>
      <c r="HS434" s="5"/>
      <c r="HT434" s="341"/>
      <c r="HU434" s="354"/>
      <c r="HV434" s="5"/>
      <c r="HW434" s="5"/>
      <c r="HX434" s="5"/>
      <c r="HY434" s="5"/>
      <c r="HZ434" s="5"/>
      <c r="IA434" s="5"/>
      <c r="IB434" s="5"/>
      <c r="IC434" s="5"/>
      <c r="ID434" s="5"/>
      <c r="IE434" s="5"/>
      <c r="IF434" s="5"/>
      <c r="IG434" s="5"/>
      <c r="IH434" s="5"/>
      <c r="II434" s="5"/>
      <c r="IJ434" s="5"/>
      <c r="IK434" s="5"/>
      <c r="IL434" s="5"/>
      <c r="IM434" s="5"/>
      <c r="IN434" s="5"/>
      <c r="IO434" s="5"/>
      <c r="IP434" s="5"/>
      <c r="IQ434" s="5"/>
      <c r="IR434" s="5"/>
      <c r="IS434" s="5"/>
      <c r="IT434" s="5"/>
      <c r="IU434" s="5"/>
      <c r="IV434" s="5"/>
      <c r="IW434" s="5"/>
      <c r="IX434" s="5"/>
      <c r="IY434" s="5"/>
      <c r="IZ434" s="5"/>
      <c r="JA434" s="5"/>
      <c r="JB434" s="5"/>
      <c r="JC434" s="5"/>
      <c r="JD434" s="5"/>
      <c r="JE434" s="5"/>
      <c r="JF434" s="5"/>
      <c r="JG434" s="5"/>
      <c r="JH434" s="5"/>
      <c r="JI434" s="5"/>
      <c r="JJ434" s="5"/>
      <c r="JK434" s="145"/>
      <c r="JL434" s="397"/>
    </row>
    <row r="435" spans="1:272" ht="15">
      <c r="A435" s="8" t="s">
        <v>33</v>
      </c>
      <c r="B435" s="8" t="s">
        <v>11</v>
      </c>
      <c r="C435" s="8">
        <v>1</v>
      </c>
      <c r="D435" s="199">
        <v>101</v>
      </c>
      <c r="E435" s="118" t="s">
        <v>180</v>
      </c>
      <c r="F435" s="118" t="s">
        <v>108</v>
      </c>
      <c r="G435" s="195" t="s">
        <v>34</v>
      </c>
      <c r="H435" s="309" t="s">
        <v>188</v>
      </c>
      <c r="I435" s="354"/>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c r="AY435" s="5"/>
      <c r="AZ435" s="341"/>
      <c r="BA435" s="354"/>
      <c r="BB435" s="5"/>
      <c r="BC435" s="5"/>
      <c r="BD435" s="5"/>
      <c r="BE435" s="5"/>
      <c r="BF435" s="5"/>
      <c r="BG435" s="5"/>
      <c r="BH435" s="5"/>
      <c r="BI435" s="5"/>
      <c r="BJ435" s="5"/>
      <c r="BK435" s="5"/>
      <c r="BL435" s="5"/>
      <c r="BM435" s="5"/>
      <c r="BN435" s="5"/>
      <c r="BO435" s="5"/>
      <c r="BP435" s="5"/>
      <c r="BQ435" s="5"/>
      <c r="BR435" s="5"/>
      <c r="BS435" s="5"/>
      <c r="BT435" s="5"/>
      <c r="BU435" s="5"/>
      <c r="BV435" s="5"/>
      <c r="BW435" s="5"/>
      <c r="BX435" s="5"/>
      <c r="BY435" s="5"/>
      <c r="BZ435" s="5"/>
      <c r="CA435" s="5"/>
      <c r="CB435" s="5"/>
      <c r="CC435" s="5"/>
      <c r="CD435" s="5"/>
      <c r="CE435" s="5"/>
      <c r="CF435" s="5"/>
      <c r="CG435" s="5"/>
      <c r="CH435" s="5"/>
      <c r="CI435" s="5"/>
      <c r="CJ435" s="5"/>
      <c r="CK435" s="5"/>
      <c r="CL435" s="5"/>
      <c r="CM435" s="5"/>
      <c r="CN435" s="5"/>
      <c r="CO435" s="5"/>
      <c r="CP435" s="5"/>
      <c r="CQ435" s="5"/>
      <c r="CR435" s="341"/>
      <c r="CS435" s="354"/>
      <c r="CT435" s="5"/>
      <c r="CU435" s="5"/>
      <c r="CV435" s="5"/>
      <c r="CW435" s="5"/>
      <c r="CX435" s="5"/>
      <c r="CY435" s="5"/>
      <c r="CZ435" s="5"/>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1" t="s">
        <v>360</v>
      </c>
      <c r="EC435" s="177">
        <v>506.2</v>
      </c>
      <c r="ED435" s="177">
        <v>506.2</v>
      </c>
      <c r="EE435" s="51">
        <v>1</v>
      </c>
      <c r="EF435" s="51">
        <v>100</v>
      </c>
      <c r="EG435" s="52">
        <f t="shared" si="339"/>
        <v>1</v>
      </c>
      <c r="EH435" s="139">
        <f>EG435*AUXILIAR!$B$56</f>
        <v>30000000</v>
      </c>
      <c r="EI435" s="5"/>
      <c r="EJ435" s="341"/>
      <c r="EK435" s="354"/>
      <c r="EL435" s="5"/>
      <c r="EM435" s="5"/>
      <c r="EN435" s="5"/>
      <c r="EO435" s="5"/>
      <c r="EP435" s="5"/>
      <c r="EQ435" s="5"/>
      <c r="ER435" s="5"/>
      <c r="ES435" s="5"/>
      <c r="ET435" s="5"/>
      <c r="EU435" s="5"/>
      <c r="EV435" s="5"/>
      <c r="EW435" s="5"/>
      <c r="EX435" s="5"/>
      <c r="EY435" s="5"/>
      <c r="EZ435" s="5"/>
      <c r="FA435" s="5"/>
      <c r="FB435" s="5"/>
      <c r="FC435" s="5"/>
      <c r="FD435" s="5"/>
      <c r="FE435" s="5"/>
      <c r="FF435" s="5"/>
      <c r="FG435" s="5"/>
      <c r="FH435" s="5"/>
      <c r="FI435" s="5"/>
      <c r="FJ435" s="5"/>
      <c r="FK435" s="5"/>
      <c r="FL435" s="5"/>
      <c r="FM435" s="5"/>
      <c r="FN435" s="5"/>
      <c r="FO435" s="5"/>
      <c r="FP435" s="5"/>
      <c r="FQ435" s="5"/>
      <c r="FR435" s="5"/>
      <c r="FS435" s="5"/>
      <c r="FT435" s="5"/>
      <c r="FU435" s="5"/>
      <c r="FV435" s="5"/>
      <c r="FW435" s="5"/>
      <c r="FX435" s="5"/>
      <c r="FY435" s="5"/>
      <c r="FZ435" s="5"/>
      <c r="GA435" s="5"/>
      <c r="GB435" s="341"/>
      <c r="GC435" s="354"/>
      <c r="GD435" s="5"/>
      <c r="GE435" s="5"/>
      <c r="GF435" s="5"/>
      <c r="GG435" s="5"/>
      <c r="GH435" s="5"/>
      <c r="GI435" s="5"/>
      <c r="GJ435" s="5"/>
      <c r="GK435" s="5"/>
      <c r="GL435" s="5"/>
      <c r="GM435" s="5"/>
      <c r="GN435" s="5"/>
      <c r="GO435" s="5"/>
      <c r="GP435" s="5"/>
      <c r="GQ435" s="5"/>
      <c r="GR435" s="5"/>
      <c r="GS435" s="5"/>
      <c r="GT435" s="5"/>
      <c r="GU435" s="5"/>
      <c r="GV435" s="5"/>
      <c r="GW435" s="5"/>
      <c r="GX435" s="5"/>
      <c r="GY435" s="5"/>
      <c r="GZ435" s="5"/>
      <c r="HA435" s="5"/>
      <c r="HB435" s="5"/>
      <c r="HC435" s="5"/>
      <c r="HD435" s="5"/>
      <c r="HE435" s="5"/>
      <c r="HF435" s="5"/>
      <c r="HG435" s="5"/>
      <c r="HH435" s="5"/>
      <c r="HI435" s="5"/>
      <c r="HJ435" s="5"/>
      <c r="HK435" s="5"/>
      <c r="HL435" s="167" t="s">
        <v>367</v>
      </c>
      <c r="HM435" s="171">
        <v>552.20000000000005</v>
      </c>
      <c r="HN435" s="171">
        <v>553.5</v>
      </c>
      <c r="HO435" s="52">
        <f t="shared" si="337"/>
        <v>1.2999999999999545</v>
      </c>
      <c r="HP435" s="51">
        <v>100</v>
      </c>
      <c r="HQ435" s="52">
        <f t="shared" si="338"/>
        <v>1.2999999999999545</v>
      </c>
      <c r="HR435" s="139">
        <f>HQ435*AUXILIAR!$B$67</f>
        <v>2599999.9999999092</v>
      </c>
      <c r="HS435" s="5"/>
      <c r="HT435" s="341"/>
      <c r="HU435" s="354"/>
      <c r="HV435" s="5"/>
      <c r="HW435" s="5"/>
      <c r="HX435" s="5"/>
      <c r="HY435" s="5"/>
      <c r="HZ435" s="5"/>
      <c r="IA435" s="5"/>
      <c r="IB435" s="5"/>
      <c r="IC435" s="5"/>
      <c r="ID435" s="5"/>
      <c r="IE435" s="5"/>
      <c r="IF435" s="5"/>
      <c r="IG435" s="5"/>
      <c r="IH435" s="5"/>
      <c r="II435" s="5"/>
      <c r="IJ435" s="5"/>
      <c r="IK435" s="5"/>
      <c r="IL435" s="5"/>
      <c r="IM435" s="5"/>
      <c r="IN435" s="5"/>
      <c r="IO435" s="5"/>
      <c r="IP435" s="5"/>
      <c r="IQ435" s="5"/>
      <c r="IR435" s="5"/>
      <c r="IS435" s="5"/>
      <c r="IT435" s="5"/>
      <c r="IU435" s="5"/>
      <c r="IV435" s="5"/>
      <c r="IW435" s="5"/>
      <c r="IX435" s="5"/>
      <c r="IY435" s="5"/>
      <c r="IZ435" s="5"/>
      <c r="JA435" s="5"/>
      <c r="JB435" s="5"/>
      <c r="JC435" s="5"/>
      <c r="JD435" s="5"/>
      <c r="JE435" s="5"/>
      <c r="JF435" s="5"/>
      <c r="JG435" s="5"/>
      <c r="JH435" s="5"/>
      <c r="JI435" s="5"/>
      <c r="JJ435" s="5"/>
      <c r="JK435" s="145"/>
      <c r="JL435" s="397"/>
    </row>
    <row r="436" spans="1:272" ht="15">
      <c r="A436" s="8" t="s">
        <v>33</v>
      </c>
      <c r="B436" s="8" t="s">
        <v>11</v>
      </c>
      <c r="C436" s="8">
        <v>1</v>
      </c>
      <c r="D436" s="199">
        <v>101</v>
      </c>
      <c r="E436" s="118" t="s">
        <v>180</v>
      </c>
      <c r="F436" s="118" t="s">
        <v>108</v>
      </c>
      <c r="G436" s="195" t="s">
        <v>34</v>
      </c>
      <c r="H436" s="309" t="s">
        <v>188</v>
      </c>
      <c r="I436" s="354"/>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c r="AY436" s="5"/>
      <c r="AZ436" s="341"/>
      <c r="BA436" s="354"/>
      <c r="BB436" s="5"/>
      <c r="BC436" s="5"/>
      <c r="BD436" s="5"/>
      <c r="BE436" s="5"/>
      <c r="BF436" s="5"/>
      <c r="BG436" s="5"/>
      <c r="BH436" s="5"/>
      <c r="BI436" s="5"/>
      <c r="BJ436" s="5"/>
      <c r="BK436" s="5"/>
      <c r="BL436" s="5"/>
      <c r="BM436" s="5"/>
      <c r="BN436" s="5"/>
      <c r="BO436" s="5"/>
      <c r="BP436" s="5"/>
      <c r="BQ436" s="5"/>
      <c r="BR436" s="5"/>
      <c r="BS436" s="5"/>
      <c r="BT436" s="5"/>
      <c r="BU436" s="5"/>
      <c r="BV436" s="5"/>
      <c r="BW436" s="5"/>
      <c r="BX436" s="5"/>
      <c r="BY436" s="5"/>
      <c r="BZ436" s="5"/>
      <c r="CA436" s="5"/>
      <c r="CB436" s="5"/>
      <c r="CC436" s="5"/>
      <c r="CD436" s="5"/>
      <c r="CE436" s="5"/>
      <c r="CF436" s="5"/>
      <c r="CG436" s="5"/>
      <c r="CH436" s="5"/>
      <c r="CI436" s="5"/>
      <c r="CJ436" s="5"/>
      <c r="CK436" s="5"/>
      <c r="CL436" s="5"/>
      <c r="CM436" s="5"/>
      <c r="CN436" s="5"/>
      <c r="CO436" s="5"/>
      <c r="CP436" s="5"/>
      <c r="CQ436" s="5"/>
      <c r="CR436" s="341"/>
      <c r="CS436" s="354"/>
      <c r="CT436" s="5"/>
      <c r="CU436" s="5"/>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1" t="s">
        <v>360</v>
      </c>
      <c r="EC436" s="177">
        <v>511.6</v>
      </c>
      <c r="ED436" s="177">
        <v>511.6</v>
      </c>
      <c r="EE436" s="51">
        <v>1</v>
      </c>
      <c r="EF436" s="51">
        <v>100</v>
      </c>
      <c r="EG436" s="52">
        <f t="shared" si="339"/>
        <v>1</v>
      </c>
      <c r="EH436" s="139">
        <f>EG436*AUXILIAR!$B$56</f>
        <v>30000000</v>
      </c>
      <c r="EI436" s="5"/>
      <c r="EJ436" s="341"/>
      <c r="EK436" s="354"/>
      <c r="EL436" s="5"/>
      <c r="EM436" s="5"/>
      <c r="EN436" s="5"/>
      <c r="EO436" s="5"/>
      <c r="EP436" s="5"/>
      <c r="EQ436" s="5"/>
      <c r="ER436" s="5"/>
      <c r="ES436" s="5"/>
      <c r="ET436" s="5"/>
      <c r="EU436" s="5"/>
      <c r="EV436" s="5"/>
      <c r="EW436" s="5"/>
      <c r="EX436" s="5"/>
      <c r="EY436" s="5"/>
      <c r="EZ436" s="5"/>
      <c r="FA436" s="5"/>
      <c r="FB436" s="5"/>
      <c r="FC436" s="5"/>
      <c r="FD436" s="5"/>
      <c r="FE436" s="5"/>
      <c r="FF436" s="5"/>
      <c r="FG436" s="5"/>
      <c r="FH436" s="5"/>
      <c r="FI436" s="5"/>
      <c r="FJ436" s="5"/>
      <c r="FK436" s="5"/>
      <c r="FL436" s="5"/>
      <c r="FM436" s="5"/>
      <c r="FN436" s="5"/>
      <c r="FO436" s="5"/>
      <c r="FP436" s="5"/>
      <c r="FQ436" s="5"/>
      <c r="FR436" s="5"/>
      <c r="FS436" s="5"/>
      <c r="FT436" s="5"/>
      <c r="FU436" s="5"/>
      <c r="FV436" s="5"/>
      <c r="FW436" s="5"/>
      <c r="FX436" s="5"/>
      <c r="FY436" s="5"/>
      <c r="FZ436" s="5"/>
      <c r="GA436" s="5"/>
      <c r="GB436" s="341"/>
      <c r="GC436" s="354"/>
      <c r="GD436" s="5"/>
      <c r="GE436" s="5"/>
      <c r="GF436" s="5"/>
      <c r="GG436" s="5"/>
      <c r="GH436" s="5"/>
      <c r="GI436" s="5"/>
      <c r="GJ436" s="5"/>
      <c r="GK436" s="5"/>
      <c r="GL436" s="5"/>
      <c r="GM436" s="5"/>
      <c r="GN436" s="5"/>
      <c r="GO436" s="5"/>
      <c r="GP436" s="5"/>
      <c r="GQ436" s="5"/>
      <c r="GR436" s="5"/>
      <c r="GS436" s="5"/>
      <c r="GT436" s="5"/>
      <c r="GU436" s="5"/>
      <c r="GV436" s="5"/>
      <c r="GW436" s="5"/>
      <c r="GX436" s="5"/>
      <c r="GY436" s="5"/>
      <c r="GZ436" s="5"/>
      <c r="HA436" s="5"/>
      <c r="HB436" s="5"/>
      <c r="HC436" s="5"/>
      <c r="HD436" s="5"/>
      <c r="HE436" s="5"/>
      <c r="HF436" s="5"/>
      <c r="HG436" s="5"/>
      <c r="HH436" s="5"/>
      <c r="HI436" s="5"/>
      <c r="HJ436" s="5"/>
      <c r="HK436" s="5"/>
      <c r="HL436" s="167" t="s">
        <v>367</v>
      </c>
      <c r="HM436" s="171">
        <v>562.6</v>
      </c>
      <c r="HN436" s="171">
        <v>563.29999999999995</v>
      </c>
      <c r="HO436" s="52">
        <f t="shared" si="337"/>
        <v>0.69999999999993179</v>
      </c>
      <c r="HP436" s="51">
        <v>100</v>
      </c>
      <c r="HQ436" s="52">
        <f t="shared" si="338"/>
        <v>0.69999999999993179</v>
      </c>
      <c r="HR436" s="139">
        <f>HQ436*AUXILIAR!$B$67</f>
        <v>1399999.9999998636</v>
      </c>
      <c r="HS436" s="5"/>
      <c r="HT436" s="341"/>
      <c r="HU436" s="354"/>
      <c r="HV436" s="5"/>
      <c r="HW436" s="5"/>
      <c r="HX436" s="5"/>
      <c r="HY436" s="5"/>
      <c r="HZ436" s="5"/>
      <c r="IA436" s="5"/>
      <c r="IB436" s="5"/>
      <c r="IC436" s="5"/>
      <c r="ID436" s="5"/>
      <c r="IE436" s="5"/>
      <c r="IF436" s="5"/>
      <c r="IG436" s="5"/>
      <c r="IH436" s="5"/>
      <c r="II436" s="5"/>
      <c r="IJ436" s="5"/>
      <c r="IK436" s="5"/>
      <c r="IL436" s="5"/>
      <c r="IM436" s="5"/>
      <c r="IN436" s="5"/>
      <c r="IO436" s="5"/>
      <c r="IP436" s="5"/>
      <c r="IQ436" s="5"/>
      <c r="IR436" s="5"/>
      <c r="IS436" s="5"/>
      <c r="IT436" s="5"/>
      <c r="IU436" s="5"/>
      <c r="IV436" s="5"/>
      <c r="IW436" s="5"/>
      <c r="IX436" s="5"/>
      <c r="IY436" s="5"/>
      <c r="IZ436" s="5"/>
      <c r="JA436" s="5"/>
      <c r="JB436" s="5"/>
      <c r="JC436" s="5"/>
      <c r="JD436" s="5"/>
      <c r="JE436" s="5"/>
      <c r="JF436" s="5"/>
      <c r="JG436" s="5"/>
      <c r="JH436" s="5"/>
      <c r="JI436" s="5"/>
      <c r="JJ436" s="5"/>
      <c r="JK436" s="145"/>
      <c r="JL436" s="397"/>
    </row>
    <row r="437" spans="1:272" ht="15">
      <c r="A437" s="8" t="s">
        <v>33</v>
      </c>
      <c r="B437" s="8" t="s">
        <v>11</v>
      </c>
      <c r="C437" s="8">
        <v>1</v>
      </c>
      <c r="D437" s="199">
        <v>101</v>
      </c>
      <c r="E437" s="118" t="s">
        <v>180</v>
      </c>
      <c r="F437" s="118" t="s">
        <v>108</v>
      </c>
      <c r="G437" s="195" t="s">
        <v>34</v>
      </c>
      <c r="H437" s="309" t="s">
        <v>188</v>
      </c>
      <c r="I437" s="354"/>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c r="AY437" s="5"/>
      <c r="AZ437" s="341"/>
      <c r="BA437" s="354"/>
      <c r="BB437" s="5"/>
      <c r="BC437" s="5"/>
      <c r="BD437" s="5"/>
      <c r="BE437" s="5"/>
      <c r="BF437" s="5"/>
      <c r="BG437" s="5"/>
      <c r="BH437" s="5"/>
      <c r="BI437" s="5"/>
      <c r="BJ437" s="5"/>
      <c r="BK437" s="5"/>
      <c r="BL437" s="5"/>
      <c r="BM437" s="5"/>
      <c r="BN437" s="5"/>
      <c r="BO437" s="5"/>
      <c r="BP437" s="5"/>
      <c r="BQ437" s="5"/>
      <c r="BR437" s="5"/>
      <c r="BS437" s="5"/>
      <c r="BT437" s="5"/>
      <c r="BU437" s="5"/>
      <c r="BV437" s="5"/>
      <c r="BW437" s="5"/>
      <c r="BX437" s="5"/>
      <c r="BY437" s="5"/>
      <c r="BZ437" s="5"/>
      <c r="CA437" s="5"/>
      <c r="CB437" s="5"/>
      <c r="CC437" s="5"/>
      <c r="CD437" s="5"/>
      <c r="CE437" s="5"/>
      <c r="CF437" s="5"/>
      <c r="CG437" s="5"/>
      <c r="CH437" s="5"/>
      <c r="CI437" s="5"/>
      <c r="CJ437" s="5"/>
      <c r="CK437" s="5"/>
      <c r="CL437" s="5"/>
      <c r="CM437" s="5"/>
      <c r="CN437" s="5"/>
      <c r="CO437" s="5"/>
      <c r="CP437" s="5"/>
      <c r="CQ437" s="5"/>
      <c r="CR437" s="341"/>
      <c r="CS437" s="354"/>
      <c r="CT437" s="5"/>
      <c r="CU437" s="5"/>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1" t="s">
        <v>360</v>
      </c>
      <c r="EC437" s="177">
        <v>521.6</v>
      </c>
      <c r="ED437" s="177">
        <v>521.6</v>
      </c>
      <c r="EE437" s="51">
        <v>1</v>
      </c>
      <c r="EF437" s="51">
        <v>100</v>
      </c>
      <c r="EG437" s="52">
        <f t="shared" si="339"/>
        <v>1</v>
      </c>
      <c r="EH437" s="139">
        <f>EG437*AUXILIAR!$B$56</f>
        <v>30000000</v>
      </c>
      <c r="EI437" s="5"/>
      <c r="EJ437" s="341"/>
      <c r="EK437" s="354"/>
      <c r="EL437" s="5"/>
      <c r="EM437" s="5"/>
      <c r="EN437" s="5"/>
      <c r="EO437" s="5"/>
      <c r="EP437" s="5"/>
      <c r="EQ437" s="5"/>
      <c r="ER437" s="5"/>
      <c r="ES437" s="5"/>
      <c r="ET437" s="5"/>
      <c r="EU437" s="5"/>
      <c r="EV437" s="5"/>
      <c r="EW437" s="5"/>
      <c r="EX437" s="5"/>
      <c r="EY437" s="5"/>
      <c r="EZ437" s="5"/>
      <c r="FA437" s="5"/>
      <c r="FB437" s="5"/>
      <c r="FC437" s="5"/>
      <c r="FD437" s="5"/>
      <c r="FE437" s="5"/>
      <c r="FF437" s="5"/>
      <c r="FG437" s="5"/>
      <c r="FH437" s="5"/>
      <c r="FI437" s="5"/>
      <c r="FJ437" s="5"/>
      <c r="FK437" s="5"/>
      <c r="FL437" s="5"/>
      <c r="FM437" s="5"/>
      <c r="FN437" s="5"/>
      <c r="FO437" s="5"/>
      <c r="FP437" s="5"/>
      <c r="FQ437" s="5"/>
      <c r="FR437" s="5"/>
      <c r="FS437" s="5"/>
      <c r="FT437" s="5"/>
      <c r="FU437" s="5"/>
      <c r="FV437" s="5"/>
      <c r="FW437" s="5"/>
      <c r="FX437" s="5"/>
      <c r="FY437" s="5"/>
      <c r="FZ437" s="5"/>
      <c r="GA437" s="5"/>
      <c r="GB437" s="341"/>
      <c r="GC437" s="354"/>
      <c r="GD437" s="5"/>
      <c r="GE437" s="5"/>
      <c r="GF437" s="5"/>
      <c r="GG437" s="5"/>
      <c r="GH437" s="5"/>
      <c r="GI437" s="5"/>
      <c r="GJ437" s="5"/>
      <c r="GK437" s="5"/>
      <c r="GL437" s="5"/>
      <c r="GM437" s="5"/>
      <c r="GN437" s="5"/>
      <c r="GO437" s="5"/>
      <c r="GP437" s="5"/>
      <c r="GQ437" s="5"/>
      <c r="GR437" s="5"/>
      <c r="GS437" s="5"/>
      <c r="GT437" s="5"/>
      <c r="GU437" s="5"/>
      <c r="GV437" s="5"/>
      <c r="GW437" s="5"/>
      <c r="GX437" s="5"/>
      <c r="GY437" s="5"/>
      <c r="GZ437" s="5"/>
      <c r="HA437" s="5"/>
      <c r="HB437" s="5"/>
      <c r="HC437" s="5"/>
      <c r="HD437" s="5"/>
      <c r="HE437" s="5"/>
      <c r="HF437" s="5"/>
      <c r="HG437" s="5"/>
      <c r="HH437" s="5"/>
      <c r="HI437" s="5"/>
      <c r="HJ437" s="5"/>
      <c r="HK437" s="5"/>
      <c r="HL437" s="167" t="s">
        <v>367</v>
      </c>
      <c r="HM437" s="171">
        <v>570</v>
      </c>
      <c r="HN437" s="171">
        <v>571.4</v>
      </c>
      <c r="HO437" s="52">
        <f t="shared" si="337"/>
        <v>1.3999999999999773</v>
      </c>
      <c r="HP437" s="51">
        <v>100</v>
      </c>
      <c r="HQ437" s="52">
        <f t="shared" si="338"/>
        <v>1.3999999999999773</v>
      </c>
      <c r="HR437" s="139">
        <f>HQ437*AUXILIAR!$B$67</f>
        <v>2799999.9999999544</v>
      </c>
      <c r="HS437" s="5"/>
      <c r="HT437" s="341"/>
      <c r="HU437" s="354"/>
      <c r="HV437" s="5"/>
      <c r="HW437" s="5"/>
      <c r="HX437" s="5"/>
      <c r="HY437" s="5"/>
      <c r="HZ437" s="5"/>
      <c r="IA437" s="5"/>
      <c r="IB437" s="5"/>
      <c r="IC437" s="5"/>
      <c r="ID437" s="5"/>
      <c r="IE437" s="5"/>
      <c r="IF437" s="5"/>
      <c r="IG437" s="5"/>
      <c r="IH437" s="5"/>
      <c r="II437" s="5"/>
      <c r="IJ437" s="5"/>
      <c r="IK437" s="5"/>
      <c r="IL437" s="5"/>
      <c r="IM437" s="5"/>
      <c r="IN437" s="5"/>
      <c r="IO437" s="5"/>
      <c r="IP437" s="5"/>
      <c r="IQ437" s="5"/>
      <c r="IR437" s="5"/>
      <c r="IS437" s="5"/>
      <c r="IT437" s="5"/>
      <c r="IU437" s="5"/>
      <c r="IV437" s="5"/>
      <c r="IW437" s="5"/>
      <c r="IX437" s="5"/>
      <c r="IY437" s="5"/>
      <c r="IZ437" s="5"/>
      <c r="JA437" s="5"/>
      <c r="JB437" s="5"/>
      <c r="JC437" s="5"/>
      <c r="JD437" s="5"/>
      <c r="JE437" s="5"/>
      <c r="JF437" s="5"/>
      <c r="JG437" s="5"/>
      <c r="JH437" s="5"/>
      <c r="JI437" s="5"/>
      <c r="JJ437" s="5"/>
      <c r="JK437" s="145"/>
      <c r="JL437" s="397"/>
    </row>
    <row r="438" spans="1:272" ht="15">
      <c r="A438" s="8" t="s">
        <v>33</v>
      </c>
      <c r="B438" s="8" t="s">
        <v>11</v>
      </c>
      <c r="C438" s="8">
        <v>1</v>
      </c>
      <c r="D438" s="199">
        <v>101</v>
      </c>
      <c r="E438" s="118" t="s">
        <v>180</v>
      </c>
      <c r="F438" s="118" t="s">
        <v>108</v>
      </c>
      <c r="G438" s="195" t="s">
        <v>34</v>
      </c>
      <c r="H438" s="309" t="s">
        <v>188</v>
      </c>
      <c r="I438" s="354"/>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c r="AY438" s="5"/>
      <c r="AZ438" s="341"/>
      <c r="BA438" s="354"/>
      <c r="BB438" s="5"/>
      <c r="BC438" s="5"/>
      <c r="BD438" s="5"/>
      <c r="BE438" s="5"/>
      <c r="BF438" s="5"/>
      <c r="BG438" s="5"/>
      <c r="BH438" s="5"/>
      <c r="BI438" s="5"/>
      <c r="BJ438" s="5"/>
      <c r="BK438" s="5"/>
      <c r="BL438" s="5"/>
      <c r="BM438" s="5"/>
      <c r="BN438" s="5"/>
      <c r="BO438" s="5"/>
      <c r="BP438" s="5"/>
      <c r="BQ438" s="5"/>
      <c r="BR438" s="5"/>
      <c r="BS438" s="5"/>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341"/>
      <c r="CS438" s="354"/>
      <c r="CT438" s="5"/>
      <c r="CU438" s="5"/>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1" t="s">
        <v>360</v>
      </c>
      <c r="EC438" s="177">
        <v>524.9</v>
      </c>
      <c r="ED438" s="177">
        <v>524.9</v>
      </c>
      <c r="EE438" s="51">
        <v>1</v>
      </c>
      <c r="EF438" s="51">
        <v>100</v>
      </c>
      <c r="EG438" s="52">
        <f t="shared" si="339"/>
        <v>1</v>
      </c>
      <c r="EH438" s="139">
        <f>EG438*AUXILIAR!$B$56</f>
        <v>30000000</v>
      </c>
      <c r="EI438" s="5"/>
      <c r="EJ438" s="341"/>
      <c r="EK438" s="354"/>
      <c r="EL438" s="5"/>
      <c r="EM438" s="5"/>
      <c r="EN438" s="5"/>
      <c r="EO438" s="5"/>
      <c r="EP438" s="5"/>
      <c r="EQ438" s="5"/>
      <c r="ER438" s="5"/>
      <c r="ES438" s="5"/>
      <c r="ET438" s="5"/>
      <c r="EU438" s="5"/>
      <c r="EV438" s="5"/>
      <c r="EW438" s="5"/>
      <c r="EX438" s="5"/>
      <c r="EY438" s="5"/>
      <c r="EZ438" s="5"/>
      <c r="FA438" s="5"/>
      <c r="FB438" s="5"/>
      <c r="FC438" s="5"/>
      <c r="FD438" s="5"/>
      <c r="FE438" s="5"/>
      <c r="FF438" s="5"/>
      <c r="FG438" s="5"/>
      <c r="FH438" s="5"/>
      <c r="FI438" s="5"/>
      <c r="FJ438" s="5"/>
      <c r="FK438" s="5"/>
      <c r="FL438" s="5"/>
      <c r="FM438" s="5"/>
      <c r="FN438" s="5"/>
      <c r="FO438" s="5"/>
      <c r="FP438" s="5"/>
      <c r="FQ438" s="5"/>
      <c r="FR438" s="5"/>
      <c r="FS438" s="5"/>
      <c r="FT438" s="5"/>
      <c r="FU438" s="5"/>
      <c r="FV438" s="5"/>
      <c r="FW438" s="5"/>
      <c r="FX438" s="5"/>
      <c r="FY438" s="5"/>
      <c r="FZ438" s="5"/>
      <c r="GA438" s="5"/>
      <c r="GB438" s="341"/>
      <c r="GC438" s="354"/>
      <c r="GD438" s="5"/>
      <c r="GE438" s="5"/>
      <c r="GF438" s="5"/>
      <c r="GG438" s="5"/>
      <c r="GH438" s="5"/>
      <c r="GI438" s="5"/>
      <c r="GJ438" s="5"/>
      <c r="GK438" s="5"/>
      <c r="GL438" s="5"/>
      <c r="GM438" s="5"/>
      <c r="GN438" s="5"/>
      <c r="GO438" s="5"/>
      <c r="GP438" s="5"/>
      <c r="GQ438" s="5"/>
      <c r="GR438" s="5"/>
      <c r="GS438" s="5"/>
      <c r="GT438" s="5"/>
      <c r="GU438" s="5"/>
      <c r="GV438" s="5"/>
      <c r="GW438" s="5"/>
      <c r="GX438" s="5"/>
      <c r="GY438" s="5"/>
      <c r="GZ438" s="5"/>
      <c r="HA438" s="5"/>
      <c r="HB438" s="5"/>
      <c r="HC438" s="5"/>
      <c r="HD438" s="5"/>
      <c r="HE438" s="5"/>
      <c r="HF438" s="5"/>
      <c r="HG438" s="5"/>
      <c r="HH438" s="5"/>
      <c r="HI438" s="5"/>
      <c r="HJ438" s="5"/>
      <c r="HK438" s="5"/>
      <c r="HL438" s="167" t="s">
        <v>368</v>
      </c>
      <c r="HM438" s="171">
        <v>573.1</v>
      </c>
      <c r="HN438" s="171">
        <v>574.70000000000005</v>
      </c>
      <c r="HO438" s="52">
        <f t="shared" si="337"/>
        <v>1.6000000000000227</v>
      </c>
      <c r="HP438" s="51">
        <v>100</v>
      </c>
      <c r="HQ438" s="52">
        <f t="shared" si="338"/>
        <v>1.6000000000000227</v>
      </c>
      <c r="HR438" s="139">
        <f>HQ438*AUXILIAR!$B$67</f>
        <v>3200000.0000000456</v>
      </c>
      <c r="HS438" s="5"/>
      <c r="HT438" s="341"/>
      <c r="HU438" s="354"/>
      <c r="HV438" s="5"/>
      <c r="HW438" s="5"/>
      <c r="HX438" s="5"/>
      <c r="HY438" s="5"/>
      <c r="HZ438" s="5"/>
      <c r="IA438" s="5"/>
      <c r="IB438" s="5"/>
      <c r="IC438" s="5"/>
      <c r="ID438" s="5"/>
      <c r="IE438" s="5"/>
      <c r="IF438" s="5"/>
      <c r="IG438" s="5"/>
      <c r="IH438" s="5"/>
      <c r="II438" s="5"/>
      <c r="IJ438" s="5"/>
      <c r="IK438" s="5"/>
      <c r="IL438" s="5"/>
      <c r="IM438" s="5"/>
      <c r="IN438" s="5"/>
      <c r="IO438" s="5"/>
      <c r="IP438" s="5"/>
      <c r="IQ438" s="5"/>
      <c r="IR438" s="5"/>
      <c r="IS438" s="5"/>
      <c r="IT438" s="5"/>
      <c r="IU438" s="5"/>
      <c r="IV438" s="5"/>
      <c r="IW438" s="5"/>
      <c r="IX438" s="5"/>
      <c r="IY438" s="5"/>
      <c r="IZ438" s="5"/>
      <c r="JA438" s="5"/>
      <c r="JB438" s="5"/>
      <c r="JC438" s="5"/>
      <c r="JD438" s="5"/>
      <c r="JE438" s="5"/>
      <c r="JF438" s="5"/>
      <c r="JG438" s="5"/>
      <c r="JH438" s="5"/>
      <c r="JI438" s="5"/>
      <c r="JJ438" s="5"/>
      <c r="JK438" s="145"/>
      <c r="JL438" s="397"/>
    </row>
    <row r="439" spans="1:272" ht="15">
      <c r="A439" s="8" t="s">
        <v>33</v>
      </c>
      <c r="B439" s="8" t="s">
        <v>11</v>
      </c>
      <c r="C439" s="8">
        <v>1</v>
      </c>
      <c r="D439" s="199">
        <v>101</v>
      </c>
      <c r="E439" s="118" t="s">
        <v>180</v>
      </c>
      <c r="F439" s="118" t="s">
        <v>108</v>
      </c>
      <c r="G439" s="195" t="s">
        <v>34</v>
      </c>
      <c r="H439" s="309" t="s">
        <v>188</v>
      </c>
      <c r="I439" s="354"/>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c r="AY439" s="5"/>
      <c r="AZ439" s="341"/>
      <c r="BA439" s="354"/>
      <c r="BB439" s="5"/>
      <c r="BC439" s="5"/>
      <c r="BD439" s="5"/>
      <c r="BE439" s="5"/>
      <c r="BF439" s="5"/>
      <c r="BG439" s="5"/>
      <c r="BH439" s="5"/>
      <c r="BI439" s="5"/>
      <c r="BJ439" s="5"/>
      <c r="BK439" s="5"/>
      <c r="BL439" s="5"/>
      <c r="BM439" s="5"/>
      <c r="BN439" s="5"/>
      <c r="BO439" s="5"/>
      <c r="BP439" s="5"/>
      <c r="BQ439" s="5"/>
      <c r="BR439" s="5"/>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341"/>
      <c r="CS439" s="354"/>
      <c r="CT439" s="5"/>
      <c r="CU439" s="5"/>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1" t="s">
        <v>360</v>
      </c>
      <c r="EC439" s="177">
        <v>532.70000000000005</v>
      </c>
      <c r="ED439" s="177">
        <v>532.70000000000005</v>
      </c>
      <c r="EE439" s="51">
        <v>1</v>
      </c>
      <c r="EF439" s="51">
        <v>100</v>
      </c>
      <c r="EG439" s="52">
        <f t="shared" si="339"/>
        <v>1</v>
      </c>
      <c r="EH439" s="139">
        <f>EG439*AUXILIAR!$B$56</f>
        <v>30000000</v>
      </c>
      <c r="EI439" s="5"/>
      <c r="EJ439" s="341"/>
      <c r="EK439" s="354"/>
      <c r="EL439" s="5"/>
      <c r="EM439" s="5"/>
      <c r="EN439" s="5"/>
      <c r="EO439" s="5"/>
      <c r="EP439" s="5"/>
      <c r="EQ439" s="5"/>
      <c r="ER439" s="5"/>
      <c r="ES439" s="5"/>
      <c r="ET439" s="5"/>
      <c r="EU439" s="5"/>
      <c r="EV439" s="5"/>
      <c r="EW439" s="5"/>
      <c r="EX439" s="5"/>
      <c r="EY439" s="5"/>
      <c r="EZ439" s="5"/>
      <c r="FA439" s="5"/>
      <c r="FB439" s="5"/>
      <c r="FC439" s="5"/>
      <c r="FD439" s="5"/>
      <c r="FE439" s="5"/>
      <c r="FF439" s="5"/>
      <c r="FG439" s="5"/>
      <c r="FH439" s="5"/>
      <c r="FI439" s="5"/>
      <c r="FJ439" s="5"/>
      <c r="FK439" s="5"/>
      <c r="FL439" s="5"/>
      <c r="FM439" s="5"/>
      <c r="FN439" s="5"/>
      <c r="FO439" s="5"/>
      <c r="FP439" s="5"/>
      <c r="FQ439" s="5"/>
      <c r="FR439" s="5"/>
      <c r="FS439" s="5"/>
      <c r="FT439" s="5"/>
      <c r="FU439" s="5"/>
      <c r="FV439" s="5"/>
      <c r="FW439" s="5"/>
      <c r="FX439" s="5"/>
      <c r="FY439" s="5"/>
      <c r="FZ439" s="5"/>
      <c r="GA439" s="5"/>
      <c r="GB439" s="341"/>
      <c r="GC439" s="354"/>
      <c r="GD439" s="5"/>
      <c r="GE439" s="5"/>
      <c r="GF439" s="5"/>
      <c r="GG439" s="5"/>
      <c r="GH439" s="5"/>
      <c r="GI439" s="5"/>
      <c r="GJ439" s="5"/>
      <c r="GK439" s="5"/>
      <c r="GL439" s="5"/>
      <c r="GM439" s="5"/>
      <c r="GN439" s="5"/>
      <c r="GO439" s="5"/>
      <c r="GP439" s="5"/>
      <c r="GQ439" s="5"/>
      <c r="GR439" s="5"/>
      <c r="GS439" s="5"/>
      <c r="GT439" s="5"/>
      <c r="GU439" s="5"/>
      <c r="GV439" s="5"/>
      <c r="GW439" s="5"/>
      <c r="GX439" s="5"/>
      <c r="GY439" s="5"/>
      <c r="GZ439" s="5"/>
      <c r="HA439" s="5"/>
      <c r="HB439" s="5"/>
      <c r="HC439" s="5"/>
      <c r="HD439" s="5"/>
      <c r="HE439" s="5"/>
      <c r="HF439" s="5"/>
      <c r="HG439" s="5"/>
      <c r="HH439" s="5"/>
      <c r="HI439" s="5"/>
      <c r="HJ439" s="5"/>
      <c r="HK439" s="5"/>
      <c r="HL439" s="167" t="s">
        <v>368</v>
      </c>
      <c r="HM439" s="171">
        <v>565</v>
      </c>
      <c r="HN439" s="171">
        <v>566.6</v>
      </c>
      <c r="HO439" s="52">
        <f t="shared" si="337"/>
        <v>1.6000000000000227</v>
      </c>
      <c r="HP439" s="51">
        <v>100</v>
      </c>
      <c r="HQ439" s="52">
        <f t="shared" si="338"/>
        <v>1.6000000000000227</v>
      </c>
      <c r="HR439" s="139">
        <f>HQ439*AUXILIAR!$B$67</f>
        <v>3200000.0000000456</v>
      </c>
      <c r="HS439" s="5"/>
      <c r="HT439" s="341"/>
      <c r="HU439" s="354"/>
      <c r="HV439" s="5"/>
      <c r="HW439" s="5"/>
      <c r="HX439" s="5"/>
      <c r="HY439" s="5"/>
      <c r="HZ439" s="5"/>
      <c r="IA439" s="5"/>
      <c r="IB439" s="5"/>
      <c r="IC439" s="5"/>
      <c r="ID439" s="5"/>
      <c r="IE439" s="5"/>
      <c r="IF439" s="5"/>
      <c r="IG439" s="5"/>
      <c r="IH439" s="5"/>
      <c r="II439" s="5"/>
      <c r="IJ439" s="5"/>
      <c r="IK439" s="5"/>
      <c r="IL439" s="5"/>
      <c r="IM439" s="5"/>
      <c r="IN439" s="5"/>
      <c r="IO439" s="5"/>
      <c r="IP439" s="5"/>
      <c r="IQ439" s="5"/>
      <c r="IR439" s="5"/>
      <c r="IS439" s="5"/>
      <c r="IT439" s="5"/>
      <c r="IU439" s="5"/>
      <c r="IV439" s="5"/>
      <c r="IW439" s="5"/>
      <c r="IX439" s="5"/>
      <c r="IY439" s="5"/>
      <c r="IZ439" s="5"/>
      <c r="JA439" s="5"/>
      <c r="JB439" s="5"/>
      <c r="JC439" s="5"/>
      <c r="JD439" s="5"/>
      <c r="JE439" s="5"/>
      <c r="JF439" s="5"/>
      <c r="JG439" s="5"/>
      <c r="JH439" s="5"/>
      <c r="JI439" s="5"/>
      <c r="JJ439" s="5"/>
      <c r="JK439" s="145"/>
      <c r="JL439" s="397"/>
    </row>
    <row r="440" spans="1:272" ht="15">
      <c r="A440" s="8" t="s">
        <v>33</v>
      </c>
      <c r="B440" s="8" t="s">
        <v>11</v>
      </c>
      <c r="C440" s="8">
        <v>1</v>
      </c>
      <c r="D440" s="199">
        <v>101</v>
      </c>
      <c r="E440" s="118" t="s">
        <v>180</v>
      </c>
      <c r="F440" s="118" t="s">
        <v>108</v>
      </c>
      <c r="G440" s="195" t="s">
        <v>34</v>
      </c>
      <c r="H440" s="309" t="s">
        <v>188</v>
      </c>
      <c r="I440" s="354"/>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c r="AY440" s="5"/>
      <c r="AZ440" s="341"/>
      <c r="BA440" s="354"/>
      <c r="BB440" s="5"/>
      <c r="BC440" s="5"/>
      <c r="BD440" s="5"/>
      <c r="BE440" s="5"/>
      <c r="BF440" s="5"/>
      <c r="BG440" s="5"/>
      <c r="BH440" s="5"/>
      <c r="BI440" s="5"/>
      <c r="BJ440" s="5"/>
      <c r="BK440" s="5"/>
      <c r="BL440" s="5"/>
      <c r="BM440" s="5"/>
      <c r="BN440" s="5"/>
      <c r="BO440" s="5"/>
      <c r="BP440" s="5"/>
      <c r="BQ440" s="5"/>
      <c r="BR440" s="5"/>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341"/>
      <c r="CS440" s="354"/>
      <c r="CT440" s="5"/>
      <c r="CU440" s="5"/>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1" t="s">
        <v>360</v>
      </c>
      <c r="EC440" s="177">
        <v>534.5</v>
      </c>
      <c r="ED440" s="177">
        <v>534.5</v>
      </c>
      <c r="EE440" s="51">
        <v>1</v>
      </c>
      <c r="EF440" s="51">
        <v>100</v>
      </c>
      <c r="EG440" s="52">
        <f t="shared" si="339"/>
        <v>1</v>
      </c>
      <c r="EH440" s="139">
        <f>EG440*AUXILIAR!$B$56</f>
        <v>30000000</v>
      </c>
      <c r="EI440" s="5"/>
      <c r="EJ440" s="341"/>
      <c r="EK440" s="354"/>
      <c r="EL440" s="5"/>
      <c r="EM440" s="5"/>
      <c r="EN440" s="5"/>
      <c r="EO440" s="5"/>
      <c r="EP440" s="5"/>
      <c r="EQ440" s="5"/>
      <c r="ER440" s="5"/>
      <c r="ES440" s="5"/>
      <c r="ET440" s="5"/>
      <c r="EU440" s="5"/>
      <c r="EV440" s="5"/>
      <c r="EW440" s="5"/>
      <c r="EX440" s="5"/>
      <c r="EY440" s="5"/>
      <c r="EZ440" s="5"/>
      <c r="FA440" s="5"/>
      <c r="FB440" s="5"/>
      <c r="FC440" s="5"/>
      <c r="FD440" s="5"/>
      <c r="FE440" s="5"/>
      <c r="FF440" s="5"/>
      <c r="FG440" s="5"/>
      <c r="FH440" s="5"/>
      <c r="FI440" s="5"/>
      <c r="FJ440" s="5"/>
      <c r="FK440" s="5"/>
      <c r="FL440" s="5"/>
      <c r="FM440" s="5"/>
      <c r="FN440" s="5"/>
      <c r="FO440" s="5"/>
      <c r="FP440" s="5"/>
      <c r="FQ440" s="5"/>
      <c r="FR440" s="5"/>
      <c r="FS440" s="5"/>
      <c r="FT440" s="5"/>
      <c r="FU440" s="5"/>
      <c r="FV440" s="5"/>
      <c r="FW440" s="5"/>
      <c r="FX440" s="5"/>
      <c r="FY440" s="5"/>
      <c r="FZ440" s="5"/>
      <c r="GA440" s="5"/>
      <c r="GB440" s="341"/>
      <c r="GC440" s="354"/>
      <c r="GD440" s="5"/>
      <c r="GE440" s="5"/>
      <c r="GF440" s="5"/>
      <c r="GG440" s="5"/>
      <c r="GH440" s="5"/>
      <c r="GI440" s="5"/>
      <c r="GJ440" s="5"/>
      <c r="GK440" s="5"/>
      <c r="GL440" s="5"/>
      <c r="GM440" s="5"/>
      <c r="GN440" s="5"/>
      <c r="GO440" s="5"/>
      <c r="GP440" s="5"/>
      <c r="GQ440" s="5"/>
      <c r="GR440" s="5"/>
      <c r="GS440" s="5"/>
      <c r="GT440" s="5"/>
      <c r="GU440" s="5"/>
      <c r="GV440" s="5"/>
      <c r="GW440" s="5"/>
      <c r="GX440" s="5"/>
      <c r="GY440" s="5"/>
      <c r="GZ440" s="5"/>
      <c r="HA440" s="5"/>
      <c r="HB440" s="5"/>
      <c r="HC440" s="5"/>
      <c r="HD440" s="5"/>
      <c r="HE440" s="5"/>
      <c r="HF440" s="5"/>
      <c r="HG440" s="5"/>
      <c r="HH440" s="5"/>
      <c r="HI440" s="5"/>
      <c r="HJ440" s="5"/>
      <c r="HK440" s="5"/>
      <c r="HL440" s="167" t="s">
        <v>368</v>
      </c>
      <c r="HM440" s="171">
        <v>553.6</v>
      </c>
      <c r="HN440" s="171">
        <v>555.6</v>
      </c>
      <c r="HO440" s="52">
        <f t="shared" si="337"/>
        <v>2</v>
      </c>
      <c r="HP440" s="51">
        <v>100</v>
      </c>
      <c r="HQ440" s="52">
        <f t="shared" si="338"/>
        <v>2</v>
      </c>
      <c r="HR440" s="139">
        <f>HQ440*AUXILIAR!$B$67</f>
        <v>4000000</v>
      </c>
      <c r="HS440" s="5"/>
      <c r="HT440" s="341"/>
      <c r="HU440" s="354"/>
      <c r="HV440" s="5"/>
      <c r="HW440" s="5"/>
      <c r="HX440" s="5"/>
      <c r="HY440" s="5"/>
      <c r="HZ440" s="5"/>
      <c r="IA440" s="5"/>
      <c r="IB440" s="5"/>
      <c r="IC440" s="5"/>
      <c r="ID440" s="5"/>
      <c r="IE440" s="5"/>
      <c r="IF440" s="5"/>
      <c r="IG440" s="5"/>
      <c r="IH440" s="5"/>
      <c r="II440" s="5"/>
      <c r="IJ440" s="5"/>
      <c r="IK440" s="5"/>
      <c r="IL440" s="5"/>
      <c r="IM440" s="5"/>
      <c r="IN440" s="5"/>
      <c r="IO440" s="5"/>
      <c r="IP440" s="5"/>
      <c r="IQ440" s="5"/>
      <c r="IR440" s="5"/>
      <c r="IS440" s="5"/>
      <c r="IT440" s="5"/>
      <c r="IU440" s="5"/>
      <c r="IV440" s="5"/>
      <c r="IW440" s="5"/>
      <c r="IX440" s="5"/>
      <c r="IY440" s="5"/>
      <c r="IZ440" s="5"/>
      <c r="JA440" s="5"/>
      <c r="JB440" s="5"/>
      <c r="JC440" s="5"/>
      <c r="JD440" s="5"/>
      <c r="JE440" s="5"/>
      <c r="JF440" s="5"/>
      <c r="JG440" s="5"/>
      <c r="JH440" s="5"/>
      <c r="JI440" s="5"/>
      <c r="JJ440" s="5"/>
      <c r="JK440" s="145"/>
      <c r="JL440" s="397"/>
    </row>
    <row r="441" spans="1:272" ht="15">
      <c r="A441" s="8" t="s">
        <v>33</v>
      </c>
      <c r="B441" s="8" t="s">
        <v>11</v>
      </c>
      <c r="C441" s="8">
        <v>1</v>
      </c>
      <c r="D441" s="199">
        <v>101</v>
      </c>
      <c r="E441" s="118" t="s">
        <v>180</v>
      </c>
      <c r="F441" s="118" t="s">
        <v>108</v>
      </c>
      <c r="G441" s="195" t="s">
        <v>34</v>
      </c>
      <c r="H441" s="309" t="s">
        <v>188</v>
      </c>
      <c r="I441" s="354"/>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c r="AY441" s="5"/>
      <c r="AZ441" s="341"/>
      <c r="BA441" s="354"/>
      <c r="BB441" s="5"/>
      <c r="BC441" s="5"/>
      <c r="BD441" s="5"/>
      <c r="BE441" s="5"/>
      <c r="BF441" s="5"/>
      <c r="BG441" s="5"/>
      <c r="BH441" s="5"/>
      <c r="BI441" s="5"/>
      <c r="BJ441" s="5"/>
      <c r="BK441" s="5"/>
      <c r="BL441" s="5"/>
      <c r="BM441" s="5"/>
      <c r="BN441" s="5"/>
      <c r="BO441" s="5"/>
      <c r="BP441" s="5"/>
      <c r="BQ441" s="5"/>
      <c r="BR441" s="5"/>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341"/>
      <c r="CS441" s="354"/>
      <c r="CT441" s="5"/>
      <c r="CU441" s="5"/>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1" t="s">
        <v>360</v>
      </c>
      <c r="EC441" s="177">
        <v>575.9</v>
      </c>
      <c r="ED441" s="177">
        <v>575.9</v>
      </c>
      <c r="EE441" s="51">
        <v>1</v>
      </c>
      <c r="EF441" s="51">
        <v>100</v>
      </c>
      <c r="EG441" s="52">
        <f t="shared" si="339"/>
        <v>1</v>
      </c>
      <c r="EH441" s="139">
        <f>EG441*AUXILIAR!$B$56</f>
        <v>30000000</v>
      </c>
      <c r="EI441" s="5"/>
      <c r="EJ441" s="341"/>
      <c r="EK441" s="354"/>
      <c r="EL441" s="5"/>
      <c r="EM441" s="5"/>
      <c r="EN441" s="5"/>
      <c r="EO441" s="5"/>
      <c r="EP441" s="5"/>
      <c r="EQ441" s="5"/>
      <c r="ER441" s="5"/>
      <c r="ES441" s="5"/>
      <c r="ET441" s="5"/>
      <c r="EU441" s="5"/>
      <c r="EV441" s="5"/>
      <c r="EW441" s="5"/>
      <c r="EX441" s="5"/>
      <c r="EY441" s="5"/>
      <c r="EZ441" s="5"/>
      <c r="FA441" s="5"/>
      <c r="FB441" s="5"/>
      <c r="FC441" s="5"/>
      <c r="FD441" s="5"/>
      <c r="FE441" s="5"/>
      <c r="FF441" s="5"/>
      <c r="FG441" s="5"/>
      <c r="FH441" s="5"/>
      <c r="FI441" s="5"/>
      <c r="FJ441" s="5"/>
      <c r="FK441" s="5"/>
      <c r="FL441" s="5"/>
      <c r="FM441" s="5"/>
      <c r="FN441" s="5"/>
      <c r="FO441" s="5"/>
      <c r="FP441" s="5"/>
      <c r="FQ441" s="5"/>
      <c r="FR441" s="5"/>
      <c r="FS441" s="5"/>
      <c r="FT441" s="5"/>
      <c r="FU441" s="5"/>
      <c r="FV441" s="5"/>
      <c r="FW441" s="5"/>
      <c r="FX441" s="5"/>
      <c r="FY441" s="5"/>
      <c r="FZ441" s="5"/>
      <c r="GA441" s="5"/>
      <c r="GB441" s="341"/>
      <c r="GC441" s="354"/>
      <c r="GD441" s="5"/>
      <c r="GE441" s="5"/>
      <c r="GF441" s="5"/>
      <c r="GG441" s="5"/>
      <c r="GH441" s="5"/>
      <c r="GI441" s="5"/>
      <c r="GJ441" s="5"/>
      <c r="GK441" s="5"/>
      <c r="GL441" s="5"/>
      <c r="GM441" s="5"/>
      <c r="GN441" s="5"/>
      <c r="GO441" s="5"/>
      <c r="GP441" s="5"/>
      <c r="GQ441" s="5"/>
      <c r="GR441" s="5"/>
      <c r="GS441" s="5"/>
      <c r="GT441" s="5"/>
      <c r="GU441" s="5"/>
      <c r="GV441" s="5"/>
      <c r="GW441" s="5"/>
      <c r="GX441" s="5"/>
      <c r="GY441" s="5"/>
      <c r="GZ441" s="5"/>
      <c r="HA441" s="5"/>
      <c r="HB441" s="5"/>
      <c r="HC441" s="5"/>
      <c r="HD441" s="5"/>
      <c r="HE441" s="5"/>
      <c r="HF441" s="5"/>
      <c r="HG441" s="5"/>
      <c r="HH441" s="5"/>
      <c r="HI441" s="5"/>
      <c r="HJ441" s="5"/>
      <c r="HK441" s="5"/>
      <c r="HL441" s="167" t="s">
        <v>368</v>
      </c>
      <c r="HM441" s="171">
        <v>548</v>
      </c>
      <c r="HN441" s="171">
        <v>549.6</v>
      </c>
      <c r="HO441" s="52">
        <f t="shared" si="337"/>
        <v>1.6000000000000227</v>
      </c>
      <c r="HP441" s="51">
        <v>100</v>
      </c>
      <c r="HQ441" s="52">
        <f t="shared" si="338"/>
        <v>1.6000000000000227</v>
      </c>
      <c r="HR441" s="139">
        <f>HQ441*AUXILIAR!$B$67</f>
        <v>3200000.0000000456</v>
      </c>
      <c r="HS441" s="5"/>
      <c r="HT441" s="341"/>
      <c r="HU441" s="354"/>
      <c r="HV441" s="5"/>
      <c r="HW441" s="5"/>
      <c r="HX441" s="5"/>
      <c r="HY441" s="5"/>
      <c r="HZ441" s="5"/>
      <c r="IA441" s="5"/>
      <c r="IB441" s="5"/>
      <c r="IC441" s="5"/>
      <c r="ID441" s="5"/>
      <c r="IE441" s="5"/>
      <c r="IF441" s="5"/>
      <c r="IG441" s="5"/>
      <c r="IH441" s="5"/>
      <c r="II441" s="5"/>
      <c r="IJ441" s="5"/>
      <c r="IK441" s="5"/>
      <c r="IL441" s="5"/>
      <c r="IM441" s="5"/>
      <c r="IN441" s="5"/>
      <c r="IO441" s="5"/>
      <c r="IP441" s="5"/>
      <c r="IQ441" s="5"/>
      <c r="IR441" s="5"/>
      <c r="IS441" s="5"/>
      <c r="IT441" s="5"/>
      <c r="IU441" s="5"/>
      <c r="IV441" s="5"/>
      <c r="IW441" s="5"/>
      <c r="IX441" s="5"/>
      <c r="IY441" s="5"/>
      <c r="IZ441" s="5"/>
      <c r="JA441" s="5"/>
      <c r="JB441" s="5"/>
      <c r="JC441" s="5"/>
      <c r="JD441" s="5"/>
      <c r="JE441" s="5"/>
      <c r="JF441" s="5"/>
      <c r="JG441" s="5"/>
      <c r="JH441" s="5"/>
      <c r="JI441" s="5"/>
      <c r="JJ441" s="5"/>
      <c r="JK441" s="145"/>
      <c r="JL441" s="397"/>
    </row>
    <row r="442" spans="1:272" ht="15">
      <c r="A442" s="8" t="s">
        <v>33</v>
      </c>
      <c r="B442" s="8" t="s">
        <v>11</v>
      </c>
      <c r="C442" s="8">
        <v>1</v>
      </c>
      <c r="D442" s="199">
        <v>101</v>
      </c>
      <c r="E442" s="118" t="s">
        <v>180</v>
      </c>
      <c r="F442" s="118" t="s">
        <v>108</v>
      </c>
      <c r="G442" s="195" t="s">
        <v>34</v>
      </c>
      <c r="H442" s="309" t="s">
        <v>188</v>
      </c>
      <c r="I442" s="354"/>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c r="AY442" s="5"/>
      <c r="AZ442" s="341"/>
      <c r="BA442" s="354"/>
      <c r="BB442" s="5"/>
      <c r="BC442" s="5"/>
      <c r="BD442" s="5"/>
      <c r="BE442" s="5"/>
      <c r="BF442" s="5"/>
      <c r="BG442" s="5"/>
      <c r="BH442" s="5"/>
      <c r="BI442" s="5"/>
      <c r="BJ442" s="5"/>
      <c r="BK442" s="5"/>
      <c r="BL442" s="5"/>
      <c r="BM442" s="5"/>
      <c r="BN442" s="5"/>
      <c r="BO442" s="5"/>
      <c r="BP442" s="5"/>
      <c r="BQ442" s="5"/>
      <c r="BR442" s="5"/>
      <c r="BS442" s="5"/>
      <c r="BT442" s="5"/>
      <c r="BU442" s="5"/>
      <c r="BV442" s="5"/>
      <c r="BW442" s="5"/>
      <c r="BX442" s="5"/>
      <c r="BY442" s="5"/>
      <c r="BZ442" s="5"/>
      <c r="CA442" s="5"/>
      <c r="CB442" s="5"/>
      <c r="CC442" s="5"/>
      <c r="CD442" s="5"/>
      <c r="CE442" s="5"/>
      <c r="CF442" s="5"/>
      <c r="CG442" s="5"/>
      <c r="CH442" s="5"/>
      <c r="CI442" s="5"/>
      <c r="CJ442" s="5"/>
      <c r="CK442" s="5"/>
      <c r="CL442" s="5"/>
      <c r="CM442" s="5"/>
      <c r="CN442" s="5"/>
      <c r="CO442" s="5"/>
      <c r="CP442" s="5"/>
      <c r="CQ442" s="5"/>
      <c r="CR442" s="341"/>
      <c r="CS442" s="354"/>
      <c r="CT442" s="5"/>
      <c r="CU442" s="5"/>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1" t="s">
        <v>361</v>
      </c>
      <c r="EC442" s="51">
        <v>416.2</v>
      </c>
      <c r="ED442" s="51">
        <v>416.2</v>
      </c>
      <c r="EE442" s="51">
        <v>1</v>
      </c>
      <c r="EF442" s="51">
        <v>100</v>
      </c>
      <c r="EG442" s="52">
        <f t="shared" ref="EG442:EG444" si="340">EE442*EF442/100</f>
        <v>1</v>
      </c>
      <c r="EH442" s="139">
        <f>EG442*AUXILIAR!$B$57</f>
        <v>20000000</v>
      </c>
      <c r="EI442" s="5"/>
      <c r="EJ442" s="341"/>
      <c r="EK442" s="354"/>
      <c r="EL442" s="5"/>
      <c r="EM442" s="5"/>
      <c r="EN442" s="5"/>
      <c r="EO442" s="5"/>
      <c r="EP442" s="5"/>
      <c r="EQ442" s="5"/>
      <c r="ER442" s="5"/>
      <c r="ES442" s="5"/>
      <c r="ET442" s="5"/>
      <c r="EU442" s="5"/>
      <c r="EV442" s="5"/>
      <c r="EW442" s="5"/>
      <c r="EX442" s="5"/>
      <c r="EY442" s="5"/>
      <c r="EZ442" s="5"/>
      <c r="FA442" s="5"/>
      <c r="FB442" s="5"/>
      <c r="FC442" s="5"/>
      <c r="FD442" s="5"/>
      <c r="FE442" s="5"/>
      <c r="FF442" s="5"/>
      <c r="FG442" s="5"/>
      <c r="FH442" s="5"/>
      <c r="FI442" s="5"/>
      <c r="FJ442" s="5"/>
      <c r="FK442" s="5"/>
      <c r="FL442" s="5"/>
      <c r="FM442" s="5"/>
      <c r="FN442" s="5"/>
      <c r="FO442" s="5"/>
      <c r="FP442" s="5"/>
      <c r="FQ442" s="5"/>
      <c r="FR442" s="5"/>
      <c r="FS442" s="5"/>
      <c r="FT442" s="5"/>
      <c r="FU442" s="5"/>
      <c r="FV442" s="5"/>
      <c r="FW442" s="5"/>
      <c r="FX442" s="5"/>
      <c r="FY442" s="5"/>
      <c r="FZ442" s="5"/>
      <c r="GA442" s="5"/>
      <c r="GB442" s="341"/>
      <c r="GC442" s="354"/>
      <c r="GD442" s="5"/>
      <c r="GE442" s="5"/>
      <c r="GF442" s="5"/>
      <c r="GG442" s="5"/>
      <c r="GH442" s="5"/>
      <c r="GI442" s="5"/>
      <c r="GJ442" s="5"/>
      <c r="GK442" s="5"/>
      <c r="GL442" s="5"/>
      <c r="GM442" s="5"/>
      <c r="GN442" s="5"/>
      <c r="GO442" s="5"/>
      <c r="GP442" s="5"/>
      <c r="GQ442" s="5"/>
      <c r="GR442" s="5"/>
      <c r="GS442" s="5"/>
      <c r="GT442" s="5"/>
      <c r="GU442" s="5"/>
      <c r="GV442" s="5"/>
      <c r="GW442" s="5"/>
      <c r="GX442" s="5"/>
      <c r="GY442" s="5"/>
      <c r="GZ442" s="5"/>
      <c r="HA442" s="5"/>
      <c r="HB442" s="5"/>
      <c r="HC442" s="5"/>
      <c r="HD442" s="5"/>
      <c r="HE442" s="5"/>
      <c r="HF442" s="5"/>
      <c r="HG442" s="5"/>
      <c r="HH442" s="5"/>
      <c r="HI442" s="5"/>
      <c r="HJ442" s="5"/>
      <c r="HK442" s="5"/>
      <c r="HL442" s="167" t="s">
        <v>368</v>
      </c>
      <c r="HM442" s="171">
        <v>541.1</v>
      </c>
      <c r="HN442" s="171">
        <v>541.9</v>
      </c>
      <c r="HO442" s="52">
        <f t="shared" si="337"/>
        <v>0.79999999999995453</v>
      </c>
      <c r="HP442" s="51">
        <v>100</v>
      </c>
      <c r="HQ442" s="52">
        <f t="shared" si="338"/>
        <v>0.79999999999995453</v>
      </c>
      <c r="HR442" s="139">
        <f>HQ442*AUXILIAR!$B$67</f>
        <v>1599999.999999909</v>
      </c>
      <c r="HS442" s="5"/>
      <c r="HT442" s="341"/>
      <c r="HU442" s="354"/>
      <c r="HV442" s="5"/>
      <c r="HW442" s="5"/>
      <c r="HX442" s="5"/>
      <c r="HY442" s="5"/>
      <c r="HZ442" s="5"/>
      <c r="IA442" s="5"/>
      <c r="IB442" s="5"/>
      <c r="IC442" s="5"/>
      <c r="ID442" s="5"/>
      <c r="IE442" s="5"/>
      <c r="IF442" s="5"/>
      <c r="IG442" s="5"/>
      <c r="IH442" s="5"/>
      <c r="II442" s="5"/>
      <c r="IJ442" s="5"/>
      <c r="IK442" s="5"/>
      <c r="IL442" s="5"/>
      <c r="IM442" s="5"/>
      <c r="IN442" s="5"/>
      <c r="IO442" s="5"/>
      <c r="IP442" s="5"/>
      <c r="IQ442" s="5"/>
      <c r="IR442" s="5"/>
      <c r="IS442" s="5"/>
      <c r="IT442" s="5"/>
      <c r="IU442" s="5"/>
      <c r="IV442" s="5"/>
      <c r="IW442" s="5"/>
      <c r="IX442" s="5"/>
      <c r="IY442" s="5"/>
      <c r="IZ442" s="5"/>
      <c r="JA442" s="5"/>
      <c r="JB442" s="5"/>
      <c r="JC442" s="5"/>
      <c r="JD442" s="5"/>
      <c r="JE442" s="5"/>
      <c r="JF442" s="5"/>
      <c r="JG442" s="5"/>
      <c r="JH442" s="5"/>
      <c r="JI442" s="5"/>
      <c r="JJ442" s="5"/>
      <c r="JK442" s="145"/>
      <c r="JL442" s="397"/>
    </row>
    <row r="443" spans="1:272" ht="15">
      <c r="A443" s="8" t="s">
        <v>33</v>
      </c>
      <c r="B443" s="8" t="s">
        <v>11</v>
      </c>
      <c r="C443" s="8">
        <v>1</v>
      </c>
      <c r="D443" s="199">
        <v>101</v>
      </c>
      <c r="E443" s="118" t="s">
        <v>180</v>
      </c>
      <c r="F443" s="118" t="s">
        <v>108</v>
      </c>
      <c r="G443" s="195" t="s">
        <v>34</v>
      </c>
      <c r="H443" s="309" t="s">
        <v>188</v>
      </c>
      <c r="I443" s="354"/>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c r="AY443" s="5"/>
      <c r="AZ443" s="341"/>
      <c r="BA443" s="354"/>
      <c r="BB443" s="5"/>
      <c r="BC443" s="5"/>
      <c r="BD443" s="5"/>
      <c r="BE443" s="5"/>
      <c r="BF443" s="5"/>
      <c r="BG443" s="5"/>
      <c r="BH443" s="5"/>
      <c r="BI443" s="5"/>
      <c r="BJ443" s="5"/>
      <c r="BK443" s="5"/>
      <c r="BL443" s="5"/>
      <c r="BM443" s="5"/>
      <c r="BN443" s="5"/>
      <c r="BO443" s="5"/>
      <c r="BP443" s="5"/>
      <c r="BQ443" s="5"/>
      <c r="BR443" s="5"/>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341"/>
      <c r="CS443" s="354"/>
      <c r="CT443" s="5"/>
      <c r="CU443" s="5"/>
      <c r="CV443" s="5"/>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1" t="s">
        <v>361</v>
      </c>
      <c r="EC443" s="51">
        <v>425.85</v>
      </c>
      <c r="ED443" s="51">
        <v>425.85</v>
      </c>
      <c r="EE443" s="51">
        <v>1</v>
      </c>
      <c r="EF443" s="51">
        <v>100</v>
      </c>
      <c r="EG443" s="52">
        <f t="shared" si="340"/>
        <v>1</v>
      </c>
      <c r="EH443" s="139">
        <f>EG443*AUXILIAR!$B$57</f>
        <v>20000000</v>
      </c>
      <c r="EI443" s="5"/>
      <c r="EJ443" s="341"/>
      <c r="EK443" s="354"/>
      <c r="EL443" s="5"/>
      <c r="EM443" s="5"/>
      <c r="EN443" s="5"/>
      <c r="EO443" s="5"/>
      <c r="EP443" s="5"/>
      <c r="EQ443" s="5"/>
      <c r="ER443" s="5"/>
      <c r="ES443" s="5"/>
      <c r="ET443" s="5"/>
      <c r="EU443" s="5"/>
      <c r="EV443" s="5"/>
      <c r="EW443" s="5"/>
      <c r="EX443" s="5"/>
      <c r="EY443" s="5"/>
      <c r="EZ443" s="5"/>
      <c r="FA443" s="5"/>
      <c r="FB443" s="5"/>
      <c r="FC443" s="5"/>
      <c r="FD443" s="5"/>
      <c r="FE443" s="5"/>
      <c r="FF443" s="5"/>
      <c r="FG443" s="5"/>
      <c r="FH443" s="5"/>
      <c r="FI443" s="5"/>
      <c r="FJ443" s="5"/>
      <c r="FK443" s="5"/>
      <c r="FL443" s="5"/>
      <c r="FM443" s="5"/>
      <c r="FN443" s="5"/>
      <c r="FO443" s="5"/>
      <c r="FP443" s="5"/>
      <c r="FQ443" s="5"/>
      <c r="FR443" s="5"/>
      <c r="FS443" s="5"/>
      <c r="FT443" s="5"/>
      <c r="FU443" s="5"/>
      <c r="FV443" s="5"/>
      <c r="FW443" s="5"/>
      <c r="FX443" s="5"/>
      <c r="FY443" s="5"/>
      <c r="FZ443" s="5"/>
      <c r="GA443" s="5"/>
      <c r="GB443" s="341"/>
      <c r="GC443" s="354"/>
      <c r="GD443" s="5"/>
      <c r="GE443" s="5"/>
      <c r="GF443" s="5"/>
      <c r="GG443" s="5"/>
      <c r="GH443" s="5"/>
      <c r="GI443" s="5"/>
      <c r="GJ443" s="5"/>
      <c r="GK443" s="5"/>
      <c r="GL443" s="5"/>
      <c r="GM443" s="5"/>
      <c r="GN443" s="5"/>
      <c r="GO443" s="5"/>
      <c r="GP443" s="5"/>
      <c r="GQ443" s="5"/>
      <c r="GR443" s="5"/>
      <c r="GS443" s="5"/>
      <c r="GT443" s="5"/>
      <c r="GU443" s="5"/>
      <c r="GV443" s="5"/>
      <c r="GW443" s="5"/>
      <c r="GX443" s="5"/>
      <c r="GY443" s="5"/>
      <c r="GZ443" s="5"/>
      <c r="HA443" s="5"/>
      <c r="HB443" s="5"/>
      <c r="HC443" s="5"/>
      <c r="HD443" s="5"/>
      <c r="HE443" s="5"/>
      <c r="HF443" s="5"/>
      <c r="HG443" s="5"/>
      <c r="HH443" s="5"/>
      <c r="HI443" s="5"/>
      <c r="HJ443" s="5"/>
      <c r="HK443" s="5"/>
      <c r="HL443" s="167" t="s">
        <v>368</v>
      </c>
      <c r="HM443" s="171">
        <v>530</v>
      </c>
      <c r="HN443" s="171">
        <v>531.20000000000005</v>
      </c>
      <c r="HO443" s="52">
        <f t="shared" si="337"/>
        <v>1.2000000000000455</v>
      </c>
      <c r="HP443" s="51">
        <v>100</v>
      </c>
      <c r="HQ443" s="52">
        <f t="shared" si="338"/>
        <v>1.2000000000000455</v>
      </c>
      <c r="HR443" s="139">
        <f>HQ443*AUXILIAR!$B$67</f>
        <v>2400000.0000000908</v>
      </c>
      <c r="HS443" s="5"/>
      <c r="HT443" s="341"/>
      <c r="HU443" s="354"/>
      <c r="HV443" s="5"/>
      <c r="HW443" s="5"/>
      <c r="HX443" s="5"/>
      <c r="HY443" s="5"/>
      <c r="HZ443" s="5"/>
      <c r="IA443" s="5"/>
      <c r="IB443" s="5"/>
      <c r="IC443" s="5"/>
      <c r="ID443" s="5"/>
      <c r="IE443" s="5"/>
      <c r="IF443" s="5"/>
      <c r="IG443" s="5"/>
      <c r="IH443" s="5"/>
      <c r="II443" s="5"/>
      <c r="IJ443" s="5"/>
      <c r="IK443" s="5"/>
      <c r="IL443" s="5"/>
      <c r="IM443" s="5"/>
      <c r="IN443" s="5"/>
      <c r="IO443" s="5"/>
      <c r="IP443" s="5"/>
      <c r="IQ443" s="5"/>
      <c r="IR443" s="5"/>
      <c r="IS443" s="5"/>
      <c r="IT443" s="5"/>
      <c r="IU443" s="5"/>
      <c r="IV443" s="5"/>
      <c r="IW443" s="5"/>
      <c r="IX443" s="5"/>
      <c r="IY443" s="5"/>
      <c r="IZ443" s="5"/>
      <c r="JA443" s="5"/>
      <c r="JB443" s="5"/>
      <c r="JC443" s="5"/>
      <c r="JD443" s="5"/>
      <c r="JE443" s="5"/>
      <c r="JF443" s="5"/>
      <c r="JG443" s="5"/>
      <c r="JH443" s="5"/>
      <c r="JI443" s="5"/>
      <c r="JJ443" s="5"/>
      <c r="JK443" s="145"/>
      <c r="JL443" s="397"/>
    </row>
    <row r="444" spans="1:272" ht="15">
      <c r="A444" s="8" t="s">
        <v>33</v>
      </c>
      <c r="B444" s="8" t="s">
        <v>11</v>
      </c>
      <c r="C444" s="8">
        <v>1</v>
      </c>
      <c r="D444" s="199">
        <v>101</v>
      </c>
      <c r="E444" s="118" t="s">
        <v>180</v>
      </c>
      <c r="F444" s="118" t="s">
        <v>108</v>
      </c>
      <c r="G444" s="195" t="s">
        <v>34</v>
      </c>
      <c r="H444" s="309" t="s">
        <v>188</v>
      </c>
      <c r="I444" s="354"/>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c r="AY444" s="5"/>
      <c r="AZ444" s="341"/>
      <c r="BA444" s="354"/>
      <c r="BB444" s="5"/>
      <c r="BC444" s="5"/>
      <c r="BD444" s="5"/>
      <c r="BE444" s="5"/>
      <c r="BF444" s="5"/>
      <c r="BG444" s="5"/>
      <c r="BH444" s="5"/>
      <c r="BI444" s="5"/>
      <c r="BJ444" s="5"/>
      <c r="BK444" s="5"/>
      <c r="BL444" s="5"/>
      <c r="BM444" s="5"/>
      <c r="BN444" s="5"/>
      <c r="BO444" s="5"/>
      <c r="BP444" s="5"/>
      <c r="BQ444" s="5"/>
      <c r="BR444" s="5"/>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341"/>
      <c r="CS444" s="354"/>
      <c r="CT444" s="5"/>
      <c r="CU444" s="5"/>
      <c r="CV444" s="5"/>
      <c r="CW444" s="5"/>
      <c r="CX444" s="5"/>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1" t="s">
        <v>361</v>
      </c>
      <c r="EC444" s="51">
        <v>496.2</v>
      </c>
      <c r="ED444" s="51">
        <v>496.2</v>
      </c>
      <c r="EE444" s="51">
        <v>1</v>
      </c>
      <c r="EF444" s="51">
        <v>100</v>
      </c>
      <c r="EG444" s="52">
        <f t="shared" si="340"/>
        <v>1</v>
      </c>
      <c r="EH444" s="139">
        <f>EG444*AUXILIAR!$B$57</f>
        <v>20000000</v>
      </c>
      <c r="EI444" s="5"/>
      <c r="EJ444" s="341"/>
      <c r="EK444" s="354"/>
      <c r="EL444" s="5"/>
      <c r="EM444" s="5"/>
      <c r="EN444" s="5"/>
      <c r="EO444" s="5"/>
      <c r="EP444" s="5"/>
      <c r="EQ444" s="5"/>
      <c r="ER444" s="5"/>
      <c r="ES444" s="5"/>
      <c r="ET444" s="5"/>
      <c r="EU444" s="5"/>
      <c r="EV444" s="5"/>
      <c r="EW444" s="5"/>
      <c r="EX444" s="5"/>
      <c r="EY444" s="5"/>
      <c r="EZ444" s="5"/>
      <c r="FA444" s="5"/>
      <c r="FB444" s="5"/>
      <c r="FC444" s="5"/>
      <c r="FD444" s="5"/>
      <c r="FE444" s="5"/>
      <c r="FF444" s="5"/>
      <c r="FG444" s="5"/>
      <c r="FH444" s="5"/>
      <c r="FI444" s="5"/>
      <c r="FJ444" s="5"/>
      <c r="FK444" s="5"/>
      <c r="FL444" s="5"/>
      <c r="FM444" s="5"/>
      <c r="FN444" s="5"/>
      <c r="FO444" s="5"/>
      <c r="FP444" s="5"/>
      <c r="FQ444" s="5"/>
      <c r="FR444" s="5"/>
      <c r="FS444" s="5"/>
      <c r="FT444" s="5"/>
      <c r="FU444" s="5"/>
      <c r="FV444" s="5"/>
      <c r="FW444" s="5"/>
      <c r="FX444" s="5"/>
      <c r="FY444" s="5"/>
      <c r="FZ444" s="5"/>
      <c r="GA444" s="5"/>
      <c r="GB444" s="341"/>
      <c r="GC444" s="354"/>
      <c r="GD444" s="5"/>
      <c r="GE444" s="5"/>
      <c r="GF444" s="5"/>
      <c r="GG444" s="5"/>
      <c r="GH444" s="5"/>
      <c r="GI444" s="5"/>
      <c r="GJ444" s="5"/>
      <c r="GK444" s="5"/>
      <c r="GL444" s="5"/>
      <c r="GM444" s="5"/>
      <c r="GN444" s="5"/>
      <c r="GO444" s="5"/>
      <c r="GP444" s="5"/>
      <c r="GQ444" s="5"/>
      <c r="GR444" s="5"/>
      <c r="GS444" s="5"/>
      <c r="GT444" s="5"/>
      <c r="GU444" s="5"/>
      <c r="GV444" s="5"/>
      <c r="GW444" s="5"/>
      <c r="GX444" s="5"/>
      <c r="GY444" s="5"/>
      <c r="GZ444" s="5"/>
      <c r="HA444" s="5"/>
      <c r="HB444" s="5"/>
      <c r="HC444" s="5"/>
      <c r="HD444" s="5"/>
      <c r="HE444" s="5"/>
      <c r="HF444" s="5"/>
      <c r="HG444" s="5"/>
      <c r="HH444" s="5"/>
      <c r="HI444" s="5"/>
      <c r="HJ444" s="5"/>
      <c r="HK444" s="5"/>
      <c r="HL444" s="180"/>
      <c r="HM444" s="181"/>
      <c r="HN444" s="181"/>
      <c r="HO444" s="56"/>
      <c r="HP444" s="57"/>
      <c r="HQ444" s="56"/>
      <c r="HR444" s="161"/>
      <c r="HS444" s="5"/>
      <c r="HT444" s="341"/>
      <c r="HU444" s="354"/>
      <c r="HV444" s="5"/>
      <c r="HW444" s="5"/>
      <c r="HX444" s="5"/>
      <c r="HY444" s="5"/>
      <c r="HZ444" s="5"/>
      <c r="IA444" s="5"/>
      <c r="IB444" s="5"/>
      <c r="IC444" s="5"/>
      <c r="ID444" s="5"/>
      <c r="IE444" s="5"/>
      <c r="IF444" s="5"/>
      <c r="IG444" s="5"/>
      <c r="IH444" s="5"/>
      <c r="II444" s="5"/>
      <c r="IJ444" s="5"/>
      <c r="IK444" s="5"/>
      <c r="IL444" s="5"/>
      <c r="IM444" s="5"/>
      <c r="IN444" s="5"/>
      <c r="IO444" s="5"/>
      <c r="IP444" s="5"/>
      <c r="IQ444" s="5"/>
      <c r="IR444" s="5"/>
      <c r="IS444" s="5"/>
      <c r="IT444" s="5"/>
      <c r="IU444" s="5"/>
      <c r="IV444" s="5"/>
      <c r="IW444" s="5"/>
      <c r="IX444" s="5"/>
      <c r="IY444" s="5"/>
      <c r="IZ444" s="5"/>
      <c r="JA444" s="5"/>
      <c r="JB444" s="5"/>
      <c r="JC444" s="5"/>
      <c r="JD444" s="5"/>
      <c r="JE444" s="5"/>
      <c r="JF444" s="5"/>
      <c r="JG444" s="5"/>
      <c r="JH444" s="5"/>
      <c r="JI444" s="5"/>
      <c r="JJ444" s="5"/>
      <c r="JK444" s="145"/>
      <c r="JL444" s="397"/>
    </row>
    <row r="445" spans="1:272" ht="15">
      <c r="A445" s="8" t="s">
        <v>33</v>
      </c>
      <c r="B445" s="8" t="s">
        <v>11</v>
      </c>
      <c r="C445" s="8">
        <v>1</v>
      </c>
      <c r="D445" s="199">
        <v>101</v>
      </c>
      <c r="E445" s="118" t="s">
        <v>180</v>
      </c>
      <c r="F445" s="118" t="s">
        <v>108</v>
      </c>
      <c r="G445" s="195" t="s">
        <v>34</v>
      </c>
      <c r="H445" s="309" t="s">
        <v>188</v>
      </c>
      <c r="I445" s="354"/>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c r="AY445" s="5"/>
      <c r="AZ445" s="341"/>
      <c r="BA445" s="354"/>
      <c r="BB445" s="5"/>
      <c r="BC445" s="5"/>
      <c r="BD445" s="5"/>
      <c r="BE445" s="5"/>
      <c r="BF445" s="5"/>
      <c r="BG445" s="5"/>
      <c r="BH445" s="5"/>
      <c r="BI445" s="5"/>
      <c r="BJ445" s="5"/>
      <c r="BK445" s="5"/>
      <c r="BL445" s="5"/>
      <c r="BM445" s="5"/>
      <c r="BN445" s="5"/>
      <c r="BO445" s="5"/>
      <c r="BP445" s="5"/>
      <c r="BQ445" s="5"/>
      <c r="BR445" s="5"/>
      <c r="BS445" s="5"/>
      <c r="BT445" s="5"/>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341"/>
      <c r="CS445" s="354"/>
      <c r="CT445" s="5"/>
      <c r="CU445" s="5"/>
      <c r="CV445" s="5"/>
      <c r="CW445" s="5"/>
      <c r="CX445" s="5"/>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1" t="s">
        <v>374</v>
      </c>
      <c r="EC445" s="51">
        <v>408.08</v>
      </c>
      <c r="ED445" s="51">
        <v>408.08</v>
      </c>
      <c r="EE445" s="51">
        <v>1</v>
      </c>
      <c r="EF445" s="51">
        <v>100</v>
      </c>
      <c r="EG445" s="52">
        <f t="shared" ref="EG445" si="341">EE445*EF445/100</f>
        <v>1</v>
      </c>
      <c r="EH445" s="139">
        <f>EG445*AUXILIAR!$B$57</f>
        <v>20000000</v>
      </c>
      <c r="EI445" s="5"/>
      <c r="EJ445" s="341"/>
      <c r="EK445" s="354"/>
      <c r="EL445" s="5"/>
      <c r="EM445" s="5"/>
      <c r="EN445" s="5"/>
      <c r="EO445" s="5"/>
      <c r="EP445" s="5"/>
      <c r="EQ445" s="5"/>
      <c r="ER445" s="5"/>
      <c r="ES445" s="5"/>
      <c r="ET445" s="5"/>
      <c r="EU445" s="5"/>
      <c r="EV445" s="5"/>
      <c r="EW445" s="5"/>
      <c r="EX445" s="5"/>
      <c r="EY445" s="5"/>
      <c r="EZ445" s="5"/>
      <c r="FA445" s="5"/>
      <c r="FB445" s="5"/>
      <c r="FC445" s="5"/>
      <c r="FD445" s="5"/>
      <c r="FE445" s="5"/>
      <c r="FF445" s="5"/>
      <c r="FG445" s="5"/>
      <c r="FH445" s="5"/>
      <c r="FI445" s="5"/>
      <c r="FJ445" s="5"/>
      <c r="FK445" s="5"/>
      <c r="FL445" s="5"/>
      <c r="FM445" s="5"/>
      <c r="FN445" s="5"/>
      <c r="FO445" s="5"/>
      <c r="FP445" s="5"/>
      <c r="FQ445" s="5"/>
      <c r="FR445" s="5"/>
      <c r="FS445" s="5"/>
      <c r="FT445" s="5"/>
      <c r="FU445" s="5"/>
      <c r="FV445" s="5"/>
      <c r="FW445" s="5"/>
      <c r="FX445" s="5"/>
      <c r="FY445" s="5"/>
      <c r="FZ445" s="5"/>
      <c r="GA445" s="5"/>
      <c r="GB445" s="341"/>
      <c r="GC445" s="354"/>
      <c r="GD445" s="5"/>
      <c r="GE445" s="5"/>
      <c r="GF445" s="5"/>
      <c r="GG445" s="5"/>
      <c r="GH445" s="5"/>
      <c r="GI445" s="5"/>
      <c r="GJ445" s="5"/>
      <c r="GK445" s="5"/>
      <c r="GL445" s="5"/>
      <c r="GM445" s="5"/>
      <c r="GN445" s="5"/>
      <c r="GO445" s="5"/>
      <c r="GP445" s="5"/>
      <c r="GQ445" s="5"/>
      <c r="GR445" s="5"/>
      <c r="GS445" s="5"/>
      <c r="GT445" s="5"/>
      <c r="GU445" s="5"/>
      <c r="GV445" s="5"/>
      <c r="GW445" s="5"/>
      <c r="GX445" s="5"/>
      <c r="GY445" s="5"/>
      <c r="GZ445" s="5"/>
      <c r="HA445" s="5"/>
      <c r="HB445" s="5"/>
      <c r="HC445" s="5"/>
      <c r="HD445" s="5"/>
      <c r="HE445" s="5"/>
      <c r="HF445" s="5"/>
      <c r="HG445" s="5"/>
      <c r="HH445" s="5"/>
      <c r="HI445" s="5"/>
      <c r="HJ445" s="5"/>
      <c r="HK445" s="5"/>
      <c r="HL445" s="180"/>
      <c r="HM445" s="181"/>
      <c r="HN445" s="181"/>
      <c r="HO445" s="56"/>
      <c r="HP445" s="57"/>
      <c r="HQ445" s="56"/>
      <c r="HR445" s="161"/>
      <c r="HS445" s="5"/>
      <c r="HT445" s="341"/>
      <c r="HU445" s="354"/>
      <c r="HV445" s="5"/>
      <c r="HW445" s="5"/>
      <c r="HX445" s="5"/>
      <c r="HY445" s="5"/>
      <c r="HZ445" s="5"/>
      <c r="IA445" s="5"/>
      <c r="IB445" s="5"/>
      <c r="IC445" s="5"/>
      <c r="ID445" s="5"/>
      <c r="IE445" s="5"/>
      <c r="IF445" s="5"/>
      <c r="IG445" s="5"/>
      <c r="IH445" s="5"/>
      <c r="II445" s="5"/>
      <c r="IJ445" s="5"/>
      <c r="IK445" s="5"/>
      <c r="IL445" s="5"/>
      <c r="IM445" s="5"/>
      <c r="IN445" s="5"/>
      <c r="IO445" s="5"/>
      <c r="IP445" s="5"/>
      <c r="IQ445" s="5"/>
      <c r="IR445" s="5"/>
      <c r="IS445" s="5"/>
      <c r="IT445" s="5"/>
      <c r="IU445" s="5"/>
      <c r="IV445" s="5"/>
      <c r="IW445" s="5"/>
      <c r="IX445" s="5"/>
      <c r="IY445" s="5"/>
      <c r="IZ445" s="5"/>
      <c r="JA445" s="5"/>
      <c r="JB445" s="5"/>
      <c r="JC445" s="5"/>
      <c r="JD445" s="5"/>
      <c r="JE445" s="5"/>
      <c r="JF445" s="5"/>
      <c r="JG445" s="5"/>
      <c r="JH445" s="5"/>
      <c r="JI445" s="5"/>
      <c r="JJ445" s="5"/>
      <c r="JK445" s="145"/>
      <c r="JL445" s="397"/>
    </row>
    <row r="446" spans="1:272" ht="15">
      <c r="A446" s="8" t="s">
        <v>33</v>
      </c>
      <c r="B446" s="8" t="s">
        <v>11</v>
      </c>
      <c r="C446" s="8">
        <v>1</v>
      </c>
      <c r="D446" s="199">
        <v>101</v>
      </c>
      <c r="E446" s="118" t="s">
        <v>180</v>
      </c>
      <c r="F446" s="118" t="s">
        <v>108</v>
      </c>
      <c r="G446" s="195" t="s">
        <v>34</v>
      </c>
      <c r="H446" s="309" t="s">
        <v>188</v>
      </c>
      <c r="I446" s="354"/>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c r="AY446" s="5"/>
      <c r="AZ446" s="341"/>
      <c r="BA446" s="354"/>
      <c r="BB446" s="5"/>
      <c r="BC446" s="5"/>
      <c r="BD446" s="5"/>
      <c r="BE446" s="5"/>
      <c r="BF446" s="5"/>
      <c r="BG446" s="5"/>
      <c r="BH446" s="5"/>
      <c r="BI446" s="5"/>
      <c r="BJ446" s="5"/>
      <c r="BK446" s="5"/>
      <c r="BL446" s="5"/>
      <c r="BM446" s="5"/>
      <c r="BN446" s="5"/>
      <c r="BO446" s="5"/>
      <c r="BP446" s="5"/>
      <c r="BQ446" s="5"/>
      <c r="BR446" s="5"/>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341"/>
      <c r="CS446" s="354"/>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1" t="s">
        <v>377</v>
      </c>
      <c r="EC446" s="51">
        <v>408.15</v>
      </c>
      <c r="ED446" s="51">
        <v>408.15</v>
      </c>
      <c r="EE446" s="51">
        <v>1</v>
      </c>
      <c r="EF446" s="51">
        <v>100</v>
      </c>
      <c r="EG446" s="52">
        <f t="shared" ref="EG446:EG451" si="342">EE446*EF446/100</f>
        <v>1</v>
      </c>
      <c r="EH446" s="139">
        <f>EG446*AUXILIAR!$B$57</f>
        <v>20000000</v>
      </c>
      <c r="EI446" s="5"/>
      <c r="EJ446" s="341"/>
      <c r="EK446" s="354"/>
      <c r="EL446" s="5"/>
      <c r="EM446" s="5"/>
      <c r="EN446" s="5"/>
      <c r="EO446" s="5"/>
      <c r="EP446" s="5"/>
      <c r="EQ446" s="5"/>
      <c r="ER446" s="5"/>
      <c r="ES446" s="5"/>
      <c r="ET446" s="5"/>
      <c r="EU446" s="5"/>
      <c r="EV446" s="5"/>
      <c r="EW446" s="5"/>
      <c r="EX446" s="5"/>
      <c r="EY446" s="5"/>
      <c r="EZ446" s="5"/>
      <c r="FA446" s="5"/>
      <c r="FB446" s="5"/>
      <c r="FC446" s="5"/>
      <c r="FD446" s="5"/>
      <c r="FE446" s="5"/>
      <c r="FF446" s="5"/>
      <c r="FG446" s="5"/>
      <c r="FH446" s="5"/>
      <c r="FI446" s="5"/>
      <c r="FJ446" s="5"/>
      <c r="FK446" s="5"/>
      <c r="FL446" s="5"/>
      <c r="FM446" s="5"/>
      <c r="FN446" s="5"/>
      <c r="FO446" s="5"/>
      <c r="FP446" s="5"/>
      <c r="FQ446" s="5"/>
      <c r="FR446" s="5"/>
      <c r="FS446" s="5"/>
      <c r="FT446" s="5"/>
      <c r="FU446" s="5"/>
      <c r="FV446" s="5"/>
      <c r="FW446" s="5"/>
      <c r="FX446" s="5"/>
      <c r="FY446" s="5"/>
      <c r="FZ446" s="5"/>
      <c r="GA446" s="5"/>
      <c r="GB446" s="341"/>
      <c r="GC446" s="354"/>
      <c r="GD446" s="5"/>
      <c r="GE446" s="5"/>
      <c r="GF446" s="5"/>
      <c r="GG446" s="5"/>
      <c r="GH446" s="5"/>
      <c r="GI446" s="5"/>
      <c r="GJ446" s="5"/>
      <c r="GK446" s="5"/>
      <c r="GL446" s="5"/>
      <c r="GM446" s="5"/>
      <c r="GN446" s="5"/>
      <c r="GO446" s="5"/>
      <c r="GP446" s="5"/>
      <c r="GQ446" s="5"/>
      <c r="GR446" s="5"/>
      <c r="GS446" s="5"/>
      <c r="GT446" s="5"/>
      <c r="GU446" s="5"/>
      <c r="GV446" s="5"/>
      <c r="GW446" s="5"/>
      <c r="GX446" s="5"/>
      <c r="GY446" s="5"/>
      <c r="GZ446" s="5"/>
      <c r="HA446" s="5"/>
      <c r="HB446" s="5"/>
      <c r="HC446" s="5"/>
      <c r="HD446" s="5"/>
      <c r="HE446" s="5"/>
      <c r="HF446" s="5"/>
      <c r="HG446" s="5"/>
      <c r="HH446" s="5"/>
      <c r="HI446" s="5"/>
      <c r="HJ446" s="5"/>
      <c r="HK446" s="5"/>
      <c r="HL446" s="180"/>
      <c r="HM446" s="181"/>
      <c r="HN446" s="181"/>
      <c r="HO446" s="56"/>
      <c r="HP446" s="57"/>
      <c r="HQ446" s="56"/>
      <c r="HR446" s="161"/>
      <c r="HS446" s="5"/>
      <c r="HT446" s="341"/>
      <c r="HU446" s="354"/>
      <c r="HV446" s="5"/>
      <c r="HW446" s="5"/>
      <c r="HX446" s="5"/>
      <c r="HY446" s="5"/>
      <c r="HZ446" s="5"/>
      <c r="IA446" s="5"/>
      <c r="IB446" s="5"/>
      <c r="IC446" s="5"/>
      <c r="ID446" s="5"/>
      <c r="IE446" s="5"/>
      <c r="IF446" s="5"/>
      <c r="IG446" s="5"/>
      <c r="IH446" s="5"/>
      <c r="II446" s="5"/>
      <c r="IJ446" s="5"/>
      <c r="IK446" s="5"/>
      <c r="IL446" s="5"/>
      <c r="IM446" s="5"/>
      <c r="IN446" s="5"/>
      <c r="IO446" s="5"/>
      <c r="IP446" s="5"/>
      <c r="IQ446" s="5"/>
      <c r="IR446" s="5"/>
      <c r="IS446" s="5"/>
      <c r="IT446" s="5"/>
      <c r="IU446" s="5"/>
      <c r="IV446" s="5"/>
      <c r="IW446" s="5"/>
      <c r="IX446" s="5"/>
      <c r="IY446" s="5"/>
      <c r="IZ446" s="5"/>
      <c r="JA446" s="5"/>
      <c r="JB446" s="5"/>
      <c r="JC446" s="5"/>
      <c r="JD446" s="5"/>
      <c r="JE446" s="5"/>
      <c r="JF446" s="5"/>
      <c r="JG446" s="5"/>
      <c r="JH446" s="5"/>
      <c r="JI446" s="5"/>
      <c r="JJ446" s="5"/>
      <c r="JK446" s="145"/>
      <c r="JL446" s="397"/>
    </row>
    <row r="447" spans="1:272" ht="15">
      <c r="A447" s="8" t="s">
        <v>33</v>
      </c>
      <c r="B447" s="8" t="s">
        <v>11</v>
      </c>
      <c r="C447" s="8">
        <v>1</v>
      </c>
      <c r="D447" s="199">
        <v>101</v>
      </c>
      <c r="E447" s="118" t="s">
        <v>180</v>
      </c>
      <c r="F447" s="118" t="s">
        <v>108</v>
      </c>
      <c r="G447" s="195" t="s">
        <v>34</v>
      </c>
      <c r="H447" s="309" t="s">
        <v>188</v>
      </c>
      <c r="I447" s="354"/>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c r="AY447" s="5"/>
      <c r="AZ447" s="341"/>
      <c r="BA447" s="354"/>
      <c r="BB447" s="5"/>
      <c r="BC447" s="5"/>
      <c r="BD447" s="5"/>
      <c r="BE447" s="5"/>
      <c r="BF447" s="5"/>
      <c r="BG447" s="5"/>
      <c r="BH447" s="5"/>
      <c r="BI447" s="5"/>
      <c r="BJ447" s="5"/>
      <c r="BK447" s="5"/>
      <c r="BL447" s="5"/>
      <c r="BM447" s="5"/>
      <c r="BN447" s="5"/>
      <c r="BO447" s="5"/>
      <c r="BP447" s="5"/>
      <c r="BQ447" s="5"/>
      <c r="BR447" s="5"/>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341"/>
      <c r="CS447" s="354"/>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1" t="s">
        <v>377</v>
      </c>
      <c r="EC447" s="51">
        <v>416.20600000000002</v>
      </c>
      <c r="ED447" s="51">
        <v>416.20600000000002</v>
      </c>
      <c r="EE447" s="51">
        <v>1</v>
      </c>
      <c r="EF447" s="51">
        <v>100</v>
      </c>
      <c r="EG447" s="52">
        <f t="shared" si="342"/>
        <v>1</v>
      </c>
      <c r="EH447" s="139">
        <f>EG447*AUXILIAR!$B$57</f>
        <v>20000000</v>
      </c>
      <c r="EI447" s="5"/>
      <c r="EJ447" s="341"/>
      <c r="EK447" s="354"/>
      <c r="EL447" s="5"/>
      <c r="EM447" s="5"/>
      <c r="EN447" s="5"/>
      <c r="EO447" s="5"/>
      <c r="EP447" s="5"/>
      <c r="EQ447" s="5"/>
      <c r="ER447" s="5"/>
      <c r="ES447" s="5"/>
      <c r="ET447" s="5"/>
      <c r="EU447" s="5"/>
      <c r="EV447" s="5"/>
      <c r="EW447" s="5"/>
      <c r="EX447" s="5"/>
      <c r="EY447" s="5"/>
      <c r="EZ447" s="5"/>
      <c r="FA447" s="5"/>
      <c r="FB447" s="5"/>
      <c r="FC447" s="5"/>
      <c r="FD447" s="5"/>
      <c r="FE447" s="5"/>
      <c r="FF447" s="5"/>
      <c r="FG447" s="5"/>
      <c r="FH447" s="5"/>
      <c r="FI447" s="5"/>
      <c r="FJ447" s="5"/>
      <c r="FK447" s="5"/>
      <c r="FL447" s="5"/>
      <c r="FM447" s="5"/>
      <c r="FN447" s="5"/>
      <c r="FO447" s="5"/>
      <c r="FP447" s="5"/>
      <c r="FQ447" s="5"/>
      <c r="FR447" s="5"/>
      <c r="FS447" s="5"/>
      <c r="FT447" s="5"/>
      <c r="FU447" s="5"/>
      <c r="FV447" s="5"/>
      <c r="FW447" s="5"/>
      <c r="FX447" s="5"/>
      <c r="FY447" s="5"/>
      <c r="FZ447" s="5"/>
      <c r="GA447" s="5"/>
      <c r="GB447" s="341"/>
      <c r="GC447" s="354"/>
      <c r="GD447" s="5"/>
      <c r="GE447" s="5"/>
      <c r="GF447" s="5"/>
      <c r="GG447" s="5"/>
      <c r="GH447" s="5"/>
      <c r="GI447" s="5"/>
      <c r="GJ447" s="5"/>
      <c r="GK447" s="5"/>
      <c r="GL447" s="5"/>
      <c r="GM447" s="5"/>
      <c r="GN447" s="5"/>
      <c r="GO447" s="5"/>
      <c r="GP447" s="5"/>
      <c r="GQ447" s="5"/>
      <c r="GR447" s="5"/>
      <c r="GS447" s="5"/>
      <c r="GT447" s="5"/>
      <c r="GU447" s="5"/>
      <c r="GV447" s="5"/>
      <c r="GW447" s="5"/>
      <c r="GX447" s="5"/>
      <c r="GY447" s="5"/>
      <c r="GZ447" s="5"/>
      <c r="HA447" s="5"/>
      <c r="HB447" s="5"/>
      <c r="HC447" s="5"/>
      <c r="HD447" s="5"/>
      <c r="HE447" s="5"/>
      <c r="HF447" s="5"/>
      <c r="HG447" s="5"/>
      <c r="HH447" s="5"/>
      <c r="HI447" s="5"/>
      <c r="HJ447" s="5"/>
      <c r="HK447" s="5"/>
      <c r="HL447" s="180"/>
      <c r="HM447" s="181"/>
      <c r="HN447" s="181"/>
      <c r="HO447" s="56"/>
      <c r="HP447" s="57"/>
      <c r="HQ447" s="56"/>
      <c r="HR447" s="161"/>
      <c r="HS447" s="5"/>
      <c r="HT447" s="341"/>
      <c r="HU447" s="354"/>
      <c r="HV447" s="5"/>
      <c r="HW447" s="5"/>
      <c r="HX447" s="5"/>
      <c r="HY447" s="5"/>
      <c r="HZ447" s="5"/>
      <c r="IA447" s="5"/>
      <c r="IB447" s="5"/>
      <c r="IC447" s="5"/>
      <c r="ID447" s="5"/>
      <c r="IE447" s="5"/>
      <c r="IF447" s="5"/>
      <c r="IG447" s="5"/>
      <c r="IH447" s="5"/>
      <c r="II447" s="5"/>
      <c r="IJ447" s="5"/>
      <c r="IK447" s="5"/>
      <c r="IL447" s="5"/>
      <c r="IM447" s="5"/>
      <c r="IN447" s="5"/>
      <c r="IO447" s="5"/>
      <c r="IP447" s="5"/>
      <c r="IQ447" s="5"/>
      <c r="IR447" s="5"/>
      <c r="IS447" s="5"/>
      <c r="IT447" s="5"/>
      <c r="IU447" s="5"/>
      <c r="IV447" s="5"/>
      <c r="IW447" s="5"/>
      <c r="IX447" s="5"/>
      <c r="IY447" s="5"/>
      <c r="IZ447" s="5"/>
      <c r="JA447" s="5"/>
      <c r="JB447" s="5"/>
      <c r="JC447" s="5"/>
      <c r="JD447" s="5"/>
      <c r="JE447" s="5"/>
      <c r="JF447" s="5"/>
      <c r="JG447" s="5"/>
      <c r="JH447" s="5"/>
      <c r="JI447" s="5"/>
      <c r="JJ447" s="5"/>
      <c r="JK447" s="145"/>
      <c r="JL447" s="397"/>
    </row>
    <row r="448" spans="1:272" ht="15">
      <c r="A448" s="8" t="s">
        <v>33</v>
      </c>
      <c r="B448" s="8" t="s">
        <v>11</v>
      </c>
      <c r="C448" s="8">
        <v>1</v>
      </c>
      <c r="D448" s="199">
        <v>101</v>
      </c>
      <c r="E448" s="118" t="s">
        <v>180</v>
      </c>
      <c r="F448" s="118" t="s">
        <v>108</v>
      </c>
      <c r="G448" s="195" t="s">
        <v>34</v>
      </c>
      <c r="H448" s="309" t="s">
        <v>188</v>
      </c>
      <c r="I448" s="354"/>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c r="AY448" s="5"/>
      <c r="AZ448" s="341"/>
      <c r="BA448" s="354"/>
      <c r="BB448" s="5"/>
      <c r="BC448" s="5"/>
      <c r="BD448" s="5"/>
      <c r="BE448" s="5"/>
      <c r="BF448" s="5"/>
      <c r="BG448" s="5"/>
      <c r="BH448" s="5"/>
      <c r="BI448" s="5"/>
      <c r="BJ448" s="5"/>
      <c r="BK448" s="5"/>
      <c r="BL448" s="5"/>
      <c r="BM448" s="5"/>
      <c r="BN448" s="5"/>
      <c r="BO448" s="5"/>
      <c r="BP448" s="5"/>
      <c r="BQ448" s="5"/>
      <c r="BR448" s="5"/>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341"/>
      <c r="CS448" s="354"/>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1" t="s">
        <v>377</v>
      </c>
      <c r="EC448" s="51">
        <v>416.20600000000002</v>
      </c>
      <c r="ED448" s="51">
        <v>416.20600000000002</v>
      </c>
      <c r="EE448" s="51">
        <v>1</v>
      </c>
      <c r="EF448" s="51">
        <v>100</v>
      </c>
      <c r="EG448" s="52">
        <f t="shared" si="342"/>
        <v>1</v>
      </c>
      <c r="EH448" s="139">
        <f>EG448*AUXILIAR!$B$57</f>
        <v>20000000</v>
      </c>
      <c r="EI448" s="5"/>
      <c r="EJ448" s="341"/>
      <c r="EK448" s="354"/>
      <c r="EL448" s="5"/>
      <c r="EM448" s="5"/>
      <c r="EN448" s="5"/>
      <c r="EO448" s="5"/>
      <c r="EP448" s="5"/>
      <c r="EQ448" s="5"/>
      <c r="ER448" s="5"/>
      <c r="ES448" s="5"/>
      <c r="ET448" s="5"/>
      <c r="EU448" s="5"/>
      <c r="EV448" s="5"/>
      <c r="EW448" s="5"/>
      <c r="EX448" s="5"/>
      <c r="EY448" s="5"/>
      <c r="EZ448" s="5"/>
      <c r="FA448" s="5"/>
      <c r="FB448" s="5"/>
      <c r="FC448" s="5"/>
      <c r="FD448" s="5"/>
      <c r="FE448" s="5"/>
      <c r="FF448" s="5"/>
      <c r="FG448" s="5"/>
      <c r="FH448" s="5"/>
      <c r="FI448" s="5"/>
      <c r="FJ448" s="5"/>
      <c r="FK448" s="5"/>
      <c r="FL448" s="5"/>
      <c r="FM448" s="5"/>
      <c r="FN448" s="5"/>
      <c r="FO448" s="5"/>
      <c r="FP448" s="5"/>
      <c r="FQ448" s="5"/>
      <c r="FR448" s="5"/>
      <c r="FS448" s="5"/>
      <c r="FT448" s="5"/>
      <c r="FU448" s="5"/>
      <c r="FV448" s="5"/>
      <c r="FW448" s="5"/>
      <c r="FX448" s="5"/>
      <c r="FY448" s="5"/>
      <c r="FZ448" s="5"/>
      <c r="GA448" s="5"/>
      <c r="GB448" s="341"/>
      <c r="GC448" s="354"/>
      <c r="GD448" s="5"/>
      <c r="GE448" s="5"/>
      <c r="GF448" s="5"/>
      <c r="GG448" s="5"/>
      <c r="GH448" s="5"/>
      <c r="GI448" s="5"/>
      <c r="GJ448" s="5"/>
      <c r="GK448" s="5"/>
      <c r="GL448" s="5"/>
      <c r="GM448" s="5"/>
      <c r="GN448" s="5"/>
      <c r="GO448" s="5"/>
      <c r="GP448" s="5"/>
      <c r="GQ448" s="5"/>
      <c r="GR448" s="5"/>
      <c r="GS448" s="5"/>
      <c r="GT448" s="5"/>
      <c r="GU448" s="5"/>
      <c r="GV448" s="5"/>
      <c r="GW448" s="5"/>
      <c r="GX448" s="5"/>
      <c r="GY448" s="5"/>
      <c r="GZ448" s="5"/>
      <c r="HA448" s="5"/>
      <c r="HB448" s="5"/>
      <c r="HC448" s="5"/>
      <c r="HD448" s="5"/>
      <c r="HE448" s="5"/>
      <c r="HF448" s="5"/>
      <c r="HG448" s="5"/>
      <c r="HH448" s="5"/>
      <c r="HI448" s="5"/>
      <c r="HJ448" s="5"/>
      <c r="HK448" s="5"/>
      <c r="HL448" s="180"/>
      <c r="HM448" s="181"/>
      <c r="HN448" s="181"/>
      <c r="HO448" s="56"/>
      <c r="HP448" s="57"/>
      <c r="HQ448" s="56"/>
      <c r="HR448" s="161"/>
      <c r="HS448" s="5"/>
      <c r="HT448" s="341"/>
      <c r="HU448" s="354"/>
      <c r="HV448" s="5"/>
      <c r="HW448" s="5"/>
      <c r="HX448" s="5"/>
      <c r="HY448" s="5"/>
      <c r="HZ448" s="5"/>
      <c r="IA448" s="5"/>
      <c r="IB448" s="5"/>
      <c r="IC448" s="5"/>
      <c r="ID448" s="5"/>
      <c r="IE448" s="5"/>
      <c r="IF448" s="5"/>
      <c r="IG448" s="5"/>
      <c r="IH448" s="5"/>
      <c r="II448" s="5"/>
      <c r="IJ448" s="5"/>
      <c r="IK448" s="5"/>
      <c r="IL448" s="5"/>
      <c r="IM448" s="5"/>
      <c r="IN448" s="5"/>
      <c r="IO448" s="5"/>
      <c r="IP448" s="5"/>
      <c r="IQ448" s="5"/>
      <c r="IR448" s="5"/>
      <c r="IS448" s="5"/>
      <c r="IT448" s="5"/>
      <c r="IU448" s="5"/>
      <c r="IV448" s="5"/>
      <c r="IW448" s="5"/>
      <c r="IX448" s="5"/>
      <c r="IY448" s="5"/>
      <c r="IZ448" s="5"/>
      <c r="JA448" s="5"/>
      <c r="JB448" s="5"/>
      <c r="JC448" s="5"/>
      <c r="JD448" s="5"/>
      <c r="JE448" s="5"/>
      <c r="JF448" s="5"/>
      <c r="JG448" s="5"/>
      <c r="JH448" s="5"/>
      <c r="JI448" s="5"/>
      <c r="JJ448" s="5"/>
      <c r="JK448" s="145"/>
      <c r="JL448" s="397"/>
    </row>
    <row r="449" spans="1:272" ht="15">
      <c r="A449" s="8" t="s">
        <v>33</v>
      </c>
      <c r="B449" s="8" t="s">
        <v>11</v>
      </c>
      <c r="C449" s="8">
        <v>1</v>
      </c>
      <c r="D449" s="199">
        <v>101</v>
      </c>
      <c r="E449" s="118" t="s">
        <v>180</v>
      </c>
      <c r="F449" s="118" t="s">
        <v>108</v>
      </c>
      <c r="G449" s="195" t="s">
        <v>34</v>
      </c>
      <c r="H449" s="309" t="s">
        <v>188</v>
      </c>
      <c r="I449" s="354"/>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341"/>
      <c r="BA449" s="354"/>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341"/>
      <c r="CS449" s="354"/>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1" t="s">
        <v>377</v>
      </c>
      <c r="EC449" s="51">
        <v>420.74</v>
      </c>
      <c r="ED449" s="51">
        <v>420.74</v>
      </c>
      <c r="EE449" s="51">
        <v>1</v>
      </c>
      <c r="EF449" s="51">
        <v>100</v>
      </c>
      <c r="EG449" s="52">
        <f t="shared" si="342"/>
        <v>1</v>
      </c>
      <c r="EH449" s="139">
        <f>EG449*AUXILIAR!$B$57</f>
        <v>20000000</v>
      </c>
      <c r="EI449" s="5"/>
      <c r="EJ449" s="341"/>
      <c r="EK449" s="354"/>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341"/>
      <c r="GC449" s="354"/>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180"/>
      <c r="HM449" s="181"/>
      <c r="HN449" s="181"/>
      <c r="HO449" s="56"/>
      <c r="HP449" s="57"/>
      <c r="HQ449" s="56"/>
      <c r="HR449" s="161"/>
      <c r="HS449" s="5"/>
      <c r="HT449" s="341"/>
      <c r="HU449" s="354"/>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c r="IV449" s="5"/>
      <c r="IW449" s="5"/>
      <c r="IX449" s="5"/>
      <c r="IY449" s="5"/>
      <c r="IZ449" s="5"/>
      <c r="JA449" s="5"/>
      <c r="JB449" s="5"/>
      <c r="JC449" s="5"/>
      <c r="JD449" s="5"/>
      <c r="JE449" s="5"/>
      <c r="JF449" s="5"/>
      <c r="JG449" s="5"/>
      <c r="JH449" s="5"/>
      <c r="JI449" s="5"/>
      <c r="JJ449" s="5"/>
      <c r="JK449" s="145"/>
      <c r="JL449" s="397"/>
    </row>
    <row r="450" spans="1:272" ht="15">
      <c r="A450" s="8" t="s">
        <v>33</v>
      </c>
      <c r="B450" s="8" t="s">
        <v>11</v>
      </c>
      <c r="C450" s="8">
        <v>1</v>
      </c>
      <c r="D450" s="199">
        <v>101</v>
      </c>
      <c r="E450" s="118" t="s">
        <v>180</v>
      </c>
      <c r="F450" s="118" t="s">
        <v>108</v>
      </c>
      <c r="G450" s="195" t="s">
        <v>34</v>
      </c>
      <c r="H450" s="309" t="s">
        <v>188</v>
      </c>
      <c r="I450" s="354"/>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c r="AY450" s="5"/>
      <c r="AZ450" s="341"/>
      <c r="BA450" s="354"/>
      <c r="BB450" s="5"/>
      <c r="BC450" s="5"/>
      <c r="BD450" s="5"/>
      <c r="BE450" s="5"/>
      <c r="BF450" s="5"/>
      <c r="BG450" s="5"/>
      <c r="BH450" s="5"/>
      <c r="BI450" s="5"/>
      <c r="BJ450" s="5"/>
      <c r="BK450" s="5"/>
      <c r="BL450" s="5"/>
      <c r="BM450" s="5"/>
      <c r="BN450" s="5"/>
      <c r="BO450" s="5"/>
      <c r="BP450" s="5"/>
      <c r="BQ450" s="5"/>
      <c r="BR450" s="5"/>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341"/>
      <c r="CS450" s="354"/>
      <c r="CT450" s="5"/>
      <c r="CU450" s="5"/>
      <c r="CV450" s="5"/>
      <c r="CW450" s="5"/>
      <c r="CX450" s="5"/>
      <c r="CY450" s="5"/>
      <c r="CZ450" s="5"/>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1" t="s">
        <v>377</v>
      </c>
      <c r="EC450" s="51">
        <v>422.97699999999998</v>
      </c>
      <c r="ED450" s="51">
        <v>422.97699999999998</v>
      </c>
      <c r="EE450" s="51">
        <v>1</v>
      </c>
      <c r="EF450" s="51">
        <v>100</v>
      </c>
      <c r="EG450" s="52">
        <f t="shared" si="342"/>
        <v>1</v>
      </c>
      <c r="EH450" s="139">
        <f>EG450*AUXILIAR!$B$57</f>
        <v>20000000</v>
      </c>
      <c r="EI450" s="5"/>
      <c r="EJ450" s="341"/>
      <c r="EK450" s="354"/>
      <c r="EL450" s="5"/>
      <c r="EM450" s="5"/>
      <c r="EN450" s="5"/>
      <c r="EO450" s="5"/>
      <c r="EP450" s="5"/>
      <c r="EQ450" s="5"/>
      <c r="ER450" s="5"/>
      <c r="ES450" s="5"/>
      <c r="ET450" s="5"/>
      <c r="EU450" s="5"/>
      <c r="EV450" s="5"/>
      <c r="EW450" s="5"/>
      <c r="EX450" s="5"/>
      <c r="EY450" s="5"/>
      <c r="EZ450" s="5"/>
      <c r="FA450" s="5"/>
      <c r="FB450" s="5"/>
      <c r="FC450" s="5"/>
      <c r="FD450" s="5"/>
      <c r="FE450" s="5"/>
      <c r="FF450" s="5"/>
      <c r="FG450" s="5"/>
      <c r="FH450" s="5"/>
      <c r="FI450" s="5"/>
      <c r="FJ450" s="5"/>
      <c r="FK450" s="5"/>
      <c r="FL450" s="5"/>
      <c r="FM450" s="5"/>
      <c r="FN450" s="5"/>
      <c r="FO450" s="5"/>
      <c r="FP450" s="5"/>
      <c r="FQ450" s="5"/>
      <c r="FR450" s="5"/>
      <c r="FS450" s="5"/>
      <c r="FT450" s="5"/>
      <c r="FU450" s="5"/>
      <c r="FV450" s="5"/>
      <c r="FW450" s="5"/>
      <c r="FX450" s="5"/>
      <c r="FY450" s="5"/>
      <c r="FZ450" s="5"/>
      <c r="GA450" s="5"/>
      <c r="GB450" s="341"/>
      <c r="GC450" s="354"/>
      <c r="GD450" s="5"/>
      <c r="GE450" s="5"/>
      <c r="GF450" s="5"/>
      <c r="GG450" s="5"/>
      <c r="GH450" s="5"/>
      <c r="GI450" s="5"/>
      <c r="GJ450" s="5"/>
      <c r="GK450" s="5"/>
      <c r="GL450" s="5"/>
      <c r="GM450" s="5"/>
      <c r="GN450" s="5"/>
      <c r="GO450" s="5"/>
      <c r="GP450" s="5"/>
      <c r="GQ450" s="5"/>
      <c r="GR450" s="5"/>
      <c r="GS450" s="5"/>
      <c r="GT450" s="5"/>
      <c r="GU450" s="5"/>
      <c r="GV450" s="5"/>
      <c r="GW450" s="5"/>
      <c r="GX450" s="5"/>
      <c r="GY450" s="5"/>
      <c r="GZ450" s="5"/>
      <c r="HA450" s="5"/>
      <c r="HB450" s="5"/>
      <c r="HC450" s="5"/>
      <c r="HD450" s="5"/>
      <c r="HE450" s="5"/>
      <c r="HF450" s="5"/>
      <c r="HG450" s="5"/>
      <c r="HH450" s="5"/>
      <c r="HI450" s="5"/>
      <c r="HJ450" s="5"/>
      <c r="HK450" s="5"/>
      <c r="HL450" s="180"/>
      <c r="HM450" s="181"/>
      <c r="HN450" s="181"/>
      <c r="HO450" s="56"/>
      <c r="HP450" s="57"/>
      <c r="HQ450" s="56"/>
      <c r="HR450" s="161"/>
      <c r="HS450" s="5"/>
      <c r="HT450" s="341"/>
      <c r="HU450" s="354"/>
      <c r="HV450" s="5"/>
      <c r="HW450" s="5"/>
      <c r="HX450" s="5"/>
      <c r="HY450" s="5"/>
      <c r="HZ450" s="5"/>
      <c r="IA450" s="5"/>
      <c r="IB450" s="5"/>
      <c r="IC450" s="5"/>
      <c r="ID450" s="5"/>
      <c r="IE450" s="5"/>
      <c r="IF450" s="5"/>
      <c r="IG450" s="5"/>
      <c r="IH450" s="5"/>
      <c r="II450" s="5"/>
      <c r="IJ450" s="5"/>
      <c r="IK450" s="5"/>
      <c r="IL450" s="5"/>
      <c r="IM450" s="5"/>
      <c r="IN450" s="5"/>
      <c r="IO450" s="5"/>
      <c r="IP450" s="5"/>
      <c r="IQ450" s="5"/>
      <c r="IR450" s="5"/>
      <c r="IS450" s="5"/>
      <c r="IT450" s="5"/>
      <c r="IU450" s="5"/>
      <c r="IV450" s="5"/>
      <c r="IW450" s="5"/>
      <c r="IX450" s="5"/>
      <c r="IY450" s="5"/>
      <c r="IZ450" s="5"/>
      <c r="JA450" s="5"/>
      <c r="JB450" s="5"/>
      <c r="JC450" s="5"/>
      <c r="JD450" s="5"/>
      <c r="JE450" s="5"/>
      <c r="JF450" s="5"/>
      <c r="JG450" s="5"/>
      <c r="JH450" s="5"/>
      <c r="JI450" s="5"/>
      <c r="JJ450" s="5"/>
      <c r="JK450" s="145"/>
      <c r="JL450" s="397"/>
    </row>
    <row r="451" spans="1:272" ht="15">
      <c r="A451" s="8" t="s">
        <v>33</v>
      </c>
      <c r="B451" s="8" t="s">
        <v>11</v>
      </c>
      <c r="C451" s="8">
        <v>1</v>
      </c>
      <c r="D451" s="199">
        <v>101</v>
      </c>
      <c r="E451" s="118" t="s">
        <v>180</v>
      </c>
      <c r="F451" s="118" t="s">
        <v>108</v>
      </c>
      <c r="G451" s="195" t="s">
        <v>34</v>
      </c>
      <c r="H451" s="309" t="s">
        <v>188</v>
      </c>
      <c r="I451" s="354"/>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c r="AY451" s="5"/>
      <c r="AZ451" s="341"/>
      <c r="BA451" s="354"/>
      <c r="BB451" s="5"/>
      <c r="BC451" s="5"/>
      <c r="BD451" s="5"/>
      <c r="BE451" s="5"/>
      <c r="BF451" s="5"/>
      <c r="BG451" s="5"/>
      <c r="BH451" s="5"/>
      <c r="BI451" s="5"/>
      <c r="BJ451" s="5"/>
      <c r="BK451" s="5"/>
      <c r="BL451" s="5"/>
      <c r="BM451" s="5"/>
      <c r="BN451" s="5"/>
      <c r="BO451" s="5"/>
      <c r="BP451" s="5"/>
      <c r="BQ451" s="5"/>
      <c r="BR451" s="5"/>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341"/>
      <c r="CS451" s="354"/>
      <c r="CT451" s="5"/>
      <c r="CU451" s="5"/>
      <c r="CV451" s="5"/>
      <c r="CW451" s="5"/>
      <c r="CX451" s="5"/>
      <c r="CY451" s="5"/>
      <c r="CZ451" s="5"/>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1" t="s">
        <v>377</v>
      </c>
      <c r="EC451" s="51">
        <v>423.17899999999997</v>
      </c>
      <c r="ED451" s="51">
        <v>423.17899999999997</v>
      </c>
      <c r="EE451" s="51">
        <v>1</v>
      </c>
      <c r="EF451" s="51">
        <v>100</v>
      </c>
      <c r="EG451" s="52">
        <f t="shared" si="342"/>
        <v>1</v>
      </c>
      <c r="EH451" s="139">
        <f>EG451*AUXILIAR!$B$57</f>
        <v>20000000</v>
      </c>
      <c r="EI451" s="5"/>
      <c r="EJ451" s="341"/>
      <c r="EK451" s="354"/>
      <c r="EL451" s="5"/>
      <c r="EM451" s="5"/>
      <c r="EN451" s="5"/>
      <c r="EO451" s="5"/>
      <c r="EP451" s="5"/>
      <c r="EQ451" s="5"/>
      <c r="ER451" s="5"/>
      <c r="ES451" s="5"/>
      <c r="ET451" s="5"/>
      <c r="EU451" s="5"/>
      <c r="EV451" s="5"/>
      <c r="EW451" s="5"/>
      <c r="EX451" s="5"/>
      <c r="EY451" s="5"/>
      <c r="EZ451" s="5"/>
      <c r="FA451" s="5"/>
      <c r="FB451" s="5"/>
      <c r="FC451" s="5"/>
      <c r="FD451" s="5"/>
      <c r="FE451" s="5"/>
      <c r="FF451" s="5"/>
      <c r="FG451" s="5"/>
      <c r="FH451" s="5"/>
      <c r="FI451" s="5"/>
      <c r="FJ451" s="5"/>
      <c r="FK451" s="5"/>
      <c r="FL451" s="5"/>
      <c r="FM451" s="5"/>
      <c r="FN451" s="5"/>
      <c r="FO451" s="5"/>
      <c r="FP451" s="5"/>
      <c r="FQ451" s="5"/>
      <c r="FR451" s="5"/>
      <c r="FS451" s="5"/>
      <c r="FT451" s="5"/>
      <c r="FU451" s="5"/>
      <c r="FV451" s="5"/>
      <c r="FW451" s="5"/>
      <c r="FX451" s="5"/>
      <c r="FY451" s="5"/>
      <c r="FZ451" s="5"/>
      <c r="GA451" s="5"/>
      <c r="GB451" s="341"/>
      <c r="GC451" s="354"/>
      <c r="GD451" s="5"/>
      <c r="GE451" s="5"/>
      <c r="GF451" s="5"/>
      <c r="GG451" s="5"/>
      <c r="GH451" s="5"/>
      <c r="GI451" s="5"/>
      <c r="GJ451" s="5"/>
      <c r="GK451" s="5"/>
      <c r="GL451" s="5"/>
      <c r="GM451" s="5"/>
      <c r="GN451" s="5"/>
      <c r="GO451" s="5"/>
      <c r="GP451" s="5"/>
      <c r="GQ451" s="5"/>
      <c r="GR451" s="5"/>
      <c r="GS451" s="5"/>
      <c r="GT451" s="5"/>
      <c r="GU451" s="5"/>
      <c r="GV451" s="5"/>
      <c r="GW451" s="5"/>
      <c r="GX451" s="5"/>
      <c r="GY451" s="5"/>
      <c r="GZ451" s="5"/>
      <c r="HA451" s="5"/>
      <c r="HB451" s="5"/>
      <c r="HC451" s="5"/>
      <c r="HD451" s="5"/>
      <c r="HE451" s="5"/>
      <c r="HF451" s="5"/>
      <c r="HG451" s="5"/>
      <c r="HH451" s="5"/>
      <c r="HI451" s="5"/>
      <c r="HJ451" s="5"/>
      <c r="HK451" s="5"/>
      <c r="HL451" s="180"/>
      <c r="HM451" s="181"/>
      <c r="HN451" s="181"/>
      <c r="HO451" s="56"/>
      <c r="HP451" s="57"/>
      <c r="HQ451" s="56"/>
      <c r="HR451" s="161"/>
      <c r="HS451" s="5"/>
      <c r="HT451" s="341"/>
      <c r="HU451" s="354"/>
      <c r="HV451" s="5"/>
      <c r="HW451" s="5"/>
      <c r="HX451" s="5"/>
      <c r="HY451" s="5"/>
      <c r="HZ451" s="5"/>
      <c r="IA451" s="5"/>
      <c r="IB451" s="5"/>
      <c r="IC451" s="5"/>
      <c r="ID451" s="5"/>
      <c r="IE451" s="5"/>
      <c r="IF451" s="5"/>
      <c r="IG451" s="5"/>
      <c r="IH451" s="5"/>
      <c r="II451" s="5"/>
      <c r="IJ451" s="5"/>
      <c r="IK451" s="5"/>
      <c r="IL451" s="5"/>
      <c r="IM451" s="5"/>
      <c r="IN451" s="5"/>
      <c r="IO451" s="5"/>
      <c r="IP451" s="5"/>
      <c r="IQ451" s="5"/>
      <c r="IR451" s="5"/>
      <c r="IS451" s="5"/>
      <c r="IT451" s="5"/>
      <c r="IU451" s="5"/>
      <c r="IV451" s="5"/>
      <c r="IW451" s="5"/>
      <c r="IX451" s="5"/>
      <c r="IY451" s="5"/>
      <c r="IZ451" s="5"/>
      <c r="JA451" s="5"/>
      <c r="JB451" s="5"/>
      <c r="JC451" s="5"/>
      <c r="JD451" s="5"/>
      <c r="JE451" s="5"/>
      <c r="JF451" s="5"/>
      <c r="JG451" s="5"/>
      <c r="JH451" s="5"/>
      <c r="JI451" s="5"/>
      <c r="JJ451" s="5"/>
      <c r="JK451" s="145"/>
      <c r="JL451" s="397"/>
    </row>
    <row r="452" spans="1:272" ht="15">
      <c r="A452" s="8" t="s">
        <v>33</v>
      </c>
      <c r="B452" s="8" t="s">
        <v>11</v>
      </c>
      <c r="C452" s="8">
        <v>1</v>
      </c>
      <c r="D452" s="199">
        <v>101</v>
      </c>
      <c r="E452" s="118" t="s">
        <v>180</v>
      </c>
      <c r="F452" s="118" t="s">
        <v>108</v>
      </c>
      <c r="G452" s="195" t="s">
        <v>34</v>
      </c>
      <c r="H452" s="309" t="s">
        <v>188</v>
      </c>
      <c r="I452" s="354"/>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c r="AY452" s="5"/>
      <c r="AZ452" s="341"/>
      <c r="BA452" s="354"/>
      <c r="BB452" s="5"/>
      <c r="BC452" s="5"/>
      <c r="BD452" s="5"/>
      <c r="BE452" s="5"/>
      <c r="BF452" s="5"/>
      <c r="BG452" s="5"/>
      <c r="BH452" s="5"/>
      <c r="BI452" s="5"/>
      <c r="BJ452" s="5"/>
      <c r="BK452" s="5"/>
      <c r="BL452" s="5"/>
      <c r="BM452" s="5"/>
      <c r="BN452" s="5"/>
      <c r="BO452" s="5"/>
      <c r="BP452" s="5"/>
      <c r="BQ452" s="5"/>
      <c r="BR452" s="5"/>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341"/>
      <c r="CS452" s="354"/>
      <c r="CT452" s="5"/>
      <c r="CU452" s="5"/>
      <c r="CV452" s="5"/>
      <c r="CW452" s="5"/>
      <c r="CX452" s="5"/>
      <c r="CY452" s="5"/>
      <c r="CZ452" s="5"/>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1" t="s">
        <v>377</v>
      </c>
      <c r="EC452" s="171">
        <v>425.85</v>
      </c>
      <c r="ED452" s="51">
        <v>425.85</v>
      </c>
      <c r="EE452" s="51">
        <v>1</v>
      </c>
      <c r="EF452" s="51">
        <v>100</v>
      </c>
      <c r="EG452" s="52">
        <f t="shared" ref="EG452:EG455" si="343">EE452*EF452/100</f>
        <v>1</v>
      </c>
      <c r="EH452" s="139">
        <f>EG452*AUXILIAR!$B$57</f>
        <v>20000000</v>
      </c>
      <c r="EI452" s="5"/>
      <c r="EJ452" s="341"/>
      <c r="EK452" s="354"/>
      <c r="EL452" s="5"/>
      <c r="EM452" s="5"/>
      <c r="EN452" s="5"/>
      <c r="EO452" s="5"/>
      <c r="EP452" s="5"/>
      <c r="EQ452" s="5"/>
      <c r="ER452" s="5"/>
      <c r="ES452" s="5"/>
      <c r="ET452" s="5"/>
      <c r="EU452" s="5"/>
      <c r="EV452" s="5"/>
      <c r="EW452" s="5"/>
      <c r="EX452" s="5"/>
      <c r="EY452" s="5"/>
      <c r="EZ452" s="5"/>
      <c r="FA452" s="5"/>
      <c r="FB452" s="5"/>
      <c r="FC452" s="5"/>
      <c r="FD452" s="5"/>
      <c r="FE452" s="5"/>
      <c r="FF452" s="5"/>
      <c r="FG452" s="5"/>
      <c r="FH452" s="5"/>
      <c r="FI452" s="5"/>
      <c r="FJ452" s="5"/>
      <c r="FK452" s="5"/>
      <c r="FL452" s="5"/>
      <c r="FM452" s="5"/>
      <c r="FN452" s="5"/>
      <c r="FO452" s="5"/>
      <c r="FP452" s="5"/>
      <c r="FQ452" s="5"/>
      <c r="FR452" s="5"/>
      <c r="FS452" s="5"/>
      <c r="FT452" s="5"/>
      <c r="FU452" s="5"/>
      <c r="FV452" s="5"/>
      <c r="FW452" s="5"/>
      <c r="FX452" s="5"/>
      <c r="FY452" s="5"/>
      <c r="FZ452" s="5"/>
      <c r="GA452" s="5"/>
      <c r="GB452" s="341"/>
      <c r="GC452" s="354"/>
      <c r="GD452" s="5"/>
      <c r="GE452" s="5"/>
      <c r="GF452" s="5"/>
      <c r="GG452" s="5"/>
      <c r="GH452" s="5"/>
      <c r="GI452" s="5"/>
      <c r="GJ452" s="5"/>
      <c r="GK452" s="5"/>
      <c r="GL452" s="5"/>
      <c r="GM452" s="5"/>
      <c r="GN452" s="5"/>
      <c r="GO452" s="5"/>
      <c r="GP452" s="5"/>
      <c r="GQ452" s="5"/>
      <c r="GR452" s="5"/>
      <c r="GS452" s="5"/>
      <c r="GT452" s="5"/>
      <c r="GU452" s="5"/>
      <c r="GV452" s="5"/>
      <c r="GW452" s="5"/>
      <c r="GX452" s="5"/>
      <c r="GY452" s="5"/>
      <c r="GZ452" s="5"/>
      <c r="HA452" s="5"/>
      <c r="HB452" s="5"/>
      <c r="HC452" s="5"/>
      <c r="HD452" s="5"/>
      <c r="HE452" s="5"/>
      <c r="HF452" s="5"/>
      <c r="HG452" s="5"/>
      <c r="HH452" s="5"/>
      <c r="HI452" s="5"/>
      <c r="HJ452" s="5"/>
      <c r="HK452" s="5"/>
      <c r="HL452" s="180"/>
      <c r="HM452" s="181"/>
      <c r="HN452" s="181"/>
      <c r="HO452" s="56"/>
      <c r="HP452" s="57"/>
      <c r="HQ452" s="56"/>
      <c r="HR452" s="161"/>
      <c r="HS452" s="5"/>
      <c r="HT452" s="341"/>
      <c r="HU452" s="354"/>
      <c r="HV452" s="5"/>
      <c r="HW452" s="5"/>
      <c r="HX452" s="5"/>
      <c r="HY452" s="5"/>
      <c r="HZ452" s="5"/>
      <c r="IA452" s="5"/>
      <c r="IB452" s="5"/>
      <c r="IC452" s="5"/>
      <c r="ID452" s="5"/>
      <c r="IE452" s="5"/>
      <c r="IF452" s="5"/>
      <c r="IG452" s="5"/>
      <c r="IH452" s="5"/>
      <c r="II452" s="5"/>
      <c r="IJ452" s="5"/>
      <c r="IK452" s="5"/>
      <c r="IL452" s="5"/>
      <c r="IM452" s="5"/>
      <c r="IN452" s="5"/>
      <c r="IO452" s="5"/>
      <c r="IP452" s="5"/>
      <c r="IQ452" s="5"/>
      <c r="IR452" s="5"/>
      <c r="IS452" s="5"/>
      <c r="IT452" s="5"/>
      <c r="IU452" s="5"/>
      <c r="IV452" s="5"/>
      <c r="IW452" s="5"/>
      <c r="IX452" s="5"/>
      <c r="IY452" s="5"/>
      <c r="IZ452" s="5"/>
      <c r="JA452" s="5"/>
      <c r="JB452" s="5"/>
      <c r="JC452" s="5"/>
      <c r="JD452" s="5"/>
      <c r="JE452" s="5"/>
      <c r="JF452" s="5"/>
      <c r="JG452" s="5"/>
      <c r="JH452" s="5"/>
      <c r="JI452" s="5"/>
      <c r="JJ452" s="5"/>
      <c r="JK452" s="145"/>
      <c r="JL452" s="397"/>
    </row>
    <row r="453" spans="1:272" ht="15">
      <c r="A453" s="8" t="s">
        <v>33</v>
      </c>
      <c r="B453" s="8" t="s">
        <v>11</v>
      </c>
      <c r="C453" s="8">
        <v>1</v>
      </c>
      <c r="D453" s="199">
        <v>101</v>
      </c>
      <c r="E453" s="118" t="s">
        <v>180</v>
      </c>
      <c r="F453" s="118" t="s">
        <v>108</v>
      </c>
      <c r="G453" s="195" t="s">
        <v>34</v>
      </c>
      <c r="H453" s="309" t="s">
        <v>188</v>
      </c>
      <c r="I453" s="354"/>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c r="AY453" s="5"/>
      <c r="AZ453" s="341"/>
      <c r="BA453" s="354"/>
      <c r="BB453" s="5"/>
      <c r="BC453" s="5"/>
      <c r="BD453" s="5"/>
      <c r="BE453" s="5"/>
      <c r="BF453" s="5"/>
      <c r="BG453" s="5"/>
      <c r="BH453" s="5"/>
      <c r="BI453" s="5"/>
      <c r="BJ453" s="5"/>
      <c r="BK453" s="5"/>
      <c r="BL453" s="5"/>
      <c r="BM453" s="5"/>
      <c r="BN453" s="5"/>
      <c r="BO453" s="5"/>
      <c r="BP453" s="5"/>
      <c r="BQ453" s="5"/>
      <c r="BR453" s="5"/>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341"/>
      <c r="CS453" s="354"/>
      <c r="CT453" s="5"/>
      <c r="CU453" s="5"/>
      <c r="CV453" s="5"/>
      <c r="CW453" s="5"/>
      <c r="CX453" s="5"/>
      <c r="CY453" s="5"/>
      <c r="CZ453" s="5"/>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1" t="s">
        <v>377</v>
      </c>
      <c r="EC453" s="171">
        <v>428.5</v>
      </c>
      <c r="ED453" s="51">
        <v>428.5</v>
      </c>
      <c r="EE453" s="51">
        <v>1</v>
      </c>
      <c r="EF453" s="51">
        <v>100</v>
      </c>
      <c r="EG453" s="52">
        <f t="shared" si="343"/>
        <v>1</v>
      </c>
      <c r="EH453" s="139">
        <f>EG453*AUXILIAR!$B$57</f>
        <v>20000000</v>
      </c>
      <c r="EI453" s="5"/>
      <c r="EJ453" s="341"/>
      <c r="EK453" s="354"/>
      <c r="EL453" s="5"/>
      <c r="EM453" s="5"/>
      <c r="EN453" s="5"/>
      <c r="EO453" s="5"/>
      <c r="EP453" s="5"/>
      <c r="EQ453" s="5"/>
      <c r="ER453" s="5"/>
      <c r="ES453" s="5"/>
      <c r="ET453" s="5"/>
      <c r="EU453" s="5"/>
      <c r="EV453" s="5"/>
      <c r="EW453" s="5"/>
      <c r="EX453" s="5"/>
      <c r="EY453" s="5"/>
      <c r="EZ453" s="5"/>
      <c r="FA453" s="5"/>
      <c r="FB453" s="5"/>
      <c r="FC453" s="5"/>
      <c r="FD453" s="5"/>
      <c r="FE453" s="5"/>
      <c r="FF453" s="5"/>
      <c r="FG453" s="5"/>
      <c r="FH453" s="5"/>
      <c r="FI453" s="5"/>
      <c r="FJ453" s="5"/>
      <c r="FK453" s="5"/>
      <c r="FL453" s="5"/>
      <c r="FM453" s="5"/>
      <c r="FN453" s="5"/>
      <c r="FO453" s="5"/>
      <c r="FP453" s="5"/>
      <c r="FQ453" s="5"/>
      <c r="FR453" s="5"/>
      <c r="FS453" s="5"/>
      <c r="FT453" s="5"/>
      <c r="FU453" s="5"/>
      <c r="FV453" s="5"/>
      <c r="FW453" s="5"/>
      <c r="FX453" s="5"/>
      <c r="FY453" s="5"/>
      <c r="FZ453" s="5"/>
      <c r="GA453" s="5"/>
      <c r="GB453" s="341"/>
      <c r="GC453" s="354"/>
      <c r="GD453" s="5"/>
      <c r="GE453" s="5"/>
      <c r="GF453" s="5"/>
      <c r="GG453" s="5"/>
      <c r="GH453" s="5"/>
      <c r="GI453" s="5"/>
      <c r="GJ453" s="5"/>
      <c r="GK453" s="5"/>
      <c r="GL453" s="5"/>
      <c r="GM453" s="5"/>
      <c r="GN453" s="5"/>
      <c r="GO453" s="5"/>
      <c r="GP453" s="5"/>
      <c r="GQ453" s="5"/>
      <c r="GR453" s="5"/>
      <c r="GS453" s="5"/>
      <c r="GT453" s="5"/>
      <c r="GU453" s="5"/>
      <c r="GV453" s="5"/>
      <c r="GW453" s="5"/>
      <c r="GX453" s="5"/>
      <c r="GY453" s="5"/>
      <c r="GZ453" s="5"/>
      <c r="HA453" s="5"/>
      <c r="HB453" s="5"/>
      <c r="HC453" s="5"/>
      <c r="HD453" s="5"/>
      <c r="HE453" s="5"/>
      <c r="HF453" s="5"/>
      <c r="HG453" s="5"/>
      <c r="HH453" s="5"/>
      <c r="HI453" s="5"/>
      <c r="HJ453" s="5"/>
      <c r="HK453" s="5"/>
      <c r="HL453" s="180"/>
      <c r="HM453" s="181"/>
      <c r="HN453" s="181"/>
      <c r="HO453" s="56"/>
      <c r="HP453" s="57"/>
      <c r="HQ453" s="56"/>
      <c r="HR453" s="161"/>
      <c r="HS453" s="5"/>
      <c r="HT453" s="341"/>
      <c r="HU453" s="354"/>
      <c r="HV453" s="5"/>
      <c r="HW453" s="5"/>
      <c r="HX453" s="5"/>
      <c r="HY453" s="5"/>
      <c r="HZ453" s="5"/>
      <c r="IA453" s="5"/>
      <c r="IB453" s="5"/>
      <c r="IC453" s="5"/>
      <c r="ID453" s="5"/>
      <c r="IE453" s="5"/>
      <c r="IF453" s="5"/>
      <c r="IG453" s="5"/>
      <c r="IH453" s="5"/>
      <c r="II453" s="5"/>
      <c r="IJ453" s="5"/>
      <c r="IK453" s="5"/>
      <c r="IL453" s="5"/>
      <c r="IM453" s="5"/>
      <c r="IN453" s="5"/>
      <c r="IO453" s="5"/>
      <c r="IP453" s="5"/>
      <c r="IQ453" s="5"/>
      <c r="IR453" s="5"/>
      <c r="IS453" s="5"/>
      <c r="IT453" s="5"/>
      <c r="IU453" s="5"/>
      <c r="IV453" s="5"/>
      <c r="IW453" s="5"/>
      <c r="IX453" s="5"/>
      <c r="IY453" s="5"/>
      <c r="IZ453" s="5"/>
      <c r="JA453" s="5"/>
      <c r="JB453" s="5"/>
      <c r="JC453" s="5"/>
      <c r="JD453" s="5"/>
      <c r="JE453" s="5"/>
      <c r="JF453" s="5"/>
      <c r="JG453" s="5"/>
      <c r="JH453" s="5"/>
      <c r="JI453" s="5"/>
      <c r="JJ453" s="5"/>
      <c r="JK453" s="145"/>
      <c r="JL453" s="397"/>
    </row>
    <row r="454" spans="1:272" ht="15">
      <c r="A454" s="8" t="s">
        <v>33</v>
      </c>
      <c r="B454" s="8" t="s">
        <v>11</v>
      </c>
      <c r="C454" s="8">
        <v>1</v>
      </c>
      <c r="D454" s="199">
        <v>101</v>
      </c>
      <c r="E454" s="118" t="s">
        <v>180</v>
      </c>
      <c r="F454" s="118" t="s">
        <v>108</v>
      </c>
      <c r="G454" s="195" t="s">
        <v>34</v>
      </c>
      <c r="H454" s="309" t="s">
        <v>188</v>
      </c>
      <c r="I454" s="354"/>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c r="AY454" s="5"/>
      <c r="AZ454" s="341"/>
      <c r="BA454" s="354"/>
      <c r="BB454" s="5"/>
      <c r="BC454" s="5"/>
      <c r="BD454" s="5"/>
      <c r="BE454" s="5"/>
      <c r="BF454" s="5"/>
      <c r="BG454" s="5"/>
      <c r="BH454" s="5"/>
      <c r="BI454" s="5"/>
      <c r="BJ454" s="5"/>
      <c r="BK454" s="5"/>
      <c r="BL454" s="5"/>
      <c r="BM454" s="5"/>
      <c r="BN454" s="5"/>
      <c r="BO454" s="5"/>
      <c r="BP454" s="5"/>
      <c r="BQ454" s="5"/>
      <c r="BR454" s="5"/>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341"/>
      <c r="CS454" s="354"/>
      <c r="CT454" s="5"/>
      <c r="CU454" s="5"/>
      <c r="CV454" s="5"/>
      <c r="CW454" s="5"/>
      <c r="CX454" s="5"/>
      <c r="CY454" s="5"/>
      <c r="CZ454" s="5"/>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1" t="s">
        <v>377</v>
      </c>
      <c r="EC454" s="171">
        <v>429</v>
      </c>
      <c r="ED454" s="51">
        <v>429</v>
      </c>
      <c r="EE454" s="51">
        <v>1</v>
      </c>
      <c r="EF454" s="51">
        <v>100</v>
      </c>
      <c r="EG454" s="52">
        <f t="shared" si="343"/>
        <v>1</v>
      </c>
      <c r="EH454" s="139">
        <f>EG454*AUXILIAR!$B$57</f>
        <v>20000000</v>
      </c>
      <c r="EI454" s="5"/>
      <c r="EJ454" s="341"/>
      <c r="EK454" s="354"/>
      <c r="EL454" s="5"/>
      <c r="EM454" s="5"/>
      <c r="EN454" s="5"/>
      <c r="EO454" s="5"/>
      <c r="EP454" s="5"/>
      <c r="EQ454" s="5"/>
      <c r="ER454" s="5"/>
      <c r="ES454" s="5"/>
      <c r="ET454" s="5"/>
      <c r="EU454" s="5"/>
      <c r="EV454" s="5"/>
      <c r="EW454" s="5"/>
      <c r="EX454" s="5"/>
      <c r="EY454" s="5"/>
      <c r="EZ454" s="5"/>
      <c r="FA454" s="5"/>
      <c r="FB454" s="5"/>
      <c r="FC454" s="5"/>
      <c r="FD454" s="5"/>
      <c r="FE454" s="5"/>
      <c r="FF454" s="5"/>
      <c r="FG454" s="5"/>
      <c r="FH454" s="5"/>
      <c r="FI454" s="5"/>
      <c r="FJ454" s="5"/>
      <c r="FK454" s="5"/>
      <c r="FL454" s="5"/>
      <c r="FM454" s="5"/>
      <c r="FN454" s="5"/>
      <c r="FO454" s="5"/>
      <c r="FP454" s="5"/>
      <c r="FQ454" s="5"/>
      <c r="FR454" s="5"/>
      <c r="FS454" s="5"/>
      <c r="FT454" s="5"/>
      <c r="FU454" s="5"/>
      <c r="FV454" s="5"/>
      <c r="FW454" s="5"/>
      <c r="FX454" s="5"/>
      <c r="FY454" s="5"/>
      <c r="FZ454" s="5"/>
      <c r="GA454" s="5"/>
      <c r="GB454" s="341"/>
      <c r="GC454" s="354"/>
      <c r="GD454" s="5"/>
      <c r="GE454" s="5"/>
      <c r="GF454" s="5"/>
      <c r="GG454" s="5"/>
      <c r="GH454" s="5"/>
      <c r="GI454" s="5"/>
      <c r="GJ454" s="5"/>
      <c r="GK454" s="5"/>
      <c r="GL454" s="5"/>
      <c r="GM454" s="5"/>
      <c r="GN454" s="5"/>
      <c r="GO454" s="5"/>
      <c r="GP454" s="5"/>
      <c r="GQ454" s="5"/>
      <c r="GR454" s="5"/>
      <c r="GS454" s="5"/>
      <c r="GT454" s="5"/>
      <c r="GU454" s="5"/>
      <c r="GV454" s="5"/>
      <c r="GW454" s="5"/>
      <c r="GX454" s="5"/>
      <c r="GY454" s="5"/>
      <c r="GZ454" s="5"/>
      <c r="HA454" s="5"/>
      <c r="HB454" s="5"/>
      <c r="HC454" s="5"/>
      <c r="HD454" s="5"/>
      <c r="HE454" s="5"/>
      <c r="HF454" s="5"/>
      <c r="HG454" s="5"/>
      <c r="HH454" s="5"/>
      <c r="HI454" s="5"/>
      <c r="HJ454" s="5"/>
      <c r="HK454" s="5"/>
      <c r="HL454" s="180"/>
      <c r="HM454" s="181"/>
      <c r="HN454" s="181"/>
      <c r="HO454" s="56"/>
      <c r="HP454" s="57"/>
      <c r="HQ454" s="56"/>
      <c r="HR454" s="161"/>
      <c r="HS454" s="5"/>
      <c r="HT454" s="341"/>
      <c r="HU454" s="354"/>
      <c r="HV454" s="5"/>
      <c r="HW454" s="5"/>
      <c r="HX454" s="5"/>
      <c r="HY454" s="5"/>
      <c r="HZ454" s="5"/>
      <c r="IA454" s="5"/>
      <c r="IB454" s="5"/>
      <c r="IC454" s="5"/>
      <c r="ID454" s="5"/>
      <c r="IE454" s="5"/>
      <c r="IF454" s="5"/>
      <c r="IG454" s="5"/>
      <c r="IH454" s="5"/>
      <c r="II454" s="5"/>
      <c r="IJ454" s="5"/>
      <c r="IK454" s="5"/>
      <c r="IL454" s="5"/>
      <c r="IM454" s="5"/>
      <c r="IN454" s="5"/>
      <c r="IO454" s="5"/>
      <c r="IP454" s="5"/>
      <c r="IQ454" s="5"/>
      <c r="IR454" s="5"/>
      <c r="IS454" s="5"/>
      <c r="IT454" s="5"/>
      <c r="IU454" s="5"/>
      <c r="IV454" s="5"/>
      <c r="IW454" s="5"/>
      <c r="IX454" s="5"/>
      <c r="IY454" s="5"/>
      <c r="IZ454" s="5"/>
      <c r="JA454" s="5"/>
      <c r="JB454" s="5"/>
      <c r="JC454" s="5"/>
      <c r="JD454" s="5"/>
      <c r="JE454" s="5"/>
      <c r="JF454" s="5"/>
      <c r="JG454" s="5"/>
      <c r="JH454" s="5"/>
      <c r="JI454" s="5"/>
      <c r="JJ454" s="5"/>
      <c r="JK454" s="145"/>
      <c r="JL454" s="397"/>
    </row>
    <row r="455" spans="1:272" ht="15">
      <c r="A455" s="8" t="s">
        <v>33</v>
      </c>
      <c r="B455" s="8" t="s">
        <v>11</v>
      </c>
      <c r="C455" s="8">
        <v>1</v>
      </c>
      <c r="D455" s="199">
        <v>101</v>
      </c>
      <c r="E455" s="118" t="s">
        <v>180</v>
      </c>
      <c r="F455" s="118" t="s">
        <v>108</v>
      </c>
      <c r="G455" s="195" t="s">
        <v>34</v>
      </c>
      <c r="H455" s="309" t="s">
        <v>188</v>
      </c>
      <c r="I455" s="354"/>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c r="AY455" s="5"/>
      <c r="AZ455" s="341"/>
      <c r="BA455" s="354"/>
      <c r="BB455" s="5"/>
      <c r="BC455" s="5"/>
      <c r="BD455" s="5"/>
      <c r="BE455" s="5"/>
      <c r="BF455" s="5"/>
      <c r="BG455" s="5"/>
      <c r="BH455" s="5"/>
      <c r="BI455" s="5"/>
      <c r="BJ455" s="5"/>
      <c r="BK455" s="5"/>
      <c r="BL455" s="5"/>
      <c r="BM455" s="5"/>
      <c r="BN455" s="5"/>
      <c r="BO455" s="5"/>
      <c r="BP455" s="5"/>
      <c r="BQ455" s="5"/>
      <c r="BR455" s="5"/>
      <c r="BS455" s="5"/>
      <c r="BT455" s="5"/>
      <c r="BU455" s="5"/>
      <c r="BV455" s="5"/>
      <c r="BW455" s="5"/>
      <c r="BX455" s="5"/>
      <c r="BY455" s="5"/>
      <c r="BZ455" s="5"/>
      <c r="CA455" s="5"/>
      <c r="CB455" s="5"/>
      <c r="CC455" s="5"/>
      <c r="CD455" s="5"/>
      <c r="CE455" s="5"/>
      <c r="CF455" s="5"/>
      <c r="CG455" s="5"/>
      <c r="CH455" s="5"/>
      <c r="CI455" s="5"/>
      <c r="CJ455" s="5"/>
      <c r="CK455" s="5"/>
      <c r="CL455" s="5"/>
      <c r="CM455" s="5"/>
      <c r="CN455" s="5"/>
      <c r="CO455" s="5"/>
      <c r="CP455" s="5"/>
      <c r="CQ455" s="5"/>
      <c r="CR455" s="341"/>
      <c r="CS455" s="354"/>
      <c r="CT455" s="5"/>
      <c r="CU455" s="5"/>
      <c r="CV455" s="5"/>
      <c r="CW455" s="5"/>
      <c r="CX455" s="5"/>
      <c r="CY455" s="5"/>
      <c r="CZ455" s="5"/>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1" t="s">
        <v>377</v>
      </c>
      <c r="EC455" s="171">
        <v>430.15</v>
      </c>
      <c r="ED455" s="51">
        <v>430.15</v>
      </c>
      <c r="EE455" s="51">
        <v>2</v>
      </c>
      <c r="EF455" s="51">
        <v>100</v>
      </c>
      <c r="EG455" s="52">
        <f t="shared" si="343"/>
        <v>2</v>
      </c>
      <c r="EH455" s="139">
        <f>EG455*AUXILIAR!$B$57</f>
        <v>40000000</v>
      </c>
      <c r="EI455" s="5"/>
      <c r="EJ455" s="341"/>
      <c r="EK455" s="354"/>
      <c r="EL455" s="5"/>
      <c r="EM455" s="5"/>
      <c r="EN455" s="5"/>
      <c r="EO455" s="5"/>
      <c r="EP455" s="5"/>
      <c r="EQ455" s="5"/>
      <c r="ER455" s="5"/>
      <c r="ES455" s="5"/>
      <c r="ET455" s="5"/>
      <c r="EU455" s="5"/>
      <c r="EV455" s="5"/>
      <c r="EW455" s="5"/>
      <c r="EX455" s="5"/>
      <c r="EY455" s="5"/>
      <c r="EZ455" s="5"/>
      <c r="FA455" s="5"/>
      <c r="FB455" s="5"/>
      <c r="FC455" s="5"/>
      <c r="FD455" s="5"/>
      <c r="FE455" s="5"/>
      <c r="FF455" s="5"/>
      <c r="FG455" s="5"/>
      <c r="FH455" s="5"/>
      <c r="FI455" s="5"/>
      <c r="FJ455" s="5"/>
      <c r="FK455" s="5"/>
      <c r="FL455" s="5"/>
      <c r="FM455" s="5"/>
      <c r="FN455" s="5"/>
      <c r="FO455" s="5"/>
      <c r="FP455" s="5"/>
      <c r="FQ455" s="5"/>
      <c r="FR455" s="5"/>
      <c r="FS455" s="5"/>
      <c r="FT455" s="5"/>
      <c r="FU455" s="5"/>
      <c r="FV455" s="5"/>
      <c r="FW455" s="5"/>
      <c r="FX455" s="5"/>
      <c r="FY455" s="5"/>
      <c r="FZ455" s="5"/>
      <c r="GA455" s="5"/>
      <c r="GB455" s="341"/>
      <c r="GC455" s="354"/>
      <c r="GD455" s="5"/>
      <c r="GE455" s="5"/>
      <c r="GF455" s="5"/>
      <c r="GG455" s="5"/>
      <c r="GH455" s="5"/>
      <c r="GI455" s="5"/>
      <c r="GJ455" s="5"/>
      <c r="GK455" s="5"/>
      <c r="GL455" s="5"/>
      <c r="GM455" s="5"/>
      <c r="GN455" s="5"/>
      <c r="GO455" s="5"/>
      <c r="GP455" s="5"/>
      <c r="GQ455" s="5"/>
      <c r="GR455" s="5"/>
      <c r="GS455" s="5"/>
      <c r="GT455" s="5"/>
      <c r="GU455" s="5"/>
      <c r="GV455" s="5"/>
      <c r="GW455" s="5"/>
      <c r="GX455" s="5"/>
      <c r="GY455" s="5"/>
      <c r="GZ455" s="5"/>
      <c r="HA455" s="5"/>
      <c r="HB455" s="5"/>
      <c r="HC455" s="5"/>
      <c r="HD455" s="5"/>
      <c r="HE455" s="5"/>
      <c r="HF455" s="5"/>
      <c r="HG455" s="5"/>
      <c r="HH455" s="5"/>
      <c r="HI455" s="5"/>
      <c r="HJ455" s="5"/>
      <c r="HK455" s="5"/>
      <c r="HL455" s="180"/>
      <c r="HM455" s="181"/>
      <c r="HN455" s="181"/>
      <c r="HO455" s="56"/>
      <c r="HP455" s="57"/>
      <c r="HQ455" s="56"/>
      <c r="HR455" s="161"/>
      <c r="HS455" s="5"/>
      <c r="HT455" s="341"/>
      <c r="HU455" s="354"/>
      <c r="HV455" s="5"/>
      <c r="HW455" s="5"/>
      <c r="HX455" s="5"/>
      <c r="HY455" s="5"/>
      <c r="HZ455" s="5"/>
      <c r="IA455" s="5"/>
      <c r="IB455" s="5"/>
      <c r="IC455" s="5"/>
      <c r="ID455" s="5"/>
      <c r="IE455" s="5"/>
      <c r="IF455" s="5"/>
      <c r="IG455" s="5"/>
      <c r="IH455" s="5"/>
      <c r="II455" s="5"/>
      <c r="IJ455" s="5"/>
      <c r="IK455" s="5"/>
      <c r="IL455" s="5"/>
      <c r="IM455" s="5"/>
      <c r="IN455" s="5"/>
      <c r="IO455" s="5"/>
      <c r="IP455" s="5"/>
      <c r="IQ455" s="5"/>
      <c r="IR455" s="5"/>
      <c r="IS455" s="5"/>
      <c r="IT455" s="5"/>
      <c r="IU455" s="5"/>
      <c r="IV455" s="5"/>
      <c r="IW455" s="5"/>
      <c r="IX455" s="5"/>
      <c r="IY455" s="5"/>
      <c r="IZ455" s="5"/>
      <c r="JA455" s="5"/>
      <c r="JB455" s="5"/>
      <c r="JC455" s="5"/>
      <c r="JD455" s="5"/>
      <c r="JE455" s="5"/>
      <c r="JF455" s="5"/>
      <c r="JG455" s="5"/>
      <c r="JH455" s="5"/>
      <c r="JI455" s="5"/>
      <c r="JJ455" s="5"/>
      <c r="JK455" s="145"/>
      <c r="JL455" s="397"/>
    </row>
    <row r="456" spans="1:272" ht="15">
      <c r="A456" s="8" t="s">
        <v>33</v>
      </c>
      <c r="B456" s="8" t="s">
        <v>11</v>
      </c>
      <c r="C456" s="8">
        <v>1</v>
      </c>
      <c r="D456" s="199">
        <v>101</v>
      </c>
      <c r="E456" s="118" t="s">
        <v>180</v>
      </c>
      <c r="F456" s="118" t="s">
        <v>108</v>
      </c>
      <c r="G456" s="195" t="s">
        <v>34</v>
      </c>
      <c r="H456" s="309" t="s">
        <v>188</v>
      </c>
      <c r="I456" s="354"/>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c r="AY456" s="5"/>
      <c r="AZ456" s="341"/>
      <c r="BA456" s="354"/>
      <c r="BB456" s="5"/>
      <c r="BC456" s="5"/>
      <c r="BD456" s="5"/>
      <c r="BE456" s="5"/>
      <c r="BF456" s="5"/>
      <c r="BG456" s="5"/>
      <c r="BH456" s="5"/>
      <c r="BI456" s="5"/>
      <c r="BJ456" s="5"/>
      <c r="BK456" s="5"/>
      <c r="BL456" s="5"/>
      <c r="BM456" s="5"/>
      <c r="BN456" s="5"/>
      <c r="BO456" s="5"/>
      <c r="BP456" s="5"/>
      <c r="BQ456" s="5"/>
      <c r="BR456" s="5"/>
      <c r="BS456" s="5"/>
      <c r="BT456" s="5"/>
      <c r="BU456" s="5"/>
      <c r="BV456" s="5"/>
      <c r="BW456" s="5"/>
      <c r="BX456" s="5"/>
      <c r="BY456" s="5"/>
      <c r="BZ456" s="5"/>
      <c r="CA456" s="5"/>
      <c r="CB456" s="5"/>
      <c r="CC456" s="5"/>
      <c r="CD456" s="5"/>
      <c r="CE456" s="5"/>
      <c r="CF456" s="5"/>
      <c r="CG456" s="5"/>
      <c r="CH456" s="5"/>
      <c r="CI456" s="5"/>
      <c r="CJ456" s="5"/>
      <c r="CK456" s="5"/>
      <c r="CL456" s="5"/>
      <c r="CM456" s="5"/>
      <c r="CN456" s="5"/>
      <c r="CO456" s="5"/>
      <c r="CP456" s="5"/>
      <c r="CQ456" s="5"/>
      <c r="CR456" s="341"/>
      <c r="CS456" s="354"/>
      <c r="CT456" s="5"/>
      <c r="CU456" s="5"/>
      <c r="CV456" s="5"/>
      <c r="CW456" s="5"/>
      <c r="CX456" s="5"/>
      <c r="CY456" s="5"/>
      <c r="CZ456" s="5"/>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1" t="s">
        <v>377</v>
      </c>
      <c r="EC456" s="171">
        <v>433.5</v>
      </c>
      <c r="ED456" s="51">
        <v>433.5</v>
      </c>
      <c r="EE456" s="51">
        <v>1</v>
      </c>
      <c r="EF456" s="51">
        <v>100</v>
      </c>
      <c r="EG456" s="52">
        <f t="shared" ref="EG456:EG482" si="344">EE456*EF456/100</f>
        <v>1</v>
      </c>
      <c r="EH456" s="139">
        <f>EG456*AUXILIAR!$B$57</f>
        <v>20000000</v>
      </c>
      <c r="EI456" s="5"/>
      <c r="EJ456" s="341"/>
      <c r="EK456" s="354"/>
      <c r="EL456" s="5"/>
      <c r="EM456" s="5"/>
      <c r="EN456" s="5"/>
      <c r="EO456" s="5"/>
      <c r="EP456" s="5"/>
      <c r="EQ456" s="5"/>
      <c r="ER456" s="5"/>
      <c r="ES456" s="5"/>
      <c r="ET456" s="5"/>
      <c r="EU456" s="5"/>
      <c r="EV456" s="5"/>
      <c r="EW456" s="5"/>
      <c r="EX456" s="5"/>
      <c r="EY456" s="5"/>
      <c r="EZ456" s="5"/>
      <c r="FA456" s="5"/>
      <c r="FB456" s="5"/>
      <c r="FC456" s="5"/>
      <c r="FD456" s="5"/>
      <c r="FE456" s="5"/>
      <c r="FF456" s="5"/>
      <c r="FG456" s="5"/>
      <c r="FH456" s="5"/>
      <c r="FI456" s="5"/>
      <c r="FJ456" s="5"/>
      <c r="FK456" s="5"/>
      <c r="FL456" s="5"/>
      <c r="FM456" s="5"/>
      <c r="FN456" s="5"/>
      <c r="FO456" s="5"/>
      <c r="FP456" s="5"/>
      <c r="FQ456" s="5"/>
      <c r="FR456" s="5"/>
      <c r="FS456" s="5"/>
      <c r="FT456" s="5"/>
      <c r="FU456" s="5"/>
      <c r="FV456" s="5"/>
      <c r="FW456" s="5"/>
      <c r="FX456" s="5"/>
      <c r="FY456" s="5"/>
      <c r="FZ456" s="5"/>
      <c r="GA456" s="5"/>
      <c r="GB456" s="341"/>
      <c r="GC456" s="354"/>
      <c r="GD456" s="5"/>
      <c r="GE456" s="5"/>
      <c r="GF456" s="5"/>
      <c r="GG456" s="5"/>
      <c r="GH456" s="5"/>
      <c r="GI456" s="5"/>
      <c r="GJ456" s="5"/>
      <c r="GK456" s="5"/>
      <c r="GL456" s="5"/>
      <c r="GM456" s="5"/>
      <c r="GN456" s="5"/>
      <c r="GO456" s="5"/>
      <c r="GP456" s="5"/>
      <c r="GQ456" s="5"/>
      <c r="GR456" s="5"/>
      <c r="GS456" s="5"/>
      <c r="GT456" s="5"/>
      <c r="GU456" s="5"/>
      <c r="GV456" s="5"/>
      <c r="GW456" s="5"/>
      <c r="GX456" s="5"/>
      <c r="GY456" s="5"/>
      <c r="GZ456" s="5"/>
      <c r="HA456" s="5"/>
      <c r="HB456" s="5"/>
      <c r="HC456" s="5"/>
      <c r="HD456" s="5"/>
      <c r="HE456" s="5"/>
      <c r="HF456" s="5"/>
      <c r="HG456" s="5"/>
      <c r="HH456" s="5"/>
      <c r="HI456" s="5"/>
      <c r="HJ456" s="5"/>
      <c r="HK456" s="5"/>
      <c r="HL456" s="180"/>
      <c r="HM456" s="181"/>
      <c r="HN456" s="181"/>
      <c r="HO456" s="56"/>
      <c r="HP456" s="57"/>
      <c r="HQ456" s="56"/>
      <c r="HR456" s="161"/>
      <c r="HS456" s="5"/>
      <c r="HT456" s="341"/>
      <c r="HU456" s="354"/>
      <c r="HV456" s="5"/>
      <c r="HW456" s="5"/>
      <c r="HX456" s="5"/>
      <c r="HY456" s="5"/>
      <c r="HZ456" s="5"/>
      <c r="IA456" s="5"/>
      <c r="IB456" s="5"/>
      <c r="IC456" s="5"/>
      <c r="ID456" s="5"/>
      <c r="IE456" s="5"/>
      <c r="IF456" s="5"/>
      <c r="IG456" s="5"/>
      <c r="IH456" s="5"/>
      <c r="II456" s="5"/>
      <c r="IJ456" s="5"/>
      <c r="IK456" s="5"/>
      <c r="IL456" s="5"/>
      <c r="IM456" s="5"/>
      <c r="IN456" s="5"/>
      <c r="IO456" s="5"/>
      <c r="IP456" s="5"/>
      <c r="IQ456" s="5"/>
      <c r="IR456" s="5"/>
      <c r="IS456" s="5"/>
      <c r="IT456" s="5"/>
      <c r="IU456" s="5"/>
      <c r="IV456" s="5"/>
      <c r="IW456" s="5"/>
      <c r="IX456" s="5"/>
      <c r="IY456" s="5"/>
      <c r="IZ456" s="5"/>
      <c r="JA456" s="5"/>
      <c r="JB456" s="5"/>
      <c r="JC456" s="5"/>
      <c r="JD456" s="5"/>
      <c r="JE456" s="5"/>
      <c r="JF456" s="5"/>
      <c r="JG456" s="5"/>
      <c r="JH456" s="5"/>
      <c r="JI456" s="5"/>
      <c r="JJ456" s="5"/>
      <c r="JK456" s="145"/>
      <c r="JL456" s="397"/>
    </row>
    <row r="457" spans="1:272" ht="15">
      <c r="A457" s="8" t="s">
        <v>33</v>
      </c>
      <c r="B457" s="8" t="s">
        <v>11</v>
      </c>
      <c r="C457" s="8">
        <v>1</v>
      </c>
      <c r="D457" s="199">
        <v>101</v>
      </c>
      <c r="E457" s="118" t="s">
        <v>180</v>
      </c>
      <c r="F457" s="118" t="s">
        <v>108</v>
      </c>
      <c r="G457" s="195" t="s">
        <v>34</v>
      </c>
      <c r="H457" s="309" t="s">
        <v>188</v>
      </c>
      <c r="I457" s="354"/>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c r="AY457" s="5"/>
      <c r="AZ457" s="341"/>
      <c r="BA457" s="354"/>
      <c r="BB457" s="5"/>
      <c r="BC457" s="5"/>
      <c r="BD457" s="5"/>
      <c r="BE457" s="5"/>
      <c r="BF457" s="5"/>
      <c r="BG457" s="5"/>
      <c r="BH457" s="5"/>
      <c r="BI457" s="5"/>
      <c r="BJ457" s="5"/>
      <c r="BK457" s="5"/>
      <c r="BL457" s="5"/>
      <c r="BM457" s="5"/>
      <c r="BN457" s="5"/>
      <c r="BO457" s="5"/>
      <c r="BP457" s="5"/>
      <c r="BQ457" s="5"/>
      <c r="BR457" s="5"/>
      <c r="BS457" s="5"/>
      <c r="BT457" s="5"/>
      <c r="BU457" s="5"/>
      <c r="BV457" s="5"/>
      <c r="BW457" s="5"/>
      <c r="BX457" s="5"/>
      <c r="BY457" s="5"/>
      <c r="BZ457" s="5"/>
      <c r="CA457" s="5"/>
      <c r="CB457" s="5"/>
      <c r="CC457" s="5"/>
      <c r="CD457" s="5"/>
      <c r="CE457" s="5"/>
      <c r="CF457" s="5"/>
      <c r="CG457" s="5"/>
      <c r="CH457" s="5"/>
      <c r="CI457" s="5"/>
      <c r="CJ457" s="5"/>
      <c r="CK457" s="5"/>
      <c r="CL457" s="5"/>
      <c r="CM457" s="5"/>
      <c r="CN457" s="5"/>
      <c r="CO457" s="5"/>
      <c r="CP457" s="5"/>
      <c r="CQ457" s="5"/>
      <c r="CR457" s="341"/>
      <c r="CS457" s="354"/>
      <c r="CT457" s="5"/>
      <c r="CU457" s="5"/>
      <c r="CV457" s="5"/>
      <c r="CW457" s="5"/>
      <c r="CX457" s="5"/>
      <c r="CY457" s="5"/>
      <c r="CZ457" s="5"/>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1" t="s">
        <v>377</v>
      </c>
      <c r="EC457" s="171">
        <v>434.03399999999999</v>
      </c>
      <c r="ED457" s="51">
        <v>434.03399999999999</v>
      </c>
      <c r="EE457" s="51">
        <v>1</v>
      </c>
      <c r="EF457" s="51">
        <v>100</v>
      </c>
      <c r="EG457" s="52">
        <f t="shared" si="344"/>
        <v>1</v>
      </c>
      <c r="EH457" s="139">
        <f>EG457*AUXILIAR!$B$57</f>
        <v>20000000</v>
      </c>
      <c r="EI457" s="5"/>
      <c r="EJ457" s="341"/>
      <c r="EK457" s="354"/>
      <c r="EL457" s="5"/>
      <c r="EM457" s="5"/>
      <c r="EN457" s="5"/>
      <c r="EO457" s="5"/>
      <c r="EP457" s="5"/>
      <c r="EQ457" s="5"/>
      <c r="ER457" s="5"/>
      <c r="ES457" s="5"/>
      <c r="ET457" s="5"/>
      <c r="EU457" s="5"/>
      <c r="EV457" s="5"/>
      <c r="EW457" s="5"/>
      <c r="EX457" s="5"/>
      <c r="EY457" s="5"/>
      <c r="EZ457" s="5"/>
      <c r="FA457" s="5"/>
      <c r="FB457" s="5"/>
      <c r="FC457" s="5"/>
      <c r="FD457" s="5"/>
      <c r="FE457" s="5"/>
      <c r="FF457" s="5"/>
      <c r="FG457" s="5"/>
      <c r="FH457" s="5"/>
      <c r="FI457" s="5"/>
      <c r="FJ457" s="5"/>
      <c r="FK457" s="5"/>
      <c r="FL457" s="5"/>
      <c r="FM457" s="5"/>
      <c r="FN457" s="5"/>
      <c r="FO457" s="5"/>
      <c r="FP457" s="5"/>
      <c r="FQ457" s="5"/>
      <c r="FR457" s="5"/>
      <c r="FS457" s="5"/>
      <c r="FT457" s="5"/>
      <c r="FU457" s="5"/>
      <c r="FV457" s="5"/>
      <c r="FW457" s="5"/>
      <c r="FX457" s="5"/>
      <c r="FY457" s="5"/>
      <c r="FZ457" s="5"/>
      <c r="GA457" s="5"/>
      <c r="GB457" s="341"/>
      <c r="GC457" s="354"/>
      <c r="GD457" s="5"/>
      <c r="GE457" s="5"/>
      <c r="GF457" s="5"/>
      <c r="GG457" s="5"/>
      <c r="GH457" s="5"/>
      <c r="GI457" s="5"/>
      <c r="GJ457" s="5"/>
      <c r="GK457" s="5"/>
      <c r="GL457" s="5"/>
      <c r="GM457" s="5"/>
      <c r="GN457" s="5"/>
      <c r="GO457" s="5"/>
      <c r="GP457" s="5"/>
      <c r="GQ457" s="5"/>
      <c r="GR457" s="5"/>
      <c r="GS457" s="5"/>
      <c r="GT457" s="5"/>
      <c r="GU457" s="5"/>
      <c r="GV457" s="5"/>
      <c r="GW457" s="5"/>
      <c r="GX457" s="5"/>
      <c r="GY457" s="5"/>
      <c r="GZ457" s="5"/>
      <c r="HA457" s="5"/>
      <c r="HB457" s="5"/>
      <c r="HC457" s="5"/>
      <c r="HD457" s="5"/>
      <c r="HE457" s="5"/>
      <c r="HF457" s="5"/>
      <c r="HG457" s="5"/>
      <c r="HH457" s="5"/>
      <c r="HI457" s="5"/>
      <c r="HJ457" s="5"/>
      <c r="HK457" s="5"/>
      <c r="HL457" s="180"/>
      <c r="HM457" s="181"/>
      <c r="HN457" s="181"/>
      <c r="HO457" s="56"/>
      <c r="HP457" s="57"/>
      <c r="HQ457" s="56"/>
      <c r="HR457" s="161"/>
      <c r="HS457" s="5"/>
      <c r="HT457" s="341"/>
      <c r="HU457" s="354"/>
      <c r="HV457" s="5"/>
      <c r="HW457" s="5"/>
      <c r="HX457" s="5"/>
      <c r="HY457" s="5"/>
      <c r="HZ457" s="5"/>
      <c r="IA457" s="5"/>
      <c r="IB457" s="5"/>
      <c r="IC457" s="5"/>
      <c r="ID457" s="5"/>
      <c r="IE457" s="5"/>
      <c r="IF457" s="5"/>
      <c r="IG457" s="5"/>
      <c r="IH457" s="5"/>
      <c r="II457" s="5"/>
      <c r="IJ457" s="5"/>
      <c r="IK457" s="5"/>
      <c r="IL457" s="5"/>
      <c r="IM457" s="5"/>
      <c r="IN457" s="5"/>
      <c r="IO457" s="5"/>
      <c r="IP457" s="5"/>
      <c r="IQ457" s="5"/>
      <c r="IR457" s="5"/>
      <c r="IS457" s="5"/>
      <c r="IT457" s="5"/>
      <c r="IU457" s="5"/>
      <c r="IV457" s="5"/>
      <c r="IW457" s="5"/>
      <c r="IX457" s="5"/>
      <c r="IY457" s="5"/>
      <c r="IZ457" s="5"/>
      <c r="JA457" s="5"/>
      <c r="JB457" s="5"/>
      <c r="JC457" s="5"/>
      <c r="JD457" s="5"/>
      <c r="JE457" s="5"/>
      <c r="JF457" s="5"/>
      <c r="JG457" s="5"/>
      <c r="JH457" s="5"/>
      <c r="JI457" s="5"/>
      <c r="JJ457" s="5"/>
      <c r="JK457" s="145"/>
      <c r="JL457" s="397"/>
    </row>
    <row r="458" spans="1:272" ht="15">
      <c r="A458" s="8" t="s">
        <v>33</v>
      </c>
      <c r="B458" s="8" t="s">
        <v>11</v>
      </c>
      <c r="C458" s="8">
        <v>1</v>
      </c>
      <c r="D458" s="199">
        <v>101</v>
      </c>
      <c r="E458" s="118" t="s">
        <v>180</v>
      </c>
      <c r="F458" s="118" t="s">
        <v>108</v>
      </c>
      <c r="G458" s="195" t="s">
        <v>34</v>
      </c>
      <c r="H458" s="309" t="s">
        <v>188</v>
      </c>
      <c r="I458" s="354"/>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c r="AY458" s="5"/>
      <c r="AZ458" s="341"/>
      <c r="BA458" s="354"/>
      <c r="BB458" s="5"/>
      <c r="BC458" s="5"/>
      <c r="BD458" s="5"/>
      <c r="BE458" s="5"/>
      <c r="BF458" s="5"/>
      <c r="BG458" s="5"/>
      <c r="BH458" s="5"/>
      <c r="BI458" s="5"/>
      <c r="BJ458" s="5"/>
      <c r="BK458" s="5"/>
      <c r="BL458" s="5"/>
      <c r="BM458" s="5"/>
      <c r="BN458" s="5"/>
      <c r="BO458" s="5"/>
      <c r="BP458" s="5"/>
      <c r="BQ458" s="5"/>
      <c r="BR458" s="5"/>
      <c r="BS458" s="5"/>
      <c r="BT458" s="5"/>
      <c r="BU458" s="5"/>
      <c r="BV458" s="5"/>
      <c r="BW458" s="5"/>
      <c r="BX458" s="5"/>
      <c r="BY458" s="5"/>
      <c r="BZ458" s="5"/>
      <c r="CA458" s="5"/>
      <c r="CB458" s="5"/>
      <c r="CC458" s="5"/>
      <c r="CD458" s="5"/>
      <c r="CE458" s="5"/>
      <c r="CF458" s="5"/>
      <c r="CG458" s="5"/>
      <c r="CH458" s="5"/>
      <c r="CI458" s="5"/>
      <c r="CJ458" s="5"/>
      <c r="CK458" s="5"/>
      <c r="CL458" s="5"/>
      <c r="CM458" s="5"/>
      <c r="CN458" s="5"/>
      <c r="CO458" s="5"/>
      <c r="CP458" s="5"/>
      <c r="CQ458" s="5"/>
      <c r="CR458" s="341"/>
      <c r="CS458" s="354"/>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1" t="s">
        <v>377</v>
      </c>
      <c r="EC458" s="171">
        <v>438.56</v>
      </c>
      <c r="ED458" s="51">
        <v>438.56</v>
      </c>
      <c r="EE458" s="51">
        <v>1</v>
      </c>
      <c r="EF458" s="51">
        <v>100</v>
      </c>
      <c r="EG458" s="52">
        <f t="shared" si="344"/>
        <v>1</v>
      </c>
      <c r="EH458" s="139">
        <f>EG458*AUXILIAR!$B$57</f>
        <v>20000000</v>
      </c>
      <c r="EI458" s="5"/>
      <c r="EJ458" s="341"/>
      <c r="EK458" s="354"/>
      <c r="EL458" s="5"/>
      <c r="EM458" s="5"/>
      <c r="EN458" s="5"/>
      <c r="EO458" s="5"/>
      <c r="EP458" s="5"/>
      <c r="EQ458" s="5"/>
      <c r="ER458" s="5"/>
      <c r="ES458" s="5"/>
      <c r="ET458" s="5"/>
      <c r="EU458" s="5"/>
      <c r="EV458" s="5"/>
      <c r="EW458" s="5"/>
      <c r="EX458" s="5"/>
      <c r="EY458" s="5"/>
      <c r="EZ458" s="5"/>
      <c r="FA458" s="5"/>
      <c r="FB458" s="5"/>
      <c r="FC458" s="5"/>
      <c r="FD458" s="5"/>
      <c r="FE458" s="5"/>
      <c r="FF458" s="5"/>
      <c r="FG458" s="5"/>
      <c r="FH458" s="5"/>
      <c r="FI458" s="5"/>
      <c r="FJ458" s="5"/>
      <c r="FK458" s="5"/>
      <c r="FL458" s="5"/>
      <c r="FM458" s="5"/>
      <c r="FN458" s="5"/>
      <c r="FO458" s="5"/>
      <c r="FP458" s="5"/>
      <c r="FQ458" s="5"/>
      <c r="FR458" s="5"/>
      <c r="FS458" s="5"/>
      <c r="FT458" s="5"/>
      <c r="FU458" s="5"/>
      <c r="FV458" s="5"/>
      <c r="FW458" s="5"/>
      <c r="FX458" s="5"/>
      <c r="FY458" s="5"/>
      <c r="FZ458" s="5"/>
      <c r="GA458" s="5"/>
      <c r="GB458" s="341"/>
      <c r="GC458" s="354"/>
      <c r="GD458" s="5"/>
      <c r="GE458" s="5"/>
      <c r="GF458" s="5"/>
      <c r="GG458" s="5"/>
      <c r="GH458" s="5"/>
      <c r="GI458" s="5"/>
      <c r="GJ458" s="5"/>
      <c r="GK458" s="5"/>
      <c r="GL458" s="5"/>
      <c r="GM458" s="5"/>
      <c r="GN458" s="5"/>
      <c r="GO458" s="5"/>
      <c r="GP458" s="5"/>
      <c r="GQ458" s="5"/>
      <c r="GR458" s="5"/>
      <c r="GS458" s="5"/>
      <c r="GT458" s="5"/>
      <c r="GU458" s="5"/>
      <c r="GV458" s="5"/>
      <c r="GW458" s="5"/>
      <c r="GX458" s="5"/>
      <c r="GY458" s="5"/>
      <c r="GZ458" s="5"/>
      <c r="HA458" s="5"/>
      <c r="HB458" s="5"/>
      <c r="HC458" s="5"/>
      <c r="HD458" s="5"/>
      <c r="HE458" s="5"/>
      <c r="HF458" s="5"/>
      <c r="HG458" s="5"/>
      <c r="HH458" s="5"/>
      <c r="HI458" s="5"/>
      <c r="HJ458" s="5"/>
      <c r="HK458" s="5"/>
      <c r="HL458" s="180"/>
      <c r="HM458" s="181"/>
      <c r="HN458" s="181"/>
      <c r="HO458" s="56"/>
      <c r="HP458" s="57"/>
      <c r="HQ458" s="56"/>
      <c r="HR458" s="161"/>
      <c r="HS458" s="5"/>
      <c r="HT458" s="341"/>
      <c r="HU458" s="354"/>
      <c r="HV458" s="5"/>
      <c r="HW458" s="5"/>
      <c r="HX458" s="5"/>
      <c r="HY458" s="5"/>
      <c r="HZ458" s="5"/>
      <c r="IA458" s="5"/>
      <c r="IB458" s="5"/>
      <c r="IC458" s="5"/>
      <c r="ID458" s="5"/>
      <c r="IE458" s="5"/>
      <c r="IF458" s="5"/>
      <c r="IG458" s="5"/>
      <c r="IH458" s="5"/>
      <c r="II458" s="5"/>
      <c r="IJ458" s="5"/>
      <c r="IK458" s="5"/>
      <c r="IL458" s="5"/>
      <c r="IM458" s="5"/>
      <c r="IN458" s="5"/>
      <c r="IO458" s="5"/>
      <c r="IP458" s="5"/>
      <c r="IQ458" s="5"/>
      <c r="IR458" s="5"/>
      <c r="IS458" s="5"/>
      <c r="IT458" s="5"/>
      <c r="IU458" s="5"/>
      <c r="IV458" s="5"/>
      <c r="IW458" s="5"/>
      <c r="IX458" s="5"/>
      <c r="IY458" s="5"/>
      <c r="IZ458" s="5"/>
      <c r="JA458" s="5"/>
      <c r="JB458" s="5"/>
      <c r="JC458" s="5"/>
      <c r="JD458" s="5"/>
      <c r="JE458" s="5"/>
      <c r="JF458" s="5"/>
      <c r="JG458" s="5"/>
      <c r="JH458" s="5"/>
      <c r="JI458" s="5"/>
      <c r="JJ458" s="5"/>
      <c r="JK458" s="145"/>
      <c r="JL458" s="397"/>
    </row>
    <row r="459" spans="1:272" ht="15">
      <c r="A459" s="8" t="s">
        <v>33</v>
      </c>
      <c r="B459" s="8" t="s">
        <v>11</v>
      </c>
      <c r="C459" s="8">
        <v>1</v>
      </c>
      <c r="D459" s="199">
        <v>101</v>
      </c>
      <c r="E459" s="118" t="s">
        <v>180</v>
      </c>
      <c r="F459" s="118" t="s">
        <v>108</v>
      </c>
      <c r="G459" s="195" t="s">
        <v>34</v>
      </c>
      <c r="H459" s="309" t="s">
        <v>188</v>
      </c>
      <c r="I459" s="354"/>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c r="AY459" s="5"/>
      <c r="AZ459" s="341"/>
      <c r="BA459" s="354"/>
      <c r="BB459" s="5"/>
      <c r="BC459" s="5"/>
      <c r="BD459" s="5"/>
      <c r="BE459" s="5"/>
      <c r="BF459" s="5"/>
      <c r="BG459" s="5"/>
      <c r="BH459" s="5"/>
      <c r="BI459" s="5"/>
      <c r="BJ459" s="5"/>
      <c r="BK459" s="5"/>
      <c r="BL459" s="5"/>
      <c r="BM459" s="5"/>
      <c r="BN459" s="5"/>
      <c r="BO459" s="5"/>
      <c r="BP459" s="5"/>
      <c r="BQ459" s="5"/>
      <c r="BR459" s="5"/>
      <c r="BS459" s="5"/>
      <c r="BT459" s="5"/>
      <c r="BU459" s="5"/>
      <c r="BV459" s="5"/>
      <c r="BW459" s="5"/>
      <c r="BX459" s="5"/>
      <c r="BY459" s="5"/>
      <c r="BZ459" s="5"/>
      <c r="CA459" s="5"/>
      <c r="CB459" s="5"/>
      <c r="CC459" s="5"/>
      <c r="CD459" s="5"/>
      <c r="CE459" s="5"/>
      <c r="CF459" s="5"/>
      <c r="CG459" s="5"/>
      <c r="CH459" s="5"/>
      <c r="CI459" s="5"/>
      <c r="CJ459" s="5"/>
      <c r="CK459" s="5"/>
      <c r="CL459" s="5"/>
      <c r="CM459" s="5"/>
      <c r="CN459" s="5"/>
      <c r="CO459" s="5"/>
      <c r="CP459" s="5"/>
      <c r="CQ459" s="5"/>
      <c r="CR459" s="341"/>
      <c r="CS459" s="354"/>
      <c r="CT459" s="5"/>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1" t="s">
        <v>377</v>
      </c>
      <c r="EC459" s="171">
        <v>439.05700000000002</v>
      </c>
      <c r="ED459" s="51">
        <v>439.05700000000002</v>
      </c>
      <c r="EE459" s="51">
        <v>1</v>
      </c>
      <c r="EF459" s="51">
        <v>100</v>
      </c>
      <c r="EG459" s="52">
        <f t="shared" si="344"/>
        <v>1</v>
      </c>
      <c r="EH459" s="139">
        <f>EG459*AUXILIAR!$B$57</f>
        <v>20000000</v>
      </c>
      <c r="EI459" s="5"/>
      <c r="EJ459" s="341"/>
      <c r="EK459" s="354"/>
      <c r="EL459" s="5"/>
      <c r="EM459" s="5"/>
      <c r="EN459" s="5"/>
      <c r="EO459" s="5"/>
      <c r="EP459" s="5"/>
      <c r="EQ459" s="5"/>
      <c r="ER459" s="5"/>
      <c r="ES459" s="5"/>
      <c r="ET459" s="5"/>
      <c r="EU459" s="5"/>
      <c r="EV459" s="5"/>
      <c r="EW459" s="5"/>
      <c r="EX459" s="5"/>
      <c r="EY459" s="5"/>
      <c r="EZ459" s="5"/>
      <c r="FA459" s="5"/>
      <c r="FB459" s="5"/>
      <c r="FC459" s="5"/>
      <c r="FD459" s="5"/>
      <c r="FE459" s="5"/>
      <c r="FF459" s="5"/>
      <c r="FG459" s="5"/>
      <c r="FH459" s="5"/>
      <c r="FI459" s="5"/>
      <c r="FJ459" s="5"/>
      <c r="FK459" s="5"/>
      <c r="FL459" s="5"/>
      <c r="FM459" s="5"/>
      <c r="FN459" s="5"/>
      <c r="FO459" s="5"/>
      <c r="FP459" s="5"/>
      <c r="FQ459" s="5"/>
      <c r="FR459" s="5"/>
      <c r="FS459" s="5"/>
      <c r="FT459" s="5"/>
      <c r="FU459" s="5"/>
      <c r="FV459" s="5"/>
      <c r="FW459" s="5"/>
      <c r="FX459" s="5"/>
      <c r="FY459" s="5"/>
      <c r="FZ459" s="5"/>
      <c r="GA459" s="5"/>
      <c r="GB459" s="341"/>
      <c r="GC459" s="354"/>
      <c r="GD459" s="5"/>
      <c r="GE459" s="5"/>
      <c r="GF459" s="5"/>
      <c r="GG459" s="5"/>
      <c r="GH459" s="5"/>
      <c r="GI459" s="5"/>
      <c r="GJ459" s="5"/>
      <c r="GK459" s="5"/>
      <c r="GL459" s="5"/>
      <c r="GM459" s="5"/>
      <c r="GN459" s="5"/>
      <c r="GO459" s="5"/>
      <c r="GP459" s="5"/>
      <c r="GQ459" s="5"/>
      <c r="GR459" s="5"/>
      <c r="GS459" s="5"/>
      <c r="GT459" s="5"/>
      <c r="GU459" s="5"/>
      <c r="GV459" s="5"/>
      <c r="GW459" s="5"/>
      <c r="GX459" s="5"/>
      <c r="GY459" s="5"/>
      <c r="GZ459" s="5"/>
      <c r="HA459" s="5"/>
      <c r="HB459" s="5"/>
      <c r="HC459" s="5"/>
      <c r="HD459" s="5"/>
      <c r="HE459" s="5"/>
      <c r="HF459" s="5"/>
      <c r="HG459" s="5"/>
      <c r="HH459" s="5"/>
      <c r="HI459" s="5"/>
      <c r="HJ459" s="5"/>
      <c r="HK459" s="5"/>
      <c r="HL459" s="180"/>
      <c r="HM459" s="181"/>
      <c r="HN459" s="181"/>
      <c r="HO459" s="56"/>
      <c r="HP459" s="57"/>
      <c r="HQ459" s="56"/>
      <c r="HR459" s="161"/>
      <c r="HS459" s="5"/>
      <c r="HT459" s="341"/>
      <c r="HU459" s="354"/>
      <c r="HV459" s="5"/>
      <c r="HW459" s="5"/>
      <c r="HX459" s="5"/>
      <c r="HY459" s="5"/>
      <c r="HZ459" s="5"/>
      <c r="IA459" s="5"/>
      <c r="IB459" s="5"/>
      <c r="IC459" s="5"/>
      <c r="ID459" s="5"/>
      <c r="IE459" s="5"/>
      <c r="IF459" s="5"/>
      <c r="IG459" s="5"/>
      <c r="IH459" s="5"/>
      <c r="II459" s="5"/>
      <c r="IJ459" s="5"/>
      <c r="IK459" s="5"/>
      <c r="IL459" s="5"/>
      <c r="IM459" s="5"/>
      <c r="IN459" s="5"/>
      <c r="IO459" s="5"/>
      <c r="IP459" s="5"/>
      <c r="IQ459" s="5"/>
      <c r="IR459" s="5"/>
      <c r="IS459" s="5"/>
      <c r="IT459" s="5"/>
      <c r="IU459" s="5"/>
      <c r="IV459" s="5"/>
      <c r="IW459" s="5"/>
      <c r="IX459" s="5"/>
      <c r="IY459" s="5"/>
      <c r="IZ459" s="5"/>
      <c r="JA459" s="5"/>
      <c r="JB459" s="5"/>
      <c r="JC459" s="5"/>
      <c r="JD459" s="5"/>
      <c r="JE459" s="5"/>
      <c r="JF459" s="5"/>
      <c r="JG459" s="5"/>
      <c r="JH459" s="5"/>
      <c r="JI459" s="5"/>
      <c r="JJ459" s="5"/>
      <c r="JK459" s="145"/>
      <c r="JL459" s="397"/>
    </row>
    <row r="460" spans="1:272" ht="15">
      <c r="A460" s="8" t="s">
        <v>33</v>
      </c>
      <c r="B460" s="8" t="s">
        <v>11</v>
      </c>
      <c r="C460" s="8">
        <v>1</v>
      </c>
      <c r="D460" s="199">
        <v>101</v>
      </c>
      <c r="E460" s="118" t="s">
        <v>180</v>
      </c>
      <c r="F460" s="118" t="s">
        <v>108</v>
      </c>
      <c r="G460" s="195" t="s">
        <v>34</v>
      </c>
      <c r="H460" s="309" t="s">
        <v>188</v>
      </c>
      <c r="I460" s="354"/>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c r="AY460" s="5"/>
      <c r="AZ460" s="341"/>
      <c r="BA460" s="354"/>
      <c r="BB460" s="5"/>
      <c r="BC460" s="5"/>
      <c r="BD460" s="5"/>
      <c r="BE460" s="5"/>
      <c r="BF460" s="5"/>
      <c r="BG460" s="5"/>
      <c r="BH460" s="5"/>
      <c r="BI460" s="5"/>
      <c r="BJ460" s="5"/>
      <c r="BK460" s="5"/>
      <c r="BL460" s="5"/>
      <c r="BM460" s="5"/>
      <c r="BN460" s="5"/>
      <c r="BO460" s="5"/>
      <c r="BP460" s="5"/>
      <c r="BQ460" s="5"/>
      <c r="BR460" s="5"/>
      <c r="BS460" s="5"/>
      <c r="BT460" s="5"/>
      <c r="BU460" s="5"/>
      <c r="BV460" s="5"/>
      <c r="BW460" s="5"/>
      <c r="BX460" s="5"/>
      <c r="BY460" s="5"/>
      <c r="BZ460" s="5"/>
      <c r="CA460" s="5"/>
      <c r="CB460" s="5"/>
      <c r="CC460" s="5"/>
      <c r="CD460" s="5"/>
      <c r="CE460" s="5"/>
      <c r="CF460" s="5"/>
      <c r="CG460" s="5"/>
      <c r="CH460" s="5"/>
      <c r="CI460" s="5"/>
      <c r="CJ460" s="5"/>
      <c r="CK460" s="5"/>
      <c r="CL460" s="5"/>
      <c r="CM460" s="5"/>
      <c r="CN460" s="5"/>
      <c r="CO460" s="5"/>
      <c r="CP460" s="5"/>
      <c r="CQ460" s="5"/>
      <c r="CR460" s="341"/>
      <c r="CS460" s="354"/>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c r="DX460" s="5"/>
      <c r="DY460" s="5"/>
      <c r="DZ460" s="5"/>
      <c r="EA460" s="5"/>
      <c r="EB460" s="51" t="s">
        <v>377</v>
      </c>
      <c r="EC460" s="171">
        <v>440.02</v>
      </c>
      <c r="ED460" s="51">
        <v>440.02</v>
      </c>
      <c r="EE460" s="51">
        <v>1</v>
      </c>
      <c r="EF460" s="51">
        <v>100</v>
      </c>
      <c r="EG460" s="52">
        <f t="shared" si="344"/>
        <v>1</v>
      </c>
      <c r="EH460" s="139">
        <f>EG460*AUXILIAR!$B$57</f>
        <v>20000000</v>
      </c>
      <c r="EI460" s="5"/>
      <c r="EJ460" s="341"/>
      <c r="EK460" s="354"/>
      <c r="EL460" s="5"/>
      <c r="EM460" s="5"/>
      <c r="EN460" s="5"/>
      <c r="EO460" s="5"/>
      <c r="EP460" s="5"/>
      <c r="EQ460" s="5"/>
      <c r="ER460" s="5"/>
      <c r="ES460" s="5"/>
      <c r="ET460" s="5"/>
      <c r="EU460" s="5"/>
      <c r="EV460" s="5"/>
      <c r="EW460" s="5"/>
      <c r="EX460" s="5"/>
      <c r="EY460" s="5"/>
      <c r="EZ460" s="5"/>
      <c r="FA460" s="5"/>
      <c r="FB460" s="5"/>
      <c r="FC460" s="5"/>
      <c r="FD460" s="5"/>
      <c r="FE460" s="5"/>
      <c r="FF460" s="5"/>
      <c r="FG460" s="5"/>
      <c r="FH460" s="5"/>
      <c r="FI460" s="5"/>
      <c r="FJ460" s="5"/>
      <c r="FK460" s="5"/>
      <c r="FL460" s="5"/>
      <c r="FM460" s="5"/>
      <c r="FN460" s="5"/>
      <c r="FO460" s="5"/>
      <c r="FP460" s="5"/>
      <c r="FQ460" s="5"/>
      <c r="FR460" s="5"/>
      <c r="FS460" s="5"/>
      <c r="FT460" s="5"/>
      <c r="FU460" s="5"/>
      <c r="FV460" s="5"/>
      <c r="FW460" s="5"/>
      <c r="FX460" s="5"/>
      <c r="FY460" s="5"/>
      <c r="FZ460" s="5"/>
      <c r="GA460" s="5"/>
      <c r="GB460" s="341"/>
      <c r="GC460" s="354"/>
      <c r="GD460" s="5"/>
      <c r="GE460" s="5"/>
      <c r="GF460" s="5"/>
      <c r="GG460" s="5"/>
      <c r="GH460" s="5"/>
      <c r="GI460" s="5"/>
      <c r="GJ460" s="5"/>
      <c r="GK460" s="5"/>
      <c r="GL460" s="5"/>
      <c r="GM460" s="5"/>
      <c r="GN460" s="5"/>
      <c r="GO460" s="5"/>
      <c r="GP460" s="5"/>
      <c r="GQ460" s="5"/>
      <c r="GR460" s="5"/>
      <c r="GS460" s="5"/>
      <c r="GT460" s="5"/>
      <c r="GU460" s="5"/>
      <c r="GV460" s="5"/>
      <c r="GW460" s="5"/>
      <c r="GX460" s="5"/>
      <c r="GY460" s="5"/>
      <c r="GZ460" s="5"/>
      <c r="HA460" s="5"/>
      <c r="HB460" s="5"/>
      <c r="HC460" s="5"/>
      <c r="HD460" s="5"/>
      <c r="HE460" s="5"/>
      <c r="HF460" s="5"/>
      <c r="HG460" s="5"/>
      <c r="HH460" s="5"/>
      <c r="HI460" s="5"/>
      <c r="HJ460" s="5"/>
      <c r="HK460" s="5"/>
      <c r="HL460" s="180"/>
      <c r="HM460" s="181"/>
      <c r="HN460" s="181"/>
      <c r="HO460" s="56"/>
      <c r="HP460" s="57"/>
      <c r="HQ460" s="56"/>
      <c r="HR460" s="161"/>
      <c r="HS460" s="5"/>
      <c r="HT460" s="341"/>
      <c r="HU460" s="354"/>
      <c r="HV460" s="5"/>
      <c r="HW460" s="5"/>
      <c r="HX460" s="5"/>
      <c r="HY460" s="5"/>
      <c r="HZ460" s="5"/>
      <c r="IA460" s="5"/>
      <c r="IB460" s="5"/>
      <c r="IC460" s="5"/>
      <c r="ID460" s="5"/>
      <c r="IE460" s="5"/>
      <c r="IF460" s="5"/>
      <c r="IG460" s="5"/>
      <c r="IH460" s="5"/>
      <c r="II460" s="5"/>
      <c r="IJ460" s="5"/>
      <c r="IK460" s="5"/>
      <c r="IL460" s="5"/>
      <c r="IM460" s="5"/>
      <c r="IN460" s="5"/>
      <c r="IO460" s="5"/>
      <c r="IP460" s="5"/>
      <c r="IQ460" s="5"/>
      <c r="IR460" s="5"/>
      <c r="IS460" s="5"/>
      <c r="IT460" s="5"/>
      <c r="IU460" s="5"/>
      <c r="IV460" s="5"/>
      <c r="IW460" s="5"/>
      <c r="IX460" s="5"/>
      <c r="IY460" s="5"/>
      <c r="IZ460" s="5"/>
      <c r="JA460" s="5"/>
      <c r="JB460" s="5"/>
      <c r="JC460" s="5"/>
      <c r="JD460" s="5"/>
      <c r="JE460" s="5"/>
      <c r="JF460" s="5"/>
      <c r="JG460" s="5"/>
      <c r="JH460" s="5"/>
      <c r="JI460" s="5"/>
      <c r="JJ460" s="5"/>
      <c r="JK460" s="145"/>
      <c r="JL460" s="397"/>
    </row>
    <row r="461" spans="1:272" ht="15">
      <c r="A461" s="8" t="s">
        <v>33</v>
      </c>
      <c r="B461" s="8" t="s">
        <v>11</v>
      </c>
      <c r="C461" s="8">
        <v>1</v>
      </c>
      <c r="D461" s="199">
        <v>101</v>
      </c>
      <c r="E461" s="118" t="s">
        <v>180</v>
      </c>
      <c r="F461" s="118" t="s">
        <v>108</v>
      </c>
      <c r="G461" s="195" t="s">
        <v>34</v>
      </c>
      <c r="H461" s="309" t="s">
        <v>188</v>
      </c>
      <c r="I461" s="354"/>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c r="AY461" s="5"/>
      <c r="AZ461" s="341"/>
      <c r="BA461" s="354"/>
      <c r="BB461" s="5"/>
      <c r="BC461" s="5"/>
      <c r="BD461" s="5"/>
      <c r="BE461" s="5"/>
      <c r="BF461" s="5"/>
      <c r="BG461" s="5"/>
      <c r="BH461" s="5"/>
      <c r="BI461" s="5"/>
      <c r="BJ461" s="5"/>
      <c r="BK461" s="5"/>
      <c r="BL461" s="5"/>
      <c r="BM461" s="5"/>
      <c r="BN461" s="5"/>
      <c r="BO461" s="5"/>
      <c r="BP461" s="5"/>
      <c r="BQ461" s="5"/>
      <c r="BR461" s="5"/>
      <c r="BS461" s="5"/>
      <c r="BT461" s="5"/>
      <c r="BU461" s="5"/>
      <c r="BV461" s="5"/>
      <c r="BW461" s="5"/>
      <c r="BX461" s="5"/>
      <c r="BY461" s="5"/>
      <c r="BZ461" s="5"/>
      <c r="CA461" s="5"/>
      <c r="CB461" s="5"/>
      <c r="CC461" s="5"/>
      <c r="CD461" s="5"/>
      <c r="CE461" s="5"/>
      <c r="CF461" s="5"/>
      <c r="CG461" s="5"/>
      <c r="CH461" s="5"/>
      <c r="CI461" s="5"/>
      <c r="CJ461" s="5"/>
      <c r="CK461" s="5"/>
      <c r="CL461" s="5"/>
      <c r="CM461" s="5"/>
      <c r="CN461" s="5"/>
      <c r="CO461" s="5"/>
      <c r="CP461" s="5"/>
      <c r="CQ461" s="5"/>
      <c r="CR461" s="341"/>
      <c r="CS461" s="354"/>
      <c r="CT461" s="5"/>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1" t="s">
        <v>377</v>
      </c>
      <c r="EC461" s="171">
        <v>456</v>
      </c>
      <c r="ED461" s="51">
        <v>456</v>
      </c>
      <c r="EE461" s="51">
        <v>1</v>
      </c>
      <c r="EF461" s="51">
        <v>100</v>
      </c>
      <c r="EG461" s="52">
        <f t="shared" si="344"/>
        <v>1</v>
      </c>
      <c r="EH461" s="139">
        <f>EG461*AUXILIAR!$B$57</f>
        <v>20000000</v>
      </c>
      <c r="EI461" s="5"/>
      <c r="EJ461" s="341"/>
      <c r="EK461" s="354"/>
      <c r="EL461" s="5"/>
      <c r="EM461" s="5"/>
      <c r="EN461" s="5"/>
      <c r="EO461" s="5"/>
      <c r="EP461" s="5"/>
      <c r="EQ461" s="5"/>
      <c r="ER461" s="5"/>
      <c r="ES461" s="5"/>
      <c r="ET461" s="5"/>
      <c r="EU461" s="5"/>
      <c r="EV461" s="5"/>
      <c r="EW461" s="5"/>
      <c r="EX461" s="5"/>
      <c r="EY461" s="5"/>
      <c r="EZ461" s="5"/>
      <c r="FA461" s="5"/>
      <c r="FB461" s="5"/>
      <c r="FC461" s="5"/>
      <c r="FD461" s="5"/>
      <c r="FE461" s="5"/>
      <c r="FF461" s="5"/>
      <c r="FG461" s="5"/>
      <c r="FH461" s="5"/>
      <c r="FI461" s="5"/>
      <c r="FJ461" s="5"/>
      <c r="FK461" s="5"/>
      <c r="FL461" s="5"/>
      <c r="FM461" s="5"/>
      <c r="FN461" s="5"/>
      <c r="FO461" s="5"/>
      <c r="FP461" s="5"/>
      <c r="FQ461" s="5"/>
      <c r="FR461" s="5"/>
      <c r="FS461" s="5"/>
      <c r="FT461" s="5"/>
      <c r="FU461" s="5"/>
      <c r="FV461" s="5"/>
      <c r="FW461" s="5"/>
      <c r="FX461" s="5"/>
      <c r="FY461" s="5"/>
      <c r="FZ461" s="5"/>
      <c r="GA461" s="5"/>
      <c r="GB461" s="341"/>
      <c r="GC461" s="354"/>
      <c r="GD461" s="5"/>
      <c r="GE461" s="5"/>
      <c r="GF461" s="5"/>
      <c r="GG461" s="5"/>
      <c r="GH461" s="5"/>
      <c r="GI461" s="5"/>
      <c r="GJ461" s="5"/>
      <c r="GK461" s="5"/>
      <c r="GL461" s="5"/>
      <c r="GM461" s="5"/>
      <c r="GN461" s="5"/>
      <c r="GO461" s="5"/>
      <c r="GP461" s="5"/>
      <c r="GQ461" s="5"/>
      <c r="GR461" s="5"/>
      <c r="GS461" s="5"/>
      <c r="GT461" s="5"/>
      <c r="GU461" s="5"/>
      <c r="GV461" s="5"/>
      <c r="GW461" s="5"/>
      <c r="GX461" s="5"/>
      <c r="GY461" s="5"/>
      <c r="GZ461" s="5"/>
      <c r="HA461" s="5"/>
      <c r="HB461" s="5"/>
      <c r="HC461" s="5"/>
      <c r="HD461" s="5"/>
      <c r="HE461" s="5"/>
      <c r="HF461" s="5"/>
      <c r="HG461" s="5"/>
      <c r="HH461" s="5"/>
      <c r="HI461" s="5"/>
      <c r="HJ461" s="5"/>
      <c r="HK461" s="5"/>
      <c r="HL461" s="180"/>
      <c r="HM461" s="181"/>
      <c r="HN461" s="181"/>
      <c r="HO461" s="56"/>
      <c r="HP461" s="57"/>
      <c r="HQ461" s="56"/>
      <c r="HR461" s="161"/>
      <c r="HS461" s="5"/>
      <c r="HT461" s="341"/>
      <c r="HU461" s="354"/>
      <c r="HV461" s="5"/>
      <c r="HW461" s="5"/>
      <c r="HX461" s="5"/>
      <c r="HY461" s="5"/>
      <c r="HZ461" s="5"/>
      <c r="IA461" s="5"/>
      <c r="IB461" s="5"/>
      <c r="IC461" s="5"/>
      <c r="ID461" s="5"/>
      <c r="IE461" s="5"/>
      <c r="IF461" s="5"/>
      <c r="IG461" s="5"/>
      <c r="IH461" s="5"/>
      <c r="II461" s="5"/>
      <c r="IJ461" s="5"/>
      <c r="IK461" s="5"/>
      <c r="IL461" s="5"/>
      <c r="IM461" s="5"/>
      <c r="IN461" s="5"/>
      <c r="IO461" s="5"/>
      <c r="IP461" s="5"/>
      <c r="IQ461" s="5"/>
      <c r="IR461" s="5"/>
      <c r="IS461" s="5"/>
      <c r="IT461" s="5"/>
      <c r="IU461" s="5"/>
      <c r="IV461" s="5"/>
      <c r="IW461" s="5"/>
      <c r="IX461" s="5"/>
      <c r="IY461" s="5"/>
      <c r="IZ461" s="5"/>
      <c r="JA461" s="5"/>
      <c r="JB461" s="5"/>
      <c r="JC461" s="5"/>
      <c r="JD461" s="5"/>
      <c r="JE461" s="5"/>
      <c r="JF461" s="5"/>
      <c r="JG461" s="5"/>
      <c r="JH461" s="5"/>
      <c r="JI461" s="5"/>
      <c r="JJ461" s="5"/>
      <c r="JK461" s="145"/>
      <c r="JL461" s="397"/>
    </row>
    <row r="462" spans="1:272" ht="15">
      <c r="A462" s="8" t="s">
        <v>33</v>
      </c>
      <c r="B462" s="8" t="s">
        <v>11</v>
      </c>
      <c r="C462" s="8">
        <v>1</v>
      </c>
      <c r="D462" s="199">
        <v>101</v>
      </c>
      <c r="E462" s="118" t="s">
        <v>180</v>
      </c>
      <c r="F462" s="118" t="s">
        <v>108</v>
      </c>
      <c r="G462" s="195" t="s">
        <v>34</v>
      </c>
      <c r="H462" s="309" t="s">
        <v>188</v>
      </c>
      <c r="I462" s="354"/>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c r="AY462" s="5"/>
      <c r="AZ462" s="341"/>
      <c r="BA462" s="354"/>
      <c r="BB462" s="5"/>
      <c r="BC462" s="5"/>
      <c r="BD462" s="5"/>
      <c r="BE462" s="5"/>
      <c r="BF462" s="5"/>
      <c r="BG462" s="5"/>
      <c r="BH462" s="5"/>
      <c r="BI462" s="5"/>
      <c r="BJ462" s="5"/>
      <c r="BK462" s="5"/>
      <c r="BL462" s="5"/>
      <c r="BM462" s="5"/>
      <c r="BN462" s="5"/>
      <c r="BO462" s="5"/>
      <c r="BP462" s="5"/>
      <c r="BQ462" s="5"/>
      <c r="BR462" s="5"/>
      <c r="BS462" s="5"/>
      <c r="BT462" s="5"/>
      <c r="BU462" s="5"/>
      <c r="BV462" s="5"/>
      <c r="BW462" s="5"/>
      <c r="BX462" s="5"/>
      <c r="BY462" s="5"/>
      <c r="BZ462" s="5"/>
      <c r="CA462" s="5"/>
      <c r="CB462" s="5"/>
      <c r="CC462" s="5"/>
      <c r="CD462" s="5"/>
      <c r="CE462" s="5"/>
      <c r="CF462" s="5"/>
      <c r="CG462" s="5"/>
      <c r="CH462" s="5"/>
      <c r="CI462" s="5"/>
      <c r="CJ462" s="5"/>
      <c r="CK462" s="5"/>
      <c r="CL462" s="5"/>
      <c r="CM462" s="5"/>
      <c r="CN462" s="5"/>
      <c r="CO462" s="5"/>
      <c r="CP462" s="5"/>
      <c r="CQ462" s="5"/>
      <c r="CR462" s="341"/>
      <c r="CS462" s="354"/>
      <c r="CT462" s="5"/>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c r="DX462" s="5"/>
      <c r="DY462" s="5"/>
      <c r="DZ462" s="5"/>
      <c r="EA462" s="5"/>
      <c r="EB462" s="51" t="s">
        <v>377</v>
      </c>
      <c r="EC462" s="171">
        <v>456.82</v>
      </c>
      <c r="ED462" s="51">
        <v>456.82</v>
      </c>
      <c r="EE462" s="51">
        <v>1</v>
      </c>
      <c r="EF462" s="51">
        <v>100</v>
      </c>
      <c r="EG462" s="52">
        <f t="shared" si="344"/>
        <v>1</v>
      </c>
      <c r="EH462" s="139">
        <f>EG462*AUXILIAR!$B$57</f>
        <v>20000000</v>
      </c>
      <c r="EI462" s="5"/>
      <c r="EJ462" s="341"/>
      <c r="EK462" s="354"/>
      <c r="EL462" s="5"/>
      <c r="EM462" s="5"/>
      <c r="EN462" s="5"/>
      <c r="EO462" s="5"/>
      <c r="EP462" s="5"/>
      <c r="EQ462" s="5"/>
      <c r="ER462" s="5"/>
      <c r="ES462" s="5"/>
      <c r="ET462" s="5"/>
      <c r="EU462" s="5"/>
      <c r="EV462" s="5"/>
      <c r="EW462" s="5"/>
      <c r="EX462" s="5"/>
      <c r="EY462" s="5"/>
      <c r="EZ462" s="5"/>
      <c r="FA462" s="5"/>
      <c r="FB462" s="5"/>
      <c r="FC462" s="5"/>
      <c r="FD462" s="5"/>
      <c r="FE462" s="5"/>
      <c r="FF462" s="5"/>
      <c r="FG462" s="5"/>
      <c r="FH462" s="5"/>
      <c r="FI462" s="5"/>
      <c r="FJ462" s="5"/>
      <c r="FK462" s="5"/>
      <c r="FL462" s="5"/>
      <c r="FM462" s="5"/>
      <c r="FN462" s="5"/>
      <c r="FO462" s="5"/>
      <c r="FP462" s="5"/>
      <c r="FQ462" s="5"/>
      <c r="FR462" s="5"/>
      <c r="FS462" s="5"/>
      <c r="FT462" s="5"/>
      <c r="FU462" s="5"/>
      <c r="FV462" s="5"/>
      <c r="FW462" s="5"/>
      <c r="FX462" s="5"/>
      <c r="FY462" s="5"/>
      <c r="FZ462" s="5"/>
      <c r="GA462" s="5"/>
      <c r="GB462" s="341"/>
      <c r="GC462" s="354"/>
      <c r="GD462" s="5"/>
      <c r="GE462" s="5"/>
      <c r="GF462" s="5"/>
      <c r="GG462" s="5"/>
      <c r="GH462" s="5"/>
      <c r="GI462" s="5"/>
      <c r="GJ462" s="5"/>
      <c r="GK462" s="5"/>
      <c r="GL462" s="5"/>
      <c r="GM462" s="5"/>
      <c r="GN462" s="5"/>
      <c r="GO462" s="5"/>
      <c r="GP462" s="5"/>
      <c r="GQ462" s="5"/>
      <c r="GR462" s="5"/>
      <c r="GS462" s="5"/>
      <c r="GT462" s="5"/>
      <c r="GU462" s="5"/>
      <c r="GV462" s="5"/>
      <c r="GW462" s="5"/>
      <c r="GX462" s="5"/>
      <c r="GY462" s="5"/>
      <c r="GZ462" s="5"/>
      <c r="HA462" s="5"/>
      <c r="HB462" s="5"/>
      <c r="HC462" s="5"/>
      <c r="HD462" s="5"/>
      <c r="HE462" s="5"/>
      <c r="HF462" s="5"/>
      <c r="HG462" s="5"/>
      <c r="HH462" s="5"/>
      <c r="HI462" s="5"/>
      <c r="HJ462" s="5"/>
      <c r="HK462" s="5"/>
      <c r="HL462" s="180"/>
      <c r="HM462" s="181"/>
      <c r="HN462" s="181"/>
      <c r="HO462" s="56"/>
      <c r="HP462" s="57"/>
      <c r="HQ462" s="56"/>
      <c r="HR462" s="161"/>
      <c r="HS462" s="5"/>
      <c r="HT462" s="341"/>
      <c r="HU462" s="354"/>
      <c r="HV462" s="5"/>
      <c r="HW462" s="5"/>
      <c r="HX462" s="5"/>
      <c r="HY462" s="5"/>
      <c r="HZ462" s="5"/>
      <c r="IA462" s="5"/>
      <c r="IB462" s="5"/>
      <c r="IC462" s="5"/>
      <c r="ID462" s="5"/>
      <c r="IE462" s="5"/>
      <c r="IF462" s="5"/>
      <c r="IG462" s="5"/>
      <c r="IH462" s="5"/>
      <c r="II462" s="5"/>
      <c r="IJ462" s="5"/>
      <c r="IK462" s="5"/>
      <c r="IL462" s="5"/>
      <c r="IM462" s="5"/>
      <c r="IN462" s="5"/>
      <c r="IO462" s="5"/>
      <c r="IP462" s="5"/>
      <c r="IQ462" s="5"/>
      <c r="IR462" s="5"/>
      <c r="IS462" s="5"/>
      <c r="IT462" s="5"/>
      <c r="IU462" s="5"/>
      <c r="IV462" s="5"/>
      <c r="IW462" s="5"/>
      <c r="IX462" s="5"/>
      <c r="IY462" s="5"/>
      <c r="IZ462" s="5"/>
      <c r="JA462" s="5"/>
      <c r="JB462" s="5"/>
      <c r="JC462" s="5"/>
      <c r="JD462" s="5"/>
      <c r="JE462" s="5"/>
      <c r="JF462" s="5"/>
      <c r="JG462" s="5"/>
      <c r="JH462" s="5"/>
      <c r="JI462" s="5"/>
      <c r="JJ462" s="5"/>
      <c r="JK462" s="145"/>
      <c r="JL462" s="397"/>
    </row>
    <row r="463" spans="1:272" ht="15">
      <c r="A463" s="8" t="s">
        <v>33</v>
      </c>
      <c r="B463" s="8" t="s">
        <v>11</v>
      </c>
      <c r="C463" s="8">
        <v>1</v>
      </c>
      <c r="D463" s="199">
        <v>101</v>
      </c>
      <c r="E463" s="118" t="s">
        <v>180</v>
      </c>
      <c r="F463" s="118" t="s">
        <v>108</v>
      </c>
      <c r="G463" s="195" t="s">
        <v>34</v>
      </c>
      <c r="H463" s="309" t="s">
        <v>188</v>
      </c>
      <c r="I463" s="354"/>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c r="AY463" s="5"/>
      <c r="AZ463" s="341"/>
      <c r="BA463" s="354"/>
      <c r="BB463" s="5"/>
      <c r="BC463" s="5"/>
      <c r="BD463" s="5"/>
      <c r="BE463" s="5"/>
      <c r="BF463" s="5"/>
      <c r="BG463" s="5"/>
      <c r="BH463" s="5"/>
      <c r="BI463" s="5"/>
      <c r="BJ463" s="5"/>
      <c r="BK463" s="5"/>
      <c r="BL463" s="5"/>
      <c r="BM463" s="5"/>
      <c r="BN463" s="5"/>
      <c r="BO463" s="5"/>
      <c r="BP463" s="5"/>
      <c r="BQ463" s="5"/>
      <c r="BR463" s="5"/>
      <c r="BS463" s="5"/>
      <c r="BT463" s="5"/>
      <c r="BU463" s="5"/>
      <c r="BV463" s="5"/>
      <c r="BW463" s="5"/>
      <c r="BX463" s="5"/>
      <c r="BY463" s="5"/>
      <c r="BZ463" s="5"/>
      <c r="CA463" s="5"/>
      <c r="CB463" s="5"/>
      <c r="CC463" s="5"/>
      <c r="CD463" s="5"/>
      <c r="CE463" s="5"/>
      <c r="CF463" s="5"/>
      <c r="CG463" s="5"/>
      <c r="CH463" s="5"/>
      <c r="CI463" s="5"/>
      <c r="CJ463" s="5"/>
      <c r="CK463" s="5"/>
      <c r="CL463" s="5"/>
      <c r="CM463" s="5"/>
      <c r="CN463" s="5"/>
      <c r="CO463" s="5"/>
      <c r="CP463" s="5"/>
      <c r="CQ463" s="5"/>
      <c r="CR463" s="341"/>
      <c r="CS463" s="354"/>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c r="DX463" s="5"/>
      <c r="DY463" s="5"/>
      <c r="DZ463" s="5"/>
      <c r="EA463" s="5"/>
      <c r="EB463" s="51" t="s">
        <v>377</v>
      </c>
      <c r="EC463" s="171">
        <v>471.08600000000001</v>
      </c>
      <c r="ED463" s="51">
        <v>471.08600000000001</v>
      </c>
      <c r="EE463" s="51">
        <v>1</v>
      </c>
      <c r="EF463" s="51">
        <v>100</v>
      </c>
      <c r="EG463" s="52">
        <f t="shared" si="344"/>
        <v>1</v>
      </c>
      <c r="EH463" s="139">
        <f>EG463*AUXILIAR!$B$57</f>
        <v>20000000</v>
      </c>
      <c r="EI463" s="5"/>
      <c r="EJ463" s="341"/>
      <c r="EK463" s="354"/>
      <c r="EL463" s="5"/>
      <c r="EM463" s="5"/>
      <c r="EN463" s="5"/>
      <c r="EO463" s="5"/>
      <c r="EP463" s="5"/>
      <c r="EQ463" s="5"/>
      <c r="ER463" s="5"/>
      <c r="ES463" s="5"/>
      <c r="ET463" s="5"/>
      <c r="EU463" s="5"/>
      <c r="EV463" s="5"/>
      <c r="EW463" s="5"/>
      <c r="EX463" s="5"/>
      <c r="EY463" s="5"/>
      <c r="EZ463" s="5"/>
      <c r="FA463" s="5"/>
      <c r="FB463" s="5"/>
      <c r="FC463" s="5"/>
      <c r="FD463" s="5"/>
      <c r="FE463" s="5"/>
      <c r="FF463" s="5"/>
      <c r="FG463" s="5"/>
      <c r="FH463" s="5"/>
      <c r="FI463" s="5"/>
      <c r="FJ463" s="5"/>
      <c r="FK463" s="5"/>
      <c r="FL463" s="5"/>
      <c r="FM463" s="5"/>
      <c r="FN463" s="5"/>
      <c r="FO463" s="5"/>
      <c r="FP463" s="5"/>
      <c r="FQ463" s="5"/>
      <c r="FR463" s="5"/>
      <c r="FS463" s="5"/>
      <c r="FT463" s="5"/>
      <c r="FU463" s="5"/>
      <c r="FV463" s="5"/>
      <c r="FW463" s="5"/>
      <c r="FX463" s="5"/>
      <c r="FY463" s="5"/>
      <c r="FZ463" s="5"/>
      <c r="GA463" s="5"/>
      <c r="GB463" s="341"/>
      <c r="GC463" s="354"/>
      <c r="GD463" s="5"/>
      <c r="GE463" s="5"/>
      <c r="GF463" s="5"/>
      <c r="GG463" s="5"/>
      <c r="GH463" s="5"/>
      <c r="GI463" s="5"/>
      <c r="GJ463" s="5"/>
      <c r="GK463" s="5"/>
      <c r="GL463" s="5"/>
      <c r="GM463" s="5"/>
      <c r="GN463" s="5"/>
      <c r="GO463" s="5"/>
      <c r="GP463" s="5"/>
      <c r="GQ463" s="5"/>
      <c r="GR463" s="5"/>
      <c r="GS463" s="5"/>
      <c r="GT463" s="5"/>
      <c r="GU463" s="5"/>
      <c r="GV463" s="5"/>
      <c r="GW463" s="5"/>
      <c r="GX463" s="5"/>
      <c r="GY463" s="5"/>
      <c r="GZ463" s="5"/>
      <c r="HA463" s="5"/>
      <c r="HB463" s="5"/>
      <c r="HC463" s="5"/>
      <c r="HD463" s="5"/>
      <c r="HE463" s="5"/>
      <c r="HF463" s="5"/>
      <c r="HG463" s="5"/>
      <c r="HH463" s="5"/>
      <c r="HI463" s="5"/>
      <c r="HJ463" s="5"/>
      <c r="HK463" s="5"/>
      <c r="HL463" s="180"/>
      <c r="HM463" s="181"/>
      <c r="HN463" s="181"/>
      <c r="HO463" s="56"/>
      <c r="HP463" s="57"/>
      <c r="HQ463" s="56"/>
      <c r="HR463" s="161"/>
      <c r="HS463" s="5"/>
      <c r="HT463" s="341"/>
      <c r="HU463" s="354"/>
      <c r="HV463" s="5"/>
      <c r="HW463" s="5"/>
      <c r="HX463" s="5"/>
      <c r="HY463" s="5"/>
      <c r="HZ463" s="5"/>
      <c r="IA463" s="5"/>
      <c r="IB463" s="5"/>
      <c r="IC463" s="5"/>
      <c r="ID463" s="5"/>
      <c r="IE463" s="5"/>
      <c r="IF463" s="5"/>
      <c r="IG463" s="5"/>
      <c r="IH463" s="5"/>
      <c r="II463" s="5"/>
      <c r="IJ463" s="5"/>
      <c r="IK463" s="5"/>
      <c r="IL463" s="5"/>
      <c r="IM463" s="5"/>
      <c r="IN463" s="5"/>
      <c r="IO463" s="5"/>
      <c r="IP463" s="5"/>
      <c r="IQ463" s="5"/>
      <c r="IR463" s="5"/>
      <c r="IS463" s="5"/>
      <c r="IT463" s="5"/>
      <c r="IU463" s="5"/>
      <c r="IV463" s="5"/>
      <c r="IW463" s="5"/>
      <c r="IX463" s="5"/>
      <c r="IY463" s="5"/>
      <c r="IZ463" s="5"/>
      <c r="JA463" s="5"/>
      <c r="JB463" s="5"/>
      <c r="JC463" s="5"/>
      <c r="JD463" s="5"/>
      <c r="JE463" s="5"/>
      <c r="JF463" s="5"/>
      <c r="JG463" s="5"/>
      <c r="JH463" s="5"/>
      <c r="JI463" s="5"/>
      <c r="JJ463" s="5"/>
      <c r="JK463" s="145"/>
      <c r="JL463" s="397"/>
    </row>
    <row r="464" spans="1:272" ht="15">
      <c r="A464" s="8" t="s">
        <v>33</v>
      </c>
      <c r="B464" s="8" t="s">
        <v>11</v>
      </c>
      <c r="C464" s="8">
        <v>1</v>
      </c>
      <c r="D464" s="199">
        <v>101</v>
      </c>
      <c r="E464" s="118" t="s">
        <v>180</v>
      </c>
      <c r="F464" s="118" t="s">
        <v>108</v>
      </c>
      <c r="G464" s="195" t="s">
        <v>34</v>
      </c>
      <c r="H464" s="309" t="s">
        <v>188</v>
      </c>
      <c r="I464" s="354"/>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c r="AY464" s="5"/>
      <c r="AZ464" s="341"/>
      <c r="BA464" s="354"/>
      <c r="BB464" s="5"/>
      <c r="BC464" s="5"/>
      <c r="BD464" s="5"/>
      <c r="BE464" s="5"/>
      <c r="BF464" s="5"/>
      <c r="BG464" s="5"/>
      <c r="BH464" s="5"/>
      <c r="BI464" s="5"/>
      <c r="BJ464" s="5"/>
      <c r="BK464" s="5"/>
      <c r="BL464" s="5"/>
      <c r="BM464" s="5"/>
      <c r="BN464" s="5"/>
      <c r="BO464" s="5"/>
      <c r="BP464" s="5"/>
      <c r="BQ464" s="5"/>
      <c r="BR464" s="5"/>
      <c r="BS464" s="5"/>
      <c r="BT464" s="5"/>
      <c r="BU464" s="5"/>
      <c r="BV464" s="5"/>
      <c r="BW464" s="5"/>
      <c r="BX464" s="5"/>
      <c r="BY464" s="5"/>
      <c r="BZ464" s="5"/>
      <c r="CA464" s="5"/>
      <c r="CB464" s="5"/>
      <c r="CC464" s="5"/>
      <c r="CD464" s="5"/>
      <c r="CE464" s="5"/>
      <c r="CF464" s="5"/>
      <c r="CG464" s="5"/>
      <c r="CH464" s="5"/>
      <c r="CI464" s="5"/>
      <c r="CJ464" s="5"/>
      <c r="CK464" s="5"/>
      <c r="CL464" s="5"/>
      <c r="CM464" s="5"/>
      <c r="CN464" s="5"/>
      <c r="CO464" s="5"/>
      <c r="CP464" s="5"/>
      <c r="CQ464" s="5"/>
      <c r="CR464" s="341"/>
      <c r="CS464" s="354"/>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c r="DX464" s="5"/>
      <c r="DY464" s="5"/>
      <c r="DZ464" s="5"/>
      <c r="EA464" s="5"/>
      <c r="EB464" s="51" t="s">
        <v>377</v>
      </c>
      <c r="EC464" s="171">
        <v>471.41500000000002</v>
      </c>
      <c r="ED464" s="51">
        <v>471.41500000000002</v>
      </c>
      <c r="EE464" s="51">
        <v>1</v>
      </c>
      <c r="EF464" s="51">
        <v>100</v>
      </c>
      <c r="EG464" s="52">
        <f t="shared" si="344"/>
        <v>1</v>
      </c>
      <c r="EH464" s="139">
        <f>EG464*AUXILIAR!$B$57</f>
        <v>20000000</v>
      </c>
      <c r="EI464" s="5"/>
      <c r="EJ464" s="341"/>
      <c r="EK464" s="354"/>
      <c r="EL464" s="5"/>
      <c r="EM464" s="5"/>
      <c r="EN464" s="5"/>
      <c r="EO464" s="5"/>
      <c r="EP464" s="5"/>
      <c r="EQ464" s="5"/>
      <c r="ER464" s="5"/>
      <c r="ES464" s="5"/>
      <c r="ET464" s="5"/>
      <c r="EU464" s="5"/>
      <c r="EV464" s="5"/>
      <c r="EW464" s="5"/>
      <c r="EX464" s="5"/>
      <c r="EY464" s="5"/>
      <c r="EZ464" s="5"/>
      <c r="FA464" s="5"/>
      <c r="FB464" s="5"/>
      <c r="FC464" s="5"/>
      <c r="FD464" s="5"/>
      <c r="FE464" s="5"/>
      <c r="FF464" s="5"/>
      <c r="FG464" s="5"/>
      <c r="FH464" s="5"/>
      <c r="FI464" s="5"/>
      <c r="FJ464" s="5"/>
      <c r="FK464" s="5"/>
      <c r="FL464" s="5"/>
      <c r="FM464" s="5"/>
      <c r="FN464" s="5"/>
      <c r="FO464" s="5"/>
      <c r="FP464" s="5"/>
      <c r="FQ464" s="5"/>
      <c r="FR464" s="5"/>
      <c r="FS464" s="5"/>
      <c r="FT464" s="5"/>
      <c r="FU464" s="5"/>
      <c r="FV464" s="5"/>
      <c r="FW464" s="5"/>
      <c r="FX464" s="5"/>
      <c r="FY464" s="5"/>
      <c r="FZ464" s="5"/>
      <c r="GA464" s="5"/>
      <c r="GB464" s="341"/>
      <c r="GC464" s="354"/>
      <c r="GD464" s="5"/>
      <c r="GE464" s="5"/>
      <c r="GF464" s="5"/>
      <c r="GG464" s="5"/>
      <c r="GH464" s="5"/>
      <c r="GI464" s="5"/>
      <c r="GJ464" s="5"/>
      <c r="GK464" s="5"/>
      <c r="GL464" s="5"/>
      <c r="GM464" s="5"/>
      <c r="GN464" s="5"/>
      <c r="GO464" s="5"/>
      <c r="GP464" s="5"/>
      <c r="GQ464" s="5"/>
      <c r="GR464" s="5"/>
      <c r="GS464" s="5"/>
      <c r="GT464" s="5"/>
      <c r="GU464" s="5"/>
      <c r="GV464" s="5"/>
      <c r="GW464" s="5"/>
      <c r="GX464" s="5"/>
      <c r="GY464" s="5"/>
      <c r="GZ464" s="5"/>
      <c r="HA464" s="5"/>
      <c r="HB464" s="5"/>
      <c r="HC464" s="5"/>
      <c r="HD464" s="5"/>
      <c r="HE464" s="5"/>
      <c r="HF464" s="5"/>
      <c r="HG464" s="5"/>
      <c r="HH464" s="5"/>
      <c r="HI464" s="5"/>
      <c r="HJ464" s="5"/>
      <c r="HK464" s="5"/>
      <c r="HL464" s="180"/>
      <c r="HM464" s="181"/>
      <c r="HN464" s="181"/>
      <c r="HO464" s="56"/>
      <c r="HP464" s="57"/>
      <c r="HQ464" s="56"/>
      <c r="HR464" s="161"/>
      <c r="HS464" s="5"/>
      <c r="HT464" s="341"/>
      <c r="HU464" s="354"/>
      <c r="HV464" s="5"/>
      <c r="HW464" s="5"/>
      <c r="HX464" s="5"/>
      <c r="HY464" s="5"/>
      <c r="HZ464" s="5"/>
      <c r="IA464" s="5"/>
      <c r="IB464" s="5"/>
      <c r="IC464" s="5"/>
      <c r="ID464" s="5"/>
      <c r="IE464" s="5"/>
      <c r="IF464" s="5"/>
      <c r="IG464" s="5"/>
      <c r="IH464" s="5"/>
      <c r="II464" s="5"/>
      <c r="IJ464" s="5"/>
      <c r="IK464" s="5"/>
      <c r="IL464" s="5"/>
      <c r="IM464" s="5"/>
      <c r="IN464" s="5"/>
      <c r="IO464" s="5"/>
      <c r="IP464" s="5"/>
      <c r="IQ464" s="5"/>
      <c r="IR464" s="5"/>
      <c r="IS464" s="5"/>
      <c r="IT464" s="5"/>
      <c r="IU464" s="5"/>
      <c r="IV464" s="5"/>
      <c r="IW464" s="5"/>
      <c r="IX464" s="5"/>
      <c r="IY464" s="5"/>
      <c r="IZ464" s="5"/>
      <c r="JA464" s="5"/>
      <c r="JB464" s="5"/>
      <c r="JC464" s="5"/>
      <c r="JD464" s="5"/>
      <c r="JE464" s="5"/>
      <c r="JF464" s="5"/>
      <c r="JG464" s="5"/>
      <c r="JH464" s="5"/>
      <c r="JI464" s="5"/>
      <c r="JJ464" s="5"/>
      <c r="JK464" s="145"/>
      <c r="JL464" s="397"/>
    </row>
    <row r="465" spans="1:272" ht="15">
      <c r="A465" s="8" t="s">
        <v>33</v>
      </c>
      <c r="B465" s="8" t="s">
        <v>11</v>
      </c>
      <c r="C465" s="8">
        <v>1</v>
      </c>
      <c r="D465" s="199">
        <v>101</v>
      </c>
      <c r="E465" s="118" t="s">
        <v>180</v>
      </c>
      <c r="F465" s="118" t="s">
        <v>108</v>
      </c>
      <c r="G465" s="195" t="s">
        <v>34</v>
      </c>
      <c r="H465" s="309" t="s">
        <v>188</v>
      </c>
      <c r="I465" s="354"/>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c r="AY465" s="5"/>
      <c r="AZ465" s="341"/>
      <c r="BA465" s="354"/>
      <c r="BB465" s="5"/>
      <c r="BC465" s="5"/>
      <c r="BD465" s="5"/>
      <c r="BE465" s="5"/>
      <c r="BF465" s="5"/>
      <c r="BG465" s="5"/>
      <c r="BH465" s="5"/>
      <c r="BI465" s="5"/>
      <c r="BJ465" s="5"/>
      <c r="BK465" s="5"/>
      <c r="BL465" s="5"/>
      <c r="BM465" s="5"/>
      <c r="BN465" s="5"/>
      <c r="BO465" s="5"/>
      <c r="BP465" s="5"/>
      <c r="BQ465" s="5"/>
      <c r="BR465" s="5"/>
      <c r="BS465" s="5"/>
      <c r="BT465" s="5"/>
      <c r="BU465" s="5"/>
      <c r="BV465" s="5"/>
      <c r="BW465" s="5"/>
      <c r="BX465" s="5"/>
      <c r="BY465" s="5"/>
      <c r="BZ465" s="5"/>
      <c r="CA465" s="5"/>
      <c r="CB465" s="5"/>
      <c r="CC465" s="5"/>
      <c r="CD465" s="5"/>
      <c r="CE465" s="5"/>
      <c r="CF465" s="5"/>
      <c r="CG465" s="5"/>
      <c r="CH465" s="5"/>
      <c r="CI465" s="5"/>
      <c r="CJ465" s="5"/>
      <c r="CK465" s="5"/>
      <c r="CL465" s="5"/>
      <c r="CM465" s="5"/>
      <c r="CN465" s="5"/>
      <c r="CO465" s="5"/>
      <c r="CP465" s="5"/>
      <c r="CQ465" s="5"/>
      <c r="CR465" s="341"/>
      <c r="CS465" s="354"/>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c r="DX465" s="5"/>
      <c r="DY465" s="5"/>
      <c r="DZ465" s="5"/>
      <c r="EA465" s="5"/>
      <c r="EB465" s="51" t="s">
        <v>377</v>
      </c>
      <c r="EC465" s="171">
        <v>473.50799999999998</v>
      </c>
      <c r="ED465" s="51">
        <v>473.50799999999998</v>
      </c>
      <c r="EE465" s="51">
        <v>1</v>
      </c>
      <c r="EF465" s="51">
        <v>100</v>
      </c>
      <c r="EG465" s="52">
        <f t="shared" si="344"/>
        <v>1</v>
      </c>
      <c r="EH465" s="139">
        <f>EG465*AUXILIAR!$B$57</f>
        <v>20000000</v>
      </c>
      <c r="EI465" s="5"/>
      <c r="EJ465" s="341"/>
      <c r="EK465" s="354"/>
      <c r="EL465" s="5"/>
      <c r="EM465" s="5"/>
      <c r="EN465" s="5"/>
      <c r="EO465" s="5"/>
      <c r="EP465" s="5"/>
      <c r="EQ465" s="5"/>
      <c r="ER465" s="5"/>
      <c r="ES465" s="5"/>
      <c r="ET465" s="5"/>
      <c r="EU465" s="5"/>
      <c r="EV465" s="5"/>
      <c r="EW465" s="5"/>
      <c r="EX465" s="5"/>
      <c r="EY465" s="5"/>
      <c r="EZ465" s="5"/>
      <c r="FA465" s="5"/>
      <c r="FB465" s="5"/>
      <c r="FC465" s="5"/>
      <c r="FD465" s="5"/>
      <c r="FE465" s="5"/>
      <c r="FF465" s="5"/>
      <c r="FG465" s="5"/>
      <c r="FH465" s="5"/>
      <c r="FI465" s="5"/>
      <c r="FJ465" s="5"/>
      <c r="FK465" s="5"/>
      <c r="FL465" s="5"/>
      <c r="FM465" s="5"/>
      <c r="FN465" s="5"/>
      <c r="FO465" s="5"/>
      <c r="FP465" s="5"/>
      <c r="FQ465" s="5"/>
      <c r="FR465" s="5"/>
      <c r="FS465" s="5"/>
      <c r="FT465" s="5"/>
      <c r="FU465" s="5"/>
      <c r="FV465" s="5"/>
      <c r="FW465" s="5"/>
      <c r="FX465" s="5"/>
      <c r="FY465" s="5"/>
      <c r="FZ465" s="5"/>
      <c r="GA465" s="5"/>
      <c r="GB465" s="341"/>
      <c r="GC465" s="354"/>
      <c r="GD465" s="5"/>
      <c r="GE465" s="5"/>
      <c r="GF465" s="5"/>
      <c r="GG465" s="5"/>
      <c r="GH465" s="5"/>
      <c r="GI465" s="5"/>
      <c r="GJ465" s="5"/>
      <c r="GK465" s="5"/>
      <c r="GL465" s="5"/>
      <c r="GM465" s="5"/>
      <c r="GN465" s="5"/>
      <c r="GO465" s="5"/>
      <c r="GP465" s="5"/>
      <c r="GQ465" s="5"/>
      <c r="GR465" s="5"/>
      <c r="GS465" s="5"/>
      <c r="GT465" s="5"/>
      <c r="GU465" s="5"/>
      <c r="GV465" s="5"/>
      <c r="GW465" s="5"/>
      <c r="GX465" s="5"/>
      <c r="GY465" s="5"/>
      <c r="GZ465" s="5"/>
      <c r="HA465" s="5"/>
      <c r="HB465" s="5"/>
      <c r="HC465" s="5"/>
      <c r="HD465" s="5"/>
      <c r="HE465" s="5"/>
      <c r="HF465" s="5"/>
      <c r="HG465" s="5"/>
      <c r="HH465" s="5"/>
      <c r="HI465" s="5"/>
      <c r="HJ465" s="5"/>
      <c r="HK465" s="5"/>
      <c r="HL465" s="180"/>
      <c r="HM465" s="181"/>
      <c r="HN465" s="181"/>
      <c r="HO465" s="56"/>
      <c r="HP465" s="57"/>
      <c r="HQ465" s="56"/>
      <c r="HR465" s="161"/>
      <c r="HS465" s="5"/>
      <c r="HT465" s="341"/>
      <c r="HU465" s="354"/>
      <c r="HV465" s="5"/>
      <c r="HW465" s="5"/>
      <c r="HX465" s="5"/>
      <c r="HY465" s="5"/>
      <c r="HZ465" s="5"/>
      <c r="IA465" s="5"/>
      <c r="IB465" s="5"/>
      <c r="IC465" s="5"/>
      <c r="ID465" s="5"/>
      <c r="IE465" s="5"/>
      <c r="IF465" s="5"/>
      <c r="IG465" s="5"/>
      <c r="IH465" s="5"/>
      <c r="II465" s="5"/>
      <c r="IJ465" s="5"/>
      <c r="IK465" s="5"/>
      <c r="IL465" s="5"/>
      <c r="IM465" s="5"/>
      <c r="IN465" s="5"/>
      <c r="IO465" s="5"/>
      <c r="IP465" s="5"/>
      <c r="IQ465" s="5"/>
      <c r="IR465" s="5"/>
      <c r="IS465" s="5"/>
      <c r="IT465" s="5"/>
      <c r="IU465" s="5"/>
      <c r="IV465" s="5"/>
      <c r="IW465" s="5"/>
      <c r="IX465" s="5"/>
      <c r="IY465" s="5"/>
      <c r="IZ465" s="5"/>
      <c r="JA465" s="5"/>
      <c r="JB465" s="5"/>
      <c r="JC465" s="5"/>
      <c r="JD465" s="5"/>
      <c r="JE465" s="5"/>
      <c r="JF465" s="5"/>
      <c r="JG465" s="5"/>
      <c r="JH465" s="5"/>
      <c r="JI465" s="5"/>
      <c r="JJ465" s="5"/>
      <c r="JK465" s="145"/>
      <c r="JL465" s="397"/>
    </row>
    <row r="466" spans="1:272" ht="15">
      <c r="A466" s="8" t="s">
        <v>33</v>
      </c>
      <c r="B466" s="8" t="s">
        <v>11</v>
      </c>
      <c r="C466" s="8">
        <v>1</v>
      </c>
      <c r="D466" s="199">
        <v>101</v>
      </c>
      <c r="E466" s="118" t="s">
        <v>180</v>
      </c>
      <c r="F466" s="118" t="s">
        <v>108</v>
      </c>
      <c r="G466" s="195" t="s">
        <v>34</v>
      </c>
      <c r="H466" s="309" t="s">
        <v>188</v>
      </c>
      <c r="I466" s="354"/>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c r="AY466" s="5"/>
      <c r="AZ466" s="341"/>
      <c r="BA466" s="354"/>
      <c r="BB466" s="5"/>
      <c r="BC466" s="5"/>
      <c r="BD466" s="5"/>
      <c r="BE466" s="5"/>
      <c r="BF466" s="5"/>
      <c r="BG466" s="5"/>
      <c r="BH466" s="5"/>
      <c r="BI466" s="5"/>
      <c r="BJ466" s="5"/>
      <c r="BK466" s="5"/>
      <c r="BL466" s="5"/>
      <c r="BM466" s="5"/>
      <c r="BN466" s="5"/>
      <c r="BO466" s="5"/>
      <c r="BP466" s="5"/>
      <c r="BQ466" s="5"/>
      <c r="BR466" s="5"/>
      <c r="BS466" s="5"/>
      <c r="BT466" s="5"/>
      <c r="BU466" s="5"/>
      <c r="BV466" s="5"/>
      <c r="BW466" s="5"/>
      <c r="BX466" s="5"/>
      <c r="BY466" s="5"/>
      <c r="BZ466" s="5"/>
      <c r="CA466" s="5"/>
      <c r="CB466" s="5"/>
      <c r="CC466" s="5"/>
      <c r="CD466" s="5"/>
      <c r="CE466" s="5"/>
      <c r="CF466" s="5"/>
      <c r="CG466" s="5"/>
      <c r="CH466" s="5"/>
      <c r="CI466" s="5"/>
      <c r="CJ466" s="5"/>
      <c r="CK466" s="5"/>
      <c r="CL466" s="5"/>
      <c r="CM466" s="5"/>
      <c r="CN466" s="5"/>
      <c r="CO466" s="5"/>
      <c r="CP466" s="5"/>
      <c r="CQ466" s="5"/>
      <c r="CR466" s="341"/>
      <c r="CS466" s="354"/>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1" t="s">
        <v>377</v>
      </c>
      <c r="EC466" s="171">
        <v>477.149</v>
      </c>
      <c r="ED466" s="51">
        <v>477.149</v>
      </c>
      <c r="EE466" s="51">
        <v>1</v>
      </c>
      <c r="EF466" s="51">
        <v>100</v>
      </c>
      <c r="EG466" s="52">
        <f t="shared" si="344"/>
        <v>1</v>
      </c>
      <c r="EH466" s="139">
        <f>EG466*AUXILIAR!$B$57</f>
        <v>20000000</v>
      </c>
      <c r="EI466" s="5"/>
      <c r="EJ466" s="341"/>
      <c r="EK466" s="354"/>
      <c r="EL466" s="5"/>
      <c r="EM466" s="5"/>
      <c r="EN466" s="5"/>
      <c r="EO466" s="5"/>
      <c r="EP466" s="5"/>
      <c r="EQ466" s="5"/>
      <c r="ER466" s="5"/>
      <c r="ES466" s="5"/>
      <c r="ET466" s="5"/>
      <c r="EU466" s="5"/>
      <c r="EV466" s="5"/>
      <c r="EW466" s="5"/>
      <c r="EX466" s="5"/>
      <c r="EY466" s="5"/>
      <c r="EZ466" s="5"/>
      <c r="FA466" s="5"/>
      <c r="FB466" s="5"/>
      <c r="FC466" s="5"/>
      <c r="FD466" s="5"/>
      <c r="FE466" s="5"/>
      <c r="FF466" s="5"/>
      <c r="FG466" s="5"/>
      <c r="FH466" s="5"/>
      <c r="FI466" s="5"/>
      <c r="FJ466" s="5"/>
      <c r="FK466" s="5"/>
      <c r="FL466" s="5"/>
      <c r="FM466" s="5"/>
      <c r="FN466" s="5"/>
      <c r="FO466" s="5"/>
      <c r="FP466" s="5"/>
      <c r="FQ466" s="5"/>
      <c r="FR466" s="5"/>
      <c r="FS466" s="5"/>
      <c r="FT466" s="5"/>
      <c r="FU466" s="5"/>
      <c r="FV466" s="5"/>
      <c r="FW466" s="5"/>
      <c r="FX466" s="5"/>
      <c r="FY466" s="5"/>
      <c r="FZ466" s="5"/>
      <c r="GA466" s="5"/>
      <c r="GB466" s="341"/>
      <c r="GC466" s="354"/>
      <c r="GD466" s="5"/>
      <c r="GE466" s="5"/>
      <c r="GF466" s="5"/>
      <c r="GG466" s="5"/>
      <c r="GH466" s="5"/>
      <c r="GI466" s="5"/>
      <c r="GJ466" s="5"/>
      <c r="GK466" s="5"/>
      <c r="GL466" s="5"/>
      <c r="GM466" s="5"/>
      <c r="GN466" s="5"/>
      <c r="GO466" s="5"/>
      <c r="GP466" s="5"/>
      <c r="GQ466" s="5"/>
      <c r="GR466" s="5"/>
      <c r="GS466" s="5"/>
      <c r="GT466" s="5"/>
      <c r="GU466" s="5"/>
      <c r="GV466" s="5"/>
      <c r="GW466" s="5"/>
      <c r="GX466" s="5"/>
      <c r="GY466" s="5"/>
      <c r="GZ466" s="5"/>
      <c r="HA466" s="5"/>
      <c r="HB466" s="5"/>
      <c r="HC466" s="5"/>
      <c r="HD466" s="5"/>
      <c r="HE466" s="5"/>
      <c r="HF466" s="5"/>
      <c r="HG466" s="5"/>
      <c r="HH466" s="5"/>
      <c r="HI466" s="5"/>
      <c r="HJ466" s="5"/>
      <c r="HK466" s="5"/>
      <c r="HL466" s="180"/>
      <c r="HM466" s="181"/>
      <c r="HN466" s="181"/>
      <c r="HO466" s="56"/>
      <c r="HP466" s="57"/>
      <c r="HQ466" s="56"/>
      <c r="HR466" s="161"/>
      <c r="HS466" s="5"/>
      <c r="HT466" s="341"/>
      <c r="HU466" s="354"/>
      <c r="HV466" s="5"/>
      <c r="HW466" s="5"/>
      <c r="HX466" s="5"/>
      <c r="HY466" s="5"/>
      <c r="HZ466" s="5"/>
      <c r="IA466" s="5"/>
      <c r="IB466" s="5"/>
      <c r="IC466" s="5"/>
      <c r="ID466" s="5"/>
      <c r="IE466" s="5"/>
      <c r="IF466" s="5"/>
      <c r="IG466" s="5"/>
      <c r="IH466" s="5"/>
      <c r="II466" s="5"/>
      <c r="IJ466" s="5"/>
      <c r="IK466" s="5"/>
      <c r="IL466" s="5"/>
      <c r="IM466" s="5"/>
      <c r="IN466" s="5"/>
      <c r="IO466" s="5"/>
      <c r="IP466" s="5"/>
      <c r="IQ466" s="5"/>
      <c r="IR466" s="5"/>
      <c r="IS466" s="5"/>
      <c r="IT466" s="5"/>
      <c r="IU466" s="5"/>
      <c r="IV466" s="5"/>
      <c r="IW466" s="5"/>
      <c r="IX466" s="5"/>
      <c r="IY466" s="5"/>
      <c r="IZ466" s="5"/>
      <c r="JA466" s="5"/>
      <c r="JB466" s="5"/>
      <c r="JC466" s="5"/>
      <c r="JD466" s="5"/>
      <c r="JE466" s="5"/>
      <c r="JF466" s="5"/>
      <c r="JG466" s="5"/>
      <c r="JH466" s="5"/>
      <c r="JI466" s="5"/>
      <c r="JJ466" s="5"/>
      <c r="JK466" s="145"/>
      <c r="JL466" s="397"/>
    </row>
    <row r="467" spans="1:272" ht="15">
      <c r="A467" s="8" t="s">
        <v>33</v>
      </c>
      <c r="B467" s="8" t="s">
        <v>11</v>
      </c>
      <c r="C467" s="8">
        <v>1</v>
      </c>
      <c r="D467" s="199">
        <v>101</v>
      </c>
      <c r="E467" s="118" t="s">
        <v>180</v>
      </c>
      <c r="F467" s="118" t="s">
        <v>108</v>
      </c>
      <c r="G467" s="195" t="s">
        <v>34</v>
      </c>
      <c r="H467" s="309" t="s">
        <v>188</v>
      </c>
      <c r="I467" s="354"/>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c r="AY467" s="5"/>
      <c r="AZ467" s="341"/>
      <c r="BA467" s="354"/>
      <c r="BB467" s="5"/>
      <c r="BC467" s="5"/>
      <c r="BD467" s="5"/>
      <c r="BE467" s="5"/>
      <c r="BF467" s="5"/>
      <c r="BG467" s="5"/>
      <c r="BH467" s="5"/>
      <c r="BI467" s="5"/>
      <c r="BJ467" s="5"/>
      <c r="BK467" s="5"/>
      <c r="BL467" s="5"/>
      <c r="BM467" s="5"/>
      <c r="BN467" s="5"/>
      <c r="BO467" s="5"/>
      <c r="BP467" s="5"/>
      <c r="BQ467" s="5"/>
      <c r="BR467" s="5"/>
      <c r="BS467" s="5"/>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341"/>
      <c r="CS467" s="354"/>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1" t="s">
        <v>377</v>
      </c>
      <c r="EC467" s="171">
        <v>477.31299999999999</v>
      </c>
      <c r="ED467" s="51">
        <v>477.31299999999999</v>
      </c>
      <c r="EE467" s="51">
        <v>1</v>
      </c>
      <c r="EF467" s="51">
        <v>100</v>
      </c>
      <c r="EG467" s="52">
        <f t="shared" si="344"/>
        <v>1</v>
      </c>
      <c r="EH467" s="139">
        <f>EG467*AUXILIAR!$B$57</f>
        <v>20000000</v>
      </c>
      <c r="EI467" s="5"/>
      <c r="EJ467" s="341"/>
      <c r="EK467" s="354"/>
      <c r="EL467" s="5"/>
      <c r="EM467" s="5"/>
      <c r="EN467" s="5"/>
      <c r="EO467" s="5"/>
      <c r="EP467" s="5"/>
      <c r="EQ467" s="5"/>
      <c r="ER467" s="5"/>
      <c r="ES467" s="5"/>
      <c r="ET467" s="5"/>
      <c r="EU467" s="5"/>
      <c r="EV467" s="5"/>
      <c r="EW467" s="5"/>
      <c r="EX467" s="5"/>
      <c r="EY467" s="5"/>
      <c r="EZ467" s="5"/>
      <c r="FA467" s="5"/>
      <c r="FB467" s="5"/>
      <c r="FC467" s="5"/>
      <c r="FD467" s="5"/>
      <c r="FE467" s="5"/>
      <c r="FF467" s="5"/>
      <c r="FG467" s="5"/>
      <c r="FH467" s="5"/>
      <c r="FI467" s="5"/>
      <c r="FJ467" s="5"/>
      <c r="FK467" s="5"/>
      <c r="FL467" s="5"/>
      <c r="FM467" s="5"/>
      <c r="FN467" s="5"/>
      <c r="FO467" s="5"/>
      <c r="FP467" s="5"/>
      <c r="FQ467" s="5"/>
      <c r="FR467" s="5"/>
      <c r="FS467" s="5"/>
      <c r="FT467" s="5"/>
      <c r="FU467" s="5"/>
      <c r="FV467" s="5"/>
      <c r="FW467" s="5"/>
      <c r="FX467" s="5"/>
      <c r="FY467" s="5"/>
      <c r="FZ467" s="5"/>
      <c r="GA467" s="5"/>
      <c r="GB467" s="341"/>
      <c r="GC467" s="354"/>
      <c r="GD467" s="5"/>
      <c r="GE467" s="5"/>
      <c r="GF467" s="5"/>
      <c r="GG467" s="5"/>
      <c r="GH467" s="5"/>
      <c r="GI467" s="5"/>
      <c r="GJ467" s="5"/>
      <c r="GK467" s="5"/>
      <c r="GL467" s="5"/>
      <c r="GM467" s="5"/>
      <c r="GN467" s="5"/>
      <c r="GO467" s="5"/>
      <c r="GP467" s="5"/>
      <c r="GQ467" s="5"/>
      <c r="GR467" s="5"/>
      <c r="GS467" s="5"/>
      <c r="GT467" s="5"/>
      <c r="GU467" s="5"/>
      <c r="GV467" s="5"/>
      <c r="GW467" s="5"/>
      <c r="GX467" s="5"/>
      <c r="GY467" s="5"/>
      <c r="GZ467" s="5"/>
      <c r="HA467" s="5"/>
      <c r="HB467" s="5"/>
      <c r="HC467" s="5"/>
      <c r="HD467" s="5"/>
      <c r="HE467" s="5"/>
      <c r="HF467" s="5"/>
      <c r="HG467" s="5"/>
      <c r="HH467" s="5"/>
      <c r="HI467" s="5"/>
      <c r="HJ467" s="5"/>
      <c r="HK467" s="5"/>
      <c r="HL467" s="180"/>
      <c r="HM467" s="181"/>
      <c r="HN467" s="181"/>
      <c r="HO467" s="56"/>
      <c r="HP467" s="57"/>
      <c r="HQ467" s="56"/>
      <c r="HR467" s="161"/>
      <c r="HS467" s="5"/>
      <c r="HT467" s="341"/>
      <c r="HU467" s="354"/>
      <c r="HV467" s="5"/>
      <c r="HW467" s="5"/>
      <c r="HX467" s="5"/>
      <c r="HY467" s="5"/>
      <c r="HZ467" s="5"/>
      <c r="IA467" s="5"/>
      <c r="IB467" s="5"/>
      <c r="IC467" s="5"/>
      <c r="ID467" s="5"/>
      <c r="IE467" s="5"/>
      <c r="IF467" s="5"/>
      <c r="IG467" s="5"/>
      <c r="IH467" s="5"/>
      <c r="II467" s="5"/>
      <c r="IJ467" s="5"/>
      <c r="IK467" s="5"/>
      <c r="IL467" s="5"/>
      <c r="IM467" s="5"/>
      <c r="IN467" s="5"/>
      <c r="IO467" s="5"/>
      <c r="IP467" s="5"/>
      <c r="IQ467" s="5"/>
      <c r="IR467" s="5"/>
      <c r="IS467" s="5"/>
      <c r="IT467" s="5"/>
      <c r="IU467" s="5"/>
      <c r="IV467" s="5"/>
      <c r="IW467" s="5"/>
      <c r="IX467" s="5"/>
      <c r="IY467" s="5"/>
      <c r="IZ467" s="5"/>
      <c r="JA467" s="5"/>
      <c r="JB467" s="5"/>
      <c r="JC467" s="5"/>
      <c r="JD467" s="5"/>
      <c r="JE467" s="5"/>
      <c r="JF467" s="5"/>
      <c r="JG467" s="5"/>
      <c r="JH467" s="5"/>
      <c r="JI467" s="5"/>
      <c r="JJ467" s="5"/>
      <c r="JK467" s="145"/>
      <c r="JL467" s="397"/>
    </row>
    <row r="468" spans="1:272" ht="15">
      <c r="A468" s="8" t="s">
        <v>33</v>
      </c>
      <c r="B468" s="8" t="s">
        <v>11</v>
      </c>
      <c r="C468" s="8">
        <v>1</v>
      </c>
      <c r="D468" s="199">
        <v>101</v>
      </c>
      <c r="E468" s="118" t="s">
        <v>180</v>
      </c>
      <c r="F468" s="118" t="s">
        <v>108</v>
      </c>
      <c r="G468" s="195" t="s">
        <v>34</v>
      </c>
      <c r="H468" s="309" t="s">
        <v>188</v>
      </c>
      <c r="I468" s="354"/>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c r="AY468" s="5"/>
      <c r="AZ468" s="341"/>
      <c r="BA468" s="354"/>
      <c r="BB468" s="5"/>
      <c r="BC468" s="5"/>
      <c r="BD468" s="5"/>
      <c r="BE468" s="5"/>
      <c r="BF468" s="5"/>
      <c r="BG468" s="5"/>
      <c r="BH468" s="5"/>
      <c r="BI468" s="5"/>
      <c r="BJ468" s="5"/>
      <c r="BK468" s="5"/>
      <c r="BL468" s="5"/>
      <c r="BM468" s="5"/>
      <c r="BN468" s="5"/>
      <c r="BO468" s="5"/>
      <c r="BP468" s="5"/>
      <c r="BQ468" s="5"/>
      <c r="BR468" s="5"/>
      <c r="BS468" s="5"/>
      <c r="BT468" s="5"/>
      <c r="BU468" s="5"/>
      <c r="BV468" s="5"/>
      <c r="BW468" s="5"/>
      <c r="BX468" s="5"/>
      <c r="BY468" s="5"/>
      <c r="BZ468" s="5"/>
      <c r="CA468" s="5"/>
      <c r="CB468" s="5"/>
      <c r="CC468" s="5"/>
      <c r="CD468" s="5"/>
      <c r="CE468" s="5"/>
      <c r="CF468" s="5"/>
      <c r="CG468" s="5"/>
      <c r="CH468" s="5"/>
      <c r="CI468" s="5"/>
      <c r="CJ468" s="5"/>
      <c r="CK468" s="5"/>
      <c r="CL468" s="5"/>
      <c r="CM468" s="5"/>
      <c r="CN468" s="5"/>
      <c r="CO468" s="5"/>
      <c r="CP468" s="5"/>
      <c r="CQ468" s="5"/>
      <c r="CR468" s="341"/>
      <c r="CS468" s="354"/>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1" t="s">
        <v>377</v>
      </c>
      <c r="EC468" s="171">
        <v>482.5</v>
      </c>
      <c r="ED468" s="51">
        <v>482.5</v>
      </c>
      <c r="EE468" s="51">
        <v>1</v>
      </c>
      <c r="EF468" s="51">
        <v>100</v>
      </c>
      <c r="EG468" s="52">
        <f t="shared" si="344"/>
        <v>1</v>
      </c>
      <c r="EH468" s="139">
        <f>EG468*AUXILIAR!$B$57</f>
        <v>20000000</v>
      </c>
      <c r="EI468" s="5"/>
      <c r="EJ468" s="341"/>
      <c r="EK468" s="354"/>
      <c r="EL468" s="5"/>
      <c r="EM468" s="5"/>
      <c r="EN468" s="5"/>
      <c r="EO468" s="5"/>
      <c r="EP468" s="5"/>
      <c r="EQ468" s="5"/>
      <c r="ER468" s="5"/>
      <c r="ES468" s="5"/>
      <c r="ET468" s="5"/>
      <c r="EU468" s="5"/>
      <c r="EV468" s="5"/>
      <c r="EW468" s="5"/>
      <c r="EX468" s="5"/>
      <c r="EY468" s="5"/>
      <c r="EZ468" s="5"/>
      <c r="FA468" s="5"/>
      <c r="FB468" s="5"/>
      <c r="FC468" s="5"/>
      <c r="FD468" s="5"/>
      <c r="FE468" s="5"/>
      <c r="FF468" s="5"/>
      <c r="FG468" s="5"/>
      <c r="FH468" s="5"/>
      <c r="FI468" s="5"/>
      <c r="FJ468" s="5"/>
      <c r="FK468" s="5"/>
      <c r="FL468" s="5"/>
      <c r="FM468" s="5"/>
      <c r="FN468" s="5"/>
      <c r="FO468" s="5"/>
      <c r="FP468" s="5"/>
      <c r="FQ468" s="5"/>
      <c r="FR468" s="5"/>
      <c r="FS468" s="5"/>
      <c r="FT468" s="5"/>
      <c r="FU468" s="5"/>
      <c r="FV468" s="5"/>
      <c r="FW468" s="5"/>
      <c r="FX468" s="5"/>
      <c r="FY468" s="5"/>
      <c r="FZ468" s="5"/>
      <c r="GA468" s="5"/>
      <c r="GB468" s="341"/>
      <c r="GC468" s="354"/>
      <c r="GD468" s="5"/>
      <c r="GE468" s="5"/>
      <c r="GF468" s="5"/>
      <c r="GG468" s="5"/>
      <c r="GH468" s="5"/>
      <c r="GI468" s="5"/>
      <c r="GJ468" s="5"/>
      <c r="GK468" s="5"/>
      <c r="GL468" s="5"/>
      <c r="GM468" s="5"/>
      <c r="GN468" s="5"/>
      <c r="GO468" s="5"/>
      <c r="GP468" s="5"/>
      <c r="GQ468" s="5"/>
      <c r="GR468" s="5"/>
      <c r="GS468" s="5"/>
      <c r="GT468" s="5"/>
      <c r="GU468" s="5"/>
      <c r="GV468" s="5"/>
      <c r="GW468" s="5"/>
      <c r="GX468" s="5"/>
      <c r="GY468" s="5"/>
      <c r="GZ468" s="5"/>
      <c r="HA468" s="5"/>
      <c r="HB468" s="5"/>
      <c r="HC468" s="5"/>
      <c r="HD468" s="5"/>
      <c r="HE468" s="5"/>
      <c r="HF468" s="5"/>
      <c r="HG468" s="5"/>
      <c r="HH468" s="5"/>
      <c r="HI468" s="5"/>
      <c r="HJ468" s="5"/>
      <c r="HK468" s="5"/>
      <c r="HL468" s="180"/>
      <c r="HM468" s="181"/>
      <c r="HN468" s="181"/>
      <c r="HO468" s="56"/>
      <c r="HP468" s="57"/>
      <c r="HQ468" s="56"/>
      <c r="HR468" s="161"/>
      <c r="HS468" s="5"/>
      <c r="HT468" s="341"/>
      <c r="HU468" s="354"/>
      <c r="HV468" s="5"/>
      <c r="HW468" s="5"/>
      <c r="HX468" s="5"/>
      <c r="HY468" s="5"/>
      <c r="HZ468" s="5"/>
      <c r="IA468" s="5"/>
      <c r="IB468" s="5"/>
      <c r="IC468" s="5"/>
      <c r="ID468" s="5"/>
      <c r="IE468" s="5"/>
      <c r="IF468" s="5"/>
      <c r="IG468" s="5"/>
      <c r="IH468" s="5"/>
      <c r="II468" s="5"/>
      <c r="IJ468" s="5"/>
      <c r="IK468" s="5"/>
      <c r="IL468" s="5"/>
      <c r="IM468" s="5"/>
      <c r="IN468" s="5"/>
      <c r="IO468" s="5"/>
      <c r="IP468" s="5"/>
      <c r="IQ468" s="5"/>
      <c r="IR468" s="5"/>
      <c r="IS468" s="5"/>
      <c r="IT468" s="5"/>
      <c r="IU468" s="5"/>
      <c r="IV468" s="5"/>
      <c r="IW468" s="5"/>
      <c r="IX468" s="5"/>
      <c r="IY468" s="5"/>
      <c r="IZ468" s="5"/>
      <c r="JA468" s="5"/>
      <c r="JB468" s="5"/>
      <c r="JC468" s="5"/>
      <c r="JD468" s="5"/>
      <c r="JE468" s="5"/>
      <c r="JF468" s="5"/>
      <c r="JG468" s="5"/>
      <c r="JH468" s="5"/>
      <c r="JI468" s="5"/>
      <c r="JJ468" s="5"/>
      <c r="JK468" s="145"/>
      <c r="JL468" s="397"/>
    </row>
    <row r="469" spans="1:272" ht="15">
      <c r="A469" s="8" t="s">
        <v>33</v>
      </c>
      <c r="B469" s="8" t="s">
        <v>11</v>
      </c>
      <c r="C469" s="8">
        <v>1</v>
      </c>
      <c r="D469" s="199">
        <v>101</v>
      </c>
      <c r="E469" s="118" t="s">
        <v>180</v>
      </c>
      <c r="F469" s="118" t="s">
        <v>108</v>
      </c>
      <c r="G469" s="195" t="s">
        <v>34</v>
      </c>
      <c r="H469" s="309" t="s">
        <v>188</v>
      </c>
      <c r="I469" s="354"/>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c r="AY469" s="5"/>
      <c r="AZ469" s="341"/>
      <c r="BA469" s="354"/>
      <c r="BB469" s="5"/>
      <c r="BC469" s="5"/>
      <c r="BD469" s="5"/>
      <c r="BE469" s="5"/>
      <c r="BF469" s="5"/>
      <c r="BG469" s="5"/>
      <c r="BH469" s="5"/>
      <c r="BI469" s="5"/>
      <c r="BJ469" s="5"/>
      <c r="BK469" s="5"/>
      <c r="BL469" s="5"/>
      <c r="BM469" s="5"/>
      <c r="BN469" s="5"/>
      <c r="BO469" s="5"/>
      <c r="BP469" s="5"/>
      <c r="BQ469" s="5"/>
      <c r="BR469" s="5"/>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341"/>
      <c r="CS469" s="354"/>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1" t="s">
        <v>377</v>
      </c>
      <c r="EC469" s="171">
        <v>485.036</v>
      </c>
      <c r="ED469" s="51">
        <v>485.036</v>
      </c>
      <c r="EE469" s="51">
        <v>1</v>
      </c>
      <c r="EF469" s="51">
        <v>100</v>
      </c>
      <c r="EG469" s="52">
        <f t="shared" si="344"/>
        <v>1</v>
      </c>
      <c r="EH469" s="139">
        <f>EG469*AUXILIAR!$B$57</f>
        <v>20000000</v>
      </c>
      <c r="EI469" s="5"/>
      <c r="EJ469" s="341"/>
      <c r="EK469" s="354"/>
      <c r="EL469" s="5"/>
      <c r="EM469" s="5"/>
      <c r="EN469" s="5"/>
      <c r="EO469" s="5"/>
      <c r="EP469" s="5"/>
      <c r="EQ469" s="5"/>
      <c r="ER469" s="5"/>
      <c r="ES469" s="5"/>
      <c r="ET469" s="5"/>
      <c r="EU469" s="5"/>
      <c r="EV469" s="5"/>
      <c r="EW469" s="5"/>
      <c r="EX469" s="5"/>
      <c r="EY469" s="5"/>
      <c r="EZ469" s="5"/>
      <c r="FA469" s="5"/>
      <c r="FB469" s="5"/>
      <c r="FC469" s="5"/>
      <c r="FD469" s="5"/>
      <c r="FE469" s="5"/>
      <c r="FF469" s="5"/>
      <c r="FG469" s="5"/>
      <c r="FH469" s="5"/>
      <c r="FI469" s="5"/>
      <c r="FJ469" s="5"/>
      <c r="FK469" s="5"/>
      <c r="FL469" s="5"/>
      <c r="FM469" s="5"/>
      <c r="FN469" s="5"/>
      <c r="FO469" s="5"/>
      <c r="FP469" s="5"/>
      <c r="FQ469" s="5"/>
      <c r="FR469" s="5"/>
      <c r="FS469" s="5"/>
      <c r="FT469" s="5"/>
      <c r="FU469" s="5"/>
      <c r="FV469" s="5"/>
      <c r="FW469" s="5"/>
      <c r="FX469" s="5"/>
      <c r="FY469" s="5"/>
      <c r="FZ469" s="5"/>
      <c r="GA469" s="5"/>
      <c r="GB469" s="341"/>
      <c r="GC469" s="354"/>
      <c r="GD469" s="5"/>
      <c r="GE469" s="5"/>
      <c r="GF469" s="5"/>
      <c r="GG469" s="5"/>
      <c r="GH469" s="5"/>
      <c r="GI469" s="5"/>
      <c r="GJ469" s="5"/>
      <c r="GK469" s="5"/>
      <c r="GL469" s="5"/>
      <c r="GM469" s="5"/>
      <c r="GN469" s="5"/>
      <c r="GO469" s="5"/>
      <c r="GP469" s="5"/>
      <c r="GQ469" s="5"/>
      <c r="GR469" s="5"/>
      <c r="GS469" s="5"/>
      <c r="GT469" s="5"/>
      <c r="GU469" s="5"/>
      <c r="GV469" s="5"/>
      <c r="GW469" s="5"/>
      <c r="GX469" s="5"/>
      <c r="GY469" s="5"/>
      <c r="GZ469" s="5"/>
      <c r="HA469" s="5"/>
      <c r="HB469" s="5"/>
      <c r="HC469" s="5"/>
      <c r="HD469" s="5"/>
      <c r="HE469" s="5"/>
      <c r="HF469" s="5"/>
      <c r="HG469" s="5"/>
      <c r="HH469" s="5"/>
      <c r="HI469" s="5"/>
      <c r="HJ469" s="5"/>
      <c r="HK469" s="5"/>
      <c r="HL469" s="180"/>
      <c r="HM469" s="181"/>
      <c r="HN469" s="181"/>
      <c r="HO469" s="56"/>
      <c r="HP469" s="57"/>
      <c r="HQ469" s="56"/>
      <c r="HR469" s="161"/>
      <c r="HS469" s="5"/>
      <c r="HT469" s="341"/>
      <c r="HU469" s="354"/>
      <c r="HV469" s="5"/>
      <c r="HW469" s="5"/>
      <c r="HX469" s="5"/>
      <c r="HY469" s="5"/>
      <c r="HZ469" s="5"/>
      <c r="IA469" s="5"/>
      <c r="IB469" s="5"/>
      <c r="IC469" s="5"/>
      <c r="ID469" s="5"/>
      <c r="IE469" s="5"/>
      <c r="IF469" s="5"/>
      <c r="IG469" s="5"/>
      <c r="IH469" s="5"/>
      <c r="II469" s="5"/>
      <c r="IJ469" s="5"/>
      <c r="IK469" s="5"/>
      <c r="IL469" s="5"/>
      <c r="IM469" s="5"/>
      <c r="IN469" s="5"/>
      <c r="IO469" s="5"/>
      <c r="IP469" s="5"/>
      <c r="IQ469" s="5"/>
      <c r="IR469" s="5"/>
      <c r="IS469" s="5"/>
      <c r="IT469" s="5"/>
      <c r="IU469" s="5"/>
      <c r="IV469" s="5"/>
      <c r="IW469" s="5"/>
      <c r="IX469" s="5"/>
      <c r="IY469" s="5"/>
      <c r="IZ469" s="5"/>
      <c r="JA469" s="5"/>
      <c r="JB469" s="5"/>
      <c r="JC469" s="5"/>
      <c r="JD469" s="5"/>
      <c r="JE469" s="5"/>
      <c r="JF469" s="5"/>
      <c r="JG469" s="5"/>
      <c r="JH469" s="5"/>
      <c r="JI469" s="5"/>
      <c r="JJ469" s="5"/>
      <c r="JK469" s="145"/>
      <c r="JL469" s="397"/>
    </row>
    <row r="470" spans="1:272" ht="15">
      <c r="A470" s="8" t="s">
        <v>33</v>
      </c>
      <c r="B470" s="8" t="s">
        <v>11</v>
      </c>
      <c r="C470" s="8">
        <v>1</v>
      </c>
      <c r="D470" s="199">
        <v>101</v>
      </c>
      <c r="E470" s="118" t="s">
        <v>180</v>
      </c>
      <c r="F470" s="118" t="s">
        <v>108</v>
      </c>
      <c r="G470" s="195" t="s">
        <v>34</v>
      </c>
      <c r="H470" s="309" t="s">
        <v>188</v>
      </c>
      <c r="I470" s="354"/>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c r="AY470" s="5"/>
      <c r="AZ470" s="341"/>
      <c r="BA470" s="354"/>
      <c r="BB470" s="5"/>
      <c r="BC470" s="5"/>
      <c r="BD470" s="5"/>
      <c r="BE470" s="5"/>
      <c r="BF470" s="5"/>
      <c r="BG470" s="5"/>
      <c r="BH470" s="5"/>
      <c r="BI470" s="5"/>
      <c r="BJ470" s="5"/>
      <c r="BK470" s="5"/>
      <c r="BL470" s="5"/>
      <c r="BM470" s="5"/>
      <c r="BN470" s="5"/>
      <c r="BO470" s="5"/>
      <c r="BP470" s="5"/>
      <c r="BQ470" s="5"/>
      <c r="BR470" s="5"/>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341"/>
      <c r="CS470" s="354"/>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1" t="s">
        <v>377</v>
      </c>
      <c r="EC470" s="171">
        <v>485.71600000000001</v>
      </c>
      <c r="ED470" s="51">
        <v>485.71600000000001</v>
      </c>
      <c r="EE470" s="51">
        <v>1</v>
      </c>
      <c r="EF470" s="51">
        <v>100</v>
      </c>
      <c r="EG470" s="52">
        <f t="shared" si="344"/>
        <v>1</v>
      </c>
      <c r="EH470" s="139">
        <f>EG470*AUXILIAR!$B$57</f>
        <v>20000000</v>
      </c>
      <c r="EI470" s="5"/>
      <c r="EJ470" s="341"/>
      <c r="EK470" s="354"/>
      <c r="EL470" s="5"/>
      <c r="EM470" s="5"/>
      <c r="EN470" s="5"/>
      <c r="EO470" s="5"/>
      <c r="EP470" s="5"/>
      <c r="EQ470" s="5"/>
      <c r="ER470" s="5"/>
      <c r="ES470" s="5"/>
      <c r="ET470" s="5"/>
      <c r="EU470" s="5"/>
      <c r="EV470" s="5"/>
      <c r="EW470" s="5"/>
      <c r="EX470" s="5"/>
      <c r="EY470" s="5"/>
      <c r="EZ470" s="5"/>
      <c r="FA470" s="5"/>
      <c r="FB470" s="5"/>
      <c r="FC470" s="5"/>
      <c r="FD470" s="5"/>
      <c r="FE470" s="5"/>
      <c r="FF470" s="5"/>
      <c r="FG470" s="5"/>
      <c r="FH470" s="5"/>
      <c r="FI470" s="5"/>
      <c r="FJ470" s="5"/>
      <c r="FK470" s="5"/>
      <c r="FL470" s="5"/>
      <c r="FM470" s="5"/>
      <c r="FN470" s="5"/>
      <c r="FO470" s="5"/>
      <c r="FP470" s="5"/>
      <c r="FQ470" s="5"/>
      <c r="FR470" s="5"/>
      <c r="FS470" s="5"/>
      <c r="FT470" s="5"/>
      <c r="FU470" s="5"/>
      <c r="FV470" s="5"/>
      <c r="FW470" s="5"/>
      <c r="FX470" s="5"/>
      <c r="FY470" s="5"/>
      <c r="FZ470" s="5"/>
      <c r="GA470" s="5"/>
      <c r="GB470" s="341"/>
      <c r="GC470" s="354"/>
      <c r="GD470" s="5"/>
      <c r="GE470" s="5"/>
      <c r="GF470" s="5"/>
      <c r="GG470" s="5"/>
      <c r="GH470" s="5"/>
      <c r="GI470" s="5"/>
      <c r="GJ470" s="5"/>
      <c r="GK470" s="5"/>
      <c r="GL470" s="5"/>
      <c r="GM470" s="5"/>
      <c r="GN470" s="5"/>
      <c r="GO470" s="5"/>
      <c r="GP470" s="5"/>
      <c r="GQ470" s="5"/>
      <c r="GR470" s="5"/>
      <c r="GS470" s="5"/>
      <c r="GT470" s="5"/>
      <c r="GU470" s="5"/>
      <c r="GV470" s="5"/>
      <c r="GW470" s="5"/>
      <c r="GX470" s="5"/>
      <c r="GY470" s="5"/>
      <c r="GZ470" s="5"/>
      <c r="HA470" s="5"/>
      <c r="HB470" s="5"/>
      <c r="HC470" s="5"/>
      <c r="HD470" s="5"/>
      <c r="HE470" s="5"/>
      <c r="HF470" s="5"/>
      <c r="HG470" s="5"/>
      <c r="HH470" s="5"/>
      <c r="HI470" s="5"/>
      <c r="HJ470" s="5"/>
      <c r="HK470" s="5"/>
      <c r="HL470" s="180"/>
      <c r="HM470" s="181"/>
      <c r="HN470" s="181"/>
      <c r="HO470" s="56"/>
      <c r="HP470" s="57"/>
      <c r="HQ470" s="56"/>
      <c r="HR470" s="161"/>
      <c r="HS470" s="5"/>
      <c r="HT470" s="341"/>
      <c r="HU470" s="354"/>
      <c r="HV470" s="5"/>
      <c r="HW470" s="5"/>
      <c r="HX470" s="5"/>
      <c r="HY470" s="5"/>
      <c r="HZ470" s="5"/>
      <c r="IA470" s="5"/>
      <c r="IB470" s="5"/>
      <c r="IC470" s="5"/>
      <c r="ID470" s="5"/>
      <c r="IE470" s="5"/>
      <c r="IF470" s="5"/>
      <c r="IG470" s="5"/>
      <c r="IH470" s="5"/>
      <c r="II470" s="5"/>
      <c r="IJ470" s="5"/>
      <c r="IK470" s="5"/>
      <c r="IL470" s="5"/>
      <c r="IM470" s="5"/>
      <c r="IN470" s="5"/>
      <c r="IO470" s="5"/>
      <c r="IP470" s="5"/>
      <c r="IQ470" s="5"/>
      <c r="IR470" s="5"/>
      <c r="IS470" s="5"/>
      <c r="IT470" s="5"/>
      <c r="IU470" s="5"/>
      <c r="IV470" s="5"/>
      <c r="IW470" s="5"/>
      <c r="IX470" s="5"/>
      <c r="IY470" s="5"/>
      <c r="IZ470" s="5"/>
      <c r="JA470" s="5"/>
      <c r="JB470" s="5"/>
      <c r="JC470" s="5"/>
      <c r="JD470" s="5"/>
      <c r="JE470" s="5"/>
      <c r="JF470" s="5"/>
      <c r="JG470" s="5"/>
      <c r="JH470" s="5"/>
      <c r="JI470" s="5"/>
      <c r="JJ470" s="5"/>
      <c r="JK470" s="145"/>
      <c r="JL470" s="397"/>
    </row>
    <row r="471" spans="1:272" ht="15">
      <c r="A471" s="8" t="s">
        <v>33</v>
      </c>
      <c r="B471" s="8" t="s">
        <v>11</v>
      </c>
      <c r="C471" s="8">
        <v>1</v>
      </c>
      <c r="D471" s="199">
        <v>101</v>
      </c>
      <c r="E471" s="118" t="s">
        <v>180</v>
      </c>
      <c r="F471" s="118" t="s">
        <v>108</v>
      </c>
      <c r="G471" s="195" t="s">
        <v>34</v>
      </c>
      <c r="H471" s="309" t="s">
        <v>188</v>
      </c>
      <c r="I471" s="354"/>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c r="AY471" s="5"/>
      <c r="AZ471" s="341"/>
      <c r="BA471" s="354"/>
      <c r="BB471" s="5"/>
      <c r="BC471" s="5"/>
      <c r="BD471" s="5"/>
      <c r="BE471" s="5"/>
      <c r="BF471" s="5"/>
      <c r="BG471" s="5"/>
      <c r="BH471" s="5"/>
      <c r="BI471" s="5"/>
      <c r="BJ471" s="5"/>
      <c r="BK471" s="5"/>
      <c r="BL471" s="5"/>
      <c r="BM471" s="5"/>
      <c r="BN471" s="5"/>
      <c r="BO471" s="5"/>
      <c r="BP471" s="5"/>
      <c r="BQ471" s="5"/>
      <c r="BR471" s="5"/>
      <c r="BS471" s="5"/>
      <c r="BT471" s="5"/>
      <c r="BU471" s="5"/>
      <c r="BV471" s="5"/>
      <c r="BW471" s="5"/>
      <c r="BX471" s="5"/>
      <c r="BY471" s="5"/>
      <c r="BZ471" s="5"/>
      <c r="CA471" s="5"/>
      <c r="CB471" s="5"/>
      <c r="CC471" s="5"/>
      <c r="CD471" s="5"/>
      <c r="CE471" s="5"/>
      <c r="CF471" s="5"/>
      <c r="CG471" s="5"/>
      <c r="CH471" s="5"/>
      <c r="CI471" s="5"/>
      <c r="CJ471" s="5"/>
      <c r="CK471" s="5"/>
      <c r="CL471" s="5"/>
      <c r="CM471" s="5"/>
      <c r="CN471" s="5"/>
      <c r="CO471" s="5"/>
      <c r="CP471" s="5"/>
      <c r="CQ471" s="5"/>
      <c r="CR471" s="341"/>
      <c r="CS471" s="354"/>
      <c r="CT471" s="5"/>
      <c r="CU471" s="5"/>
      <c r="CV471" s="5"/>
      <c r="CW471" s="5"/>
      <c r="CX471" s="5"/>
      <c r="CY471" s="5"/>
      <c r="CZ471" s="5"/>
      <c r="DA471" s="5"/>
      <c r="DB471" s="5"/>
      <c r="DC471" s="5"/>
      <c r="DD471" s="5"/>
      <c r="DE471" s="5"/>
      <c r="DF471" s="5"/>
      <c r="DG471" s="5"/>
      <c r="DH471" s="5"/>
      <c r="DI471" s="5"/>
      <c r="DJ471" s="5"/>
      <c r="DK471" s="5"/>
      <c r="DL471" s="5"/>
      <c r="DM471" s="5"/>
      <c r="DN471" s="5"/>
      <c r="DO471" s="5"/>
      <c r="DP471" s="5"/>
      <c r="DQ471" s="5"/>
      <c r="DR471" s="5"/>
      <c r="DS471" s="5"/>
      <c r="DT471" s="5"/>
      <c r="DU471" s="5"/>
      <c r="DV471" s="5"/>
      <c r="DW471" s="5"/>
      <c r="DX471" s="5"/>
      <c r="DY471" s="5"/>
      <c r="DZ471" s="5"/>
      <c r="EA471" s="5"/>
      <c r="EB471" s="51" t="s">
        <v>377</v>
      </c>
      <c r="EC471" s="171">
        <v>486.34</v>
      </c>
      <c r="ED471" s="51">
        <v>486.34</v>
      </c>
      <c r="EE471" s="51">
        <v>1</v>
      </c>
      <c r="EF471" s="51">
        <v>100</v>
      </c>
      <c r="EG471" s="52">
        <f t="shared" si="344"/>
        <v>1</v>
      </c>
      <c r="EH471" s="139">
        <f>EG471*AUXILIAR!$B$57</f>
        <v>20000000</v>
      </c>
      <c r="EI471" s="5"/>
      <c r="EJ471" s="341"/>
      <c r="EK471" s="354"/>
      <c r="EL471" s="5"/>
      <c r="EM471" s="5"/>
      <c r="EN471" s="5"/>
      <c r="EO471" s="5"/>
      <c r="EP471" s="5"/>
      <c r="EQ471" s="5"/>
      <c r="ER471" s="5"/>
      <c r="ES471" s="5"/>
      <c r="ET471" s="5"/>
      <c r="EU471" s="5"/>
      <c r="EV471" s="5"/>
      <c r="EW471" s="5"/>
      <c r="EX471" s="5"/>
      <c r="EY471" s="5"/>
      <c r="EZ471" s="5"/>
      <c r="FA471" s="5"/>
      <c r="FB471" s="5"/>
      <c r="FC471" s="5"/>
      <c r="FD471" s="5"/>
      <c r="FE471" s="5"/>
      <c r="FF471" s="5"/>
      <c r="FG471" s="5"/>
      <c r="FH471" s="5"/>
      <c r="FI471" s="5"/>
      <c r="FJ471" s="5"/>
      <c r="FK471" s="5"/>
      <c r="FL471" s="5"/>
      <c r="FM471" s="5"/>
      <c r="FN471" s="5"/>
      <c r="FO471" s="5"/>
      <c r="FP471" s="5"/>
      <c r="FQ471" s="5"/>
      <c r="FR471" s="5"/>
      <c r="FS471" s="5"/>
      <c r="FT471" s="5"/>
      <c r="FU471" s="5"/>
      <c r="FV471" s="5"/>
      <c r="FW471" s="5"/>
      <c r="FX471" s="5"/>
      <c r="FY471" s="5"/>
      <c r="FZ471" s="5"/>
      <c r="GA471" s="5"/>
      <c r="GB471" s="341"/>
      <c r="GC471" s="354"/>
      <c r="GD471" s="5"/>
      <c r="GE471" s="5"/>
      <c r="GF471" s="5"/>
      <c r="GG471" s="5"/>
      <c r="GH471" s="5"/>
      <c r="GI471" s="5"/>
      <c r="GJ471" s="5"/>
      <c r="GK471" s="5"/>
      <c r="GL471" s="5"/>
      <c r="GM471" s="5"/>
      <c r="GN471" s="5"/>
      <c r="GO471" s="5"/>
      <c r="GP471" s="5"/>
      <c r="GQ471" s="5"/>
      <c r="GR471" s="5"/>
      <c r="GS471" s="5"/>
      <c r="GT471" s="5"/>
      <c r="GU471" s="5"/>
      <c r="GV471" s="5"/>
      <c r="GW471" s="5"/>
      <c r="GX471" s="5"/>
      <c r="GY471" s="5"/>
      <c r="GZ471" s="5"/>
      <c r="HA471" s="5"/>
      <c r="HB471" s="5"/>
      <c r="HC471" s="5"/>
      <c r="HD471" s="5"/>
      <c r="HE471" s="5"/>
      <c r="HF471" s="5"/>
      <c r="HG471" s="5"/>
      <c r="HH471" s="5"/>
      <c r="HI471" s="5"/>
      <c r="HJ471" s="5"/>
      <c r="HK471" s="5"/>
      <c r="HL471" s="180"/>
      <c r="HM471" s="181"/>
      <c r="HN471" s="181"/>
      <c r="HO471" s="56"/>
      <c r="HP471" s="57"/>
      <c r="HQ471" s="56"/>
      <c r="HR471" s="161"/>
      <c r="HS471" s="5"/>
      <c r="HT471" s="341"/>
      <c r="HU471" s="354"/>
      <c r="HV471" s="5"/>
      <c r="HW471" s="5"/>
      <c r="HX471" s="5"/>
      <c r="HY471" s="5"/>
      <c r="HZ471" s="5"/>
      <c r="IA471" s="5"/>
      <c r="IB471" s="5"/>
      <c r="IC471" s="5"/>
      <c r="ID471" s="5"/>
      <c r="IE471" s="5"/>
      <c r="IF471" s="5"/>
      <c r="IG471" s="5"/>
      <c r="IH471" s="5"/>
      <c r="II471" s="5"/>
      <c r="IJ471" s="5"/>
      <c r="IK471" s="5"/>
      <c r="IL471" s="5"/>
      <c r="IM471" s="5"/>
      <c r="IN471" s="5"/>
      <c r="IO471" s="5"/>
      <c r="IP471" s="5"/>
      <c r="IQ471" s="5"/>
      <c r="IR471" s="5"/>
      <c r="IS471" s="5"/>
      <c r="IT471" s="5"/>
      <c r="IU471" s="5"/>
      <c r="IV471" s="5"/>
      <c r="IW471" s="5"/>
      <c r="IX471" s="5"/>
      <c r="IY471" s="5"/>
      <c r="IZ471" s="5"/>
      <c r="JA471" s="5"/>
      <c r="JB471" s="5"/>
      <c r="JC471" s="5"/>
      <c r="JD471" s="5"/>
      <c r="JE471" s="5"/>
      <c r="JF471" s="5"/>
      <c r="JG471" s="5"/>
      <c r="JH471" s="5"/>
      <c r="JI471" s="5"/>
      <c r="JJ471" s="5"/>
      <c r="JK471" s="145"/>
      <c r="JL471" s="397"/>
    </row>
    <row r="472" spans="1:272" ht="15">
      <c r="A472" s="8" t="s">
        <v>33</v>
      </c>
      <c r="B472" s="8" t="s">
        <v>11</v>
      </c>
      <c r="C472" s="8">
        <v>1</v>
      </c>
      <c r="D472" s="199">
        <v>101</v>
      </c>
      <c r="E472" s="118" t="s">
        <v>180</v>
      </c>
      <c r="F472" s="118" t="s">
        <v>108</v>
      </c>
      <c r="G472" s="195" t="s">
        <v>34</v>
      </c>
      <c r="H472" s="309" t="s">
        <v>188</v>
      </c>
      <c r="I472" s="354"/>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c r="AY472" s="5"/>
      <c r="AZ472" s="341"/>
      <c r="BA472" s="354"/>
      <c r="BB472" s="5"/>
      <c r="BC472" s="5"/>
      <c r="BD472" s="5"/>
      <c r="BE472" s="5"/>
      <c r="BF472" s="5"/>
      <c r="BG472" s="5"/>
      <c r="BH472" s="5"/>
      <c r="BI472" s="5"/>
      <c r="BJ472" s="5"/>
      <c r="BK472" s="5"/>
      <c r="BL472" s="5"/>
      <c r="BM472" s="5"/>
      <c r="BN472" s="5"/>
      <c r="BO472" s="5"/>
      <c r="BP472" s="5"/>
      <c r="BQ472" s="5"/>
      <c r="BR472" s="5"/>
      <c r="BS472" s="5"/>
      <c r="BT472" s="5"/>
      <c r="BU472" s="5"/>
      <c r="BV472" s="5"/>
      <c r="BW472" s="5"/>
      <c r="BX472" s="5"/>
      <c r="BY472" s="5"/>
      <c r="BZ472" s="5"/>
      <c r="CA472" s="5"/>
      <c r="CB472" s="5"/>
      <c r="CC472" s="5"/>
      <c r="CD472" s="5"/>
      <c r="CE472" s="5"/>
      <c r="CF472" s="5"/>
      <c r="CG472" s="5"/>
      <c r="CH472" s="5"/>
      <c r="CI472" s="5"/>
      <c r="CJ472" s="5"/>
      <c r="CK472" s="5"/>
      <c r="CL472" s="5"/>
      <c r="CM472" s="5"/>
      <c r="CN472" s="5"/>
      <c r="CO472" s="5"/>
      <c r="CP472" s="5"/>
      <c r="CQ472" s="5"/>
      <c r="CR472" s="341"/>
      <c r="CS472" s="354"/>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c r="DX472" s="5"/>
      <c r="DY472" s="5"/>
      <c r="DZ472" s="5"/>
      <c r="EA472" s="5"/>
      <c r="EB472" s="51" t="s">
        <v>377</v>
      </c>
      <c r="EC472" s="171">
        <v>488.20800000000003</v>
      </c>
      <c r="ED472" s="51">
        <v>488.20800000000003</v>
      </c>
      <c r="EE472" s="51">
        <v>1</v>
      </c>
      <c r="EF472" s="51">
        <v>100</v>
      </c>
      <c r="EG472" s="52">
        <f t="shared" si="344"/>
        <v>1</v>
      </c>
      <c r="EH472" s="139">
        <f>EG472*AUXILIAR!$B$57</f>
        <v>20000000</v>
      </c>
      <c r="EI472" s="5"/>
      <c r="EJ472" s="341"/>
      <c r="EK472" s="354"/>
      <c r="EL472" s="5"/>
      <c r="EM472" s="5"/>
      <c r="EN472" s="5"/>
      <c r="EO472" s="5"/>
      <c r="EP472" s="5"/>
      <c r="EQ472" s="5"/>
      <c r="ER472" s="5"/>
      <c r="ES472" s="5"/>
      <c r="ET472" s="5"/>
      <c r="EU472" s="5"/>
      <c r="EV472" s="5"/>
      <c r="EW472" s="5"/>
      <c r="EX472" s="5"/>
      <c r="EY472" s="5"/>
      <c r="EZ472" s="5"/>
      <c r="FA472" s="5"/>
      <c r="FB472" s="5"/>
      <c r="FC472" s="5"/>
      <c r="FD472" s="5"/>
      <c r="FE472" s="5"/>
      <c r="FF472" s="5"/>
      <c r="FG472" s="5"/>
      <c r="FH472" s="5"/>
      <c r="FI472" s="5"/>
      <c r="FJ472" s="5"/>
      <c r="FK472" s="5"/>
      <c r="FL472" s="5"/>
      <c r="FM472" s="5"/>
      <c r="FN472" s="5"/>
      <c r="FO472" s="5"/>
      <c r="FP472" s="5"/>
      <c r="FQ472" s="5"/>
      <c r="FR472" s="5"/>
      <c r="FS472" s="5"/>
      <c r="FT472" s="5"/>
      <c r="FU472" s="5"/>
      <c r="FV472" s="5"/>
      <c r="FW472" s="5"/>
      <c r="FX472" s="5"/>
      <c r="FY472" s="5"/>
      <c r="FZ472" s="5"/>
      <c r="GA472" s="5"/>
      <c r="GB472" s="341"/>
      <c r="GC472" s="354"/>
      <c r="GD472" s="5"/>
      <c r="GE472" s="5"/>
      <c r="GF472" s="5"/>
      <c r="GG472" s="5"/>
      <c r="GH472" s="5"/>
      <c r="GI472" s="5"/>
      <c r="GJ472" s="5"/>
      <c r="GK472" s="5"/>
      <c r="GL472" s="5"/>
      <c r="GM472" s="5"/>
      <c r="GN472" s="5"/>
      <c r="GO472" s="5"/>
      <c r="GP472" s="5"/>
      <c r="GQ472" s="5"/>
      <c r="GR472" s="5"/>
      <c r="GS472" s="5"/>
      <c r="GT472" s="5"/>
      <c r="GU472" s="5"/>
      <c r="GV472" s="5"/>
      <c r="GW472" s="5"/>
      <c r="GX472" s="5"/>
      <c r="GY472" s="5"/>
      <c r="GZ472" s="5"/>
      <c r="HA472" s="5"/>
      <c r="HB472" s="5"/>
      <c r="HC472" s="5"/>
      <c r="HD472" s="5"/>
      <c r="HE472" s="5"/>
      <c r="HF472" s="5"/>
      <c r="HG472" s="5"/>
      <c r="HH472" s="5"/>
      <c r="HI472" s="5"/>
      <c r="HJ472" s="5"/>
      <c r="HK472" s="5"/>
      <c r="HL472" s="180"/>
      <c r="HM472" s="181"/>
      <c r="HN472" s="181"/>
      <c r="HO472" s="56"/>
      <c r="HP472" s="57"/>
      <c r="HQ472" s="56"/>
      <c r="HR472" s="161"/>
      <c r="HS472" s="5"/>
      <c r="HT472" s="341"/>
      <c r="HU472" s="354"/>
      <c r="HV472" s="5"/>
      <c r="HW472" s="5"/>
      <c r="HX472" s="5"/>
      <c r="HY472" s="5"/>
      <c r="HZ472" s="5"/>
      <c r="IA472" s="5"/>
      <c r="IB472" s="5"/>
      <c r="IC472" s="5"/>
      <c r="ID472" s="5"/>
      <c r="IE472" s="5"/>
      <c r="IF472" s="5"/>
      <c r="IG472" s="5"/>
      <c r="IH472" s="5"/>
      <c r="II472" s="5"/>
      <c r="IJ472" s="5"/>
      <c r="IK472" s="5"/>
      <c r="IL472" s="5"/>
      <c r="IM472" s="5"/>
      <c r="IN472" s="5"/>
      <c r="IO472" s="5"/>
      <c r="IP472" s="5"/>
      <c r="IQ472" s="5"/>
      <c r="IR472" s="5"/>
      <c r="IS472" s="5"/>
      <c r="IT472" s="5"/>
      <c r="IU472" s="5"/>
      <c r="IV472" s="5"/>
      <c r="IW472" s="5"/>
      <c r="IX472" s="5"/>
      <c r="IY472" s="5"/>
      <c r="IZ472" s="5"/>
      <c r="JA472" s="5"/>
      <c r="JB472" s="5"/>
      <c r="JC472" s="5"/>
      <c r="JD472" s="5"/>
      <c r="JE472" s="5"/>
      <c r="JF472" s="5"/>
      <c r="JG472" s="5"/>
      <c r="JH472" s="5"/>
      <c r="JI472" s="5"/>
      <c r="JJ472" s="5"/>
      <c r="JK472" s="145"/>
      <c r="JL472" s="397"/>
    </row>
    <row r="473" spans="1:272" ht="15">
      <c r="A473" s="8" t="s">
        <v>33</v>
      </c>
      <c r="B473" s="8" t="s">
        <v>11</v>
      </c>
      <c r="C473" s="8">
        <v>1</v>
      </c>
      <c r="D473" s="199">
        <v>101</v>
      </c>
      <c r="E473" s="118" t="s">
        <v>180</v>
      </c>
      <c r="F473" s="118" t="s">
        <v>108</v>
      </c>
      <c r="G473" s="195" t="s">
        <v>34</v>
      </c>
      <c r="H473" s="309" t="s">
        <v>188</v>
      </c>
      <c r="I473" s="354"/>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c r="AY473" s="5"/>
      <c r="AZ473" s="341"/>
      <c r="BA473" s="354"/>
      <c r="BB473" s="5"/>
      <c r="BC473" s="5"/>
      <c r="BD473" s="5"/>
      <c r="BE473" s="5"/>
      <c r="BF473" s="5"/>
      <c r="BG473" s="5"/>
      <c r="BH473" s="5"/>
      <c r="BI473" s="5"/>
      <c r="BJ473" s="5"/>
      <c r="BK473" s="5"/>
      <c r="BL473" s="5"/>
      <c r="BM473" s="5"/>
      <c r="BN473" s="5"/>
      <c r="BO473" s="5"/>
      <c r="BP473" s="5"/>
      <c r="BQ473" s="5"/>
      <c r="BR473" s="5"/>
      <c r="BS473" s="5"/>
      <c r="BT473" s="5"/>
      <c r="BU473" s="5"/>
      <c r="BV473" s="5"/>
      <c r="BW473" s="5"/>
      <c r="BX473" s="5"/>
      <c r="BY473" s="5"/>
      <c r="BZ473" s="5"/>
      <c r="CA473" s="5"/>
      <c r="CB473" s="5"/>
      <c r="CC473" s="5"/>
      <c r="CD473" s="5"/>
      <c r="CE473" s="5"/>
      <c r="CF473" s="5"/>
      <c r="CG473" s="5"/>
      <c r="CH473" s="5"/>
      <c r="CI473" s="5"/>
      <c r="CJ473" s="5"/>
      <c r="CK473" s="5"/>
      <c r="CL473" s="5"/>
      <c r="CM473" s="5"/>
      <c r="CN473" s="5"/>
      <c r="CO473" s="5"/>
      <c r="CP473" s="5"/>
      <c r="CQ473" s="5"/>
      <c r="CR473" s="341"/>
      <c r="CS473" s="354"/>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c r="DX473" s="5"/>
      <c r="DY473" s="5"/>
      <c r="DZ473" s="5"/>
      <c r="EA473" s="5"/>
      <c r="EB473" s="51" t="s">
        <v>377</v>
      </c>
      <c r="EC473" s="171">
        <v>492.517</v>
      </c>
      <c r="ED473" s="51">
        <v>492.517</v>
      </c>
      <c r="EE473" s="51">
        <v>1</v>
      </c>
      <c r="EF473" s="51">
        <v>100</v>
      </c>
      <c r="EG473" s="52">
        <f t="shared" si="344"/>
        <v>1</v>
      </c>
      <c r="EH473" s="139">
        <f>EG473*AUXILIAR!$B$57</f>
        <v>20000000</v>
      </c>
      <c r="EI473" s="5"/>
      <c r="EJ473" s="341"/>
      <c r="EK473" s="354"/>
      <c r="EL473" s="5"/>
      <c r="EM473" s="5"/>
      <c r="EN473" s="5"/>
      <c r="EO473" s="5"/>
      <c r="EP473" s="5"/>
      <c r="EQ473" s="5"/>
      <c r="ER473" s="5"/>
      <c r="ES473" s="5"/>
      <c r="ET473" s="5"/>
      <c r="EU473" s="5"/>
      <c r="EV473" s="5"/>
      <c r="EW473" s="5"/>
      <c r="EX473" s="5"/>
      <c r="EY473" s="5"/>
      <c r="EZ473" s="5"/>
      <c r="FA473" s="5"/>
      <c r="FB473" s="5"/>
      <c r="FC473" s="5"/>
      <c r="FD473" s="5"/>
      <c r="FE473" s="5"/>
      <c r="FF473" s="5"/>
      <c r="FG473" s="5"/>
      <c r="FH473" s="5"/>
      <c r="FI473" s="5"/>
      <c r="FJ473" s="5"/>
      <c r="FK473" s="5"/>
      <c r="FL473" s="5"/>
      <c r="FM473" s="5"/>
      <c r="FN473" s="5"/>
      <c r="FO473" s="5"/>
      <c r="FP473" s="5"/>
      <c r="FQ473" s="5"/>
      <c r="FR473" s="5"/>
      <c r="FS473" s="5"/>
      <c r="FT473" s="5"/>
      <c r="FU473" s="5"/>
      <c r="FV473" s="5"/>
      <c r="FW473" s="5"/>
      <c r="FX473" s="5"/>
      <c r="FY473" s="5"/>
      <c r="FZ473" s="5"/>
      <c r="GA473" s="5"/>
      <c r="GB473" s="341"/>
      <c r="GC473" s="354"/>
      <c r="GD473" s="5"/>
      <c r="GE473" s="5"/>
      <c r="GF473" s="5"/>
      <c r="GG473" s="5"/>
      <c r="GH473" s="5"/>
      <c r="GI473" s="5"/>
      <c r="GJ473" s="5"/>
      <c r="GK473" s="5"/>
      <c r="GL473" s="5"/>
      <c r="GM473" s="5"/>
      <c r="GN473" s="5"/>
      <c r="GO473" s="5"/>
      <c r="GP473" s="5"/>
      <c r="GQ473" s="5"/>
      <c r="GR473" s="5"/>
      <c r="GS473" s="5"/>
      <c r="GT473" s="5"/>
      <c r="GU473" s="5"/>
      <c r="GV473" s="5"/>
      <c r="GW473" s="5"/>
      <c r="GX473" s="5"/>
      <c r="GY473" s="5"/>
      <c r="GZ473" s="5"/>
      <c r="HA473" s="5"/>
      <c r="HB473" s="5"/>
      <c r="HC473" s="5"/>
      <c r="HD473" s="5"/>
      <c r="HE473" s="5"/>
      <c r="HF473" s="5"/>
      <c r="HG473" s="5"/>
      <c r="HH473" s="5"/>
      <c r="HI473" s="5"/>
      <c r="HJ473" s="5"/>
      <c r="HK473" s="5"/>
      <c r="HL473" s="180"/>
      <c r="HM473" s="181"/>
      <c r="HN473" s="181"/>
      <c r="HO473" s="56"/>
      <c r="HP473" s="57"/>
      <c r="HQ473" s="56"/>
      <c r="HR473" s="161"/>
      <c r="HS473" s="5"/>
      <c r="HT473" s="341"/>
      <c r="HU473" s="354"/>
      <c r="HV473" s="5"/>
      <c r="HW473" s="5"/>
      <c r="HX473" s="5"/>
      <c r="HY473" s="5"/>
      <c r="HZ473" s="5"/>
      <c r="IA473" s="5"/>
      <c r="IB473" s="5"/>
      <c r="IC473" s="5"/>
      <c r="ID473" s="5"/>
      <c r="IE473" s="5"/>
      <c r="IF473" s="5"/>
      <c r="IG473" s="5"/>
      <c r="IH473" s="5"/>
      <c r="II473" s="5"/>
      <c r="IJ473" s="5"/>
      <c r="IK473" s="5"/>
      <c r="IL473" s="5"/>
      <c r="IM473" s="5"/>
      <c r="IN473" s="5"/>
      <c r="IO473" s="5"/>
      <c r="IP473" s="5"/>
      <c r="IQ473" s="5"/>
      <c r="IR473" s="5"/>
      <c r="IS473" s="5"/>
      <c r="IT473" s="5"/>
      <c r="IU473" s="5"/>
      <c r="IV473" s="5"/>
      <c r="IW473" s="5"/>
      <c r="IX473" s="5"/>
      <c r="IY473" s="5"/>
      <c r="IZ473" s="5"/>
      <c r="JA473" s="5"/>
      <c r="JB473" s="5"/>
      <c r="JC473" s="5"/>
      <c r="JD473" s="5"/>
      <c r="JE473" s="5"/>
      <c r="JF473" s="5"/>
      <c r="JG473" s="5"/>
      <c r="JH473" s="5"/>
      <c r="JI473" s="5"/>
      <c r="JJ473" s="5"/>
      <c r="JK473" s="145"/>
      <c r="JL473" s="397"/>
    </row>
    <row r="474" spans="1:272" ht="15">
      <c r="A474" s="8" t="s">
        <v>33</v>
      </c>
      <c r="B474" s="8" t="s">
        <v>11</v>
      </c>
      <c r="C474" s="8">
        <v>1</v>
      </c>
      <c r="D474" s="199">
        <v>101</v>
      </c>
      <c r="E474" s="118" t="s">
        <v>180</v>
      </c>
      <c r="F474" s="118" t="s">
        <v>108</v>
      </c>
      <c r="G474" s="195" t="s">
        <v>34</v>
      </c>
      <c r="H474" s="309" t="s">
        <v>188</v>
      </c>
      <c r="I474" s="354"/>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c r="AY474" s="5"/>
      <c r="AZ474" s="341"/>
      <c r="BA474" s="354"/>
      <c r="BB474" s="5"/>
      <c r="BC474" s="5"/>
      <c r="BD474" s="5"/>
      <c r="BE474" s="5"/>
      <c r="BF474" s="5"/>
      <c r="BG474" s="5"/>
      <c r="BH474" s="5"/>
      <c r="BI474" s="5"/>
      <c r="BJ474" s="5"/>
      <c r="BK474" s="5"/>
      <c r="BL474" s="5"/>
      <c r="BM474" s="5"/>
      <c r="BN474" s="5"/>
      <c r="BO474" s="5"/>
      <c r="BP474" s="5"/>
      <c r="BQ474" s="5"/>
      <c r="BR474" s="5"/>
      <c r="BS474" s="5"/>
      <c r="BT474" s="5"/>
      <c r="BU474" s="5"/>
      <c r="BV474" s="5"/>
      <c r="BW474" s="5"/>
      <c r="BX474" s="5"/>
      <c r="BY474" s="5"/>
      <c r="BZ474" s="5"/>
      <c r="CA474" s="5"/>
      <c r="CB474" s="5"/>
      <c r="CC474" s="5"/>
      <c r="CD474" s="5"/>
      <c r="CE474" s="5"/>
      <c r="CF474" s="5"/>
      <c r="CG474" s="5"/>
      <c r="CH474" s="5"/>
      <c r="CI474" s="5"/>
      <c r="CJ474" s="5"/>
      <c r="CK474" s="5"/>
      <c r="CL474" s="5"/>
      <c r="CM474" s="5"/>
      <c r="CN474" s="5"/>
      <c r="CO474" s="5"/>
      <c r="CP474" s="5"/>
      <c r="CQ474" s="5"/>
      <c r="CR474" s="341"/>
      <c r="CS474" s="354"/>
      <c r="CT474" s="5"/>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c r="DX474" s="5"/>
      <c r="DY474" s="5"/>
      <c r="DZ474" s="5"/>
      <c r="EA474" s="5"/>
      <c r="EB474" s="51" t="s">
        <v>377</v>
      </c>
      <c r="EC474" s="171">
        <v>505.07900000000001</v>
      </c>
      <c r="ED474" s="51">
        <v>505.07900000000001</v>
      </c>
      <c r="EE474" s="51">
        <v>1</v>
      </c>
      <c r="EF474" s="51">
        <v>100</v>
      </c>
      <c r="EG474" s="52">
        <f t="shared" si="344"/>
        <v>1</v>
      </c>
      <c r="EH474" s="139">
        <f>EG474*AUXILIAR!$B$57</f>
        <v>20000000</v>
      </c>
      <c r="EI474" s="5"/>
      <c r="EJ474" s="341"/>
      <c r="EK474" s="354"/>
      <c r="EL474" s="5"/>
      <c r="EM474" s="5"/>
      <c r="EN474" s="5"/>
      <c r="EO474" s="5"/>
      <c r="EP474" s="5"/>
      <c r="EQ474" s="5"/>
      <c r="ER474" s="5"/>
      <c r="ES474" s="5"/>
      <c r="ET474" s="5"/>
      <c r="EU474" s="5"/>
      <c r="EV474" s="5"/>
      <c r="EW474" s="5"/>
      <c r="EX474" s="5"/>
      <c r="EY474" s="5"/>
      <c r="EZ474" s="5"/>
      <c r="FA474" s="5"/>
      <c r="FB474" s="5"/>
      <c r="FC474" s="5"/>
      <c r="FD474" s="5"/>
      <c r="FE474" s="5"/>
      <c r="FF474" s="5"/>
      <c r="FG474" s="5"/>
      <c r="FH474" s="5"/>
      <c r="FI474" s="5"/>
      <c r="FJ474" s="5"/>
      <c r="FK474" s="5"/>
      <c r="FL474" s="5"/>
      <c r="FM474" s="5"/>
      <c r="FN474" s="5"/>
      <c r="FO474" s="5"/>
      <c r="FP474" s="5"/>
      <c r="FQ474" s="5"/>
      <c r="FR474" s="5"/>
      <c r="FS474" s="5"/>
      <c r="FT474" s="5"/>
      <c r="FU474" s="5"/>
      <c r="FV474" s="5"/>
      <c r="FW474" s="5"/>
      <c r="FX474" s="5"/>
      <c r="FY474" s="5"/>
      <c r="FZ474" s="5"/>
      <c r="GA474" s="5"/>
      <c r="GB474" s="341"/>
      <c r="GC474" s="354"/>
      <c r="GD474" s="5"/>
      <c r="GE474" s="5"/>
      <c r="GF474" s="5"/>
      <c r="GG474" s="5"/>
      <c r="GH474" s="5"/>
      <c r="GI474" s="5"/>
      <c r="GJ474" s="5"/>
      <c r="GK474" s="5"/>
      <c r="GL474" s="5"/>
      <c r="GM474" s="5"/>
      <c r="GN474" s="5"/>
      <c r="GO474" s="5"/>
      <c r="GP474" s="5"/>
      <c r="GQ474" s="5"/>
      <c r="GR474" s="5"/>
      <c r="GS474" s="5"/>
      <c r="GT474" s="5"/>
      <c r="GU474" s="5"/>
      <c r="GV474" s="5"/>
      <c r="GW474" s="5"/>
      <c r="GX474" s="5"/>
      <c r="GY474" s="5"/>
      <c r="GZ474" s="5"/>
      <c r="HA474" s="5"/>
      <c r="HB474" s="5"/>
      <c r="HC474" s="5"/>
      <c r="HD474" s="5"/>
      <c r="HE474" s="5"/>
      <c r="HF474" s="5"/>
      <c r="HG474" s="5"/>
      <c r="HH474" s="5"/>
      <c r="HI474" s="5"/>
      <c r="HJ474" s="5"/>
      <c r="HK474" s="5"/>
      <c r="HL474" s="180"/>
      <c r="HM474" s="181"/>
      <c r="HN474" s="181"/>
      <c r="HO474" s="56"/>
      <c r="HP474" s="57"/>
      <c r="HQ474" s="56"/>
      <c r="HR474" s="161"/>
      <c r="HS474" s="5"/>
      <c r="HT474" s="341"/>
      <c r="HU474" s="354"/>
      <c r="HV474" s="5"/>
      <c r="HW474" s="5"/>
      <c r="HX474" s="5"/>
      <c r="HY474" s="5"/>
      <c r="HZ474" s="5"/>
      <c r="IA474" s="5"/>
      <c r="IB474" s="5"/>
      <c r="IC474" s="5"/>
      <c r="ID474" s="5"/>
      <c r="IE474" s="5"/>
      <c r="IF474" s="5"/>
      <c r="IG474" s="5"/>
      <c r="IH474" s="5"/>
      <c r="II474" s="5"/>
      <c r="IJ474" s="5"/>
      <c r="IK474" s="5"/>
      <c r="IL474" s="5"/>
      <c r="IM474" s="5"/>
      <c r="IN474" s="5"/>
      <c r="IO474" s="5"/>
      <c r="IP474" s="5"/>
      <c r="IQ474" s="5"/>
      <c r="IR474" s="5"/>
      <c r="IS474" s="5"/>
      <c r="IT474" s="5"/>
      <c r="IU474" s="5"/>
      <c r="IV474" s="5"/>
      <c r="IW474" s="5"/>
      <c r="IX474" s="5"/>
      <c r="IY474" s="5"/>
      <c r="IZ474" s="5"/>
      <c r="JA474" s="5"/>
      <c r="JB474" s="5"/>
      <c r="JC474" s="5"/>
      <c r="JD474" s="5"/>
      <c r="JE474" s="5"/>
      <c r="JF474" s="5"/>
      <c r="JG474" s="5"/>
      <c r="JH474" s="5"/>
      <c r="JI474" s="5"/>
      <c r="JJ474" s="5"/>
      <c r="JK474" s="145"/>
      <c r="JL474" s="397"/>
    </row>
    <row r="475" spans="1:272" ht="15">
      <c r="A475" s="8" t="s">
        <v>33</v>
      </c>
      <c r="B475" s="8" t="s">
        <v>11</v>
      </c>
      <c r="C475" s="8">
        <v>1</v>
      </c>
      <c r="D475" s="199">
        <v>101</v>
      </c>
      <c r="E475" s="118" t="s">
        <v>180</v>
      </c>
      <c r="F475" s="118" t="s">
        <v>108</v>
      </c>
      <c r="G475" s="195" t="s">
        <v>34</v>
      </c>
      <c r="H475" s="309" t="s">
        <v>188</v>
      </c>
      <c r="I475" s="354"/>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c r="AY475" s="5"/>
      <c r="AZ475" s="341"/>
      <c r="BA475" s="354"/>
      <c r="BB475" s="5"/>
      <c r="BC475" s="5"/>
      <c r="BD475" s="5"/>
      <c r="BE475" s="5"/>
      <c r="BF475" s="5"/>
      <c r="BG475" s="5"/>
      <c r="BH475" s="5"/>
      <c r="BI475" s="5"/>
      <c r="BJ475" s="5"/>
      <c r="BK475" s="5"/>
      <c r="BL475" s="5"/>
      <c r="BM475" s="5"/>
      <c r="BN475" s="5"/>
      <c r="BO475" s="5"/>
      <c r="BP475" s="5"/>
      <c r="BQ475" s="5"/>
      <c r="BR475" s="5"/>
      <c r="BS475" s="5"/>
      <c r="BT475" s="5"/>
      <c r="BU475" s="5"/>
      <c r="BV475" s="5"/>
      <c r="BW475" s="5"/>
      <c r="BX475" s="5"/>
      <c r="BY475" s="5"/>
      <c r="BZ475" s="5"/>
      <c r="CA475" s="5"/>
      <c r="CB475" s="5"/>
      <c r="CC475" s="5"/>
      <c r="CD475" s="5"/>
      <c r="CE475" s="5"/>
      <c r="CF475" s="5"/>
      <c r="CG475" s="5"/>
      <c r="CH475" s="5"/>
      <c r="CI475" s="5"/>
      <c r="CJ475" s="5"/>
      <c r="CK475" s="5"/>
      <c r="CL475" s="5"/>
      <c r="CM475" s="5"/>
      <c r="CN475" s="5"/>
      <c r="CO475" s="5"/>
      <c r="CP475" s="5"/>
      <c r="CQ475" s="5"/>
      <c r="CR475" s="341"/>
      <c r="CS475" s="354"/>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c r="DX475" s="5"/>
      <c r="DY475" s="5"/>
      <c r="DZ475" s="5"/>
      <c r="EA475" s="5"/>
      <c r="EB475" s="51" t="s">
        <v>377</v>
      </c>
      <c r="EC475" s="171">
        <v>506.233</v>
      </c>
      <c r="ED475" s="51">
        <v>506.233</v>
      </c>
      <c r="EE475" s="51">
        <v>1</v>
      </c>
      <c r="EF475" s="51">
        <v>100</v>
      </c>
      <c r="EG475" s="52">
        <f t="shared" si="344"/>
        <v>1</v>
      </c>
      <c r="EH475" s="139">
        <f>EG475*AUXILIAR!$B$57</f>
        <v>20000000</v>
      </c>
      <c r="EI475" s="5"/>
      <c r="EJ475" s="341"/>
      <c r="EK475" s="354"/>
      <c r="EL475" s="5"/>
      <c r="EM475" s="5"/>
      <c r="EN475" s="5"/>
      <c r="EO475" s="5"/>
      <c r="EP475" s="5"/>
      <c r="EQ475" s="5"/>
      <c r="ER475" s="5"/>
      <c r="ES475" s="5"/>
      <c r="ET475" s="5"/>
      <c r="EU475" s="5"/>
      <c r="EV475" s="5"/>
      <c r="EW475" s="5"/>
      <c r="EX475" s="5"/>
      <c r="EY475" s="5"/>
      <c r="EZ475" s="5"/>
      <c r="FA475" s="5"/>
      <c r="FB475" s="5"/>
      <c r="FC475" s="5"/>
      <c r="FD475" s="5"/>
      <c r="FE475" s="5"/>
      <c r="FF475" s="5"/>
      <c r="FG475" s="5"/>
      <c r="FH475" s="5"/>
      <c r="FI475" s="5"/>
      <c r="FJ475" s="5"/>
      <c r="FK475" s="5"/>
      <c r="FL475" s="5"/>
      <c r="FM475" s="5"/>
      <c r="FN475" s="5"/>
      <c r="FO475" s="5"/>
      <c r="FP475" s="5"/>
      <c r="FQ475" s="5"/>
      <c r="FR475" s="5"/>
      <c r="FS475" s="5"/>
      <c r="FT475" s="5"/>
      <c r="FU475" s="5"/>
      <c r="FV475" s="5"/>
      <c r="FW475" s="5"/>
      <c r="FX475" s="5"/>
      <c r="FY475" s="5"/>
      <c r="FZ475" s="5"/>
      <c r="GA475" s="5"/>
      <c r="GB475" s="341"/>
      <c r="GC475" s="354"/>
      <c r="GD475" s="5"/>
      <c r="GE475" s="5"/>
      <c r="GF475" s="5"/>
      <c r="GG475" s="5"/>
      <c r="GH475" s="5"/>
      <c r="GI475" s="5"/>
      <c r="GJ475" s="5"/>
      <c r="GK475" s="5"/>
      <c r="GL475" s="5"/>
      <c r="GM475" s="5"/>
      <c r="GN475" s="5"/>
      <c r="GO475" s="5"/>
      <c r="GP475" s="5"/>
      <c r="GQ475" s="5"/>
      <c r="GR475" s="5"/>
      <c r="GS475" s="5"/>
      <c r="GT475" s="5"/>
      <c r="GU475" s="5"/>
      <c r="GV475" s="5"/>
      <c r="GW475" s="5"/>
      <c r="GX475" s="5"/>
      <c r="GY475" s="5"/>
      <c r="GZ475" s="5"/>
      <c r="HA475" s="5"/>
      <c r="HB475" s="5"/>
      <c r="HC475" s="5"/>
      <c r="HD475" s="5"/>
      <c r="HE475" s="5"/>
      <c r="HF475" s="5"/>
      <c r="HG475" s="5"/>
      <c r="HH475" s="5"/>
      <c r="HI475" s="5"/>
      <c r="HJ475" s="5"/>
      <c r="HK475" s="5"/>
      <c r="HL475" s="180"/>
      <c r="HM475" s="181"/>
      <c r="HN475" s="181"/>
      <c r="HO475" s="56"/>
      <c r="HP475" s="57"/>
      <c r="HQ475" s="56"/>
      <c r="HR475" s="161"/>
      <c r="HS475" s="5"/>
      <c r="HT475" s="341"/>
      <c r="HU475" s="354"/>
      <c r="HV475" s="5"/>
      <c r="HW475" s="5"/>
      <c r="HX475" s="5"/>
      <c r="HY475" s="5"/>
      <c r="HZ475" s="5"/>
      <c r="IA475" s="5"/>
      <c r="IB475" s="5"/>
      <c r="IC475" s="5"/>
      <c r="ID475" s="5"/>
      <c r="IE475" s="5"/>
      <c r="IF475" s="5"/>
      <c r="IG475" s="5"/>
      <c r="IH475" s="5"/>
      <c r="II475" s="5"/>
      <c r="IJ475" s="5"/>
      <c r="IK475" s="5"/>
      <c r="IL475" s="5"/>
      <c r="IM475" s="5"/>
      <c r="IN475" s="5"/>
      <c r="IO475" s="5"/>
      <c r="IP475" s="5"/>
      <c r="IQ475" s="5"/>
      <c r="IR475" s="5"/>
      <c r="IS475" s="5"/>
      <c r="IT475" s="5"/>
      <c r="IU475" s="5"/>
      <c r="IV475" s="5"/>
      <c r="IW475" s="5"/>
      <c r="IX475" s="5"/>
      <c r="IY475" s="5"/>
      <c r="IZ475" s="5"/>
      <c r="JA475" s="5"/>
      <c r="JB475" s="5"/>
      <c r="JC475" s="5"/>
      <c r="JD475" s="5"/>
      <c r="JE475" s="5"/>
      <c r="JF475" s="5"/>
      <c r="JG475" s="5"/>
      <c r="JH475" s="5"/>
      <c r="JI475" s="5"/>
      <c r="JJ475" s="5"/>
      <c r="JK475" s="145"/>
      <c r="JL475" s="397"/>
    </row>
    <row r="476" spans="1:272" ht="15">
      <c r="A476" s="8" t="s">
        <v>33</v>
      </c>
      <c r="B476" s="8" t="s">
        <v>11</v>
      </c>
      <c r="C476" s="8">
        <v>1</v>
      </c>
      <c r="D476" s="199">
        <v>101</v>
      </c>
      <c r="E476" s="118" t="s">
        <v>180</v>
      </c>
      <c r="F476" s="118" t="s">
        <v>108</v>
      </c>
      <c r="G476" s="195" t="s">
        <v>34</v>
      </c>
      <c r="H476" s="309" t="s">
        <v>188</v>
      </c>
      <c r="I476" s="354"/>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c r="AY476" s="5"/>
      <c r="AZ476" s="341"/>
      <c r="BA476" s="354"/>
      <c r="BB476" s="5"/>
      <c r="BC476" s="5"/>
      <c r="BD476" s="5"/>
      <c r="BE476" s="5"/>
      <c r="BF476" s="5"/>
      <c r="BG476" s="5"/>
      <c r="BH476" s="5"/>
      <c r="BI476" s="5"/>
      <c r="BJ476" s="5"/>
      <c r="BK476" s="5"/>
      <c r="BL476" s="5"/>
      <c r="BM476" s="5"/>
      <c r="BN476" s="5"/>
      <c r="BO476" s="5"/>
      <c r="BP476" s="5"/>
      <c r="BQ476" s="5"/>
      <c r="BR476" s="5"/>
      <c r="BS476" s="5"/>
      <c r="BT476" s="5"/>
      <c r="BU476" s="5"/>
      <c r="BV476" s="5"/>
      <c r="BW476" s="5"/>
      <c r="BX476" s="5"/>
      <c r="BY476" s="5"/>
      <c r="BZ476" s="5"/>
      <c r="CA476" s="5"/>
      <c r="CB476" s="5"/>
      <c r="CC476" s="5"/>
      <c r="CD476" s="5"/>
      <c r="CE476" s="5"/>
      <c r="CF476" s="5"/>
      <c r="CG476" s="5"/>
      <c r="CH476" s="5"/>
      <c r="CI476" s="5"/>
      <c r="CJ476" s="5"/>
      <c r="CK476" s="5"/>
      <c r="CL476" s="5"/>
      <c r="CM476" s="5"/>
      <c r="CN476" s="5"/>
      <c r="CO476" s="5"/>
      <c r="CP476" s="5"/>
      <c r="CQ476" s="5"/>
      <c r="CR476" s="341"/>
      <c r="CS476" s="354"/>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c r="DX476" s="5"/>
      <c r="DY476" s="5"/>
      <c r="DZ476" s="5"/>
      <c r="EA476" s="5"/>
      <c r="EB476" s="51" t="s">
        <v>377</v>
      </c>
      <c r="EC476" s="171">
        <v>511.60700000000003</v>
      </c>
      <c r="ED476" s="51">
        <v>511.60700000000003</v>
      </c>
      <c r="EE476" s="51">
        <v>1</v>
      </c>
      <c r="EF476" s="51">
        <v>100</v>
      </c>
      <c r="EG476" s="52">
        <f t="shared" si="344"/>
        <v>1</v>
      </c>
      <c r="EH476" s="139">
        <f>EG476*AUXILIAR!$B$57</f>
        <v>20000000</v>
      </c>
      <c r="EI476" s="5"/>
      <c r="EJ476" s="341"/>
      <c r="EK476" s="354"/>
      <c r="EL476" s="5"/>
      <c r="EM476" s="5"/>
      <c r="EN476" s="5"/>
      <c r="EO476" s="5"/>
      <c r="EP476" s="5"/>
      <c r="EQ476" s="5"/>
      <c r="ER476" s="5"/>
      <c r="ES476" s="5"/>
      <c r="ET476" s="5"/>
      <c r="EU476" s="5"/>
      <c r="EV476" s="5"/>
      <c r="EW476" s="5"/>
      <c r="EX476" s="5"/>
      <c r="EY476" s="5"/>
      <c r="EZ476" s="5"/>
      <c r="FA476" s="5"/>
      <c r="FB476" s="5"/>
      <c r="FC476" s="5"/>
      <c r="FD476" s="5"/>
      <c r="FE476" s="5"/>
      <c r="FF476" s="5"/>
      <c r="FG476" s="5"/>
      <c r="FH476" s="5"/>
      <c r="FI476" s="5"/>
      <c r="FJ476" s="5"/>
      <c r="FK476" s="5"/>
      <c r="FL476" s="5"/>
      <c r="FM476" s="5"/>
      <c r="FN476" s="5"/>
      <c r="FO476" s="5"/>
      <c r="FP476" s="5"/>
      <c r="FQ476" s="5"/>
      <c r="FR476" s="5"/>
      <c r="FS476" s="5"/>
      <c r="FT476" s="5"/>
      <c r="FU476" s="5"/>
      <c r="FV476" s="5"/>
      <c r="FW476" s="5"/>
      <c r="FX476" s="5"/>
      <c r="FY476" s="5"/>
      <c r="FZ476" s="5"/>
      <c r="GA476" s="5"/>
      <c r="GB476" s="341"/>
      <c r="GC476" s="354"/>
      <c r="GD476" s="5"/>
      <c r="GE476" s="5"/>
      <c r="GF476" s="5"/>
      <c r="GG476" s="5"/>
      <c r="GH476" s="5"/>
      <c r="GI476" s="5"/>
      <c r="GJ476" s="5"/>
      <c r="GK476" s="5"/>
      <c r="GL476" s="5"/>
      <c r="GM476" s="5"/>
      <c r="GN476" s="5"/>
      <c r="GO476" s="5"/>
      <c r="GP476" s="5"/>
      <c r="GQ476" s="5"/>
      <c r="GR476" s="5"/>
      <c r="GS476" s="5"/>
      <c r="GT476" s="5"/>
      <c r="GU476" s="5"/>
      <c r="GV476" s="5"/>
      <c r="GW476" s="5"/>
      <c r="GX476" s="5"/>
      <c r="GY476" s="5"/>
      <c r="GZ476" s="5"/>
      <c r="HA476" s="5"/>
      <c r="HB476" s="5"/>
      <c r="HC476" s="5"/>
      <c r="HD476" s="5"/>
      <c r="HE476" s="5"/>
      <c r="HF476" s="5"/>
      <c r="HG476" s="5"/>
      <c r="HH476" s="5"/>
      <c r="HI476" s="5"/>
      <c r="HJ476" s="5"/>
      <c r="HK476" s="5"/>
      <c r="HL476" s="180"/>
      <c r="HM476" s="181"/>
      <c r="HN476" s="181"/>
      <c r="HO476" s="56"/>
      <c r="HP476" s="57"/>
      <c r="HQ476" s="56"/>
      <c r="HR476" s="161"/>
      <c r="HS476" s="5"/>
      <c r="HT476" s="341"/>
      <c r="HU476" s="354"/>
      <c r="HV476" s="5"/>
      <c r="HW476" s="5"/>
      <c r="HX476" s="5"/>
      <c r="HY476" s="5"/>
      <c r="HZ476" s="5"/>
      <c r="IA476" s="5"/>
      <c r="IB476" s="5"/>
      <c r="IC476" s="5"/>
      <c r="ID476" s="5"/>
      <c r="IE476" s="5"/>
      <c r="IF476" s="5"/>
      <c r="IG476" s="5"/>
      <c r="IH476" s="5"/>
      <c r="II476" s="5"/>
      <c r="IJ476" s="5"/>
      <c r="IK476" s="5"/>
      <c r="IL476" s="5"/>
      <c r="IM476" s="5"/>
      <c r="IN476" s="5"/>
      <c r="IO476" s="5"/>
      <c r="IP476" s="5"/>
      <c r="IQ476" s="5"/>
      <c r="IR476" s="5"/>
      <c r="IS476" s="5"/>
      <c r="IT476" s="5"/>
      <c r="IU476" s="5"/>
      <c r="IV476" s="5"/>
      <c r="IW476" s="5"/>
      <c r="IX476" s="5"/>
      <c r="IY476" s="5"/>
      <c r="IZ476" s="5"/>
      <c r="JA476" s="5"/>
      <c r="JB476" s="5"/>
      <c r="JC476" s="5"/>
      <c r="JD476" s="5"/>
      <c r="JE476" s="5"/>
      <c r="JF476" s="5"/>
      <c r="JG476" s="5"/>
      <c r="JH476" s="5"/>
      <c r="JI476" s="5"/>
      <c r="JJ476" s="5"/>
      <c r="JK476" s="145"/>
      <c r="JL476" s="397"/>
    </row>
    <row r="477" spans="1:272" ht="15">
      <c r="A477" s="8" t="s">
        <v>33</v>
      </c>
      <c r="B477" s="8" t="s">
        <v>11</v>
      </c>
      <c r="C477" s="8">
        <v>1</v>
      </c>
      <c r="D477" s="199">
        <v>101</v>
      </c>
      <c r="E477" s="118" t="s">
        <v>180</v>
      </c>
      <c r="F477" s="118" t="s">
        <v>108</v>
      </c>
      <c r="G477" s="195" t="s">
        <v>34</v>
      </c>
      <c r="H477" s="309" t="s">
        <v>188</v>
      </c>
      <c r="I477" s="354"/>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c r="AY477" s="5"/>
      <c r="AZ477" s="341"/>
      <c r="BA477" s="354"/>
      <c r="BB477" s="5"/>
      <c r="BC477" s="5"/>
      <c r="BD477" s="5"/>
      <c r="BE477" s="5"/>
      <c r="BF477" s="5"/>
      <c r="BG477" s="5"/>
      <c r="BH477" s="5"/>
      <c r="BI477" s="5"/>
      <c r="BJ477" s="5"/>
      <c r="BK477" s="5"/>
      <c r="BL477" s="5"/>
      <c r="BM477" s="5"/>
      <c r="BN477" s="5"/>
      <c r="BO477" s="5"/>
      <c r="BP477" s="5"/>
      <c r="BQ477" s="5"/>
      <c r="BR477" s="5"/>
      <c r="BS477" s="5"/>
      <c r="BT477" s="5"/>
      <c r="BU477" s="5"/>
      <c r="BV477" s="5"/>
      <c r="BW477" s="5"/>
      <c r="BX477" s="5"/>
      <c r="BY477" s="5"/>
      <c r="BZ477" s="5"/>
      <c r="CA477" s="5"/>
      <c r="CB477" s="5"/>
      <c r="CC477" s="5"/>
      <c r="CD477" s="5"/>
      <c r="CE477" s="5"/>
      <c r="CF477" s="5"/>
      <c r="CG477" s="5"/>
      <c r="CH477" s="5"/>
      <c r="CI477" s="5"/>
      <c r="CJ477" s="5"/>
      <c r="CK477" s="5"/>
      <c r="CL477" s="5"/>
      <c r="CM477" s="5"/>
      <c r="CN477" s="5"/>
      <c r="CO477" s="5"/>
      <c r="CP477" s="5"/>
      <c r="CQ477" s="5"/>
      <c r="CR477" s="341"/>
      <c r="CS477" s="354"/>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c r="DX477" s="5"/>
      <c r="DY477" s="5"/>
      <c r="DZ477" s="5"/>
      <c r="EA477" s="5"/>
      <c r="EB477" s="51" t="s">
        <v>377</v>
      </c>
      <c r="EC477" s="171">
        <v>521.63599999999997</v>
      </c>
      <c r="ED477" s="51">
        <v>521.63599999999997</v>
      </c>
      <c r="EE477" s="51">
        <v>1</v>
      </c>
      <c r="EF477" s="51">
        <v>100</v>
      </c>
      <c r="EG477" s="52">
        <f t="shared" si="344"/>
        <v>1</v>
      </c>
      <c r="EH477" s="139">
        <f>EG477*AUXILIAR!$B$57</f>
        <v>20000000</v>
      </c>
      <c r="EI477" s="5"/>
      <c r="EJ477" s="341"/>
      <c r="EK477" s="354"/>
      <c r="EL477" s="5"/>
      <c r="EM477" s="5"/>
      <c r="EN477" s="5"/>
      <c r="EO477" s="5"/>
      <c r="EP477" s="5"/>
      <c r="EQ477" s="5"/>
      <c r="ER477" s="5"/>
      <c r="ES477" s="5"/>
      <c r="ET477" s="5"/>
      <c r="EU477" s="5"/>
      <c r="EV477" s="5"/>
      <c r="EW477" s="5"/>
      <c r="EX477" s="5"/>
      <c r="EY477" s="5"/>
      <c r="EZ477" s="5"/>
      <c r="FA477" s="5"/>
      <c r="FB477" s="5"/>
      <c r="FC477" s="5"/>
      <c r="FD477" s="5"/>
      <c r="FE477" s="5"/>
      <c r="FF477" s="5"/>
      <c r="FG477" s="5"/>
      <c r="FH477" s="5"/>
      <c r="FI477" s="5"/>
      <c r="FJ477" s="5"/>
      <c r="FK477" s="5"/>
      <c r="FL477" s="5"/>
      <c r="FM477" s="5"/>
      <c r="FN477" s="5"/>
      <c r="FO477" s="5"/>
      <c r="FP477" s="5"/>
      <c r="FQ477" s="5"/>
      <c r="FR477" s="5"/>
      <c r="FS477" s="5"/>
      <c r="FT477" s="5"/>
      <c r="FU477" s="5"/>
      <c r="FV477" s="5"/>
      <c r="FW477" s="5"/>
      <c r="FX477" s="5"/>
      <c r="FY477" s="5"/>
      <c r="FZ477" s="5"/>
      <c r="GA477" s="5"/>
      <c r="GB477" s="341"/>
      <c r="GC477" s="354"/>
      <c r="GD477" s="5"/>
      <c r="GE477" s="5"/>
      <c r="GF477" s="5"/>
      <c r="GG477" s="5"/>
      <c r="GH477" s="5"/>
      <c r="GI477" s="5"/>
      <c r="GJ477" s="5"/>
      <c r="GK477" s="5"/>
      <c r="GL477" s="5"/>
      <c r="GM477" s="5"/>
      <c r="GN477" s="5"/>
      <c r="GO477" s="5"/>
      <c r="GP477" s="5"/>
      <c r="GQ477" s="5"/>
      <c r="GR477" s="5"/>
      <c r="GS477" s="5"/>
      <c r="GT477" s="5"/>
      <c r="GU477" s="5"/>
      <c r="GV477" s="5"/>
      <c r="GW477" s="5"/>
      <c r="GX477" s="5"/>
      <c r="GY477" s="5"/>
      <c r="GZ477" s="5"/>
      <c r="HA477" s="5"/>
      <c r="HB477" s="5"/>
      <c r="HC477" s="5"/>
      <c r="HD477" s="5"/>
      <c r="HE477" s="5"/>
      <c r="HF477" s="5"/>
      <c r="HG477" s="5"/>
      <c r="HH477" s="5"/>
      <c r="HI477" s="5"/>
      <c r="HJ477" s="5"/>
      <c r="HK477" s="5"/>
      <c r="HL477" s="180"/>
      <c r="HM477" s="181"/>
      <c r="HN477" s="181"/>
      <c r="HO477" s="56"/>
      <c r="HP477" s="57"/>
      <c r="HQ477" s="56"/>
      <c r="HR477" s="161"/>
      <c r="HS477" s="5"/>
      <c r="HT477" s="341"/>
      <c r="HU477" s="354"/>
      <c r="HV477" s="5"/>
      <c r="HW477" s="5"/>
      <c r="HX477" s="5"/>
      <c r="HY477" s="5"/>
      <c r="HZ477" s="5"/>
      <c r="IA477" s="5"/>
      <c r="IB477" s="5"/>
      <c r="IC477" s="5"/>
      <c r="ID477" s="5"/>
      <c r="IE477" s="5"/>
      <c r="IF477" s="5"/>
      <c r="IG477" s="5"/>
      <c r="IH477" s="5"/>
      <c r="II477" s="5"/>
      <c r="IJ477" s="5"/>
      <c r="IK477" s="5"/>
      <c r="IL477" s="5"/>
      <c r="IM477" s="5"/>
      <c r="IN477" s="5"/>
      <c r="IO477" s="5"/>
      <c r="IP477" s="5"/>
      <c r="IQ477" s="5"/>
      <c r="IR477" s="5"/>
      <c r="IS477" s="5"/>
      <c r="IT477" s="5"/>
      <c r="IU477" s="5"/>
      <c r="IV477" s="5"/>
      <c r="IW477" s="5"/>
      <c r="IX477" s="5"/>
      <c r="IY477" s="5"/>
      <c r="IZ477" s="5"/>
      <c r="JA477" s="5"/>
      <c r="JB477" s="5"/>
      <c r="JC477" s="5"/>
      <c r="JD477" s="5"/>
      <c r="JE477" s="5"/>
      <c r="JF477" s="5"/>
      <c r="JG477" s="5"/>
      <c r="JH477" s="5"/>
      <c r="JI477" s="5"/>
      <c r="JJ477" s="5"/>
      <c r="JK477" s="145"/>
      <c r="JL477" s="397"/>
    </row>
    <row r="478" spans="1:272" ht="15">
      <c r="A478" s="8" t="s">
        <v>33</v>
      </c>
      <c r="B478" s="8" t="s">
        <v>11</v>
      </c>
      <c r="C478" s="8">
        <v>1</v>
      </c>
      <c r="D478" s="199">
        <v>101</v>
      </c>
      <c r="E478" s="118" t="s">
        <v>180</v>
      </c>
      <c r="F478" s="118" t="s">
        <v>108</v>
      </c>
      <c r="G478" s="195" t="s">
        <v>34</v>
      </c>
      <c r="H478" s="309" t="s">
        <v>188</v>
      </c>
      <c r="I478" s="354"/>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c r="AY478" s="5"/>
      <c r="AZ478" s="341"/>
      <c r="BA478" s="354"/>
      <c r="BB478" s="5"/>
      <c r="BC478" s="5"/>
      <c r="BD478" s="5"/>
      <c r="BE478" s="5"/>
      <c r="BF478" s="5"/>
      <c r="BG478" s="5"/>
      <c r="BH478" s="5"/>
      <c r="BI478" s="5"/>
      <c r="BJ478" s="5"/>
      <c r="BK478" s="5"/>
      <c r="BL478" s="5"/>
      <c r="BM478" s="5"/>
      <c r="BN478" s="5"/>
      <c r="BO478" s="5"/>
      <c r="BP478" s="5"/>
      <c r="BQ478" s="5"/>
      <c r="BR478" s="5"/>
      <c r="BS478" s="5"/>
      <c r="BT478" s="5"/>
      <c r="BU478" s="5"/>
      <c r="BV478" s="5"/>
      <c r="BW478" s="5"/>
      <c r="BX478" s="5"/>
      <c r="BY478" s="5"/>
      <c r="BZ478" s="5"/>
      <c r="CA478" s="5"/>
      <c r="CB478" s="5"/>
      <c r="CC478" s="5"/>
      <c r="CD478" s="5"/>
      <c r="CE478" s="5"/>
      <c r="CF478" s="5"/>
      <c r="CG478" s="5"/>
      <c r="CH478" s="5"/>
      <c r="CI478" s="5"/>
      <c r="CJ478" s="5"/>
      <c r="CK478" s="5"/>
      <c r="CL478" s="5"/>
      <c r="CM478" s="5"/>
      <c r="CN478" s="5"/>
      <c r="CO478" s="5"/>
      <c r="CP478" s="5"/>
      <c r="CQ478" s="5"/>
      <c r="CR478" s="341"/>
      <c r="CS478" s="354"/>
      <c r="CT478" s="5"/>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1" t="s">
        <v>377</v>
      </c>
      <c r="EC478" s="171">
        <v>524.93700000000001</v>
      </c>
      <c r="ED478" s="51">
        <v>524.93700000000001</v>
      </c>
      <c r="EE478" s="51">
        <v>2</v>
      </c>
      <c r="EF478" s="51">
        <v>100</v>
      </c>
      <c r="EG478" s="52">
        <f t="shared" si="344"/>
        <v>2</v>
      </c>
      <c r="EH478" s="139">
        <f>EG478*AUXILIAR!$B$57</f>
        <v>40000000</v>
      </c>
      <c r="EI478" s="5"/>
      <c r="EJ478" s="341"/>
      <c r="EK478" s="354"/>
      <c r="EL478" s="5"/>
      <c r="EM478" s="5"/>
      <c r="EN478" s="5"/>
      <c r="EO478" s="5"/>
      <c r="EP478" s="5"/>
      <c r="EQ478" s="5"/>
      <c r="ER478" s="5"/>
      <c r="ES478" s="5"/>
      <c r="ET478" s="5"/>
      <c r="EU478" s="5"/>
      <c r="EV478" s="5"/>
      <c r="EW478" s="5"/>
      <c r="EX478" s="5"/>
      <c r="EY478" s="5"/>
      <c r="EZ478" s="5"/>
      <c r="FA478" s="5"/>
      <c r="FB478" s="5"/>
      <c r="FC478" s="5"/>
      <c r="FD478" s="5"/>
      <c r="FE478" s="5"/>
      <c r="FF478" s="5"/>
      <c r="FG478" s="5"/>
      <c r="FH478" s="5"/>
      <c r="FI478" s="5"/>
      <c r="FJ478" s="5"/>
      <c r="FK478" s="5"/>
      <c r="FL478" s="5"/>
      <c r="FM478" s="5"/>
      <c r="FN478" s="5"/>
      <c r="FO478" s="5"/>
      <c r="FP478" s="5"/>
      <c r="FQ478" s="5"/>
      <c r="FR478" s="5"/>
      <c r="FS478" s="5"/>
      <c r="FT478" s="5"/>
      <c r="FU478" s="5"/>
      <c r="FV478" s="5"/>
      <c r="FW478" s="5"/>
      <c r="FX478" s="5"/>
      <c r="FY478" s="5"/>
      <c r="FZ478" s="5"/>
      <c r="GA478" s="5"/>
      <c r="GB478" s="341"/>
      <c r="GC478" s="354"/>
      <c r="GD478" s="5"/>
      <c r="GE478" s="5"/>
      <c r="GF478" s="5"/>
      <c r="GG478" s="5"/>
      <c r="GH478" s="5"/>
      <c r="GI478" s="5"/>
      <c r="GJ478" s="5"/>
      <c r="GK478" s="5"/>
      <c r="GL478" s="5"/>
      <c r="GM478" s="5"/>
      <c r="GN478" s="5"/>
      <c r="GO478" s="5"/>
      <c r="GP478" s="5"/>
      <c r="GQ478" s="5"/>
      <c r="GR478" s="5"/>
      <c r="GS478" s="5"/>
      <c r="GT478" s="5"/>
      <c r="GU478" s="5"/>
      <c r="GV478" s="5"/>
      <c r="GW478" s="5"/>
      <c r="GX478" s="5"/>
      <c r="GY478" s="5"/>
      <c r="GZ478" s="5"/>
      <c r="HA478" s="5"/>
      <c r="HB478" s="5"/>
      <c r="HC478" s="5"/>
      <c r="HD478" s="5"/>
      <c r="HE478" s="5"/>
      <c r="HF478" s="5"/>
      <c r="HG478" s="5"/>
      <c r="HH478" s="5"/>
      <c r="HI478" s="5"/>
      <c r="HJ478" s="5"/>
      <c r="HK478" s="5"/>
      <c r="HL478" s="180"/>
      <c r="HM478" s="181"/>
      <c r="HN478" s="181"/>
      <c r="HO478" s="56"/>
      <c r="HP478" s="57"/>
      <c r="HQ478" s="56"/>
      <c r="HR478" s="161"/>
      <c r="HS478" s="5"/>
      <c r="HT478" s="341"/>
      <c r="HU478" s="354"/>
      <c r="HV478" s="5"/>
      <c r="HW478" s="5"/>
      <c r="HX478" s="5"/>
      <c r="HY478" s="5"/>
      <c r="HZ478" s="5"/>
      <c r="IA478" s="5"/>
      <c r="IB478" s="5"/>
      <c r="IC478" s="5"/>
      <c r="ID478" s="5"/>
      <c r="IE478" s="5"/>
      <c r="IF478" s="5"/>
      <c r="IG478" s="5"/>
      <c r="IH478" s="5"/>
      <c r="II478" s="5"/>
      <c r="IJ478" s="5"/>
      <c r="IK478" s="5"/>
      <c r="IL478" s="5"/>
      <c r="IM478" s="5"/>
      <c r="IN478" s="5"/>
      <c r="IO478" s="5"/>
      <c r="IP478" s="5"/>
      <c r="IQ478" s="5"/>
      <c r="IR478" s="5"/>
      <c r="IS478" s="5"/>
      <c r="IT478" s="5"/>
      <c r="IU478" s="5"/>
      <c r="IV478" s="5"/>
      <c r="IW478" s="5"/>
      <c r="IX478" s="5"/>
      <c r="IY478" s="5"/>
      <c r="IZ478" s="5"/>
      <c r="JA478" s="5"/>
      <c r="JB478" s="5"/>
      <c r="JC478" s="5"/>
      <c r="JD478" s="5"/>
      <c r="JE478" s="5"/>
      <c r="JF478" s="5"/>
      <c r="JG478" s="5"/>
      <c r="JH478" s="5"/>
      <c r="JI478" s="5"/>
      <c r="JJ478" s="5"/>
      <c r="JK478" s="145"/>
      <c r="JL478" s="397"/>
    </row>
    <row r="479" spans="1:272" ht="15">
      <c r="A479" s="8" t="s">
        <v>33</v>
      </c>
      <c r="B479" s="8" t="s">
        <v>11</v>
      </c>
      <c r="C479" s="8">
        <v>1</v>
      </c>
      <c r="D479" s="199">
        <v>101</v>
      </c>
      <c r="E479" s="118" t="s">
        <v>180</v>
      </c>
      <c r="F479" s="118" t="s">
        <v>108</v>
      </c>
      <c r="G479" s="195" t="s">
        <v>34</v>
      </c>
      <c r="H479" s="309" t="s">
        <v>188</v>
      </c>
      <c r="I479" s="354"/>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c r="AY479" s="5"/>
      <c r="AZ479" s="341"/>
      <c r="BA479" s="354"/>
      <c r="BB479" s="5"/>
      <c r="BC479" s="5"/>
      <c r="BD479" s="5"/>
      <c r="BE479" s="5"/>
      <c r="BF479" s="5"/>
      <c r="BG479" s="5"/>
      <c r="BH479" s="5"/>
      <c r="BI479" s="5"/>
      <c r="BJ479" s="5"/>
      <c r="BK479" s="5"/>
      <c r="BL479" s="5"/>
      <c r="BM479" s="5"/>
      <c r="BN479" s="5"/>
      <c r="BO479" s="5"/>
      <c r="BP479" s="5"/>
      <c r="BQ479" s="5"/>
      <c r="BR479" s="5"/>
      <c r="BS479" s="5"/>
      <c r="BT479" s="5"/>
      <c r="BU479" s="5"/>
      <c r="BV479" s="5"/>
      <c r="BW479" s="5"/>
      <c r="BX479" s="5"/>
      <c r="BY479" s="5"/>
      <c r="BZ479" s="5"/>
      <c r="CA479" s="5"/>
      <c r="CB479" s="5"/>
      <c r="CC479" s="5"/>
      <c r="CD479" s="5"/>
      <c r="CE479" s="5"/>
      <c r="CF479" s="5"/>
      <c r="CG479" s="5"/>
      <c r="CH479" s="5"/>
      <c r="CI479" s="5"/>
      <c r="CJ479" s="5"/>
      <c r="CK479" s="5"/>
      <c r="CL479" s="5"/>
      <c r="CM479" s="5"/>
      <c r="CN479" s="5"/>
      <c r="CO479" s="5"/>
      <c r="CP479" s="5"/>
      <c r="CQ479" s="5"/>
      <c r="CR479" s="341"/>
      <c r="CS479" s="354"/>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1" t="s">
        <v>377</v>
      </c>
      <c r="EC479" s="171">
        <v>532.72900000000004</v>
      </c>
      <c r="ED479" s="171">
        <v>532.72900000000004</v>
      </c>
      <c r="EE479" s="51">
        <v>1</v>
      </c>
      <c r="EF479" s="51">
        <v>100</v>
      </c>
      <c r="EG479" s="52">
        <f t="shared" si="344"/>
        <v>1</v>
      </c>
      <c r="EH479" s="139">
        <f>EG479*AUXILIAR!$B$57</f>
        <v>20000000</v>
      </c>
      <c r="EI479" s="5"/>
      <c r="EJ479" s="341"/>
      <c r="EK479" s="354"/>
      <c r="EL479" s="5"/>
      <c r="EM479" s="5"/>
      <c r="EN479" s="5"/>
      <c r="EO479" s="5"/>
      <c r="EP479" s="5"/>
      <c r="EQ479" s="5"/>
      <c r="ER479" s="5"/>
      <c r="ES479" s="5"/>
      <c r="ET479" s="5"/>
      <c r="EU479" s="5"/>
      <c r="EV479" s="5"/>
      <c r="EW479" s="5"/>
      <c r="EX479" s="5"/>
      <c r="EY479" s="5"/>
      <c r="EZ479" s="5"/>
      <c r="FA479" s="5"/>
      <c r="FB479" s="5"/>
      <c r="FC479" s="5"/>
      <c r="FD479" s="5"/>
      <c r="FE479" s="5"/>
      <c r="FF479" s="5"/>
      <c r="FG479" s="5"/>
      <c r="FH479" s="5"/>
      <c r="FI479" s="5"/>
      <c r="FJ479" s="5"/>
      <c r="FK479" s="5"/>
      <c r="FL479" s="5"/>
      <c r="FM479" s="5"/>
      <c r="FN479" s="5"/>
      <c r="FO479" s="5"/>
      <c r="FP479" s="5"/>
      <c r="FQ479" s="5"/>
      <c r="FR479" s="5"/>
      <c r="FS479" s="5"/>
      <c r="FT479" s="5"/>
      <c r="FU479" s="5"/>
      <c r="FV479" s="5"/>
      <c r="FW479" s="5"/>
      <c r="FX479" s="5"/>
      <c r="FY479" s="5"/>
      <c r="FZ479" s="5"/>
      <c r="GA479" s="5"/>
      <c r="GB479" s="341"/>
      <c r="GC479" s="354"/>
      <c r="GD479" s="5"/>
      <c r="GE479" s="5"/>
      <c r="GF479" s="5"/>
      <c r="GG479" s="5"/>
      <c r="GH479" s="5"/>
      <c r="GI479" s="5"/>
      <c r="GJ479" s="5"/>
      <c r="GK479" s="5"/>
      <c r="GL479" s="5"/>
      <c r="GM479" s="5"/>
      <c r="GN479" s="5"/>
      <c r="GO479" s="5"/>
      <c r="GP479" s="5"/>
      <c r="GQ479" s="5"/>
      <c r="GR479" s="5"/>
      <c r="GS479" s="5"/>
      <c r="GT479" s="5"/>
      <c r="GU479" s="5"/>
      <c r="GV479" s="5"/>
      <c r="GW479" s="5"/>
      <c r="GX479" s="5"/>
      <c r="GY479" s="5"/>
      <c r="GZ479" s="5"/>
      <c r="HA479" s="5"/>
      <c r="HB479" s="5"/>
      <c r="HC479" s="5"/>
      <c r="HD479" s="5"/>
      <c r="HE479" s="5"/>
      <c r="HF479" s="5"/>
      <c r="HG479" s="5"/>
      <c r="HH479" s="5"/>
      <c r="HI479" s="5"/>
      <c r="HJ479" s="5"/>
      <c r="HK479" s="5"/>
      <c r="HL479" s="180"/>
      <c r="HM479" s="181"/>
      <c r="HN479" s="181"/>
      <c r="HO479" s="56"/>
      <c r="HP479" s="57"/>
      <c r="HQ479" s="56"/>
      <c r="HR479" s="161"/>
      <c r="HS479" s="5"/>
      <c r="HT479" s="341"/>
      <c r="HU479" s="354"/>
      <c r="HV479" s="5"/>
      <c r="HW479" s="5"/>
      <c r="HX479" s="5"/>
      <c r="HY479" s="5"/>
      <c r="HZ479" s="5"/>
      <c r="IA479" s="5"/>
      <c r="IB479" s="5"/>
      <c r="IC479" s="5"/>
      <c r="ID479" s="5"/>
      <c r="IE479" s="5"/>
      <c r="IF479" s="5"/>
      <c r="IG479" s="5"/>
      <c r="IH479" s="5"/>
      <c r="II479" s="5"/>
      <c r="IJ479" s="5"/>
      <c r="IK479" s="5"/>
      <c r="IL479" s="5"/>
      <c r="IM479" s="5"/>
      <c r="IN479" s="5"/>
      <c r="IO479" s="5"/>
      <c r="IP479" s="5"/>
      <c r="IQ479" s="5"/>
      <c r="IR479" s="5"/>
      <c r="IS479" s="5"/>
      <c r="IT479" s="5"/>
      <c r="IU479" s="5"/>
      <c r="IV479" s="5"/>
      <c r="IW479" s="5"/>
      <c r="IX479" s="5"/>
      <c r="IY479" s="5"/>
      <c r="IZ479" s="5"/>
      <c r="JA479" s="5"/>
      <c r="JB479" s="5"/>
      <c r="JC479" s="5"/>
      <c r="JD479" s="5"/>
      <c r="JE479" s="5"/>
      <c r="JF479" s="5"/>
      <c r="JG479" s="5"/>
      <c r="JH479" s="5"/>
      <c r="JI479" s="5"/>
      <c r="JJ479" s="5"/>
      <c r="JK479" s="145"/>
      <c r="JL479" s="397"/>
    </row>
    <row r="480" spans="1:272" ht="15">
      <c r="A480" s="8" t="s">
        <v>33</v>
      </c>
      <c r="B480" s="8" t="s">
        <v>11</v>
      </c>
      <c r="C480" s="8">
        <v>1</v>
      </c>
      <c r="D480" s="199">
        <v>101</v>
      </c>
      <c r="E480" s="118" t="s">
        <v>180</v>
      </c>
      <c r="F480" s="118" t="s">
        <v>108</v>
      </c>
      <c r="G480" s="195" t="s">
        <v>34</v>
      </c>
      <c r="H480" s="309" t="s">
        <v>188</v>
      </c>
      <c r="I480" s="354"/>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c r="AY480" s="5"/>
      <c r="AZ480" s="341"/>
      <c r="BA480" s="354"/>
      <c r="BB480" s="5"/>
      <c r="BC480" s="5"/>
      <c r="BD480" s="5"/>
      <c r="BE480" s="5"/>
      <c r="BF480" s="5"/>
      <c r="BG480" s="5"/>
      <c r="BH480" s="5"/>
      <c r="BI480" s="5"/>
      <c r="BJ480" s="5"/>
      <c r="BK480" s="5"/>
      <c r="BL480" s="5"/>
      <c r="BM480" s="5"/>
      <c r="BN480" s="5"/>
      <c r="BO480" s="5"/>
      <c r="BP480" s="5"/>
      <c r="BQ480" s="5"/>
      <c r="BR480" s="5"/>
      <c r="BS480" s="5"/>
      <c r="BT480" s="5"/>
      <c r="BU480" s="5"/>
      <c r="BV480" s="5"/>
      <c r="BW480" s="5"/>
      <c r="BX480" s="5"/>
      <c r="BY480" s="5"/>
      <c r="BZ480" s="5"/>
      <c r="CA480" s="5"/>
      <c r="CB480" s="5"/>
      <c r="CC480" s="5"/>
      <c r="CD480" s="5"/>
      <c r="CE480" s="5"/>
      <c r="CF480" s="5"/>
      <c r="CG480" s="5"/>
      <c r="CH480" s="5"/>
      <c r="CI480" s="5"/>
      <c r="CJ480" s="5"/>
      <c r="CK480" s="5"/>
      <c r="CL480" s="5"/>
      <c r="CM480" s="5"/>
      <c r="CN480" s="5"/>
      <c r="CO480" s="5"/>
      <c r="CP480" s="5"/>
      <c r="CQ480" s="5"/>
      <c r="CR480" s="341"/>
      <c r="CS480" s="354"/>
      <c r="CT480" s="5"/>
      <c r="CU480" s="5"/>
      <c r="CV480" s="5"/>
      <c r="CW480" s="5"/>
      <c r="CX480" s="5"/>
      <c r="CY480" s="5"/>
      <c r="CZ480" s="5"/>
      <c r="DA480" s="5"/>
      <c r="DB480" s="5"/>
      <c r="DC480" s="5"/>
      <c r="DD480" s="5"/>
      <c r="DE480" s="5"/>
      <c r="DF480" s="5"/>
      <c r="DG480" s="5"/>
      <c r="DH480" s="5"/>
      <c r="DI480" s="5"/>
      <c r="DJ480" s="5"/>
      <c r="DK480" s="5"/>
      <c r="DL480" s="5"/>
      <c r="DM480" s="5"/>
      <c r="DN480" s="5"/>
      <c r="DO480" s="5"/>
      <c r="DP480" s="5"/>
      <c r="DQ480" s="5"/>
      <c r="DR480" s="5"/>
      <c r="DS480" s="5"/>
      <c r="DT480" s="5"/>
      <c r="DU480" s="5"/>
      <c r="DV480" s="5"/>
      <c r="DW480" s="5"/>
      <c r="DX480" s="5"/>
      <c r="DY480" s="5"/>
      <c r="DZ480" s="5"/>
      <c r="EA480" s="5"/>
      <c r="EB480" s="51" t="s">
        <v>377</v>
      </c>
      <c r="EC480" s="171">
        <v>534.48299999999995</v>
      </c>
      <c r="ED480" s="171">
        <v>534.48299999999995</v>
      </c>
      <c r="EE480" s="51">
        <v>2</v>
      </c>
      <c r="EF480" s="51">
        <v>100</v>
      </c>
      <c r="EG480" s="52">
        <f t="shared" si="344"/>
        <v>2</v>
      </c>
      <c r="EH480" s="139">
        <f>EG480*AUXILIAR!$B$57</f>
        <v>40000000</v>
      </c>
      <c r="EI480" s="5"/>
      <c r="EJ480" s="341"/>
      <c r="EK480" s="354"/>
      <c r="EL480" s="5"/>
      <c r="EM480" s="5"/>
      <c r="EN480" s="5"/>
      <c r="EO480" s="5"/>
      <c r="EP480" s="5"/>
      <c r="EQ480" s="5"/>
      <c r="ER480" s="5"/>
      <c r="ES480" s="5"/>
      <c r="ET480" s="5"/>
      <c r="EU480" s="5"/>
      <c r="EV480" s="5"/>
      <c r="EW480" s="5"/>
      <c r="EX480" s="5"/>
      <c r="EY480" s="5"/>
      <c r="EZ480" s="5"/>
      <c r="FA480" s="5"/>
      <c r="FB480" s="5"/>
      <c r="FC480" s="5"/>
      <c r="FD480" s="5"/>
      <c r="FE480" s="5"/>
      <c r="FF480" s="5"/>
      <c r="FG480" s="5"/>
      <c r="FH480" s="5"/>
      <c r="FI480" s="5"/>
      <c r="FJ480" s="5"/>
      <c r="FK480" s="5"/>
      <c r="FL480" s="5"/>
      <c r="FM480" s="5"/>
      <c r="FN480" s="5"/>
      <c r="FO480" s="5"/>
      <c r="FP480" s="5"/>
      <c r="FQ480" s="5"/>
      <c r="FR480" s="5"/>
      <c r="FS480" s="5"/>
      <c r="FT480" s="5"/>
      <c r="FU480" s="5"/>
      <c r="FV480" s="5"/>
      <c r="FW480" s="5"/>
      <c r="FX480" s="5"/>
      <c r="FY480" s="5"/>
      <c r="FZ480" s="5"/>
      <c r="GA480" s="5"/>
      <c r="GB480" s="341"/>
      <c r="GC480" s="354"/>
      <c r="GD480" s="5"/>
      <c r="GE480" s="5"/>
      <c r="GF480" s="5"/>
      <c r="GG480" s="5"/>
      <c r="GH480" s="5"/>
      <c r="GI480" s="5"/>
      <c r="GJ480" s="5"/>
      <c r="GK480" s="5"/>
      <c r="GL480" s="5"/>
      <c r="GM480" s="5"/>
      <c r="GN480" s="5"/>
      <c r="GO480" s="5"/>
      <c r="GP480" s="5"/>
      <c r="GQ480" s="5"/>
      <c r="GR480" s="5"/>
      <c r="GS480" s="5"/>
      <c r="GT480" s="5"/>
      <c r="GU480" s="5"/>
      <c r="GV480" s="5"/>
      <c r="GW480" s="5"/>
      <c r="GX480" s="5"/>
      <c r="GY480" s="5"/>
      <c r="GZ480" s="5"/>
      <c r="HA480" s="5"/>
      <c r="HB480" s="5"/>
      <c r="HC480" s="5"/>
      <c r="HD480" s="5"/>
      <c r="HE480" s="5"/>
      <c r="HF480" s="5"/>
      <c r="HG480" s="5"/>
      <c r="HH480" s="5"/>
      <c r="HI480" s="5"/>
      <c r="HJ480" s="5"/>
      <c r="HK480" s="5"/>
      <c r="HL480" s="180"/>
      <c r="HM480" s="181"/>
      <c r="HN480" s="181"/>
      <c r="HO480" s="56"/>
      <c r="HP480" s="57"/>
      <c r="HQ480" s="56"/>
      <c r="HR480" s="161"/>
      <c r="HS480" s="5"/>
      <c r="HT480" s="341"/>
      <c r="HU480" s="354"/>
      <c r="HV480" s="5"/>
      <c r="HW480" s="5"/>
      <c r="HX480" s="5"/>
      <c r="HY480" s="5"/>
      <c r="HZ480" s="5"/>
      <c r="IA480" s="5"/>
      <c r="IB480" s="5"/>
      <c r="IC480" s="5"/>
      <c r="ID480" s="5"/>
      <c r="IE480" s="5"/>
      <c r="IF480" s="5"/>
      <c r="IG480" s="5"/>
      <c r="IH480" s="5"/>
      <c r="II480" s="5"/>
      <c r="IJ480" s="5"/>
      <c r="IK480" s="5"/>
      <c r="IL480" s="5"/>
      <c r="IM480" s="5"/>
      <c r="IN480" s="5"/>
      <c r="IO480" s="5"/>
      <c r="IP480" s="5"/>
      <c r="IQ480" s="5"/>
      <c r="IR480" s="5"/>
      <c r="IS480" s="5"/>
      <c r="IT480" s="5"/>
      <c r="IU480" s="5"/>
      <c r="IV480" s="5"/>
      <c r="IW480" s="5"/>
      <c r="IX480" s="5"/>
      <c r="IY480" s="5"/>
      <c r="IZ480" s="5"/>
      <c r="JA480" s="5"/>
      <c r="JB480" s="5"/>
      <c r="JC480" s="5"/>
      <c r="JD480" s="5"/>
      <c r="JE480" s="5"/>
      <c r="JF480" s="5"/>
      <c r="JG480" s="5"/>
      <c r="JH480" s="5"/>
      <c r="JI480" s="5"/>
      <c r="JJ480" s="5"/>
      <c r="JK480" s="145"/>
      <c r="JL480" s="397"/>
    </row>
    <row r="481" spans="1:272" ht="15">
      <c r="A481" s="8" t="s">
        <v>33</v>
      </c>
      <c r="B481" s="8" t="s">
        <v>11</v>
      </c>
      <c r="C481" s="8">
        <v>1</v>
      </c>
      <c r="D481" s="199">
        <v>101</v>
      </c>
      <c r="E481" s="118" t="s">
        <v>180</v>
      </c>
      <c r="F481" s="118" t="s">
        <v>108</v>
      </c>
      <c r="G481" s="195" t="s">
        <v>34</v>
      </c>
      <c r="H481" s="309" t="s">
        <v>188</v>
      </c>
      <c r="I481" s="354"/>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c r="AY481" s="5"/>
      <c r="AZ481" s="341"/>
      <c r="BA481" s="354"/>
      <c r="BB481" s="5"/>
      <c r="BC481" s="5"/>
      <c r="BD481" s="5"/>
      <c r="BE481" s="5"/>
      <c r="BF481" s="5"/>
      <c r="BG481" s="5"/>
      <c r="BH481" s="5"/>
      <c r="BI481" s="5"/>
      <c r="BJ481" s="5"/>
      <c r="BK481" s="5"/>
      <c r="BL481" s="5"/>
      <c r="BM481" s="5"/>
      <c r="BN481" s="5"/>
      <c r="BO481" s="5"/>
      <c r="BP481" s="5"/>
      <c r="BQ481" s="5"/>
      <c r="BR481" s="5"/>
      <c r="BS481" s="5"/>
      <c r="BT481" s="5"/>
      <c r="BU481" s="5"/>
      <c r="BV481" s="5"/>
      <c r="BW481" s="5"/>
      <c r="BX481" s="5"/>
      <c r="BY481" s="5"/>
      <c r="BZ481" s="5"/>
      <c r="CA481" s="5"/>
      <c r="CB481" s="5"/>
      <c r="CC481" s="5"/>
      <c r="CD481" s="5"/>
      <c r="CE481" s="5"/>
      <c r="CF481" s="5"/>
      <c r="CG481" s="5"/>
      <c r="CH481" s="5"/>
      <c r="CI481" s="5"/>
      <c r="CJ481" s="5"/>
      <c r="CK481" s="5"/>
      <c r="CL481" s="5"/>
      <c r="CM481" s="5"/>
      <c r="CN481" s="5"/>
      <c r="CO481" s="5"/>
      <c r="CP481" s="5"/>
      <c r="CQ481" s="5"/>
      <c r="CR481" s="341"/>
      <c r="CS481" s="354"/>
      <c r="CT481" s="5"/>
      <c r="CU481" s="5"/>
      <c r="CV481" s="5"/>
      <c r="CW481" s="5"/>
      <c r="CX481" s="5"/>
      <c r="CY481" s="5"/>
      <c r="CZ481" s="5"/>
      <c r="DA481" s="5"/>
      <c r="DB481" s="5"/>
      <c r="DC481" s="5"/>
      <c r="DD481" s="5"/>
      <c r="DE481" s="5"/>
      <c r="DF481" s="5"/>
      <c r="DG481" s="5"/>
      <c r="DH481" s="5"/>
      <c r="DI481" s="5"/>
      <c r="DJ481" s="5"/>
      <c r="DK481" s="5"/>
      <c r="DL481" s="5"/>
      <c r="DM481" s="5"/>
      <c r="DN481" s="5"/>
      <c r="DO481" s="5"/>
      <c r="DP481" s="5"/>
      <c r="DQ481" s="5"/>
      <c r="DR481" s="5"/>
      <c r="DS481" s="5"/>
      <c r="DT481" s="5"/>
      <c r="DU481" s="5"/>
      <c r="DV481" s="5"/>
      <c r="DW481" s="5"/>
      <c r="DX481" s="5"/>
      <c r="DY481" s="5"/>
      <c r="DZ481" s="5"/>
      <c r="EA481" s="5"/>
      <c r="EB481" s="51" t="s">
        <v>377</v>
      </c>
      <c r="EC481" s="171">
        <v>575.88300000000004</v>
      </c>
      <c r="ED481" s="171">
        <v>575.88300000000004</v>
      </c>
      <c r="EE481" s="51">
        <v>1</v>
      </c>
      <c r="EF481" s="51">
        <v>100</v>
      </c>
      <c r="EG481" s="52">
        <f t="shared" si="344"/>
        <v>1</v>
      </c>
      <c r="EH481" s="139">
        <f>EG481*AUXILIAR!$B$57</f>
        <v>20000000</v>
      </c>
      <c r="EI481" s="5"/>
      <c r="EJ481" s="341"/>
      <c r="EK481" s="354"/>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5"/>
      <c r="FO481" s="5"/>
      <c r="FP481" s="5"/>
      <c r="FQ481" s="5"/>
      <c r="FR481" s="5"/>
      <c r="FS481" s="5"/>
      <c r="FT481" s="5"/>
      <c r="FU481" s="5"/>
      <c r="FV481" s="5"/>
      <c r="FW481" s="5"/>
      <c r="FX481" s="5"/>
      <c r="FY481" s="5"/>
      <c r="FZ481" s="5"/>
      <c r="GA481" s="5"/>
      <c r="GB481" s="341"/>
      <c r="GC481" s="354"/>
      <c r="GD481" s="5"/>
      <c r="GE481" s="5"/>
      <c r="GF481" s="5"/>
      <c r="GG481" s="5"/>
      <c r="GH481" s="5"/>
      <c r="GI481" s="5"/>
      <c r="GJ481" s="5"/>
      <c r="GK481" s="5"/>
      <c r="GL481" s="5"/>
      <c r="GM481" s="5"/>
      <c r="GN481" s="5"/>
      <c r="GO481" s="5"/>
      <c r="GP481" s="5"/>
      <c r="GQ481" s="5"/>
      <c r="GR481" s="5"/>
      <c r="GS481" s="5"/>
      <c r="GT481" s="5"/>
      <c r="GU481" s="5"/>
      <c r="GV481" s="5"/>
      <c r="GW481" s="5"/>
      <c r="GX481" s="5"/>
      <c r="GY481" s="5"/>
      <c r="GZ481" s="5"/>
      <c r="HA481" s="5"/>
      <c r="HB481" s="5"/>
      <c r="HC481" s="5"/>
      <c r="HD481" s="5"/>
      <c r="HE481" s="5"/>
      <c r="HF481" s="5"/>
      <c r="HG481" s="5"/>
      <c r="HH481" s="5"/>
      <c r="HI481" s="5"/>
      <c r="HJ481" s="5"/>
      <c r="HK481" s="5"/>
      <c r="HL481" s="180"/>
      <c r="HM481" s="181"/>
      <c r="HN481" s="181"/>
      <c r="HO481" s="56"/>
      <c r="HP481" s="57"/>
      <c r="HQ481" s="56"/>
      <c r="HR481" s="161"/>
      <c r="HS481" s="5"/>
      <c r="HT481" s="341"/>
      <c r="HU481" s="354"/>
      <c r="HV481" s="5"/>
      <c r="HW481" s="5"/>
      <c r="HX481" s="5"/>
      <c r="HY481" s="5"/>
      <c r="HZ481" s="5"/>
      <c r="IA481" s="5"/>
      <c r="IB481" s="5"/>
      <c r="IC481" s="5"/>
      <c r="ID481" s="5"/>
      <c r="IE481" s="5"/>
      <c r="IF481" s="5"/>
      <c r="IG481" s="5"/>
      <c r="IH481" s="5"/>
      <c r="II481" s="5"/>
      <c r="IJ481" s="5"/>
      <c r="IK481" s="5"/>
      <c r="IL481" s="5"/>
      <c r="IM481" s="5"/>
      <c r="IN481" s="5"/>
      <c r="IO481" s="5"/>
      <c r="IP481" s="5"/>
      <c r="IQ481" s="5"/>
      <c r="IR481" s="5"/>
      <c r="IS481" s="5"/>
      <c r="IT481" s="5"/>
      <c r="IU481" s="5"/>
      <c r="IV481" s="5"/>
      <c r="IW481" s="5"/>
      <c r="IX481" s="5"/>
      <c r="IY481" s="5"/>
      <c r="IZ481" s="5"/>
      <c r="JA481" s="5"/>
      <c r="JB481" s="5"/>
      <c r="JC481" s="5"/>
      <c r="JD481" s="5"/>
      <c r="JE481" s="5"/>
      <c r="JF481" s="5"/>
      <c r="JG481" s="5"/>
      <c r="JH481" s="5"/>
      <c r="JI481" s="5"/>
      <c r="JJ481" s="5"/>
      <c r="JK481" s="145"/>
      <c r="JL481" s="397"/>
    </row>
    <row r="482" spans="1:272" ht="15">
      <c r="A482" s="8" t="s">
        <v>33</v>
      </c>
      <c r="B482" s="8" t="s">
        <v>11</v>
      </c>
      <c r="C482" s="8">
        <v>1</v>
      </c>
      <c r="D482" s="199">
        <v>101</v>
      </c>
      <c r="E482" s="118" t="s">
        <v>180</v>
      </c>
      <c r="F482" s="118" t="s">
        <v>108</v>
      </c>
      <c r="G482" s="195" t="s">
        <v>34</v>
      </c>
      <c r="H482" s="309" t="s">
        <v>188</v>
      </c>
      <c r="I482" s="354"/>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c r="AY482" s="5"/>
      <c r="AZ482" s="341"/>
      <c r="BA482" s="354"/>
      <c r="BB482" s="5"/>
      <c r="BC482" s="5"/>
      <c r="BD482" s="5"/>
      <c r="BE482" s="5"/>
      <c r="BF482" s="5"/>
      <c r="BG482" s="5"/>
      <c r="BH482" s="5"/>
      <c r="BI482" s="5"/>
      <c r="BJ482" s="5"/>
      <c r="BK482" s="5"/>
      <c r="BL482" s="5"/>
      <c r="BM482" s="5"/>
      <c r="BN482" s="5"/>
      <c r="BO482" s="5"/>
      <c r="BP482" s="5"/>
      <c r="BQ482" s="5"/>
      <c r="BR482" s="5"/>
      <c r="BS482" s="5"/>
      <c r="BT482" s="5"/>
      <c r="BU482" s="5"/>
      <c r="BV482" s="5"/>
      <c r="BW482" s="5"/>
      <c r="BX482" s="5"/>
      <c r="BY482" s="5"/>
      <c r="BZ482" s="5"/>
      <c r="CA482" s="5"/>
      <c r="CB482" s="5"/>
      <c r="CC482" s="5"/>
      <c r="CD482" s="5"/>
      <c r="CE482" s="5"/>
      <c r="CF482" s="5"/>
      <c r="CG482" s="5"/>
      <c r="CH482" s="5"/>
      <c r="CI482" s="5"/>
      <c r="CJ482" s="5"/>
      <c r="CK482" s="5"/>
      <c r="CL482" s="5"/>
      <c r="CM482" s="5"/>
      <c r="CN482" s="5"/>
      <c r="CO482" s="5"/>
      <c r="CP482" s="5"/>
      <c r="CQ482" s="5"/>
      <c r="CR482" s="341"/>
      <c r="CS482" s="354"/>
      <c r="CT482" s="5"/>
      <c r="CU482" s="5"/>
      <c r="CV482" s="5"/>
      <c r="CW482" s="5"/>
      <c r="CX482" s="5"/>
      <c r="CY482" s="5"/>
      <c r="CZ482" s="5"/>
      <c r="DA482" s="5"/>
      <c r="DB482" s="5"/>
      <c r="DC482" s="5"/>
      <c r="DD482" s="5"/>
      <c r="DE482" s="5"/>
      <c r="DF482" s="5"/>
      <c r="DG482" s="5"/>
      <c r="DH482" s="5"/>
      <c r="DI482" s="5"/>
      <c r="DJ482" s="5"/>
      <c r="DK482" s="5"/>
      <c r="DL482" s="5"/>
      <c r="DM482" s="5"/>
      <c r="DN482" s="5"/>
      <c r="DO482" s="5"/>
      <c r="DP482" s="5"/>
      <c r="DQ482" s="5"/>
      <c r="DR482" s="5"/>
      <c r="DS482" s="5"/>
      <c r="DT482" s="5"/>
      <c r="DU482" s="5"/>
      <c r="DV482" s="5"/>
      <c r="DW482" s="5"/>
      <c r="DX482" s="5"/>
      <c r="DY482" s="5"/>
      <c r="DZ482" s="5"/>
      <c r="EA482" s="5"/>
      <c r="EB482" s="51" t="s">
        <v>380</v>
      </c>
      <c r="EC482" s="171">
        <v>418.2</v>
      </c>
      <c r="ED482" s="171">
        <v>418.8</v>
      </c>
      <c r="EE482" s="51">
        <f>ED482-EC482</f>
        <v>0.60000000000002274</v>
      </c>
      <c r="EF482" s="51">
        <v>100</v>
      </c>
      <c r="EG482" s="52">
        <f t="shared" si="344"/>
        <v>0.60000000000002274</v>
      </c>
      <c r="EH482" s="139">
        <f>EG482*AUXILIAR!$B$62</f>
        <v>168000000.00000638</v>
      </c>
      <c r="EI482" s="5"/>
      <c r="EJ482" s="341"/>
      <c r="EK482" s="354"/>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c r="FN482" s="5"/>
      <c r="FO482" s="5"/>
      <c r="FP482" s="5"/>
      <c r="FQ482" s="5"/>
      <c r="FR482" s="5"/>
      <c r="FS482" s="5"/>
      <c r="FT482" s="5"/>
      <c r="FU482" s="5"/>
      <c r="FV482" s="5"/>
      <c r="FW482" s="5"/>
      <c r="FX482" s="5"/>
      <c r="FY482" s="5"/>
      <c r="FZ482" s="5"/>
      <c r="GA482" s="5"/>
      <c r="GB482" s="341"/>
      <c r="GC482" s="354"/>
      <c r="GD482" s="5"/>
      <c r="GE482" s="5"/>
      <c r="GF482" s="5"/>
      <c r="GG482" s="5"/>
      <c r="GH482" s="5"/>
      <c r="GI482" s="5"/>
      <c r="GJ482" s="5"/>
      <c r="GK482" s="5"/>
      <c r="GL482" s="5"/>
      <c r="GM482" s="5"/>
      <c r="GN482" s="5"/>
      <c r="GO482" s="5"/>
      <c r="GP482" s="5"/>
      <c r="GQ482" s="5"/>
      <c r="GR482" s="5"/>
      <c r="GS482" s="5"/>
      <c r="GT482" s="5"/>
      <c r="GU482" s="5"/>
      <c r="GV482" s="5"/>
      <c r="GW482" s="5"/>
      <c r="GX482" s="5"/>
      <c r="GY482" s="5"/>
      <c r="GZ482" s="5"/>
      <c r="HA482" s="5"/>
      <c r="HB482" s="5"/>
      <c r="HC482" s="5"/>
      <c r="HD482" s="5"/>
      <c r="HE482" s="5"/>
      <c r="HF482" s="5"/>
      <c r="HG482" s="5"/>
      <c r="HH482" s="5"/>
      <c r="HI482" s="5"/>
      <c r="HJ482" s="5"/>
      <c r="HK482" s="5"/>
      <c r="HL482" s="180"/>
      <c r="HM482" s="181"/>
      <c r="HN482" s="181"/>
      <c r="HO482" s="56"/>
      <c r="HP482" s="57"/>
      <c r="HQ482" s="56"/>
      <c r="HR482" s="161"/>
      <c r="HS482" s="5"/>
      <c r="HT482" s="341"/>
      <c r="HU482" s="354"/>
      <c r="HV482" s="5"/>
      <c r="HW482" s="5"/>
      <c r="HX482" s="5"/>
      <c r="HY482" s="5"/>
      <c r="HZ482" s="5"/>
      <c r="IA482" s="5"/>
      <c r="IB482" s="5"/>
      <c r="IC482" s="5"/>
      <c r="ID482" s="5"/>
      <c r="IE482" s="5"/>
      <c r="IF482" s="5"/>
      <c r="IG482" s="5"/>
      <c r="IH482" s="5"/>
      <c r="II482" s="5"/>
      <c r="IJ482" s="5"/>
      <c r="IK482" s="5"/>
      <c r="IL482" s="5"/>
      <c r="IM482" s="5"/>
      <c r="IN482" s="5"/>
      <c r="IO482" s="5"/>
      <c r="IP482" s="5"/>
      <c r="IQ482" s="5"/>
      <c r="IR482" s="5"/>
      <c r="IS482" s="5"/>
      <c r="IT482" s="5"/>
      <c r="IU482" s="5"/>
      <c r="IV482" s="5"/>
      <c r="IW482" s="5"/>
      <c r="IX482" s="5"/>
      <c r="IY482" s="5"/>
      <c r="IZ482" s="5"/>
      <c r="JA482" s="5"/>
      <c r="JB482" s="5"/>
      <c r="JC482" s="5"/>
      <c r="JD482" s="5"/>
      <c r="JE482" s="5"/>
      <c r="JF482" s="5"/>
      <c r="JG482" s="5"/>
      <c r="JH482" s="5"/>
      <c r="JI482" s="5"/>
      <c r="JJ482" s="5"/>
      <c r="JK482" s="145"/>
      <c r="JL482" s="397"/>
    </row>
    <row r="483" spans="1:272" ht="30">
      <c r="A483" s="8" t="s">
        <v>33</v>
      </c>
      <c r="B483" s="8" t="s">
        <v>11</v>
      </c>
      <c r="C483" s="8">
        <v>1</v>
      </c>
      <c r="D483" s="199">
        <v>101</v>
      </c>
      <c r="E483" s="118" t="s">
        <v>180</v>
      </c>
      <c r="F483" s="118" t="s">
        <v>108</v>
      </c>
      <c r="G483" s="195" t="s">
        <v>34</v>
      </c>
      <c r="H483" s="309" t="s">
        <v>188</v>
      </c>
      <c r="I483" s="354"/>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c r="AY483" s="5"/>
      <c r="AZ483" s="341"/>
      <c r="BA483" s="354"/>
      <c r="BB483" s="5"/>
      <c r="BC483" s="5"/>
      <c r="BD483" s="5"/>
      <c r="BE483" s="5"/>
      <c r="BF483" s="5"/>
      <c r="BG483" s="5"/>
      <c r="BH483" s="5"/>
      <c r="BI483" s="5"/>
      <c r="BJ483" s="5"/>
      <c r="BK483" s="5"/>
      <c r="BL483" s="5"/>
      <c r="BM483" s="5"/>
      <c r="BN483" s="5"/>
      <c r="BO483" s="5"/>
      <c r="BP483" s="5"/>
      <c r="BQ483" s="5"/>
      <c r="BR483" s="5"/>
      <c r="BS483" s="5"/>
      <c r="BT483" s="5"/>
      <c r="BU483" s="5"/>
      <c r="BV483" s="5"/>
      <c r="BW483" s="5"/>
      <c r="BX483" s="5"/>
      <c r="BY483" s="5"/>
      <c r="BZ483" s="5"/>
      <c r="CA483" s="5"/>
      <c r="CB483" s="5"/>
      <c r="CC483" s="5"/>
      <c r="CD483" s="5"/>
      <c r="CE483" s="5"/>
      <c r="CF483" s="5"/>
      <c r="CG483" s="5"/>
      <c r="CH483" s="5"/>
      <c r="CI483" s="5"/>
      <c r="CJ483" s="5"/>
      <c r="CK483" s="5"/>
      <c r="CL483" s="5"/>
      <c r="CM483" s="5"/>
      <c r="CN483" s="5"/>
      <c r="CO483" s="5"/>
      <c r="CP483" s="5"/>
      <c r="CQ483" s="5"/>
      <c r="CR483" s="341"/>
      <c r="CS483" s="354"/>
      <c r="CT483" s="5"/>
      <c r="CU483" s="5"/>
      <c r="CV483" s="5"/>
      <c r="CW483" s="5"/>
      <c r="CX483" s="5"/>
      <c r="CY483" s="5"/>
      <c r="CZ483" s="5"/>
      <c r="DA483" s="5"/>
      <c r="DB483" s="5"/>
      <c r="DC483" s="5"/>
      <c r="DD483" s="5"/>
      <c r="DE483" s="5"/>
      <c r="DF483" s="5"/>
      <c r="DG483" s="5"/>
      <c r="DH483" s="5"/>
      <c r="DI483" s="5"/>
      <c r="DJ483" s="5"/>
      <c r="DK483" s="5"/>
      <c r="DL483" s="5"/>
      <c r="DM483" s="5"/>
      <c r="DN483" s="5"/>
      <c r="DO483" s="5"/>
      <c r="DP483" s="5"/>
      <c r="DQ483" s="5"/>
      <c r="DR483" s="5"/>
      <c r="DS483" s="5"/>
      <c r="DT483" s="5"/>
      <c r="DU483" s="5"/>
      <c r="DV483" s="5"/>
      <c r="DW483" s="5"/>
      <c r="DX483" s="5"/>
      <c r="DY483" s="5"/>
      <c r="DZ483" s="5"/>
      <c r="EA483" s="5"/>
      <c r="EB483" s="51" t="s">
        <v>381</v>
      </c>
      <c r="EC483" s="171">
        <v>429.8</v>
      </c>
      <c r="ED483" s="171">
        <v>430.6</v>
      </c>
      <c r="EE483" s="51">
        <f t="shared" ref="EE483:EE484" si="345">ED483-EC483</f>
        <v>0.80000000000001137</v>
      </c>
      <c r="EF483" s="51">
        <v>100</v>
      </c>
      <c r="EG483" s="52">
        <f t="shared" ref="EG483:EG484" si="346">EE483*EF483/100</f>
        <v>0.80000000000001137</v>
      </c>
      <c r="EH483" s="139">
        <f>EG483*AUXILIAR!$B$62</f>
        <v>224000000.00000319</v>
      </c>
      <c r="EI483" s="5"/>
      <c r="EJ483" s="341"/>
      <c r="EK483" s="354"/>
      <c r="EL483" s="5"/>
      <c r="EM483" s="5"/>
      <c r="EN483" s="5"/>
      <c r="EO483" s="5"/>
      <c r="EP483" s="5"/>
      <c r="EQ483" s="5"/>
      <c r="ER483" s="5"/>
      <c r="ES483" s="5"/>
      <c r="ET483" s="5"/>
      <c r="EU483" s="5"/>
      <c r="EV483" s="5"/>
      <c r="EW483" s="5"/>
      <c r="EX483" s="5"/>
      <c r="EY483" s="5"/>
      <c r="EZ483" s="5"/>
      <c r="FA483" s="5"/>
      <c r="FB483" s="5"/>
      <c r="FC483" s="5"/>
      <c r="FD483" s="5"/>
      <c r="FE483" s="5"/>
      <c r="FF483" s="5"/>
      <c r="FG483" s="5"/>
      <c r="FH483" s="5"/>
      <c r="FI483" s="5"/>
      <c r="FJ483" s="5"/>
      <c r="FK483" s="5"/>
      <c r="FL483" s="5"/>
      <c r="FM483" s="5"/>
      <c r="FN483" s="5"/>
      <c r="FO483" s="5"/>
      <c r="FP483" s="5"/>
      <c r="FQ483" s="5"/>
      <c r="FR483" s="5"/>
      <c r="FS483" s="5"/>
      <c r="FT483" s="5"/>
      <c r="FU483" s="5"/>
      <c r="FV483" s="5"/>
      <c r="FW483" s="5"/>
      <c r="FX483" s="5"/>
      <c r="FY483" s="5"/>
      <c r="FZ483" s="5"/>
      <c r="GA483" s="5"/>
      <c r="GB483" s="341"/>
      <c r="GC483" s="354"/>
      <c r="GD483" s="5"/>
      <c r="GE483" s="5"/>
      <c r="GF483" s="5"/>
      <c r="GG483" s="5"/>
      <c r="GH483" s="5"/>
      <c r="GI483" s="5"/>
      <c r="GJ483" s="5"/>
      <c r="GK483" s="5"/>
      <c r="GL483" s="5"/>
      <c r="GM483" s="5"/>
      <c r="GN483" s="5"/>
      <c r="GO483" s="5"/>
      <c r="GP483" s="5"/>
      <c r="GQ483" s="5"/>
      <c r="GR483" s="5"/>
      <c r="GS483" s="5"/>
      <c r="GT483" s="5"/>
      <c r="GU483" s="5"/>
      <c r="GV483" s="5"/>
      <c r="GW483" s="5"/>
      <c r="GX483" s="5"/>
      <c r="GY483" s="5"/>
      <c r="GZ483" s="5"/>
      <c r="HA483" s="5"/>
      <c r="HB483" s="5"/>
      <c r="HC483" s="5"/>
      <c r="HD483" s="5"/>
      <c r="HE483" s="5"/>
      <c r="HF483" s="5"/>
      <c r="HG483" s="5"/>
      <c r="HH483" s="5"/>
      <c r="HI483" s="5"/>
      <c r="HJ483" s="5"/>
      <c r="HK483" s="5"/>
      <c r="HL483" s="180"/>
      <c r="HM483" s="181"/>
      <c r="HN483" s="181"/>
      <c r="HO483" s="56"/>
      <c r="HP483" s="57"/>
      <c r="HQ483" s="56"/>
      <c r="HR483" s="161"/>
      <c r="HS483" s="5"/>
      <c r="HT483" s="341"/>
      <c r="HU483" s="354"/>
      <c r="HV483" s="5"/>
      <c r="HW483" s="5"/>
      <c r="HX483" s="5"/>
      <c r="HY483" s="5"/>
      <c r="HZ483" s="5"/>
      <c r="IA483" s="5"/>
      <c r="IB483" s="5"/>
      <c r="IC483" s="5"/>
      <c r="ID483" s="5"/>
      <c r="IE483" s="5"/>
      <c r="IF483" s="5"/>
      <c r="IG483" s="5"/>
      <c r="IH483" s="5"/>
      <c r="II483" s="5"/>
      <c r="IJ483" s="5"/>
      <c r="IK483" s="5"/>
      <c r="IL483" s="5"/>
      <c r="IM483" s="5"/>
      <c r="IN483" s="5"/>
      <c r="IO483" s="5"/>
      <c r="IP483" s="5"/>
      <c r="IQ483" s="5"/>
      <c r="IR483" s="5"/>
      <c r="IS483" s="5"/>
      <c r="IT483" s="5"/>
      <c r="IU483" s="5"/>
      <c r="IV483" s="5"/>
      <c r="IW483" s="5"/>
      <c r="IX483" s="5"/>
      <c r="IY483" s="5"/>
      <c r="IZ483" s="5"/>
      <c r="JA483" s="5"/>
      <c r="JB483" s="5"/>
      <c r="JC483" s="5"/>
      <c r="JD483" s="5"/>
      <c r="JE483" s="5"/>
      <c r="JF483" s="5"/>
      <c r="JG483" s="5"/>
      <c r="JH483" s="5"/>
      <c r="JI483" s="5"/>
      <c r="JJ483" s="5"/>
      <c r="JK483" s="145"/>
      <c r="JL483" s="397"/>
    </row>
    <row r="484" spans="1:272" ht="30">
      <c r="A484" s="8" t="s">
        <v>33</v>
      </c>
      <c r="B484" s="8" t="s">
        <v>11</v>
      </c>
      <c r="C484" s="8">
        <v>1</v>
      </c>
      <c r="D484" s="199">
        <v>101</v>
      </c>
      <c r="E484" s="118" t="s">
        <v>180</v>
      </c>
      <c r="F484" s="118" t="s">
        <v>108</v>
      </c>
      <c r="G484" s="195" t="s">
        <v>34</v>
      </c>
      <c r="H484" s="309" t="s">
        <v>188</v>
      </c>
      <c r="I484" s="354"/>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c r="AY484" s="5"/>
      <c r="AZ484" s="341"/>
      <c r="BA484" s="354"/>
      <c r="BB484" s="5"/>
      <c r="BC484" s="5"/>
      <c r="BD484" s="5"/>
      <c r="BE484" s="5"/>
      <c r="BF484" s="5"/>
      <c r="BG484" s="5"/>
      <c r="BH484" s="5"/>
      <c r="BI484" s="5"/>
      <c r="BJ484" s="5"/>
      <c r="BK484" s="5"/>
      <c r="BL484" s="5"/>
      <c r="BM484" s="5"/>
      <c r="BN484" s="5"/>
      <c r="BO484" s="5"/>
      <c r="BP484" s="5"/>
      <c r="BQ484" s="5"/>
      <c r="BR484" s="5"/>
      <c r="BS484" s="5"/>
      <c r="BT484" s="5"/>
      <c r="BU484" s="5"/>
      <c r="BV484" s="5"/>
      <c r="BW484" s="5"/>
      <c r="BX484" s="5"/>
      <c r="BY484" s="5"/>
      <c r="BZ484" s="5"/>
      <c r="CA484" s="5"/>
      <c r="CB484" s="5"/>
      <c r="CC484" s="5"/>
      <c r="CD484" s="5"/>
      <c r="CE484" s="5"/>
      <c r="CF484" s="5"/>
      <c r="CG484" s="5"/>
      <c r="CH484" s="5"/>
      <c r="CI484" s="5"/>
      <c r="CJ484" s="5"/>
      <c r="CK484" s="5"/>
      <c r="CL484" s="5"/>
      <c r="CM484" s="5"/>
      <c r="CN484" s="5"/>
      <c r="CO484" s="5"/>
      <c r="CP484" s="5"/>
      <c r="CQ484" s="5"/>
      <c r="CR484" s="341"/>
      <c r="CS484" s="354"/>
      <c r="CT484" s="5"/>
      <c r="CU484" s="5"/>
      <c r="CV484" s="5"/>
      <c r="CW484" s="5"/>
      <c r="CX484" s="5"/>
      <c r="CY484" s="5"/>
      <c r="CZ484" s="5"/>
      <c r="DA484" s="5"/>
      <c r="DB484" s="5"/>
      <c r="DC484" s="5"/>
      <c r="DD484" s="5"/>
      <c r="DE484" s="5"/>
      <c r="DF484" s="5"/>
      <c r="DG484" s="5"/>
      <c r="DH484" s="5"/>
      <c r="DI484" s="5"/>
      <c r="DJ484" s="5"/>
      <c r="DK484" s="5"/>
      <c r="DL484" s="5"/>
      <c r="DM484" s="5"/>
      <c r="DN484" s="5"/>
      <c r="DO484" s="5"/>
      <c r="DP484" s="5"/>
      <c r="DQ484" s="5"/>
      <c r="DR484" s="5"/>
      <c r="DS484" s="5"/>
      <c r="DT484" s="5"/>
      <c r="DU484" s="5"/>
      <c r="DV484" s="5"/>
      <c r="DW484" s="5"/>
      <c r="DX484" s="5"/>
      <c r="DY484" s="5"/>
      <c r="DZ484" s="5"/>
      <c r="EA484" s="5"/>
      <c r="EB484" s="51" t="s">
        <v>382</v>
      </c>
      <c r="EC484" s="171">
        <v>429.8</v>
      </c>
      <c r="ED484" s="171">
        <v>430.6</v>
      </c>
      <c r="EE484" s="51">
        <f t="shared" si="345"/>
        <v>0.80000000000001137</v>
      </c>
      <c r="EF484" s="51">
        <v>100</v>
      </c>
      <c r="EG484" s="52">
        <f t="shared" si="346"/>
        <v>0.80000000000001137</v>
      </c>
      <c r="EH484" s="139">
        <f>EG484*AUXILIAR!$B$62</f>
        <v>224000000.00000319</v>
      </c>
      <c r="EI484" s="5"/>
      <c r="EJ484" s="341"/>
      <c r="EK484" s="354"/>
      <c r="EL484" s="5"/>
      <c r="EM484" s="5"/>
      <c r="EN484" s="5"/>
      <c r="EO484" s="5"/>
      <c r="EP484" s="5"/>
      <c r="EQ484" s="5"/>
      <c r="ER484" s="5"/>
      <c r="ES484" s="5"/>
      <c r="ET484" s="5"/>
      <c r="EU484" s="5"/>
      <c r="EV484" s="5"/>
      <c r="EW484" s="5"/>
      <c r="EX484" s="5"/>
      <c r="EY484" s="5"/>
      <c r="EZ484" s="5"/>
      <c r="FA484" s="5"/>
      <c r="FB484" s="5"/>
      <c r="FC484" s="5"/>
      <c r="FD484" s="5"/>
      <c r="FE484" s="5"/>
      <c r="FF484" s="5"/>
      <c r="FG484" s="5"/>
      <c r="FH484" s="5"/>
      <c r="FI484" s="5"/>
      <c r="FJ484" s="5"/>
      <c r="FK484" s="5"/>
      <c r="FL484" s="5"/>
      <c r="FM484" s="5"/>
      <c r="FN484" s="5"/>
      <c r="FO484" s="5"/>
      <c r="FP484" s="5"/>
      <c r="FQ484" s="5"/>
      <c r="FR484" s="5"/>
      <c r="FS484" s="5"/>
      <c r="FT484" s="5"/>
      <c r="FU484" s="5"/>
      <c r="FV484" s="5"/>
      <c r="FW484" s="5"/>
      <c r="FX484" s="5"/>
      <c r="FY484" s="5"/>
      <c r="FZ484" s="5"/>
      <c r="GA484" s="5"/>
      <c r="GB484" s="341"/>
      <c r="GC484" s="354"/>
      <c r="GD484" s="5"/>
      <c r="GE484" s="5"/>
      <c r="GF484" s="5"/>
      <c r="GG484" s="5"/>
      <c r="GH484" s="5"/>
      <c r="GI484" s="5"/>
      <c r="GJ484" s="5"/>
      <c r="GK484" s="5"/>
      <c r="GL484" s="5"/>
      <c r="GM484" s="5"/>
      <c r="GN484" s="5"/>
      <c r="GO484" s="5"/>
      <c r="GP484" s="5"/>
      <c r="GQ484" s="5"/>
      <c r="GR484" s="5"/>
      <c r="GS484" s="5"/>
      <c r="GT484" s="5"/>
      <c r="GU484" s="5"/>
      <c r="GV484" s="5"/>
      <c r="GW484" s="5"/>
      <c r="GX484" s="5"/>
      <c r="GY484" s="5"/>
      <c r="GZ484" s="5"/>
      <c r="HA484" s="5"/>
      <c r="HB484" s="5"/>
      <c r="HC484" s="5"/>
      <c r="HD484" s="5"/>
      <c r="HE484" s="5"/>
      <c r="HF484" s="5"/>
      <c r="HG484" s="5"/>
      <c r="HH484" s="5"/>
      <c r="HI484" s="5"/>
      <c r="HJ484" s="5"/>
      <c r="HK484" s="5"/>
      <c r="HL484" s="180"/>
      <c r="HM484" s="181"/>
      <c r="HN484" s="181"/>
      <c r="HO484" s="56"/>
      <c r="HP484" s="57"/>
      <c r="HQ484" s="56"/>
      <c r="HR484" s="161"/>
      <c r="HS484" s="5"/>
      <c r="HT484" s="341"/>
      <c r="HU484" s="354"/>
      <c r="HV484" s="5"/>
      <c r="HW484" s="5"/>
      <c r="HX484" s="5"/>
      <c r="HY484" s="5"/>
      <c r="HZ484" s="5"/>
      <c r="IA484" s="5"/>
      <c r="IB484" s="5"/>
      <c r="IC484" s="5"/>
      <c r="ID484" s="5"/>
      <c r="IE484" s="5"/>
      <c r="IF484" s="5"/>
      <c r="IG484" s="5"/>
      <c r="IH484" s="5"/>
      <c r="II484" s="5"/>
      <c r="IJ484" s="5"/>
      <c r="IK484" s="5"/>
      <c r="IL484" s="5"/>
      <c r="IM484" s="5"/>
      <c r="IN484" s="5"/>
      <c r="IO484" s="5"/>
      <c r="IP484" s="5"/>
      <c r="IQ484" s="5"/>
      <c r="IR484" s="5"/>
      <c r="IS484" s="5"/>
      <c r="IT484" s="5"/>
      <c r="IU484" s="5"/>
      <c r="IV484" s="5"/>
      <c r="IW484" s="5"/>
      <c r="IX484" s="5"/>
      <c r="IY484" s="5"/>
      <c r="IZ484" s="5"/>
      <c r="JA484" s="5"/>
      <c r="JB484" s="5"/>
      <c r="JC484" s="5"/>
      <c r="JD484" s="5"/>
      <c r="JE484" s="5"/>
      <c r="JF484" s="5"/>
      <c r="JG484" s="5"/>
      <c r="JH484" s="5"/>
      <c r="JI484" s="5"/>
      <c r="JJ484" s="5"/>
      <c r="JK484" s="145"/>
      <c r="JL484" s="397"/>
    </row>
    <row r="485" spans="1:272" ht="15">
      <c r="A485" s="1" t="s">
        <v>33</v>
      </c>
      <c r="B485" s="1" t="s">
        <v>138</v>
      </c>
      <c r="C485" s="2" t="s">
        <v>20</v>
      </c>
      <c r="D485" s="1">
        <v>1</v>
      </c>
      <c r="E485" s="2" t="s">
        <v>179</v>
      </c>
      <c r="F485" s="38" t="s">
        <v>108</v>
      </c>
      <c r="G485" s="2" t="s">
        <v>141</v>
      </c>
      <c r="H485" s="303"/>
      <c r="I485" s="353"/>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303"/>
      <c r="BA485" s="353"/>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303"/>
      <c r="CS485" s="353"/>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303"/>
      <c r="EK485" s="353"/>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303"/>
      <c r="GC485" s="353"/>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303"/>
      <c r="HU485" s="353"/>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c r="IT485" s="2"/>
      <c r="IU485" s="2"/>
      <c r="IV485" s="2"/>
      <c r="IW485" s="2"/>
      <c r="IX485" s="2"/>
      <c r="IY485" s="2"/>
      <c r="IZ485" s="2"/>
      <c r="JA485" s="2"/>
      <c r="JB485" s="2"/>
      <c r="JC485" s="2"/>
      <c r="JD485" s="2"/>
      <c r="JE485" s="2"/>
      <c r="JF485" s="2"/>
      <c r="JG485" s="2"/>
      <c r="JH485" s="2"/>
      <c r="JI485" s="2"/>
      <c r="JJ485" s="2"/>
      <c r="JK485" s="148"/>
      <c r="JL485" s="425"/>
    </row>
    <row r="486" spans="1:272" ht="15.75" customHeight="1">
      <c r="A486" s="8" t="s">
        <v>33</v>
      </c>
      <c r="B486" s="8" t="s">
        <v>8</v>
      </c>
      <c r="C486" s="5"/>
      <c r="D486" s="197" t="s">
        <v>151</v>
      </c>
      <c r="E486" s="118"/>
      <c r="F486" s="195"/>
      <c r="G486" s="195"/>
      <c r="H486" s="309"/>
      <c r="I486" s="354"/>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c r="AY486" s="5"/>
      <c r="AZ486" s="341"/>
      <c r="BA486" s="354"/>
      <c r="BB486" s="5"/>
      <c r="BC486" s="5"/>
      <c r="BD486" s="5"/>
      <c r="BE486" s="5"/>
      <c r="BF486" s="5"/>
      <c r="BG486" s="5"/>
      <c r="BH486" s="5"/>
      <c r="BI486" s="5"/>
      <c r="BJ486" s="5"/>
      <c r="BK486" s="5"/>
      <c r="BL486" s="5"/>
      <c r="BM486" s="5"/>
      <c r="BN486" s="5"/>
      <c r="BO486" s="5"/>
      <c r="BP486" s="5"/>
      <c r="BQ486" s="5"/>
      <c r="BR486" s="5"/>
      <c r="BS486" s="5"/>
      <c r="BT486" s="5"/>
      <c r="BU486" s="5"/>
      <c r="BV486" s="5"/>
      <c r="BW486" s="5"/>
      <c r="BX486" s="5"/>
      <c r="BY486" s="5"/>
      <c r="BZ486" s="5"/>
      <c r="CA486" s="5"/>
      <c r="CB486" s="5"/>
      <c r="CC486" s="5"/>
      <c r="CD486" s="5"/>
      <c r="CE486" s="5"/>
      <c r="CF486" s="5"/>
      <c r="CG486" s="5"/>
      <c r="CH486" s="5"/>
      <c r="CI486" s="5"/>
      <c r="CJ486" s="5"/>
      <c r="CK486" s="5"/>
      <c r="CL486" s="5"/>
      <c r="CM486" s="5"/>
      <c r="CN486" s="5"/>
      <c r="CO486" s="5"/>
      <c r="CP486" s="5"/>
      <c r="CQ486" s="5"/>
      <c r="CR486" s="341"/>
      <c r="CS486" s="354"/>
      <c r="CT486" s="5"/>
      <c r="CU486" s="5"/>
      <c r="CV486" s="5"/>
      <c r="CW486" s="5"/>
      <c r="CX486" s="5"/>
      <c r="CY486" s="5"/>
      <c r="CZ486" s="5"/>
      <c r="DA486" s="5"/>
      <c r="DB486" s="5"/>
      <c r="DC486" s="5"/>
      <c r="DD486" s="5"/>
      <c r="DE486" s="5"/>
      <c r="DF486" s="5"/>
      <c r="DG486" s="5"/>
      <c r="DH486" s="5"/>
      <c r="DI486" s="5"/>
      <c r="DJ486" s="5"/>
      <c r="DK486" s="5"/>
      <c r="DL486" s="5"/>
      <c r="DM486" s="5"/>
      <c r="DN486" s="5"/>
      <c r="DO486" s="5"/>
      <c r="DP486" s="5"/>
      <c r="DQ486" s="5"/>
      <c r="DR486" s="5"/>
      <c r="DS486" s="5"/>
      <c r="DT486" s="5"/>
      <c r="DU486" s="5"/>
      <c r="DV486" s="5"/>
      <c r="DW486" s="5"/>
      <c r="DX486" s="5"/>
      <c r="DY486" s="5"/>
      <c r="DZ486" s="5"/>
      <c r="EA486" s="5"/>
      <c r="EB486" s="5"/>
      <c r="EC486" s="5"/>
      <c r="ED486" s="5"/>
      <c r="EE486" s="5"/>
      <c r="EF486" s="5"/>
      <c r="EG486" s="5"/>
      <c r="EH486" s="5"/>
      <c r="EI486" s="5"/>
      <c r="EJ486" s="341"/>
      <c r="EK486" s="354"/>
      <c r="EL486" s="5"/>
      <c r="EM486" s="5"/>
      <c r="EN486" s="5"/>
      <c r="EO486" s="5"/>
      <c r="EP486" s="5"/>
      <c r="EQ486" s="5"/>
      <c r="ER486" s="5"/>
      <c r="ES486" s="5"/>
      <c r="ET486" s="5"/>
      <c r="EU486" s="5"/>
      <c r="EV486" s="5"/>
      <c r="EW486" s="5"/>
      <c r="EX486" s="5"/>
      <c r="EY486" s="5"/>
      <c r="EZ486" s="5"/>
      <c r="FA486" s="5"/>
      <c r="FB486" s="5"/>
      <c r="FC486" s="5"/>
      <c r="FD486" s="5"/>
      <c r="FE486" s="5"/>
      <c r="FF486" s="5"/>
      <c r="FG486" s="5"/>
      <c r="FH486" s="5"/>
      <c r="FI486" s="5"/>
      <c r="FJ486" s="5"/>
      <c r="FK486" s="5"/>
      <c r="FL486" s="5"/>
      <c r="FM486" s="5"/>
      <c r="FN486" s="5"/>
      <c r="FO486" s="5"/>
      <c r="FP486" s="5"/>
      <c r="FQ486" s="5"/>
      <c r="FR486" s="5"/>
      <c r="FS486" s="5"/>
      <c r="FT486" s="5"/>
      <c r="FU486" s="5"/>
      <c r="FV486" s="5"/>
      <c r="FW486" s="5"/>
      <c r="FX486" s="5"/>
      <c r="FY486" s="5"/>
      <c r="FZ486" s="5"/>
      <c r="GA486" s="5"/>
      <c r="GB486" s="341"/>
      <c r="GC486" s="354"/>
      <c r="GD486" s="5"/>
      <c r="GE486" s="5"/>
      <c r="GF486" s="5"/>
      <c r="GG486" s="5"/>
      <c r="GH486" s="5"/>
      <c r="GI486" s="5"/>
      <c r="GJ486" s="5"/>
      <c r="GK486" s="5"/>
      <c r="GL486" s="5"/>
      <c r="GM486" s="5"/>
      <c r="GN486" s="5"/>
      <c r="GO486" s="5"/>
      <c r="GP486" s="5"/>
      <c r="GQ486" s="5"/>
      <c r="GR486" s="5"/>
      <c r="GS486" s="5"/>
      <c r="GT486" s="5"/>
      <c r="GU486" s="5"/>
      <c r="GV486" s="5"/>
      <c r="GW486" s="5"/>
      <c r="GX486" s="5"/>
      <c r="GY486" s="5"/>
      <c r="GZ486" s="5"/>
      <c r="HA486" s="5"/>
      <c r="HB486" s="5"/>
      <c r="HC486" s="5"/>
      <c r="HD486" s="5"/>
      <c r="HE486" s="5"/>
      <c r="HF486" s="5"/>
      <c r="HG486" s="5"/>
      <c r="HH486" s="5"/>
      <c r="HI486" s="5"/>
      <c r="HJ486" s="5"/>
      <c r="HK486" s="5"/>
      <c r="HL486" s="5"/>
      <c r="HM486" s="5"/>
      <c r="HN486" s="5"/>
      <c r="HO486" s="5"/>
      <c r="HP486" s="5"/>
      <c r="HQ486" s="5"/>
      <c r="HR486" s="5"/>
      <c r="HS486" s="5"/>
      <c r="HT486" s="341"/>
      <c r="HU486" s="354"/>
      <c r="HV486" s="5"/>
      <c r="HW486" s="5"/>
      <c r="HX486" s="5"/>
      <c r="HY486" s="5"/>
      <c r="HZ486" s="5"/>
      <c r="IA486" s="5"/>
      <c r="IB486" s="5"/>
      <c r="IC486" s="5"/>
      <c r="ID486" s="5"/>
      <c r="IE486" s="5"/>
      <c r="IF486" s="5"/>
      <c r="IG486" s="5"/>
      <c r="IH486" s="5"/>
      <c r="II486" s="5"/>
      <c r="IJ486" s="5"/>
      <c r="IK486" s="5"/>
      <c r="IL486" s="5"/>
      <c r="IM486" s="5"/>
      <c r="IN486" s="5"/>
      <c r="IO486" s="5"/>
      <c r="IP486" s="5"/>
      <c r="IQ486" s="5"/>
      <c r="IR486" s="5"/>
      <c r="IS486" s="5"/>
      <c r="IT486" s="5"/>
      <c r="IU486" s="5"/>
      <c r="IV486" s="5"/>
      <c r="IW486" s="5"/>
      <c r="IX486" s="5"/>
      <c r="IY486" s="5"/>
      <c r="IZ486" s="5"/>
      <c r="JA486" s="5"/>
      <c r="JB486" s="5"/>
      <c r="JC486" s="5"/>
      <c r="JD486" s="5"/>
      <c r="JE486" s="5"/>
      <c r="JF486" s="5"/>
      <c r="JG486" s="5"/>
      <c r="JH486" s="5"/>
      <c r="JI486" s="5"/>
      <c r="JJ486" s="5"/>
      <c r="JK486" s="145"/>
      <c r="JL486" s="397"/>
    </row>
    <row r="487" spans="1:272" ht="15.75" customHeight="1">
      <c r="A487" s="8" t="s">
        <v>33</v>
      </c>
      <c r="B487" s="8" t="s">
        <v>11</v>
      </c>
      <c r="C487" s="5"/>
      <c r="D487" s="197" t="s">
        <v>151</v>
      </c>
      <c r="E487" s="118"/>
      <c r="F487" s="195"/>
      <c r="G487" s="195"/>
      <c r="H487" s="309"/>
      <c r="I487" s="354"/>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c r="AY487" s="5"/>
      <c r="AZ487" s="341"/>
      <c r="BA487" s="354"/>
      <c r="BB487" s="5"/>
      <c r="BC487" s="5"/>
      <c r="BD487" s="5"/>
      <c r="BE487" s="5"/>
      <c r="BF487" s="5"/>
      <c r="BG487" s="5"/>
      <c r="BH487" s="5"/>
      <c r="BI487" s="5"/>
      <c r="BJ487" s="5"/>
      <c r="BK487" s="5"/>
      <c r="BL487" s="5"/>
      <c r="BM487" s="5"/>
      <c r="BN487" s="5"/>
      <c r="BO487" s="5"/>
      <c r="BP487" s="5"/>
      <c r="BQ487" s="5"/>
      <c r="BR487" s="5"/>
      <c r="BS487" s="5"/>
      <c r="BT487" s="5"/>
      <c r="BU487" s="5"/>
      <c r="BV487" s="5"/>
      <c r="BW487" s="5"/>
      <c r="BX487" s="5"/>
      <c r="BY487" s="5"/>
      <c r="BZ487" s="5"/>
      <c r="CA487" s="5"/>
      <c r="CB487" s="5"/>
      <c r="CC487" s="5"/>
      <c r="CD487" s="5"/>
      <c r="CE487" s="5"/>
      <c r="CF487" s="5"/>
      <c r="CG487" s="5"/>
      <c r="CH487" s="5"/>
      <c r="CI487" s="5"/>
      <c r="CJ487" s="5"/>
      <c r="CK487" s="5"/>
      <c r="CL487" s="5"/>
      <c r="CM487" s="5"/>
      <c r="CN487" s="5"/>
      <c r="CO487" s="5"/>
      <c r="CP487" s="5"/>
      <c r="CQ487" s="5"/>
      <c r="CR487" s="341"/>
      <c r="CS487" s="354"/>
      <c r="CT487" s="5"/>
      <c r="CU487" s="5"/>
      <c r="CV487" s="5"/>
      <c r="CW487" s="5"/>
      <c r="CX487" s="5"/>
      <c r="CY487" s="5"/>
      <c r="CZ487" s="5"/>
      <c r="DA487" s="5"/>
      <c r="DB487" s="5"/>
      <c r="DC487" s="5"/>
      <c r="DD487" s="5"/>
      <c r="DE487" s="5"/>
      <c r="DF487" s="5"/>
      <c r="DG487" s="5"/>
      <c r="DH487" s="5"/>
      <c r="DI487" s="5"/>
      <c r="DJ487" s="5"/>
      <c r="DK487" s="5"/>
      <c r="DL487" s="5"/>
      <c r="DM487" s="5"/>
      <c r="DN487" s="5"/>
      <c r="DO487" s="5"/>
      <c r="DP487" s="5"/>
      <c r="DQ487" s="5"/>
      <c r="DR487" s="5"/>
      <c r="DS487" s="5"/>
      <c r="DT487" s="5"/>
      <c r="DU487" s="5"/>
      <c r="DV487" s="5"/>
      <c r="DW487" s="5"/>
      <c r="DX487" s="5"/>
      <c r="DY487" s="5"/>
      <c r="DZ487" s="5"/>
      <c r="EA487" s="5"/>
      <c r="EB487" s="5"/>
      <c r="EC487" s="5"/>
      <c r="ED487" s="5"/>
      <c r="EE487" s="5"/>
      <c r="EF487" s="5"/>
      <c r="EG487" s="5"/>
      <c r="EH487" s="5"/>
      <c r="EI487" s="5"/>
      <c r="EJ487" s="341"/>
      <c r="EK487" s="354"/>
      <c r="EL487" s="5"/>
      <c r="EM487" s="5"/>
      <c r="EN487" s="5"/>
      <c r="EO487" s="5"/>
      <c r="EP487" s="5"/>
      <c r="EQ487" s="5"/>
      <c r="ER487" s="5"/>
      <c r="ES487" s="5"/>
      <c r="ET487" s="5"/>
      <c r="EU487" s="5"/>
      <c r="EV487" s="5"/>
      <c r="EW487" s="5"/>
      <c r="EX487" s="5"/>
      <c r="EY487" s="5"/>
      <c r="EZ487" s="5"/>
      <c r="FA487" s="5"/>
      <c r="FB487" s="5"/>
      <c r="FC487" s="5"/>
      <c r="FD487" s="5"/>
      <c r="FE487" s="5"/>
      <c r="FF487" s="5"/>
      <c r="FG487" s="5"/>
      <c r="FH487" s="5"/>
      <c r="FI487" s="5"/>
      <c r="FJ487" s="5"/>
      <c r="FK487" s="5"/>
      <c r="FL487" s="5"/>
      <c r="FM487" s="5"/>
      <c r="FN487" s="5"/>
      <c r="FO487" s="5"/>
      <c r="FP487" s="5"/>
      <c r="FQ487" s="5"/>
      <c r="FR487" s="5"/>
      <c r="FS487" s="5"/>
      <c r="FT487" s="5"/>
      <c r="FU487" s="5"/>
      <c r="FV487" s="5"/>
      <c r="FW487" s="5"/>
      <c r="FX487" s="5"/>
      <c r="FY487" s="5"/>
      <c r="FZ487" s="5"/>
      <c r="GA487" s="5"/>
      <c r="GB487" s="341"/>
      <c r="GC487" s="354"/>
      <c r="GD487" s="5"/>
      <c r="GE487" s="5"/>
      <c r="GF487" s="5"/>
      <c r="GG487" s="5"/>
      <c r="GH487" s="5"/>
      <c r="GI487" s="5"/>
      <c r="GJ487" s="5"/>
      <c r="GK487" s="5"/>
      <c r="GL487" s="5"/>
      <c r="GM487" s="5"/>
      <c r="GN487" s="5"/>
      <c r="GO487" s="5"/>
      <c r="GP487" s="5"/>
      <c r="GQ487" s="5"/>
      <c r="GR487" s="5"/>
      <c r="GS487" s="5"/>
      <c r="GT487" s="5"/>
      <c r="GU487" s="5"/>
      <c r="GV487" s="5"/>
      <c r="GW487" s="5"/>
      <c r="GX487" s="5"/>
      <c r="GY487" s="5"/>
      <c r="GZ487" s="5"/>
      <c r="HA487" s="5"/>
      <c r="HB487" s="5"/>
      <c r="HC487" s="5"/>
      <c r="HD487" s="5"/>
      <c r="HE487" s="5"/>
      <c r="HF487" s="5"/>
      <c r="HG487" s="5"/>
      <c r="HH487" s="5"/>
      <c r="HI487" s="5"/>
      <c r="HJ487" s="5"/>
      <c r="HK487" s="5"/>
      <c r="HL487" s="5"/>
      <c r="HM487" s="5"/>
      <c r="HN487" s="5"/>
      <c r="HO487" s="5"/>
      <c r="HP487" s="5"/>
      <c r="HQ487" s="5"/>
      <c r="HR487" s="5"/>
      <c r="HS487" s="5"/>
      <c r="HT487" s="341"/>
      <c r="HU487" s="354"/>
      <c r="HV487" s="5"/>
      <c r="HW487" s="5"/>
      <c r="HX487" s="5"/>
      <c r="HY487" s="5"/>
      <c r="HZ487" s="5"/>
      <c r="IA487" s="5"/>
      <c r="IB487" s="5"/>
      <c r="IC487" s="5"/>
      <c r="ID487" s="5"/>
      <c r="IE487" s="5"/>
      <c r="IF487" s="5"/>
      <c r="IG487" s="5"/>
      <c r="IH487" s="5"/>
      <c r="II487" s="5"/>
      <c r="IJ487" s="5"/>
      <c r="IK487" s="5"/>
      <c r="IL487" s="5"/>
      <c r="IM487" s="5"/>
      <c r="IN487" s="5"/>
      <c r="IO487" s="5"/>
      <c r="IP487" s="5"/>
      <c r="IQ487" s="5"/>
      <c r="IR487" s="5"/>
      <c r="IS487" s="5"/>
      <c r="IT487" s="5"/>
      <c r="IU487" s="5"/>
      <c r="IV487" s="5"/>
      <c r="IW487" s="5"/>
      <c r="IX487" s="5"/>
      <c r="IY487" s="5"/>
      <c r="IZ487" s="5"/>
      <c r="JA487" s="5"/>
      <c r="JB487" s="5"/>
      <c r="JC487" s="5"/>
      <c r="JD487" s="5"/>
      <c r="JE487" s="5"/>
      <c r="JF487" s="5"/>
      <c r="JG487" s="5"/>
      <c r="JH487" s="5"/>
      <c r="JI487" s="5"/>
      <c r="JJ487" s="5"/>
      <c r="JK487" s="145"/>
      <c r="JL487" s="397"/>
    </row>
    <row r="488" spans="1:272" ht="28.5" customHeight="1">
      <c r="A488" s="1" t="s">
        <v>33</v>
      </c>
      <c r="B488" s="1" t="s">
        <v>172</v>
      </c>
      <c r="C488" s="2" t="s">
        <v>48</v>
      </c>
      <c r="D488" s="1">
        <v>1</v>
      </c>
      <c r="E488" s="2" t="s">
        <v>178</v>
      </c>
      <c r="F488" s="38" t="s">
        <v>108</v>
      </c>
      <c r="G488" s="2" t="s">
        <v>36</v>
      </c>
      <c r="H488" s="303"/>
      <c r="I488" s="353"/>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303"/>
      <c r="BA488" s="353"/>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303"/>
      <c r="CS488" s="353"/>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303"/>
      <c r="EK488" s="353"/>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303"/>
      <c r="GC488" s="353"/>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303"/>
      <c r="HU488" s="353"/>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c r="IT488" s="2"/>
      <c r="IU488" s="2"/>
      <c r="IV488" s="2"/>
      <c r="IW488" s="2"/>
      <c r="IX488" s="2"/>
      <c r="IY488" s="2"/>
      <c r="IZ488" s="2"/>
      <c r="JA488" s="2"/>
      <c r="JB488" s="2"/>
      <c r="JC488" s="2"/>
      <c r="JD488" s="2"/>
      <c r="JE488" s="2"/>
      <c r="JF488" s="2"/>
      <c r="JG488" s="2"/>
      <c r="JH488" s="2"/>
      <c r="JI488" s="2"/>
      <c r="JJ488" s="2"/>
      <c r="JK488" s="148"/>
      <c r="JL488" s="425"/>
    </row>
    <row r="489" spans="1:272" ht="15.75" customHeight="1">
      <c r="A489" s="8" t="s">
        <v>33</v>
      </c>
      <c r="B489" s="8" t="s">
        <v>14</v>
      </c>
      <c r="C489" s="5"/>
      <c r="D489" s="197">
        <v>116</v>
      </c>
      <c r="E489" s="118"/>
      <c r="F489" s="195"/>
      <c r="G489" s="195"/>
      <c r="H489" s="309"/>
      <c r="I489" s="354"/>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c r="AY489" s="5"/>
      <c r="AZ489" s="341"/>
      <c r="BA489" s="354"/>
      <c r="BB489" s="5"/>
      <c r="BC489" s="5"/>
      <c r="BD489" s="5"/>
      <c r="BE489" s="5"/>
      <c r="BF489" s="5"/>
      <c r="BG489" s="5"/>
      <c r="BH489" s="5"/>
      <c r="BI489" s="5"/>
      <c r="BJ489" s="5"/>
      <c r="BK489" s="5"/>
      <c r="BL489" s="5"/>
      <c r="BM489" s="5"/>
      <c r="BN489" s="5"/>
      <c r="BO489" s="5"/>
      <c r="BP489" s="5"/>
      <c r="BQ489" s="5"/>
      <c r="BR489" s="5"/>
      <c r="BS489" s="5"/>
      <c r="BT489" s="5"/>
      <c r="BU489" s="5"/>
      <c r="BV489" s="5"/>
      <c r="BW489" s="5"/>
      <c r="BX489" s="5"/>
      <c r="BY489" s="5"/>
      <c r="BZ489" s="5"/>
      <c r="CA489" s="5"/>
      <c r="CB489" s="5"/>
      <c r="CC489" s="5"/>
      <c r="CD489" s="5"/>
      <c r="CE489" s="5"/>
      <c r="CF489" s="5"/>
      <c r="CG489" s="5"/>
      <c r="CH489" s="5"/>
      <c r="CI489" s="5"/>
      <c r="CJ489" s="5"/>
      <c r="CK489" s="5"/>
      <c r="CL489" s="5"/>
      <c r="CM489" s="5"/>
      <c r="CN489" s="5"/>
      <c r="CO489" s="5"/>
      <c r="CP489" s="5"/>
      <c r="CQ489" s="5"/>
      <c r="CR489" s="341"/>
      <c r="CS489" s="354"/>
      <c r="CT489" s="5"/>
      <c r="CU489" s="5"/>
      <c r="CV489" s="5"/>
      <c r="CW489" s="5"/>
      <c r="CX489" s="5"/>
      <c r="CY489" s="5"/>
      <c r="CZ489" s="5"/>
      <c r="DA489" s="5"/>
      <c r="DB489" s="5"/>
      <c r="DC489" s="5"/>
      <c r="DD489" s="5"/>
      <c r="DE489" s="5"/>
      <c r="DF489" s="5"/>
      <c r="DG489" s="5"/>
      <c r="DH489" s="5"/>
      <c r="DI489" s="5"/>
      <c r="DJ489" s="5"/>
      <c r="DK489" s="5"/>
      <c r="DL489" s="5"/>
      <c r="DM489" s="5"/>
      <c r="DN489" s="5"/>
      <c r="DO489" s="5"/>
      <c r="DP489" s="5"/>
      <c r="DQ489" s="5"/>
      <c r="DR489" s="5"/>
      <c r="DS489" s="5"/>
      <c r="DT489" s="5"/>
      <c r="DU489" s="5"/>
      <c r="DV489" s="5"/>
      <c r="DW489" s="5"/>
      <c r="DX489" s="5"/>
      <c r="DY489" s="5"/>
      <c r="DZ489" s="5"/>
      <c r="EA489" s="5"/>
      <c r="EB489" s="5"/>
      <c r="EC489" s="5"/>
      <c r="ED489" s="5"/>
      <c r="EE489" s="5"/>
      <c r="EF489" s="5"/>
      <c r="EG489" s="5"/>
      <c r="EH489" s="5"/>
      <c r="EI489" s="5"/>
      <c r="EJ489" s="341"/>
      <c r="EK489" s="354"/>
      <c r="EL489" s="5"/>
      <c r="EM489" s="5"/>
      <c r="EN489" s="5"/>
      <c r="EO489" s="5"/>
      <c r="EP489" s="5"/>
      <c r="EQ489" s="5"/>
      <c r="ER489" s="5"/>
      <c r="ES489" s="5"/>
      <c r="ET489" s="5"/>
      <c r="EU489" s="5"/>
      <c r="EV489" s="5"/>
      <c r="EW489" s="5"/>
      <c r="EX489" s="5"/>
      <c r="EY489" s="5"/>
      <c r="EZ489" s="5"/>
      <c r="FA489" s="5"/>
      <c r="FB489" s="5"/>
      <c r="FC489" s="5"/>
      <c r="FD489" s="5"/>
      <c r="FE489" s="5"/>
      <c r="FF489" s="5"/>
      <c r="FG489" s="5"/>
      <c r="FH489" s="5"/>
      <c r="FI489" s="5"/>
      <c r="FJ489" s="5"/>
      <c r="FK489" s="5"/>
      <c r="FL489" s="5"/>
      <c r="FM489" s="5"/>
      <c r="FN489" s="5"/>
      <c r="FO489" s="5"/>
      <c r="FP489" s="5"/>
      <c r="FQ489" s="5"/>
      <c r="FR489" s="5"/>
      <c r="FS489" s="5"/>
      <c r="FT489" s="5"/>
      <c r="FU489" s="5"/>
      <c r="FV489" s="5"/>
      <c r="FW489" s="5"/>
      <c r="FX489" s="5"/>
      <c r="FY489" s="5"/>
      <c r="FZ489" s="5"/>
      <c r="GA489" s="5"/>
      <c r="GB489" s="341"/>
      <c r="GC489" s="354"/>
      <c r="GD489" s="5"/>
      <c r="GE489" s="5"/>
      <c r="GF489" s="5"/>
      <c r="GG489" s="5"/>
      <c r="GH489" s="5"/>
      <c r="GI489" s="5"/>
      <c r="GJ489" s="5"/>
      <c r="GK489" s="5"/>
      <c r="GL489" s="5"/>
      <c r="GM489" s="5"/>
      <c r="GN489" s="5"/>
      <c r="GO489" s="5"/>
      <c r="GP489" s="5"/>
      <c r="GQ489" s="5"/>
      <c r="GR489" s="5"/>
      <c r="GS489" s="5"/>
      <c r="GT489" s="5"/>
      <c r="GU489" s="5"/>
      <c r="GV489" s="5"/>
      <c r="GW489" s="5"/>
      <c r="GX489" s="5"/>
      <c r="GY489" s="5"/>
      <c r="GZ489" s="5"/>
      <c r="HA489" s="5"/>
      <c r="HB489" s="5"/>
      <c r="HC489" s="5"/>
      <c r="HD489" s="5"/>
      <c r="HE489" s="5"/>
      <c r="HF489" s="5"/>
      <c r="HG489" s="5"/>
      <c r="HH489" s="5"/>
      <c r="HI489" s="5"/>
      <c r="HJ489" s="5"/>
      <c r="HK489" s="5"/>
      <c r="HL489" s="5"/>
      <c r="HM489" s="5"/>
      <c r="HN489" s="5"/>
      <c r="HO489" s="5"/>
      <c r="HP489" s="5"/>
      <c r="HQ489" s="5"/>
      <c r="HR489" s="5"/>
      <c r="HS489" s="5"/>
      <c r="HT489" s="341"/>
      <c r="HU489" s="354"/>
      <c r="HV489" s="5"/>
      <c r="HW489" s="5"/>
      <c r="HX489" s="5"/>
      <c r="HY489" s="5"/>
      <c r="HZ489" s="5"/>
      <c r="IA489" s="5"/>
      <c r="IB489" s="5"/>
      <c r="IC489" s="5"/>
      <c r="ID489" s="5"/>
      <c r="IE489" s="5"/>
      <c r="IF489" s="5"/>
      <c r="IG489" s="5"/>
      <c r="IH489" s="5"/>
      <c r="II489" s="5"/>
      <c r="IJ489" s="5"/>
      <c r="IK489" s="5"/>
      <c r="IL489" s="5"/>
      <c r="IM489" s="5"/>
      <c r="IN489" s="5"/>
      <c r="IO489" s="5"/>
      <c r="IP489" s="5"/>
      <c r="IQ489" s="5"/>
      <c r="IR489" s="5"/>
      <c r="IS489" s="5"/>
      <c r="IT489" s="5"/>
      <c r="IU489" s="5"/>
      <c r="IV489" s="5"/>
      <c r="IW489" s="5"/>
      <c r="IX489" s="5"/>
      <c r="IY489" s="5"/>
      <c r="IZ489" s="5"/>
      <c r="JA489" s="5"/>
      <c r="JB489" s="5"/>
      <c r="JC489" s="5"/>
      <c r="JD489" s="5"/>
      <c r="JE489" s="5"/>
      <c r="JF489" s="5"/>
      <c r="JG489" s="5"/>
      <c r="JH489" s="5"/>
      <c r="JI489" s="5"/>
      <c r="JJ489" s="5"/>
      <c r="JK489" s="145"/>
      <c r="JL489" s="397"/>
    </row>
    <row r="490" spans="1:272" ht="15.75" customHeight="1">
      <c r="A490" s="8" t="s">
        <v>33</v>
      </c>
      <c r="B490" s="8" t="s">
        <v>14</v>
      </c>
      <c r="C490" s="5"/>
      <c r="D490" s="197">
        <v>392</v>
      </c>
      <c r="E490" s="118"/>
      <c r="F490" s="195"/>
      <c r="G490" s="195"/>
      <c r="H490" s="309"/>
      <c r="I490" s="354"/>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c r="AY490" s="5"/>
      <c r="AZ490" s="341"/>
      <c r="BA490" s="354"/>
      <c r="BB490" s="5"/>
      <c r="BC490" s="5"/>
      <c r="BD490" s="5"/>
      <c r="BE490" s="5"/>
      <c r="BF490" s="5"/>
      <c r="BG490" s="5"/>
      <c r="BH490" s="5"/>
      <c r="BI490" s="5"/>
      <c r="BJ490" s="5"/>
      <c r="BK490" s="5"/>
      <c r="BL490" s="5"/>
      <c r="BM490" s="5"/>
      <c r="BN490" s="5"/>
      <c r="BO490" s="5"/>
      <c r="BP490" s="5"/>
      <c r="BQ490" s="5"/>
      <c r="BR490" s="5"/>
      <c r="BS490" s="5"/>
      <c r="BT490" s="5"/>
      <c r="BU490" s="5"/>
      <c r="BV490" s="5"/>
      <c r="BW490" s="5"/>
      <c r="BX490" s="5"/>
      <c r="BY490" s="5"/>
      <c r="BZ490" s="5"/>
      <c r="CA490" s="5"/>
      <c r="CB490" s="5"/>
      <c r="CC490" s="5"/>
      <c r="CD490" s="5"/>
      <c r="CE490" s="5"/>
      <c r="CF490" s="5"/>
      <c r="CG490" s="5"/>
      <c r="CH490" s="5"/>
      <c r="CI490" s="5"/>
      <c r="CJ490" s="5"/>
      <c r="CK490" s="5"/>
      <c r="CL490" s="5"/>
      <c r="CM490" s="5"/>
      <c r="CN490" s="5"/>
      <c r="CO490" s="5"/>
      <c r="CP490" s="5"/>
      <c r="CQ490" s="5"/>
      <c r="CR490" s="341"/>
      <c r="CS490" s="354"/>
      <c r="CT490" s="5"/>
      <c r="CU490" s="5"/>
      <c r="CV490" s="5"/>
      <c r="CW490" s="5"/>
      <c r="CX490" s="5"/>
      <c r="CY490" s="5"/>
      <c r="CZ490" s="5"/>
      <c r="DA490" s="5"/>
      <c r="DB490" s="5"/>
      <c r="DC490" s="5"/>
      <c r="DD490" s="5"/>
      <c r="DE490" s="5"/>
      <c r="DF490" s="5"/>
      <c r="DG490" s="5"/>
      <c r="DH490" s="5"/>
      <c r="DI490" s="5"/>
      <c r="DJ490" s="5"/>
      <c r="DK490" s="5"/>
      <c r="DL490" s="5"/>
      <c r="DM490" s="5"/>
      <c r="DN490" s="5"/>
      <c r="DO490" s="5"/>
      <c r="DP490" s="5"/>
      <c r="DQ490" s="5"/>
      <c r="DR490" s="5"/>
      <c r="DS490" s="5"/>
      <c r="DT490" s="5"/>
      <c r="DU490" s="5"/>
      <c r="DV490" s="5"/>
      <c r="DW490" s="5"/>
      <c r="DX490" s="5"/>
      <c r="DY490" s="5"/>
      <c r="DZ490" s="5"/>
      <c r="EA490" s="5"/>
      <c r="EB490" s="5"/>
      <c r="EC490" s="5"/>
      <c r="ED490" s="5"/>
      <c r="EE490" s="5"/>
      <c r="EF490" s="5"/>
      <c r="EG490" s="5"/>
      <c r="EH490" s="5"/>
      <c r="EI490" s="5"/>
      <c r="EJ490" s="341"/>
      <c r="EK490" s="354"/>
      <c r="EL490" s="5"/>
      <c r="EM490" s="5"/>
      <c r="EN490" s="5"/>
      <c r="EO490" s="5"/>
      <c r="EP490" s="5"/>
      <c r="EQ490" s="5"/>
      <c r="ER490" s="5"/>
      <c r="ES490" s="5"/>
      <c r="ET490" s="5"/>
      <c r="EU490" s="5"/>
      <c r="EV490" s="5"/>
      <c r="EW490" s="5"/>
      <c r="EX490" s="5"/>
      <c r="EY490" s="5"/>
      <c r="EZ490" s="5"/>
      <c r="FA490" s="5"/>
      <c r="FB490" s="5"/>
      <c r="FC490" s="5"/>
      <c r="FD490" s="5"/>
      <c r="FE490" s="5"/>
      <c r="FF490" s="5"/>
      <c r="FG490" s="5"/>
      <c r="FH490" s="5"/>
      <c r="FI490" s="5"/>
      <c r="FJ490" s="5"/>
      <c r="FK490" s="5"/>
      <c r="FL490" s="5"/>
      <c r="FM490" s="5"/>
      <c r="FN490" s="5"/>
      <c r="FO490" s="5"/>
      <c r="FP490" s="5"/>
      <c r="FQ490" s="5"/>
      <c r="FR490" s="5"/>
      <c r="FS490" s="5"/>
      <c r="FT490" s="5"/>
      <c r="FU490" s="5"/>
      <c r="FV490" s="5"/>
      <c r="FW490" s="5"/>
      <c r="FX490" s="5"/>
      <c r="FY490" s="5"/>
      <c r="FZ490" s="5"/>
      <c r="GA490" s="5"/>
      <c r="GB490" s="341"/>
      <c r="GC490" s="354"/>
      <c r="GD490" s="5"/>
      <c r="GE490" s="5"/>
      <c r="GF490" s="5"/>
      <c r="GG490" s="5"/>
      <c r="GH490" s="5"/>
      <c r="GI490" s="5"/>
      <c r="GJ490" s="5"/>
      <c r="GK490" s="5"/>
      <c r="GL490" s="5"/>
      <c r="GM490" s="5"/>
      <c r="GN490" s="5"/>
      <c r="GO490" s="5"/>
      <c r="GP490" s="5"/>
      <c r="GQ490" s="5"/>
      <c r="GR490" s="5"/>
      <c r="GS490" s="5"/>
      <c r="GT490" s="5"/>
      <c r="GU490" s="5"/>
      <c r="GV490" s="5"/>
      <c r="GW490" s="5"/>
      <c r="GX490" s="5"/>
      <c r="GY490" s="5"/>
      <c r="GZ490" s="5"/>
      <c r="HA490" s="5"/>
      <c r="HB490" s="5"/>
      <c r="HC490" s="5"/>
      <c r="HD490" s="5"/>
      <c r="HE490" s="5"/>
      <c r="HF490" s="5"/>
      <c r="HG490" s="5"/>
      <c r="HH490" s="5"/>
      <c r="HI490" s="5"/>
      <c r="HJ490" s="5"/>
      <c r="HK490" s="5"/>
      <c r="HL490" s="5"/>
      <c r="HM490" s="5"/>
      <c r="HN490" s="5"/>
      <c r="HO490" s="5"/>
      <c r="HP490" s="5"/>
      <c r="HQ490" s="5"/>
      <c r="HR490" s="5"/>
      <c r="HS490" s="5"/>
      <c r="HT490" s="341"/>
      <c r="HU490" s="354"/>
      <c r="HV490" s="5"/>
      <c r="HW490" s="5"/>
      <c r="HX490" s="5"/>
      <c r="HY490" s="5"/>
      <c r="HZ490" s="5"/>
      <c r="IA490" s="5"/>
      <c r="IB490" s="5"/>
      <c r="IC490" s="5"/>
      <c r="ID490" s="5"/>
      <c r="IE490" s="5"/>
      <c r="IF490" s="5"/>
      <c r="IG490" s="5"/>
      <c r="IH490" s="5"/>
      <c r="II490" s="5"/>
      <c r="IJ490" s="5"/>
      <c r="IK490" s="5"/>
      <c r="IL490" s="5"/>
      <c r="IM490" s="5"/>
      <c r="IN490" s="5"/>
      <c r="IO490" s="5"/>
      <c r="IP490" s="5"/>
      <c r="IQ490" s="5"/>
      <c r="IR490" s="5"/>
      <c r="IS490" s="5"/>
      <c r="IT490" s="5"/>
      <c r="IU490" s="5"/>
      <c r="IV490" s="5"/>
      <c r="IW490" s="5"/>
      <c r="IX490" s="5"/>
      <c r="IY490" s="5"/>
      <c r="IZ490" s="5"/>
      <c r="JA490" s="5"/>
      <c r="JB490" s="5"/>
      <c r="JC490" s="5"/>
      <c r="JD490" s="5"/>
      <c r="JE490" s="5"/>
      <c r="JF490" s="5"/>
      <c r="JG490" s="5"/>
      <c r="JH490" s="5"/>
      <c r="JI490" s="5"/>
      <c r="JJ490" s="5"/>
      <c r="JK490" s="145"/>
      <c r="JL490" s="397"/>
    </row>
    <row r="491" spans="1:272" ht="27.75" customHeight="1">
      <c r="A491" s="1" t="s">
        <v>33</v>
      </c>
      <c r="B491" s="1" t="s">
        <v>138</v>
      </c>
      <c r="C491" s="2" t="s">
        <v>21</v>
      </c>
      <c r="D491" s="1">
        <v>1</v>
      </c>
      <c r="E491" s="2" t="s">
        <v>177</v>
      </c>
      <c r="F491" s="38" t="s">
        <v>108</v>
      </c>
      <c r="G491" s="2" t="s">
        <v>176</v>
      </c>
      <c r="H491" s="303"/>
      <c r="I491" s="353"/>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303"/>
      <c r="BA491" s="353"/>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303"/>
      <c r="CS491" s="353"/>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303"/>
      <c r="EK491" s="353"/>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303"/>
      <c r="GC491" s="353"/>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303"/>
      <c r="HU491" s="353"/>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c r="IT491" s="2"/>
      <c r="IU491" s="2"/>
      <c r="IV491" s="2"/>
      <c r="IW491" s="2"/>
      <c r="IX491" s="2"/>
      <c r="IY491" s="2"/>
      <c r="IZ491" s="2"/>
      <c r="JA491" s="2"/>
      <c r="JB491" s="2"/>
      <c r="JC491" s="2"/>
      <c r="JD491" s="2"/>
      <c r="JE491" s="2"/>
      <c r="JF491" s="2"/>
      <c r="JG491" s="2"/>
      <c r="JH491" s="2"/>
      <c r="JI491" s="2"/>
      <c r="JJ491" s="2"/>
      <c r="JK491" s="148"/>
      <c r="JL491" s="425"/>
    </row>
    <row r="492" spans="1:272" ht="15.75" customHeight="1" thickBot="1">
      <c r="A492" s="8" t="s">
        <v>33</v>
      </c>
      <c r="B492" s="8" t="s">
        <v>11</v>
      </c>
      <c r="C492" s="5"/>
      <c r="D492" s="197">
        <v>393</v>
      </c>
      <c r="E492" s="118"/>
      <c r="F492" s="195"/>
      <c r="G492" s="195"/>
      <c r="H492" s="309"/>
      <c r="I492" s="354"/>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c r="AY492" s="5"/>
      <c r="AZ492" s="341"/>
      <c r="BA492" s="354"/>
      <c r="BB492" s="5"/>
      <c r="BC492" s="5"/>
      <c r="BD492" s="5"/>
      <c r="BE492" s="5"/>
      <c r="BF492" s="5"/>
      <c r="BG492" s="5"/>
      <c r="BH492" s="5"/>
      <c r="BI492" s="5"/>
      <c r="BJ492" s="5"/>
      <c r="BK492" s="5"/>
      <c r="BL492" s="5"/>
      <c r="BM492" s="5"/>
      <c r="BN492" s="5"/>
      <c r="BO492" s="5"/>
      <c r="BP492" s="5"/>
      <c r="BQ492" s="5"/>
      <c r="BR492" s="5"/>
      <c r="BS492" s="5"/>
      <c r="BT492" s="5"/>
      <c r="BU492" s="5"/>
      <c r="BV492" s="5"/>
      <c r="BW492" s="5"/>
      <c r="BX492" s="5"/>
      <c r="BY492" s="5"/>
      <c r="BZ492" s="5"/>
      <c r="CA492" s="5"/>
      <c r="CB492" s="5"/>
      <c r="CC492" s="5"/>
      <c r="CD492" s="5"/>
      <c r="CE492" s="5"/>
      <c r="CF492" s="5"/>
      <c r="CG492" s="5"/>
      <c r="CH492" s="5"/>
      <c r="CI492" s="5"/>
      <c r="CJ492" s="5"/>
      <c r="CK492" s="5"/>
      <c r="CL492" s="5"/>
      <c r="CM492" s="5"/>
      <c r="CN492" s="5"/>
      <c r="CO492" s="5"/>
      <c r="CP492" s="5"/>
      <c r="CQ492" s="5"/>
      <c r="CR492" s="341"/>
      <c r="CS492" s="354"/>
      <c r="CT492" s="5"/>
      <c r="CU492" s="5"/>
      <c r="CV492" s="5"/>
      <c r="CW492" s="5"/>
      <c r="CX492" s="5"/>
      <c r="CY492" s="5"/>
      <c r="CZ492" s="5"/>
      <c r="DA492" s="5"/>
      <c r="DB492" s="5"/>
      <c r="DC492" s="5"/>
      <c r="DD492" s="5"/>
      <c r="DE492" s="5"/>
      <c r="DF492" s="5"/>
      <c r="DG492" s="5"/>
      <c r="DH492" s="5"/>
      <c r="DI492" s="5"/>
      <c r="DJ492" s="5"/>
      <c r="DK492" s="5"/>
      <c r="DL492" s="5"/>
      <c r="DM492" s="5"/>
      <c r="DN492" s="5"/>
      <c r="DO492" s="5"/>
      <c r="DP492" s="5"/>
      <c r="DQ492" s="5"/>
      <c r="DR492" s="5"/>
      <c r="DS492" s="5"/>
      <c r="DT492" s="5"/>
      <c r="DU492" s="5"/>
      <c r="DV492" s="5"/>
      <c r="DW492" s="5"/>
      <c r="DX492" s="5"/>
      <c r="DY492" s="5"/>
      <c r="DZ492" s="5"/>
      <c r="EA492" s="5"/>
      <c r="EB492" s="5"/>
      <c r="EC492" s="5"/>
      <c r="ED492" s="5"/>
      <c r="EE492" s="5"/>
      <c r="EF492" s="5"/>
      <c r="EG492" s="5"/>
      <c r="EH492" s="5"/>
      <c r="EI492" s="5"/>
      <c r="EJ492" s="341"/>
      <c r="EK492" s="354"/>
      <c r="EL492" s="5"/>
      <c r="EM492" s="5"/>
      <c r="EN492" s="5"/>
      <c r="EO492" s="5"/>
      <c r="EP492" s="5"/>
      <c r="EQ492" s="5"/>
      <c r="ER492" s="5"/>
      <c r="ES492" s="5"/>
      <c r="ET492" s="5"/>
      <c r="EU492" s="5"/>
      <c r="EV492" s="5"/>
      <c r="EW492" s="5"/>
      <c r="EX492" s="5"/>
      <c r="EY492" s="5"/>
      <c r="EZ492" s="5"/>
      <c r="FA492" s="5"/>
      <c r="FB492" s="5"/>
      <c r="FC492" s="5"/>
      <c r="FD492" s="5"/>
      <c r="FE492" s="5"/>
      <c r="FF492" s="5"/>
      <c r="FG492" s="5"/>
      <c r="FH492" s="5"/>
      <c r="FI492" s="5"/>
      <c r="FJ492" s="5"/>
      <c r="FK492" s="5"/>
      <c r="FL492" s="5"/>
      <c r="FM492" s="5"/>
      <c r="FN492" s="5"/>
      <c r="FO492" s="5"/>
      <c r="FP492" s="5"/>
      <c r="FQ492" s="5"/>
      <c r="FR492" s="5"/>
      <c r="FS492" s="5"/>
      <c r="FT492" s="5"/>
      <c r="FU492" s="5"/>
      <c r="FV492" s="5"/>
      <c r="FW492" s="5"/>
      <c r="FX492" s="5"/>
      <c r="FY492" s="5"/>
      <c r="FZ492" s="5"/>
      <c r="GA492" s="5"/>
      <c r="GB492" s="341"/>
      <c r="GC492" s="354"/>
      <c r="GD492" s="5"/>
      <c r="GE492" s="5"/>
      <c r="GF492" s="5"/>
      <c r="GG492" s="5"/>
      <c r="GH492" s="5"/>
      <c r="GI492" s="5"/>
      <c r="GJ492" s="5"/>
      <c r="GK492" s="5"/>
      <c r="GL492" s="5"/>
      <c r="GM492" s="5"/>
      <c r="GN492" s="5"/>
      <c r="GO492" s="5"/>
      <c r="GP492" s="5"/>
      <c r="GQ492" s="5"/>
      <c r="GR492" s="5"/>
      <c r="GS492" s="5"/>
      <c r="GT492" s="5"/>
      <c r="GU492" s="5"/>
      <c r="GV492" s="5"/>
      <c r="GW492" s="5"/>
      <c r="GX492" s="5"/>
      <c r="GY492" s="5"/>
      <c r="GZ492" s="5"/>
      <c r="HA492" s="5"/>
      <c r="HB492" s="5"/>
      <c r="HC492" s="5"/>
      <c r="HD492" s="5"/>
      <c r="HE492" s="5"/>
      <c r="HF492" s="5"/>
      <c r="HG492" s="5"/>
      <c r="HH492" s="5"/>
      <c r="HI492" s="5"/>
      <c r="HJ492" s="5"/>
      <c r="HK492" s="5"/>
      <c r="HL492" s="5"/>
      <c r="HM492" s="5"/>
      <c r="HN492" s="5"/>
      <c r="HO492" s="5"/>
      <c r="HP492" s="5"/>
      <c r="HQ492" s="5"/>
      <c r="HR492" s="5"/>
      <c r="HS492" s="5"/>
      <c r="HT492" s="341"/>
      <c r="HU492" s="354"/>
      <c r="HV492" s="5"/>
      <c r="HW492" s="5"/>
      <c r="HX492" s="5"/>
      <c r="HY492" s="5"/>
      <c r="HZ492" s="5"/>
      <c r="IA492" s="5"/>
      <c r="IB492" s="5"/>
      <c r="IC492" s="5"/>
      <c r="ID492" s="5"/>
      <c r="IE492" s="5"/>
      <c r="IF492" s="5"/>
      <c r="IG492" s="5"/>
      <c r="IH492" s="5"/>
      <c r="II492" s="5"/>
      <c r="IJ492" s="5"/>
      <c r="IK492" s="5"/>
      <c r="IL492" s="5"/>
      <c r="IM492" s="5"/>
      <c r="IN492" s="5"/>
      <c r="IO492" s="5"/>
      <c r="IP492" s="5"/>
      <c r="IQ492" s="5"/>
      <c r="IR492" s="5"/>
      <c r="IS492" s="5"/>
      <c r="IT492" s="5"/>
      <c r="IU492" s="5"/>
      <c r="IV492" s="5"/>
      <c r="IW492" s="5"/>
      <c r="IX492" s="5"/>
      <c r="IY492" s="5"/>
      <c r="IZ492" s="5"/>
      <c r="JA492" s="5"/>
      <c r="JB492" s="5"/>
      <c r="JC492" s="5"/>
      <c r="JD492" s="5"/>
      <c r="JE492" s="5"/>
      <c r="JF492" s="5"/>
      <c r="JG492" s="5"/>
      <c r="JH492" s="5"/>
      <c r="JI492" s="5"/>
      <c r="JJ492" s="5"/>
      <c r="JK492" s="145"/>
      <c r="JL492" s="397"/>
    </row>
    <row r="493" spans="1:272" ht="31.5" thickTop="1" thickBot="1">
      <c r="A493" s="1" t="s">
        <v>33</v>
      </c>
      <c r="B493" s="1" t="s">
        <v>138</v>
      </c>
      <c r="C493" s="2" t="s">
        <v>23</v>
      </c>
      <c r="D493" s="1">
        <v>1</v>
      </c>
      <c r="E493" s="2" t="s">
        <v>175</v>
      </c>
      <c r="F493" s="38" t="s">
        <v>108</v>
      </c>
      <c r="G493" s="2" t="s">
        <v>165</v>
      </c>
      <c r="H493" s="303"/>
      <c r="I493" s="353"/>
      <c r="J493" s="2"/>
      <c r="K493" s="2"/>
      <c r="L493" s="2"/>
      <c r="M493" s="38" t="s">
        <v>116</v>
      </c>
      <c r="N493" s="81">
        <f>N494+N506</f>
        <v>94.200000000000017</v>
      </c>
      <c r="O493" s="81">
        <f>O494+O506</f>
        <v>282600000.00000006</v>
      </c>
      <c r="P493" s="2"/>
      <c r="Q493" s="2"/>
      <c r="R493" s="2"/>
      <c r="S493" s="2"/>
      <c r="T493" s="38" t="s">
        <v>116</v>
      </c>
      <c r="U493" s="81">
        <f>U494+U506</f>
        <v>0</v>
      </c>
      <c r="V493" s="81">
        <f>V494+V506</f>
        <v>0</v>
      </c>
      <c r="W493" s="2"/>
      <c r="X493" s="2"/>
      <c r="Y493" s="2"/>
      <c r="Z493" s="2"/>
      <c r="AA493" s="38" t="s">
        <v>116</v>
      </c>
      <c r="AB493" s="81">
        <f>AB494+AB506</f>
        <v>0</v>
      </c>
      <c r="AC493" s="81">
        <f>AC494+AC506</f>
        <v>0</v>
      </c>
      <c r="AD493" s="2"/>
      <c r="AE493" s="2"/>
      <c r="AF493" s="2"/>
      <c r="AG493" s="2"/>
      <c r="AH493" s="38" t="s">
        <v>116</v>
      </c>
      <c r="AI493" s="81">
        <f>AI494+AI506</f>
        <v>0</v>
      </c>
      <c r="AJ493" s="81">
        <f>AJ494+AJ506</f>
        <v>0</v>
      </c>
      <c r="AK493" s="2"/>
      <c r="AL493" s="2"/>
      <c r="AM493" s="2"/>
      <c r="AN493" s="2"/>
      <c r="AO493" s="38" t="s">
        <v>116</v>
      </c>
      <c r="AP493" s="81">
        <f>AP494+AP506</f>
        <v>0</v>
      </c>
      <c r="AQ493" s="81">
        <f>AQ494+AQ506</f>
        <v>0</v>
      </c>
      <c r="AR493" s="2"/>
      <c r="AS493" s="2"/>
      <c r="AT493" s="2"/>
      <c r="AU493" s="2"/>
      <c r="AV493" s="38" t="s">
        <v>116</v>
      </c>
      <c r="AW493" s="81">
        <f>AW494+AW506</f>
        <v>0</v>
      </c>
      <c r="AX493" s="91" t="s">
        <v>130</v>
      </c>
      <c r="AY493" s="92">
        <f>AW493+AP493+AI493+AB493+U493+N493</f>
        <v>94.200000000000017</v>
      </c>
      <c r="AZ493" s="92">
        <f>AZ494+AQ493+AJ493+AC493+V493+O493</f>
        <v>282600000.00000006</v>
      </c>
      <c r="BA493" s="353"/>
      <c r="BB493" s="2"/>
      <c r="BC493" s="2"/>
      <c r="BD493" s="2"/>
      <c r="BE493" s="38" t="s">
        <v>116</v>
      </c>
      <c r="BF493" s="81">
        <f>BF494+BF506</f>
        <v>0</v>
      </c>
      <c r="BG493" s="81">
        <f>BG494+BG506</f>
        <v>0</v>
      </c>
      <c r="BH493" s="2"/>
      <c r="BI493" s="2"/>
      <c r="BJ493" s="2"/>
      <c r="BK493" s="2"/>
      <c r="BL493" s="38" t="s">
        <v>116</v>
      </c>
      <c r="BM493" s="81">
        <f>BM494+BM506</f>
        <v>0</v>
      </c>
      <c r="BN493" s="81">
        <f>BN494+BN506</f>
        <v>0</v>
      </c>
      <c r="BO493" s="2"/>
      <c r="BP493" s="2"/>
      <c r="BQ493" s="2"/>
      <c r="BR493" s="2"/>
      <c r="BS493" s="38" t="s">
        <v>116</v>
      </c>
      <c r="BT493" s="81">
        <f>BT494+BT506</f>
        <v>0</v>
      </c>
      <c r="BU493" s="81">
        <f>BU494+BU506</f>
        <v>0</v>
      </c>
      <c r="BV493" s="2"/>
      <c r="BW493" s="2"/>
      <c r="BX493" s="2"/>
      <c r="BY493" s="2"/>
      <c r="BZ493" s="38" t="s">
        <v>116</v>
      </c>
      <c r="CA493" s="81">
        <f>CA494+CA506</f>
        <v>0</v>
      </c>
      <c r="CB493" s="81">
        <f>CB494+CB506</f>
        <v>0</v>
      </c>
      <c r="CC493" s="2"/>
      <c r="CD493" s="2"/>
      <c r="CE493" s="2"/>
      <c r="CF493" s="2"/>
      <c r="CG493" s="38" t="s">
        <v>116</v>
      </c>
      <c r="CH493" s="81">
        <f>CH494+CH506</f>
        <v>0</v>
      </c>
      <c r="CI493" s="81">
        <f>CI494+CI506</f>
        <v>0</v>
      </c>
      <c r="CJ493" s="2"/>
      <c r="CK493" s="2"/>
      <c r="CL493" s="2"/>
      <c r="CM493" s="2"/>
      <c r="CN493" s="38" t="s">
        <v>116</v>
      </c>
      <c r="CO493" s="81">
        <f>CO494+CO506</f>
        <v>0</v>
      </c>
      <c r="CP493" s="131" t="s">
        <v>117</v>
      </c>
      <c r="CQ493" s="92">
        <f>CO493+CH493+CA493+BT493+BM493+BF493</f>
        <v>0</v>
      </c>
      <c r="CR493" s="92">
        <f>CR494+CI493+CB493+BU493+BN493+BG493</f>
        <v>0</v>
      </c>
      <c r="CS493" s="353"/>
      <c r="CT493" s="2"/>
      <c r="CU493" s="2"/>
      <c r="CV493" s="2"/>
      <c r="CW493" s="38" t="s">
        <v>116</v>
      </c>
      <c r="CX493" s="81">
        <f>CX494+CX506</f>
        <v>17</v>
      </c>
      <c r="CY493" s="81">
        <f>CY494+CY506</f>
        <v>460000000</v>
      </c>
      <c r="CZ493" s="2"/>
      <c r="DA493" s="2"/>
      <c r="DB493" s="2"/>
      <c r="DC493" s="2"/>
      <c r="DD493" s="38" t="s">
        <v>116</v>
      </c>
      <c r="DE493" s="81">
        <f>DE494+DE506</f>
        <v>0</v>
      </c>
      <c r="DF493" s="81">
        <f>DF494+DF506</f>
        <v>0</v>
      </c>
      <c r="DG493" s="2"/>
      <c r="DH493" s="2"/>
      <c r="DI493" s="2"/>
      <c r="DJ493" s="2"/>
      <c r="DK493" s="38" t="s">
        <v>116</v>
      </c>
      <c r="DL493" s="81">
        <f>DL494+DL506</f>
        <v>0</v>
      </c>
      <c r="DM493" s="81">
        <f>DM494+DM506</f>
        <v>0</v>
      </c>
      <c r="DN493" s="2"/>
      <c r="DO493" s="2"/>
      <c r="DP493" s="2"/>
      <c r="DQ493" s="2"/>
      <c r="DR493" s="38" t="s">
        <v>116</v>
      </c>
      <c r="DS493" s="81">
        <f>DS494+DS506</f>
        <v>0</v>
      </c>
      <c r="DT493" s="81">
        <f>DT494+DT506</f>
        <v>0</v>
      </c>
      <c r="DU493" s="2"/>
      <c r="DV493" s="2"/>
      <c r="DW493" s="2"/>
      <c r="DX493" s="2"/>
      <c r="DY493" s="38" t="s">
        <v>116</v>
      </c>
      <c r="DZ493" s="81">
        <f>DZ494+DZ506</f>
        <v>0</v>
      </c>
      <c r="EA493" s="81">
        <f>EA494+EA506</f>
        <v>0</v>
      </c>
      <c r="EB493" s="2"/>
      <c r="EC493" s="2"/>
      <c r="ED493" s="2"/>
      <c r="EE493" s="2"/>
      <c r="EF493" s="38" t="s">
        <v>116</v>
      </c>
      <c r="EG493" s="81">
        <f>EG494+EG506</f>
        <v>0</v>
      </c>
      <c r="EH493" s="91" t="s">
        <v>120</v>
      </c>
      <c r="EI493" s="92">
        <f>EG493+DZ493+DS493+DL493+DE493+CX493</f>
        <v>17</v>
      </c>
      <c r="EJ493" s="92">
        <f>EJ494+EA493+DT493+DM493+DF493+CY493</f>
        <v>460000000</v>
      </c>
      <c r="EK493" s="353"/>
      <c r="EL493" s="2"/>
      <c r="EM493" s="2"/>
      <c r="EN493" s="2"/>
      <c r="EO493" s="38" t="s">
        <v>116</v>
      </c>
      <c r="EP493" s="81">
        <f>EP494+EP506</f>
        <v>7.5</v>
      </c>
      <c r="EQ493" s="81">
        <f>EQ494+EQ506</f>
        <v>37500000</v>
      </c>
      <c r="ER493" s="2"/>
      <c r="ES493" s="2"/>
      <c r="ET493" s="2"/>
      <c r="EU493" s="2"/>
      <c r="EV493" s="38" t="s">
        <v>116</v>
      </c>
      <c r="EW493" s="81">
        <f>EW494+EW506</f>
        <v>0</v>
      </c>
      <c r="EX493" s="81">
        <f>EX494+EX506</f>
        <v>0</v>
      </c>
      <c r="EY493" s="2"/>
      <c r="EZ493" s="2"/>
      <c r="FA493" s="2"/>
      <c r="FB493" s="2"/>
      <c r="FC493" s="38" t="s">
        <v>116</v>
      </c>
      <c r="FD493" s="81">
        <f>FD494+FD506</f>
        <v>0</v>
      </c>
      <c r="FE493" s="81">
        <f>FE494+FE506</f>
        <v>0</v>
      </c>
      <c r="FF493" s="2"/>
      <c r="FG493" s="2"/>
      <c r="FH493" s="2"/>
      <c r="FI493" s="2"/>
      <c r="FJ493" s="38" t="s">
        <v>116</v>
      </c>
      <c r="FK493" s="81">
        <f>FK494+FK506</f>
        <v>0</v>
      </c>
      <c r="FL493" s="81">
        <f>FL494+FL506</f>
        <v>0</v>
      </c>
      <c r="FM493" s="2"/>
      <c r="FN493" s="2"/>
      <c r="FO493" s="2"/>
      <c r="FP493" s="2"/>
      <c r="FQ493" s="38" t="s">
        <v>116</v>
      </c>
      <c r="FR493" s="81">
        <f>FR494+FR506</f>
        <v>0</v>
      </c>
      <c r="FS493" s="81">
        <f>FS494+FS506</f>
        <v>0</v>
      </c>
      <c r="FT493" s="2"/>
      <c r="FU493" s="2"/>
      <c r="FV493" s="2"/>
      <c r="FW493" s="2"/>
      <c r="FX493" s="38" t="s">
        <v>116</v>
      </c>
      <c r="FY493" s="81">
        <f>FY494+FY506</f>
        <v>0</v>
      </c>
      <c r="FZ493" s="91" t="s">
        <v>122</v>
      </c>
      <c r="GA493" s="92">
        <f>FY493+FR493+FK493+FD493+EW493+EP493</f>
        <v>7.5</v>
      </c>
      <c r="GB493" s="92">
        <f>GB494+FS493+FL493+FE493+EX493+EQ493</f>
        <v>37500000</v>
      </c>
      <c r="GC493" s="353"/>
      <c r="GD493" s="2"/>
      <c r="GE493" s="2"/>
      <c r="GF493" s="2"/>
      <c r="GG493" s="38" t="s">
        <v>116</v>
      </c>
      <c r="GH493" s="81">
        <f>GH494+GH506</f>
        <v>0</v>
      </c>
      <c r="GI493" s="81">
        <f>GI494+GI506</f>
        <v>0</v>
      </c>
      <c r="GJ493" s="2"/>
      <c r="GK493" s="2"/>
      <c r="GL493" s="2"/>
      <c r="GM493" s="2"/>
      <c r="GN493" s="38" t="s">
        <v>116</v>
      </c>
      <c r="GO493" s="81">
        <f>GO494+GO506</f>
        <v>0</v>
      </c>
      <c r="GP493" s="81">
        <f>GP494+GP506</f>
        <v>0</v>
      </c>
      <c r="GQ493" s="2"/>
      <c r="GR493" s="2"/>
      <c r="GS493" s="2"/>
      <c r="GT493" s="2"/>
      <c r="GU493" s="38" t="s">
        <v>116</v>
      </c>
      <c r="GV493" s="81">
        <f>GV494+GV506</f>
        <v>0</v>
      </c>
      <c r="GW493" s="81">
        <f>GW494+GW506</f>
        <v>0</v>
      </c>
      <c r="GX493" s="2"/>
      <c r="GY493" s="2"/>
      <c r="GZ493" s="2"/>
      <c r="HA493" s="2"/>
      <c r="HB493" s="38" t="s">
        <v>116</v>
      </c>
      <c r="HC493" s="81">
        <f>HC494+HC506</f>
        <v>0</v>
      </c>
      <c r="HD493" s="81">
        <f>HD494+HD506</f>
        <v>0</v>
      </c>
      <c r="HE493" s="2"/>
      <c r="HF493" s="2"/>
      <c r="HG493" s="2"/>
      <c r="HH493" s="2"/>
      <c r="HI493" s="38" t="s">
        <v>116</v>
      </c>
      <c r="HJ493" s="81">
        <f>HJ494+HJ506</f>
        <v>0</v>
      </c>
      <c r="HK493" s="81">
        <f>HK494+HK506</f>
        <v>0</v>
      </c>
      <c r="HL493" s="2"/>
      <c r="HM493" s="2"/>
      <c r="HN493" s="2"/>
      <c r="HO493" s="2"/>
      <c r="HP493" s="38" t="s">
        <v>116</v>
      </c>
      <c r="HQ493" s="81">
        <f>HQ494+HQ506</f>
        <v>0</v>
      </c>
      <c r="HR493" s="91" t="s">
        <v>124</v>
      </c>
      <c r="HS493" s="92">
        <f>HQ493+HJ493+HC493+GV493+GO493+GH493</f>
        <v>0</v>
      </c>
      <c r="HT493" s="92">
        <f>HT494+HK493+HD493+GW493+GP493+GI493</f>
        <v>0</v>
      </c>
      <c r="HU493" s="353"/>
      <c r="HV493" s="2"/>
      <c r="HW493" s="2"/>
      <c r="HX493" s="2"/>
      <c r="HY493" s="38" t="s">
        <v>116</v>
      </c>
      <c r="HZ493" s="81">
        <f>HZ494+HZ506</f>
        <v>88</v>
      </c>
      <c r="IA493" s="81">
        <f>IA494+IA506</f>
        <v>88000000</v>
      </c>
      <c r="IB493" s="2"/>
      <c r="IC493" s="2"/>
      <c r="ID493" s="2"/>
      <c r="IE493" s="2"/>
      <c r="IF493" s="38" t="s">
        <v>116</v>
      </c>
      <c r="IG493" s="81">
        <f>IG494+IG506</f>
        <v>0</v>
      </c>
      <c r="IH493" s="81">
        <f>IH494+IH506</f>
        <v>0</v>
      </c>
      <c r="II493" s="2"/>
      <c r="IJ493" s="2"/>
      <c r="IK493" s="2"/>
      <c r="IL493" s="2"/>
      <c r="IM493" s="38" t="s">
        <v>116</v>
      </c>
      <c r="IN493" s="81">
        <f>IN494+IN506</f>
        <v>47.579999999999984</v>
      </c>
      <c r="IO493" s="81">
        <f>IO494+IO506</f>
        <v>47579999.999999993</v>
      </c>
      <c r="IP493" s="2"/>
      <c r="IQ493" s="2"/>
      <c r="IR493" s="2"/>
      <c r="IS493" s="2"/>
      <c r="IT493" s="38" t="s">
        <v>116</v>
      </c>
      <c r="IU493" s="81">
        <f>IU494+IU506</f>
        <v>0</v>
      </c>
      <c r="IV493" s="81">
        <f>IV494+IV506</f>
        <v>0</v>
      </c>
      <c r="IW493" s="2"/>
      <c r="IX493" s="2"/>
      <c r="IY493" s="2"/>
      <c r="IZ493" s="2"/>
      <c r="JA493" s="38" t="s">
        <v>116</v>
      </c>
      <c r="JB493" s="81">
        <f>JB494+JB506</f>
        <v>0</v>
      </c>
      <c r="JC493" s="81">
        <f>JC494+JC506</f>
        <v>0</v>
      </c>
      <c r="JD493" s="2"/>
      <c r="JE493" s="2"/>
      <c r="JF493" s="2"/>
      <c r="JG493" s="2"/>
      <c r="JH493" s="38" t="s">
        <v>116</v>
      </c>
      <c r="JI493" s="81">
        <f>JI494+JI506</f>
        <v>0</v>
      </c>
      <c r="JJ493" s="91" t="s">
        <v>189</v>
      </c>
      <c r="JK493" s="92">
        <f>JI493+JB493+IU493+IN493+IG493+HZ493</f>
        <v>135.57999999999998</v>
      </c>
      <c r="JL493" s="92">
        <f>JL494+JC493+IV493+IO493+IH493+IA493</f>
        <v>135580000</v>
      </c>
    </row>
    <row r="494" spans="1:272" ht="15.75" customHeight="1" thickTop="1">
      <c r="A494" s="64" t="s">
        <v>33</v>
      </c>
      <c r="B494" s="64" t="s">
        <v>15</v>
      </c>
      <c r="C494" s="65" t="s">
        <v>23</v>
      </c>
      <c r="D494" s="126">
        <v>381</v>
      </c>
      <c r="E494" s="157" t="s">
        <v>175</v>
      </c>
      <c r="F494" s="119" t="s">
        <v>108</v>
      </c>
      <c r="G494" s="119" t="s">
        <v>165</v>
      </c>
      <c r="H494" s="305"/>
      <c r="I494" s="377"/>
      <c r="J494" s="65"/>
      <c r="K494" s="65"/>
      <c r="L494" s="65"/>
      <c r="M494" s="80" t="s">
        <v>115</v>
      </c>
      <c r="N494" s="79">
        <f>SUM(N495:N505)</f>
        <v>0</v>
      </c>
      <c r="O494" s="79">
        <f>SUM(O495:O505)</f>
        <v>0</v>
      </c>
      <c r="P494" s="65"/>
      <c r="Q494" s="65"/>
      <c r="R494" s="65"/>
      <c r="S494" s="65"/>
      <c r="T494" s="80" t="s">
        <v>115</v>
      </c>
      <c r="U494" s="79">
        <f>SUM(U495:U505)</f>
        <v>0</v>
      </c>
      <c r="V494" s="79">
        <f>SUM(V495:V505)</f>
        <v>0</v>
      </c>
      <c r="W494" s="65"/>
      <c r="X494" s="65"/>
      <c r="Y494" s="65"/>
      <c r="Z494" s="65"/>
      <c r="AA494" s="80" t="s">
        <v>115</v>
      </c>
      <c r="AB494" s="79">
        <f>SUM(AB495:AB505)</f>
        <v>0</v>
      </c>
      <c r="AC494" s="79">
        <f>SUM(AC495:AC505)</f>
        <v>0</v>
      </c>
      <c r="AD494" s="65"/>
      <c r="AE494" s="65"/>
      <c r="AF494" s="65"/>
      <c r="AG494" s="65"/>
      <c r="AH494" s="80" t="s">
        <v>115</v>
      </c>
      <c r="AI494" s="79">
        <f>SUM(AI495:AI505)</f>
        <v>0</v>
      </c>
      <c r="AJ494" s="79">
        <f>SUM(AJ495:AJ505)</f>
        <v>0</v>
      </c>
      <c r="AK494" s="65"/>
      <c r="AL494" s="65"/>
      <c r="AM494" s="65"/>
      <c r="AN494" s="65"/>
      <c r="AO494" s="80" t="s">
        <v>115</v>
      </c>
      <c r="AP494" s="79">
        <f>SUM(AP495:AP505)</f>
        <v>0</v>
      </c>
      <c r="AQ494" s="79">
        <f>SUM(AQ495:AQ505)</f>
        <v>0</v>
      </c>
      <c r="AR494" s="65"/>
      <c r="AS494" s="65"/>
      <c r="AT494" s="65"/>
      <c r="AU494" s="65"/>
      <c r="AV494" s="80" t="s">
        <v>115</v>
      </c>
      <c r="AW494" s="79">
        <f>SUM(AW495:AW505)</f>
        <v>0</v>
      </c>
      <c r="AX494" s="79">
        <f>SUM(AX495:AX505)</f>
        <v>0</v>
      </c>
      <c r="AY494" s="38" t="s">
        <v>116</v>
      </c>
      <c r="AZ494" s="346">
        <f>AX494+AX506</f>
        <v>0</v>
      </c>
      <c r="BA494" s="377"/>
      <c r="BB494" s="65"/>
      <c r="BC494" s="65"/>
      <c r="BD494" s="65"/>
      <c r="BE494" s="80" t="s">
        <v>115</v>
      </c>
      <c r="BF494" s="79">
        <f>SUM(BF495:BF505)</f>
        <v>0</v>
      </c>
      <c r="BG494" s="79">
        <f>SUM(BG495:BG505)</f>
        <v>0</v>
      </c>
      <c r="BH494" s="79"/>
      <c r="BI494" s="65"/>
      <c r="BJ494" s="65"/>
      <c r="BK494" s="65"/>
      <c r="BL494" s="80" t="s">
        <v>115</v>
      </c>
      <c r="BM494" s="79">
        <f>SUM(BM495:BM505)</f>
        <v>0</v>
      </c>
      <c r="BN494" s="79">
        <f>SUM(BN495:BN505)</f>
        <v>0</v>
      </c>
      <c r="BO494" s="65"/>
      <c r="BP494" s="65"/>
      <c r="BQ494" s="65"/>
      <c r="BR494" s="65"/>
      <c r="BS494" s="80" t="s">
        <v>115</v>
      </c>
      <c r="BT494" s="79">
        <f>SUM(BT495:BT505)</f>
        <v>0</v>
      </c>
      <c r="BU494" s="79">
        <f>SUM(BU495:BU505)</f>
        <v>0</v>
      </c>
      <c r="BV494" s="65"/>
      <c r="BW494" s="65"/>
      <c r="BX494" s="65"/>
      <c r="BY494" s="65"/>
      <c r="BZ494" s="80" t="s">
        <v>115</v>
      </c>
      <c r="CA494" s="79">
        <f>SUM(CA495:CA505)</f>
        <v>0</v>
      </c>
      <c r="CB494" s="79">
        <f>SUM(CB495:CB505)</f>
        <v>0</v>
      </c>
      <c r="CC494" s="65"/>
      <c r="CD494" s="65"/>
      <c r="CE494" s="65"/>
      <c r="CF494" s="65"/>
      <c r="CG494" s="80" t="s">
        <v>115</v>
      </c>
      <c r="CH494" s="79">
        <f>SUM(CH495:CH505)</f>
        <v>0</v>
      </c>
      <c r="CI494" s="79">
        <f>SUM(CI495:CI505)</f>
        <v>0</v>
      </c>
      <c r="CJ494" s="65"/>
      <c r="CK494" s="65"/>
      <c r="CL494" s="65"/>
      <c r="CM494" s="65"/>
      <c r="CN494" s="80" t="s">
        <v>115</v>
      </c>
      <c r="CO494" s="79">
        <f>SUM(CO495:CO505)</f>
        <v>0</v>
      </c>
      <c r="CP494" s="79">
        <f>SUM(CP495:CP505)</f>
        <v>0</v>
      </c>
      <c r="CQ494" s="38" t="s">
        <v>116</v>
      </c>
      <c r="CR494" s="346">
        <f>CP494+CP506</f>
        <v>0</v>
      </c>
      <c r="CS494" s="377"/>
      <c r="CT494" s="65"/>
      <c r="CU494" s="65"/>
      <c r="CV494" s="65"/>
      <c r="CW494" s="80" t="s">
        <v>115</v>
      </c>
      <c r="CX494" s="79">
        <f>SUM(CX495:CX505)</f>
        <v>11</v>
      </c>
      <c r="CY494" s="79">
        <f>SUM(CY495:CY505)</f>
        <v>250000000</v>
      </c>
      <c r="CZ494" s="65"/>
      <c r="DA494" s="65"/>
      <c r="DB494" s="65"/>
      <c r="DC494" s="65"/>
      <c r="DD494" s="80" t="s">
        <v>115</v>
      </c>
      <c r="DE494" s="79">
        <f>SUM(DE495:DE505)</f>
        <v>0</v>
      </c>
      <c r="DF494" s="79">
        <f>SUM(DF495:DF505)</f>
        <v>0</v>
      </c>
      <c r="DG494" s="65"/>
      <c r="DH494" s="65"/>
      <c r="DI494" s="65"/>
      <c r="DJ494" s="65"/>
      <c r="DK494" s="80" t="s">
        <v>115</v>
      </c>
      <c r="DL494" s="79">
        <f>SUM(DL495:DL505)</f>
        <v>0</v>
      </c>
      <c r="DM494" s="79">
        <f>SUM(DM495:DM505)</f>
        <v>0</v>
      </c>
      <c r="DN494" s="65"/>
      <c r="DO494" s="65"/>
      <c r="DP494" s="65"/>
      <c r="DQ494" s="65"/>
      <c r="DR494" s="80" t="s">
        <v>115</v>
      </c>
      <c r="DS494" s="79">
        <f>SUM(DS495:DS505)</f>
        <v>0</v>
      </c>
      <c r="DT494" s="79">
        <f>SUM(DT495:DT505)</f>
        <v>0</v>
      </c>
      <c r="DU494" s="65"/>
      <c r="DV494" s="65"/>
      <c r="DW494" s="65"/>
      <c r="DX494" s="65"/>
      <c r="DY494" s="80" t="s">
        <v>115</v>
      </c>
      <c r="DZ494" s="79">
        <f>SUM(DZ495:DZ505)</f>
        <v>0</v>
      </c>
      <c r="EA494" s="79">
        <f>SUM(EA495:EA505)</f>
        <v>0</v>
      </c>
      <c r="EB494" s="65"/>
      <c r="EC494" s="65"/>
      <c r="ED494" s="65"/>
      <c r="EE494" s="65"/>
      <c r="EF494" s="80" t="s">
        <v>115</v>
      </c>
      <c r="EG494" s="79">
        <f>SUM(EG495:EG505)</f>
        <v>0</v>
      </c>
      <c r="EH494" s="79">
        <f>SUM(EH495:EH505)</f>
        <v>0</v>
      </c>
      <c r="EI494" s="38" t="s">
        <v>116</v>
      </c>
      <c r="EJ494" s="346">
        <f>EH494+EH506</f>
        <v>0</v>
      </c>
      <c r="EK494" s="377"/>
      <c r="EL494" s="65"/>
      <c r="EM494" s="65"/>
      <c r="EN494" s="65"/>
      <c r="EO494" s="80" t="s">
        <v>115</v>
      </c>
      <c r="EP494" s="79">
        <f>SUM(EP495:EP505)</f>
        <v>0</v>
      </c>
      <c r="EQ494" s="79">
        <f>SUM(EQ495:EQ505)</f>
        <v>0</v>
      </c>
      <c r="ER494" s="65"/>
      <c r="ES494" s="65"/>
      <c r="ET494" s="65"/>
      <c r="EU494" s="65"/>
      <c r="EV494" s="80" t="s">
        <v>115</v>
      </c>
      <c r="EW494" s="79">
        <f>SUM(EW495:EW505)</f>
        <v>0</v>
      </c>
      <c r="EX494" s="79">
        <f>SUM(EX495:EX505)</f>
        <v>0</v>
      </c>
      <c r="EY494" s="65"/>
      <c r="EZ494" s="65"/>
      <c r="FA494" s="65"/>
      <c r="FB494" s="65"/>
      <c r="FC494" s="80" t="s">
        <v>115</v>
      </c>
      <c r="FD494" s="79">
        <f>SUM(FD495:FD505)</f>
        <v>0</v>
      </c>
      <c r="FE494" s="79">
        <f>SUM(FE495:FE505)</f>
        <v>0</v>
      </c>
      <c r="FF494" s="65"/>
      <c r="FG494" s="65"/>
      <c r="FH494" s="65"/>
      <c r="FI494" s="65"/>
      <c r="FJ494" s="80" t="s">
        <v>115</v>
      </c>
      <c r="FK494" s="79">
        <f>SUM(FK495:FK505)</f>
        <v>0</v>
      </c>
      <c r="FL494" s="79">
        <f>SUM(FL495:FL505)</f>
        <v>0</v>
      </c>
      <c r="FM494" s="65"/>
      <c r="FN494" s="65"/>
      <c r="FO494" s="65"/>
      <c r="FP494" s="65"/>
      <c r="FQ494" s="80" t="s">
        <v>115</v>
      </c>
      <c r="FR494" s="79">
        <f>SUM(FR495:FR505)</f>
        <v>0</v>
      </c>
      <c r="FS494" s="79">
        <f>SUM(FS495:FS505)</f>
        <v>0</v>
      </c>
      <c r="FT494" s="65"/>
      <c r="FU494" s="65"/>
      <c r="FV494" s="65"/>
      <c r="FW494" s="65"/>
      <c r="FX494" s="80" t="s">
        <v>115</v>
      </c>
      <c r="FY494" s="79">
        <f>SUM(FY495:FY505)</f>
        <v>0</v>
      </c>
      <c r="FZ494" s="79">
        <f>SUM(FZ495:FZ505)</f>
        <v>0</v>
      </c>
      <c r="GA494" s="38" t="s">
        <v>116</v>
      </c>
      <c r="GB494" s="346">
        <f>FZ494+FZ506</f>
        <v>0</v>
      </c>
      <c r="GC494" s="377"/>
      <c r="GD494" s="65"/>
      <c r="GE494" s="65"/>
      <c r="GF494" s="65"/>
      <c r="GG494" s="80" t="s">
        <v>115</v>
      </c>
      <c r="GH494" s="79">
        <f>SUM(GH495:GH505)</f>
        <v>0</v>
      </c>
      <c r="GI494" s="79">
        <f>SUM(GI495:GI505)</f>
        <v>0</v>
      </c>
      <c r="GJ494" s="65"/>
      <c r="GK494" s="65"/>
      <c r="GL494" s="65"/>
      <c r="GM494" s="65"/>
      <c r="GN494" s="80" t="s">
        <v>115</v>
      </c>
      <c r="GO494" s="79">
        <f>SUM(GO495:GO505)</f>
        <v>0</v>
      </c>
      <c r="GP494" s="79">
        <f>SUM(GP495:GP505)</f>
        <v>0</v>
      </c>
      <c r="GQ494" s="65"/>
      <c r="GR494" s="65"/>
      <c r="GS494" s="65"/>
      <c r="GT494" s="65"/>
      <c r="GU494" s="80" t="s">
        <v>115</v>
      </c>
      <c r="GV494" s="79">
        <f>SUM(GV495:GV505)</f>
        <v>0</v>
      </c>
      <c r="GW494" s="79">
        <f>SUM(GW495:GW505)</f>
        <v>0</v>
      </c>
      <c r="GX494" s="65"/>
      <c r="GY494" s="65"/>
      <c r="GZ494" s="65"/>
      <c r="HA494" s="65"/>
      <c r="HB494" s="80" t="s">
        <v>115</v>
      </c>
      <c r="HC494" s="79">
        <f>SUM(HC495:HC505)</f>
        <v>0</v>
      </c>
      <c r="HD494" s="79">
        <f>SUM(HD495:HD505)</f>
        <v>0</v>
      </c>
      <c r="HE494" s="65"/>
      <c r="HF494" s="65"/>
      <c r="HG494" s="65"/>
      <c r="HH494" s="65"/>
      <c r="HI494" s="80" t="s">
        <v>115</v>
      </c>
      <c r="HJ494" s="79">
        <f>SUM(HJ495:HJ505)</f>
        <v>0</v>
      </c>
      <c r="HK494" s="79">
        <f>SUM(HK495:HK505)</f>
        <v>0</v>
      </c>
      <c r="HL494" s="65"/>
      <c r="HM494" s="65"/>
      <c r="HN494" s="65"/>
      <c r="HO494" s="65"/>
      <c r="HP494" s="80" t="s">
        <v>115</v>
      </c>
      <c r="HQ494" s="79">
        <f>SUM(HQ495:HQ505)</f>
        <v>0</v>
      </c>
      <c r="HR494" s="79">
        <f>SUM(HR495:HR505)</f>
        <v>0</v>
      </c>
      <c r="HS494" s="38" t="s">
        <v>116</v>
      </c>
      <c r="HT494" s="346">
        <f>HR494+HR506</f>
        <v>0</v>
      </c>
      <c r="HU494" s="377"/>
      <c r="HV494" s="65"/>
      <c r="HW494" s="65"/>
      <c r="HX494" s="65"/>
      <c r="HY494" s="80" t="s">
        <v>115</v>
      </c>
      <c r="HZ494" s="79">
        <f>SUM(HZ495:HZ505)</f>
        <v>88</v>
      </c>
      <c r="IA494" s="79">
        <f>SUM(IA495:IA505)</f>
        <v>88000000</v>
      </c>
      <c r="IB494" s="65"/>
      <c r="IC494" s="65"/>
      <c r="ID494" s="65"/>
      <c r="IE494" s="65"/>
      <c r="IF494" s="80" t="s">
        <v>115</v>
      </c>
      <c r="IG494" s="79">
        <f>SUM(IG495:IG505)</f>
        <v>0</v>
      </c>
      <c r="IH494" s="79">
        <f>SUM(IH495:IH505)</f>
        <v>0</v>
      </c>
      <c r="II494" s="65"/>
      <c r="IJ494" s="65"/>
      <c r="IK494" s="65"/>
      <c r="IL494" s="65"/>
      <c r="IM494" s="80" t="s">
        <v>115</v>
      </c>
      <c r="IN494" s="79">
        <f>SUM(IN495:IN505)</f>
        <v>0</v>
      </c>
      <c r="IO494" s="79">
        <f>SUM(IO495:IO505)</f>
        <v>0</v>
      </c>
      <c r="IP494" s="65"/>
      <c r="IQ494" s="65"/>
      <c r="IR494" s="65"/>
      <c r="IS494" s="65"/>
      <c r="IT494" s="80" t="s">
        <v>115</v>
      </c>
      <c r="IU494" s="79">
        <f>SUM(IU495:IU505)</f>
        <v>0</v>
      </c>
      <c r="IV494" s="79">
        <f>SUM(IV495:IV505)</f>
        <v>0</v>
      </c>
      <c r="IW494" s="65"/>
      <c r="IX494" s="65"/>
      <c r="IY494" s="65"/>
      <c r="IZ494" s="65"/>
      <c r="JA494" s="80" t="s">
        <v>115</v>
      </c>
      <c r="JB494" s="79">
        <f>SUM(JB495:JB505)</f>
        <v>0</v>
      </c>
      <c r="JC494" s="79">
        <f>SUM(JC495:JC505)</f>
        <v>0</v>
      </c>
      <c r="JD494" s="65"/>
      <c r="JE494" s="65"/>
      <c r="JF494" s="65"/>
      <c r="JG494" s="65"/>
      <c r="JH494" s="80" t="s">
        <v>115</v>
      </c>
      <c r="JI494" s="79">
        <f>SUM(JI495:JI505)</f>
        <v>0</v>
      </c>
      <c r="JJ494" s="79">
        <f>SUM(JJ495:JJ505)</f>
        <v>0</v>
      </c>
      <c r="JK494" s="38" t="s">
        <v>116</v>
      </c>
      <c r="JL494" s="346">
        <f>JJ494+JJ506</f>
        <v>0</v>
      </c>
    </row>
    <row r="495" spans="1:272" ht="45">
      <c r="A495" s="8" t="s">
        <v>33</v>
      </c>
      <c r="B495" s="8" t="s">
        <v>15</v>
      </c>
      <c r="C495" s="8">
        <v>1</v>
      </c>
      <c r="D495" s="197">
        <v>381</v>
      </c>
      <c r="E495" s="118" t="s">
        <v>175</v>
      </c>
      <c r="F495" s="195" t="s">
        <v>108</v>
      </c>
      <c r="G495" s="195" t="s">
        <v>165</v>
      </c>
      <c r="H495" s="309"/>
      <c r="I495" s="354"/>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c r="AY495" s="5"/>
      <c r="AZ495" s="341"/>
      <c r="BA495" s="354"/>
      <c r="BB495" s="5"/>
      <c r="BC495" s="5"/>
      <c r="BD495" s="5"/>
      <c r="BE495" s="5"/>
      <c r="BF495" s="5"/>
      <c r="BG495" s="5"/>
      <c r="BH495" s="5"/>
      <c r="BI495" s="5"/>
      <c r="BJ495" s="5"/>
      <c r="BK495" s="5"/>
      <c r="BL495" s="5"/>
      <c r="BM495" s="5"/>
      <c r="BN495" s="5"/>
      <c r="BO495" s="5"/>
      <c r="BP495" s="5"/>
      <c r="BQ495" s="5"/>
      <c r="BR495" s="5"/>
      <c r="BS495" s="5"/>
      <c r="BT495" s="5"/>
      <c r="BU495" s="5"/>
      <c r="BV495" s="5"/>
      <c r="BW495" s="5"/>
      <c r="BX495" s="5"/>
      <c r="BY495" s="5"/>
      <c r="BZ495" s="5"/>
      <c r="CA495" s="5"/>
      <c r="CB495" s="5"/>
      <c r="CC495" s="5"/>
      <c r="CD495" s="5"/>
      <c r="CE495" s="5"/>
      <c r="CF495" s="5"/>
      <c r="CG495" s="5"/>
      <c r="CH495" s="5"/>
      <c r="CI495" s="5"/>
      <c r="CJ495" s="5"/>
      <c r="CK495" s="5"/>
      <c r="CL495" s="5"/>
      <c r="CM495" s="5"/>
      <c r="CN495" s="5"/>
      <c r="CO495" s="5"/>
      <c r="CP495" s="5"/>
      <c r="CQ495" s="5"/>
      <c r="CR495" s="341"/>
      <c r="CS495" s="355" t="s">
        <v>540</v>
      </c>
      <c r="CT495" s="51">
        <v>1</v>
      </c>
      <c r="CU495" s="51">
        <v>1</v>
      </c>
      <c r="CV495" s="51">
        <v>1</v>
      </c>
      <c r="CW495" s="52">
        <v>100</v>
      </c>
      <c r="CX495" s="52">
        <f t="shared" ref="CX495" si="347">CV495*CW495/100</f>
        <v>1</v>
      </c>
      <c r="CY495" s="139">
        <f>CX495*AUXILIAR!$B$56</f>
        <v>30000000</v>
      </c>
      <c r="CZ495" s="5"/>
      <c r="DA495" s="5"/>
      <c r="DB495" s="5"/>
      <c r="DC495" s="5"/>
      <c r="DD495" s="5"/>
      <c r="DE495" s="5"/>
      <c r="DF495" s="5"/>
      <c r="DG495" s="5"/>
      <c r="DH495" s="5"/>
      <c r="DI495" s="5"/>
      <c r="DJ495" s="5"/>
      <c r="DK495" s="5"/>
      <c r="DL495" s="5"/>
      <c r="DM495" s="5"/>
      <c r="DN495" s="5"/>
      <c r="DO495" s="5"/>
      <c r="DP495" s="5"/>
      <c r="DQ495" s="5"/>
      <c r="DR495" s="5"/>
      <c r="DS495" s="5"/>
      <c r="DT495" s="5"/>
      <c r="DU495" s="5"/>
      <c r="DV495" s="5"/>
      <c r="DW495" s="5"/>
      <c r="DX495" s="5"/>
      <c r="DY495" s="5"/>
      <c r="DZ495" s="5"/>
      <c r="EA495" s="5"/>
      <c r="EB495" s="5"/>
      <c r="EC495" s="5"/>
      <c r="ED495" s="5"/>
      <c r="EE495" s="5"/>
      <c r="EF495" s="5"/>
      <c r="EG495" s="5"/>
      <c r="EH495" s="5"/>
      <c r="EI495" s="5"/>
      <c r="EJ495" s="341"/>
      <c r="EK495" s="354"/>
      <c r="EL495" s="5"/>
      <c r="EM495" s="5"/>
      <c r="EN495" s="5"/>
      <c r="EO495" s="5"/>
      <c r="EP495" s="5"/>
      <c r="EQ495" s="5"/>
      <c r="ER495" s="5"/>
      <c r="ES495" s="5"/>
      <c r="ET495" s="5"/>
      <c r="EU495" s="5"/>
      <c r="EV495" s="5"/>
      <c r="EW495" s="5"/>
      <c r="EX495" s="5"/>
      <c r="EY495" s="5"/>
      <c r="EZ495" s="5"/>
      <c r="FA495" s="5"/>
      <c r="FB495" s="5"/>
      <c r="FC495" s="5"/>
      <c r="FD495" s="5"/>
      <c r="FE495" s="5"/>
      <c r="FF495" s="5"/>
      <c r="FG495" s="5"/>
      <c r="FH495" s="5"/>
      <c r="FI495" s="5"/>
      <c r="FJ495" s="5"/>
      <c r="FK495" s="5"/>
      <c r="FL495" s="5"/>
      <c r="FM495" s="5"/>
      <c r="FN495" s="5"/>
      <c r="FO495" s="5"/>
      <c r="FP495" s="5"/>
      <c r="FQ495" s="5"/>
      <c r="FR495" s="5"/>
      <c r="FS495" s="5"/>
      <c r="FT495" s="5"/>
      <c r="FU495" s="5"/>
      <c r="FV495" s="5"/>
      <c r="FW495" s="5"/>
      <c r="FX495" s="5"/>
      <c r="FY495" s="5"/>
      <c r="FZ495" s="5"/>
      <c r="GA495" s="5"/>
      <c r="GB495" s="341"/>
      <c r="GC495" s="354"/>
      <c r="GD495" s="5"/>
      <c r="GE495" s="5"/>
      <c r="GF495" s="5"/>
      <c r="GG495" s="5"/>
      <c r="GH495" s="5"/>
      <c r="GI495" s="5"/>
      <c r="GJ495" s="5"/>
      <c r="GK495" s="5"/>
      <c r="GL495" s="5"/>
      <c r="GM495" s="5"/>
      <c r="GN495" s="5"/>
      <c r="GO495" s="5"/>
      <c r="GP495" s="5"/>
      <c r="GQ495" s="5"/>
      <c r="GR495" s="5"/>
      <c r="GS495" s="5"/>
      <c r="GT495" s="5"/>
      <c r="GU495" s="5"/>
      <c r="GV495" s="5"/>
      <c r="GW495" s="5"/>
      <c r="GX495" s="5"/>
      <c r="GY495" s="5"/>
      <c r="GZ495" s="5"/>
      <c r="HA495" s="5"/>
      <c r="HB495" s="5"/>
      <c r="HC495" s="5"/>
      <c r="HD495" s="5"/>
      <c r="HE495" s="5"/>
      <c r="HF495" s="5"/>
      <c r="HG495" s="5"/>
      <c r="HH495" s="5"/>
      <c r="HI495" s="5"/>
      <c r="HJ495" s="5"/>
      <c r="HK495" s="5"/>
      <c r="HL495" s="5"/>
      <c r="HM495" s="5"/>
      <c r="HN495" s="5"/>
      <c r="HO495" s="5"/>
      <c r="HP495" s="5"/>
      <c r="HQ495" s="5"/>
      <c r="HR495" s="5"/>
      <c r="HS495" s="5"/>
      <c r="HT495" s="341"/>
      <c r="HU495" s="355" t="s">
        <v>543</v>
      </c>
      <c r="HV495" s="51">
        <v>0</v>
      </c>
      <c r="HW495" s="51">
        <v>88</v>
      </c>
      <c r="HX495" s="52">
        <f t="shared" ref="HX495" si="348">HW495-HV495</f>
        <v>88</v>
      </c>
      <c r="HY495" s="51">
        <v>100</v>
      </c>
      <c r="HZ495" s="52">
        <f t="shared" ref="HZ495" si="349">HX495*HY495/100</f>
        <v>88</v>
      </c>
      <c r="IA495" s="139">
        <f>HZ495*AUXILIAR!$B$70</f>
        <v>88000000</v>
      </c>
      <c r="IB495" s="5"/>
      <c r="IC495" s="5"/>
      <c r="ID495" s="5"/>
      <c r="IE495" s="5"/>
      <c r="IF495" s="5"/>
      <c r="IG495" s="5"/>
      <c r="IH495" s="5"/>
      <c r="II495" s="5"/>
      <c r="IJ495" s="5"/>
      <c r="IK495" s="5"/>
      <c r="IL495" s="5"/>
      <c r="IM495" s="5"/>
      <c r="IN495" s="5"/>
      <c r="IO495" s="5"/>
      <c r="IP495" s="5"/>
      <c r="IQ495" s="5"/>
      <c r="IR495" s="5"/>
      <c r="IS495" s="5"/>
      <c r="IT495" s="5"/>
      <c r="IU495" s="5"/>
      <c r="IV495" s="5"/>
      <c r="IW495" s="5"/>
      <c r="IX495" s="5"/>
      <c r="IY495" s="5"/>
      <c r="IZ495" s="5"/>
      <c r="JA495" s="5"/>
      <c r="JB495" s="5"/>
      <c r="JC495" s="5"/>
      <c r="JD495" s="5"/>
      <c r="JE495" s="5"/>
      <c r="JF495" s="5"/>
      <c r="JG495" s="5"/>
      <c r="JH495" s="5"/>
      <c r="JI495" s="5"/>
      <c r="JJ495" s="5"/>
      <c r="JK495" s="145"/>
      <c r="JL495" s="397"/>
    </row>
    <row r="496" spans="1:272" ht="45">
      <c r="A496" s="8" t="s">
        <v>33</v>
      </c>
      <c r="B496" s="8" t="s">
        <v>15</v>
      </c>
      <c r="C496" s="8">
        <v>1</v>
      </c>
      <c r="D496" s="197">
        <v>381</v>
      </c>
      <c r="E496" s="118" t="s">
        <v>175</v>
      </c>
      <c r="F496" s="195" t="s">
        <v>108</v>
      </c>
      <c r="G496" s="195" t="s">
        <v>165</v>
      </c>
      <c r="H496" s="309"/>
      <c r="I496" s="354"/>
      <c r="J496" s="5"/>
      <c r="K496" s="5"/>
      <c r="L496" s="5"/>
      <c r="M496" s="5"/>
      <c r="N496" s="128"/>
      <c r="O496" s="128"/>
      <c r="P496" s="5"/>
      <c r="Q496" s="5"/>
      <c r="R496" s="5"/>
      <c r="S496" s="5"/>
      <c r="T496" s="5"/>
      <c r="U496" s="128"/>
      <c r="V496" s="128"/>
      <c r="W496" s="5"/>
      <c r="X496" s="5"/>
      <c r="Y496" s="5"/>
      <c r="Z496" s="5"/>
      <c r="AA496" s="5"/>
      <c r="AB496" s="128"/>
      <c r="AC496" s="128"/>
      <c r="AD496" s="5"/>
      <c r="AE496" s="5"/>
      <c r="AF496" s="5"/>
      <c r="AG496" s="5"/>
      <c r="AH496" s="5"/>
      <c r="AI496" s="128"/>
      <c r="AJ496" s="128"/>
      <c r="AK496" s="5"/>
      <c r="AL496" s="5"/>
      <c r="AM496" s="5"/>
      <c r="AN496" s="5"/>
      <c r="AO496" s="5"/>
      <c r="AP496" s="128"/>
      <c r="AQ496" s="128"/>
      <c r="AR496" s="5"/>
      <c r="AS496" s="5"/>
      <c r="AT496" s="5"/>
      <c r="AU496" s="5"/>
      <c r="AV496" s="5"/>
      <c r="AW496" s="128"/>
      <c r="AX496" s="128"/>
      <c r="AY496" s="5"/>
      <c r="AZ496" s="341"/>
      <c r="BA496" s="354"/>
      <c r="BB496" s="5"/>
      <c r="BC496" s="5"/>
      <c r="BD496" s="5"/>
      <c r="BE496" s="5"/>
      <c r="BF496" s="128"/>
      <c r="BG496" s="128"/>
      <c r="BH496" s="128"/>
      <c r="BI496" s="5"/>
      <c r="BJ496" s="5"/>
      <c r="BK496" s="5"/>
      <c r="BL496" s="5"/>
      <c r="BM496" s="128"/>
      <c r="BN496" s="128"/>
      <c r="BO496" s="5"/>
      <c r="BP496" s="5"/>
      <c r="BQ496" s="5"/>
      <c r="BR496" s="5"/>
      <c r="BS496" s="5"/>
      <c r="BT496" s="128"/>
      <c r="BU496" s="128"/>
      <c r="BV496" s="5"/>
      <c r="BW496" s="5"/>
      <c r="BX496" s="5"/>
      <c r="BY496" s="5"/>
      <c r="BZ496" s="5"/>
      <c r="CA496" s="128"/>
      <c r="CB496" s="128"/>
      <c r="CC496" s="5"/>
      <c r="CD496" s="5"/>
      <c r="CE496" s="5"/>
      <c r="CF496" s="5"/>
      <c r="CG496" s="5"/>
      <c r="CH496" s="128"/>
      <c r="CI496" s="128"/>
      <c r="CJ496" s="5"/>
      <c r="CK496" s="5"/>
      <c r="CL496" s="5"/>
      <c r="CM496" s="5"/>
      <c r="CN496" s="5"/>
      <c r="CO496" s="128"/>
      <c r="CP496" s="128"/>
      <c r="CQ496" s="5"/>
      <c r="CR496" s="341"/>
      <c r="CS496" s="355" t="s">
        <v>540</v>
      </c>
      <c r="CT496" s="51">
        <v>1</v>
      </c>
      <c r="CU496" s="51">
        <v>1</v>
      </c>
      <c r="CV496" s="51">
        <v>1</v>
      </c>
      <c r="CW496" s="52">
        <v>100</v>
      </c>
      <c r="CX496" s="52">
        <f t="shared" ref="CX496:CX497" si="350">CV496*CW496/100</f>
        <v>1</v>
      </c>
      <c r="CY496" s="139">
        <f>CX496*AUXILIAR!$B$56</f>
        <v>30000000</v>
      </c>
      <c r="CZ496" s="5"/>
      <c r="DA496" s="5"/>
      <c r="DB496" s="5"/>
      <c r="DC496" s="5"/>
      <c r="DD496" s="5"/>
      <c r="DE496" s="128"/>
      <c r="DF496" s="128"/>
      <c r="DG496" s="5"/>
      <c r="DH496" s="5"/>
      <c r="DI496" s="5"/>
      <c r="DJ496" s="5"/>
      <c r="DK496" s="5"/>
      <c r="DL496" s="128"/>
      <c r="DM496" s="128"/>
      <c r="DN496" s="5"/>
      <c r="DO496" s="5"/>
      <c r="DP496" s="5"/>
      <c r="DQ496" s="5"/>
      <c r="DR496" s="5"/>
      <c r="DS496" s="128"/>
      <c r="DT496" s="128"/>
      <c r="DU496" s="5"/>
      <c r="DV496" s="5"/>
      <c r="DW496" s="5"/>
      <c r="DX496" s="5"/>
      <c r="DY496" s="5"/>
      <c r="DZ496" s="128"/>
      <c r="EA496" s="128"/>
      <c r="EB496" s="5"/>
      <c r="EC496" s="5"/>
      <c r="ED496" s="5"/>
      <c r="EE496" s="5"/>
      <c r="EF496" s="5"/>
      <c r="EG496" s="128"/>
      <c r="EH496" s="128"/>
      <c r="EI496" s="5"/>
      <c r="EJ496" s="341"/>
      <c r="EK496" s="354"/>
      <c r="EL496" s="5"/>
      <c r="EM496" s="5"/>
      <c r="EN496" s="5"/>
      <c r="EO496" s="5"/>
      <c r="EP496" s="128"/>
      <c r="EQ496" s="128"/>
      <c r="ER496" s="5"/>
      <c r="ES496" s="5"/>
      <c r="ET496" s="5"/>
      <c r="EU496" s="5"/>
      <c r="EV496" s="5"/>
      <c r="EW496" s="128"/>
      <c r="EX496" s="128"/>
      <c r="EY496" s="5"/>
      <c r="EZ496" s="5"/>
      <c r="FA496" s="5"/>
      <c r="FB496" s="5"/>
      <c r="FC496" s="5"/>
      <c r="FD496" s="128"/>
      <c r="FE496" s="128"/>
      <c r="FF496" s="5"/>
      <c r="FG496" s="5"/>
      <c r="FH496" s="5"/>
      <c r="FI496" s="5"/>
      <c r="FJ496" s="5"/>
      <c r="FK496" s="128"/>
      <c r="FL496" s="128"/>
      <c r="FM496" s="5"/>
      <c r="FN496" s="5"/>
      <c r="FO496" s="5"/>
      <c r="FP496" s="5"/>
      <c r="FQ496" s="5"/>
      <c r="FR496" s="128"/>
      <c r="FS496" s="128"/>
      <c r="FT496" s="5"/>
      <c r="FU496" s="5"/>
      <c r="FV496" s="5"/>
      <c r="FW496" s="5"/>
      <c r="FX496" s="5"/>
      <c r="FY496" s="128"/>
      <c r="FZ496" s="128"/>
      <c r="GA496" s="5"/>
      <c r="GB496" s="341"/>
      <c r="GC496" s="354"/>
      <c r="GD496" s="5"/>
      <c r="GE496" s="5"/>
      <c r="GF496" s="5"/>
      <c r="GG496" s="5"/>
      <c r="GH496" s="128"/>
      <c r="GI496" s="128"/>
      <c r="GJ496" s="5"/>
      <c r="GK496" s="5"/>
      <c r="GL496" s="5"/>
      <c r="GM496" s="5"/>
      <c r="GN496" s="5"/>
      <c r="GO496" s="128"/>
      <c r="GP496" s="128"/>
      <c r="GQ496" s="5"/>
      <c r="GR496" s="5"/>
      <c r="GS496" s="5"/>
      <c r="GT496" s="5"/>
      <c r="GU496" s="5"/>
      <c r="GV496" s="128"/>
      <c r="GW496" s="128"/>
      <c r="GX496" s="5"/>
      <c r="GY496" s="5"/>
      <c r="GZ496" s="5"/>
      <c r="HA496" s="5"/>
      <c r="HB496" s="5"/>
      <c r="HC496" s="128"/>
      <c r="HD496" s="128"/>
      <c r="HE496" s="5"/>
      <c r="HF496" s="5"/>
      <c r="HG496" s="5"/>
      <c r="HH496" s="5"/>
      <c r="HI496" s="5"/>
      <c r="HJ496" s="128"/>
      <c r="HK496" s="128"/>
      <c r="HL496" s="5"/>
      <c r="HM496" s="5"/>
      <c r="HN496" s="5"/>
      <c r="HO496" s="5"/>
      <c r="HP496" s="5"/>
      <c r="HQ496" s="128"/>
      <c r="HR496" s="128"/>
      <c r="HS496" s="5"/>
      <c r="HT496" s="341"/>
      <c r="HU496" s="354"/>
      <c r="HV496" s="5"/>
      <c r="HW496" s="5"/>
      <c r="HX496" s="5"/>
      <c r="HY496" s="5"/>
      <c r="HZ496" s="128"/>
      <c r="IA496" s="128"/>
      <c r="IB496" s="5"/>
      <c r="IC496" s="5"/>
      <c r="ID496" s="5"/>
      <c r="IE496" s="5"/>
      <c r="IF496" s="5"/>
      <c r="IG496" s="128"/>
      <c r="IH496" s="128"/>
      <c r="II496" s="5"/>
      <c r="IJ496" s="5"/>
      <c r="IK496" s="5"/>
      <c r="IL496" s="5"/>
      <c r="IM496" s="5"/>
      <c r="IN496" s="128"/>
      <c r="IO496" s="128"/>
      <c r="IP496" s="5"/>
      <c r="IQ496" s="5"/>
      <c r="IR496" s="5"/>
      <c r="IS496" s="5"/>
      <c r="IT496" s="5"/>
      <c r="IU496" s="128"/>
      <c r="IV496" s="128"/>
      <c r="IW496" s="5"/>
      <c r="IX496" s="5"/>
      <c r="IY496" s="5"/>
      <c r="IZ496" s="5"/>
      <c r="JA496" s="5"/>
      <c r="JB496" s="128"/>
      <c r="JC496" s="128"/>
      <c r="JD496" s="5"/>
      <c r="JE496" s="5"/>
      <c r="JF496" s="5"/>
      <c r="JG496" s="5"/>
      <c r="JH496" s="5"/>
      <c r="JI496" s="128"/>
      <c r="JJ496" s="128"/>
      <c r="JK496" s="145"/>
      <c r="JL496" s="397"/>
    </row>
    <row r="497" spans="1:272" ht="45">
      <c r="A497" s="8" t="s">
        <v>33</v>
      </c>
      <c r="B497" s="8" t="s">
        <v>15</v>
      </c>
      <c r="C497" s="8">
        <v>1</v>
      </c>
      <c r="D497" s="197">
        <v>381</v>
      </c>
      <c r="E497" s="118" t="s">
        <v>175</v>
      </c>
      <c r="F497" s="195" t="s">
        <v>108</v>
      </c>
      <c r="G497" s="195" t="s">
        <v>165</v>
      </c>
      <c r="H497" s="309"/>
      <c r="I497" s="354"/>
      <c r="J497" s="5"/>
      <c r="K497" s="5"/>
      <c r="L497" s="5"/>
      <c r="M497" s="5"/>
      <c r="N497" s="128"/>
      <c r="O497" s="128"/>
      <c r="P497" s="5"/>
      <c r="Q497" s="5"/>
      <c r="R497" s="5"/>
      <c r="S497" s="5"/>
      <c r="T497" s="5"/>
      <c r="U497" s="128"/>
      <c r="V497" s="128"/>
      <c r="W497" s="5"/>
      <c r="X497" s="5"/>
      <c r="Y497" s="5"/>
      <c r="Z497" s="5"/>
      <c r="AA497" s="5"/>
      <c r="AB497" s="128"/>
      <c r="AC497" s="128"/>
      <c r="AD497" s="5"/>
      <c r="AE497" s="5"/>
      <c r="AF497" s="5"/>
      <c r="AG497" s="5"/>
      <c r="AH497" s="5"/>
      <c r="AI497" s="128"/>
      <c r="AJ497" s="128"/>
      <c r="AK497" s="5"/>
      <c r="AL497" s="5"/>
      <c r="AM497" s="5"/>
      <c r="AN497" s="5"/>
      <c r="AO497" s="5"/>
      <c r="AP497" s="128"/>
      <c r="AQ497" s="128"/>
      <c r="AR497" s="5"/>
      <c r="AS497" s="5"/>
      <c r="AT497" s="5"/>
      <c r="AU497" s="5"/>
      <c r="AV497" s="5"/>
      <c r="AW497" s="128"/>
      <c r="AX497" s="128"/>
      <c r="AY497" s="5"/>
      <c r="AZ497" s="341"/>
      <c r="BA497" s="354"/>
      <c r="BB497" s="5"/>
      <c r="BC497" s="5"/>
      <c r="BD497" s="5"/>
      <c r="BE497" s="5"/>
      <c r="BF497" s="128"/>
      <c r="BG497" s="128"/>
      <c r="BH497" s="128"/>
      <c r="BI497" s="5"/>
      <c r="BJ497" s="5"/>
      <c r="BK497" s="5"/>
      <c r="BL497" s="5"/>
      <c r="BM497" s="128"/>
      <c r="BN497" s="128"/>
      <c r="BO497" s="5"/>
      <c r="BP497" s="5"/>
      <c r="BQ497" s="5"/>
      <c r="BR497" s="5"/>
      <c r="BS497" s="5"/>
      <c r="BT497" s="128"/>
      <c r="BU497" s="128"/>
      <c r="BV497" s="5"/>
      <c r="BW497" s="5"/>
      <c r="BX497" s="5"/>
      <c r="BY497" s="5"/>
      <c r="BZ497" s="5"/>
      <c r="CA497" s="128"/>
      <c r="CB497" s="128"/>
      <c r="CC497" s="5"/>
      <c r="CD497" s="5"/>
      <c r="CE497" s="5"/>
      <c r="CF497" s="5"/>
      <c r="CG497" s="5"/>
      <c r="CH497" s="128"/>
      <c r="CI497" s="128"/>
      <c r="CJ497" s="5"/>
      <c r="CK497" s="5"/>
      <c r="CL497" s="5"/>
      <c r="CM497" s="5"/>
      <c r="CN497" s="5"/>
      <c r="CO497" s="128"/>
      <c r="CP497" s="128"/>
      <c r="CQ497" s="5"/>
      <c r="CR497" s="341"/>
      <c r="CS497" s="355" t="s">
        <v>540</v>
      </c>
      <c r="CT497" s="51">
        <v>1</v>
      </c>
      <c r="CU497" s="51">
        <v>1</v>
      </c>
      <c r="CV497" s="51">
        <v>1</v>
      </c>
      <c r="CW497" s="52">
        <v>100</v>
      </c>
      <c r="CX497" s="52">
        <f t="shared" si="350"/>
        <v>1</v>
      </c>
      <c r="CY497" s="139">
        <f>CX497*AUXILIAR!$B$56</f>
        <v>30000000</v>
      </c>
      <c r="CZ497" s="5"/>
      <c r="DA497" s="5"/>
      <c r="DB497" s="5"/>
      <c r="DC497" s="5"/>
      <c r="DD497" s="5"/>
      <c r="DE497" s="128"/>
      <c r="DF497" s="128"/>
      <c r="DG497" s="5"/>
      <c r="DH497" s="5"/>
      <c r="DI497" s="5"/>
      <c r="DJ497" s="5"/>
      <c r="DK497" s="5"/>
      <c r="DL497" s="128"/>
      <c r="DM497" s="128"/>
      <c r="DN497" s="5"/>
      <c r="DO497" s="5"/>
      <c r="DP497" s="5"/>
      <c r="DQ497" s="5"/>
      <c r="DR497" s="5"/>
      <c r="DS497" s="128"/>
      <c r="DT497" s="128"/>
      <c r="DU497" s="5"/>
      <c r="DV497" s="5"/>
      <c r="DW497" s="5"/>
      <c r="DX497" s="5"/>
      <c r="DY497" s="5"/>
      <c r="DZ497" s="128"/>
      <c r="EA497" s="128"/>
      <c r="EB497" s="5"/>
      <c r="EC497" s="5"/>
      <c r="ED497" s="5"/>
      <c r="EE497" s="5"/>
      <c r="EF497" s="5"/>
      <c r="EG497" s="128"/>
      <c r="EH497" s="128"/>
      <c r="EI497" s="5"/>
      <c r="EJ497" s="341"/>
      <c r="EK497" s="354"/>
      <c r="EL497" s="5"/>
      <c r="EM497" s="5"/>
      <c r="EN497" s="5"/>
      <c r="EO497" s="5"/>
      <c r="EP497" s="128"/>
      <c r="EQ497" s="128"/>
      <c r="ER497" s="5"/>
      <c r="ES497" s="5"/>
      <c r="ET497" s="5"/>
      <c r="EU497" s="5"/>
      <c r="EV497" s="5"/>
      <c r="EW497" s="128"/>
      <c r="EX497" s="128"/>
      <c r="EY497" s="5"/>
      <c r="EZ497" s="5"/>
      <c r="FA497" s="5"/>
      <c r="FB497" s="5"/>
      <c r="FC497" s="5"/>
      <c r="FD497" s="128"/>
      <c r="FE497" s="128"/>
      <c r="FF497" s="5"/>
      <c r="FG497" s="5"/>
      <c r="FH497" s="5"/>
      <c r="FI497" s="5"/>
      <c r="FJ497" s="5"/>
      <c r="FK497" s="128"/>
      <c r="FL497" s="128"/>
      <c r="FM497" s="5"/>
      <c r="FN497" s="5"/>
      <c r="FO497" s="5"/>
      <c r="FP497" s="5"/>
      <c r="FQ497" s="5"/>
      <c r="FR497" s="128"/>
      <c r="FS497" s="128"/>
      <c r="FT497" s="5"/>
      <c r="FU497" s="5"/>
      <c r="FV497" s="5"/>
      <c r="FW497" s="5"/>
      <c r="FX497" s="5"/>
      <c r="FY497" s="128"/>
      <c r="FZ497" s="128"/>
      <c r="GA497" s="5"/>
      <c r="GB497" s="341"/>
      <c r="GC497" s="354"/>
      <c r="GD497" s="5"/>
      <c r="GE497" s="5"/>
      <c r="GF497" s="5"/>
      <c r="GG497" s="5"/>
      <c r="GH497" s="128"/>
      <c r="GI497" s="128"/>
      <c r="GJ497" s="5"/>
      <c r="GK497" s="5"/>
      <c r="GL497" s="5"/>
      <c r="GM497" s="5"/>
      <c r="GN497" s="5"/>
      <c r="GO497" s="128"/>
      <c r="GP497" s="128"/>
      <c r="GQ497" s="5"/>
      <c r="GR497" s="5"/>
      <c r="GS497" s="5"/>
      <c r="GT497" s="5"/>
      <c r="GU497" s="5"/>
      <c r="GV497" s="128"/>
      <c r="GW497" s="128"/>
      <c r="GX497" s="5"/>
      <c r="GY497" s="5"/>
      <c r="GZ497" s="5"/>
      <c r="HA497" s="5"/>
      <c r="HB497" s="5"/>
      <c r="HC497" s="128"/>
      <c r="HD497" s="128"/>
      <c r="HE497" s="5"/>
      <c r="HF497" s="5"/>
      <c r="HG497" s="5"/>
      <c r="HH497" s="5"/>
      <c r="HI497" s="5"/>
      <c r="HJ497" s="128"/>
      <c r="HK497" s="128"/>
      <c r="HL497" s="5"/>
      <c r="HM497" s="5"/>
      <c r="HN497" s="5"/>
      <c r="HO497" s="5"/>
      <c r="HP497" s="5"/>
      <c r="HQ497" s="128"/>
      <c r="HR497" s="128"/>
      <c r="HS497" s="5"/>
      <c r="HT497" s="341"/>
      <c r="HU497" s="354"/>
      <c r="HV497" s="5"/>
      <c r="HW497" s="5"/>
      <c r="HX497" s="5"/>
      <c r="HY497" s="5"/>
      <c r="HZ497" s="128"/>
      <c r="IA497" s="128"/>
      <c r="IB497" s="5"/>
      <c r="IC497" s="5"/>
      <c r="ID497" s="5"/>
      <c r="IE497" s="5"/>
      <c r="IF497" s="5"/>
      <c r="IG497" s="128"/>
      <c r="IH497" s="128"/>
      <c r="II497" s="5"/>
      <c r="IJ497" s="5"/>
      <c r="IK497" s="5"/>
      <c r="IL497" s="5"/>
      <c r="IM497" s="5"/>
      <c r="IN497" s="128"/>
      <c r="IO497" s="128"/>
      <c r="IP497" s="5"/>
      <c r="IQ497" s="5"/>
      <c r="IR497" s="5"/>
      <c r="IS497" s="5"/>
      <c r="IT497" s="5"/>
      <c r="IU497" s="128"/>
      <c r="IV497" s="128"/>
      <c r="IW497" s="5"/>
      <c r="IX497" s="5"/>
      <c r="IY497" s="5"/>
      <c r="IZ497" s="5"/>
      <c r="JA497" s="5"/>
      <c r="JB497" s="128"/>
      <c r="JC497" s="128"/>
      <c r="JD497" s="5"/>
      <c r="JE497" s="5"/>
      <c r="JF497" s="5"/>
      <c r="JG497" s="5"/>
      <c r="JH497" s="5"/>
      <c r="JI497" s="128"/>
      <c r="JJ497" s="128"/>
      <c r="JK497" s="145"/>
      <c r="JL497" s="397"/>
    </row>
    <row r="498" spans="1:272" ht="45">
      <c r="A498" s="8" t="s">
        <v>33</v>
      </c>
      <c r="B498" s="8" t="s">
        <v>15</v>
      </c>
      <c r="C498" s="8">
        <v>1</v>
      </c>
      <c r="D498" s="197">
        <v>381</v>
      </c>
      <c r="E498" s="118" t="s">
        <v>175</v>
      </c>
      <c r="F498" s="195" t="s">
        <v>108</v>
      </c>
      <c r="G498" s="195" t="s">
        <v>165</v>
      </c>
      <c r="H498" s="309"/>
      <c r="I498" s="354"/>
      <c r="J498" s="5"/>
      <c r="K498" s="5"/>
      <c r="L498" s="5"/>
      <c r="M498" s="5"/>
      <c r="N498" s="128"/>
      <c r="O498" s="128"/>
      <c r="P498" s="5"/>
      <c r="Q498" s="5"/>
      <c r="R498" s="5"/>
      <c r="S498" s="5"/>
      <c r="T498" s="5"/>
      <c r="U498" s="128"/>
      <c r="V498" s="128"/>
      <c r="W498" s="5"/>
      <c r="X498" s="5"/>
      <c r="Y498" s="5"/>
      <c r="Z498" s="5"/>
      <c r="AA498" s="5"/>
      <c r="AB498" s="128"/>
      <c r="AC498" s="128"/>
      <c r="AD498" s="5"/>
      <c r="AE498" s="5"/>
      <c r="AF498" s="5"/>
      <c r="AG498" s="5"/>
      <c r="AH498" s="5"/>
      <c r="AI498" s="128"/>
      <c r="AJ498" s="128"/>
      <c r="AK498" s="5"/>
      <c r="AL498" s="5"/>
      <c r="AM498" s="5"/>
      <c r="AN498" s="5"/>
      <c r="AO498" s="5"/>
      <c r="AP498" s="128"/>
      <c r="AQ498" s="128"/>
      <c r="AR498" s="5"/>
      <c r="AS498" s="5"/>
      <c r="AT498" s="5"/>
      <c r="AU498" s="5"/>
      <c r="AV498" s="5"/>
      <c r="AW498" s="128"/>
      <c r="AX498" s="128"/>
      <c r="AY498" s="5"/>
      <c r="AZ498" s="341"/>
      <c r="BA498" s="354"/>
      <c r="BB498" s="5"/>
      <c r="BC498" s="5"/>
      <c r="BD498" s="5"/>
      <c r="BE498" s="5"/>
      <c r="BF498" s="128"/>
      <c r="BG498" s="128"/>
      <c r="BH498" s="128"/>
      <c r="BI498" s="5"/>
      <c r="BJ498" s="5"/>
      <c r="BK498" s="5"/>
      <c r="BL498" s="5"/>
      <c r="BM498" s="128"/>
      <c r="BN498" s="128"/>
      <c r="BO498" s="5"/>
      <c r="BP498" s="5"/>
      <c r="BQ498" s="5"/>
      <c r="BR498" s="5"/>
      <c r="BS498" s="5"/>
      <c r="BT498" s="128"/>
      <c r="BU498" s="128"/>
      <c r="BV498" s="5"/>
      <c r="BW498" s="5"/>
      <c r="BX498" s="5"/>
      <c r="BY498" s="5"/>
      <c r="BZ498" s="5"/>
      <c r="CA498" s="128"/>
      <c r="CB498" s="128"/>
      <c r="CC498" s="5"/>
      <c r="CD498" s="5"/>
      <c r="CE498" s="5"/>
      <c r="CF498" s="5"/>
      <c r="CG498" s="5"/>
      <c r="CH498" s="128"/>
      <c r="CI498" s="128"/>
      <c r="CJ498" s="5"/>
      <c r="CK498" s="5"/>
      <c r="CL498" s="5"/>
      <c r="CM498" s="5"/>
      <c r="CN498" s="5"/>
      <c r="CO498" s="128"/>
      <c r="CP498" s="128"/>
      <c r="CQ498" s="5"/>
      <c r="CR498" s="341"/>
      <c r="CS498" s="355" t="s">
        <v>546</v>
      </c>
      <c r="CT498" s="51">
        <v>19.399999999999999</v>
      </c>
      <c r="CU498" s="51">
        <v>19.399999999999999</v>
      </c>
      <c r="CV498" s="51">
        <v>1</v>
      </c>
      <c r="CW498" s="52">
        <v>100</v>
      </c>
      <c r="CX498" s="52">
        <f t="shared" ref="CX498:CX505" si="351">CV498*CW498/100</f>
        <v>1</v>
      </c>
      <c r="CY498" s="139">
        <f>CX498*AUXILIAR!$B$57</f>
        <v>20000000</v>
      </c>
      <c r="CZ498" s="5"/>
      <c r="DA498" s="5"/>
      <c r="DB498" s="5"/>
      <c r="DC498" s="5"/>
      <c r="DD498" s="5"/>
      <c r="DE498" s="128"/>
      <c r="DF498" s="128"/>
      <c r="DG498" s="5"/>
      <c r="DH498" s="5"/>
      <c r="DI498" s="5"/>
      <c r="DJ498" s="5"/>
      <c r="DK498" s="5"/>
      <c r="DL498" s="128"/>
      <c r="DM498" s="128"/>
      <c r="DN498" s="5"/>
      <c r="DO498" s="5"/>
      <c r="DP498" s="5"/>
      <c r="DQ498" s="5"/>
      <c r="DR498" s="5"/>
      <c r="DS498" s="128"/>
      <c r="DT498" s="128"/>
      <c r="DU498" s="5"/>
      <c r="DV498" s="5"/>
      <c r="DW498" s="5"/>
      <c r="DX498" s="5"/>
      <c r="DY498" s="5"/>
      <c r="DZ498" s="128"/>
      <c r="EA498" s="128"/>
      <c r="EB498" s="5"/>
      <c r="EC498" s="5"/>
      <c r="ED498" s="5"/>
      <c r="EE498" s="5"/>
      <c r="EF498" s="5"/>
      <c r="EG498" s="128"/>
      <c r="EH498" s="128"/>
      <c r="EI498" s="5"/>
      <c r="EJ498" s="341"/>
      <c r="EK498" s="354"/>
      <c r="EL498" s="5"/>
      <c r="EM498" s="5"/>
      <c r="EN498" s="5"/>
      <c r="EO498" s="5"/>
      <c r="EP498" s="128"/>
      <c r="EQ498" s="128"/>
      <c r="ER498" s="5"/>
      <c r="ES498" s="5"/>
      <c r="ET498" s="5"/>
      <c r="EU498" s="5"/>
      <c r="EV498" s="5"/>
      <c r="EW498" s="128"/>
      <c r="EX498" s="128"/>
      <c r="EY498" s="5"/>
      <c r="EZ498" s="5"/>
      <c r="FA498" s="5"/>
      <c r="FB498" s="5"/>
      <c r="FC498" s="5"/>
      <c r="FD498" s="128"/>
      <c r="FE498" s="128"/>
      <c r="FF498" s="5"/>
      <c r="FG498" s="5"/>
      <c r="FH498" s="5"/>
      <c r="FI498" s="5"/>
      <c r="FJ498" s="5"/>
      <c r="FK498" s="128"/>
      <c r="FL498" s="128"/>
      <c r="FM498" s="5"/>
      <c r="FN498" s="5"/>
      <c r="FO498" s="5"/>
      <c r="FP498" s="5"/>
      <c r="FQ498" s="5"/>
      <c r="FR498" s="128"/>
      <c r="FS498" s="128"/>
      <c r="FT498" s="5"/>
      <c r="FU498" s="5"/>
      <c r="FV498" s="5"/>
      <c r="FW498" s="5"/>
      <c r="FX498" s="5"/>
      <c r="FY498" s="128"/>
      <c r="FZ498" s="128"/>
      <c r="GA498" s="5"/>
      <c r="GB498" s="341"/>
      <c r="GC498" s="354"/>
      <c r="GD498" s="5"/>
      <c r="GE498" s="5"/>
      <c r="GF498" s="5"/>
      <c r="GG498" s="5"/>
      <c r="GH498" s="128"/>
      <c r="GI498" s="128"/>
      <c r="GJ498" s="5"/>
      <c r="GK498" s="5"/>
      <c r="GL498" s="5"/>
      <c r="GM498" s="5"/>
      <c r="GN498" s="5"/>
      <c r="GO498" s="128"/>
      <c r="GP498" s="128"/>
      <c r="GQ498" s="5"/>
      <c r="GR498" s="5"/>
      <c r="GS498" s="5"/>
      <c r="GT498" s="5"/>
      <c r="GU498" s="5"/>
      <c r="GV498" s="128"/>
      <c r="GW498" s="128"/>
      <c r="GX498" s="5"/>
      <c r="GY498" s="5"/>
      <c r="GZ498" s="5"/>
      <c r="HA498" s="5"/>
      <c r="HB498" s="5"/>
      <c r="HC498" s="128"/>
      <c r="HD498" s="128"/>
      <c r="HE498" s="5"/>
      <c r="HF498" s="5"/>
      <c r="HG498" s="5"/>
      <c r="HH498" s="5"/>
      <c r="HI498" s="5"/>
      <c r="HJ498" s="128"/>
      <c r="HK498" s="128"/>
      <c r="HL498" s="5"/>
      <c r="HM498" s="5"/>
      <c r="HN498" s="5"/>
      <c r="HO498" s="5"/>
      <c r="HP498" s="5"/>
      <c r="HQ498" s="128"/>
      <c r="HR498" s="128"/>
      <c r="HS498" s="5"/>
      <c r="HT498" s="341"/>
      <c r="HU498" s="354"/>
      <c r="HV498" s="5"/>
      <c r="HW498" s="5"/>
      <c r="HX498" s="5"/>
      <c r="HY498" s="5"/>
      <c r="HZ498" s="128"/>
      <c r="IA498" s="128"/>
      <c r="IB498" s="5"/>
      <c r="IC498" s="5"/>
      <c r="ID498" s="5"/>
      <c r="IE498" s="5"/>
      <c r="IF498" s="5"/>
      <c r="IG498" s="128"/>
      <c r="IH498" s="128"/>
      <c r="II498" s="5"/>
      <c r="IJ498" s="5"/>
      <c r="IK498" s="5"/>
      <c r="IL498" s="5"/>
      <c r="IM498" s="5"/>
      <c r="IN498" s="128"/>
      <c r="IO498" s="128"/>
      <c r="IP498" s="5"/>
      <c r="IQ498" s="5"/>
      <c r="IR498" s="5"/>
      <c r="IS498" s="5"/>
      <c r="IT498" s="5"/>
      <c r="IU498" s="128"/>
      <c r="IV498" s="128"/>
      <c r="IW498" s="5"/>
      <c r="IX498" s="5"/>
      <c r="IY498" s="5"/>
      <c r="IZ498" s="5"/>
      <c r="JA498" s="5"/>
      <c r="JB498" s="128"/>
      <c r="JC498" s="128"/>
      <c r="JD498" s="5"/>
      <c r="JE498" s="5"/>
      <c r="JF498" s="5"/>
      <c r="JG498" s="5"/>
      <c r="JH498" s="5"/>
      <c r="JI498" s="128"/>
      <c r="JJ498" s="128"/>
      <c r="JK498" s="145"/>
      <c r="JL498" s="397"/>
    </row>
    <row r="499" spans="1:272" ht="30">
      <c r="A499" s="8" t="s">
        <v>33</v>
      </c>
      <c r="B499" s="8" t="s">
        <v>15</v>
      </c>
      <c r="C499" s="8">
        <v>1</v>
      </c>
      <c r="D499" s="197">
        <v>381</v>
      </c>
      <c r="E499" s="118" t="s">
        <v>175</v>
      </c>
      <c r="F499" s="195" t="s">
        <v>108</v>
      </c>
      <c r="G499" s="195" t="s">
        <v>165</v>
      </c>
      <c r="H499" s="309"/>
      <c r="I499" s="354"/>
      <c r="J499" s="5"/>
      <c r="K499" s="5"/>
      <c r="L499" s="5"/>
      <c r="M499" s="5"/>
      <c r="N499" s="128"/>
      <c r="O499" s="128"/>
      <c r="P499" s="5"/>
      <c r="Q499" s="5"/>
      <c r="R499" s="5"/>
      <c r="S499" s="5"/>
      <c r="T499" s="5"/>
      <c r="U499" s="128"/>
      <c r="V499" s="128"/>
      <c r="W499" s="5"/>
      <c r="X499" s="5"/>
      <c r="Y499" s="5"/>
      <c r="Z499" s="5"/>
      <c r="AA499" s="5"/>
      <c r="AB499" s="128"/>
      <c r="AC499" s="128"/>
      <c r="AD499" s="5"/>
      <c r="AE499" s="5"/>
      <c r="AF499" s="5"/>
      <c r="AG499" s="5"/>
      <c r="AH499" s="5"/>
      <c r="AI499" s="128"/>
      <c r="AJ499" s="128"/>
      <c r="AK499" s="5"/>
      <c r="AL499" s="5"/>
      <c r="AM499" s="5"/>
      <c r="AN499" s="5"/>
      <c r="AO499" s="5"/>
      <c r="AP499" s="128"/>
      <c r="AQ499" s="128"/>
      <c r="AR499" s="5"/>
      <c r="AS499" s="5"/>
      <c r="AT499" s="5"/>
      <c r="AU499" s="5"/>
      <c r="AV499" s="5"/>
      <c r="AW499" s="128"/>
      <c r="AX499" s="128"/>
      <c r="AY499" s="5"/>
      <c r="AZ499" s="341"/>
      <c r="BA499" s="354"/>
      <c r="BB499" s="5"/>
      <c r="BC499" s="5"/>
      <c r="BD499" s="5"/>
      <c r="BE499" s="5"/>
      <c r="BF499" s="128"/>
      <c r="BG499" s="128"/>
      <c r="BH499" s="128"/>
      <c r="BI499" s="5"/>
      <c r="BJ499" s="5"/>
      <c r="BK499" s="5"/>
      <c r="BL499" s="5"/>
      <c r="BM499" s="128"/>
      <c r="BN499" s="128"/>
      <c r="BO499" s="5"/>
      <c r="BP499" s="5"/>
      <c r="BQ499" s="5"/>
      <c r="BR499" s="5"/>
      <c r="BS499" s="5"/>
      <c r="BT499" s="128"/>
      <c r="BU499" s="128"/>
      <c r="BV499" s="5"/>
      <c r="BW499" s="5"/>
      <c r="BX499" s="5"/>
      <c r="BY499" s="5"/>
      <c r="BZ499" s="5"/>
      <c r="CA499" s="128"/>
      <c r="CB499" s="128"/>
      <c r="CC499" s="5"/>
      <c r="CD499" s="5"/>
      <c r="CE499" s="5"/>
      <c r="CF499" s="5"/>
      <c r="CG499" s="5"/>
      <c r="CH499" s="128"/>
      <c r="CI499" s="128"/>
      <c r="CJ499" s="5"/>
      <c r="CK499" s="5"/>
      <c r="CL499" s="5"/>
      <c r="CM499" s="5"/>
      <c r="CN499" s="5"/>
      <c r="CO499" s="128"/>
      <c r="CP499" s="128"/>
      <c r="CQ499" s="5"/>
      <c r="CR499" s="341"/>
      <c r="CS499" s="355" t="s">
        <v>547</v>
      </c>
      <c r="CT499" s="51">
        <v>57</v>
      </c>
      <c r="CU499" s="51">
        <v>57</v>
      </c>
      <c r="CV499" s="51">
        <v>1</v>
      </c>
      <c r="CW499" s="52">
        <v>100</v>
      </c>
      <c r="CX499" s="52">
        <f t="shared" si="351"/>
        <v>1</v>
      </c>
      <c r="CY499" s="139">
        <f>CX499*AUXILIAR!$B$57</f>
        <v>20000000</v>
      </c>
      <c r="CZ499" s="5"/>
      <c r="DA499" s="5"/>
      <c r="DB499" s="5"/>
      <c r="DC499" s="5"/>
      <c r="DD499" s="5"/>
      <c r="DE499" s="128"/>
      <c r="DF499" s="128"/>
      <c r="DG499" s="5"/>
      <c r="DH499" s="5"/>
      <c r="DI499" s="5"/>
      <c r="DJ499" s="5"/>
      <c r="DK499" s="5"/>
      <c r="DL499" s="128"/>
      <c r="DM499" s="128"/>
      <c r="DN499" s="5"/>
      <c r="DO499" s="5"/>
      <c r="DP499" s="5"/>
      <c r="DQ499" s="5"/>
      <c r="DR499" s="5"/>
      <c r="DS499" s="128"/>
      <c r="DT499" s="128"/>
      <c r="DU499" s="5"/>
      <c r="DV499" s="5"/>
      <c r="DW499" s="5"/>
      <c r="DX499" s="5"/>
      <c r="DY499" s="5"/>
      <c r="DZ499" s="128"/>
      <c r="EA499" s="128"/>
      <c r="EB499" s="5"/>
      <c r="EC499" s="5"/>
      <c r="ED499" s="5"/>
      <c r="EE499" s="5"/>
      <c r="EF499" s="5"/>
      <c r="EG499" s="128"/>
      <c r="EH499" s="128"/>
      <c r="EI499" s="5"/>
      <c r="EJ499" s="341"/>
      <c r="EK499" s="354"/>
      <c r="EL499" s="5"/>
      <c r="EM499" s="5"/>
      <c r="EN499" s="5"/>
      <c r="EO499" s="5"/>
      <c r="EP499" s="128"/>
      <c r="EQ499" s="128"/>
      <c r="ER499" s="5"/>
      <c r="ES499" s="5"/>
      <c r="ET499" s="5"/>
      <c r="EU499" s="5"/>
      <c r="EV499" s="5"/>
      <c r="EW499" s="128"/>
      <c r="EX499" s="128"/>
      <c r="EY499" s="5"/>
      <c r="EZ499" s="5"/>
      <c r="FA499" s="5"/>
      <c r="FB499" s="5"/>
      <c r="FC499" s="5"/>
      <c r="FD499" s="128"/>
      <c r="FE499" s="128"/>
      <c r="FF499" s="5"/>
      <c r="FG499" s="5"/>
      <c r="FH499" s="5"/>
      <c r="FI499" s="5"/>
      <c r="FJ499" s="5"/>
      <c r="FK499" s="128"/>
      <c r="FL499" s="128"/>
      <c r="FM499" s="5"/>
      <c r="FN499" s="5"/>
      <c r="FO499" s="5"/>
      <c r="FP499" s="5"/>
      <c r="FQ499" s="5"/>
      <c r="FR499" s="128"/>
      <c r="FS499" s="128"/>
      <c r="FT499" s="5"/>
      <c r="FU499" s="5"/>
      <c r="FV499" s="5"/>
      <c r="FW499" s="5"/>
      <c r="FX499" s="5"/>
      <c r="FY499" s="128"/>
      <c r="FZ499" s="128"/>
      <c r="GA499" s="5"/>
      <c r="GB499" s="341"/>
      <c r="GC499" s="354"/>
      <c r="GD499" s="5"/>
      <c r="GE499" s="5"/>
      <c r="GF499" s="5"/>
      <c r="GG499" s="5"/>
      <c r="GH499" s="128"/>
      <c r="GI499" s="128"/>
      <c r="GJ499" s="5"/>
      <c r="GK499" s="5"/>
      <c r="GL499" s="5"/>
      <c r="GM499" s="5"/>
      <c r="GN499" s="5"/>
      <c r="GO499" s="128"/>
      <c r="GP499" s="128"/>
      <c r="GQ499" s="5"/>
      <c r="GR499" s="5"/>
      <c r="GS499" s="5"/>
      <c r="GT499" s="5"/>
      <c r="GU499" s="5"/>
      <c r="GV499" s="128"/>
      <c r="GW499" s="128"/>
      <c r="GX499" s="5"/>
      <c r="GY499" s="5"/>
      <c r="GZ499" s="5"/>
      <c r="HA499" s="5"/>
      <c r="HB499" s="5"/>
      <c r="HC499" s="128"/>
      <c r="HD499" s="128"/>
      <c r="HE499" s="5"/>
      <c r="HF499" s="5"/>
      <c r="HG499" s="5"/>
      <c r="HH499" s="5"/>
      <c r="HI499" s="5"/>
      <c r="HJ499" s="128"/>
      <c r="HK499" s="128"/>
      <c r="HL499" s="5"/>
      <c r="HM499" s="5"/>
      <c r="HN499" s="5"/>
      <c r="HO499" s="5"/>
      <c r="HP499" s="5"/>
      <c r="HQ499" s="128"/>
      <c r="HR499" s="128"/>
      <c r="HS499" s="5"/>
      <c r="HT499" s="341"/>
      <c r="HU499" s="354"/>
      <c r="HV499" s="5"/>
      <c r="HW499" s="5"/>
      <c r="HX499" s="5"/>
      <c r="HY499" s="5"/>
      <c r="HZ499" s="128"/>
      <c r="IA499" s="128"/>
      <c r="IB499" s="5"/>
      <c r="IC499" s="5"/>
      <c r="ID499" s="5"/>
      <c r="IE499" s="5"/>
      <c r="IF499" s="5"/>
      <c r="IG499" s="128"/>
      <c r="IH499" s="128"/>
      <c r="II499" s="5"/>
      <c r="IJ499" s="5"/>
      <c r="IK499" s="5"/>
      <c r="IL499" s="5"/>
      <c r="IM499" s="5"/>
      <c r="IN499" s="128"/>
      <c r="IO499" s="128"/>
      <c r="IP499" s="5"/>
      <c r="IQ499" s="5"/>
      <c r="IR499" s="5"/>
      <c r="IS499" s="5"/>
      <c r="IT499" s="5"/>
      <c r="IU499" s="128"/>
      <c r="IV499" s="128"/>
      <c r="IW499" s="5"/>
      <c r="IX499" s="5"/>
      <c r="IY499" s="5"/>
      <c r="IZ499" s="5"/>
      <c r="JA499" s="5"/>
      <c r="JB499" s="128"/>
      <c r="JC499" s="128"/>
      <c r="JD499" s="5"/>
      <c r="JE499" s="5"/>
      <c r="JF499" s="5"/>
      <c r="JG499" s="5"/>
      <c r="JH499" s="5"/>
      <c r="JI499" s="128"/>
      <c r="JJ499" s="128"/>
      <c r="JK499" s="145"/>
      <c r="JL499" s="397"/>
    </row>
    <row r="500" spans="1:272" ht="30">
      <c r="A500" s="8" t="s">
        <v>33</v>
      </c>
      <c r="B500" s="8" t="s">
        <v>15</v>
      </c>
      <c r="C500" s="8">
        <v>1</v>
      </c>
      <c r="D500" s="197">
        <v>381</v>
      </c>
      <c r="E500" s="118" t="s">
        <v>175</v>
      </c>
      <c r="F500" s="195" t="s">
        <v>108</v>
      </c>
      <c r="G500" s="195" t="s">
        <v>165</v>
      </c>
      <c r="H500" s="309"/>
      <c r="I500" s="354"/>
      <c r="J500" s="5"/>
      <c r="K500" s="5"/>
      <c r="L500" s="5"/>
      <c r="M500" s="5"/>
      <c r="N500" s="128"/>
      <c r="O500" s="128"/>
      <c r="P500" s="5"/>
      <c r="Q500" s="5"/>
      <c r="R500" s="5"/>
      <c r="S500" s="5"/>
      <c r="T500" s="5"/>
      <c r="U500" s="128"/>
      <c r="V500" s="128"/>
      <c r="W500" s="5"/>
      <c r="X500" s="5"/>
      <c r="Y500" s="5"/>
      <c r="Z500" s="5"/>
      <c r="AA500" s="5"/>
      <c r="AB500" s="128"/>
      <c r="AC500" s="128"/>
      <c r="AD500" s="5"/>
      <c r="AE500" s="5"/>
      <c r="AF500" s="5"/>
      <c r="AG500" s="5"/>
      <c r="AH500" s="5"/>
      <c r="AI500" s="128"/>
      <c r="AJ500" s="128"/>
      <c r="AK500" s="5"/>
      <c r="AL500" s="5"/>
      <c r="AM500" s="5"/>
      <c r="AN500" s="5"/>
      <c r="AO500" s="5"/>
      <c r="AP500" s="128"/>
      <c r="AQ500" s="128"/>
      <c r="AR500" s="5"/>
      <c r="AS500" s="5"/>
      <c r="AT500" s="5"/>
      <c r="AU500" s="5"/>
      <c r="AV500" s="5"/>
      <c r="AW500" s="128"/>
      <c r="AX500" s="128"/>
      <c r="AY500" s="5"/>
      <c r="AZ500" s="341"/>
      <c r="BA500" s="354"/>
      <c r="BB500" s="5"/>
      <c r="BC500" s="5"/>
      <c r="BD500" s="5"/>
      <c r="BE500" s="5"/>
      <c r="BF500" s="128"/>
      <c r="BG500" s="128"/>
      <c r="BH500" s="128"/>
      <c r="BI500" s="5"/>
      <c r="BJ500" s="5"/>
      <c r="BK500" s="5"/>
      <c r="BL500" s="5"/>
      <c r="BM500" s="128"/>
      <c r="BN500" s="128"/>
      <c r="BO500" s="5"/>
      <c r="BP500" s="5"/>
      <c r="BQ500" s="5"/>
      <c r="BR500" s="5"/>
      <c r="BS500" s="5"/>
      <c r="BT500" s="128"/>
      <c r="BU500" s="128"/>
      <c r="BV500" s="5"/>
      <c r="BW500" s="5"/>
      <c r="BX500" s="5"/>
      <c r="BY500" s="5"/>
      <c r="BZ500" s="5"/>
      <c r="CA500" s="128"/>
      <c r="CB500" s="128"/>
      <c r="CC500" s="5"/>
      <c r="CD500" s="5"/>
      <c r="CE500" s="5"/>
      <c r="CF500" s="5"/>
      <c r="CG500" s="5"/>
      <c r="CH500" s="128"/>
      <c r="CI500" s="128"/>
      <c r="CJ500" s="5"/>
      <c r="CK500" s="5"/>
      <c r="CL500" s="5"/>
      <c r="CM500" s="5"/>
      <c r="CN500" s="5"/>
      <c r="CO500" s="128"/>
      <c r="CP500" s="128"/>
      <c r="CQ500" s="5"/>
      <c r="CR500" s="341"/>
      <c r="CS500" s="355" t="s">
        <v>548</v>
      </c>
      <c r="CT500" s="51">
        <v>67.7</v>
      </c>
      <c r="CU500" s="51">
        <v>67.7</v>
      </c>
      <c r="CV500" s="51">
        <v>1</v>
      </c>
      <c r="CW500" s="52">
        <v>100</v>
      </c>
      <c r="CX500" s="52">
        <f t="shared" si="351"/>
        <v>1</v>
      </c>
      <c r="CY500" s="139">
        <f>CX500*AUXILIAR!$B$57</f>
        <v>20000000</v>
      </c>
      <c r="CZ500" s="5"/>
      <c r="DA500" s="5"/>
      <c r="DB500" s="5"/>
      <c r="DC500" s="5"/>
      <c r="DD500" s="5"/>
      <c r="DE500" s="128"/>
      <c r="DF500" s="128"/>
      <c r="DG500" s="5"/>
      <c r="DH500" s="5"/>
      <c r="DI500" s="5"/>
      <c r="DJ500" s="5"/>
      <c r="DK500" s="5"/>
      <c r="DL500" s="128"/>
      <c r="DM500" s="128"/>
      <c r="DN500" s="5"/>
      <c r="DO500" s="5"/>
      <c r="DP500" s="5"/>
      <c r="DQ500" s="5"/>
      <c r="DR500" s="5"/>
      <c r="DS500" s="128"/>
      <c r="DT500" s="128"/>
      <c r="DU500" s="5"/>
      <c r="DV500" s="5"/>
      <c r="DW500" s="5"/>
      <c r="DX500" s="5"/>
      <c r="DY500" s="5"/>
      <c r="DZ500" s="128"/>
      <c r="EA500" s="128"/>
      <c r="EB500" s="5"/>
      <c r="EC500" s="5"/>
      <c r="ED500" s="5"/>
      <c r="EE500" s="5"/>
      <c r="EF500" s="5"/>
      <c r="EG500" s="128"/>
      <c r="EH500" s="128"/>
      <c r="EI500" s="5"/>
      <c r="EJ500" s="341"/>
      <c r="EK500" s="354"/>
      <c r="EL500" s="5"/>
      <c r="EM500" s="5"/>
      <c r="EN500" s="5"/>
      <c r="EO500" s="5"/>
      <c r="EP500" s="128"/>
      <c r="EQ500" s="128"/>
      <c r="ER500" s="5"/>
      <c r="ES500" s="5"/>
      <c r="ET500" s="5"/>
      <c r="EU500" s="5"/>
      <c r="EV500" s="5"/>
      <c r="EW500" s="128"/>
      <c r="EX500" s="128"/>
      <c r="EY500" s="5"/>
      <c r="EZ500" s="5"/>
      <c r="FA500" s="5"/>
      <c r="FB500" s="5"/>
      <c r="FC500" s="5"/>
      <c r="FD500" s="128"/>
      <c r="FE500" s="128"/>
      <c r="FF500" s="5"/>
      <c r="FG500" s="5"/>
      <c r="FH500" s="5"/>
      <c r="FI500" s="5"/>
      <c r="FJ500" s="5"/>
      <c r="FK500" s="128"/>
      <c r="FL500" s="128"/>
      <c r="FM500" s="5"/>
      <c r="FN500" s="5"/>
      <c r="FO500" s="5"/>
      <c r="FP500" s="5"/>
      <c r="FQ500" s="5"/>
      <c r="FR500" s="128"/>
      <c r="FS500" s="128"/>
      <c r="FT500" s="5"/>
      <c r="FU500" s="5"/>
      <c r="FV500" s="5"/>
      <c r="FW500" s="5"/>
      <c r="FX500" s="5"/>
      <c r="FY500" s="128"/>
      <c r="FZ500" s="128"/>
      <c r="GA500" s="5"/>
      <c r="GB500" s="341"/>
      <c r="GC500" s="354"/>
      <c r="GD500" s="5"/>
      <c r="GE500" s="5"/>
      <c r="GF500" s="5"/>
      <c r="GG500" s="5"/>
      <c r="GH500" s="128"/>
      <c r="GI500" s="128"/>
      <c r="GJ500" s="5"/>
      <c r="GK500" s="5"/>
      <c r="GL500" s="5"/>
      <c r="GM500" s="5"/>
      <c r="GN500" s="5"/>
      <c r="GO500" s="128"/>
      <c r="GP500" s="128"/>
      <c r="GQ500" s="5"/>
      <c r="GR500" s="5"/>
      <c r="GS500" s="5"/>
      <c r="GT500" s="5"/>
      <c r="GU500" s="5"/>
      <c r="GV500" s="128"/>
      <c r="GW500" s="128"/>
      <c r="GX500" s="5"/>
      <c r="GY500" s="5"/>
      <c r="GZ500" s="5"/>
      <c r="HA500" s="5"/>
      <c r="HB500" s="5"/>
      <c r="HC500" s="128"/>
      <c r="HD500" s="128"/>
      <c r="HE500" s="5"/>
      <c r="HF500" s="5"/>
      <c r="HG500" s="5"/>
      <c r="HH500" s="5"/>
      <c r="HI500" s="5"/>
      <c r="HJ500" s="128"/>
      <c r="HK500" s="128"/>
      <c r="HL500" s="5"/>
      <c r="HM500" s="5"/>
      <c r="HN500" s="5"/>
      <c r="HO500" s="5"/>
      <c r="HP500" s="5"/>
      <c r="HQ500" s="128"/>
      <c r="HR500" s="128"/>
      <c r="HS500" s="5"/>
      <c r="HT500" s="341"/>
      <c r="HU500" s="354"/>
      <c r="HV500" s="5"/>
      <c r="HW500" s="5"/>
      <c r="HX500" s="5"/>
      <c r="HY500" s="5"/>
      <c r="HZ500" s="128"/>
      <c r="IA500" s="128"/>
      <c r="IB500" s="5"/>
      <c r="IC500" s="5"/>
      <c r="ID500" s="5"/>
      <c r="IE500" s="5"/>
      <c r="IF500" s="5"/>
      <c r="IG500" s="128"/>
      <c r="IH500" s="128"/>
      <c r="II500" s="5"/>
      <c r="IJ500" s="5"/>
      <c r="IK500" s="5"/>
      <c r="IL500" s="5"/>
      <c r="IM500" s="5"/>
      <c r="IN500" s="128"/>
      <c r="IO500" s="128"/>
      <c r="IP500" s="5"/>
      <c r="IQ500" s="5"/>
      <c r="IR500" s="5"/>
      <c r="IS500" s="5"/>
      <c r="IT500" s="5"/>
      <c r="IU500" s="128"/>
      <c r="IV500" s="128"/>
      <c r="IW500" s="5"/>
      <c r="IX500" s="5"/>
      <c r="IY500" s="5"/>
      <c r="IZ500" s="5"/>
      <c r="JA500" s="5"/>
      <c r="JB500" s="128"/>
      <c r="JC500" s="128"/>
      <c r="JD500" s="5"/>
      <c r="JE500" s="5"/>
      <c r="JF500" s="5"/>
      <c r="JG500" s="5"/>
      <c r="JH500" s="5"/>
      <c r="JI500" s="128"/>
      <c r="JJ500" s="128"/>
      <c r="JK500" s="145"/>
      <c r="JL500" s="397"/>
    </row>
    <row r="501" spans="1:272" ht="45">
      <c r="A501" s="8" t="s">
        <v>33</v>
      </c>
      <c r="B501" s="8" t="s">
        <v>15</v>
      </c>
      <c r="C501" s="8">
        <v>1</v>
      </c>
      <c r="D501" s="197">
        <v>381</v>
      </c>
      <c r="E501" s="118" t="s">
        <v>175</v>
      </c>
      <c r="F501" s="195" t="s">
        <v>108</v>
      </c>
      <c r="G501" s="195" t="s">
        <v>165</v>
      </c>
      <c r="H501" s="309"/>
      <c r="I501" s="354"/>
      <c r="J501" s="5"/>
      <c r="K501" s="5"/>
      <c r="L501" s="5"/>
      <c r="M501" s="5"/>
      <c r="N501" s="128"/>
      <c r="O501" s="128"/>
      <c r="P501" s="5"/>
      <c r="Q501" s="5"/>
      <c r="R501" s="5"/>
      <c r="S501" s="5"/>
      <c r="T501" s="5"/>
      <c r="U501" s="128"/>
      <c r="V501" s="128"/>
      <c r="W501" s="5"/>
      <c r="X501" s="5"/>
      <c r="Y501" s="5"/>
      <c r="Z501" s="5"/>
      <c r="AA501" s="5"/>
      <c r="AB501" s="128"/>
      <c r="AC501" s="128"/>
      <c r="AD501" s="5"/>
      <c r="AE501" s="5"/>
      <c r="AF501" s="5"/>
      <c r="AG501" s="5"/>
      <c r="AH501" s="5"/>
      <c r="AI501" s="128"/>
      <c r="AJ501" s="128"/>
      <c r="AK501" s="5"/>
      <c r="AL501" s="5"/>
      <c r="AM501" s="5"/>
      <c r="AN501" s="5"/>
      <c r="AO501" s="5"/>
      <c r="AP501" s="128"/>
      <c r="AQ501" s="128"/>
      <c r="AR501" s="5"/>
      <c r="AS501" s="5"/>
      <c r="AT501" s="5"/>
      <c r="AU501" s="5"/>
      <c r="AV501" s="5"/>
      <c r="AW501" s="128"/>
      <c r="AX501" s="128"/>
      <c r="AY501" s="5"/>
      <c r="AZ501" s="341"/>
      <c r="BA501" s="354"/>
      <c r="BB501" s="5"/>
      <c r="BC501" s="5"/>
      <c r="BD501" s="5"/>
      <c r="BE501" s="5"/>
      <c r="BF501" s="128"/>
      <c r="BG501" s="128"/>
      <c r="BH501" s="128"/>
      <c r="BI501" s="5"/>
      <c r="BJ501" s="5"/>
      <c r="BK501" s="5"/>
      <c r="BL501" s="5"/>
      <c r="BM501" s="128"/>
      <c r="BN501" s="128"/>
      <c r="BO501" s="5"/>
      <c r="BP501" s="5"/>
      <c r="BQ501" s="5"/>
      <c r="BR501" s="5"/>
      <c r="BS501" s="5"/>
      <c r="BT501" s="128"/>
      <c r="BU501" s="128"/>
      <c r="BV501" s="5"/>
      <c r="BW501" s="5"/>
      <c r="BX501" s="5"/>
      <c r="BY501" s="5"/>
      <c r="BZ501" s="5"/>
      <c r="CA501" s="128"/>
      <c r="CB501" s="128"/>
      <c r="CC501" s="5"/>
      <c r="CD501" s="5"/>
      <c r="CE501" s="5"/>
      <c r="CF501" s="5"/>
      <c r="CG501" s="5"/>
      <c r="CH501" s="128"/>
      <c r="CI501" s="128"/>
      <c r="CJ501" s="5"/>
      <c r="CK501" s="5"/>
      <c r="CL501" s="5"/>
      <c r="CM501" s="5"/>
      <c r="CN501" s="5"/>
      <c r="CO501" s="128"/>
      <c r="CP501" s="128"/>
      <c r="CQ501" s="5"/>
      <c r="CR501" s="341"/>
      <c r="CS501" s="355" t="s">
        <v>549</v>
      </c>
      <c r="CT501" s="51">
        <v>10.5</v>
      </c>
      <c r="CU501" s="51">
        <v>10.5</v>
      </c>
      <c r="CV501" s="51">
        <v>1</v>
      </c>
      <c r="CW501" s="52">
        <v>100</v>
      </c>
      <c r="CX501" s="52">
        <f t="shared" si="351"/>
        <v>1</v>
      </c>
      <c r="CY501" s="139">
        <f>CX501*AUXILIAR!$B$57</f>
        <v>20000000</v>
      </c>
      <c r="CZ501" s="5"/>
      <c r="DA501" s="5"/>
      <c r="DB501" s="5"/>
      <c r="DC501" s="5"/>
      <c r="DD501" s="5"/>
      <c r="DE501" s="128"/>
      <c r="DF501" s="128"/>
      <c r="DG501" s="5"/>
      <c r="DH501" s="5"/>
      <c r="DI501" s="5"/>
      <c r="DJ501" s="5"/>
      <c r="DK501" s="5"/>
      <c r="DL501" s="128"/>
      <c r="DM501" s="128"/>
      <c r="DN501" s="5"/>
      <c r="DO501" s="5"/>
      <c r="DP501" s="5"/>
      <c r="DQ501" s="5"/>
      <c r="DR501" s="5"/>
      <c r="DS501" s="128"/>
      <c r="DT501" s="128"/>
      <c r="DU501" s="5"/>
      <c r="DV501" s="5"/>
      <c r="DW501" s="5"/>
      <c r="DX501" s="5"/>
      <c r="DY501" s="5"/>
      <c r="DZ501" s="128"/>
      <c r="EA501" s="128"/>
      <c r="EB501" s="5"/>
      <c r="EC501" s="5"/>
      <c r="ED501" s="5"/>
      <c r="EE501" s="5"/>
      <c r="EF501" s="5"/>
      <c r="EG501" s="128"/>
      <c r="EH501" s="128"/>
      <c r="EI501" s="5"/>
      <c r="EJ501" s="341"/>
      <c r="EK501" s="354"/>
      <c r="EL501" s="5"/>
      <c r="EM501" s="5"/>
      <c r="EN501" s="5"/>
      <c r="EO501" s="5"/>
      <c r="EP501" s="128"/>
      <c r="EQ501" s="128"/>
      <c r="ER501" s="5"/>
      <c r="ES501" s="5"/>
      <c r="ET501" s="5"/>
      <c r="EU501" s="5"/>
      <c r="EV501" s="5"/>
      <c r="EW501" s="128"/>
      <c r="EX501" s="128"/>
      <c r="EY501" s="5"/>
      <c r="EZ501" s="5"/>
      <c r="FA501" s="5"/>
      <c r="FB501" s="5"/>
      <c r="FC501" s="5"/>
      <c r="FD501" s="128"/>
      <c r="FE501" s="128"/>
      <c r="FF501" s="5"/>
      <c r="FG501" s="5"/>
      <c r="FH501" s="5"/>
      <c r="FI501" s="5"/>
      <c r="FJ501" s="5"/>
      <c r="FK501" s="128"/>
      <c r="FL501" s="128"/>
      <c r="FM501" s="5"/>
      <c r="FN501" s="5"/>
      <c r="FO501" s="5"/>
      <c r="FP501" s="5"/>
      <c r="FQ501" s="5"/>
      <c r="FR501" s="128"/>
      <c r="FS501" s="128"/>
      <c r="FT501" s="5"/>
      <c r="FU501" s="5"/>
      <c r="FV501" s="5"/>
      <c r="FW501" s="5"/>
      <c r="FX501" s="5"/>
      <c r="FY501" s="128"/>
      <c r="FZ501" s="128"/>
      <c r="GA501" s="5"/>
      <c r="GB501" s="341"/>
      <c r="GC501" s="354"/>
      <c r="GD501" s="5"/>
      <c r="GE501" s="5"/>
      <c r="GF501" s="5"/>
      <c r="GG501" s="5"/>
      <c r="GH501" s="128"/>
      <c r="GI501" s="128"/>
      <c r="GJ501" s="5"/>
      <c r="GK501" s="5"/>
      <c r="GL501" s="5"/>
      <c r="GM501" s="5"/>
      <c r="GN501" s="5"/>
      <c r="GO501" s="128"/>
      <c r="GP501" s="128"/>
      <c r="GQ501" s="5"/>
      <c r="GR501" s="5"/>
      <c r="GS501" s="5"/>
      <c r="GT501" s="5"/>
      <c r="GU501" s="5"/>
      <c r="GV501" s="128"/>
      <c r="GW501" s="128"/>
      <c r="GX501" s="5"/>
      <c r="GY501" s="5"/>
      <c r="GZ501" s="5"/>
      <c r="HA501" s="5"/>
      <c r="HB501" s="5"/>
      <c r="HC501" s="128"/>
      <c r="HD501" s="128"/>
      <c r="HE501" s="5"/>
      <c r="HF501" s="5"/>
      <c r="HG501" s="5"/>
      <c r="HH501" s="5"/>
      <c r="HI501" s="5"/>
      <c r="HJ501" s="128"/>
      <c r="HK501" s="128"/>
      <c r="HL501" s="5"/>
      <c r="HM501" s="5"/>
      <c r="HN501" s="5"/>
      <c r="HO501" s="5"/>
      <c r="HP501" s="5"/>
      <c r="HQ501" s="128"/>
      <c r="HR501" s="128"/>
      <c r="HS501" s="5"/>
      <c r="HT501" s="341"/>
      <c r="HU501" s="354"/>
      <c r="HV501" s="5"/>
      <c r="HW501" s="5"/>
      <c r="HX501" s="5"/>
      <c r="HY501" s="5"/>
      <c r="HZ501" s="128"/>
      <c r="IA501" s="128"/>
      <c r="IB501" s="5"/>
      <c r="IC501" s="5"/>
      <c r="ID501" s="5"/>
      <c r="IE501" s="5"/>
      <c r="IF501" s="5"/>
      <c r="IG501" s="128"/>
      <c r="IH501" s="128"/>
      <c r="II501" s="5"/>
      <c r="IJ501" s="5"/>
      <c r="IK501" s="5"/>
      <c r="IL501" s="5"/>
      <c r="IM501" s="5"/>
      <c r="IN501" s="128"/>
      <c r="IO501" s="128"/>
      <c r="IP501" s="5"/>
      <c r="IQ501" s="5"/>
      <c r="IR501" s="5"/>
      <c r="IS501" s="5"/>
      <c r="IT501" s="5"/>
      <c r="IU501" s="128"/>
      <c r="IV501" s="128"/>
      <c r="IW501" s="5"/>
      <c r="IX501" s="5"/>
      <c r="IY501" s="5"/>
      <c r="IZ501" s="5"/>
      <c r="JA501" s="5"/>
      <c r="JB501" s="128"/>
      <c r="JC501" s="128"/>
      <c r="JD501" s="5"/>
      <c r="JE501" s="5"/>
      <c r="JF501" s="5"/>
      <c r="JG501" s="5"/>
      <c r="JH501" s="5"/>
      <c r="JI501" s="128"/>
      <c r="JJ501" s="128"/>
      <c r="JK501" s="145"/>
      <c r="JL501" s="397"/>
    </row>
    <row r="502" spans="1:272" ht="45">
      <c r="A502" s="8" t="s">
        <v>33</v>
      </c>
      <c r="B502" s="8" t="s">
        <v>15</v>
      </c>
      <c r="C502" s="8">
        <v>1</v>
      </c>
      <c r="D502" s="197">
        <v>381</v>
      </c>
      <c r="E502" s="118" t="s">
        <v>175</v>
      </c>
      <c r="F502" s="195" t="s">
        <v>108</v>
      </c>
      <c r="G502" s="195" t="s">
        <v>165</v>
      </c>
      <c r="H502" s="309"/>
      <c r="I502" s="354"/>
      <c r="J502" s="5"/>
      <c r="K502" s="5"/>
      <c r="L502" s="5"/>
      <c r="M502" s="5"/>
      <c r="N502" s="128"/>
      <c r="O502" s="128"/>
      <c r="P502" s="5"/>
      <c r="Q502" s="5"/>
      <c r="R502" s="5"/>
      <c r="S502" s="5"/>
      <c r="T502" s="5"/>
      <c r="U502" s="128"/>
      <c r="V502" s="128"/>
      <c r="W502" s="5"/>
      <c r="X502" s="5"/>
      <c r="Y502" s="5"/>
      <c r="Z502" s="5"/>
      <c r="AA502" s="5"/>
      <c r="AB502" s="128"/>
      <c r="AC502" s="128"/>
      <c r="AD502" s="5"/>
      <c r="AE502" s="5"/>
      <c r="AF502" s="5"/>
      <c r="AG502" s="5"/>
      <c r="AH502" s="5"/>
      <c r="AI502" s="128"/>
      <c r="AJ502" s="128"/>
      <c r="AK502" s="5"/>
      <c r="AL502" s="5"/>
      <c r="AM502" s="5"/>
      <c r="AN502" s="5"/>
      <c r="AO502" s="5"/>
      <c r="AP502" s="128"/>
      <c r="AQ502" s="128"/>
      <c r="AR502" s="5"/>
      <c r="AS502" s="5"/>
      <c r="AT502" s="5"/>
      <c r="AU502" s="5"/>
      <c r="AV502" s="5"/>
      <c r="AW502" s="128"/>
      <c r="AX502" s="128"/>
      <c r="AY502" s="5"/>
      <c r="AZ502" s="341"/>
      <c r="BA502" s="354"/>
      <c r="BB502" s="5"/>
      <c r="BC502" s="5"/>
      <c r="BD502" s="5"/>
      <c r="BE502" s="5"/>
      <c r="BF502" s="128"/>
      <c r="BG502" s="128"/>
      <c r="BH502" s="128"/>
      <c r="BI502" s="5"/>
      <c r="BJ502" s="5"/>
      <c r="BK502" s="5"/>
      <c r="BL502" s="5"/>
      <c r="BM502" s="128"/>
      <c r="BN502" s="128"/>
      <c r="BO502" s="5"/>
      <c r="BP502" s="5"/>
      <c r="BQ502" s="5"/>
      <c r="BR502" s="5"/>
      <c r="BS502" s="5"/>
      <c r="BT502" s="128"/>
      <c r="BU502" s="128"/>
      <c r="BV502" s="5"/>
      <c r="BW502" s="5"/>
      <c r="BX502" s="5"/>
      <c r="BY502" s="5"/>
      <c r="BZ502" s="5"/>
      <c r="CA502" s="128"/>
      <c r="CB502" s="128"/>
      <c r="CC502" s="5"/>
      <c r="CD502" s="5"/>
      <c r="CE502" s="5"/>
      <c r="CF502" s="5"/>
      <c r="CG502" s="5"/>
      <c r="CH502" s="128"/>
      <c r="CI502" s="128"/>
      <c r="CJ502" s="5"/>
      <c r="CK502" s="5"/>
      <c r="CL502" s="5"/>
      <c r="CM502" s="5"/>
      <c r="CN502" s="5"/>
      <c r="CO502" s="128"/>
      <c r="CP502" s="128"/>
      <c r="CQ502" s="5"/>
      <c r="CR502" s="341"/>
      <c r="CS502" s="355" t="s">
        <v>550</v>
      </c>
      <c r="CT502" s="51">
        <v>12</v>
      </c>
      <c r="CU502" s="51">
        <v>12</v>
      </c>
      <c r="CV502" s="51">
        <v>1</v>
      </c>
      <c r="CW502" s="52">
        <v>100</v>
      </c>
      <c r="CX502" s="52">
        <f t="shared" si="351"/>
        <v>1</v>
      </c>
      <c r="CY502" s="139">
        <f>CX502*AUXILIAR!$B$57</f>
        <v>20000000</v>
      </c>
      <c r="CZ502" s="5"/>
      <c r="DA502" s="5"/>
      <c r="DB502" s="5"/>
      <c r="DC502" s="5"/>
      <c r="DD502" s="5"/>
      <c r="DE502" s="128"/>
      <c r="DF502" s="128"/>
      <c r="DG502" s="5"/>
      <c r="DH502" s="5"/>
      <c r="DI502" s="5"/>
      <c r="DJ502" s="5"/>
      <c r="DK502" s="5"/>
      <c r="DL502" s="128"/>
      <c r="DM502" s="128"/>
      <c r="DN502" s="5"/>
      <c r="DO502" s="5"/>
      <c r="DP502" s="5"/>
      <c r="DQ502" s="5"/>
      <c r="DR502" s="5"/>
      <c r="DS502" s="128"/>
      <c r="DT502" s="128"/>
      <c r="DU502" s="5"/>
      <c r="DV502" s="5"/>
      <c r="DW502" s="5"/>
      <c r="DX502" s="5"/>
      <c r="DY502" s="5"/>
      <c r="DZ502" s="128"/>
      <c r="EA502" s="128"/>
      <c r="EB502" s="5"/>
      <c r="EC502" s="5"/>
      <c r="ED502" s="5"/>
      <c r="EE502" s="5"/>
      <c r="EF502" s="5"/>
      <c r="EG502" s="128"/>
      <c r="EH502" s="128"/>
      <c r="EI502" s="5"/>
      <c r="EJ502" s="341"/>
      <c r="EK502" s="354"/>
      <c r="EL502" s="5"/>
      <c r="EM502" s="5"/>
      <c r="EN502" s="5"/>
      <c r="EO502" s="5"/>
      <c r="EP502" s="128"/>
      <c r="EQ502" s="128"/>
      <c r="ER502" s="5"/>
      <c r="ES502" s="5"/>
      <c r="ET502" s="5"/>
      <c r="EU502" s="5"/>
      <c r="EV502" s="5"/>
      <c r="EW502" s="128"/>
      <c r="EX502" s="128"/>
      <c r="EY502" s="5"/>
      <c r="EZ502" s="5"/>
      <c r="FA502" s="5"/>
      <c r="FB502" s="5"/>
      <c r="FC502" s="5"/>
      <c r="FD502" s="128"/>
      <c r="FE502" s="128"/>
      <c r="FF502" s="5"/>
      <c r="FG502" s="5"/>
      <c r="FH502" s="5"/>
      <c r="FI502" s="5"/>
      <c r="FJ502" s="5"/>
      <c r="FK502" s="128"/>
      <c r="FL502" s="128"/>
      <c r="FM502" s="5"/>
      <c r="FN502" s="5"/>
      <c r="FO502" s="5"/>
      <c r="FP502" s="5"/>
      <c r="FQ502" s="5"/>
      <c r="FR502" s="128"/>
      <c r="FS502" s="128"/>
      <c r="FT502" s="5"/>
      <c r="FU502" s="5"/>
      <c r="FV502" s="5"/>
      <c r="FW502" s="5"/>
      <c r="FX502" s="5"/>
      <c r="FY502" s="128"/>
      <c r="FZ502" s="128"/>
      <c r="GA502" s="5"/>
      <c r="GB502" s="341"/>
      <c r="GC502" s="354"/>
      <c r="GD502" s="5"/>
      <c r="GE502" s="5"/>
      <c r="GF502" s="5"/>
      <c r="GG502" s="5"/>
      <c r="GH502" s="128"/>
      <c r="GI502" s="128"/>
      <c r="GJ502" s="5"/>
      <c r="GK502" s="5"/>
      <c r="GL502" s="5"/>
      <c r="GM502" s="5"/>
      <c r="GN502" s="5"/>
      <c r="GO502" s="128"/>
      <c r="GP502" s="128"/>
      <c r="GQ502" s="5"/>
      <c r="GR502" s="5"/>
      <c r="GS502" s="5"/>
      <c r="GT502" s="5"/>
      <c r="GU502" s="5"/>
      <c r="GV502" s="128"/>
      <c r="GW502" s="128"/>
      <c r="GX502" s="5"/>
      <c r="GY502" s="5"/>
      <c r="GZ502" s="5"/>
      <c r="HA502" s="5"/>
      <c r="HB502" s="5"/>
      <c r="HC502" s="128"/>
      <c r="HD502" s="128"/>
      <c r="HE502" s="5"/>
      <c r="HF502" s="5"/>
      <c r="HG502" s="5"/>
      <c r="HH502" s="5"/>
      <c r="HI502" s="5"/>
      <c r="HJ502" s="128"/>
      <c r="HK502" s="128"/>
      <c r="HL502" s="5"/>
      <c r="HM502" s="5"/>
      <c r="HN502" s="5"/>
      <c r="HO502" s="5"/>
      <c r="HP502" s="5"/>
      <c r="HQ502" s="128"/>
      <c r="HR502" s="128"/>
      <c r="HS502" s="5"/>
      <c r="HT502" s="341"/>
      <c r="HU502" s="354"/>
      <c r="HV502" s="5"/>
      <c r="HW502" s="5"/>
      <c r="HX502" s="5"/>
      <c r="HY502" s="5"/>
      <c r="HZ502" s="128"/>
      <c r="IA502" s="128"/>
      <c r="IB502" s="5"/>
      <c r="IC502" s="5"/>
      <c r="ID502" s="5"/>
      <c r="IE502" s="5"/>
      <c r="IF502" s="5"/>
      <c r="IG502" s="128"/>
      <c r="IH502" s="128"/>
      <c r="II502" s="5"/>
      <c r="IJ502" s="5"/>
      <c r="IK502" s="5"/>
      <c r="IL502" s="5"/>
      <c r="IM502" s="5"/>
      <c r="IN502" s="128"/>
      <c r="IO502" s="128"/>
      <c r="IP502" s="5"/>
      <c r="IQ502" s="5"/>
      <c r="IR502" s="5"/>
      <c r="IS502" s="5"/>
      <c r="IT502" s="5"/>
      <c r="IU502" s="128"/>
      <c r="IV502" s="128"/>
      <c r="IW502" s="5"/>
      <c r="IX502" s="5"/>
      <c r="IY502" s="5"/>
      <c r="IZ502" s="5"/>
      <c r="JA502" s="5"/>
      <c r="JB502" s="128"/>
      <c r="JC502" s="128"/>
      <c r="JD502" s="5"/>
      <c r="JE502" s="5"/>
      <c r="JF502" s="5"/>
      <c r="JG502" s="5"/>
      <c r="JH502" s="5"/>
      <c r="JI502" s="128"/>
      <c r="JJ502" s="128"/>
      <c r="JK502" s="145"/>
      <c r="JL502" s="397"/>
    </row>
    <row r="503" spans="1:272" ht="30">
      <c r="A503" s="8" t="s">
        <v>33</v>
      </c>
      <c r="B503" s="8" t="s">
        <v>15</v>
      </c>
      <c r="C503" s="8">
        <v>1</v>
      </c>
      <c r="D503" s="197">
        <v>381</v>
      </c>
      <c r="E503" s="118" t="s">
        <v>175</v>
      </c>
      <c r="F503" s="195" t="s">
        <v>108</v>
      </c>
      <c r="G503" s="195" t="s">
        <v>165</v>
      </c>
      <c r="H503" s="309"/>
      <c r="I503" s="354"/>
      <c r="J503" s="5"/>
      <c r="K503" s="5"/>
      <c r="L503" s="5"/>
      <c r="M503" s="5"/>
      <c r="N503" s="128"/>
      <c r="O503" s="128"/>
      <c r="P503" s="5"/>
      <c r="Q503" s="5"/>
      <c r="R503" s="5"/>
      <c r="S503" s="5"/>
      <c r="T503" s="5"/>
      <c r="U503" s="128"/>
      <c r="V503" s="128"/>
      <c r="W503" s="5"/>
      <c r="X503" s="5"/>
      <c r="Y503" s="5"/>
      <c r="Z503" s="5"/>
      <c r="AA503" s="5"/>
      <c r="AB503" s="128"/>
      <c r="AC503" s="128"/>
      <c r="AD503" s="5"/>
      <c r="AE503" s="5"/>
      <c r="AF503" s="5"/>
      <c r="AG503" s="5"/>
      <c r="AH503" s="5"/>
      <c r="AI503" s="128"/>
      <c r="AJ503" s="128"/>
      <c r="AK503" s="5"/>
      <c r="AL503" s="5"/>
      <c r="AM503" s="5"/>
      <c r="AN503" s="5"/>
      <c r="AO503" s="5"/>
      <c r="AP503" s="128"/>
      <c r="AQ503" s="128"/>
      <c r="AR503" s="5"/>
      <c r="AS503" s="5"/>
      <c r="AT503" s="5"/>
      <c r="AU503" s="5"/>
      <c r="AV503" s="5"/>
      <c r="AW503" s="128"/>
      <c r="AX503" s="128"/>
      <c r="AY503" s="5"/>
      <c r="AZ503" s="341"/>
      <c r="BA503" s="354"/>
      <c r="BB503" s="5"/>
      <c r="BC503" s="5"/>
      <c r="BD503" s="5"/>
      <c r="BE503" s="5"/>
      <c r="BF503" s="128"/>
      <c r="BG503" s="128"/>
      <c r="BH503" s="128"/>
      <c r="BI503" s="5"/>
      <c r="BJ503" s="5"/>
      <c r="BK503" s="5"/>
      <c r="BL503" s="5"/>
      <c r="BM503" s="128"/>
      <c r="BN503" s="128"/>
      <c r="BO503" s="5"/>
      <c r="BP503" s="5"/>
      <c r="BQ503" s="5"/>
      <c r="BR503" s="5"/>
      <c r="BS503" s="5"/>
      <c r="BT503" s="128"/>
      <c r="BU503" s="128"/>
      <c r="BV503" s="5"/>
      <c r="BW503" s="5"/>
      <c r="BX503" s="5"/>
      <c r="BY503" s="5"/>
      <c r="BZ503" s="5"/>
      <c r="CA503" s="128"/>
      <c r="CB503" s="128"/>
      <c r="CC503" s="5"/>
      <c r="CD503" s="5"/>
      <c r="CE503" s="5"/>
      <c r="CF503" s="5"/>
      <c r="CG503" s="5"/>
      <c r="CH503" s="128"/>
      <c r="CI503" s="128"/>
      <c r="CJ503" s="5"/>
      <c r="CK503" s="5"/>
      <c r="CL503" s="5"/>
      <c r="CM503" s="5"/>
      <c r="CN503" s="5"/>
      <c r="CO503" s="128"/>
      <c r="CP503" s="128"/>
      <c r="CQ503" s="5"/>
      <c r="CR503" s="341"/>
      <c r="CS503" s="355" t="s">
        <v>551</v>
      </c>
      <c r="CT503" s="51">
        <v>16</v>
      </c>
      <c r="CU503" s="51">
        <v>16</v>
      </c>
      <c r="CV503" s="51">
        <v>1</v>
      </c>
      <c r="CW503" s="52">
        <v>100</v>
      </c>
      <c r="CX503" s="52">
        <f t="shared" si="351"/>
        <v>1</v>
      </c>
      <c r="CY503" s="139">
        <f>CX503*AUXILIAR!$B$57</f>
        <v>20000000</v>
      </c>
      <c r="CZ503" s="5"/>
      <c r="DA503" s="5"/>
      <c r="DB503" s="5"/>
      <c r="DC503" s="5"/>
      <c r="DD503" s="5"/>
      <c r="DE503" s="128"/>
      <c r="DF503" s="128"/>
      <c r="DG503" s="5"/>
      <c r="DH503" s="5"/>
      <c r="DI503" s="5"/>
      <c r="DJ503" s="5"/>
      <c r="DK503" s="5"/>
      <c r="DL503" s="128"/>
      <c r="DM503" s="128"/>
      <c r="DN503" s="5"/>
      <c r="DO503" s="5"/>
      <c r="DP503" s="5"/>
      <c r="DQ503" s="5"/>
      <c r="DR503" s="5"/>
      <c r="DS503" s="128"/>
      <c r="DT503" s="128"/>
      <c r="DU503" s="5"/>
      <c r="DV503" s="5"/>
      <c r="DW503" s="5"/>
      <c r="DX503" s="5"/>
      <c r="DY503" s="5"/>
      <c r="DZ503" s="128"/>
      <c r="EA503" s="128"/>
      <c r="EB503" s="5"/>
      <c r="EC503" s="5"/>
      <c r="ED503" s="5"/>
      <c r="EE503" s="5"/>
      <c r="EF503" s="5"/>
      <c r="EG503" s="128"/>
      <c r="EH503" s="128"/>
      <c r="EI503" s="5"/>
      <c r="EJ503" s="341"/>
      <c r="EK503" s="354"/>
      <c r="EL503" s="5"/>
      <c r="EM503" s="5"/>
      <c r="EN503" s="5"/>
      <c r="EO503" s="5"/>
      <c r="EP503" s="128"/>
      <c r="EQ503" s="128"/>
      <c r="ER503" s="5"/>
      <c r="ES503" s="5"/>
      <c r="ET503" s="5"/>
      <c r="EU503" s="5"/>
      <c r="EV503" s="5"/>
      <c r="EW503" s="128"/>
      <c r="EX503" s="128"/>
      <c r="EY503" s="5"/>
      <c r="EZ503" s="5"/>
      <c r="FA503" s="5"/>
      <c r="FB503" s="5"/>
      <c r="FC503" s="5"/>
      <c r="FD503" s="128"/>
      <c r="FE503" s="128"/>
      <c r="FF503" s="5"/>
      <c r="FG503" s="5"/>
      <c r="FH503" s="5"/>
      <c r="FI503" s="5"/>
      <c r="FJ503" s="5"/>
      <c r="FK503" s="128"/>
      <c r="FL503" s="128"/>
      <c r="FM503" s="5"/>
      <c r="FN503" s="5"/>
      <c r="FO503" s="5"/>
      <c r="FP503" s="5"/>
      <c r="FQ503" s="5"/>
      <c r="FR503" s="128"/>
      <c r="FS503" s="128"/>
      <c r="FT503" s="5"/>
      <c r="FU503" s="5"/>
      <c r="FV503" s="5"/>
      <c r="FW503" s="5"/>
      <c r="FX503" s="5"/>
      <c r="FY503" s="128"/>
      <c r="FZ503" s="128"/>
      <c r="GA503" s="5"/>
      <c r="GB503" s="341"/>
      <c r="GC503" s="354"/>
      <c r="GD503" s="5"/>
      <c r="GE503" s="5"/>
      <c r="GF503" s="5"/>
      <c r="GG503" s="5"/>
      <c r="GH503" s="128"/>
      <c r="GI503" s="128"/>
      <c r="GJ503" s="5"/>
      <c r="GK503" s="5"/>
      <c r="GL503" s="5"/>
      <c r="GM503" s="5"/>
      <c r="GN503" s="5"/>
      <c r="GO503" s="128"/>
      <c r="GP503" s="128"/>
      <c r="GQ503" s="5"/>
      <c r="GR503" s="5"/>
      <c r="GS503" s="5"/>
      <c r="GT503" s="5"/>
      <c r="GU503" s="5"/>
      <c r="GV503" s="128"/>
      <c r="GW503" s="128"/>
      <c r="GX503" s="5"/>
      <c r="GY503" s="5"/>
      <c r="GZ503" s="5"/>
      <c r="HA503" s="5"/>
      <c r="HB503" s="5"/>
      <c r="HC503" s="128"/>
      <c r="HD503" s="128"/>
      <c r="HE503" s="5"/>
      <c r="HF503" s="5"/>
      <c r="HG503" s="5"/>
      <c r="HH503" s="5"/>
      <c r="HI503" s="5"/>
      <c r="HJ503" s="128"/>
      <c r="HK503" s="128"/>
      <c r="HL503" s="5"/>
      <c r="HM503" s="5"/>
      <c r="HN503" s="5"/>
      <c r="HO503" s="5"/>
      <c r="HP503" s="5"/>
      <c r="HQ503" s="128"/>
      <c r="HR503" s="128"/>
      <c r="HS503" s="5"/>
      <c r="HT503" s="341"/>
      <c r="HU503" s="354"/>
      <c r="HV503" s="5"/>
      <c r="HW503" s="5"/>
      <c r="HX503" s="5"/>
      <c r="HY503" s="5"/>
      <c r="HZ503" s="128"/>
      <c r="IA503" s="128"/>
      <c r="IB503" s="5"/>
      <c r="IC503" s="5"/>
      <c r="ID503" s="5"/>
      <c r="IE503" s="5"/>
      <c r="IF503" s="5"/>
      <c r="IG503" s="128"/>
      <c r="IH503" s="128"/>
      <c r="II503" s="5"/>
      <c r="IJ503" s="5"/>
      <c r="IK503" s="5"/>
      <c r="IL503" s="5"/>
      <c r="IM503" s="5"/>
      <c r="IN503" s="128"/>
      <c r="IO503" s="128"/>
      <c r="IP503" s="5"/>
      <c r="IQ503" s="5"/>
      <c r="IR503" s="5"/>
      <c r="IS503" s="5"/>
      <c r="IT503" s="5"/>
      <c r="IU503" s="128"/>
      <c r="IV503" s="128"/>
      <c r="IW503" s="5"/>
      <c r="IX503" s="5"/>
      <c r="IY503" s="5"/>
      <c r="IZ503" s="5"/>
      <c r="JA503" s="5"/>
      <c r="JB503" s="128"/>
      <c r="JC503" s="128"/>
      <c r="JD503" s="5"/>
      <c r="JE503" s="5"/>
      <c r="JF503" s="5"/>
      <c r="JG503" s="5"/>
      <c r="JH503" s="5"/>
      <c r="JI503" s="128"/>
      <c r="JJ503" s="128"/>
      <c r="JK503" s="145"/>
      <c r="JL503" s="397"/>
    </row>
    <row r="504" spans="1:272" ht="45">
      <c r="A504" s="8" t="s">
        <v>33</v>
      </c>
      <c r="B504" s="8" t="s">
        <v>15</v>
      </c>
      <c r="C504" s="8">
        <v>1</v>
      </c>
      <c r="D504" s="197">
        <v>381</v>
      </c>
      <c r="E504" s="118" t="s">
        <v>175</v>
      </c>
      <c r="F504" s="195" t="s">
        <v>108</v>
      </c>
      <c r="G504" s="195" t="s">
        <v>165</v>
      </c>
      <c r="H504" s="309"/>
      <c r="I504" s="354"/>
      <c r="J504" s="5"/>
      <c r="K504" s="5"/>
      <c r="L504" s="5"/>
      <c r="M504" s="5"/>
      <c r="N504" s="128"/>
      <c r="O504" s="128"/>
      <c r="P504" s="5"/>
      <c r="Q504" s="5"/>
      <c r="R504" s="5"/>
      <c r="S504" s="5"/>
      <c r="T504" s="5"/>
      <c r="U504" s="128"/>
      <c r="V504" s="128"/>
      <c r="W504" s="5"/>
      <c r="X504" s="5"/>
      <c r="Y504" s="5"/>
      <c r="Z504" s="5"/>
      <c r="AA504" s="5"/>
      <c r="AB504" s="128"/>
      <c r="AC504" s="128"/>
      <c r="AD504" s="5"/>
      <c r="AE504" s="5"/>
      <c r="AF504" s="5"/>
      <c r="AG504" s="5"/>
      <c r="AH504" s="5"/>
      <c r="AI504" s="128"/>
      <c r="AJ504" s="128"/>
      <c r="AK504" s="5"/>
      <c r="AL504" s="5"/>
      <c r="AM504" s="5"/>
      <c r="AN504" s="5"/>
      <c r="AO504" s="5"/>
      <c r="AP504" s="128"/>
      <c r="AQ504" s="128"/>
      <c r="AR504" s="5"/>
      <c r="AS504" s="5"/>
      <c r="AT504" s="5"/>
      <c r="AU504" s="5"/>
      <c r="AV504" s="5"/>
      <c r="AW504" s="128"/>
      <c r="AX504" s="128"/>
      <c r="AY504" s="5"/>
      <c r="AZ504" s="341"/>
      <c r="BA504" s="354"/>
      <c r="BB504" s="5"/>
      <c r="BC504" s="5"/>
      <c r="BD504" s="5"/>
      <c r="BE504" s="5"/>
      <c r="BF504" s="128"/>
      <c r="BG504" s="128"/>
      <c r="BH504" s="128"/>
      <c r="BI504" s="5"/>
      <c r="BJ504" s="5"/>
      <c r="BK504" s="5"/>
      <c r="BL504" s="5"/>
      <c r="BM504" s="128"/>
      <c r="BN504" s="128"/>
      <c r="BO504" s="5"/>
      <c r="BP504" s="5"/>
      <c r="BQ504" s="5"/>
      <c r="BR504" s="5"/>
      <c r="BS504" s="5"/>
      <c r="BT504" s="128"/>
      <c r="BU504" s="128"/>
      <c r="BV504" s="5"/>
      <c r="BW504" s="5"/>
      <c r="BX504" s="5"/>
      <c r="BY504" s="5"/>
      <c r="BZ504" s="5"/>
      <c r="CA504" s="128"/>
      <c r="CB504" s="128"/>
      <c r="CC504" s="5"/>
      <c r="CD504" s="5"/>
      <c r="CE504" s="5"/>
      <c r="CF504" s="5"/>
      <c r="CG504" s="5"/>
      <c r="CH504" s="128"/>
      <c r="CI504" s="128"/>
      <c r="CJ504" s="5"/>
      <c r="CK504" s="5"/>
      <c r="CL504" s="5"/>
      <c r="CM504" s="5"/>
      <c r="CN504" s="5"/>
      <c r="CO504" s="128"/>
      <c r="CP504" s="128"/>
      <c r="CQ504" s="5"/>
      <c r="CR504" s="341"/>
      <c r="CS504" s="355" t="s">
        <v>552</v>
      </c>
      <c r="CT504" s="51">
        <v>25.7</v>
      </c>
      <c r="CU504" s="51">
        <v>25.7</v>
      </c>
      <c r="CV504" s="51">
        <v>1</v>
      </c>
      <c r="CW504" s="52">
        <v>100</v>
      </c>
      <c r="CX504" s="52">
        <f t="shared" si="351"/>
        <v>1</v>
      </c>
      <c r="CY504" s="139">
        <f>CX504*AUXILIAR!$B$57</f>
        <v>20000000</v>
      </c>
      <c r="CZ504" s="5"/>
      <c r="DA504" s="5"/>
      <c r="DB504" s="5"/>
      <c r="DC504" s="5"/>
      <c r="DD504" s="5"/>
      <c r="DE504" s="128"/>
      <c r="DF504" s="128"/>
      <c r="DG504" s="5"/>
      <c r="DH504" s="5"/>
      <c r="DI504" s="5"/>
      <c r="DJ504" s="5"/>
      <c r="DK504" s="5"/>
      <c r="DL504" s="128"/>
      <c r="DM504" s="128"/>
      <c r="DN504" s="5"/>
      <c r="DO504" s="5"/>
      <c r="DP504" s="5"/>
      <c r="DQ504" s="5"/>
      <c r="DR504" s="5"/>
      <c r="DS504" s="128"/>
      <c r="DT504" s="128"/>
      <c r="DU504" s="5"/>
      <c r="DV504" s="5"/>
      <c r="DW504" s="5"/>
      <c r="DX504" s="5"/>
      <c r="DY504" s="5"/>
      <c r="DZ504" s="128"/>
      <c r="EA504" s="128"/>
      <c r="EB504" s="5"/>
      <c r="EC504" s="5"/>
      <c r="ED504" s="5"/>
      <c r="EE504" s="5"/>
      <c r="EF504" s="5"/>
      <c r="EG504" s="128"/>
      <c r="EH504" s="128"/>
      <c r="EI504" s="5"/>
      <c r="EJ504" s="341"/>
      <c r="EK504" s="354"/>
      <c r="EL504" s="5"/>
      <c r="EM504" s="5"/>
      <c r="EN504" s="5"/>
      <c r="EO504" s="5"/>
      <c r="EP504" s="128"/>
      <c r="EQ504" s="128"/>
      <c r="ER504" s="5"/>
      <c r="ES504" s="5"/>
      <c r="ET504" s="5"/>
      <c r="EU504" s="5"/>
      <c r="EV504" s="5"/>
      <c r="EW504" s="128"/>
      <c r="EX504" s="128"/>
      <c r="EY504" s="5"/>
      <c r="EZ504" s="5"/>
      <c r="FA504" s="5"/>
      <c r="FB504" s="5"/>
      <c r="FC504" s="5"/>
      <c r="FD504" s="128"/>
      <c r="FE504" s="128"/>
      <c r="FF504" s="5"/>
      <c r="FG504" s="5"/>
      <c r="FH504" s="5"/>
      <c r="FI504" s="5"/>
      <c r="FJ504" s="5"/>
      <c r="FK504" s="128"/>
      <c r="FL504" s="128"/>
      <c r="FM504" s="5"/>
      <c r="FN504" s="5"/>
      <c r="FO504" s="5"/>
      <c r="FP504" s="5"/>
      <c r="FQ504" s="5"/>
      <c r="FR504" s="128"/>
      <c r="FS504" s="128"/>
      <c r="FT504" s="5"/>
      <c r="FU504" s="5"/>
      <c r="FV504" s="5"/>
      <c r="FW504" s="5"/>
      <c r="FX504" s="5"/>
      <c r="FY504" s="128"/>
      <c r="FZ504" s="128"/>
      <c r="GA504" s="5"/>
      <c r="GB504" s="341"/>
      <c r="GC504" s="354"/>
      <c r="GD504" s="5"/>
      <c r="GE504" s="5"/>
      <c r="GF504" s="5"/>
      <c r="GG504" s="5"/>
      <c r="GH504" s="128"/>
      <c r="GI504" s="128"/>
      <c r="GJ504" s="5"/>
      <c r="GK504" s="5"/>
      <c r="GL504" s="5"/>
      <c r="GM504" s="5"/>
      <c r="GN504" s="5"/>
      <c r="GO504" s="128"/>
      <c r="GP504" s="128"/>
      <c r="GQ504" s="5"/>
      <c r="GR504" s="5"/>
      <c r="GS504" s="5"/>
      <c r="GT504" s="5"/>
      <c r="GU504" s="5"/>
      <c r="GV504" s="128"/>
      <c r="GW504" s="128"/>
      <c r="GX504" s="5"/>
      <c r="GY504" s="5"/>
      <c r="GZ504" s="5"/>
      <c r="HA504" s="5"/>
      <c r="HB504" s="5"/>
      <c r="HC504" s="128"/>
      <c r="HD504" s="128"/>
      <c r="HE504" s="5"/>
      <c r="HF504" s="5"/>
      <c r="HG504" s="5"/>
      <c r="HH504" s="5"/>
      <c r="HI504" s="5"/>
      <c r="HJ504" s="128"/>
      <c r="HK504" s="128"/>
      <c r="HL504" s="5"/>
      <c r="HM504" s="5"/>
      <c r="HN504" s="5"/>
      <c r="HO504" s="5"/>
      <c r="HP504" s="5"/>
      <c r="HQ504" s="128"/>
      <c r="HR504" s="128"/>
      <c r="HS504" s="5"/>
      <c r="HT504" s="341"/>
      <c r="HU504" s="354"/>
      <c r="HV504" s="5"/>
      <c r="HW504" s="5"/>
      <c r="HX504" s="5"/>
      <c r="HY504" s="5"/>
      <c r="HZ504" s="128"/>
      <c r="IA504" s="128"/>
      <c r="IB504" s="5"/>
      <c r="IC504" s="5"/>
      <c r="ID504" s="5"/>
      <c r="IE504" s="5"/>
      <c r="IF504" s="5"/>
      <c r="IG504" s="128"/>
      <c r="IH504" s="128"/>
      <c r="II504" s="5"/>
      <c r="IJ504" s="5"/>
      <c r="IK504" s="5"/>
      <c r="IL504" s="5"/>
      <c r="IM504" s="5"/>
      <c r="IN504" s="128"/>
      <c r="IO504" s="128"/>
      <c r="IP504" s="5"/>
      <c r="IQ504" s="5"/>
      <c r="IR504" s="5"/>
      <c r="IS504" s="5"/>
      <c r="IT504" s="5"/>
      <c r="IU504" s="128"/>
      <c r="IV504" s="128"/>
      <c r="IW504" s="5"/>
      <c r="IX504" s="5"/>
      <c r="IY504" s="5"/>
      <c r="IZ504" s="5"/>
      <c r="JA504" s="5"/>
      <c r="JB504" s="128"/>
      <c r="JC504" s="128"/>
      <c r="JD504" s="5"/>
      <c r="JE504" s="5"/>
      <c r="JF504" s="5"/>
      <c r="JG504" s="5"/>
      <c r="JH504" s="5"/>
      <c r="JI504" s="128"/>
      <c r="JJ504" s="128"/>
      <c r="JK504" s="145"/>
      <c r="JL504" s="397"/>
    </row>
    <row r="505" spans="1:272" ht="45">
      <c r="A505" s="8" t="s">
        <v>33</v>
      </c>
      <c r="B505" s="8" t="s">
        <v>15</v>
      </c>
      <c r="C505" s="8">
        <v>1</v>
      </c>
      <c r="D505" s="197">
        <v>381</v>
      </c>
      <c r="E505" s="118" t="s">
        <v>175</v>
      </c>
      <c r="F505" s="195" t="s">
        <v>108</v>
      </c>
      <c r="G505" s="195" t="s">
        <v>165</v>
      </c>
      <c r="H505" s="309"/>
      <c r="I505" s="354"/>
      <c r="J505" s="5"/>
      <c r="K505" s="5"/>
      <c r="L505" s="5"/>
      <c r="M505" s="5"/>
      <c r="N505" s="128"/>
      <c r="O505" s="128"/>
      <c r="P505" s="5"/>
      <c r="Q505" s="5"/>
      <c r="R505" s="5"/>
      <c r="S505" s="5"/>
      <c r="T505" s="5"/>
      <c r="U505" s="128"/>
      <c r="V505" s="128"/>
      <c r="W505" s="5"/>
      <c r="X505" s="5"/>
      <c r="Y505" s="5"/>
      <c r="Z505" s="5"/>
      <c r="AA505" s="5"/>
      <c r="AB505" s="128"/>
      <c r="AC505" s="128"/>
      <c r="AD505" s="5"/>
      <c r="AE505" s="5"/>
      <c r="AF505" s="5"/>
      <c r="AG505" s="5"/>
      <c r="AH505" s="5"/>
      <c r="AI505" s="128"/>
      <c r="AJ505" s="128"/>
      <c r="AK505" s="5"/>
      <c r="AL505" s="5"/>
      <c r="AM505" s="5"/>
      <c r="AN505" s="5"/>
      <c r="AO505" s="5"/>
      <c r="AP505" s="128"/>
      <c r="AQ505" s="128"/>
      <c r="AR505" s="5"/>
      <c r="AS505" s="5"/>
      <c r="AT505" s="5"/>
      <c r="AU505" s="5"/>
      <c r="AV505" s="5"/>
      <c r="AW505" s="128"/>
      <c r="AX505" s="128"/>
      <c r="AY505" s="5"/>
      <c r="AZ505" s="341"/>
      <c r="BA505" s="354"/>
      <c r="BB505" s="5"/>
      <c r="BC505" s="5"/>
      <c r="BD505" s="5"/>
      <c r="BE505" s="5"/>
      <c r="BF505" s="128"/>
      <c r="BG505" s="128"/>
      <c r="BH505" s="128"/>
      <c r="BI505" s="5"/>
      <c r="BJ505" s="5"/>
      <c r="BK505" s="5"/>
      <c r="BL505" s="5"/>
      <c r="BM505" s="128"/>
      <c r="BN505" s="128"/>
      <c r="BO505" s="5"/>
      <c r="BP505" s="5"/>
      <c r="BQ505" s="5"/>
      <c r="BR505" s="5"/>
      <c r="BS505" s="5"/>
      <c r="BT505" s="128"/>
      <c r="BU505" s="128"/>
      <c r="BV505" s="5"/>
      <c r="BW505" s="5"/>
      <c r="BX505" s="5"/>
      <c r="BY505" s="5"/>
      <c r="BZ505" s="5"/>
      <c r="CA505" s="128"/>
      <c r="CB505" s="128"/>
      <c r="CC505" s="5"/>
      <c r="CD505" s="5"/>
      <c r="CE505" s="5"/>
      <c r="CF505" s="5"/>
      <c r="CG505" s="5"/>
      <c r="CH505" s="128"/>
      <c r="CI505" s="128"/>
      <c r="CJ505" s="5"/>
      <c r="CK505" s="5"/>
      <c r="CL505" s="5"/>
      <c r="CM505" s="5"/>
      <c r="CN505" s="5"/>
      <c r="CO505" s="128"/>
      <c r="CP505" s="128"/>
      <c r="CQ505" s="5"/>
      <c r="CR505" s="341"/>
      <c r="CS505" s="355" t="s">
        <v>553</v>
      </c>
      <c r="CT505" s="51">
        <v>33</v>
      </c>
      <c r="CU505" s="51">
        <v>33</v>
      </c>
      <c r="CV505" s="51">
        <v>1</v>
      </c>
      <c r="CW505" s="52">
        <v>100</v>
      </c>
      <c r="CX505" s="52">
        <f t="shared" si="351"/>
        <v>1</v>
      </c>
      <c r="CY505" s="139">
        <f>CX505*AUXILIAR!$B$57</f>
        <v>20000000</v>
      </c>
      <c r="CZ505" s="5"/>
      <c r="DA505" s="5"/>
      <c r="DB505" s="5"/>
      <c r="DC505" s="5"/>
      <c r="DD505" s="5"/>
      <c r="DE505" s="128"/>
      <c r="DF505" s="128"/>
      <c r="DG505" s="5"/>
      <c r="DH505" s="5"/>
      <c r="DI505" s="5"/>
      <c r="DJ505" s="5"/>
      <c r="DK505" s="5"/>
      <c r="DL505" s="128"/>
      <c r="DM505" s="128"/>
      <c r="DN505" s="5"/>
      <c r="DO505" s="5"/>
      <c r="DP505" s="5"/>
      <c r="DQ505" s="5"/>
      <c r="DR505" s="5"/>
      <c r="DS505" s="128"/>
      <c r="DT505" s="128"/>
      <c r="DU505" s="5"/>
      <c r="DV505" s="5"/>
      <c r="DW505" s="5"/>
      <c r="DX505" s="5"/>
      <c r="DY505" s="5"/>
      <c r="DZ505" s="128"/>
      <c r="EA505" s="128"/>
      <c r="EB505" s="5"/>
      <c r="EC505" s="5"/>
      <c r="ED505" s="5"/>
      <c r="EE505" s="5"/>
      <c r="EF505" s="5"/>
      <c r="EG505" s="128"/>
      <c r="EH505" s="128"/>
      <c r="EI505" s="5"/>
      <c r="EJ505" s="341"/>
      <c r="EK505" s="354"/>
      <c r="EL505" s="5"/>
      <c r="EM505" s="5"/>
      <c r="EN505" s="5"/>
      <c r="EO505" s="5"/>
      <c r="EP505" s="128"/>
      <c r="EQ505" s="128"/>
      <c r="ER505" s="5"/>
      <c r="ES505" s="5"/>
      <c r="ET505" s="5"/>
      <c r="EU505" s="5"/>
      <c r="EV505" s="5"/>
      <c r="EW505" s="128"/>
      <c r="EX505" s="128"/>
      <c r="EY505" s="5"/>
      <c r="EZ505" s="5"/>
      <c r="FA505" s="5"/>
      <c r="FB505" s="5"/>
      <c r="FC505" s="5"/>
      <c r="FD505" s="128"/>
      <c r="FE505" s="128"/>
      <c r="FF505" s="5"/>
      <c r="FG505" s="5"/>
      <c r="FH505" s="5"/>
      <c r="FI505" s="5"/>
      <c r="FJ505" s="5"/>
      <c r="FK505" s="128"/>
      <c r="FL505" s="128"/>
      <c r="FM505" s="5"/>
      <c r="FN505" s="5"/>
      <c r="FO505" s="5"/>
      <c r="FP505" s="5"/>
      <c r="FQ505" s="5"/>
      <c r="FR505" s="128"/>
      <c r="FS505" s="128"/>
      <c r="FT505" s="5"/>
      <c r="FU505" s="5"/>
      <c r="FV505" s="5"/>
      <c r="FW505" s="5"/>
      <c r="FX505" s="5"/>
      <c r="FY505" s="128"/>
      <c r="FZ505" s="128"/>
      <c r="GA505" s="5"/>
      <c r="GB505" s="341"/>
      <c r="GC505" s="354"/>
      <c r="GD505" s="5"/>
      <c r="GE505" s="5"/>
      <c r="GF505" s="5"/>
      <c r="GG505" s="5"/>
      <c r="GH505" s="128"/>
      <c r="GI505" s="128"/>
      <c r="GJ505" s="5"/>
      <c r="GK505" s="5"/>
      <c r="GL505" s="5"/>
      <c r="GM505" s="5"/>
      <c r="GN505" s="5"/>
      <c r="GO505" s="128"/>
      <c r="GP505" s="128"/>
      <c r="GQ505" s="5"/>
      <c r="GR505" s="5"/>
      <c r="GS505" s="5"/>
      <c r="GT505" s="5"/>
      <c r="GU505" s="5"/>
      <c r="GV505" s="128"/>
      <c r="GW505" s="128"/>
      <c r="GX505" s="5"/>
      <c r="GY505" s="5"/>
      <c r="GZ505" s="5"/>
      <c r="HA505" s="5"/>
      <c r="HB505" s="5"/>
      <c r="HC505" s="128"/>
      <c r="HD505" s="128"/>
      <c r="HE505" s="5"/>
      <c r="HF505" s="5"/>
      <c r="HG505" s="5"/>
      <c r="HH505" s="5"/>
      <c r="HI505" s="5"/>
      <c r="HJ505" s="128"/>
      <c r="HK505" s="128"/>
      <c r="HL505" s="5"/>
      <c r="HM505" s="5"/>
      <c r="HN505" s="5"/>
      <c r="HO505" s="5"/>
      <c r="HP505" s="5"/>
      <c r="HQ505" s="128"/>
      <c r="HR505" s="128"/>
      <c r="HS505" s="5"/>
      <c r="HT505" s="341"/>
      <c r="HU505" s="354"/>
      <c r="HV505" s="5"/>
      <c r="HW505" s="5"/>
      <c r="HX505" s="5"/>
      <c r="HY505" s="5"/>
      <c r="HZ505" s="128"/>
      <c r="IA505" s="128"/>
      <c r="IB505" s="5"/>
      <c r="IC505" s="5"/>
      <c r="ID505" s="5"/>
      <c r="IE505" s="5"/>
      <c r="IF505" s="5"/>
      <c r="IG505" s="128"/>
      <c r="IH505" s="128"/>
      <c r="II505" s="5"/>
      <c r="IJ505" s="5"/>
      <c r="IK505" s="5"/>
      <c r="IL505" s="5"/>
      <c r="IM505" s="5"/>
      <c r="IN505" s="128"/>
      <c r="IO505" s="128"/>
      <c r="IP505" s="5"/>
      <c r="IQ505" s="5"/>
      <c r="IR505" s="5"/>
      <c r="IS505" s="5"/>
      <c r="IT505" s="5"/>
      <c r="IU505" s="128"/>
      <c r="IV505" s="128"/>
      <c r="IW505" s="5"/>
      <c r="IX505" s="5"/>
      <c r="IY505" s="5"/>
      <c r="IZ505" s="5"/>
      <c r="JA505" s="5"/>
      <c r="JB505" s="128"/>
      <c r="JC505" s="128"/>
      <c r="JD505" s="5"/>
      <c r="JE505" s="5"/>
      <c r="JF505" s="5"/>
      <c r="JG505" s="5"/>
      <c r="JH505" s="5"/>
      <c r="JI505" s="128"/>
      <c r="JJ505" s="128"/>
      <c r="JK505" s="145"/>
      <c r="JL505" s="397"/>
    </row>
    <row r="506" spans="1:272" ht="15.75" customHeight="1">
      <c r="A506" s="64" t="s">
        <v>33</v>
      </c>
      <c r="B506" s="64" t="s">
        <v>8</v>
      </c>
      <c r="C506" s="65" t="s">
        <v>20</v>
      </c>
      <c r="D506" s="126">
        <v>381</v>
      </c>
      <c r="E506" s="157" t="s">
        <v>175</v>
      </c>
      <c r="F506" s="119" t="s">
        <v>108</v>
      </c>
      <c r="G506" s="119" t="s">
        <v>165</v>
      </c>
      <c r="H506" s="305"/>
      <c r="I506" s="377"/>
      <c r="J506" s="65"/>
      <c r="K506" s="65"/>
      <c r="L506" s="65"/>
      <c r="M506" s="80" t="s">
        <v>115</v>
      </c>
      <c r="N506" s="79">
        <f>SUM(N507:N524)</f>
        <v>94.200000000000017</v>
      </c>
      <c r="O506" s="79">
        <f>SUM(O507:O524)</f>
        <v>282600000.00000006</v>
      </c>
      <c r="P506" s="65"/>
      <c r="Q506" s="65"/>
      <c r="R506" s="65"/>
      <c r="S506" s="65"/>
      <c r="T506" s="80" t="s">
        <v>115</v>
      </c>
      <c r="U506" s="79">
        <f>SUM(U507:U524)</f>
        <v>0</v>
      </c>
      <c r="V506" s="79">
        <f>SUM(V507:V524)</f>
        <v>0</v>
      </c>
      <c r="W506" s="65"/>
      <c r="X506" s="65"/>
      <c r="Y506" s="65"/>
      <c r="Z506" s="65"/>
      <c r="AA506" s="80" t="s">
        <v>115</v>
      </c>
      <c r="AB506" s="79">
        <f>SUM(AB507:AB524)</f>
        <v>0</v>
      </c>
      <c r="AC506" s="79">
        <f>SUM(AC507:AC524)</f>
        <v>0</v>
      </c>
      <c r="AD506" s="65"/>
      <c r="AE506" s="65"/>
      <c r="AF506" s="65"/>
      <c r="AG506" s="65"/>
      <c r="AH506" s="80" t="s">
        <v>115</v>
      </c>
      <c r="AI506" s="79">
        <f>SUM(AI507:AI524)</f>
        <v>0</v>
      </c>
      <c r="AJ506" s="79">
        <f>SUM(AJ507:AJ524)</f>
        <v>0</v>
      </c>
      <c r="AK506" s="65"/>
      <c r="AL506" s="65"/>
      <c r="AM506" s="65"/>
      <c r="AN506" s="65"/>
      <c r="AO506" s="80" t="s">
        <v>115</v>
      </c>
      <c r="AP506" s="79">
        <f>SUM(AP507:AP524)</f>
        <v>0</v>
      </c>
      <c r="AQ506" s="79">
        <f>SUM(AQ507:AQ524)</f>
        <v>0</v>
      </c>
      <c r="AR506" s="65"/>
      <c r="AS506" s="65"/>
      <c r="AT506" s="65"/>
      <c r="AU506" s="65"/>
      <c r="AV506" s="80" t="s">
        <v>115</v>
      </c>
      <c r="AW506" s="79">
        <f>SUM(AW507:AW524)</f>
        <v>0</v>
      </c>
      <c r="AX506" s="79">
        <f>SUM(AX507:AX524)</f>
        <v>0</v>
      </c>
      <c r="AY506" s="38" t="s">
        <v>116</v>
      </c>
      <c r="AZ506" s="346">
        <f>AX506+AX780+AX787+AX840</f>
        <v>0</v>
      </c>
      <c r="BA506" s="377"/>
      <c r="BB506" s="65"/>
      <c r="BC506" s="65"/>
      <c r="BD506" s="65"/>
      <c r="BE506" s="80" t="s">
        <v>115</v>
      </c>
      <c r="BF506" s="79">
        <f>SUM(BF507:BF524)</f>
        <v>0</v>
      </c>
      <c r="BG506" s="79">
        <f>SUM(BG507:BG524)</f>
        <v>0</v>
      </c>
      <c r="BH506" s="79"/>
      <c r="BI506" s="65"/>
      <c r="BJ506" s="65"/>
      <c r="BK506" s="65"/>
      <c r="BL506" s="80" t="s">
        <v>115</v>
      </c>
      <c r="BM506" s="79">
        <f>SUM(BM507:BM524)</f>
        <v>0</v>
      </c>
      <c r="BN506" s="79">
        <f>SUM(BN507:BN524)</f>
        <v>0</v>
      </c>
      <c r="BO506" s="65"/>
      <c r="BP506" s="65"/>
      <c r="BQ506" s="65"/>
      <c r="BR506" s="65"/>
      <c r="BS506" s="80" t="s">
        <v>115</v>
      </c>
      <c r="BT506" s="79">
        <f>SUM(BT507:BT524)</f>
        <v>0</v>
      </c>
      <c r="BU506" s="79">
        <f>SUM(BU507:BU524)</f>
        <v>0</v>
      </c>
      <c r="BV506" s="65"/>
      <c r="BW506" s="65"/>
      <c r="BX506" s="65"/>
      <c r="BY506" s="65"/>
      <c r="BZ506" s="80" t="s">
        <v>115</v>
      </c>
      <c r="CA506" s="79">
        <f>SUM(CA507:CA524)</f>
        <v>0</v>
      </c>
      <c r="CB506" s="79">
        <f>SUM(CB507:CB524)</f>
        <v>0</v>
      </c>
      <c r="CC506" s="65"/>
      <c r="CD506" s="65"/>
      <c r="CE506" s="65"/>
      <c r="CF506" s="65"/>
      <c r="CG506" s="80" t="s">
        <v>115</v>
      </c>
      <c r="CH506" s="79">
        <f>SUM(CH507:CH524)</f>
        <v>0</v>
      </c>
      <c r="CI506" s="79">
        <f>SUM(CI507:CI524)</f>
        <v>0</v>
      </c>
      <c r="CJ506" s="65"/>
      <c r="CK506" s="65"/>
      <c r="CL506" s="65"/>
      <c r="CM506" s="65"/>
      <c r="CN506" s="80" t="s">
        <v>115</v>
      </c>
      <c r="CO506" s="79">
        <f>SUM(CO507:CO524)</f>
        <v>0</v>
      </c>
      <c r="CP506" s="79">
        <f>SUM(CP507:CP524)</f>
        <v>0</v>
      </c>
      <c r="CQ506" s="38" t="s">
        <v>116</v>
      </c>
      <c r="CR506" s="346">
        <f>CP506+CP780+CP787+CP840</f>
        <v>0</v>
      </c>
      <c r="CS506" s="377"/>
      <c r="CT506" s="65"/>
      <c r="CU506" s="65"/>
      <c r="CV506" s="65"/>
      <c r="CW506" s="80" t="s">
        <v>115</v>
      </c>
      <c r="CX506" s="79">
        <f>SUM(CX507:CX524)</f>
        <v>6</v>
      </c>
      <c r="CY506" s="79">
        <f>SUM(CY507:CY524)</f>
        <v>210000000</v>
      </c>
      <c r="CZ506" s="65"/>
      <c r="DA506" s="65"/>
      <c r="DB506" s="65"/>
      <c r="DC506" s="65"/>
      <c r="DD506" s="80" t="s">
        <v>115</v>
      </c>
      <c r="DE506" s="79">
        <f>SUM(DE507:DE524)</f>
        <v>0</v>
      </c>
      <c r="DF506" s="79">
        <f>SUM(DF507:DF524)</f>
        <v>0</v>
      </c>
      <c r="DG506" s="65"/>
      <c r="DH506" s="65"/>
      <c r="DI506" s="65"/>
      <c r="DJ506" s="65"/>
      <c r="DK506" s="80" t="s">
        <v>115</v>
      </c>
      <c r="DL506" s="79">
        <f>SUM(DL507:DL524)</f>
        <v>0</v>
      </c>
      <c r="DM506" s="79">
        <f>SUM(DM507:DM524)</f>
        <v>0</v>
      </c>
      <c r="DN506" s="65"/>
      <c r="DO506" s="65"/>
      <c r="DP506" s="65"/>
      <c r="DQ506" s="65"/>
      <c r="DR506" s="80" t="s">
        <v>115</v>
      </c>
      <c r="DS506" s="79">
        <f>SUM(DS507:DS524)</f>
        <v>0</v>
      </c>
      <c r="DT506" s="79">
        <f>SUM(DT507:DT524)</f>
        <v>0</v>
      </c>
      <c r="DU506" s="65"/>
      <c r="DV506" s="65"/>
      <c r="DW506" s="65"/>
      <c r="DX506" s="65"/>
      <c r="DY506" s="80" t="s">
        <v>115</v>
      </c>
      <c r="DZ506" s="79">
        <f>SUM(DZ507:DZ524)</f>
        <v>0</v>
      </c>
      <c r="EA506" s="79">
        <f>SUM(EA507:EA524)</f>
        <v>0</v>
      </c>
      <c r="EB506" s="65"/>
      <c r="EC506" s="65"/>
      <c r="ED506" s="65"/>
      <c r="EE506" s="65"/>
      <c r="EF506" s="80" t="s">
        <v>115</v>
      </c>
      <c r="EG506" s="79">
        <f>SUM(EG507:EG524)</f>
        <v>0</v>
      </c>
      <c r="EH506" s="79">
        <f>SUM(EH507:EH524)</f>
        <v>0</v>
      </c>
      <c r="EI506" s="38" t="s">
        <v>116</v>
      </c>
      <c r="EJ506" s="346">
        <f>EH506+EH780+EH787+EH840</f>
        <v>0</v>
      </c>
      <c r="EK506" s="377"/>
      <c r="EL506" s="65"/>
      <c r="EM506" s="65"/>
      <c r="EN506" s="65"/>
      <c r="EO506" s="80" t="s">
        <v>115</v>
      </c>
      <c r="EP506" s="79">
        <f>SUM(EP507:EP524)</f>
        <v>7.5</v>
      </c>
      <c r="EQ506" s="79">
        <f>SUM(EQ507:EQ524)</f>
        <v>37500000</v>
      </c>
      <c r="ER506" s="65"/>
      <c r="ES506" s="65"/>
      <c r="ET506" s="65"/>
      <c r="EU506" s="65"/>
      <c r="EV506" s="80" t="s">
        <v>115</v>
      </c>
      <c r="EW506" s="79">
        <f>SUM(EW507:EW524)</f>
        <v>0</v>
      </c>
      <c r="EX506" s="79">
        <f>SUM(EX507:EX524)</f>
        <v>0</v>
      </c>
      <c r="EY506" s="65"/>
      <c r="EZ506" s="65"/>
      <c r="FA506" s="65"/>
      <c r="FB506" s="65"/>
      <c r="FC506" s="80" t="s">
        <v>115</v>
      </c>
      <c r="FD506" s="79">
        <f>SUM(FD507:FD524)</f>
        <v>0</v>
      </c>
      <c r="FE506" s="79">
        <f>SUM(FE507:FE524)</f>
        <v>0</v>
      </c>
      <c r="FF506" s="65"/>
      <c r="FG506" s="65"/>
      <c r="FH506" s="65"/>
      <c r="FI506" s="65"/>
      <c r="FJ506" s="80" t="s">
        <v>115</v>
      </c>
      <c r="FK506" s="79">
        <f>SUM(FK507:FK524)</f>
        <v>0</v>
      </c>
      <c r="FL506" s="79">
        <f>SUM(FL507:FL524)</f>
        <v>0</v>
      </c>
      <c r="FM506" s="65"/>
      <c r="FN506" s="65"/>
      <c r="FO506" s="65"/>
      <c r="FP506" s="65"/>
      <c r="FQ506" s="80" t="s">
        <v>115</v>
      </c>
      <c r="FR506" s="79">
        <f>SUM(FR507:FR524)</f>
        <v>0</v>
      </c>
      <c r="FS506" s="79">
        <f>SUM(FS507:FS524)</f>
        <v>0</v>
      </c>
      <c r="FT506" s="65"/>
      <c r="FU506" s="65"/>
      <c r="FV506" s="65"/>
      <c r="FW506" s="65"/>
      <c r="FX506" s="80" t="s">
        <v>115</v>
      </c>
      <c r="FY506" s="79">
        <f>SUM(FY507:FY524)</f>
        <v>0</v>
      </c>
      <c r="FZ506" s="79">
        <f>SUM(FZ507:FZ524)</f>
        <v>0</v>
      </c>
      <c r="GA506" s="38" t="s">
        <v>116</v>
      </c>
      <c r="GB506" s="346">
        <f>FZ506+FZ780+FZ787+FZ840</f>
        <v>0</v>
      </c>
      <c r="GC506" s="377"/>
      <c r="GD506" s="65"/>
      <c r="GE506" s="65"/>
      <c r="GF506" s="65"/>
      <c r="GG506" s="80" t="s">
        <v>115</v>
      </c>
      <c r="GH506" s="79">
        <f>SUM(GH507:GH524)</f>
        <v>0</v>
      </c>
      <c r="GI506" s="79">
        <f>SUM(GI507:GI524)</f>
        <v>0</v>
      </c>
      <c r="GJ506" s="65"/>
      <c r="GK506" s="65"/>
      <c r="GL506" s="65"/>
      <c r="GM506" s="65"/>
      <c r="GN506" s="80" t="s">
        <v>115</v>
      </c>
      <c r="GO506" s="79">
        <f>SUM(GO507:GO524)</f>
        <v>0</v>
      </c>
      <c r="GP506" s="79">
        <f>SUM(GP507:GP524)</f>
        <v>0</v>
      </c>
      <c r="GQ506" s="65"/>
      <c r="GR506" s="65"/>
      <c r="GS506" s="65"/>
      <c r="GT506" s="65"/>
      <c r="GU506" s="80" t="s">
        <v>115</v>
      </c>
      <c r="GV506" s="79">
        <f>SUM(GV507:GV524)</f>
        <v>0</v>
      </c>
      <c r="GW506" s="79">
        <f>SUM(GW507:GW524)</f>
        <v>0</v>
      </c>
      <c r="GX506" s="65"/>
      <c r="GY506" s="65"/>
      <c r="GZ506" s="65"/>
      <c r="HA506" s="65"/>
      <c r="HB506" s="80" t="s">
        <v>115</v>
      </c>
      <c r="HC506" s="79">
        <f>SUM(HC507:HC524)</f>
        <v>0</v>
      </c>
      <c r="HD506" s="79">
        <f>SUM(HD507:HD524)</f>
        <v>0</v>
      </c>
      <c r="HE506" s="65"/>
      <c r="HF506" s="65"/>
      <c r="HG506" s="65"/>
      <c r="HH506" s="65"/>
      <c r="HI506" s="80" t="s">
        <v>115</v>
      </c>
      <c r="HJ506" s="79">
        <f>SUM(HJ507:HJ524)</f>
        <v>0</v>
      </c>
      <c r="HK506" s="79">
        <f>SUM(HK507:HK524)</f>
        <v>0</v>
      </c>
      <c r="HL506" s="65"/>
      <c r="HM506" s="65"/>
      <c r="HN506" s="65"/>
      <c r="HO506" s="65"/>
      <c r="HP506" s="80" t="s">
        <v>115</v>
      </c>
      <c r="HQ506" s="79">
        <f>SUM(HQ507:HQ524)</f>
        <v>0</v>
      </c>
      <c r="HR506" s="79">
        <f>SUM(HR507:HR524)</f>
        <v>0</v>
      </c>
      <c r="HS506" s="38" t="s">
        <v>116</v>
      </c>
      <c r="HT506" s="346">
        <f>HR506+HR780+HR787+HR840</f>
        <v>0</v>
      </c>
      <c r="HU506" s="377"/>
      <c r="HV506" s="65"/>
      <c r="HW506" s="65"/>
      <c r="HX506" s="65"/>
      <c r="HY506" s="80" t="s">
        <v>115</v>
      </c>
      <c r="HZ506" s="79">
        <f>SUM(HZ507:HZ524)</f>
        <v>0</v>
      </c>
      <c r="IA506" s="79">
        <f>SUM(IA507:IA524)</f>
        <v>0</v>
      </c>
      <c r="IB506" s="65"/>
      <c r="IC506" s="65"/>
      <c r="ID506" s="65"/>
      <c r="IE506" s="65"/>
      <c r="IF506" s="80" t="s">
        <v>115</v>
      </c>
      <c r="IG506" s="79">
        <f>SUM(IG507:IG524)</f>
        <v>0</v>
      </c>
      <c r="IH506" s="79">
        <f>SUM(IH507:IH524)</f>
        <v>0</v>
      </c>
      <c r="II506" s="65"/>
      <c r="IJ506" s="65"/>
      <c r="IK506" s="65"/>
      <c r="IL506" s="65"/>
      <c r="IM506" s="80" t="s">
        <v>115</v>
      </c>
      <c r="IN506" s="79">
        <f>SUM(IN507:IN524)</f>
        <v>47.579999999999984</v>
      </c>
      <c r="IO506" s="79">
        <f>SUM(IO507:IO524)</f>
        <v>47579999.999999993</v>
      </c>
      <c r="IP506" s="65"/>
      <c r="IQ506" s="65"/>
      <c r="IR506" s="65"/>
      <c r="IS506" s="65"/>
      <c r="IT506" s="80" t="s">
        <v>115</v>
      </c>
      <c r="IU506" s="79">
        <f>SUM(IU507:IU524)</f>
        <v>0</v>
      </c>
      <c r="IV506" s="79">
        <f>SUM(IV507:IV524)</f>
        <v>0</v>
      </c>
      <c r="IW506" s="65"/>
      <c r="IX506" s="65"/>
      <c r="IY506" s="65"/>
      <c r="IZ506" s="65"/>
      <c r="JA506" s="80" t="s">
        <v>115</v>
      </c>
      <c r="JB506" s="79">
        <f>SUM(JB507:JB524)</f>
        <v>0</v>
      </c>
      <c r="JC506" s="79">
        <f>SUM(JC507:JC524)</f>
        <v>0</v>
      </c>
      <c r="JD506" s="65"/>
      <c r="JE506" s="65"/>
      <c r="JF506" s="65"/>
      <c r="JG506" s="65"/>
      <c r="JH506" s="80" t="s">
        <v>115</v>
      </c>
      <c r="JI506" s="79">
        <f>SUM(JI507:JI524)</f>
        <v>0</v>
      </c>
      <c r="JJ506" s="79">
        <f>SUM(JJ507:JJ524)</f>
        <v>0</v>
      </c>
      <c r="JK506" s="146"/>
      <c r="JL506" s="423"/>
    </row>
    <row r="507" spans="1:272" ht="45">
      <c r="A507" s="8" t="s">
        <v>33</v>
      </c>
      <c r="B507" s="8" t="s">
        <v>8</v>
      </c>
      <c r="C507" s="8">
        <v>1</v>
      </c>
      <c r="D507" s="197">
        <v>381</v>
      </c>
      <c r="E507" s="118" t="s">
        <v>175</v>
      </c>
      <c r="F507" s="195" t="s">
        <v>108</v>
      </c>
      <c r="G507" s="195" t="s">
        <v>165</v>
      </c>
      <c r="H507" s="309"/>
      <c r="I507" s="355" t="s">
        <v>538</v>
      </c>
      <c r="J507" s="51">
        <v>49</v>
      </c>
      <c r="K507" s="51">
        <v>50</v>
      </c>
      <c r="L507" s="51">
        <f t="shared" ref="L507:L524" si="352">K507-J507</f>
        <v>1</v>
      </c>
      <c r="M507" s="52">
        <v>100</v>
      </c>
      <c r="N507" s="52">
        <f t="shared" ref="N507" si="353">L507*M507/100</f>
        <v>1</v>
      </c>
      <c r="O507" s="139">
        <f>N507*AUXILIAR!$B$50</f>
        <v>3000000</v>
      </c>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c r="AY507" s="5"/>
      <c r="AZ507" s="341"/>
      <c r="BA507" s="354"/>
      <c r="BB507" s="5"/>
      <c r="BC507" s="5"/>
      <c r="BD507" s="5"/>
      <c r="BE507" s="5"/>
      <c r="BF507" s="5"/>
      <c r="BG507" s="5"/>
      <c r="BH507" s="5"/>
      <c r="BI507" s="5"/>
      <c r="BJ507" s="5"/>
      <c r="BK507" s="5"/>
      <c r="BL507" s="5"/>
      <c r="BM507" s="5"/>
      <c r="BN507" s="5"/>
      <c r="BO507" s="5"/>
      <c r="BP507" s="5"/>
      <c r="BQ507" s="5"/>
      <c r="BR507" s="5"/>
      <c r="BS507" s="5"/>
      <c r="BT507" s="5"/>
      <c r="BU507" s="5"/>
      <c r="BV507" s="5"/>
      <c r="BW507" s="5"/>
      <c r="BX507" s="5"/>
      <c r="BY507" s="5"/>
      <c r="BZ507" s="5"/>
      <c r="CA507" s="5"/>
      <c r="CB507" s="5"/>
      <c r="CC507" s="5"/>
      <c r="CD507" s="5"/>
      <c r="CE507" s="5"/>
      <c r="CF507" s="5"/>
      <c r="CG507" s="5"/>
      <c r="CH507" s="5"/>
      <c r="CI507" s="5"/>
      <c r="CJ507" s="5"/>
      <c r="CK507" s="5"/>
      <c r="CL507" s="5"/>
      <c r="CM507" s="5"/>
      <c r="CN507" s="5"/>
      <c r="CO507" s="5"/>
      <c r="CP507" s="5"/>
      <c r="CQ507" s="5"/>
      <c r="CR507" s="341"/>
      <c r="CS507" s="355" t="s">
        <v>541</v>
      </c>
      <c r="CT507" s="51">
        <v>1</v>
      </c>
      <c r="CU507" s="51">
        <v>1</v>
      </c>
      <c r="CV507" s="51">
        <v>1</v>
      </c>
      <c r="CW507" s="52">
        <v>100</v>
      </c>
      <c r="CX507" s="52">
        <f t="shared" ref="CX507:CX511" si="354">CV507*CW507/100</f>
        <v>1</v>
      </c>
      <c r="CY507" s="139">
        <f>CX507*AUXILIAR!$B$59</f>
        <v>40000000</v>
      </c>
      <c r="CZ507" s="5"/>
      <c r="DA507" s="5"/>
      <c r="DB507" s="5"/>
      <c r="DC507" s="5"/>
      <c r="DD507" s="5"/>
      <c r="DE507" s="5"/>
      <c r="DF507" s="5"/>
      <c r="DG507" s="5"/>
      <c r="DH507" s="5"/>
      <c r="DI507" s="5"/>
      <c r="DJ507" s="5"/>
      <c r="DK507" s="5"/>
      <c r="DL507" s="5"/>
      <c r="DM507" s="5"/>
      <c r="DN507" s="5"/>
      <c r="DO507" s="5"/>
      <c r="DP507" s="5"/>
      <c r="DQ507" s="5"/>
      <c r="DR507" s="5"/>
      <c r="DS507" s="5"/>
      <c r="DT507" s="5"/>
      <c r="DU507" s="5"/>
      <c r="DV507" s="5"/>
      <c r="DW507" s="5"/>
      <c r="DX507" s="5"/>
      <c r="DY507" s="5"/>
      <c r="DZ507" s="5"/>
      <c r="EA507" s="5"/>
      <c r="EB507" s="5"/>
      <c r="EC507" s="5"/>
      <c r="ED507" s="5"/>
      <c r="EE507" s="5"/>
      <c r="EF507" s="5"/>
      <c r="EG507" s="5"/>
      <c r="EH507" s="5"/>
      <c r="EI507" s="5"/>
      <c r="EJ507" s="341"/>
      <c r="EK507" s="355" t="s">
        <v>537</v>
      </c>
      <c r="EL507" s="51">
        <v>490</v>
      </c>
      <c r="EM507" s="51">
        <v>497.5</v>
      </c>
      <c r="EN507" s="51">
        <f>EM507-EL507</f>
        <v>7.5</v>
      </c>
      <c r="EO507" s="51">
        <v>100</v>
      </c>
      <c r="EP507" s="52">
        <f>EN507*EO507/100</f>
        <v>7.5</v>
      </c>
      <c r="EQ507" s="139">
        <f>EP507*AUXILIAR!$B$53</f>
        <v>37500000</v>
      </c>
      <c r="ER507" s="5"/>
      <c r="ES507" s="5"/>
      <c r="ET507" s="5"/>
      <c r="EU507" s="5"/>
      <c r="EV507" s="5"/>
      <c r="EW507" s="5"/>
      <c r="EX507" s="5"/>
      <c r="EY507" s="5"/>
      <c r="EZ507" s="5"/>
      <c r="FA507" s="5"/>
      <c r="FB507" s="5"/>
      <c r="FC507" s="5"/>
      <c r="FD507" s="5"/>
      <c r="FE507" s="5"/>
      <c r="FF507" s="5"/>
      <c r="FG507" s="5"/>
      <c r="FH507" s="5"/>
      <c r="FI507" s="5"/>
      <c r="FJ507" s="5"/>
      <c r="FK507" s="5"/>
      <c r="FL507" s="5"/>
      <c r="FM507" s="5"/>
      <c r="FN507" s="5"/>
      <c r="FO507" s="5"/>
      <c r="FP507" s="5"/>
      <c r="FQ507" s="5"/>
      <c r="FR507" s="5"/>
      <c r="FS507" s="5"/>
      <c r="FT507" s="5"/>
      <c r="FU507" s="5"/>
      <c r="FV507" s="5"/>
      <c r="FW507" s="5"/>
      <c r="FX507" s="5"/>
      <c r="FY507" s="5"/>
      <c r="FZ507" s="5"/>
      <c r="GA507" s="5"/>
      <c r="GB507" s="341"/>
      <c r="GC507" s="354"/>
      <c r="GD507" s="5"/>
      <c r="GE507" s="5"/>
      <c r="GF507" s="5"/>
      <c r="GG507" s="5"/>
      <c r="GH507" s="5"/>
      <c r="GI507" s="5"/>
      <c r="GJ507" s="5"/>
      <c r="GK507" s="5"/>
      <c r="GL507" s="5"/>
      <c r="GM507" s="5"/>
      <c r="GN507" s="5"/>
      <c r="GO507" s="5"/>
      <c r="GP507" s="5"/>
      <c r="GQ507" s="5"/>
      <c r="GR507" s="5"/>
      <c r="GS507" s="5"/>
      <c r="GT507" s="5"/>
      <c r="GU507" s="5"/>
      <c r="GV507" s="5"/>
      <c r="GW507" s="5"/>
      <c r="GX507" s="5"/>
      <c r="GY507" s="5"/>
      <c r="GZ507" s="5"/>
      <c r="HA507" s="5"/>
      <c r="HB507" s="5"/>
      <c r="HC507" s="5"/>
      <c r="HD507" s="5"/>
      <c r="HE507" s="5"/>
      <c r="HF507" s="5"/>
      <c r="HG507" s="5"/>
      <c r="HH507" s="5"/>
      <c r="HI507" s="5"/>
      <c r="HJ507" s="5"/>
      <c r="HK507" s="5"/>
      <c r="HL507" s="5"/>
      <c r="HM507" s="5"/>
      <c r="HN507" s="5"/>
      <c r="HO507" s="5"/>
      <c r="HP507" s="5"/>
      <c r="HQ507" s="5"/>
      <c r="HR507" s="5"/>
      <c r="HS507" s="5"/>
      <c r="HT507" s="341"/>
      <c r="HU507" s="363"/>
      <c r="HV507" s="57"/>
      <c r="HW507" s="57"/>
      <c r="HX507" s="56"/>
      <c r="HY507" s="57"/>
      <c r="HZ507" s="56"/>
      <c r="IA507" s="161"/>
      <c r="IB507" s="57"/>
      <c r="IC507" s="57"/>
      <c r="ID507" s="57"/>
      <c r="IE507" s="56"/>
      <c r="IF507" s="57"/>
      <c r="IG507" s="56"/>
      <c r="IH507" s="161"/>
      <c r="II507" s="51" t="s">
        <v>544</v>
      </c>
      <c r="IJ507" s="51">
        <v>22.3</v>
      </c>
      <c r="IK507" s="51">
        <v>41</v>
      </c>
      <c r="IL507" s="52">
        <f t="shared" ref="IL507:IL512" si="355">IK507-IJ507</f>
        <v>18.7</v>
      </c>
      <c r="IM507" s="51">
        <v>100</v>
      </c>
      <c r="IN507" s="52">
        <f t="shared" ref="IN507:IN512" si="356">IL507*IM507/100</f>
        <v>18.7</v>
      </c>
      <c r="IO507" s="139">
        <f>IN507*AUXILIAR!$B$70</f>
        <v>18700000</v>
      </c>
      <c r="IP507" s="5"/>
      <c r="IQ507" s="5"/>
      <c r="IR507" s="5"/>
      <c r="IS507" s="5"/>
      <c r="IT507" s="5"/>
      <c r="IU507" s="5"/>
      <c r="IV507" s="5"/>
      <c r="IW507" s="5"/>
      <c r="IX507" s="5"/>
      <c r="IY507" s="5"/>
      <c r="IZ507" s="5"/>
      <c r="JA507" s="5"/>
      <c r="JB507" s="5"/>
      <c r="JC507" s="5"/>
      <c r="JD507" s="5"/>
      <c r="JE507" s="5"/>
      <c r="JF507" s="5"/>
      <c r="JG507" s="5"/>
      <c r="JH507" s="5"/>
      <c r="JI507" s="5"/>
      <c r="JJ507" s="5"/>
      <c r="JK507" s="145"/>
      <c r="JL507" s="397"/>
    </row>
    <row r="508" spans="1:272" ht="45">
      <c r="A508" s="8" t="s">
        <v>33</v>
      </c>
      <c r="B508" s="8" t="s">
        <v>8</v>
      </c>
      <c r="C508" s="8">
        <v>1</v>
      </c>
      <c r="D508" s="197">
        <v>381</v>
      </c>
      <c r="E508" s="118" t="s">
        <v>175</v>
      </c>
      <c r="F508" s="195" t="s">
        <v>108</v>
      </c>
      <c r="G508" s="195" t="s">
        <v>165</v>
      </c>
      <c r="H508" s="309"/>
      <c r="I508" s="355" t="s">
        <v>554</v>
      </c>
      <c r="J508" s="51">
        <v>3.5</v>
      </c>
      <c r="K508" s="51">
        <v>4</v>
      </c>
      <c r="L508" s="51">
        <f t="shared" si="352"/>
        <v>0.5</v>
      </c>
      <c r="M508" s="52">
        <v>100</v>
      </c>
      <c r="N508" s="52">
        <f t="shared" ref="N508" si="357">L508*M508/100</f>
        <v>0.5</v>
      </c>
      <c r="O508" s="139">
        <f>N508*AUXILIAR!$B$50</f>
        <v>1500000</v>
      </c>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c r="AY508" s="5"/>
      <c r="AZ508" s="341"/>
      <c r="BA508" s="354"/>
      <c r="BB508" s="5"/>
      <c r="BC508" s="5"/>
      <c r="BD508" s="5"/>
      <c r="BE508" s="5"/>
      <c r="BF508" s="5"/>
      <c r="BG508" s="5"/>
      <c r="BH508" s="5"/>
      <c r="BI508" s="5"/>
      <c r="BJ508" s="5"/>
      <c r="BK508" s="5"/>
      <c r="BL508" s="5"/>
      <c r="BM508" s="5"/>
      <c r="BN508" s="5"/>
      <c r="BO508" s="5"/>
      <c r="BP508" s="5"/>
      <c r="BQ508" s="5"/>
      <c r="BR508" s="5"/>
      <c r="BS508" s="5"/>
      <c r="BT508" s="5"/>
      <c r="BU508" s="5"/>
      <c r="BV508" s="5"/>
      <c r="BW508" s="5"/>
      <c r="BX508" s="5"/>
      <c r="BY508" s="5"/>
      <c r="BZ508" s="5"/>
      <c r="CA508" s="5"/>
      <c r="CB508" s="5"/>
      <c r="CC508" s="5"/>
      <c r="CD508" s="5"/>
      <c r="CE508" s="5"/>
      <c r="CF508" s="5"/>
      <c r="CG508" s="5"/>
      <c r="CH508" s="5"/>
      <c r="CI508" s="5"/>
      <c r="CJ508" s="5"/>
      <c r="CK508" s="5"/>
      <c r="CL508" s="5"/>
      <c r="CM508" s="5"/>
      <c r="CN508" s="5"/>
      <c r="CO508" s="5"/>
      <c r="CP508" s="5"/>
      <c r="CQ508" s="5"/>
      <c r="CR508" s="341"/>
      <c r="CS508" s="355" t="s">
        <v>541</v>
      </c>
      <c r="CT508" s="51">
        <v>1</v>
      </c>
      <c r="CU508" s="51">
        <v>1</v>
      </c>
      <c r="CV508" s="51">
        <v>1</v>
      </c>
      <c r="CW508" s="52">
        <v>100</v>
      </c>
      <c r="CX508" s="52">
        <f t="shared" si="354"/>
        <v>1</v>
      </c>
      <c r="CY508" s="139">
        <f>CX508*AUXILIAR!$B$59</f>
        <v>40000000</v>
      </c>
      <c r="CZ508" s="5"/>
      <c r="DA508" s="5"/>
      <c r="DB508" s="5"/>
      <c r="DC508" s="5"/>
      <c r="DD508" s="5"/>
      <c r="DE508" s="5"/>
      <c r="DF508" s="5"/>
      <c r="DG508" s="5"/>
      <c r="DH508" s="5"/>
      <c r="DI508" s="5"/>
      <c r="DJ508" s="5"/>
      <c r="DK508" s="5"/>
      <c r="DL508" s="5"/>
      <c r="DM508" s="5"/>
      <c r="DN508" s="5"/>
      <c r="DO508" s="5"/>
      <c r="DP508" s="5"/>
      <c r="DQ508" s="5"/>
      <c r="DR508" s="5"/>
      <c r="DS508" s="5"/>
      <c r="DT508" s="5"/>
      <c r="DU508" s="5"/>
      <c r="DV508" s="5"/>
      <c r="DW508" s="5"/>
      <c r="DX508" s="5"/>
      <c r="DY508" s="5"/>
      <c r="DZ508" s="5"/>
      <c r="EA508" s="5"/>
      <c r="EB508" s="5"/>
      <c r="EC508" s="5"/>
      <c r="ED508" s="5"/>
      <c r="EE508" s="5"/>
      <c r="EF508" s="5"/>
      <c r="EG508" s="5"/>
      <c r="EH508" s="5"/>
      <c r="EI508" s="5"/>
      <c r="EJ508" s="341"/>
      <c r="EK508" s="363"/>
      <c r="EL508" s="57"/>
      <c r="EM508" s="57"/>
      <c r="EN508" s="57"/>
      <c r="EO508" s="57"/>
      <c r="EP508" s="56"/>
      <c r="EQ508" s="161"/>
      <c r="ER508" s="5"/>
      <c r="ES508" s="5"/>
      <c r="ET508" s="5"/>
      <c r="EU508" s="5"/>
      <c r="EV508" s="5"/>
      <c r="EW508" s="5"/>
      <c r="EX508" s="5"/>
      <c r="EY508" s="5"/>
      <c r="EZ508" s="5"/>
      <c r="FA508" s="5"/>
      <c r="FB508" s="5"/>
      <c r="FC508" s="5"/>
      <c r="FD508" s="5"/>
      <c r="FE508" s="5"/>
      <c r="FF508" s="5"/>
      <c r="FG508" s="5"/>
      <c r="FH508" s="5"/>
      <c r="FI508" s="5"/>
      <c r="FJ508" s="5"/>
      <c r="FK508" s="5"/>
      <c r="FL508" s="5"/>
      <c r="FM508" s="5"/>
      <c r="FN508" s="5"/>
      <c r="FO508" s="5"/>
      <c r="FP508" s="5"/>
      <c r="FQ508" s="5"/>
      <c r="FR508" s="5"/>
      <c r="FS508" s="5"/>
      <c r="FT508" s="5"/>
      <c r="FU508" s="5"/>
      <c r="FV508" s="5"/>
      <c r="FW508" s="5"/>
      <c r="FX508" s="5"/>
      <c r="FY508" s="5"/>
      <c r="FZ508" s="5"/>
      <c r="GA508" s="5"/>
      <c r="GB508" s="341"/>
      <c r="GC508" s="354"/>
      <c r="GD508" s="5"/>
      <c r="GE508" s="5"/>
      <c r="GF508" s="5"/>
      <c r="GG508" s="5"/>
      <c r="GH508" s="5"/>
      <c r="GI508" s="5"/>
      <c r="GJ508" s="5"/>
      <c r="GK508" s="5"/>
      <c r="GL508" s="5"/>
      <c r="GM508" s="5"/>
      <c r="GN508" s="5"/>
      <c r="GO508" s="5"/>
      <c r="GP508" s="5"/>
      <c r="GQ508" s="5"/>
      <c r="GR508" s="5"/>
      <c r="GS508" s="5"/>
      <c r="GT508" s="5"/>
      <c r="GU508" s="5"/>
      <c r="GV508" s="5"/>
      <c r="GW508" s="5"/>
      <c r="GX508" s="5"/>
      <c r="GY508" s="5"/>
      <c r="GZ508" s="5"/>
      <c r="HA508" s="5"/>
      <c r="HB508" s="5"/>
      <c r="HC508" s="5"/>
      <c r="HD508" s="5"/>
      <c r="HE508" s="5"/>
      <c r="HF508" s="5"/>
      <c r="HG508" s="5"/>
      <c r="HH508" s="5"/>
      <c r="HI508" s="5"/>
      <c r="HJ508" s="5"/>
      <c r="HK508" s="5"/>
      <c r="HL508" s="5"/>
      <c r="HM508" s="5"/>
      <c r="HN508" s="5"/>
      <c r="HO508" s="5"/>
      <c r="HP508" s="5"/>
      <c r="HQ508" s="5"/>
      <c r="HR508" s="5"/>
      <c r="HS508" s="5"/>
      <c r="HT508" s="341"/>
      <c r="HU508" s="363"/>
      <c r="HV508" s="57"/>
      <c r="HW508" s="57"/>
      <c r="HX508" s="56"/>
      <c r="HY508" s="57"/>
      <c r="HZ508" s="56"/>
      <c r="IA508" s="161"/>
      <c r="IB508" s="57"/>
      <c r="IC508" s="57"/>
      <c r="ID508" s="57"/>
      <c r="IE508" s="56"/>
      <c r="IF508" s="57"/>
      <c r="IG508" s="56"/>
      <c r="IH508" s="161"/>
      <c r="II508" s="51" t="s">
        <v>545</v>
      </c>
      <c r="IJ508" s="51">
        <v>35.36</v>
      </c>
      <c r="IK508" s="51">
        <v>41</v>
      </c>
      <c r="IL508" s="52">
        <f t="shared" si="355"/>
        <v>5.6400000000000006</v>
      </c>
      <c r="IM508" s="51">
        <v>100</v>
      </c>
      <c r="IN508" s="52">
        <f t="shared" si="356"/>
        <v>5.64</v>
      </c>
      <c r="IO508" s="139">
        <f>IN508*AUXILIAR!$B$70</f>
        <v>5640000</v>
      </c>
      <c r="IP508" s="5"/>
      <c r="IQ508" s="5"/>
      <c r="IR508" s="5"/>
      <c r="IS508" s="5"/>
      <c r="IT508" s="5"/>
      <c r="IU508" s="5"/>
      <c r="IV508" s="5"/>
      <c r="IW508" s="5"/>
      <c r="IX508" s="5"/>
      <c r="IY508" s="5"/>
      <c r="IZ508" s="5"/>
      <c r="JA508" s="5"/>
      <c r="JB508" s="5"/>
      <c r="JC508" s="5"/>
      <c r="JD508" s="5"/>
      <c r="JE508" s="5"/>
      <c r="JF508" s="5"/>
      <c r="JG508" s="5"/>
      <c r="JH508" s="5"/>
      <c r="JI508" s="5"/>
      <c r="JJ508" s="5"/>
      <c r="JK508" s="145"/>
      <c r="JL508" s="397"/>
    </row>
    <row r="509" spans="1:272" ht="45">
      <c r="A509" s="8" t="s">
        <v>33</v>
      </c>
      <c r="B509" s="8" t="s">
        <v>8</v>
      </c>
      <c r="C509" s="8">
        <v>1</v>
      </c>
      <c r="D509" s="197">
        <v>381</v>
      </c>
      <c r="E509" s="118" t="s">
        <v>175</v>
      </c>
      <c r="F509" s="195" t="s">
        <v>108</v>
      </c>
      <c r="G509" s="195" t="s">
        <v>165</v>
      </c>
      <c r="H509" s="309"/>
      <c r="I509" s="355" t="s">
        <v>555</v>
      </c>
      <c r="J509" s="51">
        <v>478.2</v>
      </c>
      <c r="K509" s="51">
        <v>497</v>
      </c>
      <c r="L509" s="51">
        <f t="shared" si="352"/>
        <v>18.800000000000011</v>
      </c>
      <c r="M509" s="52">
        <v>100</v>
      </c>
      <c r="N509" s="52">
        <f t="shared" ref="N509" si="358">L509*M509/100</f>
        <v>18.800000000000011</v>
      </c>
      <c r="O509" s="139">
        <f>N509*AUXILIAR!$B$50</f>
        <v>56400000.000000037</v>
      </c>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c r="AY509" s="5"/>
      <c r="AZ509" s="341"/>
      <c r="BA509" s="354"/>
      <c r="BB509" s="5"/>
      <c r="BC509" s="5"/>
      <c r="BD509" s="5"/>
      <c r="BE509" s="5"/>
      <c r="BF509" s="5"/>
      <c r="BG509" s="5"/>
      <c r="BH509" s="5"/>
      <c r="BI509" s="5"/>
      <c r="BJ509" s="5"/>
      <c r="BK509" s="5"/>
      <c r="BL509" s="5"/>
      <c r="BM509" s="5"/>
      <c r="BN509" s="5"/>
      <c r="BO509" s="5"/>
      <c r="BP509" s="5"/>
      <c r="BQ509" s="5"/>
      <c r="BR509" s="5"/>
      <c r="BS509" s="5"/>
      <c r="BT509" s="5"/>
      <c r="BU509" s="5"/>
      <c r="BV509" s="5"/>
      <c r="BW509" s="5"/>
      <c r="BX509" s="5"/>
      <c r="BY509" s="5"/>
      <c r="BZ509" s="5"/>
      <c r="CA509" s="5"/>
      <c r="CB509" s="5"/>
      <c r="CC509" s="5"/>
      <c r="CD509" s="5"/>
      <c r="CE509" s="5"/>
      <c r="CF509" s="5"/>
      <c r="CG509" s="5"/>
      <c r="CH509" s="5"/>
      <c r="CI509" s="5"/>
      <c r="CJ509" s="5"/>
      <c r="CK509" s="5"/>
      <c r="CL509" s="5"/>
      <c r="CM509" s="5"/>
      <c r="CN509" s="5"/>
      <c r="CO509" s="5"/>
      <c r="CP509" s="5"/>
      <c r="CQ509" s="5"/>
      <c r="CR509" s="341"/>
      <c r="CS509" s="355" t="s">
        <v>541</v>
      </c>
      <c r="CT509" s="51">
        <v>1</v>
      </c>
      <c r="CU509" s="51">
        <v>1</v>
      </c>
      <c r="CV509" s="51">
        <v>1</v>
      </c>
      <c r="CW509" s="52">
        <v>100</v>
      </c>
      <c r="CX509" s="52">
        <f t="shared" si="354"/>
        <v>1</v>
      </c>
      <c r="CY509" s="139">
        <f>CX509*AUXILIAR!$B$59</f>
        <v>40000000</v>
      </c>
      <c r="CZ509" s="5"/>
      <c r="DA509" s="5"/>
      <c r="DB509" s="5"/>
      <c r="DC509" s="5"/>
      <c r="DD509" s="5"/>
      <c r="DE509" s="5"/>
      <c r="DF509" s="5"/>
      <c r="DG509" s="5"/>
      <c r="DH509" s="5"/>
      <c r="DI509" s="5"/>
      <c r="DJ509" s="5"/>
      <c r="DK509" s="5"/>
      <c r="DL509" s="5"/>
      <c r="DM509" s="5"/>
      <c r="DN509" s="5"/>
      <c r="DO509" s="5"/>
      <c r="DP509" s="5"/>
      <c r="DQ509" s="5"/>
      <c r="DR509" s="5"/>
      <c r="DS509" s="5"/>
      <c r="DT509" s="5"/>
      <c r="DU509" s="5"/>
      <c r="DV509" s="5"/>
      <c r="DW509" s="5"/>
      <c r="DX509" s="5"/>
      <c r="DY509" s="5"/>
      <c r="DZ509" s="5"/>
      <c r="EA509" s="5"/>
      <c r="EB509" s="5"/>
      <c r="EC509" s="5"/>
      <c r="ED509" s="5"/>
      <c r="EE509" s="5"/>
      <c r="EF509" s="5"/>
      <c r="EG509" s="5"/>
      <c r="EH509" s="5"/>
      <c r="EI509" s="5"/>
      <c r="EJ509" s="341"/>
      <c r="EK509" s="363"/>
      <c r="EL509" s="57"/>
      <c r="EM509" s="57"/>
      <c r="EN509" s="57"/>
      <c r="EO509" s="57"/>
      <c r="EP509" s="56"/>
      <c r="EQ509" s="161"/>
      <c r="ER509" s="5"/>
      <c r="ES509" s="5"/>
      <c r="ET509" s="5"/>
      <c r="EU509" s="5"/>
      <c r="EV509" s="5"/>
      <c r="EW509" s="5"/>
      <c r="EX509" s="5"/>
      <c r="EY509" s="5"/>
      <c r="EZ509" s="5"/>
      <c r="FA509" s="5"/>
      <c r="FB509" s="5"/>
      <c r="FC509" s="5"/>
      <c r="FD509" s="5"/>
      <c r="FE509" s="5"/>
      <c r="FF509" s="5"/>
      <c r="FG509" s="5"/>
      <c r="FH509" s="5"/>
      <c r="FI509" s="5"/>
      <c r="FJ509" s="5"/>
      <c r="FK509" s="5"/>
      <c r="FL509" s="5"/>
      <c r="FM509" s="5"/>
      <c r="FN509" s="5"/>
      <c r="FO509" s="5"/>
      <c r="FP509" s="5"/>
      <c r="FQ509" s="5"/>
      <c r="FR509" s="5"/>
      <c r="FS509" s="5"/>
      <c r="FT509" s="5"/>
      <c r="FU509" s="5"/>
      <c r="FV509" s="5"/>
      <c r="FW509" s="5"/>
      <c r="FX509" s="5"/>
      <c r="FY509" s="5"/>
      <c r="FZ509" s="5"/>
      <c r="GA509" s="5"/>
      <c r="GB509" s="341"/>
      <c r="GC509" s="354"/>
      <c r="GD509" s="5"/>
      <c r="GE509" s="5"/>
      <c r="GF509" s="5"/>
      <c r="GG509" s="5"/>
      <c r="GH509" s="5"/>
      <c r="GI509" s="5"/>
      <c r="GJ509" s="5"/>
      <c r="GK509" s="5"/>
      <c r="GL509" s="5"/>
      <c r="GM509" s="5"/>
      <c r="GN509" s="5"/>
      <c r="GO509" s="5"/>
      <c r="GP509" s="5"/>
      <c r="GQ509" s="5"/>
      <c r="GR509" s="5"/>
      <c r="GS509" s="5"/>
      <c r="GT509" s="5"/>
      <c r="GU509" s="5"/>
      <c r="GV509" s="5"/>
      <c r="GW509" s="5"/>
      <c r="GX509" s="5"/>
      <c r="GY509" s="5"/>
      <c r="GZ509" s="5"/>
      <c r="HA509" s="5"/>
      <c r="HB509" s="5"/>
      <c r="HC509" s="5"/>
      <c r="HD509" s="5"/>
      <c r="HE509" s="5"/>
      <c r="HF509" s="5"/>
      <c r="HG509" s="5"/>
      <c r="HH509" s="5"/>
      <c r="HI509" s="5"/>
      <c r="HJ509" s="5"/>
      <c r="HK509" s="5"/>
      <c r="HL509" s="5"/>
      <c r="HM509" s="5"/>
      <c r="HN509" s="5"/>
      <c r="HO509" s="5"/>
      <c r="HP509" s="5"/>
      <c r="HQ509" s="5"/>
      <c r="HR509" s="5"/>
      <c r="HS509" s="5"/>
      <c r="HT509" s="341"/>
      <c r="HU509" s="363"/>
      <c r="HV509" s="57"/>
      <c r="HW509" s="57"/>
      <c r="HX509" s="56"/>
      <c r="HY509" s="57"/>
      <c r="HZ509" s="56"/>
      <c r="IA509" s="161"/>
      <c r="IB509" s="57"/>
      <c r="IC509" s="57"/>
      <c r="ID509" s="57"/>
      <c r="IE509" s="56"/>
      <c r="IF509" s="57"/>
      <c r="IG509" s="56"/>
      <c r="IH509" s="161"/>
      <c r="II509" s="51" t="s">
        <v>544</v>
      </c>
      <c r="IJ509" s="51">
        <v>48.72</v>
      </c>
      <c r="IK509" s="51">
        <v>50.37</v>
      </c>
      <c r="IL509" s="52">
        <f t="shared" si="355"/>
        <v>1.6499999999999986</v>
      </c>
      <c r="IM509" s="51">
        <v>100</v>
      </c>
      <c r="IN509" s="52">
        <f t="shared" si="356"/>
        <v>1.6499999999999986</v>
      </c>
      <c r="IO509" s="139">
        <f>IN509*AUXILIAR!$B$70</f>
        <v>1649999.9999999986</v>
      </c>
      <c r="IP509" s="5"/>
      <c r="IQ509" s="5"/>
      <c r="IR509" s="5"/>
      <c r="IS509" s="5"/>
      <c r="IT509" s="5"/>
      <c r="IU509" s="5"/>
      <c r="IV509" s="5"/>
      <c r="IW509" s="5"/>
      <c r="IX509" s="5"/>
      <c r="IY509" s="5"/>
      <c r="IZ509" s="5"/>
      <c r="JA509" s="5"/>
      <c r="JB509" s="5"/>
      <c r="JC509" s="5"/>
      <c r="JD509" s="5"/>
      <c r="JE509" s="5"/>
      <c r="JF509" s="5"/>
      <c r="JG509" s="5"/>
      <c r="JH509" s="5"/>
      <c r="JI509" s="5"/>
      <c r="JJ509" s="5"/>
      <c r="JK509" s="145"/>
      <c r="JL509" s="397"/>
    </row>
    <row r="510" spans="1:272" ht="45">
      <c r="A510" s="8" t="s">
        <v>33</v>
      </c>
      <c r="B510" s="8" t="s">
        <v>8</v>
      </c>
      <c r="C510" s="8">
        <v>1</v>
      </c>
      <c r="D510" s="197">
        <v>381</v>
      </c>
      <c r="E510" s="118" t="s">
        <v>175</v>
      </c>
      <c r="F510" s="195" t="s">
        <v>108</v>
      </c>
      <c r="G510" s="195" t="s">
        <v>165</v>
      </c>
      <c r="H510" s="309"/>
      <c r="I510" s="355" t="s">
        <v>555</v>
      </c>
      <c r="J510" s="51">
        <v>478.2</v>
      </c>
      <c r="K510" s="51">
        <v>497</v>
      </c>
      <c r="L510" s="51">
        <f t="shared" si="352"/>
        <v>18.800000000000011</v>
      </c>
      <c r="M510" s="52">
        <v>100</v>
      </c>
      <c r="N510" s="52">
        <f t="shared" ref="N510" si="359">L510*M510/100</f>
        <v>18.800000000000011</v>
      </c>
      <c r="O510" s="139">
        <f>N510*AUXILIAR!$B$50</f>
        <v>56400000.000000037</v>
      </c>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c r="AY510" s="5"/>
      <c r="AZ510" s="341"/>
      <c r="BA510" s="354"/>
      <c r="BB510" s="5"/>
      <c r="BC510" s="5"/>
      <c r="BD510" s="5"/>
      <c r="BE510" s="5"/>
      <c r="BF510" s="5"/>
      <c r="BG510" s="5"/>
      <c r="BH510" s="5"/>
      <c r="BI510" s="5"/>
      <c r="BJ510" s="5"/>
      <c r="BK510" s="5"/>
      <c r="BL510" s="5"/>
      <c r="BM510" s="5"/>
      <c r="BN510" s="5"/>
      <c r="BO510" s="5"/>
      <c r="BP510" s="5"/>
      <c r="BQ510" s="5"/>
      <c r="BR510" s="5"/>
      <c r="BS510" s="5"/>
      <c r="BT510" s="5"/>
      <c r="BU510" s="5"/>
      <c r="BV510" s="5"/>
      <c r="BW510" s="5"/>
      <c r="BX510" s="5"/>
      <c r="BY510" s="5"/>
      <c r="BZ510" s="5"/>
      <c r="CA510" s="5"/>
      <c r="CB510" s="5"/>
      <c r="CC510" s="5"/>
      <c r="CD510" s="5"/>
      <c r="CE510" s="5"/>
      <c r="CF510" s="5"/>
      <c r="CG510" s="5"/>
      <c r="CH510" s="5"/>
      <c r="CI510" s="5"/>
      <c r="CJ510" s="5"/>
      <c r="CK510" s="5"/>
      <c r="CL510" s="5"/>
      <c r="CM510" s="5"/>
      <c r="CN510" s="5"/>
      <c r="CO510" s="5"/>
      <c r="CP510" s="5"/>
      <c r="CQ510" s="5"/>
      <c r="CR510" s="341"/>
      <c r="CS510" s="355" t="s">
        <v>541</v>
      </c>
      <c r="CT510" s="51">
        <v>1</v>
      </c>
      <c r="CU510" s="51">
        <v>1</v>
      </c>
      <c r="CV510" s="51">
        <v>1</v>
      </c>
      <c r="CW510" s="52">
        <v>100</v>
      </c>
      <c r="CX510" s="52">
        <f t="shared" si="354"/>
        <v>1</v>
      </c>
      <c r="CY510" s="139">
        <f>CX510*AUXILIAR!$B$59</f>
        <v>40000000</v>
      </c>
      <c r="CZ510" s="5"/>
      <c r="DA510" s="5"/>
      <c r="DB510" s="5"/>
      <c r="DC510" s="5"/>
      <c r="DD510" s="5"/>
      <c r="DE510" s="5"/>
      <c r="DF510" s="5"/>
      <c r="DG510" s="5"/>
      <c r="DH510" s="5"/>
      <c r="DI510" s="5"/>
      <c r="DJ510" s="5"/>
      <c r="DK510" s="5"/>
      <c r="DL510" s="5"/>
      <c r="DM510" s="5"/>
      <c r="DN510" s="5"/>
      <c r="DO510" s="5"/>
      <c r="DP510" s="5"/>
      <c r="DQ510" s="5"/>
      <c r="DR510" s="5"/>
      <c r="DS510" s="5"/>
      <c r="DT510" s="5"/>
      <c r="DU510" s="5"/>
      <c r="DV510" s="5"/>
      <c r="DW510" s="5"/>
      <c r="DX510" s="5"/>
      <c r="DY510" s="5"/>
      <c r="DZ510" s="5"/>
      <c r="EA510" s="5"/>
      <c r="EB510" s="5"/>
      <c r="EC510" s="5"/>
      <c r="ED510" s="5"/>
      <c r="EE510" s="5"/>
      <c r="EF510" s="5"/>
      <c r="EG510" s="5"/>
      <c r="EH510" s="5"/>
      <c r="EI510" s="5"/>
      <c r="EJ510" s="341"/>
      <c r="EK510" s="363"/>
      <c r="EL510" s="57"/>
      <c r="EM510" s="57"/>
      <c r="EN510" s="57"/>
      <c r="EO510" s="57"/>
      <c r="EP510" s="56"/>
      <c r="EQ510" s="161"/>
      <c r="ER510" s="5"/>
      <c r="ES510" s="5"/>
      <c r="ET510" s="5"/>
      <c r="EU510" s="5"/>
      <c r="EV510" s="5"/>
      <c r="EW510" s="5"/>
      <c r="EX510" s="5"/>
      <c r="EY510" s="5"/>
      <c r="EZ510" s="5"/>
      <c r="FA510" s="5"/>
      <c r="FB510" s="5"/>
      <c r="FC510" s="5"/>
      <c r="FD510" s="5"/>
      <c r="FE510" s="5"/>
      <c r="FF510" s="5"/>
      <c r="FG510" s="5"/>
      <c r="FH510" s="5"/>
      <c r="FI510" s="5"/>
      <c r="FJ510" s="5"/>
      <c r="FK510" s="5"/>
      <c r="FL510" s="5"/>
      <c r="FM510" s="5"/>
      <c r="FN510" s="5"/>
      <c r="FO510" s="5"/>
      <c r="FP510" s="5"/>
      <c r="FQ510" s="5"/>
      <c r="FR510" s="5"/>
      <c r="FS510" s="5"/>
      <c r="FT510" s="5"/>
      <c r="FU510" s="5"/>
      <c r="FV510" s="5"/>
      <c r="FW510" s="5"/>
      <c r="FX510" s="5"/>
      <c r="FY510" s="5"/>
      <c r="FZ510" s="5"/>
      <c r="GA510" s="5"/>
      <c r="GB510" s="341"/>
      <c r="GC510" s="354"/>
      <c r="GD510" s="5"/>
      <c r="GE510" s="5"/>
      <c r="GF510" s="5"/>
      <c r="GG510" s="5"/>
      <c r="GH510" s="5"/>
      <c r="GI510" s="5"/>
      <c r="GJ510" s="5"/>
      <c r="GK510" s="5"/>
      <c r="GL510" s="5"/>
      <c r="GM510" s="5"/>
      <c r="GN510" s="5"/>
      <c r="GO510" s="5"/>
      <c r="GP510" s="5"/>
      <c r="GQ510" s="5"/>
      <c r="GR510" s="5"/>
      <c r="GS510" s="5"/>
      <c r="GT510" s="5"/>
      <c r="GU510" s="5"/>
      <c r="GV510" s="5"/>
      <c r="GW510" s="5"/>
      <c r="GX510" s="5"/>
      <c r="GY510" s="5"/>
      <c r="GZ510" s="5"/>
      <c r="HA510" s="5"/>
      <c r="HB510" s="5"/>
      <c r="HC510" s="5"/>
      <c r="HD510" s="5"/>
      <c r="HE510" s="5"/>
      <c r="HF510" s="5"/>
      <c r="HG510" s="5"/>
      <c r="HH510" s="5"/>
      <c r="HI510" s="5"/>
      <c r="HJ510" s="5"/>
      <c r="HK510" s="5"/>
      <c r="HL510" s="5"/>
      <c r="HM510" s="5"/>
      <c r="HN510" s="5"/>
      <c r="HO510" s="5"/>
      <c r="HP510" s="5"/>
      <c r="HQ510" s="5"/>
      <c r="HR510" s="5"/>
      <c r="HS510" s="5"/>
      <c r="HT510" s="341"/>
      <c r="HU510" s="363"/>
      <c r="HV510" s="57"/>
      <c r="HW510" s="57"/>
      <c r="HX510" s="56"/>
      <c r="HY510" s="57"/>
      <c r="HZ510" s="56"/>
      <c r="IA510" s="161"/>
      <c r="IB510" s="57"/>
      <c r="IC510" s="57"/>
      <c r="ID510" s="57"/>
      <c r="IE510" s="56"/>
      <c r="IF510" s="57"/>
      <c r="IG510" s="56"/>
      <c r="IH510" s="161"/>
      <c r="II510" s="51" t="s">
        <v>545</v>
      </c>
      <c r="IJ510" s="51">
        <v>48.81</v>
      </c>
      <c r="IK510" s="51">
        <v>58.86</v>
      </c>
      <c r="IL510" s="52">
        <f t="shared" si="355"/>
        <v>10.049999999999997</v>
      </c>
      <c r="IM510" s="51">
        <v>100</v>
      </c>
      <c r="IN510" s="52">
        <f t="shared" si="356"/>
        <v>10.049999999999997</v>
      </c>
      <c r="IO510" s="139">
        <f>IN510*AUXILIAR!$B$70</f>
        <v>10049999.999999996</v>
      </c>
      <c r="IP510" s="5"/>
      <c r="IQ510" s="5"/>
      <c r="IR510" s="5"/>
      <c r="IS510" s="5"/>
      <c r="IT510" s="5"/>
      <c r="IU510" s="5"/>
      <c r="IV510" s="5"/>
      <c r="IW510" s="5"/>
      <c r="IX510" s="5"/>
      <c r="IY510" s="5"/>
      <c r="IZ510" s="5"/>
      <c r="JA510" s="5"/>
      <c r="JB510" s="5"/>
      <c r="JC510" s="5"/>
      <c r="JD510" s="5"/>
      <c r="JE510" s="5"/>
      <c r="JF510" s="5"/>
      <c r="JG510" s="5"/>
      <c r="JH510" s="5"/>
      <c r="JI510" s="5"/>
      <c r="JJ510" s="5"/>
      <c r="JK510" s="145"/>
      <c r="JL510" s="397"/>
    </row>
    <row r="511" spans="1:272" ht="45">
      <c r="A511" s="8" t="s">
        <v>33</v>
      </c>
      <c r="B511" s="8" t="s">
        <v>8</v>
      </c>
      <c r="C511" s="8">
        <v>1</v>
      </c>
      <c r="D511" s="197">
        <v>381</v>
      </c>
      <c r="E511" s="118" t="s">
        <v>175</v>
      </c>
      <c r="F511" s="195" t="s">
        <v>108</v>
      </c>
      <c r="G511" s="195" t="s">
        <v>165</v>
      </c>
      <c r="H511" s="309"/>
      <c r="I511" s="355" t="s">
        <v>555</v>
      </c>
      <c r="J511" s="51">
        <v>534</v>
      </c>
      <c r="K511" s="51">
        <v>536</v>
      </c>
      <c r="L511" s="51">
        <f t="shared" si="352"/>
        <v>2</v>
      </c>
      <c r="M511" s="52">
        <v>100</v>
      </c>
      <c r="N511" s="52">
        <f t="shared" ref="N511" si="360">L511*M511/100</f>
        <v>2</v>
      </c>
      <c r="O511" s="139">
        <f>N511*AUXILIAR!$B$50</f>
        <v>6000000</v>
      </c>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c r="AY511" s="5"/>
      <c r="AZ511" s="341"/>
      <c r="BA511" s="354"/>
      <c r="BB511" s="5"/>
      <c r="BC511" s="5"/>
      <c r="BD511" s="5"/>
      <c r="BE511" s="5"/>
      <c r="BF511" s="5"/>
      <c r="BG511" s="5"/>
      <c r="BH511" s="5"/>
      <c r="BI511" s="5"/>
      <c r="BJ511" s="5"/>
      <c r="BK511" s="5"/>
      <c r="BL511" s="5"/>
      <c r="BM511" s="5"/>
      <c r="BN511" s="5"/>
      <c r="BO511" s="5"/>
      <c r="BP511" s="5"/>
      <c r="BQ511" s="5"/>
      <c r="BR511" s="5"/>
      <c r="BS511" s="5"/>
      <c r="BT511" s="5"/>
      <c r="BU511" s="5"/>
      <c r="BV511" s="5"/>
      <c r="BW511" s="5"/>
      <c r="BX511" s="5"/>
      <c r="BY511" s="5"/>
      <c r="BZ511" s="5"/>
      <c r="CA511" s="5"/>
      <c r="CB511" s="5"/>
      <c r="CC511" s="5"/>
      <c r="CD511" s="5"/>
      <c r="CE511" s="5"/>
      <c r="CF511" s="5"/>
      <c r="CG511" s="5"/>
      <c r="CH511" s="5"/>
      <c r="CI511" s="5"/>
      <c r="CJ511" s="5"/>
      <c r="CK511" s="5"/>
      <c r="CL511" s="5"/>
      <c r="CM511" s="5"/>
      <c r="CN511" s="5"/>
      <c r="CO511" s="5"/>
      <c r="CP511" s="5"/>
      <c r="CQ511" s="5"/>
      <c r="CR511" s="341"/>
      <c r="CS511" s="355" t="s">
        <v>541</v>
      </c>
      <c r="CT511" s="51">
        <v>1</v>
      </c>
      <c r="CU511" s="51">
        <v>1</v>
      </c>
      <c r="CV511" s="51">
        <v>1</v>
      </c>
      <c r="CW511" s="52">
        <v>100</v>
      </c>
      <c r="CX511" s="52">
        <f t="shared" si="354"/>
        <v>1</v>
      </c>
      <c r="CY511" s="139">
        <f>CX511*AUXILIAR!$B$59</f>
        <v>40000000</v>
      </c>
      <c r="CZ511" s="5"/>
      <c r="DA511" s="5"/>
      <c r="DB511" s="5"/>
      <c r="DC511" s="5"/>
      <c r="DD511" s="5"/>
      <c r="DE511" s="5"/>
      <c r="DF511" s="5"/>
      <c r="DG511" s="5"/>
      <c r="DH511" s="5"/>
      <c r="DI511" s="5"/>
      <c r="DJ511" s="5"/>
      <c r="DK511" s="5"/>
      <c r="DL511" s="5"/>
      <c r="DM511" s="5"/>
      <c r="DN511" s="5"/>
      <c r="DO511" s="5"/>
      <c r="DP511" s="5"/>
      <c r="DQ511" s="5"/>
      <c r="DR511" s="5"/>
      <c r="DS511" s="5"/>
      <c r="DT511" s="5"/>
      <c r="DU511" s="5"/>
      <c r="DV511" s="5"/>
      <c r="DW511" s="5"/>
      <c r="DX511" s="5"/>
      <c r="DY511" s="5"/>
      <c r="DZ511" s="5"/>
      <c r="EA511" s="5"/>
      <c r="EB511" s="5"/>
      <c r="EC511" s="5"/>
      <c r="ED511" s="5"/>
      <c r="EE511" s="5"/>
      <c r="EF511" s="5"/>
      <c r="EG511" s="5"/>
      <c r="EH511" s="5"/>
      <c r="EI511" s="5"/>
      <c r="EJ511" s="341"/>
      <c r="EK511" s="363"/>
      <c r="EL511" s="57"/>
      <c r="EM511" s="57"/>
      <c r="EN511" s="57"/>
      <c r="EO511" s="57"/>
      <c r="EP511" s="56"/>
      <c r="EQ511" s="161"/>
      <c r="ER511" s="5"/>
      <c r="ES511" s="5"/>
      <c r="ET511" s="5"/>
      <c r="EU511" s="5"/>
      <c r="EV511" s="5"/>
      <c r="EW511" s="5"/>
      <c r="EX511" s="5"/>
      <c r="EY511" s="5"/>
      <c r="EZ511" s="5"/>
      <c r="FA511" s="5"/>
      <c r="FB511" s="5"/>
      <c r="FC511" s="5"/>
      <c r="FD511" s="5"/>
      <c r="FE511" s="5"/>
      <c r="FF511" s="5"/>
      <c r="FG511" s="5"/>
      <c r="FH511" s="5"/>
      <c r="FI511" s="5"/>
      <c r="FJ511" s="5"/>
      <c r="FK511" s="5"/>
      <c r="FL511" s="5"/>
      <c r="FM511" s="5"/>
      <c r="FN511" s="5"/>
      <c r="FO511" s="5"/>
      <c r="FP511" s="5"/>
      <c r="FQ511" s="5"/>
      <c r="FR511" s="5"/>
      <c r="FS511" s="5"/>
      <c r="FT511" s="5"/>
      <c r="FU511" s="5"/>
      <c r="FV511" s="5"/>
      <c r="FW511" s="5"/>
      <c r="FX511" s="5"/>
      <c r="FY511" s="5"/>
      <c r="FZ511" s="5"/>
      <c r="GA511" s="5"/>
      <c r="GB511" s="341"/>
      <c r="GC511" s="354"/>
      <c r="GD511" s="5"/>
      <c r="GE511" s="5"/>
      <c r="GF511" s="5"/>
      <c r="GG511" s="5"/>
      <c r="GH511" s="5"/>
      <c r="GI511" s="5"/>
      <c r="GJ511" s="5"/>
      <c r="GK511" s="5"/>
      <c r="GL511" s="5"/>
      <c r="GM511" s="5"/>
      <c r="GN511" s="5"/>
      <c r="GO511" s="5"/>
      <c r="GP511" s="5"/>
      <c r="GQ511" s="5"/>
      <c r="GR511" s="5"/>
      <c r="GS511" s="5"/>
      <c r="GT511" s="5"/>
      <c r="GU511" s="5"/>
      <c r="GV511" s="5"/>
      <c r="GW511" s="5"/>
      <c r="GX511" s="5"/>
      <c r="GY511" s="5"/>
      <c r="GZ511" s="5"/>
      <c r="HA511" s="5"/>
      <c r="HB511" s="5"/>
      <c r="HC511" s="5"/>
      <c r="HD511" s="5"/>
      <c r="HE511" s="5"/>
      <c r="HF511" s="5"/>
      <c r="HG511" s="5"/>
      <c r="HH511" s="5"/>
      <c r="HI511" s="5"/>
      <c r="HJ511" s="5"/>
      <c r="HK511" s="5"/>
      <c r="HL511" s="5"/>
      <c r="HM511" s="5"/>
      <c r="HN511" s="5"/>
      <c r="HO511" s="5"/>
      <c r="HP511" s="5"/>
      <c r="HQ511" s="5"/>
      <c r="HR511" s="5"/>
      <c r="HS511" s="5"/>
      <c r="HT511" s="341"/>
      <c r="HU511" s="363"/>
      <c r="HV511" s="57"/>
      <c r="HW511" s="57"/>
      <c r="HX511" s="57"/>
      <c r="HY511" s="57"/>
      <c r="HZ511" s="56"/>
      <c r="IA511" s="161"/>
      <c r="IB511" s="57"/>
      <c r="IC511" s="57"/>
      <c r="ID511" s="57"/>
      <c r="IE511" s="57"/>
      <c r="IF511" s="57"/>
      <c r="IG511" s="56"/>
      <c r="IH511" s="161"/>
      <c r="II511" s="51" t="s">
        <v>544</v>
      </c>
      <c r="IJ511" s="51">
        <v>52.14</v>
      </c>
      <c r="IK511" s="51">
        <v>54.08</v>
      </c>
      <c r="IL511" s="51">
        <f t="shared" si="355"/>
        <v>1.9399999999999977</v>
      </c>
      <c r="IM511" s="51">
        <v>100</v>
      </c>
      <c r="IN511" s="52">
        <f t="shared" si="356"/>
        <v>1.9399999999999977</v>
      </c>
      <c r="IO511" s="139">
        <f>IN511*AUXILIAR!$B$70</f>
        <v>1939999.9999999977</v>
      </c>
      <c r="IP511" s="5"/>
      <c r="IQ511" s="5"/>
      <c r="IR511" s="5"/>
      <c r="IS511" s="5"/>
      <c r="IT511" s="5"/>
      <c r="IU511" s="5"/>
      <c r="IV511" s="5"/>
      <c r="IW511" s="5"/>
      <c r="IX511" s="5"/>
      <c r="IY511" s="5"/>
      <c r="IZ511" s="5"/>
      <c r="JA511" s="5"/>
      <c r="JB511" s="5"/>
      <c r="JC511" s="5"/>
      <c r="JD511" s="5"/>
      <c r="JE511" s="5"/>
      <c r="JF511" s="5"/>
      <c r="JG511" s="5"/>
      <c r="JH511" s="5"/>
      <c r="JI511" s="5"/>
      <c r="JJ511" s="5"/>
      <c r="JK511" s="145"/>
      <c r="JL511" s="397"/>
    </row>
    <row r="512" spans="1:272" ht="30">
      <c r="A512" s="8" t="s">
        <v>33</v>
      </c>
      <c r="B512" s="8" t="s">
        <v>8</v>
      </c>
      <c r="C512" s="8">
        <v>1</v>
      </c>
      <c r="D512" s="197">
        <v>381</v>
      </c>
      <c r="E512" s="118" t="s">
        <v>175</v>
      </c>
      <c r="F512" s="195" t="s">
        <v>108</v>
      </c>
      <c r="G512" s="195" t="s">
        <v>165</v>
      </c>
      <c r="H512" s="309"/>
      <c r="I512" s="355" t="s">
        <v>555</v>
      </c>
      <c r="J512" s="51">
        <v>588</v>
      </c>
      <c r="K512" s="51">
        <v>591</v>
      </c>
      <c r="L512" s="51">
        <f t="shared" si="352"/>
        <v>3</v>
      </c>
      <c r="M512" s="52">
        <v>100</v>
      </c>
      <c r="N512" s="52">
        <f t="shared" ref="N512" si="361">L512*M512/100</f>
        <v>3</v>
      </c>
      <c r="O512" s="139">
        <f>N512*AUXILIAR!$B$50</f>
        <v>9000000</v>
      </c>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c r="AY512" s="5"/>
      <c r="AZ512" s="341"/>
      <c r="BA512" s="354"/>
      <c r="BB512" s="5"/>
      <c r="BC512" s="5"/>
      <c r="BD512" s="5"/>
      <c r="BE512" s="5"/>
      <c r="BF512" s="5"/>
      <c r="BG512" s="5"/>
      <c r="BH512" s="5"/>
      <c r="BI512" s="5"/>
      <c r="BJ512" s="5"/>
      <c r="BK512" s="5"/>
      <c r="BL512" s="5"/>
      <c r="BM512" s="5"/>
      <c r="BN512" s="5"/>
      <c r="BO512" s="5"/>
      <c r="BP512" s="5"/>
      <c r="BQ512" s="5"/>
      <c r="BR512" s="5"/>
      <c r="BS512" s="5"/>
      <c r="BT512" s="5"/>
      <c r="BU512" s="5"/>
      <c r="BV512" s="5"/>
      <c r="BW512" s="5"/>
      <c r="BX512" s="5"/>
      <c r="BY512" s="5"/>
      <c r="BZ512" s="5"/>
      <c r="CA512" s="5"/>
      <c r="CB512" s="5"/>
      <c r="CC512" s="5"/>
      <c r="CD512" s="5"/>
      <c r="CE512" s="5"/>
      <c r="CF512" s="5"/>
      <c r="CG512" s="5"/>
      <c r="CH512" s="5"/>
      <c r="CI512" s="5"/>
      <c r="CJ512" s="5"/>
      <c r="CK512" s="5"/>
      <c r="CL512" s="5"/>
      <c r="CM512" s="5"/>
      <c r="CN512" s="5"/>
      <c r="CO512" s="5"/>
      <c r="CP512" s="5"/>
      <c r="CQ512" s="5"/>
      <c r="CR512" s="341"/>
      <c r="CS512" s="355" t="s">
        <v>542</v>
      </c>
      <c r="CT512" s="51">
        <v>1</v>
      </c>
      <c r="CU512" s="51">
        <v>1</v>
      </c>
      <c r="CV512" s="51">
        <v>1</v>
      </c>
      <c r="CW512" s="52">
        <v>100</v>
      </c>
      <c r="CX512" s="52">
        <f t="shared" ref="CX512" si="362">CV512*CW512/100</f>
        <v>1</v>
      </c>
      <c r="CY512" s="139">
        <f>CX512*AUXILIAR!$B$58</f>
        <v>10000000</v>
      </c>
      <c r="CZ512" s="5"/>
      <c r="DA512" s="5"/>
      <c r="DB512" s="5"/>
      <c r="DC512" s="5"/>
      <c r="DD512" s="5"/>
      <c r="DE512" s="5"/>
      <c r="DF512" s="5"/>
      <c r="DG512" s="5"/>
      <c r="DH512" s="5"/>
      <c r="DI512" s="5"/>
      <c r="DJ512" s="5"/>
      <c r="DK512" s="5"/>
      <c r="DL512" s="5"/>
      <c r="DM512" s="5"/>
      <c r="DN512" s="5"/>
      <c r="DO512" s="5"/>
      <c r="DP512" s="5"/>
      <c r="DQ512" s="5"/>
      <c r="DR512" s="5"/>
      <c r="DS512" s="5"/>
      <c r="DT512" s="5"/>
      <c r="DU512" s="5"/>
      <c r="DV512" s="5"/>
      <c r="DW512" s="5"/>
      <c r="DX512" s="5"/>
      <c r="DY512" s="5"/>
      <c r="DZ512" s="5"/>
      <c r="EA512" s="5"/>
      <c r="EB512" s="5"/>
      <c r="EC512" s="5"/>
      <c r="ED512" s="5"/>
      <c r="EE512" s="5"/>
      <c r="EF512" s="5"/>
      <c r="EG512" s="5"/>
      <c r="EH512" s="5"/>
      <c r="EI512" s="5"/>
      <c r="EJ512" s="341"/>
      <c r="EK512" s="363"/>
      <c r="EL512" s="57"/>
      <c r="EM512" s="57"/>
      <c r="EN512" s="57"/>
      <c r="EO512" s="57"/>
      <c r="EP512" s="56"/>
      <c r="EQ512" s="161"/>
      <c r="ER512" s="5"/>
      <c r="ES512" s="5"/>
      <c r="ET512" s="5"/>
      <c r="EU512" s="5"/>
      <c r="EV512" s="5"/>
      <c r="EW512" s="5"/>
      <c r="EX512" s="5"/>
      <c r="EY512" s="5"/>
      <c r="EZ512" s="5"/>
      <c r="FA512" s="5"/>
      <c r="FB512" s="5"/>
      <c r="FC512" s="5"/>
      <c r="FD512" s="5"/>
      <c r="FE512" s="5"/>
      <c r="FF512" s="5"/>
      <c r="FG512" s="5"/>
      <c r="FH512" s="5"/>
      <c r="FI512" s="5"/>
      <c r="FJ512" s="5"/>
      <c r="FK512" s="5"/>
      <c r="FL512" s="5"/>
      <c r="FM512" s="5"/>
      <c r="FN512" s="5"/>
      <c r="FO512" s="5"/>
      <c r="FP512" s="5"/>
      <c r="FQ512" s="5"/>
      <c r="FR512" s="5"/>
      <c r="FS512" s="5"/>
      <c r="FT512" s="5"/>
      <c r="FU512" s="5"/>
      <c r="FV512" s="5"/>
      <c r="FW512" s="5"/>
      <c r="FX512" s="5"/>
      <c r="FY512" s="5"/>
      <c r="FZ512" s="5"/>
      <c r="GA512" s="5"/>
      <c r="GB512" s="341"/>
      <c r="GC512" s="354"/>
      <c r="GD512" s="5"/>
      <c r="GE512" s="5"/>
      <c r="GF512" s="5"/>
      <c r="GG512" s="5"/>
      <c r="GH512" s="5"/>
      <c r="GI512" s="5"/>
      <c r="GJ512" s="5"/>
      <c r="GK512" s="5"/>
      <c r="GL512" s="5"/>
      <c r="GM512" s="5"/>
      <c r="GN512" s="5"/>
      <c r="GO512" s="5"/>
      <c r="GP512" s="5"/>
      <c r="GQ512" s="5"/>
      <c r="GR512" s="5"/>
      <c r="GS512" s="5"/>
      <c r="GT512" s="5"/>
      <c r="GU512" s="5"/>
      <c r="GV512" s="5"/>
      <c r="GW512" s="5"/>
      <c r="GX512" s="5"/>
      <c r="GY512" s="5"/>
      <c r="GZ512" s="5"/>
      <c r="HA512" s="5"/>
      <c r="HB512" s="5"/>
      <c r="HC512" s="5"/>
      <c r="HD512" s="5"/>
      <c r="HE512" s="5"/>
      <c r="HF512" s="5"/>
      <c r="HG512" s="5"/>
      <c r="HH512" s="5"/>
      <c r="HI512" s="5"/>
      <c r="HJ512" s="5"/>
      <c r="HK512" s="5"/>
      <c r="HL512" s="5"/>
      <c r="HM512" s="5"/>
      <c r="HN512" s="5"/>
      <c r="HO512" s="5"/>
      <c r="HP512" s="5"/>
      <c r="HQ512" s="5"/>
      <c r="HR512" s="5"/>
      <c r="HS512" s="5"/>
      <c r="HT512" s="341"/>
      <c r="HU512" s="363"/>
      <c r="HV512" s="57"/>
      <c r="HW512" s="57"/>
      <c r="HX512" s="57"/>
      <c r="HY512" s="57"/>
      <c r="HZ512" s="56"/>
      <c r="IA512" s="161"/>
      <c r="IB512" s="57"/>
      <c r="IC512" s="57"/>
      <c r="ID512" s="57"/>
      <c r="IE512" s="57"/>
      <c r="IF512" s="57"/>
      <c r="IG512" s="56"/>
      <c r="IH512" s="161"/>
      <c r="II512" s="51" t="s">
        <v>544</v>
      </c>
      <c r="IJ512" s="51">
        <v>56.2</v>
      </c>
      <c r="IK512" s="51">
        <v>65.8</v>
      </c>
      <c r="IL512" s="51">
        <f t="shared" si="355"/>
        <v>9.5999999999999943</v>
      </c>
      <c r="IM512" s="51">
        <v>100</v>
      </c>
      <c r="IN512" s="52">
        <f t="shared" si="356"/>
        <v>9.5999999999999943</v>
      </c>
      <c r="IO512" s="139">
        <f>IN512*AUXILIAR!$B$70</f>
        <v>9599999.9999999944</v>
      </c>
      <c r="IP512" s="5"/>
      <c r="IQ512" s="5"/>
      <c r="IR512" s="5"/>
      <c r="IS512" s="5"/>
      <c r="IT512" s="5"/>
      <c r="IU512" s="5"/>
      <c r="IV512" s="5"/>
      <c r="IW512" s="5"/>
      <c r="IX512" s="5"/>
      <c r="IY512" s="5"/>
      <c r="IZ512" s="5"/>
      <c r="JA512" s="5"/>
      <c r="JB512" s="5"/>
      <c r="JC512" s="5"/>
      <c r="JD512" s="5"/>
      <c r="JE512" s="5"/>
      <c r="JF512" s="5"/>
      <c r="JG512" s="5"/>
      <c r="JH512" s="5"/>
      <c r="JI512" s="5"/>
      <c r="JJ512" s="5"/>
      <c r="JK512" s="145"/>
      <c r="JL512" s="397"/>
    </row>
    <row r="513" spans="1:272" ht="30">
      <c r="A513" s="8" t="s">
        <v>33</v>
      </c>
      <c r="B513" s="8" t="s">
        <v>8</v>
      </c>
      <c r="C513" s="8">
        <v>1</v>
      </c>
      <c r="D513" s="197">
        <v>381</v>
      </c>
      <c r="E513" s="118" t="s">
        <v>175</v>
      </c>
      <c r="F513" s="195" t="s">
        <v>108</v>
      </c>
      <c r="G513" s="195" t="s">
        <v>165</v>
      </c>
      <c r="H513" s="309"/>
      <c r="I513" s="355" t="s">
        <v>555</v>
      </c>
      <c r="J513" s="51">
        <v>662</v>
      </c>
      <c r="K513" s="51">
        <v>668</v>
      </c>
      <c r="L513" s="51">
        <f t="shared" si="352"/>
        <v>6</v>
      </c>
      <c r="M513" s="52">
        <v>100</v>
      </c>
      <c r="N513" s="52">
        <f t="shared" ref="N513" si="363">L513*M513/100</f>
        <v>6</v>
      </c>
      <c r="O513" s="139">
        <f>N513*AUXILIAR!$B$50</f>
        <v>18000000</v>
      </c>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c r="AY513" s="5"/>
      <c r="AZ513" s="341"/>
      <c r="BA513" s="354"/>
      <c r="BB513" s="5"/>
      <c r="BC513" s="5"/>
      <c r="BD513" s="5"/>
      <c r="BE513" s="5"/>
      <c r="BF513" s="5"/>
      <c r="BG513" s="5"/>
      <c r="BH513" s="5"/>
      <c r="BI513" s="5"/>
      <c r="BJ513" s="5"/>
      <c r="BK513" s="5"/>
      <c r="BL513" s="5"/>
      <c r="BM513" s="5"/>
      <c r="BN513" s="5"/>
      <c r="BO513" s="5"/>
      <c r="BP513" s="5"/>
      <c r="BQ513" s="5"/>
      <c r="BR513" s="5"/>
      <c r="BS513" s="5"/>
      <c r="BT513" s="5"/>
      <c r="BU513" s="5"/>
      <c r="BV513" s="5"/>
      <c r="BW513" s="5"/>
      <c r="BX513" s="5"/>
      <c r="BY513" s="5"/>
      <c r="BZ513" s="5"/>
      <c r="CA513" s="5"/>
      <c r="CB513" s="5"/>
      <c r="CC513" s="5"/>
      <c r="CD513" s="5"/>
      <c r="CE513" s="5"/>
      <c r="CF513" s="5"/>
      <c r="CG513" s="5"/>
      <c r="CH513" s="5"/>
      <c r="CI513" s="5"/>
      <c r="CJ513" s="5"/>
      <c r="CK513" s="5"/>
      <c r="CL513" s="5"/>
      <c r="CM513" s="5"/>
      <c r="CN513" s="5"/>
      <c r="CO513" s="5"/>
      <c r="CP513" s="5"/>
      <c r="CQ513" s="5"/>
      <c r="CR513" s="341"/>
      <c r="CS513" s="354"/>
      <c r="CT513" s="5"/>
      <c r="CU513" s="5"/>
      <c r="CV513" s="5"/>
      <c r="CW513" s="5"/>
      <c r="CX513" s="5"/>
      <c r="CY513" s="5"/>
      <c r="CZ513" s="5"/>
      <c r="DA513" s="5"/>
      <c r="DB513" s="5"/>
      <c r="DC513" s="5"/>
      <c r="DD513" s="5"/>
      <c r="DE513" s="5"/>
      <c r="DF513" s="5"/>
      <c r="DG513" s="5"/>
      <c r="DH513" s="5"/>
      <c r="DI513" s="5"/>
      <c r="DJ513" s="5"/>
      <c r="DK513" s="5"/>
      <c r="DL513" s="5"/>
      <c r="DM513" s="5"/>
      <c r="DN513" s="5"/>
      <c r="DO513" s="5"/>
      <c r="DP513" s="5"/>
      <c r="DQ513" s="5"/>
      <c r="DR513" s="5"/>
      <c r="DS513" s="5"/>
      <c r="DT513" s="5"/>
      <c r="DU513" s="5"/>
      <c r="DV513" s="5"/>
      <c r="DW513" s="5"/>
      <c r="DX513" s="5"/>
      <c r="DY513" s="5"/>
      <c r="DZ513" s="5"/>
      <c r="EA513" s="5"/>
      <c r="EB513" s="5"/>
      <c r="EC513" s="5"/>
      <c r="ED513" s="5"/>
      <c r="EE513" s="5"/>
      <c r="EF513" s="5"/>
      <c r="EG513" s="5"/>
      <c r="EH513" s="5"/>
      <c r="EI513" s="5"/>
      <c r="EJ513" s="341"/>
      <c r="EK513" s="363"/>
      <c r="EL513" s="57"/>
      <c r="EM513" s="57"/>
      <c r="EN513" s="57"/>
      <c r="EO513" s="57"/>
      <c r="EP513" s="56"/>
      <c r="EQ513" s="161"/>
      <c r="ER513" s="5"/>
      <c r="ES513" s="5"/>
      <c r="ET513" s="5"/>
      <c r="EU513" s="5"/>
      <c r="EV513" s="5"/>
      <c r="EW513" s="5"/>
      <c r="EX513" s="5"/>
      <c r="EY513" s="5"/>
      <c r="EZ513" s="5"/>
      <c r="FA513" s="5"/>
      <c r="FB513" s="5"/>
      <c r="FC513" s="5"/>
      <c r="FD513" s="5"/>
      <c r="FE513" s="5"/>
      <c r="FF513" s="5"/>
      <c r="FG513" s="5"/>
      <c r="FH513" s="5"/>
      <c r="FI513" s="5"/>
      <c r="FJ513" s="5"/>
      <c r="FK513" s="5"/>
      <c r="FL513" s="5"/>
      <c r="FM513" s="5"/>
      <c r="FN513" s="5"/>
      <c r="FO513" s="5"/>
      <c r="FP513" s="5"/>
      <c r="FQ513" s="5"/>
      <c r="FR513" s="5"/>
      <c r="FS513" s="5"/>
      <c r="FT513" s="5"/>
      <c r="FU513" s="5"/>
      <c r="FV513" s="5"/>
      <c r="FW513" s="5"/>
      <c r="FX513" s="5"/>
      <c r="FY513" s="5"/>
      <c r="FZ513" s="5"/>
      <c r="GA513" s="5"/>
      <c r="GB513" s="341"/>
      <c r="GC513" s="354"/>
      <c r="GD513" s="5"/>
      <c r="GE513" s="5"/>
      <c r="GF513" s="5"/>
      <c r="GG513" s="5"/>
      <c r="GH513" s="5"/>
      <c r="GI513" s="5"/>
      <c r="GJ513" s="5"/>
      <c r="GK513" s="5"/>
      <c r="GL513" s="5"/>
      <c r="GM513" s="5"/>
      <c r="GN513" s="5"/>
      <c r="GO513" s="5"/>
      <c r="GP513" s="5"/>
      <c r="GQ513" s="5"/>
      <c r="GR513" s="5"/>
      <c r="GS513" s="5"/>
      <c r="GT513" s="5"/>
      <c r="GU513" s="5"/>
      <c r="GV513" s="5"/>
      <c r="GW513" s="5"/>
      <c r="GX513" s="5"/>
      <c r="GY513" s="5"/>
      <c r="GZ513" s="5"/>
      <c r="HA513" s="5"/>
      <c r="HB513" s="5"/>
      <c r="HC513" s="5"/>
      <c r="HD513" s="5"/>
      <c r="HE513" s="5"/>
      <c r="HF513" s="5"/>
      <c r="HG513" s="5"/>
      <c r="HH513" s="5"/>
      <c r="HI513" s="5"/>
      <c r="HJ513" s="5"/>
      <c r="HK513" s="5"/>
      <c r="HL513" s="5"/>
      <c r="HM513" s="5"/>
      <c r="HN513" s="5"/>
      <c r="HO513" s="5"/>
      <c r="HP513" s="5"/>
      <c r="HQ513" s="5"/>
      <c r="HR513" s="5"/>
      <c r="HS513" s="5"/>
      <c r="HT513" s="341"/>
      <c r="HU513" s="354"/>
      <c r="HV513" s="5"/>
      <c r="HW513" s="5"/>
      <c r="HX513" s="5"/>
      <c r="HY513" s="5"/>
      <c r="HZ513" s="5"/>
      <c r="IA513" s="5"/>
      <c r="IB513" s="5"/>
      <c r="IC513" s="5"/>
      <c r="ID513" s="5"/>
      <c r="IE513" s="5"/>
      <c r="IF513" s="5"/>
      <c r="IG513" s="5"/>
      <c r="IH513" s="5"/>
      <c r="II513" s="5"/>
      <c r="IJ513" s="5"/>
      <c r="IK513" s="5"/>
      <c r="IL513" s="5"/>
      <c r="IM513" s="5"/>
      <c r="IN513" s="5"/>
      <c r="IO513" s="5"/>
      <c r="IP513" s="5"/>
      <c r="IQ513" s="5"/>
      <c r="IR513" s="5"/>
      <c r="IS513" s="5"/>
      <c r="IT513" s="5"/>
      <c r="IU513" s="5"/>
      <c r="IV513" s="5"/>
      <c r="IW513" s="5"/>
      <c r="IX513" s="5"/>
      <c r="IY513" s="5"/>
      <c r="IZ513" s="5"/>
      <c r="JA513" s="5"/>
      <c r="JB513" s="5"/>
      <c r="JC513" s="5"/>
      <c r="JD513" s="5"/>
      <c r="JE513" s="5"/>
      <c r="JF513" s="5"/>
      <c r="JG513" s="5"/>
      <c r="JH513" s="5"/>
      <c r="JI513" s="5"/>
      <c r="JJ513" s="5"/>
      <c r="JK513" s="145"/>
      <c r="JL513" s="397"/>
    </row>
    <row r="514" spans="1:272" ht="30">
      <c r="A514" s="8" t="s">
        <v>33</v>
      </c>
      <c r="B514" s="8" t="s">
        <v>8</v>
      </c>
      <c r="C514" s="8">
        <v>1</v>
      </c>
      <c r="D514" s="197">
        <v>381</v>
      </c>
      <c r="E514" s="118" t="s">
        <v>175</v>
      </c>
      <c r="F514" s="195" t="s">
        <v>108</v>
      </c>
      <c r="G514" s="195" t="s">
        <v>165</v>
      </c>
      <c r="H514" s="309"/>
      <c r="I514" s="355" t="s">
        <v>555</v>
      </c>
      <c r="J514" s="51">
        <v>662</v>
      </c>
      <c r="K514" s="51">
        <v>668</v>
      </c>
      <c r="L514" s="51">
        <f t="shared" si="352"/>
        <v>6</v>
      </c>
      <c r="M514" s="52">
        <v>100</v>
      </c>
      <c r="N514" s="52">
        <f t="shared" ref="N514" si="364">L514*M514/100</f>
        <v>6</v>
      </c>
      <c r="O514" s="139">
        <f>N514*AUXILIAR!$B$50</f>
        <v>18000000</v>
      </c>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c r="AY514" s="5"/>
      <c r="AZ514" s="341"/>
      <c r="BA514" s="354"/>
      <c r="BB514" s="5"/>
      <c r="BC514" s="5"/>
      <c r="BD514" s="5"/>
      <c r="BE514" s="5"/>
      <c r="BF514" s="5"/>
      <c r="BG514" s="5"/>
      <c r="BH514" s="5"/>
      <c r="BI514" s="5"/>
      <c r="BJ514" s="5"/>
      <c r="BK514" s="5"/>
      <c r="BL514" s="5"/>
      <c r="BM514" s="5"/>
      <c r="BN514" s="5"/>
      <c r="BO514" s="5"/>
      <c r="BP514" s="5"/>
      <c r="BQ514" s="5"/>
      <c r="BR514" s="5"/>
      <c r="BS514" s="5"/>
      <c r="BT514" s="5"/>
      <c r="BU514" s="5"/>
      <c r="BV514" s="5"/>
      <c r="BW514" s="5"/>
      <c r="BX514" s="5"/>
      <c r="BY514" s="5"/>
      <c r="BZ514" s="5"/>
      <c r="CA514" s="5"/>
      <c r="CB514" s="5"/>
      <c r="CC514" s="5"/>
      <c r="CD514" s="5"/>
      <c r="CE514" s="5"/>
      <c r="CF514" s="5"/>
      <c r="CG514" s="5"/>
      <c r="CH514" s="5"/>
      <c r="CI514" s="5"/>
      <c r="CJ514" s="5"/>
      <c r="CK514" s="5"/>
      <c r="CL514" s="5"/>
      <c r="CM514" s="5"/>
      <c r="CN514" s="5"/>
      <c r="CO514" s="5"/>
      <c r="CP514" s="5"/>
      <c r="CQ514" s="5"/>
      <c r="CR514" s="341"/>
      <c r="CS514" s="354"/>
      <c r="CT514" s="5"/>
      <c r="CU514" s="5"/>
      <c r="CV514" s="5"/>
      <c r="CW514" s="5"/>
      <c r="CX514" s="5"/>
      <c r="CY514" s="5"/>
      <c r="CZ514" s="5"/>
      <c r="DA514" s="5"/>
      <c r="DB514" s="5"/>
      <c r="DC514" s="5"/>
      <c r="DD514" s="5"/>
      <c r="DE514" s="5"/>
      <c r="DF514" s="5"/>
      <c r="DG514" s="5"/>
      <c r="DH514" s="5"/>
      <c r="DI514" s="5"/>
      <c r="DJ514" s="5"/>
      <c r="DK514" s="5"/>
      <c r="DL514" s="5"/>
      <c r="DM514" s="5"/>
      <c r="DN514" s="5"/>
      <c r="DO514" s="5"/>
      <c r="DP514" s="5"/>
      <c r="DQ514" s="5"/>
      <c r="DR514" s="5"/>
      <c r="DS514" s="5"/>
      <c r="DT514" s="5"/>
      <c r="DU514" s="5"/>
      <c r="DV514" s="5"/>
      <c r="DW514" s="5"/>
      <c r="DX514" s="5"/>
      <c r="DY514" s="5"/>
      <c r="DZ514" s="5"/>
      <c r="EA514" s="5"/>
      <c r="EB514" s="5"/>
      <c r="EC514" s="5"/>
      <c r="ED514" s="5"/>
      <c r="EE514" s="5"/>
      <c r="EF514" s="5"/>
      <c r="EG514" s="5"/>
      <c r="EH514" s="5"/>
      <c r="EI514" s="5"/>
      <c r="EJ514" s="341"/>
      <c r="EK514" s="363"/>
      <c r="EL514" s="57"/>
      <c r="EM514" s="57"/>
      <c r="EN514" s="57"/>
      <c r="EO514" s="57"/>
      <c r="EP514" s="56"/>
      <c r="EQ514" s="161"/>
      <c r="ER514" s="5"/>
      <c r="ES514" s="5"/>
      <c r="ET514" s="5"/>
      <c r="EU514" s="5"/>
      <c r="EV514" s="5"/>
      <c r="EW514" s="5"/>
      <c r="EX514" s="5"/>
      <c r="EY514" s="5"/>
      <c r="EZ514" s="5"/>
      <c r="FA514" s="5"/>
      <c r="FB514" s="5"/>
      <c r="FC514" s="5"/>
      <c r="FD514" s="5"/>
      <c r="FE514" s="5"/>
      <c r="FF514" s="5"/>
      <c r="FG514" s="5"/>
      <c r="FH514" s="5"/>
      <c r="FI514" s="5"/>
      <c r="FJ514" s="5"/>
      <c r="FK514" s="5"/>
      <c r="FL514" s="5"/>
      <c r="FM514" s="5"/>
      <c r="FN514" s="5"/>
      <c r="FO514" s="5"/>
      <c r="FP514" s="5"/>
      <c r="FQ514" s="5"/>
      <c r="FR514" s="5"/>
      <c r="FS514" s="5"/>
      <c r="FT514" s="5"/>
      <c r="FU514" s="5"/>
      <c r="FV514" s="5"/>
      <c r="FW514" s="5"/>
      <c r="FX514" s="5"/>
      <c r="FY514" s="5"/>
      <c r="FZ514" s="5"/>
      <c r="GA514" s="5"/>
      <c r="GB514" s="341"/>
      <c r="GC514" s="354"/>
      <c r="GD514" s="5"/>
      <c r="GE514" s="5"/>
      <c r="GF514" s="5"/>
      <c r="GG514" s="5"/>
      <c r="GH514" s="5"/>
      <c r="GI514" s="5"/>
      <c r="GJ514" s="5"/>
      <c r="GK514" s="5"/>
      <c r="GL514" s="5"/>
      <c r="GM514" s="5"/>
      <c r="GN514" s="5"/>
      <c r="GO514" s="5"/>
      <c r="GP514" s="5"/>
      <c r="GQ514" s="5"/>
      <c r="GR514" s="5"/>
      <c r="GS514" s="5"/>
      <c r="GT514" s="5"/>
      <c r="GU514" s="5"/>
      <c r="GV514" s="5"/>
      <c r="GW514" s="5"/>
      <c r="GX514" s="5"/>
      <c r="GY514" s="5"/>
      <c r="GZ514" s="5"/>
      <c r="HA514" s="5"/>
      <c r="HB514" s="5"/>
      <c r="HC514" s="5"/>
      <c r="HD514" s="5"/>
      <c r="HE514" s="5"/>
      <c r="HF514" s="5"/>
      <c r="HG514" s="5"/>
      <c r="HH514" s="5"/>
      <c r="HI514" s="5"/>
      <c r="HJ514" s="5"/>
      <c r="HK514" s="5"/>
      <c r="HL514" s="5"/>
      <c r="HM514" s="5"/>
      <c r="HN514" s="5"/>
      <c r="HO514" s="5"/>
      <c r="HP514" s="5"/>
      <c r="HQ514" s="5"/>
      <c r="HR514" s="5"/>
      <c r="HS514" s="5"/>
      <c r="HT514" s="341"/>
      <c r="HU514" s="354"/>
      <c r="HV514" s="5"/>
      <c r="HW514" s="5"/>
      <c r="HX514" s="5"/>
      <c r="HY514" s="5"/>
      <c r="HZ514" s="5"/>
      <c r="IA514" s="5"/>
      <c r="IB514" s="5"/>
      <c r="IC514" s="5"/>
      <c r="ID514" s="5"/>
      <c r="IE514" s="5"/>
      <c r="IF514" s="5"/>
      <c r="IG514" s="5"/>
      <c r="IH514" s="5"/>
      <c r="II514" s="5"/>
      <c r="IJ514" s="5"/>
      <c r="IK514" s="5"/>
      <c r="IL514" s="5"/>
      <c r="IM514" s="5"/>
      <c r="IN514" s="5"/>
      <c r="IO514" s="5"/>
      <c r="IP514" s="5"/>
      <c r="IQ514" s="5"/>
      <c r="IR514" s="5"/>
      <c r="IS514" s="5"/>
      <c r="IT514" s="5"/>
      <c r="IU514" s="5"/>
      <c r="IV514" s="5"/>
      <c r="IW514" s="5"/>
      <c r="IX514" s="5"/>
      <c r="IY514" s="5"/>
      <c r="IZ514" s="5"/>
      <c r="JA514" s="5"/>
      <c r="JB514" s="5"/>
      <c r="JC514" s="5"/>
      <c r="JD514" s="5"/>
      <c r="JE514" s="5"/>
      <c r="JF514" s="5"/>
      <c r="JG514" s="5"/>
      <c r="JH514" s="5"/>
      <c r="JI514" s="5"/>
      <c r="JJ514" s="5"/>
      <c r="JK514" s="145"/>
      <c r="JL514" s="397"/>
    </row>
    <row r="515" spans="1:272" ht="30">
      <c r="A515" s="8" t="s">
        <v>33</v>
      </c>
      <c r="B515" s="8" t="s">
        <v>8</v>
      </c>
      <c r="C515" s="8">
        <v>1</v>
      </c>
      <c r="D515" s="197">
        <v>381</v>
      </c>
      <c r="E515" s="118" t="s">
        <v>175</v>
      </c>
      <c r="F515" s="195" t="s">
        <v>108</v>
      </c>
      <c r="G515" s="195" t="s">
        <v>165</v>
      </c>
      <c r="H515" s="309"/>
      <c r="I515" s="355" t="s">
        <v>555</v>
      </c>
      <c r="J515" s="51">
        <v>684</v>
      </c>
      <c r="K515" s="51">
        <v>685</v>
      </c>
      <c r="L515" s="51">
        <f t="shared" si="352"/>
        <v>1</v>
      </c>
      <c r="M515" s="52">
        <v>100</v>
      </c>
      <c r="N515" s="52">
        <f t="shared" ref="N515" si="365">L515*M515/100</f>
        <v>1</v>
      </c>
      <c r="O515" s="139">
        <f>N515*AUXILIAR!$B$50</f>
        <v>3000000</v>
      </c>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c r="AY515" s="5"/>
      <c r="AZ515" s="341"/>
      <c r="BA515" s="354"/>
      <c r="BB515" s="5"/>
      <c r="BC515" s="5"/>
      <c r="BD515" s="5"/>
      <c r="BE515" s="5"/>
      <c r="BF515" s="5"/>
      <c r="BG515" s="5"/>
      <c r="BH515" s="5"/>
      <c r="BI515" s="5"/>
      <c r="BJ515" s="5"/>
      <c r="BK515" s="5"/>
      <c r="BL515" s="5"/>
      <c r="BM515" s="5"/>
      <c r="BN515" s="5"/>
      <c r="BO515" s="5"/>
      <c r="BP515" s="5"/>
      <c r="BQ515" s="5"/>
      <c r="BR515" s="5"/>
      <c r="BS515" s="5"/>
      <c r="BT515" s="5"/>
      <c r="BU515" s="5"/>
      <c r="BV515" s="5"/>
      <c r="BW515" s="5"/>
      <c r="BX515" s="5"/>
      <c r="BY515" s="5"/>
      <c r="BZ515" s="5"/>
      <c r="CA515" s="5"/>
      <c r="CB515" s="5"/>
      <c r="CC515" s="5"/>
      <c r="CD515" s="5"/>
      <c r="CE515" s="5"/>
      <c r="CF515" s="5"/>
      <c r="CG515" s="5"/>
      <c r="CH515" s="5"/>
      <c r="CI515" s="5"/>
      <c r="CJ515" s="5"/>
      <c r="CK515" s="5"/>
      <c r="CL515" s="5"/>
      <c r="CM515" s="5"/>
      <c r="CN515" s="5"/>
      <c r="CO515" s="5"/>
      <c r="CP515" s="5"/>
      <c r="CQ515" s="5"/>
      <c r="CR515" s="341"/>
      <c r="CS515" s="354"/>
      <c r="CT515" s="5"/>
      <c r="CU515" s="5"/>
      <c r="CV515" s="5"/>
      <c r="CW515" s="5"/>
      <c r="CX515" s="5"/>
      <c r="CY515" s="5"/>
      <c r="CZ515" s="5"/>
      <c r="DA515" s="5"/>
      <c r="DB515" s="5"/>
      <c r="DC515" s="5"/>
      <c r="DD515" s="5"/>
      <c r="DE515" s="5"/>
      <c r="DF515" s="5"/>
      <c r="DG515" s="5"/>
      <c r="DH515" s="5"/>
      <c r="DI515" s="5"/>
      <c r="DJ515" s="5"/>
      <c r="DK515" s="5"/>
      <c r="DL515" s="5"/>
      <c r="DM515" s="5"/>
      <c r="DN515" s="5"/>
      <c r="DO515" s="5"/>
      <c r="DP515" s="5"/>
      <c r="DQ515" s="5"/>
      <c r="DR515" s="5"/>
      <c r="DS515" s="5"/>
      <c r="DT515" s="5"/>
      <c r="DU515" s="5"/>
      <c r="DV515" s="5"/>
      <c r="DW515" s="5"/>
      <c r="DX515" s="5"/>
      <c r="DY515" s="5"/>
      <c r="DZ515" s="5"/>
      <c r="EA515" s="5"/>
      <c r="EB515" s="5"/>
      <c r="EC515" s="5"/>
      <c r="ED515" s="5"/>
      <c r="EE515" s="5"/>
      <c r="EF515" s="5"/>
      <c r="EG515" s="5"/>
      <c r="EH515" s="5"/>
      <c r="EI515" s="5"/>
      <c r="EJ515" s="341"/>
      <c r="EK515" s="363"/>
      <c r="EL515" s="57"/>
      <c r="EM515" s="57"/>
      <c r="EN515" s="57"/>
      <c r="EO515" s="57"/>
      <c r="EP515" s="56"/>
      <c r="EQ515" s="161"/>
      <c r="ER515" s="5"/>
      <c r="ES515" s="5"/>
      <c r="ET515" s="5"/>
      <c r="EU515" s="5"/>
      <c r="EV515" s="5"/>
      <c r="EW515" s="5"/>
      <c r="EX515" s="5"/>
      <c r="EY515" s="5"/>
      <c r="EZ515" s="5"/>
      <c r="FA515" s="5"/>
      <c r="FB515" s="5"/>
      <c r="FC515" s="5"/>
      <c r="FD515" s="5"/>
      <c r="FE515" s="5"/>
      <c r="FF515" s="5"/>
      <c r="FG515" s="5"/>
      <c r="FH515" s="5"/>
      <c r="FI515" s="5"/>
      <c r="FJ515" s="5"/>
      <c r="FK515" s="5"/>
      <c r="FL515" s="5"/>
      <c r="FM515" s="5"/>
      <c r="FN515" s="5"/>
      <c r="FO515" s="5"/>
      <c r="FP515" s="5"/>
      <c r="FQ515" s="5"/>
      <c r="FR515" s="5"/>
      <c r="FS515" s="5"/>
      <c r="FT515" s="5"/>
      <c r="FU515" s="5"/>
      <c r="FV515" s="5"/>
      <c r="FW515" s="5"/>
      <c r="FX515" s="5"/>
      <c r="FY515" s="5"/>
      <c r="FZ515" s="5"/>
      <c r="GA515" s="5"/>
      <c r="GB515" s="341"/>
      <c r="GC515" s="354"/>
      <c r="GD515" s="5"/>
      <c r="GE515" s="5"/>
      <c r="GF515" s="5"/>
      <c r="GG515" s="5"/>
      <c r="GH515" s="5"/>
      <c r="GI515" s="5"/>
      <c r="GJ515" s="5"/>
      <c r="GK515" s="5"/>
      <c r="GL515" s="5"/>
      <c r="GM515" s="5"/>
      <c r="GN515" s="5"/>
      <c r="GO515" s="5"/>
      <c r="GP515" s="5"/>
      <c r="GQ515" s="5"/>
      <c r="GR515" s="5"/>
      <c r="GS515" s="5"/>
      <c r="GT515" s="5"/>
      <c r="GU515" s="5"/>
      <c r="GV515" s="5"/>
      <c r="GW515" s="5"/>
      <c r="GX515" s="5"/>
      <c r="GY515" s="5"/>
      <c r="GZ515" s="5"/>
      <c r="HA515" s="5"/>
      <c r="HB515" s="5"/>
      <c r="HC515" s="5"/>
      <c r="HD515" s="5"/>
      <c r="HE515" s="5"/>
      <c r="HF515" s="5"/>
      <c r="HG515" s="5"/>
      <c r="HH515" s="5"/>
      <c r="HI515" s="5"/>
      <c r="HJ515" s="5"/>
      <c r="HK515" s="5"/>
      <c r="HL515" s="5"/>
      <c r="HM515" s="5"/>
      <c r="HN515" s="5"/>
      <c r="HO515" s="5"/>
      <c r="HP515" s="5"/>
      <c r="HQ515" s="5"/>
      <c r="HR515" s="5"/>
      <c r="HS515" s="5"/>
      <c r="HT515" s="341"/>
      <c r="HU515" s="354"/>
      <c r="HV515" s="5"/>
      <c r="HW515" s="5"/>
      <c r="HX515" s="5"/>
      <c r="HY515" s="5"/>
      <c r="HZ515" s="5"/>
      <c r="IA515" s="5"/>
      <c r="IB515" s="5"/>
      <c r="IC515" s="5"/>
      <c r="ID515" s="5"/>
      <c r="IE515" s="5"/>
      <c r="IF515" s="5"/>
      <c r="IG515" s="5"/>
      <c r="IH515" s="5"/>
      <c r="II515" s="5"/>
      <c r="IJ515" s="5"/>
      <c r="IK515" s="5"/>
      <c r="IL515" s="5"/>
      <c r="IM515" s="5"/>
      <c r="IN515" s="5"/>
      <c r="IO515" s="5"/>
      <c r="IP515" s="5"/>
      <c r="IQ515" s="5"/>
      <c r="IR515" s="5"/>
      <c r="IS515" s="5"/>
      <c r="IT515" s="5"/>
      <c r="IU515" s="5"/>
      <c r="IV515" s="5"/>
      <c r="IW515" s="5"/>
      <c r="IX515" s="5"/>
      <c r="IY515" s="5"/>
      <c r="IZ515" s="5"/>
      <c r="JA515" s="5"/>
      <c r="JB515" s="5"/>
      <c r="JC515" s="5"/>
      <c r="JD515" s="5"/>
      <c r="JE515" s="5"/>
      <c r="JF515" s="5"/>
      <c r="JG515" s="5"/>
      <c r="JH515" s="5"/>
      <c r="JI515" s="5"/>
      <c r="JJ515" s="5"/>
      <c r="JK515" s="145"/>
      <c r="JL515" s="397"/>
    </row>
    <row r="516" spans="1:272" ht="30">
      <c r="A516" s="8" t="s">
        <v>33</v>
      </c>
      <c r="B516" s="8" t="s">
        <v>8</v>
      </c>
      <c r="C516" s="8">
        <v>1</v>
      </c>
      <c r="D516" s="197">
        <v>381</v>
      </c>
      <c r="E516" s="118" t="s">
        <v>175</v>
      </c>
      <c r="F516" s="195" t="s">
        <v>108</v>
      </c>
      <c r="G516" s="195" t="s">
        <v>165</v>
      </c>
      <c r="H516" s="309"/>
      <c r="I516" s="355" t="s">
        <v>555</v>
      </c>
      <c r="J516" s="51">
        <v>723</v>
      </c>
      <c r="K516" s="51">
        <v>724</v>
      </c>
      <c r="L516" s="51">
        <f t="shared" si="352"/>
        <v>1</v>
      </c>
      <c r="M516" s="52">
        <v>100</v>
      </c>
      <c r="N516" s="52">
        <f t="shared" ref="N516" si="366">L516*M516/100</f>
        <v>1</v>
      </c>
      <c r="O516" s="139">
        <f>N516*AUXILIAR!$B$50</f>
        <v>3000000</v>
      </c>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c r="AY516" s="5"/>
      <c r="AZ516" s="341"/>
      <c r="BA516" s="354"/>
      <c r="BB516" s="5"/>
      <c r="BC516" s="5"/>
      <c r="BD516" s="5"/>
      <c r="BE516" s="5"/>
      <c r="BF516" s="5"/>
      <c r="BG516" s="5"/>
      <c r="BH516" s="5"/>
      <c r="BI516" s="5"/>
      <c r="BJ516" s="5"/>
      <c r="BK516" s="5"/>
      <c r="BL516" s="5"/>
      <c r="BM516" s="5"/>
      <c r="BN516" s="5"/>
      <c r="BO516" s="5"/>
      <c r="BP516" s="5"/>
      <c r="BQ516" s="5"/>
      <c r="BR516" s="5"/>
      <c r="BS516" s="5"/>
      <c r="BT516" s="5"/>
      <c r="BU516" s="5"/>
      <c r="BV516" s="5"/>
      <c r="BW516" s="5"/>
      <c r="BX516" s="5"/>
      <c r="BY516" s="5"/>
      <c r="BZ516" s="5"/>
      <c r="CA516" s="5"/>
      <c r="CB516" s="5"/>
      <c r="CC516" s="5"/>
      <c r="CD516" s="5"/>
      <c r="CE516" s="5"/>
      <c r="CF516" s="5"/>
      <c r="CG516" s="5"/>
      <c r="CH516" s="5"/>
      <c r="CI516" s="5"/>
      <c r="CJ516" s="5"/>
      <c r="CK516" s="5"/>
      <c r="CL516" s="5"/>
      <c r="CM516" s="5"/>
      <c r="CN516" s="5"/>
      <c r="CO516" s="5"/>
      <c r="CP516" s="5"/>
      <c r="CQ516" s="5"/>
      <c r="CR516" s="341"/>
      <c r="CS516" s="354"/>
      <c r="CT516" s="5"/>
      <c r="CU516" s="5"/>
      <c r="CV516" s="5"/>
      <c r="CW516" s="5"/>
      <c r="CX516" s="5"/>
      <c r="CY516" s="5"/>
      <c r="CZ516" s="5"/>
      <c r="DA516" s="5"/>
      <c r="DB516" s="5"/>
      <c r="DC516" s="5"/>
      <c r="DD516" s="5"/>
      <c r="DE516" s="5"/>
      <c r="DF516" s="5"/>
      <c r="DG516" s="5"/>
      <c r="DH516" s="5"/>
      <c r="DI516" s="5"/>
      <c r="DJ516" s="5"/>
      <c r="DK516" s="5"/>
      <c r="DL516" s="5"/>
      <c r="DM516" s="5"/>
      <c r="DN516" s="5"/>
      <c r="DO516" s="5"/>
      <c r="DP516" s="5"/>
      <c r="DQ516" s="5"/>
      <c r="DR516" s="5"/>
      <c r="DS516" s="5"/>
      <c r="DT516" s="5"/>
      <c r="DU516" s="5"/>
      <c r="DV516" s="5"/>
      <c r="DW516" s="5"/>
      <c r="DX516" s="5"/>
      <c r="DY516" s="5"/>
      <c r="DZ516" s="5"/>
      <c r="EA516" s="5"/>
      <c r="EB516" s="5"/>
      <c r="EC516" s="5"/>
      <c r="ED516" s="5"/>
      <c r="EE516" s="5"/>
      <c r="EF516" s="5"/>
      <c r="EG516" s="5"/>
      <c r="EH516" s="5"/>
      <c r="EI516" s="5"/>
      <c r="EJ516" s="341"/>
      <c r="EK516" s="354"/>
      <c r="EL516" s="5"/>
      <c r="EM516" s="5"/>
      <c r="EN516" s="5"/>
      <c r="EO516" s="5"/>
      <c r="EP516" s="5"/>
      <c r="EQ516" s="5"/>
      <c r="ER516" s="5"/>
      <c r="ES516" s="5"/>
      <c r="ET516" s="5"/>
      <c r="EU516" s="5"/>
      <c r="EV516" s="5"/>
      <c r="EW516" s="5"/>
      <c r="EX516" s="5"/>
      <c r="EY516" s="5"/>
      <c r="EZ516" s="5"/>
      <c r="FA516" s="5"/>
      <c r="FB516" s="5"/>
      <c r="FC516" s="5"/>
      <c r="FD516" s="5"/>
      <c r="FE516" s="5"/>
      <c r="FF516" s="5"/>
      <c r="FG516" s="5"/>
      <c r="FH516" s="5"/>
      <c r="FI516" s="5"/>
      <c r="FJ516" s="5"/>
      <c r="FK516" s="5"/>
      <c r="FL516" s="5"/>
      <c r="FM516" s="5"/>
      <c r="FN516" s="5"/>
      <c r="FO516" s="5"/>
      <c r="FP516" s="5"/>
      <c r="FQ516" s="5"/>
      <c r="FR516" s="5"/>
      <c r="FS516" s="5"/>
      <c r="FT516" s="5"/>
      <c r="FU516" s="5"/>
      <c r="FV516" s="5"/>
      <c r="FW516" s="5"/>
      <c r="FX516" s="5"/>
      <c r="FY516" s="5"/>
      <c r="FZ516" s="5"/>
      <c r="GA516" s="5"/>
      <c r="GB516" s="341"/>
      <c r="GC516" s="354"/>
      <c r="GD516" s="5"/>
      <c r="GE516" s="5"/>
      <c r="GF516" s="5"/>
      <c r="GG516" s="5"/>
      <c r="GH516" s="5"/>
      <c r="GI516" s="5"/>
      <c r="GJ516" s="5"/>
      <c r="GK516" s="5"/>
      <c r="GL516" s="5"/>
      <c r="GM516" s="5"/>
      <c r="GN516" s="5"/>
      <c r="GO516" s="5"/>
      <c r="GP516" s="5"/>
      <c r="GQ516" s="5"/>
      <c r="GR516" s="5"/>
      <c r="GS516" s="5"/>
      <c r="GT516" s="5"/>
      <c r="GU516" s="5"/>
      <c r="GV516" s="5"/>
      <c r="GW516" s="5"/>
      <c r="GX516" s="5"/>
      <c r="GY516" s="5"/>
      <c r="GZ516" s="5"/>
      <c r="HA516" s="5"/>
      <c r="HB516" s="5"/>
      <c r="HC516" s="5"/>
      <c r="HD516" s="5"/>
      <c r="HE516" s="5"/>
      <c r="HF516" s="5"/>
      <c r="HG516" s="5"/>
      <c r="HH516" s="5"/>
      <c r="HI516" s="5"/>
      <c r="HJ516" s="5"/>
      <c r="HK516" s="5"/>
      <c r="HL516" s="5"/>
      <c r="HM516" s="5"/>
      <c r="HN516" s="5"/>
      <c r="HO516" s="5"/>
      <c r="HP516" s="5"/>
      <c r="HQ516" s="5"/>
      <c r="HR516" s="5"/>
      <c r="HS516" s="5"/>
      <c r="HT516" s="341"/>
      <c r="HU516" s="354"/>
      <c r="HV516" s="5"/>
      <c r="HW516" s="5"/>
      <c r="HX516" s="5"/>
      <c r="HY516" s="5"/>
      <c r="HZ516" s="5"/>
      <c r="IA516" s="5"/>
      <c r="IB516" s="5"/>
      <c r="IC516" s="5"/>
      <c r="ID516" s="5"/>
      <c r="IE516" s="5"/>
      <c r="IF516" s="5"/>
      <c r="IG516" s="5"/>
      <c r="IH516" s="5"/>
      <c r="II516" s="5"/>
      <c r="IJ516" s="5"/>
      <c r="IK516" s="5"/>
      <c r="IL516" s="5"/>
      <c r="IM516" s="5"/>
      <c r="IN516" s="5"/>
      <c r="IO516" s="5"/>
      <c r="IP516" s="5"/>
      <c r="IQ516" s="5"/>
      <c r="IR516" s="5"/>
      <c r="IS516" s="5"/>
      <c r="IT516" s="5"/>
      <c r="IU516" s="5"/>
      <c r="IV516" s="5"/>
      <c r="IW516" s="5"/>
      <c r="IX516" s="5"/>
      <c r="IY516" s="5"/>
      <c r="IZ516" s="5"/>
      <c r="JA516" s="5"/>
      <c r="JB516" s="5"/>
      <c r="JC516" s="5"/>
      <c r="JD516" s="5"/>
      <c r="JE516" s="5"/>
      <c r="JF516" s="5"/>
      <c r="JG516" s="5"/>
      <c r="JH516" s="5"/>
      <c r="JI516" s="5"/>
      <c r="JJ516" s="5"/>
      <c r="JK516" s="145"/>
      <c r="JL516" s="397"/>
    </row>
    <row r="517" spans="1:272" ht="30">
      <c r="A517" s="8" t="s">
        <v>33</v>
      </c>
      <c r="B517" s="8" t="s">
        <v>8</v>
      </c>
      <c r="C517" s="8">
        <v>1</v>
      </c>
      <c r="D517" s="197">
        <v>381</v>
      </c>
      <c r="E517" s="118" t="s">
        <v>175</v>
      </c>
      <c r="F517" s="195" t="s">
        <v>108</v>
      </c>
      <c r="G517" s="195" t="s">
        <v>165</v>
      </c>
      <c r="H517" s="309"/>
      <c r="I517" s="355" t="s">
        <v>555</v>
      </c>
      <c r="J517" s="51">
        <v>869</v>
      </c>
      <c r="K517" s="51">
        <v>871</v>
      </c>
      <c r="L517" s="51">
        <f t="shared" si="352"/>
        <v>2</v>
      </c>
      <c r="M517" s="52">
        <v>100</v>
      </c>
      <c r="N517" s="52">
        <f t="shared" ref="N517" si="367">L517*M517/100</f>
        <v>2</v>
      </c>
      <c r="O517" s="139">
        <f>N517*AUXILIAR!$B$50</f>
        <v>6000000</v>
      </c>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c r="AY517" s="5"/>
      <c r="AZ517" s="341"/>
      <c r="BA517" s="354"/>
      <c r="BB517" s="5"/>
      <c r="BC517" s="5"/>
      <c r="BD517" s="5"/>
      <c r="BE517" s="5"/>
      <c r="BF517" s="5"/>
      <c r="BG517" s="5"/>
      <c r="BH517" s="5"/>
      <c r="BI517" s="5"/>
      <c r="BJ517" s="5"/>
      <c r="BK517" s="5"/>
      <c r="BL517" s="5"/>
      <c r="BM517" s="5"/>
      <c r="BN517" s="5"/>
      <c r="BO517" s="5"/>
      <c r="BP517" s="5"/>
      <c r="BQ517" s="5"/>
      <c r="BR517" s="5"/>
      <c r="BS517" s="5"/>
      <c r="BT517" s="5"/>
      <c r="BU517" s="5"/>
      <c r="BV517" s="5"/>
      <c r="BW517" s="5"/>
      <c r="BX517" s="5"/>
      <c r="BY517" s="5"/>
      <c r="BZ517" s="5"/>
      <c r="CA517" s="5"/>
      <c r="CB517" s="5"/>
      <c r="CC517" s="5"/>
      <c r="CD517" s="5"/>
      <c r="CE517" s="5"/>
      <c r="CF517" s="5"/>
      <c r="CG517" s="5"/>
      <c r="CH517" s="5"/>
      <c r="CI517" s="5"/>
      <c r="CJ517" s="5"/>
      <c r="CK517" s="5"/>
      <c r="CL517" s="5"/>
      <c r="CM517" s="5"/>
      <c r="CN517" s="5"/>
      <c r="CO517" s="5"/>
      <c r="CP517" s="5"/>
      <c r="CQ517" s="5"/>
      <c r="CR517" s="341"/>
      <c r="CS517" s="354"/>
      <c r="CT517" s="5"/>
      <c r="CU517" s="5"/>
      <c r="CV517" s="5"/>
      <c r="CW517" s="5"/>
      <c r="CX517" s="5"/>
      <c r="CY517" s="5"/>
      <c r="CZ517" s="5"/>
      <c r="DA517" s="5"/>
      <c r="DB517" s="5"/>
      <c r="DC517" s="5"/>
      <c r="DD517" s="5"/>
      <c r="DE517" s="5"/>
      <c r="DF517" s="5"/>
      <c r="DG517" s="5"/>
      <c r="DH517" s="5"/>
      <c r="DI517" s="5"/>
      <c r="DJ517" s="5"/>
      <c r="DK517" s="5"/>
      <c r="DL517" s="5"/>
      <c r="DM517" s="5"/>
      <c r="DN517" s="5"/>
      <c r="DO517" s="5"/>
      <c r="DP517" s="5"/>
      <c r="DQ517" s="5"/>
      <c r="DR517" s="5"/>
      <c r="DS517" s="5"/>
      <c r="DT517" s="5"/>
      <c r="DU517" s="5"/>
      <c r="DV517" s="5"/>
      <c r="DW517" s="5"/>
      <c r="DX517" s="5"/>
      <c r="DY517" s="5"/>
      <c r="DZ517" s="5"/>
      <c r="EA517" s="5"/>
      <c r="EB517" s="5"/>
      <c r="EC517" s="5"/>
      <c r="ED517" s="5"/>
      <c r="EE517" s="5"/>
      <c r="EF517" s="5"/>
      <c r="EG517" s="5"/>
      <c r="EH517" s="5"/>
      <c r="EI517" s="5"/>
      <c r="EJ517" s="341"/>
      <c r="EK517" s="354"/>
      <c r="EL517" s="5"/>
      <c r="EM517" s="5"/>
      <c r="EN517" s="5"/>
      <c r="EO517" s="5"/>
      <c r="EP517" s="5"/>
      <c r="EQ517" s="5"/>
      <c r="ER517" s="5"/>
      <c r="ES517" s="5"/>
      <c r="ET517" s="5"/>
      <c r="EU517" s="5"/>
      <c r="EV517" s="5"/>
      <c r="EW517" s="5"/>
      <c r="EX517" s="5"/>
      <c r="EY517" s="5"/>
      <c r="EZ517" s="5"/>
      <c r="FA517" s="5"/>
      <c r="FB517" s="5"/>
      <c r="FC517" s="5"/>
      <c r="FD517" s="5"/>
      <c r="FE517" s="5"/>
      <c r="FF517" s="5"/>
      <c r="FG517" s="5"/>
      <c r="FH517" s="5"/>
      <c r="FI517" s="5"/>
      <c r="FJ517" s="5"/>
      <c r="FK517" s="5"/>
      <c r="FL517" s="5"/>
      <c r="FM517" s="5"/>
      <c r="FN517" s="5"/>
      <c r="FO517" s="5"/>
      <c r="FP517" s="5"/>
      <c r="FQ517" s="5"/>
      <c r="FR517" s="5"/>
      <c r="FS517" s="5"/>
      <c r="FT517" s="5"/>
      <c r="FU517" s="5"/>
      <c r="FV517" s="5"/>
      <c r="FW517" s="5"/>
      <c r="FX517" s="5"/>
      <c r="FY517" s="5"/>
      <c r="FZ517" s="5"/>
      <c r="GA517" s="5"/>
      <c r="GB517" s="341"/>
      <c r="GC517" s="354"/>
      <c r="GD517" s="5"/>
      <c r="GE517" s="5"/>
      <c r="GF517" s="5"/>
      <c r="GG517" s="5"/>
      <c r="GH517" s="5"/>
      <c r="GI517" s="5"/>
      <c r="GJ517" s="5"/>
      <c r="GK517" s="5"/>
      <c r="GL517" s="5"/>
      <c r="GM517" s="5"/>
      <c r="GN517" s="5"/>
      <c r="GO517" s="5"/>
      <c r="GP517" s="5"/>
      <c r="GQ517" s="5"/>
      <c r="GR517" s="5"/>
      <c r="GS517" s="5"/>
      <c r="GT517" s="5"/>
      <c r="GU517" s="5"/>
      <c r="GV517" s="5"/>
      <c r="GW517" s="5"/>
      <c r="GX517" s="5"/>
      <c r="GY517" s="5"/>
      <c r="GZ517" s="5"/>
      <c r="HA517" s="5"/>
      <c r="HB517" s="5"/>
      <c r="HC517" s="5"/>
      <c r="HD517" s="5"/>
      <c r="HE517" s="5"/>
      <c r="HF517" s="5"/>
      <c r="HG517" s="5"/>
      <c r="HH517" s="5"/>
      <c r="HI517" s="5"/>
      <c r="HJ517" s="5"/>
      <c r="HK517" s="5"/>
      <c r="HL517" s="5"/>
      <c r="HM517" s="5"/>
      <c r="HN517" s="5"/>
      <c r="HO517" s="5"/>
      <c r="HP517" s="5"/>
      <c r="HQ517" s="5"/>
      <c r="HR517" s="5"/>
      <c r="HS517" s="5"/>
      <c r="HT517" s="341"/>
      <c r="HU517" s="354"/>
      <c r="HV517" s="5"/>
      <c r="HW517" s="5"/>
      <c r="HX517" s="5"/>
      <c r="HY517" s="5"/>
      <c r="HZ517" s="5"/>
      <c r="IA517" s="5"/>
      <c r="IB517" s="5"/>
      <c r="IC517" s="5"/>
      <c r="ID517" s="5"/>
      <c r="IE517" s="5"/>
      <c r="IF517" s="5"/>
      <c r="IG517" s="5"/>
      <c r="IH517" s="5"/>
      <c r="II517" s="5"/>
      <c r="IJ517" s="5"/>
      <c r="IK517" s="5"/>
      <c r="IL517" s="5"/>
      <c r="IM517" s="5"/>
      <c r="IN517" s="5"/>
      <c r="IO517" s="5"/>
      <c r="IP517" s="5"/>
      <c r="IQ517" s="5"/>
      <c r="IR517" s="5"/>
      <c r="IS517" s="5"/>
      <c r="IT517" s="5"/>
      <c r="IU517" s="5"/>
      <c r="IV517" s="5"/>
      <c r="IW517" s="5"/>
      <c r="IX517" s="5"/>
      <c r="IY517" s="5"/>
      <c r="IZ517" s="5"/>
      <c r="JA517" s="5"/>
      <c r="JB517" s="5"/>
      <c r="JC517" s="5"/>
      <c r="JD517" s="5"/>
      <c r="JE517" s="5"/>
      <c r="JF517" s="5"/>
      <c r="JG517" s="5"/>
      <c r="JH517" s="5"/>
      <c r="JI517" s="5"/>
      <c r="JJ517" s="5"/>
      <c r="JK517" s="145"/>
      <c r="JL517" s="397"/>
    </row>
    <row r="518" spans="1:272" ht="30">
      <c r="A518" s="8" t="s">
        <v>33</v>
      </c>
      <c r="B518" s="8" t="s">
        <v>8</v>
      </c>
      <c r="C518" s="8">
        <v>1</v>
      </c>
      <c r="D518" s="197">
        <v>381</v>
      </c>
      <c r="E518" s="118" t="s">
        <v>175</v>
      </c>
      <c r="F518" s="195" t="s">
        <v>108</v>
      </c>
      <c r="G518" s="195" t="s">
        <v>165</v>
      </c>
      <c r="H518" s="309"/>
      <c r="I518" s="355" t="s">
        <v>555</v>
      </c>
      <c r="J518" s="51">
        <v>877</v>
      </c>
      <c r="K518" s="51">
        <v>890</v>
      </c>
      <c r="L518" s="51">
        <f t="shared" si="352"/>
        <v>13</v>
      </c>
      <c r="M518" s="52">
        <v>100</v>
      </c>
      <c r="N518" s="52">
        <f t="shared" ref="N518" si="368">L518*M518/100</f>
        <v>13</v>
      </c>
      <c r="O518" s="139">
        <f>N518*AUXILIAR!$B$50</f>
        <v>39000000</v>
      </c>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c r="AY518" s="5"/>
      <c r="AZ518" s="341"/>
      <c r="BA518" s="354"/>
      <c r="BB518" s="5"/>
      <c r="BC518" s="5"/>
      <c r="BD518" s="5"/>
      <c r="BE518" s="5"/>
      <c r="BF518" s="5"/>
      <c r="BG518" s="5"/>
      <c r="BH518" s="5"/>
      <c r="BI518" s="5"/>
      <c r="BJ518" s="5"/>
      <c r="BK518" s="5"/>
      <c r="BL518" s="5"/>
      <c r="BM518" s="5"/>
      <c r="BN518" s="5"/>
      <c r="BO518" s="5"/>
      <c r="BP518" s="5"/>
      <c r="BQ518" s="5"/>
      <c r="BR518" s="5"/>
      <c r="BS518" s="5"/>
      <c r="BT518" s="5"/>
      <c r="BU518" s="5"/>
      <c r="BV518" s="5"/>
      <c r="BW518" s="5"/>
      <c r="BX518" s="5"/>
      <c r="BY518" s="5"/>
      <c r="BZ518" s="5"/>
      <c r="CA518" s="5"/>
      <c r="CB518" s="5"/>
      <c r="CC518" s="5"/>
      <c r="CD518" s="5"/>
      <c r="CE518" s="5"/>
      <c r="CF518" s="5"/>
      <c r="CG518" s="5"/>
      <c r="CH518" s="5"/>
      <c r="CI518" s="5"/>
      <c r="CJ518" s="5"/>
      <c r="CK518" s="5"/>
      <c r="CL518" s="5"/>
      <c r="CM518" s="5"/>
      <c r="CN518" s="5"/>
      <c r="CO518" s="5"/>
      <c r="CP518" s="5"/>
      <c r="CQ518" s="5"/>
      <c r="CR518" s="341"/>
      <c r="CS518" s="354"/>
      <c r="CT518" s="5"/>
      <c r="CU518" s="5"/>
      <c r="CV518" s="5"/>
      <c r="CW518" s="5"/>
      <c r="CX518" s="5"/>
      <c r="CY518" s="5"/>
      <c r="CZ518" s="5"/>
      <c r="DA518" s="5"/>
      <c r="DB518" s="5"/>
      <c r="DC518" s="5"/>
      <c r="DD518" s="5"/>
      <c r="DE518" s="5"/>
      <c r="DF518" s="5"/>
      <c r="DG518" s="5"/>
      <c r="DH518" s="5"/>
      <c r="DI518" s="5"/>
      <c r="DJ518" s="5"/>
      <c r="DK518" s="5"/>
      <c r="DL518" s="5"/>
      <c r="DM518" s="5"/>
      <c r="DN518" s="5"/>
      <c r="DO518" s="5"/>
      <c r="DP518" s="5"/>
      <c r="DQ518" s="5"/>
      <c r="DR518" s="5"/>
      <c r="DS518" s="5"/>
      <c r="DT518" s="5"/>
      <c r="DU518" s="5"/>
      <c r="DV518" s="5"/>
      <c r="DW518" s="5"/>
      <c r="DX518" s="5"/>
      <c r="DY518" s="5"/>
      <c r="DZ518" s="5"/>
      <c r="EA518" s="5"/>
      <c r="EB518" s="5"/>
      <c r="EC518" s="5"/>
      <c r="ED518" s="5"/>
      <c r="EE518" s="5"/>
      <c r="EF518" s="5"/>
      <c r="EG518" s="5"/>
      <c r="EH518" s="5"/>
      <c r="EI518" s="5"/>
      <c r="EJ518" s="341"/>
      <c r="EK518" s="354"/>
      <c r="EL518" s="5"/>
      <c r="EM518" s="5"/>
      <c r="EN518" s="5"/>
      <c r="EO518" s="5"/>
      <c r="EP518" s="5"/>
      <c r="EQ518" s="5"/>
      <c r="ER518" s="5"/>
      <c r="ES518" s="5"/>
      <c r="ET518" s="5"/>
      <c r="EU518" s="5"/>
      <c r="EV518" s="5"/>
      <c r="EW518" s="5"/>
      <c r="EX518" s="5"/>
      <c r="EY518" s="5"/>
      <c r="EZ518" s="5"/>
      <c r="FA518" s="5"/>
      <c r="FB518" s="5"/>
      <c r="FC518" s="5"/>
      <c r="FD518" s="5"/>
      <c r="FE518" s="5"/>
      <c r="FF518" s="5"/>
      <c r="FG518" s="5"/>
      <c r="FH518" s="5"/>
      <c r="FI518" s="5"/>
      <c r="FJ518" s="5"/>
      <c r="FK518" s="5"/>
      <c r="FL518" s="5"/>
      <c r="FM518" s="5"/>
      <c r="FN518" s="5"/>
      <c r="FO518" s="5"/>
      <c r="FP518" s="5"/>
      <c r="FQ518" s="5"/>
      <c r="FR518" s="5"/>
      <c r="FS518" s="5"/>
      <c r="FT518" s="5"/>
      <c r="FU518" s="5"/>
      <c r="FV518" s="5"/>
      <c r="FW518" s="5"/>
      <c r="FX518" s="5"/>
      <c r="FY518" s="5"/>
      <c r="FZ518" s="5"/>
      <c r="GA518" s="5"/>
      <c r="GB518" s="341"/>
      <c r="GC518" s="354"/>
      <c r="GD518" s="5"/>
      <c r="GE518" s="5"/>
      <c r="GF518" s="5"/>
      <c r="GG518" s="5"/>
      <c r="GH518" s="5"/>
      <c r="GI518" s="5"/>
      <c r="GJ518" s="5"/>
      <c r="GK518" s="5"/>
      <c r="GL518" s="5"/>
      <c r="GM518" s="5"/>
      <c r="GN518" s="5"/>
      <c r="GO518" s="5"/>
      <c r="GP518" s="5"/>
      <c r="GQ518" s="5"/>
      <c r="GR518" s="5"/>
      <c r="GS518" s="5"/>
      <c r="GT518" s="5"/>
      <c r="GU518" s="5"/>
      <c r="GV518" s="5"/>
      <c r="GW518" s="5"/>
      <c r="GX518" s="5"/>
      <c r="GY518" s="5"/>
      <c r="GZ518" s="5"/>
      <c r="HA518" s="5"/>
      <c r="HB518" s="5"/>
      <c r="HC518" s="5"/>
      <c r="HD518" s="5"/>
      <c r="HE518" s="5"/>
      <c r="HF518" s="5"/>
      <c r="HG518" s="5"/>
      <c r="HH518" s="5"/>
      <c r="HI518" s="5"/>
      <c r="HJ518" s="5"/>
      <c r="HK518" s="5"/>
      <c r="HL518" s="5"/>
      <c r="HM518" s="5"/>
      <c r="HN518" s="5"/>
      <c r="HO518" s="5"/>
      <c r="HP518" s="5"/>
      <c r="HQ518" s="5"/>
      <c r="HR518" s="5"/>
      <c r="HS518" s="5"/>
      <c r="HT518" s="341"/>
      <c r="HU518" s="354"/>
      <c r="HV518" s="5"/>
      <c r="HW518" s="5"/>
      <c r="HX518" s="5"/>
      <c r="HY518" s="5"/>
      <c r="HZ518" s="5"/>
      <c r="IA518" s="5"/>
      <c r="IB518" s="5"/>
      <c r="IC518" s="5"/>
      <c r="ID518" s="5"/>
      <c r="IE518" s="5"/>
      <c r="IF518" s="5"/>
      <c r="IG518" s="5"/>
      <c r="IH518" s="5"/>
      <c r="II518" s="5"/>
      <c r="IJ518" s="5"/>
      <c r="IK518" s="5"/>
      <c r="IL518" s="5"/>
      <c r="IM518" s="5"/>
      <c r="IN518" s="5"/>
      <c r="IO518" s="5"/>
      <c r="IP518" s="5"/>
      <c r="IQ518" s="5"/>
      <c r="IR518" s="5"/>
      <c r="IS518" s="5"/>
      <c r="IT518" s="5"/>
      <c r="IU518" s="5"/>
      <c r="IV518" s="5"/>
      <c r="IW518" s="5"/>
      <c r="IX518" s="5"/>
      <c r="IY518" s="5"/>
      <c r="IZ518" s="5"/>
      <c r="JA518" s="5"/>
      <c r="JB518" s="5"/>
      <c r="JC518" s="5"/>
      <c r="JD518" s="5"/>
      <c r="JE518" s="5"/>
      <c r="JF518" s="5"/>
      <c r="JG518" s="5"/>
      <c r="JH518" s="5"/>
      <c r="JI518" s="5"/>
      <c r="JJ518" s="5"/>
      <c r="JK518" s="145"/>
      <c r="JL518" s="397"/>
    </row>
    <row r="519" spans="1:272" ht="30">
      <c r="A519" s="8" t="s">
        <v>33</v>
      </c>
      <c r="B519" s="8" t="s">
        <v>8</v>
      </c>
      <c r="C519" s="8">
        <v>1</v>
      </c>
      <c r="D519" s="197">
        <v>381</v>
      </c>
      <c r="E519" s="118" t="s">
        <v>175</v>
      </c>
      <c r="F519" s="195" t="s">
        <v>108</v>
      </c>
      <c r="G519" s="195" t="s">
        <v>165</v>
      </c>
      <c r="H519" s="309"/>
      <c r="I519" s="355" t="s">
        <v>555</v>
      </c>
      <c r="J519" s="51">
        <v>935</v>
      </c>
      <c r="K519" s="51">
        <v>937</v>
      </c>
      <c r="L519" s="51">
        <f t="shared" si="352"/>
        <v>2</v>
      </c>
      <c r="M519" s="52">
        <v>100</v>
      </c>
      <c r="N519" s="52">
        <f t="shared" ref="N519" si="369">L519*M519/100</f>
        <v>2</v>
      </c>
      <c r="O519" s="139">
        <f>N519*AUXILIAR!$B$50</f>
        <v>6000000</v>
      </c>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c r="AY519" s="5"/>
      <c r="AZ519" s="341"/>
      <c r="BA519" s="354"/>
      <c r="BB519" s="5"/>
      <c r="BC519" s="5"/>
      <c r="BD519" s="5"/>
      <c r="BE519" s="5"/>
      <c r="BF519" s="5"/>
      <c r="BG519" s="5"/>
      <c r="BH519" s="5"/>
      <c r="BI519" s="5"/>
      <c r="BJ519" s="5"/>
      <c r="BK519" s="5"/>
      <c r="BL519" s="5"/>
      <c r="BM519" s="5"/>
      <c r="BN519" s="5"/>
      <c r="BO519" s="5"/>
      <c r="BP519" s="5"/>
      <c r="BQ519" s="5"/>
      <c r="BR519" s="5"/>
      <c r="BS519" s="5"/>
      <c r="BT519" s="5"/>
      <c r="BU519" s="5"/>
      <c r="BV519" s="5"/>
      <c r="BW519" s="5"/>
      <c r="BX519" s="5"/>
      <c r="BY519" s="5"/>
      <c r="BZ519" s="5"/>
      <c r="CA519" s="5"/>
      <c r="CB519" s="5"/>
      <c r="CC519" s="5"/>
      <c r="CD519" s="5"/>
      <c r="CE519" s="5"/>
      <c r="CF519" s="5"/>
      <c r="CG519" s="5"/>
      <c r="CH519" s="5"/>
      <c r="CI519" s="5"/>
      <c r="CJ519" s="5"/>
      <c r="CK519" s="5"/>
      <c r="CL519" s="5"/>
      <c r="CM519" s="5"/>
      <c r="CN519" s="5"/>
      <c r="CO519" s="5"/>
      <c r="CP519" s="5"/>
      <c r="CQ519" s="5"/>
      <c r="CR519" s="341"/>
      <c r="CS519" s="354"/>
      <c r="CT519" s="5"/>
      <c r="CU519" s="5"/>
      <c r="CV519" s="5"/>
      <c r="CW519" s="5"/>
      <c r="CX519" s="5"/>
      <c r="CY519" s="5"/>
      <c r="CZ519" s="5"/>
      <c r="DA519" s="5"/>
      <c r="DB519" s="5"/>
      <c r="DC519" s="5"/>
      <c r="DD519" s="5"/>
      <c r="DE519" s="5"/>
      <c r="DF519" s="5"/>
      <c r="DG519" s="5"/>
      <c r="DH519" s="5"/>
      <c r="DI519" s="5"/>
      <c r="DJ519" s="5"/>
      <c r="DK519" s="5"/>
      <c r="DL519" s="5"/>
      <c r="DM519" s="5"/>
      <c r="DN519" s="5"/>
      <c r="DO519" s="5"/>
      <c r="DP519" s="5"/>
      <c r="DQ519" s="5"/>
      <c r="DR519" s="5"/>
      <c r="DS519" s="5"/>
      <c r="DT519" s="5"/>
      <c r="DU519" s="5"/>
      <c r="DV519" s="5"/>
      <c r="DW519" s="5"/>
      <c r="DX519" s="5"/>
      <c r="DY519" s="5"/>
      <c r="DZ519" s="5"/>
      <c r="EA519" s="5"/>
      <c r="EB519" s="5"/>
      <c r="EC519" s="5"/>
      <c r="ED519" s="5"/>
      <c r="EE519" s="5"/>
      <c r="EF519" s="5"/>
      <c r="EG519" s="5"/>
      <c r="EH519" s="5"/>
      <c r="EI519" s="5"/>
      <c r="EJ519" s="341"/>
      <c r="EK519" s="354"/>
      <c r="EL519" s="5"/>
      <c r="EM519" s="5"/>
      <c r="EN519" s="5"/>
      <c r="EO519" s="5"/>
      <c r="EP519" s="5"/>
      <c r="EQ519" s="5"/>
      <c r="ER519" s="5"/>
      <c r="ES519" s="5"/>
      <c r="ET519" s="5"/>
      <c r="EU519" s="5"/>
      <c r="EV519" s="5"/>
      <c r="EW519" s="5"/>
      <c r="EX519" s="5"/>
      <c r="EY519" s="5"/>
      <c r="EZ519" s="5"/>
      <c r="FA519" s="5"/>
      <c r="FB519" s="5"/>
      <c r="FC519" s="5"/>
      <c r="FD519" s="5"/>
      <c r="FE519" s="5"/>
      <c r="FF519" s="5"/>
      <c r="FG519" s="5"/>
      <c r="FH519" s="5"/>
      <c r="FI519" s="5"/>
      <c r="FJ519" s="5"/>
      <c r="FK519" s="5"/>
      <c r="FL519" s="5"/>
      <c r="FM519" s="5"/>
      <c r="FN519" s="5"/>
      <c r="FO519" s="5"/>
      <c r="FP519" s="5"/>
      <c r="FQ519" s="5"/>
      <c r="FR519" s="5"/>
      <c r="FS519" s="5"/>
      <c r="FT519" s="5"/>
      <c r="FU519" s="5"/>
      <c r="FV519" s="5"/>
      <c r="FW519" s="5"/>
      <c r="FX519" s="5"/>
      <c r="FY519" s="5"/>
      <c r="FZ519" s="5"/>
      <c r="GA519" s="5"/>
      <c r="GB519" s="341"/>
      <c r="GC519" s="354"/>
      <c r="GD519" s="5"/>
      <c r="GE519" s="5"/>
      <c r="GF519" s="5"/>
      <c r="GG519" s="5"/>
      <c r="GH519" s="5"/>
      <c r="GI519" s="5"/>
      <c r="GJ519" s="5"/>
      <c r="GK519" s="5"/>
      <c r="GL519" s="5"/>
      <c r="GM519" s="5"/>
      <c r="GN519" s="5"/>
      <c r="GO519" s="5"/>
      <c r="GP519" s="5"/>
      <c r="GQ519" s="5"/>
      <c r="GR519" s="5"/>
      <c r="GS519" s="5"/>
      <c r="GT519" s="5"/>
      <c r="GU519" s="5"/>
      <c r="GV519" s="5"/>
      <c r="GW519" s="5"/>
      <c r="GX519" s="5"/>
      <c r="GY519" s="5"/>
      <c r="GZ519" s="5"/>
      <c r="HA519" s="5"/>
      <c r="HB519" s="5"/>
      <c r="HC519" s="5"/>
      <c r="HD519" s="5"/>
      <c r="HE519" s="5"/>
      <c r="HF519" s="5"/>
      <c r="HG519" s="5"/>
      <c r="HH519" s="5"/>
      <c r="HI519" s="5"/>
      <c r="HJ519" s="5"/>
      <c r="HK519" s="5"/>
      <c r="HL519" s="5"/>
      <c r="HM519" s="5"/>
      <c r="HN519" s="5"/>
      <c r="HO519" s="5"/>
      <c r="HP519" s="5"/>
      <c r="HQ519" s="5"/>
      <c r="HR519" s="5"/>
      <c r="HS519" s="5"/>
      <c r="HT519" s="341"/>
      <c r="HU519" s="354"/>
      <c r="HV519" s="5"/>
      <c r="HW519" s="5"/>
      <c r="HX519" s="5"/>
      <c r="HY519" s="5"/>
      <c r="HZ519" s="5"/>
      <c r="IA519" s="5"/>
      <c r="IB519" s="5"/>
      <c r="IC519" s="5"/>
      <c r="ID519" s="5"/>
      <c r="IE519" s="5"/>
      <c r="IF519" s="5"/>
      <c r="IG519" s="5"/>
      <c r="IH519" s="5"/>
      <c r="II519" s="5"/>
      <c r="IJ519" s="5"/>
      <c r="IK519" s="5"/>
      <c r="IL519" s="5"/>
      <c r="IM519" s="5"/>
      <c r="IN519" s="5"/>
      <c r="IO519" s="5"/>
      <c r="IP519" s="5"/>
      <c r="IQ519" s="5"/>
      <c r="IR519" s="5"/>
      <c r="IS519" s="5"/>
      <c r="IT519" s="5"/>
      <c r="IU519" s="5"/>
      <c r="IV519" s="5"/>
      <c r="IW519" s="5"/>
      <c r="IX519" s="5"/>
      <c r="IY519" s="5"/>
      <c r="IZ519" s="5"/>
      <c r="JA519" s="5"/>
      <c r="JB519" s="5"/>
      <c r="JC519" s="5"/>
      <c r="JD519" s="5"/>
      <c r="JE519" s="5"/>
      <c r="JF519" s="5"/>
      <c r="JG519" s="5"/>
      <c r="JH519" s="5"/>
      <c r="JI519" s="5"/>
      <c r="JJ519" s="5"/>
      <c r="JK519" s="145"/>
      <c r="JL519" s="397"/>
    </row>
    <row r="520" spans="1:272" ht="30">
      <c r="A520" s="8" t="s">
        <v>33</v>
      </c>
      <c r="B520" s="8" t="s">
        <v>8</v>
      </c>
      <c r="C520" s="8">
        <v>1</v>
      </c>
      <c r="D520" s="197">
        <v>381</v>
      </c>
      <c r="E520" s="118" t="s">
        <v>175</v>
      </c>
      <c r="F520" s="195" t="s">
        <v>108</v>
      </c>
      <c r="G520" s="195" t="s">
        <v>165</v>
      </c>
      <c r="H520" s="309"/>
      <c r="I520" s="355" t="s">
        <v>555</v>
      </c>
      <c r="J520" s="51">
        <v>44</v>
      </c>
      <c r="K520" s="51">
        <v>46</v>
      </c>
      <c r="L520" s="51">
        <f t="shared" si="352"/>
        <v>2</v>
      </c>
      <c r="M520" s="52">
        <v>100</v>
      </c>
      <c r="N520" s="52">
        <f t="shared" ref="N520" si="370">L520*M520/100</f>
        <v>2</v>
      </c>
      <c r="O520" s="139">
        <f>N520*AUXILIAR!$B$50</f>
        <v>6000000</v>
      </c>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c r="AY520" s="5"/>
      <c r="AZ520" s="341"/>
      <c r="BA520" s="354"/>
      <c r="BB520" s="5"/>
      <c r="BC520" s="5"/>
      <c r="BD520" s="5"/>
      <c r="BE520" s="5"/>
      <c r="BF520" s="5"/>
      <c r="BG520" s="5"/>
      <c r="BH520" s="5"/>
      <c r="BI520" s="5"/>
      <c r="BJ520" s="5"/>
      <c r="BK520" s="5"/>
      <c r="BL520" s="5"/>
      <c r="BM520" s="5"/>
      <c r="BN520" s="5"/>
      <c r="BO520" s="5"/>
      <c r="BP520" s="5"/>
      <c r="BQ520" s="5"/>
      <c r="BR520" s="5"/>
      <c r="BS520" s="5"/>
      <c r="BT520" s="5"/>
      <c r="BU520" s="5"/>
      <c r="BV520" s="5"/>
      <c r="BW520" s="5"/>
      <c r="BX520" s="5"/>
      <c r="BY520" s="5"/>
      <c r="BZ520" s="5"/>
      <c r="CA520" s="5"/>
      <c r="CB520" s="5"/>
      <c r="CC520" s="5"/>
      <c r="CD520" s="5"/>
      <c r="CE520" s="5"/>
      <c r="CF520" s="5"/>
      <c r="CG520" s="5"/>
      <c r="CH520" s="5"/>
      <c r="CI520" s="5"/>
      <c r="CJ520" s="5"/>
      <c r="CK520" s="5"/>
      <c r="CL520" s="5"/>
      <c r="CM520" s="5"/>
      <c r="CN520" s="5"/>
      <c r="CO520" s="5"/>
      <c r="CP520" s="5"/>
      <c r="CQ520" s="5"/>
      <c r="CR520" s="341"/>
      <c r="CS520" s="354"/>
      <c r="CT520" s="5"/>
      <c r="CU520" s="5"/>
      <c r="CV520" s="5"/>
      <c r="CW520" s="5"/>
      <c r="CX520" s="5"/>
      <c r="CY520" s="5"/>
      <c r="CZ520" s="5"/>
      <c r="DA520" s="5"/>
      <c r="DB520" s="5"/>
      <c r="DC520" s="5"/>
      <c r="DD520" s="5"/>
      <c r="DE520" s="5"/>
      <c r="DF520" s="5"/>
      <c r="DG520" s="5"/>
      <c r="DH520" s="5"/>
      <c r="DI520" s="5"/>
      <c r="DJ520" s="5"/>
      <c r="DK520" s="5"/>
      <c r="DL520" s="5"/>
      <c r="DM520" s="5"/>
      <c r="DN520" s="5"/>
      <c r="DO520" s="5"/>
      <c r="DP520" s="5"/>
      <c r="DQ520" s="5"/>
      <c r="DR520" s="5"/>
      <c r="DS520" s="5"/>
      <c r="DT520" s="5"/>
      <c r="DU520" s="5"/>
      <c r="DV520" s="5"/>
      <c r="DW520" s="5"/>
      <c r="DX520" s="5"/>
      <c r="DY520" s="5"/>
      <c r="DZ520" s="5"/>
      <c r="EA520" s="5"/>
      <c r="EB520" s="5"/>
      <c r="EC520" s="5"/>
      <c r="ED520" s="5"/>
      <c r="EE520" s="5"/>
      <c r="EF520" s="5"/>
      <c r="EG520" s="5"/>
      <c r="EH520" s="5"/>
      <c r="EI520" s="5"/>
      <c r="EJ520" s="341"/>
      <c r="EK520" s="354"/>
      <c r="EL520" s="5"/>
      <c r="EM520" s="5"/>
      <c r="EN520" s="5"/>
      <c r="EO520" s="5"/>
      <c r="EP520" s="5"/>
      <c r="EQ520" s="5"/>
      <c r="ER520" s="5"/>
      <c r="ES520" s="5"/>
      <c r="ET520" s="5"/>
      <c r="EU520" s="5"/>
      <c r="EV520" s="5"/>
      <c r="EW520" s="5"/>
      <c r="EX520" s="5"/>
      <c r="EY520" s="5"/>
      <c r="EZ520" s="5"/>
      <c r="FA520" s="5"/>
      <c r="FB520" s="5"/>
      <c r="FC520" s="5"/>
      <c r="FD520" s="5"/>
      <c r="FE520" s="5"/>
      <c r="FF520" s="5"/>
      <c r="FG520" s="5"/>
      <c r="FH520" s="5"/>
      <c r="FI520" s="5"/>
      <c r="FJ520" s="5"/>
      <c r="FK520" s="5"/>
      <c r="FL520" s="5"/>
      <c r="FM520" s="5"/>
      <c r="FN520" s="5"/>
      <c r="FO520" s="5"/>
      <c r="FP520" s="5"/>
      <c r="FQ520" s="5"/>
      <c r="FR520" s="5"/>
      <c r="FS520" s="5"/>
      <c r="FT520" s="5"/>
      <c r="FU520" s="5"/>
      <c r="FV520" s="5"/>
      <c r="FW520" s="5"/>
      <c r="FX520" s="5"/>
      <c r="FY520" s="5"/>
      <c r="FZ520" s="5"/>
      <c r="GA520" s="5"/>
      <c r="GB520" s="341"/>
      <c r="GC520" s="354"/>
      <c r="GD520" s="5"/>
      <c r="GE520" s="5"/>
      <c r="GF520" s="5"/>
      <c r="GG520" s="5"/>
      <c r="GH520" s="5"/>
      <c r="GI520" s="5"/>
      <c r="GJ520" s="5"/>
      <c r="GK520" s="5"/>
      <c r="GL520" s="5"/>
      <c r="GM520" s="5"/>
      <c r="GN520" s="5"/>
      <c r="GO520" s="5"/>
      <c r="GP520" s="5"/>
      <c r="GQ520" s="5"/>
      <c r="GR520" s="5"/>
      <c r="GS520" s="5"/>
      <c r="GT520" s="5"/>
      <c r="GU520" s="5"/>
      <c r="GV520" s="5"/>
      <c r="GW520" s="5"/>
      <c r="GX520" s="5"/>
      <c r="GY520" s="5"/>
      <c r="GZ520" s="5"/>
      <c r="HA520" s="5"/>
      <c r="HB520" s="5"/>
      <c r="HC520" s="5"/>
      <c r="HD520" s="5"/>
      <c r="HE520" s="5"/>
      <c r="HF520" s="5"/>
      <c r="HG520" s="5"/>
      <c r="HH520" s="5"/>
      <c r="HI520" s="5"/>
      <c r="HJ520" s="5"/>
      <c r="HK520" s="5"/>
      <c r="HL520" s="5"/>
      <c r="HM520" s="5"/>
      <c r="HN520" s="5"/>
      <c r="HO520" s="5"/>
      <c r="HP520" s="5"/>
      <c r="HQ520" s="5"/>
      <c r="HR520" s="5"/>
      <c r="HS520" s="5"/>
      <c r="HT520" s="341"/>
      <c r="HU520" s="354"/>
      <c r="HV520" s="5"/>
      <c r="HW520" s="5"/>
      <c r="HX520" s="5"/>
      <c r="HY520" s="5"/>
      <c r="HZ520" s="5"/>
      <c r="IA520" s="5"/>
      <c r="IB520" s="5"/>
      <c r="IC520" s="5"/>
      <c r="ID520" s="5"/>
      <c r="IE520" s="5"/>
      <c r="IF520" s="5"/>
      <c r="IG520" s="5"/>
      <c r="IH520" s="5"/>
      <c r="II520" s="5"/>
      <c r="IJ520" s="5"/>
      <c r="IK520" s="5"/>
      <c r="IL520" s="5"/>
      <c r="IM520" s="5"/>
      <c r="IN520" s="5"/>
      <c r="IO520" s="5"/>
      <c r="IP520" s="5"/>
      <c r="IQ520" s="5"/>
      <c r="IR520" s="5"/>
      <c r="IS520" s="5"/>
      <c r="IT520" s="5"/>
      <c r="IU520" s="5"/>
      <c r="IV520" s="5"/>
      <c r="IW520" s="5"/>
      <c r="IX520" s="5"/>
      <c r="IY520" s="5"/>
      <c r="IZ520" s="5"/>
      <c r="JA520" s="5"/>
      <c r="JB520" s="5"/>
      <c r="JC520" s="5"/>
      <c r="JD520" s="5"/>
      <c r="JE520" s="5"/>
      <c r="JF520" s="5"/>
      <c r="JG520" s="5"/>
      <c r="JH520" s="5"/>
      <c r="JI520" s="5"/>
      <c r="JJ520" s="5"/>
      <c r="JK520" s="145"/>
      <c r="JL520" s="397"/>
    </row>
    <row r="521" spans="1:272" ht="30">
      <c r="A521" s="8" t="s">
        <v>33</v>
      </c>
      <c r="B521" s="8" t="s">
        <v>8</v>
      </c>
      <c r="C521" s="8">
        <v>1</v>
      </c>
      <c r="D521" s="197">
        <v>381</v>
      </c>
      <c r="E521" s="118" t="s">
        <v>175</v>
      </c>
      <c r="F521" s="195" t="s">
        <v>108</v>
      </c>
      <c r="G521" s="195" t="s">
        <v>165</v>
      </c>
      <c r="H521" s="309"/>
      <c r="I521" s="355" t="s">
        <v>555</v>
      </c>
      <c r="J521" s="51">
        <v>55</v>
      </c>
      <c r="K521" s="51">
        <v>65</v>
      </c>
      <c r="L521" s="51">
        <f t="shared" si="352"/>
        <v>10</v>
      </c>
      <c r="M521" s="52">
        <v>100</v>
      </c>
      <c r="N521" s="52">
        <f t="shared" ref="N521" si="371">L521*M521/100</f>
        <v>10</v>
      </c>
      <c r="O521" s="139">
        <f>N521*AUXILIAR!$B$50</f>
        <v>30000000</v>
      </c>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c r="AY521" s="5"/>
      <c r="AZ521" s="341"/>
      <c r="BA521" s="354"/>
      <c r="BB521" s="5"/>
      <c r="BC521" s="5"/>
      <c r="BD521" s="5"/>
      <c r="BE521" s="5"/>
      <c r="BF521" s="5"/>
      <c r="BG521" s="5"/>
      <c r="BH521" s="5"/>
      <c r="BI521" s="5"/>
      <c r="BJ521" s="5"/>
      <c r="BK521" s="5"/>
      <c r="BL521" s="5"/>
      <c r="BM521" s="5"/>
      <c r="BN521" s="5"/>
      <c r="BO521" s="5"/>
      <c r="BP521" s="5"/>
      <c r="BQ521" s="5"/>
      <c r="BR521" s="5"/>
      <c r="BS521" s="5"/>
      <c r="BT521" s="5"/>
      <c r="BU521" s="5"/>
      <c r="BV521" s="5"/>
      <c r="BW521" s="5"/>
      <c r="BX521" s="5"/>
      <c r="BY521" s="5"/>
      <c r="BZ521" s="5"/>
      <c r="CA521" s="5"/>
      <c r="CB521" s="5"/>
      <c r="CC521" s="5"/>
      <c r="CD521" s="5"/>
      <c r="CE521" s="5"/>
      <c r="CF521" s="5"/>
      <c r="CG521" s="5"/>
      <c r="CH521" s="5"/>
      <c r="CI521" s="5"/>
      <c r="CJ521" s="5"/>
      <c r="CK521" s="5"/>
      <c r="CL521" s="5"/>
      <c r="CM521" s="5"/>
      <c r="CN521" s="5"/>
      <c r="CO521" s="5"/>
      <c r="CP521" s="5"/>
      <c r="CQ521" s="5"/>
      <c r="CR521" s="341"/>
      <c r="CS521" s="354"/>
      <c r="CT521" s="5"/>
      <c r="CU521" s="5"/>
      <c r="CV521" s="5"/>
      <c r="CW521" s="5"/>
      <c r="CX521" s="5"/>
      <c r="CY521" s="5"/>
      <c r="CZ521" s="5"/>
      <c r="DA521" s="5"/>
      <c r="DB521" s="5"/>
      <c r="DC521" s="5"/>
      <c r="DD521" s="5"/>
      <c r="DE521" s="5"/>
      <c r="DF521" s="5"/>
      <c r="DG521" s="5"/>
      <c r="DH521" s="5"/>
      <c r="DI521" s="5"/>
      <c r="DJ521" s="5"/>
      <c r="DK521" s="5"/>
      <c r="DL521" s="5"/>
      <c r="DM521" s="5"/>
      <c r="DN521" s="5"/>
      <c r="DO521" s="5"/>
      <c r="DP521" s="5"/>
      <c r="DQ521" s="5"/>
      <c r="DR521" s="5"/>
      <c r="DS521" s="5"/>
      <c r="DT521" s="5"/>
      <c r="DU521" s="5"/>
      <c r="DV521" s="5"/>
      <c r="DW521" s="5"/>
      <c r="DX521" s="5"/>
      <c r="DY521" s="5"/>
      <c r="DZ521" s="5"/>
      <c r="EA521" s="5"/>
      <c r="EB521" s="5"/>
      <c r="EC521" s="5"/>
      <c r="ED521" s="5"/>
      <c r="EE521" s="5"/>
      <c r="EF521" s="5"/>
      <c r="EG521" s="5"/>
      <c r="EH521" s="5"/>
      <c r="EI521" s="5"/>
      <c r="EJ521" s="341"/>
      <c r="EK521" s="354"/>
      <c r="EL521" s="5"/>
      <c r="EM521" s="5"/>
      <c r="EN521" s="5"/>
      <c r="EO521" s="5"/>
      <c r="EP521" s="5"/>
      <c r="EQ521" s="5"/>
      <c r="ER521" s="5"/>
      <c r="ES521" s="5"/>
      <c r="ET521" s="5"/>
      <c r="EU521" s="5"/>
      <c r="EV521" s="5"/>
      <c r="EW521" s="5"/>
      <c r="EX521" s="5"/>
      <c r="EY521" s="5"/>
      <c r="EZ521" s="5"/>
      <c r="FA521" s="5"/>
      <c r="FB521" s="5"/>
      <c r="FC521" s="5"/>
      <c r="FD521" s="5"/>
      <c r="FE521" s="5"/>
      <c r="FF521" s="5"/>
      <c r="FG521" s="5"/>
      <c r="FH521" s="5"/>
      <c r="FI521" s="5"/>
      <c r="FJ521" s="5"/>
      <c r="FK521" s="5"/>
      <c r="FL521" s="5"/>
      <c r="FM521" s="5"/>
      <c r="FN521" s="5"/>
      <c r="FO521" s="5"/>
      <c r="FP521" s="5"/>
      <c r="FQ521" s="5"/>
      <c r="FR521" s="5"/>
      <c r="FS521" s="5"/>
      <c r="FT521" s="5"/>
      <c r="FU521" s="5"/>
      <c r="FV521" s="5"/>
      <c r="FW521" s="5"/>
      <c r="FX521" s="5"/>
      <c r="FY521" s="5"/>
      <c r="FZ521" s="5"/>
      <c r="GA521" s="5"/>
      <c r="GB521" s="341"/>
      <c r="GC521" s="354"/>
      <c r="GD521" s="5"/>
      <c r="GE521" s="5"/>
      <c r="GF521" s="5"/>
      <c r="GG521" s="5"/>
      <c r="GH521" s="5"/>
      <c r="GI521" s="5"/>
      <c r="GJ521" s="5"/>
      <c r="GK521" s="5"/>
      <c r="GL521" s="5"/>
      <c r="GM521" s="5"/>
      <c r="GN521" s="5"/>
      <c r="GO521" s="5"/>
      <c r="GP521" s="5"/>
      <c r="GQ521" s="5"/>
      <c r="GR521" s="5"/>
      <c r="GS521" s="5"/>
      <c r="GT521" s="5"/>
      <c r="GU521" s="5"/>
      <c r="GV521" s="5"/>
      <c r="GW521" s="5"/>
      <c r="GX521" s="5"/>
      <c r="GY521" s="5"/>
      <c r="GZ521" s="5"/>
      <c r="HA521" s="5"/>
      <c r="HB521" s="5"/>
      <c r="HC521" s="5"/>
      <c r="HD521" s="5"/>
      <c r="HE521" s="5"/>
      <c r="HF521" s="5"/>
      <c r="HG521" s="5"/>
      <c r="HH521" s="5"/>
      <c r="HI521" s="5"/>
      <c r="HJ521" s="5"/>
      <c r="HK521" s="5"/>
      <c r="HL521" s="5"/>
      <c r="HM521" s="5"/>
      <c r="HN521" s="5"/>
      <c r="HO521" s="5"/>
      <c r="HP521" s="5"/>
      <c r="HQ521" s="5"/>
      <c r="HR521" s="5"/>
      <c r="HS521" s="5"/>
      <c r="HT521" s="341"/>
      <c r="HU521" s="354"/>
      <c r="HV521" s="5"/>
      <c r="HW521" s="5"/>
      <c r="HX521" s="5"/>
      <c r="HY521" s="5"/>
      <c r="HZ521" s="5"/>
      <c r="IA521" s="5"/>
      <c r="IB521" s="5"/>
      <c r="IC521" s="5"/>
      <c r="ID521" s="5"/>
      <c r="IE521" s="5"/>
      <c r="IF521" s="5"/>
      <c r="IG521" s="5"/>
      <c r="IH521" s="5"/>
      <c r="II521" s="5"/>
      <c r="IJ521" s="5"/>
      <c r="IK521" s="5"/>
      <c r="IL521" s="5"/>
      <c r="IM521" s="5"/>
      <c r="IN521" s="5"/>
      <c r="IO521" s="5"/>
      <c r="IP521" s="5"/>
      <c r="IQ521" s="5"/>
      <c r="IR521" s="5"/>
      <c r="IS521" s="5"/>
      <c r="IT521" s="5"/>
      <c r="IU521" s="5"/>
      <c r="IV521" s="5"/>
      <c r="IW521" s="5"/>
      <c r="IX521" s="5"/>
      <c r="IY521" s="5"/>
      <c r="IZ521" s="5"/>
      <c r="JA521" s="5"/>
      <c r="JB521" s="5"/>
      <c r="JC521" s="5"/>
      <c r="JD521" s="5"/>
      <c r="JE521" s="5"/>
      <c r="JF521" s="5"/>
      <c r="JG521" s="5"/>
      <c r="JH521" s="5"/>
      <c r="JI521" s="5"/>
      <c r="JJ521" s="5"/>
      <c r="JK521" s="145"/>
      <c r="JL521" s="397"/>
    </row>
    <row r="522" spans="1:272" ht="45">
      <c r="A522" s="8" t="s">
        <v>33</v>
      </c>
      <c r="B522" s="8" t="s">
        <v>8</v>
      </c>
      <c r="C522" s="8">
        <v>1</v>
      </c>
      <c r="D522" s="197">
        <v>381</v>
      </c>
      <c r="E522" s="118" t="s">
        <v>175</v>
      </c>
      <c r="F522" s="195" t="s">
        <v>108</v>
      </c>
      <c r="G522" s="195" t="s">
        <v>165</v>
      </c>
      <c r="H522" s="309"/>
      <c r="I522" s="355" t="s">
        <v>556</v>
      </c>
      <c r="J522" s="51">
        <v>561</v>
      </c>
      <c r="K522" s="51">
        <v>565</v>
      </c>
      <c r="L522" s="51">
        <f t="shared" si="352"/>
        <v>4</v>
      </c>
      <c r="M522" s="52">
        <v>100</v>
      </c>
      <c r="N522" s="52">
        <f t="shared" ref="N522" si="372">L522*M522/100</f>
        <v>4</v>
      </c>
      <c r="O522" s="139">
        <f>N522*AUXILIAR!$B$50</f>
        <v>12000000</v>
      </c>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c r="AY522" s="5"/>
      <c r="AZ522" s="341"/>
      <c r="BA522" s="354"/>
      <c r="BB522" s="5"/>
      <c r="BC522" s="5"/>
      <c r="BD522" s="5"/>
      <c r="BE522" s="5"/>
      <c r="BF522" s="5"/>
      <c r="BG522" s="5"/>
      <c r="BH522" s="5"/>
      <c r="BI522" s="5"/>
      <c r="BJ522" s="5"/>
      <c r="BK522" s="5"/>
      <c r="BL522" s="5"/>
      <c r="BM522" s="5"/>
      <c r="BN522" s="5"/>
      <c r="BO522" s="5"/>
      <c r="BP522" s="5"/>
      <c r="BQ522" s="5"/>
      <c r="BR522" s="5"/>
      <c r="BS522" s="5"/>
      <c r="BT522" s="5"/>
      <c r="BU522" s="5"/>
      <c r="BV522" s="5"/>
      <c r="BW522" s="5"/>
      <c r="BX522" s="5"/>
      <c r="BY522" s="5"/>
      <c r="BZ522" s="5"/>
      <c r="CA522" s="5"/>
      <c r="CB522" s="5"/>
      <c r="CC522" s="5"/>
      <c r="CD522" s="5"/>
      <c r="CE522" s="5"/>
      <c r="CF522" s="5"/>
      <c r="CG522" s="5"/>
      <c r="CH522" s="5"/>
      <c r="CI522" s="5"/>
      <c r="CJ522" s="5"/>
      <c r="CK522" s="5"/>
      <c r="CL522" s="5"/>
      <c r="CM522" s="5"/>
      <c r="CN522" s="5"/>
      <c r="CO522" s="5"/>
      <c r="CP522" s="5"/>
      <c r="CQ522" s="5"/>
      <c r="CR522" s="341"/>
      <c r="CS522" s="354"/>
      <c r="CT522" s="5"/>
      <c r="CU522" s="5"/>
      <c r="CV522" s="5"/>
      <c r="CW522" s="5"/>
      <c r="CX522" s="5"/>
      <c r="CY522" s="5"/>
      <c r="CZ522" s="5"/>
      <c r="DA522" s="5"/>
      <c r="DB522" s="5"/>
      <c r="DC522" s="5"/>
      <c r="DD522" s="5"/>
      <c r="DE522" s="5"/>
      <c r="DF522" s="5"/>
      <c r="DG522" s="5"/>
      <c r="DH522" s="5"/>
      <c r="DI522" s="5"/>
      <c r="DJ522" s="5"/>
      <c r="DK522" s="5"/>
      <c r="DL522" s="5"/>
      <c r="DM522" s="5"/>
      <c r="DN522" s="5"/>
      <c r="DO522" s="5"/>
      <c r="DP522" s="5"/>
      <c r="DQ522" s="5"/>
      <c r="DR522" s="5"/>
      <c r="DS522" s="5"/>
      <c r="DT522" s="5"/>
      <c r="DU522" s="5"/>
      <c r="DV522" s="5"/>
      <c r="DW522" s="5"/>
      <c r="DX522" s="5"/>
      <c r="DY522" s="5"/>
      <c r="DZ522" s="5"/>
      <c r="EA522" s="5"/>
      <c r="EB522" s="5"/>
      <c r="EC522" s="5"/>
      <c r="ED522" s="5"/>
      <c r="EE522" s="5"/>
      <c r="EF522" s="5"/>
      <c r="EG522" s="5"/>
      <c r="EH522" s="5"/>
      <c r="EI522" s="5"/>
      <c r="EJ522" s="341"/>
      <c r="EK522" s="354"/>
      <c r="EL522" s="5"/>
      <c r="EM522" s="5"/>
      <c r="EN522" s="5"/>
      <c r="EO522" s="5"/>
      <c r="EP522" s="5"/>
      <c r="EQ522" s="5"/>
      <c r="ER522" s="5"/>
      <c r="ES522" s="5"/>
      <c r="ET522" s="5"/>
      <c r="EU522" s="5"/>
      <c r="EV522" s="5"/>
      <c r="EW522" s="5"/>
      <c r="EX522" s="5"/>
      <c r="EY522" s="5"/>
      <c r="EZ522" s="5"/>
      <c r="FA522" s="5"/>
      <c r="FB522" s="5"/>
      <c r="FC522" s="5"/>
      <c r="FD522" s="5"/>
      <c r="FE522" s="5"/>
      <c r="FF522" s="5"/>
      <c r="FG522" s="5"/>
      <c r="FH522" s="5"/>
      <c r="FI522" s="5"/>
      <c r="FJ522" s="5"/>
      <c r="FK522" s="5"/>
      <c r="FL522" s="5"/>
      <c r="FM522" s="5"/>
      <c r="FN522" s="5"/>
      <c r="FO522" s="5"/>
      <c r="FP522" s="5"/>
      <c r="FQ522" s="5"/>
      <c r="FR522" s="5"/>
      <c r="FS522" s="5"/>
      <c r="FT522" s="5"/>
      <c r="FU522" s="5"/>
      <c r="FV522" s="5"/>
      <c r="FW522" s="5"/>
      <c r="FX522" s="5"/>
      <c r="FY522" s="5"/>
      <c r="FZ522" s="5"/>
      <c r="GA522" s="5"/>
      <c r="GB522" s="341"/>
      <c r="GC522" s="354"/>
      <c r="GD522" s="5"/>
      <c r="GE522" s="5"/>
      <c r="GF522" s="5"/>
      <c r="GG522" s="5"/>
      <c r="GH522" s="5"/>
      <c r="GI522" s="5"/>
      <c r="GJ522" s="5"/>
      <c r="GK522" s="5"/>
      <c r="GL522" s="5"/>
      <c r="GM522" s="5"/>
      <c r="GN522" s="5"/>
      <c r="GO522" s="5"/>
      <c r="GP522" s="5"/>
      <c r="GQ522" s="5"/>
      <c r="GR522" s="5"/>
      <c r="GS522" s="5"/>
      <c r="GT522" s="5"/>
      <c r="GU522" s="5"/>
      <c r="GV522" s="5"/>
      <c r="GW522" s="5"/>
      <c r="GX522" s="5"/>
      <c r="GY522" s="5"/>
      <c r="GZ522" s="5"/>
      <c r="HA522" s="5"/>
      <c r="HB522" s="5"/>
      <c r="HC522" s="5"/>
      <c r="HD522" s="5"/>
      <c r="HE522" s="5"/>
      <c r="HF522" s="5"/>
      <c r="HG522" s="5"/>
      <c r="HH522" s="5"/>
      <c r="HI522" s="5"/>
      <c r="HJ522" s="5"/>
      <c r="HK522" s="5"/>
      <c r="HL522" s="5"/>
      <c r="HM522" s="5"/>
      <c r="HN522" s="5"/>
      <c r="HO522" s="5"/>
      <c r="HP522" s="5"/>
      <c r="HQ522" s="5"/>
      <c r="HR522" s="5"/>
      <c r="HS522" s="5"/>
      <c r="HT522" s="341"/>
      <c r="HU522" s="354"/>
      <c r="HV522" s="5"/>
      <c r="HW522" s="5"/>
      <c r="HX522" s="5"/>
      <c r="HY522" s="5"/>
      <c r="HZ522" s="5"/>
      <c r="IA522" s="5"/>
      <c r="IB522" s="5"/>
      <c r="IC522" s="5"/>
      <c r="ID522" s="5"/>
      <c r="IE522" s="5"/>
      <c r="IF522" s="5"/>
      <c r="IG522" s="5"/>
      <c r="IH522" s="5"/>
      <c r="II522" s="5"/>
      <c r="IJ522" s="5"/>
      <c r="IK522" s="5"/>
      <c r="IL522" s="5"/>
      <c r="IM522" s="5"/>
      <c r="IN522" s="5"/>
      <c r="IO522" s="5"/>
      <c r="IP522" s="5"/>
      <c r="IQ522" s="5"/>
      <c r="IR522" s="5"/>
      <c r="IS522" s="5"/>
      <c r="IT522" s="5"/>
      <c r="IU522" s="5"/>
      <c r="IV522" s="5"/>
      <c r="IW522" s="5"/>
      <c r="IX522" s="5"/>
      <c r="IY522" s="5"/>
      <c r="IZ522" s="5"/>
      <c r="JA522" s="5"/>
      <c r="JB522" s="5"/>
      <c r="JC522" s="5"/>
      <c r="JD522" s="5"/>
      <c r="JE522" s="5"/>
      <c r="JF522" s="5"/>
      <c r="JG522" s="5"/>
      <c r="JH522" s="5"/>
      <c r="JI522" s="5"/>
      <c r="JJ522" s="5"/>
      <c r="JK522" s="145"/>
      <c r="JL522" s="397"/>
    </row>
    <row r="523" spans="1:272" ht="15">
      <c r="A523" s="8" t="s">
        <v>33</v>
      </c>
      <c r="B523" s="8" t="s">
        <v>8</v>
      </c>
      <c r="C523" s="8">
        <v>1</v>
      </c>
      <c r="D523" s="197">
        <v>381</v>
      </c>
      <c r="E523" s="118" t="s">
        <v>175</v>
      </c>
      <c r="F523" s="195" t="s">
        <v>108</v>
      </c>
      <c r="G523" s="195" t="s">
        <v>165</v>
      </c>
      <c r="H523" s="309"/>
      <c r="I523" s="355" t="s">
        <v>539</v>
      </c>
      <c r="J523" s="51">
        <v>52.9</v>
      </c>
      <c r="K523" s="51">
        <v>54</v>
      </c>
      <c r="L523" s="51">
        <f t="shared" si="352"/>
        <v>1.1000000000000014</v>
      </c>
      <c r="M523" s="52">
        <v>100</v>
      </c>
      <c r="N523" s="52">
        <f t="shared" ref="N523" si="373">L523*M523/100</f>
        <v>1.1000000000000014</v>
      </c>
      <c r="O523" s="139">
        <f>N523*AUXILIAR!$B$50</f>
        <v>3300000.0000000042</v>
      </c>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c r="AY523" s="5"/>
      <c r="AZ523" s="341"/>
      <c r="BA523" s="354"/>
      <c r="BB523" s="5"/>
      <c r="BC523" s="5"/>
      <c r="BD523" s="5"/>
      <c r="BE523" s="5"/>
      <c r="BF523" s="5"/>
      <c r="BG523" s="5"/>
      <c r="BH523" s="5"/>
      <c r="BI523" s="5"/>
      <c r="BJ523" s="5"/>
      <c r="BK523" s="5"/>
      <c r="BL523" s="5"/>
      <c r="BM523" s="5"/>
      <c r="BN523" s="5"/>
      <c r="BO523" s="5"/>
      <c r="BP523" s="5"/>
      <c r="BQ523" s="5"/>
      <c r="BR523" s="5"/>
      <c r="BS523" s="5"/>
      <c r="BT523" s="5"/>
      <c r="BU523" s="5"/>
      <c r="BV523" s="5"/>
      <c r="BW523" s="5"/>
      <c r="BX523" s="5"/>
      <c r="BY523" s="5"/>
      <c r="BZ523" s="5"/>
      <c r="CA523" s="5"/>
      <c r="CB523" s="5"/>
      <c r="CC523" s="5"/>
      <c r="CD523" s="5"/>
      <c r="CE523" s="5"/>
      <c r="CF523" s="5"/>
      <c r="CG523" s="5"/>
      <c r="CH523" s="5"/>
      <c r="CI523" s="5"/>
      <c r="CJ523" s="5"/>
      <c r="CK523" s="5"/>
      <c r="CL523" s="5"/>
      <c r="CM523" s="5"/>
      <c r="CN523" s="5"/>
      <c r="CO523" s="5"/>
      <c r="CP523" s="5"/>
      <c r="CQ523" s="5"/>
      <c r="CR523" s="341"/>
      <c r="CS523" s="354"/>
      <c r="CT523" s="5"/>
      <c r="CU523" s="5"/>
      <c r="CV523" s="5"/>
      <c r="CW523" s="5"/>
      <c r="CX523" s="5"/>
      <c r="CY523" s="5"/>
      <c r="CZ523" s="5"/>
      <c r="DA523" s="5"/>
      <c r="DB523" s="5"/>
      <c r="DC523" s="5"/>
      <c r="DD523" s="5"/>
      <c r="DE523" s="5"/>
      <c r="DF523" s="5"/>
      <c r="DG523" s="5"/>
      <c r="DH523" s="5"/>
      <c r="DI523" s="5"/>
      <c r="DJ523" s="5"/>
      <c r="DK523" s="5"/>
      <c r="DL523" s="5"/>
      <c r="DM523" s="5"/>
      <c r="DN523" s="5"/>
      <c r="DO523" s="5"/>
      <c r="DP523" s="5"/>
      <c r="DQ523" s="5"/>
      <c r="DR523" s="5"/>
      <c r="DS523" s="5"/>
      <c r="DT523" s="5"/>
      <c r="DU523" s="5"/>
      <c r="DV523" s="5"/>
      <c r="DW523" s="5"/>
      <c r="DX523" s="5"/>
      <c r="DY523" s="5"/>
      <c r="DZ523" s="5"/>
      <c r="EA523" s="5"/>
      <c r="EB523" s="5"/>
      <c r="EC523" s="5"/>
      <c r="ED523" s="5"/>
      <c r="EE523" s="5"/>
      <c r="EF523" s="5"/>
      <c r="EG523" s="5"/>
      <c r="EH523" s="5"/>
      <c r="EI523" s="5"/>
      <c r="EJ523" s="341"/>
      <c r="EK523" s="354"/>
      <c r="EL523" s="5"/>
      <c r="EM523" s="5"/>
      <c r="EN523" s="5"/>
      <c r="EO523" s="5"/>
      <c r="EP523" s="5"/>
      <c r="EQ523" s="5"/>
      <c r="ER523" s="5"/>
      <c r="ES523" s="5"/>
      <c r="ET523" s="5"/>
      <c r="EU523" s="5"/>
      <c r="EV523" s="5"/>
      <c r="EW523" s="5"/>
      <c r="EX523" s="5"/>
      <c r="EY523" s="5"/>
      <c r="EZ523" s="5"/>
      <c r="FA523" s="5"/>
      <c r="FB523" s="5"/>
      <c r="FC523" s="5"/>
      <c r="FD523" s="5"/>
      <c r="FE523" s="5"/>
      <c r="FF523" s="5"/>
      <c r="FG523" s="5"/>
      <c r="FH523" s="5"/>
      <c r="FI523" s="5"/>
      <c r="FJ523" s="5"/>
      <c r="FK523" s="5"/>
      <c r="FL523" s="5"/>
      <c r="FM523" s="5"/>
      <c r="FN523" s="5"/>
      <c r="FO523" s="5"/>
      <c r="FP523" s="5"/>
      <c r="FQ523" s="5"/>
      <c r="FR523" s="5"/>
      <c r="FS523" s="5"/>
      <c r="FT523" s="5"/>
      <c r="FU523" s="5"/>
      <c r="FV523" s="5"/>
      <c r="FW523" s="5"/>
      <c r="FX523" s="5"/>
      <c r="FY523" s="5"/>
      <c r="FZ523" s="5"/>
      <c r="GA523" s="5"/>
      <c r="GB523" s="341"/>
      <c r="GC523" s="354"/>
      <c r="GD523" s="5"/>
      <c r="GE523" s="5"/>
      <c r="GF523" s="5"/>
      <c r="GG523" s="5"/>
      <c r="GH523" s="5"/>
      <c r="GI523" s="5"/>
      <c r="GJ523" s="5"/>
      <c r="GK523" s="5"/>
      <c r="GL523" s="5"/>
      <c r="GM523" s="5"/>
      <c r="GN523" s="5"/>
      <c r="GO523" s="5"/>
      <c r="GP523" s="5"/>
      <c r="GQ523" s="5"/>
      <c r="GR523" s="5"/>
      <c r="GS523" s="5"/>
      <c r="GT523" s="5"/>
      <c r="GU523" s="5"/>
      <c r="GV523" s="5"/>
      <c r="GW523" s="5"/>
      <c r="GX523" s="5"/>
      <c r="GY523" s="5"/>
      <c r="GZ523" s="5"/>
      <c r="HA523" s="5"/>
      <c r="HB523" s="5"/>
      <c r="HC523" s="5"/>
      <c r="HD523" s="5"/>
      <c r="HE523" s="5"/>
      <c r="HF523" s="5"/>
      <c r="HG523" s="5"/>
      <c r="HH523" s="5"/>
      <c r="HI523" s="5"/>
      <c r="HJ523" s="5"/>
      <c r="HK523" s="5"/>
      <c r="HL523" s="5"/>
      <c r="HM523" s="5"/>
      <c r="HN523" s="5"/>
      <c r="HO523" s="5"/>
      <c r="HP523" s="5"/>
      <c r="HQ523" s="5"/>
      <c r="HR523" s="5"/>
      <c r="HS523" s="5"/>
      <c r="HT523" s="341"/>
      <c r="HU523" s="354"/>
      <c r="HV523" s="5"/>
      <c r="HW523" s="5"/>
      <c r="HX523" s="5"/>
      <c r="HY523" s="5"/>
      <c r="HZ523" s="5"/>
      <c r="IA523" s="5"/>
      <c r="IB523" s="5"/>
      <c r="IC523" s="5"/>
      <c r="ID523" s="5"/>
      <c r="IE523" s="5"/>
      <c r="IF523" s="5"/>
      <c r="IG523" s="5"/>
      <c r="IH523" s="5"/>
      <c r="II523" s="5"/>
      <c r="IJ523" s="5"/>
      <c r="IK523" s="5"/>
      <c r="IL523" s="5"/>
      <c r="IM523" s="5"/>
      <c r="IN523" s="5"/>
      <c r="IO523" s="5"/>
      <c r="IP523" s="5"/>
      <c r="IQ523" s="5"/>
      <c r="IR523" s="5"/>
      <c r="IS523" s="5"/>
      <c r="IT523" s="5"/>
      <c r="IU523" s="5"/>
      <c r="IV523" s="5"/>
      <c r="IW523" s="5"/>
      <c r="IX523" s="5"/>
      <c r="IY523" s="5"/>
      <c r="IZ523" s="5"/>
      <c r="JA523" s="5"/>
      <c r="JB523" s="5"/>
      <c r="JC523" s="5"/>
      <c r="JD523" s="5"/>
      <c r="JE523" s="5"/>
      <c r="JF523" s="5"/>
      <c r="JG523" s="5"/>
      <c r="JH523" s="5"/>
      <c r="JI523" s="5"/>
      <c r="JJ523" s="5"/>
      <c r="JK523" s="145"/>
      <c r="JL523" s="397"/>
    </row>
    <row r="524" spans="1:272" ht="45.75" thickBot="1">
      <c r="A524" s="8" t="s">
        <v>33</v>
      </c>
      <c r="B524" s="8" t="s">
        <v>8</v>
      </c>
      <c r="C524" s="8">
        <v>1</v>
      </c>
      <c r="D524" s="197">
        <v>381</v>
      </c>
      <c r="E524" s="118" t="s">
        <v>175</v>
      </c>
      <c r="F524" s="195" t="s">
        <v>108</v>
      </c>
      <c r="G524" s="195" t="s">
        <v>165</v>
      </c>
      <c r="H524" s="309"/>
      <c r="I524" s="355" t="s">
        <v>557</v>
      </c>
      <c r="J524" s="51">
        <v>66</v>
      </c>
      <c r="K524" s="51">
        <v>68</v>
      </c>
      <c r="L524" s="51">
        <f t="shared" si="352"/>
        <v>2</v>
      </c>
      <c r="M524" s="52">
        <v>100</v>
      </c>
      <c r="N524" s="52">
        <f t="shared" ref="N524" si="374">L524*M524/100</f>
        <v>2</v>
      </c>
      <c r="O524" s="139">
        <f>N524*AUXILIAR!$B$50</f>
        <v>6000000</v>
      </c>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c r="AY524" s="5"/>
      <c r="AZ524" s="341"/>
      <c r="BA524" s="354"/>
      <c r="BB524" s="5"/>
      <c r="BC524" s="5"/>
      <c r="BD524" s="5"/>
      <c r="BE524" s="5"/>
      <c r="BF524" s="5"/>
      <c r="BG524" s="5"/>
      <c r="BH524" s="5"/>
      <c r="BI524" s="5"/>
      <c r="BJ524" s="5"/>
      <c r="BK524" s="5"/>
      <c r="BL524" s="5"/>
      <c r="BM524" s="5"/>
      <c r="BN524" s="5"/>
      <c r="BO524" s="5"/>
      <c r="BP524" s="5"/>
      <c r="BQ524" s="5"/>
      <c r="BR524" s="5"/>
      <c r="BS524" s="5"/>
      <c r="BT524" s="5"/>
      <c r="BU524" s="5"/>
      <c r="BV524" s="5"/>
      <c r="BW524" s="5"/>
      <c r="BX524" s="5"/>
      <c r="BY524" s="5"/>
      <c r="BZ524" s="5"/>
      <c r="CA524" s="5"/>
      <c r="CB524" s="5"/>
      <c r="CC524" s="5"/>
      <c r="CD524" s="5"/>
      <c r="CE524" s="5"/>
      <c r="CF524" s="5"/>
      <c r="CG524" s="5"/>
      <c r="CH524" s="5"/>
      <c r="CI524" s="5"/>
      <c r="CJ524" s="5"/>
      <c r="CK524" s="5"/>
      <c r="CL524" s="5"/>
      <c r="CM524" s="5"/>
      <c r="CN524" s="5"/>
      <c r="CO524" s="5"/>
      <c r="CP524" s="5"/>
      <c r="CQ524" s="5"/>
      <c r="CR524" s="341"/>
      <c r="CS524" s="354"/>
      <c r="CT524" s="5"/>
      <c r="CU524" s="5"/>
      <c r="CV524" s="5"/>
      <c r="CW524" s="5"/>
      <c r="CX524" s="5"/>
      <c r="CY524" s="5"/>
      <c r="CZ524" s="5"/>
      <c r="DA524" s="5"/>
      <c r="DB524" s="5"/>
      <c r="DC524" s="5"/>
      <c r="DD524" s="5"/>
      <c r="DE524" s="5"/>
      <c r="DF524" s="5"/>
      <c r="DG524" s="5"/>
      <c r="DH524" s="5"/>
      <c r="DI524" s="5"/>
      <c r="DJ524" s="5"/>
      <c r="DK524" s="5"/>
      <c r="DL524" s="5"/>
      <c r="DM524" s="5"/>
      <c r="DN524" s="5"/>
      <c r="DO524" s="5"/>
      <c r="DP524" s="5"/>
      <c r="DQ524" s="5"/>
      <c r="DR524" s="5"/>
      <c r="DS524" s="5"/>
      <c r="DT524" s="5"/>
      <c r="DU524" s="5"/>
      <c r="DV524" s="5"/>
      <c r="DW524" s="5"/>
      <c r="DX524" s="5"/>
      <c r="DY524" s="5"/>
      <c r="DZ524" s="5"/>
      <c r="EA524" s="5"/>
      <c r="EB524" s="5"/>
      <c r="EC524" s="5"/>
      <c r="ED524" s="5"/>
      <c r="EE524" s="5"/>
      <c r="EF524" s="5"/>
      <c r="EG524" s="5"/>
      <c r="EH524" s="5"/>
      <c r="EI524" s="5"/>
      <c r="EJ524" s="341"/>
      <c r="EK524" s="354"/>
      <c r="EL524" s="5"/>
      <c r="EM524" s="5"/>
      <c r="EN524" s="5"/>
      <c r="EO524" s="5"/>
      <c r="EP524" s="5"/>
      <c r="EQ524" s="5"/>
      <c r="ER524" s="5"/>
      <c r="ES524" s="5"/>
      <c r="ET524" s="5"/>
      <c r="EU524" s="5"/>
      <c r="EV524" s="5"/>
      <c r="EW524" s="5"/>
      <c r="EX524" s="5"/>
      <c r="EY524" s="5"/>
      <c r="EZ524" s="5"/>
      <c r="FA524" s="5"/>
      <c r="FB524" s="5"/>
      <c r="FC524" s="5"/>
      <c r="FD524" s="5"/>
      <c r="FE524" s="5"/>
      <c r="FF524" s="5"/>
      <c r="FG524" s="5"/>
      <c r="FH524" s="5"/>
      <c r="FI524" s="5"/>
      <c r="FJ524" s="5"/>
      <c r="FK524" s="5"/>
      <c r="FL524" s="5"/>
      <c r="FM524" s="5"/>
      <c r="FN524" s="5"/>
      <c r="FO524" s="5"/>
      <c r="FP524" s="5"/>
      <c r="FQ524" s="5"/>
      <c r="FR524" s="5"/>
      <c r="FS524" s="5"/>
      <c r="FT524" s="5"/>
      <c r="FU524" s="5"/>
      <c r="FV524" s="5"/>
      <c r="FW524" s="5"/>
      <c r="FX524" s="5"/>
      <c r="FY524" s="5"/>
      <c r="FZ524" s="5"/>
      <c r="GA524" s="5"/>
      <c r="GB524" s="341"/>
      <c r="GC524" s="354"/>
      <c r="GD524" s="5"/>
      <c r="GE524" s="5"/>
      <c r="GF524" s="5"/>
      <c r="GG524" s="5"/>
      <c r="GH524" s="5"/>
      <c r="GI524" s="5"/>
      <c r="GJ524" s="5"/>
      <c r="GK524" s="5"/>
      <c r="GL524" s="5"/>
      <c r="GM524" s="5"/>
      <c r="GN524" s="5"/>
      <c r="GO524" s="5"/>
      <c r="GP524" s="5"/>
      <c r="GQ524" s="5"/>
      <c r="GR524" s="5"/>
      <c r="GS524" s="5"/>
      <c r="GT524" s="5"/>
      <c r="GU524" s="5"/>
      <c r="GV524" s="5"/>
      <c r="GW524" s="5"/>
      <c r="GX524" s="5"/>
      <c r="GY524" s="5"/>
      <c r="GZ524" s="5"/>
      <c r="HA524" s="5"/>
      <c r="HB524" s="5"/>
      <c r="HC524" s="5"/>
      <c r="HD524" s="5"/>
      <c r="HE524" s="5"/>
      <c r="HF524" s="5"/>
      <c r="HG524" s="5"/>
      <c r="HH524" s="5"/>
      <c r="HI524" s="5"/>
      <c r="HJ524" s="5"/>
      <c r="HK524" s="5"/>
      <c r="HL524" s="5"/>
      <c r="HM524" s="5"/>
      <c r="HN524" s="5"/>
      <c r="HO524" s="5"/>
      <c r="HP524" s="5"/>
      <c r="HQ524" s="5"/>
      <c r="HR524" s="5"/>
      <c r="HS524" s="5"/>
      <c r="HT524" s="341"/>
      <c r="HU524" s="354"/>
      <c r="HV524" s="5"/>
      <c r="HW524" s="5"/>
      <c r="HX524" s="5"/>
      <c r="HY524" s="5"/>
      <c r="HZ524" s="5"/>
      <c r="IA524" s="5"/>
      <c r="IB524" s="5"/>
      <c r="IC524" s="5"/>
      <c r="ID524" s="5"/>
      <c r="IE524" s="5"/>
      <c r="IF524" s="5"/>
      <c r="IG524" s="5"/>
      <c r="IH524" s="5"/>
      <c r="II524" s="5"/>
      <c r="IJ524" s="5"/>
      <c r="IK524" s="5"/>
      <c r="IL524" s="5"/>
      <c r="IM524" s="5"/>
      <c r="IN524" s="5"/>
      <c r="IO524" s="5"/>
      <c r="IP524" s="5"/>
      <c r="IQ524" s="5"/>
      <c r="IR524" s="5"/>
      <c r="IS524" s="5"/>
      <c r="IT524" s="5"/>
      <c r="IU524" s="5"/>
      <c r="IV524" s="5"/>
      <c r="IW524" s="5"/>
      <c r="IX524" s="5"/>
      <c r="IY524" s="5"/>
      <c r="IZ524" s="5"/>
      <c r="JA524" s="5"/>
      <c r="JB524" s="5"/>
      <c r="JC524" s="5"/>
      <c r="JD524" s="5"/>
      <c r="JE524" s="5"/>
      <c r="JF524" s="5"/>
      <c r="JG524" s="5"/>
      <c r="JH524" s="5"/>
      <c r="JI524" s="5"/>
      <c r="JJ524" s="5"/>
      <c r="JK524" s="145"/>
      <c r="JL524" s="397"/>
    </row>
    <row r="525" spans="1:272" ht="31.5" thickTop="1" thickBot="1">
      <c r="A525" s="1" t="s">
        <v>33</v>
      </c>
      <c r="B525" s="1" t="s">
        <v>172</v>
      </c>
      <c r="C525" s="2" t="s">
        <v>174</v>
      </c>
      <c r="D525" s="1">
        <v>1</v>
      </c>
      <c r="E525" s="2" t="s">
        <v>173</v>
      </c>
      <c r="F525" s="38" t="s">
        <v>108</v>
      </c>
      <c r="G525" s="2" t="s">
        <v>165</v>
      </c>
      <c r="H525" s="303"/>
      <c r="I525" s="353"/>
      <c r="J525" s="2"/>
      <c r="K525" s="2"/>
      <c r="L525" s="2"/>
      <c r="M525" s="38" t="s">
        <v>116</v>
      </c>
      <c r="N525" s="81">
        <f>N526+N529+N538</f>
        <v>79.69999999999996</v>
      </c>
      <c r="O525" s="81">
        <f>O526+O529+O538</f>
        <v>239099999.99999988</v>
      </c>
      <c r="P525" s="2"/>
      <c r="Q525" s="2"/>
      <c r="R525" s="2"/>
      <c r="S525" s="2"/>
      <c r="T525" s="38" t="s">
        <v>116</v>
      </c>
      <c r="U525" s="81">
        <f>U526+U529+U538</f>
        <v>0</v>
      </c>
      <c r="V525" s="81">
        <f>V526+V529+V538</f>
        <v>0</v>
      </c>
      <c r="W525" s="2"/>
      <c r="X525" s="2"/>
      <c r="Y525" s="2"/>
      <c r="Z525" s="2"/>
      <c r="AA525" s="38" t="s">
        <v>116</v>
      </c>
      <c r="AB525" s="81">
        <f>AB526+AB529+AB538</f>
        <v>0</v>
      </c>
      <c r="AC525" s="81">
        <f>AC526+AC529+AC538</f>
        <v>0</v>
      </c>
      <c r="AD525" s="2"/>
      <c r="AE525" s="2"/>
      <c r="AF525" s="2"/>
      <c r="AG525" s="2"/>
      <c r="AH525" s="38" t="s">
        <v>116</v>
      </c>
      <c r="AI525" s="81">
        <f>AI526+AI529+AI538</f>
        <v>0</v>
      </c>
      <c r="AJ525" s="81">
        <f>AJ526+AJ529+AJ538</f>
        <v>0</v>
      </c>
      <c r="AK525" s="2"/>
      <c r="AL525" s="2"/>
      <c r="AM525" s="2"/>
      <c r="AN525" s="2"/>
      <c r="AO525" s="38" t="s">
        <v>116</v>
      </c>
      <c r="AP525" s="81">
        <f>AP526+AP529+AP538</f>
        <v>0</v>
      </c>
      <c r="AQ525" s="81">
        <f>AQ526+AQ529+AQ538</f>
        <v>0</v>
      </c>
      <c r="AR525" s="2"/>
      <c r="AS525" s="2"/>
      <c r="AT525" s="2"/>
      <c r="AU525" s="2"/>
      <c r="AV525" s="38" t="s">
        <v>116</v>
      </c>
      <c r="AW525" s="81">
        <f>AW526+AW529+AW538</f>
        <v>0</v>
      </c>
      <c r="AX525" s="91" t="s">
        <v>130</v>
      </c>
      <c r="AY525" s="92">
        <f>AW525+AP525+AI525+AB525+U525+N525</f>
        <v>79.69999999999996</v>
      </c>
      <c r="AZ525" s="92">
        <f>AZ526+AQ525+AJ525+AC525+V525+O525</f>
        <v>239099999.99999988</v>
      </c>
      <c r="BA525" s="353"/>
      <c r="BB525" s="2"/>
      <c r="BC525" s="2"/>
      <c r="BD525" s="2"/>
      <c r="BE525" s="38" t="s">
        <v>116</v>
      </c>
      <c r="BF525" s="81">
        <f>BF526+BF529+BF538</f>
        <v>0</v>
      </c>
      <c r="BG525" s="81">
        <f>BG526+BG529+BG538</f>
        <v>0</v>
      </c>
      <c r="BH525" s="2"/>
      <c r="BI525" s="2"/>
      <c r="BJ525" s="2"/>
      <c r="BK525" s="2"/>
      <c r="BL525" s="38" t="s">
        <v>116</v>
      </c>
      <c r="BM525" s="81">
        <f>BM526+BM529+BM538</f>
        <v>0</v>
      </c>
      <c r="BN525" s="81">
        <f>BN526+BN529+BN538</f>
        <v>0</v>
      </c>
      <c r="BO525" s="2"/>
      <c r="BP525" s="2"/>
      <c r="BQ525" s="2"/>
      <c r="BR525" s="2"/>
      <c r="BS525" s="38" t="s">
        <v>116</v>
      </c>
      <c r="BT525" s="81">
        <f>BT526+BT529+BT538</f>
        <v>0</v>
      </c>
      <c r="BU525" s="81">
        <f>BU526+BU529+BU538</f>
        <v>0</v>
      </c>
      <c r="BV525" s="2"/>
      <c r="BW525" s="2"/>
      <c r="BX525" s="2"/>
      <c r="BY525" s="2"/>
      <c r="BZ525" s="38" t="s">
        <v>116</v>
      </c>
      <c r="CA525" s="81">
        <f>CA526+CA529+CA538</f>
        <v>0</v>
      </c>
      <c r="CB525" s="81">
        <f>CB526+CB529+CB538</f>
        <v>0</v>
      </c>
      <c r="CC525" s="2"/>
      <c r="CD525" s="2"/>
      <c r="CE525" s="2"/>
      <c r="CF525" s="2"/>
      <c r="CG525" s="38" t="s">
        <v>116</v>
      </c>
      <c r="CH525" s="81">
        <f>CH526+CH529+CH538</f>
        <v>0</v>
      </c>
      <c r="CI525" s="81">
        <f>CI526+CI529+CI538</f>
        <v>0</v>
      </c>
      <c r="CJ525" s="2"/>
      <c r="CK525" s="2"/>
      <c r="CL525" s="2"/>
      <c r="CM525" s="2"/>
      <c r="CN525" s="38" t="s">
        <v>116</v>
      </c>
      <c r="CO525" s="81">
        <f>CO526+CO529+CO538</f>
        <v>0</v>
      </c>
      <c r="CP525" s="131" t="s">
        <v>117</v>
      </c>
      <c r="CQ525" s="92">
        <f>CO525+CH525+CA525+BT525+BM525+BF525</f>
        <v>0</v>
      </c>
      <c r="CR525" s="92">
        <f>CR526+CI525+CB525+BU525+BN525+BG525</f>
        <v>0</v>
      </c>
      <c r="CS525" s="353"/>
      <c r="CT525" s="2"/>
      <c r="CU525" s="2"/>
      <c r="CV525" s="2"/>
      <c r="CW525" s="38" t="s">
        <v>116</v>
      </c>
      <c r="CX525" s="81">
        <f>CX526+CX529+CX538</f>
        <v>47</v>
      </c>
      <c r="CY525" s="81">
        <f>CY526+CY529+CY538</f>
        <v>2660000000</v>
      </c>
      <c r="CZ525" s="2"/>
      <c r="DA525" s="2"/>
      <c r="DB525" s="2"/>
      <c r="DC525" s="2"/>
      <c r="DD525" s="38" t="s">
        <v>116</v>
      </c>
      <c r="DE525" s="81">
        <f>DE526+DE529+DE538</f>
        <v>0</v>
      </c>
      <c r="DF525" s="81">
        <f>DF526+DF529+DF538</f>
        <v>0</v>
      </c>
      <c r="DG525" s="2"/>
      <c r="DH525" s="2"/>
      <c r="DI525" s="2"/>
      <c r="DJ525" s="2"/>
      <c r="DK525" s="38" t="s">
        <v>116</v>
      </c>
      <c r="DL525" s="81">
        <f>DL526+DL529+DL538</f>
        <v>2</v>
      </c>
      <c r="DM525" s="81">
        <f>DM526+DM529+DM538</f>
        <v>20000000</v>
      </c>
      <c r="DN525" s="2"/>
      <c r="DO525" s="2"/>
      <c r="DP525" s="2"/>
      <c r="DQ525" s="2"/>
      <c r="DR525" s="38" t="s">
        <v>116</v>
      </c>
      <c r="DS525" s="81">
        <f>DS526+DS529+DS538</f>
        <v>0</v>
      </c>
      <c r="DT525" s="81">
        <f>DT526+DT529+DT538</f>
        <v>0</v>
      </c>
      <c r="DU525" s="2"/>
      <c r="DV525" s="2"/>
      <c r="DW525" s="2"/>
      <c r="DX525" s="2"/>
      <c r="DY525" s="38" t="s">
        <v>116</v>
      </c>
      <c r="DZ525" s="81">
        <f>DZ526+DZ529+DZ538</f>
        <v>0</v>
      </c>
      <c r="EA525" s="81">
        <f>EA526+EA529+EA538</f>
        <v>0</v>
      </c>
      <c r="EB525" s="2"/>
      <c r="EC525" s="2"/>
      <c r="ED525" s="2"/>
      <c r="EE525" s="2"/>
      <c r="EF525" s="38" t="s">
        <v>116</v>
      </c>
      <c r="EG525" s="81">
        <f>EG526+EG529+EG538</f>
        <v>0</v>
      </c>
      <c r="EH525" s="91" t="s">
        <v>120</v>
      </c>
      <c r="EI525" s="92">
        <f>EG525+DZ525+DS525+DL525+DE525+CX525</f>
        <v>49</v>
      </c>
      <c r="EJ525" s="92">
        <f>EJ526+EA525+DT525+DM525+DF525+CY525</f>
        <v>2680000000</v>
      </c>
      <c r="EK525" s="353"/>
      <c r="EL525" s="2"/>
      <c r="EM525" s="2"/>
      <c r="EN525" s="2"/>
      <c r="EO525" s="38" t="s">
        <v>116</v>
      </c>
      <c r="EP525" s="81">
        <f>EP526+EP529+EP538</f>
        <v>94.66</v>
      </c>
      <c r="EQ525" s="81">
        <f>EQ526+EQ529+EQ538</f>
        <v>473300000</v>
      </c>
      <c r="ER525" s="2"/>
      <c r="ES525" s="2"/>
      <c r="ET525" s="2"/>
      <c r="EU525" s="2"/>
      <c r="EV525" s="38" t="s">
        <v>116</v>
      </c>
      <c r="EW525" s="81">
        <f>EW526+EW529+EW538</f>
        <v>0</v>
      </c>
      <c r="EX525" s="81">
        <f>EX526+EX529+EX538</f>
        <v>0</v>
      </c>
      <c r="EY525" s="2"/>
      <c r="EZ525" s="2"/>
      <c r="FA525" s="2"/>
      <c r="FB525" s="2"/>
      <c r="FC525" s="38" t="s">
        <v>116</v>
      </c>
      <c r="FD525" s="81">
        <f>FD526+FD529+FD538</f>
        <v>0</v>
      </c>
      <c r="FE525" s="81">
        <f>FE526+FE529+FE538</f>
        <v>0</v>
      </c>
      <c r="FF525" s="2"/>
      <c r="FG525" s="2"/>
      <c r="FH525" s="2"/>
      <c r="FI525" s="2"/>
      <c r="FJ525" s="38" t="s">
        <v>116</v>
      </c>
      <c r="FK525" s="81">
        <f>FK526+FK529+FK538</f>
        <v>0</v>
      </c>
      <c r="FL525" s="81">
        <f>FL526+FL529+FL538</f>
        <v>0</v>
      </c>
      <c r="FM525" s="2"/>
      <c r="FN525" s="2"/>
      <c r="FO525" s="2"/>
      <c r="FP525" s="2"/>
      <c r="FQ525" s="38" t="s">
        <v>116</v>
      </c>
      <c r="FR525" s="81">
        <f>FR526+FR529+FR538</f>
        <v>0</v>
      </c>
      <c r="FS525" s="81">
        <f>FS526+FS529+FS538</f>
        <v>0</v>
      </c>
      <c r="FT525" s="2"/>
      <c r="FU525" s="2"/>
      <c r="FV525" s="2"/>
      <c r="FW525" s="2"/>
      <c r="FX525" s="38" t="s">
        <v>116</v>
      </c>
      <c r="FY525" s="81">
        <f>FY526+FY529+FY538</f>
        <v>0</v>
      </c>
      <c r="FZ525" s="91" t="s">
        <v>122</v>
      </c>
      <c r="GA525" s="92">
        <f>FY525+FR525+FK525+FD525+EW525+EP525</f>
        <v>94.66</v>
      </c>
      <c r="GB525" s="92">
        <f>GB526+FS525+FL525+FE525+EX525+EQ525</f>
        <v>473300000</v>
      </c>
      <c r="GC525" s="353"/>
      <c r="GD525" s="2"/>
      <c r="GE525" s="2"/>
      <c r="GF525" s="2"/>
      <c r="GG525" s="38" t="s">
        <v>116</v>
      </c>
      <c r="GH525" s="81">
        <f>GH526+GH529+GH538</f>
        <v>0</v>
      </c>
      <c r="GI525" s="81">
        <f>GI526+GI529+GI538</f>
        <v>0</v>
      </c>
      <c r="GJ525" s="2"/>
      <c r="GK525" s="2"/>
      <c r="GL525" s="2"/>
      <c r="GM525" s="2"/>
      <c r="GN525" s="38" t="s">
        <v>116</v>
      </c>
      <c r="GO525" s="81">
        <f>GO526+GO529+GO538</f>
        <v>0</v>
      </c>
      <c r="GP525" s="81">
        <f>GP526+GP529+GP538</f>
        <v>0</v>
      </c>
      <c r="GQ525" s="2"/>
      <c r="GR525" s="2"/>
      <c r="GS525" s="2"/>
      <c r="GT525" s="2"/>
      <c r="GU525" s="38" t="s">
        <v>116</v>
      </c>
      <c r="GV525" s="81">
        <f>GV526+GV529+GV538</f>
        <v>0</v>
      </c>
      <c r="GW525" s="81">
        <f>GW526+GW529+GW538</f>
        <v>0</v>
      </c>
      <c r="GX525" s="2"/>
      <c r="GY525" s="2"/>
      <c r="GZ525" s="2"/>
      <c r="HA525" s="2"/>
      <c r="HB525" s="38" t="s">
        <v>116</v>
      </c>
      <c r="HC525" s="81">
        <f>HC526+HC529+HC538</f>
        <v>0</v>
      </c>
      <c r="HD525" s="81">
        <f>HD526+HD529+HD538</f>
        <v>0</v>
      </c>
      <c r="HE525" s="2"/>
      <c r="HF525" s="2"/>
      <c r="HG525" s="2"/>
      <c r="HH525" s="2"/>
      <c r="HI525" s="38" t="s">
        <v>116</v>
      </c>
      <c r="HJ525" s="81">
        <f>HJ526+HJ529+HJ538</f>
        <v>0</v>
      </c>
      <c r="HK525" s="81">
        <f>HK526+HK529+HK538</f>
        <v>0</v>
      </c>
      <c r="HL525" s="2"/>
      <c r="HM525" s="2"/>
      <c r="HN525" s="2"/>
      <c r="HO525" s="2"/>
      <c r="HP525" s="38" t="s">
        <v>116</v>
      </c>
      <c r="HQ525" s="81">
        <f>HQ526+HQ529+HQ538</f>
        <v>0</v>
      </c>
      <c r="HR525" s="91" t="s">
        <v>124</v>
      </c>
      <c r="HS525" s="92">
        <f>HQ525+HJ525+HC525+GV525+GO525+GH525</f>
        <v>0</v>
      </c>
      <c r="HT525" s="92">
        <f>HT526+HK525+HD525+GW525+GP525+GI525</f>
        <v>0</v>
      </c>
      <c r="HU525" s="353"/>
      <c r="HV525" s="2"/>
      <c r="HW525" s="2"/>
      <c r="HX525" s="2"/>
      <c r="HY525" s="38" t="s">
        <v>116</v>
      </c>
      <c r="HZ525" s="81">
        <f>HZ526+HZ529+HZ538</f>
        <v>30</v>
      </c>
      <c r="IA525" s="81">
        <f>IA526+IA529+IA538</f>
        <v>30000000</v>
      </c>
      <c r="IB525" s="2"/>
      <c r="IC525" s="2"/>
      <c r="ID525" s="2"/>
      <c r="IE525" s="2"/>
      <c r="IF525" s="38" t="s">
        <v>116</v>
      </c>
      <c r="IG525" s="81">
        <f>IG526+IG529+IG538</f>
        <v>0</v>
      </c>
      <c r="IH525" s="81">
        <f>IH526+IH529+IH538</f>
        <v>0</v>
      </c>
      <c r="II525" s="2"/>
      <c r="IJ525" s="2"/>
      <c r="IK525" s="2"/>
      <c r="IL525" s="2"/>
      <c r="IM525" s="38" t="s">
        <v>116</v>
      </c>
      <c r="IN525" s="81">
        <f>IN526+IN529+IN538</f>
        <v>0</v>
      </c>
      <c r="IO525" s="81">
        <f>IO526+IO529+IO538</f>
        <v>0</v>
      </c>
      <c r="IP525" s="2"/>
      <c r="IQ525" s="2"/>
      <c r="IR525" s="2"/>
      <c r="IS525" s="2"/>
      <c r="IT525" s="38" t="s">
        <v>116</v>
      </c>
      <c r="IU525" s="81">
        <f>IU526+IU529+IU538</f>
        <v>0</v>
      </c>
      <c r="IV525" s="81">
        <f>IV526+IV529+IV538</f>
        <v>0</v>
      </c>
      <c r="IW525" s="2"/>
      <c r="IX525" s="2"/>
      <c r="IY525" s="2"/>
      <c r="IZ525" s="2"/>
      <c r="JA525" s="38" t="s">
        <v>116</v>
      </c>
      <c r="JB525" s="81">
        <f>JB526+JB529+JB538</f>
        <v>0</v>
      </c>
      <c r="JC525" s="81">
        <f>JC526+JC529+JC538</f>
        <v>0</v>
      </c>
      <c r="JD525" s="2"/>
      <c r="JE525" s="2"/>
      <c r="JF525" s="2"/>
      <c r="JG525" s="2"/>
      <c r="JH525" s="38" t="s">
        <v>116</v>
      </c>
      <c r="JI525" s="81">
        <f>JI526+JI529+JI538</f>
        <v>0</v>
      </c>
      <c r="JJ525" s="91" t="s">
        <v>189</v>
      </c>
      <c r="JK525" s="92">
        <f>JI525+JB525+IU525+IN525+IG525+HZ525</f>
        <v>30</v>
      </c>
      <c r="JL525" s="92">
        <f>JL526+JC525+IV525+IO525+IH525+IA525</f>
        <v>30000000</v>
      </c>
    </row>
    <row r="526" spans="1:272" ht="15.75" customHeight="1" thickTop="1">
      <c r="A526" s="64" t="s">
        <v>33</v>
      </c>
      <c r="B526" s="64" t="s">
        <v>168</v>
      </c>
      <c r="C526" s="65" t="s">
        <v>174</v>
      </c>
      <c r="D526" s="126">
        <v>116</v>
      </c>
      <c r="E526" s="157" t="s">
        <v>173</v>
      </c>
      <c r="F526" s="119" t="s">
        <v>108</v>
      </c>
      <c r="G526" s="119" t="s">
        <v>165</v>
      </c>
      <c r="H526" s="305"/>
      <c r="I526" s="377"/>
      <c r="J526" s="65"/>
      <c r="K526" s="65"/>
      <c r="L526" s="65"/>
      <c r="M526" s="80" t="s">
        <v>115</v>
      </c>
      <c r="N526" s="79">
        <f>SUM(N527:N528)</f>
        <v>2.4</v>
      </c>
      <c r="O526" s="79">
        <f>SUM(O527:O528)</f>
        <v>7200000</v>
      </c>
      <c r="P526" s="65"/>
      <c r="Q526" s="65"/>
      <c r="R526" s="65"/>
      <c r="S526" s="65"/>
      <c r="T526" s="80" t="s">
        <v>115</v>
      </c>
      <c r="U526" s="79">
        <f>SUM(U527:U528)</f>
        <v>0</v>
      </c>
      <c r="V526" s="79">
        <f>SUM(V527:V528)</f>
        <v>0</v>
      </c>
      <c r="W526" s="65"/>
      <c r="X526" s="65"/>
      <c r="Y526" s="65"/>
      <c r="Z526" s="65"/>
      <c r="AA526" s="80" t="s">
        <v>115</v>
      </c>
      <c r="AB526" s="79">
        <f>SUM(AB527:AB528)</f>
        <v>0</v>
      </c>
      <c r="AC526" s="79">
        <f>SUM(AC527:AC528)</f>
        <v>0</v>
      </c>
      <c r="AD526" s="65"/>
      <c r="AE526" s="65"/>
      <c r="AF526" s="65"/>
      <c r="AG526" s="65"/>
      <c r="AH526" s="80" t="s">
        <v>115</v>
      </c>
      <c r="AI526" s="79">
        <f>SUM(AI527:AI528)</f>
        <v>0</v>
      </c>
      <c r="AJ526" s="79">
        <f>SUM(AJ527:AJ528)</f>
        <v>0</v>
      </c>
      <c r="AK526" s="65"/>
      <c r="AL526" s="65"/>
      <c r="AM526" s="65"/>
      <c r="AN526" s="65"/>
      <c r="AO526" s="80" t="s">
        <v>115</v>
      </c>
      <c r="AP526" s="79">
        <f>SUM(AP527:AP528)</f>
        <v>0</v>
      </c>
      <c r="AQ526" s="79">
        <f>SUM(AQ527:AQ528)</f>
        <v>0</v>
      </c>
      <c r="AR526" s="65"/>
      <c r="AS526" s="65"/>
      <c r="AT526" s="65"/>
      <c r="AU526" s="65"/>
      <c r="AV526" s="80" t="s">
        <v>115</v>
      </c>
      <c r="AW526" s="79">
        <f>SUM(AW527:AW528)</f>
        <v>0</v>
      </c>
      <c r="AX526" s="79">
        <f>SUM(AX527:AX528)</f>
        <v>0</v>
      </c>
      <c r="AY526" s="38" t="s">
        <v>116</v>
      </c>
      <c r="AZ526" s="346">
        <f>AX526+AX529+AX538</f>
        <v>0</v>
      </c>
      <c r="BA526" s="377"/>
      <c r="BB526" s="65"/>
      <c r="BC526" s="65"/>
      <c r="BD526" s="65"/>
      <c r="BE526" s="80" t="s">
        <v>115</v>
      </c>
      <c r="BF526" s="79">
        <f>SUM(BF527:BF528)</f>
        <v>0</v>
      </c>
      <c r="BG526" s="79">
        <f>SUM(BG527:BG528)</f>
        <v>0</v>
      </c>
      <c r="BH526" s="79"/>
      <c r="BI526" s="65"/>
      <c r="BJ526" s="65"/>
      <c r="BK526" s="65"/>
      <c r="BL526" s="80" t="s">
        <v>115</v>
      </c>
      <c r="BM526" s="79">
        <f>SUM(BM527:BM528)</f>
        <v>0</v>
      </c>
      <c r="BN526" s="79">
        <f>SUM(BN527:BN528)</f>
        <v>0</v>
      </c>
      <c r="BO526" s="65"/>
      <c r="BP526" s="65"/>
      <c r="BQ526" s="65"/>
      <c r="BR526" s="65"/>
      <c r="BS526" s="80" t="s">
        <v>115</v>
      </c>
      <c r="BT526" s="79">
        <f>SUM(BT527:BT528)</f>
        <v>0</v>
      </c>
      <c r="BU526" s="79">
        <f>SUM(BU527:BU528)</f>
        <v>0</v>
      </c>
      <c r="BV526" s="65"/>
      <c r="BW526" s="65"/>
      <c r="BX526" s="65"/>
      <c r="BY526" s="65"/>
      <c r="BZ526" s="80" t="s">
        <v>115</v>
      </c>
      <c r="CA526" s="79">
        <f>SUM(CA527:CA528)</f>
        <v>0</v>
      </c>
      <c r="CB526" s="79">
        <f>SUM(CB527:CB528)</f>
        <v>0</v>
      </c>
      <c r="CC526" s="65"/>
      <c r="CD526" s="65"/>
      <c r="CE526" s="65"/>
      <c r="CF526" s="65"/>
      <c r="CG526" s="80" t="s">
        <v>115</v>
      </c>
      <c r="CH526" s="79">
        <f>SUM(CH527:CH528)</f>
        <v>0</v>
      </c>
      <c r="CI526" s="79">
        <f>SUM(CI527:CI528)</f>
        <v>0</v>
      </c>
      <c r="CJ526" s="65"/>
      <c r="CK526" s="65"/>
      <c r="CL526" s="65"/>
      <c r="CM526" s="65"/>
      <c r="CN526" s="80" t="s">
        <v>115</v>
      </c>
      <c r="CO526" s="79">
        <f>SUM(CO527:CO528)</f>
        <v>0</v>
      </c>
      <c r="CP526" s="79">
        <f>SUM(CP527:CP528)</f>
        <v>0</v>
      </c>
      <c r="CQ526" s="38" t="s">
        <v>116</v>
      </c>
      <c r="CR526" s="346">
        <f>CP526+CP529+CP538</f>
        <v>0</v>
      </c>
      <c r="CS526" s="377"/>
      <c r="CT526" s="65"/>
      <c r="CU526" s="65"/>
      <c r="CV526" s="65"/>
      <c r="CW526" s="80" t="s">
        <v>115</v>
      </c>
      <c r="CX526" s="79">
        <f>SUM(CX527:CX528)</f>
        <v>2</v>
      </c>
      <c r="CY526" s="79">
        <f>SUM(CY527:CY528)</f>
        <v>40000000</v>
      </c>
      <c r="CZ526" s="65"/>
      <c r="DA526" s="65"/>
      <c r="DB526" s="65"/>
      <c r="DC526" s="65"/>
      <c r="DD526" s="80" t="s">
        <v>115</v>
      </c>
      <c r="DE526" s="79">
        <f>SUM(DE527:DE528)</f>
        <v>0</v>
      </c>
      <c r="DF526" s="79">
        <f>SUM(DF527:DF528)</f>
        <v>0</v>
      </c>
      <c r="DG526" s="65"/>
      <c r="DH526" s="65"/>
      <c r="DI526" s="65"/>
      <c r="DJ526" s="65"/>
      <c r="DK526" s="80" t="s">
        <v>115</v>
      </c>
      <c r="DL526" s="79">
        <f>SUM(DL527:DL528)</f>
        <v>0</v>
      </c>
      <c r="DM526" s="79">
        <f>SUM(DM527:DM528)</f>
        <v>0</v>
      </c>
      <c r="DN526" s="65"/>
      <c r="DO526" s="65"/>
      <c r="DP526" s="65"/>
      <c r="DQ526" s="65"/>
      <c r="DR526" s="80" t="s">
        <v>115</v>
      </c>
      <c r="DS526" s="79">
        <f>SUM(DS527:DS528)</f>
        <v>0</v>
      </c>
      <c r="DT526" s="79">
        <f>SUM(DT527:DT528)</f>
        <v>0</v>
      </c>
      <c r="DU526" s="65"/>
      <c r="DV526" s="65"/>
      <c r="DW526" s="65"/>
      <c r="DX526" s="65"/>
      <c r="DY526" s="80" t="s">
        <v>115</v>
      </c>
      <c r="DZ526" s="79">
        <f>SUM(DZ527:DZ528)</f>
        <v>0</v>
      </c>
      <c r="EA526" s="79">
        <f>SUM(EA527:EA528)</f>
        <v>0</v>
      </c>
      <c r="EB526" s="65"/>
      <c r="EC526" s="65"/>
      <c r="ED526" s="65"/>
      <c r="EE526" s="65"/>
      <c r="EF526" s="80" t="s">
        <v>115</v>
      </c>
      <c r="EG526" s="79">
        <f>SUM(EG527:EG528)</f>
        <v>0</v>
      </c>
      <c r="EH526" s="79">
        <f>SUM(EH527:EH528)</f>
        <v>0</v>
      </c>
      <c r="EI526" s="38" t="s">
        <v>116</v>
      </c>
      <c r="EJ526" s="346">
        <f>EH526+EH529+EH538</f>
        <v>0</v>
      </c>
      <c r="EK526" s="377"/>
      <c r="EL526" s="65"/>
      <c r="EM526" s="65"/>
      <c r="EN526" s="65"/>
      <c r="EO526" s="80" t="s">
        <v>115</v>
      </c>
      <c r="EP526" s="79">
        <f>SUM(EP527:EP528)</f>
        <v>0</v>
      </c>
      <c r="EQ526" s="79">
        <f>SUM(EQ527:EQ528)</f>
        <v>0</v>
      </c>
      <c r="ER526" s="65"/>
      <c r="ES526" s="65"/>
      <c r="ET526" s="65"/>
      <c r="EU526" s="65"/>
      <c r="EV526" s="80" t="s">
        <v>115</v>
      </c>
      <c r="EW526" s="79">
        <f>SUM(EW527:EW528)</f>
        <v>0</v>
      </c>
      <c r="EX526" s="79">
        <f>SUM(EX527:EX528)</f>
        <v>0</v>
      </c>
      <c r="EY526" s="65"/>
      <c r="EZ526" s="65"/>
      <c r="FA526" s="65"/>
      <c r="FB526" s="65"/>
      <c r="FC526" s="80" t="s">
        <v>115</v>
      </c>
      <c r="FD526" s="79">
        <f>SUM(FD527:FD528)</f>
        <v>0</v>
      </c>
      <c r="FE526" s="79">
        <f>SUM(FE527:FE528)</f>
        <v>0</v>
      </c>
      <c r="FF526" s="65"/>
      <c r="FG526" s="65"/>
      <c r="FH526" s="65"/>
      <c r="FI526" s="65"/>
      <c r="FJ526" s="80" t="s">
        <v>115</v>
      </c>
      <c r="FK526" s="79">
        <f>SUM(FK527:FK528)</f>
        <v>0</v>
      </c>
      <c r="FL526" s="79">
        <f>SUM(FL527:FL528)</f>
        <v>0</v>
      </c>
      <c r="FM526" s="65"/>
      <c r="FN526" s="65"/>
      <c r="FO526" s="65"/>
      <c r="FP526" s="65"/>
      <c r="FQ526" s="80" t="s">
        <v>115</v>
      </c>
      <c r="FR526" s="79">
        <f>SUM(FR527:FR528)</f>
        <v>0</v>
      </c>
      <c r="FS526" s="79">
        <f>SUM(FS527:FS528)</f>
        <v>0</v>
      </c>
      <c r="FT526" s="65"/>
      <c r="FU526" s="65"/>
      <c r="FV526" s="65"/>
      <c r="FW526" s="65"/>
      <c r="FX526" s="80" t="s">
        <v>115</v>
      </c>
      <c r="FY526" s="79">
        <f>SUM(FY527:FY528)</f>
        <v>0</v>
      </c>
      <c r="FZ526" s="79">
        <f>SUM(FZ527:FZ528)</f>
        <v>0</v>
      </c>
      <c r="GA526" s="38" t="s">
        <v>116</v>
      </c>
      <c r="GB526" s="346">
        <f>FZ526+FZ529+FZ538</f>
        <v>0</v>
      </c>
      <c r="GC526" s="377"/>
      <c r="GD526" s="65"/>
      <c r="GE526" s="65"/>
      <c r="GF526" s="65"/>
      <c r="GG526" s="80" t="s">
        <v>115</v>
      </c>
      <c r="GH526" s="79">
        <f>SUM(GH527:GH528)</f>
        <v>0</v>
      </c>
      <c r="GI526" s="79">
        <f>SUM(GI527:GI528)</f>
        <v>0</v>
      </c>
      <c r="GJ526" s="65"/>
      <c r="GK526" s="65"/>
      <c r="GL526" s="65"/>
      <c r="GM526" s="65"/>
      <c r="GN526" s="80" t="s">
        <v>115</v>
      </c>
      <c r="GO526" s="79">
        <f>SUM(GO527:GO528)</f>
        <v>0</v>
      </c>
      <c r="GP526" s="79">
        <f>SUM(GP527:GP528)</f>
        <v>0</v>
      </c>
      <c r="GQ526" s="65"/>
      <c r="GR526" s="65"/>
      <c r="GS526" s="65"/>
      <c r="GT526" s="65"/>
      <c r="GU526" s="80" t="s">
        <v>115</v>
      </c>
      <c r="GV526" s="79">
        <f>SUM(GV527:GV528)</f>
        <v>0</v>
      </c>
      <c r="GW526" s="79">
        <f>SUM(GW527:GW528)</f>
        <v>0</v>
      </c>
      <c r="GX526" s="65"/>
      <c r="GY526" s="65"/>
      <c r="GZ526" s="65"/>
      <c r="HA526" s="65"/>
      <c r="HB526" s="80" t="s">
        <v>115</v>
      </c>
      <c r="HC526" s="79">
        <f>SUM(HC527:HC528)</f>
        <v>0</v>
      </c>
      <c r="HD526" s="79">
        <f>SUM(HD527:HD528)</f>
        <v>0</v>
      </c>
      <c r="HE526" s="65"/>
      <c r="HF526" s="65"/>
      <c r="HG526" s="65"/>
      <c r="HH526" s="65"/>
      <c r="HI526" s="80" t="s">
        <v>115</v>
      </c>
      <c r="HJ526" s="79">
        <f>SUM(HJ527:HJ528)</f>
        <v>0</v>
      </c>
      <c r="HK526" s="79">
        <f>SUM(HK527:HK528)</f>
        <v>0</v>
      </c>
      <c r="HL526" s="65"/>
      <c r="HM526" s="65"/>
      <c r="HN526" s="65"/>
      <c r="HO526" s="65"/>
      <c r="HP526" s="80" t="s">
        <v>115</v>
      </c>
      <c r="HQ526" s="79">
        <f>SUM(HQ527:HQ528)</f>
        <v>0</v>
      </c>
      <c r="HR526" s="79">
        <f>SUM(HR527:HR528)</f>
        <v>0</v>
      </c>
      <c r="HS526" s="38" t="s">
        <v>116</v>
      </c>
      <c r="HT526" s="346">
        <f>HR526+HR529+HR538</f>
        <v>0</v>
      </c>
      <c r="HU526" s="377"/>
      <c r="HV526" s="65"/>
      <c r="HW526" s="65"/>
      <c r="HX526" s="65"/>
      <c r="HY526" s="80" t="s">
        <v>115</v>
      </c>
      <c r="HZ526" s="79">
        <f>SUM(HZ527:HZ528)</f>
        <v>0</v>
      </c>
      <c r="IA526" s="79">
        <f>SUM(IA527:IA528)</f>
        <v>0</v>
      </c>
      <c r="IB526" s="65"/>
      <c r="IC526" s="65"/>
      <c r="ID526" s="65"/>
      <c r="IE526" s="65"/>
      <c r="IF526" s="80" t="s">
        <v>115</v>
      </c>
      <c r="IG526" s="79">
        <f>SUM(IG527:IG528)</f>
        <v>0</v>
      </c>
      <c r="IH526" s="79">
        <f>SUM(IH527:IH528)</f>
        <v>0</v>
      </c>
      <c r="II526" s="65"/>
      <c r="IJ526" s="65"/>
      <c r="IK526" s="65"/>
      <c r="IL526" s="65"/>
      <c r="IM526" s="80" t="s">
        <v>115</v>
      </c>
      <c r="IN526" s="79">
        <f>SUM(IN527:IN528)</f>
        <v>0</v>
      </c>
      <c r="IO526" s="79">
        <f>SUM(IO527:IO528)</f>
        <v>0</v>
      </c>
      <c r="IP526" s="65"/>
      <c r="IQ526" s="65"/>
      <c r="IR526" s="65"/>
      <c r="IS526" s="65"/>
      <c r="IT526" s="80" t="s">
        <v>115</v>
      </c>
      <c r="IU526" s="79">
        <f>SUM(IU527:IU528)</f>
        <v>0</v>
      </c>
      <c r="IV526" s="79">
        <f>SUM(IV527:IV528)</f>
        <v>0</v>
      </c>
      <c r="IW526" s="65"/>
      <c r="IX526" s="65"/>
      <c r="IY526" s="65"/>
      <c r="IZ526" s="65"/>
      <c r="JA526" s="80" t="s">
        <v>115</v>
      </c>
      <c r="JB526" s="79">
        <f>SUM(JB527:JB528)</f>
        <v>0</v>
      </c>
      <c r="JC526" s="79">
        <f>SUM(JC527:JC528)</f>
        <v>0</v>
      </c>
      <c r="JD526" s="65"/>
      <c r="JE526" s="65"/>
      <c r="JF526" s="65"/>
      <c r="JG526" s="65"/>
      <c r="JH526" s="80" t="s">
        <v>115</v>
      </c>
      <c r="JI526" s="79">
        <f>SUM(JI527:JI528)</f>
        <v>0</v>
      </c>
      <c r="JJ526" s="79">
        <f>SUM(JJ527:JJ528)</f>
        <v>0</v>
      </c>
      <c r="JK526" s="38" t="s">
        <v>116</v>
      </c>
      <c r="JL526" s="346">
        <f>JJ526+JJ529+JJ538</f>
        <v>0</v>
      </c>
    </row>
    <row r="527" spans="1:272" ht="60">
      <c r="A527" s="8" t="s">
        <v>33</v>
      </c>
      <c r="B527" s="8" t="s">
        <v>168</v>
      </c>
      <c r="C527" s="8">
        <v>1</v>
      </c>
      <c r="D527" s="199">
        <v>116</v>
      </c>
      <c r="E527" s="118" t="s">
        <v>173</v>
      </c>
      <c r="F527" s="195" t="s">
        <v>108</v>
      </c>
      <c r="G527" s="195" t="s">
        <v>165</v>
      </c>
      <c r="H527" s="309"/>
      <c r="I527" s="355" t="s">
        <v>566</v>
      </c>
      <c r="J527" s="51">
        <v>0</v>
      </c>
      <c r="K527" s="51">
        <v>2.4</v>
      </c>
      <c r="L527" s="51">
        <f>K527-J527</f>
        <v>2.4</v>
      </c>
      <c r="M527" s="52">
        <v>100</v>
      </c>
      <c r="N527" s="52">
        <f t="shared" ref="N527" si="375">L527*M527/100</f>
        <v>2.4</v>
      </c>
      <c r="O527" s="139">
        <f>N527*AUXILIAR!$B$50</f>
        <v>7200000</v>
      </c>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c r="AY527" s="5"/>
      <c r="AZ527" s="341"/>
      <c r="BA527" s="354"/>
      <c r="BB527" s="5"/>
      <c r="BC527" s="5"/>
      <c r="BD527" s="5"/>
      <c r="BE527" s="5"/>
      <c r="BF527" s="5"/>
      <c r="BG527" s="5"/>
      <c r="BH527" s="5"/>
      <c r="BI527" s="5"/>
      <c r="BJ527" s="5"/>
      <c r="BK527" s="5"/>
      <c r="BL527" s="5"/>
      <c r="BM527" s="5"/>
      <c r="BN527" s="5"/>
      <c r="BO527" s="5"/>
      <c r="BP527" s="5"/>
      <c r="BQ527" s="5"/>
      <c r="BR527" s="5"/>
      <c r="BS527" s="5"/>
      <c r="BT527" s="5"/>
      <c r="BU527" s="5"/>
      <c r="BV527" s="5"/>
      <c r="BW527" s="5"/>
      <c r="BX527" s="5"/>
      <c r="BY527" s="5"/>
      <c r="BZ527" s="5"/>
      <c r="CA527" s="5"/>
      <c r="CB527" s="5"/>
      <c r="CC527" s="5"/>
      <c r="CD527" s="5"/>
      <c r="CE527" s="5"/>
      <c r="CF527" s="5"/>
      <c r="CG527" s="5"/>
      <c r="CH527" s="5"/>
      <c r="CI527" s="5"/>
      <c r="CJ527" s="5"/>
      <c r="CK527" s="5"/>
      <c r="CL527" s="5"/>
      <c r="CM527" s="5"/>
      <c r="CN527" s="5"/>
      <c r="CO527" s="5"/>
      <c r="CP527" s="5"/>
      <c r="CQ527" s="5"/>
      <c r="CR527" s="341"/>
      <c r="CS527" s="355" t="s">
        <v>580</v>
      </c>
      <c r="CT527" s="51">
        <v>1</v>
      </c>
      <c r="CU527" s="51">
        <v>1</v>
      </c>
      <c r="CV527" s="51">
        <v>1</v>
      </c>
      <c r="CW527" s="52">
        <v>100</v>
      </c>
      <c r="CX527" s="52">
        <f t="shared" ref="CX527:CX528" si="376">CV527*CW527/100</f>
        <v>1</v>
      </c>
      <c r="CY527" s="139">
        <f>CX527*AUXILIAR!$B$57</f>
        <v>20000000</v>
      </c>
      <c r="CZ527" s="5"/>
      <c r="DA527" s="5"/>
      <c r="DB527" s="5"/>
      <c r="DC527" s="5"/>
      <c r="DD527" s="5"/>
      <c r="DE527" s="5"/>
      <c r="DF527" s="5"/>
      <c r="DG527" s="5"/>
      <c r="DH527" s="5"/>
      <c r="DI527" s="5"/>
      <c r="DJ527" s="5"/>
      <c r="DK527" s="5"/>
      <c r="DL527" s="5"/>
      <c r="DM527" s="5"/>
      <c r="DN527" s="5"/>
      <c r="DO527" s="5"/>
      <c r="DP527" s="5"/>
      <c r="DQ527" s="5"/>
      <c r="DR527" s="5"/>
      <c r="DS527" s="5"/>
      <c r="DT527" s="5"/>
      <c r="DU527" s="5"/>
      <c r="DV527" s="5"/>
      <c r="DW527" s="5"/>
      <c r="DX527" s="5"/>
      <c r="DY527" s="5"/>
      <c r="DZ527" s="5"/>
      <c r="EA527" s="5"/>
      <c r="EB527" s="5"/>
      <c r="EC527" s="5"/>
      <c r="ED527" s="5"/>
      <c r="EE527" s="5"/>
      <c r="EF527" s="5"/>
      <c r="EG527" s="5"/>
      <c r="EH527" s="5"/>
      <c r="EI527" s="5"/>
      <c r="EJ527" s="341"/>
      <c r="EK527" s="354"/>
      <c r="EL527" s="5"/>
      <c r="EM527" s="5"/>
      <c r="EN527" s="5"/>
      <c r="EO527" s="5"/>
      <c r="EP527" s="5"/>
      <c r="EQ527" s="5"/>
      <c r="ER527" s="5"/>
      <c r="ES527" s="5"/>
      <c r="ET527" s="5"/>
      <c r="EU527" s="5"/>
      <c r="EV527" s="5"/>
      <c r="EW527" s="5"/>
      <c r="EX527" s="5"/>
      <c r="EY527" s="5"/>
      <c r="EZ527" s="5"/>
      <c r="FA527" s="5"/>
      <c r="FB527" s="5"/>
      <c r="FC527" s="5"/>
      <c r="FD527" s="5"/>
      <c r="FE527" s="5"/>
      <c r="FF527" s="5"/>
      <c r="FG527" s="5"/>
      <c r="FH527" s="5"/>
      <c r="FI527" s="5"/>
      <c r="FJ527" s="5"/>
      <c r="FK527" s="5"/>
      <c r="FL527" s="5"/>
      <c r="FM527" s="5"/>
      <c r="FN527" s="5"/>
      <c r="FO527" s="5"/>
      <c r="FP527" s="5"/>
      <c r="FQ527" s="5"/>
      <c r="FR527" s="5"/>
      <c r="FS527" s="5"/>
      <c r="FT527" s="5"/>
      <c r="FU527" s="5"/>
      <c r="FV527" s="5"/>
      <c r="FW527" s="5"/>
      <c r="FX527" s="5"/>
      <c r="FY527" s="5"/>
      <c r="FZ527" s="5"/>
      <c r="GA527" s="5"/>
      <c r="GB527" s="341"/>
      <c r="GC527" s="354"/>
      <c r="GD527" s="5"/>
      <c r="GE527" s="5"/>
      <c r="GF527" s="5"/>
      <c r="GG527" s="5"/>
      <c r="GH527" s="5"/>
      <c r="GI527" s="5"/>
      <c r="GJ527" s="5"/>
      <c r="GK527" s="5"/>
      <c r="GL527" s="5"/>
      <c r="GM527" s="5"/>
      <c r="GN527" s="5"/>
      <c r="GO527" s="5"/>
      <c r="GP527" s="5"/>
      <c r="GQ527" s="5"/>
      <c r="GR527" s="5"/>
      <c r="GS527" s="5"/>
      <c r="GT527" s="5"/>
      <c r="GU527" s="5"/>
      <c r="GV527" s="5"/>
      <c r="GW527" s="5"/>
      <c r="GX527" s="5"/>
      <c r="GY527" s="5"/>
      <c r="GZ527" s="5"/>
      <c r="HA527" s="5"/>
      <c r="HB527" s="5"/>
      <c r="HC527" s="5"/>
      <c r="HD527" s="5"/>
      <c r="HE527" s="5"/>
      <c r="HF527" s="5"/>
      <c r="HG527" s="5"/>
      <c r="HH527" s="5"/>
      <c r="HI527" s="5"/>
      <c r="HJ527" s="5"/>
      <c r="HK527" s="5"/>
      <c r="HL527" s="5"/>
      <c r="HM527" s="5"/>
      <c r="HN527" s="5"/>
      <c r="HO527" s="5"/>
      <c r="HP527" s="5"/>
      <c r="HQ527" s="5"/>
      <c r="HR527" s="5"/>
      <c r="HS527" s="5"/>
      <c r="HT527" s="341"/>
      <c r="HU527" s="354"/>
      <c r="HV527" s="5"/>
      <c r="HW527" s="5"/>
      <c r="HX527" s="5"/>
      <c r="HY527" s="5"/>
      <c r="HZ527" s="5"/>
      <c r="IA527" s="5"/>
      <c r="IB527" s="5"/>
      <c r="IC527" s="5"/>
      <c r="ID527" s="5"/>
      <c r="IE527" s="5"/>
      <c r="IF527" s="5"/>
      <c r="IG527" s="5"/>
      <c r="IH527" s="5"/>
      <c r="II527" s="5"/>
      <c r="IJ527" s="5"/>
      <c r="IK527" s="5"/>
      <c r="IL527" s="5"/>
      <c r="IM527" s="5"/>
      <c r="IN527" s="5"/>
      <c r="IO527" s="5"/>
      <c r="IP527" s="5"/>
      <c r="IQ527" s="5"/>
      <c r="IR527" s="5"/>
      <c r="IS527" s="5"/>
      <c r="IT527" s="5"/>
      <c r="IU527" s="5"/>
      <c r="IV527" s="5"/>
      <c r="IW527" s="5"/>
      <c r="IX527" s="5"/>
      <c r="IY527" s="5"/>
      <c r="IZ527" s="5"/>
      <c r="JA527" s="5"/>
      <c r="JB527" s="5"/>
      <c r="JC527" s="5"/>
      <c r="JD527" s="5"/>
      <c r="JE527" s="5"/>
      <c r="JF527" s="5"/>
      <c r="JG527" s="5"/>
      <c r="JH527" s="5"/>
      <c r="JI527" s="5"/>
      <c r="JJ527" s="5"/>
      <c r="JK527" s="145"/>
      <c r="JL527" s="397"/>
    </row>
    <row r="528" spans="1:272" ht="75">
      <c r="A528" s="8" t="s">
        <v>33</v>
      </c>
      <c r="B528" s="8" t="s">
        <v>168</v>
      </c>
      <c r="C528" s="8">
        <v>1</v>
      </c>
      <c r="D528" s="199">
        <v>116</v>
      </c>
      <c r="E528" s="118" t="s">
        <v>173</v>
      </c>
      <c r="F528" s="195" t="s">
        <v>108</v>
      </c>
      <c r="G528" s="195" t="s">
        <v>165</v>
      </c>
      <c r="H528" s="309"/>
      <c r="I528" s="363"/>
      <c r="J528" s="57"/>
      <c r="K528" s="57"/>
      <c r="L528" s="57"/>
      <c r="M528" s="56"/>
      <c r="N528" s="56"/>
      <c r="O528" s="161"/>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c r="AY528" s="5"/>
      <c r="AZ528" s="341"/>
      <c r="BA528" s="354"/>
      <c r="BB528" s="5"/>
      <c r="BC528" s="5"/>
      <c r="BD528" s="5"/>
      <c r="BE528" s="5"/>
      <c r="BF528" s="5"/>
      <c r="BG528" s="5"/>
      <c r="BH528" s="5"/>
      <c r="BI528" s="5"/>
      <c r="BJ528" s="5"/>
      <c r="BK528" s="5"/>
      <c r="BL528" s="5"/>
      <c r="BM528" s="5"/>
      <c r="BN528" s="5"/>
      <c r="BO528" s="5"/>
      <c r="BP528" s="5"/>
      <c r="BQ528" s="5"/>
      <c r="BR528" s="5"/>
      <c r="BS528" s="5"/>
      <c r="BT528" s="5"/>
      <c r="BU528" s="5"/>
      <c r="BV528" s="5"/>
      <c r="BW528" s="5"/>
      <c r="BX528" s="5"/>
      <c r="BY528" s="5"/>
      <c r="BZ528" s="5"/>
      <c r="CA528" s="5"/>
      <c r="CB528" s="5"/>
      <c r="CC528" s="5"/>
      <c r="CD528" s="5"/>
      <c r="CE528" s="5"/>
      <c r="CF528" s="5"/>
      <c r="CG528" s="5"/>
      <c r="CH528" s="5"/>
      <c r="CI528" s="5"/>
      <c r="CJ528" s="5"/>
      <c r="CK528" s="5"/>
      <c r="CL528" s="5"/>
      <c r="CM528" s="5"/>
      <c r="CN528" s="5"/>
      <c r="CO528" s="5"/>
      <c r="CP528" s="5"/>
      <c r="CQ528" s="5"/>
      <c r="CR528" s="341"/>
      <c r="CS528" s="355" t="s">
        <v>579</v>
      </c>
      <c r="CT528" s="51">
        <v>73.3</v>
      </c>
      <c r="CU528" s="51">
        <v>73.3</v>
      </c>
      <c r="CV528" s="51">
        <v>1</v>
      </c>
      <c r="CW528" s="52">
        <v>100</v>
      </c>
      <c r="CX528" s="52">
        <f t="shared" si="376"/>
        <v>1</v>
      </c>
      <c r="CY528" s="139">
        <f>CX528*AUXILIAR!$B$57</f>
        <v>20000000</v>
      </c>
      <c r="CZ528" s="5"/>
      <c r="DA528" s="5"/>
      <c r="DB528" s="5"/>
      <c r="DC528" s="5"/>
      <c r="DD528" s="5"/>
      <c r="DE528" s="5"/>
      <c r="DF528" s="5"/>
      <c r="DG528" s="5"/>
      <c r="DH528" s="5"/>
      <c r="DI528" s="5"/>
      <c r="DJ528" s="5"/>
      <c r="DK528" s="5"/>
      <c r="DL528" s="5"/>
      <c r="DM528" s="5"/>
      <c r="DN528" s="5"/>
      <c r="DO528" s="5"/>
      <c r="DP528" s="5"/>
      <c r="DQ528" s="5"/>
      <c r="DR528" s="5"/>
      <c r="DS528" s="5"/>
      <c r="DT528" s="5"/>
      <c r="DU528" s="5"/>
      <c r="DV528" s="5"/>
      <c r="DW528" s="5"/>
      <c r="DX528" s="5"/>
      <c r="DY528" s="5"/>
      <c r="DZ528" s="5"/>
      <c r="EA528" s="5"/>
      <c r="EB528" s="5"/>
      <c r="EC528" s="5"/>
      <c r="ED528" s="5"/>
      <c r="EE528" s="5"/>
      <c r="EF528" s="5"/>
      <c r="EG528" s="5"/>
      <c r="EH528" s="5"/>
      <c r="EI528" s="5"/>
      <c r="EJ528" s="341"/>
      <c r="EK528" s="354"/>
      <c r="EL528" s="5"/>
      <c r="EM528" s="5"/>
      <c r="EN528" s="5"/>
      <c r="EO528" s="5"/>
      <c r="EP528" s="5"/>
      <c r="EQ528" s="5"/>
      <c r="ER528" s="5"/>
      <c r="ES528" s="5"/>
      <c r="ET528" s="5"/>
      <c r="EU528" s="5"/>
      <c r="EV528" s="5"/>
      <c r="EW528" s="5"/>
      <c r="EX528" s="5"/>
      <c r="EY528" s="5"/>
      <c r="EZ528" s="5"/>
      <c r="FA528" s="5"/>
      <c r="FB528" s="5"/>
      <c r="FC528" s="5"/>
      <c r="FD528" s="5"/>
      <c r="FE528" s="5"/>
      <c r="FF528" s="5"/>
      <c r="FG528" s="5"/>
      <c r="FH528" s="5"/>
      <c r="FI528" s="5"/>
      <c r="FJ528" s="5"/>
      <c r="FK528" s="5"/>
      <c r="FL528" s="5"/>
      <c r="FM528" s="5"/>
      <c r="FN528" s="5"/>
      <c r="FO528" s="5"/>
      <c r="FP528" s="5"/>
      <c r="FQ528" s="5"/>
      <c r="FR528" s="5"/>
      <c r="FS528" s="5"/>
      <c r="FT528" s="5"/>
      <c r="FU528" s="5"/>
      <c r="FV528" s="5"/>
      <c r="FW528" s="5"/>
      <c r="FX528" s="5"/>
      <c r="FY528" s="5"/>
      <c r="FZ528" s="5"/>
      <c r="GA528" s="5"/>
      <c r="GB528" s="341"/>
      <c r="GC528" s="354"/>
      <c r="GD528" s="5"/>
      <c r="GE528" s="5"/>
      <c r="GF528" s="5"/>
      <c r="GG528" s="5"/>
      <c r="GH528" s="5"/>
      <c r="GI528" s="5"/>
      <c r="GJ528" s="5"/>
      <c r="GK528" s="5"/>
      <c r="GL528" s="5"/>
      <c r="GM528" s="5"/>
      <c r="GN528" s="5"/>
      <c r="GO528" s="5"/>
      <c r="GP528" s="5"/>
      <c r="GQ528" s="5"/>
      <c r="GR528" s="5"/>
      <c r="GS528" s="5"/>
      <c r="GT528" s="5"/>
      <c r="GU528" s="5"/>
      <c r="GV528" s="5"/>
      <c r="GW528" s="5"/>
      <c r="GX528" s="5"/>
      <c r="GY528" s="5"/>
      <c r="GZ528" s="5"/>
      <c r="HA528" s="5"/>
      <c r="HB528" s="5"/>
      <c r="HC528" s="5"/>
      <c r="HD528" s="5"/>
      <c r="HE528" s="5"/>
      <c r="HF528" s="5"/>
      <c r="HG528" s="5"/>
      <c r="HH528" s="5"/>
      <c r="HI528" s="5"/>
      <c r="HJ528" s="5"/>
      <c r="HK528" s="5"/>
      <c r="HL528" s="5"/>
      <c r="HM528" s="5"/>
      <c r="HN528" s="5"/>
      <c r="HO528" s="5"/>
      <c r="HP528" s="5"/>
      <c r="HQ528" s="5"/>
      <c r="HR528" s="5"/>
      <c r="HS528" s="5"/>
      <c r="HT528" s="341"/>
      <c r="HU528" s="354"/>
      <c r="HV528" s="5"/>
      <c r="HW528" s="5"/>
      <c r="HX528" s="5"/>
      <c r="HY528" s="5"/>
      <c r="HZ528" s="5"/>
      <c r="IA528" s="5"/>
      <c r="IB528" s="5"/>
      <c r="IC528" s="5"/>
      <c r="ID528" s="5"/>
      <c r="IE528" s="5"/>
      <c r="IF528" s="5"/>
      <c r="IG528" s="5"/>
      <c r="IH528" s="5"/>
      <c r="II528" s="5"/>
      <c r="IJ528" s="5"/>
      <c r="IK528" s="5"/>
      <c r="IL528" s="5"/>
      <c r="IM528" s="5"/>
      <c r="IN528" s="5"/>
      <c r="IO528" s="5"/>
      <c r="IP528" s="5"/>
      <c r="IQ528" s="5"/>
      <c r="IR528" s="5"/>
      <c r="IS528" s="5"/>
      <c r="IT528" s="5"/>
      <c r="IU528" s="5"/>
      <c r="IV528" s="5"/>
      <c r="IW528" s="5"/>
      <c r="IX528" s="5"/>
      <c r="IY528" s="5"/>
      <c r="IZ528" s="5"/>
      <c r="JA528" s="5"/>
      <c r="JB528" s="5"/>
      <c r="JC528" s="5"/>
      <c r="JD528" s="5"/>
      <c r="JE528" s="5"/>
      <c r="JF528" s="5"/>
      <c r="JG528" s="5"/>
      <c r="JH528" s="5"/>
      <c r="JI528" s="5"/>
      <c r="JJ528" s="5"/>
      <c r="JK528" s="145"/>
      <c r="JL528" s="397"/>
    </row>
    <row r="529" spans="1:272" ht="15.75" customHeight="1">
      <c r="A529" s="64" t="s">
        <v>33</v>
      </c>
      <c r="B529" s="64" t="s">
        <v>168</v>
      </c>
      <c r="C529" s="65" t="s">
        <v>174</v>
      </c>
      <c r="D529" s="126">
        <v>376</v>
      </c>
      <c r="E529" s="157" t="s">
        <v>173</v>
      </c>
      <c r="F529" s="119" t="s">
        <v>108</v>
      </c>
      <c r="G529" s="119" t="s">
        <v>165</v>
      </c>
      <c r="H529" s="305"/>
      <c r="I529" s="377"/>
      <c r="J529" s="65"/>
      <c r="K529" s="65"/>
      <c r="L529" s="65"/>
      <c r="M529" s="80" t="s">
        <v>115</v>
      </c>
      <c r="N529" s="79">
        <f>SUM(N530:N537)</f>
        <v>18.799999999999955</v>
      </c>
      <c r="O529" s="79">
        <f>SUM(O530:O537)</f>
        <v>56399999.999999866</v>
      </c>
      <c r="P529" s="65"/>
      <c r="Q529" s="65"/>
      <c r="R529" s="65"/>
      <c r="S529" s="65"/>
      <c r="T529" s="80" t="s">
        <v>115</v>
      </c>
      <c r="U529" s="79">
        <f>SUM(U530:U537)</f>
        <v>0</v>
      </c>
      <c r="V529" s="79">
        <f>SUM(V530:V537)</f>
        <v>0</v>
      </c>
      <c r="W529" s="65"/>
      <c r="X529" s="65"/>
      <c r="Y529" s="65"/>
      <c r="Z529" s="65"/>
      <c r="AA529" s="80" t="s">
        <v>115</v>
      </c>
      <c r="AB529" s="79">
        <f>SUM(AB530:AB537)</f>
        <v>0</v>
      </c>
      <c r="AC529" s="79">
        <f>SUM(AC530:AC537)</f>
        <v>0</v>
      </c>
      <c r="AD529" s="65"/>
      <c r="AE529" s="65"/>
      <c r="AF529" s="65"/>
      <c r="AG529" s="65"/>
      <c r="AH529" s="80" t="s">
        <v>115</v>
      </c>
      <c r="AI529" s="79">
        <f>SUM(AI530:AI537)</f>
        <v>0</v>
      </c>
      <c r="AJ529" s="79">
        <f>SUM(AJ530:AJ537)</f>
        <v>0</v>
      </c>
      <c r="AK529" s="65"/>
      <c r="AL529" s="65"/>
      <c r="AM529" s="65"/>
      <c r="AN529" s="65"/>
      <c r="AO529" s="80" t="s">
        <v>115</v>
      </c>
      <c r="AP529" s="79">
        <f>SUM(AP530:AP537)</f>
        <v>0</v>
      </c>
      <c r="AQ529" s="79">
        <f>SUM(AQ530:AQ537)</f>
        <v>0</v>
      </c>
      <c r="AR529" s="65"/>
      <c r="AS529" s="65"/>
      <c r="AT529" s="65"/>
      <c r="AU529" s="65"/>
      <c r="AV529" s="80" t="s">
        <v>115</v>
      </c>
      <c r="AW529" s="79">
        <f>SUM(AW530:AW537)</f>
        <v>0</v>
      </c>
      <c r="AX529" s="79">
        <f>SUM(AX530:AX537)</f>
        <v>0</v>
      </c>
      <c r="AY529" s="65"/>
      <c r="AZ529" s="308"/>
      <c r="BA529" s="377"/>
      <c r="BB529" s="65"/>
      <c r="BC529" s="65"/>
      <c r="BD529" s="65"/>
      <c r="BE529" s="80" t="s">
        <v>115</v>
      </c>
      <c r="BF529" s="79">
        <f>SUM(BF530:BF537)</f>
        <v>0</v>
      </c>
      <c r="BG529" s="79">
        <f>SUM(BG530:BG537)</f>
        <v>0</v>
      </c>
      <c r="BH529" s="65"/>
      <c r="BI529" s="65"/>
      <c r="BJ529" s="65"/>
      <c r="BK529" s="65"/>
      <c r="BL529" s="80" t="s">
        <v>115</v>
      </c>
      <c r="BM529" s="79">
        <f>SUM(BM530:BM537)</f>
        <v>0</v>
      </c>
      <c r="BN529" s="79">
        <f>SUM(BN530:BN537)</f>
        <v>0</v>
      </c>
      <c r="BO529" s="65"/>
      <c r="BP529" s="65"/>
      <c r="BQ529" s="65"/>
      <c r="BR529" s="65"/>
      <c r="BS529" s="80" t="s">
        <v>115</v>
      </c>
      <c r="BT529" s="79">
        <f>SUM(BT530:BT537)</f>
        <v>0</v>
      </c>
      <c r="BU529" s="79">
        <f>SUM(BU530:BU537)</f>
        <v>0</v>
      </c>
      <c r="BV529" s="65"/>
      <c r="BW529" s="65"/>
      <c r="BX529" s="65"/>
      <c r="BY529" s="65"/>
      <c r="BZ529" s="80" t="s">
        <v>115</v>
      </c>
      <c r="CA529" s="79">
        <f>SUM(CA530:CA537)</f>
        <v>0</v>
      </c>
      <c r="CB529" s="79">
        <f>SUM(CB530:CB537)</f>
        <v>0</v>
      </c>
      <c r="CC529" s="65"/>
      <c r="CD529" s="65"/>
      <c r="CE529" s="65"/>
      <c r="CF529" s="65"/>
      <c r="CG529" s="80" t="s">
        <v>115</v>
      </c>
      <c r="CH529" s="79">
        <f>SUM(CH530:CH537)</f>
        <v>0</v>
      </c>
      <c r="CI529" s="79">
        <f>SUM(CI530:CI537)</f>
        <v>0</v>
      </c>
      <c r="CJ529" s="65"/>
      <c r="CK529" s="65"/>
      <c r="CL529" s="65"/>
      <c r="CM529" s="65"/>
      <c r="CN529" s="80" t="s">
        <v>115</v>
      </c>
      <c r="CO529" s="79">
        <f>SUM(CO530:CO537)</f>
        <v>0</v>
      </c>
      <c r="CP529" s="79">
        <f>SUM(CP530:CP537)</f>
        <v>0</v>
      </c>
      <c r="CQ529" s="65"/>
      <c r="CR529" s="308"/>
      <c r="CS529" s="377"/>
      <c r="CT529" s="65"/>
      <c r="CU529" s="65"/>
      <c r="CV529" s="65"/>
      <c r="CW529" s="80" t="s">
        <v>115</v>
      </c>
      <c r="CX529" s="79">
        <f>SUM(CX530:CX537)</f>
        <v>8</v>
      </c>
      <c r="CY529" s="79">
        <f>SUM(CY530:CY537)</f>
        <v>120000000</v>
      </c>
      <c r="CZ529" s="65"/>
      <c r="DA529" s="65"/>
      <c r="DB529" s="65"/>
      <c r="DC529" s="65"/>
      <c r="DD529" s="80" t="s">
        <v>115</v>
      </c>
      <c r="DE529" s="79">
        <f>SUM(DE530:DE537)</f>
        <v>0</v>
      </c>
      <c r="DF529" s="79">
        <f>SUM(DF530:DF537)</f>
        <v>0</v>
      </c>
      <c r="DG529" s="65"/>
      <c r="DH529" s="65"/>
      <c r="DI529" s="65"/>
      <c r="DJ529" s="65"/>
      <c r="DK529" s="80" t="s">
        <v>115</v>
      </c>
      <c r="DL529" s="79">
        <f>SUM(DL530:DL537)</f>
        <v>0</v>
      </c>
      <c r="DM529" s="79">
        <f>SUM(DM530:DM537)</f>
        <v>0</v>
      </c>
      <c r="DN529" s="65"/>
      <c r="DO529" s="65"/>
      <c r="DP529" s="65"/>
      <c r="DQ529" s="65"/>
      <c r="DR529" s="80" t="s">
        <v>115</v>
      </c>
      <c r="DS529" s="79">
        <f>SUM(DS530:DS537)</f>
        <v>0</v>
      </c>
      <c r="DT529" s="79">
        <f>SUM(DT530:DT537)</f>
        <v>0</v>
      </c>
      <c r="DU529" s="65"/>
      <c r="DV529" s="65"/>
      <c r="DW529" s="65"/>
      <c r="DX529" s="65"/>
      <c r="DY529" s="80" t="s">
        <v>115</v>
      </c>
      <c r="DZ529" s="79">
        <f>SUM(DZ530:DZ537)</f>
        <v>0</v>
      </c>
      <c r="EA529" s="79">
        <f>SUM(EA530:EA537)</f>
        <v>0</v>
      </c>
      <c r="EB529" s="65"/>
      <c r="EC529" s="65"/>
      <c r="ED529" s="65"/>
      <c r="EE529" s="65"/>
      <c r="EF529" s="80" t="s">
        <v>115</v>
      </c>
      <c r="EG529" s="79">
        <f>SUM(EG530:EG537)</f>
        <v>0</v>
      </c>
      <c r="EH529" s="79">
        <f>SUM(EH530:EH537)</f>
        <v>0</v>
      </c>
      <c r="EI529" s="65"/>
      <c r="EJ529" s="308"/>
      <c r="EK529" s="377"/>
      <c r="EL529" s="65"/>
      <c r="EM529" s="65"/>
      <c r="EN529" s="65"/>
      <c r="EO529" s="80" t="s">
        <v>115</v>
      </c>
      <c r="EP529" s="79">
        <f>SUM(EP530:EP537)</f>
        <v>0</v>
      </c>
      <c r="EQ529" s="79">
        <f>SUM(EQ530:EQ537)</f>
        <v>0</v>
      </c>
      <c r="ER529" s="65"/>
      <c r="ES529" s="65"/>
      <c r="ET529" s="65"/>
      <c r="EU529" s="65"/>
      <c r="EV529" s="80" t="s">
        <v>115</v>
      </c>
      <c r="EW529" s="79">
        <f>SUM(EW530:EW537)</f>
        <v>0</v>
      </c>
      <c r="EX529" s="79">
        <f>SUM(EX530:EX537)</f>
        <v>0</v>
      </c>
      <c r="EY529" s="65"/>
      <c r="EZ529" s="65"/>
      <c r="FA529" s="65"/>
      <c r="FB529" s="65"/>
      <c r="FC529" s="80" t="s">
        <v>115</v>
      </c>
      <c r="FD529" s="79">
        <f>SUM(FD530:FD537)</f>
        <v>0</v>
      </c>
      <c r="FE529" s="79">
        <f>SUM(FE530:FE537)</f>
        <v>0</v>
      </c>
      <c r="FF529" s="65"/>
      <c r="FG529" s="65"/>
      <c r="FH529" s="65"/>
      <c r="FI529" s="65"/>
      <c r="FJ529" s="80" t="s">
        <v>115</v>
      </c>
      <c r="FK529" s="79">
        <f>SUM(FK530:FK537)</f>
        <v>0</v>
      </c>
      <c r="FL529" s="79">
        <f>SUM(FL530:FL537)</f>
        <v>0</v>
      </c>
      <c r="FM529" s="65"/>
      <c r="FN529" s="65"/>
      <c r="FO529" s="65"/>
      <c r="FP529" s="65"/>
      <c r="FQ529" s="80" t="s">
        <v>115</v>
      </c>
      <c r="FR529" s="79">
        <f>SUM(FR530:FR537)</f>
        <v>0</v>
      </c>
      <c r="FS529" s="79">
        <f>SUM(FS530:FS537)</f>
        <v>0</v>
      </c>
      <c r="FT529" s="65"/>
      <c r="FU529" s="65"/>
      <c r="FV529" s="65"/>
      <c r="FW529" s="65"/>
      <c r="FX529" s="80" t="s">
        <v>115</v>
      </c>
      <c r="FY529" s="79">
        <f>SUM(FY530:FY537)</f>
        <v>0</v>
      </c>
      <c r="FZ529" s="79">
        <f>SUM(FZ530:FZ537)</f>
        <v>0</v>
      </c>
      <c r="GA529" s="65"/>
      <c r="GB529" s="308"/>
      <c r="GC529" s="377"/>
      <c r="GD529" s="65"/>
      <c r="GE529" s="65"/>
      <c r="GF529" s="65"/>
      <c r="GG529" s="80" t="s">
        <v>115</v>
      </c>
      <c r="GH529" s="79">
        <f>SUM(GH530:GH537)</f>
        <v>0</v>
      </c>
      <c r="GI529" s="79">
        <f>SUM(GI530:GI537)</f>
        <v>0</v>
      </c>
      <c r="GJ529" s="65"/>
      <c r="GK529" s="65"/>
      <c r="GL529" s="65"/>
      <c r="GM529" s="65"/>
      <c r="GN529" s="80" t="s">
        <v>115</v>
      </c>
      <c r="GO529" s="79">
        <f>SUM(GO530:GO537)</f>
        <v>0</v>
      </c>
      <c r="GP529" s="79">
        <f>SUM(GP530:GP537)</f>
        <v>0</v>
      </c>
      <c r="GQ529" s="65"/>
      <c r="GR529" s="65"/>
      <c r="GS529" s="65"/>
      <c r="GT529" s="65"/>
      <c r="GU529" s="80" t="s">
        <v>115</v>
      </c>
      <c r="GV529" s="79">
        <f>SUM(GV530:GV537)</f>
        <v>0</v>
      </c>
      <c r="GW529" s="79">
        <f>SUM(GW530:GW537)</f>
        <v>0</v>
      </c>
      <c r="GX529" s="65"/>
      <c r="GY529" s="65"/>
      <c r="GZ529" s="65"/>
      <c r="HA529" s="65"/>
      <c r="HB529" s="80" t="s">
        <v>115</v>
      </c>
      <c r="HC529" s="79">
        <f>SUM(HC530:HC537)</f>
        <v>0</v>
      </c>
      <c r="HD529" s="79">
        <f>SUM(HD530:HD537)</f>
        <v>0</v>
      </c>
      <c r="HE529" s="65"/>
      <c r="HF529" s="65"/>
      <c r="HG529" s="65"/>
      <c r="HH529" s="65"/>
      <c r="HI529" s="80" t="s">
        <v>115</v>
      </c>
      <c r="HJ529" s="79">
        <f>SUM(HJ530:HJ537)</f>
        <v>0</v>
      </c>
      <c r="HK529" s="79">
        <f>SUM(HK530:HK537)</f>
        <v>0</v>
      </c>
      <c r="HL529" s="65"/>
      <c r="HM529" s="65"/>
      <c r="HN529" s="65"/>
      <c r="HO529" s="65"/>
      <c r="HP529" s="80" t="s">
        <v>115</v>
      </c>
      <c r="HQ529" s="79">
        <f>SUM(HQ530:HQ537)</f>
        <v>0</v>
      </c>
      <c r="HR529" s="79">
        <f>SUM(HR530:HR537)</f>
        <v>0</v>
      </c>
      <c r="HS529" s="65"/>
      <c r="HT529" s="308"/>
      <c r="HU529" s="377"/>
      <c r="HV529" s="65"/>
      <c r="HW529" s="65"/>
      <c r="HX529" s="65"/>
      <c r="HY529" s="80" t="s">
        <v>115</v>
      </c>
      <c r="HZ529" s="79">
        <f>SUM(HZ530:HZ537)</f>
        <v>30</v>
      </c>
      <c r="IA529" s="79">
        <f>SUM(IA530:IA537)</f>
        <v>30000000</v>
      </c>
      <c r="IB529" s="65"/>
      <c r="IC529" s="65"/>
      <c r="ID529" s="65"/>
      <c r="IE529" s="65"/>
      <c r="IF529" s="80" t="s">
        <v>115</v>
      </c>
      <c r="IG529" s="79">
        <f>SUM(IG530:IG537)</f>
        <v>0</v>
      </c>
      <c r="IH529" s="79">
        <f>SUM(IH530:IH537)</f>
        <v>0</v>
      </c>
      <c r="II529" s="65"/>
      <c r="IJ529" s="65"/>
      <c r="IK529" s="65"/>
      <c r="IL529" s="65"/>
      <c r="IM529" s="80" t="s">
        <v>115</v>
      </c>
      <c r="IN529" s="79">
        <f>SUM(IN530:IN537)</f>
        <v>0</v>
      </c>
      <c r="IO529" s="79">
        <f>SUM(IO530:IO537)</f>
        <v>0</v>
      </c>
      <c r="IP529" s="65"/>
      <c r="IQ529" s="65"/>
      <c r="IR529" s="65"/>
      <c r="IS529" s="65"/>
      <c r="IT529" s="80" t="s">
        <v>115</v>
      </c>
      <c r="IU529" s="79">
        <f>SUM(IU530:IU537)</f>
        <v>0</v>
      </c>
      <c r="IV529" s="79">
        <f>SUM(IV530:IV537)</f>
        <v>0</v>
      </c>
      <c r="IW529" s="65"/>
      <c r="IX529" s="65"/>
      <c r="IY529" s="65"/>
      <c r="IZ529" s="65"/>
      <c r="JA529" s="80" t="s">
        <v>115</v>
      </c>
      <c r="JB529" s="79">
        <f>SUM(JB530:JB537)</f>
        <v>0</v>
      </c>
      <c r="JC529" s="79">
        <f>SUM(JC530:JC537)</f>
        <v>0</v>
      </c>
      <c r="JD529" s="65"/>
      <c r="JE529" s="65"/>
      <c r="JF529" s="65"/>
      <c r="JG529" s="65"/>
      <c r="JH529" s="80" t="s">
        <v>115</v>
      </c>
      <c r="JI529" s="79">
        <f>SUM(JI530:JI537)</f>
        <v>0</v>
      </c>
      <c r="JJ529" s="79">
        <f>SUM(JJ530:JJ537)</f>
        <v>0</v>
      </c>
      <c r="JK529" s="146"/>
      <c r="JL529" s="423"/>
    </row>
    <row r="530" spans="1:272" ht="60">
      <c r="A530" s="8" t="s">
        <v>33</v>
      </c>
      <c r="B530" s="8" t="s">
        <v>168</v>
      </c>
      <c r="C530" s="8">
        <v>1</v>
      </c>
      <c r="D530" s="199">
        <v>376</v>
      </c>
      <c r="E530" s="118" t="s">
        <v>173</v>
      </c>
      <c r="F530" s="195" t="s">
        <v>108</v>
      </c>
      <c r="G530" s="195" t="s">
        <v>165</v>
      </c>
      <c r="H530" s="309"/>
      <c r="I530" s="355" t="s">
        <v>569</v>
      </c>
      <c r="J530" s="51">
        <v>617</v>
      </c>
      <c r="K530" s="51">
        <v>618.4</v>
      </c>
      <c r="L530" s="51">
        <f>(K530-J530)*2</f>
        <v>2.7999999999999545</v>
      </c>
      <c r="M530" s="52">
        <v>100</v>
      </c>
      <c r="N530" s="52">
        <f t="shared" ref="N530" si="377">L530*M530/100</f>
        <v>2.7999999999999545</v>
      </c>
      <c r="O530" s="139">
        <f>N530*AUXILIAR!$B$50</f>
        <v>8399999.999999864</v>
      </c>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c r="AY530" s="5"/>
      <c r="AZ530" s="341"/>
      <c r="BA530" s="354"/>
      <c r="BB530" s="5"/>
      <c r="BC530" s="5"/>
      <c r="BD530" s="5"/>
      <c r="BE530" s="5"/>
      <c r="BF530" s="5"/>
      <c r="BG530" s="5"/>
      <c r="BH530" s="5"/>
      <c r="BI530" s="5"/>
      <c r="BJ530" s="5"/>
      <c r="BK530" s="5"/>
      <c r="BL530" s="5"/>
      <c r="BM530" s="5"/>
      <c r="BN530" s="5"/>
      <c r="BO530" s="5"/>
      <c r="BP530" s="5"/>
      <c r="BQ530" s="5"/>
      <c r="BR530" s="5"/>
      <c r="BS530" s="5"/>
      <c r="BT530" s="5"/>
      <c r="BU530" s="5"/>
      <c r="BV530" s="5"/>
      <c r="BW530" s="5"/>
      <c r="BX530" s="5"/>
      <c r="BY530" s="5"/>
      <c r="BZ530" s="5"/>
      <c r="CA530" s="5"/>
      <c r="CB530" s="5"/>
      <c r="CC530" s="5"/>
      <c r="CD530" s="5"/>
      <c r="CE530" s="5"/>
      <c r="CF530" s="5"/>
      <c r="CG530" s="5"/>
      <c r="CH530" s="5"/>
      <c r="CI530" s="5"/>
      <c r="CJ530" s="5"/>
      <c r="CK530" s="5"/>
      <c r="CL530" s="5"/>
      <c r="CM530" s="5"/>
      <c r="CN530" s="5"/>
      <c r="CO530" s="5"/>
      <c r="CP530" s="5"/>
      <c r="CQ530" s="5"/>
      <c r="CR530" s="341"/>
      <c r="CS530" s="355" t="s">
        <v>574</v>
      </c>
      <c r="CT530" s="51">
        <v>663.26</v>
      </c>
      <c r="CU530" s="51">
        <v>663.26</v>
      </c>
      <c r="CV530" s="51">
        <v>1</v>
      </c>
      <c r="CW530" s="52">
        <v>100</v>
      </c>
      <c r="CX530" s="52">
        <f t="shared" ref="CX530:CX535" si="378">CV530*CW530/100</f>
        <v>1</v>
      </c>
      <c r="CY530" s="139">
        <f>CX530*AUXILIAR!$B$57</f>
        <v>20000000</v>
      </c>
      <c r="CZ530" s="5"/>
      <c r="DA530" s="5"/>
      <c r="DB530" s="5"/>
      <c r="DC530" s="5"/>
      <c r="DD530" s="5"/>
      <c r="DE530" s="5"/>
      <c r="DF530" s="5"/>
      <c r="DG530" s="5"/>
      <c r="DH530" s="5"/>
      <c r="DI530" s="5"/>
      <c r="DJ530" s="5"/>
      <c r="DK530" s="5"/>
      <c r="DL530" s="5"/>
      <c r="DM530" s="5"/>
      <c r="DN530" s="5"/>
      <c r="DO530" s="5"/>
      <c r="DP530" s="5"/>
      <c r="DQ530" s="5"/>
      <c r="DR530" s="5"/>
      <c r="DS530" s="5"/>
      <c r="DT530" s="5"/>
      <c r="DU530" s="5"/>
      <c r="DV530" s="5"/>
      <c r="DW530" s="5"/>
      <c r="DX530" s="5"/>
      <c r="DY530" s="5"/>
      <c r="DZ530" s="5"/>
      <c r="EA530" s="5"/>
      <c r="EB530" s="5"/>
      <c r="EC530" s="5"/>
      <c r="ED530" s="5"/>
      <c r="EE530" s="5"/>
      <c r="EF530" s="5"/>
      <c r="EG530" s="5"/>
      <c r="EH530" s="5"/>
      <c r="EI530" s="5"/>
      <c r="EJ530" s="341"/>
      <c r="EK530" s="354"/>
      <c r="EL530" s="5"/>
      <c r="EM530" s="5"/>
      <c r="EN530" s="5"/>
      <c r="EO530" s="5"/>
      <c r="EP530" s="5"/>
      <c r="EQ530" s="5"/>
      <c r="ER530" s="5"/>
      <c r="ES530" s="5"/>
      <c r="ET530" s="5"/>
      <c r="EU530" s="5"/>
      <c r="EV530" s="5"/>
      <c r="EW530" s="5"/>
      <c r="EX530" s="5"/>
      <c r="EY530" s="5"/>
      <c r="EZ530" s="5"/>
      <c r="FA530" s="5"/>
      <c r="FB530" s="5"/>
      <c r="FC530" s="5"/>
      <c r="FD530" s="5"/>
      <c r="FE530" s="5"/>
      <c r="FF530" s="5"/>
      <c r="FG530" s="5"/>
      <c r="FH530" s="5"/>
      <c r="FI530" s="5"/>
      <c r="FJ530" s="5"/>
      <c r="FK530" s="5"/>
      <c r="FL530" s="5"/>
      <c r="FM530" s="5"/>
      <c r="FN530" s="5"/>
      <c r="FO530" s="5"/>
      <c r="FP530" s="5"/>
      <c r="FQ530" s="5"/>
      <c r="FR530" s="5"/>
      <c r="FS530" s="5"/>
      <c r="FT530" s="5"/>
      <c r="FU530" s="5"/>
      <c r="FV530" s="5"/>
      <c r="FW530" s="5"/>
      <c r="FX530" s="5"/>
      <c r="FY530" s="5"/>
      <c r="FZ530" s="5"/>
      <c r="GA530" s="5"/>
      <c r="GB530" s="341"/>
      <c r="GC530" s="354"/>
      <c r="GD530" s="5"/>
      <c r="GE530" s="5"/>
      <c r="GF530" s="5"/>
      <c r="GG530" s="5"/>
      <c r="GH530" s="5"/>
      <c r="GI530" s="5"/>
      <c r="GJ530" s="5"/>
      <c r="GK530" s="5"/>
      <c r="GL530" s="5"/>
      <c r="GM530" s="5"/>
      <c r="GN530" s="5"/>
      <c r="GO530" s="5"/>
      <c r="GP530" s="5"/>
      <c r="GQ530" s="5"/>
      <c r="GR530" s="5"/>
      <c r="GS530" s="5"/>
      <c r="GT530" s="5"/>
      <c r="GU530" s="5"/>
      <c r="GV530" s="5"/>
      <c r="GW530" s="5"/>
      <c r="GX530" s="5"/>
      <c r="GY530" s="5"/>
      <c r="GZ530" s="5"/>
      <c r="HA530" s="5"/>
      <c r="HB530" s="5"/>
      <c r="HC530" s="5"/>
      <c r="HD530" s="5"/>
      <c r="HE530" s="5"/>
      <c r="HF530" s="5"/>
      <c r="HG530" s="5"/>
      <c r="HH530" s="5"/>
      <c r="HI530" s="5"/>
      <c r="HJ530" s="5"/>
      <c r="HK530" s="5"/>
      <c r="HL530" s="5"/>
      <c r="HM530" s="5"/>
      <c r="HN530" s="5"/>
      <c r="HO530" s="5"/>
      <c r="HP530" s="5"/>
      <c r="HQ530" s="5"/>
      <c r="HR530" s="5"/>
      <c r="HS530" s="5"/>
      <c r="HT530" s="341"/>
      <c r="HU530" s="355" t="s">
        <v>591</v>
      </c>
      <c r="HV530" s="51">
        <v>0</v>
      </c>
      <c r="HW530" s="51">
        <v>30</v>
      </c>
      <c r="HX530" s="52">
        <f t="shared" ref="HX530" si="379">HW530-HV530</f>
        <v>30</v>
      </c>
      <c r="HY530" s="51">
        <v>100</v>
      </c>
      <c r="HZ530" s="52">
        <f t="shared" ref="HZ530" si="380">HX530*HY530/100</f>
        <v>30</v>
      </c>
      <c r="IA530" s="139">
        <f>HZ530*AUXILIAR!$B$70</f>
        <v>30000000</v>
      </c>
      <c r="IB530" s="5"/>
      <c r="IC530" s="5"/>
      <c r="ID530" s="5"/>
      <c r="IE530" s="5"/>
      <c r="IF530" s="5"/>
      <c r="IG530" s="5"/>
      <c r="IH530" s="5"/>
      <c r="II530" s="5"/>
      <c r="IJ530" s="5"/>
      <c r="IK530" s="5"/>
      <c r="IL530" s="5"/>
      <c r="IM530" s="5"/>
      <c r="IN530" s="5"/>
      <c r="IO530" s="5"/>
      <c r="IP530" s="5"/>
      <c r="IQ530" s="5"/>
      <c r="IR530" s="5"/>
      <c r="IS530" s="5"/>
      <c r="IT530" s="5"/>
      <c r="IU530" s="5"/>
      <c r="IV530" s="5"/>
      <c r="IW530" s="5"/>
      <c r="IX530" s="5"/>
      <c r="IY530" s="5"/>
      <c r="IZ530" s="5"/>
      <c r="JA530" s="5"/>
      <c r="JB530" s="5"/>
      <c r="JC530" s="5"/>
      <c r="JD530" s="5"/>
      <c r="JE530" s="5"/>
      <c r="JF530" s="5"/>
      <c r="JG530" s="5"/>
      <c r="JH530" s="5"/>
      <c r="JI530" s="5"/>
      <c r="JJ530" s="5"/>
      <c r="JK530" s="145"/>
      <c r="JL530" s="397"/>
    </row>
    <row r="531" spans="1:272" ht="45">
      <c r="A531" s="8" t="s">
        <v>33</v>
      </c>
      <c r="B531" s="8" t="s">
        <v>168</v>
      </c>
      <c r="C531" s="8">
        <v>1</v>
      </c>
      <c r="D531" s="199">
        <v>376</v>
      </c>
      <c r="E531" s="118" t="s">
        <v>173</v>
      </c>
      <c r="F531" s="195" t="s">
        <v>108</v>
      </c>
      <c r="G531" s="195" t="s">
        <v>165</v>
      </c>
      <c r="H531" s="309"/>
      <c r="I531" s="355" t="s">
        <v>570</v>
      </c>
      <c r="J531" s="51">
        <v>634</v>
      </c>
      <c r="K531" s="51">
        <v>650</v>
      </c>
      <c r="L531" s="51">
        <f>(K531-J531)</f>
        <v>16</v>
      </c>
      <c r="M531" s="52">
        <v>100</v>
      </c>
      <c r="N531" s="52">
        <f t="shared" ref="N531" si="381">L531*M531/100</f>
        <v>16</v>
      </c>
      <c r="O531" s="139">
        <f>N531*AUXILIAR!$B$50</f>
        <v>48000000</v>
      </c>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c r="AY531" s="5"/>
      <c r="AZ531" s="341"/>
      <c r="BA531" s="354"/>
      <c r="BB531" s="5"/>
      <c r="BC531" s="5"/>
      <c r="BD531" s="5"/>
      <c r="BE531" s="5"/>
      <c r="BF531" s="5"/>
      <c r="BG531" s="5"/>
      <c r="BH531" s="5"/>
      <c r="BI531" s="5"/>
      <c r="BJ531" s="5"/>
      <c r="BK531" s="5"/>
      <c r="BL531" s="5"/>
      <c r="BM531" s="5"/>
      <c r="BN531" s="5"/>
      <c r="BO531" s="5"/>
      <c r="BP531" s="5"/>
      <c r="BQ531" s="5"/>
      <c r="BR531" s="5"/>
      <c r="BS531" s="5"/>
      <c r="BT531" s="5"/>
      <c r="BU531" s="5"/>
      <c r="BV531" s="5"/>
      <c r="BW531" s="5"/>
      <c r="BX531" s="5"/>
      <c r="BY531" s="5"/>
      <c r="BZ531" s="5"/>
      <c r="CA531" s="5"/>
      <c r="CB531" s="5"/>
      <c r="CC531" s="5"/>
      <c r="CD531" s="5"/>
      <c r="CE531" s="5"/>
      <c r="CF531" s="5"/>
      <c r="CG531" s="5"/>
      <c r="CH531" s="5"/>
      <c r="CI531" s="5"/>
      <c r="CJ531" s="5"/>
      <c r="CK531" s="5"/>
      <c r="CL531" s="5"/>
      <c r="CM531" s="5"/>
      <c r="CN531" s="5"/>
      <c r="CO531" s="5"/>
      <c r="CP531" s="5"/>
      <c r="CQ531" s="5"/>
      <c r="CR531" s="341"/>
      <c r="CS531" s="355" t="s">
        <v>578</v>
      </c>
      <c r="CT531" s="51">
        <v>617.45000000000005</v>
      </c>
      <c r="CU531" s="51">
        <v>617.45000000000005</v>
      </c>
      <c r="CV531" s="51">
        <v>1</v>
      </c>
      <c r="CW531" s="52">
        <v>100</v>
      </c>
      <c r="CX531" s="52">
        <f t="shared" si="378"/>
        <v>1</v>
      </c>
      <c r="CY531" s="139">
        <f>CX531*AUXILIAR!$B$57</f>
        <v>20000000</v>
      </c>
      <c r="CZ531" s="5"/>
      <c r="DA531" s="5"/>
      <c r="DB531" s="5"/>
      <c r="DC531" s="5"/>
      <c r="DD531" s="5"/>
      <c r="DE531" s="5"/>
      <c r="DF531" s="5"/>
      <c r="DG531" s="5"/>
      <c r="DH531" s="5"/>
      <c r="DI531" s="5"/>
      <c r="DJ531" s="5"/>
      <c r="DK531" s="5"/>
      <c r="DL531" s="5"/>
      <c r="DM531" s="5"/>
      <c r="DN531" s="5"/>
      <c r="DO531" s="5"/>
      <c r="DP531" s="5"/>
      <c r="DQ531" s="5"/>
      <c r="DR531" s="5"/>
      <c r="DS531" s="5"/>
      <c r="DT531" s="5"/>
      <c r="DU531" s="5"/>
      <c r="DV531" s="5"/>
      <c r="DW531" s="5"/>
      <c r="DX531" s="5"/>
      <c r="DY531" s="5"/>
      <c r="DZ531" s="5"/>
      <c r="EA531" s="5"/>
      <c r="EB531" s="5"/>
      <c r="EC531" s="5"/>
      <c r="ED531" s="5"/>
      <c r="EE531" s="5"/>
      <c r="EF531" s="5"/>
      <c r="EG531" s="5"/>
      <c r="EH531" s="5"/>
      <c r="EI531" s="5"/>
      <c r="EJ531" s="341"/>
      <c r="EK531" s="354"/>
      <c r="EL531" s="5"/>
      <c r="EM531" s="5"/>
      <c r="EN531" s="5"/>
      <c r="EO531" s="5"/>
      <c r="EP531" s="5"/>
      <c r="EQ531" s="5"/>
      <c r="ER531" s="5"/>
      <c r="ES531" s="5"/>
      <c r="ET531" s="5"/>
      <c r="EU531" s="5"/>
      <c r="EV531" s="5"/>
      <c r="EW531" s="5"/>
      <c r="EX531" s="5"/>
      <c r="EY531" s="5"/>
      <c r="EZ531" s="5"/>
      <c r="FA531" s="5"/>
      <c r="FB531" s="5"/>
      <c r="FC531" s="5"/>
      <c r="FD531" s="5"/>
      <c r="FE531" s="5"/>
      <c r="FF531" s="5"/>
      <c r="FG531" s="5"/>
      <c r="FH531" s="5"/>
      <c r="FI531" s="5"/>
      <c r="FJ531" s="5"/>
      <c r="FK531" s="5"/>
      <c r="FL531" s="5"/>
      <c r="FM531" s="5"/>
      <c r="FN531" s="5"/>
      <c r="FO531" s="5"/>
      <c r="FP531" s="5"/>
      <c r="FQ531" s="5"/>
      <c r="FR531" s="5"/>
      <c r="FS531" s="5"/>
      <c r="FT531" s="5"/>
      <c r="FU531" s="5"/>
      <c r="FV531" s="5"/>
      <c r="FW531" s="5"/>
      <c r="FX531" s="5"/>
      <c r="FY531" s="5"/>
      <c r="FZ531" s="5"/>
      <c r="GA531" s="5"/>
      <c r="GB531" s="341"/>
      <c r="GC531" s="354"/>
      <c r="GD531" s="5"/>
      <c r="GE531" s="5"/>
      <c r="GF531" s="5"/>
      <c r="GG531" s="5"/>
      <c r="GH531" s="5"/>
      <c r="GI531" s="5"/>
      <c r="GJ531" s="5"/>
      <c r="GK531" s="5"/>
      <c r="GL531" s="5"/>
      <c r="GM531" s="5"/>
      <c r="GN531" s="5"/>
      <c r="GO531" s="5"/>
      <c r="GP531" s="5"/>
      <c r="GQ531" s="5"/>
      <c r="GR531" s="5"/>
      <c r="GS531" s="5"/>
      <c r="GT531" s="5"/>
      <c r="GU531" s="5"/>
      <c r="GV531" s="5"/>
      <c r="GW531" s="5"/>
      <c r="GX531" s="5"/>
      <c r="GY531" s="5"/>
      <c r="GZ531" s="5"/>
      <c r="HA531" s="5"/>
      <c r="HB531" s="5"/>
      <c r="HC531" s="5"/>
      <c r="HD531" s="5"/>
      <c r="HE531" s="5"/>
      <c r="HF531" s="5"/>
      <c r="HG531" s="5"/>
      <c r="HH531" s="5"/>
      <c r="HI531" s="5"/>
      <c r="HJ531" s="5"/>
      <c r="HK531" s="5"/>
      <c r="HL531" s="5"/>
      <c r="HM531" s="5"/>
      <c r="HN531" s="5"/>
      <c r="HO531" s="5"/>
      <c r="HP531" s="5"/>
      <c r="HQ531" s="5"/>
      <c r="HR531" s="5"/>
      <c r="HS531" s="5"/>
      <c r="HT531" s="341"/>
      <c r="HU531" s="354"/>
      <c r="HV531" s="5"/>
      <c r="HW531" s="5"/>
      <c r="HX531" s="5"/>
      <c r="HY531" s="5"/>
      <c r="HZ531" s="5"/>
      <c r="IA531" s="5"/>
      <c r="IB531" s="5"/>
      <c r="IC531" s="5"/>
      <c r="ID531" s="5"/>
      <c r="IE531" s="5"/>
      <c r="IF531" s="5"/>
      <c r="IG531" s="5"/>
      <c r="IH531" s="5"/>
      <c r="II531" s="5"/>
      <c r="IJ531" s="5"/>
      <c r="IK531" s="5"/>
      <c r="IL531" s="5"/>
      <c r="IM531" s="5"/>
      <c r="IN531" s="5"/>
      <c r="IO531" s="5"/>
      <c r="IP531" s="5"/>
      <c r="IQ531" s="5"/>
      <c r="IR531" s="5"/>
      <c r="IS531" s="5"/>
      <c r="IT531" s="5"/>
      <c r="IU531" s="5"/>
      <c r="IV531" s="5"/>
      <c r="IW531" s="5"/>
      <c r="IX531" s="5"/>
      <c r="IY531" s="5"/>
      <c r="IZ531" s="5"/>
      <c r="JA531" s="5"/>
      <c r="JB531" s="5"/>
      <c r="JC531" s="5"/>
      <c r="JD531" s="5"/>
      <c r="JE531" s="5"/>
      <c r="JF531" s="5"/>
      <c r="JG531" s="5"/>
      <c r="JH531" s="5"/>
      <c r="JI531" s="5"/>
      <c r="JJ531" s="5"/>
      <c r="JK531" s="145"/>
      <c r="JL531" s="397"/>
    </row>
    <row r="532" spans="1:272" ht="45">
      <c r="A532" s="8" t="s">
        <v>33</v>
      </c>
      <c r="B532" s="8" t="s">
        <v>168</v>
      </c>
      <c r="C532" s="8">
        <v>1</v>
      </c>
      <c r="D532" s="199">
        <v>376</v>
      </c>
      <c r="E532" s="118" t="s">
        <v>173</v>
      </c>
      <c r="F532" s="195" t="s">
        <v>108</v>
      </c>
      <c r="G532" s="195" t="s">
        <v>165</v>
      </c>
      <c r="H532" s="309"/>
      <c r="I532" s="363"/>
      <c r="J532" s="57"/>
      <c r="K532" s="57"/>
      <c r="L532" s="57"/>
      <c r="M532" s="56"/>
      <c r="N532" s="116"/>
      <c r="O532" s="159"/>
      <c r="P532" s="5"/>
      <c r="Q532" s="5"/>
      <c r="R532" s="5"/>
      <c r="S532" s="5"/>
      <c r="T532" s="5"/>
      <c r="U532" s="128"/>
      <c r="V532" s="128"/>
      <c r="W532" s="5"/>
      <c r="X532" s="5"/>
      <c r="Y532" s="5"/>
      <c r="Z532" s="5"/>
      <c r="AA532" s="5"/>
      <c r="AB532" s="128"/>
      <c r="AC532" s="128"/>
      <c r="AD532" s="5"/>
      <c r="AE532" s="5"/>
      <c r="AF532" s="5"/>
      <c r="AG532" s="5"/>
      <c r="AH532" s="5"/>
      <c r="AI532" s="128"/>
      <c r="AJ532" s="128"/>
      <c r="AK532" s="5"/>
      <c r="AL532" s="5"/>
      <c r="AM532" s="5"/>
      <c r="AN532" s="5"/>
      <c r="AO532" s="5"/>
      <c r="AP532" s="128"/>
      <c r="AQ532" s="128"/>
      <c r="AR532" s="5"/>
      <c r="AS532" s="5"/>
      <c r="AT532" s="5"/>
      <c r="AU532" s="5"/>
      <c r="AV532" s="5"/>
      <c r="AW532" s="128"/>
      <c r="AX532" s="128"/>
      <c r="AY532" s="5"/>
      <c r="AZ532" s="341"/>
      <c r="BA532" s="354"/>
      <c r="BB532" s="5"/>
      <c r="BC532" s="5"/>
      <c r="BD532" s="5"/>
      <c r="BE532" s="5"/>
      <c r="BF532" s="128"/>
      <c r="BG532" s="128"/>
      <c r="BH532" s="5"/>
      <c r="BI532" s="5"/>
      <c r="BJ532" s="5"/>
      <c r="BK532" s="5"/>
      <c r="BL532" s="5"/>
      <c r="BM532" s="128"/>
      <c r="BN532" s="128"/>
      <c r="BO532" s="5"/>
      <c r="BP532" s="5"/>
      <c r="BQ532" s="5"/>
      <c r="BR532" s="5"/>
      <c r="BS532" s="5"/>
      <c r="BT532" s="128"/>
      <c r="BU532" s="128"/>
      <c r="BV532" s="5"/>
      <c r="BW532" s="5"/>
      <c r="BX532" s="5"/>
      <c r="BY532" s="5"/>
      <c r="BZ532" s="5"/>
      <c r="CA532" s="128"/>
      <c r="CB532" s="128"/>
      <c r="CC532" s="5"/>
      <c r="CD532" s="5"/>
      <c r="CE532" s="5"/>
      <c r="CF532" s="5"/>
      <c r="CG532" s="5"/>
      <c r="CH532" s="128"/>
      <c r="CI532" s="128"/>
      <c r="CJ532" s="5"/>
      <c r="CK532" s="5"/>
      <c r="CL532" s="5"/>
      <c r="CM532" s="5"/>
      <c r="CN532" s="5"/>
      <c r="CO532" s="128"/>
      <c r="CP532" s="128"/>
      <c r="CQ532" s="5"/>
      <c r="CR532" s="341"/>
      <c r="CS532" s="355" t="s">
        <v>578</v>
      </c>
      <c r="CT532" s="51">
        <v>648.29999999999995</v>
      </c>
      <c r="CU532" s="51">
        <v>648.29999999999995</v>
      </c>
      <c r="CV532" s="51">
        <v>1</v>
      </c>
      <c r="CW532" s="52">
        <v>100</v>
      </c>
      <c r="CX532" s="52">
        <f t="shared" si="378"/>
        <v>1</v>
      </c>
      <c r="CY532" s="139">
        <f>CX532*AUXILIAR!$B$57</f>
        <v>20000000</v>
      </c>
      <c r="CZ532" s="5"/>
      <c r="DA532" s="5"/>
      <c r="DB532" s="5"/>
      <c r="DC532" s="5"/>
      <c r="DD532" s="5"/>
      <c r="DE532" s="128"/>
      <c r="DF532" s="128"/>
      <c r="DG532" s="5"/>
      <c r="DH532" s="5"/>
      <c r="DI532" s="5"/>
      <c r="DJ532" s="5"/>
      <c r="DK532" s="5"/>
      <c r="DL532" s="128"/>
      <c r="DM532" s="128"/>
      <c r="DN532" s="5"/>
      <c r="DO532" s="5"/>
      <c r="DP532" s="5"/>
      <c r="DQ532" s="5"/>
      <c r="DR532" s="5"/>
      <c r="DS532" s="128"/>
      <c r="DT532" s="128"/>
      <c r="DU532" s="5"/>
      <c r="DV532" s="5"/>
      <c r="DW532" s="5"/>
      <c r="DX532" s="5"/>
      <c r="DY532" s="5"/>
      <c r="DZ532" s="128"/>
      <c r="EA532" s="128"/>
      <c r="EB532" s="5"/>
      <c r="EC532" s="5"/>
      <c r="ED532" s="5"/>
      <c r="EE532" s="5"/>
      <c r="EF532" s="5"/>
      <c r="EG532" s="128"/>
      <c r="EH532" s="128"/>
      <c r="EI532" s="5"/>
      <c r="EJ532" s="341"/>
      <c r="EK532" s="354"/>
      <c r="EL532" s="5"/>
      <c r="EM532" s="5"/>
      <c r="EN532" s="5"/>
      <c r="EO532" s="5"/>
      <c r="EP532" s="128"/>
      <c r="EQ532" s="128"/>
      <c r="ER532" s="5"/>
      <c r="ES532" s="5"/>
      <c r="ET532" s="5"/>
      <c r="EU532" s="5"/>
      <c r="EV532" s="5"/>
      <c r="EW532" s="128"/>
      <c r="EX532" s="128"/>
      <c r="EY532" s="5"/>
      <c r="EZ532" s="5"/>
      <c r="FA532" s="5"/>
      <c r="FB532" s="5"/>
      <c r="FC532" s="5"/>
      <c r="FD532" s="128"/>
      <c r="FE532" s="128"/>
      <c r="FF532" s="5"/>
      <c r="FG532" s="5"/>
      <c r="FH532" s="5"/>
      <c r="FI532" s="5"/>
      <c r="FJ532" s="5"/>
      <c r="FK532" s="128"/>
      <c r="FL532" s="128"/>
      <c r="FM532" s="5"/>
      <c r="FN532" s="5"/>
      <c r="FO532" s="5"/>
      <c r="FP532" s="5"/>
      <c r="FQ532" s="5"/>
      <c r="FR532" s="128"/>
      <c r="FS532" s="128"/>
      <c r="FT532" s="5"/>
      <c r="FU532" s="5"/>
      <c r="FV532" s="5"/>
      <c r="FW532" s="5"/>
      <c r="FX532" s="5"/>
      <c r="FY532" s="128"/>
      <c r="FZ532" s="128"/>
      <c r="GA532" s="5"/>
      <c r="GB532" s="341"/>
      <c r="GC532" s="354"/>
      <c r="GD532" s="5"/>
      <c r="GE532" s="5"/>
      <c r="GF532" s="5"/>
      <c r="GG532" s="5"/>
      <c r="GH532" s="128"/>
      <c r="GI532" s="128"/>
      <c r="GJ532" s="5"/>
      <c r="GK532" s="5"/>
      <c r="GL532" s="5"/>
      <c r="GM532" s="5"/>
      <c r="GN532" s="5"/>
      <c r="GO532" s="128"/>
      <c r="GP532" s="128"/>
      <c r="GQ532" s="5"/>
      <c r="GR532" s="5"/>
      <c r="GS532" s="5"/>
      <c r="GT532" s="5"/>
      <c r="GU532" s="5"/>
      <c r="GV532" s="128"/>
      <c r="GW532" s="128"/>
      <c r="GX532" s="5"/>
      <c r="GY532" s="5"/>
      <c r="GZ532" s="5"/>
      <c r="HA532" s="5"/>
      <c r="HB532" s="5"/>
      <c r="HC532" s="128"/>
      <c r="HD532" s="128"/>
      <c r="HE532" s="5"/>
      <c r="HF532" s="5"/>
      <c r="HG532" s="5"/>
      <c r="HH532" s="5"/>
      <c r="HI532" s="5"/>
      <c r="HJ532" s="128"/>
      <c r="HK532" s="128"/>
      <c r="HL532" s="5"/>
      <c r="HM532" s="5"/>
      <c r="HN532" s="5"/>
      <c r="HO532" s="5"/>
      <c r="HP532" s="5"/>
      <c r="HQ532" s="128"/>
      <c r="HR532" s="128"/>
      <c r="HS532" s="5"/>
      <c r="HT532" s="341"/>
      <c r="HU532" s="354"/>
      <c r="HV532" s="5"/>
      <c r="HW532" s="5"/>
      <c r="HX532" s="5"/>
      <c r="HY532" s="5"/>
      <c r="HZ532" s="128"/>
      <c r="IA532" s="128"/>
      <c r="IB532" s="5"/>
      <c r="IC532" s="5"/>
      <c r="ID532" s="5"/>
      <c r="IE532" s="5"/>
      <c r="IF532" s="5"/>
      <c r="IG532" s="128"/>
      <c r="IH532" s="128"/>
      <c r="II532" s="5"/>
      <c r="IJ532" s="5"/>
      <c r="IK532" s="5"/>
      <c r="IL532" s="5"/>
      <c r="IM532" s="5"/>
      <c r="IN532" s="128"/>
      <c r="IO532" s="128"/>
      <c r="IP532" s="5"/>
      <c r="IQ532" s="5"/>
      <c r="IR532" s="5"/>
      <c r="IS532" s="5"/>
      <c r="IT532" s="5"/>
      <c r="IU532" s="128"/>
      <c r="IV532" s="128"/>
      <c r="IW532" s="5"/>
      <c r="IX532" s="5"/>
      <c r="IY532" s="5"/>
      <c r="IZ532" s="5"/>
      <c r="JA532" s="5"/>
      <c r="JB532" s="128"/>
      <c r="JC532" s="128"/>
      <c r="JD532" s="5"/>
      <c r="JE532" s="5"/>
      <c r="JF532" s="5"/>
      <c r="JG532" s="5"/>
      <c r="JH532" s="5"/>
      <c r="JI532" s="128"/>
      <c r="JJ532" s="128"/>
      <c r="JK532" s="145"/>
      <c r="JL532" s="397"/>
    </row>
    <row r="533" spans="1:272" ht="45">
      <c r="A533" s="8" t="s">
        <v>33</v>
      </c>
      <c r="B533" s="8" t="s">
        <v>168</v>
      </c>
      <c r="C533" s="8">
        <v>1</v>
      </c>
      <c r="D533" s="199">
        <v>376</v>
      </c>
      <c r="E533" s="118" t="s">
        <v>173</v>
      </c>
      <c r="F533" s="195" t="s">
        <v>108</v>
      </c>
      <c r="G533" s="195" t="s">
        <v>165</v>
      </c>
      <c r="H533" s="309"/>
      <c r="I533" s="363"/>
      <c r="J533" s="57"/>
      <c r="K533" s="57"/>
      <c r="L533" s="57"/>
      <c r="M533" s="56"/>
      <c r="N533" s="116"/>
      <c r="O533" s="159"/>
      <c r="P533" s="5"/>
      <c r="Q533" s="5"/>
      <c r="R533" s="5"/>
      <c r="S533" s="5"/>
      <c r="T533" s="5"/>
      <c r="U533" s="128"/>
      <c r="V533" s="128"/>
      <c r="W533" s="5"/>
      <c r="X533" s="5"/>
      <c r="Y533" s="5"/>
      <c r="Z533" s="5"/>
      <c r="AA533" s="5"/>
      <c r="AB533" s="128"/>
      <c r="AC533" s="128"/>
      <c r="AD533" s="5"/>
      <c r="AE533" s="5"/>
      <c r="AF533" s="5"/>
      <c r="AG533" s="5"/>
      <c r="AH533" s="5"/>
      <c r="AI533" s="128"/>
      <c r="AJ533" s="128"/>
      <c r="AK533" s="5"/>
      <c r="AL533" s="5"/>
      <c r="AM533" s="5"/>
      <c r="AN533" s="5"/>
      <c r="AO533" s="5"/>
      <c r="AP533" s="128"/>
      <c r="AQ533" s="128"/>
      <c r="AR533" s="5"/>
      <c r="AS533" s="5"/>
      <c r="AT533" s="5"/>
      <c r="AU533" s="5"/>
      <c r="AV533" s="5"/>
      <c r="AW533" s="128"/>
      <c r="AX533" s="128"/>
      <c r="AY533" s="5"/>
      <c r="AZ533" s="341"/>
      <c r="BA533" s="354"/>
      <c r="BB533" s="5"/>
      <c r="BC533" s="5"/>
      <c r="BD533" s="5"/>
      <c r="BE533" s="5"/>
      <c r="BF533" s="128"/>
      <c r="BG533" s="128"/>
      <c r="BH533" s="5"/>
      <c r="BI533" s="5"/>
      <c r="BJ533" s="5"/>
      <c r="BK533" s="5"/>
      <c r="BL533" s="5"/>
      <c r="BM533" s="128"/>
      <c r="BN533" s="128"/>
      <c r="BO533" s="5"/>
      <c r="BP533" s="5"/>
      <c r="BQ533" s="5"/>
      <c r="BR533" s="5"/>
      <c r="BS533" s="5"/>
      <c r="BT533" s="128"/>
      <c r="BU533" s="128"/>
      <c r="BV533" s="5"/>
      <c r="BW533" s="5"/>
      <c r="BX533" s="5"/>
      <c r="BY533" s="5"/>
      <c r="BZ533" s="5"/>
      <c r="CA533" s="128"/>
      <c r="CB533" s="128"/>
      <c r="CC533" s="5"/>
      <c r="CD533" s="5"/>
      <c r="CE533" s="5"/>
      <c r="CF533" s="5"/>
      <c r="CG533" s="5"/>
      <c r="CH533" s="128"/>
      <c r="CI533" s="128"/>
      <c r="CJ533" s="5"/>
      <c r="CK533" s="5"/>
      <c r="CL533" s="5"/>
      <c r="CM533" s="5"/>
      <c r="CN533" s="5"/>
      <c r="CO533" s="128"/>
      <c r="CP533" s="128"/>
      <c r="CQ533" s="5"/>
      <c r="CR533" s="341"/>
      <c r="CS533" s="355" t="s">
        <v>578</v>
      </c>
      <c r="CT533" s="51">
        <v>633</v>
      </c>
      <c r="CU533" s="51">
        <v>633</v>
      </c>
      <c r="CV533" s="51">
        <v>1</v>
      </c>
      <c r="CW533" s="52">
        <v>100</v>
      </c>
      <c r="CX533" s="52">
        <f t="shared" si="378"/>
        <v>1</v>
      </c>
      <c r="CY533" s="139">
        <f>CX533*AUXILIAR!$B$57</f>
        <v>20000000</v>
      </c>
      <c r="CZ533" s="5"/>
      <c r="DA533" s="5"/>
      <c r="DB533" s="5"/>
      <c r="DC533" s="5"/>
      <c r="DD533" s="5"/>
      <c r="DE533" s="128"/>
      <c r="DF533" s="128"/>
      <c r="DG533" s="5"/>
      <c r="DH533" s="5"/>
      <c r="DI533" s="5"/>
      <c r="DJ533" s="5"/>
      <c r="DK533" s="5"/>
      <c r="DL533" s="128"/>
      <c r="DM533" s="128"/>
      <c r="DN533" s="5"/>
      <c r="DO533" s="5"/>
      <c r="DP533" s="5"/>
      <c r="DQ533" s="5"/>
      <c r="DR533" s="5"/>
      <c r="DS533" s="128"/>
      <c r="DT533" s="128"/>
      <c r="DU533" s="5"/>
      <c r="DV533" s="5"/>
      <c r="DW533" s="5"/>
      <c r="DX533" s="5"/>
      <c r="DY533" s="5"/>
      <c r="DZ533" s="128"/>
      <c r="EA533" s="128"/>
      <c r="EB533" s="5"/>
      <c r="EC533" s="5"/>
      <c r="ED533" s="5"/>
      <c r="EE533" s="5"/>
      <c r="EF533" s="5"/>
      <c r="EG533" s="128"/>
      <c r="EH533" s="128"/>
      <c r="EI533" s="5"/>
      <c r="EJ533" s="341"/>
      <c r="EK533" s="354"/>
      <c r="EL533" s="5"/>
      <c r="EM533" s="5"/>
      <c r="EN533" s="5"/>
      <c r="EO533" s="5"/>
      <c r="EP533" s="128"/>
      <c r="EQ533" s="128"/>
      <c r="ER533" s="5"/>
      <c r="ES533" s="5"/>
      <c r="ET533" s="5"/>
      <c r="EU533" s="5"/>
      <c r="EV533" s="5"/>
      <c r="EW533" s="128"/>
      <c r="EX533" s="128"/>
      <c r="EY533" s="5"/>
      <c r="EZ533" s="5"/>
      <c r="FA533" s="5"/>
      <c r="FB533" s="5"/>
      <c r="FC533" s="5"/>
      <c r="FD533" s="128"/>
      <c r="FE533" s="128"/>
      <c r="FF533" s="5"/>
      <c r="FG533" s="5"/>
      <c r="FH533" s="5"/>
      <c r="FI533" s="5"/>
      <c r="FJ533" s="5"/>
      <c r="FK533" s="128"/>
      <c r="FL533" s="128"/>
      <c r="FM533" s="5"/>
      <c r="FN533" s="5"/>
      <c r="FO533" s="5"/>
      <c r="FP533" s="5"/>
      <c r="FQ533" s="5"/>
      <c r="FR533" s="128"/>
      <c r="FS533" s="128"/>
      <c r="FT533" s="5"/>
      <c r="FU533" s="5"/>
      <c r="FV533" s="5"/>
      <c r="FW533" s="5"/>
      <c r="FX533" s="5"/>
      <c r="FY533" s="128"/>
      <c r="FZ533" s="128"/>
      <c r="GA533" s="5"/>
      <c r="GB533" s="341"/>
      <c r="GC533" s="354"/>
      <c r="GD533" s="5"/>
      <c r="GE533" s="5"/>
      <c r="GF533" s="5"/>
      <c r="GG533" s="5"/>
      <c r="GH533" s="128"/>
      <c r="GI533" s="128"/>
      <c r="GJ533" s="5"/>
      <c r="GK533" s="5"/>
      <c r="GL533" s="5"/>
      <c r="GM533" s="5"/>
      <c r="GN533" s="5"/>
      <c r="GO533" s="128"/>
      <c r="GP533" s="128"/>
      <c r="GQ533" s="5"/>
      <c r="GR533" s="5"/>
      <c r="GS533" s="5"/>
      <c r="GT533" s="5"/>
      <c r="GU533" s="5"/>
      <c r="GV533" s="128"/>
      <c r="GW533" s="128"/>
      <c r="GX533" s="5"/>
      <c r="GY533" s="5"/>
      <c r="GZ533" s="5"/>
      <c r="HA533" s="5"/>
      <c r="HB533" s="5"/>
      <c r="HC533" s="128"/>
      <c r="HD533" s="128"/>
      <c r="HE533" s="5"/>
      <c r="HF533" s="5"/>
      <c r="HG533" s="5"/>
      <c r="HH533" s="5"/>
      <c r="HI533" s="5"/>
      <c r="HJ533" s="128"/>
      <c r="HK533" s="128"/>
      <c r="HL533" s="5"/>
      <c r="HM533" s="5"/>
      <c r="HN533" s="5"/>
      <c r="HO533" s="5"/>
      <c r="HP533" s="5"/>
      <c r="HQ533" s="128"/>
      <c r="HR533" s="128"/>
      <c r="HS533" s="5"/>
      <c r="HT533" s="341"/>
      <c r="HU533" s="354"/>
      <c r="HV533" s="5"/>
      <c r="HW533" s="5"/>
      <c r="HX533" s="5"/>
      <c r="HY533" s="5"/>
      <c r="HZ533" s="128"/>
      <c r="IA533" s="128"/>
      <c r="IB533" s="5"/>
      <c r="IC533" s="5"/>
      <c r="ID533" s="5"/>
      <c r="IE533" s="5"/>
      <c r="IF533" s="5"/>
      <c r="IG533" s="128"/>
      <c r="IH533" s="128"/>
      <c r="II533" s="5"/>
      <c r="IJ533" s="5"/>
      <c r="IK533" s="5"/>
      <c r="IL533" s="5"/>
      <c r="IM533" s="5"/>
      <c r="IN533" s="128"/>
      <c r="IO533" s="128"/>
      <c r="IP533" s="5"/>
      <c r="IQ533" s="5"/>
      <c r="IR533" s="5"/>
      <c r="IS533" s="5"/>
      <c r="IT533" s="5"/>
      <c r="IU533" s="128"/>
      <c r="IV533" s="128"/>
      <c r="IW533" s="5"/>
      <c r="IX533" s="5"/>
      <c r="IY533" s="5"/>
      <c r="IZ533" s="5"/>
      <c r="JA533" s="5"/>
      <c r="JB533" s="128"/>
      <c r="JC533" s="128"/>
      <c r="JD533" s="5"/>
      <c r="JE533" s="5"/>
      <c r="JF533" s="5"/>
      <c r="JG533" s="5"/>
      <c r="JH533" s="5"/>
      <c r="JI533" s="128"/>
      <c r="JJ533" s="128"/>
      <c r="JK533" s="145"/>
      <c r="JL533" s="397"/>
    </row>
    <row r="534" spans="1:272" ht="30">
      <c r="A534" s="8" t="s">
        <v>33</v>
      </c>
      <c r="B534" s="8" t="s">
        <v>168</v>
      </c>
      <c r="C534" s="8">
        <v>1</v>
      </c>
      <c r="D534" s="199">
        <v>376</v>
      </c>
      <c r="E534" s="118" t="s">
        <v>173</v>
      </c>
      <c r="F534" s="195" t="s">
        <v>108</v>
      </c>
      <c r="G534" s="195" t="s">
        <v>165</v>
      </c>
      <c r="H534" s="309"/>
      <c r="I534" s="363"/>
      <c r="J534" s="57"/>
      <c r="K534" s="57"/>
      <c r="L534" s="57"/>
      <c r="M534" s="56"/>
      <c r="N534" s="116"/>
      <c r="O534" s="159"/>
      <c r="P534" s="5"/>
      <c r="Q534" s="5"/>
      <c r="R534" s="5"/>
      <c r="S534" s="5"/>
      <c r="T534" s="5"/>
      <c r="U534" s="128"/>
      <c r="V534" s="128"/>
      <c r="W534" s="5"/>
      <c r="X534" s="5"/>
      <c r="Y534" s="5"/>
      <c r="Z534" s="5"/>
      <c r="AA534" s="5"/>
      <c r="AB534" s="128"/>
      <c r="AC534" s="128"/>
      <c r="AD534" s="5"/>
      <c r="AE534" s="5"/>
      <c r="AF534" s="5"/>
      <c r="AG534" s="5"/>
      <c r="AH534" s="5"/>
      <c r="AI534" s="128"/>
      <c r="AJ534" s="128"/>
      <c r="AK534" s="5"/>
      <c r="AL534" s="5"/>
      <c r="AM534" s="5"/>
      <c r="AN534" s="5"/>
      <c r="AO534" s="5"/>
      <c r="AP534" s="128"/>
      <c r="AQ534" s="128"/>
      <c r="AR534" s="5"/>
      <c r="AS534" s="5"/>
      <c r="AT534" s="5"/>
      <c r="AU534" s="5"/>
      <c r="AV534" s="5"/>
      <c r="AW534" s="128"/>
      <c r="AX534" s="128"/>
      <c r="AY534" s="5"/>
      <c r="AZ534" s="341"/>
      <c r="BA534" s="354"/>
      <c r="BB534" s="5"/>
      <c r="BC534" s="5"/>
      <c r="BD534" s="5"/>
      <c r="BE534" s="5"/>
      <c r="BF534" s="128"/>
      <c r="BG534" s="128"/>
      <c r="BH534" s="5"/>
      <c r="BI534" s="5"/>
      <c r="BJ534" s="5"/>
      <c r="BK534" s="5"/>
      <c r="BL534" s="5"/>
      <c r="BM534" s="128"/>
      <c r="BN534" s="128"/>
      <c r="BO534" s="5"/>
      <c r="BP534" s="5"/>
      <c r="BQ534" s="5"/>
      <c r="BR534" s="5"/>
      <c r="BS534" s="5"/>
      <c r="BT534" s="128"/>
      <c r="BU534" s="128"/>
      <c r="BV534" s="5"/>
      <c r="BW534" s="5"/>
      <c r="BX534" s="5"/>
      <c r="BY534" s="5"/>
      <c r="BZ534" s="5"/>
      <c r="CA534" s="128"/>
      <c r="CB534" s="128"/>
      <c r="CC534" s="5"/>
      <c r="CD534" s="5"/>
      <c r="CE534" s="5"/>
      <c r="CF534" s="5"/>
      <c r="CG534" s="5"/>
      <c r="CH534" s="128"/>
      <c r="CI534" s="128"/>
      <c r="CJ534" s="5"/>
      <c r="CK534" s="5"/>
      <c r="CL534" s="5"/>
      <c r="CM534" s="5"/>
      <c r="CN534" s="5"/>
      <c r="CO534" s="128"/>
      <c r="CP534" s="128"/>
      <c r="CQ534" s="5"/>
      <c r="CR534" s="341"/>
      <c r="CS534" s="355" t="s">
        <v>585</v>
      </c>
      <c r="CT534" s="51">
        <v>646.04999999999995</v>
      </c>
      <c r="CU534" s="51">
        <v>646.04999999999995</v>
      </c>
      <c r="CV534" s="51">
        <v>1</v>
      </c>
      <c r="CW534" s="52">
        <v>100</v>
      </c>
      <c r="CX534" s="52">
        <f t="shared" si="378"/>
        <v>1</v>
      </c>
      <c r="CY534" s="139">
        <f>CX534*AUXILIAR!$B$58</f>
        <v>10000000</v>
      </c>
      <c r="CZ534" s="5"/>
      <c r="DA534" s="5"/>
      <c r="DB534" s="5"/>
      <c r="DC534" s="5"/>
      <c r="DD534" s="5"/>
      <c r="DE534" s="128"/>
      <c r="DF534" s="128"/>
      <c r="DG534" s="5"/>
      <c r="DH534" s="5"/>
      <c r="DI534" s="5"/>
      <c r="DJ534" s="5"/>
      <c r="DK534" s="5"/>
      <c r="DL534" s="128"/>
      <c r="DM534" s="128"/>
      <c r="DN534" s="5"/>
      <c r="DO534" s="5"/>
      <c r="DP534" s="5"/>
      <c r="DQ534" s="5"/>
      <c r="DR534" s="5"/>
      <c r="DS534" s="128"/>
      <c r="DT534" s="128"/>
      <c r="DU534" s="5"/>
      <c r="DV534" s="5"/>
      <c r="DW534" s="5"/>
      <c r="DX534" s="5"/>
      <c r="DY534" s="5"/>
      <c r="DZ534" s="128"/>
      <c r="EA534" s="128"/>
      <c r="EB534" s="5"/>
      <c r="EC534" s="5"/>
      <c r="ED534" s="5"/>
      <c r="EE534" s="5"/>
      <c r="EF534" s="5"/>
      <c r="EG534" s="128"/>
      <c r="EH534" s="128"/>
      <c r="EI534" s="5"/>
      <c r="EJ534" s="341"/>
      <c r="EK534" s="354"/>
      <c r="EL534" s="5"/>
      <c r="EM534" s="5"/>
      <c r="EN534" s="5"/>
      <c r="EO534" s="5"/>
      <c r="EP534" s="128"/>
      <c r="EQ534" s="128"/>
      <c r="ER534" s="5"/>
      <c r="ES534" s="5"/>
      <c r="ET534" s="5"/>
      <c r="EU534" s="5"/>
      <c r="EV534" s="5"/>
      <c r="EW534" s="128"/>
      <c r="EX534" s="128"/>
      <c r="EY534" s="5"/>
      <c r="EZ534" s="5"/>
      <c r="FA534" s="5"/>
      <c r="FB534" s="5"/>
      <c r="FC534" s="5"/>
      <c r="FD534" s="128"/>
      <c r="FE534" s="128"/>
      <c r="FF534" s="5"/>
      <c r="FG534" s="5"/>
      <c r="FH534" s="5"/>
      <c r="FI534" s="5"/>
      <c r="FJ534" s="5"/>
      <c r="FK534" s="128"/>
      <c r="FL534" s="128"/>
      <c r="FM534" s="5"/>
      <c r="FN534" s="5"/>
      <c r="FO534" s="5"/>
      <c r="FP534" s="5"/>
      <c r="FQ534" s="5"/>
      <c r="FR534" s="128"/>
      <c r="FS534" s="128"/>
      <c r="FT534" s="5"/>
      <c r="FU534" s="5"/>
      <c r="FV534" s="5"/>
      <c r="FW534" s="5"/>
      <c r="FX534" s="5"/>
      <c r="FY534" s="128"/>
      <c r="FZ534" s="128"/>
      <c r="GA534" s="5"/>
      <c r="GB534" s="341"/>
      <c r="GC534" s="354"/>
      <c r="GD534" s="5"/>
      <c r="GE534" s="5"/>
      <c r="GF534" s="5"/>
      <c r="GG534" s="5"/>
      <c r="GH534" s="128"/>
      <c r="GI534" s="128"/>
      <c r="GJ534" s="5"/>
      <c r="GK534" s="5"/>
      <c r="GL534" s="5"/>
      <c r="GM534" s="5"/>
      <c r="GN534" s="5"/>
      <c r="GO534" s="128"/>
      <c r="GP534" s="128"/>
      <c r="GQ534" s="5"/>
      <c r="GR534" s="5"/>
      <c r="GS534" s="5"/>
      <c r="GT534" s="5"/>
      <c r="GU534" s="5"/>
      <c r="GV534" s="128"/>
      <c r="GW534" s="128"/>
      <c r="GX534" s="5"/>
      <c r="GY534" s="5"/>
      <c r="GZ534" s="5"/>
      <c r="HA534" s="5"/>
      <c r="HB534" s="5"/>
      <c r="HC534" s="128"/>
      <c r="HD534" s="128"/>
      <c r="HE534" s="5"/>
      <c r="HF534" s="5"/>
      <c r="HG534" s="5"/>
      <c r="HH534" s="5"/>
      <c r="HI534" s="5"/>
      <c r="HJ534" s="128"/>
      <c r="HK534" s="128"/>
      <c r="HL534" s="5"/>
      <c r="HM534" s="5"/>
      <c r="HN534" s="5"/>
      <c r="HO534" s="5"/>
      <c r="HP534" s="5"/>
      <c r="HQ534" s="128"/>
      <c r="HR534" s="128"/>
      <c r="HS534" s="5"/>
      <c r="HT534" s="341"/>
      <c r="HU534" s="354"/>
      <c r="HV534" s="5"/>
      <c r="HW534" s="5"/>
      <c r="HX534" s="5"/>
      <c r="HY534" s="5"/>
      <c r="HZ534" s="128"/>
      <c r="IA534" s="128"/>
      <c r="IB534" s="5"/>
      <c r="IC534" s="5"/>
      <c r="ID534" s="5"/>
      <c r="IE534" s="5"/>
      <c r="IF534" s="5"/>
      <c r="IG534" s="128"/>
      <c r="IH534" s="128"/>
      <c r="II534" s="5"/>
      <c r="IJ534" s="5"/>
      <c r="IK534" s="5"/>
      <c r="IL534" s="5"/>
      <c r="IM534" s="5"/>
      <c r="IN534" s="128"/>
      <c r="IO534" s="128"/>
      <c r="IP534" s="5"/>
      <c r="IQ534" s="5"/>
      <c r="IR534" s="5"/>
      <c r="IS534" s="5"/>
      <c r="IT534" s="5"/>
      <c r="IU534" s="128"/>
      <c r="IV534" s="128"/>
      <c r="IW534" s="5"/>
      <c r="IX534" s="5"/>
      <c r="IY534" s="5"/>
      <c r="IZ534" s="5"/>
      <c r="JA534" s="5"/>
      <c r="JB534" s="128"/>
      <c r="JC534" s="128"/>
      <c r="JD534" s="5"/>
      <c r="JE534" s="5"/>
      <c r="JF534" s="5"/>
      <c r="JG534" s="5"/>
      <c r="JH534" s="5"/>
      <c r="JI534" s="128"/>
      <c r="JJ534" s="128"/>
      <c r="JK534" s="145"/>
      <c r="JL534" s="397"/>
    </row>
    <row r="535" spans="1:272" ht="30">
      <c r="A535" s="8" t="s">
        <v>33</v>
      </c>
      <c r="B535" s="8" t="s">
        <v>168</v>
      </c>
      <c r="C535" s="8">
        <v>1</v>
      </c>
      <c r="D535" s="199">
        <v>376</v>
      </c>
      <c r="E535" s="118" t="s">
        <v>173</v>
      </c>
      <c r="F535" s="195" t="s">
        <v>108</v>
      </c>
      <c r="G535" s="195" t="s">
        <v>165</v>
      </c>
      <c r="H535" s="309"/>
      <c r="I535" s="363"/>
      <c r="J535" s="57"/>
      <c r="K535" s="57"/>
      <c r="L535" s="57"/>
      <c r="M535" s="56"/>
      <c r="N535" s="116"/>
      <c r="O535" s="159"/>
      <c r="P535" s="5"/>
      <c r="Q535" s="5"/>
      <c r="R535" s="5"/>
      <c r="S535" s="5"/>
      <c r="T535" s="5"/>
      <c r="U535" s="128"/>
      <c r="V535" s="128"/>
      <c r="W535" s="5"/>
      <c r="X535" s="5"/>
      <c r="Y535" s="5"/>
      <c r="Z535" s="5"/>
      <c r="AA535" s="5"/>
      <c r="AB535" s="128"/>
      <c r="AC535" s="128"/>
      <c r="AD535" s="5"/>
      <c r="AE535" s="5"/>
      <c r="AF535" s="5"/>
      <c r="AG535" s="5"/>
      <c r="AH535" s="5"/>
      <c r="AI535" s="128"/>
      <c r="AJ535" s="128"/>
      <c r="AK535" s="5"/>
      <c r="AL535" s="5"/>
      <c r="AM535" s="5"/>
      <c r="AN535" s="5"/>
      <c r="AO535" s="5"/>
      <c r="AP535" s="128"/>
      <c r="AQ535" s="128"/>
      <c r="AR535" s="5"/>
      <c r="AS535" s="5"/>
      <c r="AT535" s="5"/>
      <c r="AU535" s="5"/>
      <c r="AV535" s="5"/>
      <c r="AW535" s="128"/>
      <c r="AX535" s="128"/>
      <c r="AY535" s="5"/>
      <c r="AZ535" s="341"/>
      <c r="BA535" s="354"/>
      <c r="BB535" s="5"/>
      <c r="BC535" s="5"/>
      <c r="BD535" s="5"/>
      <c r="BE535" s="5"/>
      <c r="BF535" s="128"/>
      <c r="BG535" s="128"/>
      <c r="BH535" s="5"/>
      <c r="BI535" s="5"/>
      <c r="BJ535" s="5"/>
      <c r="BK535" s="5"/>
      <c r="BL535" s="5"/>
      <c r="BM535" s="128"/>
      <c r="BN535" s="128"/>
      <c r="BO535" s="5"/>
      <c r="BP535" s="5"/>
      <c r="BQ535" s="5"/>
      <c r="BR535" s="5"/>
      <c r="BS535" s="5"/>
      <c r="BT535" s="128"/>
      <c r="BU535" s="128"/>
      <c r="BV535" s="5"/>
      <c r="BW535" s="5"/>
      <c r="BX535" s="5"/>
      <c r="BY535" s="5"/>
      <c r="BZ535" s="5"/>
      <c r="CA535" s="128"/>
      <c r="CB535" s="128"/>
      <c r="CC535" s="5"/>
      <c r="CD535" s="5"/>
      <c r="CE535" s="5"/>
      <c r="CF535" s="5"/>
      <c r="CG535" s="5"/>
      <c r="CH535" s="128"/>
      <c r="CI535" s="128"/>
      <c r="CJ535" s="5"/>
      <c r="CK535" s="5"/>
      <c r="CL535" s="5"/>
      <c r="CM535" s="5"/>
      <c r="CN535" s="5"/>
      <c r="CO535" s="128"/>
      <c r="CP535" s="128"/>
      <c r="CQ535" s="5"/>
      <c r="CR535" s="341"/>
      <c r="CS535" s="355" t="s">
        <v>585</v>
      </c>
      <c r="CT535" s="51">
        <v>639.25</v>
      </c>
      <c r="CU535" s="51">
        <v>639.25</v>
      </c>
      <c r="CV535" s="51">
        <v>1</v>
      </c>
      <c r="CW535" s="52">
        <v>100</v>
      </c>
      <c r="CX535" s="52">
        <f t="shared" si="378"/>
        <v>1</v>
      </c>
      <c r="CY535" s="139">
        <f>CX535*AUXILIAR!$B$58</f>
        <v>10000000</v>
      </c>
      <c r="CZ535" s="5"/>
      <c r="DA535" s="5"/>
      <c r="DB535" s="5"/>
      <c r="DC535" s="5"/>
      <c r="DD535" s="5"/>
      <c r="DE535" s="128"/>
      <c r="DF535" s="128"/>
      <c r="DG535" s="5"/>
      <c r="DH535" s="5"/>
      <c r="DI535" s="5"/>
      <c r="DJ535" s="5"/>
      <c r="DK535" s="5"/>
      <c r="DL535" s="128"/>
      <c r="DM535" s="128"/>
      <c r="DN535" s="5"/>
      <c r="DO535" s="5"/>
      <c r="DP535" s="5"/>
      <c r="DQ535" s="5"/>
      <c r="DR535" s="5"/>
      <c r="DS535" s="128"/>
      <c r="DT535" s="128"/>
      <c r="DU535" s="5"/>
      <c r="DV535" s="5"/>
      <c r="DW535" s="5"/>
      <c r="DX535" s="5"/>
      <c r="DY535" s="5"/>
      <c r="DZ535" s="128"/>
      <c r="EA535" s="128"/>
      <c r="EB535" s="5"/>
      <c r="EC535" s="5"/>
      <c r="ED535" s="5"/>
      <c r="EE535" s="5"/>
      <c r="EF535" s="5"/>
      <c r="EG535" s="128"/>
      <c r="EH535" s="128"/>
      <c r="EI535" s="5"/>
      <c r="EJ535" s="341"/>
      <c r="EK535" s="354"/>
      <c r="EL535" s="5"/>
      <c r="EM535" s="5"/>
      <c r="EN535" s="5"/>
      <c r="EO535" s="5"/>
      <c r="EP535" s="128"/>
      <c r="EQ535" s="128"/>
      <c r="ER535" s="5"/>
      <c r="ES535" s="5"/>
      <c r="ET535" s="5"/>
      <c r="EU535" s="5"/>
      <c r="EV535" s="5"/>
      <c r="EW535" s="128"/>
      <c r="EX535" s="128"/>
      <c r="EY535" s="5"/>
      <c r="EZ535" s="5"/>
      <c r="FA535" s="5"/>
      <c r="FB535" s="5"/>
      <c r="FC535" s="5"/>
      <c r="FD535" s="128"/>
      <c r="FE535" s="128"/>
      <c r="FF535" s="5"/>
      <c r="FG535" s="5"/>
      <c r="FH535" s="5"/>
      <c r="FI535" s="5"/>
      <c r="FJ535" s="5"/>
      <c r="FK535" s="128"/>
      <c r="FL535" s="128"/>
      <c r="FM535" s="5"/>
      <c r="FN535" s="5"/>
      <c r="FO535" s="5"/>
      <c r="FP535" s="5"/>
      <c r="FQ535" s="5"/>
      <c r="FR535" s="128"/>
      <c r="FS535" s="128"/>
      <c r="FT535" s="5"/>
      <c r="FU535" s="5"/>
      <c r="FV535" s="5"/>
      <c r="FW535" s="5"/>
      <c r="FX535" s="5"/>
      <c r="FY535" s="128"/>
      <c r="FZ535" s="128"/>
      <c r="GA535" s="5"/>
      <c r="GB535" s="341"/>
      <c r="GC535" s="354"/>
      <c r="GD535" s="5"/>
      <c r="GE535" s="5"/>
      <c r="GF535" s="5"/>
      <c r="GG535" s="5"/>
      <c r="GH535" s="128"/>
      <c r="GI535" s="128"/>
      <c r="GJ535" s="5"/>
      <c r="GK535" s="5"/>
      <c r="GL535" s="5"/>
      <c r="GM535" s="5"/>
      <c r="GN535" s="5"/>
      <c r="GO535" s="128"/>
      <c r="GP535" s="128"/>
      <c r="GQ535" s="5"/>
      <c r="GR535" s="5"/>
      <c r="GS535" s="5"/>
      <c r="GT535" s="5"/>
      <c r="GU535" s="5"/>
      <c r="GV535" s="128"/>
      <c r="GW535" s="128"/>
      <c r="GX535" s="5"/>
      <c r="GY535" s="5"/>
      <c r="GZ535" s="5"/>
      <c r="HA535" s="5"/>
      <c r="HB535" s="5"/>
      <c r="HC535" s="128"/>
      <c r="HD535" s="128"/>
      <c r="HE535" s="5"/>
      <c r="HF535" s="5"/>
      <c r="HG535" s="5"/>
      <c r="HH535" s="5"/>
      <c r="HI535" s="5"/>
      <c r="HJ535" s="128"/>
      <c r="HK535" s="128"/>
      <c r="HL535" s="5"/>
      <c r="HM535" s="5"/>
      <c r="HN535" s="5"/>
      <c r="HO535" s="5"/>
      <c r="HP535" s="5"/>
      <c r="HQ535" s="128"/>
      <c r="HR535" s="128"/>
      <c r="HS535" s="5"/>
      <c r="HT535" s="341"/>
      <c r="HU535" s="354"/>
      <c r="HV535" s="5"/>
      <c r="HW535" s="5"/>
      <c r="HX535" s="5"/>
      <c r="HY535" s="5"/>
      <c r="HZ535" s="128"/>
      <c r="IA535" s="128"/>
      <c r="IB535" s="5"/>
      <c r="IC535" s="5"/>
      <c r="ID535" s="5"/>
      <c r="IE535" s="5"/>
      <c r="IF535" s="5"/>
      <c r="IG535" s="128"/>
      <c r="IH535" s="128"/>
      <c r="II535" s="5"/>
      <c r="IJ535" s="5"/>
      <c r="IK535" s="5"/>
      <c r="IL535" s="5"/>
      <c r="IM535" s="5"/>
      <c r="IN535" s="128"/>
      <c r="IO535" s="128"/>
      <c r="IP535" s="5"/>
      <c r="IQ535" s="5"/>
      <c r="IR535" s="5"/>
      <c r="IS535" s="5"/>
      <c r="IT535" s="5"/>
      <c r="IU535" s="128"/>
      <c r="IV535" s="128"/>
      <c r="IW535" s="5"/>
      <c r="IX535" s="5"/>
      <c r="IY535" s="5"/>
      <c r="IZ535" s="5"/>
      <c r="JA535" s="5"/>
      <c r="JB535" s="128"/>
      <c r="JC535" s="128"/>
      <c r="JD535" s="5"/>
      <c r="JE535" s="5"/>
      <c r="JF535" s="5"/>
      <c r="JG535" s="5"/>
      <c r="JH535" s="5"/>
      <c r="JI535" s="128"/>
      <c r="JJ535" s="128"/>
      <c r="JK535" s="145"/>
      <c r="JL535" s="397"/>
    </row>
    <row r="536" spans="1:272" ht="15">
      <c r="A536" s="8" t="s">
        <v>33</v>
      </c>
      <c r="B536" s="8" t="s">
        <v>168</v>
      </c>
      <c r="C536" s="8">
        <v>1</v>
      </c>
      <c r="D536" s="199">
        <v>376</v>
      </c>
      <c r="E536" s="118" t="s">
        <v>173</v>
      </c>
      <c r="F536" s="195" t="s">
        <v>108</v>
      </c>
      <c r="G536" s="195" t="s">
        <v>165</v>
      </c>
      <c r="H536" s="309"/>
      <c r="I536" s="363"/>
      <c r="J536" s="57"/>
      <c r="K536" s="57"/>
      <c r="L536" s="57"/>
      <c r="M536" s="56"/>
      <c r="N536" s="116"/>
      <c r="O536" s="159"/>
      <c r="P536" s="5"/>
      <c r="Q536" s="5"/>
      <c r="R536" s="5"/>
      <c r="S536" s="5"/>
      <c r="T536" s="5"/>
      <c r="U536" s="128"/>
      <c r="V536" s="128"/>
      <c r="W536" s="5"/>
      <c r="X536" s="5"/>
      <c r="Y536" s="5"/>
      <c r="Z536" s="5"/>
      <c r="AA536" s="5"/>
      <c r="AB536" s="128"/>
      <c r="AC536" s="128"/>
      <c r="AD536" s="5"/>
      <c r="AE536" s="5"/>
      <c r="AF536" s="5"/>
      <c r="AG536" s="5"/>
      <c r="AH536" s="5"/>
      <c r="AI536" s="128"/>
      <c r="AJ536" s="128"/>
      <c r="AK536" s="5"/>
      <c r="AL536" s="5"/>
      <c r="AM536" s="5"/>
      <c r="AN536" s="5"/>
      <c r="AO536" s="5"/>
      <c r="AP536" s="128"/>
      <c r="AQ536" s="128"/>
      <c r="AR536" s="5"/>
      <c r="AS536" s="5"/>
      <c r="AT536" s="5"/>
      <c r="AU536" s="5"/>
      <c r="AV536" s="5"/>
      <c r="AW536" s="128"/>
      <c r="AX536" s="128"/>
      <c r="AY536" s="5"/>
      <c r="AZ536" s="341"/>
      <c r="BA536" s="354"/>
      <c r="BB536" s="5"/>
      <c r="BC536" s="5"/>
      <c r="BD536" s="5"/>
      <c r="BE536" s="5"/>
      <c r="BF536" s="128"/>
      <c r="BG536" s="128"/>
      <c r="BH536" s="5"/>
      <c r="BI536" s="5"/>
      <c r="BJ536" s="5"/>
      <c r="BK536" s="5"/>
      <c r="BL536" s="5"/>
      <c r="BM536" s="128"/>
      <c r="BN536" s="128"/>
      <c r="BO536" s="5"/>
      <c r="BP536" s="5"/>
      <c r="BQ536" s="5"/>
      <c r="BR536" s="5"/>
      <c r="BS536" s="5"/>
      <c r="BT536" s="128"/>
      <c r="BU536" s="128"/>
      <c r="BV536" s="5"/>
      <c r="BW536" s="5"/>
      <c r="BX536" s="5"/>
      <c r="BY536" s="5"/>
      <c r="BZ536" s="5"/>
      <c r="CA536" s="128"/>
      <c r="CB536" s="128"/>
      <c r="CC536" s="5"/>
      <c r="CD536" s="5"/>
      <c r="CE536" s="5"/>
      <c r="CF536" s="5"/>
      <c r="CG536" s="5"/>
      <c r="CH536" s="128"/>
      <c r="CI536" s="128"/>
      <c r="CJ536" s="5"/>
      <c r="CK536" s="5"/>
      <c r="CL536" s="5"/>
      <c r="CM536" s="5"/>
      <c r="CN536" s="5"/>
      <c r="CO536" s="128"/>
      <c r="CP536" s="128"/>
      <c r="CQ536" s="5"/>
      <c r="CR536" s="341"/>
      <c r="CS536" s="355" t="s">
        <v>590</v>
      </c>
      <c r="CT536" s="51">
        <v>637.26</v>
      </c>
      <c r="CU536" s="51">
        <v>637.26</v>
      </c>
      <c r="CV536" s="51">
        <v>1</v>
      </c>
      <c r="CW536" s="52">
        <v>100</v>
      </c>
      <c r="CX536" s="52">
        <f t="shared" ref="CX536:CX537" si="382">CV536*CW536/100</f>
        <v>1</v>
      </c>
      <c r="CY536" s="139">
        <f>CX536*AUXILIAR!$B$58</f>
        <v>10000000</v>
      </c>
      <c r="CZ536" s="5"/>
      <c r="DA536" s="5"/>
      <c r="DB536" s="5"/>
      <c r="DC536" s="5"/>
      <c r="DD536" s="5"/>
      <c r="DE536" s="128"/>
      <c r="DF536" s="128"/>
      <c r="DG536" s="5"/>
      <c r="DH536" s="5"/>
      <c r="DI536" s="5"/>
      <c r="DJ536" s="5"/>
      <c r="DK536" s="5"/>
      <c r="DL536" s="128"/>
      <c r="DM536" s="128"/>
      <c r="DN536" s="5"/>
      <c r="DO536" s="5"/>
      <c r="DP536" s="5"/>
      <c r="DQ536" s="5"/>
      <c r="DR536" s="5"/>
      <c r="DS536" s="128"/>
      <c r="DT536" s="128"/>
      <c r="DU536" s="5"/>
      <c r="DV536" s="5"/>
      <c r="DW536" s="5"/>
      <c r="DX536" s="5"/>
      <c r="DY536" s="5"/>
      <c r="DZ536" s="128"/>
      <c r="EA536" s="128"/>
      <c r="EB536" s="5"/>
      <c r="EC536" s="5"/>
      <c r="ED536" s="5"/>
      <c r="EE536" s="5"/>
      <c r="EF536" s="5"/>
      <c r="EG536" s="128"/>
      <c r="EH536" s="128"/>
      <c r="EI536" s="5"/>
      <c r="EJ536" s="341"/>
      <c r="EK536" s="354"/>
      <c r="EL536" s="5"/>
      <c r="EM536" s="5"/>
      <c r="EN536" s="5"/>
      <c r="EO536" s="5"/>
      <c r="EP536" s="128"/>
      <c r="EQ536" s="128"/>
      <c r="ER536" s="5"/>
      <c r="ES536" s="5"/>
      <c r="ET536" s="5"/>
      <c r="EU536" s="5"/>
      <c r="EV536" s="5"/>
      <c r="EW536" s="128"/>
      <c r="EX536" s="128"/>
      <c r="EY536" s="5"/>
      <c r="EZ536" s="5"/>
      <c r="FA536" s="5"/>
      <c r="FB536" s="5"/>
      <c r="FC536" s="5"/>
      <c r="FD536" s="128"/>
      <c r="FE536" s="128"/>
      <c r="FF536" s="5"/>
      <c r="FG536" s="5"/>
      <c r="FH536" s="5"/>
      <c r="FI536" s="5"/>
      <c r="FJ536" s="5"/>
      <c r="FK536" s="128"/>
      <c r="FL536" s="128"/>
      <c r="FM536" s="5"/>
      <c r="FN536" s="5"/>
      <c r="FO536" s="5"/>
      <c r="FP536" s="5"/>
      <c r="FQ536" s="5"/>
      <c r="FR536" s="128"/>
      <c r="FS536" s="128"/>
      <c r="FT536" s="5"/>
      <c r="FU536" s="5"/>
      <c r="FV536" s="5"/>
      <c r="FW536" s="5"/>
      <c r="FX536" s="5"/>
      <c r="FY536" s="128"/>
      <c r="FZ536" s="128"/>
      <c r="GA536" s="5"/>
      <c r="GB536" s="341"/>
      <c r="GC536" s="354"/>
      <c r="GD536" s="5"/>
      <c r="GE536" s="5"/>
      <c r="GF536" s="5"/>
      <c r="GG536" s="5"/>
      <c r="GH536" s="128"/>
      <c r="GI536" s="128"/>
      <c r="GJ536" s="5"/>
      <c r="GK536" s="5"/>
      <c r="GL536" s="5"/>
      <c r="GM536" s="5"/>
      <c r="GN536" s="5"/>
      <c r="GO536" s="128"/>
      <c r="GP536" s="128"/>
      <c r="GQ536" s="5"/>
      <c r="GR536" s="5"/>
      <c r="GS536" s="5"/>
      <c r="GT536" s="5"/>
      <c r="GU536" s="5"/>
      <c r="GV536" s="128"/>
      <c r="GW536" s="128"/>
      <c r="GX536" s="5"/>
      <c r="GY536" s="5"/>
      <c r="GZ536" s="5"/>
      <c r="HA536" s="5"/>
      <c r="HB536" s="5"/>
      <c r="HC536" s="128"/>
      <c r="HD536" s="128"/>
      <c r="HE536" s="5"/>
      <c r="HF536" s="5"/>
      <c r="HG536" s="5"/>
      <c r="HH536" s="5"/>
      <c r="HI536" s="5"/>
      <c r="HJ536" s="128"/>
      <c r="HK536" s="128"/>
      <c r="HL536" s="5"/>
      <c r="HM536" s="5"/>
      <c r="HN536" s="5"/>
      <c r="HO536" s="5"/>
      <c r="HP536" s="5"/>
      <c r="HQ536" s="128"/>
      <c r="HR536" s="128"/>
      <c r="HS536" s="5"/>
      <c r="HT536" s="341"/>
      <c r="HU536" s="354"/>
      <c r="HV536" s="5"/>
      <c r="HW536" s="5"/>
      <c r="HX536" s="5"/>
      <c r="HY536" s="5"/>
      <c r="HZ536" s="128"/>
      <c r="IA536" s="128"/>
      <c r="IB536" s="5"/>
      <c r="IC536" s="5"/>
      <c r="ID536" s="5"/>
      <c r="IE536" s="5"/>
      <c r="IF536" s="5"/>
      <c r="IG536" s="128"/>
      <c r="IH536" s="128"/>
      <c r="II536" s="5"/>
      <c r="IJ536" s="5"/>
      <c r="IK536" s="5"/>
      <c r="IL536" s="5"/>
      <c r="IM536" s="5"/>
      <c r="IN536" s="128"/>
      <c r="IO536" s="128"/>
      <c r="IP536" s="5"/>
      <c r="IQ536" s="5"/>
      <c r="IR536" s="5"/>
      <c r="IS536" s="5"/>
      <c r="IT536" s="5"/>
      <c r="IU536" s="128"/>
      <c r="IV536" s="128"/>
      <c r="IW536" s="5"/>
      <c r="IX536" s="5"/>
      <c r="IY536" s="5"/>
      <c r="IZ536" s="5"/>
      <c r="JA536" s="5"/>
      <c r="JB536" s="128"/>
      <c r="JC536" s="128"/>
      <c r="JD536" s="5"/>
      <c r="JE536" s="5"/>
      <c r="JF536" s="5"/>
      <c r="JG536" s="5"/>
      <c r="JH536" s="5"/>
      <c r="JI536" s="128"/>
      <c r="JJ536" s="128"/>
      <c r="JK536" s="145"/>
      <c r="JL536" s="397"/>
    </row>
    <row r="537" spans="1:272" ht="15">
      <c r="A537" s="8" t="s">
        <v>33</v>
      </c>
      <c r="B537" s="8" t="s">
        <v>168</v>
      </c>
      <c r="C537" s="8">
        <v>1</v>
      </c>
      <c r="D537" s="199">
        <v>376</v>
      </c>
      <c r="E537" s="118" t="s">
        <v>173</v>
      </c>
      <c r="F537" s="195" t="s">
        <v>108</v>
      </c>
      <c r="G537" s="195" t="s">
        <v>165</v>
      </c>
      <c r="H537" s="309"/>
      <c r="I537" s="363"/>
      <c r="J537" s="57"/>
      <c r="K537" s="57"/>
      <c r="L537" s="57"/>
      <c r="M537" s="56"/>
      <c r="N537" s="116"/>
      <c r="O537" s="159"/>
      <c r="P537" s="5"/>
      <c r="Q537" s="5"/>
      <c r="R537" s="5"/>
      <c r="S537" s="5"/>
      <c r="T537" s="5"/>
      <c r="U537" s="128"/>
      <c r="V537" s="128"/>
      <c r="W537" s="5"/>
      <c r="X537" s="5"/>
      <c r="Y537" s="5"/>
      <c r="Z537" s="5"/>
      <c r="AA537" s="5"/>
      <c r="AB537" s="128"/>
      <c r="AC537" s="128"/>
      <c r="AD537" s="5"/>
      <c r="AE537" s="5"/>
      <c r="AF537" s="5"/>
      <c r="AG537" s="5"/>
      <c r="AH537" s="5"/>
      <c r="AI537" s="128"/>
      <c r="AJ537" s="128"/>
      <c r="AK537" s="5"/>
      <c r="AL537" s="5"/>
      <c r="AM537" s="5"/>
      <c r="AN537" s="5"/>
      <c r="AO537" s="5"/>
      <c r="AP537" s="128"/>
      <c r="AQ537" s="128"/>
      <c r="AR537" s="5"/>
      <c r="AS537" s="5"/>
      <c r="AT537" s="5"/>
      <c r="AU537" s="5"/>
      <c r="AV537" s="5"/>
      <c r="AW537" s="128"/>
      <c r="AX537" s="128"/>
      <c r="AY537" s="5"/>
      <c r="AZ537" s="341"/>
      <c r="BA537" s="354"/>
      <c r="BB537" s="5"/>
      <c r="BC537" s="5"/>
      <c r="BD537" s="5"/>
      <c r="BE537" s="5"/>
      <c r="BF537" s="128"/>
      <c r="BG537" s="128"/>
      <c r="BH537" s="5"/>
      <c r="BI537" s="5"/>
      <c r="BJ537" s="5"/>
      <c r="BK537" s="5"/>
      <c r="BL537" s="5"/>
      <c r="BM537" s="128"/>
      <c r="BN537" s="128"/>
      <c r="BO537" s="5"/>
      <c r="BP537" s="5"/>
      <c r="BQ537" s="5"/>
      <c r="BR537" s="5"/>
      <c r="BS537" s="5"/>
      <c r="BT537" s="128"/>
      <c r="BU537" s="128"/>
      <c r="BV537" s="5"/>
      <c r="BW537" s="5"/>
      <c r="BX537" s="5"/>
      <c r="BY537" s="5"/>
      <c r="BZ537" s="5"/>
      <c r="CA537" s="128"/>
      <c r="CB537" s="128"/>
      <c r="CC537" s="5"/>
      <c r="CD537" s="5"/>
      <c r="CE537" s="5"/>
      <c r="CF537" s="5"/>
      <c r="CG537" s="5"/>
      <c r="CH537" s="128"/>
      <c r="CI537" s="128"/>
      <c r="CJ537" s="5"/>
      <c r="CK537" s="5"/>
      <c r="CL537" s="5"/>
      <c r="CM537" s="5"/>
      <c r="CN537" s="5"/>
      <c r="CO537" s="128"/>
      <c r="CP537" s="128"/>
      <c r="CQ537" s="5"/>
      <c r="CR537" s="341"/>
      <c r="CS537" s="355" t="s">
        <v>590</v>
      </c>
      <c r="CT537" s="51">
        <v>644.1</v>
      </c>
      <c r="CU537" s="51">
        <v>644.1</v>
      </c>
      <c r="CV537" s="51">
        <v>1</v>
      </c>
      <c r="CW537" s="52">
        <v>100</v>
      </c>
      <c r="CX537" s="52">
        <f t="shared" si="382"/>
        <v>1</v>
      </c>
      <c r="CY537" s="139">
        <f>CX537*AUXILIAR!$B$58</f>
        <v>10000000</v>
      </c>
      <c r="CZ537" s="5"/>
      <c r="DA537" s="5"/>
      <c r="DB537" s="5"/>
      <c r="DC537" s="5"/>
      <c r="DD537" s="5"/>
      <c r="DE537" s="128"/>
      <c r="DF537" s="128"/>
      <c r="DG537" s="5"/>
      <c r="DH537" s="5"/>
      <c r="DI537" s="5"/>
      <c r="DJ537" s="5"/>
      <c r="DK537" s="5"/>
      <c r="DL537" s="128"/>
      <c r="DM537" s="128"/>
      <c r="DN537" s="5"/>
      <c r="DO537" s="5"/>
      <c r="DP537" s="5"/>
      <c r="DQ537" s="5"/>
      <c r="DR537" s="5"/>
      <c r="DS537" s="128"/>
      <c r="DT537" s="128"/>
      <c r="DU537" s="5"/>
      <c r="DV537" s="5"/>
      <c r="DW537" s="5"/>
      <c r="DX537" s="5"/>
      <c r="DY537" s="5"/>
      <c r="DZ537" s="128"/>
      <c r="EA537" s="128"/>
      <c r="EB537" s="5"/>
      <c r="EC537" s="5"/>
      <c r="ED537" s="5"/>
      <c r="EE537" s="5"/>
      <c r="EF537" s="5"/>
      <c r="EG537" s="128"/>
      <c r="EH537" s="128"/>
      <c r="EI537" s="5"/>
      <c r="EJ537" s="341"/>
      <c r="EK537" s="354"/>
      <c r="EL537" s="5"/>
      <c r="EM537" s="5"/>
      <c r="EN537" s="5"/>
      <c r="EO537" s="5"/>
      <c r="EP537" s="128"/>
      <c r="EQ537" s="128"/>
      <c r="ER537" s="5"/>
      <c r="ES537" s="5"/>
      <c r="ET537" s="5"/>
      <c r="EU537" s="5"/>
      <c r="EV537" s="5"/>
      <c r="EW537" s="128"/>
      <c r="EX537" s="128"/>
      <c r="EY537" s="5"/>
      <c r="EZ537" s="5"/>
      <c r="FA537" s="5"/>
      <c r="FB537" s="5"/>
      <c r="FC537" s="5"/>
      <c r="FD537" s="128"/>
      <c r="FE537" s="128"/>
      <c r="FF537" s="5"/>
      <c r="FG537" s="5"/>
      <c r="FH537" s="5"/>
      <c r="FI537" s="5"/>
      <c r="FJ537" s="5"/>
      <c r="FK537" s="128"/>
      <c r="FL537" s="128"/>
      <c r="FM537" s="5"/>
      <c r="FN537" s="5"/>
      <c r="FO537" s="5"/>
      <c r="FP537" s="5"/>
      <c r="FQ537" s="5"/>
      <c r="FR537" s="128"/>
      <c r="FS537" s="128"/>
      <c r="FT537" s="5"/>
      <c r="FU537" s="5"/>
      <c r="FV537" s="5"/>
      <c r="FW537" s="5"/>
      <c r="FX537" s="5"/>
      <c r="FY537" s="128"/>
      <c r="FZ537" s="128"/>
      <c r="GA537" s="5"/>
      <c r="GB537" s="341"/>
      <c r="GC537" s="354"/>
      <c r="GD537" s="5"/>
      <c r="GE537" s="5"/>
      <c r="GF537" s="5"/>
      <c r="GG537" s="5"/>
      <c r="GH537" s="128"/>
      <c r="GI537" s="128"/>
      <c r="GJ537" s="5"/>
      <c r="GK537" s="5"/>
      <c r="GL537" s="5"/>
      <c r="GM537" s="5"/>
      <c r="GN537" s="5"/>
      <c r="GO537" s="128"/>
      <c r="GP537" s="128"/>
      <c r="GQ537" s="5"/>
      <c r="GR537" s="5"/>
      <c r="GS537" s="5"/>
      <c r="GT537" s="5"/>
      <c r="GU537" s="5"/>
      <c r="GV537" s="128"/>
      <c r="GW537" s="128"/>
      <c r="GX537" s="5"/>
      <c r="GY537" s="5"/>
      <c r="GZ537" s="5"/>
      <c r="HA537" s="5"/>
      <c r="HB537" s="5"/>
      <c r="HC537" s="128"/>
      <c r="HD537" s="128"/>
      <c r="HE537" s="5"/>
      <c r="HF537" s="5"/>
      <c r="HG537" s="5"/>
      <c r="HH537" s="5"/>
      <c r="HI537" s="5"/>
      <c r="HJ537" s="128"/>
      <c r="HK537" s="128"/>
      <c r="HL537" s="5"/>
      <c r="HM537" s="5"/>
      <c r="HN537" s="5"/>
      <c r="HO537" s="5"/>
      <c r="HP537" s="5"/>
      <c r="HQ537" s="128"/>
      <c r="HR537" s="128"/>
      <c r="HS537" s="5"/>
      <c r="HT537" s="341"/>
      <c r="HU537" s="354"/>
      <c r="HV537" s="5"/>
      <c r="HW537" s="5"/>
      <c r="HX537" s="5"/>
      <c r="HY537" s="5"/>
      <c r="HZ537" s="128"/>
      <c r="IA537" s="128"/>
      <c r="IB537" s="5"/>
      <c r="IC537" s="5"/>
      <c r="ID537" s="5"/>
      <c r="IE537" s="5"/>
      <c r="IF537" s="5"/>
      <c r="IG537" s="128"/>
      <c r="IH537" s="128"/>
      <c r="II537" s="5"/>
      <c r="IJ537" s="5"/>
      <c r="IK537" s="5"/>
      <c r="IL537" s="5"/>
      <c r="IM537" s="5"/>
      <c r="IN537" s="128"/>
      <c r="IO537" s="128"/>
      <c r="IP537" s="5"/>
      <c r="IQ537" s="5"/>
      <c r="IR537" s="5"/>
      <c r="IS537" s="5"/>
      <c r="IT537" s="5"/>
      <c r="IU537" s="128"/>
      <c r="IV537" s="128"/>
      <c r="IW537" s="5"/>
      <c r="IX537" s="5"/>
      <c r="IY537" s="5"/>
      <c r="IZ537" s="5"/>
      <c r="JA537" s="5"/>
      <c r="JB537" s="128"/>
      <c r="JC537" s="128"/>
      <c r="JD537" s="5"/>
      <c r="JE537" s="5"/>
      <c r="JF537" s="5"/>
      <c r="JG537" s="5"/>
      <c r="JH537" s="5"/>
      <c r="JI537" s="128"/>
      <c r="JJ537" s="128"/>
      <c r="JK537" s="145"/>
      <c r="JL537" s="397"/>
    </row>
    <row r="538" spans="1:272" ht="20.25" customHeight="1">
      <c r="A538" s="64" t="s">
        <v>33</v>
      </c>
      <c r="B538" s="64" t="s">
        <v>12</v>
      </c>
      <c r="C538" s="65" t="s">
        <v>22</v>
      </c>
      <c r="D538" s="126">
        <v>101</v>
      </c>
      <c r="E538" s="157" t="s">
        <v>173</v>
      </c>
      <c r="F538" s="119" t="s">
        <v>108</v>
      </c>
      <c r="G538" s="119" t="s">
        <v>165</v>
      </c>
      <c r="H538" s="305"/>
      <c r="I538" s="377"/>
      <c r="J538" s="65"/>
      <c r="K538" s="65"/>
      <c r="L538" s="65"/>
      <c r="M538" s="80" t="s">
        <v>115</v>
      </c>
      <c r="N538" s="79">
        <f>SUM(N539:N569)</f>
        <v>58.5</v>
      </c>
      <c r="O538" s="79">
        <f>SUM(O539:O569)</f>
        <v>175500000</v>
      </c>
      <c r="P538" s="65"/>
      <c r="Q538" s="65"/>
      <c r="R538" s="65"/>
      <c r="S538" s="65"/>
      <c r="T538" s="80" t="s">
        <v>115</v>
      </c>
      <c r="U538" s="79">
        <f>SUM(U539:U569)</f>
        <v>0</v>
      </c>
      <c r="V538" s="79">
        <f>SUM(V539:V569)</f>
        <v>0</v>
      </c>
      <c r="W538" s="65"/>
      <c r="X538" s="65"/>
      <c r="Y538" s="65"/>
      <c r="Z538" s="65"/>
      <c r="AA538" s="80" t="s">
        <v>115</v>
      </c>
      <c r="AB538" s="79">
        <f>SUM(AB539:AB569)</f>
        <v>0</v>
      </c>
      <c r="AC538" s="79">
        <f>SUM(AC539:AC569)</f>
        <v>0</v>
      </c>
      <c r="AD538" s="65"/>
      <c r="AE538" s="65"/>
      <c r="AF538" s="65"/>
      <c r="AG538" s="65"/>
      <c r="AH538" s="80" t="s">
        <v>115</v>
      </c>
      <c r="AI538" s="79">
        <f>SUM(AI539:AI569)</f>
        <v>0</v>
      </c>
      <c r="AJ538" s="79">
        <f>SUM(AJ539:AJ569)</f>
        <v>0</v>
      </c>
      <c r="AK538" s="65"/>
      <c r="AL538" s="65"/>
      <c r="AM538" s="65"/>
      <c r="AN538" s="65"/>
      <c r="AO538" s="80" t="s">
        <v>115</v>
      </c>
      <c r="AP538" s="79">
        <f>SUM(AP539:AP569)</f>
        <v>0</v>
      </c>
      <c r="AQ538" s="79">
        <f>SUM(AQ539:AQ569)</f>
        <v>0</v>
      </c>
      <c r="AR538" s="65"/>
      <c r="AS538" s="65"/>
      <c r="AT538" s="65"/>
      <c r="AU538" s="65"/>
      <c r="AV538" s="80" t="s">
        <v>115</v>
      </c>
      <c r="AW538" s="79">
        <f>SUM(AW539:AW569)</f>
        <v>0</v>
      </c>
      <c r="AX538" s="79">
        <f>SUM(AX539:AX569)</f>
        <v>0</v>
      </c>
      <c r="AY538" s="65"/>
      <c r="AZ538" s="308"/>
      <c r="BA538" s="377"/>
      <c r="BB538" s="65"/>
      <c r="BC538" s="65"/>
      <c r="BD538" s="65"/>
      <c r="BE538" s="80" t="s">
        <v>115</v>
      </c>
      <c r="BF538" s="79">
        <f>SUM(BF539:BF569)</f>
        <v>0</v>
      </c>
      <c r="BG538" s="79">
        <f>SUM(BG539:BG569)</f>
        <v>0</v>
      </c>
      <c r="BH538" s="65"/>
      <c r="BI538" s="65"/>
      <c r="BJ538" s="65"/>
      <c r="BK538" s="65"/>
      <c r="BL538" s="80" t="s">
        <v>115</v>
      </c>
      <c r="BM538" s="79">
        <f>SUM(BM539:BM569)</f>
        <v>0</v>
      </c>
      <c r="BN538" s="79">
        <f>SUM(BN539:BN569)</f>
        <v>0</v>
      </c>
      <c r="BO538" s="65"/>
      <c r="BP538" s="65"/>
      <c r="BQ538" s="65"/>
      <c r="BR538" s="65"/>
      <c r="BS538" s="80" t="s">
        <v>115</v>
      </c>
      <c r="BT538" s="79">
        <f>SUM(BT539:BT569)</f>
        <v>0</v>
      </c>
      <c r="BU538" s="79">
        <f>SUM(BU539:BU569)</f>
        <v>0</v>
      </c>
      <c r="BV538" s="65"/>
      <c r="BW538" s="65"/>
      <c r="BX538" s="65"/>
      <c r="BY538" s="65"/>
      <c r="BZ538" s="80" t="s">
        <v>115</v>
      </c>
      <c r="CA538" s="79">
        <f>SUM(CA539:CA569)</f>
        <v>0</v>
      </c>
      <c r="CB538" s="79">
        <f>SUM(CB539:CB569)</f>
        <v>0</v>
      </c>
      <c r="CC538" s="65"/>
      <c r="CD538" s="65"/>
      <c r="CE538" s="65"/>
      <c r="CF538" s="65"/>
      <c r="CG538" s="80" t="s">
        <v>115</v>
      </c>
      <c r="CH538" s="79">
        <f>SUM(CH539:CH569)</f>
        <v>0</v>
      </c>
      <c r="CI538" s="79">
        <f>SUM(CI539:CI569)</f>
        <v>0</v>
      </c>
      <c r="CJ538" s="65"/>
      <c r="CK538" s="65"/>
      <c r="CL538" s="65"/>
      <c r="CM538" s="65"/>
      <c r="CN538" s="80" t="s">
        <v>115</v>
      </c>
      <c r="CO538" s="79">
        <f>SUM(CO539:CO569)</f>
        <v>0</v>
      </c>
      <c r="CP538" s="79">
        <f>SUM(CP539:CP569)</f>
        <v>0</v>
      </c>
      <c r="CQ538" s="65"/>
      <c r="CR538" s="308"/>
      <c r="CS538" s="377"/>
      <c r="CT538" s="65"/>
      <c r="CU538" s="65"/>
      <c r="CV538" s="65"/>
      <c r="CW538" s="80" t="s">
        <v>115</v>
      </c>
      <c r="CX538" s="79">
        <f>SUM(CX539:CX569)</f>
        <v>37</v>
      </c>
      <c r="CY538" s="79">
        <f>SUM(CY539:CY569)</f>
        <v>2500000000</v>
      </c>
      <c r="CZ538" s="65"/>
      <c r="DA538" s="65"/>
      <c r="DB538" s="65"/>
      <c r="DC538" s="65"/>
      <c r="DD538" s="80" t="s">
        <v>115</v>
      </c>
      <c r="DE538" s="79">
        <f>SUM(DE539:DE569)</f>
        <v>0</v>
      </c>
      <c r="DF538" s="79">
        <f>SUM(DF539:DF569)</f>
        <v>0</v>
      </c>
      <c r="DG538" s="65"/>
      <c r="DH538" s="65"/>
      <c r="DI538" s="65"/>
      <c r="DJ538" s="65"/>
      <c r="DK538" s="80" t="s">
        <v>115</v>
      </c>
      <c r="DL538" s="79">
        <f>SUM(DL539:DL569)</f>
        <v>2</v>
      </c>
      <c r="DM538" s="79">
        <f>SUM(DM539:DM569)</f>
        <v>20000000</v>
      </c>
      <c r="DN538" s="65"/>
      <c r="DO538" s="65"/>
      <c r="DP538" s="65"/>
      <c r="DQ538" s="65"/>
      <c r="DR538" s="80" t="s">
        <v>115</v>
      </c>
      <c r="DS538" s="79">
        <f>SUM(DS539:DS569)</f>
        <v>0</v>
      </c>
      <c r="DT538" s="79">
        <f>SUM(DT539:DT569)</f>
        <v>0</v>
      </c>
      <c r="DU538" s="65"/>
      <c r="DV538" s="65"/>
      <c r="DW538" s="65"/>
      <c r="DX538" s="65"/>
      <c r="DY538" s="80" t="s">
        <v>115</v>
      </c>
      <c r="DZ538" s="79">
        <f>SUM(DZ539:DZ569)</f>
        <v>0</v>
      </c>
      <c r="EA538" s="79">
        <f>SUM(EA539:EA569)</f>
        <v>0</v>
      </c>
      <c r="EB538" s="65"/>
      <c r="EC538" s="65"/>
      <c r="ED538" s="65"/>
      <c r="EE538" s="65"/>
      <c r="EF538" s="80" t="s">
        <v>115</v>
      </c>
      <c r="EG538" s="79">
        <f>SUM(EG539:EG569)</f>
        <v>0</v>
      </c>
      <c r="EH538" s="79">
        <f>SUM(EH539:EH569)</f>
        <v>0</v>
      </c>
      <c r="EI538" s="65"/>
      <c r="EJ538" s="308"/>
      <c r="EK538" s="377"/>
      <c r="EL538" s="65"/>
      <c r="EM538" s="65"/>
      <c r="EN538" s="65"/>
      <c r="EO538" s="80" t="s">
        <v>115</v>
      </c>
      <c r="EP538" s="79">
        <f>SUM(EP539:EP569)</f>
        <v>94.66</v>
      </c>
      <c r="EQ538" s="79">
        <f>SUM(EQ539:EQ569)</f>
        <v>473300000</v>
      </c>
      <c r="ER538" s="65"/>
      <c r="ES538" s="65"/>
      <c r="ET538" s="65"/>
      <c r="EU538" s="65"/>
      <c r="EV538" s="80" t="s">
        <v>115</v>
      </c>
      <c r="EW538" s="79">
        <f>SUM(EW539:EW569)</f>
        <v>0</v>
      </c>
      <c r="EX538" s="79">
        <f>SUM(EX539:EX569)</f>
        <v>0</v>
      </c>
      <c r="EY538" s="65"/>
      <c r="EZ538" s="65"/>
      <c r="FA538" s="65"/>
      <c r="FB538" s="65"/>
      <c r="FC538" s="80" t="s">
        <v>115</v>
      </c>
      <c r="FD538" s="79">
        <f>SUM(FD539:FD569)</f>
        <v>0</v>
      </c>
      <c r="FE538" s="79">
        <f>SUM(FE539:FE569)</f>
        <v>0</v>
      </c>
      <c r="FF538" s="65"/>
      <c r="FG538" s="65"/>
      <c r="FH538" s="65"/>
      <c r="FI538" s="65"/>
      <c r="FJ538" s="80" t="s">
        <v>115</v>
      </c>
      <c r="FK538" s="79">
        <f>SUM(FK539:FK569)</f>
        <v>0</v>
      </c>
      <c r="FL538" s="79">
        <f>SUM(FL539:FL569)</f>
        <v>0</v>
      </c>
      <c r="FM538" s="65"/>
      <c r="FN538" s="65"/>
      <c r="FO538" s="65"/>
      <c r="FP538" s="65"/>
      <c r="FQ538" s="80" t="s">
        <v>115</v>
      </c>
      <c r="FR538" s="79">
        <f>SUM(FR539:FR569)</f>
        <v>0</v>
      </c>
      <c r="FS538" s="79">
        <f>SUM(FS539:FS569)</f>
        <v>0</v>
      </c>
      <c r="FT538" s="65"/>
      <c r="FU538" s="65"/>
      <c r="FV538" s="65"/>
      <c r="FW538" s="65"/>
      <c r="FX538" s="80" t="s">
        <v>115</v>
      </c>
      <c r="FY538" s="79">
        <f>SUM(FY539:FY569)</f>
        <v>0</v>
      </c>
      <c r="FZ538" s="79">
        <f>SUM(FZ539:FZ569)</f>
        <v>0</v>
      </c>
      <c r="GA538" s="65"/>
      <c r="GB538" s="308"/>
      <c r="GC538" s="377"/>
      <c r="GD538" s="65"/>
      <c r="GE538" s="65"/>
      <c r="GF538" s="65"/>
      <c r="GG538" s="80" t="s">
        <v>115</v>
      </c>
      <c r="GH538" s="79">
        <f>SUM(GH539:GH569)</f>
        <v>0</v>
      </c>
      <c r="GI538" s="79">
        <f>SUM(GI539:GI569)</f>
        <v>0</v>
      </c>
      <c r="GJ538" s="65"/>
      <c r="GK538" s="65"/>
      <c r="GL538" s="65"/>
      <c r="GM538" s="65"/>
      <c r="GN538" s="80" t="s">
        <v>115</v>
      </c>
      <c r="GO538" s="79">
        <f>SUM(GO539:GO569)</f>
        <v>0</v>
      </c>
      <c r="GP538" s="79">
        <f>SUM(GP539:GP569)</f>
        <v>0</v>
      </c>
      <c r="GQ538" s="65"/>
      <c r="GR538" s="65"/>
      <c r="GS538" s="65"/>
      <c r="GT538" s="65"/>
      <c r="GU538" s="80" t="s">
        <v>115</v>
      </c>
      <c r="GV538" s="79">
        <f>SUM(GV539:GV569)</f>
        <v>0</v>
      </c>
      <c r="GW538" s="79">
        <f>SUM(GW539:GW569)</f>
        <v>0</v>
      </c>
      <c r="GX538" s="65"/>
      <c r="GY538" s="65"/>
      <c r="GZ538" s="65"/>
      <c r="HA538" s="65"/>
      <c r="HB538" s="80" t="s">
        <v>115</v>
      </c>
      <c r="HC538" s="79">
        <f>SUM(HC539:HC569)</f>
        <v>0</v>
      </c>
      <c r="HD538" s="79">
        <f>SUM(HD539:HD569)</f>
        <v>0</v>
      </c>
      <c r="HE538" s="65"/>
      <c r="HF538" s="65"/>
      <c r="HG538" s="65"/>
      <c r="HH538" s="65"/>
      <c r="HI538" s="80" t="s">
        <v>115</v>
      </c>
      <c r="HJ538" s="79">
        <f>SUM(HJ539:HJ569)</f>
        <v>0</v>
      </c>
      <c r="HK538" s="79">
        <f>SUM(HK539:HK569)</f>
        <v>0</v>
      </c>
      <c r="HL538" s="65"/>
      <c r="HM538" s="65"/>
      <c r="HN538" s="65"/>
      <c r="HO538" s="65"/>
      <c r="HP538" s="80" t="s">
        <v>115</v>
      </c>
      <c r="HQ538" s="79">
        <f>SUM(HQ539:HQ569)</f>
        <v>0</v>
      </c>
      <c r="HR538" s="79">
        <f>SUM(HR539:HR569)</f>
        <v>0</v>
      </c>
      <c r="HS538" s="65"/>
      <c r="HT538" s="308"/>
      <c r="HU538" s="377"/>
      <c r="HV538" s="65"/>
      <c r="HW538" s="65"/>
      <c r="HX538" s="65"/>
      <c r="HY538" s="80" t="s">
        <v>115</v>
      </c>
      <c r="HZ538" s="79">
        <f>SUM(HZ539:HZ569)</f>
        <v>0</v>
      </c>
      <c r="IA538" s="79">
        <f>SUM(IA539:IA569)</f>
        <v>0</v>
      </c>
      <c r="IB538" s="65"/>
      <c r="IC538" s="65"/>
      <c r="ID538" s="65"/>
      <c r="IE538" s="65"/>
      <c r="IF538" s="80" t="s">
        <v>115</v>
      </c>
      <c r="IG538" s="79">
        <f>SUM(IG539:IG569)</f>
        <v>0</v>
      </c>
      <c r="IH538" s="79">
        <f>SUM(IH539:IH569)</f>
        <v>0</v>
      </c>
      <c r="II538" s="65"/>
      <c r="IJ538" s="65"/>
      <c r="IK538" s="65"/>
      <c r="IL538" s="65"/>
      <c r="IM538" s="80" t="s">
        <v>115</v>
      </c>
      <c r="IN538" s="79">
        <f>SUM(IN539:IN569)</f>
        <v>0</v>
      </c>
      <c r="IO538" s="79">
        <f>SUM(IO539:IO569)</f>
        <v>0</v>
      </c>
      <c r="IP538" s="65"/>
      <c r="IQ538" s="65"/>
      <c r="IR538" s="65"/>
      <c r="IS538" s="65"/>
      <c r="IT538" s="80" t="s">
        <v>115</v>
      </c>
      <c r="IU538" s="79">
        <f>SUM(IU539:IU569)</f>
        <v>0</v>
      </c>
      <c r="IV538" s="79">
        <f>SUM(IV539:IV569)</f>
        <v>0</v>
      </c>
      <c r="IW538" s="65"/>
      <c r="IX538" s="65"/>
      <c r="IY538" s="65"/>
      <c r="IZ538" s="65"/>
      <c r="JA538" s="80" t="s">
        <v>115</v>
      </c>
      <c r="JB538" s="79">
        <f>SUM(JB539:JB569)</f>
        <v>0</v>
      </c>
      <c r="JC538" s="79">
        <f>SUM(JC539:JC569)</f>
        <v>0</v>
      </c>
      <c r="JD538" s="65"/>
      <c r="JE538" s="65"/>
      <c r="JF538" s="65"/>
      <c r="JG538" s="65"/>
      <c r="JH538" s="80" t="s">
        <v>115</v>
      </c>
      <c r="JI538" s="79">
        <f>SUM(JI539:JI569)</f>
        <v>0</v>
      </c>
      <c r="JJ538" s="79">
        <f>SUM(JJ539:JJ569)</f>
        <v>0</v>
      </c>
      <c r="JK538" s="146"/>
      <c r="JL538" s="423"/>
    </row>
    <row r="539" spans="1:272" ht="75">
      <c r="A539" s="8" t="s">
        <v>33</v>
      </c>
      <c r="B539" s="8" t="s">
        <v>12</v>
      </c>
      <c r="C539" s="8">
        <v>1</v>
      </c>
      <c r="D539" s="199">
        <v>101</v>
      </c>
      <c r="E539" s="118" t="s">
        <v>173</v>
      </c>
      <c r="F539" s="195" t="s">
        <v>108</v>
      </c>
      <c r="G539" s="195" t="s">
        <v>165</v>
      </c>
      <c r="H539" s="309"/>
      <c r="I539" s="355" t="s">
        <v>563</v>
      </c>
      <c r="J539" s="51">
        <v>0</v>
      </c>
      <c r="K539" s="51">
        <v>2</v>
      </c>
      <c r="L539" s="51">
        <f>K539-J539</f>
        <v>2</v>
      </c>
      <c r="M539" s="52">
        <v>100</v>
      </c>
      <c r="N539" s="52">
        <f t="shared" ref="N539" si="383">L539*M539/100</f>
        <v>2</v>
      </c>
      <c r="O539" s="139">
        <f>N539*AUXILIAR!$B$50</f>
        <v>6000000</v>
      </c>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c r="AY539" s="5"/>
      <c r="AZ539" s="341"/>
      <c r="BA539" s="354"/>
      <c r="BB539" s="5"/>
      <c r="BC539" s="5"/>
      <c r="BD539" s="5"/>
      <c r="BE539" s="5"/>
      <c r="BF539" s="5"/>
      <c r="BG539" s="5"/>
      <c r="BH539" s="5"/>
      <c r="BI539" s="5"/>
      <c r="BJ539" s="5"/>
      <c r="BK539" s="5"/>
      <c r="BL539" s="5"/>
      <c r="BM539" s="5"/>
      <c r="BN539" s="5"/>
      <c r="BO539" s="5"/>
      <c r="BP539" s="5"/>
      <c r="BQ539" s="5"/>
      <c r="BR539" s="5"/>
      <c r="BS539" s="5"/>
      <c r="BT539" s="5"/>
      <c r="BU539" s="5"/>
      <c r="BV539" s="5"/>
      <c r="BW539" s="5"/>
      <c r="BX539" s="5"/>
      <c r="BY539" s="5"/>
      <c r="BZ539" s="5"/>
      <c r="CA539" s="5"/>
      <c r="CB539" s="5"/>
      <c r="CC539" s="5"/>
      <c r="CD539" s="5"/>
      <c r="CE539" s="5"/>
      <c r="CF539" s="5"/>
      <c r="CG539" s="5"/>
      <c r="CH539" s="5"/>
      <c r="CI539" s="5"/>
      <c r="CJ539" s="5"/>
      <c r="CK539" s="5"/>
      <c r="CL539" s="5"/>
      <c r="CM539" s="5"/>
      <c r="CN539" s="5"/>
      <c r="CO539" s="5"/>
      <c r="CP539" s="5"/>
      <c r="CQ539" s="5"/>
      <c r="CR539" s="341"/>
      <c r="CS539" s="355" t="s">
        <v>592</v>
      </c>
      <c r="CT539" s="207">
        <v>0</v>
      </c>
      <c r="CU539" s="207">
        <v>7</v>
      </c>
      <c r="CV539" s="207">
        <f>CU539-CT539</f>
        <v>7</v>
      </c>
      <c r="CW539" s="52">
        <v>100</v>
      </c>
      <c r="CX539" s="52">
        <f t="shared" ref="CX539:CX540" si="384">CV539*CW539/100</f>
        <v>7</v>
      </c>
      <c r="CY539" s="139">
        <f>CX539*AUXILIAR!$B$62</f>
        <v>1960000000</v>
      </c>
      <c r="CZ539" s="5"/>
      <c r="DA539" s="5"/>
      <c r="DB539" s="5"/>
      <c r="DC539" s="5"/>
      <c r="DD539" s="5"/>
      <c r="DE539" s="5"/>
      <c r="DF539" s="5"/>
      <c r="DG539" s="51" t="s">
        <v>588</v>
      </c>
      <c r="DH539" s="51">
        <v>229.3</v>
      </c>
      <c r="DI539" s="51">
        <v>229.3</v>
      </c>
      <c r="DJ539" s="51">
        <v>1</v>
      </c>
      <c r="DK539" s="52">
        <v>100</v>
      </c>
      <c r="DL539" s="52">
        <f t="shared" ref="DL539:DL540" si="385">DJ539*DK539/100</f>
        <v>1</v>
      </c>
      <c r="DM539" s="139">
        <f>DL539*AUXILIAR!$B$58</f>
        <v>10000000</v>
      </c>
      <c r="DN539" s="5"/>
      <c r="DO539" s="5"/>
      <c r="DP539" s="5"/>
      <c r="DQ539" s="5"/>
      <c r="DR539" s="5"/>
      <c r="DS539" s="5"/>
      <c r="DT539" s="5"/>
      <c r="DU539" s="5"/>
      <c r="DV539" s="5"/>
      <c r="DW539" s="5"/>
      <c r="DX539" s="5"/>
      <c r="DY539" s="5"/>
      <c r="DZ539" s="5"/>
      <c r="EA539" s="5"/>
      <c r="EB539" s="5"/>
      <c r="EC539" s="5"/>
      <c r="ED539" s="5"/>
      <c r="EE539" s="5"/>
      <c r="EF539" s="5"/>
      <c r="EG539" s="5"/>
      <c r="EH539" s="5"/>
      <c r="EI539" s="5"/>
      <c r="EJ539" s="341"/>
      <c r="EK539" s="355" t="s">
        <v>562</v>
      </c>
      <c r="EL539" s="51">
        <v>0</v>
      </c>
      <c r="EM539" s="51">
        <v>47.33</v>
      </c>
      <c r="EN539" s="51">
        <f>(EM539-EL539)*2</f>
        <v>94.66</v>
      </c>
      <c r="EO539" s="51">
        <v>100</v>
      </c>
      <c r="EP539" s="52">
        <f>EN539*EO539/100</f>
        <v>94.66</v>
      </c>
      <c r="EQ539" s="139">
        <f>EP539*AUXILIAR!$B$53</f>
        <v>473300000</v>
      </c>
      <c r="ER539" s="5"/>
      <c r="ES539" s="5"/>
      <c r="ET539" s="5"/>
      <c r="EU539" s="5"/>
      <c r="EV539" s="5"/>
      <c r="EW539" s="5"/>
      <c r="EX539" s="5"/>
      <c r="EY539" s="5"/>
      <c r="EZ539" s="5"/>
      <c r="FA539" s="5"/>
      <c r="FB539" s="5"/>
      <c r="FC539" s="5"/>
      <c r="FD539" s="5"/>
      <c r="FE539" s="5"/>
      <c r="FF539" s="5"/>
      <c r="FG539" s="5"/>
      <c r="FH539" s="5"/>
      <c r="FI539" s="5"/>
      <c r="FJ539" s="5"/>
      <c r="FK539" s="5"/>
      <c r="FL539" s="5"/>
      <c r="FM539" s="5"/>
      <c r="FN539" s="5"/>
      <c r="FO539" s="5"/>
      <c r="FP539" s="5"/>
      <c r="FQ539" s="5"/>
      <c r="FR539" s="5"/>
      <c r="FS539" s="5"/>
      <c r="FT539" s="5"/>
      <c r="FU539" s="5"/>
      <c r="FV539" s="5"/>
      <c r="FW539" s="5"/>
      <c r="FX539" s="5"/>
      <c r="FY539" s="5"/>
      <c r="FZ539" s="5"/>
      <c r="GA539" s="5"/>
      <c r="GB539" s="341"/>
      <c r="GC539" s="354"/>
      <c r="GD539" s="5"/>
      <c r="GE539" s="5"/>
      <c r="GF539" s="5"/>
      <c r="GG539" s="5"/>
      <c r="GH539" s="5"/>
      <c r="GI539" s="5"/>
      <c r="GJ539" s="5"/>
      <c r="GK539" s="5"/>
      <c r="GL539" s="5"/>
      <c r="GM539" s="5"/>
      <c r="GN539" s="5"/>
      <c r="GO539" s="5"/>
      <c r="GP539" s="5"/>
      <c r="GQ539" s="5"/>
      <c r="GR539" s="5"/>
      <c r="GS539" s="5"/>
      <c r="GT539" s="5"/>
      <c r="GU539" s="5"/>
      <c r="GV539" s="5"/>
      <c r="GW539" s="5"/>
      <c r="GX539" s="5"/>
      <c r="GY539" s="5"/>
      <c r="GZ539" s="5"/>
      <c r="HA539" s="5"/>
      <c r="HB539" s="5"/>
      <c r="HC539" s="5"/>
      <c r="HD539" s="5"/>
      <c r="HE539" s="5"/>
      <c r="HF539" s="5"/>
      <c r="HG539" s="5"/>
      <c r="HH539" s="5"/>
      <c r="HI539" s="5"/>
      <c r="HJ539" s="5"/>
      <c r="HK539" s="5"/>
      <c r="HL539" s="5"/>
      <c r="HM539" s="5"/>
      <c r="HN539" s="5"/>
      <c r="HO539" s="5"/>
      <c r="HP539" s="5"/>
      <c r="HQ539" s="5"/>
      <c r="HR539" s="5"/>
      <c r="HS539" s="5"/>
      <c r="HT539" s="341"/>
      <c r="HU539" s="354"/>
      <c r="HV539" s="5"/>
      <c r="HW539" s="5"/>
      <c r="HX539" s="5"/>
      <c r="HY539" s="5"/>
      <c r="HZ539" s="5"/>
      <c r="IA539" s="5"/>
      <c r="IB539" s="5"/>
      <c r="IC539" s="5"/>
      <c r="ID539" s="5"/>
      <c r="IE539" s="5"/>
      <c r="IF539" s="5"/>
      <c r="IG539" s="5"/>
      <c r="IH539" s="5"/>
      <c r="II539" s="5"/>
      <c r="IJ539" s="5"/>
      <c r="IK539" s="5"/>
      <c r="IL539" s="5"/>
      <c r="IM539" s="5"/>
      <c r="IN539" s="5"/>
      <c r="IO539" s="5"/>
      <c r="IP539" s="5"/>
      <c r="IQ539" s="5"/>
      <c r="IR539" s="5"/>
      <c r="IS539" s="5"/>
      <c r="IT539" s="5"/>
      <c r="IU539" s="5"/>
      <c r="IV539" s="5"/>
      <c r="IW539" s="5"/>
      <c r="IX539" s="5"/>
      <c r="IY539" s="5"/>
      <c r="IZ539" s="5"/>
      <c r="JA539" s="5"/>
      <c r="JB539" s="5"/>
      <c r="JC539" s="5"/>
      <c r="JD539" s="5"/>
      <c r="JE539" s="5"/>
      <c r="JF539" s="5"/>
      <c r="JG539" s="5"/>
      <c r="JH539" s="5"/>
      <c r="JI539" s="5"/>
      <c r="JJ539" s="5"/>
      <c r="JK539" s="145"/>
      <c r="JL539" s="397"/>
    </row>
    <row r="540" spans="1:272" ht="75">
      <c r="A540" s="8" t="s">
        <v>33</v>
      </c>
      <c r="B540" s="8" t="s">
        <v>12</v>
      </c>
      <c r="C540" s="8">
        <v>1</v>
      </c>
      <c r="D540" s="199">
        <v>101</v>
      </c>
      <c r="E540" s="118" t="s">
        <v>173</v>
      </c>
      <c r="F540" s="195" t="s">
        <v>108</v>
      </c>
      <c r="G540" s="195" t="s">
        <v>165</v>
      </c>
      <c r="H540" s="309"/>
      <c r="I540" s="355" t="s">
        <v>564</v>
      </c>
      <c r="J540" s="51">
        <v>0</v>
      </c>
      <c r="K540" s="51">
        <v>1</v>
      </c>
      <c r="L540" s="51">
        <f>K540-J540</f>
        <v>1</v>
      </c>
      <c r="M540" s="52">
        <v>100</v>
      </c>
      <c r="N540" s="52">
        <f t="shared" ref="N540" si="386">L540*M540/100</f>
        <v>1</v>
      </c>
      <c r="O540" s="139">
        <f>N540*AUXILIAR!$B$50</f>
        <v>3000000</v>
      </c>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c r="AY540" s="5"/>
      <c r="AZ540" s="341"/>
      <c r="BA540" s="354"/>
      <c r="BB540" s="5"/>
      <c r="BC540" s="5"/>
      <c r="BD540" s="5"/>
      <c r="BE540" s="5"/>
      <c r="BF540" s="5"/>
      <c r="BG540" s="5"/>
      <c r="BH540" s="5"/>
      <c r="BI540" s="5"/>
      <c r="BJ540" s="5"/>
      <c r="BK540" s="5"/>
      <c r="BL540" s="5"/>
      <c r="BM540" s="5"/>
      <c r="BN540" s="5"/>
      <c r="BO540" s="5"/>
      <c r="BP540" s="5"/>
      <c r="BQ540" s="5"/>
      <c r="BR540" s="5"/>
      <c r="BS540" s="5"/>
      <c r="BT540" s="5"/>
      <c r="BU540" s="5"/>
      <c r="BV540" s="5"/>
      <c r="BW540" s="5"/>
      <c r="BX540" s="5"/>
      <c r="BY540" s="5"/>
      <c r="BZ540" s="5"/>
      <c r="CA540" s="5"/>
      <c r="CB540" s="5"/>
      <c r="CC540" s="5"/>
      <c r="CD540" s="5"/>
      <c r="CE540" s="5"/>
      <c r="CF540" s="5"/>
      <c r="CG540" s="5"/>
      <c r="CH540" s="5"/>
      <c r="CI540" s="5"/>
      <c r="CJ540" s="5"/>
      <c r="CK540" s="5"/>
      <c r="CL540" s="5"/>
      <c r="CM540" s="5"/>
      <c r="CN540" s="5"/>
      <c r="CO540" s="5"/>
      <c r="CP540" s="5"/>
      <c r="CQ540" s="5"/>
      <c r="CR540" s="341"/>
      <c r="CS540" s="355" t="s">
        <v>573</v>
      </c>
      <c r="CT540" s="51">
        <v>1</v>
      </c>
      <c r="CU540" s="51">
        <v>1</v>
      </c>
      <c r="CV540" s="51">
        <v>1</v>
      </c>
      <c r="CW540" s="52">
        <v>100</v>
      </c>
      <c r="CX540" s="52">
        <f t="shared" si="384"/>
        <v>1</v>
      </c>
      <c r="CY540" s="139">
        <f>CX540*AUXILIAR!$B$57</f>
        <v>20000000</v>
      </c>
      <c r="CZ540" s="5"/>
      <c r="DA540" s="5"/>
      <c r="DB540" s="5"/>
      <c r="DC540" s="5"/>
      <c r="DD540" s="5"/>
      <c r="DE540" s="5"/>
      <c r="DF540" s="5"/>
      <c r="DG540" s="51" t="s">
        <v>589</v>
      </c>
      <c r="DH540" s="51">
        <v>232.15</v>
      </c>
      <c r="DI540" s="51">
        <v>232.15</v>
      </c>
      <c r="DJ540" s="51">
        <v>1</v>
      </c>
      <c r="DK540" s="52">
        <v>100</v>
      </c>
      <c r="DL540" s="52">
        <f t="shared" si="385"/>
        <v>1</v>
      </c>
      <c r="DM540" s="139">
        <f>DL540*AUXILIAR!$B$58</f>
        <v>10000000</v>
      </c>
      <c r="DN540" s="5"/>
      <c r="DO540" s="5"/>
      <c r="DP540" s="5"/>
      <c r="DQ540" s="5"/>
      <c r="DR540" s="5"/>
      <c r="DS540" s="5"/>
      <c r="DT540" s="5"/>
      <c r="DU540" s="5"/>
      <c r="DV540" s="5"/>
      <c r="DW540" s="5"/>
      <c r="DX540" s="5"/>
      <c r="DY540" s="5"/>
      <c r="DZ540" s="5"/>
      <c r="EA540" s="5"/>
      <c r="EB540" s="5"/>
      <c r="EC540" s="5"/>
      <c r="ED540" s="5"/>
      <c r="EE540" s="5"/>
      <c r="EF540" s="5"/>
      <c r="EG540" s="5"/>
      <c r="EH540" s="5"/>
      <c r="EI540" s="5"/>
      <c r="EJ540" s="341"/>
      <c r="EK540" s="354"/>
      <c r="EL540" s="5"/>
      <c r="EM540" s="5"/>
      <c r="EN540" s="5"/>
      <c r="EO540" s="5"/>
      <c r="EP540" s="5"/>
      <c r="EQ540" s="5"/>
      <c r="ER540" s="5"/>
      <c r="ES540" s="5"/>
      <c r="ET540" s="5"/>
      <c r="EU540" s="5"/>
      <c r="EV540" s="5"/>
      <c r="EW540" s="5"/>
      <c r="EX540" s="5"/>
      <c r="EY540" s="5"/>
      <c r="EZ540" s="5"/>
      <c r="FA540" s="5"/>
      <c r="FB540" s="5"/>
      <c r="FC540" s="5"/>
      <c r="FD540" s="5"/>
      <c r="FE540" s="5"/>
      <c r="FF540" s="5"/>
      <c r="FG540" s="5"/>
      <c r="FH540" s="5"/>
      <c r="FI540" s="5"/>
      <c r="FJ540" s="5"/>
      <c r="FK540" s="5"/>
      <c r="FL540" s="5"/>
      <c r="FM540" s="5"/>
      <c r="FN540" s="5"/>
      <c r="FO540" s="5"/>
      <c r="FP540" s="5"/>
      <c r="FQ540" s="5"/>
      <c r="FR540" s="5"/>
      <c r="FS540" s="5"/>
      <c r="FT540" s="5"/>
      <c r="FU540" s="5"/>
      <c r="FV540" s="5"/>
      <c r="FW540" s="5"/>
      <c r="FX540" s="5"/>
      <c r="FY540" s="5"/>
      <c r="FZ540" s="5"/>
      <c r="GA540" s="5"/>
      <c r="GB540" s="341"/>
      <c r="GC540" s="354"/>
      <c r="GD540" s="5"/>
      <c r="GE540" s="5"/>
      <c r="GF540" s="5"/>
      <c r="GG540" s="5"/>
      <c r="GH540" s="5"/>
      <c r="GI540" s="5"/>
      <c r="GJ540" s="5"/>
      <c r="GK540" s="5"/>
      <c r="GL540" s="5"/>
      <c r="GM540" s="5"/>
      <c r="GN540" s="5"/>
      <c r="GO540" s="5"/>
      <c r="GP540" s="5"/>
      <c r="GQ540" s="5"/>
      <c r="GR540" s="5"/>
      <c r="GS540" s="5"/>
      <c r="GT540" s="5"/>
      <c r="GU540" s="5"/>
      <c r="GV540" s="5"/>
      <c r="GW540" s="5"/>
      <c r="GX540" s="5"/>
      <c r="GY540" s="5"/>
      <c r="GZ540" s="5"/>
      <c r="HA540" s="5"/>
      <c r="HB540" s="5"/>
      <c r="HC540" s="5"/>
      <c r="HD540" s="5"/>
      <c r="HE540" s="5"/>
      <c r="HF540" s="5"/>
      <c r="HG540" s="5"/>
      <c r="HH540" s="5"/>
      <c r="HI540" s="5"/>
      <c r="HJ540" s="5"/>
      <c r="HK540" s="5"/>
      <c r="HL540" s="5"/>
      <c r="HM540" s="5"/>
      <c r="HN540" s="5"/>
      <c r="HO540" s="5"/>
      <c r="HP540" s="5"/>
      <c r="HQ540" s="5"/>
      <c r="HR540" s="5"/>
      <c r="HS540" s="5"/>
      <c r="HT540" s="341"/>
      <c r="HU540" s="354"/>
      <c r="HV540" s="5"/>
      <c r="HW540" s="5"/>
      <c r="HX540" s="5"/>
      <c r="HY540" s="5"/>
      <c r="HZ540" s="5"/>
      <c r="IA540" s="5"/>
      <c r="IB540" s="5"/>
      <c r="IC540" s="5"/>
      <c r="ID540" s="5"/>
      <c r="IE540" s="5"/>
      <c r="IF540" s="5"/>
      <c r="IG540" s="5"/>
      <c r="IH540" s="5"/>
      <c r="II540" s="5"/>
      <c r="IJ540" s="5"/>
      <c r="IK540" s="5"/>
      <c r="IL540" s="5"/>
      <c r="IM540" s="5"/>
      <c r="IN540" s="5"/>
      <c r="IO540" s="5"/>
      <c r="IP540" s="5"/>
      <c r="IQ540" s="5"/>
      <c r="IR540" s="5"/>
      <c r="IS540" s="5"/>
      <c r="IT540" s="5"/>
      <c r="IU540" s="5"/>
      <c r="IV540" s="5"/>
      <c r="IW540" s="5"/>
      <c r="IX540" s="5"/>
      <c r="IY540" s="5"/>
      <c r="IZ540" s="5"/>
      <c r="JA540" s="5"/>
      <c r="JB540" s="5"/>
      <c r="JC540" s="5"/>
      <c r="JD540" s="5"/>
      <c r="JE540" s="5"/>
      <c r="JF540" s="5"/>
      <c r="JG540" s="5"/>
      <c r="JH540" s="5"/>
      <c r="JI540" s="5"/>
      <c r="JJ540" s="5"/>
      <c r="JK540" s="145"/>
      <c r="JL540" s="397"/>
    </row>
    <row r="541" spans="1:272" ht="45">
      <c r="A541" s="8" t="s">
        <v>33</v>
      </c>
      <c r="B541" s="8" t="s">
        <v>12</v>
      </c>
      <c r="C541" s="8">
        <v>1</v>
      </c>
      <c r="D541" s="199">
        <v>101</v>
      </c>
      <c r="E541" s="118" t="s">
        <v>173</v>
      </c>
      <c r="F541" s="195" t="s">
        <v>108</v>
      </c>
      <c r="G541" s="195" t="s">
        <v>165</v>
      </c>
      <c r="H541" s="309"/>
      <c r="I541" s="355" t="s">
        <v>565</v>
      </c>
      <c r="J541" s="51">
        <v>0</v>
      </c>
      <c r="K541" s="51">
        <v>1.5</v>
      </c>
      <c r="L541" s="51">
        <f>K541-J541</f>
        <v>1.5</v>
      </c>
      <c r="M541" s="52">
        <v>100</v>
      </c>
      <c r="N541" s="52">
        <f t="shared" ref="N541" si="387">L541*M541/100</f>
        <v>1.5</v>
      </c>
      <c r="O541" s="139">
        <f>N541*AUXILIAR!$B$50</f>
        <v>4500000</v>
      </c>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c r="AY541" s="5"/>
      <c r="AZ541" s="341"/>
      <c r="BA541" s="354"/>
      <c r="BB541" s="5"/>
      <c r="BC541" s="5"/>
      <c r="BD541" s="5"/>
      <c r="BE541" s="5"/>
      <c r="BF541" s="5"/>
      <c r="BG541" s="5"/>
      <c r="BH541" s="5"/>
      <c r="BI541" s="5"/>
      <c r="BJ541" s="5"/>
      <c r="BK541" s="5"/>
      <c r="BL541" s="5"/>
      <c r="BM541" s="5"/>
      <c r="BN541" s="5"/>
      <c r="BO541" s="5"/>
      <c r="BP541" s="5"/>
      <c r="BQ541" s="5"/>
      <c r="BR541" s="5"/>
      <c r="BS541" s="5"/>
      <c r="BT541" s="5"/>
      <c r="BU541" s="5"/>
      <c r="BV541" s="5"/>
      <c r="BW541" s="5"/>
      <c r="BX541" s="5"/>
      <c r="BY541" s="5"/>
      <c r="BZ541" s="5"/>
      <c r="CA541" s="5"/>
      <c r="CB541" s="5"/>
      <c r="CC541" s="5"/>
      <c r="CD541" s="5"/>
      <c r="CE541" s="5"/>
      <c r="CF541" s="5"/>
      <c r="CG541" s="5"/>
      <c r="CH541" s="5"/>
      <c r="CI541" s="5"/>
      <c r="CJ541" s="5"/>
      <c r="CK541" s="5"/>
      <c r="CL541" s="5"/>
      <c r="CM541" s="5"/>
      <c r="CN541" s="5"/>
      <c r="CO541" s="5"/>
      <c r="CP541" s="5"/>
      <c r="CQ541" s="5"/>
      <c r="CR541" s="341"/>
      <c r="CS541" s="355" t="s">
        <v>572</v>
      </c>
      <c r="CT541" s="51">
        <v>109.2</v>
      </c>
      <c r="CU541" s="51">
        <v>109.2</v>
      </c>
      <c r="CV541" s="51">
        <v>1</v>
      </c>
      <c r="CW541" s="52">
        <v>100</v>
      </c>
      <c r="CX541" s="52">
        <f t="shared" ref="CX541:CX542" si="388">CV541*CW541/100</f>
        <v>1</v>
      </c>
      <c r="CY541" s="139">
        <f>CX541*AUXILIAR!$B$57</f>
        <v>20000000</v>
      </c>
      <c r="CZ541" s="5"/>
      <c r="DA541" s="5"/>
      <c r="DB541" s="5"/>
      <c r="DC541" s="5"/>
      <c r="DD541" s="5"/>
      <c r="DE541" s="5"/>
      <c r="DF541" s="5"/>
      <c r="DG541" s="5"/>
      <c r="DH541" s="5"/>
      <c r="DI541" s="5"/>
      <c r="DJ541" s="5"/>
      <c r="DK541" s="5"/>
      <c r="DL541" s="5"/>
      <c r="DM541" s="5"/>
      <c r="DN541" s="5"/>
      <c r="DO541" s="5"/>
      <c r="DP541" s="5"/>
      <c r="DQ541" s="5"/>
      <c r="DR541" s="5"/>
      <c r="DS541" s="5"/>
      <c r="DT541" s="5"/>
      <c r="DU541" s="5"/>
      <c r="DV541" s="5"/>
      <c r="DW541" s="5"/>
      <c r="DX541" s="5"/>
      <c r="DY541" s="5"/>
      <c r="DZ541" s="5"/>
      <c r="EA541" s="5"/>
      <c r="EB541" s="5"/>
      <c r="EC541" s="5"/>
      <c r="ED541" s="5"/>
      <c r="EE541" s="5"/>
      <c r="EF541" s="5"/>
      <c r="EG541" s="5"/>
      <c r="EH541" s="5"/>
      <c r="EI541" s="5"/>
      <c r="EJ541" s="341"/>
      <c r="EK541" s="354"/>
      <c r="EL541" s="5"/>
      <c r="EM541" s="5"/>
      <c r="EN541" s="5"/>
      <c r="EO541" s="5"/>
      <c r="EP541" s="5"/>
      <c r="EQ541" s="5"/>
      <c r="ER541" s="5"/>
      <c r="ES541" s="5"/>
      <c r="ET541" s="5"/>
      <c r="EU541" s="5"/>
      <c r="EV541" s="5"/>
      <c r="EW541" s="5"/>
      <c r="EX541" s="5"/>
      <c r="EY541" s="5"/>
      <c r="EZ541" s="5"/>
      <c r="FA541" s="5"/>
      <c r="FB541" s="5"/>
      <c r="FC541" s="5"/>
      <c r="FD541" s="5"/>
      <c r="FE541" s="5"/>
      <c r="FF541" s="5"/>
      <c r="FG541" s="5"/>
      <c r="FH541" s="5"/>
      <c r="FI541" s="5"/>
      <c r="FJ541" s="5"/>
      <c r="FK541" s="5"/>
      <c r="FL541" s="5"/>
      <c r="FM541" s="5"/>
      <c r="FN541" s="5"/>
      <c r="FO541" s="5"/>
      <c r="FP541" s="5"/>
      <c r="FQ541" s="5"/>
      <c r="FR541" s="5"/>
      <c r="FS541" s="5"/>
      <c r="FT541" s="5"/>
      <c r="FU541" s="5"/>
      <c r="FV541" s="5"/>
      <c r="FW541" s="5"/>
      <c r="FX541" s="5"/>
      <c r="FY541" s="5"/>
      <c r="FZ541" s="5"/>
      <c r="GA541" s="5"/>
      <c r="GB541" s="341"/>
      <c r="GC541" s="354"/>
      <c r="GD541" s="5"/>
      <c r="GE541" s="5"/>
      <c r="GF541" s="5"/>
      <c r="GG541" s="5"/>
      <c r="GH541" s="5"/>
      <c r="GI541" s="5"/>
      <c r="GJ541" s="5"/>
      <c r="GK541" s="5"/>
      <c r="GL541" s="5"/>
      <c r="GM541" s="5"/>
      <c r="GN541" s="5"/>
      <c r="GO541" s="5"/>
      <c r="GP541" s="5"/>
      <c r="GQ541" s="5"/>
      <c r="GR541" s="5"/>
      <c r="GS541" s="5"/>
      <c r="GT541" s="5"/>
      <c r="GU541" s="5"/>
      <c r="GV541" s="5"/>
      <c r="GW541" s="5"/>
      <c r="GX541" s="5"/>
      <c r="GY541" s="5"/>
      <c r="GZ541" s="5"/>
      <c r="HA541" s="5"/>
      <c r="HB541" s="5"/>
      <c r="HC541" s="5"/>
      <c r="HD541" s="5"/>
      <c r="HE541" s="5"/>
      <c r="HF541" s="5"/>
      <c r="HG541" s="5"/>
      <c r="HH541" s="5"/>
      <c r="HI541" s="5"/>
      <c r="HJ541" s="5"/>
      <c r="HK541" s="5"/>
      <c r="HL541" s="5"/>
      <c r="HM541" s="5"/>
      <c r="HN541" s="5"/>
      <c r="HO541" s="5"/>
      <c r="HP541" s="5"/>
      <c r="HQ541" s="5"/>
      <c r="HR541" s="5"/>
      <c r="HS541" s="5"/>
      <c r="HT541" s="341"/>
      <c r="HU541" s="354"/>
      <c r="HV541" s="5"/>
      <c r="HW541" s="5"/>
      <c r="HX541" s="5"/>
      <c r="HY541" s="5"/>
      <c r="HZ541" s="5"/>
      <c r="IA541" s="5"/>
      <c r="IB541" s="5"/>
      <c r="IC541" s="5"/>
      <c r="ID541" s="5"/>
      <c r="IE541" s="5"/>
      <c r="IF541" s="5"/>
      <c r="IG541" s="5"/>
      <c r="IH541" s="5"/>
      <c r="II541" s="5"/>
      <c r="IJ541" s="5"/>
      <c r="IK541" s="5"/>
      <c r="IL541" s="5"/>
      <c r="IM541" s="5"/>
      <c r="IN541" s="5"/>
      <c r="IO541" s="5"/>
      <c r="IP541" s="5"/>
      <c r="IQ541" s="5"/>
      <c r="IR541" s="5"/>
      <c r="IS541" s="5"/>
      <c r="IT541" s="5"/>
      <c r="IU541" s="5"/>
      <c r="IV541" s="5"/>
      <c r="IW541" s="5"/>
      <c r="IX541" s="5"/>
      <c r="IY541" s="5"/>
      <c r="IZ541" s="5"/>
      <c r="JA541" s="5"/>
      <c r="JB541" s="5"/>
      <c r="JC541" s="5"/>
      <c r="JD541" s="5"/>
      <c r="JE541" s="5"/>
      <c r="JF541" s="5"/>
      <c r="JG541" s="5"/>
      <c r="JH541" s="5"/>
      <c r="JI541" s="5"/>
      <c r="JJ541" s="5"/>
      <c r="JK541" s="145"/>
      <c r="JL541" s="397"/>
    </row>
    <row r="542" spans="1:272" ht="45">
      <c r="A542" s="8" t="s">
        <v>33</v>
      </c>
      <c r="B542" s="8" t="s">
        <v>12</v>
      </c>
      <c r="C542" s="8">
        <v>1</v>
      </c>
      <c r="D542" s="199">
        <v>101</v>
      </c>
      <c r="E542" s="118" t="s">
        <v>173</v>
      </c>
      <c r="F542" s="195" t="s">
        <v>108</v>
      </c>
      <c r="G542" s="195" t="s">
        <v>165</v>
      </c>
      <c r="H542" s="309"/>
      <c r="I542" s="355" t="s">
        <v>567</v>
      </c>
      <c r="J542" s="51">
        <v>0</v>
      </c>
      <c r="K542" s="51">
        <v>2.5</v>
      </c>
      <c r="L542" s="51">
        <f>(K542-J542)*2</f>
        <v>5</v>
      </c>
      <c r="M542" s="52">
        <v>100</v>
      </c>
      <c r="N542" s="52">
        <f t="shared" ref="N542" si="389">L542*M542/100</f>
        <v>5</v>
      </c>
      <c r="O542" s="139">
        <f>N542*AUXILIAR!$B$50</f>
        <v>15000000</v>
      </c>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c r="AY542" s="5"/>
      <c r="AZ542" s="341"/>
      <c r="BA542" s="354"/>
      <c r="BB542" s="5"/>
      <c r="BC542" s="5"/>
      <c r="BD542" s="5"/>
      <c r="BE542" s="5"/>
      <c r="BF542" s="5"/>
      <c r="BG542" s="5"/>
      <c r="BH542" s="5"/>
      <c r="BI542" s="5"/>
      <c r="BJ542" s="5"/>
      <c r="BK542" s="5"/>
      <c r="BL542" s="5"/>
      <c r="BM542" s="5"/>
      <c r="BN542" s="5"/>
      <c r="BO542" s="5"/>
      <c r="BP542" s="5"/>
      <c r="BQ542" s="5"/>
      <c r="BR542" s="5"/>
      <c r="BS542" s="5"/>
      <c r="BT542" s="5"/>
      <c r="BU542" s="5"/>
      <c r="BV542" s="5"/>
      <c r="BW542" s="5"/>
      <c r="BX542" s="5"/>
      <c r="BY542" s="5"/>
      <c r="BZ542" s="5"/>
      <c r="CA542" s="5"/>
      <c r="CB542" s="5"/>
      <c r="CC542" s="5"/>
      <c r="CD542" s="5"/>
      <c r="CE542" s="5"/>
      <c r="CF542" s="5"/>
      <c r="CG542" s="5"/>
      <c r="CH542" s="5"/>
      <c r="CI542" s="5"/>
      <c r="CJ542" s="5"/>
      <c r="CK542" s="5"/>
      <c r="CL542" s="5"/>
      <c r="CM542" s="5"/>
      <c r="CN542" s="5"/>
      <c r="CO542" s="5"/>
      <c r="CP542" s="5"/>
      <c r="CQ542" s="5"/>
      <c r="CR542" s="341"/>
      <c r="CS542" s="355" t="s">
        <v>572</v>
      </c>
      <c r="CT542" s="51">
        <v>140.30000000000001</v>
      </c>
      <c r="CU542" s="51">
        <v>140.30000000000001</v>
      </c>
      <c r="CV542" s="51">
        <v>1</v>
      </c>
      <c r="CW542" s="52">
        <v>100</v>
      </c>
      <c r="CX542" s="52">
        <f t="shared" si="388"/>
        <v>1</v>
      </c>
      <c r="CY542" s="139">
        <f>CX542*AUXILIAR!$B$57</f>
        <v>20000000</v>
      </c>
      <c r="CZ542" s="5"/>
      <c r="DA542" s="5"/>
      <c r="DB542" s="5"/>
      <c r="DC542" s="5"/>
      <c r="DD542" s="5"/>
      <c r="DE542" s="5"/>
      <c r="DF542" s="5"/>
      <c r="DG542" s="5"/>
      <c r="DH542" s="5"/>
      <c r="DI542" s="5"/>
      <c r="DJ542" s="5"/>
      <c r="DK542" s="5"/>
      <c r="DL542" s="5"/>
      <c r="DM542" s="5"/>
      <c r="DN542" s="5"/>
      <c r="DO542" s="5"/>
      <c r="DP542" s="5"/>
      <c r="DQ542" s="5"/>
      <c r="DR542" s="5"/>
      <c r="DS542" s="5"/>
      <c r="DT542" s="5"/>
      <c r="DU542" s="5"/>
      <c r="DV542" s="5"/>
      <c r="DW542" s="5"/>
      <c r="DX542" s="5"/>
      <c r="DY542" s="5"/>
      <c r="DZ542" s="5"/>
      <c r="EA542" s="5"/>
      <c r="EB542" s="5"/>
      <c r="EC542" s="5"/>
      <c r="ED542" s="5"/>
      <c r="EE542" s="5"/>
      <c r="EF542" s="5"/>
      <c r="EG542" s="5"/>
      <c r="EH542" s="5"/>
      <c r="EI542" s="5"/>
      <c r="EJ542" s="341"/>
      <c r="EK542" s="354"/>
      <c r="EL542" s="5"/>
      <c r="EM542" s="5"/>
      <c r="EN542" s="5"/>
      <c r="EO542" s="5"/>
      <c r="EP542" s="5"/>
      <c r="EQ542" s="5"/>
      <c r="ER542" s="5"/>
      <c r="ES542" s="5"/>
      <c r="ET542" s="5"/>
      <c r="EU542" s="5"/>
      <c r="EV542" s="5"/>
      <c r="EW542" s="5"/>
      <c r="EX542" s="5"/>
      <c r="EY542" s="5"/>
      <c r="EZ542" s="5"/>
      <c r="FA542" s="5"/>
      <c r="FB542" s="5"/>
      <c r="FC542" s="5"/>
      <c r="FD542" s="5"/>
      <c r="FE542" s="5"/>
      <c r="FF542" s="5"/>
      <c r="FG542" s="5"/>
      <c r="FH542" s="5"/>
      <c r="FI542" s="5"/>
      <c r="FJ542" s="5"/>
      <c r="FK542" s="5"/>
      <c r="FL542" s="5"/>
      <c r="FM542" s="5"/>
      <c r="FN542" s="5"/>
      <c r="FO542" s="5"/>
      <c r="FP542" s="5"/>
      <c r="FQ542" s="5"/>
      <c r="FR542" s="5"/>
      <c r="FS542" s="5"/>
      <c r="FT542" s="5"/>
      <c r="FU542" s="5"/>
      <c r="FV542" s="5"/>
      <c r="FW542" s="5"/>
      <c r="FX542" s="5"/>
      <c r="FY542" s="5"/>
      <c r="FZ542" s="5"/>
      <c r="GA542" s="5"/>
      <c r="GB542" s="341"/>
      <c r="GC542" s="354"/>
      <c r="GD542" s="5"/>
      <c r="GE542" s="5"/>
      <c r="GF542" s="5"/>
      <c r="GG542" s="5"/>
      <c r="GH542" s="5"/>
      <c r="GI542" s="5"/>
      <c r="GJ542" s="5"/>
      <c r="GK542" s="5"/>
      <c r="GL542" s="5"/>
      <c r="GM542" s="5"/>
      <c r="GN542" s="5"/>
      <c r="GO542" s="5"/>
      <c r="GP542" s="5"/>
      <c r="GQ542" s="5"/>
      <c r="GR542" s="5"/>
      <c r="GS542" s="5"/>
      <c r="GT542" s="5"/>
      <c r="GU542" s="5"/>
      <c r="GV542" s="5"/>
      <c r="GW542" s="5"/>
      <c r="GX542" s="5"/>
      <c r="GY542" s="5"/>
      <c r="GZ542" s="5"/>
      <c r="HA542" s="5"/>
      <c r="HB542" s="5"/>
      <c r="HC542" s="5"/>
      <c r="HD542" s="5"/>
      <c r="HE542" s="5"/>
      <c r="HF542" s="5"/>
      <c r="HG542" s="5"/>
      <c r="HH542" s="5"/>
      <c r="HI542" s="5"/>
      <c r="HJ542" s="5"/>
      <c r="HK542" s="5"/>
      <c r="HL542" s="5"/>
      <c r="HM542" s="5"/>
      <c r="HN542" s="5"/>
      <c r="HO542" s="5"/>
      <c r="HP542" s="5"/>
      <c r="HQ542" s="5"/>
      <c r="HR542" s="5"/>
      <c r="HS542" s="5"/>
      <c r="HT542" s="341"/>
      <c r="HU542" s="354"/>
      <c r="HV542" s="5"/>
      <c r="HW542" s="5"/>
      <c r="HX542" s="5"/>
      <c r="HY542" s="5"/>
      <c r="HZ542" s="5"/>
      <c r="IA542" s="5"/>
      <c r="IB542" s="5"/>
      <c r="IC542" s="5"/>
      <c r="ID542" s="5"/>
      <c r="IE542" s="5"/>
      <c r="IF542" s="5"/>
      <c r="IG542" s="5"/>
      <c r="IH542" s="5"/>
      <c r="II542" s="5"/>
      <c r="IJ542" s="5"/>
      <c r="IK542" s="5"/>
      <c r="IL542" s="5"/>
      <c r="IM542" s="5"/>
      <c r="IN542" s="5"/>
      <c r="IO542" s="5"/>
      <c r="IP542" s="5"/>
      <c r="IQ542" s="5"/>
      <c r="IR542" s="5"/>
      <c r="IS542" s="5"/>
      <c r="IT542" s="5"/>
      <c r="IU542" s="5"/>
      <c r="IV542" s="5"/>
      <c r="IW542" s="5"/>
      <c r="IX542" s="5"/>
      <c r="IY542" s="5"/>
      <c r="IZ542" s="5"/>
      <c r="JA542" s="5"/>
      <c r="JB542" s="5"/>
      <c r="JC542" s="5"/>
      <c r="JD542" s="5"/>
      <c r="JE542" s="5"/>
      <c r="JF542" s="5"/>
      <c r="JG542" s="5"/>
      <c r="JH542" s="5"/>
      <c r="JI542" s="5"/>
      <c r="JJ542" s="5"/>
      <c r="JK542" s="145"/>
      <c r="JL542" s="397"/>
    </row>
    <row r="543" spans="1:272" ht="60">
      <c r="A543" s="8" t="s">
        <v>33</v>
      </c>
      <c r="B543" s="8" t="s">
        <v>12</v>
      </c>
      <c r="C543" s="8">
        <v>1</v>
      </c>
      <c r="D543" s="199">
        <v>101</v>
      </c>
      <c r="E543" s="118" t="s">
        <v>173</v>
      </c>
      <c r="F543" s="195" t="s">
        <v>108</v>
      </c>
      <c r="G543" s="195" t="s">
        <v>165</v>
      </c>
      <c r="H543" s="309"/>
      <c r="I543" s="355" t="s">
        <v>568</v>
      </c>
      <c r="J543" s="51">
        <v>0</v>
      </c>
      <c r="K543" s="51">
        <v>3.5</v>
      </c>
      <c r="L543" s="51">
        <f>(K543-J543)*2</f>
        <v>7</v>
      </c>
      <c r="M543" s="52">
        <v>100</v>
      </c>
      <c r="N543" s="52">
        <f t="shared" ref="N543" si="390">L543*M543/100</f>
        <v>7</v>
      </c>
      <c r="O543" s="139">
        <f>N543*AUXILIAR!$B$50</f>
        <v>21000000</v>
      </c>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c r="AY543" s="5"/>
      <c r="AZ543" s="341"/>
      <c r="BA543" s="354"/>
      <c r="BB543" s="5"/>
      <c r="BC543" s="5"/>
      <c r="BD543" s="5"/>
      <c r="BE543" s="5"/>
      <c r="BF543" s="5"/>
      <c r="BG543" s="5"/>
      <c r="BH543" s="5"/>
      <c r="BI543" s="5"/>
      <c r="BJ543" s="5"/>
      <c r="BK543" s="5"/>
      <c r="BL543" s="5"/>
      <c r="BM543" s="5"/>
      <c r="BN543" s="5"/>
      <c r="BO543" s="5"/>
      <c r="BP543" s="5"/>
      <c r="BQ543" s="5"/>
      <c r="BR543" s="5"/>
      <c r="BS543" s="5"/>
      <c r="BT543" s="5"/>
      <c r="BU543" s="5"/>
      <c r="BV543" s="5"/>
      <c r="BW543" s="5"/>
      <c r="BX543" s="5"/>
      <c r="BY543" s="5"/>
      <c r="BZ543" s="5"/>
      <c r="CA543" s="5"/>
      <c r="CB543" s="5"/>
      <c r="CC543" s="5"/>
      <c r="CD543" s="5"/>
      <c r="CE543" s="5"/>
      <c r="CF543" s="5"/>
      <c r="CG543" s="5"/>
      <c r="CH543" s="5"/>
      <c r="CI543" s="5"/>
      <c r="CJ543" s="5"/>
      <c r="CK543" s="5"/>
      <c r="CL543" s="5"/>
      <c r="CM543" s="5"/>
      <c r="CN543" s="5"/>
      <c r="CO543" s="5"/>
      <c r="CP543" s="5"/>
      <c r="CQ543" s="5"/>
      <c r="CR543" s="341"/>
      <c r="CS543" s="355" t="s">
        <v>575</v>
      </c>
      <c r="CT543" s="51">
        <v>1</v>
      </c>
      <c r="CU543" s="51">
        <v>1</v>
      </c>
      <c r="CV543" s="51">
        <v>1</v>
      </c>
      <c r="CW543" s="52">
        <v>100</v>
      </c>
      <c r="CX543" s="52">
        <f>CV543*CW543/100</f>
        <v>1</v>
      </c>
      <c r="CY543" s="139">
        <f>CX543*AUXILIAR!$B$59</f>
        <v>40000000</v>
      </c>
      <c r="CZ543" s="5"/>
      <c r="DA543" s="5"/>
      <c r="DB543" s="5"/>
      <c r="DC543" s="5"/>
      <c r="DD543" s="5"/>
      <c r="DE543" s="5"/>
      <c r="DF543" s="5"/>
      <c r="DG543" s="5"/>
      <c r="DH543" s="5"/>
      <c r="DI543" s="5"/>
      <c r="DJ543" s="5"/>
      <c r="DK543" s="5"/>
      <c r="DL543" s="5"/>
      <c r="DM543" s="5"/>
      <c r="DN543" s="5"/>
      <c r="DO543" s="5"/>
      <c r="DP543" s="5"/>
      <c r="DQ543" s="5"/>
      <c r="DR543" s="5"/>
      <c r="DS543" s="5"/>
      <c r="DT543" s="5"/>
      <c r="DU543" s="5"/>
      <c r="DV543" s="5"/>
      <c r="DW543" s="5"/>
      <c r="DX543" s="5"/>
      <c r="DY543" s="5"/>
      <c r="DZ543" s="5"/>
      <c r="EA543" s="5"/>
      <c r="EB543" s="5"/>
      <c r="EC543" s="5"/>
      <c r="ED543" s="5"/>
      <c r="EE543" s="5"/>
      <c r="EF543" s="5"/>
      <c r="EG543" s="5"/>
      <c r="EH543" s="5"/>
      <c r="EI543" s="5"/>
      <c r="EJ543" s="341"/>
      <c r="EK543" s="354"/>
      <c r="EL543" s="5"/>
      <c r="EM543" s="5"/>
      <c r="EN543" s="5"/>
      <c r="EO543" s="5"/>
      <c r="EP543" s="5"/>
      <c r="EQ543" s="5"/>
      <c r="ER543" s="5"/>
      <c r="ES543" s="5"/>
      <c r="ET543" s="5"/>
      <c r="EU543" s="5"/>
      <c r="EV543" s="5"/>
      <c r="EW543" s="5"/>
      <c r="EX543" s="5"/>
      <c r="EY543" s="5"/>
      <c r="EZ543" s="5"/>
      <c r="FA543" s="5"/>
      <c r="FB543" s="5"/>
      <c r="FC543" s="5"/>
      <c r="FD543" s="5"/>
      <c r="FE543" s="5"/>
      <c r="FF543" s="5"/>
      <c r="FG543" s="5"/>
      <c r="FH543" s="5"/>
      <c r="FI543" s="5"/>
      <c r="FJ543" s="5"/>
      <c r="FK543" s="5"/>
      <c r="FL543" s="5"/>
      <c r="FM543" s="5"/>
      <c r="FN543" s="5"/>
      <c r="FO543" s="5"/>
      <c r="FP543" s="5"/>
      <c r="FQ543" s="5"/>
      <c r="FR543" s="5"/>
      <c r="FS543" s="5"/>
      <c r="FT543" s="5"/>
      <c r="FU543" s="5"/>
      <c r="FV543" s="5"/>
      <c r="FW543" s="5"/>
      <c r="FX543" s="5"/>
      <c r="FY543" s="5"/>
      <c r="FZ543" s="5"/>
      <c r="GA543" s="5"/>
      <c r="GB543" s="341"/>
      <c r="GC543" s="354"/>
      <c r="GD543" s="5"/>
      <c r="GE543" s="5"/>
      <c r="GF543" s="5"/>
      <c r="GG543" s="5"/>
      <c r="GH543" s="5"/>
      <c r="GI543" s="5"/>
      <c r="GJ543" s="5"/>
      <c r="GK543" s="5"/>
      <c r="GL543" s="5"/>
      <c r="GM543" s="5"/>
      <c r="GN543" s="5"/>
      <c r="GO543" s="5"/>
      <c r="GP543" s="5"/>
      <c r="GQ543" s="5"/>
      <c r="GR543" s="5"/>
      <c r="GS543" s="5"/>
      <c r="GT543" s="5"/>
      <c r="GU543" s="5"/>
      <c r="GV543" s="5"/>
      <c r="GW543" s="5"/>
      <c r="GX543" s="5"/>
      <c r="GY543" s="5"/>
      <c r="GZ543" s="5"/>
      <c r="HA543" s="5"/>
      <c r="HB543" s="5"/>
      <c r="HC543" s="5"/>
      <c r="HD543" s="5"/>
      <c r="HE543" s="5"/>
      <c r="HF543" s="5"/>
      <c r="HG543" s="5"/>
      <c r="HH543" s="5"/>
      <c r="HI543" s="5"/>
      <c r="HJ543" s="5"/>
      <c r="HK543" s="5"/>
      <c r="HL543" s="5"/>
      <c r="HM543" s="5"/>
      <c r="HN543" s="5"/>
      <c r="HO543" s="5"/>
      <c r="HP543" s="5"/>
      <c r="HQ543" s="5"/>
      <c r="HR543" s="5"/>
      <c r="HS543" s="5"/>
      <c r="HT543" s="341"/>
      <c r="HU543" s="354"/>
      <c r="HV543" s="5"/>
      <c r="HW543" s="5"/>
      <c r="HX543" s="5"/>
      <c r="HY543" s="5"/>
      <c r="HZ543" s="5"/>
      <c r="IA543" s="5"/>
      <c r="IB543" s="5"/>
      <c r="IC543" s="5"/>
      <c r="ID543" s="5"/>
      <c r="IE543" s="5"/>
      <c r="IF543" s="5"/>
      <c r="IG543" s="5"/>
      <c r="IH543" s="5"/>
      <c r="II543" s="5"/>
      <c r="IJ543" s="5"/>
      <c r="IK543" s="5"/>
      <c r="IL543" s="5"/>
      <c r="IM543" s="5"/>
      <c r="IN543" s="5"/>
      <c r="IO543" s="5"/>
      <c r="IP543" s="5"/>
      <c r="IQ543" s="5"/>
      <c r="IR543" s="5"/>
      <c r="IS543" s="5"/>
      <c r="IT543" s="5"/>
      <c r="IU543" s="5"/>
      <c r="IV543" s="5"/>
      <c r="IW543" s="5"/>
      <c r="IX543" s="5"/>
      <c r="IY543" s="5"/>
      <c r="IZ543" s="5"/>
      <c r="JA543" s="5"/>
      <c r="JB543" s="5"/>
      <c r="JC543" s="5"/>
      <c r="JD543" s="5"/>
      <c r="JE543" s="5"/>
      <c r="JF543" s="5"/>
      <c r="JG543" s="5"/>
      <c r="JH543" s="5"/>
      <c r="JI543" s="5"/>
      <c r="JJ543" s="5"/>
      <c r="JK543" s="145"/>
      <c r="JL543" s="397"/>
    </row>
    <row r="544" spans="1:272" ht="60">
      <c r="A544" s="8" t="s">
        <v>33</v>
      </c>
      <c r="B544" s="8" t="s">
        <v>12</v>
      </c>
      <c r="C544" s="8">
        <v>1</v>
      </c>
      <c r="D544" s="199">
        <v>101</v>
      </c>
      <c r="E544" s="118" t="s">
        <v>173</v>
      </c>
      <c r="F544" s="195" t="s">
        <v>108</v>
      </c>
      <c r="G544" s="195" t="s">
        <v>165</v>
      </c>
      <c r="H544" s="309"/>
      <c r="I544" s="355" t="s">
        <v>571</v>
      </c>
      <c r="J544" s="51">
        <v>49</v>
      </c>
      <c r="K544" s="51">
        <v>60</v>
      </c>
      <c r="L544" s="51">
        <f>(K544-J544)</f>
        <v>11</v>
      </c>
      <c r="M544" s="52">
        <v>100</v>
      </c>
      <c r="N544" s="52">
        <f t="shared" ref="N544" si="391">L544*M544/100</f>
        <v>11</v>
      </c>
      <c r="O544" s="139">
        <f>N544*AUXILIAR!$B$50</f>
        <v>33000000</v>
      </c>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c r="AY544" s="5"/>
      <c r="AZ544" s="341"/>
      <c r="BA544" s="354"/>
      <c r="BB544" s="5"/>
      <c r="BC544" s="5"/>
      <c r="BD544" s="5"/>
      <c r="BE544" s="5"/>
      <c r="BF544" s="5"/>
      <c r="BG544" s="5"/>
      <c r="BH544" s="5"/>
      <c r="BI544" s="5"/>
      <c r="BJ544" s="5"/>
      <c r="BK544" s="5"/>
      <c r="BL544" s="5"/>
      <c r="BM544" s="5"/>
      <c r="BN544" s="5"/>
      <c r="BO544" s="5"/>
      <c r="BP544" s="5"/>
      <c r="BQ544" s="5"/>
      <c r="BR544" s="5"/>
      <c r="BS544" s="5"/>
      <c r="BT544" s="5"/>
      <c r="BU544" s="5"/>
      <c r="BV544" s="5"/>
      <c r="BW544" s="5"/>
      <c r="BX544" s="5"/>
      <c r="BY544" s="5"/>
      <c r="BZ544" s="5"/>
      <c r="CA544" s="5"/>
      <c r="CB544" s="5"/>
      <c r="CC544" s="5"/>
      <c r="CD544" s="5"/>
      <c r="CE544" s="5"/>
      <c r="CF544" s="5"/>
      <c r="CG544" s="5"/>
      <c r="CH544" s="5"/>
      <c r="CI544" s="5"/>
      <c r="CJ544" s="5"/>
      <c r="CK544" s="5"/>
      <c r="CL544" s="5"/>
      <c r="CM544" s="5"/>
      <c r="CN544" s="5"/>
      <c r="CO544" s="5"/>
      <c r="CP544" s="5"/>
      <c r="CQ544" s="5"/>
      <c r="CR544" s="341"/>
      <c r="CS544" s="355" t="s">
        <v>576</v>
      </c>
      <c r="CT544" s="51">
        <v>1</v>
      </c>
      <c r="CU544" s="51">
        <v>1</v>
      </c>
      <c r="CV544" s="51">
        <v>1</v>
      </c>
      <c r="CW544" s="52">
        <v>100</v>
      </c>
      <c r="CX544" s="52">
        <f t="shared" ref="CX544:CX546" si="392">CV544*CW544/100</f>
        <v>1</v>
      </c>
      <c r="CY544" s="139">
        <f>CX544*AUXILIAR!$B$59</f>
        <v>40000000</v>
      </c>
      <c r="CZ544" s="5"/>
      <c r="DA544" s="5"/>
      <c r="DB544" s="5"/>
      <c r="DC544" s="5"/>
      <c r="DD544" s="5"/>
      <c r="DE544" s="5"/>
      <c r="DF544" s="5"/>
      <c r="DG544" s="5"/>
      <c r="DH544" s="5"/>
      <c r="DI544" s="5"/>
      <c r="DJ544" s="5"/>
      <c r="DK544" s="5"/>
      <c r="DL544" s="5"/>
      <c r="DM544" s="5"/>
      <c r="DN544" s="5"/>
      <c r="DO544" s="5"/>
      <c r="DP544" s="5"/>
      <c r="DQ544" s="5"/>
      <c r="DR544" s="5"/>
      <c r="DS544" s="5"/>
      <c r="DT544" s="5"/>
      <c r="DU544" s="5"/>
      <c r="DV544" s="5"/>
      <c r="DW544" s="5"/>
      <c r="DX544" s="5"/>
      <c r="DY544" s="5"/>
      <c r="DZ544" s="5"/>
      <c r="EA544" s="5"/>
      <c r="EB544" s="5"/>
      <c r="EC544" s="5"/>
      <c r="ED544" s="5"/>
      <c r="EE544" s="5"/>
      <c r="EF544" s="5"/>
      <c r="EG544" s="5"/>
      <c r="EH544" s="5"/>
      <c r="EI544" s="5"/>
      <c r="EJ544" s="341"/>
      <c r="EK544" s="354"/>
      <c r="EL544" s="5"/>
      <c r="EM544" s="5"/>
      <c r="EN544" s="5"/>
      <c r="EO544" s="5"/>
      <c r="EP544" s="5"/>
      <c r="EQ544" s="5"/>
      <c r="ER544" s="5"/>
      <c r="ES544" s="5"/>
      <c r="ET544" s="5"/>
      <c r="EU544" s="5"/>
      <c r="EV544" s="5"/>
      <c r="EW544" s="5"/>
      <c r="EX544" s="5"/>
      <c r="EY544" s="5"/>
      <c r="EZ544" s="5"/>
      <c r="FA544" s="5"/>
      <c r="FB544" s="5"/>
      <c r="FC544" s="5"/>
      <c r="FD544" s="5"/>
      <c r="FE544" s="5"/>
      <c r="FF544" s="5"/>
      <c r="FG544" s="5"/>
      <c r="FH544" s="5"/>
      <c r="FI544" s="5"/>
      <c r="FJ544" s="5"/>
      <c r="FK544" s="5"/>
      <c r="FL544" s="5"/>
      <c r="FM544" s="5"/>
      <c r="FN544" s="5"/>
      <c r="FO544" s="5"/>
      <c r="FP544" s="5"/>
      <c r="FQ544" s="5"/>
      <c r="FR544" s="5"/>
      <c r="FS544" s="5"/>
      <c r="FT544" s="5"/>
      <c r="FU544" s="5"/>
      <c r="FV544" s="5"/>
      <c r="FW544" s="5"/>
      <c r="FX544" s="5"/>
      <c r="FY544" s="5"/>
      <c r="FZ544" s="5"/>
      <c r="GA544" s="5"/>
      <c r="GB544" s="341"/>
      <c r="GC544" s="354"/>
      <c r="GD544" s="5"/>
      <c r="GE544" s="5"/>
      <c r="GF544" s="5"/>
      <c r="GG544" s="5"/>
      <c r="GH544" s="5"/>
      <c r="GI544" s="5"/>
      <c r="GJ544" s="5"/>
      <c r="GK544" s="5"/>
      <c r="GL544" s="5"/>
      <c r="GM544" s="5"/>
      <c r="GN544" s="5"/>
      <c r="GO544" s="5"/>
      <c r="GP544" s="5"/>
      <c r="GQ544" s="5"/>
      <c r="GR544" s="5"/>
      <c r="GS544" s="5"/>
      <c r="GT544" s="5"/>
      <c r="GU544" s="5"/>
      <c r="GV544" s="5"/>
      <c r="GW544" s="5"/>
      <c r="GX544" s="5"/>
      <c r="GY544" s="5"/>
      <c r="GZ544" s="5"/>
      <c r="HA544" s="5"/>
      <c r="HB544" s="5"/>
      <c r="HC544" s="5"/>
      <c r="HD544" s="5"/>
      <c r="HE544" s="5"/>
      <c r="HF544" s="5"/>
      <c r="HG544" s="5"/>
      <c r="HH544" s="5"/>
      <c r="HI544" s="5"/>
      <c r="HJ544" s="5"/>
      <c r="HK544" s="5"/>
      <c r="HL544" s="5"/>
      <c r="HM544" s="5"/>
      <c r="HN544" s="5"/>
      <c r="HO544" s="5"/>
      <c r="HP544" s="5"/>
      <c r="HQ544" s="5"/>
      <c r="HR544" s="5"/>
      <c r="HS544" s="5"/>
      <c r="HT544" s="341"/>
      <c r="HU544" s="354"/>
      <c r="HV544" s="5"/>
      <c r="HW544" s="5"/>
      <c r="HX544" s="5"/>
      <c r="HY544" s="5"/>
      <c r="HZ544" s="5"/>
      <c r="IA544" s="5"/>
      <c r="IB544" s="5"/>
      <c r="IC544" s="5"/>
      <c r="ID544" s="5"/>
      <c r="IE544" s="5"/>
      <c r="IF544" s="5"/>
      <c r="IG544" s="5"/>
      <c r="IH544" s="5"/>
      <c r="II544" s="5"/>
      <c r="IJ544" s="5"/>
      <c r="IK544" s="5"/>
      <c r="IL544" s="5"/>
      <c r="IM544" s="5"/>
      <c r="IN544" s="5"/>
      <c r="IO544" s="5"/>
      <c r="IP544" s="5"/>
      <c r="IQ544" s="5"/>
      <c r="IR544" s="5"/>
      <c r="IS544" s="5"/>
      <c r="IT544" s="5"/>
      <c r="IU544" s="5"/>
      <c r="IV544" s="5"/>
      <c r="IW544" s="5"/>
      <c r="IX544" s="5"/>
      <c r="IY544" s="5"/>
      <c r="IZ544" s="5"/>
      <c r="JA544" s="5"/>
      <c r="JB544" s="5"/>
      <c r="JC544" s="5"/>
      <c r="JD544" s="5"/>
      <c r="JE544" s="5"/>
      <c r="JF544" s="5"/>
      <c r="JG544" s="5"/>
      <c r="JH544" s="5"/>
      <c r="JI544" s="5"/>
      <c r="JJ544" s="5"/>
      <c r="JK544" s="145"/>
      <c r="JL544" s="397"/>
    </row>
    <row r="545" spans="1:272" ht="75">
      <c r="A545" s="8" t="s">
        <v>33</v>
      </c>
      <c r="B545" s="8" t="s">
        <v>12</v>
      </c>
      <c r="C545" s="8">
        <v>1</v>
      </c>
      <c r="D545" s="199">
        <v>101</v>
      </c>
      <c r="E545" s="118" t="s">
        <v>173</v>
      </c>
      <c r="F545" s="195" t="s">
        <v>108</v>
      </c>
      <c r="G545" s="195" t="s">
        <v>165</v>
      </c>
      <c r="H545" s="309"/>
      <c r="I545" s="355" t="s">
        <v>571</v>
      </c>
      <c r="J545" s="51">
        <v>110</v>
      </c>
      <c r="K545" s="51">
        <v>125</v>
      </c>
      <c r="L545" s="51">
        <f>(K545-J545)</f>
        <v>15</v>
      </c>
      <c r="M545" s="52">
        <v>100</v>
      </c>
      <c r="N545" s="52">
        <f t="shared" ref="N545" si="393">L545*M545/100</f>
        <v>15</v>
      </c>
      <c r="O545" s="139">
        <f>N545*AUXILIAR!$B$50</f>
        <v>45000000</v>
      </c>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c r="AY545" s="5"/>
      <c r="AZ545" s="341"/>
      <c r="BA545" s="354"/>
      <c r="BB545" s="5"/>
      <c r="BC545" s="5"/>
      <c r="BD545" s="5"/>
      <c r="BE545" s="5"/>
      <c r="BF545" s="5"/>
      <c r="BG545" s="5"/>
      <c r="BH545" s="5"/>
      <c r="BI545" s="5"/>
      <c r="BJ545" s="5"/>
      <c r="BK545" s="5"/>
      <c r="BL545" s="5"/>
      <c r="BM545" s="5"/>
      <c r="BN545" s="5"/>
      <c r="BO545" s="5"/>
      <c r="BP545" s="5"/>
      <c r="BQ545" s="5"/>
      <c r="BR545" s="5"/>
      <c r="BS545" s="5"/>
      <c r="BT545" s="5"/>
      <c r="BU545" s="5"/>
      <c r="BV545" s="5"/>
      <c r="BW545" s="5"/>
      <c r="BX545" s="5"/>
      <c r="BY545" s="5"/>
      <c r="BZ545" s="5"/>
      <c r="CA545" s="5"/>
      <c r="CB545" s="5"/>
      <c r="CC545" s="5"/>
      <c r="CD545" s="5"/>
      <c r="CE545" s="5"/>
      <c r="CF545" s="5"/>
      <c r="CG545" s="5"/>
      <c r="CH545" s="5"/>
      <c r="CI545" s="5"/>
      <c r="CJ545" s="5"/>
      <c r="CK545" s="5"/>
      <c r="CL545" s="5"/>
      <c r="CM545" s="5"/>
      <c r="CN545" s="5"/>
      <c r="CO545" s="5"/>
      <c r="CP545" s="5"/>
      <c r="CQ545" s="5"/>
      <c r="CR545" s="341"/>
      <c r="CS545" s="355" t="s">
        <v>577</v>
      </c>
      <c r="CT545" s="51">
        <v>1</v>
      </c>
      <c r="CU545" s="51">
        <v>1</v>
      </c>
      <c r="CV545" s="51">
        <v>1</v>
      </c>
      <c r="CW545" s="52">
        <v>100</v>
      </c>
      <c r="CX545" s="52">
        <f t="shared" si="392"/>
        <v>1</v>
      </c>
      <c r="CY545" s="139">
        <f>CX545*AUXILIAR!$B$59</f>
        <v>40000000</v>
      </c>
      <c r="CZ545" s="5"/>
      <c r="DA545" s="5"/>
      <c r="DB545" s="5"/>
      <c r="DC545" s="5"/>
      <c r="DD545" s="5"/>
      <c r="DE545" s="5"/>
      <c r="DF545" s="5"/>
      <c r="DG545" s="5"/>
      <c r="DH545" s="5"/>
      <c r="DI545" s="5"/>
      <c r="DJ545" s="5"/>
      <c r="DK545" s="5"/>
      <c r="DL545" s="5"/>
      <c r="DM545" s="5"/>
      <c r="DN545" s="5"/>
      <c r="DO545" s="5"/>
      <c r="DP545" s="5"/>
      <c r="DQ545" s="5"/>
      <c r="DR545" s="5"/>
      <c r="DS545" s="5"/>
      <c r="DT545" s="5"/>
      <c r="DU545" s="5"/>
      <c r="DV545" s="5"/>
      <c r="DW545" s="5"/>
      <c r="DX545" s="5"/>
      <c r="DY545" s="5"/>
      <c r="DZ545" s="5"/>
      <c r="EA545" s="5"/>
      <c r="EB545" s="5"/>
      <c r="EC545" s="5"/>
      <c r="ED545" s="5"/>
      <c r="EE545" s="5"/>
      <c r="EF545" s="5"/>
      <c r="EG545" s="5"/>
      <c r="EH545" s="5"/>
      <c r="EI545" s="5"/>
      <c r="EJ545" s="341"/>
      <c r="EK545" s="354"/>
      <c r="EL545" s="5"/>
      <c r="EM545" s="5"/>
      <c r="EN545" s="5"/>
      <c r="EO545" s="5"/>
      <c r="EP545" s="5"/>
      <c r="EQ545" s="5"/>
      <c r="ER545" s="5"/>
      <c r="ES545" s="5"/>
      <c r="ET545" s="5"/>
      <c r="EU545" s="5"/>
      <c r="EV545" s="5"/>
      <c r="EW545" s="5"/>
      <c r="EX545" s="5"/>
      <c r="EY545" s="5"/>
      <c r="EZ545" s="5"/>
      <c r="FA545" s="5"/>
      <c r="FB545" s="5"/>
      <c r="FC545" s="5"/>
      <c r="FD545" s="5"/>
      <c r="FE545" s="5"/>
      <c r="FF545" s="5"/>
      <c r="FG545" s="5"/>
      <c r="FH545" s="5"/>
      <c r="FI545" s="5"/>
      <c r="FJ545" s="5"/>
      <c r="FK545" s="5"/>
      <c r="FL545" s="5"/>
      <c r="FM545" s="5"/>
      <c r="FN545" s="5"/>
      <c r="FO545" s="5"/>
      <c r="FP545" s="5"/>
      <c r="FQ545" s="5"/>
      <c r="FR545" s="5"/>
      <c r="FS545" s="5"/>
      <c r="FT545" s="5"/>
      <c r="FU545" s="5"/>
      <c r="FV545" s="5"/>
      <c r="FW545" s="5"/>
      <c r="FX545" s="5"/>
      <c r="FY545" s="5"/>
      <c r="FZ545" s="5"/>
      <c r="GA545" s="5"/>
      <c r="GB545" s="341"/>
      <c r="GC545" s="354"/>
      <c r="GD545" s="5"/>
      <c r="GE545" s="5"/>
      <c r="GF545" s="5"/>
      <c r="GG545" s="5"/>
      <c r="GH545" s="5"/>
      <c r="GI545" s="5"/>
      <c r="GJ545" s="5"/>
      <c r="GK545" s="5"/>
      <c r="GL545" s="5"/>
      <c r="GM545" s="5"/>
      <c r="GN545" s="5"/>
      <c r="GO545" s="5"/>
      <c r="GP545" s="5"/>
      <c r="GQ545" s="5"/>
      <c r="GR545" s="5"/>
      <c r="GS545" s="5"/>
      <c r="GT545" s="5"/>
      <c r="GU545" s="5"/>
      <c r="GV545" s="5"/>
      <c r="GW545" s="5"/>
      <c r="GX545" s="5"/>
      <c r="GY545" s="5"/>
      <c r="GZ545" s="5"/>
      <c r="HA545" s="5"/>
      <c r="HB545" s="5"/>
      <c r="HC545" s="5"/>
      <c r="HD545" s="5"/>
      <c r="HE545" s="5"/>
      <c r="HF545" s="5"/>
      <c r="HG545" s="5"/>
      <c r="HH545" s="5"/>
      <c r="HI545" s="5"/>
      <c r="HJ545" s="5"/>
      <c r="HK545" s="5"/>
      <c r="HL545" s="5"/>
      <c r="HM545" s="5"/>
      <c r="HN545" s="5"/>
      <c r="HO545" s="5"/>
      <c r="HP545" s="5"/>
      <c r="HQ545" s="5"/>
      <c r="HR545" s="5"/>
      <c r="HS545" s="5"/>
      <c r="HT545" s="341"/>
      <c r="HU545" s="354"/>
      <c r="HV545" s="5"/>
      <c r="HW545" s="5"/>
      <c r="HX545" s="5"/>
      <c r="HY545" s="5"/>
      <c r="HZ545" s="5"/>
      <c r="IA545" s="5"/>
      <c r="IB545" s="5"/>
      <c r="IC545" s="5"/>
      <c r="ID545" s="5"/>
      <c r="IE545" s="5"/>
      <c r="IF545" s="5"/>
      <c r="IG545" s="5"/>
      <c r="IH545" s="5"/>
      <c r="II545" s="5"/>
      <c r="IJ545" s="5"/>
      <c r="IK545" s="5"/>
      <c r="IL545" s="5"/>
      <c r="IM545" s="5"/>
      <c r="IN545" s="5"/>
      <c r="IO545" s="5"/>
      <c r="IP545" s="5"/>
      <c r="IQ545" s="5"/>
      <c r="IR545" s="5"/>
      <c r="IS545" s="5"/>
      <c r="IT545" s="5"/>
      <c r="IU545" s="5"/>
      <c r="IV545" s="5"/>
      <c r="IW545" s="5"/>
      <c r="IX545" s="5"/>
      <c r="IY545" s="5"/>
      <c r="IZ545" s="5"/>
      <c r="JA545" s="5"/>
      <c r="JB545" s="5"/>
      <c r="JC545" s="5"/>
      <c r="JD545" s="5"/>
      <c r="JE545" s="5"/>
      <c r="JF545" s="5"/>
      <c r="JG545" s="5"/>
      <c r="JH545" s="5"/>
      <c r="JI545" s="5"/>
      <c r="JJ545" s="5"/>
      <c r="JK545" s="145"/>
      <c r="JL545" s="397"/>
    </row>
    <row r="546" spans="1:272" ht="75">
      <c r="A546" s="8" t="s">
        <v>33</v>
      </c>
      <c r="B546" s="8" t="s">
        <v>12</v>
      </c>
      <c r="C546" s="8">
        <v>1</v>
      </c>
      <c r="D546" s="199">
        <v>101</v>
      </c>
      <c r="E546" s="118" t="s">
        <v>173</v>
      </c>
      <c r="F546" s="195" t="s">
        <v>108</v>
      </c>
      <c r="G546" s="195" t="s">
        <v>165</v>
      </c>
      <c r="H546" s="309"/>
      <c r="I546" s="355" t="s">
        <v>571</v>
      </c>
      <c r="J546" s="51">
        <v>130</v>
      </c>
      <c r="K546" s="51">
        <v>146</v>
      </c>
      <c r="L546" s="51">
        <f>(K546-J546)</f>
        <v>16</v>
      </c>
      <c r="M546" s="52">
        <v>100</v>
      </c>
      <c r="N546" s="52">
        <f t="shared" ref="N546" si="394">L546*M546/100</f>
        <v>16</v>
      </c>
      <c r="O546" s="139">
        <f>N546*AUXILIAR!$B$50</f>
        <v>48000000</v>
      </c>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c r="AY546" s="5"/>
      <c r="AZ546" s="341"/>
      <c r="BA546" s="354"/>
      <c r="BB546" s="5"/>
      <c r="BC546" s="5"/>
      <c r="BD546" s="5"/>
      <c r="BE546" s="5"/>
      <c r="BF546" s="5"/>
      <c r="BG546" s="5"/>
      <c r="BH546" s="5"/>
      <c r="BI546" s="5"/>
      <c r="BJ546" s="5"/>
      <c r="BK546" s="5"/>
      <c r="BL546" s="5"/>
      <c r="BM546" s="5"/>
      <c r="BN546" s="5"/>
      <c r="BO546" s="5"/>
      <c r="BP546" s="5"/>
      <c r="BQ546" s="5"/>
      <c r="BR546" s="5"/>
      <c r="BS546" s="5"/>
      <c r="BT546" s="5"/>
      <c r="BU546" s="5"/>
      <c r="BV546" s="5"/>
      <c r="BW546" s="5"/>
      <c r="BX546" s="5"/>
      <c r="BY546" s="5"/>
      <c r="BZ546" s="5"/>
      <c r="CA546" s="5"/>
      <c r="CB546" s="5"/>
      <c r="CC546" s="5"/>
      <c r="CD546" s="5"/>
      <c r="CE546" s="5"/>
      <c r="CF546" s="5"/>
      <c r="CG546" s="5"/>
      <c r="CH546" s="5"/>
      <c r="CI546" s="5"/>
      <c r="CJ546" s="5"/>
      <c r="CK546" s="5"/>
      <c r="CL546" s="5"/>
      <c r="CM546" s="5"/>
      <c r="CN546" s="5"/>
      <c r="CO546" s="5"/>
      <c r="CP546" s="5"/>
      <c r="CQ546" s="5"/>
      <c r="CR546" s="341"/>
      <c r="CS546" s="355" t="s">
        <v>577</v>
      </c>
      <c r="CT546" s="51">
        <v>1</v>
      </c>
      <c r="CU546" s="51">
        <v>1</v>
      </c>
      <c r="CV546" s="51">
        <v>1</v>
      </c>
      <c r="CW546" s="52">
        <v>100</v>
      </c>
      <c r="CX546" s="52">
        <f t="shared" si="392"/>
        <v>1</v>
      </c>
      <c r="CY546" s="139">
        <f>CX546*AUXILIAR!$B$59</f>
        <v>40000000</v>
      </c>
      <c r="CZ546" s="5"/>
      <c r="DA546" s="5"/>
      <c r="DB546" s="5"/>
      <c r="DC546" s="5"/>
      <c r="DD546" s="5"/>
      <c r="DE546" s="5"/>
      <c r="DF546" s="5"/>
      <c r="DG546" s="5"/>
      <c r="DH546" s="5"/>
      <c r="DI546" s="5"/>
      <c r="DJ546" s="5"/>
      <c r="DK546" s="5"/>
      <c r="DL546" s="5"/>
      <c r="DM546" s="5"/>
      <c r="DN546" s="5"/>
      <c r="DO546" s="5"/>
      <c r="DP546" s="5"/>
      <c r="DQ546" s="5"/>
      <c r="DR546" s="5"/>
      <c r="DS546" s="5"/>
      <c r="DT546" s="5"/>
      <c r="DU546" s="5"/>
      <c r="DV546" s="5"/>
      <c r="DW546" s="5"/>
      <c r="DX546" s="5"/>
      <c r="DY546" s="5"/>
      <c r="DZ546" s="5"/>
      <c r="EA546" s="5"/>
      <c r="EB546" s="5"/>
      <c r="EC546" s="5"/>
      <c r="ED546" s="5"/>
      <c r="EE546" s="5"/>
      <c r="EF546" s="5"/>
      <c r="EG546" s="5"/>
      <c r="EH546" s="5"/>
      <c r="EI546" s="5"/>
      <c r="EJ546" s="341"/>
      <c r="EK546" s="354"/>
      <c r="EL546" s="5"/>
      <c r="EM546" s="5"/>
      <c r="EN546" s="5"/>
      <c r="EO546" s="5"/>
      <c r="EP546" s="5"/>
      <c r="EQ546" s="5"/>
      <c r="ER546" s="5"/>
      <c r="ES546" s="5"/>
      <c r="ET546" s="5"/>
      <c r="EU546" s="5"/>
      <c r="EV546" s="5"/>
      <c r="EW546" s="5"/>
      <c r="EX546" s="5"/>
      <c r="EY546" s="5"/>
      <c r="EZ546" s="5"/>
      <c r="FA546" s="5"/>
      <c r="FB546" s="5"/>
      <c r="FC546" s="5"/>
      <c r="FD546" s="5"/>
      <c r="FE546" s="5"/>
      <c r="FF546" s="5"/>
      <c r="FG546" s="5"/>
      <c r="FH546" s="5"/>
      <c r="FI546" s="5"/>
      <c r="FJ546" s="5"/>
      <c r="FK546" s="5"/>
      <c r="FL546" s="5"/>
      <c r="FM546" s="5"/>
      <c r="FN546" s="5"/>
      <c r="FO546" s="5"/>
      <c r="FP546" s="5"/>
      <c r="FQ546" s="5"/>
      <c r="FR546" s="5"/>
      <c r="FS546" s="5"/>
      <c r="FT546" s="5"/>
      <c r="FU546" s="5"/>
      <c r="FV546" s="5"/>
      <c r="FW546" s="5"/>
      <c r="FX546" s="5"/>
      <c r="FY546" s="5"/>
      <c r="FZ546" s="5"/>
      <c r="GA546" s="5"/>
      <c r="GB546" s="341"/>
      <c r="GC546" s="354"/>
      <c r="GD546" s="5"/>
      <c r="GE546" s="5"/>
      <c r="GF546" s="5"/>
      <c r="GG546" s="5"/>
      <c r="GH546" s="5"/>
      <c r="GI546" s="5"/>
      <c r="GJ546" s="5"/>
      <c r="GK546" s="5"/>
      <c r="GL546" s="5"/>
      <c r="GM546" s="5"/>
      <c r="GN546" s="5"/>
      <c r="GO546" s="5"/>
      <c r="GP546" s="5"/>
      <c r="GQ546" s="5"/>
      <c r="GR546" s="5"/>
      <c r="GS546" s="5"/>
      <c r="GT546" s="5"/>
      <c r="GU546" s="5"/>
      <c r="GV546" s="5"/>
      <c r="GW546" s="5"/>
      <c r="GX546" s="5"/>
      <c r="GY546" s="5"/>
      <c r="GZ546" s="5"/>
      <c r="HA546" s="5"/>
      <c r="HB546" s="5"/>
      <c r="HC546" s="5"/>
      <c r="HD546" s="5"/>
      <c r="HE546" s="5"/>
      <c r="HF546" s="5"/>
      <c r="HG546" s="5"/>
      <c r="HH546" s="5"/>
      <c r="HI546" s="5"/>
      <c r="HJ546" s="5"/>
      <c r="HK546" s="5"/>
      <c r="HL546" s="5"/>
      <c r="HM546" s="5"/>
      <c r="HN546" s="5"/>
      <c r="HO546" s="5"/>
      <c r="HP546" s="5"/>
      <c r="HQ546" s="5"/>
      <c r="HR546" s="5"/>
      <c r="HS546" s="5"/>
      <c r="HT546" s="341"/>
      <c r="HU546" s="354"/>
      <c r="HV546" s="5"/>
      <c r="HW546" s="5"/>
      <c r="HX546" s="5"/>
      <c r="HY546" s="5"/>
      <c r="HZ546" s="5"/>
      <c r="IA546" s="5"/>
      <c r="IB546" s="5"/>
      <c r="IC546" s="5"/>
      <c r="ID546" s="5"/>
      <c r="IE546" s="5"/>
      <c r="IF546" s="5"/>
      <c r="IG546" s="5"/>
      <c r="IH546" s="5"/>
      <c r="II546" s="5"/>
      <c r="IJ546" s="5"/>
      <c r="IK546" s="5"/>
      <c r="IL546" s="5"/>
      <c r="IM546" s="5"/>
      <c r="IN546" s="5"/>
      <c r="IO546" s="5"/>
      <c r="IP546" s="5"/>
      <c r="IQ546" s="5"/>
      <c r="IR546" s="5"/>
      <c r="IS546" s="5"/>
      <c r="IT546" s="5"/>
      <c r="IU546" s="5"/>
      <c r="IV546" s="5"/>
      <c r="IW546" s="5"/>
      <c r="IX546" s="5"/>
      <c r="IY546" s="5"/>
      <c r="IZ546" s="5"/>
      <c r="JA546" s="5"/>
      <c r="JB546" s="5"/>
      <c r="JC546" s="5"/>
      <c r="JD546" s="5"/>
      <c r="JE546" s="5"/>
      <c r="JF546" s="5"/>
      <c r="JG546" s="5"/>
      <c r="JH546" s="5"/>
      <c r="JI546" s="5"/>
      <c r="JJ546" s="5"/>
      <c r="JK546" s="145"/>
      <c r="JL546" s="397"/>
    </row>
    <row r="547" spans="1:272" ht="75">
      <c r="A547" s="8" t="s">
        <v>33</v>
      </c>
      <c r="B547" s="8" t="s">
        <v>12</v>
      </c>
      <c r="C547" s="8">
        <v>1</v>
      </c>
      <c r="D547" s="199">
        <v>101</v>
      </c>
      <c r="E547" s="118" t="s">
        <v>173</v>
      </c>
      <c r="F547" s="195" t="s">
        <v>108</v>
      </c>
      <c r="G547" s="195" t="s">
        <v>165</v>
      </c>
      <c r="H547" s="309"/>
      <c r="I547" s="363"/>
      <c r="J547" s="57"/>
      <c r="K547" s="57"/>
      <c r="L547" s="57"/>
      <c r="M547" s="56"/>
      <c r="N547" s="56"/>
      <c r="O547" s="161"/>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c r="AY547" s="5"/>
      <c r="AZ547" s="341"/>
      <c r="BA547" s="354"/>
      <c r="BB547" s="5"/>
      <c r="BC547" s="5"/>
      <c r="BD547" s="5"/>
      <c r="BE547" s="5"/>
      <c r="BF547" s="5"/>
      <c r="BG547" s="5"/>
      <c r="BH547" s="5"/>
      <c r="BI547" s="5"/>
      <c r="BJ547" s="5"/>
      <c r="BK547" s="5"/>
      <c r="BL547" s="5"/>
      <c r="BM547" s="5"/>
      <c r="BN547" s="5"/>
      <c r="BO547" s="5"/>
      <c r="BP547" s="5"/>
      <c r="BQ547" s="5"/>
      <c r="BR547" s="5"/>
      <c r="BS547" s="5"/>
      <c r="BT547" s="5"/>
      <c r="BU547" s="5"/>
      <c r="BV547" s="5"/>
      <c r="BW547" s="5"/>
      <c r="BX547" s="5"/>
      <c r="BY547" s="5"/>
      <c r="BZ547" s="5"/>
      <c r="CA547" s="5"/>
      <c r="CB547" s="5"/>
      <c r="CC547" s="5"/>
      <c r="CD547" s="5"/>
      <c r="CE547" s="5"/>
      <c r="CF547" s="5"/>
      <c r="CG547" s="5"/>
      <c r="CH547" s="5"/>
      <c r="CI547" s="5"/>
      <c r="CJ547" s="5"/>
      <c r="CK547" s="5"/>
      <c r="CL547" s="5"/>
      <c r="CM547" s="5"/>
      <c r="CN547" s="5"/>
      <c r="CO547" s="5"/>
      <c r="CP547" s="5"/>
      <c r="CQ547" s="5"/>
      <c r="CR547" s="341"/>
      <c r="CS547" s="355" t="s">
        <v>581</v>
      </c>
      <c r="CT547" s="51">
        <v>1</v>
      </c>
      <c r="CU547" s="51">
        <v>1</v>
      </c>
      <c r="CV547" s="51">
        <v>1</v>
      </c>
      <c r="CW547" s="52">
        <v>100</v>
      </c>
      <c r="CX547" s="52">
        <f t="shared" ref="CX547:CX549" si="395">CV547*CW547/100</f>
        <v>1</v>
      </c>
      <c r="CY547" s="139">
        <f>CX547*AUXILIAR!$B$59</f>
        <v>40000000</v>
      </c>
      <c r="CZ547" s="5"/>
      <c r="DA547" s="5"/>
      <c r="DB547" s="5"/>
      <c r="DC547" s="5"/>
      <c r="DD547" s="5"/>
      <c r="DE547" s="5"/>
      <c r="DF547" s="5"/>
      <c r="DG547" s="5"/>
      <c r="DH547" s="5"/>
      <c r="DI547" s="5"/>
      <c r="DJ547" s="5"/>
      <c r="DK547" s="5"/>
      <c r="DL547" s="5"/>
      <c r="DM547" s="5"/>
      <c r="DN547" s="5"/>
      <c r="DO547" s="5"/>
      <c r="DP547" s="5"/>
      <c r="DQ547" s="5"/>
      <c r="DR547" s="5"/>
      <c r="DS547" s="5"/>
      <c r="DT547" s="5"/>
      <c r="DU547" s="5"/>
      <c r="DV547" s="5"/>
      <c r="DW547" s="5"/>
      <c r="DX547" s="5"/>
      <c r="DY547" s="5"/>
      <c r="DZ547" s="5"/>
      <c r="EA547" s="5"/>
      <c r="EB547" s="5"/>
      <c r="EC547" s="5"/>
      <c r="ED547" s="5"/>
      <c r="EE547" s="5"/>
      <c r="EF547" s="5"/>
      <c r="EG547" s="5"/>
      <c r="EH547" s="5"/>
      <c r="EI547" s="5"/>
      <c r="EJ547" s="341"/>
      <c r="EK547" s="354"/>
      <c r="EL547" s="5"/>
      <c r="EM547" s="5"/>
      <c r="EN547" s="5"/>
      <c r="EO547" s="5"/>
      <c r="EP547" s="5"/>
      <c r="EQ547" s="5"/>
      <c r="ER547" s="5"/>
      <c r="ES547" s="5"/>
      <c r="ET547" s="5"/>
      <c r="EU547" s="5"/>
      <c r="EV547" s="5"/>
      <c r="EW547" s="5"/>
      <c r="EX547" s="5"/>
      <c r="EY547" s="5"/>
      <c r="EZ547" s="5"/>
      <c r="FA547" s="5"/>
      <c r="FB547" s="5"/>
      <c r="FC547" s="5"/>
      <c r="FD547" s="5"/>
      <c r="FE547" s="5"/>
      <c r="FF547" s="5"/>
      <c r="FG547" s="5"/>
      <c r="FH547" s="5"/>
      <c r="FI547" s="5"/>
      <c r="FJ547" s="5"/>
      <c r="FK547" s="5"/>
      <c r="FL547" s="5"/>
      <c r="FM547" s="5"/>
      <c r="FN547" s="5"/>
      <c r="FO547" s="5"/>
      <c r="FP547" s="5"/>
      <c r="FQ547" s="5"/>
      <c r="FR547" s="5"/>
      <c r="FS547" s="5"/>
      <c r="FT547" s="5"/>
      <c r="FU547" s="5"/>
      <c r="FV547" s="5"/>
      <c r="FW547" s="5"/>
      <c r="FX547" s="5"/>
      <c r="FY547" s="5"/>
      <c r="FZ547" s="5"/>
      <c r="GA547" s="5"/>
      <c r="GB547" s="341"/>
      <c r="GC547" s="354"/>
      <c r="GD547" s="5"/>
      <c r="GE547" s="5"/>
      <c r="GF547" s="5"/>
      <c r="GG547" s="5"/>
      <c r="GH547" s="5"/>
      <c r="GI547" s="5"/>
      <c r="GJ547" s="5"/>
      <c r="GK547" s="5"/>
      <c r="GL547" s="5"/>
      <c r="GM547" s="5"/>
      <c r="GN547" s="5"/>
      <c r="GO547" s="5"/>
      <c r="GP547" s="5"/>
      <c r="GQ547" s="5"/>
      <c r="GR547" s="5"/>
      <c r="GS547" s="5"/>
      <c r="GT547" s="5"/>
      <c r="GU547" s="5"/>
      <c r="GV547" s="5"/>
      <c r="GW547" s="5"/>
      <c r="GX547" s="5"/>
      <c r="GY547" s="5"/>
      <c r="GZ547" s="5"/>
      <c r="HA547" s="5"/>
      <c r="HB547" s="5"/>
      <c r="HC547" s="5"/>
      <c r="HD547" s="5"/>
      <c r="HE547" s="5"/>
      <c r="HF547" s="5"/>
      <c r="HG547" s="5"/>
      <c r="HH547" s="5"/>
      <c r="HI547" s="5"/>
      <c r="HJ547" s="5"/>
      <c r="HK547" s="5"/>
      <c r="HL547" s="5"/>
      <c r="HM547" s="5"/>
      <c r="HN547" s="5"/>
      <c r="HO547" s="5"/>
      <c r="HP547" s="5"/>
      <c r="HQ547" s="5"/>
      <c r="HR547" s="5"/>
      <c r="HS547" s="5"/>
      <c r="HT547" s="341"/>
      <c r="HU547" s="354"/>
      <c r="HV547" s="5"/>
      <c r="HW547" s="5"/>
      <c r="HX547" s="5"/>
      <c r="HY547" s="5"/>
      <c r="HZ547" s="5"/>
      <c r="IA547" s="5"/>
      <c r="IB547" s="5"/>
      <c r="IC547" s="5"/>
      <c r="ID547" s="5"/>
      <c r="IE547" s="5"/>
      <c r="IF547" s="5"/>
      <c r="IG547" s="5"/>
      <c r="IH547" s="5"/>
      <c r="II547" s="5"/>
      <c r="IJ547" s="5"/>
      <c r="IK547" s="5"/>
      <c r="IL547" s="5"/>
      <c r="IM547" s="5"/>
      <c r="IN547" s="5"/>
      <c r="IO547" s="5"/>
      <c r="IP547" s="5"/>
      <c r="IQ547" s="5"/>
      <c r="IR547" s="5"/>
      <c r="IS547" s="5"/>
      <c r="IT547" s="5"/>
      <c r="IU547" s="5"/>
      <c r="IV547" s="5"/>
      <c r="IW547" s="5"/>
      <c r="IX547" s="5"/>
      <c r="IY547" s="5"/>
      <c r="IZ547" s="5"/>
      <c r="JA547" s="5"/>
      <c r="JB547" s="5"/>
      <c r="JC547" s="5"/>
      <c r="JD547" s="5"/>
      <c r="JE547" s="5"/>
      <c r="JF547" s="5"/>
      <c r="JG547" s="5"/>
      <c r="JH547" s="5"/>
      <c r="JI547" s="5"/>
      <c r="JJ547" s="5"/>
      <c r="JK547" s="145"/>
      <c r="JL547" s="397"/>
    </row>
    <row r="548" spans="1:272" ht="75">
      <c r="A548" s="8" t="s">
        <v>33</v>
      </c>
      <c r="B548" s="8" t="s">
        <v>12</v>
      </c>
      <c r="C548" s="8">
        <v>1</v>
      </c>
      <c r="D548" s="199">
        <v>101</v>
      </c>
      <c r="E548" s="118" t="s">
        <v>173</v>
      </c>
      <c r="F548" s="195" t="s">
        <v>108</v>
      </c>
      <c r="G548" s="195" t="s">
        <v>165</v>
      </c>
      <c r="H548" s="309"/>
      <c r="I548" s="363"/>
      <c r="J548" s="57"/>
      <c r="K548" s="57"/>
      <c r="L548" s="57"/>
      <c r="M548" s="56"/>
      <c r="N548" s="56"/>
      <c r="O548" s="161"/>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c r="AY548" s="5"/>
      <c r="AZ548" s="341"/>
      <c r="BA548" s="354"/>
      <c r="BB548" s="5"/>
      <c r="BC548" s="5"/>
      <c r="BD548" s="5"/>
      <c r="BE548" s="5"/>
      <c r="BF548" s="5"/>
      <c r="BG548" s="5"/>
      <c r="BH548" s="5"/>
      <c r="BI548" s="5"/>
      <c r="BJ548" s="5"/>
      <c r="BK548" s="5"/>
      <c r="BL548" s="5"/>
      <c r="BM548" s="5"/>
      <c r="BN548" s="5"/>
      <c r="BO548" s="5"/>
      <c r="BP548" s="5"/>
      <c r="BQ548" s="5"/>
      <c r="BR548" s="5"/>
      <c r="BS548" s="5"/>
      <c r="BT548" s="5"/>
      <c r="BU548" s="5"/>
      <c r="BV548" s="5"/>
      <c r="BW548" s="5"/>
      <c r="BX548" s="5"/>
      <c r="BY548" s="5"/>
      <c r="BZ548" s="5"/>
      <c r="CA548" s="5"/>
      <c r="CB548" s="5"/>
      <c r="CC548" s="5"/>
      <c r="CD548" s="5"/>
      <c r="CE548" s="5"/>
      <c r="CF548" s="5"/>
      <c r="CG548" s="5"/>
      <c r="CH548" s="5"/>
      <c r="CI548" s="5"/>
      <c r="CJ548" s="5"/>
      <c r="CK548" s="5"/>
      <c r="CL548" s="5"/>
      <c r="CM548" s="5"/>
      <c r="CN548" s="5"/>
      <c r="CO548" s="5"/>
      <c r="CP548" s="5"/>
      <c r="CQ548" s="5"/>
      <c r="CR548" s="341"/>
      <c r="CS548" s="355" t="s">
        <v>581</v>
      </c>
      <c r="CT548" s="51">
        <v>1</v>
      </c>
      <c r="CU548" s="51">
        <v>1</v>
      </c>
      <c r="CV548" s="51">
        <v>1</v>
      </c>
      <c r="CW548" s="52">
        <v>100</v>
      </c>
      <c r="CX548" s="52">
        <f t="shared" si="395"/>
        <v>1</v>
      </c>
      <c r="CY548" s="139">
        <f>CX548*AUXILIAR!$B$59</f>
        <v>40000000</v>
      </c>
      <c r="CZ548" s="5"/>
      <c r="DA548" s="5"/>
      <c r="DB548" s="5"/>
      <c r="DC548" s="5"/>
      <c r="DD548" s="5"/>
      <c r="DE548" s="5"/>
      <c r="DF548" s="5"/>
      <c r="DG548" s="5"/>
      <c r="DH548" s="5"/>
      <c r="DI548" s="5"/>
      <c r="DJ548" s="5"/>
      <c r="DK548" s="5"/>
      <c r="DL548" s="5"/>
      <c r="DM548" s="5"/>
      <c r="DN548" s="5"/>
      <c r="DO548" s="5"/>
      <c r="DP548" s="5"/>
      <c r="DQ548" s="5"/>
      <c r="DR548" s="5"/>
      <c r="DS548" s="5"/>
      <c r="DT548" s="5"/>
      <c r="DU548" s="5"/>
      <c r="DV548" s="5"/>
      <c r="DW548" s="5"/>
      <c r="DX548" s="5"/>
      <c r="DY548" s="5"/>
      <c r="DZ548" s="5"/>
      <c r="EA548" s="5"/>
      <c r="EB548" s="5"/>
      <c r="EC548" s="5"/>
      <c r="ED548" s="5"/>
      <c r="EE548" s="5"/>
      <c r="EF548" s="5"/>
      <c r="EG548" s="5"/>
      <c r="EH548" s="5"/>
      <c r="EI548" s="5"/>
      <c r="EJ548" s="341"/>
      <c r="EK548" s="354"/>
      <c r="EL548" s="5"/>
      <c r="EM548" s="5"/>
      <c r="EN548" s="5"/>
      <c r="EO548" s="5"/>
      <c r="EP548" s="5"/>
      <c r="EQ548" s="5"/>
      <c r="ER548" s="5"/>
      <c r="ES548" s="5"/>
      <c r="ET548" s="5"/>
      <c r="EU548" s="5"/>
      <c r="EV548" s="5"/>
      <c r="EW548" s="5"/>
      <c r="EX548" s="5"/>
      <c r="EY548" s="5"/>
      <c r="EZ548" s="5"/>
      <c r="FA548" s="5"/>
      <c r="FB548" s="5"/>
      <c r="FC548" s="5"/>
      <c r="FD548" s="5"/>
      <c r="FE548" s="5"/>
      <c r="FF548" s="5"/>
      <c r="FG548" s="5"/>
      <c r="FH548" s="5"/>
      <c r="FI548" s="5"/>
      <c r="FJ548" s="5"/>
      <c r="FK548" s="5"/>
      <c r="FL548" s="5"/>
      <c r="FM548" s="5"/>
      <c r="FN548" s="5"/>
      <c r="FO548" s="5"/>
      <c r="FP548" s="5"/>
      <c r="FQ548" s="5"/>
      <c r="FR548" s="5"/>
      <c r="FS548" s="5"/>
      <c r="FT548" s="5"/>
      <c r="FU548" s="5"/>
      <c r="FV548" s="5"/>
      <c r="FW548" s="5"/>
      <c r="FX548" s="5"/>
      <c r="FY548" s="5"/>
      <c r="FZ548" s="5"/>
      <c r="GA548" s="5"/>
      <c r="GB548" s="341"/>
      <c r="GC548" s="354"/>
      <c r="GD548" s="5"/>
      <c r="GE548" s="5"/>
      <c r="GF548" s="5"/>
      <c r="GG548" s="5"/>
      <c r="GH548" s="5"/>
      <c r="GI548" s="5"/>
      <c r="GJ548" s="5"/>
      <c r="GK548" s="5"/>
      <c r="GL548" s="5"/>
      <c r="GM548" s="5"/>
      <c r="GN548" s="5"/>
      <c r="GO548" s="5"/>
      <c r="GP548" s="5"/>
      <c r="GQ548" s="5"/>
      <c r="GR548" s="5"/>
      <c r="GS548" s="5"/>
      <c r="GT548" s="5"/>
      <c r="GU548" s="5"/>
      <c r="GV548" s="5"/>
      <c r="GW548" s="5"/>
      <c r="GX548" s="5"/>
      <c r="GY548" s="5"/>
      <c r="GZ548" s="5"/>
      <c r="HA548" s="5"/>
      <c r="HB548" s="5"/>
      <c r="HC548" s="5"/>
      <c r="HD548" s="5"/>
      <c r="HE548" s="5"/>
      <c r="HF548" s="5"/>
      <c r="HG548" s="5"/>
      <c r="HH548" s="5"/>
      <c r="HI548" s="5"/>
      <c r="HJ548" s="5"/>
      <c r="HK548" s="5"/>
      <c r="HL548" s="5"/>
      <c r="HM548" s="5"/>
      <c r="HN548" s="5"/>
      <c r="HO548" s="5"/>
      <c r="HP548" s="5"/>
      <c r="HQ548" s="5"/>
      <c r="HR548" s="5"/>
      <c r="HS548" s="5"/>
      <c r="HT548" s="341"/>
      <c r="HU548" s="354"/>
      <c r="HV548" s="5"/>
      <c r="HW548" s="5"/>
      <c r="HX548" s="5"/>
      <c r="HY548" s="5"/>
      <c r="HZ548" s="5"/>
      <c r="IA548" s="5"/>
      <c r="IB548" s="5"/>
      <c r="IC548" s="5"/>
      <c r="ID548" s="5"/>
      <c r="IE548" s="5"/>
      <c r="IF548" s="5"/>
      <c r="IG548" s="5"/>
      <c r="IH548" s="5"/>
      <c r="II548" s="5"/>
      <c r="IJ548" s="5"/>
      <c r="IK548" s="5"/>
      <c r="IL548" s="5"/>
      <c r="IM548" s="5"/>
      <c r="IN548" s="5"/>
      <c r="IO548" s="5"/>
      <c r="IP548" s="5"/>
      <c r="IQ548" s="5"/>
      <c r="IR548" s="5"/>
      <c r="IS548" s="5"/>
      <c r="IT548" s="5"/>
      <c r="IU548" s="5"/>
      <c r="IV548" s="5"/>
      <c r="IW548" s="5"/>
      <c r="IX548" s="5"/>
      <c r="IY548" s="5"/>
      <c r="IZ548" s="5"/>
      <c r="JA548" s="5"/>
      <c r="JB548" s="5"/>
      <c r="JC548" s="5"/>
      <c r="JD548" s="5"/>
      <c r="JE548" s="5"/>
      <c r="JF548" s="5"/>
      <c r="JG548" s="5"/>
      <c r="JH548" s="5"/>
      <c r="JI548" s="5"/>
      <c r="JJ548" s="5"/>
      <c r="JK548" s="145"/>
      <c r="JL548" s="397"/>
    </row>
    <row r="549" spans="1:272" ht="75">
      <c r="A549" s="8" t="s">
        <v>33</v>
      </c>
      <c r="B549" s="8" t="s">
        <v>12</v>
      </c>
      <c r="C549" s="8">
        <v>1</v>
      </c>
      <c r="D549" s="199">
        <v>101</v>
      </c>
      <c r="E549" s="118" t="s">
        <v>173</v>
      </c>
      <c r="F549" s="195" t="s">
        <v>108</v>
      </c>
      <c r="G549" s="195" t="s">
        <v>165</v>
      </c>
      <c r="H549" s="309"/>
      <c r="I549" s="363"/>
      <c r="J549" s="57"/>
      <c r="K549" s="57"/>
      <c r="L549" s="57"/>
      <c r="M549" s="56"/>
      <c r="N549" s="56"/>
      <c r="O549" s="161"/>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c r="AY549" s="5"/>
      <c r="AZ549" s="341"/>
      <c r="BA549" s="354"/>
      <c r="BB549" s="5"/>
      <c r="BC549" s="5"/>
      <c r="BD549" s="5"/>
      <c r="BE549" s="5"/>
      <c r="BF549" s="5"/>
      <c r="BG549" s="5"/>
      <c r="BH549" s="5"/>
      <c r="BI549" s="5"/>
      <c r="BJ549" s="5"/>
      <c r="BK549" s="5"/>
      <c r="BL549" s="5"/>
      <c r="BM549" s="5"/>
      <c r="BN549" s="5"/>
      <c r="BO549" s="5"/>
      <c r="BP549" s="5"/>
      <c r="BQ549" s="5"/>
      <c r="BR549" s="5"/>
      <c r="BS549" s="5"/>
      <c r="BT549" s="5"/>
      <c r="BU549" s="5"/>
      <c r="BV549" s="5"/>
      <c r="BW549" s="5"/>
      <c r="BX549" s="5"/>
      <c r="BY549" s="5"/>
      <c r="BZ549" s="5"/>
      <c r="CA549" s="5"/>
      <c r="CB549" s="5"/>
      <c r="CC549" s="5"/>
      <c r="CD549" s="5"/>
      <c r="CE549" s="5"/>
      <c r="CF549" s="5"/>
      <c r="CG549" s="5"/>
      <c r="CH549" s="5"/>
      <c r="CI549" s="5"/>
      <c r="CJ549" s="5"/>
      <c r="CK549" s="5"/>
      <c r="CL549" s="5"/>
      <c r="CM549" s="5"/>
      <c r="CN549" s="5"/>
      <c r="CO549" s="5"/>
      <c r="CP549" s="5"/>
      <c r="CQ549" s="5"/>
      <c r="CR549" s="341"/>
      <c r="CS549" s="355" t="s">
        <v>582</v>
      </c>
      <c r="CT549" s="51">
        <v>1</v>
      </c>
      <c r="CU549" s="51">
        <v>1</v>
      </c>
      <c r="CV549" s="51">
        <v>1</v>
      </c>
      <c r="CW549" s="52">
        <v>100</v>
      </c>
      <c r="CX549" s="52">
        <f t="shared" si="395"/>
        <v>1</v>
      </c>
      <c r="CY549" s="139">
        <f>CX549*AUXILIAR!$B$59</f>
        <v>40000000</v>
      </c>
      <c r="CZ549" s="5"/>
      <c r="DA549" s="5"/>
      <c r="DB549" s="5"/>
      <c r="DC549" s="5"/>
      <c r="DD549" s="5"/>
      <c r="DE549" s="5"/>
      <c r="DF549" s="5"/>
      <c r="DG549" s="5"/>
      <c r="DH549" s="5"/>
      <c r="DI549" s="5"/>
      <c r="DJ549" s="5"/>
      <c r="DK549" s="5"/>
      <c r="DL549" s="5"/>
      <c r="DM549" s="5"/>
      <c r="DN549" s="5"/>
      <c r="DO549" s="5"/>
      <c r="DP549" s="5"/>
      <c r="DQ549" s="5"/>
      <c r="DR549" s="5"/>
      <c r="DS549" s="5"/>
      <c r="DT549" s="5"/>
      <c r="DU549" s="5"/>
      <c r="DV549" s="5"/>
      <c r="DW549" s="5"/>
      <c r="DX549" s="5"/>
      <c r="DY549" s="5"/>
      <c r="DZ549" s="5"/>
      <c r="EA549" s="5"/>
      <c r="EB549" s="5"/>
      <c r="EC549" s="5"/>
      <c r="ED549" s="5"/>
      <c r="EE549" s="5"/>
      <c r="EF549" s="5"/>
      <c r="EG549" s="5"/>
      <c r="EH549" s="5"/>
      <c r="EI549" s="5"/>
      <c r="EJ549" s="341"/>
      <c r="EK549" s="354"/>
      <c r="EL549" s="5"/>
      <c r="EM549" s="5"/>
      <c r="EN549" s="5"/>
      <c r="EO549" s="5"/>
      <c r="EP549" s="5"/>
      <c r="EQ549" s="5"/>
      <c r="ER549" s="5"/>
      <c r="ES549" s="5"/>
      <c r="ET549" s="5"/>
      <c r="EU549" s="5"/>
      <c r="EV549" s="5"/>
      <c r="EW549" s="5"/>
      <c r="EX549" s="5"/>
      <c r="EY549" s="5"/>
      <c r="EZ549" s="5"/>
      <c r="FA549" s="5"/>
      <c r="FB549" s="5"/>
      <c r="FC549" s="5"/>
      <c r="FD549" s="5"/>
      <c r="FE549" s="5"/>
      <c r="FF549" s="5"/>
      <c r="FG549" s="5"/>
      <c r="FH549" s="5"/>
      <c r="FI549" s="5"/>
      <c r="FJ549" s="5"/>
      <c r="FK549" s="5"/>
      <c r="FL549" s="5"/>
      <c r="FM549" s="5"/>
      <c r="FN549" s="5"/>
      <c r="FO549" s="5"/>
      <c r="FP549" s="5"/>
      <c r="FQ549" s="5"/>
      <c r="FR549" s="5"/>
      <c r="FS549" s="5"/>
      <c r="FT549" s="5"/>
      <c r="FU549" s="5"/>
      <c r="FV549" s="5"/>
      <c r="FW549" s="5"/>
      <c r="FX549" s="5"/>
      <c r="FY549" s="5"/>
      <c r="FZ549" s="5"/>
      <c r="GA549" s="5"/>
      <c r="GB549" s="341"/>
      <c r="GC549" s="354"/>
      <c r="GD549" s="5"/>
      <c r="GE549" s="5"/>
      <c r="GF549" s="5"/>
      <c r="GG549" s="5"/>
      <c r="GH549" s="5"/>
      <c r="GI549" s="5"/>
      <c r="GJ549" s="5"/>
      <c r="GK549" s="5"/>
      <c r="GL549" s="5"/>
      <c r="GM549" s="5"/>
      <c r="GN549" s="5"/>
      <c r="GO549" s="5"/>
      <c r="GP549" s="5"/>
      <c r="GQ549" s="5"/>
      <c r="GR549" s="5"/>
      <c r="GS549" s="5"/>
      <c r="GT549" s="5"/>
      <c r="GU549" s="5"/>
      <c r="GV549" s="5"/>
      <c r="GW549" s="5"/>
      <c r="GX549" s="5"/>
      <c r="GY549" s="5"/>
      <c r="GZ549" s="5"/>
      <c r="HA549" s="5"/>
      <c r="HB549" s="5"/>
      <c r="HC549" s="5"/>
      <c r="HD549" s="5"/>
      <c r="HE549" s="5"/>
      <c r="HF549" s="5"/>
      <c r="HG549" s="5"/>
      <c r="HH549" s="5"/>
      <c r="HI549" s="5"/>
      <c r="HJ549" s="5"/>
      <c r="HK549" s="5"/>
      <c r="HL549" s="5"/>
      <c r="HM549" s="5"/>
      <c r="HN549" s="5"/>
      <c r="HO549" s="5"/>
      <c r="HP549" s="5"/>
      <c r="HQ549" s="5"/>
      <c r="HR549" s="5"/>
      <c r="HS549" s="5"/>
      <c r="HT549" s="341"/>
      <c r="HU549" s="354"/>
      <c r="HV549" s="5"/>
      <c r="HW549" s="5"/>
      <c r="HX549" s="5"/>
      <c r="HY549" s="5"/>
      <c r="HZ549" s="5"/>
      <c r="IA549" s="5"/>
      <c r="IB549" s="5"/>
      <c r="IC549" s="5"/>
      <c r="ID549" s="5"/>
      <c r="IE549" s="5"/>
      <c r="IF549" s="5"/>
      <c r="IG549" s="5"/>
      <c r="IH549" s="5"/>
      <c r="II549" s="5"/>
      <c r="IJ549" s="5"/>
      <c r="IK549" s="5"/>
      <c r="IL549" s="5"/>
      <c r="IM549" s="5"/>
      <c r="IN549" s="5"/>
      <c r="IO549" s="5"/>
      <c r="IP549" s="5"/>
      <c r="IQ549" s="5"/>
      <c r="IR549" s="5"/>
      <c r="IS549" s="5"/>
      <c r="IT549" s="5"/>
      <c r="IU549" s="5"/>
      <c r="IV549" s="5"/>
      <c r="IW549" s="5"/>
      <c r="IX549" s="5"/>
      <c r="IY549" s="5"/>
      <c r="IZ549" s="5"/>
      <c r="JA549" s="5"/>
      <c r="JB549" s="5"/>
      <c r="JC549" s="5"/>
      <c r="JD549" s="5"/>
      <c r="JE549" s="5"/>
      <c r="JF549" s="5"/>
      <c r="JG549" s="5"/>
      <c r="JH549" s="5"/>
      <c r="JI549" s="5"/>
      <c r="JJ549" s="5"/>
      <c r="JK549" s="145"/>
      <c r="JL549" s="397"/>
    </row>
    <row r="550" spans="1:272" ht="45">
      <c r="A550" s="8" t="s">
        <v>33</v>
      </c>
      <c r="B550" s="8" t="s">
        <v>12</v>
      </c>
      <c r="C550" s="8">
        <v>1</v>
      </c>
      <c r="D550" s="199">
        <v>101</v>
      </c>
      <c r="E550" s="118" t="s">
        <v>173</v>
      </c>
      <c r="F550" s="195" t="s">
        <v>108</v>
      </c>
      <c r="G550" s="195" t="s">
        <v>165</v>
      </c>
      <c r="H550" s="309"/>
      <c r="I550" s="363"/>
      <c r="J550" s="57"/>
      <c r="K550" s="57"/>
      <c r="L550" s="57"/>
      <c r="M550" s="56"/>
      <c r="N550" s="56"/>
      <c r="O550" s="161"/>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c r="AY550" s="5"/>
      <c r="AZ550" s="341"/>
      <c r="BA550" s="354"/>
      <c r="BB550" s="5"/>
      <c r="BC550" s="5"/>
      <c r="BD550" s="5"/>
      <c r="BE550" s="5"/>
      <c r="BF550" s="5"/>
      <c r="BG550" s="5"/>
      <c r="BH550" s="5"/>
      <c r="BI550" s="5"/>
      <c r="BJ550" s="5"/>
      <c r="BK550" s="5"/>
      <c r="BL550" s="5"/>
      <c r="BM550" s="5"/>
      <c r="BN550" s="5"/>
      <c r="BO550" s="5"/>
      <c r="BP550" s="5"/>
      <c r="BQ550" s="5"/>
      <c r="BR550" s="5"/>
      <c r="BS550" s="5"/>
      <c r="BT550" s="5"/>
      <c r="BU550" s="5"/>
      <c r="BV550" s="5"/>
      <c r="BW550" s="5"/>
      <c r="BX550" s="5"/>
      <c r="BY550" s="5"/>
      <c r="BZ550" s="5"/>
      <c r="CA550" s="5"/>
      <c r="CB550" s="5"/>
      <c r="CC550" s="5"/>
      <c r="CD550" s="5"/>
      <c r="CE550" s="5"/>
      <c r="CF550" s="5"/>
      <c r="CG550" s="5"/>
      <c r="CH550" s="5"/>
      <c r="CI550" s="5"/>
      <c r="CJ550" s="5"/>
      <c r="CK550" s="5"/>
      <c r="CL550" s="5"/>
      <c r="CM550" s="5"/>
      <c r="CN550" s="5"/>
      <c r="CO550" s="5"/>
      <c r="CP550" s="5"/>
      <c r="CQ550" s="5"/>
      <c r="CR550" s="341"/>
      <c r="CS550" s="355" t="s">
        <v>583</v>
      </c>
      <c r="CT550" s="51">
        <v>1</v>
      </c>
      <c r="CU550" s="51">
        <v>1</v>
      </c>
      <c r="CV550" s="51">
        <v>1</v>
      </c>
      <c r="CW550" s="52">
        <v>100</v>
      </c>
      <c r="CX550" s="52">
        <f t="shared" ref="CX550" si="396">CV550*CW550/100</f>
        <v>1</v>
      </c>
      <c r="CY550" s="139">
        <f>CX550*AUXILIAR!$B$58</f>
        <v>10000000</v>
      </c>
      <c r="CZ550" s="5"/>
      <c r="DA550" s="5"/>
      <c r="DB550" s="5"/>
      <c r="DC550" s="5"/>
      <c r="DD550" s="5"/>
      <c r="DE550" s="5"/>
      <c r="DF550" s="5"/>
      <c r="DG550" s="5"/>
      <c r="DH550" s="5"/>
      <c r="DI550" s="5"/>
      <c r="DJ550" s="5"/>
      <c r="DK550" s="5"/>
      <c r="DL550" s="5"/>
      <c r="DM550" s="5"/>
      <c r="DN550" s="5"/>
      <c r="DO550" s="5"/>
      <c r="DP550" s="5"/>
      <c r="DQ550" s="5"/>
      <c r="DR550" s="5"/>
      <c r="DS550" s="5"/>
      <c r="DT550" s="5"/>
      <c r="DU550" s="5"/>
      <c r="DV550" s="5"/>
      <c r="DW550" s="5"/>
      <c r="DX550" s="5"/>
      <c r="DY550" s="5"/>
      <c r="DZ550" s="5"/>
      <c r="EA550" s="5"/>
      <c r="EB550" s="5"/>
      <c r="EC550" s="5"/>
      <c r="ED550" s="5"/>
      <c r="EE550" s="5"/>
      <c r="EF550" s="5"/>
      <c r="EG550" s="5"/>
      <c r="EH550" s="5"/>
      <c r="EI550" s="5"/>
      <c r="EJ550" s="341"/>
      <c r="EK550" s="354"/>
      <c r="EL550" s="5"/>
      <c r="EM550" s="5"/>
      <c r="EN550" s="5"/>
      <c r="EO550" s="5"/>
      <c r="EP550" s="5"/>
      <c r="EQ550" s="5"/>
      <c r="ER550" s="5"/>
      <c r="ES550" s="5"/>
      <c r="ET550" s="5"/>
      <c r="EU550" s="5"/>
      <c r="EV550" s="5"/>
      <c r="EW550" s="5"/>
      <c r="EX550" s="5"/>
      <c r="EY550" s="5"/>
      <c r="EZ550" s="5"/>
      <c r="FA550" s="5"/>
      <c r="FB550" s="5"/>
      <c r="FC550" s="5"/>
      <c r="FD550" s="5"/>
      <c r="FE550" s="5"/>
      <c r="FF550" s="5"/>
      <c r="FG550" s="5"/>
      <c r="FH550" s="5"/>
      <c r="FI550" s="5"/>
      <c r="FJ550" s="5"/>
      <c r="FK550" s="5"/>
      <c r="FL550" s="5"/>
      <c r="FM550" s="5"/>
      <c r="FN550" s="5"/>
      <c r="FO550" s="5"/>
      <c r="FP550" s="5"/>
      <c r="FQ550" s="5"/>
      <c r="FR550" s="5"/>
      <c r="FS550" s="5"/>
      <c r="FT550" s="5"/>
      <c r="FU550" s="5"/>
      <c r="FV550" s="5"/>
      <c r="FW550" s="5"/>
      <c r="FX550" s="5"/>
      <c r="FY550" s="5"/>
      <c r="FZ550" s="5"/>
      <c r="GA550" s="5"/>
      <c r="GB550" s="341"/>
      <c r="GC550" s="354"/>
      <c r="GD550" s="5"/>
      <c r="GE550" s="5"/>
      <c r="GF550" s="5"/>
      <c r="GG550" s="5"/>
      <c r="GH550" s="5"/>
      <c r="GI550" s="5"/>
      <c r="GJ550" s="5"/>
      <c r="GK550" s="5"/>
      <c r="GL550" s="5"/>
      <c r="GM550" s="5"/>
      <c r="GN550" s="5"/>
      <c r="GO550" s="5"/>
      <c r="GP550" s="5"/>
      <c r="GQ550" s="5"/>
      <c r="GR550" s="5"/>
      <c r="GS550" s="5"/>
      <c r="GT550" s="5"/>
      <c r="GU550" s="5"/>
      <c r="GV550" s="5"/>
      <c r="GW550" s="5"/>
      <c r="GX550" s="5"/>
      <c r="GY550" s="5"/>
      <c r="GZ550" s="5"/>
      <c r="HA550" s="5"/>
      <c r="HB550" s="5"/>
      <c r="HC550" s="5"/>
      <c r="HD550" s="5"/>
      <c r="HE550" s="5"/>
      <c r="HF550" s="5"/>
      <c r="HG550" s="5"/>
      <c r="HH550" s="5"/>
      <c r="HI550" s="5"/>
      <c r="HJ550" s="5"/>
      <c r="HK550" s="5"/>
      <c r="HL550" s="5"/>
      <c r="HM550" s="5"/>
      <c r="HN550" s="5"/>
      <c r="HO550" s="5"/>
      <c r="HP550" s="5"/>
      <c r="HQ550" s="5"/>
      <c r="HR550" s="5"/>
      <c r="HS550" s="5"/>
      <c r="HT550" s="341"/>
      <c r="HU550" s="354"/>
      <c r="HV550" s="5"/>
      <c r="HW550" s="5"/>
      <c r="HX550" s="5"/>
      <c r="HY550" s="5"/>
      <c r="HZ550" s="5"/>
      <c r="IA550" s="5"/>
      <c r="IB550" s="5"/>
      <c r="IC550" s="5"/>
      <c r="ID550" s="5"/>
      <c r="IE550" s="5"/>
      <c r="IF550" s="5"/>
      <c r="IG550" s="5"/>
      <c r="IH550" s="5"/>
      <c r="II550" s="5"/>
      <c r="IJ550" s="5"/>
      <c r="IK550" s="5"/>
      <c r="IL550" s="5"/>
      <c r="IM550" s="5"/>
      <c r="IN550" s="5"/>
      <c r="IO550" s="5"/>
      <c r="IP550" s="5"/>
      <c r="IQ550" s="5"/>
      <c r="IR550" s="5"/>
      <c r="IS550" s="5"/>
      <c r="IT550" s="5"/>
      <c r="IU550" s="5"/>
      <c r="IV550" s="5"/>
      <c r="IW550" s="5"/>
      <c r="IX550" s="5"/>
      <c r="IY550" s="5"/>
      <c r="IZ550" s="5"/>
      <c r="JA550" s="5"/>
      <c r="JB550" s="5"/>
      <c r="JC550" s="5"/>
      <c r="JD550" s="5"/>
      <c r="JE550" s="5"/>
      <c r="JF550" s="5"/>
      <c r="JG550" s="5"/>
      <c r="JH550" s="5"/>
      <c r="JI550" s="5"/>
      <c r="JJ550" s="5"/>
      <c r="JK550" s="145"/>
      <c r="JL550" s="397"/>
    </row>
    <row r="551" spans="1:272" ht="45">
      <c r="A551" s="8" t="s">
        <v>33</v>
      </c>
      <c r="B551" s="8" t="s">
        <v>12</v>
      </c>
      <c r="C551" s="8">
        <v>1</v>
      </c>
      <c r="D551" s="199">
        <v>101</v>
      </c>
      <c r="E551" s="118" t="s">
        <v>173</v>
      </c>
      <c r="F551" s="195" t="s">
        <v>108</v>
      </c>
      <c r="G551" s="195" t="s">
        <v>165</v>
      </c>
      <c r="H551" s="309"/>
      <c r="I551" s="363"/>
      <c r="J551" s="57"/>
      <c r="K551" s="57"/>
      <c r="L551" s="57"/>
      <c r="M551" s="56"/>
      <c r="N551" s="56"/>
      <c r="O551" s="161"/>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c r="AY551" s="5"/>
      <c r="AZ551" s="341"/>
      <c r="BA551" s="354"/>
      <c r="BB551" s="5"/>
      <c r="BC551" s="5"/>
      <c r="BD551" s="5"/>
      <c r="BE551" s="5"/>
      <c r="BF551" s="5"/>
      <c r="BG551" s="5"/>
      <c r="BH551" s="5"/>
      <c r="BI551" s="5"/>
      <c r="BJ551" s="5"/>
      <c r="BK551" s="5"/>
      <c r="BL551" s="5"/>
      <c r="BM551" s="5"/>
      <c r="BN551" s="5"/>
      <c r="BO551" s="5"/>
      <c r="BP551" s="5"/>
      <c r="BQ551" s="5"/>
      <c r="BR551" s="5"/>
      <c r="BS551" s="5"/>
      <c r="BT551" s="5"/>
      <c r="BU551" s="5"/>
      <c r="BV551" s="5"/>
      <c r="BW551" s="5"/>
      <c r="BX551" s="5"/>
      <c r="BY551" s="5"/>
      <c r="BZ551" s="5"/>
      <c r="CA551" s="5"/>
      <c r="CB551" s="5"/>
      <c r="CC551" s="5"/>
      <c r="CD551" s="5"/>
      <c r="CE551" s="5"/>
      <c r="CF551" s="5"/>
      <c r="CG551" s="5"/>
      <c r="CH551" s="5"/>
      <c r="CI551" s="5"/>
      <c r="CJ551" s="5"/>
      <c r="CK551" s="5"/>
      <c r="CL551" s="5"/>
      <c r="CM551" s="5"/>
      <c r="CN551" s="5"/>
      <c r="CO551" s="5"/>
      <c r="CP551" s="5"/>
      <c r="CQ551" s="5"/>
      <c r="CR551" s="341"/>
      <c r="CS551" s="355" t="s">
        <v>583</v>
      </c>
      <c r="CT551" s="51">
        <v>1</v>
      </c>
      <c r="CU551" s="51">
        <v>1</v>
      </c>
      <c r="CV551" s="51">
        <v>1</v>
      </c>
      <c r="CW551" s="52">
        <v>100</v>
      </c>
      <c r="CX551" s="52">
        <f t="shared" ref="CX551:CX556" si="397">CV551*CW551/100</f>
        <v>1</v>
      </c>
      <c r="CY551" s="139">
        <f>CX551*AUXILIAR!$B$58</f>
        <v>10000000</v>
      </c>
      <c r="CZ551" s="5"/>
      <c r="DA551" s="5"/>
      <c r="DB551" s="5"/>
      <c r="DC551" s="5"/>
      <c r="DD551" s="5"/>
      <c r="DE551" s="5"/>
      <c r="DF551" s="5"/>
      <c r="DG551" s="5"/>
      <c r="DH551" s="5"/>
      <c r="DI551" s="5"/>
      <c r="DJ551" s="5"/>
      <c r="DK551" s="5"/>
      <c r="DL551" s="5"/>
      <c r="DM551" s="5"/>
      <c r="DN551" s="5"/>
      <c r="DO551" s="5"/>
      <c r="DP551" s="5"/>
      <c r="DQ551" s="5"/>
      <c r="DR551" s="5"/>
      <c r="DS551" s="5"/>
      <c r="DT551" s="5"/>
      <c r="DU551" s="5"/>
      <c r="DV551" s="5"/>
      <c r="DW551" s="5"/>
      <c r="DX551" s="5"/>
      <c r="DY551" s="5"/>
      <c r="DZ551" s="5"/>
      <c r="EA551" s="5"/>
      <c r="EB551" s="5"/>
      <c r="EC551" s="5"/>
      <c r="ED551" s="5"/>
      <c r="EE551" s="5"/>
      <c r="EF551" s="5"/>
      <c r="EG551" s="5"/>
      <c r="EH551" s="5"/>
      <c r="EI551" s="5"/>
      <c r="EJ551" s="341"/>
      <c r="EK551" s="354"/>
      <c r="EL551" s="5"/>
      <c r="EM551" s="5"/>
      <c r="EN551" s="5"/>
      <c r="EO551" s="5"/>
      <c r="EP551" s="5"/>
      <c r="EQ551" s="5"/>
      <c r="ER551" s="5"/>
      <c r="ES551" s="5"/>
      <c r="ET551" s="5"/>
      <c r="EU551" s="5"/>
      <c r="EV551" s="5"/>
      <c r="EW551" s="5"/>
      <c r="EX551" s="5"/>
      <c r="EY551" s="5"/>
      <c r="EZ551" s="5"/>
      <c r="FA551" s="5"/>
      <c r="FB551" s="5"/>
      <c r="FC551" s="5"/>
      <c r="FD551" s="5"/>
      <c r="FE551" s="5"/>
      <c r="FF551" s="5"/>
      <c r="FG551" s="5"/>
      <c r="FH551" s="5"/>
      <c r="FI551" s="5"/>
      <c r="FJ551" s="5"/>
      <c r="FK551" s="5"/>
      <c r="FL551" s="5"/>
      <c r="FM551" s="5"/>
      <c r="FN551" s="5"/>
      <c r="FO551" s="5"/>
      <c r="FP551" s="5"/>
      <c r="FQ551" s="5"/>
      <c r="FR551" s="5"/>
      <c r="FS551" s="5"/>
      <c r="FT551" s="5"/>
      <c r="FU551" s="5"/>
      <c r="FV551" s="5"/>
      <c r="FW551" s="5"/>
      <c r="FX551" s="5"/>
      <c r="FY551" s="5"/>
      <c r="FZ551" s="5"/>
      <c r="GA551" s="5"/>
      <c r="GB551" s="341"/>
      <c r="GC551" s="354"/>
      <c r="GD551" s="5"/>
      <c r="GE551" s="5"/>
      <c r="GF551" s="5"/>
      <c r="GG551" s="5"/>
      <c r="GH551" s="5"/>
      <c r="GI551" s="5"/>
      <c r="GJ551" s="5"/>
      <c r="GK551" s="5"/>
      <c r="GL551" s="5"/>
      <c r="GM551" s="5"/>
      <c r="GN551" s="5"/>
      <c r="GO551" s="5"/>
      <c r="GP551" s="5"/>
      <c r="GQ551" s="5"/>
      <c r="GR551" s="5"/>
      <c r="GS551" s="5"/>
      <c r="GT551" s="5"/>
      <c r="GU551" s="5"/>
      <c r="GV551" s="5"/>
      <c r="GW551" s="5"/>
      <c r="GX551" s="5"/>
      <c r="GY551" s="5"/>
      <c r="GZ551" s="5"/>
      <c r="HA551" s="5"/>
      <c r="HB551" s="5"/>
      <c r="HC551" s="5"/>
      <c r="HD551" s="5"/>
      <c r="HE551" s="5"/>
      <c r="HF551" s="5"/>
      <c r="HG551" s="5"/>
      <c r="HH551" s="5"/>
      <c r="HI551" s="5"/>
      <c r="HJ551" s="5"/>
      <c r="HK551" s="5"/>
      <c r="HL551" s="5"/>
      <c r="HM551" s="5"/>
      <c r="HN551" s="5"/>
      <c r="HO551" s="5"/>
      <c r="HP551" s="5"/>
      <c r="HQ551" s="5"/>
      <c r="HR551" s="5"/>
      <c r="HS551" s="5"/>
      <c r="HT551" s="341"/>
      <c r="HU551" s="354"/>
      <c r="HV551" s="5"/>
      <c r="HW551" s="5"/>
      <c r="HX551" s="5"/>
      <c r="HY551" s="5"/>
      <c r="HZ551" s="5"/>
      <c r="IA551" s="5"/>
      <c r="IB551" s="5"/>
      <c r="IC551" s="5"/>
      <c r="ID551" s="5"/>
      <c r="IE551" s="5"/>
      <c r="IF551" s="5"/>
      <c r="IG551" s="5"/>
      <c r="IH551" s="5"/>
      <c r="II551" s="5"/>
      <c r="IJ551" s="5"/>
      <c r="IK551" s="5"/>
      <c r="IL551" s="5"/>
      <c r="IM551" s="5"/>
      <c r="IN551" s="5"/>
      <c r="IO551" s="5"/>
      <c r="IP551" s="5"/>
      <c r="IQ551" s="5"/>
      <c r="IR551" s="5"/>
      <c r="IS551" s="5"/>
      <c r="IT551" s="5"/>
      <c r="IU551" s="5"/>
      <c r="IV551" s="5"/>
      <c r="IW551" s="5"/>
      <c r="IX551" s="5"/>
      <c r="IY551" s="5"/>
      <c r="IZ551" s="5"/>
      <c r="JA551" s="5"/>
      <c r="JB551" s="5"/>
      <c r="JC551" s="5"/>
      <c r="JD551" s="5"/>
      <c r="JE551" s="5"/>
      <c r="JF551" s="5"/>
      <c r="JG551" s="5"/>
      <c r="JH551" s="5"/>
      <c r="JI551" s="5"/>
      <c r="JJ551" s="5"/>
      <c r="JK551" s="145"/>
      <c r="JL551" s="397"/>
    </row>
    <row r="552" spans="1:272" ht="45">
      <c r="A552" s="8" t="s">
        <v>33</v>
      </c>
      <c r="B552" s="8" t="s">
        <v>12</v>
      </c>
      <c r="C552" s="8">
        <v>1</v>
      </c>
      <c r="D552" s="199">
        <v>101</v>
      </c>
      <c r="E552" s="118" t="s">
        <v>173</v>
      </c>
      <c r="F552" s="195" t="s">
        <v>108</v>
      </c>
      <c r="G552" s="195" t="s">
        <v>165</v>
      </c>
      <c r="H552" s="309"/>
      <c r="I552" s="363"/>
      <c r="J552" s="57"/>
      <c r="K552" s="57"/>
      <c r="L552" s="57"/>
      <c r="M552" s="56"/>
      <c r="N552" s="56"/>
      <c r="O552" s="161"/>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c r="AY552" s="5"/>
      <c r="AZ552" s="341"/>
      <c r="BA552" s="354"/>
      <c r="BB552" s="5"/>
      <c r="BC552" s="5"/>
      <c r="BD552" s="5"/>
      <c r="BE552" s="5"/>
      <c r="BF552" s="5"/>
      <c r="BG552" s="5"/>
      <c r="BH552" s="5"/>
      <c r="BI552" s="5"/>
      <c r="BJ552" s="5"/>
      <c r="BK552" s="5"/>
      <c r="BL552" s="5"/>
      <c r="BM552" s="5"/>
      <c r="BN552" s="5"/>
      <c r="BO552" s="5"/>
      <c r="BP552" s="5"/>
      <c r="BQ552" s="5"/>
      <c r="BR552" s="5"/>
      <c r="BS552" s="5"/>
      <c r="BT552" s="5"/>
      <c r="BU552" s="5"/>
      <c r="BV552" s="5"/>
      <c r="BW552" s="5"/>
      <c r="BX552" s="5"/>
      <c r="BY552" s="5"/>
      <c r="BZ552" s="5"/>
      <c r="CA552" s="5"/>
      <c r="CB552" s="5"/>
      <c r="CC552" s="5"/>
      <c r="CD552" s="5"/>
      <c r="CE552" s="5"/>
      <c r="CF552" s="5"/>
      <c r="CG552" s="5"/>
      <c r="CH552" s="5"/>
      <c r="CI552" s="5"/>
      <c r="CJ552" s="5"/>
      <c r="CK552" s="5"/>
      <c r="CL552" s="5"/>
      <c r="CM552" s="5"/>
      <c r="CN552" s="5"/>
      <c r="CO552" s="5"/>
      <c r="CP552" s="5"/>
      <c r="CQ552" s="5"/>
      <c r="CR552" s="341"/>
      <c r="CS552" s="355" t="s">
        <v>583</v>
      </c>
      <c r="CT552" s="51">
        <v>1</v>
      </c>
      <c r="CU552" s="51">
        <v>1</v>
      </c>
      <c r="CV552" s="51">
        <v>1</v>
      </c>
      <c r="CW552" s="52">
        <v>100</v>
      </c>
      <c r="CX552" s="52">
        <f t="shared" si="397"/>
        <v>1</v>
      </c>
      <c r="CY552" s="139">
        <f>CX552*AUXILIAR!$B$58</f>
        <v>10000000</v>
      </c>
      <c r="CZ552" s="5"/>
      <c r="DA552" s="5"/>
      <c r="DB552" s="5"/>
      <c r="DC552" s="5"/>
      <c r="DD552" s="5"/>
      <c r="DE552" s="5"/>
      <c r="DF552" s="5"/>
      <c r="DG552" s="5"/>
      <c r="DH552" s="5"/>
      <c r="DI552" s="5"/>
      <c r="DJ552" s="5"/>
      <c r="DK552" s="5"/>
      <c r="DL552" s="5"/>
      <c r="DM552" s="5"/>
      <c r="DN552" s="5"/>
      <c r="DO552" s="5"/>
      <c r="DP552" s="5"/>
      <c r="DQ552" s="5"/>
      <c r="DR552" s="5"/>
      <c r="DS552" s="5"/>
      <c r="DT552" s="5"/>
      <c r="DU552" s="5"/>
      <c r="DV552" s="5"/>
      <c r="DW552" s="5"/>
      <c r="DX552" s="5"/>
      <c r="DY552" s="5"/>
      <c r="DZ552" s="5"/>
      <c r="EA552" s="5"/>
      <c r="EB552" s="5"/>
      <c r="EC552" s="5"/>
      <c r="ED552" s="5"/>
      <c r="EE552" s="5"/>
      <c r="EF552" s="5"/>
      <c r="EG552" s="5"/>
      <c r="EH552" s="5"/>
      <c r="EI552" s="5"/>
      <c r="EJ552" s="341"/>
      <c r="EK552" s="354"/>
      <c r="EL552" s="5"/>
      <c r="EM552" s="5"/>
      <c r="EN552" s="5"/>
      <c r="EO552" s="5"/>
      <c r="EP552" s="5"/>
      <c r="EQ552" s="5"/>
      <c r="ER552" s="5"/>
      <c r="ES552" s="5"/>
      <c r="ET552" s="5"/>
      <c r="EU552" s="5"/>
      <c r="EV552" s="5"/>
      <c r="EW552" s="5"/>
      <c r="EX552" s="5"/>
      <c r="EY552" s="5"/>
      <c r="EZ552" s="5"/>
      <c r="FA552" s="5"/>
      <c r="FB552" s="5"/>
      <c r="FC552" s="5"/>
      <c r="FD552" s="5"/>
      <c r="FE552" s="5"/>
      <c r="FF552" s="5"/>
      <c r="FG552" s="5"/>
      <c r="FH552" s="5"/>
      <c r="FI552" s="5"/>
      <c r="FJ552" s="5"/>
      <c r="FK552" s="5"/>
      <c r="FL552" s="5"/>
      <c r="FM552" s="5"/>
      <c r="FN552" s="5"/>
      <c r="FO552" s="5"/>
      <c r="FP552" s="5"/>
      <c r="FQ552" s="5"/>
      <c r="FR552" s="5"/>
      <c r="FS552" s="5"/>
      <c r="FT552" s="5"/>
      <c r="FU552" s="5"/>
      <c r="FV552" s="5"/>
      <c r="FW552" s="5"/>
      <c r="FX552" s="5"/>
      <c r="FY552" s="5"/>
      <c r="FZ552" s="5"/>
      <c r="GA552" s="5"/>
      <c r="GB552" s="341"/>
      <c r="GC552" s="354"/>
      <c r="GD552" s="5"/>
      <c r="GE552" s="5"/>
      <c r="GF552" s="5"/>
      <c r="GG552" s="5"/>
      <c r="GH552" s="5"/>
      <c r="GI552" s="5"/>
      <c r="GJ552" s="5"/>
      <c r="GK552" s="5"/>
      <c r="GL552" s="5"/>
      <c r="GM552" s="5"/>
      <c r="GN552" s="5"/>
      <c r="GO552" s="5"/>
      <c r="GP552" s="5"/>
      <c r="GQ552" s="5"/>
      <c r="GR552" s="5"/>
      <c r="GS552" s="5"/>
      <c r="GT552" s="5"/>
      <c r="GU552" s="5"/>
      <c r="GV552" s="5"/>
      <c r="GW552" s="5"/>
      <c r="GX552" s="5"/>
      <c r="GY552" s="5"/>
      <c r="GZ552" s="5"/>
      <c r="HA552" s="5"/>
      <c r="HB552" s="5"/>
      <c r="HC552" s="5"/>
      <c r="HD552" s="5"/>
      <c r="HE552" s="5"/>
      <c r="HF552" s="5"/>
      <c r="HG552" s="5"/>
      <c r="HH552" s="5"/>
      <c r="HI552" s="5"/>
      <c r="HJ552" s="5"/>
      <c r="HK552" s="5"/>
      <c r="HL552" s="5"/>
      <c r="HM552" s="5"/>
      <c r="HN552" s="5"/>
      <c r="HO552" s="5"/>
      <c r="HP552" s="5"/>
      <c r="HQ552" s="5"/>
      <c r="HR552" s="5"/>
      <c r="HS552" s="5"/>
      <c r="HT552" s="341"/>
      <c r="HU552" s="354"/>
      <c r="HV552" s="5"/>
      <c r="HW552" s="5"/>
      <c r="HX552" s="5"/>
      <c r="HY552" s="5"/>
      <c r="HZ552" s="5"/>
      <c r="IA552" s="5"/>
      <c r="IB552" s="5"/>
      <c r="IC552" s="5"/>
      <c r="ID552" s="5"/>
      <c r="IE552" s="5"/>
      <c r="IF552" s="5"/>
      <c r="IG552" s="5"/>
      <c r="IH552" s="5"/>
      <c r="II552" s="5"/>
      <c r="IJ552" s="5"/>
      <c r="IK552" s="5"/>
      <c r="IL552" s="5"/>
      <c r="IM552" s="5"/>
      <c r="IN552" s="5"/>
      <c r="IO552" s="5"/>
      <c r="IP552" s="5"/>
      <c r="IQ552" s="5"/>
      <c r="IR552" s="5"/>
      <c r="IS552" s="5"/>
      <c r="IT552" s="5"/>
      <c r="IU552" s="5"/>
      <c r="IV552" s="5"/>
      <c r="IW552" s="5"/>
      <c r="IX552" s="5"/>
      <c r="IY552" s="5"/>
      <c r="IZ552" s="5"/>
      <c r="JA552" s="5"/>
      <c r="JB552" s="5"/>
      <c r="JC552" s="5"/>
      <c r="JD552" s="5"/>
      <c r="JE552" s="5"/>
      <c r="JF552" s="5"/>
      <c r="JG552" s="5"/>
      <c r="JH552" s="5"/>
      <c r="JI552" s="5"/>
      <c r="JJ552" s="5"/>
      <c r="JK552" s="145"/>
      <c r="JL552" s="397"/>
    </row>
    <row r="553" spans="1:272" ht="45">
      <c r="A553" s="8" t="s">
        <v>33</v>
      </c>
      <c r="B553" s="8" t="s">
        <v>12</v>
      </c>
      <c r="C553" s="8">
        <v>1</v>
      </c>
      <c r="D553" s="199">
        <v>101</v>
      </c>
      <c r="E553" s="118" t="s">
        <v>173</v>
      </c>
      <c r="F553" s="195" t="s">
        <v>108</v>
      </c>
      <c r="G553" s="195" t="s">
        <v>165</v>
      </c>
      <c r="H553" s="309"/>
      <c r="I553" s="363"/>
      <c r="J553" s="57"/>
      <c r="K553" s="57"/>
      <c r="L553" s="57"/>
      <c r="M553" s="56"/>
      <c r="N553" s="56"/>
      <c r="O553" s="161"/>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c r="AY553" s="5"/>
      <c r="AZ553" s="341"/>
      <c r="BA553" s="354"/>
      <c r="BB553" s="5"/>
      <c r="BC553" s="5"/>
      <c r="BD553" s="5"/>
      <c r="BE553" s="5"/>
      <c r="BF553" s="5"/>
      <c r="BG553" s="5"/>
      <c r="BH553" s="5"/>
      <c r="BI553" s="5"/>
      <c r="BJ553" s="5"/>
      <c r="BK553" s="5"/>
      <c r="BL553" s="5"/>
      <c r="BM553" s="5"/>
      <c r="BN553" s="5"/>
      <c r="BO553" s="5"/>
      <c r="BP553" s="5"/>
      <c r="BQ553" s="5"/>
      <c r="BR553" s="5"/>
      <c r="BS553" s="5"/>
      <c r="BT553" s="5"/>
      <c r="BU553" s="5"/>
      <c r="BV553" s="5"/>
      <c r="BW553" s="5"/>
      <c r="BX553" s="5"/>
      <c r="BY553" s="5"/>
      <c r="BZ553" s="5"/>
      <c r="CA553" s="5"/>
      <c r="CB553" s="5"/>
      <c r="CC553" s="5"/>
      <c r="CD553" s="5"/>
      <c r="CE553" s="5"/>
      <c r="CF553" s="5"/>
      <c r="CG553" s="5"/>
      <c r="CH553" s="5"/>
      <c r="CI553" s="5"/>
      <c r="CJ553" s="5"/>
      <c r="CK553" s="5"/>
      <c r="CL553" s="5"/>
      <c r="CM553" s="5"/>
      <c r="CN553" s="5"/>
      <c r="CO553" s="5"/>
      <c r="CP553" s="5"/>
      <c r="CQ553" s="5"/>
      <c r="CR553" s="341"/>
      <c r="CS553" s="355" t="s">
        <v>583</v>
      </c>
      <c r="CT553" s="51">
        <v>1</v>
      </c>
      <c r="CU553" s="51">
        <v>1</v>
      </c>
      <c r="CV553" s="51">
        <v>1</v>
      </c>
      <c r="CW553" s="52">
        <v>100</v>
      </c>
      <c r="CX553" s="52">
        <f t="shared" si="397"/>
        <v>1</v>
      </c>
      <c r="CY553" s="139">
        <f>CX553*AUXILIAR!$B$58</f>
        <v>10000000</v>
      </c>
      <c r="CZ553" s="5"/>
      <c r="DA553" s="5"/>
      <c r="DB553" s="5"/>
      <c r="DC553" s="5"/>
      <c r="DD553" s="5"/>
      <c r="DE553" s="5"/>
      <c r="DF553" s="5"/>
      <c r="DG553" s="5"/>
      <c r="DH553" s="5"/>
      <c r="DI553" s="5"/>
      <c r="DJ553" s="5"/>
      <c r="DK553" s="5"/>
      <c r="DL553" s="5"/>
      <c r="DM553" s="5"/>
      <c r="DN553" s="5"/>
      <c r="DO553" s="5"/>
      <c r="DP553" s="5"/>
      <c r="DQ553" s="5"/>
      <c r="DR553" s="5"/>
      <c r="DS553" s="5"/>
      <c r="DT553" s="5"/>
      <c r="DU553" s="5"/>
      <c r="DV553" s="5"/>
      <c r="DW553" s="5"/>
      <c r="DX553" s="5"/>
      <c r="DY553" s="5"/>
      <c r="DZ553" s="5"/>
      <c r="EA553" s="5"/>
      <c r="EB553" s="5"/>
      <c r="EC553" s="5"/>
      <c r="ED553" s="5"/>
      <c r="EE553" s="5"/>
      <c r="EF553" s="5"/>
      <c r="EG553" s="5"/>
      <c r="EH553" s="5"/>
      <c r="EI553" s="5"/>
      <c r="EJ553" s="341"/>
      <c r="EK553" s="354"/>
      <c r="EL553" s="5"/>
      <c r="EM553" s="5"/>
      <c r="EN553" s="5"/>
      <c r="EO553" s="5"/>
      <c r="EP553" s="5"/>
      <c r="EQ553" s="5"/>
      <c r="ER553" s="5"/>
      <c r="ES553" s="5"/>
      <c r="ET553" s="5"/>
      <c r="EU553" s="5"/>
      <c r="EV553" s="5"/>
      <c r="EW553" s="5"/>
      <c r="EX553" s="5"/>
      <c r="EY553" s="5"/>
      <c r="EZ553" s="5"/>
      <c r="FA553" s="5"/>
      <c r="FB553" s="5"/>
      <c r="FC553" s="5"/>
      <c r="FD553" s="5"/>
      <c r="FE553" s="5"/>
      <c r="FF553" s="5"/>
      <c r="FG553" s="5"/>
      <c r="FH553" s="5"/>
      <c r="FI553" s="5"/>
      <c r="FJ553" s="5"/>
      <c r="FK553" s="5"/>
      <c r="FL553" s="5"/>
      <c r="FM553" s="5"/>
      <c r="FN553" s="5"/>
      <c r="FO553" s="5"/>
      <c r="FP553" s="5"/>
      <c r="FQ553" s="5"/>
      <c r="FR553" s="5"/>
      <c r="FS553" s="5"/>
      <c r="FT553" s="5"/>
      <c r="FU553" s="5"/>
      <c r="FV553" s="5"/>
      <c r="FW553" s="5"/>
      <c r="FX553" s="5"/>
      <c r="FY553" s="5"/>
      <c r="FZ553" s="5"/>
      <c r="GA553" s="5"/>
      <c r="GB553" s="341"/>
      <c r="GC553" s="354"/>
      <c r="GD553" s="5"/>
      <c r="GE553" s="5"/>
      <c r="GF553" s="5"/>
      <c r="GG553" s="5"/>
      <c r="GH553" s="5"/>
      <c r="GI553" s="5"/>
      <c r="GJ553" s="5"/>
      <c r="GK553" s="5"/>
      <c r="GL553" s="5"/>
      <c r="GM553" s="5"/>
      <c r="GN553" s="5"/>
      <c r="GO553" s="5"/>
      <c r="GP553" s="5"/>
      <c r="GQ553" s="5"/>
      <c r="GR553" s="5"/>
      <c r="GS553" s="5"/>
      <c r="GT553" s="5"/>
      <c r="GU553" s="5"/>
      <c r="GV553" s="5"/>
      <c r="GW553" s="5"/>
      <c r="GX553" s="5"/>
      <c r="GY553" s="5"/>
      <c r="GZ553" s="5"/>
      <c r="HA553" s="5"/>
      <c r="HB553" s="5"/>
      <c r="HC553" s="5"/>
      <c r="HD553" s="5"/>
      <c r="HE553" s="5"/>
      <c r="HF553" s="5"/>
      <c r="HG553" s="5"/>
      <c r="HH553" s="5"/>
      <c r="HI553" s="5"/>
      <c r="HJ553" s="5"/>
      <c r="HK553" s="5"/>
      <c r="HL553" s="5"/>
      <c r="HM553" s="5"/>
      <c r="HN553" s="5"/>
      <c r="HO553" s="5"/>
      <c r="HP553" s="5"/>
      <c r="HQ553" s="5"/>
      <c r="HR553" s="5"/>
      <c r="HS553" s="5"/>
      <c r="HT553" s="341"/>
      <c r="HU553" s="354"/>
      <c r="HV553" s="5"/>
      <c r="HW553" s="5"/>
      <c r="HX553" s="5"/>
      <c r="HY553" s="5"/>
      <c r="HZ553" s="5"/>
      <c r="IA553" s="5"/>
      <c r="IB553" s="5"/>
      <c r="IC553" s="5"/>
      <c r="ID553" s="5"/>
      <c r="IE553" s="5"/>
      <c r="IF553" s="5"/>
      <c r="IG553" s="5"/>
      <c r="IH553" s="5"/>
      <c r="II553" s="5"/>
      <c r="IJ553" s="5"/>
      <c r="IK553" s="5"/>
      <c r="IL553" s="5"/>
      <c r="IM553" s="5"/>
      <c r="IN553" s="5"/>
      <c r="IO553" s="5"/>
      <c r="IP553" s="5"/>
      <c r="IQ553" s="5"/>
      <c r="IR553" s="5"/>
      <c r="IS553" s="5"/>
      <c r="IT553" s="5"/>
      <c r="IU553" s="5"/>
      <c r="IV553" s="5"/>
      <c r="IW553" s="5"/>
      <c r="IX553" s="5"/>
      <c r="IY553" s="5"/>
      <c r="IZ553" s="5"/>
      <c r="JA553" s="5"/>
      <c r="JB553" s="5"/>
      <c r="JC553" s="5"/>
      <c r="JD553" s="5"/>
      <c r="JE553" s="5"/>
      <c r="JF553" s="5"/>
      <c r="JG553" s="5"/>
      <c r="JH553" s="5"/>
      <c r="JI553" s="5"/>
      <c r="JJ553" s="5"/>
      <c r="JK553" s="145"/>
      <c r="JL553" s="397"/>
    </row>
    <row r="554" spans="1:272" ht="30">
      <c r="A554" s="8" t="s">
        <v>33</v>
      </c>
      <c r="B554" s="8" t="s">
        <v>12</v>
      </c>
      <c r="C554" s="8">
        <v>1</v>
      </c>
      <c r="D554" s="199">
        <v>101</v>
      </c>
      <c r="E554" s="118" t="s">
        <v>173</v>
      </c>
      <c r="F554" s="195" t="s">
        <v>108</v>
      </c>
      <c r="G554" s="195" t="s">
        <v>165</v>
      </c>
      <c r="H554" s="309"/>
      <c r="I554" s="363"/>
      <c r="J554" s="57"/>
      <c r="K554" s="57"/>
      <c r="L554" s="57"/>
      <c r="M554" s="56"/>
      <c r="N554" s="56"/>
      <c r="O554" s="161"/>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c r="AY554" s="5"/>
      <c r="AZ554" s="341"/>
      <c r="BA554" s="354"/>
      <c r="BB554" s="5"/>
      <c r="BC554" s="5"/>
      <c r="BD554" s="5"/>
      <c r="BE554" s="5"/>
      <c r="BF554" s="5"/>
      <c r="BG554" s="5"/>
      <c r="BH554" s="5"/>
      <c r="BI554" s="5"/>
      <c r="BJ554" s="5"/>
      <c r="BK554" s="5"/>
      <c r="BL554" s="5"/>
      <c r="BM554" s="5"/>
      <c r="BN554" s="5"/>
      <c r="BO554" s="5"/>
      <c r="BP554" s="5"/>
      <c r="BQ554" s="5"/>
      <c r="BR554" s="5"/>
      <c r="BS554" s="5"/>
      <c r="BT554" s="5"/>
      <c r="BU554" s="5"/>
      <c r="BV554" s="5"/>
      <c r="BW554" s="5"/>
      <c r="BX554" s="5"/>
      <c r="BY554" s="5"/>
      <c r="BZ554" s="5"/>
      <c r="CA554" s="5"/>
      <c r="CB554" s="5"/>
      <c r="CC554" s="5"/>
      <c r="CD554" s="5"/>
      <c r="CE554" s="5"/>
      <c r="CF554" s="5"/>
      <c r="CG554" s="5"/>
      <c r="CH554" s="5"/>
      <c r="CI554" s="5"/>
      <c r="CJ554" s="5"/>
      <c r="CK554" s="5"/>
      <c r="CL554" s="5"/>
      <c r="CM554" s="5"/>
      <c r="CN554" s="5"/>
      <c r="CO554" s="5"/>
      <c r="CP554" s="5"/>
      <c r="CQ554" s="5"/>
      <c r="CR554" s="341"/>
      <c r="CS554" s="355" t="s">
        <v>584</v>
      </c>
      <c r="CT554" s="51">
        <v>1</v>
      </c>
      <c r="CU554" s="51">
        <v>1</v>
      </c>
      <c r="CV554" s="51">
        <v>1</v>
      </c>
      <c r="CW554" s="52">
        <v>100</v>
      </c>
      <c r="CX554" s="52">
        <f t="shared" si="397"/>
        <v>1</v>
      </c>
      <c r="CY554" s="139">
        <f>CX554*AUXILIAR!$B$58</f>
        <v>10000000</v>
      </c>
      <c r="CZ554" s="5"/>
      <c r="DA554" s="5"/>
      <c r="DB554" s="5"/>
      <c r="DC554" s="5"/>
      <c r="DD554" s="5"/>
      <c r="DE554" s="5"/>
      <c r="DF554" s="5"/>
      <c r="DG554" s="5"/>
      <c r="DH554" s="5"/>
      <c r="DI554" s="5"/>
      <c r="DJ554" s="5"/>
      <c r="DK554" s="5"/>
      <c r="DL554" s="5"/>
      <c r="DM554" s="5"/>
      <c r="DN554" s="5"/>
      <c r="DO554" s="5"/>
      <c r="DP554" s="5"/>
      <c r="DQ554" s="5"/>
      <c r="DR554" s="5"/>
      <c r="DS554" s="5"/>
      <c r="DT554" s="5"/>
      <c r="DU554" s="5"/>
      <c r="DV554" s="5"/>
      <c r="DW554" s="5"/>
      <c r="DX554" s="5"/>
      <c r="DY554" s="5"/>
      <c r="DZ554" s="5"/>
      <c r="EA554" s="5"/>
      <c r="EB554" s="5"/>
      <c r="EC554" s="5"/>
      <c r="ED554" s="5"/>
      <c r="EE554" s="5"/>
      <c r="EF554" s="5"/>
      <c r="EG554" s="5"/>
      <c r="EH554" s="5"/>
      <c r="EI554" s="5"/>
      <c r="EJ554" s="341"/>
      <c r="EK554" s="354"/>
      <c r="EL554" s="5"/>
      <c r="EM554" s="5"/>
      <c r="EN554" s="5"/>
      <c r="EO554" s="5"/>
      <c r="EP554" s="5"/>
      <c r="EQ554" s="5"/>
      <c r="ER554" s="5"/>
      <c r="ES554" s="5"/>
      <c r="ET554" s="5"/>
      <c r="EU554" s="5"/>
      <c r="EV554" s="5"/>
      <c r="EW554" s="5"/>
      <c r="EX554" s="5"/>
      <c r="EY554" s="5"/>
      <c r="EZ554" s="5"/>
      <c r="FA554" s="5"/>
      <c r="FB554" s="5"/>
      <c r="FC554" s="5"/>
      <c r="FD554" s="5"/>
      <c r="FE554" s="5"/>
      <c r="FF554" s="5"/>
      <c r="FG554" s="5"/>
      <c r="FH554" s="5"/>
      <c r="FI554" s="5"/>
      <c r="FJ554" s="5"/>
      <c r="FK554" s="5"/>
      <c r="FL554" s="5"/>
      <c r="FM554" s="5"/>
      <c r="FN554" s="5"/>
      <c r="FO554" s="5"/>
      <c r="FP554" s="5"/>
      <c r="FQ554" s="5"/>
      <c r="FR554" s="5"/>
      <c r="FS554" s="5"/>
      <c r="FT554" s="5"/>
      <c r="FU554" s="5"/>
      <c r="FV554" s="5"/>
      <c r="FW554" s="5"/>
      <c r="FX554" s="5"/>
      <c r="FY554" s="5"/>
      <c r="FZ554" s="5"/>
      <c r="GA554" s="5"/>
      <c r="GB554" s="341"/>
      <c r="GC554" s="354"/>
      <c r="GD554" s="5"/>
      <c r="GE554" s="5"/>
      <c r="GF554" s="5"/>
      <c r="GG554" s="5"/>
      <c r="GH554" s="5"/>
      <c r="GI554" s="5"/>
      <c r="GJ554" s="5"/>
      <c r="GK554" s="5"/>
      <c r="GL554" s="5"/>
      <c r="GM554" s="5"/>
      <c r="GN554" s="5"/>
      <c r="GO554" s="5"/>
      <c r="GP554" s="5"/>
      <c r="GQ554" s="5"/>
      <c r="GR554" s="5"/>
      <c r="GS554" s="5"/>
      <c r="GT554" s="5"/>
      <c r="GU554" s="5"/>
      <c r="GV554" s="5"/>
      <c r="GW554" s="5"/>
      <c r="GX554" s="5"/>
      <c r="GY554" s="5"/>
      <c r="GZ554" s="5"/>
      <c r="HA554" s="5"/>
      <c r="HB554" s="5"/>
      <c r="HC554" s="5"/>
      <c r="HD554" s="5"/>
      <c r="HE554" s="5"/>
      <c r="HF554" s="5"/>
      <c r="HG554" s="5"/>
      <c r="HH554" s="5"/>
      <c r="HI554" s="5"/>
      <c r="HJ554" s="5"/>
      <c r="HK554" s="5"/>
      <c r="HL554" s="5"/>
      <c r="HM554" s="5"/>
      <c r="HN554" s="5"/>
      <c r="HO554" s="5"/>
      <c r="HP554" s="5"/>
      <c r="HQ554" s="5"/>
      <c r="HR554" s="5"/>
      <c r="HS554" s="5"/>
      <c r="HT554" s="341"/>
      <c r="HU554" s="354"/>
      <c r="HV554" s="5"/>
      <c r="HW554" s="5"/>
      <c r="HX554" s="5"/>
      <c r="HY554" s="5"/>
      <c r="HZ554" s="5"/>
      <c r="IA554" s="5"/>
      <c r="IB554" s="5"/>
      <c r="IC554" s="5"/>
      <c r="ID554" s="5"/>
      <c r="IE554" s="5"/>
      <c r="IF554" s="5"/>
      <c r="IG554" s="5"/>
      <c r="IH554" s="5"/>
      <c r="II554" s="5"/>
      <c r="IJ554" s="5"/>
      <c r="IK554" s="5"/>
      <c r="IL554" s="5"/>
      <c r="IM554" s="5"/>
      <c r="IN554" s="5"/>
      <c r="IO554" s="5"/>
      <c r="IP554" s="5"/>
      <c r="IQ554" s="5"/>
      <c r="IR554" s="5"/>
      <c r="IS554" s="5"/>
      <c r="IT554" s="5"/>
      <c r="IU554" s="5"/>
      <c r="IV554" s="5"/>
      <c r="IW554" s="5"/>
      <c r="IX554" s="5"/>
      <c r="IY554" s="5"/>
      <c r="IZ554" s="5"/>
      <c r="JA554" s="5"/>
      <c r="JB554" s="5"/>
      <c r="JC554" s="5"/>
      <c r="JD554" s="5"/>
      <c r="JE554" s="5"/>
      <c r="JF554" s="5"/>
      <c r="JG554" s="5"/>
      <c r="JH554" s="5"/>
      <c r="JI554" s="5"/>
      <c r="JJ554" s="5"/>
      <c r="JK554" s="145"/>
      <c r="JL554" s="397"/>
    </row>
    <row r="555" spans="1:272" ht="30">
      <c r="A555" s="8" t="s">
        <v>33</v>
      </c>
      <c r="B555" s="8" t="s">
        <v>12</v>
      </c>
      <c r="C555" s="8">
        <v>1</v>
      </c>
      <c r="D555" s="199">
        <v>101</v>
      </c>
      <c r="E555" s="118" t="s">
        <v>173</v>
      </c>
      <c r="F555" s="195" t="s">
        <v>108</v>
      </c>
      <c r="G555" s="195" t="s">
        <v>165</v>
      </c>
      <c r="H555" s="309"/>
      <c r="I555" s="363"/>
      <c r="J555" s="57"/>
      <c r="K555" s="57"/>
      <c r="L555" s="57"/>
      <c r="M555" s="56"/>
      <c r="N555" s="56"/>
      <c r="O555" s="161"/>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c r="AY555" s="5"/>
      <c r="AZ555" s="341"/>
      <c r="BA555" s="354"/>
      <c r="BB555" s="5"/>
      <c r="BC555" s="5"/>
      <c r="BD555" s="5"/>
      <c r="BE555" s="5"/>
      <c r="BF555" s="5"/>
      <c r="BG555" s="5"/>
      <c r="BH555" s="5"/>
      <c r="BI555" s="5"/>
      <c r="BJ555" s="5"/>
      <c r="BK555" s="5"/>
      <c r="BL555" s="5"/>
      <c r="BM555" s="5"/>
      <c r="BN555" s="5"/>
      <c r="BO555" s="5"/>
      <c r="BP555" s="5"/>
      <c r="BQ555" s="5"/>
      <c r="BR555" s="5"/>
      <c r="BS555" s="5"/>
      <c r="BT555" s="5"/>
      <c r="BU555" s="5"/>
      <c r="BV555" s="5"/>
      <c r="BW555" s="5"/>
      <c r="BX555" s="5"/>
      <c r="BY555" s="5"/>
      <c r="BZ555" s="5"/>
      <c r="CA555" s="5"/>
      <c r="CB555" s="5"/>
      <c r="CC555" s="5"/>
      <c r="CD555" s="5"/>
      <c r="CE555" s="5"/>
      <c r="CF555" s="5"/>
      <c r="CG555" s="5"/>
      <c r="CH555" s="5"/>
      <c r="CI555" s="5"/>
      <c r="CJ555" s="5"/>
      <c r="CK555" s="5"/>
      <c r="CL555" s="5"/>
      <c r="CM555" s="5"/>
      <c r="CN555" s="5"/>
      <c r="CO555" s="5"/>
      <c r="CP555" s="5"/>
      <c r="CQ555" s="5"/>
      <c r="CR555" s="341"/>
      <c r="CS555" s="355" t="s">
        <v>584</v>
      </c>
      <c r="CT555" s="51">
        <v>1</v>
      </c>
      <c r="CU555" s="51">
        <v>1</v>
      </c>
      <c r="CV555" s="51">
        <v>1</v>
      </c>
      <c r="CW555" s="52">
        <v>100</v>
      </c>
      <c r="CX555" s="52">
        <f t="shared" si="397"/>
        <v>1</v>
      </c>
      <c r="CY555" s="139">
        <f>CX555*AUXILIAR!$B$58</f>
        <v>10000000</v>
      </c>
      <c r="CZ555" s="5"/>
      <c r="DA555" s="5"/>
      <c r="DB555" s="5"/>
      <c r="DC555" s="5"/>
      <c r="DD555" s="5"/>
      <c r="DE555" s="5"/>
      <c r="DF555" s="5"/>
      <c r="DG555" s="5"/>
      <c r="DH555" s="5"/>
      <c r="DI555" s="5"/>
      <c r="DJ555" s="5"/>
      <c r="DK555" s="5"/>
      <c r="DL555" s="5"/>
      <c r="DM555" s="5"/>
      <c r="DN555" s="5"/>
      <c r="DO555" s="5"/>
      <c r="DP555" s="5"/>
      <c r="DQ555" s="5"/>
      <c r="DR555" s="5"/>
      <c r="DS555" s="5"/>
      <c r="DT555" s="5"/>
      <c r="DU555" s="5"/>
      <c r="DV555" s="5"/>
      <c r="DW555" s="5"/>
      <c r="DX555" s="5"/>
      <c r="DY555" s="5"/>
      <c r="DZ555" s="5"/>
      <c r="EA555" s="5"/>
      <c r="EB555" s="5"/>
      <c r="EC555" s="5"/>
      <c r="ED555" s="5"/>
      <c r="EE555" s="5"/>
      <c r="EF555" s="5"/>
      <c r="EG555" s="5"/>
      <c r="EH555" s="5"/>
      <c r="EI555" s="5"/>
      <c r="EJ555" s="341"/>
      <c r="EK555" s="354"/>
      <c r="EL555" s="5"/>
      <c r="EM555" s="5"/>
      <c r="EN555" s="5"/>
      <c r="EO555" s="5"/>
      <c r="EP555" s="5"/>
      <c r="EQ555" s="5"/>
      <c r="ER555" s="5"/>
      <c r="ES555" s="5"/>
      <c r="ET555" s="5"/>
      <c r="EU555" s="5"/>
      <c r="EV555" s="5"/>
      <c r="EW555" s="5"/>
      <c r="EX555" s="5"/>
      <c r="EY555" s="5"/>
      <c r="EZ555" s="5"/>
      <c r="FA555" s="5"/>
      <c r="FB555" s="5"/>
      <c r="FC555" s="5"/>
      <c r="FD555" s="5"/>
      <c r="FE555" s="5"/>
      <c r="FF555" s="5"/>
      <c r="FG555" s="5"/>
      <c r="FH555" s="5"/>
      <c r="FI555" s="5"/>
      <c r="FJ555" s="5"/>
      <c r="FK555" s="5"/>
      <c r="FL555" s="5"/>
      <c r="FM555" s="5"/>
      <c r="FN555" s="5"/>
      <c r="FO555" s="5"/>
      <c r="FP555" s="5"/>
      <c r="FQ555" s="5"/>
      <c r="FR555" s="5"/>
      <c r="FS555" s="5"/>
      <c r="FT555" s="5"/>
      <c r="FU555" s="5"/>
      <c r="FV555" s="5"/>
      <c r="FW555" s="5"/>
      <c r="FX555" s="5"/>
      <c r="FY555" s="5"/>
      <c r="FZ555" s="5"/>
      <c r="GA555" s="5"/>
      <c r="GB555" s="341"/>
      <c r="GC555" s="354"/>
      <c r="GD555" s="5"/>
      <c r="GE555" s="5"/>
      <c r="GF555" s="5"/>
      <c r="GG555" s="5"/>
      <c r="GH555" s="5"/>
      <c r="GI555" s="5"/>
      <c r="GJ555" s="5"/>
      <c r="GK555" s="5"/>
      <c r="GL555" s="5"/>
      <c r="GM555" s="5"/>
      <c r="GN555" s="5"/>
      <c r="GO555" s="5"/>
      <c r="GP555" s="5"/>
      <c r="GQ555" s="5"/>
      <c r="GR555" s="5"/>
      <c r="GS555" s="5"/>
      <c r="GT555" s="5"/>
      <c r="GU555" s="5"/>
      <c r="GV555" s="5"/>
      <c r="GW555" s="5"/>
      <c r="GX555" s="5"/>
      <c r="GY555" s="5"/>
      <c r="GZ555" s="5"/>
      <c r="HA555" s="5"/>
      <c r="HB555" s="5"/>
      <c r="HC555" s="5"/>
      <c r="HD555" s="5"/>
      <c r="HE555" s="5"/>
      <c r="HF555" s="5"/>
      <c r="HG555" s="5"/>
      <c r="HH555" s="5"/>
      <c r="HI555" s="5"/>
      <c r="HJ555" s="5"/>
      <c r="HK555" s="5"/>
      <c r="HL555" s="5"/>
      <c r="HM555" s="5"/>
      <c r="HN555" s="5"/>
      <c r="HO555" s="5"/>
      <c r="HP555" s="5"/>
      <c r="HQ555" s="5"/>
      <c r="HR555" s="5"/>
      <c r="HS555" s="5"/>
      <c r="HT555" s="341"/>
      <c r="HU555" s="354"/>
      <c r="HV555" s="5"/>
      <c r="HW555" s="5"/>
      <c r="HX555" s="5"/>
      <c r="HY555" s="5"/>
      <c r="HZ555" s="5"/>
      <c r="IA555" s="5"/>
      <c r="IB555" s="5"/>
      <c r="IC555" s="5"/>
      <c r="ID555" s="5"/>
      <c r="IE555" s="5"/>
      <c r="IF555" s="5"/>
      <c r="IG555" s="5"/>
      <c r="IH555" s="5"/>
      <c r="II555" s="5"/>
      <c r="IJ555" s="5"/>
      <c r="IK555" s="5"/>
      <c r="IL555" s="5"/>
      <c r="IM555" s="5"/>
      <c r="IN555" s="5"/>
      <c r="IO555" s="5"/>
      <c r="IP555" s="5"/>
      <c r="IQ555" s="5"/>
      <c r="IR555" s="5"/>
      <c r="IS555" s="5"/>
      <c r="IT555" s="5"/>
      <c r="IU555" s="5"/>
      <c r="IV555" s="5"/>
      <c r="IW555" s="5"/>
      <c r="IX555" s="5"/>
      <c r="IY555" s="5"/>
      <c r="IZ555" s="5"/>
      <c r="JA555" s="5"/>
      <c r="JB555" s="5"/>
      <c r="JC555" s="5"/>
      <c r="JD555" s="5"/>
      <c r="JE555" s="5"/>
      <c r="JF555" s="5"/>
      <c r="JG555" s="5"/>
      <c r="JH555" s="5"/>
      <c r="JI555" s="5"/>
      <c r="JJ555" s="5"/>
      <c r="JK555" s="145"/>
      <c r="JL555" s="397"/>
    </row>
    <row r="556" spans="1:272" ht="30">
      <c r="A556" s="8" t="s">
        <v>33</v>
      </c>
      <c r="B556" s="8" t="s">
        <v>12</v>
      </c>
      <c r="C556" s="8">
        <v>1</v>
      </c>
      <c r="D556" s="199">
        <v>101</v>
      </c>
      <c r="E556" s="118" t="s">
        <v>173</v>
      </c>
      <c r="F556" s="195" t="s">
        <v>108</v>
      </c>
      <c r="G556" s="195" t="s">
        <v>165</v>
      </c>
      <c r="H556" s="309"/>
      <c r="I556" s="363"/>
      <c r="J556" s="57"/>
      <c r="K556" s="57"/>
      <c r="L556" s="57"/>
      <c r="M556" s="56"/>
      <c r="N556" s="56"/>
      <c r="O556" s="161"/>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c r="AY556" s="5"/>
      <c r="AZ556" s="341"/>
      <c r="BA556" s="354"/>
      <c r="BB556" s="5"/>
      <c r="BC556" s="5"/>
      <c r="BD556" s="5"/>
      <c r="BE556" s="5"/>
      <c r="BF556" s="5"/>
      <c r="BG556" s="5"/>
      <c r="BH556" s="5"/>
      <c r="BI556" s="5"/>
      <c r="BJ556" s="5"/>
      <c r="BK556" s="5"/>
      <c r="BL556" s="5"/>
      <c r="BM556" s="5"/>
      <c r="BN556" s="5"/>
      <c r="BO556" s="5"/>
      <c r="BP556" s="5"/>
      <c r="BQ556" s="5"/>
      <c r="BR556" s="5"/>
      <c r="BS556" s="5"/>
      <c r="BT556" s="5"/>
      <c r="BU556" s="5"/>
      <c r="BV556" s="5"/>
      <c r="BW556" s="5"/>
      <c r="BX556" s="5"/>
      <c r="BY556" s="5"/>
      <c r="BZ556" s="5"/>
      <c r="CA556" s="5"/>
      <c r="CB556" s="5"/>
      <c r="CC556" s="5"/>
      <c r="CD556" s="5"/>
      <c r="CE556" s="5"/>
      <c r="CF556" s="5"/>
      <c r="CG556" s="5"/>
      <c r="CH556" s="5"/>
      <c r="CI556" s="5"/>
      <c r="CJ556" s="5"/>
      <c r="CK556" s="5"/>
      <c r="CL556" s="5"/>
      <c r="CM556" s="5"/>
      <c r="CN556" s="5"/>
      <c r="CO556" s="5"/>
      <c r="CP556" s="5"/>
      <c r="CQ556" s="5"/>
      <c r="CR556" s="341"/>
      <c r="CS556" s="355" t="s">
        <v>584</v>
      </c>
      <c r="CT556" s="51">
        <v>1</v>
      </c>
      <c r="CU556" s="51">
        <v>1</v>
      </c>
      <c r="CV556" s="51">
        <v>1</v>
      </c>
      <c r="CW556" s="52">
        <v>100</v>
      </c>
      <c r="CX556" s="52">
        <f t="shared" si="397"/>
        <v>1</v>
      </c>
      <c r="CY556" s="139">
        <f>CX556*AUXILIAR!$B$58</f>
        <v>10000000</v>
      </c>
      <c r="CZ556" s="5"/>
      <c r="DA556" s="5"/>
      <c r="DB556" s="5"/>
      <c r="DC556" s="5"/>
      <c r="DD556" s="5"/>
      <c r="DE556" s="5"/>
      <c r="DF556" s="5"/>
      <c r="DG556" s="5"/>
      <c r="DH556" s="5"/>
      <c r="DI556" s="5"/>
      <c r="DJ556" s="5"/>
      <c r="DK556" s="5"/>
      <c r="DL556" s="5"/>
      <c r="DM556" s="5"/>
      <c r="DN556" s="5"/>
      <c r="DO556" s="5"/>
      <c r="DP556" s="5"/>
      <c r="DQ556" s="5"/>
      <c r="DR556" s="5"/>
      <c r="DS556" s="5"/>
      <c r="DT556" s="5"/>
      <c r="DU556" s="5"/>
      <c r="DV556" s="5"/>
      <c r="DW556" s="5"/>
      <c r="DX556" s="5"/>
      <c r="DY556" s="5"/>
      <c r="DZ556" s="5"/>
      <c r="EA556" s="5"/>
      <c r="EB556" s="5"/>
      <c r="EC556" s="5"/>
      <c r="ED556" s="5"/>
      <c r="EE556" s="5"/>
      <c r="EF556" s="5"/>
      <c r="EG556" s="5"/>
      <c r="EH556" s="5"/>
      <c r="EI556" s="5"/>
      <c r="EJ556" s="341"/>
      <c r="EK556" s="354"/>
      <c r="EL556" s="5"/>
      <c r="EM556" s="5"/>
      <c r="EN556" s="5"/>
      <c r="EO556" s="5"/>
      <c r="EP556" s="5"/>
      <c r="EQ556" s="5"/>
      <c r="ER556" s="5"/>
      <c r="ES556" s="5"/>
      <c r="ET556" s="5"/>
      <c r="EU556" s="5"/>
      <c r="EV556" s="5"/>
      <c r="EW556" s="5"/>
      <c r="EX556" s="5"/>
      <c r="EY556" s="5"/>
      <c r="EZ556" s="5"/>
      <c r="FA556" s="5"/>
      <c r="FB556" s="5"/>
      <c r="FC556" s="5"/>
      <c r="FD556" s="5"/>
      <c r="FE556" s="5"/>
      <c r="FF556" s="5"/>
      <c r="FG556" s="5"/>
      <c r="FH556" s="5"/>
      <c r="FI556" s="5"/>
      <c r="FJ556" s="5"/>
      <c r="FK556" s="5"/>
      <c r="FL556" s="5"/>
      <c r="FM556" s="5"/>
      <c r="FN556" s="5"/>
      <c r="FO556" s="5"/>
      <c r="FP556" s="5"/>
      <c r="FQ556" s="5"/>
      <c r="FR556" s="5"/>
      <c r="FS556" s="5"/>
      <c r="FT556" s="5"/>
      <c r="FU556" s="5"/>
      <c r="FV556" s="5"/>
      <c r="FW556" s="5"/>
      <c r="FX556" s="5"/>
      <c r="FY556" s="5"/>
      <c r="FZ556" s="5"/>
      <c r="GA556" s="5"/>
      <c r="GB556" s="341"/>
      <c r="GC556" s="354"/>
      <c r="GD556" s="5"/>
      <c r="GE556" s="5"/>
      <c r="GF556" s="5"/>
      <c r="GG556" s="5"/>
      <c r="GH556" s="5"/>
      <c r="GI556" s="5"/>
      <c r="GJ556" s="5"/>
      <c r="GK556" s="5"/>
      <c r="GL556" s="5"/>
      <c r="GM556" s="5"/>
      <c r="GN556" s="5"/>
      <c r="GO556" s="5"/>
      <c r="GP556" s="5"/>
      <c r="GQ556" s="5"/>
      <c r="GR556" s="5"/>
      <c r="GS556" s="5"/>
      <c r="GT556" s="5"/>
      <c r="GU556" s="5"/>
      <c r="GV556" s="5"/>
      <c r="GW556" s="5"/>
      <c r="GX556" s="5"/>
      <c r="GY556" s="5"/>
      <c r="GZ556" s="5"/>
      <c r="HA556" s="5"/>
      <c r="HB556" s="5"/>
      <c r="HC556" s="5"/>
      <c r="HD556" s="5"/>
      <c r="HE556" s="5"/>
      <c r="HF556" s="5"/>
      <c r="HG556" s="5"/>
      <c r="HH556" s="5"/>
      <c r="HI556" s="5"/>
      <c r="HJ556" s="5"/>
      <c r="HK556" s="5"/>
      <c r="HL556" s="5"/>
      <c r="HM556" s="5"/>
      <c r="HN556" s="5"/>
      <c r="HO556" s="5"/>
      <c r="HP556" s="5"/>
      <c r="HQ556" s="5"/>
      <c r="HR556" s="5"/>
      <c r="HS556" s="5"/>
      <c r="HT556" s="341"/>
      <c r="HU556" s="354"/>
      <c r="HV556" s="5"/>
      <c r="HW556" s="5"/>
      <c r="HX556" s="5"/>
      <c r="HY556" s="5"/>
      <c r="HZ556" s="5"/>
      <c r="IA556" s="5"/>
      <c r="IB556" s="5"/>
      <c r="IC556" s="5"/>
      <c r="ID556" s="5"/>
      <c r="IE556" s="5"/>
      <c r="IF556" s="5"/>
      <c r="IG556" s="5"/>
      <c r="IH556" s="5"/>
      <c r="II556" s="5"/>
      <c r="IJ556" s="5"/>
      <c r="IK556" s="5"/>
      <c r="IL556" s="5"/>
      <c r="IM556" s="5"/>
      <c r="IN556" s="5"/>
      <c r="IO556" s="5"/>
      <c r="IP556" s="5"/>
      <c r="IQ556" s="5"/>
      <c r="IR556" s="5"/>
      <c r="IS556" s="5"/>
      <c r="IT556" s="5"/>
      <c r="IU556" s="5"/>
      <c r="IV556" s="5"/>
      <c r="IW556" s="5"/>
      <c r="IX556" s="5"/>
      <c r="IY556" s="5"/>
      <c r="IZ556" s="5"/>
      <c r="JA556" s="5"/>
      <c r="JB556" s="5"/>
      <c r="JC556" s="5"/>
      <c r="JD556" s="5"/>
      <c r="JE556" s="5"/>
      <c r="JF556" s="5"/>
      <c r="JG556" s="5"/>
      <c r="JH556" s="5"/>
      <c r="JI556" s="5"/>
      <c r="JJ556" s="5"/>
      <c r="JK556" s="145"/>
      <c r="JL556" s="397"/>
    </row>
    <row r="557" spans="1:272" ht="45">
      <c r="A557" s="8" t="s">
        <v>33</v>
      </c>
      <c r="B557" s="8" t="s">
        <v>12</v>
      </c>
      <c r="C557" s="8">
        <v>1</v>
      </c>
      <c r="D557" s="199">
        <v>101</v>
      </c>
      <c r="E557" s="118" t="s">
        <v>173</v>
      </c>
      <c r="F557" s="195" t="s">
        <v>108</v>
      </c>
      <c r="G557" s="195" t="s">
        <v>165</v>
      </c>
      <c r="H557" s="309"/>
      <c r="I557" s="363"/>
      <c r="J557" s="57"/>
      <c r="K557" s="57"/>
      <c r="L557" s="57"/>
      <c r="M557" s="56"/>
      <c r="N557" s="56"/>
      <c r="O557" s="161"/>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c r="AY557" s="5"/>
      <c r="AZ557" s="341"/>
      <c r="BA557" s="354"/>
      <c r="BB557" s="5"/>
      <c r="BC557" s="5"/>
      <c r="BD557" s="5"/>
      <c r="BE557" s="5"/>
      <c r="BF557" s="5"/>
      <c r="BG557" s="5"/>
      <c r="BH557" s="5"/>
      <c r="BI557" s="5"/>
      <c r="BJ557" s="5"/>
      <c r="BK557" s="5"/>
      <c r="BL557" s="5"/>
      <c r="BM557" s="5"/>
      <c r="BN557" s="5"/>
      <c r="BO557" s="5"/>
      <c r="BP557" s="5"/>
      <c r="BQ557" s="5"/>
      <c r="BR557" s="5"/>
      <c r="BS557" s="5"/>
      <c r="BT557" s="5"/>
      <c r="BU557" s="5"/>
      <c r="BV557" s="5"/>
      <c r="BW557" s="5"/>
      <c r="BX557" s="5"/>
      <c r="BY557" s="5"/>
      <c r="BZ557" s="5"/>
      <c r="CA557" s="5"/>
      <c r="CB557" s="5"/>
      <c r="CC557" s="5"/>
      <c r="CD557" s="5"/>
      <c r="CE557" s="5"/>
      <c r="CF557" s="5"/>
      <c r="CG557" s="5"/>
      <c r="CH557" s="5"/>
      <c r="CI557" s="5"/>
      <c r="CJ557" s="5"/>
      <c r="CK557" s="5"/>
      <c r="CL557" s="5"/>
      <c r="CM557" s="5"/>
      <c r="CN557" s="5"/>
      <c r="CO557" s="5"/>
      <c r="CP557" s="5"/>
      <c r="CQ557" s="5"/>
      <c r="CR557" s="341"/>
      <c r="CS557" s="355" t="s">
        <v>586</v>
      </c>
      <c r="CT557" s="51">
        <v>1</v>
      </c>
      <c r="CU557" s="51">
        <v>1</v>
      </c>
      <c r="CV557" s="51">
        <v>1</v>
      </c>
      <c r="CW557" s="52">
        <v>100</v>
      </c>
      <c r="CX557" s="52">
        <f t="shared" ref="CX557:CX568" si="398">CV557*CW557/100</f>
        <v>1</v>
      </c>
      <c r="CY557" s="139">
        <f>CX557*AUXILIAR!$B$58</f>
        <v>10000000</v>
      </c>
      <c r="CZ557" s="5"/>
      <c r="DA557" s="5"/>
      <c r="DB557" s="5"/>
      <c r="DC557" s="5"/>
      <c r="DD557" s="5"/>
      <c r="DE557" s="5"/>
      <c r="DF557" s="5"/>
      <c r="DG557" s="5"/>
      <c r="DH557" s="5"/>
      <c r="DI557" s="5"/>
      <c r="DJ557" s="5"/>
      <c r="DK557" s="5"/>
      <c r="DL557" s="5"/>
      <c r="DM557" s="5"/>
      <c r="DN557" s="5"/>
      <c r="DO557" s="5"/>
      <c r="DP557" s="5"/>
      <c r="DQ557" s="5"/>
      <c r="DR557" s="5"/>
      <c r="DS557" s="5"/>
      <c r="DT557" s="5"/>
      <c r="DU557" s="5"/>
      <c r="DV557" s="5"/>
      <c r="DW557" s="5"/>
      <c r="DX557" s="5"/>
      <c r="DY557" s="5"/>
      <c r="DZ557" s="5"/>
      <c r="EA557" s="5"/>
      <c r="EB557" s="5"/>
      <c r="EC557" s="5"/>
      <c r="ED557" s="5"/>
      <c r="EE557" s="5"/>
      <c r="EF557" s="5"/>
      <c r="EG557" s="5"/>
      <c r="EH557" s="5"/>
      <c r="EI557" s="5"/>
      <c r="EJ557" s="341"/>
      <c r="EK557" s="354"/>
      <c r="EL557" s="5"/>
      <c r="EM557" s="5"/>
      <c r="EN557" s="5"/>
      <c r="EO557" s="5"/>
      <c r="EP557" s="5"/>
      <c r="EQ557" s="5"/>
      <c r="ER557" s="5"/>
      <c r="ES557" s="5"/>
      <c r="ET557" s="5"/>
      <c r="EU557" s="5"/>
      <c r="EV557" s="5"/>
      <c r="EW557" s="5"/>
      <c r="EX557" s="5"/>
      <c r="EY557" s="5"/>
      <c r="EZ557" s="5"/>
      <c r="FA557" s="5"/>
      <c r="FB557" s="5"/>
      <c r="FC557" s="5"/>
      <c r="FD557" s="5"/>
      <c r="FE557" s="5"/>
      <c r="FF557" s="5"/>
      <c r="FG557" s="5"/>
      <c r="FH557" s="5"/>
      <c r="FI557" s="5"/>
      <c r="FJ557" s="5"/>
      <c r="FK557" s="5"/>
      <c r="FL557" s="5"/>
      <c r="FM557" s="5"/>
      <c r="FN557" s="5"/>
      <c r="FO557" s="5"/>
      <c r="FP557" s="5"/>
      <c r="FQ557" s="5"/>
      <c r="FR557" s="5"/>
      <c r="FS557" s="5"/>
      <c r="FT557" s="5"/>
      <c r="FU557" s="5"/>
      <c r="FV557" s="5"/>
      <c r="FW557" s="5"/>
      <c r="FX557" s="5"/>
      <c r="FY557" s="5"/>
      <c r="FZ557" s="5"/>
      <c r="GA557" s="5"/>
      <c r="GB557" s="341"/>
      <c r="GC557" s="354"/>
      <c r="GD557" s="5"/>
      <c r="GE557" s="5"/>
      <c r="GF557" s="5"/>
      <c r="GG557" s="5"/>
      <c r="GH557" s="5"/>
      <c r="GI557" s="5"/>
      <c r="GJ557" s="5"/>
      <c r="GK557" s="5"/>
      <c r="GL557" s="5"/>
      <c r="GM557" s="5"/>
      <c r="GN557" s="5"/>
      <c r="GO557" s="5"/>
      <c r="GP557" s="5"/>
      <c r="GQ557" s="5"/>
      <c r="GR557" s="5"/>
      <c r="GS557" s="5"/>
      <c r="GT557" s="5"/>
      <c r="GU557" s="5"/>
      <c r="GV557" s="5"/>
      <c r="GW557" s="5"/>
      <c r="GX557" s="5"/>
      <c r="GY557" s="5"/>
      <c r="GZ557" s="5"/>
      <c r="HA557" s="5"/>
      <c r="HB557" s="5"/>
      <c r="HC557" s="5"/>
      <c r="HD557" s="5"/>
      <c r="HE557" s="5"/>
      <c r="HF557" s="5"/>
      <c r="HG557" s="5"/>
      <c r="HH557" s="5"/>
      <c r="HI557" s="5"/>
      <c r="HJ557" s="5"/>
      <c r="HK557" s="5"/>
      <c r="HL557" s="5"/>
      <c r="HM557" s="5"/>
      <c r="HN557" s="5"/>
      <c r="HO557" s="5"/>
      <c r="HP557" s="5"/>
      <c r="HQ557" s="5"/>
      <c r="HR557" s="5"/>
      <c r="HS557" s="5"/>
      <c r="HT557" s="341"/>
      <c r="HU557" s="354"/>
      <c r="HV557" s="5"/>
      <c r="HW557" s="5"/>
      <c r="HX557" s="5"/>
      <c r="HY557" s="5"/>
      <c r="HZ557" s="5"/>
      <c r="IA557" s="5"/>
      <c r="IB557" s="5"/>
      <c r="IC557" s="5"/>
      <c r="ID557" s="5"/>
      <c r="IE557" s="5"/>
      <c r="IF557" s="5"/>
      <c r="IG557" s="5"/>
      <c r="IH557" s="5"/>
      <c r="II557" s="5"/>
      <c r="IJ557" s="5"/>
      <c r="IK557" s="5"/>
      <c r="IL557" s="5"/>
      <c r="IM557" s="5"/>
      <c r="IN557" s="5"/>
      <c r="IO557" s="5"/>
      <c r="IP557" s="5"/>
      <c r="IQ557" s="5"/>
      <c r="IR557" s="5"/>
      <c r="IS557" s="5"/>
      <c r="IT557" s="5"/>
      <c r="IU557" s="5"/>
      <c r="IV557" s="5"/>
      <c r="IW557" s="5"/>
      <c r="IX557" s="5"/>
      <c r="IY557" s="5"/>
      <c r="IZ557" s="5"/>
      <c r="JA557" s="5"/>
      <c r="JB557" s="5"/>
      <c r="JC557" s="5"/>
      <c r="JD557" s="5"/>
      <c r="JE557" s="5"/>
      <c r="JF557" s="5"/>
      <c r="JG557" s="5"/>
      <c r="JH557" s="5"/>
      <c r="JI557" s="5"/>
      <c r="JJ557" s="5"/>
      <c r="JK557" s="145"/>
      <c r="JL557" s="397"/>
    </row>
    <row r="558" spans="1:272" ht="45">
      <c r="A558" s="8" t="s">
        <v>33</v>
      </c>
      <c r="B558" s="8" t="s">
        <v>12</v>
      </c>
      <c r="C558" s="8">
        <v>1</v>
      </c>
      <c r="D558" s="199">
        <v>101</v>
      </c>
      <c r="E558" s="118" t="s">
        <v>173</v>
      </c>
      <c r="F558" s="195" t="s">
        <v>108</v>
      </c>
      <c r="G558" s="195" t="s">
        <v>165</v>
      </c>
      <c r="H558" s="309"/>
      <c r="I558" s="363"/>
      <c r="J558" s="57"/>
      <c r="K558" s="57"/>
      <c r="L558" s="57"/>
      <c r="M558" s="56"/>
      <c r="N558" s="56"/>
      <c r="O558" s="161"/>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c r="AY558" s="5"/>
      <c r="AZ558" s="341"/>
      <c r="BA558" s="354"/>
      <c r="BB558" s="5"/>
      <c r="BC558" s="5"/>
      <c r="BD558" s="5"/>
      <c r="BE558" s="5"/>
      <c r="BF558" s="5"/>
      <c r="BG558" s="5"/>
      <c r="BH558" s="5"/>
      <c r="BI558" s="5"/>
      <c r="BJ558" s="5"/>
      <c r="BK558" s="5"/>
      <c r="BL558" s="5"/>
      <c r="BM558" s="5"/>
      <c r="BN558" s="5"/>
      <c r="BO558" s="5"/>
      <c r="BP558" s="5"/>
      <c r="BQ558" s="5"/>
      <c r="BR558" s="5"/>
      <c r="BS558" s="5"/>
      <c r="BT558" s="5"/>
      <c r="BU558" s="5"/>
      <c r="BV558" s="5"/>
      <c r="BW558" s="5"/>
      <c r="BX558" s="5"/>
      <c r="BY558" s="5"/>
      <c r="BZ558" s="5"/>
      <c r="CA558" s="5"/>
      <c r="CB558" s="5"/>
      <c r="CC558" s="5"/>
      <c r="CD558" s="5"/>
      <c r="CE558" s="5"/>
      <c r="CF558" s="5"/>
      <c r="CG558" s="5"/>
      <c r="CH558" s="5"/>
      <c r="CI558" s="5"/>
      <c r="CJ558" s="5"/>
      <c r="CK558" s="5"/>
      <c r="CL558" s="5"/>
      <c r="CM558" s="5"/>
      <c r="CN558" s="5"/>
      <c r="CO558" s="5"/>
      <c r="CP558" s="5"/>
      <c r="CQ558" s="5"/>
      <c r="CR558" s="341"/>
      <c r="CS558" s="355" t="s">
        <v>586</v>
      </c>
      <c r="CT558" s="51">
        <v>1</v>
      </c>
      <c r="CU558" s="51">
        <v>1</v>
      </c>
      <c r="CV558" s="51">
        <v>1</v>
      </c>
      <c r="CW558" s="52">
        <v>100</v>
      </c>
      <c r="CX558" s="52">
        <f t="shared" si="398"/>
        <v>1</v>
      </c>
      <c r="CY558" s="139">
        <f>CX558*AUXILIAR!$B$58</f>
        <v>10000000</v>
      </c>
      <c r="CZ558" s="5"/>
      <c r="DA558" s="5"/>
      <c r="DB558" s="5"/>
      <c r="DC558" s="5"/>
      <c r="DD558" s="5"/>
      <c r="DE558" s="5"/>
      <c r="DF558" s="5"/>
      <c r="DG558" s="5"/>
      <c r="DH558" s="5"/>
      <c r="DI558" s="5"/>
      <c r="DJ558" s="5"/>
      <c r="DK558" s="5"/>
      <c r="DL558" s="5"/>
      <c r="DM558" s="5"/>
      <c r="DN558" s="5"/>
      <c r="DO558" s="5"/>
      <c r="DP558" s="5"/>
      <c r="DQ558" s="5"/>
      <c r="DR558" s="5"/>
      <c r="DS558" s="5"/>
      <c r="DT558" s="5"/>
      <c r="DU558" s="5"/>
      <c r="DV558" s="5"/>
      <c r="DW558" s="5"/>
      <c r="DX558" s="5"/>
      <c r="DY558" s="5"/>
      <c r="DZ558" s="5"/>
      <c r="EA558" s="5"/>
      <c r="EB558" s="5"/>
      <c r="EC558" s="5"/>
      <c r="ED558" s="5"/>
      <c r="EE558" s="5"/>
      <c r="EF558" s="5"/>
      <c r="EG558" s="5"/>
      <c r="EH558" s="5"/>
      <c r="EI558" s="5"/>
      <c r="EJ558" s="341"/>
      <c r="EK558" s="354"/>
      <c r="EL558" s="5"/>
      <c r="EM558" s="5"/>
      <c r="EN558" s="5"/>
      <c r="EO558" s="5"/>
      <c r="EP558" s="5"/>
      <c r="EQ558" s="5"/>
      <c r="ER558" s="5"/>
      <c r="ES558" s="5"/>
      <c r="ET558" s="5"/>
      <c r="EU558" s="5"/>
      <c r="EV558" s="5"/>
      <c r="EW558" s="5"/>
      <c r="EX558" s="5"/>
      <c r="EY558" s="5"/>
      <c r="EZ558" s="5"/>
      <c r="FA558" s="5"/>
      <c r="FB558" s="5"/>
      <c r="FC558" s="5"/>
      <c r="FD558" s="5"/>
      <c r="FE558" s="5"/>
      <c r="FF558" s="5"/>
      <c r="FG558" s="5"/>
      <c r="FH558" s="5"/>
      <c r="FI558" s="5"/>
      <c r="FJ558" s="5"/>
      <c r="FK558" s="5"/>
      <c r="FL558" s="5"/>
      <c r="FM558" s="5"/>
      <c r="FN558" s="5"/>
      <c r="FO558" s="5"/>
      <c r="FP558" s="5"/>
      <c r="FQ558" s="5"/>
      <c r="FR558" s="5"/>
      <c r="FS558" s="5"/>
      <c r="FT558" s="5"/>
      <c r="FU558" s="5"/>
      <c r="FV558" s="5"/>
      <c r="FW558" s="5"/>
      <c r="FX558" s="5"/>
      <c r="FY558" s="5"/>
      <c r="FZ558" s="5"/>
      <c r="GA558" s="5"/>
      <c r="GB558" s="341"/>
      <c r="GC558" s="354"/>
      <c r="GD558" s="5"/>
      <c r="GE558" s="5"/>
      <c r="GF558" s="5"/>
      <c r="GG558" s="5"/>
      <c r="GH558" s="5"/>
      <c r="GI558" s="5"/>
      <c r="GJ558" s="5"/>
      <c r="GK558" s="5"/>
      <c r="GL558" s="5"/>
      <c r="GM558" s="5"/>
      <c r="GN558" s="5"/>
      <c r="GO558" s="5"/>
      <c r="GP558" s="5"/>
      <c r="GQ558" s="5"/>
      <c r="GR558" s="5"/>
      <c r="GS558" s="5"/>
      <c r="GT558" s="5"/>
      <c r="GU558" s="5"/>
      <c r="GV558" s="5"/>
      <c r="GW558" s="5"/>
      <c r="GX558" s="5"/>
      <c r="GY558" s="5"/>
      <c r="GZ558" s="5"/>
      <c r="HA558" s="5"/>
      <c r="HB558" s="5"/>
      <c r="HC558" s="5"/>
      <c r="HD558" s="5"/>
      <c r="HE558" s="5"/>
      <c r="HF558" s="5"/>
      <c r="HG558" s="5"/>
      <c r="HH558" s="5"/>
      <c r="HI558" s="5"/>
      <c r="HJ558" s="5"/>
      <c r="HK558" s="5"/>
      <c r="HL558" s="5"/>
      <c r="HM558" s="5"/>
      <c r="HN558" s="5"/>
      <c r="HO558" s="5"/>
      <c r="HP558" s="5"/>
      <c r="HQ558" s="5"/>
      <c r="HR558" s="5"/>
      <c r="HS558" s="5"/>
      <c r="HT558" s="341"/>
      <c r="HU558" s="354"/>
      <c r="HV558" s="5"/>
      <c r="HW558" s="5"/>
      <c r="HX558" s="5"/>
      <c r="HY558" s="5"/>
      <c r="HZ558" s="5"/>
      <c r="IA558" s="5"/>
      <c r="IB558" s="5"/>
      <c r="IC558" s="5"/>
      <c r="ID558" s="5"/>
      <c r="IE558" s="5"/>
      <c r="IF558" s="5"/>
      <c r="IG558" s="5"/>
      <c r="IH558" s="5"/>
      <c r="II558" s="5"/>
      <c r="IJ558" s="5"/>
      <c r="IK558" s="5"/>
      <c r="IL558" s="5"/>
      <c r="IM558" s="5"/>
      <c r="IN558" s="5"/>
      <c r="IO558" s="5"/>
      <c r="IP558" s="5"/>
      <c r="IQ558" s="5"/>
      <c r="IR558" s="5"/>
      <c r="IS558" s="5"/>
      <c r="IT558" s="5"/>
      <c r="IU558" s="5"/>
      <c r="IV558" s="5"/>
      <c r="IW558" s="5"/>
      <c r="IX558" s="5"/>
      <c r="IY558" s="5"/>
      <c r="IZ558" s="5"/>
      <c r="JA558" s="5"/>
      <c r="JB558" s="5"/>
      <c r="JC558" s="5"/>
      <c r="JD558" s="5"/>
      <c r="JE558" s="5"/>
      <c r="JF558" s="5"/>
      <c r="JG558" s="5"/>
      <c r="JH558" s="5"/>
      <c r="JI558" s="5"/>
      <c r="JJ558" s="5"/>
      <c r="JK558" s="145"/>
      <c r="JL558" s="397"/>
    </row>
    <row r="559" spans="1:272" ht="45">
      <c r="A559" s="8" t="s">
        <v>33</v>
      </c>
      <c r="B559" s="8" t="s">
        <v>12</v>
      </c>
      <c r="C559" s="8">
        <v>1</v>
      </c>
      <c r="D559" s="199">
        <v>101</v>
      </c>
      <c r="E559" s="118" t="s">
        <v>173</v>
      </c>
      <c r="F559" s="195" t="s">
        <v>108</v>
      </c>
      <c r="G559" s="195" t="s">
        <v>165</v>
      </c>
      <c r="H559" s="309"/>
      <c r="I559" s="363"/>
      <c r="J559" s="57"/>
      <c r="K559" s="57"/>
      <c r="L559" s="57"/>
      <c r="M559" s="56"/>
      <c r="N559" s="56"/>
      <c r="O559" s="161"/>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c r="AY559" s="5"/>
      <c r="AZ559" s="341"/>
      <c r="BA559" s="354"/>
      <c r="BB559" s="5"/>
      <c r="BC559" s="5"/>
      <c r="BD559" s="5"/>
      <c r="BE559" s="5"/>
      <c r="BF559" s="5"/>
      <c r="BG559" s="5"/>
      <c r="BH559" s="5"/>
      <c r="BI559" s="5"/>
      <c r="BJ559" s="5"/>
      <c r="BK559" s="5"/>
      <c r="BL559" s="5"/>
      <c r="BM559" s="5"/>
      <c r="BN559" s="5"/>
      <c r="BO559" s="5"/>
      <c r="BP559" s="5"/>
      <c r="BQ559" s="5"/>
      <c r="BR559" s="5"/>
      <c r="BS559" s="5"/>
      <c r="BT559" s="5"/>
      <c r="BU559" s="5"/>
      <c r="BV559" s="5"/>
      <c r="BW559" s="5"/>
      <c r="BX559" s="5"/>
      <c r="BY559" s="5"/>
      <c r="BZ559" s="5"/>
      <c r="CA559" s="5"/>
      <c r="CB559" s="5"/>
      <c r="CC559" s="5"/>
      <c r="CD559" s="5"/>
      <c r="CE559" s="5"/>
      <c r="CF559" s="5"/>
      <c r="CG559" s="5"/>
      <c r="CH559" s="5"/>
      <c r="CI559" s="5"/>
      <c r="CJ559" s="5"/>
      <c r="CK559" s="5"/>
      <c r="CL559" s="5"/>
      <c r="CM559" s="5"/>
      <c r="CN559" s="5"/>
      <c r="CO559" s="5"/>
      <c r="CP559" s="5"/>
      <c r="CQ559" s="5"/>
      <c r="CR559" s="341"/>
      <c r="CS559" s="355" t="s">
        <v>586</v>
      </c>
      <c r="CT559" s="51">
        <v>1</v>
      </c>
      <c r="CU559" s="51">
        <v>1</v>
      </c>
      <c r="CV559" s="51">
        <v>1</v>
      </c>
      <c r="CW559" s="52">
        <v>100</v>
      </c>
      <c r="CX559" s="52">
        <f t="shared" si="398"/>
        <v>1</v>
      </c>
      <c r="CY559" s="139">
        <f>CX559*AUXILIAR!$B$58</f>
        <v>10000000</v>
      </c>
      <c r="CZ559" s="5"/>
      <c r="DA559" s="5"/>
      <c r="DB559" s="5"/>
      <c r="DC559" s="5"/>
      <c r="DD559" s="5"/>
      <c r="DE559" s="5"/>
      <c r="DF559" s="5"/>
      <c r="DG559" s="5"/>
      <c r="DH559" s="5"/>
      <c r="DI559" s="5"/>
      <c r="DJ559" s="5"/>
      <c r="DK559" s="5"/>
      <c r="DL559" s="5"/>
      <c r="DM559" s="5"/>
      <c r="DN559" s="5"/>
      <c r="DO559" s="5"/>
      <c r="DP559" s="5"/>
      <c r="DQ559" s="5"/>
      <c r="DR559" s="5"/>
      <c r="DS559" s="5"/>
      <c r="DT559" s="5"/>
      <c r="DU559" s="5"/>
      <c r="DV559" s="5"/>
      <c r="DW559" s="5"/>
      <c r="DX559" s="5"/>
      <c r="DY559" s="5"/>
      <c r="DZ559" s="5"/>
      <c r="EA559" s="5"/>
      <c r="EB559" s="5"/>
      <c r="EC559" s="5"/>
      <c r="ED559" s="5"/>
      <c r="EE559" s="5"/>
      <c r="EF559" s="5"/>
      <c r="EG559" s="5"/>
      <c r="EH559" s="5"/>
      <c r="EI559" s="5"/>
      <c r="EJ559" s="341"/>
      <c r="EK559" s="354"/>
      <c r="EL559" s="5"/>
      <c r="EM559" s="5"/>
      <c r="EN559" s="5"/>
      <c r="EO559" s="5"/>
      <c r="EP559" s="5"/>
      <c r="EQ559" s="5"/>
      <c r="ER559" s="5"/>
      <c r="ES559" s="5"/>
      <c r="ET559" s="5"/>
      <c r="EU559" s="5"/>
      <c r="EV559" s="5"/>
      <c r="EW559" s="5"/>
      <c r="EX559" s="5"/>
      <c r="EY559" s="5"/>
      <c r="EZ559" s="5"/>
      <c r="FA559" s="5"/>
      <c r="FB559" s="5"/>
      <c r="FC559" s="5"/>
      <c r="FD559" s="5"/>
      <c r="FE559" s="5"/>
      <c r="FF559" s="5"/>
      <c r="FG559" s="5"/>
      <c r="FH559" s="5"/>
      <c r="FI559" s="5"/>
      <c r="FJ559" s="5"/>
      <c r="FK559" s="5"/>
      <c r="FL559" s="5"/>
      <c r="FM559" s="5"/>
      <c r="FN559" s="5"/>
      <c r="FO559" s="5"/>
      <c r="FP559" s="5"/>
      <c r="FQ559" s="5"/>
      <c r="FR559" s="5"/>
      <c r="FS559" s="5"/>
      <c r="FT559" s="5"/>
      <c r="FU559" s="5"/>
      <c r="FV559" s="5"/>
      <c r="FW559" s="5"/>
      <c r="FX559" s="5"/>
      <c r="FY559" s="5"/>
      <c r="FZ559" s="5"/>
      <c r="GA559" s="5"/>
      <c r="GB559" s="341"/>
      <c r="GC559" s="354"/>
      <c r="GD559" s="5"/>
      <c r="GE559" s="5"/>
      <c r="GF559" s="5"/>
      <c r="GG559" s="5"/>
      <c r="GH559" s="5"/>
      <c r="GI559" s="5"/>
      <c r="GJ559" s="5"/>
      <c r="GK559" s="5"/>
      <c r="GL559" s="5"/>
      <c r="GM559" s="5"/>
      <c r="GN559" s="5"/>
      <c r="GO559" s="5"/>
      <c r="GP559" s="5"/>
      <c r="GQ559" s="5"/>
      <c r="GR559" s="5"/>
      <c r="GS559" s="5"/>
      <c r="GT559" s="5"/>
      <c r="GU559" s="5"/>
      <c r="GV559" s="5"/>
      <c r="GW559" s="5"/>
      <c r="GX559" s="5"/>
      <c r="GY559" s="5"/>
      <c r="GZ559" s="5"/>
      <c r="HA559" s="5"/>
      <c r="HB559" s="5"/>
      <c r="HC559" s="5"/>
      <c r="HD559" s="5"/>
      <c r="HE559" s="5"/>
      <c r="HF559" s="5"/>
      <c r="HG559" s="5"/>
      <c r="HH559" s="5"/>
      <c r="HI559" s="5"/>
      <c r="HJ559" s="5"/>
      <c r="HK559" s="5"/>
      <c r="HL559" s="5"/>
      <c r="HM559" s="5"/>
      <c r="HN559" s="5"/>
      <c r="HO559" s="5"/>
      <c r="HP559" s="5"/>
      <c r="HQ559" s="5"/>
      <c r="HR559" s="5"/>
      <c r="HS559" s="5"/>
      <c r="HT559" s="341"/>
      <c r="HU559" s="354"/>
      <c r="HV559" s="5"/>
      <c r="HW559" s="5"/>
      <c r="HX559" s="5"/>
      <c r="HY559" s="5"/>
      <c r="HZ559" s="5"/>
      <c r="IA559" s="5"/>
      <c r="IB559" s="5"/>
      <c r="IC559" s="5"/>
      <c r="ID559" s="5"/>
      <c r="IE559" s="5"/>
      <c r="IF559" s="5"/>
      <c r="IG559" s="5"/>
      <c r="IH559" s="5"/>
      <c r="II559" s="5"/>
      <c r="IJ559" s="5"/>
      <c r="IK559" s="5"/>
      <c r="IL559" s="5"/>
      <c r="IM559" s="5"/>
      <c r="IN559" s="5"/>
      <c r="IO559" s="5"/>
      <c r="IP559" s="5"/>
      <c r="IQ559" s="5"/>
      <c r="IR559" s="5"/>
      <c r="IS559" s="5"/>
      <c r="IT559" s="5"/>
      <c r="IU559" s="5"/>
      <c r="IV559" s="5"/>
      <c r="IW559" s="5"/>
      <c r="IX559" s="5"/>
      <c r="IY559" s="5"/>
      <c r="IZ559" s="5"/>
      <c r="JA559" s="5"/>
      <c r="JB559" s="5"/>
      <c r="JC559" s="5"/>
      <c r="JD559" s="5"/>
      <c r="JE559" s="5"/>
      <c r="JF559" s="5"/>
      <c r="JG559" s="5"/>
      <c r="JH559" s="5"/>
      <c r="JI559" s="5"/>
      <c r="JJ559" s="5"/>
      <c r="JK559" s="145"/>
      <c r="JL559" s="397"/>
    </row>
    <row r="560" spans="1:272" ht="45">
      <c r="A560" s="8" t="s">
        <v>33</v>
      </c>
      <c r="B560" s="8" t="s">
        <v>12</v>
      </c>
      <c r="C560" s="8">
        <v>1</v>
      </c>
      <c r="D560" s="199">
        <v>101</v>
      </c>
      <c r="E560" s="118" t="s">
        <v>173</v>
      </c>
      <c r="F560" s="195" t="s">
        <v>108</v>
      </c>
      <c r="G560" s="195" t="s">
        <v>165</v>
      </c>
      <c r="H560" s="309"/>
      <c r="I560" s="363"/>
      <c r="J560" s="57"/>
      <c r="K560" s="57"/>
      <c r="L560" s="57"/>
      <c r="M560" s="56"/>
      <c r="N560" s="56"/>
      <c r="O560" s="161"/>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c r="AY560" s="5"/>
      <c r="AZ560" s="341"/>
      <c r="BA560" s="354"/>
      <c r="BB560" s="5"/>
      <c r="BC560" s="5"/>
      <c r="BD560" s="5"/>
      <c r="BE560" s="5"/>
      <c r="BF560" s="5"/>
      <c r="BG560" s="5"/>
      <c r="BH560" s="5"/>
      <c r="BI560" s="5"/>
      <c r="BJ560" s="5"/>
      <c r="BK560" s="5"/>
      <c r="BL560" s="5"/>
      <c r="BM560" s="5"/>
      <c r="BN560" s="5"/>
      <c r="BO560" s="5"/>
      <c r="BP560" s="5"/>
      <c r="BQ560" s="5"/>
      <c r="BR560" s="5"/>
      <c r="BS560" s="5"/>
      <c r="BT560" s="5"/>
      <c r="BU560" s="5"/>
      <c r="BV560" s="5"/>
      <c r="BW560" s="5"/>
      <c r="BX560" s="5"/>
      <c r="BY560" s="5"/>
      <c r="BZ560" s="5"/>
      <c r="CA560" s="5"/>
      <c r="CB560" s="5"/>
      <c r="CC560" s="5"/>
      <c r="CD560" s="5"/>
      <c r="CE560" s="5"/>
      <c r="CF560" s="5"/>
      <c r="CG560" s="5"/>
      <c r="CH560" s="5"/>
      <c r="CI560" s="5"/>
      <c r="CJ560" s="5"/>
      <c r="CK560" s="5"/>
      <c r="CL560" s="5"/>
      <c r="CM560" s="5"/>
      <c r="CN560" s="5"/>
      <c r="CO560" s="5"/>
      <c r="CP560" s="5"/>
      <c r="CQ560" s="5"/>
      <c r="CR560" s="341"/>
      <c r="CS560" s="355" t="s">
        <v>586</v>
      </c>
      <c r="CT560" s="51">
        <v>1</v>
      </c>
      <c r="CU560" s="51">
        <v>1</v>
      </c>
      <c r="CV560" s="51">
        <v>1</v>
      </c>
      <c r="CW560" s="52">
        <v>100</v>
      </c>
      <c r="CX560" s="52">
        <f t="shared" si="398"/>
        <v>1</v>
      </c>
      <c r="CY560" s="139">
        <f>CX560*AUXILIAR!$B$58</f>
        <v>10000000</v>
      </c>
      <c r="CZ560" s="5"/>
      <c r="DA560" s="5"/>
      <c r="DB560" s="5"/>
      <c r="DC560" s="5"/>
      <c r="DD560" s="5"/>
      <c r="DE560" s="5"/>
      <c r="DF560" s="5"/>
      <c r="DG560" s="5"/>
      <c r="DH560" s="5"/>
      <c r="DI560" s="5"/>
      <c r="DJ560" s="5"/>
      <c r="DK560" s="5"/>
      <c r="DL560" s="5"/>
      <c r="DM560" s="5"/>
      <c r="DN560" s="5"/>
      <c r="DO560" s="5"/>
      <c r="DP560" s="5"/>
      <c r="DQ560" s="5"/>
      <c r="DR560" s="5"/>
      <c r="DS560" s="5"/>
      <c r="DT560" s="5"/>
      <c r="DU560" s="5"/>
      <c r="DV560" s="5"/>
      <c r="DW560" s="5"/>
      <c r="DX560" s="5"/>
      <c r="DY560" s="5"/>
      <c r="DZ560" s="5"/>
      <c r="EA560" s="5"/>
      <c r="EB560" s="5"/>
      <c r="EC560" s="5"/>
      <c r="ED560" s="5"/>
      <c r="EE560" s="5"/>
      <c r="EF560" s="5"/>
      <c r="EG560" s="5"/>
      <c r="EH560" s="5"/>
      <c r="EI560" s="5"/>
      <c r="EJ560" s="341"/>
      <c r="EK560" s="354"/>
      <c r="EL560" s="5"/>
      <c r="EM560" s="5"/>
      <c r="EN560" s="5"/>
      <c r="EO560" s="5"/>
      <c r="EP560" s="5"/>
      <c r="EQ560" s="5"/>
      <c r="ER560" s="5"/>
      <c r="ES560" s="5"/>
      <c r="ET560" s="5"/>
      <c r="EU560" s="5"/>
      <c r="EV560" s="5"/>
      <c r="EW560" s="5"/>
      <c r="EX560" s="5"/>
      <c r="EY560" s="5"/>
      <c r="EZ560" s="5"/>
      <c r="FA560" s="5"/>
      <c r="FB560" s="5"/>
      <c r="FC560" s="5"/>
      <c r="FD560" s="5"/>
      <c r="FE560" s="5"/>
      <c r="FF560" s="5"/>
      <c r="FG560" s="5"/>
      <c r="FH560" s="5"/>
      <c r="FI560" s="5"/>
      <c r="FJ560" s="5"/>
      <c r="FK560" s="5"/>
      <c r="FL560" s="5"/>
      <c r="FM560" s="5"/>
      <c r="FN560" s="5"/>
      <c r="FO560" s="5"/>
      <c r="FP560" s="5"/>
      <c r="FQ560" s="5"/>
      <c r="FR560" s="5"/>
      <c r="FS560" s="5"/>
      <c r="FT560" s="5"/>
      <c r="FU560" s="5"/>
      <c r="FV560" s="5"/>
      <c r="FW560" s="5"/>
      <c r="FX560" s="5"/>
      <c r="FY560" s="5"/>
      <c r="FZ560" s="5"/>
      <c r="GA560" s="5"/>
      <c r="GB560" s="341"/>
      <c r="GC560" s="354"/>
      <c r="GD560" s="5"/>
      <c r="GE560" s="5"/>
      <c r="GF560" s="5"/>
      <c r="GG560" s="5"/>
      <c r="GH560" s="5"/>
      <c r="GI560" s="5"/>
      <c r="GJ560" s="5"/>
      <c r="GK560" s="5"/>
      <c r="GL560" s="5"/>
      <c r="GM560" s="5"/>
      <c r="GN560" s="5"/>
      <c r="GO560" s="5"/>
      <c r="GP560" s="5"/>
      <c r="GQ560" s="5"/>
      <c r="GR560" s="5"/>
      <c r="GS560" s="5"/>
      <c r="GT560" s="5"/>
      <c r="GU560" s="5"/>
      <c r="GV560" s="5"/>
      <c r="GW560" s="5"/>
      <c r="GX560" s="5"/>
      <c r="GY560" s="5"/>
      <c r="GZ560" s="5"/>
      <c r="HA560" s="5"/>
      <c r="HB560" s="5"/>
      <c r="HC560" s="5"/>
      <c r="HD560" s="5"/>
      <c r="HE560" s="5"/>
      <c r="HF560" s="5"/>
      <c r="HG560" s="5"/>
      <c r="HH560" s="5"/>
      <c r="HI560" s="5"/>
      <c r="HJ560" s="5"/>
      <c r="HK560" s="5"/>
      <c r="HL560" s="5"/>
      <c r="HM560" s="5"/>
      <c r="HN560" s="5"/>
      <c r="HO560" s="5"/>
      <c r="HP560" s="5"/>
      <c r="HQ560" s="5"/>
      <c r="HR560" s="5"/>
      <c r="HS560" s="5"/>
      <c r="HT560" s="341"/>
      <c r="HU560" s="354"/>
      <c r="HV560" s="5"/>
      <c r="HW560" s="5"/>
      <c r="HX560" s="5"/>
      <c r="HY560" s="5"/>
      <c r="HZ560" s="5"/>
      <c r="IA560" s="5"/>
      <c r="IB560" s="5"/>
      <c r="IC560" s="5"/>
      <c r="ID560" s="5"/>
      <c r="IE560" s="5"/>
      <c r="IF560" s="5"/>
      <c r="IG560" s="5"/>
      <c r="IH560" s="5"/>
      <c r="II560" s="5"/>
      <c r="IJ560" s="5"/>
      <c r="IK560" s="5"/>
      <c r="IL560" s="5"/>
      <c r="IM560" s="5"/>
      <c r="IN560" s="5"/>
      <c r="IO560" s="5"/>
      <c r="IP560" s="5"/>
      <c r="IQ560" s="5"/>
      <c r="IR560" s="5"/>
      <c r="IS560" s="5"/>
      <c r="IT560" s="5"/>
      <c r="IU560" s="5"/>
      <c r="IV560" s="5"/>
      <c r="IW560" s="5"/>
      <c r="IX560" s="5"/>
      <c r="IY560" s="5"/>
      <c r="IZ560" s="5"/>
      <c r="JA560" s="5"/>
      <c r="JB560" s="5"/>
      <c r="JC560" s="5"/>
      <c r="JD560" s="5"/>
      <c r="JE560" s="5"/>
      <c r="JF560" s="5"/>
      <c r="JG560" s="5"/>
      <c r="JH560" s="5"/>
      <c r="JI560" s="5"/>
      <c r="JJ560" s="5"/>
      <c r="JK560" s="145"/>
      <c r="JL560" s="397"/>
    </row>
    <row r="561" spans="1:272" ht="45">
      <c r="A561" s="8" t="s">
        <v>33</v>
      </c>
      <c r="B561" s="8" t="s">
        <v>12</v>
      </c>
      <c r="C561" s="8">
        <v>1</v>
      </c>
      <c r="D561" s="199">
        <v>101</v>
      </c>
      <c r="E561" s="118" t="s">
        <v>173</v>
      </c>
      <c r="F561" s="195" t="s">
        <v>108</v>
      </c>
      <c r="G561" s="195" t="s">
        <v>165</v>
      </c>
      <c r="H561" s="309"/>
      <c r="I561" s="363"/>
      <c r="J561" s="57"/>
      <c r="K561" s="57"/>
      <c r="L561" s="57"/>
      <c r="M561" s="56"/>
      <c r="N561" s="56"/>
      <c r="O561" s="161"/>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c r="AY561" s="5"/>
      <c r="AZ561" s="341"/>
      <c r="BA561" s="354"/>
      <c r="BB561" s="5"/>
      <c r="BC561" s="5"/>
      <c r="BD561" s="5"/>
      <c r="BE561" s="5"/>
      <c r="BF561" s="5"/>
      <c r="BG561" s="5"/>
      <c r="BH561" s="5"/>
      <c r="BI561" s="5"/>
      <c r="BJ561" s="5"/>
      <c r="BK561" s="5"/>
      <c r="BL561" s="5"/>
      <c r="BM561" s="5"/>
      <c r="BN561" s="5"/>
      <c r="BO561" s="5"/>
      <c r="BP561" s="5"/>
      <c r="BQ561" s="5"/>
      <c r="BR561" s="5"/>
      <c r="BS561" s="5"/>
      <c r="BT561" s="5"/>
      <c r="BU561" s="5"/>
      <c r="BV561" s="5"/>
      <c r="BW561" s="5"/>
      <c r="BX561" s="5"/>
      <c r="BY561" s="5"/>
      <c r="BZ561" s="5"/>
      <c r="CA561" s="5"/>
      <c r="CB561" s="5"/>
      <c r="CC561" s="5"/>
      <c r="CD561" s="5"/>
      <c r="CE561" s="5"/>
      <c r="CF561" s="5"/>
      <c r="CG561" s="5"/>
      <c r="CH561" s="5"/>
      <c r="CI561" s="5"/>
      <c r="CJ561" s="5"/>
      <c r="CK561" s="5"/>
      <c r="CL561" s="5"/>
      <c r="CM561" s="5"/>
      <c r="CN561" s="5"/>
      <c r="CO561" s="5"/>
      <c r="CP561" s="5"/>
      <c r="CQ561" s="5"/>
      <c r="CR561" s="341"/>
      <c r="CS561" s="355" t="s">
        <v>586</v>
      </c>
      <c r="CT561" s="51">
        <v>1</v>
      </c>
      <c r="CU561" s="51">
        <v>1</v>
      </c>
      <c r="CV561" s="51">
        <v>1</v>
      </c>
      <c r="CW561" s="52">
        <v>100</v>
      </c>
      <c r="CX561" s="52">
        <f t="shared" si="398"/>
        <v>1</v>
      </c>
      <c r="CY561" s="139">
        <f>CX561*AUXILIAR!$B$58</f>
        <v>10000000</v>
      </c>
      <c r="CZ561" s="5"/>
      <c r="DA561" s="5"/>
      <c r="DB561" s="5"/>
      <c r="DC561" s="5"/>
      <c r="DD561" s="5"/>
      <c r="DE561" s="5"/>
      <c r="DF561" s="5"/>
      <c r="DG561" s="5"/>
      <c r="DH561" s="5"/>
      <c r="DI561" s="5"/>
      <c r="DJ561" s="5"/>
      <c r="DK561" s="5"/>
      <c r="DL561" s="5"/>
      <c r="DM561" s="5"/>
      <c r="DN561" s="5"/>
      <c r="DO561" s="5"/>
      <c r="DP561" s="5"/>
      <c r="DQ561" s="5"/>
      <c r="DR561" s="5"/>
      <c r="DS561" s="5"/>
      <c r="DT561" s="5"/>
      <c r="DU561" s="5"/>
      <c r="DV561" s="5"/>
      <c r="DW561" s="5"/>
      <c r="DX561" s="5"/>
      <c r="DY561" s="5"/>
      <c r="DZ561" s="5"/>
      <c r="EA561" s="5"/>
      <c r="EB561" s="5"/>
      <c r="EC561" s="5"/>
      <c r="ED561" s="5"/>
      <c r="EE561" s="5"/>
      <c r="EF561" s="5"/>
      <c r="EG561" s="5"/>
      <c r="EH561" s="5"/>
      <c r="EI561" s="5"/>
      <c r="EJ561" s="341"/>
      <c r="EK561" s="354"/>
      <c r="EL561" s="5"/>
      <c r="EM561" s="5"/>
      <c r="EN561" s="5"/>
      <c r="EO561" s="5"/>
      <c r="EP561" s="5"/>
      <c r="EQ561" s="5"/>
      <c r="ER561" s="5"/>
      <c r="ES561" s="5"/>
      <c r="ET561" s="5"/>
      <c r="EU561" s="5"/>
      <c r="EV561" s="5"/>
      <c r="EW561" s="5"/>
      <c r="EX561" s="5"/>
      <c r="EY561" s="5"/>
      <c r="EZ561" s="5"/>
      <c r="FA561" s="5"/>
      <c r="FB561" s="5"/>
      <c r="FC561" s="5"/>
      <c r="FD561" s="5"/>
      <c r="FE561" s="5"/>
      <c r="FF561" s="5"/>
      <c r="FG561" s="5"/>
      <c r="FH561" s="5"/>
      <c r="FI561" s="5"/>
      <c r="FJ561" s="5"/>
      <c r="FK561" s="5"/>
      <c r="FL561" s="5"/>
      <c r="FM561" s="5"/>
      <c r="FN561" s="5"/>
      <c r="FO561" s="5"/>
      <c r="FP561" s="5"/>
      <c r="FQ561" s="5"/>
      <c r="FR561" s="5"/>
      <c r="FS561" s="5"/>
      <c r="FT561" s="5"/>
      <c r="FU561" s="5"/>
      <c r="FV561" s="5"/>
      <c r="FW561" s="5"/>
      <c r="FX561" s="5"/>
      <c r="FY561" s="5"/>
      <c r="FZ561" s="5"/>
      <c r="GA561" s="5"/>
      <c r="GB561" s="341"/>
      <c r="GC561" s="354"/>
      <c r="GD561" s="5"/>
      <c r="GE561" s="5"/>
      <c r="GF561" s="5"/>
      <c r="GG561" s="5"/>
      <c r="GH561" s="5"/>
      <c r="GI561" s="5"/>
      <c r="GJ561" s="5"/>
      <c r="GK561" s="5"/>
      <c r="GL561" s="5"/>
      <c r="GM561" s="5"/>
      <c r="GN561" s="5"/>
      <c r="GO561" s="5"/>
      <c r="GP561" s="5"/>
      <c r="GQ561" s="5"/>
      <c r="GR561" s="5"/>
      <c r="GS561" s="5"/>
      <c r="GT561" s="5"/>
      <c r="GU561" s="5"/>
      <c r="GV561" s="5"/>
      <c r="GW561" s="5"/>
      <c r="GX561" s="5"/>
      <c r="GY561" s="5"/>
      <c r="GZ561" s="5"/>
      <c r="HA561" s="5"/>
      <c r="HB561" s="5"/>
      <c r="HC561" s="5"/>
      <c r="HD561" s="5"/>
      <c r="HE561" s="5"/>
      <c r="HF561" s="5"/>
      <c r="HG561" s="5"/>
      <c r="HH561" s="5"/>
      <c r="HI561" s="5"/>
      <c r="HJ561" s="5"/>
      <c r="HK561" s="5"/>
      <c r="HL561" s="5"/>
      <c r="HM561" s="5"/>
      <c r="HN561" s="5"/>
      <c r="HO561" s="5"/>
      <c r="HP561" s="5"/>
      <c r="HQ561" s="5"/>
      <c r="HR561" s="5"/>
      <c r="HS561" s="5"/>
      <c r="HT561" s="341"/>
      <c r="HU561" s="354"/>
      <c r="HV561" s="5"/>
      <c r="HW561" s="5"/>
      <c r="HX561" s="5"/>
      <c r="HY561" s="5"/>
      <c r="HZ561" s="5"/>
      <c r="IA561" s="5"/>
      <c r="IB561" s="5"/>
      <c r="IC561" s="5"/>
      <c r="ID561" s="5"/>
      <c r="IE561" s="5"/>
      <c r="IF561" s="5"/>
      <c r="IG561" s="5"/>
      <c r="IH561" s="5"/>
      <c r="II561" s="5"/>
      <c r="IJ561" s="5"/>
      <c r="IK561" s="5"/>
      <c r="IL561" s="5"/>
      <c r="IM561" s="5"/>
      <c r="IN561" s="5"/>
      <c r="IO561" s="5"/>
      <c r="IP561" s="5"/>
      <c r="IQ561" s="5"/>
      <c r="IR561" s="5"/>
      <c r="IS561" s="5"/>
      <c r="IT561" s="5"/>
      <c r="IU561" s="5"/>
      <c r="IV561" s="5"/>
      <c r="IW561" s="5"/>
      <c r="IX561" s="5"/>
      <c r="IY561" s="5"/>
      <c r="IZ561" s="5"/>
      <c r="JA561" s="5"/>
      <c r="JB561" s="5"/>
      <c r="JC561" s="5"/>
      <c r="JD561" s="5"/>
      <c r="JE561" s="5"/>
      <c r="JF561" s="5"/>
      <c r="JG561" s="5"/>
      <c r="JH561" s="5"/>
      <c r="JI561" s="5"/>
      <c r="JJ561" s="5"/>
      <c r="JK561" s="145"/>
      <c r="JL561" s="397"/>
    </row>
    <row r="562" spans="1:272" ht="45">
      <c r="A562" s="8" t="s">
        <v>33</v>
      </c>
      <c r="B562" s="8" t="s">
        <v>12</v>
      </c>
      <c r="C562" s="8">
        <v>1</v>
      </c>
      <c r="D562" s="199">
        <v>101</v>
      </c>
      <c r="E562" s="118" t="s">
        <v>173</v>
      </c>
      <c r="F562" s="195" t="s">
        <v>108</v>
      </c>
      <c r="G562" s="195" t="s">
        <v>165</v>
      </c>
      <c r="H562" s="309"/>
      <c r="I562" s="363"/>
      <c r="J562" s="57"/>
      <c r="K562" s="57"/>
      <c r="L562" s="57"/>
      <c r="M562" s="56"/>
      <c r="N562" s="56"/>
      <c r="O562" s="161"/>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c r="AY562" s="5"/>
      <c r="AZ562" s="341"/>
      <c r="BA562" s="354"/>
      <c r="BB562" s="5"/>
      <c r="BC562" s="5"/>
      <c r="BD562" s="5"/>
      <c r="BE562" s="5"/>
      <c r="BF562" s="5"/>
      <c r="BG562" s="5"/>
      <c r="BH562" s="5"/>
      <c r="BI562" s="5"/>
      <c r="BJ562" s="5"/>
      <c r="BK562" s="5"/>
      <c r="BL562" s="5"/>
      <c r="BM562" s="5"/>
      <c r="BN562" s="5"/>
      <c r="BO562" s="5"/>
      <c r="BP562" s="5"/>
      <c r="BQ562" s="5"/>
      <c r="BR562" s="5"/>
      <c r="BS562" s="5"/>
      <c r="BT562" s="5"/>
      <c r="BU562" s="5"/>
      <c r="BV562" s="5"/>
      <c r="BW562" s="5"/>
      <c r="BX562" s="5"/>
      <c r="BY562" s="5"/>
      <c r="BZ562" s="5"/>
      <c r="CA562" s="5"/>
      <c r="CB562" s="5"/>
      <c r="CC562" s="5"/>
      <c r="CD562" s="5"/>
      <c r="CE562" s="5"/>
      <c r="CF562" s="5"/>
      <c r="CG562" s="5"/>
      <c r="CH562" s="5"/>
      <c r="CI562" s="5"/>
      <c r="CJ562" s="5"/>
      <c r="CK562" s="5"/>
      <c r="CL562" s="5"/>
      <c r="CM562" s="5"/>
      <c r="CN562" s="5"/>
      <c r="CO562" s="5"/>
      <c r="CP562" s="5"/>
      <c r="CQ562" s="5"/>
      <c r="CR562" s="341"/>
      <c r="CS562" s="355" t="s">
        <v>586</v>
      </c>
      <c r="CT562" s="51">
        <v>1</v>
      </c>
      <c r="CU562" s="51">
        <v>1</v>
      </c>
      <c r="CV562" s="51">
        <v>1</v>
      </c>
      <c r="CW562" s="52">
        <v>100</v>
      </c>
      <c r="CX562" s="52">
        <f t="shared" si="398"/>
        <v>1</v>
      </c>
      <c r="CY562" s="139">
        <f>CX562*AUXILIAR!$B$58</f>
        <v>10000000</v>
      </c>
      <c r="CZ562" s="5"/>
      <c r="DA562" s="5"/>
      <c r="DB562" s="5"/>
      <c r="DC562" s="5"/>
      <c r="DD562" s="5"/>
      <c r="DE562" s="5"/>
      <c r="DF562" s="5"/>
      <c r="DG562" s="5"/>
      <c r="DH562" s="5"/>
      <c r="DI562" s="5"/>
      <c r="DJ562" s="5"/>
      <c r="DK562" s="5"/>
      <c r="DL562" s="5"/>
      <c r="DM562" s="5"/>
      <c r="DN562" s="5"/>
      <c r="DO562" s="5"/>
      <c r="DP562" s="5"/>
      <c r="DQ562" s="5"/>
      <c r="DR562" s="5"/>
      <c r="DS562" s="5"/>
      <c r="DT562" s="5"/>
      <c r="DU562" s="5"/>
      <c r="DV562" s="5"/>
      <c r="DW562" s="5"/>
      <c r="DX562" s="5"/>
      <c r="DY562" s="5"/>
      <c r="DZ562" s="5"/>
      <c r="EA562" s="5"/>
      <c r="EB562" s="5"/>
      <c r="EC562" s="5"/>
      <c r="ED562" s="5"/>
      <c r="EE562" s="5"/>
      <c r="EF562" s="5"/>
      <c r="EG562" s="5"/>
      <c r="EH562" s="5"/>
      <c r="EI562" s="5"/>
      <c r="EJ562" s="341"/>
      <c r="EK562" s="354"/>
      <c r="EL562" s="5"/>
      <c r="EM562" s="5"/>
      <c r="EN562" s="5"/>
      <c r="EO562" s="5"/>
      <c r="EP562" s="5"/>
      <c r="EQ562" s="5"/>
      <c r="ER562" s="5"/>
      <c r="ES562" s="5"/>
      <c r="ET562" s="5"/>
      <c r="EU562" s="5"/>
      <c r="EV562" s="5"/>
      <c r="EW562" s="5"/>
      <c r="EX562" s="5"/>
      <c r="EY562" s="5"/>
      <c r="EZ562" s="5"/>
      <c r="FA562" s="5"/>
      <c r="FB562" s="5"/>
      <c r="FC562" s="5"/>
      <c r="FD562" s="5"/>
      <c r="FE562" s="5"/>
      <c r="FF562" s="5"/>
      <c r="FG562" s="5"/>
      <c r="FH562" s="5"/>
      <c r="FI562" s="5"/>
      <c r="FJ562" s="5"/>
      <c r="FK562" s="5"/>
      <c r="FL562" s="5"/>
      <c r="FM562" s="5"/>
      <c r="FN562" s="5"/>
      <c r="FO562" s="5"/>
      <c r="FP562" s="5"/>
      <c r="FQ562" s="5"/>
      <c r="FR562" s="5"/>
      <c r="FS562" s="5"/>
      <c r="FT562" s="5"/>
      <c r="FU562" s="5"/>
      <c r="FV562" s="5"/>
      <c r="FW562" s="5"/>
      <c r="FX562" s="5"/>
      <c r="FY562" s="5"/>
      <c r="FZ562" s="5"/>
      <c r="GA562" s="5"/>
      <c r="GB562" s="341"/>
      <c r="GC562" s="354"/>
      <c r="GD562" s="5"/>
      <c r="GE562" s="5"/>
      <c r="GF562" s="5"/>
      <c r="GG562" s="5"/>
      <c r="GH562" s="5"/>
      <c r="GI562" s="5"/>
      <c r="GJ562" s="5"/>
      <c r="GK562" s="5"/>
      <c r="GL562" s="5"/>
      <c r="GM562" s="5"/>
      <c r="GN562" s="5"/>
      <c r="GO562" s="5"/>
      <c r="GP562" s="5"/>
      <c r="GQ562" s="5"/>
      <c r="GR562" s="5"/>
      <c r="GS562" s="5"/>
      <c r="GT562" s="5"/>
      <c r="GU562" s="5"/>
      <c r="GV562" s="5"/>
      <c r="GW562" s="5"/>
      <c r="GX562" s="5"/>
      <c r="GY562" s="5"/>
      <c r="GZ562" s="5"/>
      <c r="HA562" s="5"/>
      <c r="HB562" s="5"/>
      <c r="HC562" s="5"/>
      <c r="HD562" s="5"/>
      <c r="HE562" s="5"/>
      <c r="HF562" s="5"/>
      <c r="HG562" s="5"/>
      <c r="HH562" s="5"/>
      <c r="HI562" s="5"/>
      <c r="HJ562" s="5"/>
      <c r="HK562" s="5"/>
      <c r="HL562" s="5"/>
      <c r="HM562" s="5"/>
      <c r="HN562" s="5"/>
      <c r="HO562" s="5"/>
      <c r="HP562" s="5"/>
      <c r="HQ562" s="5"/>
      <c r="HR562" s="5"/>
      <c r="HS562" s="5"/>
      <c r="HT562" s="341"/>
      <c r="HU562" s="354"/>
      <c r="HV562" s="5"/>
      <c r="HW562" s="5"/>
      <c r="HX562" s="5"/>
      <c r="HY562" s="5"/>
      <c r="HZ562" s="5"/>
      <c r="IA562" s="5"/>
      <c r="IB562" s="5"/>
      <c r="IC562" s="5"/>
      <c r="ID562" s="5"/>
      <c r="IE562" s="5"/>
      <c r="IF562" s="5"/>
      <c r="IG562" s="5"/>
      <c r="IH562" s="5"/>
      <c r="II562" s="5"/>
      <c r="IJ562" s="5"/>
      <c r="IK562" s="5"/>
      <c r="IL562" s="5"/>
      <c r="IM562" s="5"/>
      <c r="IN562" s="5"/>
      <c r="IO562" s="5"/>
      <c r="IP562" s="5"/>
      <c r="IQ562" s="5"/>
      <c r="IR562" s="5"/>
      <c r="IS562" s="5"/>
      <c r="IT562" s="5"/>
      <c r="IU562" s="5"/>
      <c r="IV562" s="5"/>
      <c r="IW562" s="5"/>
      <c r="IX562" s="5"/>
      <c r="IY562" s="5"/>
      <c r="IZ562" s="5"/>
      <c r="JA562" s="5"/>
      <c r="JB562" s="5"/>
      <c r="JC562" s="5"/>
      <c r="JD562" s="5"/>
      <c r="JE562" s="5"/>
      <c r="JF562" s="5"/>
      <c r="JG562" s="5"/>
      <c r="JH562" s="5"/>
      <c r="JI562" s="5"/>
      <c r="JJ562" s="5"/>
      <c r="JK562" s="145"/>
      <c r="JL562" s="397"/>
    </row>
    <row r="563" spans="1:272" ht="45">
      <c r="A563" s="8" t="s">
        <v>33</v>
      </c>
      <c r="B563" s="8" t="s">
        <v>12</v>
      </c>
      <c r="C563" s="8">
        <v>1</v>
      </c>
      <c r="D563" s="199">
        <v>101</v>
      </c>
      <c r="E563" s="118" t="s">
        <v>173</v>
      </c>
      <c r="F563" s="195" t="s">
        <v>108</v>
      </c>
      <c r="G563" s="195" t="s">
        <v>165</v>
      </c>
      <c r="H563" s="309"/>
      <c r="I563" s="363"/>
      <c r="J563" s="57"/>
      <c r="K563" s="57"/>
      <c r="L563" s="57"/>
      <c r="M563" s="56"/>
      <c r="N563" s="56"/>
      <c r="O563" s="161"/>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c r="AY563" s="5"/>
      <c r="AZ563" s="341"/>
      <c r="BA563" s="354"/>
      <c r="BB563" s="5"/>
      <c r="BC563" s="5"/>
      <c r="BD563" s="5"/>
      <c r="BE563" s="5"/>
      <c r="BF563" s="5"/>
      <c r="BG563" s="5"/>
      <c r="BH563" s="5"/>
      <c r="BI563" s="5"/>
      <c r="BJ563" s="5"/>
      <c r="BK563" s="5"/>
      <c r="BL563" s="5"/>
      <c r="BM563" s="5"/>
      <c r="BN563" s="5"/>
      <c r="BO563" s="5"/>
      <c r="BP563" s="5"/>
      <c r="BQ563" s="5"/>
      <c r="BR563" s="5"/>
      <c r="BS563" s="5"/>
      <c r="BT563" s="5"/>
      <c r="BU563" s="5"/>
      <c r="BV563" s="5"/>
      <c r="BW563" s="5"/>
      <c r="BX563" s="5"/>
      <c r="BY563" s="5"/>
      <c r="BZ563" s="5"/>
      <c r="CA563" s="5"/>
      <c r="CB563" s="5"/>
      <c r="CC563" s="5"/>
      <c r="CD563" s="5"/>
      <c r="CE563" s="5"/>
      <c r="CF563" s="5"/>
      <c r="CG563" s="5"/>
      <c r="CH563" s="5"/>
      <c r="CI563" s="5"/>
      <c r="CJ563" s="5"/>
      <c r="CK563" s="5"/>
      <c r="CL563" s="5"/>
      <c r="CM563" s="5"/>
      <c r="CN563" s="5"/>
      <c r="CO563" s="5"/>
      <c r="CP563" s="5"/>
      <c r="CQ563" s="5"/>
      <c r="CR563" s="341"/>
      <c r="CS563" s="355" t="s">
        <v>586</v>
      </c>
      <c r="CT563" s="51">
        <v>1</v>
      </c>
      <c r="CU563" s="51">
        <v>1</v>
      </c>
      <c r="CV563" s="51">
        <v>1</v>
      </c>
      <c r="CW563" s="52">
        <v>100</v>
      </c>
      <c r="CX563" s="52">
        <f t="shared" si="398"/>
        <v>1</v>
      </c>
      <c r="CY563" s="139">
        <f>CX563*AUXILIAR!$B$58</f>
        <v>10000000</v>
      </c>
      <c r="CZ563" s="5"/>
      <c r="DA563" s="5"/>
      <c r="DB563" s="5"/>
      <c r="DC563" s="5"/>
      <c r="DD563" s="5"/>
      <c r="DE563" s="5"/>
      <c r="DF563" s="5"/>
      <c r="DG563" s="5"/>
      <c r="DH563" s="5"/>
      <c r="DI563" s="5"/>
      <c r="DJ563" s="5"/>
      <c r="DK563" s="5"/>
      <c r="DL563" s="5"/>
      <c r="DM563" s="5"/>
      <c r="DN563" s="5"/>
      <c r="DO563" s="5"/>
      <c r="DP563" s="5"/>
      <c r="DQ563" s="5"/>
      <c r="DR563" s="5"/>
      <c r="DS563" s="5"/>
      <c r="DT563" s="5"/>
      <c r="DU563" s="5"/>
      <c r="DV563" s="5"/>
      <c r="DW563" s="5"/>
      <c r="DX563" s="5"/>
      <c r="DY563" s="5"/>
      <c r="DZ563" s="5"/>
      <c r="EA563" s="5"/>
      <c r="EB563" s="5"/>
      <c r="EC563" s="5"/>
      <c r="ED563" s="5"/>
      <c r="EE563" s="5"/>
      <c r="EF563" s="5"/>
      <c r="EG563" s="5"/>
      <c r="EH563" s="5"/>
      <c r="EI563" s="5"/>
      <c r="EJ563" s="341"/>
      <c r="EK563" s="354"/>
      <c r="EL563" s="5"/>
      <c r="EM563" s="5"/>
      <c r="EN563" s="5"/>
      <c r="EO563" s="5"/>
      <c r="EP563" s="5"/>
      <c r="EQ563" s="5"/>
      <c r="ER563" s="5"/>
      <c r="ES563" s="5"/>
      <c r="ET563" s="5"/>
      <c r="EU563" s="5"/>
      <c r="EV563" s="5"/>
      <c r="EW563" s="5"/>
      <c r="EX563" s="5"/>
      <c r="EY563" s="5"/>
      <c r="EZ563" s="5"/>
      <c r="FA563" s="5"/>
      <c r="FB563" s="5"/>
      <c r="FC563" s="5"/>
      <c r="FD563" s="5"/>
      <c r="FE563" s="5"/>
      <c r="FF563" s="5"/>
      <c r="FG563" s="5"/>
      <c r="FH563" s="5"/>
      <c r="FI563" s="5"/>
      <c r="FJ563" s="5"/>
      <c r="FK563" s="5"/>
      <c r="FL563" s="5"/>
      <c r="FM563" s="5"/>
      <c r="FN563" s="5"/>
      <c r="FO563" s="5"/>
      <c r="FP563" s="5"/>
      <c r="FQ563" s="5"/>
      <c r="FR563" s="5"/>
      <c r="FS563" s="5"/>
      <c r="FT563" s="5"/>
      <c r="FU563" s="5"/>
      <c r="FV563" s="5"/>
      <c r="FW563" s="5"/>
      <c r="FX563" s="5"/>
      <c r="FY563" s="5"/>
      <c r="FZ563" s="5"/>
      <c r="GA563" s="5"/>
      <c r="GB563" s="341"/>
      <c r="GC563" s="354"/>
      <c r="GD563" s="5"/>
      <c r="GE563" s="5"/>
      <c r="GF563" s="5"/>
      <c r="GG563" s="5"/>
      <c r="GH563" s="5"/>
      <c r="GI563" s="5"/>
      <c r="GJ563" s="5"/>
      <c r="GK563" s="5"/>
      <c r="GL563" s="5"/>
      <c r="GM563" s="5"/>
      <c r="GN563" s="5"/>
      <c r="GO563" s="5"/>
      <c r="GP563" s="5"/>
      <c r="GQ563" s="5"/>
      <c r="GR563" s="5"/>
      <c r="GS563" s="5"/>
      <c r="GT563" s="5"/>
      <c r="GU563" s="5"/>
      <c r="GV563" s="5"/>
      <c r="GW563" s="5"/>
      <c r="GX563" s="5"/>
      <c r="GY563" s="5"/>
      <c r="GZ563" s="5"/>
      <c r="HA563" s="5"/>
      <c r="HB563" s="5"/>
      <c r="HC563" s="5"/>
      <c r="HD563" s="5"/>
      <c r="HE563" s="5"/>
      <c r="HF563" s="5"/>
      <c r="HG563" s="5"/>
      <c r="HH563" s="5"/>
      <c r="HI563" s="5"/>
      <c r="HJ563" s="5"/>
      <c r="HK563" s="5"/>
      <c r="HL563" s="5"/>
      <c r="HM563" s="5"/>
      <c r="HN563" s="5"/>
      <c r="HO563" s="5"/>
      <c r="HP563" s="5"/>
      <c r="HQ563" s="5"/>
      <c r="HR563" s="5"/>
      <c r="HS563" s="5"/>
      <c r="HT563" s="341"/>
      <c r="HU563" s="354"/>
      <c r="HV563" s="5"/>
      <c r="HW563" s="5"/>
      <c r="HX563" s="5"/>
      <c r="HY563" s="5"/>
      <c r="HZ563" s="5"/>
      <c r="IA563" s="5"/>
      <c r="IB563" s="5"/>
      <c r="IC563" s="5"/>
      <c r="ID563" s="5"/>
      <c r="IE563" s="5"/>
      <c r="IF563" s="5"/>
      <c r="IG563" s="5"/>
      <c r="IH563" s="5"/>
      <c r="II563" s="5"/>
      <c r="IJ563" s="5"/>
      <c r="IK563" s="5"/>
      <c r="IL563" s="5"/>
      <c r="IM563" s="5"/>
      <c r="IN563" s="5"/>
      <c r="IO563" s="5"/>
      <c r="IP563" s="5"/>
      <c r="IQ563" s="5"/>
      <c r="IR563" s="5"/>
      <c r="IS563" s="5"/>
      <c r="IT563" s="5"/>
      <c r="IU563" s="5"/>
      <c r="IV563" s="5"/>
      <c r="IW563" s="5"/>
      <c r="IX563" s="5"/>
      <c r="IY563" s="5"/>
      <c r="IZ563" s="5"/>
      <c r="JA563" s="5"/>
      <c r="JB563" s="5"/>
      <c r="JC563" s="5"/>
      <c r="JD563" s="5"/>
      <c r="JE563" s="5"/>
      <c r="JF563" s="5"/>
      <c r="JG563" s="5"/>
      <c r="JH563" s="5"/>
      <c r="JI563" s="5"/>
      <c r="JJ563" s="5"/>
      <c r="JK563" s="145"/>
      <c r="JL563" s="397"/>
    </row>
    <row r="564" spans="1:272" ht="45">
      <c r="A564" s="8" t="s">
        <v>33</v>
      </c>
      <c r="B564" s="8" t="s">
        <v>12</v>
      </c>
      <c r="C564" s="8">
        <v>1</v>
      </c>
      <c r="D564" s="199">
        <v>101</v>
      </c>
      <c r="E564" s="118" t="s">
        <v>173</v>
      </c>
      <c r="F564" s="195" t="s">
        <v>108</v>
      </c>
      <c r="G564" s="195" t="s">
        <v>165</v>
      </c>
      <c r="H564" s="309"/>
      <c r="I564" s="363"/>
      <c r="J564" s="57"/>
      <c r="K564" s="57"/>
      <c r="L564" s="57"/>
      <c r="M564" s="56"/>
      <c r="N564" s="56"/>
      <c r="O564" s="161"/>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c r="AY564" s="5"/>
      <c r="AZ564" s="341"/>
      <c r="BA564" s="354"/>
      <c r="BB564" s="5"/>
      <c r="BC564" s="5"/>
      <c r="BD564" s="5"/>
      <c r="BE564" s="5"/>
      <c r="BF564" s="5"/>
      <c r="BG564" s="5"/>
      <c r="BH564" s="5"/>
      <c r="BI564" s="5"/>
      <c r="BJ564" s="5"/>
      <c r="BK564" s="5"/>
      <c r="BL564" s="5"/>
      <c r="BM564" s="5"/>
      <c r="BN564" s="5"/>
      <c r="BO564" s="5"/>
      <c r="BP564" s="5"/>
      <c r="BQ564" s="5"/>
      <c r="BR564" s="5"/>
      <c r="BS564" s="5"/>
      <c r="BT564" s="5"/>
      <c r="BU564" s="5"/>
      <c r="BV564" s="5"/>
      <c r="BW564" s="5"/>
      <c r="BX564" s="5"/>
      <c r="BY564" s="5"/>
      <c r="BZ564" s="5"/>
      <c r="CA564" s="5"/>
      <c r="CB564" s="5"/>
      <c r="CC564" s="5"/>
      <c r="CD564" s="5"/>
      <c r="CE564" s="5"/>
      <c r="CF564" s="5"/>
      <c r="CG564" s="5"/>
      <c r="CH564" s="5"/>
      <c r="CI564" s="5"/>
      <c r="CJ564" s="5"/>
      <c r="CK564" s="5"/>
      <c r="CL564" s="5"/>
      <c r="CM564" s="5"/>
      <c r="CN564" s="5"/>
      <c r="CO564" s="5"/>
      <c r="CP564" s="5"/>
      <c r="CQ564" s="5"/>
      <c r="CR564" s="341"/>
      <c r="CS564" s="355" t="s">
        <v>586</v>
      </c>
      <c r="CT564" s="51">
        <v>1</v>
      </c>
      <c r="CU564" s="51">
        <v>1</v>
      </c>
      <c r="CV564" s="51">
        <v>1</v>
      </c>
      <c r="CW564" s="52">
        <v>100</v>
      </c>
      <c r="CX564" s="52">
        <f t="shared" si="398"/>
        <v>1</v>
      </c>
      <c r="CY564" s="139">
        <f>CX564*AUXILIAR!$B$58</f>
        <v>10000000</v>
      </c>
      <c r="CZ564" s="5"/>
      <c r="DA564" s="5"/>
      <c r="DB564" s="5"/>
      <c r="DC564" s="5"/>
      <c r="DD564" s="5"/>
      <c r="DE564" s="5"/>
      <c r="DF564" s="5"/>
      <c r="DG564" s="5"/>
      <c r="DH564" s="5"/>
      <c r="DI564" s="5"/>
      <c r="DJ564" s="5"/>
      <c r="DK564" s="5"/>
      <c r="DL564" s="5"/>
      <c r="DM564" s="5"/>
      <c r="DN564" s="5"/>
      <c r="DO564" s="5"/>
      <c r="DP564" s="5"/>
      <c r="DQ564" s="5"/>
      <c r="DR564" s="5"/>
      <c r="DS564" s="5"/>
      <c r="DT564" s="5"/>
      <c r="DU564" s="5"/>
      <c r="DV564" s="5"/>
      <c r="DW564" s="5"/>
      <c r="DX564" s="5"/>
      <c r="DY564" s="5"/>
      <c r="DZ564" s="5"/>
      <c r="EA564" s="5"/>
      <c r="EB564" s="5"/>
      <c r="EC564" s="5"/>
      <c r="ED564" s="5"/>
      <c r="EE564" s="5"/>
      <c r="EF564" s="5"/>
      <c r="EG564" s="5"/>
      <c r="EH564" s="5"/>
      <c r="EI564" s="5"/>
      <c r="EJ564" s="341"/>
      <c r="EK564" s="354"/>
      <c r="EL564" s="5"/>
      <c r="EM564" s="5"/>
      <c r="EN564" s="5"/>
      <c r="EO564" s="5"/>
      <c r="EP564" s="5"/>
      <c r="EQ564" s="5"/>
      <c r="ER564" s="5"/>
      <c r="ES564" s="5"/>
      <c r="ET564" s="5"/>
      <c r="EU564" s="5"/>
      <c r="EV564" s="5"/>
      <c r="EW564" s="5"/>
      <c r="EX564" s="5"/>
      <c r="EY564" s="5"/>
      <c r="EZ564" s="5"/>
      <c r="FA564" s="5"/>
      <c r="FB564" s="5"/>
      <c r="FC564" s="5"/>
      <c r="FD564" s="5"/>
      <c r="FE564" s="5"/>
      <c r="FF564" s="5"/>
      <c r="FG564" s="5"/>
      <c r="FH564" s="5"/>
      <c r="FI564" s="5"/>
      <c r="FJ564" s="5"/>
      <c r="FK564" s="5"/>
      <c r="FL564" s="5"/>
      <c r="FM564" s="5"/>
      <c r="FN564" s="5"/>
      <c r="FO564" s="5"/>
      <c r="FP564" s="5"/>
      <c r="FQ564" s="5"/>
      <c r="FR564" s="5"/>
      <c r="FS564" s="5"/>
      <c r="FT564" s="5"/>
      <c r="FU564" s="5"/>
      <c r="FV564" s="5"/>
      <c r="FW564" s="5"/>
      <c r="FX564" s="5"/>
      <c r="FY564" s="5"/>
      <c r="FZ564" s="5"/>
      <c r="GA564" s="5"/>
      <c r="GB564" s="341"/>
      <c r="GC564" s="354"/>
      <c r="GD564" s="5"/>
      <c r="GE564" s="5"/>
      <c r="GF564" s="5"/>
      <c r="GG564" s="5"/>
      <c r="GH564" s="5"/>
      <c r="GI564" s="5"/>
      <c r="GJ564" s="5"/>
      <c r="GK564" s="5"/>
      <c r="GL564" s="5"/>
      <c r="GM564" s="5"/>
      <c r="GN564" s="5"/>
      <c r="GO564" s="5"/>
      <c r="GP564" s="5"/>
      <c r="GQ564" s="5"/>
      <c r="GR564" s="5"/>
      <c r="GS564" s="5"/>
      <c r="GT564" s="5"/>
      <c r="GU564" s="5"/>
      <c r="GV564" s="5"/>
      <c r="GW564" s="5"/>
      <c r="GX564" s="5"/>
      <c r="GY564" s="5"/>
      <c r="GZ564" s="5"/>
      <c r="HA564" s="5"/>
      <c r="HB564" s="5"/>
      <c r="HC564" s="5"/>
      <c r="HD564" s="5"/>
      <c r="HE564" s="5"/>
      <c r="HF564" s="5"/>
      <c r="HG564" s="5"/>
      <c r="HH564" s="5"/>
      <c r="HI564" s="5"/>
      <c r="HJ564" s="5"/>
      <c r="HK564" s="5"/>
      <c r="HL564" s="5"/>
      <c r="HM564" s="5"/>
      <c r="HN564" s="5"/>
      <c r="HO564" s="5"/>
      <c r="HP564" s="5"/>
      <c r="HQ564" s="5"/>
      <c r="HR564" s="5"/>
      <c r="HS564" s="5"/>
      <c r="HT564" s="341"/>
      <c r="HU564" s="354"/>
      <c r="HV564" s="5"/>
      <c r="HW564" s="5"/>
      <c r="HX564" s="5"/>
      <c r="HY564" s="5"/>
      <c r="HZ564" s="5"/>
      <c r="IA564" s="5"/>
      <c r="IB564" s="5"/>
      <c r="IC564" s="5"/>
      <c r="ID564" s="5"/>
      <c r="IE564" s="5"/>
      <c r="IF564" s="5"/>
      <c r="IG564" s="5"/>
      <c r="IH564" s="5"/>
      <c r="II564" s="5"/>
      <c r="IJ564" s="5"/>
      <c r="IK564" s="5"/>
      <c r="IL564" s="5"/>
      <c r="IM564" s="5"/>
      <c r="IN564" s="5"/>
      <c r="IO564" s="5"/>
      <c r="IP564" s="5"/>
      <c r="IQ564" s="5"/>
      <c r="IR564" s="5"/>
      <c r="IS564" s="5"/>
      <c r="IT564" s="5"/>
      <c r="IU564" s="5"/>
      <c r="IV564" s="5"/>
      <c r="IW564" s="5"/>
      <c r="IX564" s="5"/>
      <c r="IY564" s="5"/>
      <c r="IZ564" s="5"/>
      <c r="JA564" s="5"/>
      <c r="JB564" s="5"/>
      <c r="JC564" s="5"/>
      <c r="JD564" s="5"/>
      <c r="JE564" s="5"/>
      <c r="JF564" s="5"/>
      <c r="JG564" s="5"/>
      <c r="JH564" s="5"/>
      <c r="JI564" s="5"/>
      <c r="JJ564" s="5"/>
      <c r="JK564" s="145"/>
      <c r="JL564" s="397"/>
    </row>
    <row r="565" spans="1:272" ht="45">
      <c r="A565" s="8" t="s">
        <v>33</v>
      </c>
      <c r="B565" s="8" t="s">
        <v>12</v>
      </c>
      <c r="C565" s="8">
        <v>1</v>
      </c>
      <c r="D565" s="199">
        <v>101</v>
      </c>
      <c r="E565" s="118" t="s">
        <v>173</v>
      </c>
      <c r="F565" s="195" t="s">
        <v>108</v>
      </c>
      <c r="G565" s="195" t="s">
        <v>165</v>
      </c>
      <c r="H565" s="309"/>
      <c r="I565" s="363"/>
      <c r="J565" s="57"/>
      <c r="K565" s="57"/>
      <c r="L565" s="57"/>
      <c r="M565" s="56"/>
      <c r="N565" s="56"/>
      <c r="O565" s="161"/>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c r="AY565" s="5"/>
      <c r="AZ565" s="341"/>
      <c r="BA565" s="354"/>
      <c r="BB565" s="5"/>
      <c r="BC565" s="5"/>
      <c r="BD565" s="5"/>
      <c r="BE565" s="5"/>
      <c r="BF565" s="5"/>
      <c r="BG565" s="5"/>
      <c r="BH565" s="5"/>
      <c r="BI565" s="5"/>
      <c r="BJ565" s="5"/>
      <c r="BK565" s="5"/>
      <c r="BL565" s="5"/>
      <c r="BM565" s="5"/>
      <c r="BN565" s="5"/>
      <c r="BO565" s="5"/>
      <c r="BP565" s="5"/>
      <c r="BQ565" s="5"/>
      <c r="BR565" s="5"/>
      <c r="BS565" s="5"/>
      <c r="BT565" s="5"/>
      <c r="BU565" s="5"/>
      <c r="BV565" s="5"/>
      <c r="BW565" s="5"/>
      <c r="BX565" s="5"/>
      <c r="BY565" s="5"/>
      <c r="BZ565" s="5"/>
      <c r="CA565" s="5"/>
      <c r="CB565" s="5"/>
      <c r="CC565" s="5"/>
      <c r="CD565" s="5"/>
      <c r="CE565" s="5"/>
      <c r="CF565" s="5"/>
      <c r="CG565" s="5"/>
      <c r="CH565" s="5"/>
      <c r="CI565" s="5"/>
      <c r="CJ565" s="5"/>
      <c r="CK565" s="5"/>
      <c r="CL565" s="5"/>
      <c r="CM565" s="5"/>
      <c r="CN565" s="5"/>
      <c r="CO565" s="5"/>
      <c r="CP565" s="5"/>
      <c r="CQ565" s="5"/>
      <c r="CR565" s="341"/>
      <c r="CS565" s="355" t="s">
        <v>586</v>
      </c>
      <c r="CT565" s="51">
        <v>1</v>
      </c>
      <c r="CU565" s="51">
        <v>1</v>
      </c>
      <c r="CV565" s="51">
        <v>1</v>
      </c>
      <c r="CW565" s="52">
        <v>100</v>
      </c>
      <c r="CX565" s="52">
        <f t="shared" si="398"/>
        <v>1</v>
      </c>
      <c r="CY565" s="139">
        <f>CX565*AUXILIAR!$B$58</f>
        <v>10000000</v>
      </c>
      <c r="CZ565" s="5"/>
      <c r="DA565" s="5"/>
      <c r="DB565" s="5"/>
      <c r="DC565" s="5"/>
      <c r="DD565" s="5"/>
      <c r="DE565" s="5"/>
      <c r="DF565" s="5"/>
      <c r="DG565" s="5"/>
      <c r="DH565" s="5"/>
      <c r="DI565" s="5"/>
      <c r="DJ565" s="5"/>
      <c r="DK565" s="5"/>
      <c r="DL565" s="5"/>
      <c r="DM565" s="5"/>
      <c r="DN565" s="5"/>
      <c r="DO565" s="5"/>
      <c r="DP565" s="5"/>
      <c r="DQ565" s="5"/>
      <c r="DR565" s="5"/>
      <c r="DS565" s="5"/>
      <c r="DT565" s="5"/>
      <c r="DU565" s="5"/>
      <c r="DV565" s="5"/>
      <c r="DW565" s="5"/>
      <c r="DX565" s="5"/>
      <c r="DY565" s="5"/>
      <c r="DZ565" s="5"/>
      <c r="EA565" s="5"/>
      <c r="EB565" s="5"/>
      <c r="EC565" s="5"/>
      <c r="ED565" s="5"/>
      <c r="EE565" s="5"/>
      <c r="EF565" s="5"/>
      <c r="EG565" s="5"/>
      <c r="EH565" s="5"/>
      <c r="EI565" s="5"/>
      <c r="EJ565" s="341"/>
      <c r="EK565" s="354"/>
      <c r="EL565" s="5"/>
      <c r="EM565" s="5"/>
      <c r="EN565" s="5"/>
      <c r="EO565" s="5"/>
      <c r="EP565" s="5"/>
      <c r="EQ565" s="5"/>
      <c r="ER565" s="5"/>
      <c r="ES565" s="5"/>
      <c r="ET565" s="5"/>
      <c r="EU565" s="5"/>
      <c r="EV565" s="5"/>
      <c r="EW565" s="5"/>
      <c r="EX565" s="5"/>
      <c r="EY565" s="5"/>
      <c r="EZ565" s="5"/>
      <c r="FA565" s="5"/>
      <c r="FB565" s="5"/>
      <c r="FC565" s="5"/>
      <c r="FD565" s="5"/>
      <c r="FE565" s="5"/>
      <c r="FF565" s="5"/>
      <c r="FG565" s="5"/>
      <c r="FH565" s="5"/>
      <c r="FI565" s="5"/>
      <c r="FJ565" s="5"/>
      <c r="FK565" s="5"/>
      <c r="FL565" s="5"/>
      <c r="FM565" s="5"/>
      <c r="FN565" s="5"/>
      <c r="FO565" s="5"/>
      <c r="FP565" s="5"/>
      <c r="FQ565" s="5"/>
      <c r="FR565" s="5"/>
      <c r="FS565" s="5"/>
      <c r="FT565" s="5"/>
      <c r="FU565" s="5"/>
      <c r="FV565" s="5"/>
      <c r="FW565" s="5"/>
      <c r="FX565" s="5"/>
      <c r="FY565" s="5"/>
      <c r="FZ565" s="5"/>
      <c r="GA565" s="5"/>
      <c r="GB565" s="341"/>
      <c r="GC565" s="354"/>
      <c r="GD565" s="5"/>
      <c r="GE565" s="5"/>
      <c r="GF565" s="5"/>
      <c r="GG565" s="5"/>
      <c r="GH565" s="5"/>
      <c r="GI565" s="5"/>
      <c r="GJ565" s="5"/>
      <c r="GK565" s="5"/>
      <c r="GL565" s="5"/>
      <c r="GM565" s="5"/>
      <c r="GN565" s="5"/>
      <c r="GO565" s="5"/>
      <c r="GP565" s="5"/>
      <c r="GQ565" s="5"/>
      <c r="GR565" s="5"/>
      <c r="GS565" s="5"/>
      <c r="GT565" s="5"/>
      <c r="GU565" s="5"/>
      <c r="GV565" s="5"/>
      <c r="GW565" s="5"/>
      <c r="GX565" s="5"/>
      <c r="GY565" s="5"/>
      <c r="GZ565" s="5"/>
      <c r="HA565" s="5"/>
      <c r="HB565" s="5"/>
      <c r="HC565" s="5"/>
      <c r="HD565" s="5"/>
      <c r="HE565" s="5"/>
      <c r="HF565" s="5"/>
      <c r="HG565" s="5"/>
      <c r="HH565" s="5"/>
      <c r="HI565" s="5"/>
      <c r="HJ565" s="5"/>
      <c r="HK565" s="5"/>
      <c r="HL565" s="5"/>
      <c r="HM565" s="5"/>
      <c r="HN565" s="5"/>
      <c r="HO565" s="5"/>
      <c r="HP565" s="5"/>
      <c r="HQ565" s="5"/>
      <c r="HR565" s="5"/>
      <c r="HS565" s="5"/>
      <c r="HT565" s="341"/>
      <c r="HU565" s="354"/>
      <c r="HV565" s="5"/>
      <c r="HW565" s="5"/>
      <c r="HX565" s="5"/>
      <c r="HY565" s="5"/>
      <c r="HZ565" s="5"/>
      <c r="IA565" s="5"/>
      <c r="IB565" s="5"/>
      <c r="IC565" s="5"/>
      <c r="ID565" s="5"/>
      <c r="IE565" s="5"/>
      <c r="IF565" s="5"/>
      <c r="IG565" s="5"/>
      <c r="IH565" s="5"/>
      <c r="II565" s="5"/>
      <c r="IJ565" s="5"/>
      <c r="IK565" s="5"/>
      <c r="IL565" s="5"/>
      <c r="IM565" s="5"/>
      <c r="IN565" s="5"/>
      <c r="IO565" s="5"/>
      <c r="IP565" s="5"/>
      <c r="IQ565" s="5"/>
      <c r="IR565" s="5"/>
      <c r="IS565" s="5"/>
      <c r="IT565" s="5"/>
      <c r="IU565" s="5"/>
      <c r="IV565" s="5"/>
      <c r="IW565" s="5"/>
      <c r="IX565" s="5"/>
      <c r="IY565" s="5"/>
      <c r="IZ565" s="5"/>
      <c r="JA565" s="5"/>
      <c r="JB565" s="5"/>
      <c r="JC565" s="5"/>
      <c r="JD565" s="5"/>
      <c r="JE565" s="5"/>
      <c r="JF565" s="5"/>
      <c r="JG565" s="5"/>
      <c r="JH565" s="5"/>
      <c r="JI565" s="5"/>
      <c r="JJ565" s="5"/>
      <c r="JK565" s="145"/>
      <c r="JL565" s="397"/>
    </row>
    <row r="566" spans="1:272" ht="45">
      <c r="A566" s="8" t="s">
        <v>33</v>
      </c>
      <c r="B566" s="8" t="s">
        <v>12</v>
      </c>
      <c r="C566" s="8">
        <v>1</v>
      </c>
      <c r="D566" s="199">
        <v>101</v>
      </c>
      <c r="E566" s="118" t="s">
        <v>173</v>
      </c>
      <c r="F566" s="195" t="s">
        <v>108</v>
      </c>
      <c r="G566" s="195" t="s">
        <v>165</v>
      </c>
      <c r="H566" s="309"/>
      <c r="I566" s="363"/>
      <c r="J566" s="57"/>
      <c r="K566" s="57"/>
      <c r="L566" s="57"/>
      <c r="M566" s="56"/>
      <c r="N566" s="56"/>
      <c r="O566" s="161"/>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c r="AY566" s="5"/>
      <c r="AZ566" s="341"/>
      <c r="BA566" s="354"/>
      <c r="BB566" s="5"/>
      <c r="BC566" s="5"/>
      <c r="BD566" s="5"/>
      <c r="BE566" s="5"/>
      <c r="BF566" s="5"/>
      <c r="BG566" s="5"/>
      <c r="BH566" s="5"/>
      <c r="BI566" s="5"/>
      <c r="BJ566" s="5"/>
      <c r="BK566" s="5"/>
      <c r="BL566" s="5"/>
      <c r="BM566" s="5"/>
      <c r="BN566" s="5"/>
      <c r="BO566" s="5"/>
      <c r="BP566" s="5"/>
      <c r="BQ566" s="5"/>
      <c r="BR566" s="5"/>
      <c r="BS566" s="5"/>
      <c r="BT566" s="5"/>
      <c r="BU566" s="5"/>
      <c r="BV566" s="5"/>
      <c r="BW566" s="5"/>
      <c r="BX566" s="5"/>
      <c r="BY566" s="5"/>
      <c r="BZ566" s="5"/>
      <c r="CA566" s="5"/>
      <c r="CB566" s="5"/>
      <c r="CC566" s="5"/>
      <c r="CD566" s="5"/>
      <c r="CE566" s="5"/>
      <c r="CF566" s="5"/>
      <c r="CG566" s="5"/>
      <c r="CH566" s="5"/>
      <c r="CI566" s="5"/>
      <c r="CJ566" s="5"/>
      <c r="CK566" s="5"/>
      <c r="CL566" s="5"/>
      <c r="CM566" s="5"/>
      <c r="CN566" s="5"/>
      <c r="CO566" s="5"/>
      <c r="CP566" s="5"/>
      <c r="CQ566" s="5"/>
      <c r="CR566" s="341"/>
      <c r="CS566" s="355" t="s">
        <v>586</v>
      </c>
      <c r="CT566" s="51">
        <v>1</v>
      </c>
      <c r="CU566" s="51">
        <v>1</v>
      </c>
      <c r="CV566" s="51">
        <v>1</v>
      </c>
      <c r="CW566" s="52">
        <v>100</v>
      </c>
      <c r="CX566" s="52">
        <f t="shared" si="398"/>
        <v>1</v>
      </c>
      <c r="CY566" s="139">
        <f>CX566*AUXILIAR!$B$58</f>
        <v>10000000</v>
      </c>
      <c r="CZ566" s="5"/>
      <c r="DA566" s="5"/>
      <c r="DB566" s="5"/>
      <c r="DC566" s="5"/>
      <c r="DD566" s="5"/>
      <c r="DE566" s="5"/>
      <c r="DF566" s="5"/>
      <c r="DG566" s="5"/>
      <c r="DH566" s="5"/>
      <c r="DI566" s="5"/>
      <c r="DJ566" s="5"/>
      <c r="DK566" s="5"/>
      <c r="DL566" s="5"/>
      <c r="DM566" s="5"/>
      <c r="DN566" s="5"/>
      <c r="DO566" s="5"/>
      <c r="DP566" s="5"/>
      <c r="DQ566" s="5"/>
      <c r="DR566" s="5"/>
      <c r="DS566" s="5"/>
      <c r="DT566" s="5"/>
      <c r="DU566" s="5"/>
      <c r="DV566" s="5"/>
      <c r="DW566" s="5"/>
      <c r="DX566" s="5"/>
      <c r="DY566" s="5"/>
      <c r="DZ566" s="5"/>
      <c r="EA566" s="5"/>
      <c r="EB566" s="5"/>
      <c r="EC566" s="5"/>
      <c r="ED566" s="5"/>
      <c r="EE566" s="5"/>
      <c r="EF566" s="5"/>
      <c r="EG566" s="5"/>
      <c r="EH566" s="5"/>
      <c r="EI566" s="5"/>
      <c r="EJ566" s="341"/>
      <c r="EK566" s="354"/>
      <c r="EL566" s="5"/>
      <c r="EM566" s="5"/>
      <c r="EN566" s="5"/>
      <c r="EO566" s="5"/>
      <c r="EP566" s="5"/>
      <c r="EQ566" s="5"/>
      <c r="ER566" s="5"/>
      <c r="ES566" s="5"/>
      <c r="ET566" s="5"/>
      <c r="EU566" s="5"/>
      <c r="EV566" s="5"/>
      <c r="EW566" s="5"/>
      <c r="EX566" s="5"/>
      <c r="EY566" s="5"/>
      <c r="EZ566" s="5"/>
      <c r="FA566" s="5"/>
      <c r="FB566" s="5"/>
      <c r="FC566" s="5"/>
      <c r="FD566" s="5"/>
      <c r="FE566" s="5"/>
      <c r="FF566" s="5"/>
      <c r="FG566" s="5"/>
      <c r="FH566" s="5"/>
      <c r="FI566" s="5"/>
      <c r="FJ566" s="5"/>
      <c r="FK566" s="5"/>
      <c r="FL566" s="5"/>
      <c r="FM566" s="5"/>
      <c r="FN566" s="5"/>
      <c r="FO566" s="5"/>
      <c r="FP566" s="5"/>
      <c r="FQ566" s="5"/>
      <c r="FR566" s="5"/>
      <c r="FS566" s="5"/>
      <c r="FT566" s="5"/>
      <c r="FU566" s="5"/>
      <c r="FV566" s="5"/>
      <c r="FW566" s="5"/>
      <c r="FX566" s="5"/>
      <c r="FY566" s="5"/>
      <c r="FZ566" s="5"/>
      <c r="GA566" s="5"/>
      <c r="GB566" s="341"/>
      <c r="GC566" s="354"/>
      <c r="GD566" s="5"/>
      <c r="GE566" s="5"/>
      <c r="GF566" s="5"/>
      <c r="GG566" s="5"/>
      <c r="GH566" s="5"/>
      <c r="GI566" s="5"/>
      <c r="GJ566" s="5"/>
      <c r="GK566" s="5"/>
      <c r="GL566" s="5"/>
      <c r="GM566" s="5"/>
      <c r="GN566" s="5"/>
      <c r="GO566" s="5"/>
      <c r="GP566" s="5"/>
      <c r="GQ566" s="5"/>
      <c r="GR566" s="5"/>
      <c r="GS566" s="5"/>
      <c r="GT566" s="5"/>
      <c r="GU566" s="5"/>
      <c r="GV566" s="5"/>
      <c r="GW566" s="5"/>
      <c r="GX566" s="5"/>
      <c r="GY566" s="5"/>
      <c r="GZ566" s="5"/>
      <c r="HA566" s="5"/>
      <c r="HB566" s="5"/>
      <c r="HC566" s="5"/>
      <c r="HD566" s="5"/>
      <c r="HE566" s="5"/>
      <c r="HF566" s="5"/>
      <c r="HG566" s="5"/>
      <c r="HH566" s="5"/>
      <c r="HI566" s="5"/>
      <c r="HJ566" s="5"/>
      <c r="HK566" s="5"/>
      <c r="HL566" s="5"/>
      <c r="HM566" s="5"/>
      <c r="HN566" s="5"/>
      <c r="HO566" s="5"/>
      <c r="HP566" s="5"/>
      <c r="HQ566" s="5"/>
      <c r="HR566" s="5"/>
      <c r="HS566" s="5"/>
      <c r="HT566" s="341"/>
      <c r="HU566" s="354"/>
      <c r="HV566" s="5"/>
      <c r="HW566" s="5"/>
      <c r="HX566" s="5"/>
      <c r="HY566" s="5"/>
      <c r="HZ566" s="5"/>
      <c r="IA566" s="5"/>
      <c r="IB566" s="5"/>
      <c r="IC566" s="5"/>
      <c r="ID566" s="5"/>
      <c r="IE566" s="5"/>
      <c r="IF566" s="5"/>
      <c r="IG566" s="5"/>
      <c r="IH566" s="5"/>
      <c r="II566" s="5"/>
      <c r="IJ566" s="5"/>
      <c r="IK566" s="5"/>
      <c r="IL566" s="5"/>
      <c r="IM566" s="5"/>
      <c r="IN566" s="5"/>
      <c r="IO566" s="5"/>
      <c r="IP566" s="5"/>
      <c r="IQ566" s="5"/>
      <c r="IR566" s="5"/>
      <c r="IS566" s="5"/>
      <c r="IT566" s="5"/>
      <c r="IU566" s="5"/>
      <c r="IV566" s="5"/>
      <c r="IW566" s="5"/>
      <c r="IX566" s="5"/>
      <c r="IY566" s="5"/>
      <c r="IZ566" s="5"/>
      <c r="JA566" s="5"/>
      <c r="JB566" s="5"/>
      <c r="JC566" s="5"/>
      <c r="JD566" s="5"/>
      <c r="JE566" s="5"/>
      <c r="JF566" s="5"/>
      <c r="JG566" s="5"/>
      <c r="JH566" s="5"/>
      <c r="JI566" s="5"/>
      <c r="JJ566" s="5"/>
      <c r="JK566" s="145"/>
      <c r="JL566" s="397"/>
    </row>
    <row r="567" spans="1:272" ht="45">
      <c r="A567" s="8" t="s">
        <v>33</v>
      </c>
      <c r="B567" s="8" t="s">
        <v>12</v>
      </c>
      <c r="C567" s="8">
        <v>1</v>
      </c>
      <c r="D567" s="199">
        <v>101</v>
      </c>
      <c r="E567" s="118" t="s">
        <v>173</v>
      </c>
      <c r="F567" s="195" t="s">
        <v>108</v>
      </c>
      <c r="G567" s="195" t="s">
        <v>165</v>
      </c>
      <c r="H567" s="309"/>
      <c r="I567" s="363"/>
      <c r="J567" s="57"/>
      <c r="K567" s="57"/>
      <c r="L567" s="57"/>
      <c r="M567" s="56"/>
      <c r="N567" s="56"/>
      <c r="O567" s="161"/>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c r="AY567" s="5"/>
      <c r="AZ567" s="341"/>
      <c r="BA567" s="354"/>
      <c r="BB567" s="5"/>
      <c r="BC567" s="5"/>
      <c r="BD567" s="5"/>
      <c r="BE567" s="5"/>
      <c r="BF567" s="5"/>
      <c r="BG567" s="5"/>
      <c r="BH567" s="5"/>
      <c r="BI567" s="5"/>
      <c r="BJ567" s="5"/>
      <c r="BK567" s="5"/>
      <c r="BL567" s="5"/>
      <c r="BM567" s="5"/>
      <c r="BN567" s="5"/>
      <c r="BO567" s="5"/>
      <c r="BP567" s="5"/>
      <c r="BQ567" s="5"/>
      <c r="BR567" s="5"/>
      <c r="BS567" s="5"/>
      <c r="BT567" s="5"/>
      <c r="BU567" s="5"/>
      <c r="BV567" s="5"/>
      <c r="BW567" s="5"/>
      <c r="BX567" s="5"/>
      <c r="BY567" s="5"/>
      <c r="BZ567" s="5"/>
      <c r="CA567" s="5"/>
      <c r="CB567" s="5"/>
      <c r="CC567" s="5"/>
      <c r="CD567" s="5"/>
      <c r="CE567" s="5"/>
      <c r="CF567" s="5"/>
      <c r="CG567" s="5"/>
      <c r="CH567" s="5"/>
      <c r="CI567" s="5"/>
      <c r="CJ567" s="5"/>
      <c r="CK567" s="5"/>
      <c r="CL567" s="5"/>
      <c r="CM567" s="5"/>
      <c r="CN567" s="5"/>
      <c r="CO567" s="5"/>
      <c r="CP567" s="5"/>
      <c r="CQ567" s="5"/>
      <c r="CR567" s="341"/>
      <c r="CS567" s="355" t="s">
        <v>586</v>
      </c>
      <c r="CT567" s="51">
        <v>1</v>
      </c>
      <c r="CU567" s="51">
        <v>1</v>
      </c>
      <c r="CV567" s="51">
        <v>1</v>
      </c>
      <c r="CW567" s="52">
        <v>100</v>
      </c>
      <c r="CX567" s="52">
        <f t="shared" si="398"/>
        <v>1</v>
      </c>
      <c r="CY567" s="139">
        <f>CX567*AUXILIAR!$B$58</f>
        <v>10000000</v>
      </c>
      <c r="CZ567" s="5"/>
      <c r="DA567" s="5"/>
      <c r="DB567" s="5"/>
      <c r="DC567" s="5"/>
      <c r="DD567" s="5"/>
      <c r="DE567" s="5"/>
      <c r="DF567" s="5"/>
      <c r="DG567" s="5"/>
      <c r="DH567" s="5"/>
      <c r="DI567" s="5"/>
      <c r="DJ567" s="5"/>
      <c r="DK567" s="5"/>
      <c r="DL567" s="5"/>
      <c r="DM567" s="5"/>
      <c r="DN567" s="5"/>
      <c r="DO567" s="5"/>
      <c r="DP567" s="5"/>
      <c r="DQ567" s="5"/>
      <c r="DR567" s="5"/>
      <c r="DS567" s="5"/>
      <c r="DT567" s="5"/>
      <c r="DU567" s="5"/>
      <c r="DV567" s="5"/>
      <c r="DW567" s="5"/>
      <c r="DX567" s="5"/>
      <c r="DY567" s="5"/>
      <c r="DZ567" s="5"/>
      <c r="EA567" s="5"/>
      <c r="EB567" s="5"/>
      <c r="EC567" s="5"/>
      <c r="ED567" s="5"/>
      <c r="EE567" s="5"/>
      <c r="EF567" s="5"/>
      <c r="EG567" s="5"/>
      <c r="EH567" s="5"/>
      <c r="EI567" s="5"/>
      <c r="EJ567" s="341"/>
      <c r="EK567" s="354"/>
      <c r="EL567" s="5"/>
      <c r="EM567" s="5"/>
      <c r="EN567" s="5"/>
      <c r="EO567" s="5"/>
      <c r="EP567" s="5"/>
      <c r="EQ567" s="5"/>
      <c r="ER567" s="5"/>
      <c r="ES567" s="5"/>
      <c r="ET567" s="5"/>
      <c r="EU567" s="5"/>
      <c r="EV567" s="5"/>
      <c r="EW567" s="5"/>
      <c r="EX567" s="5"/>
      <c r="EY567" s="5"/>
      <c r="EZ567" s="5"/>
      <c r="FA567" s="5"/>
      <c r="FB567" s="5"/>
      <c r="FC567" s="5"/>
      <c r="FD567" s="5"/>
      <c r="FE567" s="5"/>
      <c r="FF567" s="5"/>
      <c r="FG567" s="5"/>
      <c r="FH567" s="5"/>
      <c r="FI567" s="5"/>
      <c r="FJ567" s="5"/>
      <c r="FK567" s="5"/>
      <c r="FL567" s="5"/>
      <c r="FM567" s="5"/>
      <c r="FN567" s="5"/>
      <c r="FO567" s="5"/>
      <c r="FP567" s="5"/>
      <c r="FQ567" s="5"/>
      <c r="FR567" s="5"/>
      <c r="FS567" s="5"/>
      <c r="FT567" s="5"/>
      <c r="FU567" s="5"/>
      <c r="FV567" s="5"/>
      <c r="FW567" s="5"/>
      <c r="FX567" s="5"/>
      <c r="FY567" s="5"/>
      <c r="FZ567" s="5"/>
      <c r="GA567" s="5"/>
      <c r="GB567" s="341"/>
      <c r="GC567" s="354"/>
      <c r="GD567" s="5"/>
      <c r="GE567" s="5"/>
      <c r="GF567" s="5"/>
      <c r="GG567" s="5"/>
      <c r="GH567" s="5"/>
      <c r="GI567" s="5"/>
      <c r="GJ567" s="5"/>
      <c r="GK567" s="5"/>
      <c r="GL567" s="5"/>
      <c r="GM567" s="5"/>
      <c r="GN567" s="5"/>
      <c r="GO567" s="5"/>
      <c r="GP567" s="5"/>
      <c r="GQ567" s="5"/>
      <c r="GR567" s="5"/>
      <c r="GS567" s="5"/>
      <c r="GT567" s="5"/>
      <c r="GU567" s="5"/>
      <c r="GV567" s="5"/>
      <c r="GW567" s="5"/>
      <c r="GX567" s="5"/>
      <c r="GY567" s="5"/>
      <c r="GZ567" s="5"/>
      <c r="HA567" s="5"/>
      <c r="HB567" s="5"/>
      <c r="HC567" s="5"/>
      <c r="HD567" s="5"/>
      <c r="HE567" s="5"/>
      <c r="HF567" s="5"/>
      <c r="HG567" s="5"/>
      <c r="HH567" s="5"/>
      <c r="HI567" s="5"/>
      <c r="HJ567" s="5"/>
      <c r="HK567" s="5"/>
      <c r="HL567" s="5"/>
      <c r="HM567" s="5"/>
      <c r="HN567" s="5"/>
      <c r="HO567" s="5"/>
      <c r="HP567" s="5"/>
      <c r="HQ567" s="5"/>
      <c r="HR567" s="5"/>
      <c r="HS567" s="5"/>
      <c r="HT567" s="341"/>
      <c r="HU567" s="354"/>
      <c r="HV567" s="5"/>
      <c r="HW567" s="5"/>
      <c r="HX567" s="5"/>
      <c r="HY567" s="5"/>
      <c r="HZ567" s="5"/>
      <c r="IA567" s="5"/>
      <c r="IB567" s="5"/>
      <c r="IC567" s="5"/>
      <c r="ID567" s="5"/>
      <c r="IE567" s="5"/>
      <c r="IF567" s="5"/>
      <c r="IG567" s="5"/>
      <c r="IH567" s="5"/>
      <c r="II567" s="5"/>
      <c r="IJ567" s="5"/>
      <c r="IK567" s="5"/>
      <c r="IL567" s="5"/>
      <c r="IM567" s="5"/>
      <c r="IN567" s="5"/>
      <c r="IO567" s="5"/>
      <c r="IP567" s="5"/>
      <c r="IQ567" s="5"/>
      <c r="IR567" s="5"/>
      <c r="IS567" s="5"/>
      <c r="IT567" s="5"/>
      <c r="IU567" s="5"/>
      <c r="IV567" s="5"/>
      <c r="IW567" s="5"/>
      <c r="IX567" s="5"/>
      <c r="IY567" s="5"/>
      <c r="IZ567" s="5"/>
      <c r="JA567" s="5"/>
      <c r="JB567" s="5"/>
      <c r="JC567" s="5"/>
      <c r="JD567" s="5"/>
      <c r="JE567" s="5"/>
      <c r="JF567" s="5"/>
      <c r="JG567" s="5"/>
      <c r="JH567" s="5"/>
      <c r="JI567" s="5"/>
      <c r="JJ567" s="5"/>
      <c r="JK567" s="145"/>
      <c r="JL567" s="397"/>
    </row>
    <row r="568" spans="1:272" ht="45">
      <c r="A568" s="8" t="s">
        <v>33</v>
      </c>
      <c r="B568" s="8" t="s">
        <v>12</v>
      </c>
      <c r="C568" s="8">
        <v>1</v>
      </c>
      <c r="D568" s="199">
        <v>101</v>
      </c>
      <c r="E568" s="118" t="s">
        <v>173</v>
      </c>
      <c r="F568" s="195" t="s">
        <v>108</v>
      </c>
      <c r="G568" s="195" t="s">
        <v>165</v>
      </c>
      <c r="H568" s="309"/>
      <c r="I568" s="363"/>
      <c r="J568" s="57"/>
      <c r="K568" s="57"/>
      <c r="L568" s="57"/>
      <c r="M568" s="56"/>
      <c r="N568" s="56"/>
      <c r="O568" s="161"/>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c r="AY568" s="5"/>
      <c r="AZ568" s="341"/>
      <c r="BA568" s="354"/>
      <c r="BB568" s="5"/>
      <c r="BC568" s="5"/>
      <c r="BD568" s="5"/>
      <c r="BE568" s="5"/>
      <c r="BF568" s="5"/>
      <c r="BG568" s="5"/>
      <c r="BH568" s="5"/>
      <c r="BI568" s="5"/>
      <c r="BJ568" s="5"/>
      <c r="BK568" s="5"/>
      <c r="BL568" s="5"/>
      <c r="BM568" s="5"/>
      <c r="BN568" s="5"/>
      <c r="BO568" s="5"/>
      <c r="BP568" s="5"/>
      <c r="BQ568" s="5"/>
      <c r="BR568" s="5"/>
      <c r="BS568" s="5"/>
      <c r="BT568" s="5"/>
      <c r="BU568" s="5"/>
      <c r="BV568" s="5"/>
      <c r="BW568" s="5"/>
      <c r="BX568" s="5"/>
      <c r="BY568" s="5"/>
      <c r="BZ568" s="5"/>
      <c r="CA568" s="5"/>
      <c r="CB568" s="5"/>
      <c r="CC568" s="5"/>
      <c r="CD568" s="5"/>
      <c r="CE568" s="5"/>
      <c r="CF568" s="5"/>
      <c r="CG568" s="5"/>
      <c r="CH568" s="5"/>
      <c r="CI568" s="5"/>
      <c r="CJ568" s="5"/>
      <c r="CK568" s="5"/>
      <c r="CL568" s="5"/>
      <c r="CM568" s="5"/>
      <c r="CN568" s="5"/>
      <c r="CO568" s="5"/>
      <c r="CP568" s="5"/>
      <c r="CQ568" s="5"/>
      <c r="CR568" s="341"/>
      <c r="CS568" s="355" t="s">
        <v>586</v>
      </c>
      <c r="CT568" s="51">
        <v>1</v>
      </c>
      <c r="CU568" s="51">
        <v>1</v>
      </c>
      <c r="CV568" s="51">
        <v>1</v>
      </c>
      <c r="CW568" s="52">
        <v>100</v>
      </c>
      <c r="CX568" s="52">
        <f t="shared" si="398"/>
        <v>1</v>
      </c>
      <c r="CY568" s="139">
        <f>CX568*AUXILIAR!$B$58</f>
        <v>10000000</v>
      </c>
      <c r="CZ568" s="5"/>
      <c r="DA568" s="5"/>
      <c r="DB568" s="5"/>
      <c r="DC568" s="5"/>
      <c r="DD568" s="5"/>
      <c r="DE568" s="5"/>
      <c r="DF568" s="5"/>
      <c r="DG568" s="5"/>
      <c r="DH568" s="5"/>
      <c r="DI568" s="5"/>
      <c r="DJ568" s="5"/>
      <c r="DK568" s="5"/>
      <c r="DL568" s="5"/>
      <c r="DM568" s="5"/>
      <c r="DN568" s="5"/>
      <c r="DO568" s="5"/>
      <c r="DP568" s="5"/>
      <c r="DQ568" s="5"/>
      <c r="DR568" s="5"/>
      <c r="DS568" s="5"/>
      <c r="DT568" s="5"/>
      <c r="DU568" s="5"/>
      <c r="DV568" s="5"/>
      <c r="DW568" s="5"/>
      <c r="DX568" s="5"/>
      <c r="DY568" s="5"/>
      <c r="DZ568" s="5"/>
      <c r="EA568" s="5"/>
      <c r="EB568" s="5"/>
      <c r="EC568" s="5"/>
      <c r="ED568" s="5"/>
      <c r="EE568" s="5"/>
      <c r="EF568" s="5"/>
      <c r="EG568" s="5"/>
      <c r="EH568" s="5"/>
      <c r="EI568" s="5"/>
      <c r="EJ568" s="341"/>
      <c r="EK568" s="354"/>
      <c r="EL568" s="5"/>
      <c r="EM568" s="5"/>
      <c r="EN568" s="5"/>
      <c r="EO568" s="5"/>
      <c r="EP568" s="5"/>
      <c r="EQ568" s="5"/>
      <c r="ER568" s="5"/>
      <c r="ES568" s="5"/>
      <c r="ET568" s="5"/>
      <c r="EU568" s="5"/>
      <c r="EV568" s="5"/>
      <c r="EW568" s="5"/>
      <c r="EX568" s="5"/>
      <c r="EY568" s="5"/>
      <c r="EZ568" s="5"/>
      <c r="FA568" s="5"/>
      <c r="FB568" s="5"/>
      <c r="FC568" s="5"/>
      <c r="FD568" s="5"/>
      <c r="FE568" s="5"/>
      <c r="FF568" s="5"/>
      <c r="FG568" s="5"/>
      <c r="FH568" s="5"/>
      <c r="FI568" s="5"/>
      <c r="FJ568" s="5"/>
      <c r="FK568" s="5"/>
      <c r="FL568" s="5"/>
      <c r="FM568" s="5"/>
      <c r="FN568" s="5"/>
      <c r="FO568" s="5"/>
      <c r="FP568" s="5"/>
      <c r="FQ568" s="5"/>
      <c r="FR568" s="5"/>
      <c r="FS568" s="5"/>
      <c r="FT568" s="5"/>
      <c r="FU568" s="5"/>
      <c r="FV568" s="5"/>
      <c r="FW568" s="5"/>
      <c r="FX568" s="5"/>
      <c r="FY568" s="5"/>
      <c r="FZ568" s="5"/>
      <c r="GA568" s="5"/>
      <c r="GB568" s="341"/>
      <c r="GC568" s="354"/>
      <c r="GD568" s="5"/>
      <c r="GE568" s="5"/>
      <c r="GF568" s="5"/>
      <c r="GG568" s="5"/>
      <c r="GH568" s="5"/>
      <c r="GI568" s="5"/>
      <c r="GJ568" s="5"/>
      <c r="GK568" s="5"/>
      <c r="GL568" s="5"/>
      <c r="GM568" s="5"/>
      <c r="GN568" s="5"/>
      <c r="GO568" s="5"/>
      <c r="GP568" s="5"/>
      <c r="GQ568" s="5"/>
      <c r="GR568" s="5"/>
      <c r="GS568" s="5"/>
      <c r="GT568" s="5"/>
      <c r="GU568" s="5"/>
      <c r="GV568" s="5"/>
      <c r="GW568" s="5"/>
      <c r="GX568" s="5"/>
      <c r="GY568" s="5"/>
      <c r="GZ568" s="5"/>
      <c r="HA568" s="5"/>
      <c r="HB568" s="5"/>
      <c r="HC568" s="5"/>
      <c r="HD568" s="5"/>
      <c r="HE568" s="5"/>
      <c r="HF568" s="5"/>
      <c r="HG568" s="5"/>
      <c r="HH568" s="5"/>
      <c r="HI568" s="5"/>
      <c r="HJ568" s="5"/>
      <c r="HK568" s="5"/>
      <c r="HL568" s="5"/>
      <c r="HM568" s="5"/>
      <c r="HN568" s="5"/>
      <c r="HO568" s="5"/>
      <c r="HP568" s="5"/>
      <c r="HQ568" s="5"/>
      <c r="HR568" s="5"/>
      <c r="HS568" s="5"/>
      <c r="HT568" s="341"/>
      <c r="HU568" s="354"/>
      <c r="HV568" s="5"/>
      <c r="HW568" s="5"/>
      <c r="HX568" s="5"/>
      <c r="HY568" s="5"/>
      <c r="HZ568" s="5"/>
      <c r="IA568" s="5"/>
      <c r="IB568" s="5"/>
      <c r="IC568" s="5"/>
      <c r="ID568" s="5"/>
      <c r="IE568" s="5"/>
      <c r="IF568" s="5"/>
      <c r="IG568" s="5"/>
      <c r="IH568" s="5"/>
      <c r="II568" s="5"/>
      <c r="IJ568" s="5"/>
      <c r="IK568" s="5"/>
      <c r="IL568" s="5"/>
      <c r="IM568" s="5"/>
      <c r="IN568" s="5"/>
      <c r="IO568" s="5"/>
      <c r="IP568" s="5"/>
      <c r="IQ568" s="5"/>
      <c r="IR568" s="5"/>
      <c r="IS568" s="5"/>
      <c r="IT568" s="5"/>
      <c r="IU568" s="5"/>
      <c r="IV568" s="5"/>
      <c r="IW568" s="5"/>
      <c r="IX568" s="5"/>
      <c r="IY568" s="5"/>
      <c r="IZ568" s="5"/>
      <c r="JA568" s="5"/>
      <c r="JB568" s="5"/>
      <c r="JC568" s="5"/>
      <c r="JD568" s="5"/>
      <c r="JE568" s="5"/>
      <c r="JF568" s="5"/>
      <c r="JG568" s="5"/>
      <c r="JH568" s="5"/>
      <c r="JI568" s="5"/>
      <c r="JJ568" s="5"/>
      <c r="JK568" s="145"/>
      <c r="JL568" s="397"/>
    </row>
    <row r="569" spans="1:272" ht="45.75" thickBot="1">
      <c r="A569" s="8" t="s">
        <v>33</v>
      </c>
      <c r="B569" s="8" t="s">
        <v>12</v>
      </c>
      <c r="C569" s="8">
        <v>1</v>
      </c>
      <c r="D569" s="199">
        <v>101</v>
      </c>
      <c r="E569" s="118" t="s">
        <v>173</v>
      </c>
      <c r="F569" s="195" t="s">
        <v>108</v>
      </c>
      <c r="G569" s="195" t="s">
        <v>165</v>
      </c>
      <c r="H569" s="309"/>
      <c r="I569" s="363"/>
      <c r="J569" s="57"/>
      <c r="K569" s="57"/>
      <c r="L569" s="57"/>
      <c r="M569" s="56"/>
      <c r="N569" s="56"/>
      <c r="O569" s="161"/>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c r="AY569" s="5"/>
      <c r="AZ569" s="341"/>
      <c r="BA569" s="354"/>
      <c r="BB569" s="5"/>
      <c r="BC569" s="5"/>
      <c r="BD569" s="5"/>
      <c r="BE569" s="5"/>
      <c r="BF569" s="5"/>
      <c r="BG569" s="5"/>
      <c r="BH569" s="5"/>
      <c r="BI569" s="5"/>
      <c r="BJ569" s="5"/>
      <c r="BK569" s="5"/>
      <c r="BL569" s="5"/>
      <c r="BM569" s="5"/>
      <c r="BN569" s="5"/>
      <c r="BO569" s="5"/>
      <c r="BP569" s="5"/>
      <c r="BQ569" s="5"/>
      <c r="BR569" s="5"/>
      <c r="BS569" s="5"/>
      <c r="BT569" s="5"/>
      <c r="BU569" s="5"/>
      <c r="BV569" s="5"/>
      <c r="BW569" s="5"/>
      <c r="BX569" s="5"/>
      <c r="BY569" s="5"/>
      <c r="BZ569" s="5"/>
      <c r="CA569" s="5"/>
      <c r="CB569" s="5"/>
      <c r="CC569" s="5"/>
      <c r="CD569" s="5"/>
      <c r="CE569" s="5"/>
      <c r="CF569" s="5"/>
      <c r="CG569" s="5"/>
      <c r="CH569" s="5"/>
      <c r="CI569" s="5"/>
      <c r="CJ569" s="5"/>
      <c r="CK569" s="5"/>
      <c r="CL569" s="5"/>
      <c r="CM569" s="5"/>
      <c r="CN569" s="5"/>
      <c r="CO569" s="5"/>
      <c r="CP569" s="5"/>
      <c r="CQ569" s="5"/>
      <c r="CR569" s="341"/>
      <c r="CS569" s="355" t="s">
        <v>587</v>
      </c>
      <c r="CT569" s="51">
        <v>169.65</v>
      </c>
      <c r="CU569" s="51">
        <v>169.65</v>
      </c>
      <c r="CV569" s="51">
        <v>1</v>
      </c>
      <c r="CW569" s="52">
        <v>100</v>
      </c>
      <c r="CX569" s="52">
        <f t="shared" ref="CX569" si="399">CV569*CW569/100</f>
        <v>1</v>
      </c>
      <c r="CY569" s="139">
        <f>CX569*AUXILIAR!$B$58</f>
        <v>10000000</v>
      </c>
      <c r="CZ569" s="5"/>
      <c r="DA569" s="5"/>
      <c r="DB569" s="5"/>
      <c r="DC569" s="5"/>
      <c r="DD569" s="5"/>
      <c r="DE569" s="5"/>
      <c r="DF569" s="5"/>
      <c r="DG569" s="5"/>
      <c r="DH569" s="5"/>
      <c r="DI569" s="5"/>
      <c r="DJ569" s="5"/>
      <c r="DK569" s="5"/>
      <c r="DL569" s="5"/>
      <c r="DM569" s="5"/>
      <c r="DN569" s="5"/>
      <c r="DO569" s="5"/>
      <c r="DP569" s="5"/>
      <c r="DQ569" s="5"/>
      <c r="DR569" s="5"/>
      <c r="DS569" s="5"/>
      <c r="DT569" s="5"/>
      <c r="DU569" s="5"/>
      <c r="DV569" s="5"/>
      <c r="DW569" s="5"/>
      <c r="DX569" s="5"/>
      <c r="DY569" s="5"/>
      <c r="DZ569" s="5"/>
      <c r="EA569" s="5"/>
      <c r="EB569" s="5"/>
      <c r="EC569" s="5"/>
      <c r="ED569" s="5"/>
      <c r="EE569" s="5"/>
      <c r="EF569" s="5"/>
      <c r="EG569" s="5"/>
      <c r="EH569" s="5"/>
      <c r="EI569" s="5"/>
      <c r="EJ569" s="341"/>
      <c r="EK569" s="354"/>
      <c r="EL569" s="5"/>
      <c r="EM569" s="5"/>
      <c r="EN569" s="5"/>
      <c r="EO569" s="5"/>
      <c r="EP569" s="5"/>
      <c r="EQ569" s="5"/>
      <c r="ER569" s="5"/>
      <c r="ES569" s="5"/>
      <c r="ET569" s="5"/>
      <c r="EU569" s="5"/>
      <c r="EV569" s="5"/>
      <c r="EW569" s="5"/>
      <c r="EX569" s="5"/>
      <c r="EY569" s="5"/>
      <c r="EZ569" s="5"/>
      <c r="FA569" s="5"/>
      <c r="FB569" s="5"/>
      <c r="FC569" s="5"/>
      <c r="FD569" s="5"/>
      <c r="FE569" s="5"/>
      <c r="FF569" s="5"/>
      <c r="FG569" s="5"/>
      <c r="FH569" s="5"/>
      <c r="FI569" s="5"/>
      <c r="FJ569" s="5"/>
      <c r="FK569" s="5"/>
      <c r="FL569" s="5"/>
      <c r="FM569" s="5"/>
      <c r="FN569" s="5"/>
      <c r="FO569" s="5"/>
      <c r="FP569" s="5"/>
      <c r="FQ569" s="5"/>
      <c r="FR569" s="5"/>
      <c r="FS569" s="5"/>
      <c r="FT569" s="5"/>
      <c r="FU569" s="5"/>
      <c r="FV569" s="5"/>
      <c r="FW569" s="5"/>
      <c r="FX569" s="5"/>
      <c r="FY569" s="5"/>
      <c r="FZ569" s="5"/>
      <c r="GA569" s="5"/>
      <c r="GB569" s="341"/>
      <c r="GC569" s="354"/>
      <c r="GD569" s="5"/>
      <c r="GE569" s="5"/>
      <c r="GF569" s="5"/>
      <c r="GG569" s="5"/>
      <c r="GH569" s="5"/>
      <c r="GI569" s="5"/>
      <c r="GJ569" s="5"/>
      <c r="GK569" s="5"/>
      <c r="GL569" s="5"/>
      <c r="GM569" s="5"/>
      <c r="GN569" s="5"/>
      <c r="GO569" s="5"/>
      <c r="GP569" s="5"/>
      <c r="GQ569" s="5"/>
      <c r="GR569" s="5"/>
      <c r="GS569" s="5"/>
      <c r="GT569" s="5"/>
      <c r="GU569" s="5"/>
      <c r="GV569" s="5"/>
      <c r="GW569" s="5"/>
      <c r="GX569" s="5"/>
      <c r="GY569" s="5"/>
      <c r="GZ569" s="5"/>
      <c r="HA569" s="5"/>
      <c r="HB569" s="5"/>
      <c r="HC569" s="5"/>
      <c r="HD569" s="5"/>
      <c r="HE569" s="5"/>
      <c r="HF569" s="5"/>
      <c r="HG569" s="5"/>
      <c r="HH569" s="5"/>
      <c r="HI569" s="5"/>
      <c r="HJ569" s="5"/>
      <c r="HK569" s="5"/>
      <c r="HL569" s="5"/>
      <c r="HM569" s="5"/>
      <c r="HN569" s="5"/>
      <c r="HO569" s="5"/>
      <c r="HP569" s="5"/>
      <c r="HQ569" s="5"/>
      <c r="HR569" s="5"/>
      <c r="HS569" s="5"/>
      <c r="HT569" s="341"/>
      <c r="HU569" s="354"/>
      <c r="HV569" s="5"/>
      <c r="HW569" s="5"/>
      <c r="HX569" s="5"/>
      <c r="HY569" s="5"/>
      <c r="HZ569" s="5"/>
      <c r="IA569" s="5"/>
      <c r="IB569" s="5"/>
      <c r="IC569" s="5"/>
      <c r="ID569" s="5"/>
      <c r="IE569" s="5"/>
      <c r="IF569" s="5"/>
      <c r="IG569" s="5"/>
      <c r="IH569" s="5"/>
      <c r="II569" s="5"/>
      <c r="IJ569" s="5"/>
      <c r="IK569" s="5"/>
      <c r="IL569" s="5"/>
      <c r="IM569" s="5"/>
      <c r="IN569" s="5"/>
      <c r="IO569" s="5"/>
      <c r="IP569" s="5"/>
      <c r="IQ569" s="5"/>
      <c r="IR569" s="5"/>
      <c r="IS569" s="5"/>
      <c r="IT569" s="5"/>
      <c r="IU569" s="5"/>
      <c r="IV569" s="5"/>
      <c r="IW569" s="5"/>
      <c r="IX569" s="5"/>
      <c r="IY569" s="5"/>
      <c r="IZ569" s="5"/>
      <c r="JA569" s="5"/>
      <c r="JB569" s="5"/>
      <c r="JC569" s="5"/>
      <c r="JD569" s="5"/>
      <c r="JE569" s="5"/>
      <c r="JF569" s="5"/>
      <c r="JG569" s="5"/>
      <c r="JH569" s="5"/>
      <c r="JI569" s="5"/>
      <c r="JJ569" s="5"/>
      <c r="JK569" s="145"/>
      <c r="JL569" s="397"/>
    </row>
    <row r="570" spans="1:272" ht="31.5" thickTop="1" thickBot="1">
      <c r="A570" s="1" t="s">
        <v>33</v>
      </c>
      <c r="B570" s="1" t="s">
        <v>172</v>
      </c>
      <c r="C570" s="2" t="s">
        <v>22</v>
      </c>
      <c r="D570" s="1">
        <v>1</v>
      </c>
      <c r="E570" s="2" t="s">
        <v>171</v>
      </c>
      <c r="F570" s="38" t="s">
        <v>108</v>
      </c>
      <c r="G570" s="2" t="s">
        <v>165</v>
      </c>
      <c r="H570" s="303"/>
      <c r="I570" s="353"/>
      <c r="J570" s="2"/>
      <c r="K570" s="2"/>
      <c r="L570" s="2"/>
      <c r="M570" s="38" t="s">
        <v>116</v>
      </c>
      <c r="N570" s="81">
        <f>N571+N579</f>
        <v>13.719999999999999</v>
      </c>
      <c r="O570" s="81">
        <f>O571+O579</f>
        <v>41160000</v>
      </c>
      <c r="P570" s="2"/>
      <c r="Q570" s="2"/>
      <c r="R570" s="2"/>
      <c r="S570" s="2"/>
      <c r="T570" s="38" t="s">
        <v>116</v>
      </c>
      <c r="U570" s="81">
        <f>U571+U579</f>
        <v>0</v>
      </c>
      <c r="V570" s="81">
        <f>V571+V579</f>
        <v>0</v>
      </c>
      <c r="W570" s="2"/>
      <c r="X570" s="2"/>
      <c r="Y570" s="2"/>
      <c r="Z570" s="2"/>
      <c r="AA570" s="38" t="s">
        <v>116</v>
      </c>
      <c r="AB570" s="81">
        <f>AB571+AB579</f>
        <v>0</v>
      </c>
      <c r="AC570" s="81">
        <f>AC571+AC579</f>
        <v>0</v>
      </c>
      <c r="AD570" s="2"/>
      <c r="AE570" s="2"/>
      <c r="AF570" s="2"/>
      <c r="AG570" s="2"/>
      <c r="AH570" s="38" t="s">
        <v>116</v>
      </c>
      <c r="AI570" s="81">
        <f>AI571+AI579</f>
        <v>0</v>
      </c>
      <c r="AJ570" s="81">
        <f>AJ571+AJ579</f>
        <v>0</v>
      </c>
      <c r="AK570" s="2"/>
      <c r="AL570" s="2"/>
      <c r="AM570" s="2"/>
      <c r="AN570" s="2"/>
      <c r="AO570" s="38" t="s">
        <v>116</v>
      </c>
      <c r="AP570" s="81">
        <f>AP571+AP579</f>
        <v>0</v>
      </c>
      <c r="AQ570" s="81">
        <f>AQ571+AQ579</f>
        <v>0</v>
      </c>
      <c r="AR570" s="2"/>
      <c r="AS570" s="2"/>
      <c r="AT570" s="2"/>
      <c r="AU570" s="2"/>
      <c r="AV570" s="38" t="s">
        <v>116</v>
      </c>
      <c r="AW570" s="81">
        <f>AW571+AW579</f>
        <v>0</v>
      </c>
      <c r="AX570" s="91" t="s">
        <v>130</v>
      </c>
      <c r="AY570" s="92">
        <f>AW570+AP570+AI570+AB570+U570+N570</f>
        <v>13.719999999999999</v>
      </c>
      <c r="AZ570" s="92">
        <f>AZ571+AQ570+AJ570+AC570+V570+O570</f>
        <v>41160000</v>
      </c>
      <c r="BA570" s="353"/>
      <c r="BB570" s="2"/>
      <c r="BC570" s="2"/>
      <c r="BD570" s="2"/>
      <c r="BE570" s="38" t="s">
        <v>116</v>
      </c>
      <c r="BF570" s="81">
        <f>BF571+BF579</f>
        <v>25.399999999999991</v>
      </c>
      <c r="BG570" s="81">
        <f>BG571+BG579</f>
        <v>126999999.99999996</v>
      </c>
      <c r="BH570" s="2"/>
      <c r="BI570" s="2"/>
      <c r="BJ570" s="2"/>
      <c r="BK570" s="2"/>
      <c r="BL570" s="38" t="s">
        <v>116</v>
      </c>
      <c r="BM570" s="81">
        <f>BM571+BM579</f>
        <v>0</v>
      </c>
      <c r="BN570" s="81">
        <f>BN571+BN579</f>
        <v>0</v>
      </c>
      <c r="BO570" s="2"/>
      <c r="BP570" s="2"/>
      <c r="BQ570" s="2"/>
      <c r="BR570" s="2"/>
      <c r="BS570" s="38" t="s">
        <v>116</v>
      </c>
      <c r="BT570" s="81">
        <f>BT571+BT579</f>
        <v>0</v>
      </c>
      <c r="BU570" s="81">
        <f>BU571+BU579</f>
        <v>0</v>
      </c>
      <c r="BV570" s="2"/>
      <c r="BW570" s="2"/>
      <c r="BX570" s="2"/>
      <c r="BY570" s="2"/>
      <c r="BZ570" s="38" t="s">
        <v>116</v>
      </c>
      <c r="CA570" s="81">
        <f>CA571+CA579</f>
        <v>0</v>
      </c>
      <c r="CB570" s="81">
        <f>CB571+CB579</f>
        <v>0</v>
      </c>
      <c r="CC570" s="2"/>
      <c r="CD570" s="2"/>
      <c r="CE570" s="2"/>
      <c r="CF570" s="2"/>
      <c r="CG570" s="38" t="s">
        <v>116</v>
      </c>
      <c r="CH570" s="81">
        <f>CH571+CH579</f>
        <v>0</v>
      </c>
      <c r="CI570" s="81">
        <f>CI571+CI579</f>
        <v>0</v>
      </c>
      <c r="CJ570" s="2"/>
      <c r="CK570" s="2"/>
      <c r="CL570" s="2"/>
      <c r="CM570" s="2"/>
      <c r="CN570" s="38" t="s">
        <v>116</v>
      </c>
      <c r="CO570" s="81">
        <f>CO571+CO579</f>
        <v>0</v>
      </c>
      <c r="CP570" s="131" t="s">
        <v>117</v>
      </c>
      <c r="CQ570" s="92">
        <f>CO570+CH570+CA570+BT570+BM570+BF570</f>
        <v>25.399999999999991</v>
      </c>
      <c r="CR570" s="92">
        <f>CR571+CI570+CB570+BU570+BN570+BG570</f>
        <v>126999999.99999996</v>
      </c>
      <c r="CS570" s="353"/>
      <c r="CT570" s="2"/>
      <c r="CU570" s="2"/>
      <c r="CV570" s="2"/>
      <c r="CW570" s="38" t="s">
        <v>116</v>
      </c>
      <c r="CX570" s="81">
        <f>CX571+CX579</f>
        <v>9</v>
      </c>
      <c r="CY570" s="81">
        <f>CY571+CY579</f>
        <v>240000000</v>
      </c>
      <c r="CZ570" s="2"/>
      <c r="DA570" s="2"/>
      <c r="DB570" s="2"/>
      <c r="DC570" s="2"/>
      <c r="DD570" s="38" t="s">
        <v>116</v>
      </c>
      <c r="DE570" s="81">
        <f>DE571+DE579</f>
        <v>0</v>
      </c>
      <c r="DF570" s="81">
        <f>DF571+DF579</f>
        <v>0</v>
      </c>
      <c r="DG570" s="2"/>
      <c r="DH570" s="2"/>
      <c r="DI570" s="2"/>
      <c r="DJ570" s="2"/>
      <c r="DK570" s="38" t="s">
        <v>116</v>
      </c>
      <c r="DL570" s="81">
        <f>DL571+DL579</f>
        <v>0</v>
      </c>
      <c r="DM570" s="81">
        <f>DM571+DM579</f>
        <v>0</v>
      </c>
      <c r="DN570" s="2"/>
      <c r="DO570" s="2"/>
      <c r="DP570" s="2"/>
      <c r="DQ570" s="2"/>
      <c r="DR570" s="38" t="s">
        <v>116</v>
      </c>
      <c r="DS570" s="81">
        <f>DS571+DS579</f>
        <v>0</v>
      </c>
      <c r="DT570" s="81">
        <f>DT571+DT579</f>
        <v>0</v>
      </c>
      <c r="DU570" s="2"/>
      <c r="DV570" s="2"/>
      <c r="DW570" s="2"/>
      <c r="DX570" s="2"/>
      <c r="DY570" s="38" t="s">
        <v>116</v>
      </c>
      <c r="DZ570" s="81">
        <f>DZ571+DZ579</f>
        <v>0</v>
      </c>
      <c r="EA570" s="81">
        <f>EA571+EA579</f>
        <v>0</v>
      </c>
      <c r="EB570" s="2"/>
      <c r="EC570" s="2"/>
      <c r="ED570" s="2"/>
      <c r="EE570" s="2"/>
      <c r="EF570" s="38" t="s">
        <v>116</v>
      </c>
      <c r="EG570" s="81">
        <f>EG571+EG579</f>
        <v>0</v>
      </c>
      <c r="EH570" s="91" t="s">
        <v>120</v>
      </c>
      <c r="EI570" s="92">
        <f>EG570+DZ570+DS570+DL570+DE570+CX570</f>
        <v>9</v>
      </c>
      <c r="EJ570" s="92">
        <f>EJ571+EA570+DT570+DM570+DF570+CY570</f>
        <v>240000000</v>
      </c>
      <c r="EK570" s="353"/>
      <c r="EL570" s="2"/>
      <c r="EM570" s="2"/>
      <c r="EN570" s="2"/>
      <c r="EO570" s="38" t="s">
        <v>116</v>
      </c>
      <c r="EP570" s="81">
        <f>EP571+EP579</f>
        <v>0</v>
      </c>
      <c r="EQ570" s="81">
        <f>EQ571+EQ579</f>
        <v>0</v>
      </c>
      <c r="ER570" s="2"/>
      <c r="ES570" s="2"/>
      <c r="ET570" s="2"/>
      <c r="EU570" s="2"/>
      <c r="EV570" s="38" t="s">
        <v>116</v>
      </c>
      <c r="EW570" s="81">
        <f>EW571+EW579</f>
        <v>0</v>
      </c>
      <c r="EX570" s="81">
        <f>EX571+EX579</f>
        <v>0</v>
      </c>
      <c r="EY570" s="2"/>
      <c r="EZ570" s="2"/>
      <c r="FA570" s="2"/>
      <c r="FB570" s="2"/>
      <c r="FC570" s="38" t="s">
        <v>116</v>
      </c>
      <c r="FD570" s="81">
        <f>FD571+FD579</f>
        <v>0</v>
      </c>
      <c r="FE570" s="81">
        <f>FE571+FE579</f>
        <v>0</v>
      </c>
      <c r="FF570" s="2"/>
      <c r="FG570" s="2"/>
      <c r="FH570" s="2"/>
      <c r="FI570" s="2"/>
      <c r="FJ570" s="38" t="s">
        <v>116</v>
      </c>
      <c r="FK570" s="81">
        <f>FK571+FK579</f>
        <v>0</v>
      </c>
      <c r="FL570" s="81">
        <f>FL571+FL579</f>
        <v>0</v>
      </c>
      <c r="FM570" s="2"/>
      <c r="FN570" s="2"/>
      <c r="FO570" s="2"/>
      <c r="FP570" s="2"/>
      <c r="FQ570" s="38" t="s">
        <v>116</v>
      </c>
      <c r="FR570" s="81">
        <f>FR571+FR579</f>
        <v>0</v>
      </c>
      <c r="FS570" s="81">
        <f>FS571+FS579</f>
        <v>0</v>
      </c>
      <c r="FT570" s="2"/>
      <c r="FU570" s="2"/>
      <c r="FV570" s="2"/>
      <c r="FW570" s="2"/>
      <c r="FX570" s="38" t="s">
        <v>116</v>
      </c>
      <c r="FY570" s="81">
        <f>FY571+FY579</f>
        <v>0</v>
      </c>
      <c r="FZ570" s="91" t="s">
        <v>122</v>
      </c>
      <c r="GA570" s="92">
        <f>FY570+FR570+FK570+FD570+EW570+EP570</f>
        <v>0</v>
      </c>
      <c r="GB570" s="92">
        <f>GB571+FS570+FL570+FE570+EX570+EQ570</f>
        <v>0</v>
      </c>
      <c r="GC570" s="353"/>
      <c r="GD570" s="2"/>
      <c r="GE570" s="2"/>
      <c r="GF570" s="2"/>
      <c r="GG570" s="38" t="s">
        <v>116</v>
      </c>
      <c r="GH570" s="81">
        <f>GH571+GH579</f>
        <v>0</v>
      </c>
      <c r="GI570" s="81">
        <f>GI571+GI579</f>
        <v>0</v>
      </c>
      <c r="GJ570" s="2"/>
      <c r="GK570" s="2"/>
      <c r="GL570" s="2"/>
      <c r="GM570" s="2"/>
      <c r="GN570" s="38" t="s">
        <v>116</v>
      </c>
      <c r="GO570" s="81">
        <f>GO571+GO579</f>
        <v>0</v>
      </c>
      <c r="GP570" s="81">
        <f>GP571+GP579</f>
        <v>0</v>
      </c>
      <c r="GQ570" s="2"/>
      <c r="GR570" s="2"/>
      <c r="GS570" s="2"/>
      <c r="GT570" s="2"/>
      <c r="GU570" s="38" t="s">
        <v>116</v>
      </c>
      <c r="GV570" s="81">
        <f>GV571+GV579</f>
        <v>0</v>
      </c>
      <c r="GW570" s="81">
        <f>GW571+GW579</f>
        <v>0</v>
      </c>
      <c r="GX570" s="2"/>
      <c r="GY570" s="2"/>
      <c r="GZ570" s="2"/>
      <c r="HA570" s="2"/>
      <c r="HB570" s="38" t="s">
        <v>116</v>
      </c>
      <c r="HC570" s="81">
        <f>HC571+HC579</f>
        <v>0</v>
      </c>
      <c r="HD570" s="81">
        <f>HD571+HD579</f>
        <v>0</v>
      </c>
      <c r="HE570" s="2"/>
      <c r="HF570" s="2"/>
      <c r="HG570" s="2"/>
      <c r="HH570" s="2"/>
      <c r="HI570" s="38" t="s">
        <v>116</v>
      </c>
      <c r="HJ570" s="81">
        <f>HJ571+HJ579</f>
        <v>0</v>
      </c>
      <c r="HK570" s="81">
        <f>HK571+HK579</f>
        <v>0</v>
      </c>
      <c r="HL570" s="2"/>
      <c r="HM570" s="2"/>
      <c r="HN570" s="2"/>
      <c r="HO570" s="2"/>
      <c r="HP570" s="38" t="s">
        <v>116</v>
      </c>
      <c r="HQ570" s="81">
        <f>HQ571+HQ579</f>
        <v>0</v>
      </c>
      <c r="HR570" s="91" t="s">
        <v>124</v>
      </c>
      <c r="HS570" s="92">
        <f>HQ570+HJ570+HC570+GV570+GO570+GH570</f>
        <v>0</v>
      </c>
      <c r="HT570" s="92">
        <f>HT571+HK570+HD570+GW570+GP570+GI570</f>
        <v>0</v>
      </c>
      <c r="HU570" s="353"/>
      <c r="HV570" s="2"/>
      <c r="HW570" s="2"/>
      <c r="HX570" s="2"/>
      <c r="HY570" s="38" t="s">
        <v>116</v>
      </c>
      <c r="HZ570" s="81">
        <f>HZ571+HZ579</f>
        <v>48.30000000000004</v>
      </c>
      <c r="IA570" s="81">
        <f>IA571+IA579</f>
        <v>48300000.000000037</v>
      </c>
      <c r="IB570" s="2"/>
      <c r="IC570" s="2"/>
      <c r="ID570" s="2"/>
      <c r="IE570" s="2"/>
      <c r="IF570" s="38" t="s">
        <v>116</v>
      </c>
      <c r="IG570" s="81">
        <f>IG571+IG579</f>
        <v>0</v>
      </c>
      <c r="IH570" s="81">
        <f>IH571+IH579</f>
        <v>0</v>
      </c>
      <c r="II570" s="2"/>
      <c r="IJ570" s="2"/>
      <c r="IK570" s="2"/>
      <c r="IL570" s="2"/>
      <c r="IM570" s="38" t="s">
        <v>116</v>
      </c>
      <c r="IN570" s="81">
        <f>IN571+IN579</f>
        <v>0</v>
      </c>
      <c r="IO570" s="81">
        <f>IO571+IO579</f>
        <v>0</v>
      </c>
      <c r="IP570" s="2"/>
      <c r="IQ570" s="2"/>
      <c r="IR570" s="2"/>
      <c r="IS570" s="2"/>
      <c r="IT570" s="38" t="s">
        <v>116</v>
      </c>
      <c r="IU570" s="81">
        <f>IU571+IU579</f>
        <v>0</v>
      </c>
      <c r="IV570" s="81">
        <f>IV571+IV579</f>
        <v>0</v>
      </c>
      <c r="IW570" s="2"/>
      <c r="IX570" s="2"/>
      <c r="IY570" s="2"/>
      <c r="IZ570" s="2"/>
      <c r="JA570" s="38" t="s">
        <v>116</v>
      </c>
      <c r="JB570" s="81">
        <f>JB571+JB579</f>
        <v>0</v>
      </c>
      <c r="JC570" s="81">
        <f>JC571+JC579</f>
        <v>0</v>
      </c>
      <c r="JD570" s="2"/>
      <c r="JE570" s="2"/>
      <c r="JF570" s="2"/>
      <c r="JG570" s="2"/>
      <c r="JH570" s="38" t="s">
        <v>116</v>
      </c>
      <c r="JI570" s="81">
        <f>JI571+JI579</f>
        <v>0</v>
      </c>
      <c r="JJ570" s="91" t="s">
        <v>189</v>
      </c>
      <c r="JK570" s="144">
        <f>JI570+JB570+IU570+IN570+IG570+HZ570</f>
        <v>48.30000000000004</v>
      </c>
      <c r="JL570" s="92">
        <f>JL571+JC570+IV570+IO570+IH570+IA570</f>
        <v>48300000.000000037</v>
      </c>
    </row>
    <row r="571" spans="1:272" ht="16.5" customHeight="1" thickTop="1">
      <c r="A571" s="64" t="s">
        <v>33</v>
      </c>
      <c r="B571" s="64" t="s">
        <v>168</v>
      </c>
      <c r="C571" s="65" t="s">
        <v>174</v>
      </c>
      <c r="D571" s="126">
        <v>116</v>
      </c>
      <c r="E571" s="157" t="s">
        <v>171</v>
      </c>
      <c r="F571" s="119" t="s">
        <v>108</v>
      </c>
      <c r="G571" s="119" t="s">
        <v>165</v>
      </c>
      <c r="H571" s="305"/>
      <c r="I571" s="377"/>
      <c r="J571" s="65"/>
      <c r="K571" s="65"/>
      <c r="L571" s="65"/>
      <c r="M571" s="80" t="s">
        <v>115</v>
      </c>
      <c r="N571" s="79">
        <f>SUM(N572:N578)</f>
        <v>6.34</v>
      </c>
      <c r="O571" s="79">
        <f>SUM(O572:O578)</f>
        <v>19020000</v>
      </c>
      <c r="P571" s="65"/>
      <c r="Q571" s="65"/>
      <c r="R571" s="65"/>
      <c r="S571" s="65"/>
      <c r="T571" s="80" t="s">
        <v>115</v>
      </c>
      <c r="U571" s="79">
        <f>SUM(U572:U578)</f>
        <v>0</v>
      </c>
      <c r="V571" s="79">
        <f>SUM(V572:V578)</f>
        <v>0</v>
      </c>
      <c r="W571" s="65"/>
      <c r="X571" s="65"/>
      <c r="Y571" s="65"/>
      <c r="Z571" s="65"/>
      <c r="AA571" s="80" t="s">
        <v>115</v>
      </c>
      <c r="AB571" s="79">
        <f>SUM(AB572:AB578)</f>
        <v>0</v>
      </c>
      <c r="AC571" s="79">
        <f>SUM(AC572:AC578)</f>
        <v>0</v>
      </c>
      <c r="AD571" s="65"/>
      <c r="AE571" s="65"/>
      <c r="AF571" s="65"/>
      <c r="AG571" s="65"/>
      <c r="AH571" s="80" t="s">
        <v>115</v>
      </c>
      <c r="AI571" s="79">
        <f>SUM(AI572:AI578)</f>
        <v>0</v>
      </c>
      <c r="AJ571" s="79">
        <f>SUM(AJ572:AJ578)</f>
        <v>0</v>
      </c>
      <c r="AK571" s="65"/>
      <c r="AL571" s="65"/>
      <c r="AM571" s="65"/>
      <c r="AN571" s="65"/>
      <c r="AO571" s="80" t="s">
        <v>115</v>
      </c>
      <c r="AP571" s="79">
        <f>SUM(AP572:AP578)</f>
        <v>0</v>
      </c>
      <c r="AQ571" s="79">
        <f>SUM(AQ572:AQ578)</f>
        <v>0</v>
      </c>
      <c r="AR571" s="65"/>
      <c r="AS571" s="65"/>
      <c r="AT571" s="65"/>
      <c r="AU571" s="65"/>
      <c r="AV571" s="80" t="s">
        <v>115</v>
      </c>
      <c r="AW571" s="79">
        <f>SUM(AW572:AW578)</f>
        <v>0</v>
      </c>
      <c r="AX571" s="79">
        <f>SUM(AX572:AX578)</f>
        <v>0</v>
      </c>
      <c r="AY571" s="38" t="s">
        <v>116</v>
      </c>
      <c r="AZ571" s="346">
        <f>AX571+AX579</f>
        <v>0</v>
      </c>
      <c r="BA571" s="377"/>
      <c r="BB571" s="65"/>
      <c r="BC571" s="65"/>
      <c r="BD571" s="65"/>
      <c r="BE571" s="80" t="s">
        <v>115</v>
      </c>
      <c r="BF571" s="79">
        <f>SUM(BF572:BF578)</f>
        <v>0</v>
      </c>
      <c r="BG571" s="79">
        <f>SUM(BG572:BG578)</f>
        <v>0</v>
      </c>
      <c r="BH571" s="65"/>
      <c r="BI571" s="65"/>
      <c r="BJ571" s="65"/>
      <c r="BK571" s="65"/>
      <c r="BL571" s="80" t="s">
        <v>115</v>
      </c>
      <c r="BM571" s="79">
        <f>SUM(BM572:BM578)</f>
        <v>0</v>
      </c>
      <c r="BN571" s="79">
        <f>SUM(BN572:BN578)</f>
        <v>0</v>
      </c>
      <c r="BO571" s="65"/>
      <c r="BP571" s="65"/>
      <c r="BQ571" s="65"/>
      <c r="BR571" s="65"/>
      <c r="BS571" s="80" t="s">
        <v>115</v>
      </c>
      <c r="BT571" s="79">
        <f>SUM(BT572:BT578)</f>
        <v>0</v>
      </c>
      <c r="BU571" s="79">
        <f>SUM(BU572:BU578)</f>
        <v>0</v>
      </c>
      <c r="BV571" s="65"/>
      <c r="BW571" s="65"/>
      <c r="BX571" s="65"/>
      <c r="BY571" s="65"/>
      <c r="BZ571" s="80" t="s">
        <v>115</v>
      </c>
      <c r="CA571" s="79">
        <f>SUM(CA572:CA578)</f>
        <v>0</v>
      </c>
      <c r="CB571" s="79">
        <f>SUM(CB572:CB578)</f>
        <v>0</v>
      </c>
      <c r="CC571" s="65"/>
      <c r="CD571" s="65"/>
      <c r="CE571" s="65"/>
      <c r="CF571" s="65"/>
      <c r="CG571" s="80" t="s">
        <v>115</v>
      </c>
      <c r="CH571" s="79">
        <f>SUM(CH572:CH578)</f>
        <v>0</v>
      </c>
      <c r="CI571" s="79">
        <f>SUM(CI572:CI578)</f>
        <v>0</v>
      </c>
      <c r="CJ571" s="65"/>
      <c r="CK571" s="65"/>
      <c r="CL571" s="65"/>
      <c r="CM571" s="65"/>
      <c r="CN571" s="80" t="s">
        <v>115</v>
      </c>
      <c r="CO571" s="79">
        <f>SUM(CO572:CO578)</f>
        <v>0</v>
      </c>
      <c r="CP571" s="79">
        <f>SUM(CP572:CP578)</f>
        <v>0</v>
      </c>
      <c r="CQ571" s="38" t="s">
        <v>116</v>
      </c>
      <c r="CR571" s="346">
        <f>CP571+CP579</f>
        <v>0</v>
      </c>
      <c r="CS571" s="377"/>
      <c r="CT571" s="65"/>
      <c r="CU571" s="65"/>
      <c r="CV571" s="65"/>
      <c r="CW571" s="80" t="s">
        <v>115</v>
      </c>
      <c r="CX571" s="79">
        <f>SUM(CX572:CX578)</f>
        <v>7</v>
      </c>
      <c r="CY571" s="79">
        <f>SUM(CY572:CY578)</f>
        <v>190000000</v>
      </c>
      <c r="CZ571" s="65"/>
      <c r="DA571" s="65"/>
      <c r="DB571" s="65"/>
      <c r="DC571" s="65"/>
      <c r="DD571" s="80" t="s">
        <v>115</v>
      </c>
      <c r="DE571" s="79">
        <f>SUM(DE572:DE578)</f>
        <v>0</v>
      </c>
      <c r="DF571" s="79">
        <f>SUM(DF572:DF578)</f>
        <v>0</v>
      </c>
      <c r="DG571" s="65"/>
      <c r="DH571" s="65"/>
      <c r="DI571" s="65"/>
      <c r="DJ571" s="65"/>
      <c r="DK571" s="80" t="s">
        <v>115</v>
      </c>
      <c r="DL571" s="79">
        <f>SUM(DL572:DL578)</f>
        <v>0</v>
      </c>
      <c r="DM571" s="79">
        <f>SUM(DM572:DM578)</f>
        <v>0</v>
      </c>
      <c r="DN571" s="65"/>
      <c r="DO571" s="65"/>
      <c r="DP571" s="65"/>
      <c r="DQ571" s="65"/>
      <c r="DR571" s="80" t="s">
        <v>115</v>
      </c>
      <c r="DS571" s="79">
        <f>SUM(DS572:DS578)</f>
        <v>0</v>
      </c>
      <c r="DT571" s="79">
        <f>SUM(DT572:DT578)</f>
        <v>0</v>
      </c>
      <c r="DU571" s="65"/>
      <c r="DV571" s="65"/>
      <c r="DW571" s="65"/>
      <c r="DX571" s="65"/>
      <c r="DY571" s="80" t="s">
        <v>115</v>
      </c>
      <c r="DZ571" s="79">
        <f>SUM(DZ572:DZ578)</f>
        <v>0</v>
      </c>
      <c r="EA571" s="79">
        <f>SUM(EA572:EA578)</f>
        <v>0</v>
      </c>
      <c r="EB571" s="65"/>
      <c r="EC571" s="65"/>
      <c r="ED571" s="65"/>
      <c r="EE571" s="65"/>
      <c r="EF571" s="80" t="s">
        <v>115</v>
      </c>
      <c r="EG571" s="79">
        <f>SUM(EG572:EG578)</f>
        <v>0</v>
      </c>
      <c r="EH571" s="79">
        <f>SUM(EH572:EH578)</f>
        <v>0</v>
      </c>
      <c r="EI571" s="38" t="s">
        <v>116</v>
      </c>
      <c r="EJ571" s="346">
        <f>EH571+EH579</f>
        <v>0</v>
      </c>
      <c r="EK571" s="377"/>
      <c r="EL571" s="65"/>
      <c r="EM571" s="65"/>
      <c r="EN571" s="65"/>
      <c r="EO571" s="80" t="s">
        <v>115</v>
      </c>
      <c r="EP571" s="79">
        <f>SUM(EP572:EP578)</f>
        <v>0</v>
      </c>
      <c r="EQ571" s="79">
        <f>SUM(EQ572:EQ578)</f>
        <v>0</v>
      </c>
      <c r="ER571" s="65"/>
      <c r="ES571" s="65"/>
      <c r="ET571" s="65"/>
      <c r="EU571" s="65"/>
      <c r="EV571" s="80" t="s">
        <v>115</v>
      </c>
      <c r="EW571" s="79">
        <f>SUM(EW572:EW578)</f>
        <v>0</v>
      </c>
      <c r="EX571" s="79">
        <f>SUM(EX572:EX578)</f>
        <v>0</v>
      </c>
      <c r="EY571" s="65"/>
      <c r="EZ571" s="65"/>
      <c r="FA571" s="65"/>
      <c r="FB571" s="65"/>
      <c r="FC571" s="80" t="s">
        <v>115</v>
      </c>
      <c r="FD571" s="79">
        <f>SUM(FD572:FD578)</f>
        <v>0</v>
      </c>
      <c r="FE571" s="79">
        <f>SUM(FE572:FE578)</f>
        <v>0</v>
      </c>
      <c r="FF571" s="65"/>
      <c r="FG571" s="65"/>
      <c r="FH571" s="65"/>
      <c r="FI571" s="65"/>
      <c r="FJ571" s="80" t="s">
        <v>115</v>
      </c>
      <c r="FK571" s="79">
        <f>SUM(FK572:FK578)</f>
        <v>0</v>
      </c>
      <c r="FL571" s="79">
        <f>SUM(FL572:FL578)</f>
        <v>0</v>
      </c>
      <c r="FM571" s="65"/>
      <c r="FN571" s="65"/>
      <c r="FO571" s="65"/>
      <c r="FP571" s="65"/>
      <c r="FQ571" s="80" t="s">
        <v>115</v>
      </c>
      <c r="FR571" s="79">
        <f>SUM(FR572:FR578)</f>
        <v>0</v>
      </c>
      <c r="FS571" s="79">
        <f>SUM(FS572:FS578)</f>
        <v>0</v>
      </c>
      <c r="FT571" s="65"/>
      <c r="FU571" s="65"/>
      <c r="FV571" s="65"/>
      <c r="FW571" s="65"/>
      <c r="FX571" s="80" t="s">
        <v>115</v>
      </c>
      <c r="FY571" s="79">
        <f>SUM(FY572:FY578)</f>
        <v>0</v>
      </c>
      <c r="FZ571" s="79">
        <f>SUM(FZ572:FZ578)</f>
        <v>0</v>
      </c>
      <c r="GA571" s="38" t="s">
        <v>116</v>
      </c>
      <c r="GB571" s="346">
        <f>FZ571+FZ579</f>
        <v>0</v>
      </c>
      <c r="GC571" s="377"/>
      <c r="GD571" s="65"/>
      <c r="GE571" s="65"/>
      <c r="GF571" s="65"/>
      <c r="GG571" s="80" t="s">
        <v>115</v>
      </c>
      <c r="GH571" s="79">
        <f>SUM(GH572:GH578)</f>
        <v>0</v>
      </c>
      <c r="GI571" s="79">
        <f>SUM(GI572:GI578)</f>
        <v>0</v>
      </c>
      <c r="GJ571" s="65"/>
      <c r="GK571" s="65"/>
      <c r="GL571" s="65"/>
      <c r="GM571" s="65"/>
      <c r="GN571" s="80" t="s">
        <v>115</v>
      </c>
      <c r="GO571" s="79">
        <f>SUM(GO572:GO578)</f>
        <v>0</v>
      </c>
      <c r="GP571" s="79">
        <f>SUM(GP572:GP578)</f>
        <v>0</v>
      </c>
      <c r="GQ571" s="65"/>
      <c r="GR571" s="65"/>
      <c r="GS571" s="65"/>
      <c r="GT571" s="65"/>
      <c r="GU571" s="80" t="s">
        <v>115</v>
      </c>
      <c r="GV571" s="79">
        <f>SUM(GV572:GV578)</f>
        <v>0</v>
      </c>
      <c r="GW571" s="79">
        <f>SUM(GW572:GW578)</f>
        <v>0</v>
      </c>
      <c r="GX571" s="65"/>
      <c r="GY571" s="65"/>
      <c r="GZ571" s="65"/>
      <c r="HA571" s="65"/>
      <c r="HB571" s="80" t="s">
        <v>115</v>
      </c>
      <c r="HC571" s="79">
        <f>SUM(HC572:HC578)</f>
        <v>0</v>
      </c>
      <c r="HD571" s="79">
        <f>SUM(HD572:HD578)</f>
        <v>0</v>
      </c>
      <c r="HE571" s="65"/>
      <c r="HF571" s="65"/>
      <c r="HG571" s="65"/>
      <c r="HH571" s="65"/>
      <c r="HI571" s="80" t="s">
        <v>115</v>
      </c>
      <c r="HJ571" s="79">
        <f>SUM(HJ572:HJ578)</f>
        <v>0</v>
      </c>
      <c r="HK571" s="79">
        <f>SUM(HK572:HK578)</f>
        <v>0</v>
      </c>
      <c r="HL571" s="65"/>
      <c r="HM571" s="65"/>
      <c r="HN571" s="65"/>
      <c r="HO571" s="65"/>
      <c r="HP571" s="80" t="s">
        <v>115</v>
      </c>
      <c r="HQ571" s="79">
        <f>SUM(HQ572:HQ578)</f>
        <v>0</v>
      </c>
      <c r="HR571" s="79">
        <f>SUM(HR572:HR578)</f>
        <v>0</v>
      </c>
      <c r="HS571" s="38" t="s">
        <v>116</v>
      </c>
      <c r="HT571" s="346">
        <f>HR571+HR579</f>
        <v>0</v>
      </c>
      <c r="HU571" s="377"/>
      <c r="HV571" s="65"/>
      <c r="HW571" s="65"/>
      <c r="HX571" s="65"/>
      <c r="HY571" s="80" t="s">
        <v>115</v>
      </c>
      <c r="HZ571" s="79">
        <f>SUM(HZ572:HZ578)</f>
        <v>6.5999999999999943</v>
      </c>
      <c r="IA571" s="79">
        <f>SUM(IA572:IA578)</f>
        <v>6599999.9999999944</v>
      </c>
      <c r="IB571" s="65"/>
      <c r="IC571" s="65"/>
      <c r="ID571" s="65"/>
      <c r="IE571" s="65"/>
      <c r="IF571" s="80" t="s">
        <v>115</v>
      </c>
      <c r="IG571" s="79">
        <f>SUM(IG572:IG578)</f>
        <v>0</v>
      </c>
      <c r="IH571" s="79">
        <f>SUM(IH572:IH578)</f>
        <v>0</v>
      </c>
      <c r="II571" s="65"/>
      <c r="IJ571" s="65"/>
      <c r="IK571" s="65"/>
      <c r="IL571" s="65"/>
      <c r="IM571" s="80" t="s">
        <v>115</v>
      </c>
      <c r="IN571" s="79">
        <f>SUM(IN572:IN578)</f>
        <v>0</v>
      </c>
      <c r="IO571" s="79">
        <f>SUM(IO572:IO578)</f>
        <v>0</v>
      </c>
      <c r="IP571" s="65"/>
      <c r="IQ571" s="65"/>
      <c r="IR571" s="65"/>
      <c r="IS571" s="65"/>
      <c r="IT571" s="80" t="s">
        <v>115</v>
      </c>
      <c r="IU571" s="79">
        <f>SUM(IU572:IU578)</f>
        <v>0</v>
      </c>
      <c r="IV571" s="79">
        <f>SUM(IV572:IV578)</f>
        <v>0</v>
      </c>
      <c r="IW571" s="65"/>
      <c r="IX571" s="65"/>
      <c r="IY571" s="65"/>
      <c r="IZ571" s="65"/>
      <c r="JA571" s="80" t="s">
        <v>115</v>
      </c>
      <c r="JB571" s="79">
        <f>SUM(JB572:JB578)</f>
        <v>0</v>
      </c>
      <c r="JC571" s="79">
        <f>SUM(JC572:JC578)</f>
        <v>0</v>
      </c>
      <c r="JD571" s="65"/>
      <c r="JE571" s="65"/>
      <c r="JF571" s="65"/>
      <c r="JG571" s="65"/>
      <c r="JH571" s="80" t="s">
        <v>115</v>
      </c>
      <c r="JI571" s="79">
        <f>SUM(JI572:JI578)</f>
        <v>0</v>
      </c>
      <c r="JJ571" s="79">
        <f>SUM(JJ572:JJ578)</f>
        <v>0</v>
      </c>
      <c r="JK571" s="38" t="s">
        <v>116</v>
      </c>
      <c r="JL571" s="346">
        <f>JJ571+JJ579</f>
        <v>0</v>
      </c>
    </row>
    <row r="572" spans="1:272" ht="45">
      <c r="A572" s="8" t="s">
        <v>33</v>
      </c>
      <c r="B572" s="8" t="s">
        <v>168</v>
      </c>
      <c r="C572" s="8">
        <v>1</v>
      </c>
      <c r="D572" s="197">
        <v>116</v>
      </c>
      <c r="E572" s="118" t="s">
        <v>171</v>
      </c>
      <c r="F572" s="195" t="s">
        <v>108</v>
      </c>
      <c r="G572" s="195" t="s">
        <v>165</v>
      </c>
      <c r="H572" s="309"/>
      <c r="I572" s="355" t="s">
        <v>593</v>
      </c>
      <c r="J572" s="51">
        <v>0</v>
      </c>
      <c r="K572" s="51">
        <v>1.44</v>
      </c>
      <c r="L572" s="51">
        <f>(K572-J572)</f>
        <v>1.44</v>
      </c>
      <c r="M572" s="52">
        <v>100</v>
      </c>
      <c r="N572" s="52">
        <f t="shared" ref="N572" si="400">L572*M572/100</f>
        <v>1.44</v>
      </c>
      <c r="O572" s="139">
        <f>N572*AUXILIAR!$B$50</f>
        <v>4320000</v>
      </c>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c r="AY572" s="5"/>
      <c r="AZ572" s="341"/>
      <c r="BA572" s="354"/>
      <c r="BB572" s="5"/>
      <c r="BC572" s="5"/>
      <c r="BD572" s="5"/>
      <c r="BE572" s="5"/>
      <c r="BF572" s="5"/>
      <c r="BG572" s="5"/>
      <c r="BH572" s="5"/>
      <c r="BI572" s="5"/>
      <c r="BJ572" s="5"/>
      <c r="BK572" s="5"/>
      <c r="BL572" s="5"/>
      <c r="BM572" s="5"/>
      <c r="BN572" s="5"/>
      <c r="BO572" s="5"/>
      <c r="BP572" s="5"/>
      <c r="BQ572" s="5"/>
      <c r="BR572" s="5"/>
      <c r="BS572" s="5"/>
      <c r="BT572" s="5"/>
      <c r="BU572" s="5"/>
      <c r="BV572" s="5"/>
      <c r="BW572" s="5"/>
      <c r="BX572" s="5"/>
      <c r="BY572" s="5"/>
      <c r="BZ572" s="5"/>
      <c r="CA572" s="5"/>
      <c r="CB572" s="5"/>
      <c r="CC572" s="5"/>
      <c r="CD572" s="5"/>
      <c r="CE572" s="5"/>
      <c r="CF572" s="5"/>
      <c r="CG572" s="5"/>
      <c r="CH572" s="5"/>
      <c r="CI572" s="5"/>
      <c r="CJ572" s="5"/>
      <c r="CK572" s="5"/>
      <c r="CL572" s="5"/>
      <c r="CM572" s="5"/>
      <c r="CN572" s="5"/>
      <c r="CO572" s="5"/>
      <c r="CP572" s="5"/>
      <c r="CQ572" s="5"/>
      <c r="CR572" s="341"/>
      <c r="CS572" s="355" t="s">
        <v>598</v>
      </c>
      <c r="CT572" s="51">
        <v>127.6</v>
      </c>
      <c r="CU572" s="51">
        <v>127.6</v>
      </c>
      <c r="CV572" s="51">
        <v>1</v>
      </c>
      <c r="CW572" s="52">
        <v>100</v>
      </c>
      <c r="CX572" s="52">
        <f t="shared" ref="CX572:CX576" si="401">CV572*CW572/100</f>
        <v>1</v>
      </c>
      <c r="CY572" s="139">
        <f>CX572*AUXILIAR!$B$59</f>
        <v>40000000</v>
      </c>
      <c r="CZ572" s="5"/>
      <c r="DA572" s="5"/>
      <c r="DB572" s="5"/>
      <c r="DC572" s="5"/>
      <c r="DD572" s="5"/>
      <c r="DE572" s="5"/>
      <c r="DF572" s="5"/>
      <c r="DG572" s="5"/>
      <c r="DH572" s="5"/>
      <c r="DI572" s="5"/>
      <c r="DJ572" s="5"/>
      <c r="DK572" s="5"/>
      <c r="DL572" s="5"/>
      <c r="DM572" s="5"/>
      <c r="DN572" s="5"/>
      <c r="DO572" s="5"/>
      <c r="DP572" s="5"/>
      <c r="DQ572" s="5"/>
      <c r="DR572" s="5"/>
      <c r="DS572" s="5"/>
      <c r="DT572" s="5"/>
      <c r="DU572" s="5"/>
      <c r="DV572" s="5"/>
      <c r="DW572" s="5"/>
      <c r="DX572" s="5"/>
      <c r="DY572" s="5"/>
      <c r="DZ572" s="5"/>
      <c r="EA572" s="5"/>
      <c r="EB572" s="5"/>
      <c r="EC572" s="5"/>
      <c r="ED572" s="5"/>
      <c r="EE572" s="5"/>
      <c r="EF572" s="5"/>
      <c r="EG572" s="5"/>
      <c r="EH572" s="5"/>
      <c r="EI572" s="5"/>
      <c r="EJ572" s="341"/>
      <c r="EK572" s="354"/>
      <c r="EL572" s="5"/>
      <c r="EM572" s="5"/>
      <c r="EN572" s="5"/>
      <c r="EO572" s="5"/>
      <c r="EP572" s="5"/>
      <c r="EQ572" s="5"/>
      <c r="ER572" s="5"/>
      <c r="ES572" s="5"/>
      <c r="ET572" s="5"/>
      <c r="EU572" s="5"/>
      <c r="EV572" s="5"/>
      <c r="EW572" s="5"/>
      <c r="EX572" s="5"/>
      <c r="EY572" s="5"/>
      <c r="EZ572" s="5"/>
      <c r="FA572" s="5"/>
      <c r="FB572" s="5"/>
      <c r="FC572" s="5"/>
      <c r="FD572" s="5"/>
      <c r="FE572" s="5"/>
      <c r="FF572" s="5"/>
      <c r="FG572" s="5"/>
      <c r="FH572" s="5"/>
      <c r="FI572" s="5"/>
      <c r="FJ572" s="5"/>
      <c r="FK572" s="5"/>
      <c r="FL572" s="5"/>
      <c r="FM572" s="5"/>
      <c r="FN572" s="5"/>
      <c r="FO572" s="5"/>
      <c r="FP572" s="5"/>
      <c r="FQ572" s="5"/>
      <c r="FR572" s="5"/>
      <c r="FS572" s="5"/>
      <c r="FT572" s="5"/>
      <c r="FU572" s="5"/>
      <c r="FV572" s="5"/>
      <c r="FW572" s="5"/>
      <c r="FX572" s="5"/>
      <c r="FY572" s="5"/>
      <c r="FZ572" s="5"/>
      <c r="GA572" s="5"/>
      <c r="GB572" s="341"/>
      <c r="GC572" s="354"/>
      <c r="GD572" s="5"/>
      <c r="GE572" s="5"/>
      <c r="GF572" s="5"/>
      <c r="GG572" s="5"/>
      <c r="GH572" s="5"/>
      <c r="GI572" s="5"/>
      <c r="GJ572" s="5"/>
      <c r="GK572" s="5"/>
      <c r="GL572" s="5"/>
      <c r="GM572" s="5"/>
      <c r="GN572" s="5"/>
      <c r="GO572" s="5"/>
      <c r="GP572" s="5"/>
      <c r="GQ572" s="5"/>
      <c r="GR572" s="5"/>
      <c r="GS572" s="5"/>
      <c r="GT572" s="5"/>
      <c r="GU572" s="5"/>
      <c r="GV572" s="5"/>
      <c r="GW572" s="5"/>
      <c r="GX572" s="5"/>
      <c r="GY572" s="5"/>
      <c r="GZ572" s="5"/>
      <c r="HA572" s="5"/>
      <c r="HB572" s="5"/>
      <c r="HC572" s="5"/>
      <c r="HD572" s="5"/>
      <c r="HE572" s="5"/>
      <c r="HF572" s="5"/>
      <c r="HG572" s="5"/>
      <c r="HH572" s="5"/>
      <c r="HI572" s="5"/>
      <c r="HJ572" s="5"/>
      <c r="HK572" s="5"/>
      <c r="HL572" s="5"/>
      <c r="HM572" s="5"/>
      <c r="HN572" s="5"/>
      <c r="HO572" s="5"/>
      <c r="HP572" s="5"/>
      <c r="HQ572" s="5"/>
      <c r="HR572" s="5"/>
      <c r="HS572" s="5"/>
      <c r="HT572" s="341"/>
      <c r="HU572" s="355" t="s">
        <v>606</v>
      </c>
      <c r="HV572" s="51">
        <v>188</v>
      </c>
      <c r="HW572" s="51">
        <v>189.5</v>
      </c>
      <c r="HX572" s="52">
        <f t="shared" ref="HX572" si="402">HW572-HV572</f>
        <v>1.5</v>
      </c>
      <c r="HY572" s="51">
        <v>100</v>
      </c>
      <c r="HZ572" s="52">
        <f t="shared" ref="HZ572" si="403">HX572*HY572/100</f>
        <v>1.5</v>
      </c>
      <c r="IA572" s="139">
        <f>HZ572*AUXILIAR!$B$70</f>
        <v>1500000</v>
      </c>
      <c r="IB572" s="5"/>
      <c r="IC572" s="5"/>
      <c r="ID572" s="5"/>
      <c r="IE572" s="5"/>
      <c r="IF572" s="5"/>
      <c r="IG572" s="5"/>
      <c r="IH572" s="5"/>
      <c r="II572" s="5"/>
      <c r="IJ572" s="5"/>
      <c r="IK572" s="5"/>
      <c r="IL572" s="5"/>
      <c r="IM572" s="5"/>
      <c r="IN572" s="5"/>
      <c r="IO572" s="5"/>
      <c r="IP572" s="5"/>
      <c r="IQ572" s="5"/>
      <c r="IR572" s="5"/>
      <c r="IS572" s="5"/>
      <c r="IT572" s="5"/>
      <c r="IU572" s="5"/>
      <c r="IV572" s="5"/>
      <c r="IW572" s="5"/>
      <c r="IX572" s="5"/>
      <c r="IY572" s="5"/>
      <c r="IZ572" s="5"/>
      <c r="JA572" s="5"/>
      <c r="JB572" s="5"/>
      <c r="JC572" s="5"/>
      <c r="JD572" s="5"/>
      <c r="JE572" s="5"/>
      <c r="JF572" s="5"/>
      <c r="JG572" s="5"/>
      <c r="JH572" s="5"/>
      <c r="JI572" s="5"/>
      <c r="JJ572" s="5"/>
      <c r="JK572" s="145"/>
      <c r="JL572" s="397"/>
    </row>
    <row r="573" spans="1:272" ht="60">
      <c r="A573" s="8" t="s">
        <v>33</v>
      </c>
      <c r="B573" s="8" t="s">
        <v>168</v>
      </c>
      <c r="C573" s="8">
        <v>1</v>
      </c>
      <c r="D573" s="197">
        <v>116</v>
      </c>
      <c r="E573" s="118" t="s">
        <v>171</v>
      </c>
      <c r="F573" s="195" t="s">
        <v>108</v>
      </c>
      <c r="G573" s="195" t="s">
        <v>165</v>
      </c>
      <c r="H573" s="309"/>
      <c r="I573" s="355" t="s">
        <v>594</v>
      </c>
      <c r="J573" s="51">
        <v>0</v>
      </c>
      <c r="K573" s="51">
        <v>2.4</v>
      </c>
      <c r="L573" s="51">
        <f>(K573-J573)</f>
        <v>2.4</v>
      </c>
      <c r="M573" s="52">
        <v>100</v>
      </c>
      <c r="N573" s="52">
        <f t="shared" ref="N573" si="404">L573*M573/100</f>
        <v>2.4</v>
      </c>
      <c r="O573" s="139">
        <f>N573*AUXILIAR!$B$50</f>
        <v>7200000</v>
      </c>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341"/>
      <c r="BA573" s="354"/>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341"/>
      <c r="CS573" s="355" t="s">
        <v>599</v>
      </c>
      <c r="CT573" s="51">
        <v>131.80000000000001</v>
      </c>
      <c r="CU573" s="51">
        <v>131.80000000000001</v>
      </c>
      <c r="CV573" s="51">
        <v>1</v>
      </c>
      <c r="CW573" s="52">
        <v>100</v>
      </c>
      <c r="CX573" s="52">
        <f t="shared" si="401"/>
        <v>1</v>
      </c>
      <c r="CY573" s="139">
        <f>CX573*AUXILIAR!$B$59</f>
        <v>40000000</v>
      </c>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341"/>
      <c r="EK573" s="354"/>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341"/>
      <c r="GC573" s="354"/>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341"/>
      <c r="HU573" s="355" t="s">
        <v>606</v>
      </c>
      <c r="HV573" s="51">
        <v>193.4</v>
      </c>
      <c r="HW573" s="51">
        <v>195.3</v>
      </c>
      <c r="HX573" s="52">
        <f t="shared" ref="HX573" si="405">HW573-HV573</f>
        <v>1.9000000000000057</v>
      </c>
      <c r="HY573" s="51">
        <v>100</v>
      </c>
      <c r="HZ573" s="52">
        <f t="shared" ref="HZ573" si="406">HX573*HY573/100</f>
        <v>1.9000000000000057</v>
      </c>
      <c r="IA573" s="139">
        <f>HZ573*AUXILIAR!$B$70</f>
        <v>1900000.0000000056</v>
      </c>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145"/>
      <c r="JL573" s="397"/>
    </row>
    <row r="574" spans="1:272" ht="45">
      <c r="A574" s="8" t="s">
        <v>33</v>
      </c>
      <c r="B574" s="8" t="s">
        <v>168</v>
      </c>
      <c r="C574" s="8">
        <v>1</v>
      </c>
      <c r="D574" s="197">
        <v>116</v>
      </c>
      <c r="E574" s="118" t="s">
        <v>171</v>
      </c>
      <c r="F574" s="195" t="s">
        <v>108</v>
      </c>
      <c r="G574" s="195" t="s">
        <v>165</v>
      </c>
      <c r="H574" s="309"/>
      <c r="I574" s="355" t="s">
        <v>596</v>
      </c>
      <c r="J574" s="51">
        <v>0</v>
      </c>
      <c r="K574" s="51">
        <v>2.5</v>
      </c>
      <c r="L574" s="51">
        <f>(K574-J574)</f>
        <v>2.5</v>
      </c>
      <c r="M574" s="52">
        <v>100</v>
      </c>
      <c r="N574" s="52">
        <f t="shared" ref="N574" si="407">L574*M574/100</f>
        <v>2.5</v>
      </c>
      <c r="O574" s="139">
        <f>N574*AUXILIAR!$B$50</f>
        <v>7500000</v>
      </c>
      <c r="P574" s="5"/>
      <c r="Q574" s="5"/>
      <c r="R574" s="5"/>
      <c r="S574" s="5"/>
      <c r="T574" s="5"/>
      <c r="U574" s="128"/>
      <c r="V574" s="128"/>
      <c r="W574" s="5"/>
      <c r="X574" s="5"/>
      <c r="Y574" s="5"/>
      <c r="Z574" s="5"/>
      <c r="AA574" s="5"/>
      <c r="AB574" s="128"/>
      <c r="AC574" s="128"/>
      <c r="AD574" s="5"/>
      <c r="AE574" s="5"/>
      <c r="AF574" s="5"/>
      <c r="AG574" s="5"/>
      <c r="AH574" s="5"/>
      <c r="AI574" s="128"/>
      <c r="AJ574" s="128"/>
      <c r="AK574" s="5"/>
      <c r="AL574" s="5"/>
      <c r="AM574" s="5"/>
      <c r="AN574" s="5"/>
      <c r="AO574" s="5"/>
      <c r="AP574" s="128"/>
      <c r="AQ574" s="128"/>
      <c r="AR574" s="5"/>
      <c r="AS574" s="5"/>
      <c r="AT574" s="5"/>
      <c r="AU574" s="5"/>
      <c r="AV574" s="5"/>
      <c r="AW574" s="128"/>
      <c r="AX574" s="128"/>
      <c r="AY574" s="5"/>
      <c r="AZ574" s="341"/>
      <c r="BA574" s="354"/>
      <c r="BB574" s="5"/>
      <c r="BC574" s="5"/>
      <c r="BD574" s="5"/>
      <c r="BE574" s="5"/>
      <c r="BF574" s="128"/>
      <c r="BG574" s="128"/>
      <c r="BH574" s="5"/>
      <c r="BI574" s="5"/>
      <c r="BJ574" s="5"/>
      <c r="BK574" s="5"/>
      <c r="BL574" s="5"/>
      <c r="BM574" s="128"/>
      <c r="BN574" s="128"/>
      <c r="BO574" s="5"/>
      <c r="BP574" s="5"/>
      <c r="BQ574" s="5"/>
      <c r="BR574" s="5"/>
      <c r="BS574" s="5"/>
      <c r="BT574" s="128"/>
      <c r="BU574" s="128"/>
      <c r="BV574" s="5"/>
      <c r="BW574" s="5"/>
      <c r="BX574" s="5"/>
      <c r="BY574" s="5"/>
      <c r="BZ574" s="5"/>
      <c r="CA574" s="128"/>
      <c r="CB574" s="128"/>
      <c r="CC574" s="5"/>
      <c r="CD574" s="5"/>
      <c r="CE574" s="5"/>
      <c r="CF574" s="5"/>
      <c r="CG574" s="5"/>
      <c r="CH574" s="128"/>
      <c r="CI574" s="128"/>
      <c r="CJ574" s="5"/>
      <c r="CK574" s="5"/>
      <c r="CL574" s="5"/>
      <c r="CM574" s="5"/>
      <c r="CN574" s="5"/>
      <c r="CO574" s="128"/>
      <c r="CP574" s="128"/>
      <c r="CQ574" s="5"/>
      <c r="CR574" s="341"/>
      <c r="CS574" s="355" t="s">
        <v>600</v>
      </c>
      <c r="CT574" s="51">
        <v>138.80000000000001</v>
      </c>
      <c r="CU574" s="51">
        <v>138.80000000000001</v>
      </c>
      <c r="CV574" s="51">
        <v>1</v>
      </c>
      <c r="CW574" s="52">
        <v>100</v>
      </c>
      <c r="CX574" s="52">
        <f t="shared" si="401"/>
        <v>1</v>
      </c>
      <c r="CY574" s="139">
        <f>CX574*AUXILIAR!$B$59</f>
        <v>40000000</v>
      </c>
      <c r="CZ574" s="5"/>
      <c r="DA574" s="5"/>
      <c r="DB574" s="5"/>
      <c r="DC574" s="5"/>
      <c r="DD574" s="5"/>
      <c r="DE574" s="128"/>
      <c r="DF574" s="128"/>
      <c r="DG574" s="5"/>
      <c r="DH574" s="5"/>
      <c r="DI574" s="5"/>
      <c r="DJ574" s="5"/>
      <c r="DK574" s="5"/>
      <c r="DL574" s="128"/>
      <c r="DM574" s="128"/>
      <c r="DN574" s="5"/>
      <c r="DO574" s="5"/>
      <c r="DP574" s="5"/>
      <c r="DQ574" s="5"/>
      <c r="DR574" s="5"/>
      <c r="DS574" s="128"/>
      <c r="DT574" s="128"/>
      <c r="DU574" s="5"/>
      <c r="DV574" s="5"/>
      <c r="DW574" s="5"/>
      <c r="DX574" s="5"/>
      <c r="DY574" s="5"/>
      <c r="DZ574" s="128"/>
      <c r="EA574" s="128"/>
      <c r="EB574" s="5"/>
      <c r="EC574" s="5"/>
      <c r="ED574" s="5"/>
      <c r="EE574" s="5"/>
      <c r="EF574" s="5"/>
      <c r="EG574" s="128"/>
      <c r="EH574" s="128"/>
      <c r="EI574" s="5"/>
      <c r="EJ574" s="341"/>
      <c r="EK574" s="354"/>
      <c r="EL574" s="5"/>
      <c r="EM574" s="5"/>
      <c r="EN574" s="5"/>
      <c r="EO574" s="5"/>
      <c r="EP574" s="128"/>
      <c r="EQ574" s="128"/>
      <c r="ER574" s="5"/>
      <c r="ES574" s="5"/>
      <c r="ET574" s="5"/>
      <c r="EU574" s="5"/>
      <c r="EV574" s="5"/>
      <c r="EW574" s="128"/>
      <c r="EX574" s="128"/>
      <c r="EY574" s="5"/>
      <c r="EZ574" s="5"/>
      <c r="FA574" s="5"/>
      <c r="FB574" s="5"/>
      <c r="FC574" s="5"/>
      <c r="FD574" s="128"/>
      <c r="FE574" s="128"/>
      <c r="FF574" s="5"/>
      <c r="FG574" s="5"/>
      <c r="FH574" s="5"/>
      <c r="FI574" s="5"/>
      <c r="FJ574" s="5"/>
      <c r="FK574" s="128"/>
      <c r="FL574" s="128"/>
      <c r="FM574" s="5"/>
      <c r="FN574" s="5"/>
      <c r="FO574" s="5"/>
      <c r="FP574" s="5"/>
      <c r="FQ574" s="5"/>
      <c r="FR574" s="128"/>
      <c r="FS574" s="128"/>
      <c r="FT574" s="5"/>
      <c r="FU574" s="5"/>
      <c r="FV574" s="5"/>
      <c r="FW574" s="5"/>
      <c r="FX574" s="5"/>
      <c r="FY574" s="128"/>
      <c r="FZ574" s="128"/>
      <c r="GA574" s="5"/>
      <c r="GB574" s="341"/>
      <c r="GC574" s="354"/>
      <c r="GD574" s="5"/>
      <c r="GE574" s="5"/>
      <c r="GF574" s="5"/>
      <c r="GG574" s="5"/>
      <c r="GH574" s="128"/>
      <c r="GI574" s="128"/>
      <c r="GJ574" s="5"/>
      <c r="GK574" s="5"/>
      <c r="GL574" s="5"/>
      <c r="GM574" s="5"/>
      <c r="GN574" s="5"/>
      <c r="GO574" s="128"/>
      <c r="GP574" s="128"/>
      <c r="GQ574" s="5"/>
      <c r="GR574" s="5"/>
      <c r="GS574" s="5"/>
      <c r="GT574" s="5"/>
      <c r="GU574" s="5"/>
      <c r="GV574" s="128"/>
      <c r="GW574" s="128"/>
      <c r="GX574" s="5"/>
      <c r="GY574" s="5"/>
      <c r="GZ574" s="5"/>
      <c r="HA574" s="5"/>
      <c r="HB574" s="5"/>
      <c r="HC574" s="128"/>
      <c r="HD574" s="128"/>
      <c r="HE574" s="5"/>
      <c r="HF574" s="5"/>
      <c r="HG574" s="5"/>
      <c r="HH574" s="5"/>
      <c r="HI574" s="5"/>
      <c r="HJ574" s="128"/>
      <c r="HK574" s="128"/>
      <c r="HL574" s="5"/>
      <c r="HM574" s="5"/>
      <c r="HN574" s="5"/>
      <c r="HO574" s="5"/>
      <c r="HP574" s="5"/>
      <c r="HQ574" s="128"/>
      <c r="HR574" s="128"/>
      <c r="HS574" s="5"/>
      <c r="HT574" s="341"/>
      <c r="HU574" s="355" t="s">
        <v>606</v>
      </c>
      <c r="HV574" s="51">
        <v>196</v>
      </c>
      <c r="HW574" s="51">
        <v>199.2</v>
      </c>
      <c r="HX574" s="52">
        <f t="shared" ref="HX574" si="408">HW574-HV574</f>
        <v>3.1999999999999886</v>
      </c>
      <c r="HY574" s="51">
        <v>100</v>
      </c>
      <c r="HZ574" s="52">
        <f t="shared" ref="HZ574" si="409">HX574*HY574/100</f>
        <v>3.1999999999999886</v>
      </c>
      <c r="IA574" s="139">
        <f>HZ574*AUXILIAR!$B$70</f>
        <v>3199999.9999999888</v>
      </c>
      <c r="IB574" s="5"/>
      <c r="IC574" s="5"/>
      <c r="ID574" s="5"/>
      <c r="IE574" s="5"/>
      <c r="IF574" s="5"/>
      <c r="IG574" s="128"/>
      <c r="IH574" s="128"/>
      <c r="II574" s="5"/>
      <c r="IJ574" s="5"/>
      <c r="IK574" s="5"/>
      <c r="IL574" s="5"/>
      <c r="IM574" s="5"/>
      <c r="IN574" s="128"/>
      <c r="IO574" s="128"/>
      <c r="IP574" s="5"/>
      <c r="IQ574" s="5"/>
      <c r="IR574" s="5"/>
      <c r="IS574" s="5"/>
      <c r="IT574" s="5"/>
      <c r="IU574" s="128"/>
      <c r="IV574" s="128"/>
      <c r="IW574" s="5"/>
      <c r="IX574" s="5"/>
      <c r="IY574" s="5"/>
      <c r="IZ574" s="5"/>
      <c r="JA574" s="5"/>
      <c r="JB574" s="128"/>
      <c r="JC574" s="128"/>
      <c r="JD574" s="5"/>
      <c r="JE574" s="5"/>
      <c r="JF574" s="5"/>
      <c r="JG574" s="5"/>
      <c r="JH574" s="5"/>
      <c r="JI574" s="128"/>
      <c r="JJ574" s="128"/>
      <c r="JK574" s="145"/>
      <c r="JL574" s="397"/>
    </row>
    <row r="575" spans="1:272" ht="60">
      <c r="A575" s="8" t="s">
        <v>33</v>
      </c>
      <c r="B575" s="8" t="s">
        <v>168</v>
      </c>
      <c r="C575" s="8">
        <v>1</v>
      </c>
      <c r="D575" s="197">
        <v>116</v>
      </c>
      <c r="E575" s="118" t="s">
        <v>171</v>
      </c>
      <c r="F575" s="195" t="s">
        <v>108</v>
      </c>
      <c r="G575" s="195" t="s">
        <v>165</v>
      </c>
      <c r="H575" s="309"/>
      <c r="I575" s="363"/>
      <c r="J575" s="57"/>
      <c r="K575" s="57"/>
      <c r="L575" s="57"/>
      <c r="M575" s="56"/>
      <c r="N575" s="116"/>
      <c r="O575" s="159"/>
      <c r="P575" s="5"/>
      <c r="Q575" s="5"/>
      <c r="R575" s="5"/>
      <c r="S575" s="5"/>
      <c r="T575" s="5"/>
      <c r="U575" s="128"/>
      <c r="V575" s="128"/>
      <c r="W575" s="5"/>
      <c r="X575" s="5"/>
      <c r="Y575" s="5"/>
      <c r="Z575" s="5"/>
      <c r="AA575" s="5"/>
      <c r="AB575" s="128"/>
      <c r="AC575" s="128"/>
      <c r="AD575" s="5"/>
      <c r="AE575" s="5"/>
      <c r="AF575" s="5"/>
      <c r="AG575" s="5"/>
      <c r="AH575" s="5"/>
      <c r="AI575" s="128"/>
      <c r="AJ575" s="128"/>
      <c r="AK575" s="5"/>
      <c r="AL575" s="5"/>
      <c r="AM575" s="5"/>
      <c r="AN575" s="5"/>
      <c r="AO575" s="5"/>
      <c r="AP575" s="128"/>
      <c r="AQ575" s="128"/>
      <c r="AR575" s="5"/>
      <c r="AS575" s="5"/>
      <c r="AT575" s="5"/>
      <c r="AU575" s="5"/>
      <c r="AV575" s="5"/>
      <c r="AW575" s="128"/>
      <c r="AX575" s="128"/>
      <c r="AY575" s="5"/>
      <c r="AZ575" s="341"/>
      <c r="BA575" s="354"/>
      <c r="BB575" s="5"/>
      <c r="BC575" s="5"/>
      <c r="BD575" s="5"/>
      <c r="BE575" s="5"/>
      <c r="BF575" s="128"/>
      <c r="BG575" s="128"/>
      <c r="BH575" s="5"/>
      <c r="BI575" s="5"/>
      <c r="BJ575" s="5"/>
      <c r="BK575" s="5"/>
      <c r="BL575" s="5"/>
      <c r="BM575" s="128"/>
      <c r="BN575" s="128"/>
      <c r="BO575" s="5"/>
      <c r="BP575" s="5"/>
      <c r="BQ575" s="5"/>
      <c r="BR575" s="5"/>
      <c r="BS575" s="5"/>
      <c r="BT575" s="128"/>
      <c r="BU575" s="128"/>
      <c r="BV575" s="5"/>
      <c r="BW575" s="5"/>
      <c r="BX575" s="5"/>
      <c r="BY575" s="5"/>
      <c r="BZ575" s="5"/>
      <c r="CA575" s="128"/>
      <c r="CB575" s="128"/>
      <c r="CC575" s="5"/>
      <c r="CD575" s="5"/>
      <c r="CE575" s="5"/>
      <c r="CF575" s="5"/>
      <c r="CG575" s="5"/>
      <c r="CH575" s="128"/>
      <c r="CI575" s="128"/>
      <c r="CJ575" s="5"/>
      <c r="CK575" s="5"/>
      <c r="CL575" s="5"/>
      <c r="CM575" s="5"/>
      <c r="CN575" s="5"/>
      <c r="CO575" s="128"/>
      <c r="CP575" s="128"/>
      <c r="CQ575" s="5"/>
      <c r="CR575" s="341"/>
      <c r="CS575" s="355" t="s">
        <v>601</v>
      </c>
      <c r="CT575" s="51">
        <v>141.80000000000001</v>
      </c>
      <c r="CU575" s="51">
        <v>141.80000000000001</v>
      </c>
      <c r="CV575" s="51">
        <v>1</v>
      </c>
      <c r="CW575" s="52">
        <v>100</v>
      </c>
      <c r="CX575" s="52">
        <f t="shared" si="401"/>
        <v>1</v>
      </c>
      <c r="CY575" s="139">
        <f>CX575*AUXILIAR!$B$59</f>
        <v>40000000</v>
      </c>
      <c r="CZ575" s="5"/>
      <c r="DA575" s="5"/>
      <c r="DB575" s="5"/>
      <c r="DC575" s="5"/>
      <c r="DD575" s="5"/>
      <c r="DE575" s="128"/>
      <c r="DF575" s="128"/>
      <c r="DG575" s="5"/>
      <c r="DH575" s="5"/>
      <c r="DI575" s="5"/>
      <c r="DJ575" s="5"/>
      <c r="DK575" s="5"/>
      <c r="DL575" s="128"/>
      <c r="DM575" s="128"/>
      <c r="DN575" s="5"/>
      <c r="DO575" s="5"/>
      <c r="DP575" s="5"/>
      <c r="DQ575" s="5"/>
      <c r="DR575" s="5"/>
      <c r="DS575" s="128"/>
      <c r="DT575" s="128"/>
      <c r="DU575" s="5"/>
      <c r="DV575" s="5"/>
      <c r="DW575" s="5"/>
      <c r="DX575" s="5"/>
      <c r="DY575" s="5"/>
      <c r="DZ575" s="128"/>
      <c r="EA575" s="128"/>
      <c r="EB575" s="5"/>
      <c r="EC575" s="5"/>
      <c r="ED575" s="5"/>
      <c r="EE575" s="5"/>
      <c r="EF575" s="5"/>
      <c r="EG575" s="128"/>
      <c r="EH575" s="128"/>
      <c r="EI575" s="5"/>
      <c r="EJ575" s="341"/>
      <c r="EK575" s="354"/>
      <c r="EL575" s="5"/>
      <c r="EM575" s="5"/>
      <c r="EN575" s="5"/>
      <c r="EO575" s="5"/>
      <c r="EP575" s="128"/>
      <c r="EQ575" s="128"/>
      <c r="ER575" s="5"/>
      <c r="ES575" s="5"/>
      <c r="ET575" s="5"/>
      <c r="EU575" s="5"/>
      <c r="EV575" s="5"/>
      <c r="EW575" s="128"/>
      <c r="EX575" s="128"/>
      <c r="EY575" s="5"/>
      <c r="EZ575" s="5"/>
      <c r="FA575" s="5"/>
      <c r="FB575" s="5"/>
      <c r="FC575" s="5"/>
      <c r="FD575" s="128"/>
      <c r="FE575" s="128"/>
      <c r="FF575" s="5"/>
      <c r="FG575" s="5"/>
      <c r="FH575" s="5"/>
      <c r="FI575" s="5"/>
      <c r="FJ575" s="5"/>
      <c r="FK575" s="128"/>
      <c r="FL575" s="128"/>
      <c r="FM575" s="5"/>
      <c r="FN575" s="5"/>
      <c r="FO575" s="5"/>
      <c r="FP575" s="5"/>
      <c r="FQ575" s="5"/>
      <c r="FR575" s="128"/>
      <c r="FS575" s="128"/>
      <c r="FT575" s="5"/>
      <c r="FU575" s="5"/>
      <c r="FV575" s="5"/>
      <c r="FW575" s="5"/>
      <c r="FX575" s="5"/>
      <c r="FY575" s="128"/>
      <c r="FZ575" s="128"/>
      <c r="GA575" s="5"/>
      <c r="GB575" s="341"/>
      <c r="GC575" s="354"/>
      <c r="GD575" s="5"/>
      <c r="GE575" s="5"/>
      <c r="GF575" s="5"/>
      <c r="GG575" s="5"/>
      <c r="GH575" s="128"/>
      <c r="GI575" s="128"/>
      <c r="GJ575" s="5"/>
      <c r="GK575" s="5"/>
      <c r="GL575" s="5"/>
      <c r="GM575" s="5"/>
      <c r="GN575" s="5"/>
      <c r="GO575" s="128"/>
      <c r="GP575" s="128"/>
      <c r="GQ575" s="5"/>
      <c r="GR575" s="5"/>
      <c r="GS575" s="5"/>
      <c r="GT575" s="5"/>
      <c r="GU575" s="5"/>
      <c r="GV575" s="128"/>
      <c r="GW575" s="128"/>
      <c r="GX575" s="5"/>
      <c r="GY575" s="5"/>
      <c r="GZ575" s="5"/>
      <c r="HA575" s="5"/>
      <c r="HB575" s="5"/>
      <c r="HC575" s="128"/>
      <c r="HD575" s="128"/>
      <c r="HE575" s="5"/>
      <c r="HF575" s="5"/>
      <c r="HG575" s="5"/>
      <c r="HH575" s="5"/>
      <c r="HI575" s="5"/>
      <c r="HJ575" s="128"/>
      <c r="HK575" s="128"/>
      <c r="HL575" s="5"/>
      <c r="HM575" s="5"/>
      <c r="HN575" s="5"/>
      <c r="HO575" s="5"/>
      <c r="HP575" s="5"/>
      <c r="HQ575" s="128"/>
      <c r="HR575" s="128"/>
      <c r="HS575" s="5"/>
      <c r="HT575" s="341"/>
      <c r="HU575" s="354"/>
      <c r="HV575" s="5"/>
      <c r="HW575" s="5"/>
      <c r="HX575" s="5"/>
      <c r="HY575" s="5"/>
      <c r="HZ575" s="128"/>
      <c r="IA575" s="128"/>
      <c r="IB575" s="5"/>
      <c r="IC575" s="5"/>
      <c r="ID575" s="5"/>
      <c r="IE575" s="5"/>
      <c r="IF575" s="5"/>
      <c r="IG575" s="128"/>
      <c r="IH575" s="128"/>
      <c r="II575" s="5"/>
      <c r="IJ575" s="5"/>
      <c r="IK575" s="5"/>
      <c r="IL575" s="5"/>
      <c r="IM575" s="5"/>
      <c r="IN575" s="128"/>
      <c r="IO575" s="128"/>
      <c r="IP575" s="5"/>
      <c r="IQ575" s="5"/>
      <c r="IR575" s="5"/>
      <c r="IS575" s="5"/>
      <c r="IT575" s="5"/>
      <c r="IU575" s="128"/>
      <c r="IV575" s="128"/>
      <c r="IW575" s="5"/>
      <c r="IX575" s="5"/>
      <c r="IY575" s="5"/>
      <c r="IZ575" s="5"/>
      <c r="JA575" s="5"/>
      <c r="JB575" s="128"/>
      <c r="JC575" s="128"/>
      <c r="JD575" s="5"/>
      <c r="JE575" s="5"/>
      <c r="JF575" s="5"/>
      <c r="JG575" s="5"/>
      <c r="JH575" s="5"/>
      <c r="JI575" s="128"/>
      <c r="JJ575" s="128"/>
      <c r="JK575" s="145"/>
      <c r="JL575" s="397"/>
    </row>
    <row r="576" spans="1:272" ht="45">
      <c r="A576" s="8" t="s">
        <v>33</v>
      </c>
      <c r="B576" s="8" t="s">
        <v>168</v>
      </c>
      <c r="C576" s="8">
        <v>1</v>
      </c>
      <c r="D576" s="197">
        <v>116</v>
      </c>
      <c r="E576" s="118" t="s">
        <v>171</v>
      </c>
      <c r="F576" s="195" t="s">
        <v>108</v>
      </c>
      <c r="G576" s="195" t="s">
        <v>165</v>
      </c>
      <c r="H576" s="309"/>
      <c r="I576" s="363"/>
      <c r="J576" s="57"/>
      <c r="K576" s="57"/>
      <c r="L576" s="57"/>
      <c r="M576" s="56"/>
      <c r="N576" s="116"/>
      <c r="O576" s="159"/>
      <c r="P576" s="5"/>
      <c r="Q576" s="5"/>
      <c r="R576" s="5"/>
      <c r="S576" s="5"/>
      <c r="T576" s="5"/>
      <c r="U576" s="128"/>
      <c r="V576" s="128"/>
      <c r="W576" s="5"/>
      <c r="X576" s="5"/>
      <c r="Y576" s="5"/>
      <c r="Z576" s="5"/>
      <c r="AA576" s="5"/>
      <c r="AB576" s="128"/>
      <c r="AC576" s="128"/>
      <c r="AD576" s="5"/>
      <c r="AE576" s="5"/>
      <c r="AF576" s="5"/>
      <c r="AG576" s="5"/>
      <c r="AH576" s="5"/>
      <c r="AI576" s="128"/>
      <c r="AJ576" s="128"/>
      <c r="AK576" s="5"/>
      <c r="AL576" s="5"/>
      <c r="AM576" s="5"/>
      <c r="AN576" s="5"/>
      <c r="AO576" s="5"/>
      <c r="AP576" s="128"/>
      <c r="AQ576" s="128"/>
      <c r="AR576" s="5"/>
      <c r="AS576" s="5"/>
      <c r="AT576" s="5"/>
      <c r="AU576" s="5"/>
      <c r="AV576" s="5"/>
      <c r="AW576" s="128"/>
      <c r="AX576" s="128"/>
      <c r="AY576" s="5"/>
      <c r="AZ576" s="341"/>
      <c r="BA576" s="354"/>
      <c r="BB576" s="5"/>
      <c r="BC576" s="5"/>
      <c r="BD576" s="5"/>
      <c r="BE576" s="5"/>
      <c r="BF576" s="128"/>
      <c r="BG576" s="128"/>
      <c r="BH576" s="5"/>
      <c r="BI576" s="5"/>
      <c r="BJ576" s="5"/>
      <c r="BK576" s="5"/>
      <c r="BL576" s="5"/>
      <c r="BM576" s="128"/>
      <c r="BN576" s="128"/>
      <c r="BO576" s="5"/>
      <c r="BP576" s="5"/>
      <c r="BQ576" s="5"/>
      <c r="BR576" s="5"/>
      <c r="BS576" s="5"/>
      <c r="BT576" s="128"/>
      <c r="BU576" s="128"/>
      <c r="BV576" s="5"/>
      <c r="BW576" s="5"/>
      <c r="BX576" s="5"/>
      <c r="BY576" s="5"/>
      <c r="BZ576" s="5"/>
      <c r="CA576" s="128"/>
      <c r="CB576" s="128"/>
      <c r="CC576" s="5"/>
      <c r="CD576" s="5"/>
      <c r="CE576" s="5"/>
      <c r="CF576" s="5"/>
      <c r="CG576" s="5"/>
      <c r="CH576" s="128"/>
      <c r="CI576" s="128"/>
      <c r="CJ576" s="5"/>
      <c r="CK576" s="5"/>
      <c r="CL576" s="5"/>
      <c r="CM576" s="5"/>
      <c r="CN576" s="5"/>
      <c r="CO576" s="128"/>
      <c r="CP576" s="128"/>
      <c r="CQ576" s="5"/>
      <c r="CR576" s="341"/>
      <c r="CS576" s="355" t="s">
        <v>602</v>
      </c>
      <c r="CT576" s="51">
        <v>128.69999999999999</v>
      </c>
      <c r="CU576" s="51">
        <v>128.69999999999999</v>
      </c>
      <c r="CV576" s="51">
        <v>1</v>
      </c>
      <c r="CW576" s="52">
        <v>100</v>
      </c>
      <c r="CX576" s="52">
        <f t="shared" si="401"/>
        <v>1</v>
      </c>
      <c r="CY576" s="139">
        <f>CX576*AUXILIAR!$B$58</f>
        <v>10000000</v>
      </c>
      <c r="CZ576" s="5"/>
      <c r="DA576" s="5"/>
      <c r="DB576" s="5"/>
      <c r="DC576" s="5"/>
      <c r="DD576" s="5"/>
      <c r="DE576" s="128"/>
      <c r="DF576" s="128"/>
      <c r="DG576" s="5"/>
      <c r="DH576" s="5"/>
      <c r="DI576" s="5"/>
      <c r="DJ576" s="5"/>
      <c r="DK576" s="5"/>
      <c r="DL576" s="128"/>
      <c r="DM576" s="128"/>
      <c r="DN576" s="5"/>
      <c r="DO576" s="5"/>
      <c r="DP576" s="5"/>
      <c r="DQ576" s="5"/>
      <c r="DR576" s="5"/>
      <c r="DS576" s="128"/>
      <c r="DT576" s="128"/>
      <c r="DU576" s="5"/>
      <c r="DV576" s="5"/>
      <c r="DW576" s="5"/>
      <c r="DX576" s="5"/>
      <c r="DY576" s="5"/>
      <c r="DZ576" s="128"/>
      <c r="EA576" s="128"/>
      <c r="EB576" s="5"/>
      <c r="EC576" s="5"/>
      <c r="ED576" s="5"/>
      <c r="EE576" s="5"/>
      <c r="EF576" s="5"/>
      <c r="EG576" s="128"/>
      <c r="EH576" s="128"/>
      <c r="EI576" s="5"/>
      <c r="EJ576" s="341"/>
      <c r="EK576" s="354"/>
      <c r="EL576" s="5"/>
      <c r="EM576" s="5"/>
      <c r="EN576" s="5"/>
      <c r="EO576" s="5"/>
      <c r="EP576" s="128"/>
      <c r="EQ576" s="128"/>
      <c r="ER576" s="5"/>
      <c r="ES576" s="5"/>
      <c r="ET576" s="5"/>
      <c r="EU576" s="5"/>
      <c r="EV576" s="5"/>
      <c r="EW576" s="128"/>
      <c r="EX576" s="128"/>
      <c r="EY576" s="5"/>
      <c r="EZ576" s="5"/>
      <c r="FA576" s="5"/>
      <c r="FB576" s="5"/>
      <c r="FC576" s="5"/>
      <c r="FD576" s="128"/>
      <c r="FE576" s="128"/>
      <c r="FF576" s="5"/>
      <c r="FG576" s="5"/>
      <c r="FH576" s="5"/>
      <c r="FI576" s="5"/>
      <c r="FJ576" s="5"/>
      <c r="FK576" s="128"/>
      <c r="FL576" s="128"/>
      <c r="FM576" s="5"/>
      <c r="FN576" s="5"/>
      <c r="FO576" s="5"/>
      <c r="FP576" s="5"/>
      <c r="FQ576" s="5"/>
      <c r="FR576" s="128"/>
      <c r="FS576" s="128"/>
      <c r="FT576" s="5"/>
      <c r="FU576" s="5"/>
      <c r="FV576" s="5"/>
      <c r="FW576" s="5"/>
      <c r="FX576" s="5"/>
      <c r="FY576" s="128"/>
      <c r="FZ576" s="128"/>
      <c r="GA576" s="5"/>
      <c r="GB576" s="341"/>
      <c r="GC576" s="354"/>
      <c r="GD576" s="5"/>
      <c r="GE576" s="5"/>
      <c r="GF576" s="5"/>
      <c r="GG576" s="5"/>
      <c r="GH576" s="128"/>
      <c r="GI576" s="128"/>
      <c r="GJ576" s="5"/>
      <c r="GK576" s="5"/>
      <c r="GL576" s="5"/>
      <c r="GM576" s="5"/>
      <c r="GN576" s="5"/>
      <c r="GO576" s="128"/>
      <c r="GP576" s="128"/>
      <c r="GQ576" s="5"/>
      <c r="GR576" s="5"/>
      <c r="GS576" s="5"/>
      <c r="GT576" s="5"/>
      <c r="GU576" s="5"/>
      <c r="GV576" s="128"/>
      <c r="GW576" s="128"/>
      <c r="GX576" s="5"/>
      <c r="GY576" s="5"/>
      <c r="GZ576" s="5"/>
      <c r="HA576" s="5"/>
      <c r="HB576" s="5"/>
      <c r="HC576" s="128"/>
      <c r="HD576" s="128"/>
      <c r="HE576" s="5"/>
      <c r="HF576" s="5"/>
      <c r="HG576" s="5"/>
      <c r="HH576" s="5"/>
      <c r="HI576" s="5"/>
      <c r="HJ576" s="128"/>
      <c r="HK576" s="128"/>
      <c r="HL576" s="5"/>
      <c r="HM576" s="5"/>
      <c r="HN576" s="5"/>
      <c r="HO576" s="5"/>
      <c r="HP576" s="5"/>
      <c r="HQ576" s="128"/>
      <c r="HR576" s="128"/>
      <c r="HS576" s="5"/>
      <c r="HT576" s="341"/>
      <c r="HU576" s="354"/>
      <c r="HV576" s="5"/>
      <c r="HW576" s="5"/>
      <c r="HX576" s="5"/>
      <c r="HY576" s="5"/>
      <c r="HZ576" s="128"/>
      <c r="IA576" s="128"/>
      <c r="IB576" s="5"/>
      <c r="IC576" s="5"/>
      <c r="ID576" s="5"/>
      <c r="IE576" s="5"/>
      <c r="IF576" s="5"/>
      <c r="IG576" s="128"/>
      <c r="IH576" s="128"/>
      <c r="II576" s="5"/>
      <c r="IJ576" s="5"/>
      <c r="IK576" s="5"/>
      <c r="IL576" s="5"/>
      <c r="IM576" s="5"/>
      <c r="IN576" s="128"/>
      <c r="IO576" s="128"/>
      <c r="IP576" s="5"/>
      <c r="IQ576" s="5"/>
      <c r="IR576" s="5"/>
      <c r="IS576" s="5"/>
      <c r="IT576" s="5"/>
      <c r="IU576" s="128"/>
      <c r="IV576" s="128"/>
      <c r="IW576" s="5"/>
      <c r="IX576" s="5"/>
      <c r="IY576" s="5"/>
      <c r="IZ576" s="5"/>
      <c r="JA576" s="5"/>
      <c r="JB576" s="128"/>
      <c r="JC576" s="128"/>
      <c r="JD576" s="5"/>
      <c r="JE576" s="5"/>
      <c r="JF576" s="5"/>
      <c r="JG576" s="5"/>
      <c r="JH576" s="5"/>
      <c r="JI576" s="128"/>
      <c r="JJ576" s="128"/>
      <c r="JK576" s="145"/>
      <c r="JL576" s="397"/>
    </row>
    <row r="577" spans="1:272" ht="60">
      <c r="A577" s="8" t="s">
        <v>33</v>
      </c>
      <c r="B577" s="8" t="s">
        <v>168</v>
      </c>
      <c r="C577" s="8">
        <v>1</v>
      </c>
      <c r="D577" s="197">
        <v>116</v>
      </c>
      <c r="E577" s="118" t="s">
        <v>171</v>
      </c>
      <c r="F577" s="195" t="s">
        <v>108</v>
      </c>
      <c r="G577" s="195" t="s">
        <v>165</v>
      </c>
      <c r="H577" s="309"/>
      <c r="I577" s="363"/>
      <c r="J577" s="57"/>
      <c r="K577" s="57"/>
      <c r="L577" s="57"/>
      <c r="M577" s="56"/>
      <c r="N577" s="116"/>
      <c r="O577" s="159"/>
      <c r="P577" s="5"/>
      <c r="Q577" s="5"/>
      <c r="R577" s="5"/>
      <c r="S577" s="5"/>
      <c r="T577" s="5"/>
      <c r="U577" s="128"/>
      <c r="V577" s="128"/>
      <c r="W577" s="5"/>
      <c r="X577" s="5"/>
      <c r="Y577" s="5"/>
      <c r="Z577" s="5"/>
      <c r="AA577" s="5"/>
      <c r="AB577" s="128"/>
      <c r="AC577" s="128"/>
      <c r="AD577" s="5"/>
      <c r="AE577" s="5"/>
      <c r="AF577" s="5"/>
      <c r="AG577" s="5"/>
      <c r="AH577" s="5"/>
      <c r="AI577" s="128"/>
      <c r="AJ577" s="128"/>
      <c r="AK577" s="5"/>
      <c r="AL577" s="5"/>
      <c r="AM577" s="5"/>
      <c r="AN577" s="5"/>
      <c r="AO577" s="5"/>
      <c r="AP577" s="128"/>
      <c r="AQ577" s="128"/>
      <c r="AR577" s="5"/>
      <c r="AS577" s="5"/>
      <c r="AT577" s="5"/>
      <c r="AU577" s="5"/>
      <c r="AV577" s="5"/>
      <c r="AW577" s="128"/>
      <c r="AX577" s="128"/>
      <c r="AY577" s="5"/>
      <c r="AZ577" s="341"/>
      <c r="BA577" s="354"/>
      <c r="BB577" s="5"/>
      <c r="BC577" s="5"/>
      <c r="BD577" s="5"/>
      <c r="BE577" s="5"/>
      <c r="BF577" s="128"/>
      <c r="BG577" s="128"/>
      <c r="BH577" s="5"/>
      <c r="BI577" s="5"/>
      <c r="BJ577" s="5"/>
      <c r="BK577" s="5"/>
      <c r="BL577" s="5"/>
      <c r="BM577" s="128"/>
      <c r="BN577" s="128"/>
      <c r="BO577" s="5"/>
      <c r="BP577" s="5"/>
      <c r="BQ577" s="5"/>
      <c r="BR577" s="5"/>
      <c r="BS577" s="5"/>
      <c r="BT577" s="128"/>
      <c r="BU577" s="128"/>
      <c r="BV577" s="5"/>
      <c r="BW577" s="5"/>
      <c r="BX577" s="5"/>
      <c r="BY577" s="5"/>
      <c r="BZ577" s="5"/>
      <c r="CA577" s="128"/>
      <c r="CB577" s="128"/>
      <c r="CC577" s="5"/>
      <c r="CD577" s="5"/>
      <c r="CE577" s="5"/>
      <c r="CF577" s="5"/>
      <c r="CG577" s="5"/>
      <c r="CH577" s="128"/>
      <c r="CI577" s="128"/>
      <c r="CJ577" s="5"/>
      <c r="CK577" s="5"/>
      <c r="CL577" s="5"/>
      <c r="CM577" s="5"/>
      <c r="CN577" s="5"/>
      <c r="CO577" s="128"/>
      <c r="CP577" s="128"/>
      <c r="CQ577" s="5"/>
      <c r="CR577" s="341"/>
      <c r="CS577" s="355" t="s">
        <v>604</v>
      </c>
      <c r="CT577" s="51">
        <v>116.5</v>
      </c>
      <c r="CU577" s="51">
        <v>116.5</v>
      </c>
      <c r="CV577" s="51">
        <v>1</v>
      </c>
      <c r="CW577" s="52">
        <v>100</v>
      </c>
      <c r="CX577" s="52">
        <f t="shared" ref="CX577" si="410">CV577*CW577/100</f>
        <v>1</v>
      </c>
      <c r="CY577" s="139">
        <f>CX577*AUXILIAR!$B$58</f>
        <v>10000000</v>
      </c>
      <c r="CZ577" s="5"/>
      <c r="DA577" s="5"/>
      <c r="DB577" s="5"/>
      <c r="DC577" s="5"/>
      <c r="DD577" s="5"/>
      <c r="DE577" s="128"/>
      <c r="DF577" s="128"/>
      <c r="DG577" s="5"/>
      <c r="DH577" s="5"/>
      <c r="DI577" s="5"/>
      <c r="DJ577" s="5"/>
      <c r="DK577" s="5"/>
      <c r="DL577" s="128"/>
      <c r="DM577" s="128"/>
      <c r="DN577" s="5"/>
      <c r="DO577" s="5"/>
      <c r="DP577" s="5"/>
      <c r="DQ577" s="5"/>
      <c r="DR577" s="5"/>
      <c r="DS577" s="128"/>
      <c r="DT577" s="128"/>
      <c r="DU577" s="5"/>
      <c r="DV577" s="5"/>
      <c r="DW577" s="5"/>
      <c r="DX577" s="5"/>
      <c r="DY577" s="5"/>
      <c r="DZ577" s="128"/>
      <c r="EA577" s="128"/>
      <c r="EB577" s="5"/>
      <c r="EC577" s="5"/>
      <c r="ED577" s="5"/>
      <c r="EE577" s="5"/>
      <c r="EF577" s="5"/>
      <c r="EG577" s="128"/>
      <c r="EH577" s="128"/>
      <c r="EI577" s="5"/>
      <c r="EJ577" s="341"/>
      <c r="EK577" s="354"/>
      <c r="EL577" s="5"/>
      <c r="EM577" s="5"/>
      <c r="EN577" s="5"/>
      <c r="EO577" s="5"/>
      <c r="EP577" s="128"/>
      <c r="EQ577" s="128"/>
      <c r="ER577" s="5"/>
      <c r="ES577" s="5"/>
      <c r="ET577" s="5"/>
      <c r="EU577" s="5"/>
      <c r="EV577" s="5"/>
      <c r="EW577" s="128"/>
      <c r="EX577" s="128"/>
      <c r="EY577" s="5"/>
      <c r="EZ577" s="5"/>
      <c r="FA577" s="5"/>
      <c r="FB577" s="5"/>
      <c r="FC577" s="5"/>
      <c r="FD577" s="128"/>
      <c r="FE577" s="128"/>
      <c r="FF577" s="5"/>
      <c r="FG577" s="5"/>
      <c r="FH577" s="5"/>
      <c r="FI577" s="5"/>
      <c r="FJ577" s="5"/>
      <c r="FK577" s="128"/>
      <c r="FL577" s="128"/>
      <c r="FM577" s="5"/>
      <c r="FN577" s="5"/>
      <c r="FO577" s="5"/>
      <c r="FP577" s="5"/>
      <c r="FQ577" s="5"/>
      <c r="FR577" s="128"/>
      <c r="FS577" s="128"/>
      <c r="FT577" s="5"/>
      <c r="FU577" s="5"/>
      <c r="FV577" s="5"/>
      <c r="FW577" s="5"/>
      <c r="FX577" s="5"/>
      <c r="FY577" s="128"/>
      <c r="FZ577" s="128"/>
      <c r="GA577" s="5"/>
      <c r="GB577" s="341"/>
      <c r="GC577" s="354"/>
      <c r="GD577" s="5"/>
      <c r="GE577" s="5"/>
      <c r="GF577" s="5"/>
      <c r="GG577" s="5"/>
      <c r="GH577" s="128"/>
      <c r="GI577" s="128"/>
      <c r="GJ577" s="5"/>
      <c r="GK577" s="5"/>
      <c r="GL577" s="5"/>
      <c r="GM577" s="5"/>
      <c r="GN577" s="5"/>
      <c r="GO577" s="128"/>
      <c r="GP577" s="128"/>
      <c r="GQ577" s="5"/>
      <c r="GR577" s="5"/>
      <c r="GS577" s="5"/>
      <c r="GT577" s="5"/>
      <c r="GU577" s="5"/>
      <c r="GV577" s="128"/>
      <c r="GW577" s="128"/>
      <c r="GX577" s="5"/>
      <c r="GY577" s="5"/>
      <c r="GZ577" s="5"/>
      <c r="HA577" s="5"/>
      <c r="HB577" s="5"/>
      <c r="HC577" s="128"/>
      <c r="HD577" s="128"/>
      <c r="HE577" s="5"/>
      <c r="HF577" s="5"/>
      <c r="HG577" s="5"/>
      <c r="HH577" s="5"/>
      <c r="HI577" s="5"/>
      <c r="HJ577" s="128"/>
      <c r="HK577" s="128"/>
      <c r="HL577" s="5"/>
      <c r="HM577" s="5"/>
      <c r="HN577" s="5"/>
      <c r="HO577" s="5"/>
      <c r="HP577" s="5"/>
      <c r="HQ577" s="128"/>
      <c r="HR577" s="128"/>
      <c r="HS577" s="5"/>
      <c r="HT577" s="341"/>
      <c r="HU577" s="354"/>
      <c r="HV577" s="5"/>
      <c r="HW577" s="5"/>
      <c r="HX577" s="5"/>
      <c r="HY577" s="5"/>
      <c r="HZ577" s="128"/>
      <c r="IA577" s="128"/>
      <c r="IB577" s="5"/>
      <c r="IC577" s="5"/>
      <c r="ID577" s="5"/>
      <c r="IE577" s="5"/>
      <c r="IF577" s="5"/>
      <c r="IG577" s="128"/>
      <c r="IH577" s="128"/>
      <c r="II577" s="5"/>
      <c r="IJ577" s="5"/>
      <c r="IK577" s="5"/>
      <c r="IL577" s="5"/>
      <c r="IM577" s="5"/>
      <c r="IN577" s="128"/>
      <c r="IO577" s="128"/>
      <c r="IP577" s="5"/>
      <c r="IQ577" s="5"/>
      <c r="IR577" s="5"/>
      <c r="IS577" s="5"/>
      <c r="IT577" s="5"/>
      <c r="IU577" s="128"/>
      <c r="IV577" s="128"/>
      <c r="IW577" s="5"/>
      <c r="IX577" s="5"/>
      <c r="IY577" s="5"/>
      <c r="IZ577" s="5"/>
      <c r="JA577" s="5"/>
      <c r="JB577" s="128"/>
      <c r="JC577" s="128"/>
      <c r="JD577" s="5"/>
      <c r="JE577" s="5"/>
      <c r="JF577" s="5"/>
      <c r="JG577" s="5"/>
      <c r="JH577" s="5"/>
      <c r="JI577" s="128"/>
      <c r="JJ577" s="128"/>
      <c r="JK577" s="145"/>
      <c r="JL577" s="397"/>
    </row>
    <row r="578" spans="1:272" ht="60">
      <c r="A578" s="8" t="s">
        <v>33</v>
      </c>
      <c r="B578" s="8" t="s">
        <v>168</v>
      </c>
      <c r="C578" s="8">
        <v>1</v>
      </c>
      <c r="D578" s="197">
        <v>116</v>
      </c>
      <c r="E578" s="118" t="s">
        <v>171</v>
      </c>
      <c r="F578" s="195" t="s">
        <v>108</v>
      </c>
      <c r="G578" s="195" t="s">
        <v>165</v>
      </c>
      <c r="H578" s="309"/>
      <c r="I578" s="363"/>
      <c r="J578" s="57"/>
      <c r="K578" s="57"/>
      <c r="L578" s="57"/>
      <c r="M578" s="56"/>
      <c r="N578" s="116"/>
      <c r="O578" s="159"/>
      <c r="P578" s="5"/>
      <c r="Q578" s="5"/>
      <c r="R578" s="5"/>
      <c r="S578" s="5"/>
      <c r="T578" s="5"/>
      <c r="U578" s="128"/>
      <c r="V578" s="128"/>
      <c r="W578" s="5"/>
      <c r="X578" s="5"/>
      <c r="Y578" s="5"/>
      <c r="Z578" s="5"/>
      <c r="AA578" s="5"/>
      <c r="AB578" s="128"/>
      <c r="AC578" s="128"/>
      <c r="AD578" s="5"/>
      <c r="AE578" s="5"/>
      <c r="AF578" s="5"/>
      <c r="AG578" s="5"/>
      <c r="AH578" s="5"/>
      <c r="AI578" s="128"/>
      <c r="AJ578" s="128"/>
      <c r="AK578" s="5"/>
      <c r="AL578" s="5"/>
      <c r="AM578" s="5"/>
      <c r="AN578" s="5"/>
      <c r="AO578" s="5"/>
      <c r="AP578" s="128"/>
      <c r="AQ578" s="128"/>
      <c r="AR578" s="5"/>
      <c r="AS578" s="5"/>
      <c r="AT578" s="5"/>
      <c r="AU578" s="5"/>
      <c r="AV578" s="5"/>
      <c r="AW578" s="128"/>
      <c r="AX578" s="128"/>
      <c r="AY578" s="5"/>
      <c r="AZ578" s="341"/>
      <c r="BA578" s="354"/>
      <c r="BB578" s="5"/>
      <c r="BC578" s="5"/>
      <c r="BD578" s="5"/>
      <c r="BE578" s="5"/>
      <c r="BF578" s="128"/>
      <c r="BG578" s="128"/>
      <c r="BH578" s="5"/>
      <c r="BI578" s="5"/>
      <c r="BJ578" s="5"/>
      <c r="BK578" s="5"/>
      <c r="BL578" s="5"/>
      <c r="BM578" s="128"/>
      <c r="BN578" s="128"/>
      <c r="BO578" s="5"/>
      <c r="BP578" s="5"/>
      <c r="BQ578" s="5"/>
      <c r="BR578" s="5"/>
      <c r="BS578" s="5"/>
      <c r="BT578" s="128"/>
      <c r="BU578" s="128"/>
      <c r="BV578" s="5"/>
      <c r="BW578" s="5"/>
      <c r="BX578" s="5"/>
      <c r="BY578" s="5"/>
      <c r="BZ578" s="5"/>
      <c r="CA578" s="128"/>
      <c r="CB578" s="128"/>
      <c r="CC578" s="5"/>
      <c r="CD578" s="5"/>
      <c r="CE578" s="5"/>
      <c r="CF578" s="5"/>
      <c r="CG578" s="5"/>
      <c r="CH578" s="128"/>
      <c r="CI578" s="128"/>
      <c r="CJ578" s="5"/>
      <c r="CK578" s="5"/>
      <c r="CL578" s="5"/>
      <c r="CM578" s="5"/>
      <c r="CN578" s="5"/>
      <c r="CO578" s="128"/>
      <c r="CP578" s="128"/>
      <c r="CQ578" s="5"/>
      <c r="CR578" s="341"/>
      <c r="CS578" s="355" t="s">
        <v>605</v>
      </c>
      <c r="CT578" s="51">
        <v>117.5</v>
      </c>
      <c r="CU578" s="51">
        <v>117.5</v>
      </c>
      <c r="CV578" s="51">
        <v>1</v>
      </c>
      <c r="CW578" s="52">
        <v>100</v>
      </c>
      <c r="CX578" s="52">
        <f t="shared" ref="CX578" si="411">CV578*CW578/100</f>
        <v>1</v>
      </c>
      <c r="CY578" s="139">
        <f>CX578*AUXILIAR!$B$58</f>
        <v>10000000</v>
      </c>
      <c r="CZ578" s="5"/>
      <c r="DA578" s="5"/>
      <c r="DB578" s="5"/>
      <c r="DC578" s="5"/>
      <c r="DD578" s="5"/>
      <c r="DE578" s="128"/>
      <c r="DF578" s="128"/>
      <c r="DG578" s="5"/>
      <c r="DH578" s="5"/>
      <c r="DI578" s="5"/>
      <c r="DJ578" s="5"/>
      <c r="DK578" s="5"/>
      <c r="DL578" s="128"/>
      <c r="DM578" s="128"/>
      <c r="DN578" s="5"/>
      <c r="DO578" s="5"/>
      <c r="DP578" s="5"/>
      <c r="DQ578" s="5"/>
      <c r="DR578" s="5"/>
      <c r="DS578" s="128"/>
      <c r="DT578" s="128"/>
      <c r="DU578" s="5"/>
      <c r="DV578" s="5"/>
      <c r="DW578" s="5"/>
      <c r="DX578" s="5"/>
      <c r="DY578" s="5"/>
      <c r="DZ578" s="128"/>
      <c r="EA578" s="128"/>
      <c r="EB578" s="5"/>
      <c r="EC578" s="5"/>
      <c r="ED578" s="5"/>
      <c r="EE578" s="5"/>
      <c r="EF578" s="5"/>
      <c r="EG578" s="128"/>
      <c r="EH578" s="128"/>
      <c r="EI578" s="5"/>
      <c r="EJ578" s="341"/>
      <c r="EK578" s="354"/>
      <c r="EL578" s="5"/>
      <c r="EM578" s="5"/>
      <c r="EN578" s="5"/>
      <c r="EO578" s="5"/>
      <c r="EP578" s="128"/>
      <c r="EQ578" s="128"/>
      <c r="ER578" s="5"/>
      <c r="ES578" s="5"/>
      <c r="ET578" s="5"/>
      <c r="EU578" s="5"/>
      <c r="EV578" s="5"/>
      <c r="EW578" s="128"/>
      <c r="EX578" s="128"/>
      <c r="EY578" s="5"/>
      <c r="EZ578" s="5"/>
      <c r="FA578" s="5"/>
      <c r="FB578" s="5"/>
      <c r="FC578" s="5"/>
      <c r="FD578" s="128"/>
      <c r="FE578" s="128"/>
      <c r="FF578" s="5"/>
      <c r="FG578" s="5"/>
      <c r="FH578" s="5"/>
      <c r="FI578" s="5"/>
      <c r="FJ578" s="5"/>
      <c r="FK578" s="128"/>
      <c r="FL578" s="128"/>
      <c r="FM578" s="5"/>
      <c r="FN578" s="5"/>
      <c r="FO578" s="5"/>
      <c r="FP578" s="5"/>
      <c r="FQ578" s="5"/>
      <c r="FR578" s="128"/>
      <c r="FS578" s="128"/>
      <c r="FT578" s="5"/>
      <c r="FU578" s="5"/>
      <c r="FV578" s="5"/>
      <c r="FW578" s="5"/>
      <c r="FX578" s="5"/>
      <c r="FY578" s="128"/>
      <c r="FZ578" s="128"/>
      <c r="GA578" s="5"/>
      <c r="GB578" s="341"/>
      <c r="GC578" s="354"/>
      <c r="GD578" s="5"/>
      <c r="GE578" s="5"/>
      <c r="GF578" s="5"/>
      <c r="GG578" s="5"/>
      <c r="GH578" s="128"/>
      <c r="GI578" s="128"/>
      <c r="GJ578" s="5"/>
      <c r="GK578" s="5"/>
      <c r="GL578" s="5"/>
      <c r="GM578" s="5"/>
      <c r="GN578" s="5"/>
      <c r="GO578" s="128"/>
      <c r="GP578" s="128"/>
      <c r="GQ578" s="5"/>
      <c r="GR578" s="5"/>
      <c r="GS578" s="5"/>
      <c r="GT578" s="5"/>
      <c r="GU578" s="5"/>
      <c r="GV578" s="128"/>
      <c r="GW578" s="128"/>
      <c r="GX578" s="5"/>
      <c r="GY578" s="5"/>
      <c r="GZ578" s="5"/>
      <c r="HA578" s="5"/>
      <c r="HB578" s="5"/>
      <c r="HC578" s="128"/>
      <c r="HD578" s="128"/>
      <c r="HE578" s="5"/>
      <c r="HF578" s="5"/>
      <c r="HG578" s="5"/>
      <c r="HH578" s="5"/>
      <c r="HI578" s="5"/>
      <c r="HJ578" s="128"/>
      <c r="HK578" s="128"/>
      <c r="HL578" s="5"/>
      <c r="HM578" s="5"/>
      <c r="HN578" s="5"/>
      <c r="HO578" s="5"/>
      <c r="HP578" s="5"/>
      <c r="HQ578" s="128"/>
      <c r="HR578" s="128"/>
      <c r="HS578" s="5"/>
      <c r="HT578" s="341"/>
      <c r="HU578" s="354"/>
      <c r="HV578" s="5"/>
      <c r="HW578" s="5"/>
      <c r="HX578" s="5"/>
      <c r="HY578" s="5"/>
      <c r="HZ578" s="128"/>
      <c r="IA578" s="128"/>
      <c r="IB578" s="5"/>
      <c r="IC578" s="5"/>
      <c r="ID578" s="5"/>
      <c r="IE578" s="5"/>
      <c r="IF578" s="5"/>
      <c r="IG578" s="128"/>
      <c r="IH578" s="128"/>
      <c r="II578" s="5"/>
      <c r="IJ578" s="5"/>
      <c r="IK578" s="5"/>
      <c r="IL578" s="5"/>
      <c r="IM578" s="5"/>
      <c r="IN578" s="128"/>
      <c r="IO578" s="128"/>
      <c r="IP578" s="5"/>
      <c r="IQ578" s="5"/>
      <c r="IR578" s="5"/>
      <c r="IS578" s="5"/>
      <c r="IT578" s="5"/>
      <c r="IU578" s="128"/>
      <c r="IV578" s="128"/>
      <c r="IW578" s="5"/>
      <c r="IX578" s="5"/>
      <c r="IY578" s="5"/>
      <c r="IZ578" s="5"/>
      <c r="JA578" s="5"/>
      <c r="JB578" s="128"/>
      <c r="JC578" s="128"/>
      <c r="JD578" s="5"/>
      <c r="JE578" s="5"/>
      <c r="JF578" s="5"/>
      <c r="JG578" s="5"/>
      <c r="JH578" s="5"/>
      <c r="JI578" s="128"/>
      <c r="JJ578" s="128"/>
      <c r="JK578" s="145"/>
      <c r="JL578" s="397"/>
    </row>
    <row r="579" spans="1:272" ht="21.75" customHeight="1">
      <c r="A579" s="64" t="s">
        <v>33</v>
      </c>
      <c r="B579" s="64" t="s">
        <v>12</v>
      </c>
      <c r="C579" s="65" t="s">
        <v>22</v>
      </c>
      <c r="D579" s="126">
        <v>116</v>
      </c>
      <c r="E579" s="157" t="s">
        <v>171</v>
      </c>
      <c r="F579" s="119" t="s">
        <v>108</v>
      </c>
      <c r="G579" s="119" t="s">
        <v>165</v>
      </c>
      <c r="H579" s="305"/>
      <c r="I579" s="377"/>
      <c r="J579" s="65"/>
      <c r="K579" s="65"/>
      <c r="L579" s="65"/>
      <c r="M579" s="80" t="s">
        <v>115</v>
      </c>
      <c r="N579" s="79">
        <f>SUM(N580:N598)</f>
        <v>7.38</v>
      </c>
      <c r="O579" s="79">
        <f>SUM(O580:O598)</f>
        <v>22140000</v>
      </c>
      <c r="P579" s="65"/>
      <c r="Q579" s="65"/>
      <c r="R579" s="65"/>
      <c r="S579" s="65"/>
      <c r="T579" s="80" t="s">
        <v>115</v>
      </c>
      <c r="U579" s="79">
        <f>SUM(U580:U598)</f>
        <v>0</v>
      </c>
      <c r="V579" s="79">
        <f>SUM(V580:V598)</f>
        <v>0</v>
      </c>
      <c r="W579" s="65"/>
      <c r="X579" s="65"/>
      <c r="Y579" s="65"/>
      <c r="Z579" s="65"/>
      <c r="AA579" s="80" t="s">
        <v>115</v>
      </c>
      <c r="AB579" s="79">
        <f>SUM(AB580:AB598)</f>
        <v>0</v>
      </c>
      <c r="AC579" s="79">
        <f>SUM(AC580:AC598)</f>
        <v>0</v>
      </c>
      <c r="AD579" s="65"/>
      <c r="AE579" s="65"/>
      <c r="AF579" s="65"/>
      <c r="AG579" s="65"/>
      <c r="AH579" s="80" t="s">
        <v>115</v>
      </c>
      <c r="AI579" s="79">
        <f>SUM(AI580:AI598)</f>
        <v>0</v>
      </c>
      <c r="AJ579" s="79">
        <f>SUM(AJ580:AJ598)</f>
        <v>0</v>
      </c>
      <c r="AK579" s="65"/>
      <c r="AL579" s="65"/>
      <c r="AM579" s="65"/>
      <c r="AN579" s="65"/>
      <c r="AO579" s="80" t="s">
        <v>115</v>
      </c>
      <c r="AP579" s="79">
        <f>SUM(AP580:AP598)</f>
        <v>0</v>
      </c>
      <c r="AQ579" s="79">
        <f>SUM(AQ580:AQ598)</f>
        <v>0</v>
      </c>
      <c r="AR579" s="65"/>
      <c r="AS579" s="65"/>
      <c r="AT579" s="65"/>
      <c r="AU579" s="65"/>
      <c r="AV579" s="80" t="s">
        <v>115</v>
      </c>
      <c r="AW579" s="79">
        <f>SUM(AW580:AW598)</f>
        <v>0</v>
      </c>
      <c r="AX579" s="79">
        <f>SUM(AX580:AX598)</f>
        <v>0</v>
      </c>
      <c r="AY579" s="65"/>
      <c r="AZ579" s="308"/>
      <c r="BA579" s="377"/>
      <c r="BB579" s="65"/>
      <c r="BC579" s="65"/>
      <c r="BD579" s="65"/>
      <c r="BE579" s="80" t="s">
        <v>115</v>
      </c>
      <c r="BF579" s="79">
        <f>SUM(BF580:BF598)</f>
        <v>25.399999999999991</v>
      </c>
      <c r="BG579" s="79">
        <f>SUM(BG580:BG598)</f>
        <v>126999999.99999996</v>
      </c>
      <c r="BH579" s="65"/>
      <c r="BI579" s="65"/>
      <c r="BJ579" s="65"/>
      <c r="BK579" s="65"/>
      <c r="BL579" s="80" t="s">
        <v>115</v>
      </c>
      <c r="BM579" s="79">
        <f>SUM(BM580:BM598)</f>
        <v>0</v>
      </c>
      <c r="BN579" s="79">
        <f>SUM(BN580:BN598)</f>
        <v>0</v>
      </c>
      <c r="BO579" s="65"/>
      <c r="BP579" s="65"/>
      <c r="BQ579" s="65"/>
      <c r="BR579" s="65"/>
      <c r="BS579" s="80" t="s">
        <v>115</v>
      </c>
      <c r="BT579" s="79">
        <f>SUM(BT580:BT598)</f>
        <v>0</v>
      </c>
      <c r="BU579" s="79">
        <f>SUM(BU580:BU598)</f>
        <v>0</v>
      </c>
      <c r="BV579" s="65"/>
      <c r="BW579" s="65"/>
      <c r="BX579" s="65"/>
      <c r="BY579" s="65"/>
      <c r="BZ579" s="80" t="s">
        <v>115</v>
      </c>
      <c r="CA579" s="79">
        <f>SUM(CA580:CA598)</f>
        <v>0</v>
      </c>
      <c r="CB579" s="79">
        <f>SUM(CB580:CB598)</f>
        <v>0</v>
      </c>
      <c r="CC579" s="65"/>
      <c r="CD579" s="65"/>
      <c r="CE579" s="65"/>
      <c r="CF579" s="65"/>
      <c r="CG579" s="80" t="s">
        <v>115</v>
      </c>
      <c r="CH579" s="79">
        <f>SUM(CH580:CH598)</f>
        <v>0</v>
      </c>
      <c r="CI579" s="79">
        <f>SUM(CI580:CI598)</f>
        <v>0</v>
      </c>
      <c r="CJ579" s="65"/>
      <c r="CK579" s="65"/>
      <c r="CL579" s="65"/>
      <c r="CM579" s="65"/>
      <c r="CN579" s="80" t="s">
        <v>115</v>
      </c>
      <c r="CO579" s="79">
        <f>SUM(CO580:CO598)</f>
        <v>0</v>
      </c>
      <c r="CP579" s="79">
        <f>SUM(CP580:CP598)</f>
        <v>0</v>
      </c>
      <c r="CQ579" s="65"/>
      <c r="CR579" s="308"/>
      <c r="CS579" s="377"/>
      <c r="CT579" s="65"/>
      <c r="CU579" s="65"/>
      <c r="CV579" s="65"/>
      <c r="CW579" s="80" t="s">
        <v>115</v>
      </c>
      <c r="CX579" s="79">
        <f>SUM(CX580:CX598)</f>
        <v>2</v>
      </c>
      <c r="CY579" s="79">
        <f>SUM(CY580:CY598)</f>
        <v>50000000</v>
      </c>
      <c r="CZ579" s="65"/>
      <c r="DA579" s="65"/>
      <c r="DB579" s="65"/>
      <c r="DC579" s="65"/>
      <c r="DD579" s="80" t="s">
        <v>115</v>
      </c>
      <c r="DE579" s="79">
        <f>SUM(DE580:DE598)</f>
        <v>0</v>
      </c>
      <c r="DF579" s="79">
        <f>SUM(DF580:DF598)</f>
        <v>0</v>
      </c>
      <c r="DG579" s="65"/>
      <c r="DH579" s="65"/>
      <c r="DI579" s="65"/>
      <c r="DJ579" s="65"/>
      <c r="DK579" s="80" t="s">
        <v>115</v>
      </c>
      <c r="DL579" s="79">
        <f>SUM(DL580:DL598)</f>
        <v>0</v>
      </c>
      <c r="DM579" s="79">
        <f>SUM(DM580:DM598)</f>
        <v>0</v>
      </c>
      <c r="DN579" s="65"/>
      <c r="DO579" s="65"/>
      <c r="DP579" s="65"/>
      <c r="DQ579" s="65"/>
      <c r="DR579" s="80" t="s">
        <v>115</v>
      </c>
      <c r="DS579" s="79">
        <f>SUM(DS580:DS598)</f>
        <v>0</v>
      </c>
      <c r="DT579" s="79">
        <f>SUM(DT580:DT598)</f>
        <v>0</v>
      </c>
      <c r="DU579" s="65"/>
      <c r="DV579" s="65"/>
      <c r="DW579" s="65"/>
      <c r="DX579" s="65"/>
      <c r="DY579" s="80" t="s">
        <v>115</v>
      </c>
      <c r="DZ579" s="79">
        <f>SUM(DZ580:DZ598)</f>
        <v>0</v>
      </c>
      <c r="EA579" s="79">
        <f>SUM(EA580:EA598)</f>
        <v>0</v>
      </c>
      <c r="EB579" s="65"/>
      <c r="EC579" s="65"/>
      <c r="ED579" s="65"/>
      <c r="EE579" s="65"/>
      <c r="EF579" s="80" t="s">
        <v>115</v>
      </c>
      <c r="EG579" s="79">
        <f>SUM(EG580:EG598)</f>
        <v>0</v>
      </c>
      <c r="EH579" s="79">
        <f>SUM(EH580:EH598)</f>
        <v>0</v>
      </c>
      <c r="EI579" s="65"/>
      <c r="EJ579" s="308"/>
      <c r="EK579" s="377"/>
      <c r="EL579" s="65"/>
      <c r="EM579" s="65"/>
      <c r="EN579" s="65"/>
      <c r="EO579" s="80" t="s">
        <v>115</v>
      </c>
      <c r="EP579" s="79">
        <f>SUM(EP580:EP598)</f>
        <v>0</v>
      </c>
      <c r="EQ579" s="79">
        <f>SUM(EQ580:EQ598)</f>
        <v>0</v>
      </c>
      <c r="ER579" s="65"/>
      <c r="ES579" s="65"/>
      <c r="ET579" s="65"/>
      <c r="EU579" s="65"/>
      <c r="EV579" s="80" t="s">
        <v>115</v>
      </c>
      <c r="EW579" s="79">
        <f>SUM(EW580:EW598)</f>
        <v>0</v>
      </c>
      <c r="EX579" s="79">
        <f>SUM(EX580:EX598)</f>
        <v>0</v>
      </c>
      <c r="EY579" s="65"/>
      <c r="EZ579" s="65"/>
      <c r="FA579" s="65"/>
      <c r="FB579" s="65"/>
      <c r="FC579" s="80" t="s">
        <v>115</v>
      </c>
      <c r="FD579" s="79">
        <f>SUM(FD580:FD598)</f>
        <v>0</v>
      </c>
      <c r="FE579" s="79">
        <f>SUM(FE580:FE598)</f>
        <v>0</v>
      </c>
      <c r="FF579" s="65"/>
      <c r="FG579" s="65"/>
      <c r="FH579" s="65"/>
      <c r="FI579" s="65"/>
      <c r="FJ579" s="80" t="s">
        <v>115</v>
      </c>
      <c r="FK579" s="79">
        <f>SUM(FK580:FK598)</f>
        <v>0</v>
      </c>
      <c r="FL579" s="79">
        <f>SUM(FL580:FL598)</f>
        <v>0</v>
      </c>
      <c r="FM579" s="65"/>
      <c r="FN579" s="65"/>
      <c r="FO579" s="65"/>
      <c r="FP579" s="65"/>
      <c r="FQ579" s="80" t="s">
        <v>115</v>
      </c>
      <c r="FR579" s="79">
        <f>SUM(FR580:FR598)</f>
        <v>0</v>
      </c>
      <c r="FS579" s="79">
        <f>SUM(FS580:FS598)</f>
        <v>0</v>
      </c>
      <c r="FT579" s="65"/>
      <c r="FU579" s="65"/>
      <c r="FV579" s="65"/>
      <c r="FW579" s="65"/>
      <c r="FX579" s="80" t="s">
        <v>115</v>
      </c>
      <c r="FY579" s="79">
        <f>SUM(FY580:FY598)</f>
        <v>0</v>
      </c>
      <c r="FZ579" s="79">
        <f>SUM(FZ580:FZ598)</f>
        <v>0</v>
      </c>
      <c r="GA579" s="65"/>
      <c r="GB579" s="308"/>
      <c r="GC579" s="377"/>
      <c r="GD579" s="65"/>
      <c r="GE579" s="65"/>
      <c r="GF579" s="65"/>
      <c r="GG579" s="80" t="s">
        <v>115</v>
      </c>
      <c r="GH579" s="79">
        <f>SUM(GH580:GH598)</f>
        <v>0</v>
      </c>
      <c r="GI579" s="79">
        <f>SUM(GI580:GI598)</f>
        <v>0</v>
      </c>
      <c r="GJ579" s="65"/>
      <c r="GK579" s="65"/>
      <c r="GL579" s="65"/>
      <c r="GM579" s="65"/>
      <c r="GN579" s="80" t="s">
        <v>115</v>
      </c>
      <c r="GO579" s="79">
        <f>SUM(GO580:GO598)</f>
        <v>0</v>
      </c>
      <c r="GP579" s="79">
        <f>SUM(GP580:GP598)</f>
        <v>0</v>
      </c>
      <c r="GQ579" s="65"/>
      <c r="GR579" s="65"/>
      <c r="GS579" s="65"/>
      <c r="GT579" s="65"/>
      <c r="GU579" s="80" t="s">
        <v>115</v>
      </c>
      <c r="GV579" s="79">
        <f>SUM(GV580:GV598)</f>
        <v>0</v>
      </c>
      <c r="GW579" s="79">
        <f>SUM(GW580:GW598)</f>
        <v>0</v>
      </c>
      <c r="GX579" s="65"/>
      <c r="GY579" s="65"/>
      <c r="GZ579" s="65"/>
      <c r="HA579" s="65"/>
      <c r="HB579" s="80" t="s">
        <v>115</v>
      </c>
      <c r="HC579" s="79">
        <f>SUM(HC580:HC598)</f>
        <v>0</v>
      </c>
      <c r="HD579" s="79">
        <f>SUM(HD580:HD598)</f>
        <v>0</v>
      </c>
      <c r="HE579" s="65"/>
      <c r="HF579" s="65"/>
      <c r="HG579" s="65"/>
      <c r="HH579" s="65"/>
      <c r="HI579" s="80" t="s">
        <v>115</v>
      </c>
      <c r="HJ579" s="79">
        <f>SUM(HJ580:HJ598)</f>
        <v>0</v>
      </c>
      <c r="HK579" s="79">
        <f>SUM(HK580:HK598)</f>
        <v>0</v>
      </c>
      <c r="HL579" s="65"/>
      <c r="HM579" s="65"/>
      <c r="HN579" s="65"/>
      <c r="HO579" s="65"/>
      <c r="HP579" s="80" t="s">
        <v>115</v>
      </c>
      <c r="HQ579" s="79">
        <f>SUM(HQ580:HQ598)</f>
        <v>0</v>
      </c>
      <c r="HR579" s="79">
        <f>SUM(HR580:HR598)</f>
        <v>0</v>
      </c>
      <c r="HS579" s="65"/>
      <c r="HT579" s="308"/>
      <c r="HU579" s="377"/>
      <c r="HV579" s="65"/>
      <c r="HW579" s="65"/>
      <c r="HX579" s="65"/>
      <c r="HY579" s="80" t="s">
        <v>115</v>
      </c>
      <c r="HZ579" s="79">
        <f>SUM(HZ580:HZ598)</f>
        <v>41.700000000000045</v>
      </c>
      <c r="IA579" s="79">
        <f>SUM(IA580:IA598)</f>
        <v>41700000.000000045</v>
      </c>
      <c r="IB579" s="65"/>
      <c r="IC579" s="65"/>
      <c r="ID579" s="65"/>
      <c r="IE579" s="65"/>
      <c r="IF579" s="80" t="s">
        <v>115</v>
      </c>
      <c r="IG579" s="79">
        <f>SUM(IG580:IG598)</f>
        <v>0</v>
      </c>
      <c r="IH579" s="79">
        <f>SUM(IH580:IH598)</f>
        <v>0</v>
      </c>
      <c r="II579" s="65"/>
      <c r="IJ579" s="65"/>
      <c r="IK579" s="65"/>
      <c r="IL579" s="65"/>
      <c r="IM579" s="80" t="s">
        <v>115</v>
      </c>
      <c r="IN579" s="79">
        <f>SUM(IN580:IN598)</f>
        <v>0</v>
      </c>
      <c r="IO579" s="79">
        <f>SUM(IO580:IO598)</f>
        <v>0</v>
      </c>
      <c r="IP579" s="65"/>
      <c r="IQ579" s="65"/>
      <c r="IR579" s="65"/>
      <c r="IS579" s="65"/>
      <c r="IT579" s="80" t="s">
        <v>115</v>
      </c>
      <c r="IU579" s="79">
        <f>SUM(IU580:IU598)</f>
        <v>0</v>
      </c>
      <c r="IV579" s="79">
        <f>SUM(IV580:IV598)</f>
        <v>0</v>
      </c>
      <c r="IW579" s="65"/>
      <c r="IX579" s="65"/>
      <c r="IY579" s="65"/>
      <c r="IZ579" s="65"/>
      <c r="JA579" s="80" t="s">
        <v>115</v>
      </c>
      <c r="JB579" s="79">
        <f>SUM(JB580:JB598)</f>
        <v>0</v>
      </c>
      <c r="JC579" s="79">
        <f>SUM(JC580:JC598)</f>
        <v>0</v>
      </c>
      <c r="JD579" s="65"/>
      <c r="JE579" s="65"/>
      <c r="JF579" s="65"/>
      <c r="JG579" s="65"/>
      <c r="JH579" s="80" t="s">
        <v>115</v>
      </c>
      <c r="JI579" s="79">
        <f>SUM(JI580:JI598)</f>
        <v>0</v>
      </c>
      <c r="JJ579" s="79">
        <f>SUM(JJ580:JJ598)</f>
        <v>0</v>
      </c>
      <c r="JK579" s="146"/>
      <c r="JL579" s="423"/>
    </row>
    <row r="580" spans="1:272" ht="75">
      <c r="A580" s="8" t="s">
        <v>33</v>
      </c>
      <c r="B580" s="8" t="s">
        <v>12</v>
      </c>
      <c r="C580" s="8">
        <v>1</v>
      </c>
      <c r="D580" s="197">
        <v>116</v>
      </c>
      <c r="E580" s="118" t="s">
        <v>171</v>
      </c>
      <c r="F580" s="195" t="s">
        <v>108</v>
      </c>
      <c r="G580" s="195" t="s">
        <v>165</v>
      </c>
      <c r="H580" s="309"/>
      <c r="I580" s="355" t="s">
        <v>595</v>
      </c>
      <c r="J580" s="51">
        <v>0</v>
      </c>
      <c r="K580" s="51">
        <v>7.38</v>
      </c>
      <c r="L580" s="51">
        <f>(K580-J580)</f>
        <v>7.38</v>
      </c>
      <c r="M580" s="52">
        <v>100</v>
      </c>
      <c r="N580" s="52">
        <f t="shared" ref="N580" si="412">L580*M580/100</f>
        <v>7.38</v>
      </c>
      <c r="O580" s="139">
        <f>N580*AUXILIAR!$B$50</f>
        <v>22140000</v>
      </c>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c r="AY580" s="5"/>
      <c r="AZ580" s="341"/>
      <c r="BA580" s="355" t="s">
        <v>51</v>
      </c>
      <c r="BB580" s="51">
        <v>117.3</v>
      </c>
      <c r="BC580" s="51">
        <v>122.9</v>
      </c>
      <c r="BD580" s="54">
        <f>BC580-BB580</f>
        <v>5.6000000000000085</v>
      </c>
      <c r="BE580" s="52">
        <v>100</v>
      </c>
      <c r="BF580" s="52">
        <f t="shared" ref="BF580" si="413">BD580*BE580/100</f>
        <v>5.6000000000000094</v>
      </c>
      <c r="BG580" s="139">
        <f>BF580*AUXILIAR!$B$53</f>
        <v>28000000.000000048</v>
      </c>
      <c r="BH580" s="5"/>
      <c r="BI580" s="5"/>
      <c r="BJ580" s="5"/>
      <c r="BK580" s="5"/>
      <c r="BL580" s="5"/>
      <c r="BM580" s="5"/>
      <c r="BN580" s="5"/>
      <c r="BO580" s="5"/>
      <c r="BP580" s="5"/>
      <c r="BQ580" s="5"/>
      <c r="BR580" s="5"/>
      <c r="BS580" s="5"/>
      <c r="BT580" s="5"/>
      <c r="BU580" s="5"/>
      <c r="BV580" s="5"/>
      <c r="BW580" s="5"/>
      <c r="BX580" s="5"/>
      <c r="BY580" s="5"/>
      <c r="BZ580" s="5"/>
      <c r="CA580" s="5"/>
      <c r="CB580" s="5"/>
      <c r="CC580" s="5"/>
      <c r="CD580" s="5"/>
      <c r="CE580" s="5"/>
      <c r="CF580" s="5"/>
      <c r="CG580" s="5"/>
      <c r="CH580" s="5"/>
      <c r="CI580" s="5"/>
      <c r="CJ580" s="5"/>
      <c r="CK580" s="5"/>
      <c r="CL580" s="5"/>
      <c r="CM580" s="5"/>
      <c r="CN580" s="5"/>
      <c r="CO580" s="5"/>
      <c r="CP580" s="5"/>
      <c r="CQ580" s="5"/>
      <c r="CR580" s="341"/>
      <c r="CS580" s="355" t="s">
        <v>597</v>
      </c>
      <c r="CT580" s="51">
        <v>4.5</v>
      </c>
      <c r="CU580" s="51">
        <v>4.5</v>
      </c>
      <c r="CV580" s="51">
        <v>1</v>
      </c>
      <c r="CW580" s="52">
        <v>100</v>
      </c>
      <c r="CX580" s="52">
        <f t="shared" ref="CX580:CX581" si="414">CV580*CW580/100</f>
        <v>1</v>
      </c>
      <c r="CY580" s="139">
        <f>CX580*AUXILIAR!$B$59</f>
        <v>40000000</v>
      </c>
      <c r="CZ580" s="5"/>
      <c r="DA580" s="5"/>
      <c r="DB580" s="5"/>
      <c r="DC580" s="5"/>
      <c r="DD580" s="5"/>
      <c r="DE580" s="5"/>
      <c r="DF580" s="5"/>
      <c r="DG580" s="5"/>
      <c r="DH580" s="5"/>
      <c r="DI580" s="5"/>
      <c r="DJ580" s="5"/>
      <c r="DK580" s="5"/>
      <c r="DL580" s="5"/>
      <c r="DM580" s="5"/>
      <c r="DN580" s="5"/>
      <c r="DO580" s="5"/>
      <c r="DP580" s="5"/>
      <c r="DQ580" s="5"/>
      <c r="DR580" s="5"/>
      <c r="DS580" s="5"/>
      <c r="DT580" s="5"/>
      <c r="DU580" s="5"/>
      <c r="DV580" s="5"/>
      <c r="DW580" s="5"/>
      <c r="DX580" s="5"/>
      <c r="DY580" s="5"/>
      <c r="DZ580" s="5"/>
      <c r="EA580" s="5"/>
      <c r="EB580" s="5"/>
      <c r="EC580" s="5"/>
      <c r="ED580" s="5"/>
      <c r="EE580" s="5"/>
      <c r="EF580" s="5"/>
      <c r="EG580" s="5"/>
      <c r="EH580" s="5"/>
      <c r="EI580" s="5"/>
      <c r="EJ580" s="341"/>
      <c r="EK580" s="354"/>
      <c r="EL580" s="5"/>
      <c r="EM580" s="5"/>
      <c r="EN580" s="5"/>
      <c r="EO580" s="5"/>
      <c r="EP580" s="5"/>
      <c r="EQ580" s="5"/>
      <c r="ER580" s="5"/>
      <c r="ES580" s="5"/>
      <c r="ET580" s="5"/>
      <c r="EU580" s="5"/>
      <c r="EV580" s="5"/>
      <c r="EW580" s="5"/>
      <c r="EX580" s="5"/>
      <c r="EY580" s="5"/>
      <c r="EZ580" s="5"/>
      <c r="FA580" s="5"/>
      <c r="FB580" s="5"/>
      <c r="FC580" s="5"/>
      <c r="FD580" s="5"/>
      <c r="FE580" s="5"/>
      <c r="FF580" s="5"/>
      <c r="FG580" s="5"/>
      <c r="FH580" s="5"/>
      <c r="FI580" s="5"/>
      <c r="FJ580" s="5"/>
      <c r="FK580" s="5"/>
      <c r="FL580" s="5"/>
      <c r="FM580" s="5"/>
      <c r="FN580" s="5"/>
      <c r="FO580" s="5"/>
      <c r="FP580" s="5"/>
      <c r="FQ580" s="5"/>
      <c r="FR580" s="5"/>
      <c r="FS580" s="5"/>
      <c r="FT580" s="5"/>
      <c r="FU580" s="5"/>
      <c r="FV580" s="5"/>
      <c r="FW580" s="5"/>
      <c r="FX580" s="5"/>
      <c r="FY580" s="5"/>
      <c r="FZ580" s="5"/>
      <c r="GA580" s="5"/>
      <c r="GB580" s="341"/>
      <c r="GC580" s="354"/>
      <c r="GD580" s="5"/>
      <c r="GE580" s="5"/>
      <c r="GF580" s="5"/>
      <c r="GG580" s="5"/>
      <c r="GH580" s="5"/>
      <c r="GI580" s="5"/>
      <c r="GJ580" s="5"/>
      <c r="GK580" s="5"/>
      <c r="GL580" s="5"/>
      <c r="GM580" s="5"/>
      <c r="GN580" s="5"/>
      <c r="GO580" s="5"/>
      <c r="GP580" s="5"/>
      <c r="GQ580" s="5"/>
      <c r="GR580" s="5"/>
      <c r="GS580" s="5"/>
      <c r="GT580" s="5"/>
      <c r="GU580" s="5"/>
      <c r="GV580" s="5"/>
      <c r="GW580" s="5"/>
      <c r="GX580" s="5"/>
      <c r="GY580" s="5"/>
      <c r="GZ580" s="5"/>
      <c r="HA580" s="5"/>
      <c r="HB580" s="5"/>
      <c r="HC580" s="5"/>
      <c r="HD580" s="5"/>
      <c r="HE580" s="5"/>
      <c r="HF580" s="5"/>
      <c r="HG580" s="5"/>
      <c r="HH580" s="5"/>
      <c r="HI580" s="5"/>
      <c r="HJ580" s="5"/>
      <c r="HK580" s="5"/>
      <c r="HL580" s="5"/>
      <c r="HM580" s="5"/>
      <c r="HN580" s="5"/>
      <c r="HO580" s="5"/>
      <c r="HP580" s="5"/>
      <c r="HQ580" s="5"/>
      <c r="HR580" s="5"/>
      <c r="HS580" s="5"/>
      <c r="HT580" s="341"/>
      <c r="HU580" s="355" t="s">
        <v>606</v>
      </c>
      <c r="HV580" s="51">
        <v>5.5</v>
      </c>
      <c r="HW580" s="51">
        <v>6.2</v>
      </c>
      <c r="HX580" s="52">
        <f t="shared" ref="HX580:HX598" si="415">HW580-HV580</f>
        <v>0.70000000000000018</v>
      </c>
      <c r="HY580" s="51">
        <v>100</v>
      </c>
      <c r="HZ580" s="52">
        <f t="shared" ref="HZ580:HZ598" si="416">HX580*HY580/100</f>
        <v>0.70000000000000018</v>
      </c>
      <c r="IA580" s="139">
        <f>HZ580*AUXILIAR!$B$70</f>
        <v>700000.00000000023</v>
      </c>
      <c r="IB580" s="5"/>
      <c r="IC580" s="5"/>
      <c r="ID580" s="5"/>
      <c r="IE580" s="5"/>
      <c r="IF580" s="5"/>
      <c r="IG580" s="5"/>
      <c r="IH580" s="5"/>
      <c r="II580" s="5"/>
      <c r="IJ580" s="5"/>
      <c r="IK580" s="5"/>
      <c r="IL580" s="5"/>
      <c r="IM580" s="5"/>
      <c r="IN580" s="5"/>
      <c r="IO580" s="5"/>
      <c r="IP580" s="5"/>
      <c r="IQ580" s="5"/>
      <c r="IR580" s="5"/>
      <c r="IS580" s="5"/>
      <c r="IT580" s="5"/>
      <c r="IU580" s="5"/>
      <c r="IV580" s="5"/>
      <c r="IW580" s="5"/>
      <c r="IX580" s="5"/>
      <c r="IY580" s="5"/>
      <c r="IZ580" s="5"/>
      <c r="JA580" s="5"/>
      <c r="JB580" s="5"/>
      <c r="JC580" s="5"/>
      <c r="JD580" s="5"/>
      <c r="JE580" s="5"/>
      <c r="JF580" s="5"/>
      <c r="JG580" s="5"/>
      <c r="JH580" s="5"/>
      <c r="JI580" s="5"/>
      <c r="JJ580" s="5"/>
      <c r="JK580" s="145"/>
      <c r="JL580" s="397"/>
    </row>
    <row r="581" spans="1:272" ht="45">
      <c r="A581" s="8" t="s">
        <v>33</v>
      </c>
      <c r="B581" s="8" t="s">
        <v>12</v>
      </c>
      <c r="C581" s="8">
        <v>1</v>
      </c>
      <c r="D581" s="197">
        <v>116</v>
      </c>
      <c r="E581" s="118" t="s">
        <v>171</v>
      </c>
      <c r="F581" s="195" t="s">
        <v>108</v>
      </c>
      <c r="G581" s="195" t="s">
        <v>165</v>
      </c>
      <c r="H581" s="309"/>
      <c r="I581" s="354"/>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c r="AY581" s="5"/>
      <c r="AZ581" s="341"/>
      <c r="BA581" s="355" t="s">
        <v>51</v>
      </c>
      <c r="BB581" s="51">
        <v>122.9</v>
      </c>
      <c r="BC581" s="51">
        <v>142.69999999999999</v>
      </c>
      <c r="BD581" s="54">
        <f>BC581-BB581</f>
        <v>19.799999999999983</v>
      </c>
      <c r="BE581" s="52">
        <v>100</v>
      </c>
      <c r="BF581" s="52">
        <f t="shared" ref="BF581" si="417">BD581*BE581/100</f>
        <v>19.799999999999983</v>
      </c>
      <c r="BG581" s="139">
        <f>BF581*AUXILIAR!$B$53</f>
        <v>98999999.999999911</v>
      </c>
      <c r="BH581" s="5"/>
      <c r="BI581" s="5"/>
      <c r="BJ581" s="5"/>
      <c r="BK581" s="5"/>
      <c r="BL581" s="5"/>
      <c r="BM581" s="5"/>
      <c r="BN581" s="5"/>
      <c r="BO581" s="5"/>
      <c r="BP581" s="5"/>
      <c r="BQ581" s="5"/>
      <c r="BR581" s="5"/>
      <c r="BS581" s="5"/>
      <c r="BT581" s="5"/>
      <c r="BU581" s="5"/>
      <c r="BV581" s="5"/>
      <c r="BW581" s="5"/>
      <c r="BX581" s="5"/>
      <c r="BY581" s="5"/>
      <c r="BZ581" s="5"/>
      <c r="CA581" s="5"/>
      <c r="CB581" s="5"/>
      <c r="CC581" s="5"/>
      <c r="CD581" s="5"/>
      <c r="CE581" s="5"/>
      <c r="CF581" s="5"/>
      <c r="CG581" s="5"/>
      <c r="CH581" s="5"/>
      <c r="CI581" s="5"/>
      <c r="CJ581" s="5"/>
      <c r="CK581" s="5"/>
      <c r="CL581" s="5"/>
      <c r="CM581" s="5"/>
      <c r="CN581" s="5"/>
      <c r="CO581" s="5"/>
      <c r="CP581" s="5"/>
      <c r="CQ581" s="5"/>
      <c r="CR581" s="341"/>
      <c r="CS581" s="355" t="s">
        <v>603</v>
      </c>
      <c r="CT581" s="51">
        <v>1</v>
      </c>
      <c r="CU581" s="51">
        <v>1</v>
      </c>
      <c r="CV581" s="51">
        <v>1</v>
      </c>
      <c r="CW581" s="52">
        <v>100</v>
      </c>
      <c r="CX581" s="52">
        <f t="shared" si="414"/>
        <v>1</v>
      </c>
      <c r="CY581" s="139">
        <f>CX581*AUXILIAR!$B$58</f>
        <v>10000000</v>
      </c>
      <c r="CZ581" s="5"/>
      <c r="DA581" s="5"/>
      <c r="DB581" s="5"/>
      <c r="DC581" s="5"/>
      <c r="DD581" s="5"/>
      <c r="DE581" s="5"/>
      <c r="DF581" s="5"/>
      <c r="DG581" s="5"/>
      <c r="DH581" s="5"/>
      <c r="DI581" s="5"/>
      <c r="DJ581" s="5"/>
      <c r="DK581" s="5"/>
      <c r="DL581" s="5"/>
      <c r="DM581" s="5"/>
      <c r="DN581" s="5"/>
      <c r="DO581" s="5"/>
      <c r="DP581" s="5"/>
      <c r="DQ581" s="5"/>
      <c r="DR581" s="5"/>
      <c r="DS581" s="5"/>
      <c r="DT581" s="5"/>
      <c r="DU581" s="5"/>
      <c r="DV581" s="5"/>
      <c r="DW581" s="5"/>
      <c r="DX581" s="5"/>
      <c r="DY581" s="5"/>
      <c r="DZ581" s="5"/>
      <c r="EA581" s="5"/>
      <c r="EB581" s="5"/>
      <c r="EC581" s="5"/>
      <c r="ED581" s="5"/>
      <c r="EE581" s="5"/>
      <c r="EF581" s="5"/>
      <c r="EG581" s="5"/>
      <c r="EH581" s="5"/>
      <c r="EI581" s="5"/>
      <c r="EJ581" s="341"/>
      <c r="EK581" s="354"/>
      <c r="EL581" s="5"/>
      <c r="EM581" s="5"/>
      <c r="EN581" s="5"/>
      <c r="EO581" s="5"/>
      <c r="EP581" s="5"/>
      <c r="EQ581" s="5"/>
      <c r="ER581" s="5"/>
      <c r="ES581" s="5"/>
      <c r="ET581" s="5"/>
      <c r="EU581" s="5"/>
      <c r="EV581" s="5"/>
      <c r="EW581" s="5"/>
      <c r="EX581" s="5"/>
      <c r="EY581" s="5"/>
      <c r="EZ581" s="5"/>
      <c r="FA581" s="5"/>
      <c r="FB581" s="5"/>
      <c r="FC581" s="5"/>
      <c r="FD581" s="5"/>
      <c r="FE581" s="5"/>
      <c r="FF581" s="5"/>
      <c r="FG581" s="5"/>
      <c r="FH581" s="5"/>
      <c r="FI581" s="5"/>
      <c r="FJ581" s="5"/>
      <c r="FK581" s="5"/>
      <c r="FL581" s="5"/>
      <c r="FM581" s="5"/>
      <c r="FN581" s="5"/>
      <c r="FO581" s="5"/>
      <c r="FP581" s="5"/>
      <c r="FQ581" s="5"/>
      <c r="FR581" s="5"/>
      <c r="FS581" s="5"/>
      <c r="FT581" s="5"/>
      <c r="FU581" s="5"/>
      <c r="FV581" s="5"/>
      <c r="FW581" s="5"/>
      <c r="FX581" s="5"/>
      <c r="FY581" s="5"/>
      <c r="FZ581" s="5"/>
      <c r="GA581" s="5"/>
      <c r="GB581" s="341"/>
      <c r="GC581" s="354"/>
      <c r="GD581" s="5"/>
      <c r="GE581" s="5"/>
      <c r="GF581" s="5"/>
      <c r="GG581" s="5"/>
      <c r="GH581" s="5"/>
      <c r="GI581" s="5"/>
      <c r="GJ581" s="5"/>
      <c r="GK581" s="5"/>
      <c r="GL581" s="5"/>
      <c r="GM581" s="5"/>
      <c r="GN581" s="5"/>
      <c r="GO581" s="5"/>
      <c r="GP581" s="5"/>
      <c r="GQ581" s="5"/>
      <c r="GR581" s="5"/>
      <c r="GS581" s="5"/>
      <c r="GT581" s="5"/>
      <c r="GU581" s="5"/>
      <c r="GV581" s="5"/>
      <c r="GW581" s="5"/>
      <c r="GX581" s="5"/>
      <c r="GY581" s="5"/>
      <c r="GZ581" s="5"/>
      <c r="HA581" s="5"/>
      <c r="HB581" s="5"/>
      <c r="HC581" s="5"/>
      <c r="HD581" s="5"/>
      <c r="HE581" s="5"/>
      <c r="HF581" s="5"/>
      <c r="HG581" s="5"/>
      <c r="HH581" s="5"/>
      <c r="HI581" s="5"/>
      <c r="HJ581" s="5"/>
      <c r="HK581" s="5"/>
      <c r="HL581" s="5"/>
      <c r="HM581" s="5"/>
      <c r="HN581" s="5"/>
      <c r="HO581" s="5"/>
      <c r="HP581" s="5"/>
      <c r="HQ581" s="5"/>
      <c r="HR581" s="5"/>
      <c r="HS581" s="5"/>
      <c r="HT581" s="341"/>
      <c r="HU581" s="355" t="s">
        <v>606</v>
      </c>
      <c r="HV581" s="51">
        <v>6.7</v>
      </c>
      <c r="HW581" s="51">
        <v>8</v>
      </c>
      <c r="HX581" s="52">
        <f t="shared" si="415"/>
        <v>1.2999999999999998</v>
      </c>
      <c r="HY581" s="51">
        <v>100</v>
      </c>
      <c r="HZ581" s="52">
        <f t="shared" si="416"/>
        <v>1.2999999999999998</v>
      </c>
      <c r="IA581" s="139">
        <f>HZ581*AUXILIAR!$B$70</f>
        <v>1299999.9999999998</v>
      </c>
      <c r="IB581" s="5"/>
      <c r="IC581" s="5"/>
      <c r="ID581" s="5"/>
      <c r="IE581" s="5"/>
      <c r="IF581" s="5"/>
      <c r="IG581" s="5"/>
      <c r="IH581" s="5"/>
      <c r="II581" s="5"/>
      <c r="IJ581" s="5"/>
      <c r="IK581" s="5"/>
      <c r="IL581" s="5"/>
      <c r="IM581" s="5"/>
      <c r="IN581" s="5"/>
      <c r="IO581" s="5"/>
      <c r="IP581" s="5"/>
      <c r="IQ581" s="5"/>
      <c r="IR581" s="5"/>
      <c r="IS581" s="5"/>
      <c r="IT581" s="5"/>
      <c r="IU581" s="5"/>
      <c r="IV581" s="5"/>
      <c r="IW581" s="5"/>
      <c r="IX581" s="5"/>
      <c r="IY581" s="5"/>
      <c r="IZ581" s="5"/>
      <c r="JA581" s="5"/>
      <c r="JB581" s="5"/>
      <c r="JC581" s="5"/>
      <c r="JD581" s="5"/>
      <c r="JE581" s="5"/>
      <c r="JF581" s="5"/>
      <c r="JG581" s="5"/>
      <c r="JH581" s="5"/>
      <c r="JI581" s="5"/>
      <c r="JJ581" s="5"/>
      <c r="JK581" s="145"/>
      <c r="JL581" s="397"/>
    </row>
    <row r="582" spans="1:272" ht="15">
      <c r="A582" s="8" t="s">
        <v>33</v>
      </c>
      <c r="B582" s="8" t="s">
        <v>12</v>
      </c>
      <c r="C582" s="8">
        <v>1</v>
      </c>
      <c r="D582" s="197">
        <v>116</v>
      </c>
      <c r="E582" s="118" t="s">
        <v>171</v>
      </c>
      <c r="F582" s="195" t="s">
        <v>108</v>
      </c>
      <c r="G582" s="195" t="s">
        <v>165</v>
      </c>
      <c r="H582" s="309"/>
      <c r="I582" s="354"/>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c r="AY582" s="5"/>
      <c r="AZ582" s="341"/>
      <c r="BA582" s="363"/>
      <c r="BB582" s="57"/>
      <c r="BC582" s="57"/>
      <c r="BD582" s="63"/>
      <c r="BE582" s="56"/>
      <c r="BF582" s="56"/>
      <c r="BG582" s="161"/>
      <c r="BH582" s="5"/>
      <c r="BI582" s="5"/>
      <c r="BJ582" s="5"/>
      <c r="BK582" s="5"/>
      <c r="BL582" s="5"/>
      <c r="BM582" s="5"/>
      <c r="BN582" s="5"/>
      <c r="BO582" s="5"/>
      <c r="BP582" s="5"/>
      <c r="BQ582" s="5"/>
      <c r="BR582" s="5"/>
      <c r="BS582" s="5"/>
      <c r="BT582" s="5"/>
      <c r="BU582" s="5"/>
      <c r="BV582" s="5"/>
      <c r="BW582" s="5"/>
      <c r="BX582" s="5"/>
      <c r="BY582" s="5"/>
      <c r="BZ582" s="5"/>
      <c r="CA582" s="5"/>
      <c r="CB582" s="5"/>
      <c r="CC582" s="5"/>
      <c r="CD582" s="5"/>
      <c r="CE582" s="5"/>
      <c r="CF582" s="5"/>
      <c r="CG582" s="5"/>
      <c r="CH582" s="5"/>
      <c r="CI582" s="5"/>
      <c r="CJ582" s="5"/>
      <c r="CK582" s="5"/>
      <c r="CL582" s="5"/>
      <c r="CM582" s="5"/>
      <c r="CN582" s="5"/>
      <c r="CO582" s="5"/>
      <c r="CP582" s="5"/>
      <c r="CQ582" s="5"/>
      <c r="CR582" s="341"/>
      <c r="CS582" s="363"/>
      <c r="CT582" s="57"/>
      <c r="CU582" s="57"/>
      <c r="CV582" s="57"/>
      <c r="CW582" s="56"/>
      <c r="CX582" s="56"/>
      <c r="CY582" s="161"/>
      <c r="CZ582" s="5"/>
      <c r="DA582" s="5"/>
      <c r="DB582" s="5"/>
      <c r="DC582" s="5"/>
      <c r="DD582" s="5"/>
      <c r="DE582" s="5"/>
      <c r="DF582" s="5"/>
      <c r="DG582" s="5"/>
      <c r="DH582" s="5"/>
      <c r="DI582" s="5"/>
      <c r="DJ582" s="5"/>
      <c r="DK582" s="5"/>
      <c r="DL582" s="5"/>
      <c r="DM582" s="5"/>
      <c r="DN582" s="5"/>
      <c r="DO582" s="5"/>
      <c r="DP582" s="5"/>
      <c r="DQ582" s="5"/>
      <c r="DR582" s="5"/>
      <c r="DS582" s="5"/>
      <c r="DT582" s="5"/>
      <c r="DU582" s="5"/>
      <c r="DV582" s="5"/>
      <c r="DW582" s="5"/>
      <c r="DX582" s="5"/>
      <c r="DY582" s="5"/>
      <c r="DZ582" s="5"/>
      <c r="EA582" s="5"/>
      <c r="EB582" s="5"/>
      <c r="EC582" s="5"/>
      <c r="ED582" s="5"/>
      <c r="EE582" s="5"/>
      <c r="EF582" s="5"/>
      <c r="EG582" s="5"/>
      <c r="EH582" s="5"/>
      <c r="EI582" s="5"/>
      <c r="EJ582" s="341"/>
      <c r="EK582" s="354"/>
      <c r="EL582" s="5"/>
      <c r="EM582" s="5"/>
      <c r="EN582" s="5"/>
      <c r="EO582" s="5"/>
      <c r="EP582" s="5"/>
      <c r="EQ582" s="5"/>
      <c r="ER582" s="5"/>
      <c r="ES582" s="5"/>
      <c r="ET582" s="5"/>
      <c r="EU582" s="5"/>
      <c r="EV582" s="5"/>
      <c r="EW582" s="5"/>
      <c r="EX582" s="5"/>
      <c r="EY582" s="5"/>
      <c r="EZ582" s="5"/>
      <c r="FA582" s="5"/>
      <c r="FB582" s="5"/>
      <c r="FC582" s="5"/>
      <c r="FD582" s="5"/>
      <c r="FE582" s="5"/>
      <c r="FF582" s="5"/>
      <c r="FG582" s="5"/>
      <c r="FH582" s="5"/>
      <c r="FI582" s="5"/>
      <c r="FJ582" s="5"/>
      <c r="FK582" s="5"/>
      <c r="FL582" s="5"/>
      <c r="FM582" s="5"/>
      <c r="FN582" s="5"/>
      <c r="FO582" s="5"/>
      <c r="FP582" s="5"/>
      <c r="FQ582" s="5"/>
      <c r="FR582" s="5"/>
      <c r="FS582" s="5"/>
      <c r="FT582" s="5"/>
      <c r="FU582" s="5"/>
      <c r="FV582" s="5"/>
      <c r="FW582" s="5"/>
      <c r="FX582" s="5"/>
      <c r="FY582" s="5"/>
      <c r="FZ582" s="5"/>
      <c r="GA582" s="5"/>
      <c r="GB582" s="341"/>
      <c r="GC582" s="354"/>
      <c r="GD582" s="5"/>
      <c r="GE582" s="5"/>
      <c r="GF582" s="5"/>
      <c r="GG582" s="5"/>
      <c r="GH582" s="5"/>
      <c r="GI582" s="5"/>
      <c r="GJ582" s="5"/>
      <c r="GK582" s="5"/>
      <c r="GL582" s="5"/>
      <c r="GM582" s="5"/>
      <c r="GN582" s="5"/>
      <c r="GO582" s="5"/>
      <c r="GP582" s="5"/>
      <c r="GQ582" s="5"/>
      <c r="GR582" s="5"/>
      <c r="GS582" s="5"/>
      <c r="GT582" s="5"/>
      <c r="GU582" s="5"/>
      <c r="GV582" s="5"/>
      <c r="GW582" s="5"/>
      <c r="GX582" s="5"/>
      <c r="GY582" s="5"/>
      <c r="GZ582" s="5"/>
      <c r="HA582" s="5"/>
      <c r="HB582" s="5"/>
      <c r="HC582" s="5"/>
      <c r="HD582" s="5"/>
      <c r="HE582" s="5"/>
      <c r="HF582" s="5"/>
      <c r="HG582" s="5"/>
      <c r="HH582" s="5"/>
      <c r="HI582" s="5"/>
      <c r="HJ582" s="5"/>
      <c r="HK582" s="5"/>
      <c r="HL582" s="5"/>
      <c r="HM582" s="5"/>
      <c r="HN582" s="5"/>
      <c r="HO582" s="5"/>
      <c r="HP582" s="5"/>
      <c r="HQ582" s="5"/>
      <c r="HR582" s="5"/>
      <c r="HS582" s="5"/>
      <c r="HT582" s="341"/>
      <c r="HU582" s="355" t="s">
        <v>606</v>
      </c>
      <c r="HV582" s="51">
        <v>11.2</v>
      </c>
      <c r="HW582" s="51">
        <v>12.4</v>
      </c>
      <c r="HX582" s="52">
        <f t="shared" si="415"/>
        <v>1.2000000000000011</v>
      </c>
      <c r="HY582" s="51">
        <v>100</v>
      </c>
      <c r="HZ582" s="52">
        <f t="shared" si="416"/>
        <v>1.2000000000000011</v>
      </c>
      <c r="IA582" s="139">
        <f>HZ582*AUXILIAR!$B$70</f>
        <v>1200000.0000000012</v>
      </c>
      <c r="IB582" s="5"/>
      <c r="IC582" s="5"/>
      <c r="ID582" s="5"/>
      <c r="IE582" s="5"/>
      <c r="IF582" s="5"/>
      <c r="IG582" s="5"/>
      <c r="IH582" s="5"/>
      <c r="II582" s="5"/>
      <c r="IJ582" s="5"/>
      <c r="IK582" s="5"/>
      <c r="IL582" s="5"/>
      <c r="IM582" s="5"/>
      <c r="IN582" s="5"/>
      <c r="IO582" s="5"/>
      <c r="IP582" s="5"/>
      <c r="IQ582" s="5"/>
      <c r="IR582" s="5"/>
      <c r="IS582" s="5"/>
      <c r="IT582" s="5"/>
      <c r="IU582" s="5"/>
      <c r="IV582" s="5"/>
      <c r="IW582" s="5"/>
      <c r="IX582" s="5"/>
      <c r="IY582" s="5"/>
      <c r="IZ582" s="5"/>
      <c r="JA582" s="5"/>
      <c r="JB582" s="5"/>
      <c r="JC582" s="5"/>
      <c r="JD582" s="5"/>
      <c r="JE582" s="5"/>
      <c r="JF582" s="5"/>
      <c r="JG582" s="5"/>
      <c r="JH582" s="5"/>
      <c r="JI582" s="5"/>
      <c r="JJ582" s="5"/>
      <c r="JK582" s="145"/>
      <c r="JL582" s="397"/>
    </row>
    <row r="583" spans="1:272" ht="15">
      <c r="A583" s="8" t="s">
        <v>33</v>
      </c>
      <c r="B583" s="8" t="s">
        <v>12</v>
      </c>
      <c r="C583" s="8">
        <v>1</v>
      </c>
      <c r="D583" s="197">
        <v>116</v>
      </c>
      <c r="E583" s="118" t="s">
        <v>171</v>
      </c>
      <c r="F583" s="195" t="s">
        <v>108</v>
      </c>
      <c r="G583" s="195" t="s">
        <v>165</v>
      </c>
      <c r="H583" s="309"/>
      <c r="I583" s="354"/>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c r="AY583" s="5"/>
      <c r="AZ583" s="341"/>
      <c r="BA583" s="363"/>
      <c r="BB583" s="57"/>
      <c r="BC583" s="57"/>
      <c r="BD583" s="63"/>
      <c r="BE583" s="56"/>
      <c r="BF583" s="56"/>
      <c r="BG583" s="161"/>
      <c r="BH583" s="5"/>
      <c r="BI583" s="5"/>
      <c r="BJ583" s="5"/>
      <c r="BK583" s="5"/>
      <c r="BL583" s="5"/>
      <c r="BM583" s="5"/>
      <c r="BN583" s="5"/>
      <c r="BO583" s="5"/>
      <c r="BP583" s="5"/>
      <c r="BQ583" s="5"/>
      <c r="BR583" s="5"/>
      <c r="BS583" s="5"/>
      <c r="BT583" s="5"/>
      <c r="BU583" s="5"/>
      <c r="BV583" s="5"/>
      <c r="BW583" s="5"/>
      <c r="BX583" s="5"/>
      <c r="BY583" s="5"/>
      <c r="BZ583" s="5"/>
      <c r="CA583" s="5"/>
      <c r="CB583" s="5"/>
      <c r="CC583" s="5"/>
      <c r="CD583" s="5"/>
      <c r="CE583" s="5"/>
      <c r="CF583" s="5"/>
      <c r="CG583" s="5"/>
      <c r="CH583" s="5"/>
      <c r="CI583" s="5"/>
      <c r="CJ583" s="5"/>
      <c r="CK583" s="5"/>
      <c r="CL583" s="5"/>
      <c r="CM583" s="5"/>
      <c r="CN583" s="5"/>
      <c r="CO583" s="5"/>
      <c r="CP583" s="5"/>
      <c r="CQ583" s="5"/>
      <c r="CR583" s="341"/>
      <c r="CS583" s="363"/>
      <c r="CT583" s="57"/>
      <c r="CU583" s="57"/>
      <c r="CV583" s="57"/>
      <c r="CW583" s="56"/>
      <c r="CX583" s="56"/>
      <c r="CY583" s="161"/>
      <c r="CZ583" s="5"/>
      <c r="DA583" s="5"/>
      <c r="DB583" s="5"/>
      <c r="DC583" s="5"/>
      <c r="DD583" s="5"/>
      <c r="DE583" s="5"/>
      <c r="DF583" s="5"/>
      <c r="DG583" s="5"/>
      <c r="DH583" s="5"/>
      <c r="DI583" s="5"/>
      <c r="DJ583" s="5"/>
      <c r="DK583" s="5"/>
      <c r="DL583" s="5"/>
      <c r="DM583" s="5"/>
      <c r="DN583" s="5"/>
      <c r="DO583" s="5"/>
      <c r="DP583" s="5"/>
      <c r="DQ583" s="5"/>
      <c r="DR583" s="5"/>
      <c r="DS583" s="5"/>
      <c r="DT583" s="5"/>
      <c r="DU583" s="5"/>
      <c r="DV583" s="5"/>
      <c r="DW583" s="5"/>
      <c r="DX583" s="5"/>
      <c r="DY583" s="5"/>
      <c r="DZ583" s="5"/>
      <c r="EA583" s="5"/>
      <c r="EB583" s="5"/>
      <c r="EC583" s="5"/>
      <c r="ED583" s="5"/>
      <c r="EE583" s="5"/>
      <c r="EF583" s="5"/>
      <c r="EG583" s="5"/>
      <c r="EH583" s="5"/>
      <c r="EI583" s="5"/>
      <c r="EJ583" s="341"/>
      <c r="EK583" s="354"/>
      <c r="EL583" s="5"/>
      <c r="EM583" s="5"/>
      <c r="EN583" s="5"/>
      <c r="EO583" s="5"/>
      <c r="EP583" s="5"/>
      <c r="EQ583" s="5"/>
      <c r="ER583" s="5"/>
      <c r="ES583" s="5"/>
      <c r="ET583" s="5"/>
      <c r="EU583" s="5"/>
      <c r="EV583" s="5"/>
      <c r="EW583" s="5"/>
      <c r="EX583" s="5"/>
      <c r="EY583" s="5"/>
      <c r="EZ583" s="5"/>
      <c r="FA583" s="5"/>
      <c r="FB583" s="5"/>
      <c r="FC583" s="5"/>
      <c r="FD583" s="5"/>
      <c r="FE583" s="5"/>
      <c r="FF583" s="5"/>
      <c r="FG583" s="5"/>
      <c r="FH583" s="5"/>
      <c r="FI583" s="5"/>
      <c r="FJ583" s="5"/>
      <c r="FK583" s="5"/>
      <c r="FL583" s="5"/>
      <c r="FM583" s="5"/>
      <c r="FN583" s="5"/>
      <c r="FO583" s="5"/>
      <c r="FP583" s="5"/>
      <c r="FQ583" s="5"/>
      <c r="FR583" s="5"/>
      <c r="FS583" s="5"/>
      <c r="FT583" s="5"/>
      <c r="FU583" s="5"/>
      <c r="FV583" s="5"/>
      <c r="FW583" s="5"/>
      <c r="FX583" s="5"/>
      <c r="FY583" s="5"/>
      <c r="FZ583" s="5"/>
      <c r="GA583" s="5"/>
      <c r="GB583" s="341"/>
      <c r="GC583" s="354"/>
      <c r="GD583" s="5"/>
      <c r="GE583" s="5"/>
      <c r="GF583" s="5"/>
      <c r="GG583" s="5"/>
      <c r="GH583" s="5"/>
      <c r="GI583" s="5"/>
      <c r="GJ583" s="5"/>
      <c r="GK583" s="5"/>
      <c r="GL583" s="5"/>
      <c r="GM583" s="5"/>
      <c r="GN583" s="5"/>
      <c r="GO583" s="5"/>
      <c r="GP583" s="5"/>
      <c r="GQ583" s="5"/>
      <c r="GR583" s="5"/>
      <c r="GS583" s="5"/>
      <c r="GT583" s="5"/>
      <c r="GU583" s="5"/>
      <c r="GV583" s="5"/>
      <c r="GW583" s="5"/>
      <c r="GX583" s="5"/>
      <c r="GY583" s="5"/>
      <c r="GZ583" s="5"/>
      <c r="HA583" s="5"/>
      <c r="HB583" s="5"/>
      <c r="HC583" s="5"/>
      <c r="HD583" s="5"/>
      <c r="HE583" s="5"/>
      <c r="HF583" s="5"/>
      <c r="HG583" s="5"/>
      <c r="HH583" s="5"/>
      <c r="HI583" s="5"/>
      <c r="HJ583" s="5"/>
      <c r="HK583" s="5"/>
      <c r="HL583" s="5"/>
      <c r="HM583" s="5"/>
      <c r="HN583" s="5"/>
      <c r="HO583" s="5"/>
      <c r="HP583" s="5"/>
      <c r="HQ583" s="5"/>
      <c r="HR583" s="5"/>
      <c r="HS583" s="5"/>
      <c r="HT583" s="341"/>
      <c r="HU583" s="355" t="s">
        <v>606</v>
      </c>
      <c r="HV583" s="51">
        <v>12.8</v>
      </c>
      <c r="HW583" s="51">
        <v>14.2</v>
      </c>
      <c r="HX583" s="52">
        <f t="shared" si="415"/>
        <v>1.3999999999999986</v>
      </c>
      <c r="HY583" s="51">
        <v>100</v>
      </c>
      <c r="HZ583" s="52">
        <f t="shared" si="416"/>
        <v>1.3999999999999986</v>
      </c>
      <c r="IA583" s="139">
        <f>HZ583*AUXILIAR!$B$70</f>
        <v>1399999.9999999986</v>
      </c>
      <c r="IB583" s="5"/>
      <c r="IC583" s="5"/>
      <c r="ID583" s="5"/>
      <c r="IE583" s="5"/>
      <c r="IF583" s="5"/>
      <c r="IG583" s="5"/>
      <c r="IH583" s="5"/>
      <c r="II583" s="5"/>
      <c r="IJ583" s="5"/>
      <c r="IK583" s="5"/>
      <c r="IL583" s="5"/>
      <c r="IM583" s="5"/>
      <c r="IN583" s="5"/>
      <c r="IO583" s="5"/>
      <c r="IP583" s="5"/>
      <c r="IQ583" s="5"/>
      <c r="IR583" s="5"/>
      <c r="IS583" s="5"/>
      <c r="IT583" s="5"/>
      <c r="IU583" s="5"/>
      <c r="IV583" s="5"/>
      <c r="IW583" s="5"/>
      <c r="IX583" s="5"/>
      <c r="IY583" s="5"/>
      <c r="IZ583" s="5"/>
      <c r="JA583" s="5"/>
      <c r="JB583" s="5"/>
      <c r="JC583" s="5"/>
      <c r="JD583" s="5"/>
      <c r="JE583" s="5"/>
      <c r="JF583" s="5"/>
      <c r="JG583" s="5"/>
      <c r="JH583" s="5"/>
      <c r="JI583" s="5"/>
      <c r="JJ583" s="5"/>
      <c r="JK583" s="145"/>
      <c r="JL583" s="397"/>
    </row>
    <row r="584" spans="1:272" ht="15">
      <c r="A584" s="8" t="s">
        <v>33</v>
      </c>
      <c r="B584" s="8" t="s">
        <v>12</v>
      </c>
      <c r="C584" s="8">
        <v>1</v>
      </c>
      <c r="D584" s="197">
        <v>116</v>
      </c>
      <c r="E584" s="118" t="s">
        <v>171</v>
      </c>
      <c r="F584" s="195" t="s">
        <v>108</v>
      </c>
      <c r="G584" s="195" t="s">
        <v>165</v>
      </c>
      <c r="H584" s="309"/>
      <c r="I584" s="354"/>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341"/>
      <c r="BA584" s="363"/>
      <c r="BB584" s="57"/>
      <c r="BC584" s="57"/>
      <c r="BD584" s="63"/>
      <c r="BE584" s="56"/>
      <c r="BF584" s="56"/>
      <c r="BG584" s="161"/>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341"/>
      <c r="CS584" s="363"/>
      <c r="CT584" s="57"/>
      <c r="CU584" s="57"/>
      <c r="CV584" s="57"/>
      <c r="CW584" s="56"/>
      <c r="CX584" s="56"/>
      <c r="CY584" s="161"/>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341"/>
      <c r="EK584" s="354"/>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341"/>
      <c r="GC584" s="354"/>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341"/>
      <c r="HU584" s="355" t="s">
        <v>606</v>
      </c>
      <c r="HV584" s="51">
        <v>34</v>
      </c>
      <c r="HW584" s="51">
        <v>35</v>
      </c>
      <c r="HX584" s="52">
        <f t="shared" si="415"/>
        <v>1</v>
      </c>
      <c r="HY584" s="51">
        <v>100</v>
      </c>
      <c r="HZ584" s="52">
        <f t="shared" si="416"/>
        <v>1</v>
      </c>
      <c r="IA584" s="139">
        <f>HZ584*AUXILIAR!$B$70</f>
        <v>1000000</v>
      </c>
      <c r="IB584" s="5"/>
      <c r="IC584" s="5"/>
      <c r="ID584" s="5"/>
      <c r="IE584" s="5"/>
      <c r="IF584" s="5"/>
      <c r="IG584" s="5"/>
      <c r="IH584" s="5"/>
      <c r="II584" s="5"/>
      <c r="IJ584" s="5"/>
      <c r="IK584" s="5"/>
      <c r="IL584" s="5"/>
      <c r="IM584" s="5"/>
      <c r="IN584" s="5"/>
      <c r="IO584" s="5"/>
      <c r="IP584" s="5"/>
      <c r="IQ584" s="5"/>
      <c r="IR584" s="5"/>
      <c r="IS584" s="5"/>
      <c r="IT584" s="5"/>
      <c r="IU584" s="5"/>
      <c r="IV584" s="5"/>
      <c r="IW584" s="5"/>
      <c r="IX584" s="5"/>
      <c r="IY584" s="5"/>
      <c r="IZ584" s="5"/>
      <c r="JA584" s="5"/>
      <c r="JB584" s="5"/>
      <c r="JC584" s="5"/>
      <c r="JD584" s="5"/>
      <c r="JE584" s="5"/>
      <c r="JF584" s="5"/>
      <c r="JG584" s="5"/>
      <c r="JH584" s="5"/>
      <c r="JI584" s="5"/>
      <c r="JJ584" s="5"/>
      <c r="JK584" s="145"/>
      <c r="JL584" s="397"/>
    </row>
    <row r="585" spans="1:272" ht="15">
      <c r="A585" s="8" t="s">
        <v>33</v>
      </c>
      <c r="B585" s="8" t="s">
        <v>12</v>
      </c>
      <c r="C585" s="8">
        <v>1</v>
      </c>
      <c r="D585" s="197">
        <v>116</v>
      </c>
      <c r="E585" s="118" t="s">
        <v>171</v>
      </c>
      <c r="F585" s="195" t="s">
        <v>108</v>
      </c>
      <c r="G585" s="195" t="s">
        <v>165</v>
      </c>
      <c r="H585" s="309"/>
      <c r="I585" s="354"/>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c r="AY585" s="5"/>
      <c r="AZ585" s="341"/>
      <c r="BA585" s="363"/>
      <c r="BB585" s="57"/>
      <c r="BC585" s="57"/>
      <c r="BD585" s="63"/>
      <c r="BE585" s="56"/>
      <c r="BF585" s="56"/>
      <c r="BG585" s="161"/>
      <c r="BH585" s="5"/>
      <c r="BI585" s="5"/>
      <c r="BJ585" s="5"/>
      <c r="BK585" s="5"/>
      <c r="BL585" s="5"/>
      <c r="BM585" s="5"/>
      <c r="BN585" s="5"/>
      <c r="BO585" s="5"/>
      <c r="BP585" s="5"/>
      <c r="BQ585" s="5"/>
      <c r="BR585" s="5"/>
      <c r="BS585" s="5"/>
      <c r="BT585" s="5"/>
      <c r="BU585" s="5"/>
      <c r="BV585" s="5"/>
      <c r="BW585" s="5"/>
      <c r="BX585" s="5"/>
      <c r="BY585" s="5"/>
      <c r="BZ585" s="5"/>
      <c r="CA585" s="5"/>
      <c r="CB585" s="5"/>
      <c r="CC585" s="5"/>
      <c r="CD585" s="5"/>
      <c r="CE585" s="5"/>
      <c r="CF585" s="5"/>
      <c r="CG585" s="5"/>
      <c r="CH585" s="5"/>
      <c r="CI585" s="5"/>
      <c r="CJ585" s="5"/>
      <c r="CK585" s="5"/>
      <c r="CL585" s="5"/>
      <c r="CM585" s="5"/>
      <c r="CN585" s="5"/>
      <c r="CO585" s="5"/>
      <c r="CP585" s="5"/>
      <c r="CQ585" s="5"/>
      <c r="CR585" s="341"/>
      <c r="CS585" s="363"/>
      <c r="CT585" s="57"/>
      <c r="CU585" s="57"/>
      <c r="CV585" s="57"/>
      <c r="CW585" s="56"/>
      <c r="CX585" s="56"/>
      <c r="CY585" s="161"/>
      <c r="CZ585" s="5"/>
      <c r="DA585" s="5"/>
      <c r="DB585" s="5"/>
      <c r="DC585" s="5"/>
      <c r="DD585" s="5"/>
      <c r="DE585" s="5"/>
      <c r="DF585" s="5"/>
      <c r="DG585" s="5"/>
      <c r="DH585" s="5"/>
      <c r="DI585" s="5"/>
      <c r="DJ585" s="5"/>
      <c r="DK585" s="5"/>
      <c r="DL585" s="5"/>
      <c r="DM585" s="5"/>
      <c r="DN585" s="5"/>
      <c r="DO585" s="5"/>
      <c r="DP585" s="5"/>
      <c r="DQ585" s="5"/>
      <c r="DR585" s="5"/>
      <c r="DS585" s="5"/>
      <c r="DT585" s="5"/>
      <c r="DU585" s="5"/>
      <c r="DV585" s="5"/>
      <c r="DW585" s="5"/>
      <c r="DX585" s="5"/>
      <c r="DY585" s="5"/>
      <c r="DZ585" s="5"/>
      <c r="EA585" s="5"/>
      <c r="EB585" s="5"/>
      <c r="EC585" s="5"/>
      <c r="ED585" s="5"/>
      <c r="EE585" s="5"/>
      <c r="EF585" s="5"/>
      <c r="EG585" s="5"/>
      <c r="EH585" s="5"/>
      <c r="EI585" s="5"/>
      <c r="EJ585" s="341"/>
      <c r="EK585" s="354"/>
      <c r="EL585" s="5"/>
      <c r="EM585" s="5"/>
      <c r="EN585" s="5"/>
      <c r="EO585" s="5"/>
      <c r="EP585" s="5"/>
      <c r="EQ585" s="5"/>
      <c r="ER585" s="5"/>
      <c r="ES585" s="5"/>
      <c r="ET585" s="5"/>
      <c r="EU585" s="5"/>
      <c r="EV585" s="5"/>
      <c r="EW585" s="5"/>
      <c r="EX585" s="5"/>
      <c r="EY585" s="5"/>
      <c r="EZ585" s="5"/>
      <c r="FA585" s="5"/>
      <c r="FB585" s="5"/>
      <c r="FC585" s="5"/>
      <c r="FD585" s="5"/>
      <c r="FE585" s="5"/>
      <c r="FF585" s="5"/>
      <c r="FG585" s="5"/>
      <c r="FH585" s="5"/>
      <c r="FI585" s="5"/>
      <c r="FJ585" s="5"/>
      <c r="FK585" s="5"/>
      <c r="FL585" s="5"/>
      <c r="FM585" s="5"/>
      <c r="FN585" s="5"/>
      <c r="FO585" s="5"/>
      <c r="FP585" s="5"/>
      <c r="FQ585" s="5"/>
      <c r="FR585" s="5"/>
      <c r="FS585" s="5"/>
      <c r="FT585" s="5"/>
      <c r="FU585" s="5"/>
      <c r="FV585" s="5"/>
      <c r="FW585" s="5"/>
      <c r="FX585" s="5"/>
      <c r="FY585" s="5"/>
      <c r="FZ585" s="5"/>
      <c r="GA585" s="5"/>
      <c r="GB585" s="341"/>
      <c r="GC585" s="354"/>
      <c r="GD585" s="5"/>
      <c r="GE585" s="5"/>
      <c r="GF585" s="5"/>
      <c r="GG585" s="5"/>
      <c r="GH585" s="5"/>
      <c r="GI585" s="5"/>
      <c r="GJ585" s="5"/>
      <c r="GK585" s="5"/>
      <c r="GL585" s="5"/>
      <c r="GM585" s="5"/>
      <c r="GN585" s="5"/>
      <c r="GO585" s="5"/>
      <c r="GP585" s="5"/>
      <c r="GQ585" s="5"/>
      <c r="GR585" s="5"/>
      <c r="GS585" s="5"/>
      <c r="GT585" s="5"/>
      <c r="GU585" s="5"/>
      <c r="GV585" s="5"/>
      <c r="GW585" s="5"/>
      <c r="GX585" s="5"/>
      <c r="GY585" s="5"/>
      <c r="GZ585" s="5"/>
      <c r="HA585" s="5"/>
      <c r="HB585" s="5"/>
      <c r="HC585" s="5"/>
      <c r="HD585" s="5"/>
      <c r="HE585" s="5"/>
      <c r="HF585" s="5"/>
      <c r="HG585" s="5"/>
      <c r="HH585" s="5"/>
      <c r="HI585" s="5"/>
      <c r="HJ585" s="5"/>
      <c r="HK585" s="5"/>
      <c r="HL585" s="5"/>
      <c r="HM585" s="5"/>
      <c r="HN585" s="5"/>
      <c r="HO585" s="5"/>
      <c r="HP585" s="5"/>
      <c r="HQ585" s="5"/>
      <c r="HR585" s="5"/>
      <c r="HS585" s="5"/>
      <c r="HT585" s="341"/>
      <c r="HU585" s="355" t="s">
        <v>606</v>
      </c>
      <c r="HV585" s="51">
        <v>40.299999999999997</v>
      </c>
      <c r="HW585" s="51">
        <v>41.3</v>
      </c>
      <c r="HX585" s="52">
        <f t="shared" si="415"/>
        <v>1</v>
      </c>
      <c r="HY585" s="51">
        <v>100</v>
      </c>
      <c r="HZ585" s="52">
        <f t="shared" si="416"/>
        <v>1</v>
      </c>
      <c r="IA585" s="139">
        <f>HZ585*AUXILIAR!$B$70</f>
        <v>1000000</v>
      </c>
      <c r="IB585" s="5"/>
      <c r="IC585" s="5"/>
      <c r="ID585" s="5"/>
      <c r="IE585" s="5"/>
      <c r="IF585" s="5"/>
      <c r="IG585" s="5"/>
      <c r="IH585" s="5"/>
      <c r="II585" s="5"/>
      <c r="IJ585" s="5"/>
      <c r="IK585" s="5"/>
      <c r="IL585" s="5"/>
      <c r="IM585" s="5"/>
      <c r="IN585" s="5"/>
      <c r="IO585" s="5"/>
      <c r="IP585" s="5"/>
      <c r="IQ585" s="5"/>
      <c r="IR585" s="5"/>
      <c r="IS585" s="5"/>
      <c r="IT585" s="5"/>
      <c r="IU585" s="5"/>
      <c r="IV585" s="5"/>
      <c r="IW585" s="5"/>
      <c r="IX585" s="5"/>
      <c r="IY585" s="5"/>
      <c r="IZ585" s="5"/>
      <c r="JA585" s="5"/>
      <c r="JB585" s="5"/>
      <c r="JC585" s="5"/>
      <c r="JD585" s="5"/>
      <c r="JE585" s="5"/>
      <c r="JF585" s="5"/>
      <c r="JG585" s="5"/>
      <c r="JH585" s="5"/>
      <c r="JI585" s="5"/>
      <c r="JJ585" s="5"/>
      <c r="JK585" s="145"/>
      <c r="JL585" s="397"/>
    </row>
    <row r="586" spans="1:272" ht="15">
      <c r="A586" s="8" t="s">
        <v>33</v>
      </c>
      <c r="B586" s="8" t="s">
        <v>12</v>
      </c>
      <c r="C586" s="8">
        <v>1</v>
      </c>
      <c r="D586" s="197">
        <v>116</v>
      </c>
      <c r="E586" s="118" t="s">
        <v>171</v>
      </c>
      <c r="F586" s="195" t="s">
        <v>108</v>
      </c>
      <c r="G586" s="195" t="s">
        <v>165</v>
      </c>
      <c r="H586" s="309"/>
      <c r="I586" s="354"/>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c r="AY586" s="5"/>
      <c r="AZ586" s="341"/>
      <c r="BA586" s="363"/>
      <c r="BB586" s="57"/>
      <c r="BC586" s="57"/>
      <c r="BD586" s="63"/>
      <c r="BE586" s="56"/>
      <c r="BF586" s="56"/>
      <c r="BG586" s="161"/>
      <c r="BH586" s="5"/>
      <c r="BI586" s="5"/>
      <c r="BJ586" s="5"/>
      <c r="BK586" s="5"/>
      <c r="BL586" s="5"/>
      <c r="BM586" s="5"/>
      <c r="BN586" s="5"/>
      <c r="BO586" s="5"/>
      <c r="BP586" s="5"/>
      <c r="BQ586" s="5"/>
      <c r="BR586" s="5"/>
      <c r="BS586" s="5"/>
      <c r="BT586" s="5"/>
      <c r="BU586" s="5"/>
      <c r="BV586" s="5"/>
      <c r="BW586" s="5"/>
      <c r="BX586" s="5"/>
      <c r="BY586" s="5"/>
      <c r="BZ586" s="5"/>
      <c r="CA586" s="5"/>
      <c r="CB586" s="5"/>
      <c r="CC586" s="5"/>
      <c r="CD586" s="5"/>
      <c r="CE586" s="5"/>
      <c r="CF586" s="5"/>
      <c r="CG586" s="5"/>
      <c r="CH586" s="5"/>
      <c r="CI586" s="5"/>
      <c r="CJ586" s="5"/>
      <c r="CK586" s="5"/>
      <c r="CL586" s="5"/>
      <c r="CM586" s="5"/>
      <c r="CN586" s="5"/>
      <c r="CO586" s="5"/>
      <c r="CP586" s="5"/>
      <c r="CQ586" s="5"/>
      <c r="CR586" s="341"/>
      <c r="CS586" s="363"/>
      <c r="CT586" s="57"/>
      <c r="CU586" s="57"/>
      <c r="CV586" s="57"/>
      <c r="CW586" s="56"/>
      <c r="CX586" s="56"/>
      <c r="CY586" s="161"/>
      <c r="CZ586" s="5"/>
      <c r="DA586" s="5"/>
      <c r="DB586" s="5"/>
      <c r="DC586" s="5"/>
      <c r="DD586" s="5"/>
      <c r="DE586" s="5"/>
      <c r="DF586" s="5"/>
      <c r="DG586" s="5"/>
      <c r="DH586" s="5"/>
      <c r="DI586" s="5"/>
      <c r="DJ586" s="5"/>
      <c r="DK586" s="5"/>
      <c r="DL586" s="5"/>
      <c r="DM586" s="5"/>
      <c r="DN586" s="5"/>
      <c r="DO586" s="5"/>
      <c r="DP586" s="5"/>
      <c r="DQ586" s="5"/>
      <c r="DR586" s="5"/>
      <c r="DS586" s="5"/>
      <c r="DT586" s="5"/>
      <c r="DU586" s="5"/>
      <c r="DV586" s="5"/>
      <c r="DW586" s="5"/>
      <c r="DX586" s="5"/>
      <c r="DY586" s="5"/>
      <c r="DZ586" s="5"/>
      <c r="EA586" s="5"/>
      <c r="EB586" s="5"/>
      <c r="EC586" s="5"/>
      <c r="ED586" s="5"/>
      <c r="EE586" s="5"/>
      <c r="EF586" s="5"/>
      <c r="EG586" s="5"/>
      <c r="EH586" s="5"/>
      <c r="EI586" s="5"/>
      <c r="EJ586" s="341"/>
      <c r="EK586" s="354"/>
      <c r="EL586" s="5"/>
      <c r="EM586" s="5"/>
      <c r="EN586" s="5"/>
      <c r="EO586" s="5"/>
      <c r="EP586" s="5"/>
      <c r="EQ586" s="5"/>
      <c r="ER586" s="5"/>
      <c r="ES586" s="5"/>
      <c r="ET586" s="5"/>
      <c r="EU586" s="5"/>
      <c r="EV586" s="5"/>
      <c r="EW586" s="5"/>
      <c r="EX586" s="5"/>
      <c r="EY586" s="5"/>
      <c r="EZ586" s="5"/>
      <c r="FA586" s="5"/>
      <c r="FB586" s="5"/>
      <c r="FC586" s="5"/>
      <c r="FD586" s="5"/>
      <c r="FE586" s="5"/>
      <c r="FF586" s="5"/>
      <c r="FG586" s="5"/>
      <c r="FH586" s="5"/>
      <c r="FI586" s="5"/>
      <c r="FJ586" s="5"/>
      <c r="FK586" s="5"/>
      <c r="FL586" s="5"/>
      <c r="FM586" s="5"/>
      <c r="FN586" s="5"/>
      <c r="FO586" s="5"/>
      <c r="FP586" s="5"/>
      <c r="FQ586" s="5"/>
      <c r="FR586" s="5"/>
      <c r="FS586" s="5"/>
      <c r="FT586" s="5"/>
      <c r="FU586" s="5"/>
      <c r="FV586" s="5"/>
      <c r="FW586" s="5"/>
      <c r="FX586" s="5"/>
      <c r="FY586" s="5"/>
      <c r="FZ586" s="5"/>
      <c r="GA586" s="5"/>
      <c r="GB586" s="341"/>
      <c r="GC586" s="354"/>
      <c r="GD586" s="5"/>
      <c r="GE586" s="5"/>
      <c r="GF586" s="5"/>
      <c r="GG586" s="5"/>
      <c r="GH586" s="5"/>
      <c r="GI586" s="5"/>
      <c r="GJ586" s="5"/>
      <c r="GK586" s="5"/>
      <c r="GL586" s="5"/>
      <c r="GM586" s="5"/>
      <c r="GN586" s="5"/>
      <c r="GO586" s="5"/>
      <c r="GP586" s="5"/>
      <c r="GQ586" s="5"/>
      <c r="GR586" s="5"/>
      <c r="GS586" s="5"/>
      <c r="GT586" s="5"/>
      <c r="GU586" s="5"/>
      <c r="GV586" s="5"/>
      <c r="GW586" s="5"/>
      <c r="GX586" s="5"/>
      <c r="GY586" s="5"/>
      <c r="GZ586" s="5"/>
      <c r="HA586" s="5"/>
      <c r="HB586" s="5"/>
      <c r="HC586" s="5"/>
      <c r="HD586" s="5"/>
      <c r="HE586" s="5"/>
      <c r="HF586" s="5"/>
      <c r="HG586" s="5"/>
      <c r="HH586" s="5"/>
      <c r="HI586" s="5"/>
      <c r="HJ586" s="5"/>
      <c r="HK586" s="5"/>
      <c r="HL586" s="5"/>
      <c r="HM586" s="5"/>
      <c r="HN586" s="5"/>
      <c r="HO586" s="5"/>
      <c r="HP586" s="5"/>
      <c r="HQ586" s="5"/>
      <c r="HR586" s="5"/>
      <c r="HS586" s="5"/>
      <c r="HT586" s="341"/>
      <c r="HU586" s="355" t="s">
        <v>606</v>
      </c>
      <c r="HV586" s="51">
        <v>104.6</v>
      </c>
      <c r="HW586" s="51">
        <v>112.3</v>
      </c>
      <c r="HX586" s="52">
        <f t="shared" si="415"/>
        <v>7.7000000000000028</v>
      </c>
      <c r="HY586" s="51">
        <v>100</v>
      </c>
      <c r="HZ586" s="52">
        <f t="shared" si="416"/>
        <v>7.700000000000002</v>
      </c>
      <c r="IA586" s="139">
        <f>HZ586*AUXILIAR!$B$70</f>
        <v>7700000.0000000019</v>
      </c>
      <c r="IB586" s="5"/>
      <c r="IC586" s="5"/>
      <c r="ID586" s="5"/>
      <c r="IE586" s="5"/>
      <c r="IF586" s="5"/>
      <c r="IG586" s="5"/>
      <c r="IH586" s="5"/>
      <c r="II586" s="5"/>
      <c r="IJ586" s="5"/>
      <c r="IK586" s="5"/>
      <c r="IL586" s="5"/>
      <c r="IM586" s="5"/>
      <c r="IN586" s="5"/>
      <c r="IO586" s="5"/>
      <c r="IP586" s="5"/>
      <c r="IQ586" s="5"/>
      <c r="IR586" s="5"/>
      <c r="IS586" s="5"/>
      <c r="IT586" s="5"/>
      <c r="IU586" s="5"/>
      <c r="IV586" s="5"/>
      <c r="IW586" s="5"/>
      <c r="IX586" s="5"/>
      <c r="IY586" s="5"/>
      <c r="IZ586" s="5"/>
      <c r="JA586" s="5"/>
      <c r="JB586" s="5"/>
      <c r="JC586" s="5"/>
      <c r="JD586" s="5"/>
      <c r="JE586" s="5"/>
      <c r="JF586" s="5"/>
      <c r="JG586" s="5"/>
      <c r="JH586" s="5"/>
      <c r="JI586" s="5"/>
      <c r="JJ586" s="5"/>
      <c r="JK586" s="145"/>
      <c r="JL586" s="397"/>
    </row>
    <row r="587" spans="1:272" ht="15">
      <c r="A587" s="8" t="s">
        <v>33</v>
      </c>
      <c r="B587" s="8" t="s">
        <v>12</v>
      </c>
      <c r="C587" s="8">
        <v>1</v>
      </c>
      <c r="D587" s="197">
        <v>116</v>
      </c>
      <c r="E587" s="118" t="s">
        <v>171</v>
      </c>
      <c r="F587" s="195" t="s">
        <v>108</v>
      </c>
      <c r="G587" s="195" t="s">
        <v>165</v>
      </c>
      <c r="H587" s="309"/>
      <c r="I587" s="354"/>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c r="AY587" s="5"/>
      <c r="AZ587" s="341"/>
      <c r="BA587" s="363"/>
      <c r="BB587" s="57"/>
      <c r="BC587" s="57"/>
      <c r="BD587" s="63"/>
      <c r="BE587" s="56"/>
      <c r="BF587" s="56"/>
      <c r="BG587" s="161"/>
      <c r="BH587" s="5"/>
      <c r="BI587" s="5"/>
      <c r="BJ587" s="5"/>
      <c r="BK587" s="5"/>
      <c r="BL587" s="5"/>
      <c r="BM587" s="5"/>
      <c r="BN587" s="5"/>
      <c r="BO587" s="5"/>
      <c r="BP587" s="5"/>
      <c r="BQ587" s="5"/>
      <c r="BR587" s="5"/>
      <c r="BS587" s="5"/>
      <c r="BT587" s="5"/>
      <c r="BU587" s="5"/>
      <c r="BV587" s="5"/>
      <c r="BW587" s="5"/>
      <c r="BX587" s="5"/>
      <c r="BY587" s="5"/>
      <c r="BZ587" s="5"/>
      <c r="CA587" s="5"/>
      <c r="CB587" s="5"/>
      <c r="CC587" s="5"/>
      <c r="CD587" s="5"/>
      <c r="CE587" s="5"/>
      <c r="CF587" s="5"/>
      <c r="CG587" s="5"/>
      <c r="CH587" s="5"/>
      <c r="CI587" s="5"/>
      <c r="CJ587" s="5"/>
      <c r="CK587" s="5"/>
      <c r="CL587" s="5"/>
      <c r="CM587" s="5"/>
      <c r="CN587" s="5"/>
      <c r="CO587" s="5"/>
      <c r="CP587" s="5"/>
      <c r="CQ587" s="5"/>
      <c r="CR587" s="341"/>
      <c r="CS587" s="363"/>
      <c r="CT587" s="57"/>
      <c r="CU587" s="57"/>
      <c r="CV587" s="57"/>
      <c r="CW587" s="56"/>
      <c r="CX587" s="56"/>
      <c r="CY587" s="161"/>
      <c r="CZ587" s="5"/>
      <c r="DA587" s="5"/>
      <c r="DB587" s="5"/>
      <c r="DC587" s="5"/>
      <c r="DD587" s="5"/>
      <c r="DE587" s="5"/>
      <c r="DF587" s="5"/>
      <c r="DG587" s="5"/>
      <c r="DH587" s="5"/>
      <c r="DI587" s="5"/>
      <c r="DJ587" s="5"/>
      <c r="DK587" s="5"/>
      <c r="DL587" s="5"/>
      <c r="DM587" s="5"/>
      <c r="DN587" s="5"/>
      <c r="DO587" s="5"/>
      <c r="DP587" s="5"/>
      <c r="DQ587" s="5"/>
      <c r="DR587" s="5"/>
      <c r="DS587" s="5"/>
      <c r="DT587" s="5"/>
      <c r="DU587" s="5"/>
      <c r="DV587" s="5"/>
      <c r="DW587" s="5"/>
      <c r="DX587" s="5"/>
      <c r="DY587" s="5"/>
      <c r="DZ587" s="5"/>
      <c r="EA587" s="5"/>
      <c r="EB587" s="5"/>
      <c r="EC587" s="5"/>
      <c r="ED587" s="5"/>
      <c r="EE587" s="5"/>
      <c r="EF587" s="5"/>
      <c r="EG587" s="5"/>
      <c r="EH587" s="5"/>
      <c r="EI587" s="5"/>
      <c r="EJ587" s="341"/>
      <c r="EK587" s="354"/>
      <c r="EL587" s="5"/>
      <c r="EM587" s="5"/>
      <c r="EN587" s="5"/>
      <c r="EO587" s="5"/>
      <c r="EP587" s="5"/>
      <c r="EQ587" s="5"/>
      <c r="ER587" s="5"/>
      <c r="ES587" s="5"/>
      <c r="ET587" s="5"/>
      <c r="EU587" s="5"/>
      <c r="EV587" s="5"/>
      <c r="EW587" s="5"/>
      <c r="EX587" s="5"/>
      <c r="EY587" s="5"/>
      <c r="EZ587" s="5"/>
      <c r="FA587" s="5"/>
      <c r="FB587" s="5"/>
      <c r="FC587" s="5"/>
      <c r="FD587" s="5"/>
      <c r="FE587" s="5"/>
      <c r="FF587" s="5"/>
      <c r="FG587" s="5"/>
      <c r="FH587" s="5"/>
      <c r="FI587" s="5"/>
      <c r="FJ587" s="5"/>
      <c r="FK587" s="5"/>
      <c r="FL587" s="5"/>
      <c r="FM587" s="5"/>
      <c r="FN587" s="5"/>
      <c r="FO587" s="5"/>
      <c r="FP587" s="5"/>
      <c r="FQ587" s="5"/>
      <c r="FR587" s="5"/>
      <c r="FS587" s="5"/>
      <c r="FT587" s="5"/>
      <c r="FU587" s="5"/>
      <c r="FV587" s="5"/>
      <c r="FW587" s="5"/>
      <c r="FX587" s="5"/>
      <c r="FY587" s="5"/>
      <c r="FZ587" s="5"/>
      <c r="GA587" s="5"/>
      <c r="GB587" s="341"/>
      <c r="GC587" s="354"/>
      <c r="GD587" s="5"/>
      <c r="GE587" s="5"/>
      <c r="GF587" s="5"/>
      <c r="GG587" s="5"/>
      <c r="GH587" s="5"/>
      <c r="GI587" s="5"/>
      <c r="GJ587" s="5"/>
      <c r="GK587" s="5"/>
      <c r="GL587" s="5"/>
      <c r="GM587" s="5"/>
      <c r="GN587" s="5"/>
      <c r="GO587" s="5"/>
      <c r="GP587" s="5"/>
      <c r="GQ587" s="5"/>
      <c r="GR587" s="5"/>
      <c r="GS587" s="5"/>
      <c r="GT587" s="5"/>
      <c r="GU587" s="5"/>
      <c r="GV587" s="5"/>
      <c r="GW587" s="5"/>
      <c r="GX587" s="5"/>
      <c r="GY587" s="5"/>
      <c r="GZ587" s="5"/>
      <c r="HA587" s="5"/>
      <c r="HB587" s="5"/>
      <c r="HC587" s="5"/>
      <c r="HD587" s="5"/>
      <c r="HE587" s="5"/>
      <c r="HF587" s="5"/>
      <c r="HG587" s="5"/>
      <c r="HH587" s="5"/>
      <c r="HI587" s="5"/>
      <c r="HJ587" s="5"/>
      <c r="HK587" s="5"/>
      <c r="HL587" s="5"/>
      <c r="HM587" s="5"/>
      <c r="HN587" s="5"/>
      <c r="HO587" s="5"/>
      <c r="HP587" s="5"/>
      <c r="HQ587" s="5"/>
      <c r="HR587" s="5"/>
      <c r="HS587" s="5"/>
      <c r="HT587" s="341"/>
      <c r="HU587" s="355" t="s">
        <v>606</v>
      </c>
      <c r="HV587" s="51">
        <v>115.4</v>
      </c>
      <c r="HW587" s="51">
        <v>118</v>
      </c>
      <c r="HX587" s="52">
        <f t="shared" si="415"/>
        <v>2.5999999999999943</v>
      </c>
      <c r="HY587" s="51">
        <v>100</v>
      </c>
      <c r="HZ587" s="52">
        <f t="shared" si="416"/>
        <v>2.5999999999999943</v>
      </c>
      <c r="IA587" s="139">
        <f>HZ587*AUXILIAR!$B$70</f>
        <v>2599999.9999999944</v>
      </c>
      <c r="IB587" s="5"/>
      <c r="IC587" s="5"/>
      <c r="ID587" s="5"/>
      <c r="IE587" s="5"/>
      <c r="IF587" s="5"/>
      <c r="IG587" s="5"/>
      <c r="IH587" s="5"/>
      <c r="II587" s="5"/>
      <c r="IJ587" s="5"/>
      <c r="IK587" s="5"/>
      <c r="IL587" s="5"/>
      <c r="IM587" s="5"/>
      <c r="IN587" s="5"/>
      <c r="IO587" s="5"/>
      <c r="IP587" s="5"/>
      <c r="IQ587" s="5"/>
      <c r="IR587" s="5"/>
      <c r="IS587" s="5"/>
      <c r="IT587" s="5"/>
      <c r="IU587" s="5"/>
      <c r="IV587" s="5"/>
      <c r="IW587" s="5"/>
      <c r="IX587" s="5"/>
      <c r="IY587" s="5"/>
      <c r="IZ587" s="5"/>
      <c r="JA587" s="5"/>
      <c r="JB587" s="5"/>
      <c r="JC587" s="5"/>
      <c r="JD587" s="5"/>
      <c r="JE587" s="5"/>
      <c r="JF587" s="5"/>
      <c r="JG587" s="5"/>
      <c r="JH587" s="5"/>
      <c r="JI587" s="5"/>
      <c r="JJ587" s="5"/>
      <c r="JK587" s="145"/>
      <c r="JL587" s="397"/>
    </row>
    <row r="588" spans="1:272" ht="15">
      <c r="A588" s="8" t="s">
        <v>33</v>
      </c>
      <c r="B588" s="8" t="s">
        <v>12</v>
      </c>
      <c r="C588" s="8">
        <v>1</v>
      </c>
      <c r="D588" s="197">
        <v>116</v>
      </c>
      <c r="E588" s="118" t="s">
        <v>171</v>
      </c>
      <c r="F588" s="195" t="s">
        <v>108</v>
      </c>
      <c r="G588" s="195" t="s">
        <v>165</v>
      </c>
      <c r="H588" s="309"/>
      <c r="I588" s="354"/>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c r="AY588" s="5"/>
      <c r="AZ588" s="341"/>
      <c r="BA588" s="363"/>
      <c r="BB588" s="57"/>
      <c r="BC588" s="57"/>
      <c r="BD588" s="63"/>
      <c r="BE588" s="56"/>
      <c r="BF588" s="56"/>
      <c r="BG588" s="161"/>
      <c r="BH588" s="5"/>
      <c r="BI588" s="5"/>
      <c r="BJ588" s="5"/>
      <c r="BK588" s="5"/>
      <c r="BL588" s="5"/>
      <c r="BM588" s="5"/>
      <c r="BN588" s="5"/>
      <c r="BO588" s="5"/>
      <c r="BP588" s="5"/>
      <c r="BQ588" s="5"/>
      <c r="BR588" s="5"/>
      <c r="BS588" s="5"/>
      <c r="BT588" s="5"/>
      <c r="BU588" s="5"/>
      <c r="BV588" s="5"/>
      <c r="BW588" s="5"/>
      <c r="BX588" s="5"/>
      <c r="BY588" s="5"/>
      <c r="BZ588" s="5"/>
      <c r="CA588" s="5"/>
      <c r="CB588" s="5"/>
      <c r="CC588" s="5"/>
      <c r="CD588" s="5"/>
      <c r="CE588" s="5"/>
      <c r="CF588" s="5"/>
      <c r="CG588" s="5"/>
      <c r="CH588" s="5"/>
      <c r="CI588" s="5"/>
      <c r="CJ588" s="5"/>
      <c r="CK588" s="5"/>
      <c r="CL588" s="5"/>
      <c r="CM588" s="5"/>
      <c r="CN588" s="5"/>
      <c r="CO588" s="5"/>
      <c r="CP588" s="5"/>
      <c r="CQ588" s="5"/>
      <c r="CR588" s="341"/>
      <c r="CS588" s="363"/>
      <c r="CT588" s="57"/>
      <c r="CU588" s="57"/>
      <c r="CV588" s="57"/>
      <c r="CW588" s="56"/>
      <c r="CX588" s="56"/>
      <c r="CY588" s="161"/>
      <c r="CZ588" s="5"/>
      <c r="DA588" s="5"/>
      <c r="DB588" s="5"/>
      <c r="DC588" s="5"/>
      <c r="DD588" s="5"/>
      <c r="DE588" s="5"/>
      <c r="DF588" s="5"/>
      <c r="DG588" s="5"/>
      <c r="DH588" s="5"/>
      <c r="DI588" s="5"/>
      <c r="DJ588" s="5"/>
      <c r="DK588" s="5"/>
      <c r="DL588" s="5"/>
      <c r="DM588" s="5"/>
      <c r="DN588" s="5"/>
      <c r="DO588" s="5"/>
      <c r="DP588" s="5"/>
      <c r="DQ588" s="5"/>
      <c r="DR588" s="5"/>
      <c r="DS588" s="5"/>
      <c r="DT588" s="5"/>
      <c r="DU588" s="5"/>
      <c r="DV588" s="5"/>
      <c r="DW588" s="5"/>
      <c r="DX588" s="5"/>
      <c r="DY588" s="5"/>
      <c r="DZ588" s="5"/>
      <c r="EA588" s="5"/>
      <c r="EB588" s="5"/>
      <c r="EC588" s="5"/>
      <c r="ED588" s="5"/>
      <c r="EE588" s="5"/>
      <c r="EF588" s="5"/>
      <c r="EG588" s="5"/>
      <c r="EH588" s="5"/>
      <c r="EI588" s="5"/>
      <c r="EJ588" s="341"/>
      <c r="EK588" s="354"/>
      <c r="EL588" s="5"/>
      <c r="EM588" s="5"/>
      <c r="EN588" s="5"/>
      <c r="EO588" s="5"/>
      <c r="EP588" s="5"/>
      <c r="EQ588" s="5"/>
      <c r="ER588" s="5"/>
      <c r="ES588" s="5"/>
      <c r="ET588" s="5"/>
      <c r="EU588" s="5"/>
      <c r="EV588" s="5"/>
      <c r="EW588" s="5"/>
      <c r="EX588" s="5"/>
      <c r="EY588" s="5"/>
      <c r="EZ588" s="5"/>
      <c r="FA588" s="5"/>
      <c r="FB588" s="5"/>
      <c r="FC588" s="5"/>
      <c r="FD588" s="5"/>
      <c r="FE588" s="5"/>
      <c r="FF588" s="5"/>
      <c r="FG588" s="5"/>
      <c r="FH588" s="5"/>
      <c r="FI588" s="5"/>
      <c r="FJ588" s="5"/>
      <c r="FK588" s="5"/>
      <c r="FL588" s="5"/>
      <c r="FM588" s="5"/>
      <c r="FN588" s="5"/>
      <c r="FO588" s="5"/>
      <c r="FP588" s="5"/>
      <c r="FQ588" s="5"/>
      <c r="FR588" s="5"/>
      <c r="FS588" s="5"/>
      <c r="FT588" s="5"/>
      <c r="FU588" s="5"/>
      <c r="FV588" s="5"/>
      <c r="FW588" s="5"/>
      <c r="FX588" s="5"/>
      <c r="FY588" s="5"/>
      <c r="FZ588" s="5"/>
      <c r="GA588" s="5"/>
      <c r="GB588" s="341"/>
      <c r="GC588" s="354"/>
      <c r="GD588" s="5"/>
      <c r="GE588" s="5"/>
      <c r="GF588" s="5"/>
      <c r="GG588" s="5"/>
      <c r="GH588" s="5"/>
      <c r="GI588" s="5"/>
      <c r="GJ588" s="5"/>
      <c r="GK588" s="5"/>
      <c r="GL588" s="5"/>
      <c r="GM588" s="5"/>
      <c r="GN588" s="5"/>
      <c r="GO588" s="5"/>
      <c r="GP588" s="5"/>
      <c r="GQ588" s="5"/>
      <c r="GR588" s="5"/>
      <c r="GS588" s="5"/>
      <c r="GT588" s="5"/>
      <c r="GU588" s="5"/>
      <c r="GV588" s="5"/>
      <c r="GW588" s="5"/>
      <c r="GX588" s="5"/>
      <c r="GY588" s="5"/>
      <c r="GZ588" s="5"/>
      <c r="HA588" s="5"/>
      <c r="HB588" s="5"/>
      <c r="HC588" s="5"/>
      <c r="HD588" s="5"/>
      <c r="HE588" s="5"/>
      <c r="HF588" s="5"/>
      <c r="HG588" s="5"/>
      <c r="HH588" s="5"/>
      <c r="HI588" s="5"/>
      <c r="HJ588" s="5"/>
      <c r="HK588" s="5"/>
      <c r="HL588" s="5"/>
      <c r="HM588" s="5"/>
      <c r="HN588" s="5"/>
      <c r="HO588" s="5"/>
      <c r="HP588" s="5"/>
      <c r="HQ588" s="5"/>
      <c r="HR588" s="5"/>
      <c r="HS588" s="5"/>
      <c r="HT588" s="341"/>
      <c r="HU588" s="355" t="s">
        <v>606</v>
      </c>
      <c r="HV588" s="51">
        <v>122.5</v>
      </c>
      <c r="HW588" s="51">
        <v>126</v>
      </c>
      <c r="HX588" s="52">
        <f t="shared" si="415"/>
        <v>3.5</v>
      </c>
      <c r="HY588" s="51">
        <v>100</v>
      </c>
      <c r="HZ588" s="52">
        <f t="shared" si="416"/>
        <v>3.5</v>
      </c>
      <c r="IA588" s="139">
        <f>HZ588*AUXILIAR!$B$70</f>
        <v>3500000</v>
      </c>
      <c r="IB588" s="5"/>
      <c r="IC588" s="5"/>
      <c r="ID588" s="5"/>
      <c r="IE588" s="5"/>
      <c r="IF588" s="5"/>
      <c r="IG588" s="5"/>
      <c r="IH588" s="5"/>
      <c r="II588" s="5"/>
      <c r="IJ588" s="5"/>
      <c r="IK588" s="5"/>
      <c r="IL588" s="5"/>
      <c r="IM588" s="5"/>
      <c r="IN588" s="5"/>
      <c r="IO588" s="5"/>
      <c r="IP588" s="5"/>
      <c r="IQ588" s="5"/>
      <c r="IR588" s="5"/>
      <c r="IS588" s="5"/>
      <c r="IT588" s="5"/>
      <c r="IU588" s="5"/>
      <c r="IV588" s="5"/>
      <c r="IW588" s="5"/>
      <c r="IX588" s="5"/>
      <c r="IY588" s="5"/>
      <c r="IZ588" s="5"/>
      <c r="JA588" s="5"/>
      <c r="JB588" s="5"/>
      <c r="JC588" s="5"/>
      <c r="JD588" s="5"/>
      <c r="JE588" s="5"/>
      <c r="JF588" s="5"/>
      <c r="JG588" s="5"/>
      <c r="JH588" s="5"/>
      <c r="JI588" s="5"/>
      <c r="JJ588" s="5"/>
      <c r="JK588" s="145"/>
      <c r="JL588" s="397"/>
    </row>
    <row r="589" spans="1:272" ht="15">
      <c r="A589" s="8" t="s">
        <v>33</v>
      </c>
      <c r="B589" s="8" t="s">
        <v>12</v>
      </c>
      <c r="C589" s="8">
        <v>1</v>
      </c>
      <c r="D589" s="197">
        <v>116</v>
      </c>
      <c r="E589" s="118" t="s">
        <v>171</v>
      </c>
      <c r="F589" s="195" t="s">
        <v>108</v>
      </c>
      <c r="G589" s="195" t="s">
        <v>165</v>
      </c>
      <c r="H589" s="309"/>
      <c r="I589" s="354"/>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c r="AY589" s="5"/>
      <c r="AZ589" s="341"/>
      <c r="BA589" s="363"/>
      <c r="BB589" s="57"/>
      <c r="BC589" s="57"/>
      <c r="BD589" s="63"/>
      <c r="BE589" s="56"/>
      <c r="BF589" s="56"/>
      <c r="BG589" s="161"/>
      <c r="BH589" s="5"/>
      <c r="BI589" s="5"/>
      <c r="BJ589" s="5"/>
      <c r="BK589" s="5"/>
      <c r="BL589" s="5"/>
      <c r="BM589" s="5"/>
      <c r="BN589" s="5"/>
      <c r="BO589" s="5"/>
      <c r="BP589" s="5"/>
      <c r="BQ589" s="5"/>
      <c r="BR589" s="5"/>
      <c r="BS589" s="5"/>
      <c r="BT589" s="5"/>
      <c r="BU589" s="5"/>
      <c r="BV589" s="5"/>
      <c r="BW589" s="5"/>
      <c r="BX589" s="5"/>
      <c r="BY589" s="5"/>
      <c r="BZ589" s="5"/>
      <c r="CA589" s="5"/>
      <c r="CB589" s="5"/>
      <c r="CC589" s="5"/>
      <c r="CD589" s="5"/>
      <c r="CE589" s="5"/>
      <c r="CF589" s="5"/>
      <c r="CG589" s="5"/>
      <c r="CH589" s="5"/>
      <c r="CI589" s="5"/>
      <c r="CJ589" s="5"/>
      <c r="CK589" s="5"/>
      <c r="CL589" s="5"/>
      <c r="CM589" s="5"/>
      <c r="CN589" s="5"/>
      <c r="CO589" s="5"/>
      <c r="CP589" s="5"/>
      <c r="CQ589" s="5"/>
      <c r="CR589" s="341"/>
      <c r="CS589" s="363"/>
      <c r="CT589" s="57"/>
      <c r="CU589" s="57"/>
      <c r="CV589" s="57"/>
      <c r="CW589" s="56"/>
      <c r="CX589" s="56"/>
      <c r="CY589" s="161"/>
      <c r="CZ589" s="5"/>
      <c r="DA589" s="5"/>
      <c r="DB589" s="5"/>
      <c r="DC589" s="5"/>
      <c r="DD589" s="5"/>
      <c r="DE589" s="5"/>
      <c r="DF589" s="5"/>
      <c r="DG589" s="5"/>
      <c r="DH589" s="5"/>
      <c r="DI589" s="5"/>
      <c r="DJ589" s="5"/>
      <c r="DK589" s="5"/>
      <c r="DL589" s="5"/>
      <c r="DM589" s="5"/>
      <c r="DN589" s="5"/>
      <c r="DO589" s="5"/>
      <c r="DP589" s="5"/>
      <c r="DQ589" s="5"/>
      <c r="DR589" s="5"/>
      <c r="DS589" s="5"/>
      <c r="DT589" s="5"/>
      <c r="DU589" s="5"/>
      <c r="DV589" s="5"/>
      <c r="DW589" s="5"/>
      <c r="DX589" s="5"/>
      <c r="DY589" s="5"/>
      <c r="DZ589" s="5"/>
      <c r="EA589" s="5"/>
      <c r="EB589" s="5"/>
      <c r="EC589" s="5"/>
      <c r="ED589" s="5"/>
      <c r="EE589" s="5"/>
      <c r="EF589" s="5"/>
      <c r="EG589" s="5"/>
      <c r="EH589" s="5"/>
      <c r="EI589" s="5"/>
      <c r="EJ589" s="341"/>
      <c r="EK589" s="354"/>
      <c r="EL589" s="5"/>
      <c r="EM589" s="5"/>
      <c r="EN589" s="5"/>
      <c r="EO589" s="5"/>
      <c r="EP589" s="5"/>
      <c r="EQ589" s="5"/>
      <c r="ER589" s="5"/>
      <c r="ES589" s="5"/>
      <c r="ET589" s="5"/>
      <c r="EU589" s="5"/>
      <c r="EV589" s="5"/>
      <c r="EW589" s="5"/>
      <c r="EX589" s="5"/>
      <c r="EY589" s="5"/>
      <c r="EZ589" s="5"/>
      <c r="FA589" s="5"/>
      <c r="FB589" s="5"/>
      <c r="FC589" s="5"/>
      <c r="FD589" s="5"/>
      <c r="FE589" s="5"/>
      <c r="FF589" s="5"/>
      <c r="FG589" s="5"/>
      <c r="FH589" s="5"/>
      <c r="FI589" s="5"/>
      <c r="FJ589" s="5"/>
      <c r="FK589" s="5"/>
      <c r="FL589" s="5"/>
      <c r="FM589" s="5"/>
      <c r="FN589" s="5"/>
      <c r="FO589" s="5"/>
      <c r="FP589" s="5"/>
      <c r="FQ589" s="5"/>
      <c r="FR589" s="5"/>
      <c r="FS589" s="5"/>
      <c r="FT589" s="5"/>
      <c r="FU589" s="5"/>
      <c r="FV589" s="5"/>
      <c r="FW589" s="5"/>
      <c r="FX589" s="5"/>
      <c r="FY589" s="5"/>
      <c r="FZ589" s="5"/>
      <c r="GA589" s="5"/>
      <c r="GB589" s="341"/>
      <c r="GC589" s="354"/>
      <c r="GD589" s="5"/>
      <c r="GE589" s="5"/>
      <c r="GF589" s="5"/>
      <c r="GG589" s="5"/>
      <c r="GH589" s="5"/>
      <c r="GI589" s="5"/>
      <c r="GJ589" s="5"/>
      <c r="GK589" s="5"/>
      <c r="GL589" s="5"/>
      <c r="GM589" s="5"/>
      <c r="GN589" s="5"/>
      <c r="GO589" s="5"/>
      <c r="GP589" s="5"/>
      <c r="GQ589" s="5"/>
      <c r="GR589" s="5"/>
      <c r="GS589" s="5"/>
      <c r="GT589" s="5"/>
      <c r="GU589" s="5"/>
      <c r="GV589" s="5"/>
      <c r="GW589" s="5"/>
      <c r="GX589" s="5"/>
      <c r="GY589" s="5"/>
      <c r="GZ589" s="5"/>
      <c r="HA589" s="5"/>
      <c r="HB589" s="5"/>
      <c r="HC589" s="5"/>
      <c r="HD589" s="5"/>
      <c r="HE589" s="5"/>
      <c r="HF589" s="5"/>
      <c r="HG589" s="5"/>
      <c r="HH589" s="5"/>
      <c r="HI589" s="5"/>
      <c r="HJ589" s="5"/>
      <c r="HK589" s="5"/>
      <c r="HL589" s="5"/>
      <c r="HM589" s="5"/>
      <c r="HN589" s="5"/>
      <c r="HO589" s="5"/>
      <c r="HP589" s="5"/>
      <c r="HQ589" s="5"/>
      <c r="HR589" s="5"/>
      <c r="HS589" s="5"/>
      <c r="HT589" s="341"/>
      <c r="HU589" s="355" t="s">
        <v>606</v>
      </c>
      <c r="HV589" s="51">
        <v>126.2</v>
      </c>
      <c r="HW589" s="51">
        <v>128.80000000000001</v>
      </c>
      <c r="HX589" s="52">
        <f t="shared" si="415"/>
        <v>2.6000000000000085</v>
      </c>
      <c r="HY589" s="51">
        <v>100</v>
      </c>
      <c r="HZ589" s="52">
        <f t="shared" si="416"/>
        <v>2.6000000000000085</v>
      </c>
      <c r="IA589" s="139">
        <f>HZ589*AUXILIAR!$B$70</f>
        <v>2600000.0000000084</v>
      </c>
      <c r="IB589" s="5"/>
      <c r="IC589" s="5"/>
      <c r="ID589" s="5"/>
      <c r="IE589" s="5"/>
      <c r="IF589" s="5"/>
      <c r="IG589" s="5"/>
      <c r="IH589" s="5"/>
      <c r="II589" s="5"/>
      <c r="IJ589" s="5"/>
      <c r="IK589" s="5"/>
      <c r="IL589" s="5"/>
      <c r="IM589" s="5"/>
      <c r="IN589" s="5"/>
      <c r="IO589" s="5"/>
      <c r="IP589" s="5"/>
      <c r="IQ589" s="5"/>
      <c r="IR589" s="5"/>
      <c r="IS589" s="5"/>
      <c r="IT589" s="5"/>
      <c r="IU589" s="5"/>
      <c r="IV589" s="5"/>
      <c r="IW589" s="5"/>
      <c r="IX589" s="5"/>
      <c r="IY589" s="5"/>
      <c r="IZ589" s="5"/>
      <c r="JA589" s="5"/>
      <c r="JB589" s="5"/>
      <c r="JC589" s="5"/>
      <c r="JD589" s="5"/>
      <c r="JE589" s="5"/>
      <c r="JF589" s="5"/>
      <c r="JG589" s="5"/>
      <c r="JH589" s="5"/>
      <c r="JI589" s="5"/>
      <c r="JJ589" s="5"/>
      <c r="JK589" s="145"/>
      <c r="JL589" s="397"/>
    </row>
    <row r="590" spans="1:272" ht="15">
      <c r="A590" s="8" t="s">
        <v>33</v>
      </c>
      <c r="B590" s="8" t="s">
        <v>12</v>
      </c>
      <c r="C590" s="8">
        <v>1</v>
      </c>
      <c r="D590" s="197">
        <v>116</v>
      </c>
      <c r="E590" s="118" t="s">
        <v>171</v>
      </c>
      <c r="F590" s="195" t="s">
        <v>108</v>
      </c>
      <c r="G590" s="195" t="s">
        <v>165</v>
      </c>
      <c r="H590" s="309"/>
      <c r="I590" s="354"/>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c r="AY590" s="5"/>
      <c r="AZ590" s="341"/>
      <c r="BA590" s="363"/>
      <c r="BB590" s="57"/>
      <c r="BC590" s="57"/>
      <c r="BD590" s="63"/>
      <c r="BE590" s="56"/>
      <c r="BF590" s="56"/>
      <c r="BG590" s="161"/>
      <c r="BH590" s="5"/>
      <c r="BI590" s="5"/>
      <c r="BJ590" s="5"/>
      <c r="BK590" s="5"/>
      <c r="BL590" s="5"/>
      <c r="BM590" s="5"/>
      <c r="BN590" s="5"/>
      <c r="BO590" s="5"/>
      <c r="BP590" s="5"/>
      <c r="BQ590" s="5"/>
      <c r="BR590" s="5"/>
      <c r="BS590" s="5"/>
      <c r="BT590" s="5"/>
      <c r="BU590" s="5"/>
      <c r="BV590" s="5"/>
      <c r="BW590" s="5"/>
      <c r="BX590" s="5"/>
      <c r="BY590" s="5"/>
      <c r="BZ590" s="5"/>
      <c r="CA590" s="5"/>
      <c r="CB590" s="5"/>
      <c r="CC590" s="5"/>
      <c r="CD590" s="5"/>
      <c r="CE590" s="5"/>
      <c r="CF590" s="5"/>
      <c r="CG590" s="5"/>
      <c r="CH590" s="5"/>
      <c r="CI590" s="5"/>
      <c r="CJ590" s="5"/>
      <c r="CK590" s="5"/>
      <c r="CL590" s="5"/>
      <c r="CM590" s="5"/>
      <c r="CN590" s="5"/>
      <c r="CO590" s="5"/>
      <c r="CP590" s="5"/>
      <c r="CQ590" s="5"/>
      <c r="CR590" s="341"/>
      <c r="CS590" s="363"/>
      <c r="CT590" s="57"/>
      <c r="CU590" s="57"/>
      <c r="CV590" s="57"/>
      <c r="CW590" s="56"/>
      <c r="CX590" s="56"/>
      <c r="CY590" s="161"/>
      <c r="CZ590" s="5"/>
      <c r="DA590" s="5"/>
      <c r="DB590" s="5"/>
      <c r="DC590" s="5"/>
      <c r="DD590" s="5"/>
      <c r="DE590" s="5"/>
      <c r="DF590" s="5"/>
      <c r="DG590" s="5"/>
      <c r="DH590" s="5"/>
      <c r="DI590" s="5"/>
      <c r="DJ590" s="5"/>
      <c r="DK590" s="5"/>
      <c r="DL590" s="5"/>
      <c r="DM590" s="5"/>
      <c r="DN590" s="5"/>
      <c r="DO590" s="5"/>
      <c r="DP590" s="5"/>
      <c r="DQ590" s="5"/>
      <c r="DR590" s="5"/>
      <c r="DS590" s="5"/>
      <c r="DT590" s="5"/>
      <c r="DU590" s="5"/>
      <c r="DV590" s="5"/>
      <c r="DW590" s="5"/>
      <c r="DX590" s="5"/>
      <c r="DY590" s="5"/>
      <c r="DZ590" s="5"/>
      <c r="EA590" s="5"/>
      <c r="EB590" s="5"/>
      <c r="EC590" s="5"/>
      <c r="ED590" s="5"/>
      <c r="EE590" s="5"/>
      <c r="EF590" s="5"/>
      <c r="EG590" s="5"/>
      <c r="EH590" s="5"/>
      <c r="EI590" s="5"/>
      <c r="EJ590" s="341"/>
      <c r="EK590" s="354"/>
      <c r="EL590" s="5"/>
      <c r="EM590" s="5"/>
      <c r="EN590" s="5"/>
      <c r="EO590" s="5"/>
      <c r="EP590" s="5"/>
      <c r="EQ590" s="5"/>
      <c r="ER590" s="5"/>
      <c r="ES590" s="5"/>
      <c r="ET590" s="5"/>
      <c r="EU590" s="5"/>
      <c r="EV590" s="5"/>
      <c r="EW590" s="5"/>
      <c r="EX590" s="5"/>
      <c r="EY590" s="5"/>
      <c r="EZ590" s="5"/>
      <c r="FA590" s="5"/>
      <c r="FB590" s="5"/>
      <c r="FC590" s="5"/>
      <c r="FD590" s="5"/>
      <c r="FE590" s="5"/>
      <c r="FF590" s="5"/>
      <c r="FG590" s="5"/>
      <c r="FH590" s="5"/>
      <c r="FI590" s="5"/>
      <c r="FJ590" s="5"/>
      <c r="FK590" s="5"/>
      <c r="FL590" s="5"/>
      <c r="FM590" s="5"/>
      <c r="FN590" s="5"/>
      <c r="FO590" s="5"/>
      <c r="FP590" s="5"/>
      <c r="FQ590" s="5"/>
      <c r="FR590" s="5"/>
      <c r="FS590" s="5"/>
      <c r="FT590" s="5"/>
      <c r="FU590" s="5"/>
      <c r="FV590" s="5"/>
      <c r="FW590" s="5"/>
      <c r="FX590" s="5"/>
      <c r="FY590" s="5"/>
      <c r="FZ590" s="5"/>
      <c r="GA590" s="5"/>
      <c r="GB590" s="341"/>
      <c r="GC590" s="354"/>
      <c r="GD590" s="5"/>
      <c r="GE590" s="5"/>
      <c r="GF590" s="5"/>
      <c r="GG590" s="5"/>
      <c r="GH590" s="5"/>
      <c r="GI590" s="5"/>
      <c r="GJ590" s="5"/>
      <c r="GK590" s="5"/>
      <c r="GL590" s="5"/>
      <c r="GM590" s="5"/>
      <c r="GN590" s="5"/>
      <c r="GO590" s="5"/>
      <c r="GP590" s="5"/>
      <c r="GQ590" s="5"/>
      <c r="GR590" s="5"/>
      <c r="GS590" s="5"/>
      <c r="GT590" s="5"/>
      <c r="GU590" s="5"/>
      <c r="GV590" s="5"/>
      <c r="GW590" s="5"/>
      <c r="GX590" s="5"/>
      <c r="GY590" s="5"/>
      <c r="GZ590" s="5"/>
      <c r="HA590" s="5"/>
      <c r="HB590" s="5"/>
      <c r="HC590" s="5"/>
      <c r="HD590" s="5"/>
      <c r="HE590" s="5"/>
      <c r="HF590" s="5"/>
      <c r="HG590" s="5"/>
      <c r="HH590" s="5"/>
      <c r="HI590" s="5"/>
      <c r="HJ590" s="5"/>
      <c r="HK590" s="5"/>
      <c r="HL590" s="5"/>
      <c r="HM590" s="5"/>
      <c r="HN590" s="5"/>
      <c r="HO590" s="5"/>
      <c r="HP590" s="5"/>
      <c r="HQ590" s="5"/>
      <c r="HR590" s="5"/>
      <c r="HS590" s="5"/>
      <c r="HT590" s="341"/>
      <c r="HU590" s="355" t="s">
        <v>606</v>
      </c>
      <c r="HV590" s="51">
        <v>129.69999999999999</v>
      </c>
      <c r="HW590" s="51">
        <v>130.5</v>
      </c>
      <c r="HX590" s="52">
        <f t="shared" si="415"/>
        <v>0.80000000000001137</v>
      </c>
      <c r="HY590" s="51">
        <v>100</v>
      </c>
      <c r="HZ590" s="52">
        <f t="shared" si="416"/>
        <v>0.80000000000001137</v>
      </c>
      <c r="IA590" s="139">
        <f>HZ590*AUXILIAR!$B$70</f>
        <v>800000.00000001141</v>
      </c>
      <c r="IB590" s="5"/>
      <c r="IC590" s="5"/>
      <c r="ID590" s="5"/>
      <c r="IE590" s="5"/>
      <c r="IF590" s="5"/>
      <c r="IG590" s="5"/>
      <c r="IH590" s="5"/>
      <c r="II590" s="5"/>
      <c r="IJ590" s="5"/>
      <c r="IK590" s="5"/>
      <c r="IL590" s="5"/>
      <c r="IM590" s="5"/>
      <c r="IN590" s="5"/>
      <c r="IO590" s="5"/>
      <c r="IP590" s="5"/>
      <c r="IQ590" s="5"/>
      <c r="IR590" s="5"/>
      <c r="IS590" s="5"/>
      <c r="IT590" s="5"/>
      <c r="IU590" s="5"/>
      <c r="IV590" s="5"/>
      <c r="IW590" s="5"/>
      <c r="IX590" s="5"/>
      <c r="IY590" s="5"/>
      <c r="IZ590" s="5"/>
      <c r="JA590" s="5"/>
      <c r="JB590" s="5"/>
      <c r="JC590" s="5"/>
      <c r="JD590" s="5"/>
      <c r="JE590" s="5"/>
      <c r="JF590" s="5"/>
      <c r="JG590" s="5"/>
      <c r="JH590" s="5"/>
      <c r="JI590" s="5"/>
      <c r="JJ590" s="5"/>
      <c r="JK590" s="145"/>
      <c r="JL590" s="397"/>
    </row>
    <row r="591" spans="1:272" ht="15">
      <c r="A591" s="8" t="s">
        <v>33</v>
      </c>
      <c r="B591" s="8" t="s">
        <v>12</v>
      </c>
      <c r="C591" s="8">
        <v>1</v>
      </c>
      <c r="D591" s="197">
        <v>116</v>
      </c>
      <c r="E591" s="118" t="s">
        <v>171</v>
      </c>
      <c r="F591" s="195" t="s">
        <v>108</v>
      </c>
      <c r="G591" s="195" t="s">
        <v>165</v>
      </c>
      <c r="H591" s="309"/>
      <c r="I591" s="354"/>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c r="AY591" s="5"/>
      <c r="AZ591" s="341"/>
      <c r="BA591" s="363"/>
      <c r="BB591" s="57"/>
      <c r="BC591" s="57"/>
      <c r="BD591" s="63"/>
      <c r="BE591" s="56"/>
      <c r="BF591" s="56"/>
      <c r="BG591" s="161"/>
      <c r="BH591" s="5"/>
      <c r="BI591" s="5"/>
      <c r="BJ591" s="5"/>
      <c r="BK591" s="5"/>
      <c r="BL591" s="5"/>
      <c r="BM591" s="5"/>
      <c r="BN591" s="5"/>
      <c r="BO591" s="5"/>
      <c r="BP591" s="5"/>
      <c r="BQ591" s="5"/>
      <c r="BR591" s="5"/>
      <c r="BS591" s="5"/>
      <c r="BT591" s="5"/>
      <c r="BU591" s="5"/>
      <c r="BV591" s="5"/>
      <c r="BW591" s="5"/>
      <c r="BX591" s="5"/>
      <c r="BY591" s="5"/>
      <c r="BZ591" s="5"/>
      <c r="CA591" s="5"/>
      <c r="CB591" s="5"/>
      <c r="CC591" s="5"/>
      <c r="CD591" s="5"/>
      <c r="CE591" s="5"/>
      <c r="CF591" s="5"/>
      <c r="CG591" s="5"/>
      <c r="CH591" s="5"/>
      <c r="CI591" s="5"/>
      <c r="CJ591" s="5"/>
      <c r="CK591" s="5"/>
      <c r="CL591" s="5"/>
      <c r="CM591" s="5"/>
      <c r="CN591" s="5"/>
      <c r="CO591" s="5"/>
      <c r="CP591" s="5"/>
      <c r="CQ591" s="5"/>
      <c r="CR591" s="341"/>
      <c r="CS591" s="363"/>
      <c r="CT591" s="57"/>
      <c r="CU591" s="57"/>
      <c r="CV591" s="57"/>
      <c r="CW591" s="56"/>
      <c r="CX591" s="56"/>
      <c r="CY591" s="161"/>
      <c r="CZ591" s="5"/>
      <c r="DA591" s="5"/>
      <c r="DB591" s="5"/>
      <c r="DC591" s="5"/>
      <c r="DD591" s="5"/>
      <c r="DE591" s="5"/>
      <c r="DF591" s="5"/>
      <c r="DG591" s="5"/>
      <c r="DH591" s="5"/>
      <c r="DI591" s="5"/>
      <c r="DJ591" s="5"/>
      <c r="DK591" s="5"/>
      <c r="DL591" s="5"/>
      <c r="DM591" s="5"/>
      <c r="DN591" s="5"/>
      <c r="DO591" s="5"/>
      <c r="DP591" s="5"/>
      <c r="DQ591" s="5"/>
      <c r="DR591" s="5"/>
      <c r="DS591" s="5"/>
      <c r="DT591" s="5"/>
      <c r="DU591" s="5"/>
      <c r="DV591" s="5"/>
      <c r="DW591" s="5"/>
      <c r="DX591" s="5"/>
      <c r="DY591" s="5"/>
      <c r="DZ591" s="5"/>
      <c r="EA591" s="5"/>
      <c r="EB591" s="5"/>
      <c r="EC591" s="5"/>
      <c r="ED591" s="5"/>
      <c r="EE591" s="5"/>
      <c r="EF591" s="5"/>
      <c r="EG591" s="5"/>
      <c r="EH591" s="5"/>
      <c r="EI591" s="5"/>
      <c r="EJ591" s="341"/>
      <c r="EK591" s="354"/>
      <c r="EL591" s="5"/>
      <c r="EM591" s="5"/>
      <c r="EN591" s="5"/>
      <c r="EO591" s="5"/>
      <c r="EP591" s="5"/>
      <c r="EQ591" s="5"/>
      <c r="ER591" s="5"/>
      <c r="ES591" s="5"/>
      <c r="ET591" s="5"/>
      <c r="EU591" s="5"/>
      <c r="EV591" s="5"/>
      <c r="EW591" s="5"/>
      <c r="EX591" s="5"/>
      <c r="EY591" s="5"/>
      <c r="EZ591" s="5"/>
      <c r="FA591" s="5"/>
      <c r="FB591" s="5"/>
      <c r="FC591" s="5"/>
      <c r="FD591" s="5"/>
      <c r="FE591" s="5"/>
      <c r="FF591" s="5"/>
      <c r="FG591" s="5"/>
      <c r="FH591" s="5"/>
      <c r="FI591" s="5"/>
      <c r="FJ591" s="5"/>
      <c r="FK591" s="5"/>
      <c r="FL591" s="5"/>
      <c r="FM591" s="5"/>
      <c r="FN591" s="5"/>
      <c r="FO591" s="5"/>
      <c r="FP591" s="5"/>
      <c r="FQ591" s="5"/>
      <c r="FR591" s="5"/>
      <c r="FS591" s="5"/>
      <c r="FT591" s="5"/>
      <c r="FU591" s="5"/>
      <c r="FV591" s="5"/>
      <c r="FW591" s="5"/>
      <c r="FX591" s="5"/>
      <c r="FY591" s="5"/>
      <c r="FZ591" s="5"/>
      <c r="GA591" s="5"/>
      <c r="GB591" s="341"/>
      <c r="GC591" s="354"/>
      <c r="GD591" s="5"/>
      <c r="GE591" s="5"/>
      <c r="GF591" s="5"/>
      <c r="GG591" s="5"/>
      <c r="GH591" s="5"/>
      <c r="GI591" s="5"/>
      <c r="GJ591" s="5"/>
      <c r="GK591" s="5"/>
      <c r="GL591" s="5"/>
      <c r="GM591" s="5"/>
      <c r="GN591" s="5"/>
      <c r="GO591" s="5"/>
      <c r="GP591" s="5"/>
      <c r="GQ591" s="5"/>
      <c r="GR591" s="5"/>
      <c r="GS591" s="5"/>
      <c r="GT591" s="5"/>
      <c r="GU591" s="5"/>
      <c r="GV591" s="5"/>
      <c r="GW591" s="5"/>
      <c r="GX591" s="5"/>
      <c r="GY591" s="5"/>
      <c r="GZ591" s="5"/>
      <c r="HA591" s="5"/>
      <c r="HB591" s="5"/>
      <c r="HC591" s="5"/>
      <c r="HD591" s="5"/>
      <c r="HE591" s="5"/>
      <c r="HF591" s="5"/>
      <c r="HG591" s="5"/>
      <c r="HH591" s="5"/>
      <c r="HI591" s="5"/>
      <c r="HJ591" s="5"/>
      <c r="HK591" s="5"/>
      <c r="HL591" s="5"/>
      <c r="HM591" s="5"/>
      <c r="HN591" s="5"/>
      <c r="HO591" s="5"/>
      <c r="HP591" s="5"/>
      <c r="HQ591" s="5"/>
      <c r="HR591" s="5"/>
      <c r="HS591" s="5"/>
      <c r="HT591" s="341"/>
      <c r="HU591" s="355" t="s">
        <v>606</v>
      </c>
      <c r="HV591" s="51">
        <v>132.19999999999999</v>
      </c>
      <c r="HW591" s="51">
        <v>133.19999999999999</v>
      </c>
      <c r="HX591" s="52">
        <f t="shared" si="415"/>
        <v>1</v>
      </c>
      <c r="HY591" s="51">
        <v>100</v>
      </c>
      <c r="HZ591" s="52">
        <f t="shared" si="416"/>
        <v>1</v>
      </c>
      <c r="IA591" s="139">
        <f>HZ591*AUXILIAR!$B$70</f>
        <v>1000000</v>
      </c>
      <c r="IB591" s="5"/>
      <c r="IC591" s="5"/>
      <c r="ID591" s="5"/>
      <c r="IE591" s="5"/>
      <c r="IF591" s="5"/>
      <c r="IG591" s="5"/>
      <c r="IH591" s="5"/>
      <c r="II591" s="5"/>
      <c r="IJ591" s="5"/>
      <c r="IK591" s="5"/>
      <c r="IL591" s="5"/>
      <c r="IM591" s="5"/>
      <c r="IN591" s="5"/>
      <c r="IO591" s="5"/>
      <c r="IP591" s="5"/>
      <c r="IQ591" s="5"/>
      <c r="IR591" s="5"/>
      <c r="IS591" s="5"/>
      <c r="IT591" s="5"/>
      <c r="IU591" s="5"/>
      <c r="IV591" s="5"/>
      <c r="IW591" s="5"/>
      <c r="IX591" s="5"/>
      <c r="IY591" s="5"/>
      <c r="IZ591" s="5"/>
      <c r="JA591" s="5"/>
      <c r="JB591" s="5"/>
      <c r="JC591" s="5"/>
      <c r="JD591" s="5"/>
      <c r="JE591" s="5"/>
      <c r="JF591" s="5"/>
      <c r="JG591" s="5"/>
      <c r="JH591" s="5"/>
      <c r="JI591" s="5"/>
      <c r="JJ591" s="5"/>
      <c r="JK591" s="145"/>
      <c r="JL591" s="397"/>
    </row>
    <row r="592" spans="1:272" ht="15">
      <c r="A592" s="8" t="s">
        <v>33</v>
      </c>
      <c r="B592" s="8" t="s">
        <v>12</v>
      </c>
      <c r="C592" s="8">
        <v>1</v>
      </c>
      <c r="D592" s="197">
        <v>116</v>
      </c>
      <c r="E592" s="118" t="s">
        <v>171</v>
      </c>
      <c r="F592" s="195" t="s">
        <v>108</v>
      </c>
      <c r="G592" s="195" t="s">
        <v>165</v>
      </c>
      <c r="H592" s="309"/>
      <c r="I592" s="354"/>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c r="AY592" s="5"/>
      <c r="AZ592" s="341"/>
      <c r="BA592" s="363"/>
      <c r="BB592" s="57"/>
      <c r="BC592" s="57"/>
      <c r="BD592" s="63"/>
      <c r="BE592" s="56"/>
      <c r="BF592" s="56"/>
      <c r="BG592" s="161"/>
      <c r="BH592" s="5"/>
      <c r="BI592" s="5"/>
      <c r="BJ592" s="5"/>
      <c r="BK592" s="5"/>
      <c r="BL592" s="5"/>
      <c r="BM592" s="5"/>
      <c r="BN592" s="5"/>
      <c r="BO592" s="5"/>
      <c r="BP592" s="5"/>
      <c r="BQ592" s="5"/>
      <c r="BR592" s="5"/>
      <c r="BS592" s="5"/>
      <c r="BT592" s="5"/>
      <c r="BU592" s="5"/>
      <c r="BV592" s="5"/>
      <c r="BW592" s="5"/>
      <c r="BX592" s="5"/>
      <c r="BY592" s="5"/>
      <c r="BZ592" s="5"/>
      <c r="CA592" s="5"/>
      <c r="CB592" s="5"/>
      <c r="CC592" s="5"/>
      <c r="CD592" s="5"/>
      <c r="CE592" s="5"/>
      <c r="CF592" s="5"/>
      <c r="CG592" s="5"/>
      <c r="CH592" s="5"/>
      <c r="CI592" s="5"/>
      <c r="CJ592" s="5"/>
      <c r="CK592" s="5"/>
      <c r="CL592" s="5"/>
      <c r="CM592" s="5"/>
      <c r="CN592" s="5"/>
      <c r="CO592" s="5"/>
      <c r="CP592" s="5"/>
      <c r="CQ592" s="5"/>
      <c r="CR592" s="341"/>
      <c r="CS592" s="363"/>
      <c r="CT592" s="57"/>
      <c r="CU592" s="57"/>
      <c r="CV592" s="57"/>
      <c r="CW592" s="56"/>
      <c r="CX592" s="56"/>
      <c r="CY592" s="161"/>
      <c r="CZ592" s="5"/>
      <c r="DA592" s="5"/>
      <c r="DB592" s="5"/>
      <c r="DC592" s="5"/>
      <c r="DD592" s="5"/>
      <c r="DE592" s="5"/>
      <c r="DF592" s="5"/>
      <c r="DG592" s="5"/>
      <c r="DH592" s="5"/>
      <c r="DI592" s="5"/>
      <c r="DJ592" s="5"/>
      <c r="DK592" s="5"/>
      <c r="DL592" s="5"/>
      <c r="DM592" s="5"/>
      <c r="DN592" s="5"/>
      <c r="DO592" s="5"/>
      <c r="DP592" s="5"/>
      <c r="DQ592" s="5"/>
      <c r="DR592" s="5"/>
      <c r="DS592" s="5"/>
      <c r="DT592" s="5"/>
      <c r="DU592" s="5"/>
      <c r="DV592" s="5"/>
      <c r="DW592" s="5"/>
      <c r="DX592" s="5"/>
      <c r="DY592" s="5"/>
      <c r="DZ592" s="5"/>
      <c r="EA592" s="5"/>
      <c r="EB592" s="5"/>
      <c r="EC592" s="5"/>
      <c r="ED592" s="5"/>
      <c r="EE592" s="5"/>
      <c r="EF592" s="5"/>
      <c r="EG592" s="5"/>
      <c r="EH592" s="5"/>
      <c r="EI592" s="5"/>
      <c r="EJ592" s="341"/>
      <c r="EK592" s="354"/>
      <c r="EL592" s="5"/>
      <c r="EM592" s="5"/>
      <c r="EN592" s="5"/>
      <c r="EO592" s="5"/>
      <c r="EP592" s="5"/>
      <c r="EQ592" s="5"/>
      <c r="ER592" s="5"/>
      <c r="ES592" s="5"/>
      <c r="ET592" s="5"/>
      <c r="EU592" s="5"/>
      <c r="EV592" s="5"/>
      <c r="EW592" s="5"/>
      <c r="EX592" s="5"/>
      <c r="EY592" s="5"/>
      <c r="EZ592" s="5"/>
      <c r="FA592" s="5"/>
      <c r="FB592" s="5"/>
      <c r="FC592" s="5"/>
      <c r="FD592" s="5"/>
      <c r="FE592" s="5"/>
      <c r="FF592" s="5"/>
      <c r="FG592" s="5"/>
      <c r="FH592" s="5"/>
      <c r="FI592" s="5"/>
      <c r="FJ592" s="5"/>
      <c r="FK592" s="5"/>
      <c r="FL592" s="5"/>
      <c r="FM592" s="5"/>
      <c r="FN592" s="5"/>
      <c r="FO592" s="5"/>
      <c r="FP592" s="5"/>
      <c r="FQ592" s="5"/>
      <c r="FR592" s="5"/>
      <c r="FS592" s="5"/>
      <c r="FT592" s="5"/>
      <c r="FU592" s="5"/>
      <c r="FV592" s="5"/>
      <c r="FW592" s="5"/>
      <c r="FX592" s="5"/>
      <c r="FY592" s="5"/>
      <c r="FZ592" s="5"/>
      <c r="GA592" s="5"/>
      <c r="GB592" s="341"/>
      <c r="GC592" s="354"/>
      <c r="GD592" s="5"/>
      <c r="GE592" s="5"/>
      <c r="GF592" s="5"/>
      <c r="GG592" s="5"/>
      <c r="GH592" s="5"/>
      <c r="GI592" s="5"/>
      <c r="GJ592" s="5"/>
      <c r="GK592" s="5"/>
      <c r="GL592" s="5"/>
      <c r="GM592" s="5"/>
      <c r="GN592" s="5"/>
      <c r="GO592" s="5"/>
      <c r="GP592" s="5"/>
      <c r="GQ592" s="5"/>
      <c r="GR592" s="5"/>
      <c r="GS592" s="5"/>
      <c r="GT592" s="5"/>
      <c r="GU592" s="5"/>
      <c r="GV592" s="5"/>
      <c r="GW592" s="5"/>
      <c r="GX592" s="5"/>
      <c r="GY592" s="5"/>
      <c r="GZ592" s="5"/>
      <c r="HA592" s="5"/>
      <c r="HB592" s="5"/>
      <c r="HC592" s="5"/>
      <c r="HD592" s="5"/>
      <c r="HE592" s="5"/>
      <c r="HF592" s="5"/>
      <c r="HG592" s="5"/>
      <c r="HH592" s="5"/>
      <c r="HI592" s="5"/>
      <c r="HJ592" s="5"/>
      <c r="HK592" s="5"/>
      <c r="HL592" s="5"/>
      <c r="HM592" s="5"/>
      <c r="HN592" s="5"/>
      <c r="HO592" s="5"/>
      <c r="HP592" s="5"/>
      <c r="HQ592" s="5"/>
      <c r="HR592" s="5"/>
      <c r="HS592" s="5"/>
      <c r="HT592" s="341"/>
      <c r="HU592" s="355" t="s">
        <v>606</v>
      </c>
      <c r="HV592" s="51">
        <v>134.69999999999999</v>
      </c>
      <c r="HW592" s="51">
        <v>136.30000000000001</v>
      </c>
      <c r="HX592" s="52">
        <f t="shared" si="415"/>
        <v>1.6000000000000227</v>
      </c>
      <c r="HY592" s="51">
        <v>100</v>
      </c>
      <c r="HZ592" s="52">
        <f t="shared" si="416"/>
        <v>1.6000000000000227</v>
      </c>
      <c r="IA592" s="139">
        <f>HZ592*AUXILIAR!$B$70</f>
        <v>1600000.0000000228</v>
      </c>
      <c r="IB592" s="5"/>
      <c r="IC592" s="5"/>
      <c r="ID592" s="5"/>
      <c r="IE592" s="5"/>
      <c r="IF592" s="5"/>
      <c r="IG592" s="5"/>
      <c r="IH592" s="5"/>
      <c r="II592" s="5"/>
      <c r="IJ592" s="5"/>
      <c r="IK592" s="5"/>
      <c r="IL592" s="5"/>
      <c r="IM592" s="5"/>
      <c r="IN592" s="5"/>
      <c r="IO592" s="5"/>
      <c r="IP592" s="5"/>
      <c r="IQ592" s="5"/>
      <c r="IR592" s="5"/>
      <c r="IS592" s="5"/>
      <c r="IT592" s="5"/>
      <c r="IU592" s="5"/>
      <c r="IV592" s="5"/>
      <c r="IW592" s="5"/>
      <c r="IX592" s="5"/>
      <c r="IY592" s="5"/>
      <c r="IZ592" s="5"/>
      <c r="JA592" s="5"/>
      <c r="JB592" s="5"/>
      <c r="JC592" s="5"/>
      <c r="JD592" s="5"/>
      <c r="JE592" s="5"/>
      <c r="JF592" s="5"/>
      <c r="JG592" s="5"/>
      <c r="JH592" s="5"/>
      <c r="JI592" s="5"/>
      <c r="JJ592" s="5"/>
      <c r="JK592" s="145"/>
      <c r="JL592" s="397"/>
    </row>
    <row r="593" spans="1:272" ht="15">
      <c r="A593" s="8" t="s">
        <v>33</v>
      </c>
      <c r="B593" s="8" t="s">
        <v>12</v>
      </c>
      <c r="C593" s="8">
        <v>1</v>
      </c>
      <c r="D593" s="197">
        <v>116</v>
      </c>
      <c r="E593" s="118" t="s">
        <v>171</v>
      </c>
      <c r="F593" s="195" t="s">
        <v>108</v>
      </c>
      <c r="G593" s="195" t="s">
        <v>165</v>
      </c>
      <c r="H593" s="309"/>
      <c r="I593" s="354"/>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c r="AY593" s="5"/>
      <c r="AZ593" s="341"/>
      <c r="BA593" s="363"/>
      <c r="BB593" s="57"/>
      <c r="BC593" s="57"/>
      <c r="BD593" s="63"/>
      <c r="BE593" s="56"/>
      <c r="BF593" s="56"/>
      <c r="BG593" s="161"/>
      <c r="BH593" s="5"/>
      <c r="BI593" s="5"/>
      <c r="BJ593" s="5"/>
      <c r="BK593" s="5"/>
      <c r="BL593" s="5"/>
      <c r="BM593" s="5"/>
      <c r="BN593" s="5"/>
      <c r="BO593" s="5"/>
      <c r="BP593" s="5"/>
      <c r="BQ593" s="5"/>
      <c r="BR593" s="5"/>
      <c r="BS593" s="5"/>
      <c r="BT593" s="5"/>
      <c r="BU593" s="5"/>
      <c r="BV593" s="5"/>
      <c r="BW593" s="5"/>
      <c r="BX593" s="5"/>
      <c r="BY593" s="5"/>
      <c r="BZ593" s="5"/>
      <c r="CA593" s="5"/>
      <c r="CB593" s="5"/>
      <c r="CC593" s="5"/>
      <c r="CD593" s="5"/>
      <c r="CE593" s="5"/>
      <c r="CF593" s="5"/>
      <c r="CG593" s="5"/>
      <c r="CH593" s="5"/>
      <c r="CI593" s="5"/>
      <c r="CJ593" s="5"/>
      <c r="CK593" s="5"/>
      <c r="CL593" s="5"/>
      <c r="CM593" s="5"/>
      <c r="CN593" s="5"/>
      <c r="CO593" s="5"/>
      <c r="CP593" s="5"/>
      <c r="CQ593" s="5"/>
      <c r="CR593" s="341"/>
      <c r="CS593" s="363"/>
      <c r="CT593" s="57"/>
      <c r="CU593" s="57"/>
      <c r="CV593" s="57"/>
      <c r="CW593" s="56"/>
      <c r="CX593" s="56"/>
      <c r="CY593" s="161"/>
      <c r="CZ593" s="5"/>
      <c r="DA593" s="5"/>
      <c r="DB593" s="5"/>
      <c r="DC593" s="5"/>
      <c r="DD593" s="5"/>
      <c r="DE593" s="5"/>
      <c r="DF593" s="5"/>
      <c r="DG593" s="5"/>
      <c r="DH593" s="5"/>
      <c r="DI593" s="5"/>
      <c r="DJ593" s="5"/>
      <c r="DK593" s="5"/>
      <c r="DL593" s="5"/>
      <c r="DM593" s="5"/>
      <c r="DN593" s="5"/>
      <c r="DO593" s="5"/>
      <c r="DP593" s="5"/>
      <c r="DQ593" s="5"/>
      <c r="DR593" s="5"/>
      <c r="DS593" s="5"/>
      <c r="DT593" s="5"/>
      <c r="DU593" s="5"/>
      <c r="DV593" s="5"/>
      <c r="DW593" s="5"/>
      <c r="DX593" s="5"/>
      <c r="DY593" s="5"/>
      <c r="DZ593" s="5"/>
      <c r="EA593" s="5"/>
      <c r="EB593" s="5"/>
      <c r="EC593" s="5"/>
      <c r="ED593" s="5"/>
      <c r="EE593" s="5"/>
      <c r="EF593" s="5"/>
      <c r="EG593" s="5"/>
      <c r="EH593" s="5"/>
      <c r="EI593" s="5"/>
      <c r="EJ593" s="341"/>
      <c r="EK593" s="354"/>
      <c r="EL593" s="5"/>
      <c r="EM593" s="5"/>
      <c r="EN593" s="5"/>
      <c r="EO593" s="5"/>
      <c r="EP593" s="5"/>
      <c r="EQ593" s="5"/>
      <c r="ER593" s="5"/>
      <c r="ES593" s="5"/>
      <c r="ET593" s="5"/>
      <c r="EU593" s="5"/>
      <c r="EV593" s="5"/>
      <c r="EW593" s="5"/>
      <c r="EX593" s="5"/>
      <c r="EY593" s="5"/>
      <c r="EZ593" s="5"/>
      <c r="FA593" s="5"/>
      <c r="FB593" s="5"/>
      <c r="FC593" s="5"/>
      <c r="FD593" s="5"/>
      <c r="FE593" s="5"/>
      <c r="FF593" s="5"/>
      <c r="FG593" s="5"/>
      <c r="FH593" s="5"/>
      <c r="FI593" s="5"/>
      <c r="FJ593" s="5"/>
      <c r="FK593" s="5"/>
      <c r="FL593" s="5"/>
      <c r="FM593" s="5"/>
      <c r="FN593" s="5"/>
      <c r="FO593" s="5"/>
      <c r="FP593" s="5"/>
      <c r="FQ593" s="5"/>
      <c r="FR593" s="5"/>
      <c r="FS593" s="5"/>
      <c r="FT593" s="5"/>
      <c r="FU593" s="5"/>
      <c r="FV593" s="5"/>
      <c r="FW593" s="5"/>
      <c r="FX593" s="5"/>
      <c r="FY593" s="5"/>
      <c r="FZ593" s="5"/>
      <c r="GA593" s="5"/>
      <c r="GB593" s="341"/>
      <c r="GC593" s="354"/>
      <c r="GD593" s="5"/>
      <c r="GE593" s="5"/>
      <c r="GF593" s="5"/>
      <c r="GG593" s="5"/>
      <c r="GH593" s="5"/>
      <c r="GI593" s="5"/>
      <c r="GJ593" s="5"/>
      <c r="GK593" s="5"/>
      <c r="GL593" s="5"/>
      <c r="GM593" s="5"/>
      <c r="GN593" s="5"/>
      <c r="GO593" s="5"/>
      <c r="GP593" s="5"/>
      <c r="GQ593" s="5"/>
      <c r="GR593" s="5"/>
      <c r="GS593" s="5"/>
      <c r="GT593" s="5"/>
      <c r="GU593" s="5"/>
      <c r="GV593" s="5"/>
      <c r="GW593" s="5"/>
      <c r="GX593" s="5"/>
      <c r="GY593" s="5"/>
      <c r="GZ593" s="5"/>
      <c r="HA593" s="5"/>
      <c r="HB593" s="5"/>
      <c r="HC593" s="5"/>
      <c r="HD593" s="5"/>
      <c r="HE593" s="5"/>
      <c r="HF593" s="5"/>
      <c r="HG593" s="5"/>
      <c r="HH593" s="5"/>
      <c r="HI593" s="5"/>
      <c r="HJ593" s="5"/>
      <c r="HK593" s="5"/>
      <c r="HL593" s="5"/>
      <c r="HM593" s="5"/>
      <c r="HN593" s="5"/>
      <c r="HO593" s="5"/>
      <c r="HP593" s="5"/>
      <c r="HQ593" s="5"/>
      <c r="HR593" s="5"/>
      <c r="HS593" s="5"/>
      <c r="HT593" s="341"/>
      <c r="HU593" s="355" t="s">
        <v>606</v>
      </c>
      <c r="HV593" s="51">
        <v>136.69999999999999</v>
      </c>
      <c r="HW593" s="51">
        <v>139.5</v>
      </c>
      <c r="HX593" s="52">
        <f t="shared" si="415"/>
        <v>2.8000000000000114</v>
      </c>
      <c r="HY593" s="51">
        <v>100</v>
      </c>
      <c r="HZ593" s="52">
        <f t="shared" si="416"/>
        <v>2.8000000000000114</v>
      </c>
      <c r="IA593" s="139">
        <f>HZ593*AUXILIAR!$B$70</f>
        <v>2800000.0000000112</v>
      </c>
      <c r="IB593" s="5"/>
      <c r="IC593" s="5"/>
      <c r="ID593" s="5"/>
      <c r="IE593" s="5"/>
      <c r="IF593" s="5"/>
      <c r="IG593" s="5"/>
      <c r="IH593" s="5"/>
      <c r="II593" s="5"/>
      <c r="IJ593" s="5"/>
      <c r="IK593" s="5"/>
      <c r="IL593" s="5"/>
      <c r="IM593" s="5"/>
      <c r="IN593" s="5"/>
      <c r="IO593" s="5"/>
      <c r="IP593" s="5"/>
      <c r="IQ593" s="5"/>
      <c r="IR593" s="5"/>
      <c r="IS593" s="5"/>
      <c r="IT593" s="5"/>
      <c r="IU593" s="5"/>
      <c r="IV593" s="5"/>
      <c r="IW593" s="5"/>
      <c r="IX593" s="5"/>
      <c r="IY593" s="5"/>
      <c r="IZ593" s="5"/>
      <c r="JA593" s="5"/>
      <c r="JB593" s="5"/>
      <c r="JC593" s="5"/>
      <c r="JD593" s="5"/>
      <c r="JE593" s="5"/>
      <c r="JF593" s="5"/>
      <c r="JG593" s="5"/>
      <c r="JH593" s="5"/>
      <c r="JI593" s="5"/>
      <c r="JJ593" s="5"/>
      <c r="JK593" s="145"/>
      <c r="JL593" s="397"/>
    </row>
    <row r="594" spans="1:272" ht="15">
      <c r="A594" s="8" t="s">
        <v>33</v>
      </c>
      <c r="B594" s="8" t="s">
        <v>12</v>
      </c>
      <c r="C594" s="8">
        <v>1</v>
      </c>
      <c r="D594" s="197">
        <v>116</v>
      </c>
      <c r="E594" s="118" t="s">
        <v>171</v>
      </c>
      <c r="F594" s="195" t="s">
        <v>108</v>
      </c>
      <c r="G594" s="195" t="s">
        <v>165</v>
      </c>
      <c r="H594" s="309"/>
      <c r="I594" s="354"/>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c r="AY594" s="5"/>
      <c r="AZ594" s="341"/>
      <c r="BA594" s="363"/>
      <c r="BB594" s="57"/>
      <c r="BC594" s="57"/>
      <c r="BD594" s="63"/>
      <c r="BE594" s="56"/>
      <c r="BF594" s="56"/>
      <c r="BG594" s="161"/>
      <c r="BH594" s="5"/>
      <c r="BI594" s="5"/>
      <c r="BJ594" s="5"/>
      <c r="BK594" s="5"/>
      <c r="BL594" s="5"/>
      <c r="BM594" s="5"/>
      <c r="BN594" s="5"/>
      <c r="BO594" s="5"/>
      <c r="BP594" s="5"/>
      <c r="BQ594" s="5"/>
      <c r="BR594" s="5"/>
      <c r="BS594" s="5"/>
      <c r="BT594" s="5"/>
      <c r="BU594" s="5"/>
      <c r="BV594" s="5"/>
      <c r="BW594" s="5"/>
      <c r="BX594" s="5"/>
      <c r="BY594" s="5"/>
      <c r="BZ594" s="5"/>
      <c r="CA594" s="5"/>
      <c r="CB594" s="5"/>
      <c r="CC594" s="5"/>
      <c r="CD594" s="5"/>
      <c r="CE594" s="5"/>
      <c r="CF594" s="5"/>
      <c r="CG594" s="5"/>
      <c r="CH594" s="5"/>
      <c r="CI594" s="5"/>
      <c r="CJ594" s="5"/>
      <c r="CK594" s="5"/>
      <c r="CL594" s="5"/>
      <c r="CM594" s="5"/>
      <c r="CN594" s="5"/>
      <c r="CO594" s="5"/>
      <c r="CP594" s="5"/>
      <c r="CQ594" s="5"/>
      <c r="CR594" s="341"/>
      <c r="CS594" s="363"/>
      <c r="CT594" s="57"/>
      <c r="CU594" s="57"/>
      <c r="CV594" s="57"/>
      <c r="CW594" s="56"/>
      <c r="CX594" s="56"/>
      <c r="CY594" s="161"/>
      <c r="CZ594" s="5"/>
      <c r="DA594" s="5"/>
      <c r="DB594" s="5"/>
      <c r="DC594" s="5"/>
      <c r="DD594" s="5"/>
      <c r="DE594" s="5"/>
      <c r="DF594" s="5"/>
      <c r="DG594" s="5"/>
      <c r="DH594" s="5"/>
      <c r="DI594" s="5"/>
      <c r="DJ594" s="5"/>
      <c r="DK594" s="5"/>
      <c r="DL594" s="5"/>
      <c r="DM594" s="5"/>
      <c r="DN594" s="5"/>
      <c r="DO594" s="5"/>
      <c r="DP594" s="5"/>
      <c r="DQ594" s="5"/>
      <c r="DR594" s="5"/>
      <c r="DS594" s="5"/>
      <c r="DT594" s="5"/>
      <c r="DU594" s="5"/>
      <c r="DV594" s="5"/>
      <c r="DW594" s="5"/>
      <c r="DX594" s="5"/>
      <c r="DY594" s="5"/>
      <c r="DZ594" s="5"/>
      <c r="EA594" s="5"/>
      <c r="EB594" s="5"/>
      <c r="EC594" s="5"/>
      <c r="ED594" s="5"/>
      <c r="EE594" s="5"/>
      <c r="EF594" s="5"/>
      <c r="EG594" s="5"/>
      <c r="EH594" s="5"/>
      <c r="EI594" s="5"/>
      <c r="EJ594" s="341"/>
      <c r="EK594" s="354"/>
      <c r="EL594" s="5"/>
      <c r="EM594" s="5"/>
      <c r="EN594" s="5"/>
      <c r="EO594" s="5"/>
      <c r="EP594" s="5"/>
      <c r="EQ594" s="5"/>
      <c r="ER594" s="5"/>
      <c r="ES594" s="5"/>
      <c r="ET594" s="5"/>
      <c r="EU594" s="5"/>
      <c r="EV594" s="5"/>
      <c r="EW594" s="5"/>
      <c r="EX594" s="5"/>
      <c r="EY594" s="5"/>
      <c r="EZ594" s="5"/>
      <c r="FA594" s="5"/>
      <c r="FB594" s="5"/>
      <c r="FC594" s="5"/>
      <c r="FD594" s="5"/>
      <c r="FE594" s="5"/>
      <c r="FF594" s="5"/>
      <c r="FG594" s="5"/>
      <c r="FH594" s="5"/>
      <c r="FI594" s="5"/>
      <c r="FJ594" s="5"/>
      <c r="FK594" s="5"/>
      <c r="FL594" s="5"/>
      <c r="FM594" s="5"/>
      <c r="FN594" s="5"/>
      <c r="FO594" s="5"/>
      <c r="FP594" s="5"/>
      <c r="FQ594" s="5"/>
      <c r="FR594" s="5"/>
      <c r="FS594" s="5"/>
      <c r="FT594" s="5"/>
      <c r="FU594" s="5"/>
      <c r="FV594" s="5"/>
      <c r="FW594" s="5"/>
      <c r="FX594" s="5"/>
      <c r="FY594" s="5"/>
      <c r="FZ594" s="5"/>
      <c r="GA594" s="5"/>
      <c r="GB594" s="341"/>
      <c r="GC594" s="354"/>
      <c r="GD594" s="5"/>
      <c r="GE594" s="5"/>
      <c r="GF594" s="5"/>
      <c r="GG594" s="5"/>
      <c r="GH594" s="5"/>
      <c r="GI594" s="5"/>
      <c r="GJ594" s="5"/>
      <c r="GK594" s="5"/>
      <c r="GL594" s="5"/>
      <c r="GM594" s="5"/>
      <c r="GN594" s="5"/>
      <c r="GO594" s="5"/>
      <c r="GP594" s="5"/>
      <c r="GQ594" s="5"/>
      <c r="GR594" s="5"/>
      <c r="GS594" s="5"/>
      <c r="GT594" s="5"/>
      <c r="GU594" s="5"/>
      <c r="GV594" s="5"/>
      <c r="GW594" s="5"/>
      <c r="GX594" s="5"/>
      <c r="GY594" s="5"/>
      <c r="GZ594" s="5"/>
      <c r="HA594" s="5"/>
      <c r="HB594" s="5"/>
      <c r="HC594" s="5"/>
      <c r="HD594" s="5"/>
      <c r="HE594" s="5"/>
      <c r="HF594" s="5"/>
      <c r="HG594" s="5"/>
      <c r="HH594" s="5"/>
      <c r="HI594" s="5"/>
      <c r="HJ594" s="5"/>
      <c r="HK594" s="5"/>
      <c r="HL594" s="5"/>
      <c r="HM594" s="5"/>
      <c r="HN594" s="5"/>
      <c r="HO594" s="5"/>
      <c r="HP594" s="5"/>
      <c r="HQ594" s="5"/>
      <c r="HR594" s="5"/>
      <c r="HS594" s="5"/>
      <c r="HT594" s="341"/>
      <c r="HU594" s="355" t="s">
        <v>606</v>
      </c>
      <c r="HV594" s="51">
        <v>156.1</v>
      </c>
      <c r="HW594" s="51">
        <v>158.4</v>
      </c>
      <c r="HX594" s="52">
        <f t="shared" si="415"/>
        <v>2.3000000000000114</v>
      </c>
      <c r="HY594" s="51">
        <v>100</v>
      </c>
      <c r="HZ594" s="52">
        <f t="shared" si="416"/>
        <v>2.3000000000000114</v>
      </c>
      <c r="IA594" s="139">
        <f>HZ594*AUXILIAR!$B$70</f>
        <v>2300000.0000000112</v>
      </c>
      <c r="IB594" s="5"/>
      <c r="IC594" s="5"/>
      <c r="ID594" s="5"/>
      <c r="IE594" s="5"/>
      <c r="IF594" s="5"/>
      <c r="IG594" s="5"/>
      <c r="IH594" s="5"/>
      <c r="II594" s="5"/>
      <c r="IJ594" s="5"/>
      <c r="IK594" s="5"/>
      <c r="IL594" s="5"/>
      <c r="IM594" s="5"/>
      <c r="IN594" s="5"/>
      <c r="IO594" s="5"/>
      <c r="IP594" s="5"/>
      <c r="IQ594" s="5"/>
      <c r="IR594" s="5"/>
      <c r="IS594" s="5"/>
      <c r="IT594" s="5"/>
      <c r="IU594" s="5"/>
      <c r="IV594" s="5"/>
      <c r="IW594" s="5"/>
      <c r="IX594" s="5"/>
      <c r="IY594" s="5"/>
      <c r="IZ594" s="5"/>
      <c r="JA594" s="5"/>
      <c r="JB594" s="5"/>
      <c r="JC594" s="5"/>
      <c r="JD594" s="5"/>
      <c r="JE594" s="5"/>
      <c r="JF594" s="5"/>
      <c r="JG594" s="5"/>
      <c r="JH594" s="5"/>
      <c r="JI594" s="5"/>
      <c r="JJ594" s="5"/>
      <c r="JK594" s="145"/>
      <c r="JL594" s="397"/>
    </row>
    <row r="595" spans="1:272" ht="15">
      <c r="A595" s="8" t="s">
        <v>33</v>
      </c>
      <c r="B595" s="8" t="s">
        <v>12</v>
      </c>
      <c r="C595" s="8">
        <v>1</v>
      </c>
      <c r="D595" s="197">
        <v>116</v>
      </c>
      <c r="E595" s="118" t="s">
        <v>171</v>
      </c>
      <c r="F595" s="195" t="s">
        <v>108</v>
      </c>
      <c r="G595" s="195" t="s">
        <v>165</v>
      </c>
      <c r="H595" s="309"/>
      <c r="I595" s="354"/>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c r="AY595" s="5"/>
      <c r="AZ595" s="341"/>
      <c r="BA595" s="363"/>
      <c r="BB595" s="57"/>
      <c r="BC595" s="57"/>
      <c r="BD595" s="63"/>
      <c r="BE595" s="56"/>
      <c r="BF595" s="56"/>
      <c r="BG595" s="161"/>
      <c r="BH595" s="5"/>
      <c r="BI595" s="5"/>
      <c r="BJ595" s="5"/>
      <c r="BK595" s="5"/>
      <c r="BL595" s="5"/>
      <c r="BM595" s="5"/>
      <c r="BN595" s="5"/>
      <c r="BO595" s="5"/>
      <c r="BP595" s="5"/>
      <c r="BQ595" s="5"/>
      <c r="BR595" s="5"/>
      <c r="BS595" s="5"/>
      <c r="BT595" s="5"/>
      <c r="BU595" s="5"/>
      <c r="BV595" s="5"/>
      <c r="BW595" s="5"/>
      <c r="BX595" s="5"/>
      <c r="BY595" s="5"/>
      <c r="BZ595" s="5"/>
      <c r="CA595" s="5"/>
      <c r="CB595" s="5"/>
      <c r="CC595" s="5"/>
      <c r="CD595" s="5"/>
      <c r="CE595" s="5"/>
      <c r="CF595" s="5"/>
      <c r="CG595" s="5"/>
      <c r="CH595" s="5"/>
      <c r="CI595" s="5"/>
      <c r="CJ595" s="5"/>
      <c r="CK595" s="5"/>
      <c r="CL595" s="5"/>
      <c r="CM595" s="5"/>
      <c r="CN595" s="5"/>
      <c r="CO595" s="5"/>
      <c r="CP595" s="5"/>
      <c r="CQ595" s="5"/>
      <c r="CR595" s="341"/>
      <c r="CS595" s="363"/>
      <c r="CT595" s="57"/>
      <c r="CU595" s="57"/>
      <c r="CV595" s="57"/>
      <c r="CW595" s="56"/>
      <c r="CX595" s="56"/>
      <c r="CY595" s="161"/>
      <c r="CZ595" s="5"/>
      <c r="DA595" s="5"/>
      <c r="DB595" s="5"/>
      <c r="DC595" s="5"/>
      <c r="DD595" s="5"/>
      <c r="DE595" s="5"/>
      <c r="DF595" s="5"/>
      <c r="DG595" s="5"/>
      <c r="DH595" s="5"/>
      <c r="DI595" s="5"/>
      <c r="DJ595" s="5"/>
      <c r="DK595" s="5"/>
      <c r="DL595" s="5"/>
      <c r="DM595" s="5"/>
      <c r="DN595" s="5"/>
      <c r="DO595" s="5"/>
      <c r="DP595" s="5"/>
      <c r="DQ595" s="5"/>
      <c r="DR595" s="5"/>
      <c r="DS595" s="5"/>
      <c r="DT595" s="5"/>
      <c r="DU595" s="5"/>
      <c r="DV595" s="5"/>
      <c r="DW595" s="5"/>
      <c r="DX595" s="5"/>
      <c r="DY595" s="5"/>
      <c r="DZ595" s="5"/>
      <c r="EA595" s="5"/>
      <c r="EB595" s="5"/>
      <c r="EC595" s="5"/>
      <c r="ED595" s="5"/>
      <c r="EE595" s="5"/>
      <c r="EF595" s="5"/>
      <c r="EG595" s="5"/>
      <c r="EH595" s="5"/>
      <c r="EI595" s="5"/>
      <c r="EJ595" s="341"/>
      <c r="EK595" s="354"/>
      <c r="EL595" s="5"/>
      <c r="EM595" s="5"/>
      <c r="EN595" s="5"/>
      <c r="EO595" s="5"/>
      <c r="EP595" s="5"/>
      <c r="EQ595" s="5"/>
      <c r="ER595" s="5"/>
      <c r="ES595" s="5"/>
      <c r="ET595" s="5"/>
      <c r="EU595" s="5"/>
      <c r="EV595" s="5"/>
      <c r="EW595" s="5"/>
      <c r="EX595" s="5"/>
      <c r="EY595" s="5"/>
      <c r="EZ595" s="5"/>
      <c r="FA595" s="5"/>
      <c r="FB595" s="5"/>
      <c r="FC595" s="5"/>
      <c r="FD595" s="5"/>
      <c r="FE595" s="5"/>
      <c r="FF595" s="5"/>
      <c r="FG595" s="5"/>
      <c r="FH595" s="5"/>
      <c r="FI595" s="5"/>
      <c r="FJ595" s="5"/>
      <c r="FK595" s="5"/>
      <c r="FL595" s="5"/>
      <c r="FM595" s="5"/>
      <c r="FN595" s="5"/>
      <c r="FO595" s="5"/>
      <c r="FP595" s="5"/>
      <c r="FQ595" s="5"/>
      <c r="FR595" s="5"/>
      <c r="FS595" s="5"/>
      <c r="FT595" s="5"/>
      <c r="FU595" s="5"/>
      <c r="FV595" s="5"/>
      <c r="FW595" s="5"/>
      <c r="FX595" s="5"/>
      <c r="FY595" s="5"/>
      <c r="FZ595" s="5"/>
      <c r="GA595" s="5"/>
      <c r="GB595" s="341"/>
      <c r="GC595" s="354"/>
      <c r="GD595" s="5"/>
      <c r="GE595" s="5"/>
      <c r="GF595" s="5"/>
      <c r="GG595" s="5"/>
      <c r="GH595" s="5"/>
      <c r="GI595" s="5"/>
      <c r="GJ595" s="5"/>
      <c r="GK595" s="5"/>
      <c r="GL595" s="5"/>
      <c r="GM595" s="5"/>
      <c r="GN595" s="5"/>
      <c r="GO595" s="5"/>
      <c r="GP595" s="5"/>
      <c r="GQ595" s="5"/>
      <c r="GR595" s="5"/>
      <c r="GS595" s="5"/>
      <c r="GT595" s="5"/>
      <c r="GU595" s="5"/>
      <c r="GV595" s="5"/>
      <c r="GW595" s="5"/>
      <c r="GX595" s="5"/>
      <c r="GY595" s="5"/>
      <c r="GZ595" s="5"/>
      <c r="HA595" s="5"/>
      <c r="HB595" s="5"/>
      <c r="HC595" s="5"/>
      <c r="HD595" s="5"/>
      <c r="HE595" s="5"/>
      <c r="HF595" s="5"/>
      <c r="HG595" s="5"/>
      <c r="HH595" s="5"/>
      <c r="HI595" s="5"/>
      <c r="HJ595" s="5"/>
      <c r="HK595" s="5"/>
      <c r="HL595" s="5"/>
      <c r="HM595" s="5"/>
      <c r="HN595" s="5"/>
      <c r="HO595" s="5"/>
      <c r="HP595" s="5"/>
      <c r="HQ595" s="5"/>
      <c r="HR595" s="5"/>
      <c r="HS595" s="5"/>
      <c r="HT595" s="341"/>
      <c r="HU595" s="355" t="s">
        <v>606</v>
      </c>
      <c r="HV595" s="51">
        <v>179</v>
      </c>
      <c r="HW595" s="51">
        <v>179.2</v>
      </c>
      <c r="HX595" s="52">
        <f t="shared" si="415"/>
        <v>0.19999999999998863</v>
      </c>
      <c r="HY595" s="51">
        <v>100</v>
      </c>
      <c r="HZ595" s="52">
        <f t="shared" si="416"/>
        <v>0.19999999999998863</v>
      </c>
      <c r="IA595" s="139">
        <f>HZ595*AUXILIAR!$B$70</f>
        <v>199999.99999998862</v>
      </c>
      <c r="IB595" s="5"/>
      <c r="IC595" s="5"/>
      <c r="ID595" s="5"/>
      <c r="IE595" s="5"/>
      <c r="IF595" s="5"/>
      <c r="IG595" s="5"/>
      <c r="IH595" s="5"/>
      <c r="II595" s="5"/>
      <c r="IJ595" s="5"/>
      <c r="IK595" s="5"/>
      <c r="IL595" s="5"/>
      <c r="IM595" s="5"/>
      <c r="IN595" s="5"/>
      <c r="IO595" s="5"/>
      <c r="IP595" s="5"/>
      <c r="IQ595" s="5"/>
      <c r="IR595" s="5"/>
      <c r="IS595" s="5"/>
      <c r="IT595" s="5"/>
      <c r="IU595" s="5"/>
      <c r="IV595" s="5"/>
      <c r="IW595" s="5"/>
      <c r="IX595" s="5"/>
      <c r="IY595" s="5"/>
      <c r="IZ595" s="5"/>
      <c r="JA595" s="5"/>
      <c r="JB595" s="5"/>
      <c r="JC595" s="5"/>
      <c r="JD595" s="5"/>
      <c r="JE595" s="5"/>
      <c r="JF595" s="5"/>
      <c r="JG595" s="5"/>
      <c r="JH595" s="5"/>
      <c r="JI595" s="5"/>
      <c r="JJ595" s="5"/>
      <c r="JK595" s="145"/>
      <c r="JL595" s="397"/>
    </row>
    <row r="596" spans="1:272" ht="15">
      <c r="A596" s="8" t="s">
        <v>33</v>
      </c>
      <c r="B596" s="8" t="s">
        <v>12</v>
      </c>
      <c r="C596" s="8">
        <v>1</v>
      </c>
      <c r="D596" s="197">
        <v>116</v>
      </c>
      <c r="E596" s="118" t="s">
        <v>171</v>
      </c>
      <c r="F596" s="195" t="s">
        <v>108</v>
      </c>
      <c r="G596" s="195" t="s">
        <v>165</v>
      </c>
      <c r="H596" s="309"/>
      <c r="I596" s="354"/>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c r="AY596" s="5"/>
      <c r="AZ596" s="341"/>
      <c r="BA596" s="363"/>
      <c r="BB596" s="57"/>
      <c r="BC596" s="57"/>
      <c r="BD596" s="63"/>
      <c r="BE596" s="56"/>
      <c r="BF596" s="56"/>
      <c r="BG596" s="161"/>
      <c r="BH596" s="5"/>
      <c r="BI596" s="5"/>
      <c r="BJ596" s="5"/>
      <c r="BK596" s="5"/>
      <c r="BL596" s="5"/>
      <c r="BM596" s="5"/>
      <c r="BN596" s="5"/>
      <c r="BO596" s="5"/>
      <c r="BP596" s="5"/>
      <c r="BQ596" s="5"/>
      <c r="BR596" s="5"/>
      <c r="BS596" s="5"/>
      <c r="BT596" s="5"/>
      <c r="BU596" s="5"/>
      <c r="BV596" s="5"/>
      <c r="BW596" s="5"/>
      <c r="BX596" s="5"/>
      <c r="BY596" s="5"/>
      <c r="BZ596" s="5"/>
      <c r="CA596" s="5"/>
      <c r="CB596" s="5"/>
      <c r="CC596" s="5"/>
      <c r="CD596" s="5"/>
      <c r="CE596" s="5"/>
      <c r="CF596" s="5"/>
      <c r="CG596" s="5"/>
      <c r="CH596" s="5"/>
      <c r="CI596" s="5"/>
      <c r="CJ596" s="5"/>
      <c r="CK596" s="5"/>
      <c r="CL596" s="5"/>
      <c r="CM596" s="5"/>
      <c r="CN596" s="5"/>
      <c r="CO596" s="5"/>
      <c r="CP596" s="5"/>
      <c r="CQ596" s="5"/>
      <c r="CR596" s="341"/>
      <c r="CS596" s="363"/>
      <c r="CT596" s="57"/>
      <c r="CU596" s="57"/>
      <c r="CV596" s="57"/>
      <c r="CW596" s="56"/>
      <c r="CX596" s="56"/>
      <c r="CY596" s="161"/>
      <c r="CZ596" s="5"/>
      <c r="DA596" s="5"/>
      <c r="DB596" s="5"/>
      <c r="DC596" s="5"/>
      <c r="DD596" s="5"/>
      <c r="DE596" s="5"/>
      <c r="DF596" s="5"/>
      <c r="DG596" s="5"/>
      <c r="DH596" s="5"/>
      <c r="DI596" s="5"/>
      <c r="DJ596" s="5"/>
      <c r="DK596" s="5"/>
      <c r="DL596" s="5"/>
      <c r="DM596" s="5"/>
      <c r="DN596" s="5"/>
      <c r="DO596" s="5"/>
      <c r="DP596" s="5"/>
      <c r="DQ596" s="5"/>
      <c r="DR596" s="5"/>
      <c r="DS596" s="5"/>
      <c r="DT596" s="5"/>
      <c r="DU596" s="5"/>
      <c r="DV596" s="5"/>
      <c r="DW596" s="5"/>
      <c r="DX596" s="5"/>
      <c r="DY596" s="5"/>
      <c r="DZ596" s="5"/>
      <c r="EA596" s="5"/>
      <c r="EB596" s="5"/>
      <c r="EC596" s="5"/>
      <c r="ED596" s="5"/>
      <c r="EE596" s="5"/>
      <c r="EF596" s="5"/>
      <c r="EG596" s="5"/>
      <c r="EH596" s="5"/>
      <c r="EI596" s="5"/>
      <c r="EJ596" s="341"/>
      <c r="EK596" s="354"/>
      <c r="EL596" s="5"/>
      <c r="EM596" s="5"/>
      <c r="EN596" s="5"/>
      <c r="EO596" s="5"/>
      <c r="EP596" s="5"/>
      <c r="EQ596" s="5"/>
      <c r="ER596" s="5"/>
      <c r="ES596" s="5"/>
      <c r="ET596" s="5"/>
      <c r="EU596" s="5"/>
      <c r="EV596" s="5"/>
      <c r="EW596" s="5"/>
      <c r="EX596" s="5"/>
      <c r="EY596" s="5"/>
      <c r="EZ596" s="5"/>
      <c r="FA596" s="5"/>
      <c r="FB596" s="5"/>
      <c r="FC596" s="5"/>
      <c r="FD596" s="5"/>
      <c r="FE596" s="5"/>
      <c r="FF596" s="5"/>
      <c r="FG596" s="5"/>
      <c r="FH596" s="5"/>
      <c r="FI596" s="5"/>
      <c r="FJ596" s="5"/>
      <c r="FK596" s="5"/>
      <c r="FL596" s="5"/>
      <c r="FM596" s="5"/>
      <c r="FN596" s="5"/>
      <c r="FO596" s="5"/>
      <c r="FP596" s="5"/>
      <c r="FQ596" s="5"/>
      <c r="FR596" s="5"/>
      <c r="FS596" s="5"/>
      <c r="FT596" s="5"/>
      <c r="FU596" s="5"/>
      <c r="FV596" s="5"/>
      <c r="FW596" s="5"/>
      <c r="FX596" s="5"/>
      <c r="FY596" s="5"/>
      <c r="FZ596" s="5"/>
      <c r="GA596" s="5"/>
      <c r="GB596" s="341"/>
      <c r="GC596" s="354"/>
      <c r="GD596" s="5"/>
      <c r="GE596" s="5"/>
      <c r="GF596" s="5"/>
      <c r="GG596" s="5"/>
      <c r="GH596" s="5"/>
      <c r="GI596" s="5"/>
      <c r="GJ596" s="5"/>
      <c r="GK596" s="5"/>
      <c r="GL596" s="5"/>
      <c r="GM596" s="5"/>
      <c r="GN596" s="5"/>
      <c r="GO596" s="5"/>
      <c r="GP596" s="5"/>
      <c r="GQ596" s="5"/>
      <c r="GR596" s="5"/>
      <c r="GS596" s="5"/>
      <c r="GT596" s="5"/>
      <c r="GU596" s="5"/>
      <c r="GV596" s="5"/>
      <c r="GW596" s="5"/>
      <c r="GX596" s="5"/>
      <c r="GY596" s="5"/>
      <c r="GZ596" s="5"/>
      <c r="HA596" s="5"/>
      <c r="HB596" s="5"/>
      <c r="HC596" s="5"/>
      <c r="HD596" s="5"/>
      <c r="HE596" s="5"/>
      <c r="HF596" s="5"/>
      <c r="HG596" s="5"/>
      <c r="HH596" s="5"/>
      <c r="HI596" s="5"/>
      <c r="HJ596" s="5"/>
      <c r="HK596" s="5"/>
      <c r="HL596" s="5"/>
      <c r="HM596" s="5"/>
      <c r="HN596" s="5"/>
      <c r="HO596" s="5"/>
      <c r="HP596" s="5"/>
      <c r="HQ596" s="5"/>
      <c r="HR596" s="5"/>
      <c r="HS596" s="5"/>
      <c r="HT596" s="341"/>
      <c r="HU596" s="355" t="s">
        <v>606</v>
      </c>
      <c r="HV596" s="51">
        <v>211</v>
      </c>
      <c r="HW596" s="51">
        <v>212.5</v>
      </c>
      <c r="HX596" s="52">
        <f t="shared" si="415"/>
        <v>1.5</v>
      </c>
      <c r="HY596" s="51">
        <v>100</v>
      </c>
      <c r="HZ596" s="52">
        <f t="shared" si="416"/>
        <v>1.5</v>
      </c>
      <c r="IA596" s="139">
        <f>HZ596*AUXILIAR!$B$70</f>
        <v>1500000</v>
      </c>
      <c r="IB596" s="5"/>
      <c r="IC596" s="5"/>
      <c r="ID596" s="5"/>
      <c r="IE596" s="5"/>
      <c r="IF596" s="5"/>
      <c r="IG596" s="5"/>
      <c r="IH596" s="5"/>
      <c r="II596" s="5"/>
      <c r="IJ596" s="5"/>
      <c r="IK596" s="5"/>
      <c r="IL596" s="5"/>
      <c r="IM596" s="5"/>
      <c r="IN596" s="5"/>
      <c r="IO596" s="5"/>
      <c r="IP596" s="5"/>
      <c r="IQ596" s="5"/>
      <c r="IR596" s="5"/>
      <c r="IS596" s="5"/>
      <c r="IT596" s="5"/>
      <c r="IU596" s="5"/>
      <c r="IV596" s="5"/>
      <c r="IW596" s="5"/>
      <c r="IX596" s="5"/>
      <c r="IY596" s="5"/>
      <c r="IZ596" s="5"/>
      <c r="JA596" s="5"/>
      <c r="JB596" s="5"/>
      <c r="JC596" s="5"/>
      <c r="JD596" s="5"/>
      <c r="JE596" s="5"/>
      <c r="JF596" s="5"/>
      <c r="JG596" s="5"/>
      <c r="JH596" s="5"/>
      <c r="JI596" s="5"/>
      <c r="JJ596" s="5"/>
      <c r="JK596" s="145"/>
      <c r="JL596" s="397"/>
    </row>
    <row r="597" spans="1:272" ht="15">
      <c r="A597" s="8" t="s">
        <v>33</v>
      </c>
      <c r="B597" s="8" t="s">
        <v>12</v>
      </c>
      <c r="C597" s="8">
        <v>1</v>
      </c>
      <c r="D597" s="197">
        <v>116</v>
      </c>
      <c r="E597" s="118" t="s">
        <v>171</v>
      </c>
      <c r="F597" s="195" t="s">
        <v>108</v>
      </c>
      <c r="G597" s="195" t="s">
        <v>165</v>
      </c>
      <c r="H597" s="309"/>
      <c r="I597" s="354"/>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c r="AY597" s="5"/>
      <c r="AZ597" s="341"/>
      <c r="BA597" s="363"/>
      <c r="BB597" s="57"/>
      <c r="BC597" s="57"/>
      <c r="BD597" s="63"/>
      <c r="BE597" s="56"/>
      <c r="BF597" s="56"/>
      <c r="BG597" s="161"/>
      <c r="BH597" s="5"/>
      <c r="BI597" s="5"/>
      <c r="BJ597" s="5"/>
      <c r="BK597" s="5"/>
      <c r="BL597" s="5"/>
      <c r="BM597" s="5"/>
      <c r="BN597" s="5"/>
      <c r="BO597" s="5"/>
      <c r="BP597" s="5"/>
      <c r="BQ597" s="5"/>
      <c r="BR597" s="5"/>
      <c r="BS597" s="5"/>
      <c r="BT597" s="5"/>
      <c r="BU597" s="5"/>
      <c r="BV597" s="5"/>
      <c r="BW597" s="5"/>
      <c r="BX597" s="5"/>
      <c r="BY597" s="5"/>
      <c r="BZ597" s="5"/>
      <c r="CA597" s="5"/>
      <c r="CB597" s="5"/>
      <c r="CC597" s="5"/>
      <c r="CD597" s="5"/>
      <c r="CE597" s="5"/>
      <c r="CF597" s="5"/>
      <c r="CG597" s="5"/>
      <c r="CH597" s="5"/>
      <c r="CI597" s="5"/>
      <c r="CJ597" s="5"/>
      <c r="CK597" s="5"/>
      <c r="CL597" s="5"/>
      <c r="CM597" s="5"/>
      <c r="CN597" s="5"/>
      <c r="CO597" s="5"/>
      <c r="CP597" s="5"/>
      <c r="CQ597" s="5"/>
      <c r="CR597" s="341"/>
      <c r="CS597" s="363"/>
      <c r="CT597" s="57"/>
      <c r="CU597" s="57"/>
      <c r="CV597" s="57"/>
      <c r="CW597" s="56"/>
      <c r="CX597" s="56"/>
      <c r="CY597" s="161"/>
      <c r="CZ597" s="5"/>
      <c r="DA597" s="5"/>
      <c r="DB597" s="5"/>
      <c r="DC597" s="5"/>
      <c r="DD597" s="5"/>
      <c r="DE597" s="5"/>
      <c r="DF597" s="5"/>
      <c r="DG597" s="5"/>
      <c r="DH597" s="5"/>
      <c r="DI597" s="5"/>
      <c r="DJ597" s="5"/>
      <c r="DK597" s="5"/>
      <c r="DL597" s="5"/>
      <c r="DM597" s="5"/>
      <c r="DN597" s="5"/>
      <c r="DO597" s="5"/>
      <c r="DP597" s="5"/>
      <c r="DQ597" s="5"/>
      <c r="DR597" s="5"/>
      <c r="DS597" s="5"/>
      <c r="DT597" s="5"/>
      <c r="DU597" s="5"/>
      <c r="DV597" s="5"/>
      <c r="DW597" s="5"/>
      <c r="DX597" s="5"/>
      <c r="DY597" s="5"/>
      <c r="DZ597" s="5"/>
      <c r="EA597" s="5"/>
      <c r="EB597" s="5"/>
      <c r="EC597" s="5"/>
      <c r="ED597" s="5"/>
      <c r="EE597" s="5"/>
      <c r="EF597" s="5"/>
      <c r="EG597" s="5"/>
      <c r="EH597" s="5"/>
      <c r="EI597" s="5"/>
      <c r="EJ597" s="341"/>
      <c r="EK597" s="354"/>
      <c r="EL597" s="5"/>
      <c r="EM597" s="5"/>
      <c r="EN597" s="5"/>
      <c r="EO597" s="5"/>
      <c r="EP597" s="5"/>
      <c r="EQ597" s="5"/>
      <c r="ER597" s="5"/>
      <c r="ES597" s="5"/>
      <c r="ET597" s="5"/>
      <c r="EU597" s="5"/>
      <c r="EV597" s="5"/>
      <c r="EW597" s="5"/>
      <c r="EX597" s="5"/>
      <c r="EY597" s="5"/>
      <c r="EZ597" s="5"/>
      <c r="FA597" s="5"/>
      <c r="FB597" s="5"/>
      <c r="FC597" s="5"/>
      <c r="FD597" s="5"/>
      <c r="FE597" s="5"/>
      <c r="FF597" s="5"/>
      <c r="FG597" s="5"/>
      <c r="FH597" s="5"/>
      <c r="FI597" s="5"/>
      <c r="FJ597" s="5"/>
      <c r="FK597" s="5"/>
      <c r="FL597" s="5"/>
      <c r="FM597" s="5"/>
      <c r="FN597" s="5"/>
      <c r="FO597" s="5"/>
      <c r="FP597" s="5"/>
      <c r="FQ597" s="5"/>
      <c r="FR597" s="5"/>
      <c r="FS597" s="5"/>
      <c r="FT597" s="5"/>
      <c r="FU597" s="5"/>
      <c r="FV597" s="5"/>
      <c r="FW597" s="5"/>
      <c r="FX597" s="5"/>
      <c r="FY597" s="5"/>
      <c r="FZ597" s="5"/>
      <c r="GA597" s="5"/>
      <c r="GB597" s="341"/>
      <c r="GC597" s="354"/>
      <c r="GD597" s="5"/>
      <c r="GE597" s="5"/>
      <c r="GF597" s="5"/>
      <c r="GG597" s="5"/>
      <c r="GH597" s="5"/>
      <c r="GI597" s="5"/>
      <c r="GJ597" s="5"/>
      <c r="GK597" s="5"/>
      <c r="GL597" s="5"/>
      <c r="GM597" s="5"/>
      <c r="GN597" s="5"/>
      <c r="GO597" s="5"/>
      <c r="GP597" s="5"/>
      <c r="GQ597" s="5"/>
      <c r="GR597" s="5"/>
      <c r="GS597" s="5"/>
      <c r="GT597" s="5"/>
      <c r="GU597" s="5"/>
      <c r="GV597" s="5"/>
      <c r="GW597" s="5"/>
      <c r="GX597" s="5"/>
      <c r="GY597" s="5"/>
      <c r="GZ597" s="5"/>
      <c r="HA597" s="5"/>
      <c r="HB597" s="5"/>
      <c r="HC597" s="5"/>
      <c r="HD597" s="5"/>
      <c r="HE597" s="5"/>
      <c r="HF597" s="5"/>
      <c r="HG597" s="5"/>
      <c r="HH597" s="5"/>
      <c r="HI597" s="5"/>
      <c r="HJ597" s="5"/>
      <c r="HK597" s="5"/>
      <c r="HL597" s="5"/>
      <c r="HM597" s="5"/>
      <c r="HN597" s="5"/>
      <c r="HO597" s="5"/>
      <c r="HP597" s="5"/>
      <c r="HQ597" s="5"/>
      <c r="HR597" s="5"/>
      <c r="HS597" s="5"/>
      <c r="HT597" s="341"/>
      <c r="HU597" s="355" t="s">
        <v>606</v>
      </c>
      <c r="HV597" s="51">
        <v>212.5</v>
      </c>
      <c r="HW597" s="51">
        <v>215</v>
      </c>
      <c r="HX597" s="52">
        <f t="shared" si="415"/>
        <v>2.5</v>
      </c>
      <c r="HY597" s="51">
        <v>100</v>
      </c>
      <c r="HZ597" s="52">
        <f t="shared" si="416"/>
        <v>2.5</v>
      </c>
      <c r="IA597" s="139">
        <f>HZ597*AUXILIAR!$B$70</f>
        <v>2500000</v>
      </c>
      <c r="IB597" s="5"/>
      <c r="IC597" s="5"/>
      <c r="ID597" s="5"/>
      <c r="IE597" s="5"/>
      <c r="IF597" s="5"/>
      <c r="IG597" s="5"/>
      <c r="IH597" s="5"/>
      <c r="II597" s="5"/>
      <c r="IJ597" s="5"/>
      <c r="IK597" s="5"/>
      <c r="IL597" s="5"/>
      <c r="IM597" s="5"/>
      <c r="IN597" s="5"/>
      <c r="IO597" s="5"/>
      <c r="IP597" s="5"/>
      <c r="IQ597" s="5"/>
      <c r="IR597" s="5"/>
      <c r="IS597" s="5"/>
      <c r="IT597" s="5"/>
      <c r="IU597" s="5"/>
      <c r="IV597" s="5"/>
      <c r="IW597" s="5"/>
      <c r="IX597" s="5"/>
      <c r="IY597" s="5"/>
      <c r="IZ597" s="5"/>
      <c r="JA597" s="5"/>
      <c r="JB597" s="5"/>
      <c r="JC597" s="5"/>
      <c r="JD597" s="5"/>
      <c r="JE597" s="5"/>
      <c r="JF597" s="5"/>
      <c r="JG597" s="5"/>
      <c r="JH597" s="5"/>
      <c r="JI597" s="5"/>
      <c r="JJ597" s="5"/>
      <c r="JK597" s="145"/>
      <c r="JL597" s="397"/>
    </row>
    <row r="598" spans="1:272" thickBot="1">
      <c r="A598" s="8" t="s">
        <v>33</v>
      </c>
      <c r="B598" s="8" t="s">
        <v>12</v>
      </c>
      <c r="C598" s="8">
        <v>1</v>
      </c>
      <c r="D598" s="197">
        <v>116</v>
      </c>
      <c r="E598" s="118" t="s">
        <v>171</v>
      </c>
      <c r="F598" s="195" t="s">
        <v>108</v>
      </c>
      <c r="G598" s="195" t="s">
        <v>165</v>
      </c>
      <c r="H598" s="309"/>
      <c r="I598" s="354"/>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c r="AY598" s="5"/>
      <c r="AZ598" s="341"/>
      <c r="BA598" s="363"/>
      <c r="BB598" s="57"/>
      <c r="BC598" s="57"/>
      <c r="BD598" s="63"/>
      <c r="BE598" s="56"/>
      <c r="BF598" s="56"/>
      <c r="BG598" s="161"/>
      <c r="BH598" s="5"/>
      <c r="BI598" s="5"/>
      <c r="BJ598" s="5"/>
      <c r="BK598" s="5"/>
      <c r="BL598" s="5"/>
      <c r="BM598" s="5"/>
      <c r="BN598" s="5"/>
      <c r="BO598" s="5"/>
      <c r="BP598" s="5"/>
      <c r="BQ598" s="5"/>
      <c r="BR598" s="5"/>
      <c r="BS598" s="5"/>
      <c r="BT598" s="5"/>
      <c r="BU598" s="5"/>
      <c r="BV598" s="5"/>
      <c r="BW598" s="5"/>
      <c r="BX598" s="5"/>
      <c r="BY598" s="5"/>
      <c r="BZ598" s="5"/>
      <c r="CA598" s="5"/>
      <c r="CB598" s="5"/>
      <c r="CC598" s="5"/>
      <c r="CD598" s="5"/>
      <c r="CE598" s="5"/>
      <c r="CF598" s="5"/>
      <c r="CG598" s="5"/>
      <c r="CH598" s="5"/>
      <c r="CI598" s="5"/>
      <c r="CJ598" s="5"/>
      <c r="CK598" s="5"/>
      <c r="CL598" s="5"/>
      <c r="CM598" s="5"/>
      <c r="CN598" s="5"/>
      <c r="CO598" s="5"/>
      <c r="CP598" s="5"/>
      <c r="CQ598" s="5"/>
      <c r="CR598" s="341"/>
      <c r="CS598" s="363"/>
      <c r="CT598" s="57"/>
      <c r="CU598" s="57"/>
      <c r="CV598" s="57"/>
      <c r="CW598" s="56"/>
      <c r="CX598" s="56"/>
      <c r="CY598" s="161"/>
      <c r="CZ598" s="5"/>
      <c r="DA598" s="5"/>
      <c r="DB598" s="5"/>
      <c r="DC598" s="5"/>
      <c r="DD598" s="5"/>
      <c r="DE598" s="5"/>
      <c r="DF598" s="5"/>
      <c r="DG598" s="5"/>
      <c r="DH598" s="5"/>
      <c r="DI598" s="5"/>
      <c r="DJ598" s="5"/>
      <c r="DK598" s="5"/>
      <c r="DL598" s="5"/>
      <c r="DM598" s="5"/>
      <c r="DN598" s="5"/>
      <c r="DO598" s="5"/>
      <c r="DP598" s="5"/>
      <c r="DQ598" s="5"/>
      <c r="DR598" s="5"/>
      <c r="DS598" s="5"/>
      <c r="DT598" s="5"/>
      <c r="DU598" s="5"/>
      <c r="DV598" s="5"/>
      <c r="DW598" s="5"/>
      <c r="DX598" s="5"/>
      <c r="DY598" s="5"/>
      <c r="DZ598" s="5"/>
      <c r="EA598" s="5"/>
      <c r="EB598" s="5"/>
      <c r="EC598" s="5"/>
      <c r="ED598" s="5"/>
      <c r="EE598" s="5"/>
      <c r="EF598" s="5"/>
      <c r="EG598" s="5"/>
      <c r="EH598" s="5"/>
      <c r="EI598" s="5"/>
      <c r="EJ598" s="341"/>
      <c r="EK598" s="354"/>
      <c r="EL598" s="5"/>
      <c r="EM598" s="5"/>
      <c r="EN598" s="5"/>
      <c r="EO598" s="5"/>
      <c r="EP598" s="5"/>
      <c r="EQ598" s="5"/>
      <c r="ER598" s="5"/>
      <c r="ES598" s="5"/>
      <c r="ET598" s="5"/>
      <c r="EU598" s="5"/>
      <c r="EV598" s="5"/>
      <c r="EW598" s="5"/>
      <c r="EX598" s="5"/>
      <c r="EY598" s="5"/>
      <c r="EZ598" s="5"/>
      <c r="FA598" s="5"/>
      <c r="FB598" s="5"/>
      <c r="FC598" s="5"/>
      <c r="FD598" s="5"/>
      <c r="FE598" s="5"/>
      <c r="FF598" s="5"/>
      <c r="FG598" s="5"/>
      <c r="FH598" s="5"/>
      <c r="FI598" s="5"/>
      <c r="FJ598" s="5"/>
      <c r="FK598" s="5"/>
      <c r="FL598" s="5"/>
      <c r="FM598" s="5"/>
      <c r="FN598" s="5"/>
      <c r="FO598" s="5"/>
      <c r="FP598" s="5"/>
      <c r="FQ598" s="5"/>
      <c r="FR598" s="5"/>
      <c r="FS598" s="5"/>
      <c r="FT598" s="5"/>
      <c r="FU598" s="5"/>
      <c r="FV598" s="5"/>
      <c r="FW598" s="5"/>
      <c r="FX598" s="5"/>
      <c r="FY598" s="5"/>
      <c r="FZ598" s="5"/>
      <c r="GA598" s="5"/>
      <c r="GB598" s="341"/>
      <c r="GC598" s="354"/>
      <c r="GD598" s="5"/>
      <c r="GE598" s="5"/>
      <c r="GF598" s="5"/>
      <c r="GG598" s="5"/>
      <c r="GH598" s="5"/>
      <c r="GI598" s="5"/>
      <c r="GJ598" s="5"/>
      <c r="GK598" s="5"/>
      <c r="GL598" s="5"/>
      <c r="GM598" s="5"/>
      <c r="GN598" s="5"/>
      <c r="GO598" s="5"/>
      <c r="GP598" s="5"/>
      <c r="GQ598" s="5"/>
      <c r="GR598" s="5"/>
      <c r="GS598" s="5"/>
      <c r="GT598" s="5"/>
      <c r="GU598" s="5"/>
      <c r="GV598" s="5"/>
      <c r="GW598" s="5"/>
      <c r="GX598" s="5"/>
      <c r="GY598" s="5"/>
      <c r="GZ598" s="5"/>
      <c r="HA598" s="5"/>
      <c r="HB598" s="5"/>
      <c r="HC598" s="5"/>
      <c r="HD598" s="5"/>
      <c r="HE598" s="5"/>
      <c r="HF598" s="5"/>
      <c r="HG598" s="5"/>
      <c r="HH598" s="5"/>
      <c r="HI598" s="5"/>
      <c r="HJ598" s="5"/>
      <c r="HK598" s="5"/>
      <c r="HL598" s="5"/>
      <c r="HM598" s="5"/>
      <c r="HN598" s="5"/>
      <c r="HO598" s="5"/>
      <c r="HP598" s="5"/>
      <c r="HQ598" s="5"/>
      <c r="HR598" s="5"/>
      <c r="HS598" s="5"/>
      <c r="HT598" s="341"/>
      <c r="HU598" s="355" t="s">
        <v>606</v>
      </c>
      <c r="HV598" s="51">
        <v>304</v>
      </c>
      <c r="HW598" s="51">
        <v>310</v>
      </c>
      <c r="HX598" s="52">
        <f t="shared" si="415"/>
        <v>6</v>
      </c>
      <c r="HY598" s="51">
        <v>100</v>
      </c>
      <c r="HZ598" s="52">
        <f t="shared" si="416"/>
        <v>6</v>
      </c>
      <c r="IA598" s="139">
        <f>HZ598*AUXILIAR!$B$70</f>
        <v>6000000</v>
      </c>
      <c r="IB598" s="5"/>
      <c r="IC598" s="5"/>
      <c r="ID598" s="5"/>
      <c r="IE598" s="5"/>
      <c r="IF598" s="5"/>
      <c r="IG598" s="5"/>
      <c r="IH598" s="5"/>
      <c r="II598" s="5"/>
      <c r="IJ598" s="5"/>
      <c r="IK598" s="5"/>
      <c r="IL598" s="5"/>
      <c r="IM598" s="5"/>
      <c r="IN598" s="5"/>
      <c r="IO598" s="5"/>
      <c r="IP598" s="5"/>
      <c r="IQ598" s="5"/>
      <c r="IR598" s="5"/>
      <c r="IS598" s="5"/>
      <c r="IT598" s="5"/>
      <c r="IU598" s="5"/>
      <c r="IV598" s="5"/>
      <c r="IW598" s="5"/>
      <c r="IX598" s="5"/>
      <c r="IY598" s="5"/>
      <c r="IZ598" s="5"/>
      <c r="JA598" s="5"/>
      <c r="JB598" s="5"/>
      <c r="JC598" s="5"/>
      <c r="JD598" s="5"/>
      <c r="JE598" s="5"/>
      <c r="JF598" s="5"/>
      <c r="JG598" s="5"/>
      <c r="JH598" s="5"/>
      <c r="JI598" s="5"/>
      <c r="JJ598" s="5"/>
      <c r="JK598" s="145"/>
      <c r="JL598" s="397"/>
    </row>
    <row r="599" spans="1:272" ht="31.5" thickTop="1" thickBot="1">
      <c r="A599" s="1" t="s">
        <v>33</v>
      </c>
      <c r="B599" s="1" t="s">
        <v>170</v>
      </c>
      <c r="C599" s="2" t="s">
        <v>23</v>
      </c>
      <c r="D599" s="1">
        <v>1</v>
      </c>
      <c r="E599" s="2" t="s">
        <v>169</v>
      </c>
      <c r="F599" s="38" t="s">
        <v>108</v>
      </c>
      <c r="G599" s="2" t="s">
        <v>165</v>
      </c>
      <c r="H599" s="303"/>
      <c r="I599" s="353"/>
      <c r="J599" s="2"/>
      <c r="K599" s="2"/>
      <c r="L599" s="2"/>
      <c r="M599" s="38" t="s">
        <v>116</v>
      </c>
      <c r="N599" s="81">
        <f>N600+N607</f>
        <v>55</v>
      </c>
      <c r="O599" s="81">
        <f>O600+O607</f>
        <v>165000000</v>
      </c>
      <c r="P599" s="2"/>
      <c r="Q599" s="2"/>
      <c r="R599" s="2"/>
      <c r="S599" s="2"/>
      <c r="T599" s="38" t="s">
        <v>116</v>
      </c>
      <c r="U599" s="81">
        <f>U600+U607</f>
        <v>0</v>
      </c>
      <c r="V599" s="81">
        <f>V600+V607</f>
        <v>0</v>
      </c>
      <c r="W599" s="2"/>
      <c r="X599" s="2"/>
      <c r="Y599" s="2"/>
      <c r="Z599" s="2"/>
      <c r="AA599" s="38" t="s">
        <v>116</v>
      </c>
      <c r="AB599" s="81">
        <f>AB600+AB607</f>
        <v>0</v>
      </c>
      <c r="AC599" s="81">
        <f>AC600+AC607</f>
        <v>0</v>
      </c>
      <c r="AD599" s="2"/>
      <c r="AE599" s="2"/>
      <c r="AF599" s="2"/>
      <c r="AG599" s="2"/>
      <c r="AH599" s="38" t="s">
        <v>116</v>
      </c>
      <c r="AI599" s="81">
        <f>AI600+AI607</f>
        <v>0</v>
      </c>
      <c r="AJ599" s="81">
        <f>AJ600+AJ607</f>
        <v>0</v>
      </c>
      <c r="AK599" s="2"/>
      <c r="AL599" s="2"/>
      <c r="AM599" s="2"/>
      <c r="AN599" s="2"/>
      <c r="AO599" s="38" t="s">
        <v>116</v>
      </c>
      <c r="AP599" s="81">
        <f>AP600+AP607</f>
        <v>0</v>
      </c>
      <c r="AQ599" s="81">
        <f>AQ600+AQ607</f>
        <v>0</v>
      </c>
      <c r="AR599" s="2"/>
      <c r="AS599" s="2"/>
      <c r="AT599" s="2"/>
      <c r="AU599" s="2"/>
      <c r="AV599" s="38" t="s">
        <v>116</v>
      </c>
      <c r="AW599" s="81">
        <f>AW600+AW607</f>
        <v>0</v>
      </c>
      <c r="AX599" s="91" t="s">
        <v>130</v>
      </c>
      <c r="AY599" s="92">
        <f>AW599+AP599+AI599+AB599+U599+N599</f>
        <v>55</v>
      </c>
      <c r="AZ599" s="92">
        <f>AZ600+AQ599+AJ599+AC599+V599+O599</f>
        <v>165000000</v>
      </c>
      <c r="BA599" s="353"/>
      <c r="BB599" s="93"/>
      <c r="BC599" s="2"/>
      <c r="BD599" s="2"/>
      <c r="BE599" s="38" t="s">
        <v>116</v>
      </c>
      <c r="BF599" s="81">
        <f>BF600+BF607</f>
        <v>30.5</v>
      </c>
      <c r="BG599" s="81">
        <f>BG600+BG607</f>
        <v>244000000</v>
      </c>
      <c r="BH599" s="2"/>
      <c r="BI599" s="2"/>
      <c r="BJ599" s="2"/>
      <c r="BK599" s="2"/>
      <c r="BL599" s="38" t="s">
        <v>116</v>
      </c>
      <c r="BM599" s="81">
        <f>BM600+BM607</f>
        <v>0</v>
      </c>
      <c r="BN599" s="81">
        <f>BN600+BN607</f>
        <v>0</v>
      </c>
      <c r="BO599" s="2"/>
      <c r="BP599" s="2"/>
      <c r="BQ599" s="2"/>
      <c r="BR599" s="2"/>
      <c r="BS599" s="38" t="s">
        <v>116</v>
      </c>
      <c r="BT599" s="81">
        <f>BT600+BT607</f>
        <v>0</v>
      </c>
      <c r="BU599" s="81">
        <f>BU600+BU607</f>
        <v>0</v>
      </c>
      <c r="BV599" s="2"/>
      <c r="BW599" s="2"/>
      <c r="BX599" s="2"/>
      <c r="BY599" s="2"/>
      <c r="BZ599" s="38" t="s">
        <v>116</v>
      </c>
      <c r="CA599" s="81">
        <f>CA600+CA607</f>
        <v>0</v>
      </c>
      <c r="CB599" s="81">
        <f>CB600+CB607</f>
        <v>0</v>
      </c>
      <c r="CC599" s="2"/>
      <c r="CD599" s="2"/>
      <c r="CE599" s="2"/>
      <c r="CF599" s="2"/>
      <c r="CG599" s="38" t="s">
        <v>116</v>
      </c>
      <c r="CH599" s="81">
        <f>CH600+CH607</f>
        <v>0</v>
      </c>
      <c r="CI599" s="81">
        <f>CI600+CI607</f>
        <v>0</v>
      </c>
      <c r="CJ599" s="2"/>
      <c r="CK599" s="2"/>
      <c r="CL599" s="2"/>
      <c r="CM599" s="2"/>
      <c r="CN599" s="38" t="s">
        <v>116</v>
      </c>
      <c r="CO599" s="81">
        <f>CO600+CO607</f>
        <v>0</v>
      </c>
      <c r="CP599" s="91" t="s">
        <v>117</v>
      </c>
      <c r="CQ599" s="92">
        <f>CO599+CH599+CA599+BT599+BM599+BF599</f>
        <v>30.5</v>
      </c>
      <c r="CR599" s="92">
        <f>CR600+CI599+CB599+BU599+BN599+BG599</f>
        <v>244000000</v>
      </c>
      <c r="CS599" s="353"/>
      <c r="CT599" s="93"/>
      <c r="CU599" s="2"/>
      <c r="CV599" s="2"/>
      <c r="CW599" s="38" t="s">
        <v>116</v>
      </c>
      <c r="CX599" s="81">
        <f>CX600+CX607</f>
        <v>22</v>
      </c>
      <c r="CY599" s="81">
        <f>CY600+CY607</f>
        <v>550000000</v>
      </c>
      <c r="CZ599" s="2"/>
      <c r="DA599" s="2"/>
      <c r="DB599" s="2"/>
      <c r="DC599" s="2"/>
      <c r="DD599" s="38" t="s">
        <v>116</v>
      </c>
      <c r="DE599" s="81">
        <f>DE600+DE607</f>
        <v>0</v>
      </c>
      <c r="DF599" s="81">
        <f>DF600+DF607</f>
        <v>0</v>
      </c>
      <c r="DG599" s="2"/>
      <c r="DH599" s="2"/>
      <c r="DI599" s="2"/>
      <c r="DJ599" s="2"/>
      <c r="DK599" s="38" t="s">
        <v>116</v>
      </c>
      <c r="DL599" s="81">
        <f>DL600+DL607</f>
        <v>0</v>
      </c>
      <c r="DM599" s="81">
        <f>DM600+DM607</f>
        <v>0</v>
      </c>
      <c r="DN599" s="2"/>
      <c r="DO599" s="2"/>
      <c r="DP599" s="2"/>
      <c r="DQ599" s="2"/>
      <c r="DR599" s="38" t="s">
        <v>116</v>
      </c>
      <c r="DS599" s="81">
        <f>DS600+DS607</f>
        <v>0</v>
      </c>
      <c r="DT599" s="81">
        <f>DT600+DT607</f>
        <v>0</v>
      </c>
      <c r="DU599" s="2"/>
      <c r="DV599" s="2"/>
      <c r="DW599" s="2"/>
      <c r="DX599" s="2"/>
      <c r="DY599" s="38" t="s">
        <v>116</v>
      </c>
      <c r="DZ599" s="81">
        <f>DZ600+DZ607</f>
        <v>0</v>
      </c>
      <c r="EA599" s="81">
        <f>EA600+EA607</f>
        <v>0</v>
      </c>
      <c r="EB599" s="2"/>
      <c r="EC599" s="2"/>
      <c r="ED599" s="2"/>
      <c r="EE599" s="2"/>
      <c r="EF599" s="38" t="s">
        <v>116</v>
      </c>
      <c r="EG599" s="81">
        <f>EG600+EG607</f>
        <v>0</v>
      </c>
      <c r="EH599" s="91" t="s">
        <v>120</v>
      </c>
      <c r="EI599" s="92">
        <f>EG599+DZ599+DS599+DL599+DE599+CX599</f>
        <v>22</v>
      </c>
      <c r="EJ599" s="92">
        <f>EJ600+EA599+DT599+DM599+DF599+CY599</f>
        <v>550000000</v>
      </c>
      <c r="EK599" s="353"/>
      <c r="EL599" s="93"/>
      <c r="EM599" s="2"/>
      <c r="EN599" s="2"/>
      <c r="EO599" s="38" t="s">
        <v>116</v>
      </c>
      <c r="EP599" s="81">
        <f>EP600+EP607</f>
        <v>23.57</v>
      </c>
      <c r="EQ599" s="81">
        <f>EQ600+EQ607</f>
        <v>117850000</v>
      </c>
      <c r="ER599" s="2"/>
      <c r="ES599" s="2"/>
      <c r="ET599" s="2"/>
      <c r="EU599" s="2"/>
      <c r="EV599" s="38" t="s">
        <v>116</v>
      </c>
      <c r="EW599" s="81">
        <f>EW600+EW607</f>
        <v>0</v>
      </c>
      <c r="EX599" s="81">
        <f>EX600+EX607</f>
        <v>0</v>
      </c>
      <c r="EY599" s="2"/>
      <c r="EZ599" s="2"/>
      <c r="FA599" s="2"/>
      <c r="FB599" s="2"/>
      <c r="FC599" s="38" t="s">
        <v>116</v>
      </c>
      <c r="FD599" s="81">
        <f>FD600+FD607</f>
        <v>0</v>
      </c>
      <c r="FE599" s="81">
        <f>FE600+FE607</f>
        <v>0</v>
      </c>
      <c r="FF599" s="2"/>
      <c r="FG599" s="2"/>
      <c r="FH599" s="2"/>
      <c r="FI599" s="2"/>
      <c r="FJ599" s="38" t="s">
        <v>116</v>
      </c>
      <c r="FK599" s="81">
        <f>FK600+FK607</f>
        <v>0</v>
      </c>
      <c r="FL599" s="81">
        <f>FL600+FL607</f>
        <v>0</v>
      </c>
      <c r="FM599" s="2"/>
      <c r="FN599" s="2"/>
      <c r="FO599" s="2"/>
      <c r="FP599" s="2"/>
      <c r="FQ599" s="38" t="s">
        <v>116</v>
      </c>
      <c r="FR599" s="81">
        <f>FR600+FR607</f>
        <v>0</v>
      </c>
      <c r="FS599" s="81">
        <f>FS600+FS607</f>
        <v>0</v>
      </c>
      <c r="FT599" s="2"/>
      <c r="FU599" s="2"/>
      <c r="FV599" s="2"/>
      <c r="FW599" s="2"/>
      <c r="FX599" s="38" t="s">
        <v>116</v>
      </c>
      <c r="FY599" s="81">
        <f>FY600+FY607</f>
        <v>0</v>
      </c>
      <c r="FZ599" s="91" t="s">
        <v>122</v>
      </c>
      <c r="GA599" s="92">
        <f>FY599+FR599+FK599+FD599+EW599+EP599</f>
        <v>23.57</v>
      </c>
      <c r="GB599" s="92">
        <f>GB600+FS599+FL599+FE599+EX599+EQ599</f>
        <v>117850000</v>
      </c>
      <c r="GC599" s="353"/>
      <c r="GD599" s="93"/>
      <c r="GE599" s="2"/>
      <c r="GF599" s="2"/>
      <c r="GG599" s="38" t="s">
        <v>116</v>
      </c>
      <c r="GH599" s="81">
        <f>GH600+GH607</f>
        <v>0</v>
      </c>
      <c r="GI599" s="81">
        <f>GI600+GI607</f>
        <v>0</v>
      </c>
      <c r="GJ599" s="2"/>
      <c r="GK599" s="2"/>
      <c r="GL599" s="2"/>
      <c r="GM599" s="2"/>
      <c r="GN599" s="38" t="s">
        <v>116</v>
      </c>
      <c r="GO599" s="81">
        <f>GO600+GO607</f>
        <v>0</v>
      </c>
      <c r="GP599" s="81">
        <f>GP600+GP607</f>
        <v>0</v>
      </c>
      <c r="GQ599" s="2"/>
      <c r="GR599" s="2"/>
      <c r="GS599" s="2"/>
      <c r="GT599" s="2"/>
      <c r="GU599" s="38" t="s">
        <v>116</v>
      </c>
      <c r="GV599" s="81">
        <f>GV600+GV607</f>
        <v>0</v>
      </c>
      <c r="GW599" s="81">
        <f>GW600+GW607</f>
        <v>0</v>
      </c>
      <c r="GX599" s="2"/>
      <c r="GY599" s="2"/>
      <c r="GZ599" s="2"/>
      <c r="HA599" s="2"/>
      <c r="HB599" s="38" t="s">
        <v>116</v>
      </c>
      <c r="HC599" s="81">
        <f>HC600+HC607</f>
        <v>0</v>
      </c>
      <c r="HD599" s="81">
        <f>HD600+HD607</f>
        <v>0</v>
      </c>
      <c r="HE599" s="2"/>
      <c r="HF599" s="2"/>
      <c r="HG599" s="2"/>
      <c r="HH599" s="2"/>
      <c r="HI599" s="38" t="s">
        <v>116</v>
      </c>
      <c r="HJ599" s="81">
        <f>HJ600+HJ607</f>
        <v>0</v>
      </c>
      <c r="HK599" s="81">
        <f>HK600+HK607</f>
        <v>0</v>
      </c>
      <c r="HL599" s="2"/>
      <c r="HM599" s="2"/>
      <c r="HN599" s="2"/>
      <c r="HO599" s="2"/>
      <c r="HP599" s="38" t="s">
        <v>116</v>
      </c>
      <c r="HQ599" s="81">
        <f>HQ600+HQ607</f>
        <v>0</v>
      </c>
      <c r="HR599" s="91" t="s">
        <v>124</v>
      </c>
      <c r="HS599" s="162">
        <f>HQ599+HJ599+HC599+GV599+GO599+GH599</f>
        <v>0</v>
      </c>
      <c r="HT599" s="92">
        <f>HT600+HK599+HD599+GW599+GP599+GI599</f>
        <v>0</v>
      </c>
      <c r="HU599" s="353"/>
      <c r="HV599" s="93"/>
      <c r="HW599" s="93"/>
      <c r="HX599" s="93"/>
      <c r="HY599" s="38" t="s">
        <v>116</v>
      </c>
      <c r="HZ599" s="81">
        <f>HZ600+HZ607</f>
        <v>30</v>
      </c>
      <c r="IA599" s="81">
        <f>IA600+IA607</f>
        <v>30000000</v>
      </c>
      <c r="IB599" s="2"/>
      <c r="IC599" s="2"/>
      <c r="ID599" s="2"/>
      <c r="IE599" s="2"/>
      <c r="IF599" s="38" t="s">
        <v>116</v>
      </c>
      <c r="IG599" s="81">
        <f>IG600+IG607</f>
        <v>0</v>
      </c>
      <c r="IH599" s="81">
        <f>IH600+IH607</f>
        <v>0</v>
      </c>
      <c r="II599" s="2"/>
      <c r="IJ599" s="2"/>
      <c r="IK599" s="2"/>
      <c r="IL599" s="2"/>
      <c r="IM599" s="38" t="s">
        <v>116</v>
      </c>
      <c r="IN599" s="81">
        <f>IN600+IN607</f>
        <v>0</v>
      </c>
      <c r="IO599" s="81">
        <f>IO600+IO607</f>
        <v>0</v>
      </c>
      <c r="IP599" s="2"/>
      <c r="IQ599" s="2"/>
      <c r="IR599" s="2"/>
      <c r="IS599" s="2"/>
      <c r="IT599" s="38" t="s">
        <v>116</v>
      </c>
      <c r="IU599" s="81">
        <f>IU600+IU607</f>
        <v>0</v>
      </c>
      <c r="IV599" s="81">
        <f>IV600+IV607</f>
        <v>0</v>
      </c>
      <c r="IW599" s="2"/>
      <c r="IX599" s="2"/>
      <c r="IY599" s="2"/>
      <c r="IZ599" s="2"/>
      <c r="JA599" s="38" t="s">
        <v>116</v>
      </c>
      <c r="JB599" s="81">
        <f>JB600+JB607</f>
        <v>0</v>
      </c>
      <c r="JC599" s="81">
        <f>JC600+JC607</f>
        <v>0</v>
      </c>
      <c r="JD599" s="2"/>
      <c r="JE599" s="2"/>
      <c r="JF599" s="2"/>
      <c r="JG599" s="2"/>
      <c r="JH599" s="38" t="s">
        <v>116</v>
      </c>
      <c r="JI599" s="81">
        <f>JI600+JI607</f>
        <v>0</v>
      </c>
      <c r="JJ599" s="91" t="s">
        <v>189</v>
      </c>
      <c r="JK599" s="144">
        <f>JI599+JB599+IU599+IN599+IG599+HZ599</f>
        <v>30</v>
      </c>
      <c r="JL599" s="92">
        <f>JL600+JC599+IV599+IO599+IH599+IA599</f>
        <v>30000000</v>
      </c>
    </row>
    <row r="600" spans="1:272" ht="15.75" customHeight="1" thickTop="1">
      <c r="A600" s="64" t="s">
        <v>33</v>
      </c>
      <c r="B600" s="64" t="s">
        <v>168</v>
      </c>
      <c r="C600" s="65" t="s">
        <v>174</v>
      </c>
      <c r="D600" s="126">
        <v>116</v>
      </c>
      <c r="E600" s="157" t="s">
        <v>169</v>
      </c>
      <c r="F600" s="119" t="s">
        <v>108</v>
      </c>
      <c r="G600" s="119" t="s">
        <v>165</v>
      </c>
      <c r="H600" s="305"/>
      <c r="I600" s="377"/>
      <c r="J600" s="65"/>
      <c r="K600" s="65"/>
      <c r="L600" s="65"/>
      <c r="M600" s="80" t="s">
        <v>115</v>
      </c>
      <c r="N600" s="79">
        <f>SUM(N601:N606)</f>
        <v>15</v>
      </c>
      <c r="O600" s="79">
        <f>SUM(O601:O606)</f>
        <v>45000000</v>
      </c>
      <c r="P600" s="65"/>
      <c r="Q600" s="65"/>
      <c r="R600" s="65"/>
      <c r="S600" s="65"/>
      <c r="T600" s="80" t="s">
        <v>115</v>
      </c>
      <c r="U600" s="79">
        <f>SUM(U601:U606)</f>
        <v>0</v>
      </c>
      <c r="V600" s="79">
        <f>SUM(V601:V606)</f>
        <v>0</v>
      </c>
      <c r="W600" s="65"/>
      <c r="X600" s="65"/>
      <c r="Y600" s="65"/>
      <c r="Z600" s="65"/>
      <c r="AA600" s="80" t="s">
        <v>115</v>
      </c>
      <c r="AB600" s="79">
        <f>SUM(AB601:AB606)</f>
        <v>0</v>
      </c>
      <c r="AC600" s="79">
        <f>SUM(AC601:AC606)</f>
        <v>0</v>
      </c>
      <c r="AD600" s="65"/>
      <c r="AE600" s="65"/>
      <c r="AF600" s="65"/>
      <c r="AG600" s="65"/>
      <c r="AH600" s="80" t="s">
        <v>115</v>
      </c>
      <c r="AI600" s="79">
        <f>SUM(AI601:AI606)</f>
        <v>0</v>
      </c>
      <c r="AJ600" s="79">
        <f>SUM(AJ601:AJ606)</f>
        <v>0</v>
      </c>
      <c r="AK600" s="65"/>
      <c r="AL600" s="65"/>
      <c r="AM600" s="65"/>
      <c r="AN600" s="65"/>
      <c r="AO600" s="80" t="s">
        <v>115</v>
      </c>
      <c r="AP600" s="79">
        <f>SUM(AP601:AP606)</f>
        <v>0</v>
      </c>
      <c r="AQ600" s="79">
        <f>SUM(AQ601:AQ606)</f>
        <v>0</v>
      </c>
      <c r="AR600" s="65"/>
      <c r="AS600" s="65"/>
      <c r="AT600" s="65"/>
      <c r="AU600" s="65"/>
      <c r="AV600" s="80" t="s">
        <v>115</v>
      </c>
      <c r="AW600" s="79">
        <f>SUM(AW601:AW606)</f>
        <v>0</v>
      </c>
      <c r="AX600" s="79">
        <f>SUM(AX601:AX606)</f>
        <v>0</v>
      </c>
      <c r="AY600" s="38" t="s">
        <v>116</v>
      </c>
      <c r="AZ600" s="346">
        <f>AX600+AX607</f>
        <v>0</v>
      </c>
      <c r="BA600" s="377"/>
      <c r="BB600" s="65"/>
      <c r="BC600" s="65"/>
      <c r="BD600" s="65"/>
      <c r="BE600" s="80" t="s">
        <v>115</v>
      </c>
      <c r="BF600" s="79">
        <f>SUM(BF601:BF606)</f>
        <v>0</v>
      </c>
      <c r="BG600" s="79">
        <f>SUM(BG601:BG606)</f>
        <v>0</v>
      </c>
      <c r="BH600" s="65"/>
      <c r="BI600" s="65"/>
      <c r="BJ600" s="65"/>
      <c r="BK600" s="65"/>
      <c r="BL600" s="80" t="s">
        <v>115</v>
      </c>
      <c r="BM600" s="79">
        <f>SUM(BM601:BM606)</f>
        <v>0</v>
      </c>
      <c r="BN600" s="79">
        <f>SUM(BN601:BN606)</f>
        <v>0</v>
      </c>
      <c r="BO600" s="65"/>
      <c r="BP600" s="65"/>
      <c r="BQ600" s="65"/>
      <c r="BR600" s="65"/>
      <c r="BS600" s="80" t="s">
        <v>115</v>
      </c>
      <c r="BT600" s="79">
        <f>SUM(BT601:BT606)</f>
        <v>0</v>
      </c>
      <c r="BU600" s="79">
        <f>SUM(BU601:BU606)</f>
        <v>0</v>
      </c>
      <c r="BV600" s="65"/>
      <c r="BW600" s="65"/>
      <c r="BX600" s="65"/>
      <c r="BY600" s="65"/>
      <c r="BZ600" s="80" t="s">
        <v>115</v>
      </c>
      <c r="CA600" s="79">
        <f>SUM(CA601:CA606)</f>
        <v>0</v>
      </c>
      <c r="CB600" s="79">
        <f>SUM(CB601:CB606)</f>
        <v>0</v>
      </c>
      <c r="CC600" s="65"/>
      <c r="CD600" s="65"/>
      <c r="CE600" s="65"/>
      <c r="CF600" s="65"/>
      <c r="CG600" s="80" t="s">
        <v>115</v>
      </c>
      <c r="CH600" s="79">
        <f>SUM(CH601:CH606)</f>
        <v>0</v>
      </c>
      <c r="CI600" s="79">
        <f>SUM(CI601:CI606)</f>
        <v>0</v>
      </c>
      <c r="CJ600" s="65"/>
      <c r="CK600" s="65"/>
      <c r="CL600" s="65"/>
      <c r="CM600" s="65"/>
      <c r="CN600" s="80" t="s">
        <v>115</v>
      </c>
      <c r="CO600" s="79">
        <f>SUM(CO601:CO606)</f>
        <v>0</v>
      </c>
      <c r="CP600" s="79">
        <f>SUM(CP601:CP606)</f>
        <v>0</v>
      </c>
      <c r="CQ600" s="38" t="s">
        <v>116</v>
      </c>
      <c r="CR600" s="346">
        <f>CP600+CP607</f>
        <v>0</v>
      </c>
      <c r="CS600" s="377"/>
      <c r="CT600" s="65"/>
      <c r="CU600" s="65"/>
      <c r="CV600" s="65"/>
      <c r="CW600" s="80" t="s">
        <v>115</v>
      </c>
      <c r="CX600" s="79">
        <f>SUM(CX601:CX606)</f>
        <v>9</v>
      </c>
      <c r="CY600" s="79">
        <f>SUM(CY601:CY606)</f>
        <v>200000000</v>
      </c>
      <c r="CZ600" s="65"/>
      <c r="DA600" s="65"/>
      <c r="DB600" s="65"/>
      <c r="DC600" s="78">
        <f>SUM(DC601:DC633)</f>
        <v>22</v>
      </c>
      <c r="DD600" s="80" t="s">
        <v>115</v>
      </c>
      <c r="DE600" s="79">
        <f>SUM(DE601:DE606)</f>
        <v>0</v>
      </c>
      <c r="DF600" s="79">
        <f>SUM(DF601:DF606)</f>
        <v>0</v>
      </c>
      <c r="DG600" s="65"/>
      <c r="DH600" s="65"/>
      <c r="DI600" s="65"/>
      <c r="DJ600" s="65"/>
      <c r="DK600" s="80" t="s">
        <v>115</v>
      </c>
      <c r="DL600" s="79">
        <f>SUM(DL601:DL606)</f>
        <v>0</v>
      </c>
      <c r="DM600" s="79">
        <f>SUM(DM601:DM606)</f>
        <v>0</v>
      </c>
      <c r="DN600" s="65"/>
      <c r="DO600" s="65"/>
      <c r="DP600" s="65"/>
      <c r="DQ600" s="65"/>
      <c r="DR600" s="80" t="s">
        <v>115</v>
      </c>
      <c r="DS600" s="79">
        <f>SUM(DS601:DS606)</f>
        <v>0</v>
      </c>
      <c r="DT600" s="79">
        <f>SUM(DT601:DT606)</f>
        <v>0</v>
      </c>
      <c r="DU600" s="65"/>
      <c r="DV600" s="65"/>
      <c r="DW600" s="65"/>
      <c r="DX600" s="65"/>
      <c r="DY600" s="80" t="s">
        <v>115</v>
      </c>
      <c r="DZ600" s="79">
        <f>SUM(DZ601:DZ606)</f>
        <v>0</v>
      </c>
      <c r="EA600" s="79">
        <f>SUM(EA601:EA606)</f>
        <v>0</v>
      </c>
      <c r="EB600" s="65"/>
      <c r="EC600" s="65"/>
      <c r="ED600" s="65"/>
      <c r="EE600" s="65"/>
      <c r="EF600" s="80" t="s">
        <v>115</v>
      </c>
      <c r="EG600" s="79">
        <f>SUM(EG601:EG606)</f>
        <v>0</v>
      </c>
      <c r="EH600" s="79">
        <f>SUM(EH601:EH606)</f>
        <v>0</v>
      </c>
      <c r="EI600" s="38" t="s">
        <v>116</v>
      </c>
      <c r="EJ600" s="346">
        <f>EH600+EH607</f>
        <v>0</v>
      </c>
      <c r="EK600" s="377"/>
      <c r="EL600" s="65"/>
      <c r="EM600" s="65"/>
      <c r="EN600" s="65"/>
      <c r="EO600" s="80" t="s">
        <v>115</v>
      </c>
      <c r="EP600" s="79">
        <f>SUM(EP601:EP606)</f>
        <v>23.57</v>
      </c>
      <c r="EQ600" s="79">
        <f>SUM(EQ601:EQ606)</f>
        <v>117850000</v>
      </c>
      <c r="ER600" s="65"/>
      <c r="ES600" s="65"/>
      <c r="ET600" s="65"/>
      <c r="EU600" s="65"/>
      <c r="EV600" s="80" t="s">
        <v>115</v>
      </c>
      <c r="EW600" s="79">
        <f>SUM(EW601:EW606)</f>
        <v>0</v>
      </c>
      <c r="EX600" s="79">
        <f>SUM(EX601:EX606)</f>
        <v>0</v>
      </c>
      <c r="EY600" s="65"/>
      <c r="EZ600" s="65"/>
      <c r="FA600" s="65"/>
      <c r="FB600" s="65"/>
      <c r="FC600" s="80" t="s">
        <v>115</v>
      </c>
      <c r="FD600" s="79">
        <f>SUM(FD601:FD606)</f>
        <v>0</v>
      </c>
      <c r="FE600" s="79">
        <f>SUM(FE601:FE606)</f>
        <v>0</v>
      </c>
      <c r="FF600" s="65"/>
      <c r="FG600" s="65"/>
      <c r="FH600" s="65"/>
      <c r="FI600" s="65"/>
      <c r="FJ600" s="80" t="s">
        <v>115</v>
      </c>
      <c r="FK600" s="79">
        <f>SUM(FK601:FK606)</f>
        <v>0</v>
      </c>
      <c r="FL600" s="79">
        <f>SUM(FL601:FL606)</f>
        <v>0</v>
      </c>
      <c r="FM600" s="65"/>
      <c r="FN600" s="65"/>
      <c r="FO600" s="65"/>
      <c r="FP600" s="65"/>
      <c r="FQ600" s="80" t="s">
        <v>115</v>
      </c>
      <c r="FR600" s="79">
        <f>SUM(FR601:FR606)</f>
        <v>0</v>
      </c>
      <c r="FS600" s="79">
        <f>SUM(FS601:FS606)</f>
        <v>0</v>
      </c>
      <c r="FT600" s="65"/>
      <c r="FU600" s="65"/>
      <c r="FV600" s="65"/>
      <c r="FW600" s="65"/>
      <c r="FX600" s="80" t="s">
        <v>115</v>
      </c>
      <c r="FY600" s="79">
        <f>SUM(FY601:FY606)</f>
        <v>0</v>
      </c>
      <c r="FZ600" s="79">
        <f>SUM(FZ601:FZ606)</f>
        <v>0</v>
      </c>
      <c r="GA600" s="38" t="s">
        <v>116</v>
      </c>
      <c r="GB600" s="346">
        <f>FZ600+FZ607</f>
        <v>0</v>
      </c>
      <c r="GC600" s="377"/>
      <c r="GD600" s="65"/>
      <c r="GE600" s="65"/>
      <c r="GF600" s="65"/>
      <c r="GG600" s="80" t="s">
        <v>115</v>
      </c>
      <c r="GH600" s="79">
        <f>SUM(GH601:GH606)</f>
        <v>0</v>
      </c>
      <c r="GI600" s="79">
        <f>SUM(GI601:GI606)</f>
        <v>0</v>
      </c>
      <c r="GJ600" s="65"/>
      <c r="GK600" s="65"/>
      <c r="GL600" s="65"/>
      <c r="GM600" s="65"/>
      <c r="GN600" s="80" t="s">
        <v>115</v>
      </c>
      <c r="GO600" s="79">
        <f>SUM(GO601:GO606)</f>
        <v>0</v>
      </c>
      <c r="GP600" s="79">
        <f>SUM(GP601:GP606)</f>
        <v>0</v>
      </c>
      <c r="GQ600" s="65"/>
      <c r="GR600" s="65"/>
      <c r="GS600" s="65"/>
      <c r="GT600" s="65"/>
      <c r="GU600" s="80" t="s">
        <v>115</v>
      </c>
      <c r="GV600" s="79">
        <f>SUM(GV601:GV606)</f>
        <v>0</v>
      </c>
      <c r="GW600" s="79">
        <f>SUM(GW601:GW606)</f>
        <v>0</v>
      </c>
      <c r="GX600" s="65"/>
      <c r="GY600" s="65"/>
      <c r="GZ600" s="65"/>
      <c r="HA600" s="65"/>
      <c r="HB600" s="80" t="s">
        <v>115</v>
      </c>
      <c r="HC600" s="79">
        <f>SUM(HC601:HC606)</f>
        <v>0</v>
      </c>
      <c r="HD600" s="79">
        <f>SUM(HD601:HD606)</f>
        <v>0</v>
      </c>
      <c r="HE600" s="65"/>
      <c r="HF600" s="65"/>
      <c r="HG600" s="65"/>
      <c r="HH600" s="65"/>
      <c r="HI600" s="80" t="s">
        <v>115</v>
      </c>
      <c r="HJ600" s="79">
        <f>SUM(HJ601:HJ606)</f>
        <v>0</v>
      </c>
      <c r="HK600" s="79">
        <f>SUM(HK601:HK606)</f>
        <v>0</v>
      </c>
      <c r="HL600" s="65"/>
      <c r="HM600" s="65"/>
      <c r="HN600" s="65"/>
      <c r="HO600" s="65"/>
      <c r="HP600" s="80" t="s">
        <v>115</v>
      </c>
      <c r="HQ600" s="79">
        <f>SUM(HQ601:HQ606)</f>
        <v>0</v>
      </c>
      <c r="HR600" s="79">
        <f>SUM(HR601:HR606)</f>
        <v>0</v>
      </c>
      <c r="HS600" s="38" t="s">
        <v>116</v>
      </c>
      <c r="HT600" s="346">
        <f>HR600+HR607</f>
        <v>0</v>
      </c>
      <c r="HU600" s="377"/>
      <c r="HV600" s="65"/>
      <c r="HW600" s="65"/>
      <c r="HX600" s="65"/>
      <c r="HY600" s="80" t="s">
        <v>115</v>
      </c>
      <c r="HZ600" s="79">
        <f>SUM(HZ601:HZ606)</f>
        <v>0</v>
      </c>
      <c r="IA600" s="79">
        <f>SUM(IA601:IA606)</f>
        <v>0</v>
      </c>
      <c r="IB600" s="65"/>
      <c r="IC600" s="65"/>
      <c r="ID600" s="65"/>
      <c r="IE600" s="65"/>
      <c r="IF600" s="80" t="s">
        <v>115</v>
      </c>
      <c r="IG600" s="79">
        <f>SUM(IG601:IG606)</f>
        <v>0</v>
      </c>
      <c r="IH600" s="79">
        <f>SUM(IH601:IH606)</f>
        <v>0</v>
      </c>
      <c r="II600" s="65"/>
      <c r="IJ600" s="65"/>
      <c r="IK600" s="65"/>
      <c r="IL600" s="65"/>
      <c r="IM600" s="80" t="s">
        <v>115</v>
      </c>
      <c r="IN600" s="79">
        <f>SUM(IN601:IN606)</f>
        <v>0</v>
      </c>
      <c r="IO600" s="79">
        <f>SUM(IO601:IO606)</f>
        <v>0</v>
      </c>
      <c r="IP600" s="65"/>
      <c r="IQ600" s="65"/>
      <c r="IR600" s="65"/>
      <c r="IS600" s="65"/>
      <c r="IT600" s="80" t="s">
        <v>115</v>
      </c>
      <c r="IU600" s="79">
        <f>SUM(IU601:IU606)</f>
        <v>0</v>
      </c>
      <c r="IV600" s="79">
        <f>SUM(IV601:IV606)</f>
        <v>0</v>
      </c>
      <c r="IW600" s="65"/>
      <c r="IX600" s="65"/>
      <c r="IY600" s="65"/>
      <c r="IZ600" s="65"/>
      <c r="JA600" s="80" t="s">
        <v>115</v>
      </c>
      <c r="JB600" s="79">
        <f>SUM(JB601:JB606)</f>
        <v>0</v>
      </c>
      <c r="JC600" s="79">
        <f>SUM(JC601:JC606)</f>
        <v>0</v>
      </c>
      <c r="JD600" s="65"/>
      <c r="JE600" s="65"/>
      <c r="JF600" s="65"/>
      <c r="JG600" s="65"/>
      <c r="JH600" s="80" t="s">
        <v>115</v>
      </c>
      <c r="JI600" s="79">
        <f>SUM(JI601:JI606)</f>
        <v>0</v>
      </c>
      <c r="JJ600" s="79">
        <f>SUM(JJ601:JJ606)</f>
        <v>0</v>
      </c>
      <c r="JK600" s="38" t="s">
        <v>116</v>
      </c>
      <c r="JL600" s="346">
        <f>JJ600+JJ607</f>
        <v>0</v>
      </c>
    </row>
    <row r="601" spans="1:272" ht="75">
      <c r="A601" s="8" t="s">
        <v>33</v>
      </c>
      <c r="B601" s="8" t="s">
        <v>168</v>
      </c>
      <c r="C601" s="8">
        <v>1</v>
      </c>
      <c r="D601" s="197">
        <v>116</v>
      </c>
      <c r="E601" s="118" t="s">
        <v>169</v>
      </c>
      <c r="F601" s="195" t="s">
        <v>108</v>
      </c>
      <c r="G601" s="195" t="s">
        <v>165</v>
      </c>
      <c r="H601" s="309"/>
      <c r="I601" s="355" t="s">
        <v>610</v>
      </c>
      <c r="J601" s="51">
        <v>0</v>
      </c>
      <c r="K601" s="51">
        <v>15</v>
      </c>
      <c r="L601" s="51">
        <f>(K601-J601)</f>
        <v>15</v>
      </c>
      <c r="M601" s="52">
        <v>100</v>
      </c>
      <c r="N601" s="52">
        <f t="shared" ref="N601" si="418">L601*M601/100</f>
        <v>15</v>
      </c>
      <c r="O601" s="139">
        <f>N601*AUXILIAR!$B$50</f>
        <v>45000000</v>
      </c>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c r="AY601" s="5"/>
      <c r="AZ601" s="341"/>
      <c r="BA601" s="354"/>
      <c r="BB601" s="5"/>
      <c r="BC601" s="5"/>
      <c r="BD601" s="5"/>
      <c r="BE601" s="5"/>
      <c r="BF601" s="5"/>
      <c r="BG601" s="5"/>
      <c r="BH601" s="5"/>
      <c r="BI601" s="5"/>
      <c r="BJ601" s="5"/>
      <c r="BK601" s="5"/>
      <c r="BL601" s="5"/>
      <c r="BM601" s="5"/>
      <c r="BN601" s="5"/>
      <c r="BO601" s="5"/>
      <c r="BP601" s="5"/>
      <c r="BQ601" s="5"/>
      <c r="BR601" s="5"/>
      <c r="BS601" s="5"/>
      <c r="BT601" s="5"/>
      <c r="BU601" s="5"/>
      <c r="BV601" s="5"/>
      <c r="BW601" s="5"/>
      <c r="BX601" s="5"/>
      <c r="BY601" s="5"/>
      <c r="BZ601" s="5"/>
      <c r="CA601" s="5"/>
      <c r="CB601" s="5"/>
      <c r="CC601" s="5"/>
      <c r="CD601" s="5"/>
      <c r="CE601" s="5"/>
      <c r="CF601" s="5"/>
      <c r="CG601" s="5"/>
      <c r="CH601" s="5"/>
      <c r="CI601" s="5"/>
      <c r="CJ601" s="5"/>
      <c r="CK601" s="5"/>
      <c r="CL601" s="5"/>
      <c r="CM601" s="5"/>
      <c r="CN601" s="5"/>
      <c r="CO601" s="5"/>
      <c r="CP601" s="5"/>
      <c r="CQ601" s="5"/>
      <c r="CR601" s="341"/>
      <c r="CS601" s="355" t="s">
        <v>614</v>
      </c>
      <c r="CT601" s="51">
        <v>1</v>
      </c>
      <c r="CU601" s="51">
        <v>1</v>
      </c>
      <c r="CV601" s="51">
        <v>1</v>
      </c>
      <c r="CW601" s="52">
        <v>100</v>
      </c>
      <c r="CX601" s="52">
        <f t="shared" ref="CX601" si="419">CV601*CW601/100</f>
        <v>1</v>
      </c>
      <c r="CY601" s="139">
        <f>CX601*AUXILIAR!$B$59</f>
        <v>40000000</v>
      </c>
      <c r="CZ601" s="5"/>
      <c r="DA601" s="5"/>
      <c r="DB601" s="5"/>
      <c r="DC601" s="5"/>
      <c r="DD601" s="5"/>
      <c r="DE601" s="5"/>
      <c r="DF601" s="5"/>
      <c r="DG601" s="5"/>
      <c r="DH601" s="5"/>
      <c r="DI601" s="5"/>
      <c r="DJ601" s="5"/>
      <c r="DK601" s="5"/>
      <c r="DL601" s="5"/>
      <c r="DM601" s="5"/>
      <c r="DN601" s="5"/>
      <c r="DO601" s="5"/>
      <c r="DP601" s="5"/>
      <c r="DQ601" s="5"/>
      <c r="DR601" s="5"/>
      <c r="DS601" s="5"/>
      <c r="DT601" s="5"/>
      <c r="DU601" s="5"/>
      <c r="DV601" s="5"/>
      <c r="DW601" s="5"/>
      <c r="DX601" s="5"/>
      <c r="DY601" s="5"/>
      <c r="DZ601" s="5"/>
      <c r="EA601" s="5"/>
      <c r="EB601" s="5"/>
      <c r="EC601" s="5"/>
      <c r="ED601" s="5"/>
      <c r="EE601" s="5"/>
      <c r="EF601" s="5"/>
      <c r="EG601" s="5"/>
      <c r="EH601" s="5"/>
      <c r="EI601" s="5"/>
      <c r="EJ601" s="341"/>
      <c r="EK601" s="355" t="s">
        <v>607</v>
      </c>
      <c r="EL601" s="51">
        <v>0</v>
      </c>
      <c r="EM601" s="51">
        <v>11.785</v>
      </c>
      <c r="EN601" s="51">
        <f>(EM601-EL601)*2</f>
        <v>23.57</v>
      </c>
      <c r="EO601" s="51">
        <v>100</v>
      </c>
      <c r="EP601" s="52">
        <f>EN601*EO601/100</f>
        <v>23.57</v>
      </c>
      <c r="EQ601" s="139">
        <f>EP601*AUXILIAR!$B$53</f>
        <v>117850000</v>
      </c>
      <c r="ER601" s="5"/>
      <c r="ES601" s="5"/>
      <c r="ET601" s="5"/>
      <c r="EU601" s="5"/>
      <c r="EV601" s="5"/>
      <c r="EW601" s="5"/>
      <c r="EX601" s="5"/>
      <c r="EY601" s="5"/>
      <c r="EZ601" s="5"/>
      <c r="FA601" s="5"/>
      <c r="FB601" s="5"/>
      <c r="FC601" s="5"/>
      <c r="FD601" s="5"/>
      <c r="FE601" s="5"/>
      <c r="FF601" s="5"/>
      <c r="FG601" s="5"/>
      <c r="FH601" s="5"/>
      <c r="FI601" s="5"/>
      <c r="FJ601" s="5"/>
      <c r="FK601" s="5"/>
      <c r="FL601" s="5"/>
      <c r="FM601" s="5"/>
      <c r="FN601" s="5"/>
      <c r="FO601" s="5"/>
      <c r="FP601" s="5"/>
      <c r="FQ601" s="5"/>
      <c r="FR601" s="5"/>
      <c r="FS601" s="5"/>
      <c r="FT601" s="5"/>
      <c r="FU601" s="5"/>
      <c r="FV601" s="5"/>
      <c r="FW601" s="5"/>
      <c r="FX601" s="5"/>
      <c r="FY601" s="5"/>
      <c r="FZ601" s="5"/>
      <c r="GA601" s="5"/>
      <c r="GB601" s="341"/>
      <c r="GC601" s="354"/>
      <c r="GD601" s="5"/>
      <c r="GE601" s="5"/>
      <c r="GF601" s="5"/>
      <c r="GG601" s="5"/>
      <c r="GH601" s="5"/>
      <c r="GI601" s="5"/>
      <c r="GJ601" s="5"/>
      <c r="GK601" s="5"/>
      <c r="GL601" s="5"/>
      <c r="GM601" s="5"/>
      <c r="GN601" s="5"/>
      <c r="GO601" s="5"/>
      <c r="GP601" s="5"/>
      <c r="GQ601" s="5"/>
      <c r="GR601" s="5"/>
      <c r="GS601" s="5"/>
      <c r="GT601" s="5"/>
      <c r="GU601" s="5"/>
      <c r="GV601" s="5"/>
      <c r="GW601" s="5"/>
      <c r="GX601" s="5"/>
      <c r="GY601" s="5"/>
      <c r="GZ601" s="5"/>
      <c r="HA601" s="5"/>
      <c r="HB601" s="5"/>
      <c r="HC601" s="5"/>
      <c r="HD601" s="5"/>
      <c r="HE601" s="5"/>
      <c r="HF601" s="5"/>
      <c r="HG601" s="5"/>
      <c r="HH601" s="5"/>
      <c r="HI601" s="5"/>
      <c r="HJ601" s="5"/>
      <c r="HK601" s="5"/>
      <c r="HL601" s="5"/>
      <c r="HM601" s="5"/>
      <c r="HN601" s="5"/>
      <c r="HO601" s="5"/>
      <c r="HP601" s="5"/>
      <c r="HQ601" s="5"/>
      <c r="HR601" s="5"/>
      <c r="HS601" s="5"/>
      <c r="HT601" s="341"/>
      <c r="HU601" s="354"/>
      <c r="HV601" s="5"/>
      <c r="HW601" s="5"/>
      <c r="HX601" s="5"/>
      <c r="HY601" s="5"/>
      <c r="HZ601" s="5"/>
      <c r="IA601" s="5"/>
      <c r="IB601" s="5"/>
      <c r="IC601" s="5"/>
      <c r="ID601" s="5"/>
      <c r="IE601" s="5"/>
      <c r="IF601" s="5"/>
      <c r="IG601" s="5"/>
      <c r="IH601" s="5"/>
      <c r="II601" s="5"/>
      <c r="IJ601" s="5"/>
      <c r="IK601" s="5"/>
      <c r="IL601" s="5"/>
      <c r="IM601" s="5"/>
      <c r="IN601" s="5"/>
      <c r="IO601" s="5"/>
      <c r="IP601" s="5"/>
      <c r="IQ601" s="5"/>
      <c r="IR601" s="5"/>
      <c r="IS601" s="5"/>
      <c r="IT601" s="5"/>
      <c r="IU601" s="5"/>
      <c r="IV601" s="5"/>
      <c r="IW601" s="5"/>
      <c r="IX601" s="5"/>
      <c r="IY601" s="5"/>
      <c r="IZ601" s="5"/>
      <c r="JA601" s="5"/>
      <c r="JB601" s="5"/>
      <c r="JC601" s="5"/>
      <c r="JD601" s="5"/>
      <c r="JE601" s="5"/>
      <c r="JF601" s="5"/>
      <c r="JG601" s="5"/>
      <c r="JH601" s="5"/>
      <c r="JI601" s="5"/>
      <c r="JJ601" s="5"/>
      <c r="JK601" s="145"/>
      <c r="JL601" s="397"/>
    </row>
    <row r="602" spans="1:272" ht="75">
      <c r="A602" s="8" t="s">
        <v>33</v>
      </c>
      <c r="B602" s="8" t="s">
        <v>168</v>
      </c>
      <c r="C602" s="8">
        <v>1</v>
      </c>
      <c r="D602" s="197">
        <v>116</v>
      </c>
      <c r="E602" s="118" t="s">
        <v>169</v>
      </c>
      <c r="F602" s="195" t="s">
        <v>108</v>
      </c>
      <c r="G602" s="195" t="s">
        <v>165</v>
      </c>
      <c r="H602" s="309"/>
      <c r="I602" s="354"/>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c r="AY602" s="5"/>
      <c r="AZ602" s="341"/>
      <c r="BA602" s="354"/>
      <c r="BB602" s="5"/>
      <c r="BC602" s="5"/>
      <c r="BD602" s="5"/>
      <c r="BE602" s="5"/>
      <c r="BF602" s="5"/>
      <c r="BG602" s="5"/>
      <c r="BH602" s="5"/>
      <c r="BI602" s="5"/>
      <c r="BJ602" s="5"/>
      <c r="BK602" s="5"/>
      <c r="BL602" s="5"/>
      <c r="BM602" s="5"/>
      <c r="BN602" s="5"/>
      <c r="BO602" s="5"/>
      <c r="BP602" s="5"/>
      <c r="BQ602" s="5"/>
      <c r="BR602" s="5"/>
      <c r="BS602" s="5"/>
      <c r="BT602" s="5"/>
      <c r="BU602" s="5"/>
      <c r="BV602" s="5"/>
      <c r="BW602" s="5"/>
      <c r="BX602" s="5"/>
      <c r="BY602" s="5"/>
      <c r="BZ602" s="5"/>
      <c r="CA602" s="5"/>
      <c r="CB602" s="5"/>
      <c r="CC602" s="5"/>
      <c r="CD602" s="5"/>
      <c r="CE602" s="5"/>
      <c r="CF602" s="5"/>
      <c r="CG602" s="5"/>
      <c r="CH602" s="5"/>
      <c r="CI602" s="5"/>
      <c r="CJ602" s="5"/>
      <c r="CK602" s="5"/>
      <c r="CL602" s="5"/>
      <c r="CM602" s="5"/>
      <c r="CN602" s="5"/>
      <c r="CO602" s="5"/>
      <c r="CP602" s="5"/>
      <c r="CQ602" s="5"/>
      <c r="CR602" s="341"/>
      <c r="CS602" s="355" t="s">
        <v>615</v>
      </c>
      <c r="CT602" s="51">
        <v>1</v>
      </c>
      <c r="CU602" s="51">
        <v>1</v>
      </c>
      <c r="CV602" s="51">
        <v>1</v>
      </c>
      <c r="CW602" s="52">
        <v>100</v>
      </c>
      <c r="CX602" s="52">
        <f t="shared" ref="CX602:CX603" si="420">CV602*CW602/100</f>
        <v>1</v>
      </c>
      <c r="CY602" s="139">
        <f>CX602*AUXILIAR!$B$59</f>
        <v>40000000</v>
      </c>
      <c r="CZ602" s="5"/>
      <c r="DA602" s="5"/>
      <c r="DB602" s="5"/>
      <c r="DC602" s="5"/>
      <c r="DD602" s="5"/>
      <c r="DE602" s="5"/>
      <c r="DF602" s="5"/>
      <c r="DG602" s="5"/>
      <c r="DH602" s="5"/>
      <c r="DI602" s="5"/>
      <c r="DJ602" s="5"/>
      <c r="DK602" s="5"/>
      <c r="DL602" s="5"/>
      <c r="DM602" s="5"/>
      <c r="DN602" s="5"/>
      <c r="DO602" s="5"/>
      <c r="DP602" s="5"/>
      <c r="DQ602" s="5"/>
      <c r="DR602" s="5"/>
      <c r="DS602" s="5"/>
      <c r="DT602" s="5"/>
      <c r="DU602" s="5"/>
      <c r="DV602" s="5"/>
      <c r="DW602" s="5"/>
      <c r="DX602" s="5"/>
      <c r="DY602" s="5"/>
      <c r="DZ602" s="5"/>
      <c r="EA602" s="5"/>
      <c r="EB602" s="5"/>
      <c r="EC602" s="5"/>
      <c r="ED602" s="5"/>
      <c r="EE602" s="5"/>
      <c r="EF602" s="5"/>
      <c r="EG602" s="5"/>
      <c r="EH602" s="5"/>
      <c r="EI602" s="5"/>
      <c r="EJ602" s="341"/>
      <c r="EK602" s="354"/>
      <c r="EL602" s="5"/>
      <c r="EM602" s="5"/>
      <c r="EN602" s="5"/>
      <c r="EO602" s="5"/>
      <c r="EP602" s="5"/>
      <c r="EQ602" s="5"/>
      <c r="ER602" s="5"/>
      <c r="ES602" s="5"/>
      <c r="ET602" s="5"/>
      <c r="EU602" s="5"/>
      <c r="EV602" s="5"/>
      <c r="EW602" s="5"/>
      <c r="EX602" s="5"/>
      <c r="EY602" s="5"/>
      <c r="EZ602" s="5"/>
      <c r="FA602" s="5"/>
      <c r="FB602" s="5"/>
      <c r="FC602" s="5"/>
      <c r="FD602" s="5"/>
      <c r="FE602" s="5"/>
      <c r="FF602" s="5"/>
      <c r="FG602" s="5"/>
      <c r="FH602" s="5"/>
      <c r="FI602" s="5"/>
      <c r="FJ602" s="5"/>
      <c r="FK602" s="5"/>
      <c r="FL602" s="5"/>
      <c r="FM602" s="5"/>
      <c r="FN602" s="5"/>
      <c r="FO602" s="5"/>
      <c r="FP602" s="5"/>
      <c r="FQ602" s="5"/>
      <c r="FR602" s="5"/>
      <c r="FS602" s="5"/>
      <c r="FT602" s="5"/>
      <c r="FU602" s="5"/>
      <c r="FV602" s="5"/>
      <c r="FW602" s="5"/>
      <c r="FX602" s="5"/>
      <c r="FY602" s="5"/>
      <c r="FZ602" s="5"/>
      <c r="GA602" s="5"/>
      <c r="GB602" s="341"/>
      <c r="GC602" s="354"/>
      <c r="GD602" s="5"/>
      <c r="GE602" s="5"/>
      <c r="GF602" s="5"/>
      <c r="GG602" s="5"/>
      <c r="GH602" s="5"/>
      <c r="GI602" s="5"/>
      <c r="GJ602" s="5"/>
      <c r="GK602" s="5"/>
      <c r="GL602" s="5"/>
      <c r="GM602" s="5"/>
      <c r="GN602" s="5"/>
      <c r="GO602" s="5"/>
      <c r="GP602" s="5"/>
      <c r="GQ602" s="5"/>
      <c r="GR602" s="5"/>
      <c r="GS602" s="5"/>
      <c r="GT602" s="5"/>
      <c r="GU602" s="5"/>
      <c r="GV602" s="5"/>
      <c r="GW602" s="5"/>
      <c r="GX602" s="5"/>
      <c r="GY602" s="5"/>
      <c r="GZ602" s="5"/>
      <c r="HA602" s="5"/>
      <c r="HB602" s="5"/>
      <c r="HC602" s="5"/>
      <c r="HD602" s="5"/>
      <c r="HE602" s="5"/>
      <c r="HF602" s="5"/>
      <c r="HG602" s="5"/>
      <c r="HH602" s="5"/>
      <c r="HI602" s="5"/>
      <c r="HJ602" s="5"/>
      <c r="HK602" s="5"/>
      <c r="HL602" s="5"/>
      <c r="HM602" s="5"/>
      <c r="HN602" s="5"/>
      <c r="HO602" s="5"/>
      <c r="HP602" s="5"/>
      <c r="HQ602" s="5"/>
      <c r="HR602" s="5"/>
      <c r="HS602" s="5"/>
      <c r="HT602" s="341"/>
      <c r="HU602" s="354"/>
      <c r="HV602" s="5"/>
      <c r="HW602" s="5"/>
      <c r="HX602" s="5"/>
      <c r="HY602" s="5"/>
      <c r="HZ602" s="5"/>
      <c r="IA602" s="5"/>
      <c r="IB602" s="5"/>
      <c r="IC602" s="5"/>
      <c r="ID602" s="5"/>
      <c r="IE602" s="5"/>
      <c r="IF602" s="5"/>
      <c r="IG602" s="5"/>
      <c r="IH602" s="5"/>
      <c r="II602" s="5"/>
      <c r="IJ602" s="5"/>
      <c r="IK602" s="5"/>
      <c r="IL602" s="5"/>
      <c r="IM602" s="5"/>
      <c r="IN602" s="5"/>
      <c r="IO602" s="5"/>
      <c r="IP602" s="5"/>
      <c r="IQ602" s="5"/>
      <c r="IR602" s="5"/>
      <c r="IS602" s="5"/>
      <c r="IT602" s="5"/>
      <c r="IU602" s="5"/>
      <c r="IV602" s="5"/>
      <c r="IW602" s="5"/>
      <c r="IX602" s="5"/>
      <c r="IY602" s="5"/>
      <c r="IZ602" s="5"/>
      <c r="JA602" s="5"/>
      <c r="JB602" s="5"/>
      <c r="JC602" s="5"/>
      <c r="JD602" s="5"/>
      <c r="JE602" s="5"/>
      <c r="JF602" s="5"/>
      <c r="JG602" s="5"/>
      <c r="JH602" s="5"/>
      <c r="JI602" s="5"/>
      <c r="JJ602" s="5"/>
      <c r="JK602" s="145"/>
      <c r="JL602" s="397"/>
    </row>
    <row r="603" spans="1:272" ht="45">
      <c r="A603" s="8" t="s">
        <v>33</v>
      </c>
      <c r="B603" s="8" t="s">
        <v>168</v>
      </c>
      <c r="C603" s="8">
        <v>1</v>
      </c>
      <c r="D603" s="197">
        <v>116</v>
      </c>
      <c r="E603" s="118" t="s">
        <v>169</v>
      </c>
      <c r="F603" s="195" t="s">
        <v>108</v>
      </c>
      <c r="G603" s="195" t="s">
        <v>165</v>
      </c>
      <c r="H603" s="309"/>
      <c r="I603" s="354"/>
      <c r="J603" s="5"/>
      <c r="K603" s="5"/>
      <c r="L603" s="5"/>
      <c r="M603" s="5"/>
      <c r="N603" s="128"/>
      <c r="O603" s="128"/>
      <c r="P603" s="5"/>
      <c r="Q603" s="5"/>
      <c r="R603" s="5"/>
      <c r="S603" s="5"/>
      <c r="T603" s="5"/>
      <c r="U603" s="128"/>
      <c r="V603" s="128"/>
      <c r="W603" s="5"/>
      <c r="X603" s="5"/>
      <c r="Y603" s="5"/>
      <c r="Z603" s="5"/>
      <c r="AA603" s="5"/>
      <c r="AB603" s="128"/>
      <c r="AC603" s="128"/>
      <c r="AD603" s="5"/>
      <c r="AE603" s="5"/>
      <c r="AF603" s="5"/>
      <c r="AG603" s="5"/>
      <c r="AH603" s="5"/>
      <c r="AI603" s="128"/>
      <c r="AJ603" s="128"/>
      <c r="AK603" s="5"/>
      <c r="AL603" s="5"/>
      <c r="AM603" s="5"/>
      <c r="AN603" s="5"/>
      <c r="AO603" s="5"/>
      <c r="AP603" s="128"/>
      <c r="AQ603" s="128"/>
      <c r="AR603" s="5"/>
      <c r="AS603" s="5"/>
      <c r="AT603" s="5"/>
      <c r="AU603" s="5"/>
      <c r="AV603" s="5"/>
      <c r="AW603" s="128"/>
      <c r="AX603" s="128"/>
      <c r="AY603" s="5"/>
      <c r="AZ603" s="341"/>
      <c r="BA603" s="354"/>
      <c r="BB603" s="5"/>
      <c r="BC603" s="5"/>
      <c r="BD603" s="5"/>
      <c r="BE603" s="5"/>
      <c r="BF603" s="128"/>
      <c r="BG603" s="128"/>
      <c r="BH603" s="5"/>
      <c r="BI603" s="5"/>
      <c r="BJ603" s="5"/>
      <c r="BK603" s="5"/>
      <c r="BL603" s="5"/>
      <c r="BM603" s="128"/>
      <c r="BN603" s="128"/>
      <c r="BO603" s="5"/>
      <c r="BP603" s="5"/>
      <c r="BQ603" s="5"/>
      <c r="BR603" s="5"/>
      <c r="BS603" s="5"/>
      <c r="BT603" s="128"/>
      <c r="BU603" s="128"/>
      <c r="BV603" s="5"/>
      <c r="BW603" s="5"/>
      <c r="BX603" s="5"/>
      <c r="BY603" s="5"/>
      <c r="BZ603" s="5"/>
      <c r="CA603" s="128"/>
      <c r="CB603" s="128"/>
      <c r="CC603" s="5"/>
      <c r="CD603" s="5"/>
      <c r="CE603" s="5"/>
      <c r="CF603" s="5"/>
      <c r="CG603" s="5"/>
      <c r="CH603" s="128"/>
      <c r="CI603" s="128"/>
      <c r="CJ603" s="5"/>
      <c r="CK603" s="5"/>
      <c r="CL603" s="5"/>
      <c r="CM603" s="5"/>
      <c r="CN603" s="5"/>
      <c r="CO603" s="128"/>
      <c r="CP603" s="128"/>
      <c r="CQ603" s="5"/>
      <c r="CR603" s="341"/>
      <c r="CS603" s="355" t="s">
        <v>616</v>
      </c>
      <c r="CT603" s="51">
        <v>12.8</v>
      </c>
      <c r="CU603" s="51">
        <v>12.8</v>
      </c>
      <c r="CV603" s="51">
        <v>1</v>
      </c>
      <c r="CW603" s="52">
        <v>100</v>
      </c>
      <c r="CX603" s="52">
        <f t="shared" si="420"/>
        <v>1</v>
      </c>
      <c r="CY603" s="139">
        <f>CX603*AUXILIAR!$B$57</f>
        <v>20000000</v>
      </c>
      <c r="CZ603" s="5"/>
      <c r="DA603" s="5"/>
      <c r="DB603" s="5"/>
      <c r="DC603" s="5"/>
      <c r="DD603" s="5"/>
      <c r="DE603" s="128"/>
      <c r="DF603" s="128"/>
      <c r="DG603" s="5"/>
      <c r="DH603" s="5"/>
      <c r="DI603" s="5"/>
      <c r="DJ603" s="5"/>
      <c r="DK603" s="5"/>
      <c r="DL603" s="128"/>
      <c r="DM603" s="128"/>
      <c r="DN603" s="5"/>
      <c r="DO603" s="5"/>
      <c r="DP603" s="5"/>
      <c r="DQ603" s="5"/>
      <c r="DR603" s="5"/>
      <c r="DS603" s="128"/>
      <c r="DT603" s="128"/>
      <c r="DU603" s="5"/>
      <c r="DV603" s="5"/>
      <c r="DW603" s="5"/>
      <c r="DX603" s="5"/>
      <c r="DY603" s="5"/>
      <c r="DZ603" s="128"/>
      <c r="EA603" s="128"/>
      <c r="EB603" s="5"/>
      <c r="EC603" s="5"/>
      <c r="ED603" s="5"/>
      <c r="EE603" s="5"/>
      <c r="EF603" s="5"/>
      <c r="EG603" s="128"/>
      <c r="EH603" s="128"/>
      <c r="EI603" s="5"/>
      <c r="EJ603" s="341"/>
      <c r="EK603" s="354"/>
      <c r="EL603" s="5"/>
      <c r="EM603" s="5"/>
      <c r="EN603" s="5"/>
      <c r="EO603" s="5"/>
      <c r="EP603" s="128"/>
      <c r="EQ603" s="128"/>
      <c r="ER603" s="5"/>
      <c r="ES603" s="5"/>
      <c r="ET603" s="5"/>
      <c r="EU603" s="5"/>
      <c r="EV603" s="5"/>
      <c r="EW603" s="128"/>
      <c r="EX603" s="128"/>
      <c r="EY603" s="5"/>
      <c r="EZ603" s="5"/>
      <c r="FA603" s="5"/>
      <c r="FB603" s="5"/>
      <c r="FC603" s="5"/>
      <c r="FD603" s="128"/>
      <c r="FE603" s="128"/>
      <c r="FF603" s="5"/>
      <c r="FG603" s="5"/>
      <c r="FH603" s="5"/>
      <c r="FI603" s="5"/>
      <c r="FJ603" s="5"/>
      <c r="FK603" s="128"/>
      <c r="FL603" s="128"/>
      <c r="FM603" s="5"/>
      <c r="FN603" s="5"/>
      <c r="FO603" s="5"/>
      <c r="FP603" s="5"/>
      <c r="FQ603" s="5"/>
      <c r="FR603" s="128"/>
      <c r="FS603" s="128"/>
      <c r="FT603" s="5"/>
      <c r="FU603" s="5"/>
      <c r="FV603" s="5"/>
      <c r="FW603" s="5"/>
      <c r="FX603" s="5"/>
      <c r="FY603" s="128"/>
      <c r="FZ603" s="128"/>
      <c r="GA603" s="5"/>
      <c r="GB603" s="341"/>
      <c r="GC603" s="354"/>
      <c r="GD603" s="5"/>
      <c r="GE603" s="5"/>
      <c r="GF603" s="5"/>
      <c r="GG603" s="5"/>
      <c r="GH603" s="128"/>
      <c r="GI603" s="128"/>
      <c r="GJ603" s="5"/>
      <c r="GK603" s="5"/>
      <c r="GL603" s="5"/>
      <c r="GM603" s="5"/>
      <c r="GN603" s="5"/>
      <c r="GO603" s="128"/>
      <c r="GP603" s="128"/>
      <c r="GQ603" s="5"/>
      <c r="GR603" s="5"/>
      <c r="GS603" s="5"/>
      <c r="GT603" s="5"/>
      <c r="GU603" s="5"/>
      <c r="GV603" s="128"/>
      <c r="GW603" s="128"/>
      <c r="GX603" s="5"/>
      <c r="GY603" s="5"/>
      <c r="GZ603" s="5"/>
      <c r="HA603" s="5"/>
      <c r="HB603" s="5"/>
      <c r="HC603" s="128"/>
      <c r="HD603" s="128"/>
      <c r="HE603" s="5"/>
      <c r="HF603" s="5"/>
      <c r="HG603" s="5"/>
      <c r="HH603" s="5"/>
      <c r="HI603" s="5"/>
      <c r="HJ603" s="128"/>
      <c r="HK603" s="128"/>
      <c r="HL603" s="5"/>
      <c r="HM603" s="5"/>
      <c r="HN603" s="5"/>
      <c r="HO603" s="5"/>
      <c r="HP603" s="5"/>
      <c r="HQ603" s="128"/>
      <c r="HR603" s="128"/>
      <c r="HS603" s="5"/>
      <c r="HT603" s="341"/>
      <c r="HU603" s="354"/>
      <c r="HV603" s="5"/>
      <c r="HW603" s="5"/>
      <c r="HX603" s="5"/>
      <c r="HY603" s="5"/>
      <c r="HZ603" s="128"/>
      <c r="IA603" s="128"/>
      <c r="IB603" s="5"/>
      <c r="IC603" s="5"/>
      <c r="ID603" s="5"/>
      <c r="IE603" s="5"/>
      <c r="IF603" s="5"/>
      <c r="IG603" s="128"/>
      <c r="IH603" s="128"/>
      <c r="II603" s="5"/>
      <c r="IJ603" s="5"/>
      <c r="IK603" s="5"/>
      <c r="IL603" s="5"/>
      <c r="IM603" s="5"/>
      <c r="IN603" s="128"/>
      <c r="IO603" s="128"/>
      <c r="IP603" s="5"/>
      <c r="IQ603" s="5"/>
      <c r="IR603" s="5"/>
      <c r="IS603" s="5"/>
      <c r="IT603" s="5"/>
      <c r="IU603" s="128"/>
      <c r="IV603" s="128"/>
      <c r="IW603" s="5"/>
      <c r="IX603" s="5"/>
      <c r="IY603" s="5"/>
      <c r="IZ603" s="5"/>
      <c r="JA603" s="5"/>
      <c r="JB603" s="128"/>
      <c r="JC603" s="128"/>
      <c r="JD603" s="5"/>
      <c r="JE603" s="5"/>
      <c r="JF603" s="5"/>
      <c r="JG603" s="5"/>
      <c r="JH603" s="5"/>
      <c r="JI603" s="128"/>
      <c r="JJ603" s="128"/>
      <c r="JK603" s="145"/>
      <c r="JL603" s="397"/>
    </row>
    <row r="604" spans="1:272" ht="45">
      <c r="A604" s="8" t="s">
        <v>33</v>
      </c>
      <c r="B604" s="8" t="s">
        <v>168</v>
      </c>
      <c r="C604" s="8">
        <v>1</v>
      </c>
      <c r="D604" s="197">
        <v>116</v>
      </c>
      <c r="E604" s="118" t="s">
        <v>169</v>
      </c>
      <c r="F604" s="195" t="s">
        <v>108</v>
      </c>
      <c r="G604" s="195" t="s">
        <v>165</v>
      </c>
      <c r="H604" s="309"/>
      <c r="I604" s="354"/>
      <c r="J604" s="5"/>
      <c r="K604" s="5"/>
      <c r="L604" s="5"/>
      <c r="M604" s="5"/>
      <c r="N604" s="128"/>
      <c r="O604" s="128"/>
      <c r="P604" s="5"/>
      <c r="Q604" s="5"/>
      <c r="R604" s="5"/>
      <c r="S604" s="5"/>
      <c r="T604" s="5"/>
      <c r="U604" s="128"/>
      <c r="V604" s="128"/>
      <c r="W604" s="5"/>
      <c r="X604" s="5"/>
      <c r="Y604" s="5"/>
      <c r="Z604" s="5"/>
      <c r="AA604" s="5"/>
      <c r="AB604" s="128"/>
      <c r="AC604" s="128"/>
      <c r="AD604" s="5"/>
      <c r="AE604" s="5"/>
      <c r="AF604" s="5"/>
      <c r="AG604" s="5"/>
      <c r="AH604" s="5"/>
      <c r="AI604" s="128"/>
      <c r="AJ604" s="128"/>
      <c r="AK604" s="5"/>
      <c r="AL604" s="5"/>
      <c r="AM604" s="5"/>
      <c r="AN604" s="5"/>
      <c r="AO604" s="5"/>
      <c r="AP604" s="128"/>
      <c r="AQ604" s="128"/>
      <c r="AR604" s="5"/>
      <c r="AS604" s="5"/>
      <c r="AT604" s="5"/>
      <c r="AU604" s="5"/>
      <c r="AV604" s="5"/>
      <c r="AW604" s="128"/>
      <c r="AX604" s="128"/>
      <c r="AY604" s="5"/>
      <c r="AZ604" s="341"/>
      <c r="BA604" s="354"/>
      <c r="BB604" s="5"/>
      <c r="BC604" s="5"/>
      <c r="BD604" s="5"/>
      <c r="BE604" s="5"/>
      <c r="BF604" s="128"/>
      <c r="BG604" s="128"/>
      <c r="BH604" s="5"/>
      <c r="BI604" s="5"/>
      <c r="BJ604" s="5"/>
      <c r="BK604" s="5"/>
      <c r="BL604" s="5"/>
      <c r="BM604" s="128"/>
      <c r="BN604" s="128"/>
      <c r="BO604" s="5"/>
      <c r="BP604" s="5"/>
      <c r="BQ604" s="5"/>
      <c r="BR604" s="5"/>
      <c r="BS604" s="5"/>
      <c r="BT604" s="128"/>
      <c r="BU604" s="128"/>
      <c r="BV604" s="5"/>
      <c r="BW604" s="5"/>
      <c r="BX604" s="5"/>
      <c r="BY604" s="5"/>
      <c r="BZ604" s="5"/>
      <c r="CA604" s="128"/>
      <c r="CB604" s="128"/>
      <c r="CC604" s="5"/>
      <c r="CD604" s="5"/>
      <c r="CE604" s="5"/>
      <c r="CF604" s="5"/>
      <c r="CG604" s="5"/>
      <c r="CH604" s="128"/>
      <c r="CI604" s="128"/>
      <c r="CJ604" s="5"/>
      <c r="CK604" s="5"/>
      <c r="CL604" s="5"/>
      <c r="CM604" s="5"/>
      <c r="CN604" s="5"/>
      <c r="CO604" s="128"/>
      <c r="CP604" s="128"/>
      <c r="CQ604" s="5"/>
      <c r="CR604" s="341"/>
      <c r="CS604" s="355" t="s">
        <v>616</v>
      </c>
      <c r="CT604" s="51">
        <v>88.6</v>
      </c>
      <c r="CU604" s="51">
        <v>88.6</v>
      </c>
      <c r="CV604" s="51">
        <v>1</v>
      </c>
      <c r="CW604" s="52">
        <v>100</v>
      </c>
      <c r="CX604" s="52">
        <f t="shared" ref="CX604:CX606" si="421">CV604*CW604/100</f>
        <v>1</v>
      </c>
      <c r="CY604" s="139">
        <f>CX604*AUXILIAR!$B$57</f>
        <v>20000000</v>
      </c>
      <c r="CZ604" s="5"/>
      <c r="DA604" s="5"/>
      <c r="DB604" s="5"/>
      <c r="DC604" s="5"/>
      <c r="DD604" s="5"/>
      <c r="DE604" s="128"/>
      <c r="DF604" s="128"/>
      <c r="DG604" s="5"/>
      <c r="DH604" s="5"/>
      <c r="DI604" s="5"/>
      <c r="DJ604" s="5"/>
      <c r="DK604" s="5"/>
      <c r="DL604" s="128"/>
      <c r="DM604" s="128"/>
      <c r="DN604" s="5"/>
      <c r="DO604" s="5"/>
      <c r="DP604" s="5"/>
      <c r="DQ604" s="5"/>
      <c r="DR604" s="5"/>
      <c r="DS604" s="128"/>
      <c r="DT604" s="128"/>
      <c r="DU604" s="5"/>
      <c r="DV604" s="5"/>
      <c r="DW604" s="5"/>
      <c r="DX604" s="5"/>
      <c r="DY604" s="5"/>
      <c r="DZ604" s="128"/>
      <c r="EA604" s="128"/>
      <c r="EB604" s="5"/>
      <c r="EC604" s="5"/>
      <c r="ED604" s="5"/>
      <c r="EE604" s="5"/>
      <c r="EF604" s="5"/>
      <c r="EG604" s="128"/>
      <c r="EH604" s="128"/>
      <c r="EI604" s="5"/>
      <c r="EJ604" s="341"/>
      <c r="EK604" s="354"/>
      <c r="EL604" s="5"/>
      <c r="EM604" s="5"/>
      <c r="EN604" s="5"/>
      <c r="EO604" s="5"/>
      <c r="EP604" s="128"/>
      <c r="EQ604" s="128"/>
      <c r="ER604" s="5"/>
      <c r="ES604" s="5"/>
      <c r="ET604" s="5"/>
      <c r="EU604" s="5"/>
      <c r="EV604" s="5"/>
      <c r="EW604" s="128"/>
      <c r="EX604" s="128"/>
      <c r="EY604" s="5"/>
      <c r="EZ604" s="5"/>
      <c r="FA604" s="5"/>
      <c r="FB604" s="5"/>
      <c r="FC604" s="5"/>
      <c r="FD604" s="128"/>
      <c r="FE604" s="128"/>
      <c r="FF604" s="5"/>
      <c r="FG604" s="5"/>
      <c r="FH604" s="5"/>
      <c r="FI604" s="5"/>
      <c r="FJ604" s="5"/>
      <c r="FK604" s="128"/>
      <c r="FL604" s="128"/>
      <c r="FM604" s="5"/>
      <c r="FN604" s="5"/>
      <c r="FO604" s="5"/>
      <c r="FP604" s="5"/>
      <c r="FQ604" s="5"/>
      <c r="FR604" s="128"/>
      <c r="FS604" s="128"/>
      <c r="FT604" s="5"/>
      <c r="FU604" s="5"/>
      <c r="FV604" s="5"/>
      <c r="FW604" s="5"/>
      <c r="FX604" s="5"/>
      <c r="FY604" s="128"/>
      <c r="FZ604" s="128"/>
      <c r="GA604" s="5"/>
      <c r="GB604" s="341"/>
      <c r="GC604" s="354"/>
      <c r="GD604" s="5"/>
      <c r="GE604" s="5"/>
      <c r="GF604" s="5"/>
      <c r="GG604" s="5"/>
      <c r="GH604" s="128"/>
      <c r="GI604" s="128"/>
      <c r="GJ604" s="5"/>
      <c r="GK604" s="5"/>
      <c r="GL604" s="5"/>
      <c r="GM604" s="5"/>
      <c r="GN604" s="5"/>
      <c r="GO604" s="128"/>
      <c r="GP604" s="128"/>
      <c r="GQ604" s="5"/>
      <c r="GR604" s="5"/>
      <c r="GS604" s="5"/>
      <c r="GT604" s="5"/>
      <c r="GU604" s="5"/>
      <c r="GV604" s="128"/>
      <c r="GW604" s="128"/>
      <c r="GX604" s="5"/>
      <c r="GY604" s="5"/>
      <c r="GZ604" s="5"/>
      <c r="HA604" s="5"/>
      <c r="HB604" s="5"/>
      <c r="HC604" s="128"/>
      <c r="HD604" s="128"/>
      <c r="HE604" s="5"/>
      <c r="HF604" s="5"/>
      <c r="HG604" s="5"/>
      <c r="HH604" s="5"/>
      <c r="HI604" s="5"/>
      <c r="HJ604" s="128"/>
      <c r="HK604" s="128"/>
      <c r="HL604" s="5"/>
      <c r="HM604" s="5"/>
      <c r="HN604" s="5"/>
      <c r="HO604" s="5"/>
      <c r="HP604" s="5"/>
      <c r="HQ604" s="128"/>
      <c r="HR604" s="128"/>
      <c r="HS604" s="5"/>
      <c r="HT604" s="341"/>
      <c r="HU604" s="354"/>
      <c r="HV604" s="5"/>
      <c r="HW604" s="5"/>
      <c r="HX604" s="5"/>
      <c r="HY604" s="5"/>
      <c r="HZ604" s="128"/>
      <c r="IA604" s="128"/>
      <c r="IB604" s="5"/>
      <c r="IC604" s="5"/>
      <c r="ID604" s="5"/>
      <c r="IE604" s="5"/>
      <c r="IF604" s="5"/>
      <c r="IG604" s="128"/>
      <c r="IH604" s="128"/>
      <c r="II604" s="5"/>
      <c r="IJ604" s="5"/>
      <c r="IK604" s="5"/>
      <c r="IL604" s="5"/>
      <c r="IM604" s="5"/>
      <c r="IN604" s="128"/>
      <c r="IO604" s="128"/>
      <c r="IP604" s="5"/>
      <c r="IQ604" s="5"/>
      <c r="IR604" s="5"/>
      <c r="IS604" s="5"/>
      <c r="IT604" s="5"/>
      <c r="IU604" s="128"/>
      <c r="IV604" s="128"/>
      <c r="IW604" s="5"/>
      <c r="IX604" s="5"/>
      <c r="IY604" s="5"/>
      <c r="IZ604" s="5"/>
      <c r="JA604" s="5"/>
      <c r="JB604" s="128"/>
      <c r="JC604" s="128"/>
      <c r="JD604" s="5"/>
      <c r="JE604" s="5"/>
      <c r="JF604" s="5"/>
      <c r="JG604" s="5"/>
      <c r="JH604" s="5"/>
      <c r="JI604" s="128"/>
      <c r="JJ604" s="128"/>
      <c r="JK604" s="145"/>
      <c r="JL604" s="397"/>
    </row>
    <row r="605" spans="1:272" ht="75">
      <c r="A605" s="8" t="s">
        <v>33</v>
      </c>
      <c r="B605" s="8" t="s">
        <v>168</v>
      </c>
      <c r="C605" s="8">
        <v>1</v>
      </c>
      <c r="D605" s="197">
        <v>116</v>
      </c>
      <c r="E605" s="118" t="s">
        <v>169</v>
      </c>
      <c r="F605" s="195" t="s">
        <v>108</v>
      </c>
      <c r="G605" s="195" t="s">
        <v>165</v>
      </c>
      <c r="H605" s="309"/>
      <c r="I605" s="354"/>
      <c r="J605" s="5"/>
      <c r="K605" s="5"/>
      <c r="L605" s="5"/>
      <c r="M605" s="5"/>
      <c r="N605" s="128"/>
      <c r="O605" s="128"/>
      <c r="P605" s="5"/>
      <c r="Q605" s="5"/>
      <c r="R605" s="5"/>
      <c r="S605" s="5"/>
      <c r="T605" s="5"/>
      <c r="U605" s="128"/>
      <c r="V605" s="128"/>
      <c r="W605" s="5"/>
      <c r="X605" s="5"/>
      <c r="Y605" s="5"/>
      <c r="Z605" s="5"/>
      <c r="AA605" s="5"/>
      <c r="AB605" s="128"/>
      <c r="AC605" s="128"/>
      <c r="AD605" s="5"/>
      <c r="AE605" s="5"/>
      <c r="AF605" s="5"/>
      <c r="AG605" s="5"/>
      <c r="AH605" s="5"/>
      <c r="AI605" s="128"/>
      <c r="AJ605" s="128"/>
      <c r="AK605" s="5"/>
      <c r="AL605" s="5"/>
      <c r="AM605" s="5"/>
      <c r="AN605" s="5"/>
      <c r="AO605" s="5"/>
      <c r="AP605" s="128"/>
      <c r="AQ605" s="128"/>
      <c r="AR605" s="5"/>
      <c r="AS605" s="5"/>
      <c r="AT605" s="5"/>
      <c r="AU605" s="5"/>
      <c r="AV605" s="5"/>
      <c r="AW605" s="128"/>
      <c r="AX605" s="128"/>
      <c r="AY605" s="5"/>
      <c r="AZ605" s="341"/>
      <c r="BA605" s="354"/>
      <c r="BB605" s="5"/>
      <c r="BC605" s="5"/>
      <c r="BD605" s="5"/>
      <c r="BE605" s="5"/>
      <c r="BF605" s="128"/>
      <c r="BG605" s="128"/>
      <c r="BH605" s="5"/>
      <c r="BI605" s="5"/>
      <c r="BJ605" s="5"/>
      <c r="BK605" s="5"/>
      <c r="BL605" s="5"/>
      <c r="BM605" s="128"/>
      <c r="BN605" s="128"/>
      <c r="BO605" s="5"/>
      <c r="BP605" s="5"/>
      <c r="BQ605" s="5"/>
      <c r="BR605" s="5"/>
      <c r="BS605" s="5"/>
      <c r="BT605" s="128"/>
      <c r="BU605" s="128"/>
      <c r="BV605" s="5"/>
      <c r="BW605" s="5"/>
      <c r="BX605" s="5"/>
      <c r="BY605" s="5"/>
      <c r="BZ605" s="5"/>
      <c r="CA605" s="128"/>
      <c r="CB605" s="128"/>
      <c r="CC605" s="5"/>
      <c r="CD605" s="5"/>
      <c r="CE605" s="5"/>
      <c r="CF605" s="5"/>
      <c r="CG605" s="5"/>
      <c r="CH605" s="128"/>
      <c r="CI605" s="128"/>
      <c r="CJ605" s="5"/>
      <c r="CK605" s="5"/>
      <c r="CL605" s="5"/>
      <c r="CM605" s="5"/>
      <c r="CN605" s="5"/>
      <c r="CO605" s="128"/>
      <c r="CP605" s="128"/>
      <c r="CQ605" s="5"/>
      <c r="CR605" s="341"/>
      <c r="CS605" s="355" t="s">
        <v>619</v>
      </c>
      <c r="CT605" s="51">
        <v>1</v>
      </c>
      <c r="CU605" s="51">
        <v>1</v>
      </c>
      <c r="CV605" s="51">
        <v>1</v>
      </c>
      <c r="CW605" s="52">
        <v>100</v>
      </c>
      <c r="CX605" s="52">
        <f t="shared" si="421"/>
        <v>1</v>
      </c>
      <c r="CY605" s="139">
        <f>CX605*AUXILIAR!$B$59</f>
        <v>40000000</v>
      </c>
      <c r="CZ605" s="5"/>
      <c r="DA605" s="5"/>
      <c r="DB605" s="5"/>
      <c r="DC605" s="5"/>
      <c r="DD605" s="5"/>
      <c r="DE605" s="128"/>
      <c r="DF605" s="128"/>
      <c r="DG605" s="5"/>
      <c r="DH605" s="5"/>
      <c r="DI605" s="5"/>
      <c r="DJ605" s="5"/>
      <c r="DK605" s="5"/>
      <c r="DL605" s="128"/>
      <c r="DM605" s="128"/>
      <c r="DN605" s="5"/>
      <c r="DO605" s="5"/>
      <c r="DP605" s="5"/>
      <c r="DQ605" s="5"/>
      <c r="DR605" s="5"/>
      <c r="DS605" s="128"/>
      <c r="DT605" s="128"/>
      <c r="DU605" s="5"/>
      <c r="DV605" s="5"/>
      <c r="DW605" s="5"/>
      <c r="DX605" s="5"/>
      <c r="DY605" s="5"/>
      <c r="DZ605" s="128"/>
      <c r="EA605" s="128"/>
      <c r="EB605" s="5"/>
      <c r="EC605" s="5"/>
      <c r="ED605" s="5"/>
      <c r="EE605" s="5"/>
      <c r="EF605" s="5"/>
      <c r="EG605" s="128"/>
      <c r="EH605" s="128"/>
      <c r="EI605" s="5"/>
      <c r="EJ605" s="341"/>
      <c r="EK605" s="354"/>
      <c r="EL605" s="5"/>
      <c r="EM605" s="5"/>
      <c r="EN605" s="5"/>
      <c r="EO605" s="5"/>
      <c r="EP605" s="128"/>
      <c r="EQ605" s="128"/>
      <c r="ER605" s="5"/>
      <c r="ES605" s="5"/>
      <c r="ET605" s="5"/>
      <c r="EU605" s="5"/>
      <c r="EV605" s="5"/>
      <c r="EW605" s="128"/>
      <c r="EX605" s="128"/>
      <c r="EY605" s="5"/>
      <c r="EZ605" s="5"/>
      <c r="FA605" s="5"/>
      <c r="FB605" s="5"/>
      <c r="FC605" s="5"/>
      <c r="FD605" s="128"/>
      <c r="FE605" s="128"/>
      <c r="FF605" s="5"/>
      <c r="FG605" s="5"/>
      <c r="FH605" s="5"/>
      <c r="FI605" s="5"/>
      <c r="FJ605" s="5"/>
      <c r="FK605" s="128"/>
      <c r="FL605" s="128"/>
      <c r="FM605" s="5"/>
      <c r="FN605" s="5"/>
      <c r="FO605" s="5"/>
      <c r="FP605" s="5"/>
      <c r="FQ605" s="5"/>
      <c r="FR605" s="128"/>
      <c r="FS605" s="128"/>
      <c r="FT605" s="5"/>
      <c r="FU605" s="5"/>
      <c r="FV605" s="5"/>
      <c r="FW605" s="5"/>
      <c r="FX605" s="5"/>
      <c r="FY605" s="128"/>
      <c r="FZ605" s="128"/>
      <c r="GA605" s="5"/>
      <c r="GB605" s="341"/>
      <c r="GC605" s="354"/>
      <c r="GD605" s="5"/>
      <c r="GE605" s="5"/>
      <c r="GF605" s="5"/>
      <c r="GG605" s="5"/>
      <c r="GH605" s="128"/>
      <c r="GI605" s="128"/>
      <c r="GJ605" s="5"/>
      <c r="GK605" s="5"/>
      <c r="GL605" s="5"/>
      <c r="GM605" s="5"/>
      <c r="GN605" s="5"/>
      <c r="GO605" s="128"/>
      <c r="GP605" s="128"/>
      <c r="GQ605" s="5"/>
      <c r="GR605" s="5"/>
      <c r="GS605" s="5"/>
      <c r="GT605" s="5"/>
      <c r="GU605" s="5"/>
      <c r="GV605" s="128"/>
      <c r="GW605" s="128"/>
      <c r="GX605" s="5"/>
      <c r="GY605" s="5"/>
      <c r="GZ605" s="5"/>
      <c r="HA605" s="5"/>
      <c r="HB605" s="5"/>
      <c r="HC605" s="128"/>
      <c r="HD605" s="128"/>
      <c r="HE605" s="5"/>
      <c r="HF605" s="5"/>
      <c r="HG605" s="5"/>
      <c r="HH605" s="5"/>
      <c r="HI605" s="5"/>
      <c r="HJ605" s="128"/>
      <c r="HK605" s="128"/>
      <c r="HL605" s="5"/>
      <c r="HM605" s="5"/>
      <c r="HN605" s="5"/>
      <c r="HO605" s="5"/>
      <c r="HP605" s="5"/>
      <c r="HQ605" s="128"/>
      <c r="HR605" s="128"/>
      <c r="HS605" s="5"/>
      <c r="HT605" s="341"/>
      <c r="HU605" s="354"/>
      <c r="HV605" s="5"/>
      <c r="HW605" s="5"/>
      <c r="HX605" s="5"/>
      <c r="HY605" s="5"/>
      <c r="HZ605" s="128"/>
      <c r="IA605" s="128"/>
      <c r="IB605" s="5"/>
      <c r="IC605" s="5"/>
      <c r="ID605" s="5"/>
      <c r="IE605" s="5"/>
      <c r="IF605" s="5"/>
      <c r="IG605" s="128"/>
      <c r="IH605" s="128"/>
      <c r="II605" s="5"/>
      <c r="IJ605" s="5"/>
      <c r="IK605" s="5"/>
      <c r="IL605" s="5"/>
      <c r="IM605" s="5"/>
      <c r="IN605" s="128"/>
      <c r="IO605" s="128"/>
      <c r="IP605" s="5"/>
      <c r="IQ605" s="5"/>
      <c r="IR605" s="5"/>
      <c r="IS605" s="5"/>
      <c r="IT605" s="5"/>
      <c r="IU605" s="128"/>
      <c r="IV605" s="128"/>
      <c r="IW605" s="5"/>
      <c r="IX605" s="5"/>
      <c r="IY605" s="5"/>
      <c r="IZ605" s="5"/>
      <c r="JA605" s="5"/>
      <c r="JB605" s="128"/>
      <c r="JC605" s="128"/>
      <c r="JD605" s="5"/>
      <c r="JE605" s="5"/>
      <c r="JF605" s="5"/>
      <c r="JG605" s="5"/>
      <c r="JH605" s="5"/>
      <c r="JI605" s="128"/>
      <c r="JJ605" s="128"/>
      <c r="JK605" s="145"/>
      <c r="JL605" s="397"/>
    </row>
    <row r="606" spans="1:272" ht="45">
      <c r="A606" s="8" t="s">
        <v>33</v>
      </c>
      <c r="B606" s="8" t="s">
        <v>168</v>
      </c>
      <c r="C606" s="8">
        <v>1</v>
      </c>
      <c r="D606" s="197">
        <v>116</v>
      </c>
      <c r="E606" s="118" t="s">
        <v>169</v>
      </c>
      <c r="F606" s="195" t="s">
        <v>108</v>
      </c>
      <c r="G606" s="195" t="s">
        <v>165</v>
      </c>
      <c r="H606" s="309"/>
      <c r="I606" s="354"/>
      <c r="J606" s="5"/>
      <c r="K606" s="5"/>
      <c r="L606" s="5"/>
      <c r="M606" s="5"/>
      <c r="N606" s="128"/>
      <c r="O606" s="128"/>
      <c r="P606" s="5"/>
      <c r="Q606" s="5"/>
      <c r="R606" s="5"/>
      <c r="S606" s="5"/>
      <c r="T606" s="5"/>
      <c r="U606" s="128"/>
      <c r="V606" s="128"/>
      <c r="W606" s="5"/>
      <c r="X606" s="5"/>
      <c r="Y606" s="5"/>
      <c r="Z606" s="5"/>
      <c r="AA606" s="5"/>
      <c r="AB606" s="128"/>
      <c r="AC606" s="128"/>
      <c r="AD606" s="5"/>
      <c r="AE606" s="5"/>
      <c r="AF606" s="5"/>
      <c r="AG606" s="5"/>
      <c r="AH606" s="5"/>
      <c r="AI606" s="128"/>
      <c r="AJ606" s="128"/>
      <c r="AK606" s="5"/>
      <c r="AL606" s="5"/>
      <c r="AM606" s="5"/>
      <c r="AN606" s="5"/>
      <c r="AO606" s="5"/>
      <c r="AP606" s="128"/>
      <c r="AQ606" s="128"/>
      <c r="AR606" s="5"/>
      <c r="AS606" s="5"/>
      <c r="AT606" s="5"/>
      <c r="AU606" s="5"/>
      <c r="AV606" s="5"/>
      <c r="AW606" s="128"/>
      <c r="AX606" s="128"/>
      <c r="AY606" s="5"/>
      <c r="AZ606" s="341"/>
      <c r="BA606" s="354"/>
      <c r="BB606" s="5"/>
      <c r="BC606" s="5"/>
      <c r="BD606" s="5"/>
      <c r="BE606" s="5"/>
      <c r="BF606" s="128"/>
      <c r="BG606" s="128"/>
      <c r="BH606" s="5"/>
      <c r="BI606" s="5"/>
      <c r="BJ606" s="5"/>
      <c r="BK606" s="5"/>
      <c r="BL606" s="5"/>
      <c r="BM606" s="128"/>
      <c r="BN606" s="128"/>
      <c r="BO606" s="5"/>
      <c r="BP606" s="5"/>
      <c r="BQ606" s="5"/>
      <c r="BR606" s="5"/>
      <c r="BS606" s="5"/>
      <c r="BT606" s="128"/>
      <c r="BU606" s="128"/>
      <c r="BV606" s="5"/>
      <c r="BW606" s="5"/>
      <c r="BX606" s="5"/>
      <c r="BY606" s="5"/>
      <c r="BZ606" s="5"/>
      <c r="CA606" s="128"/>
      <c r="CB606" s="128"/>
      <c r="CC606" s="5"/>
      <c r="CD606" s="5"/>
      <c r="CE606" s="5"/>
      <c r="CF606" s="5"/>
      <c r="CG606" s="5"/>
      <c r="CH606" s="128"/>
      <c r="CI606" s="128"/>
      <c r="CJ606" s="5"/>
      <c r="CK606" s="5"/>
      <c r="CL606" s="5"/>
      <c r="CM606" s="5"/>
      <c r="CN606" s="5"/>
      <c r="CO606" s="128"/>
      <c r="CP606" s="128"/>
      <c r="CQ606" s="5"/>
      <c r="CR606" s="341"/>
      <c r="CS606" s="355" t="s">
        <v>621</v>
      </c>
      <c r="CT606" s="51">
        <v>1</v>
      </c>
      <c r="CU606" s="51">
        <v>1</v>
      </c>
      <c r="CV606" s="51">
        <v>4</v>
      </c>
      <c r="CW606" s="52">
        <v>100</v>
      </c>
      <c r="CX606" s="52">
        <f t="shared" si="421"/>
        <v>4</v>
      </c>
      <c r="CY606" s="139">
        <f>CX606*AUXILIAR!$B$58</f>
        <v>40000000</v>
      </c>
      <c r="CZ606" s="5"/>
      <c r="DA606" s="5"/>
      <c r="DB606" s="5"/>
      <c r="DC606" s="5"/>
      <c r="DD606" s="5"/>
      <c r="DE606" s="128"/>
      <c r="DF606" s="128"/>
      <c r="DG606" s="5"/>
      <c r="DH606" s="5"/>
      <c r="DI606" s="5"/>
      <c r="DJ606" s="5"/>
      <c r="DK606" s="5"/>
      <c r="DL606" s="128"/>
      <c r="DM606" s="128"/>
      <c r="DN606" s="5"/>
      <c r="DO606" s="5"/>
      <c r="DP606" s="5"/>
      <c r="DQ606" s="5"/>
      <c r="DR606" s="5"/>
      <c r="DS606" s="128"/>
      <c r="DT606" s="128"/>
      <c r="DU606" s="5"/>
      <c r="DV606" s="5"/>
      <c r="DW606" s="5"/>
      <c r="DX606" s="5"/>
      <c r="DY606" s="5"/>
      <c r="DZ606" s="128"/>
      <c r="EA606" s="128"/>
      <c r="EB606" s="5"/>
      <c r="EC606" s="5"/>
      <c r="ED606" s="5"/>
      <c r="EE606" s="5"/>
      <c r="EF606" s="5"/>
      <c r="EG606" s="128"/>
      <c r="EH606" s="128"/>
      <c r="EI606" s="5"/>
      <c r="EJ606" s="341"/>
      <c r="EK606" s="354"/>
      <c r="EL606" s="5"/>
      <c r="EM606" s="5"/>
      <c r="EN606" s="5"/>
      <c r="EO606" s="5"/>
      <c r="EP606" s="128"/>
      <c r="EQ606" s="128"/>
      <c r="ER606" s="5"/>
      <c r="ES606" s="5"/>
      <c r="ET606" s="5"/>
      <c r="EU606" s="5"/>
      <c r="EV606" s="5"/>
      <c r="EW606" s="128"/>
      <c r="EX606" s="128"/>
      <c r="EY606" s="5"/>
      <c r="EZ606" s="5"/>
      <c r="FA606" s="5"/>
      <c r="FB606" s="5"/>
      <c r="FC606" s="5"/>
      <c r="FD606" s="128"/>
      <c r="FE606" s="128"/>
      <c r="FF606" s="5"/>
      <c r="FG606" s="5"/>
      <c r="FH606" s="5"/>
      <c r="FI606" s="5"/>
      <c r="FJ606" s="5"/>
      <c r="FK606" s="128"/>
      <c r="FL606" s="128"/>
      <c r="FM606" s="5"/>
      <c r="FN606" s="5"/>
      <c r="FO606" s="5"/>
      <c r="FP606" s="5"/>
      <c r="FQ606" s="5"/>
      <c r="FR606" s="128"/>
      <c r="FS606" s="128"/>
      <c r="FT606" s="5"/>
      <c r="FU606" s="5"/>
      <c r="FV606" s="5"/>
      <c r="FW606" s="5"/>
      <c r="FX606" s="5"/>
      <c r="FY606" s="128"/>
      <c r="FZ606" s="128"/>
      <c r="GA606" s="5"/>
      <c r="GB606" s="341"/>
      <c r="GC606" s="354"/>
      <c r="GD606" s="5"/>
      <c r="GE606" s="5"/>
      <c r="GF606" s="5"/>
      <c r="GG606" s="5"/>
      <c r="GH606" s="128"/>
      <c r="GI606" s="128"/>
      <c r="GJ606" s="5"/>
      <c r="GK606" s="5"/>
      <c r="GL606" s="5"/>
      <c r="GM606" s="5"/>
      <c r="GN606" s="5"/>
      <c r="GO606" s="128"/>
      <c r="GP606" s="128"/>
      <c r="GQ606" s="5"/>
      <c r="GR606" s="5"/>
      <c r="GS606" s="5"/>
      <c r="GT606" s="5"/>
      <c r="GU606" s="5"/>
      <c r="GV606" s="128"/>
      <c r="GW606" s="128"/>
      <c r="GX606" s="5"/>
      <c r="GY606" s="5"/>
      <c r="GZ606" s="5"/>
      <c r="HA606" s="5"/>
      <c r="HB606" s="5"/>
      <c r="HC606" s="128"/>
      <c r="HD606" s="128"/>
      <c r="HE606" s="5"/>
      <c r="HF606" s="5"/>
      <c r="HG606" s="5"/>
      <c r="HH606" s="5"/>
      <c r="HI606" s="5"/>
      <c r="HJ606" s="128"/>
      <c r="HK606" s="128"/>
      <c r="HL606" s="5"/>
      <c r="HM606" s="5"/>
      <c r="HN606" s="5"/>
      <c r="HO606" s="5"/>
      <c r="HP606" s="5"/>
      <c r="HQ606" s="128"/>
      <c r="HR606" s="128"/>
      <c r="HS606" s="5"/>
      <c r="HT606" s="341"/>
      <c r="HU606" s="354"/>
      <c r="HV606" s="5"/>
      <c r="HW606" s="5"/>
      <c r="HX606" s="5"/>
      <c r="HY606" s="5"/>
      <c r="HZ606" s="128"/>
      <c r="IA606" s="128"/>
      <c r="IB606" s="5"/>
      <c r="IC606" s="5"/>
      <c r="ID606" s="5"/>
      <c r="IE606" s="5"/>
      <c r="IF606" s="5"/>
      <c r="IG606" s="128"/>
      <c r="IH606" s="128"/>
      <c r="II606" s="5"/>
      <c r="IJ606" s="5"/>
      <c r="IK606" s="5"/>
      <c r="IL606" s="5"/>
      <c r="IM606" s="5"/>
      <c r="IN606" s="128"/>
      <c r="IO606" s="128"/>
      <c r="IP606" s="5"/>
      <c r="IQ606" s="5"/>
      <c r="IR606" s="5"/>
      <c r="IS606" s="5"/>
      <c r="IT606" s="5"/>
      <c r="IU606" s="128"/>
      <c r="IV606" s="128"/>
      <c r="IW606" s="5"/>
      <c r="IX606" s="5"/>
      <c r="IY606" s="5"/>
      <c r="IZ606" s="5"/>
      <c r="JA606" s="5"/>
      <c r="JB606" s="128"/>
      <c r="JC606" s="128"/>
      <c r="JD606" s="5"/>
      <c r="JE606" s="5"/>
      <c r="JF606" s="5"/>
      <c r="JG606" s="5"/>
      <c r="JH606" s="5"/>
      <c r="JI606" s="128"/>
      <c r="JJ606" s="128"/>
      <c r="JK606" s="145"/>
      <c r="JL606" s="397"/>
    </row>
    <row r="607" spans="1:272" ht="15.75" customHeight="1">
      <c r="A607" s="64" t="s">
        <v>33</v>
      </c>
      <c r="B607" s="64" t="s">
        <v>15</v>
      </c>
      <c r="C607" s="65" t="s">
        <v>23</v>
      </c>
      <c r="D607" s="126">
        <v>116</v>
      </c>
      <c r="E607" s="157" t="s">
        <v>169</v>
      </c>
      <c r="F607" s="119" t="s">
        <v>108</v>
      </c>
      <c r="G607" s="119" t="s">
        <v>165</v>
      </c>
      <c r="H607" s="305"/>
      <c r="I607" s="377"/>
      <c r="J607" s="65"/>
      <c r="K607" s="65"/>
      <c r="L607" s="65"/>
      <c r="M607" s="80" t="s">
        <v>115</v>
      </c>
      <c r="N607" s="79">
        <f>SUM(N608:N620)</f>
        <v>40</v>
      </c>
      <c r="O607" s="79">
        <f>SUM(O608:O620)</f>
        <v>120000000</v>
      </c>
      <c r="P607" s="65"/>
      <c r="Q607" s="65"/>
      <c r="R607" s="65"/>
      <c r="S607" s="65"/>
      <c r="T607" s="80" t="s">
        <v>115</v>
      </c>
      <c r="U607" s="79">
        <f>SUM(U608:U620)</f>
        <v>0</v>
      </c>
      <c r="V607" s="79">
        <f>SUM(V608:V620)</f>
        <v>0</v>
      </c>
      <c r="W607" s="65"/>
      <c r="X607" s="65"/>
      <c r="Y607" s="65"/>
      <c r="Z607" s="65"/>
      <c r="AA607" s="80" t="s">
        <v>115</v>
      </c>
      <c r="AB607" s="79">
        <f>SUM(AB608:AB620)</f>
        <v>0</v>
      </c>
      <c r="AC607" s="79">
        <f>SUM(AC608:AC620)</f>
        <v>0</v>
      </c>
      <c r="AD607" s="65"/>
      <c r="AE607" s="65"/>
      <c r="AF607" s="65"/>
      <c r="AG607" s="65"/>
      <c r="AH607" s="80" t="s">
        <v>115</v>
      </c>
      <c r="AI607" s="79">
        <f>SUM(AI608:AI620)</f>
        <v>0</v>
      </c>
      <c r="AJ607" s="79">
        <f>SUM(AJ608:AJ620)</f>
        <v>0</v>
      </c>
      <c r="AK607" s="65"/>
      <c r="AL607" s="65"/>
      <c r="AM607" s="65"/>
      <c r="AN607" s="65"/>
      <c r="AO607" s="80" t="s">
        <v>115</v>
      </c>
      <c r="AP607" s="79">
        <f>SUM(AP608:AP620)</f>
        <v>0</v>
      </c>
      <c r="AQ607" s="79">
        <f>SUM(AQ608:AQ620)</f>
        <v>0</v>
      </c>
      <c r="AR607" s="65"/>
      <c r="AS607" s="65"/>
      <c r="AT607" s="65"/>
      <c r="AU607" s="65"/>
      <c r="AV607" s="80" t="s">
        <v>115</v>
      </c>
      <c r="AW607" s="79">
        <f>SUM(AW608:AW620)</f>
        <v>0</v>
      </c>
      <c r="AX607" s="79">
        <f>SUM(AX608:AX620)</f>
        <v>0</v>
      </c>
      <c r="AY607" s="65"/>
      <c r="AZ607" s="308"/>
      <c r="BA607" s="377"/>
      <c r="BB607" s="65"/>
      <c r="BC607" s="65"/>
      <c r="BD607" s="65"/>
      <c r="BE607" s="80" t="s">
        <v>115</v>
      </c>
      <c r="BF607" s="79">
        <f>SUM(BF608:BF620)</f>
        <v>30.5</v>
      </c>
      <c r="BG607" s="79">
        <f>SUM(BG608:BG620)</f>
        <v>244000000</v>
      </c>
      <c r="BH607" s="65"/>
      <c r="BI607" s="65"/>
      <c r="BJ607" s="65"/>
      <c r="BK607" s="65"/>
      <c r="BL607" s="80" t="s">
        <v>115</v>
      </c>
      <c r="BM607" s="79">
        <f>SUM(BM608:BM620)</f>
        <v>0</v>
      </c>
      <c r="BN607" s="79">
        <f>SUM(BN608:BN620)</f>
        <v>0</v>
      </c>
      <c r="BO607" s="65"/>
      <c r="BP607" s="65"/>
      <c r="BQ607" s="65"/>
      <c r="BR607" s="65"/>
      <c r="BS607" s="80" t="s">
        <v>115</v>
      </c>
      <c r="BT607" s="79">
        <f>SUM(BT608:BT620)</f>
        <v>0</v>
      </c>
      <c r="BU607" s="79">
        <f>SUM(BU608:BU620)</f>
        <v>0</v>
      </c>
      <c r="BV607" s="65"/>
      <c r="BW607" s="65"/>
      <c r="BX607" s="65"/>
      <c r="BY607" s="65"/>
      <c r="BZ607" s="80" t="s">
        <v>115</v>
      </c>
      <c r="CA607" s="79">
        <f>SUM(CA608:CA620)</f>
        <v>0</v>
      </c>
      <c r="CB607" s="79">
        <f>SUM(CB608:CB620)</f>
        <v>0</v>
      </c>
      <c r="CC607" s="65"/>
      <c r="CD607" s="65"/>
      <c r="CE607" s="65"/>
      <c r="CF607" s="65"/>
      <c r="CG607" s="80" t="s">
        <v>115</v>
      </c>
      <c r="CH607" s="79">
        <f>SUM(CH608:CH620)</f>
        <v>0</v>
      </c>
      <c r="CI607" s="79">
        <f>SUM(CI608:CI620)</f>
        <v>0</v>
      </c>
      <c r="CJ607" s="65"/>
      <c r="CK607" s="65"/>
      <c r="CL607" s="65"/>
      <c r="CM607" s="65"/>
      <c r="CN607" s="80" t="s">
        <v>115</v>
      </c>
      <c r="CO607" s="79">
        <f>SUM(CO608:CO620)</f>
        <v>0</v>
      </c>
      <c r="CP607" s="79">
        <f>SUM(CP608:CP620)</f>
        <v>0</v>
      </c>
      <c r="CQ607" s="65"/>
      <c r="CR607" s="308"/>
      <c r="CS607" s="377"/>
      <c r="CT607" s="65"/>
      <c r="CU607" s="65"/>
      <c r="CV607" s="65"/>
      <c r="CW607" s="80" t="s">
        <v>115</v>
      </c>
      <c r="CX607" s="79">
        <f>SUM(CX608:CX620)</f>
        <v>13</v>
      </c>
      <c r="CY607" s="79">
        <f>SUM(CY608:CY620)</f>
        <v>350000000</v>
      </c>
      <c r="CZ607" s="65"/>
      <c r="DA607" s="65"/>
      <c r="DB607" s="65"/>
      <c r="DC607" s="65"/>
      <c r="DD607" s="80" t="s">
        <v>115</v>
      </c>
      <c r="DE607" s="79">
        <f>SUM(DE608:DE620)</f>
        <v>0</v>
      </c>
      <c r="DF607" s="79">
        <f>SUM(DF608:DF620)</f>
        <v>0</v>
      </c>
      <c r="DG607" s="65"/>
      <c r="DH607" s="65"/>
      <c r="DI607" s="65"/>
      <c r="DJ607" s="65"/>
      <c r="DK607" s="80" t="s">
        <v>115</v>
      </c>
      <c r="DL607" s="79">
        <f>SUM(DL608:DL620)</f>
        <v>0</v>
      </c>
      <c r="DM607" s="79">
        <f>SUM(DM608:DM620)</f>
        <v>0</v>
      </c>
      <c r="DN607" s="65"/>
      <c r="DO607" s="65"/>
      <c r="DP607" s="65"/>
      <c r="DQ607" s="65"/>
      <c r="DR607" s="80" t="s">
        <v>115</v>
      </c>
      <c r="DS607" s="79">
        <f>SUM(DS608:DS620)</f>
        <v>0</v>
      </c>
      <c r="DT607" s="79">
        <f>SUM(DT608:DT620)</f>
        <v>0</v>
      </c>
      <c r="DU607" s="65"/>
      <c r="DV607" s="65"/>
      <c r="DW607" s="65"/>
      <c r="DX607" s="65"/>
      <c r="DY607" s="80" t="s">
        <v>115</v>
      </c>
      <c r="DZ607" s="79">
        <f>SUM(DZ608:DZ620)</f>
        <v>0</v>
      </c>
      <c r="EA607" s="79">
        <f>SUM(EA608:EA620)</f>
        <v>0</v>
      </c>
      <c r="EB607" s="65"/>
      <c r="EC607" s="65"/>
      <c r="ED607" s="65"/>
      <c r="EE607" s="65"/>
      <c r="EF607" s="80" t="s">
        <v>115</v>
      </c>
      <c r="EG607" s="79">
        <f>SUM(EG608:EG620)</f>
        <v>0</v>
      </c>
      <c r="EH607" s="79">
        <f>SUM(EH608:EH620)</f>
        <v>0</v>
      </c>
      <c r="EI607" s="65"/>
      <c r="EJ607" s="308"/>
      <c r="EK607" s="377"/>
      <c r="EL607" s="65"/>
      <c r="EM607" s="65"/>
      <c r="EN607" s="65"/>
      <c r="EO607" s="80" t="s">
        <v>115</v>
      </c>
      <c r="EP607" s="79">
        <f>SUM(EP608:EP620)</f>
        <v>0</v>
      </c>
      <c r="EQ607" s="79">
        <f>SUM(EQ608:EQ620)</f>
        <v>0</v>
      </c>
      <c r="ER607" s="65"/>
      <c r="ES607" s="65"/>
      <c r="ET607" s="65"/>
      <c r="EU607" s="65"/>
      <c r="EV607" s="80" t="s">
        <v>115</v>
      </c>
      <c r="EW607" s="79">
        <f>SUM(EW608:EW620)</f>
        <v>0</v>
      </c>
      <c r="EX607" s="79">
        <f>SUM(EX608:EX620)</f>
        <v>0</v>
      </c>
      <c r="EY607" s="65"/>
      <c r="EZ607" s="65"/>
      <c r="FA607" s="65"/>
      <c r="FB607" s="65"/>
      <c r="FC607" s="80" t="s">
        <v>115</v>
      </c>
      <c r="FD607" s="79">
        <f>SUM(FD608:FD620)</f>
        <v>0</v>
      </c>
      <c r="FE607" s="79">
        <f>SUM(FE608:FE620)</f>
        <v>0</v>
      </c>
      <c r="FF607" s="65"/>
      <c r="FG607" s="65"/>
      <c r="FH607" s="65"/>
      <c r="FI607" s="65"/>
      <c r="FJ607" s="80" t="s">
        <v>115</v>
      </c>
      <c r="FK607" s="79">
        <f>SUM(FK608:FK620)</f>
        <v>0</v>
      </c>
      <c r="FL607" s="79">
        <f>SUM(FL608:FL620)</f>
        <v>0</v>
      </c>
      <c r="FM607" s="65"/>
      <c r="FN607" s="65"/>
      <c r="FO607" s="65"/>
      <c r="FP607" s="65"/>
      <c r="FQ607" s="80" t="s">
        <v>115</v>
      </c>
      <c r="FR607" s="79">
        <f>SUM(FR608:FR620)</f>
        <v>0</v>
      </c>
      <c r="FS607" s="79">
        <f>SUM(FS608:FS620)</f>
        <v>0</v>
      </c>
      <c r="FT607" s="65"/>
      <c r="FU607" s="65"/>
      <c r="FV607" s="65"/>
      <c r="FW607" s="65"/>
      <c r="FX607" s="80" t="s">
        <v>115</v>
      </c>
      <c r="FY607" s="79">
        <f>SUM(FY608:FY620)</f>
        <v>0</v>
      </c>
      <c r="FZ607" s="79">
        <f>SUM(FZ608:FZ620)</f>
        <v>0</v>
      </c>
      <c r="GA607" s="65"/>
      <c r="GB607" s="308"/>
      <c r="GC607" s="377"/>
      <c r="GD607" s="65"/>
      <c r="GE607" s="65"/>
      <c r="GF607" s="65"/>
      <c r="GG607" s="80" t="s">
        <v>115</v>
      </c>
      <c r="GH607" s="79">
        <f>SUM(GH608:GH620)</f>
        <v>0</v>
      </c>
      <c r="GI607" s="79">
        <f>SUM(GI608:GI620)</f>
        <v>0</v>
      </c>
      <c r="GJ607" s="65"/>
      <c r="GK607" s="65"/>
      <c r="GL607" s="65"/>
      <c r="GM607" s="65"/>
      <c r="GN607" s="80" t="s">
        <v>115</v>
      </c>
      <c r="GO607" s="79">
        <f>SUM(GO608:GO620)</f>
        <v>0</v>
      </c>
      <c r="GP607" s="79">
        <f>SUM(GP608:GP620)</f>
        <v>0</v>
      </c>
      <c r="GQ607" s="65"/>
      <c r="GR607" s="65"/>
      <c r="GS607" s="65"/>
      <c r="GT607" s="65"/>
      <c r="GU607" s="80" t="s">
        <v>115</v>
      </c>
      <c r="GV607" s="79">
        <f>SUM(GV608:GV620)</f>
        <v>0</v>
      </c>
      <c r="GW607" s="79">
        <f>SUM(GW608:GW620)</f>
        <v>0</v>
      </c>
      <c r="GX607" s="65"/>
      <c r="GY607" s="65"/>
      <c r="GZ607" s="65"/>
      <c r="HA607" s="65"/>
      <c r="HB607" s="80" t="s">
        <v>115</v>
      </c>
      <c r="HC607" s="79">
        <f>SUM(HC608:HC620)</f>
        <v>0</v>
      </c>
      <c r="HD607" s="79">
        <f>SUM(HD608:HD620)</f>
        <v>0</v>
      </c>
      <c r="HE607" s="65"/>
      <c r="HF607" s="65"/>
      <c r="HG607" s="65"/>
      <c r="HH607" s="65"/>
      <c r="HI607" s="80" t="s">
        <v>115</v>
      </c>
      <c r="HJ607" s="79">
        <f>SUM(HJ608:HJ620)</f>
        <v>0</v>
      </c>
      <c r="HK607" s="79">
        <f>SUM(HK608:HK620)</f>
        <v>0</v>
      </c>
      <c r="HL607" s="65"/>
      <c r="HM607" s="65"/>
      <c r="HN607" s="65"/>
      <c r="HO607" s="65"/>
      <c r="HP607" s="80" t="s">
        <v>115</v>
      </c>
      <c r="HQ607" s="79">
        <f>SUM(HQ608:HQ620)</f>
        <v>0</v>
      </c>
      <c r="HR607" s="79">
        <f>SUM(HR608:HR620)</f>
        <v>0</v>
      </c>
      <c r="HS607" s="65"/>
      <c r="HT607" s="308"/>
      <c r="HU607" s="377"/>
      <c r="HV607" s="65"/>
      <c r="HW607" s="65"/>
      <c r="HX607" s="65"/>
      <c r="HY607" s="80" t="s">
        <v>115</v>
      </c>
      <c r="HZ607" s="79">
        <f>SUM(HZ608:HZ620)</f>
        <v>30</v>
      </c>
      <c r="IA607" s="79">
        <f>SUM(IA608:IA620)</f>
        <v>30000000</v>
      </c>
      <c r="IB607" s="65"/>
      <c r="IC607" s="65"/>
      <c r="ID607" s="65"/>
      <c r="IE607" s="65"/>
      <c r="IF607" s="80" t="s">
        <v>115</v>
      </c>
      <c r="IG607" s="79">
        <f>SUM(IG608:IG620)</f>
        <v>0</v>
      </c>
      <c r="IH607" s="79">
        <f>SUM(IH608:IH620)</f>
        <v>0</v>
      </c>
      <c r="II607" s="65"/>
      <c r="IJ607" s="65"/>
      <c r="IK607" s="65"/>
      <c r="IL607" s="65"/>
      <c r="IM607" s="80" t="s">
        <v>115</v>
      </c>
      <c r="IN607" s="79">
        <f>SUM(IN608:IN620)</f>
        <v>0</v>
      </c>
      <c r="IO607" s="79">
        <f>SUM(IO608:IO620)</f>
        <v>0</v>
      </c>
      <c r="IP607" s="65"/>
      <c r="IQ607" s="65"/>
      <c r="IR607" s="65"/>
      <c r="IS607" s="65"/>
      <c r="IT607" s="80" t="s">
        <v>115</v>
      </c>
      <c r="IU607" s="79">
        <f>SUM(IU608:IU620)</f>
        <v>0</v>
      </c>
      <c r="IV607" s="79">
        <f>SUM(IV608:IV620)</f>
        <v>0</v>
      </c>
      <c r="IW607" s="65"/>
      <c r="IX607" s="65"/>
      <c r="IY607" s="65"/>
      <c r="IZ607" s="65"/>
      <c r="JA607" s="80" t="s">
        <v>115</v>
      </c>
      <c r="JB607" s="79">
        <f>SUM(JB608:JB620)</f>
        <v>0</v>
      </c>
      <c r="JC607" s="79">
        <f>SUM(JC608:JC620)</f>
        <v>0</v>
      </c>
      <c r="JD607" s="65"/>
      <c r="JE607" s="65"/>
      <c r="JF607" s="65"/>
      <c r="JG607" s="65"/>
      <c r="JH607" s="80" t="s">
        <v>115</v>
      </c>
      <c r="JI607" s="79">
        <f>SUM(JI608:JI620)</f>
        <v>0</v>
      </c>
      <c r="JJ607" s="79">
        <f>SUM(JJ608:JJ620)</f>
        <v>0</v>
      </c>
      <c r="JK607" s="146"/>
      <c r="JL607" s="423"/>
    </row>
    <row r="608" spans="1:272" ht="75">
      <c r="A608" s="8" t="s">
        <v>33</v>
      </c>
      <c r="B608" s="8" t="s">
        <v>15</v>
      </c>
      <c r="C608" s="8">
        <v>1</v>
      </c>
      <c r="D608" s="197">
        <v>116</v>
      </c>
      <c r="E608" s="118" t="s">
        <v>169</v>
      </c>
      <c r="F608" s="195" t="s">
        <v>108</v>
      </c>
      <c r="G608" s="195" t="s">
        <v>165</v>
      </c>
      <c r="H608" s="309"/>
      <c r="I608" s="355" t="s">
        <v>608</v>
      </c>
      <c r="J608" s="51">
        <v>0</v>
      </c>
      <c r="K608" s="51">
        <v>20</v>
      </c>
      <c r="L608" s="51">
        <f>(K608-J608)</f>
        <v>20</v>
      </c>
      <c r="M608" s="52">
        <v>100</v>
      </c>
      <c r="N608" s="52">
        <f t="shared" ref="N608" si="422">L608*M608/100</f>
        <v>20</v>
      </c>
      <c r="O608" s="139">
        <f>N608*AUXILIAR!$B$50</f>
        <v>60000000</v>
      </c>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c r="AY608" s="5"/>
      <c r="AZ608" s="341"/>
      <c r="BA608" s="355" t="s">
        <v>622</v>
      </c>
      <c r="BB608" s="51">
        <v>336.7</v>
      </c>
      <c r="BC608" s="51">
        <v>367.2</v>
      </c>
      <c r="BD608" s="54">
        <f>BC608-BB608</f>
        <v>30.5</v>
      </c>
      <c r="BE608" s="52">
        <v>100</v>
      </c>
      <c r="BF608" s="52">
        <f t="shared" ref="BF608" si="423">BD608*BE608/100</f>
        <v>30.5</v>
      </c>
      <c r="BG608" s="139">
        <f>BF608*AUXILIAR!$B$51</f>
        <v>244000000</v>
      </c>
      <c r="BH608" s="5"/>
      <c r="BI608" s="5"/>
      <c r="BJ608" s="5"/>
      <c r="BK608" s="5"/>
      <c r="BL608" s="5"/>
      <c r="BM608" s="5"/>
      <c r="BN608" s="5"/>
      <c r="BO608" s="5"/>
      <c r="BP608" s="5"/>
      <c r="BQ608" s="5"/>
      <c r="BR608" s="5"/>
      <c r="BS608" s="5"/>
      <c r="BT608" s="5"/>
      <c r="BU608" s="5"/>
      <c r="BV608" s="5"/>
      <c r="BW608" s="5"/>
      <c r="BX608" s="5"/>
      <c r="BY608" s="5"/>
      <c r="BZ608" s="5"/>
      <c r="CA608" s="5"/>
      <c r="CB608" s="5"/>
      <c r="CC608" s="5"/>
      <c r="CD608" s="5"/>
      <c r="CE608" s="5"/>
      <c r="CF608" s="5"/>
      <c r="CG608" s="5"/>
      <c r="CH608" s="5"/>
      <c r="CI608" s="5"/>
      <c r="CJ608" s="5"/>
      <c r="CK608" s="5"/>
      <c r="CL608" s="5"/>
      <c r="CM608" s="5"/>
      <c r="CN608" s="5"/>
      <c r="CO608" s="5"/>
      <c r="CP608" s="5"/>
      <c r="CQ608" s="5"/>
      <c r="CR608" s="341"/>
      <c r="CS608" s="355" t="s">
        <v>611</v>
      </c>
      <c r="CT608" s="51">
        <v>277.60000000000002</v>
      </c>
      <c r="CU608" s="51">
        <v>277.60000000000002</v>
      </c>
      <c r="CV608" s="51">
        <v>1</v>
      </c>
      <c r="CW608" s="52">
        <v>100</v>
      </c>
      <c r="CX608" s="52">
        <f t="shared" ref="CX608" si="424">CV608*CW608/100</f>
        <v>1</v>
      </c>
      <c r="CY608" s="139">
        <f>CX608*AUXILIAR!$B$59</f>
        <v>40000000</v>
      </c>
      <c r="CZ608" s="5"/>
      <c r="DA608" s="5"/>
      <c r="DB608" s="5"/>
      <c r="DC608" s="5"/>
      <c r="DD608" s="5"/>
      <c r="DE608" s="5"/>
      <c r="DF608" s="5"/>
      <c r="DG608" s="5"/>
      <c r="DH608" s="5"/>
      <c r="DI608" s="5"/>
      <c r="DJ608" s="5"/>
      <c r="DK608" s="5"/>
      <c r="DL608" s="5"/>
      <c r="DM608" s="5"/>
      <c r="DN608" s="5"/>
      <c r="DO608" s="5"/>
      <c r="DP608" s="5"/>
      <c r="DQ608" s="5"/>
      <c r="DR608" s="5"/>
      <c r="DS608" s="5"/>
      <c r="DT608" s="5"/>
      <c r="DU608" s="5"/>
      <c r="DV608" s="5"/>
      <c r="DW608" s="5"/>
      <c r="DX608" s="5"/>
      <c r="DY608" s="5"/>
      <c r="DZ608" s="5"/>
      <c r="EA608" s="5"/>
      <c r="EB608" s="5"/>
      <c r="EC608" s="5"/>
      <c r="ED608" s="5"/>
      <c r="EE608" s="5"/>
      <c r="EF608" s="5"/>
      <c r="EG608" s="5"/>
      <c r="EH608" s="5"/>
      <c r="EI608" s="5"/>
      <c r="EJ608" s="341"/>
      <c r="EK608" s="354"/>
      <c r="EL608" s="5"/>
      <c r="EM608" s="5"/>
      <c r="EN608" s="5"/>
      <c r="EO608" s="5"/>
      <c r="EP608" s="5"/>
      <c r="EQ608" s="5"/>
      <c r="ER608" s="5"/>
      <c r="ES608" s="5"/>
      <c r="ET608" s="5"/>
      <c r="EU608" s="5"/>
      <c r="EV608" s="5"/>
      <c r="EW608" s="5"/>
      <c r="EX608" s="5"/>
      <c r="EY608" s="5"/>
      <c r="EZ608" s="5"/>
      <c r="FA608" s="5"/>
      <c r="FB608" s="5"/>
      <c r="FC608" s="5"/>
      <c r="FD608" s="5"/>
      <c r="FE608" s="5"/>
      <c r="FF608" s="5"/>
      <c r="FG608" s="5"/>
      <c r="FH608" s="5"/>
      <c r="FI608" s="5"/>
      <c r="FJ608" s="5"/>
      <c r="FK608" s="5"/>
      <c r="FL608" s="5"/>
      <c r="FM608" s="5"/>
      <c r="FN608" s="5"/>
      <c r="FO608" s="5"/>
      <c r="FP608" s="5"/>
      <c r="FQ608" s="5"/>
      <c r="FR608" s="5"/>
      <c r="FS608" s="5"/>
      <c r="FT608" s="5"/>
      <c r="FU608" s="5"/>
      <c r="FV608" s="5"/>
      <c r="FW608" s="5"/>
      <c r="FX608" s="5"/>
      <c r="FY608" s="5"/>
      <c r="FZ608" s="5"/>
      <c r="GA608" s="5"/>
      <c r="GB608" s="341"/>
      <c r="GC608" s="354"/>
      <c r="GD608" s="5"/>
      <c r="GE608" s="5"/>
      <c r="GF608" s="5"/>
      <c r="GG608" s="5"/>
      <c r="GH608" s="5"/>
      <c r="GI608" s="5"/>
      <c r="GJ608" s="5"/>
      <c r="GK608" s="5"/>
      <c r="GL608" s="5"/>
      <c r="GM608" s="5"/>
      <c r="GN608" s="5"/>
      <c r="GO608" s="5"/>
      <c r="GP608" s="5"/>
      <c r="GQ608" s="5"/>
      <c r="GR608" s="5"/>
      <c r="GS608" s="5"/>
      <c r="GT608" s="5"/>
      <c r="GU608" s="5"/>
      <c r="GV608" s="5"/>
      <c r="GW608" s="5"/>
      <c r="GX608" s="5"/>
      <c r="GY608" s="5"/>
      <c r="GZ608" s="5"/>
      <c r="HA608" s="5"/>
      <c r="HB608" s="5"/>
      <c r="HC608" s="5"/>
      <c r="HD608" s="5"/>
      <c r="HE608" s="5"/>
      <c r="HF608" s="5"/>
      <c r="HG608" s="5"/>
      <c r="HH608" s="5"/>
      <c r="HI608" s="5"/>
      <c r="HJ608" s="5"/>
      <c r="HK608" s="5"/>
      <c r="HL608" s="5"/>
      <c r="HM608" s="5"/>
      <c r="HN608" s="5"/>
      <c r="HO608" s="5"/>
      <c r="HP608" s="5"/>
      <c r="HQ608" s="5"/>
      <c r="HR608" s="5"/>
      <c r="HS608" s="5"/>
      <c r="HT608" s="341"/>
      <c r="HU608" s="355" t="s">
        <v>606</v>
      </c>
      <c r="HV608" s="51">
        <v>0</v>
      </c>
      <c r="HW608" s="51">
        <v>30</v>
      </c>
      <c r="HX608" s="52">
        <f t="shared" ref="HX608" si="425">HW608-HV608</f>
        <v>30</v>
      </c>
      <c r="HY608" s="51">
        <v>100</v>
      </c>
      <c r="HZ608" s="52">
        <f t="shared" ref="HZ608" si="426">HX608*HY608/100</f>
        <v>30</v>
      </c>
      <c r="IA608" s="139">
        <f>HZ608*AUXILIAR!$B$70</f>
        <v>30000000</v>
      </c>
      <c r="IB608" s="5"/>
      <c r="IC608" s="5"/>
      <c r="ID608" s="5"/>
      <c r="IE608" s="5"/>
      <c r="IF608" s="5"/>
      <c r="IG608" s="5"/>
      <c r="IH608" s="5"/>
      <c r="II608" s="5"/>
      <c r="IJ608" s="5"/>
      <c r="IK608" s="5"/>
      <c r="IL608" s="5"/>
      <c r="IM608" s="5"/>
      <c r="IN608" s="5"/>
      <c r="IO608" s="5"/>
      <c r="IP608" s="5"/>
      <c r="IQ608" s="5"/>
      <c r="IR608" s="5"/>
      <c r="IS608" s="5"/>
      <c r="IT608" s="5"/>
      <c r="IU608" s="5"/>
      <c r="IV608" s="5"/>
      <c r="IW608" s="5"/>
      <c r="IX608" s="5"/>
      <c r="IY608" s="5"/>
      <c r="IZ608" s="5"/>
      <c r="JA608" s="5"/>
      <c r="JB608" s="5"/>
      <c r="JC608" s="5"/>
      <c r="JD608" s="5"/>
      <c r="JE608" s="5"/>
      <c r="JF608" s="5"/>
      <c r="JG608" s="5"/>
      <c r="JH608" s="5"/>
      <c r="JI608" s="5"/>
      <c r="JJ608" s="5"/>
      <c r="JK608" s="145"/>
      <c r="JL608" s="397"/>
    </row>
    <row r="609" spans="1:272" ht="75">
      <c r="A609" s="8" t="s">
        <v>33</v>
      </c>
      <c r="B609" s="8" t="s">
        <v>15</v>
      </c>
      <c r="C609" s="8">
        <v>1</v>
      </c>
      <c r="D609" s="197">
        <v>116</v>
      </c>
      <c r="E609" s="118" t="s">
        <v>169</v>
      </c>
      <c r="F609" s="195" t="s">
        <v>108</v>
      </c>
      <c r="G609" s="195" t="s">
        <v>165</v>
      </c>
      <c r="H609" s="309"/>
      <c r="I609" s="355" t="s">
        <v>609</v>
      </c>
      <c r="J609" s="51">
        <v>0</v>
      </c>
      <c r="K609" s="51">
        <v>20</v>
      </c>
      <c r="L609" s="51">
        <f>(K609-J609)</f>
        <v>20</v>
      </c>
      <c r="M609" s="52">
        <v>100</v>
      </c>
      <c r="N609" s="52">
        <f t="shared" ref="N609" si="427">L609*M609/100</f>
        <v>20</v>
      </c>
      <c r="O609" s="139">
        <f>N609*AUXILIAR!$B$50</f>
        <v>60000000</v>
      </c>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c r="AY609" s="5"/>
      <c r="AZ609" s="341"/>
      <c r="BA609" s="354"/>
      <c r="BB609" s="5"/>
      <c r="BC609" s="5"/>
      <c r="BD609" s="5"/>
      <c r="BE609" s="5"/>
      <c r="BF609" s="5"/>
      <c r="BG609" s="5"/>
      <c r="BH609" s="5"/>
      <c r="BI609" s="5"/>
      <c r="BJ609" s="5"/>
      <c r="BK609" s="5"/>
      <c r="BL609" s="5"/>
      <c r="BM609" s="5"/>
      <c r="BN609" s="5"/>
      <c r="BO609" s="5"/>
      <c r="BP609" s="5"/>
      <c r="BQ609" s="5"/>
      <c r="BR609" s="5"/>
      <c r="BS609" s="5"/>
      <c r="BT609" s="5"/>
      <c r="BU609" s="5"/>
      <c r="BV609" s="5"/>
      <c r="BW609" s="5"/>
      <c r="BX609" s="5"/>
      <c r="BY609" s="5"/>
      <c r="BZ609" s="5"/>
      <c r="CA609" s="5"/>
      <c r="CB609" s="5"/>
      <c r="CC609" s="5"/>
      <c r="CD609" s="5"/>
      <c r="CE609" s="5"/>
      <c r="CF609" s="5"/>
      <c r="CG609" s="5"/>
      <c r="CH609" s="5"/>
      <c r="CI609" s="5"/>
      <c r="CJ609" s="5"/>
      <c r="CK609" s="5"/>
      <c r="CL609" s="5"/>
      <c r="CM609" s="5"/>
      <c r="CN609" s="5"/>
      <c r="CO609" s="5"/>
      <c r="CP609" s="5"/>
      <c r="CQ609" s="5"/>
      <c r="CR609" s="341"/>
      <c r="CS609" s="355" t="s">
        <v>612</v>
      </c>
      <c r="CT609" s="51">
        <v>288</v>
      </c>
      <c r="CU609" s="51">
        <v>288</v>
      </c>
      <c r="CV609" s="51">
        <v>1</v>
      </c>
      <c r="CW609" s="52">
        <v>100</v>
      </c>
      <c r="CX609" s="52">
        <f t="shared" ref="CX609" si="428">CV609*CW609/100</f>
        <v>1</v>
      </c>
      <c r="CY609" s="139">
        <f>CX609*AUXILIAR!$B$59</f>
        <v>40000000</v>
      </c>
      <c r="CZ609" s="5"/>
      <c r="DA609" s="5"/>
      <c r="DB609" s="5"/>
      <c r="DC609" s="5"/>
      <c r="DD609" s="5"/>
      <c r="DE609" s="5"/>
      <c r="DF609" s="5"/>
      <c r="DG609" s="5"/>
      <c r="DH609" s="5"/>
      <c r="DI609" s="5"/>
      <c r="DJ609" s="5"/>
      <c r="DK609" s="5"/>
      <c r="DL609" s="5"/>
      <c r="DM609" s="5"/>
      <c r="DN609" s="5"/>
      <c r="DO609" s="5"/>
      <c r="DP609" s="5"/>
      <c r="DQ609" s="5"/>
      <c r="DR609" s="5"/>
      <c r="DS609" s="5"/>
      <c r="DT609" s="5"/>
      <c r="DU609" s="5"/>
      <c r="DV609" s="5"/>
      <c r="DW609" s="5"/>
      <c r="DX609" s="5"/>
      <c r="DY609" s="5"/>
      <c r="DZ609" s="5"/>
      <c r="EA609" s="5"/>
      <c r="EB609" s="5"/>
      <c r="EC609" s="5"/>
      <c r="ED609" s="5"/>
      <c r="EE609" s="5"/>
      <c r="EF609" s="5"/>
      <c r="EG609" s="5"/>
      <c r="EH609" s="5"/>
      <c r="EI609" s="5"/>
      <c r="EJ609" s="341"/>
      <c r="EK609" s="354"/>
      <c r="EL609" s="5"/>
      <c r="EM609" s="5"/>
      <c r="EN609" s="5"/>
      <c r="EO609" s="5"/>
      <c r="EP609" s="5"/>
      <c r="EQ609" s="5"/>
      <c r="ER609" s="5"/>
      <c r="ES609" s="5"/>
      <c r="ET609" s="5"/>
      <c r="EU609" s="5"/>
      <c r="EV609" s="5"/>
      <c r="EW609" s="5"/>
      <c r="EX609" s="5"/>
      <c r="EY609" s="5"/>
      <c r="EZ609" s="5"/>
      <c r="FA609" s="5"/>
      <c r="FB609" s="5"/>
      <c r="FC609" s="5"/>
      <c r="FD609" s="5"/>
      <c r="FE609" s="5"/>
      <c r="FF609" s="5"/>
      <c r="FG609" s="5"/>
      <c r="FH609" s="5"/>
      <c r="FI609" s="5"/>
      <c r="FJ609" s="5"/>
      <c r="FK609" s="5"/>
      <c r="FL609" s="5"/>
      <c r="FM609" s="5"/>
      <c r="FN609" s="5"/>
      <c r="FO609" s="5"/>
      <c r="FP609" s="5"/>
      <c r="FQ609" s="5"/>
      <c r="FR609" s="5"/>
      <c r="FS609" s="5"/>
      <c r="FT609" s="5"/>
      <c r="FU609" s="5"/>
      <c r="FV609" s="5"/>
      <c r="FW609" s="5"/>
      <c r="FX609" s="5"/>
      <c r="FY609" s="5"/>
      <c r="FZ609" s="5"/>
      <c r="GA609" s="5"/>
      <c r="GB609" s="341"/>
      <c r="GC609" s="354"/>
      <c r="GD609" s="5"/>
      <c r="GE609" s="5"/>
      <c r="GF609" s="5"/>
      <c r="GG609" s="5"/>
      <c r="GH609" s="5"/>
      <c r="GI609" s="5"/>
      <c r="GJ609" s="5"/>
      <c r="GK609" s="5"/>
      <c r="GL609" s="5"/>
      <c r="GM609" s="5"/>
      <c r="GN609" s="5"/>
      <c r="GO609" s="5"/>
      <c r="GP609" s="5"/>
      <c r="GQ609" s="5"/>
      <c r="GR609" s="5"/>
      <c r="GS609" s="5"/>
      <c r="GT609" s="5"/>
      <c r="GU609" s="5"/>
      <c r="GV609" s="5"/>
      <c r="GW609" s="5"/>
      <c r="GX609" s="5"/>
      <c r="GY609" s="5"/>
      <c r="GZ609" s="5"/>
      <c r="HA609" s="5"/>
      <c r="HB609" s="5"/>
      <c r="HC609" s="5"/>
      <c r="HD609" s="5"/>
      <c r="HE609" s="5"/>
      <c r="HF609" s="5"/>
      <c r="HG609" s="5"/>
      <c r="HH609" s="5"/>
      <c r="HI609" s="5"/>
      <c r="HJ609" s="5"/>
      <c r="HK609" s="5"/>
      <c r="HL609" s="5"/>
      <c r="HM609" s="5"/>
      <c r="HN609" s="5"/>
      <c r="HO609" s="5"/>
      <c r="HP609" s="5"/>
      <c r="HQ609" s="5"/>
      <c r="HR609" s="5"/>
      <c r="HS609" s="5"/>
      <c r="HT609" s="341"/>
      <c r="HU609" s="354"/>
      <c r="HV609" s="5"/>
      <c r="HW609" s="5"/>
      <c r="HX609" s="5"/>
      <c r="HY609" s="5"/>
      <c r="HZ609" s="5"/>
      <c r="IA609" s="5"/>
      <c r="IB609" s="5"/>
      <c r="IC609" s="5"/>
      <c r="ID609" s="5"/>
      <c r="IE609" s="5"/>
      <c r="IF609" s="5"/>
      <c r="IG609" s="5"/>
      <c r="IH609" s="5"/>
      <c r="II609" s="5"/>
      <c r="IJ609" s="5"/>
      <c r="IK609" s="5"/>
      <c r="IL609" s="5"/>
      <c r="IM609" s="5"/>
      <c r="IN609" s="5"/>
      <c r="IO609" s="5"/>
      <c r="IP609" s="5"/>
      <c r="IQ609" s="5"/>
      <c r="IR609" s="5"/>
      <c r="IS609" s="5"/>
      <c r="IT609" s="5"/>
      <c r="IU609" s="5"/>
      <c r="IV609" s="5"/>
      <c r="IW609" s="5"/>
      <c r="IX609" s="5"/>
      <c r="IY609" s="5"/>
      <c r="IZ609" s="5"/>
      <c r="JA609" s="5"/>
      <c r="JB609" s="5"/>
      <c r="JC609" s="5"/>
      <c r="JD609" s="5"/>
      <c r="JE609" s="5"/>
      <c r="JF609" s="5"/>
      <c r="JG609" s="5"/>
      <c r="JH609" s="5"/>
      <c r="JI609" s="5"/>
      <c r="JJ609" s="5"/>
      <c r="JK609" s="145"/>
      <c r="JL609" s="397"/>
    </row>
    <row r="610" spans="1:272" ht="60">
      <c r="A610" s="8" t="s">
        <v>33</v>
      </c>
      <c r="B610" s="8" t="s">
        <v>15</v>
      </c>
      <c r="C610" s="8">
        <v>1</v>
      </c>
      <c r="D610" s="197">
        <v>116</v>
      </c>
      <c r="E610" s="118" t="s">
        <v>169</v>
      </c>
      <c r="F610" s="195" t="s">
        <v>108</v>
      </c>
      <c r="G610" s="195" t="s">
        <v>165</v>
      </c>
      <c r="H610" s="309"/>
      <c r="I610" s="363"/>
      <c r="J610" s="57"/>
      <c r="K610" s="57"/>
      <c r="L610" s="57"/>
      <c r="M610" s="56"/>
      <c r="N610" s="56"/>
      <c r="O610" s="161"/>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c r="AY610" s="5"/>
      <c r="AZ610" s="341"/>
      <c r="BA610" s="354"/>
      <c r="BB610" s="5"/>
      <c r="BC610" s="5"/>
      <c r="BD610" s="5"/>
      <c r="BE610" s="5"/>
      <c r="BF610" s="5"/>
      <c r="BG610" s="5"/>
      <c r="BH610" s="5"/>
      <c r="BI610" s="5"/>
      <c r="BJ610" s="5"/>
      <c r="BK610" s="5"/>
      <c r="BL610" s="5"/>
      <c r="BM610" s="5"/>
      <c r="BN610" s="5"/>
      <c r="BO610" s="5"/>
      <c r="BP610" s="5"/>
      <c r="BQ610" s="5"/>
      <c r="BR610" s="5"/>
      <c r="BS610" s="5"/>
      <c r="BT610" s="5"/>
      <c r="BU610" s="5"/>
      <c r="BV610" s="5"/>
      <c r="BW610" s="5"/>
      <c r="BX610" s="5"/>
      <c r="BY610" s="5"/>
      <c r="BZ610" s="5"/>
      <c r="CA610" s="5"/>
      <c r="CB610" s="5"/>
      <c r="CC610" s="5"/>
      <c r="CD610" s="5"/>
      <c r="CE610" s="5"/>
      <c r="CF610" s="5"/>
      <c r="CG610" s="5"/>
      <c r="CH610" s="5"/>
      <c r="CI610" s="5"/>
      <c r="CJ610" s="5"/>
      <c r="CK610" s="5"/>
      <c r="CL610" s="5"/>
      <c r="CM610" s="5"/>
      <c r="CN610" s="5"/>
      <c r="CO610" s="5"/>
      <c r="CP610" s="5"/>
      <c r="CQ610" s="5"/>
      <c r="CR610" s="341"/>
      <c r="CS610" s="355" t="s">
        <v>613</v>
      </c>
      <c r="CT610" s="51">
        <v>305</v>
      </c>
      <c r="CU610" s="51">
        <v>305</v>
      </c>
      <c r="CV610" s="51">
        <v>1</v>
      </c>
      <c r="CW610" s="52">
        <v>100</v>
      </c>
      <c r="CX610" s="52">
        <f t="shared" ref="CX610:CX618" si="429">CV610*CW610/100</f>
        <v>1</v>
      </c>
      <c r="CY610" s="139">
        <f>CX610*AUXILIAR!$B$59</f>
        <v>40000000</v>
      </c>
      <c r="CZ610" s="5"/>
      <c r="DA610" s="5"/>
      <c r="DB610" s="5"/>
      <c r="DC610" s="5"/>
      <c r="DD610" s="5"/>
      <c r="DE610" s="5"/>
      <c r="DF610" s="5"/>
      <c r="DG610" s="5"/>
      <c r="DH610" s="5"/>
      <c r="DI610" s="5"/>
      <c r="DJ610" s="5"/>
      <c r="DK610" s="5"/>
      <c r="DL610" s="5"/>
      <c r="DM610" s="5"/>
      <c r="DN610" s="5"/>
      <c r="DO610" s="5"/>
      <c r="DP610" s="5"/>
      <c r="DQ610" s="5"/>
      <c r="DR610" s="5"/>
      <c r="DS610" s="5"/>
      <c r="DT610" s="5"/>
      <c r="DU610" s="5"/>
      <c r="DV610" s="5"/>
      <c r="DW610" s="5"/>
      <c r="DX610" s="5"/>
      <c r="DY610" s="5"/>
      <c r="DZ610" s="5"/>
      <c r="EA610" s="5"/>
      <c r="EB610" s="5"/>
      <c r="EC610" s="5"/>
      <c r="ED610" s="5"/>
      <c r="EE610" s="5"/>
      <c r="EF610" s="5"/>
      <c r="EG610" s="5"/>
      <c r="EH610" s="5"/>
      <c r="EI610" s="5"/>
      <c r="EJ610" s="341"/>
      <c r="EK610" s="354"/>
      <c r="EL610" s="5"/>
      <c r="EM610" s="5"/>
      <c r="EN610" s="5"/>
      <c r="EO610" s="5"/>
      <c r="EP610" s="5"/>
      <c r="EQ610" s="5"/>
      <c r="ER610" s="5"/>
      <c r="ES610" s="5"/>
      <c r="ET610" s="5"/>
      <c r="EU610" s="5"/>
      <c r="EV610" s="5"/>
      <c r="EW610" s="5"/>
      <c r="EX610" s="5"/>
      <c r="EY610" s="5"/>
      <c r="EZ610" s="5"/>
      <c r="FA610" s="5"/>
      <c r="FB610" s="5"/>
      <c r="FC610" s="5"/>
      <c r="FD610" s="5"/>
      <c r="FE610" s="5"/>
      <c r="FF610" s="5"/>
      <c r="FG610" s="5"/>
      <c r="FH610" s="5"/>
      <c r="FI610" s="5"/>
      <c r="FJ610" s="5"/>
      <c r="FK610" s="5"/>
      <c r="FL610" s="5"/>
      <c r="FM610" s="5"/>
      <c r="FN610" s="5"/>
      <c r="FO610" s="5"/>
      <c r="FP610" s="5"/>
      <c r="FQ610" s="5"/>
      <c r="FR610" s="5"/>
      <c r="FS610" s="5"/>
      <c r="FT610" s="5"/>
      <c r="FU610" s="5"/>
      <c r="FV610" s="5"/>
      <c r="FW610" s="5"/>
      <c r="FX610" s="5"/>
      <c r="FY610" s="5"/>
      <c r="FZ610" s="5"/>
      <c r="GA610" s="5"/>
      <c r="GB610" s="341"/>
      <c r="GC610" s="354"/>
      <c r="GD610" s="5"/>
      <c r="GE610" s="5"/>
      <c r="GF610" s="5"/>
      <c r="GG610" s="5"/>
      <c r="GH610" s="5"/>
      <c r="GI610" s="5"/>
      <c r="GJ610" s="5"/>
      <c r="GK610" s="5"/>
      <c r="GL610" s="5"/>
      <c r="GM610" s="5"/>
      <c r="GN610" s="5"/>
      <c r="GO610" s="5"/>
      <c r="GP610" s="5"/>
      <c r="GQ610" s="5"/>
      <c r="GR610" s="5"/>
      <c r="GS610" s="5"/>
      <c r="GT610" s="5"/>
      <c r="GU610" s="5"/>
      <c r="GV610" s="5"/>
      <c r="GW610" s="5"/>
      <c r="GX610" s="5"/>
      <c r="GY610" s="5"/>
      <c r="GZ610" s="5"/>
      <c r="HA610" s="5"/>
      <c r="HB610" s="5"/>
      <c r="HC610" s="5"/>
      <c r="HD610" s="5"/>
      <c r="HE610" s="5"/>
      <c r="HF610" s="5"/>
      <c r="HG610" s="5"/>
      <c r="HH610" s="5"/>
      <c r="HI610" s="5"/>
      <c r="HJ610" s="5"/>
      <c r="HK610" s="5"/>
      <c r="HL610" s="5"/>
      <c r="HM610" s="5"/>
      <c r="HN610" s="5"/>
      <c r="HO610" s="5"/>
      <c r="HP610" s="5"/>
      <c r="HQ610" s="5"/>
      <c r="HR610" s="5"/>
      <c r="HS610" s="5"/>
      <c r="HT610" s="341"/>
      <c r="HU610" s="354"/>
      <c r="HV610" s="5"/>
      <c r="HW610" s="5"/>
      <c r="HX610" s="5"/>
      <c r="HY610" s="5"/>
      <c r="HZ610" s="5"/>
      <c r="IA610" s="5"/>
      <c r="IB610" s="5"/>
      <c r="IC610" s="5"/>
      <c r="ID610" s="5"/>
      <c r="IE610" s="5"/>
      <c r="IF610" s="5"/>
      <c r="IG610" s="5"/>
      <c r="IH610" s="5"/>
      <c r="II610" s="5"/>
      <c r="IJ610" s="5"/>
      <c r="IK610" s="5"/>
      <c r="IL610" s="5"/>
      <c r="IM610" s="5"/>
      <c r="IN610" s="5"/>
      <c r="IO610" s="5"/>
      <c r="IP610" s="5"/>
      <c r="IQ610" s="5"/>
      <c r="IR610" s="5"/>
      <c r="IS610" s="5"/>
      <c r="IT610" s="5"/>
      <c r="IU610" s="5"/>
      <c r="IV610" s="5"/>
      <c r="IW610" s="5"/>
      <c r="IX610" s="5"/>
      <c r="IY610" s="5"/>
      <c r="IZ610" s="5"/>
      <c r="JA610" s="5"/>
      <c r="JB610" s="5"/>
      <c r="JC610" s="5"/>
      <c r="JD610" s="5"/>
      <c r="JE610" s="5"/>
      <c r="JF610" s="5"/>
      <c r="JG610" s="5"/>
      <c r="JH610" s="5"/>
      <c r="JI610" s="5"/>
      <c r="JJ610" s="5"/>
      <c r="JK610" s="145"/>
      <c r="JL610" s="397"/>
    </row>
    <row r="611" spans="1:272" ht="45">
      <c r="A611" s="8" t="s">
        <v>33</v>
      </c>
      <c r="B611" s="8" t="s">
        <v>15</v>
      </c>
      <c r="C611" s="8">
        <v>1</v>
      </c>
      <c r="D611" s="197">
        <v>116</v>
      </c>
      <c r="E611" s="118" t="s">
        <v>169</v>
      </c>
      <c r="F611" s="195" t="s">
        <v>108</v>
      </c>
      <c r="G611" s="195" t="s">
        <v>165</v>
      </c>
      <c r="H611" s="309"/>
      <c r="I611" s="363"/>
      <c r="J611" s="57"/>
      <c r="K611" s="57"/>
      <c r="L611" s="57"/>
      <c r="M611" s="56"/>
      <c r="N611" s="56"/>
      <c r="O611" s="161"/>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c r="AY611" s="5"/>
      <c r="AZ611" s="341"/>
      <c r="BA611" s="354"/>
      <c r="BB611" s="5"/>
      <c r="BC611" s="5"/>
      <c r="BD611" s="5"/>
      <c r="BE611" s="5"/>
      <c r="BF611" s="5"/>
      <c r="BG611" s="5"/>
      <c r="BH611" s="5"/>
      <c r="BI611" s="5"/>
      <c r="BJ611" s="5"/>
      <c r="BK611" s="5"/>
      <c r="BL611" s="5"/>
      <c r="BM611" s="5"/>
      <c r="BN611" s="5"/>
      <c r="BO611" s="5"/>
      <c r="BP611" s="5"/>
      <c r="BQ611" s="5"/>
      <c r="BR611" s="5"/>
      <c r="BS611" s="5"/>
      <c r="BT611" s="5"/>
      <c r="BU611" s="5"/>
      <c r="BV611" s="5"/>
      <c r="BW611" s="5"/>
      <c r="BX611" s="5"/>
      <c r="BY611" s="5"/>
      <c r="BZ611" s="5"/>
      <c r="CA611" s="5"/>
      <c r="CB611" s="5"/>
      <c r="CC611" s="5"/>
      <c r="CD611" s="5"/>
      <c r="CE611" s="5"/>
      <c r="CF611" s="5"/>
      <c r="CG611" s="5"/>
      <c r="CH611" s="5"/>
      <c r="CI611" s="5"/>
      <c r="CJ611" s="5"/>
      <c r="CK611" s="5"/>
      <c r="CL611" s="5"/>
      <c r="CM611" s="5"/>
      <c r="CN611" s="5"/>
      <c r="CO611" s="5"/>
      <c r="CP611" s="5"/>
      <c r="CQ611" s="5"/>
      <c r="CR611" s="341"/>
      <c r="CS611" s="355" t="s">
        <v>617</v>
      </c>
      <c r="CT611" s="51">
        <v>297.60000000000002</v>
      </c>
      <c r="CU611" s="51">
        <v>297.60000000000002</v>
      </c>
      <c r="CV611" s="51">
        <v>1</v>
      </c>
      <c r="CW611" s="52">
        <v>100</v>
      </c>
      <c r="CX611" s="52">
        <f t="shared" si="429"/>
        <v>1</v>
      </c>
      <c r="CY611" s="139">
        <f>CX611*AUXILIAR!$B$57</f>
        <v>20000000</v>
      </c>
      <c r="CZ611" s="5"/>
      <c r="DA611" s="5"/>
      <c r="DB611" s="5"/>
      <c r="DC611" s="5"/>
      <c r="DD611" s="5"/>
      <c r="DE611" s="5"/>
      <c r="DF611" s="5"/>
      <c r="DG611" s="5"/>
      <c r="DH611" s="5"/>
      <c r="DI611" s="5"/>
      <c r="DJ611" s="5"/>
      <c r="DK611" s="5"/>
      <c r="DL611" s="5"/>
      <c r="DM611" s="5"/>
      <c r="DN611" s="5"/>
      <c r="DO611" s="5"/>
      <c r="DP611" s="5"/>
      <c r="DQ611" s="5"/>
      <c r="DR611" s="5"/>
      <c r="DS611" s="5"/>
      <c r="DT611" s="5"/>
      <c r="DU611" s="5"/>
      <c r="DV611" s="5"/>
      <c r="DW611" s="5"/>
      <c r="DX611" s="5"/>
      <c r="DY611" s="5"/>
      <c r="DZ611" s="5"/>
      <c r="EA611" s="5"/>
      <c r="EB611" s="5"/>
      <c r="EC611" s="5"/>
      <c r="ED611" s="5"/>
      <c r="EE611" s="5"/>
      <c r="EF611" s="5"/>
      <c r="EG611" s="5"/>
      <c r="EH611" s="5"/>
      <c r="EI611" s="5"/>
      <c r="EJ611" s="341"/>
      <c r="EK611" s="354"/>
      <c r="EL611" s="5"/>
      <c r="EM611" s="5"/>
      <c r="EN611" s="5"/>
      <c r="EO611" s="5"/>
      <c r="EP611" s="5"/>
      <c r="EQ611" s="5"/>
      <c r="ER611" s="5"/>
      <c r="ES611" s="5"/>
      <c r="ET611" s="5"/>
      <c r="EU611" s="5"/>
      <c r="EV611" s="5"/>
      <c r="EW611" s="5"/>
      <c r="EX611" s="5"/>
      <c r="EY611" s="5"/>
      <c r="EZ611" s="5"/>
      <c r="FA611" s="5"/>
      <c r="FB611" s="5"/>
      <c r="FC611" s="5"/>
      <c r="FD611" s="5"/>
      <c r="FE611" s="5"/>
      <c r="FF611" s="5"/>
      <c r="FG611" s="5"/>
      <c r="FH611" s="5"/>
      <c r="FI611" s="5"/>
      <c r="FJ611" s="5"/>
      <c r="FK611" s="5"/>
      <c r="FL611" s="5"/>
      <c r="FM611" s="5"/>
      <c r="FN611" s="5"/>
      <c r="FO611" s="5"/>
      <c r="FP611" s="5"/>
      <c r="FQ611" s="5"/>
      <c r="FR611" s="5"/>
      <c r="FS611" s="5"/>
      <c r="FT611" s="5"/>
      <c r="FU611" s="5"/>
      <c r="FV611" s="5"/>
      <c r="FW611" s="5"/>
      <c r="FX611" s="5"/>
      <c r="FY611" s="5"/>
      <c r="FZ611" s="5"/>
      <c r="GA611" s="5"/>
      <c r="GB611" s="341"/>
      <c r="GC611" s="354"/>
      <c r="GD611" s="5"/>
      <c r="GE611" s="5"/>
      <c r="GF611" s="5"/>
      <c r="GG611" s="5"/>
      <c r="GH611" s="5"/>
      <c r="GI611" s="5"/>
      <c r="GJ611" s="5"/>
      <c r="GK611" s="5"/>
      <c r="GL611" s="5"/>
      <c r="GM611" s="5"/>
      <c r="GN611" s="5"/>
      <c r="GO611" s="5"/>
      <c r="GP611" s="5"/>
      <c r="GQ611" s="5"/>
      <c r="GR611" s="5"/>
      <c r="GS611" s="5"/>
      <c r="GT611" s="5"/>
      <c r="GU611" s="5"/>
      <c r="GV611" s="5"/>
      <c r="GW611" s="5"/>
      <c r="GX611" s="5"/>
      <c r="GY611" s="5"/>
      <c r="GZ611" s="5"/>
      <c r="HA611" s="5"/>
      <c r="HB611" s="5"/>
      <c r="HC611" s="5"/>
      <c r="HD611" s="5"/>
      <c r="HE611" s="5"/>
      <c r="HF611" s="5"/>
      <c r="HG611" s="5"/>
      <c r="HH611" s="5"/>
      <c r="HI611" s="5"/>
      <c r="HJ611" s="5"/>
      <c r="HK611" s="5"/>
      <c r="HL611" s="5"/>
      <c r="HM611" s="5"/>
      <c r="HN611" s="5"/>
      <c r="HO611" s="5"/>
      <c r="HP611" s="5"/>
      <c r="HQ611" s="5"/>
      <c r="HR611" s="5"/>
      <c r="HS611" s="5"/>
      <c r="HT611" s="341"/>
      <c r="HU611" s="354"/>
      <c r="HV611" s="5"/>
      <c r="HW611" s="5"/>
      <c r="HX611" s="5"/>
      <c r="HY611" s="5"/>
      <c r="HZ611" s="5"/>
      <c r="IA611" s="5"/>
      <c r="IB611" s="5"/>
      <c r="IC611" s="5"/>
      <c r="ID611" s="5"/>
      <c r="IE611" s="5"/>
      <c r="IF611" s="5"/>
      <c r="IG611" s="5"/>
      <c r="IH611" s="5"/>
      <c r="II611" s="5"/>
      <c r="IJ611" s="5"/>
      <c r="IK611" s="5"/>
      <c r="IL611" s="5"/>
      <c r="IM611" s="5"/>
      <c r="IN611" s="5"/>
      <c r="IO611" s="5"/>
      <c r="IP611" s="5"/>
      <c r="IQ611" s="5"/>
      <c r="IR611" s="5"/>
      <c r="IS611" s="5"/>
      <c r="IT611" s="5"/>
      <c r="IU611" s="5"/>
      <c r="IV611" s="5"/>
      <c r="IW611" s="5"/>
      <c r="IX611" s="5"/>
      <c r="IY611" s="5"/>
      <c r="IZ611" s="5"/>
      <c r="JA611" s="5"/>
      <c r="JB611" s="5"/>
      <c r="JC611" s="5"/>
      <c r="JD611" s="5"/>
      <c r="JE611" s="5"/>
      <c r="JF611" s="5"/>
      <c r="JG611" s="5"/>
      <c r="JH611" s="5"/>
      <c r="JI611" s="5"/>
      <c r="JJ611" s="5"/>
      <c r="JK611" s="145"/>
      <c r="JL611" s="397"/>
    </row>
    <row r="612" spans="1:272" ht="45">
      <c r="A612" s="8" t="s">
        <v>33</v>
      </c>
      <c r="B612" s="8" t="s">
        <v>15</v>
      </c>
      <c r="C612" s="8">
        <v>1</v>
      </c>
      <c r="D612" s="197">
        <v>116</v>
      </c>
      <c r="E612" s="118" t="s">
        <v>169</v>
      </c>
      <c r="F612" s="195" t="s">
        <v>108</v>
      </c>
      <c r="G612" s="195" t="s">
        <v>165</v>
      </c>
      <c r="H612" s="309"/>
      <c r="I612" s="363"/>
      <c r="J612" s="57"/>
      <c r="K612" s="57"/>
      <c r="L612" s="57"/>
      <c r="M612" s="56"/>
      <c r="N612" s="56"/>
      <c r="O612" s="161"/>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c r="AY612" s="5"/>
      <c r="AZ612" s="341"/>
      <c r="BA612" s="354"/>
      <c r="BB612" s="5"/>
      <c r="BC612" s="5"/>
      <c r="BD612" s="5"/>
      <c r="BE612" s="5"/>
      <c r="BF612" s="5"/>
      <c r="BG612" s="5"/>
      <c r="BH612" s="5"/>
      <c r="BI612" s="5"/>
      <c r="BJ612" s="5"/>
      <c r="BK612" s="5"/>
      <c r="BL612" s="5"/>
      <c r="BM612" s="5"/>
      <c r="BN612" s="5"/>
      <c r="BO612" s="5"/>
      <c r="BP612" s="5"/>
      <c r="BQ612" s="5"/>
      <c r="BR612" s="5"/>
      <c r="BS612" s="5"/>
      <c r="BT612" s="5"/>
      <c r="BU612" s="5"/>
      <c r="BV612" s="5"/>
      <c r="BW612" s="5"/>
      <c r="BX612" s="5"/>
      <c r="BY612" s="5"/>
      <c r="BZ612" s="5"/>
      <c r="CA612" s="5"/>
      <c r="CB612" s="5"/>
      <c r="CC612" s="5"/>
      <c r="CD612" s="5"/>
      <c r="CE612" s="5"/>
      <c r="CF612" s="5"/>
      <c r="CG612" s="5"/>
      <c r="CH612" s="5"/>
      <c r="CI612" s="5"/>
      <c r="CJ612" s="5"/>
      <c r="CK612" s="5"/>
      <c r="CL612" s="5"/>
      <c r="CM612" s="5"/>
      <c r="CN612" s="5"/>
      <c r="CO612" s="5"/>
      <c r="CP612" s="5"/>
      <c r="CQ612" s="5"/>
      <c r="CR612" s="341"/>
      <c r="CS612" s="355" t="s">
        <v>617</v>
      </c>
      <c r="CT612" s="51">
        <v>312.2</v>
      </c>
      <c r="CU612" s="51">
        <v>312.2</v>
      </c>
      <c r="CV612" s="51">
        <v>1</v>
      </c>
      <c r="CW612" s="52">
        <v>100</v>
      </c>
      <c r="CX612" s="52">
        <f t="shared" si="429"/>
        <v>1</v>
      </c>
      <c r="CY612" s="139">
        <f>CX612*AUXILIAR!$B$57</f>
        <v>20000000</v>
      </c>
      <c r="CZ612" s="5"/>
      <c r="DA612" s="5"/>
      <c r="DB612" s="5"/>
      <c r="DC612" s="5"/>
      <c r="DD612" s="5"/>
      <c r="DE612" s="5"/>
      <c r="DF612" s="5"/>
      <c r="DG612" s="5"/>
      <c r="DH612" s="5"/>
      <c r="DI612" s="5"/>
      <c r="DJ612" s="5"/>
      <c r="DK612" s="5"/>
      <c r="DL612" s="5"/>
      <c r="DM612" s="5"/>
      <c r="DN612" s="5"/>
      <c r="DO612" s="5"/>
      <c r="DP612" s="5"/>
      <c r="DQ612" s="5"/>
      <c r="DR612" s="5"/>
      <c r="DS612" s="5"/>
      <c r="DT612" s="5"/>
      <c r="DU612" s="5"/>
      <c r="DV612" s="5"/>
      <c r="DW612" s="5"/>
      <c r="DX612" s="5"/>
      <c r="DY612" s="5"/>
      <c r="DZ612" s="5"/>
      <c r="EA612" s="5"/>
      <c r="EB612" s="5"/>
      <c r="EC612" s="5"/>
      <c r="ED612" s="5"/>
      <c r="EE612" s="5"/>
      <c r="EF612" s="5"/>
      <c r="EG612" s="5"/>
      <c r="EH612" s="5"/>
      <c r="EI612" s="5"/>
      <c r="EJ612" s="341"/>
      <c r="EK612" s="354"/>
      <c r="EL612" s="5"/>
      <c r="EM612" s="5"/>
      <c r="EN612" s="5"/>
      <c r="EO612" s="5"/>
      <c r="EP612" s="5"/>
      <c r="EQ612" s="5"/>
      <c r="ER612" s="5"/>
      <c r="ES612" s="5"/>
      <c r="ET612" s="5"/>
      <c r="EU612" s="5"/>
      <c r="EV612" s="5"/>
      <c r="EW612" s="5"/>
      <c r="EX612" s="5"/>
      <c r="EY612" s="5"/>
      <c r="EZ612" s="5"/>
      <c r="FA612" s="5"/>
      <c r="FB612" s="5"/>
      <c r="FC612" s="5"/>
      <c r="FD612" s="5"/>
      <c r="FE612" s="5"/>
      <c r="FF612" s="5"/>
      <c r="FG612" s="5"/>
      <c r="FH612" s="5"/>
      <c r="FI612" s="5"/>
      <c r="FJ612" s="5"/>
      <c r="FK612" s="5"/>
      <c r="FL612" s="5"/>
      <c r="FM612" s="5"/>
      <c r="FN612" s="5"/>
      <c r="FO612" s="5"/>
      <c r="FP612" s="5"/>
      <c r="FQ612" s="5"/>
      <c r="FR612" s="5"/>
      <c r="FS612" s="5"/>
      <c r="FT612" s="5"/>
      <c r="FU612" s="5"/>
      <c r="FV612" s="5"/>
      <c r="FW612" s="5"/>
      <c r="FX612" s="5"/>
      <c r="FY612" s="5"/>
      <c r="FZ612" s="5"/>
      <c r="GA612" s="5"/>
      <c r="GB612" s="341"/>
      <c r="GC612" s="354"/>
      <c r="GD612" s="5"/>
      <c r="GE612" s="5"/>
      <c r="GF612" s="5"/>
      <c r="GG612" s="5"/>
      <c r="GH612" s="5"/>
      <c r="GI612" s="5"/>
      <c r="GJ612" s="5"/>
      <c r="GK612" s="5"/>
      <c r="GL612" s="5"/>
      <c r="GM612" s="5"/>
      <c r="GN612" s="5"/>
      <c r="GO612" s="5"/>
      <c r="GP612" s="5"/>
      <c r="GQ612" s="5"/>
      <c r="GR612" s="5"/>
      <c r="GS612" s="5"/>
      <c r="GT612" s="5"/>
      <c r="GU612" s="5"/>
      <c r="GV612" s="5"/>
      <c r="GW612" s="5"/>
      <c r="GX612" s="5"/>
      <c r="GY612" s="5"/>
      <c r="GZ612" s="5"/>
      <c r="HA612" s="5"/>
      <c r="HB612" s="5"/>
      <c r="HC612" s="5"/>
      <c r="HD612" s="5"/>
      <c r="HE612" s="5"/>
      <c r="HF612" s="5"/>
      <c r="HG612" s="5"/>
      <c r="HH612" s="5"/>
      <c r="HI612" s="5"/>
      <c r="HJ612" s="5"/>
      <c r="HK612" s="5"/>
      <c r="HL612" s="5"/>
      <c r="HM612" s="5"/>
      <c r="HN612" s="5"/>
      <c r="HO612" s="5"/>
      <c r="HP612" s="5"/>
      <c r="HQ612" s="5"/>
      <c r="HR612" s="5"/>
      <c r="HS612" s="5"/>
      <c r="HT612" s="341"/>
      <c r="HU612" s="354"/>
      <c r="HV612" s="5"/>
      <c r="HW612" s="5"/>
      <c r="HX612" s="5"/>
      <c r="HY612" s="5"/>
      <c r="HZ612" s="5"/>
      <c r="IA612" s="5"/>
      <c r="IB612" s="5"/>
      <c r="IC612" s="5"/>
      <c r="ID612" s="5"/>
      <c r="IE612" s="5"/>
      <c r="IF612" s="5"/>
      <c r="IG612" s="5"/>
      <c r="IH612" s="5"/>
      <c r="II612" s="5"/>
      <c r="IJ612" s="5"/>
      <c r="IK612" s="5"/>
      <c r="IL612" s="5"/>
      <c r="IM612" s="5"/>
      <c r="IN612" s="5"/>
      <c r="IO612" s="5"/>
      <c r="IP612" s="5"/>
      <c r="IQ612" s="5"/>
      <c r="IR612" s="5"/>
      <c r="IS612" s="5"/>
      <c r="IT612" s="5"/>
      <c r="IU612" s="5"/>
      <c r="IV612" s="5"/>
      <c r="IW612" s="5"/>
      <c r="IX612" s="5"/>
      <c r="IY612" s="5"/>
      <c r="IZ612" s="5"/>
      <c r="JA612" s="5"/>
      <c r="JB612" s="5"/>
      <c r="JC612" s="5"/>
      <c r="JD612" s="5"/>
      <c r="JE612" s="5"/>
      <c r="JF612" s="5"/>
      <c r="JG612" s="5"/>
      <c r="JH612" s="5"/>
      <c r="JI612" s="5"/>
      <c r="JJ612" s="5"/>
      <c r="JK612" s="145"/>
      <c r="JL612" s="397"/>
    </row>
    <row r="613" spans="1:272" ht="45">
      <c r="A613" s="8" t="s">
        <v>33</v>
      </c>
      <c r="B613" s="8" t="s">
        <v>15</v>
      </c>
      <c r="C613" s="8">
        <v>1</v>
      </c>
      <c r="D613" s="197">
        <v>116</v>
      </c>
      <c r="E613" s="118" t="s">
        <v>169</v>
      </c>
      <c r="F613" s="195" t="s">
        <v>108</v>
      </c>
      <c r="G613" s="195" t="s">
        <v>165</v>
      </c>
      <c r="H613" s="309"/>
      <c r="I613" s="363"/>
      <c r="J613" s="57"/>
      <c r="K613" s="57"/>
      <c r="L613" s="57"/>
      <c r="M613" s="56"/>
      <c r="N613" s="56"/>
      <c r="O613" s="161"/>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c r="AY613" s="5"/>
      <c r="AZ613" s="341"/>
      <c r="BA613" s="354"/>
      <c r="BB613" s="5"/>
      <c r="BC613" s="5"/>
      <c r="BD613" s="5"/>
      <c r="BE613" s="5"/>
      <c r="BF613" s="5"/>
      <c r="BG613" s="5"/>
      <c r="BH613" s="5"/>
      <c r="BI613" s="5"/>
      <c r="BJ613" s="5"/>
      <c r="BK613" s="5"/>
      <c r="BL613" s="5"/>
      <c r="BM613" s="5"/>
      <c r="BN613" s="5"/>
      <c r="BO613" s="5"/>
      <c r="BP613" s="5"/>
      <c r="BQ613" s="5"/>
      <c r="BR613" s="5"/>
      <c r="BS613" s="5"/>
      <c r="BT613" s="5"/>
      <c r="BU613" s="5"/>
      <c r="BV613" s="5"/>
      <c r="BW613" s="5"/>
      <c r="BX613" s="5"/>
      <c r="BY613" s="5"/>
      <c r="BZ613" s="5"/>
      <c r="CA613" s="5"/>
      <c r="CB613" s="5"/>
      <c r="CC613" s="5"/>
      <c r="CD613" s="5"/>
      <c r="CE613" s="5"/>
      <c r="CF613" s="5"/>
      <c r="CG613" s="5"/>
      <c r="CH613" s="5"/>
      <c r="CI613" s="5"/>
      <c r="CJ613" s="5"/>
      <c r="CK613" s="5"/>
      <c r="CL613" s="5"/>
      <c r="CM613" s="5"/>
      <c r="CN613" s="5"/>
      <c r="CO613" s="5"/>
      <c r="CP613" s="5"/>
      <c r="CQ613" s="5"/>
      <c r="CR613" s="341"/>
      <c r="CS613" s="355" t="s">
        <v>617</v>
      </c>
      <c r="CT613" s="51">
        <v>325.7</v>
      </c>
      <c r="CU613" s="51">
        <v>325.7</v>
      </c>
      <c r="CV613" s="51">
        <v>1</v>
      </c>
      <c r="CW613" s="52">
        <v>100</v>
      </c>
      <c r="CX613" s="52">
        <f t="shared" si="429"/>
        <v>1</v>
      </c>
      <c r="CY613" s="139">
        <f>CX613*AUXILIAR!$B$57</f>
        <v>20000000</v>
      </c>
      <c r="CZ613" s="5"/>
      <c r="DA613" s="5"/>
      <c r="DB613" s="5"/>
      <c r="DC613" s="5"/>
      <c r="DD613" s="5"/>
      <c r="DE613" s="5"/>
      <c r="DF613" s="5"/>
      <c r="DG613" s="5"/>
      <c r="DH613" s="5"/>
      <c r="DI613" s="5"/>
      <c r="DJ613" s="5"/>
      <c r="DK613" s="5"/>
      <c r="DL613" s="5"/>
      <c r="DM613" s="5"/>
      <c r="DN613" s="5"/>
      <c r="DO613" s="5"/>
      <c r="DP613" s="5"/>
      <c r="DQ613" s="5"/>
      <c r="DR613" s="5"/>
      <c r="DS613" s="5"/>
      <c r="DT613" s="5"/>
      <c r="DU613" s="5"/>
      <c r="DV613" s="5"/>
      <c r="DW613" s="5"/>
      <c r="DX613" s="5"/>
      <c r="DY613" s="5"/>
      <c r="DZ613" s="5"/>
      <c r="EA613" s="5"/>
      <c r="EB613" s="5"/>
      <c r="EC613" s="5"/>
      <c r="ED613" s="5"/>
      <c r="EE613" s="5"/>
      <c r="EF613" s="5"/>
      <c r="EG613" s="5"/>
      <c r="EH613" s="5"/>
      <c r="EI613" s="5"/>
      <c r="EJ613" s="341"/>
      <c r="EK613" s="354"/>
      <c r="EL613" s="5"/>
      <c r="EM613" s="5"/>
      <c r="EN613" s="5"/>
      <c r="EO613" s="5"/>
      <c r="EP613" s="5"/>
      <c r="EQ613" s="5"/>
      <c r="ER613" s="5"/>
      <c r="ES613" s="5"/>
      <c r="ET613" s="5"/>
      <c r="EU613" s="5"/>
      <c r="EV613" s="5"/>
      <c r="EW613" s="5"/>
      <c r="EX613" s="5"/>
      <c r="EY613" s="5"/>
      <c r="EZ613" s="5"/>
      <c r="FA613" s="5"/>
      <c r="FB613" s="5"/>
      <c r="FC613" s="5"/>
      <c r="FD613" s="5"/>
      <c r="FE613" s="5"/>
      <c r="FF613" s="5"/>
      <c r="FG613" s="5"/>
      <c r="FH613" s="5"/>
      <c r="FI613" s="5"/>
      <c r="FJ613" s="5"/>
      <c r="FK613" s="5"/>
      <c r="FL613" s="5"/>
      <c r="FM613" s="5"/>
      <c r="FN613" s="5"/>
      <c r="FO613" s="5"/>
      <c r="FP613" s="5"/>
      <c r="FQ613" s="5"/>
      <c r="FR613" s="5"/>
      <c r="FS613" s="5"/>
      <c r="FT613" s="5"/>
      <c r="FU613" s="5"/>
      <c r="FV613" s="5"/>
      <c r="FW613" s="5"/>
      <c r="FX613" s="5"/>
      <c r="FY613" s="5"/>
      <c r="FZ613" s="5"/>
      <c r="GA613" s="5"/>
      <c r="GB613" s="341"/>
      <c r="GC613" s="354"/>
      <c r="GD613" s="5"/>
      <c r="GE613" s="5"/>
      <c r="GF613" s="5"/>
      <c r="GG613" s="5"/>
      <c r="GH613" s="5"/>
      <c r="GI613" s="5"/>
      <c r="GJ613" s="5"/>
      <c r="GK613" s="5"/>
      <c r="GL613" s="5"/>
      <c r="GM613" s="5"/>
      <c r="GN613" s="5"/>
      <c r="GO613" s="5"/>
      <c r="GP613" s="5"/>
      <c r="GQ613" s="5"/>
      <c r="GR613" s="5"/>
      <c r="GS613" s="5"/>
      <c r="GT613" s="5"/>
      <c r="GU613" s="5"/>
      <c r="GV613" s="5"/>
      <c r="GW613" s="5"/>
      <c r="GX613" s="5"/>
      <c r="GY613" s="5"/>
      <c r="GZ613" s="5"/>
      <c r="HA613" s="5"/>
      <c r="HB613" s="5"/>
      <c r="HC613" s="5"/>
      <c r="HD613" s="5"/>
      <c r="HE613" s="5"/>
      <c r="HF613" s="5"/>
      <c r="HG613" s="5"/>
      <c r="HH613" s="5"/>
      <c r="HI613" s="5"/>
      <c r="HJ613" s="5"/>
      <c r="HK613" s="5"/>
      <c r="HL613" s="5"/>
      <c r="HM613" s="5"/>
      <c r="HN613" s="5"/>
      <c r="HO613" s="5"/>
      <c r="HP613" s="5"/>
      <c r="HQ613" s="5"/>
      <c r="HR613" s="5"/>
      <c r="HS613" s="5"/>
      <c r="HT613" s="341"/>
      <c r="HU613" s="354"/>
      <c r="HV613" s="5"/>
      <c r="HW613" s="5"/>
      <c r="HX613" s="5"/>
      <c r="HY613" s="5"/>
      <c r="HZ613" s="5"/>
      <c r="IA613" s="5"/>
      <c r="IB613" s="5"/>
      <c r="IC613" s="5"/>
      <c r="ID613" s="5"/>
      <c r="IE613" s="5"/>
      <c r="IF613" s="5"/>
      <c r="IG613" s="5"/>
      <c r="IH613" s="5"/>
      <c r="II613" s="5"/>
      <c r="IJ613" s="5"/>
      <c r="IK613" s="5"/>
      <c r="IL613" s="5"/>
      <c r="IM613" s="5"/>
      <c r="IN613" s="5"/>
      <c r="IO613" s="5"/>
      <c r="IP613" s="5"/>
      <c r="IQ613" s="5"/>
      <c r="IR613" s="5"/>
      <c r="IS613" s="5"/>
      <c r="IT613" s="5"/>
      <c r="IU613" s="5"/>
      <c r="IV613" s="5"/>
      <c r="IW613" s="5"/>
      <c r="IX613" s="5"/>
      <c r="IY613" s="5"/>
      <c r="IZ613" s="5"/>
      <c r="JA613" s="5"/>
      <c r="JB613" s="5"/>
      <c r="JC613" s="5"/>
      <c r="JD613" s="5"/>
      <c r="JE613" s="5"/>
      <c r="JF613" s="5"/>
      <c r="JG613" s="5"/>
      <c r="JH613" s="5"/>
      <c r="JI613" s="5"/>
      <c r="JJ613" s="5"/>
      <c r="JK613" s="145"/>
      <c r="JL613" s="397"/>
    </row>
    <row r="614" spans="1:272" ht="45">
      <c r="A614" s="8" t="s">
        <v>33</v>
      </c>
      <c r="B614" s="8" t="s">
        <v>15</v>
      </c>
      <c r="C614" s="8">
        <v>1</v>
      </c>
      <c r="D614" s="197">
        <v>116</v>
      </c>
      <c r="E614" s="118" t="s">
        <v>169</v>
      </c>
      <c r="F614" s="195" t="s">
        <v>108</v>
      </c>
      <c r="G614" s="195" t="s">
        <v>165</v>
      </c>
      <c r="H614" s="309"/>
      <c r="I614" s="363"/>
      <c r="J614" s="57"/>
      <c r="K614" s="57"/>
      <c r="L614" s="57"/>
      <c r="M614" s="56"/>
      <c r="N614" s="56"/>
      <c r="O614" s="161"/>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c r="AY614" s="5"/>
      <c r="AZ614" s="341"/>
      <c r="BA614" s="354"/>
      <c r="BB614" s="5"/>
      <c r="BC614" s="5"/>
      <c r="BD614" s="5"/>
      <c r="BE614" s="5"/>
      <c r="BF614" s="5"/>
      <c r="BG614" s="5"/>
      <c r="BH614" s="5"/>
      <c r="BI614" s="5"/>
      <c r="BJ614" s="5"/>
      <c r="BK614" s="5"/>
      <c r="BL614" s="5"/>
      <c r="BM614" s="5"/>
      <c r="BN614" s="5"/>
      <c r="BO614" s="5"/>
      <c r="BP614" s="5"/>
      <c r="BQ614" s="5"/>
      <c r="BR614" s="5"/>
      <c r="BS614" s="5"/>
      <c r="BT614" s="5"/>
      <c r="BU614" s="5"/>
      <c r="BV614" s="5"/>
      <c r="BW614" s="5"/>
      <c r="BX614" s="5"/>
      <c r="BY614" s="5"/>
      <c r="BZ614" s="5"/>
      <c r="CA614" s="5"/>
      <c r="CB614" s="5"/>
      <c r="CC614" s="5"/>
      <c r="CD614" s="5"/>
      <c r="CE614" s="5"/>
      <c r="CF614" s="5"/>
      <c r="CG614" s="5"/>
      <c r="CH614" s="5"/>
      <c r="CI614" s="5"/>
      <c r="CJ614" s="5"/>
      <c r="CK614" s="5"/>
      <c r="CL614" s="5"/>
      <c r="CM614" s="5"/>
      <c r="CN614" s="5"/>
      <c r="CO614" s="5"/>
      <c r="CP614" s="5"/>
      <c r="CQ614" s="5"/>
      <c r="CR614" s="341"/>
      <c r="CS614" s="355" t="s">
        <v>617</v>
      </c>
      <c r="CT614" s="51">
        <v>332</v>
      </c>
      <c r="CU614" s="51">
        <v>332</v>
      </c>
      <c r="CV614" s="51">
        <v>1</v>
      </c>
      <c r="CW614" s="52">
        <v>100</v>
      </c>
      <c r="CX614" s="52">
        <f t="shared" si="429"/>
        <v>1</v>
      </c>
      <c r="CY614" s="139">
        <f>CX614*AUXILIAR!$B$57</f>
        <v>20000000</v>
      </c>
      <c r="CZ614" s="5"/>
      <c r="DA614" s="5"/>
      <c r="DB614" s="5"/>
      <c r="DC614" s="5"/>
      <c r="DD614" s="5"/>
      <c r="DE614" s="5"/>
      <c r="DF614" s="5"/>
      <c r="DG614" s="5"/>
      <c r="DH614" s="5"/>
      <c r="DI614" s="5"/>
      <c r="DJ614" s="5"/>
      <c r="DK614" s="5"/>
      <c r="DL614" s="5"/>
      <c r="DM614" s="5"/>
      <c r="DN614" s="5"/>
      <c r="DO614" s="5"/>
      <c r="DP614" s="5"/>
      <c r="DQ614" s="5"/>
      <c r="DR614" s="5"/>
      <c r="DS614" s="5"/>
      <c r="DT614" s="5"/>
      <c r="DU614" s="5"/>
      <c r="DV614" s="5"/>
      <c r="DW614" s="5"/>
      <c r="DX614" s="5"/>
      <c r="DY614" s="5"/>
      <c r="DZ614" s="5"/>
      <c r="EA614" s="5"/>
      <c r="EB614" s="5"/>
      <c r="EC614" s="5"/>
      <c r="ED614" s="5"/>
      <c r="EE614" s="5"/>
      <c r="EF614" s="5"/>
      <c r="EG614" s="5"/>
      <c r="EH614" s="5"/>
      <c r="EI614" s="5"/>
      <c r="EJ614" s="341"/>
      <c r="EK614" s="354"/>
      <c r="EL614" s="5"/>
      <c r="EM614" s="5"/>
      <c r="EN614" s="5"/>
      <c r="EO614" s="5"/>
      <c r="EP614" s="5"/>
      <c r="EQ614" s="5"/>
      <c r="ER614" s="5"/>
      <c r="ES614" s="5"/>
      <c r="ET614" s="5"/>
      <c r="EU614" s="5"/>
      <c r="EV614" s="5"/>
      <c r="EW614" s="5"/>
      <c r="EX614" s="5"/>
      <c r="EY614" s="5"/>
      <c r="EZ614" s="5"/>
      <c r="FA614" s="5"/>
      <c r="FB614" s="5"/>
      <c r="FC614" s="5"/>
      <c r="FD614" s="5"/>
      <c r="FE614" s="5"/>
      <c r="FF614" s="5"/>
      <c r="FG614" s="5"/>
      <c r="FH614" s="5"/>
      <c r="FI614" s="5"/>
      <c r="FJ614" s="5"/>
      <c r="FK614" s="5"/>
      <c r="FL614" s="5"/>
      <c r="FM614" s="5"/>
      <c r="FN614" s="5"/>
      <c r="FO614" s="5"/>
      <c r="FP614" s="5"/>
      <c r="FQ614" s="5"/>
      <c r="FR614" s="5"/>
      <c r="FS614" s="5"/>
      <c r="FT614" s="5"/>
      <c r="FU614" s="5"/>
      <c r="FV614" s="5"/>
      <c r="FW614" s="5"/>
      <c r="FX614" s="5"/>
      <c r="FY614" s="5"/>
      <c r="FZ614" s="5"/>
      <c r="GA614" s="5"/>
      <c r="GB614" s="341"/>
      <c r="GC614" s="354"/>
      <c r="GD614" s="5"/>
      <c r="GE614" s="5"/>
      <c r="GF614" s="5"/>
      <c r="GG614" s="5"/>
      <c r="GH614" s="5"/>
      <c r="GI614" s="5"/>
      <c r="GJ614" s="5"/>
      <c r="GK614" s="5"/>
      <c r="GL614" s="5"/>
      <c r="GM614" s="5"/>
      <c r="GN614" s="5"/>
      <c r="GO614" s="5"/>
      <c r="GP614" s="5"/>
      <c r="GQ614" s="5"/>
      <c r="GR614" s="5"/>
      <c r="GS614" s="5"/>
      <c r="GT614" s="5"/>
      <c r="GU614" s="5"/>
      <c r="GV614" s="5"/>
      <c r="GW614" s="5"/>
      <c r="GX614" s="5"/>
      <c r="GY614" s="5"/>
      <c r="GZ614" s="5"/>
      <c r="HA614" s="5"/>
      <c r="HB614" s="5"/>
      <c r="HC614" s="5"/>
      <c r="HD614" s="5"/>
      <c r="HE614" s="5"/>
      <c r="HF614" s="5"/>
      <c r="HG614" s="5"/>
      <c r="HH614" s="5"/>
      <c r="HI614" s="5"/>
      <c r="HJ614" s="5"/>
      <c r="HK614" s="5"/>
      <c r="HL614" s="5"/>
      <c r="HM614" s="5"/>
      <c r="HN614" s="5"/>
      <c r="HO614" s="5"/>
      <c r="HP614" s="5"/>
      <c r="HQ614" s="5"/>
      <c r="HR614" s="5"/>
      <c r="HS614" s="5"/>
      <c r="HT614" s="341"/>
      <c r="HU614" s="354"/>
      <c r="HV614" s="5"/>
      <c r="HW614" s="5"/>
      <c r="HX614" s="5"/>
      <c r="HY614" s="5"/>
      <c r="HZ614" s="5"/>
      <c r="IA614" s="5"/>
      <c r="IB614" s="5"/>
      <c r="IC614" s="5"/>
      <c r="ID614" s="5"/>
      <c r="IE614" s="5"/>
      <c r="IF614" s="5"/>
      <c r="IG614" s="5"/>
      <c r="IH614" s="5"/>
      <c r="II614" s="5"/>
      <c r="IJ614" s="5"/>
      <c r="IK614" s="5"/>
      <c r="IL614" s="5"/>
      <c r="IM614" s="5"/>
      <c r="IN614" s="5"/>
      <c r="IO614" s="5"/>
      <c r="IP614" s="5"/>
      <c r="IQ614" s="5"/>
      <c r="IR614" s="5"/>
      <c r="IS614" s="5"/>
      <c r="IT614" s="5"/>
      <c r="IU614" s="5"/>
      <c r="IV614" s="5"/>
      <c r="IW614" s="5"/>
      <c r="IX614" s="5"/>
      <c r="IY614" s="5"/>
      <c r="IZ614" s="5"/>
      <c r="JA614" s="5"/>
      <c r="JB614" s="5"/>
      <c r="JC614" s="5"/>
      <c r="JD614" s="5"/>
      <c r="JE614" s="5"/>
      <c r="JF614" s="5"/>
      <c r="JG614" s="5"/>
      <c r="JH614" s="5"/>
      <c r="JI614" s="5"/>
      <c r="JJ614" s="5"/>
      <c r="JK614" s="145"/>
      <c r="JL614" s="397"/>
    </row>
    <row r="615" spans="1:272" ht="45">
      <c r="A615" s="8" t="s">
        <v>33</v>
      </c>
      <c r="B615" s="8" t="s">
        <v>15</v>
      </c>
      <c r="C615" s="8">
        <v>1</v>
      </c>
      <c r="D615" s="197">
        <v>116</v>
      </c>
      <c r="E615" s="118" t="s">
        <v>169</v>
      </c>
      <c r="F615" s="195" t="s">
        <v>108</v>
      </c>
      <c r="G615" s="195" t="s">
        <v>165</v>
      </c>
      <c r="H615" s="309"/>
      <c r="I615" s="363"/>
      <c r="J615" s="57"/>
      <c r="K615" s="57"/>
      <c r="L615" s="57"/>
      <c r="M615" s="56"/>
      <c r="N615" s="56"/>
      <c r="O615" s="161"/>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c r="AY615" s="5"/>
      <c r="AZ615" s="341"/>
      <c r="BA615" s="354"/>
      <c r="BB615" s="5"/>
      <c r="BC615" s="5"/>
      <c r="BD615" s="5"/>
      <c r="BE615" s="5"/>
      <c r="BF615" s="5"/>
      <c r="BG615" s="5"/>
      <c r="BH615" s="5"/>
      <c r="BI615" s="5"/>
      <c r="BJ615" s="5"/>
      <c r="BK615" s="5"/>
      <c r="BL615" s="5"/>
      <c r="BM615" s="5"/>
      <c r="BN615" s="5"/>
      <c r="BO615" s="5"/>
      <c r="BP615" s="5"/>
      <c r="BQ615" s="5"/>
      <c r="BR615" s="5"/>
      <c r="BS615" s="5"/>
      <c r="BT615" s="5"/>
      <c r="BU615" s="5"/>
      <c r="BV615" s="5"/>
      <c r="BW615" s="5"/>
      <c r="BX615" s="5"/>
      <c r="BY615" s="5"/>
      <c r="BZ615" s="5"/>
      <c r="CA615" s="5"/>
      <c r="CB615" s="5"/>
      <c r="CC615" s="5"/>
      <c r="CD615" s="5"/>
      <c r="CE615" s="5"/>
      <c r="CF615" s="5"/>
      <c r="CG615" s="5"/>
      <c r="CH615" s="5"/>
      <c r="CI615" s="5"/>
      <c r="CJ615" s="5"/>
      <c r="CK615" s="5"/>
      <c r="CL615" s="5"/>
      <c r="CM615" s="5"/>
      <c r="CN615" s="5"/>
      <c r="CO615" s="5"/>
      <c r="CP615" s="5"/>
      <c r="CQ615" s="5"/>
      <c r="CR615" s="341"/>
      <c r="CS615" s="355" t="s">
        <v>617</v>
      </c>
      <c r="CT615" s="51">
        <v>336</v>
      </c>
      <c r="CU615" s="51">
        <v>336</v>
      </c>
      <c r="CV615" s="51">
        <v>1</v>
      </c>
      <c r="CW615" s="52">
        <v>100</v>
      </c>
      <c r="CX615" s="52">
        <f t="shared" si="429"/>
        <v>1</v>
      </c>
      <c r="CY615" s="139">
        <f>CX615*AUXILIAR!$B$57</f>
        <v>20000000</v>
      </c>
      <c r="CZ615" s="5"/>
      <c r="DA615" s="5"/>
      <c r="DB615" s="5"/>
      <c r="DC615" s="5"/>
      <c r="DD615" s="5"/>
      <c r="DE615" s="5"/>
      <c r="DF615" s="5"/>
      <c r="DG615" s="5"/>
      <c r="DH615" s="5"/>
      <c r="DI615" s="5"/>
      <c r="DJ615" s="5"/>
      <c r="DK615" s="5"/>
      <c r="DL615" s="5"/>
      <c r="DM615" s="5"/>
      <c r="DN615" s="5"/>
      <c r="DO615" s="5"/>
      <c r="DP615" s="5"/>
      <c r="DQ615" s="5"/>
      <c r="DR615" s="5"/>
      <c r="DS615" s="5"/>
      <c r="DT615" s="5"/>
      <c r="DU615" s="5"/>
      <c r="DV615" s="5"/>
      <c r="DW615" s="5"/>
      <c r="DX615" s="5"/>
      <c r="DY615" s="5"/>
      <c r="DZ615" s="5"/>
      <c r="EA615" s="5"/>
      <c r="EB615" s="5"/>
      <c r="EC615" s="5"/>
      <c r="ED615" s="5"/>
      <c r="EE615" s="5"/>
      <c r="EF615" s="5"/>
      <c r="EG615" s="5"/>
      <c r="EH615" s="5"/>
      <c r="EI615" s="5"/>
      <c r="EJ615" s="341"/>
      <c r="EK615" s="354"/>
      <c r="EL615" s="5"/>
      <c r="EM615" s="5"/>
      <c r="EN615" s="5"/>
      <c r="EO615" s="5"/>
      <c r="EP615" s="5"/>
      <c r="EQ615" s="5"/>
      <c r="ER615" s="5"/>
      <c r="ES615" s="5"/>
      <c r="ET615" s="5"/>
      <c r="EU615" s="5"/>
      <c r="EV615" s="5"/>
      <c r="EW615" s="5"/>
      <c r="EX615" s="5"/>
      <c r="EY615" s="5"/>
      <c r="EZ615" s="5"/>
      <c r="FA615" s="5"/>
      <c r="FB615" s="5"/>
      <c r="FC615" s="5"/>
      <c r="FD615" s="5"/>
      <c r="FE615" s="5"/>
      <c r="FF615" s="5"/>
      <c r="FG615" s="5"/>
      <c r="FH615" s="5"/>
      <c r="FI615" s="5"/>
      <c r="FJ615" s="5"/>
      <c r="FK615" s="5"/>
      <c r="FL615" s="5"/>
      <c r="FM615" s="5"/>
      <c r="FN615" s="5"/>
      <c r="FO615" s="5"/>
      <c r="FP615" s="5"/>
      <c r="FQ615" s="5"/>
      <c r="FR615" s="5"/>
      <c r="FS615" s="5"/>
      <c r="FT615" s="5"/>
      <c r="FU615" s="5"/>
      <c r="FV615" s="5"/>
      <c r="FW615" s="5"/>
      <c r="FX615" s="5"/>
      <c r="FY615" s="5"/>
      <c r="FZ615" s="5"/>
      <c r="GA615" s="5"/>
      <c r="GB615" s="341"/>
      <c r="GC615" s="354"/>
      <c r="GD615" s="5"/>
      <c r="GE615" s="5"/>
      <c r="GF615" s="5"/>
      <c r="GG615" s="5"/>
      <c r="GH615" s="5"/>
      <c r="GI615" s="5"/>
      <c r="GJ615" s="5"/>
      <c r="GK615" s="5"/>
      <c r="GL615" s="5"/>
      <c r="GM615" s="5"/>
      <c r="GN615" s="5"/>
      <c r="GO615" s="5"/>
      <c r="GP615" s="5"/>
      <c r="GQ615" s="5"/>
      <c r="GR615" s="5"/>
      <c r="GS615" s="5"/>
      <c r="GT615" s="5"/>
      <c r="GU615" s="5"/>
      <c r="GV615" s="5"/>
      <c r="GW615" s="5"/>
      <c r="GX615" s="5"/>
      <c r="GY615" s="5"/>
      <c r="GZ615" s="5"/>
      <c r="HA615" s="5"/>
      <c r="HB615" s="5"/>
      <c r="HC615" s="5"/>
      <c r="HD615" s="5"/>
      <c r="HE615" s="5"/>
      <c r="HF615" s="5"/>
      <c r="HG615" s="5"/>
      <c r="HH615" s="5"/>
      <c r="HI615" s="5"/>
      <c r="HJ615" s="5"/>
      <c r="HK615" s="5"/>
      <c r="HL615" s="5"/>
      <c r="HM615" s="5"/>
      <c r="HN615" s="5"/>
      <c r="HO615" s="5"/>
      <c r="HP615" s="5"/>
      <c r="HQ615" s="5"/>
      <c r="HR615" s="5"/>
      <c r="HS615" s="5"/>
      <c r="HT615" s="341"/>
      <c r="HU615" s="354"/>
      <c r="HV615" s="5"/>
      <c r="HW615" s="5"/>
      <c r="HX615" s="5"/>
      <c r="HY615" s="5"/>
      <c r="HZ615" s="5"/>
      <c r="IA615" s="5"/>
      <c r="IB615" s="5"/>
      <c r="IC615" s="5"/>
      <c r="ID615" s="5"/>
      <c r="IE615" s="5"/>
      <c r="IF615" s="5"/>
      <c r="IG615" s="5"/>
      <c r="IH615" s="5"/>
      <c r="II615" s="5"/>
      <c r="IJ615" s="5"/>
      <c r="IK615" s="5"/>
      <c r="IL615" s="5"/>
      <c r="IM615" s="5"/>
      <c r="IN615" s="5"/>
      <c r="IO615" s="5"/>
      <c r="IP615" s="5"/>
      <c r="IQ615" s="5"/>
      <c r="IR615" s="5"/>
      <c r="IS615" s="5"/>
      <c r="IT615" s="5"/>
      <c r="IU615" s="5"/>
      <c r="IV615" s="5"/>
      <c r="IW615" s="5"/>
      <c r="IX615" s="5"/>
      <c r="IY615" s="5"/>
      <c r="IZ615" s="5"/>
      <c r="JA615" s="5"/>
      <c r="JB615" s="5"/>
      <c r="JC615" s="5"/>
      <c r="JD615" s="5"/>
      <c r="JE615" s="5"/>
      <c r="JF615" s="5"/>
      <c r="JG615" s="5"/>
      <c r="JH615" s="5"/>
      <c r="JI615" s="5"/>
      <c r="JJ615" s="5"/>
      <c r="JK615" s="145"/>
      <c r="JL615" s="397"/>
    </row>
    <row r="616" spans="1:272" ht="45">
      <c r="A616" s="8" t="s">
        <v>33</v>
      </c>
      <c r="B616" s="8" t="s">
        <v>15</v>
      </c>
      <c r="C616" s="8">
        <v>1</v>
      </c>
      <c r="D616" s="197">
        <v>116</v>
      </c>
      <c r="E616" s="118" t="s">
        <v>169</v>
      </c>
      <c r="F616" s="195" t="s">
        <v>108</v>
      </c>
      <c r="G616" s="195" t="s">
        <v>165</v>
      </c>
      <c r="H616" s="309"/>
      <c r="I616" s="363"/>
      <c r="J616" s="57"/>
      <c r="K616" s="57"/>
      <c r="L616" s="57"/>
      <c r="M616" s="56"/>
      <c r="N616" s="56"/>
      <c r="O616" s="161"/>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c r="AY616" s="5"/>
      <c r="AZ616" s="341"/>
      <c r="BA616" s="354"/>
      <c r="BB616" s="5"/>
      <c r="BC616" s="5"/>
      <c r="BD616" s="5"/>
      <c r="BE616" s="5"/>
      <c r="BF616" s="5"/>
      <c r="BG616" s="5"/>
      <c r="BH616" s="5"/>
      <c r="BI616" s="5"/>
      <c r="BJ616" s="5"/>
      <c r="BK616" s="5"/>
      <c r="BL616" s="5"/>
      <c r="BM616" s="5"/>
      <c r="BN616" s="5"/>
      <c r="BO616" s="5"/>
      <c r="BP616" s="5"/>
      <c r="BQ616" s="5"/>
      <c r="BR616" s="5"/>
      <c r="BS616" s="5"/>
      <c r="BT616" s="5"/>
      <c r="BU616" s="5"/>
      <c r="BV616" s="5"/>
      <c r="BW616" s="5"/>
      <c r="BX616" s="5"/>
      <c r="BY616" s="5"/>
      <c r="BZ616" s="5"/>
      <c r="CA616" s="5"/>
      <c r="CB616" s="5"/>
      <c r="CC616" s="5"/>
      <c r="CD616" s="5"/>
      <c r="CE616" s="5"/>
      <c r="CF616" s="5"/>
      <c r="CG616" s="5"/>
      <c r="CH616" s="5"/>
      <c r="CI616" s="5"/>
      <c r="CJ616" s="5"/>
      <c r="CK616" s="5"/>
      <c r="CL616" s="5"/>
      <c r="CM616" s="5"/>
      <c r="CN616" s="5"/>
      <c r="CO616" s="5"/>
      <c r="CP616" s="5"/>
      <c r="CQ616" s="5"/>
      <c r="CR616" s="341"/>
      <c r="CS616" s="355" t="s">
        <v>617</v>
      </c>
      <c r="CT616" s="51">
        <v>340</v>
      </c>
      <c r="CU616" s="51">
        <v>340</v>
      </c>
      <c r="CV616" s="51">
        <v>1</v>
      </c>
      <c r="CW616" s="52">
        <v>100</v>
      </c>
      <c r="CX616" s="52">
        <f t="shared" si="429"/>
        <v>1</v>
      </c>
      <c r="CY616" s="139">
        <f>CX616*AUXILIAR!$B$57</f>
        <v>20000000</v>
      </c>
      <c r="CZ616" s="5"/>
      <c r="DA616" s="5"/>
      <c r="DB616" s="5"/>
      <c r="DC616" s="5"/>
      <c r="DD616" s="5"/>
      <c r="DE616" s="5"/>
      <c r="DF616" s="5"/>
      <c r="DG616" s="5"/>
      <c r="DH616" s="5"/>
      <c r="DI616" s="5"/>
      <c r="DJ616" s="5"/>
      <c r="DK616" s="5"/>
      <c r="DL616" s="5"/>
      <c r="DM616" s="5"/>
      <c r="DN616" s="5"/>
      <c r="DO616" s="5"/>
      <c r="DP616" s="5"/>
      <c r="DQ616" s="5"/>
      <c r="DR616" s="5"/>
      <c r="DS616" s="5"/>
      <c r="DT616" s="5"/>
      <c r="DU616" s="5"/>
      <c r="DV616" s="5"/>
      <c r="DW616" s="5"/>
      <c r="DX616" s="5"/>
      <c r="DY616" s="5"/>
      <c r="DZ616" s="5"/>
      <c r="EA616" s="5"/>
      <c r="EB616" s="5"/>
      <c r="EC616" s="5"/>
      <c r="ED616" s="5"/>
      <c r="EE616" s="5"/>
      <c r="EF616" s="5"/>
      <c r="EG616" s="5"/>
      <c r="EH616" s="5"/>
      <c r="EI616" s="5"/>
      <c r="EJ616" s="341"/>
      <c r="EK616" s="354"/>
      <c r="EL616" s="5"/>
      <c r="EM616" s="5"/>
      <c r="EN616" s="5"/>
      <c r="EO616" s="5"/>
      <c r="EP616" s="5"/>
      <c r="EQ616" s="5"/>
      <c r="ER616" s="5"/>
      <c r="ES616" s="5"/>
      <c r="ET616" s="5"/>
      <c r="EU616" s="5"/>
      <c r="EV616" s="5"/>
      <c r="EW616" s="5"/>
      <c r="EX616" s="5"/>
      <c r="EY616" s="5"/>
      <c r="EZ616" s="5"/>
      <c r="FA616" s="5"/>
      <c r="FB616" s="5"/>
      <c r="FC616" s="5"/>
      <c r="FD616" s="5"/>
      <c r="FE616" s="5"/>
      <c r="FF616" s="5"/>
      <c r="FG616" s="5"/>
      <c r="FH616" s="5"/>
      <c r="FI616" s="5"/>
      <c r="FJ616" s="5"/>
      <c r="FK616" s="5"/>
      <c r="FL616" s="5"/>
      <c r="FM616" s="5"/>
      <c r="FN616" s="5"/>
      <c r="FO616" s="5"/>
      <c r="FP616" s="5"/>
      <c r="FQ616" s="5"/>
      <c r="FR616" s="5"/>
      <c r="FS616" s="5"/>
      <c r="FT616" s="5"/>
      <c r="FU616" s="5"/>
      <c r="FV616" s="5"/>
      <c r="FW616" s="5"/>
      <c r="FX616" s="5"/>
      <c r="FY616" s="5"/>
      <c r="FZ616" s="5"/>
      <c r="GA616" s="5"/>
      <c r="GB616" s="341"/>
      <c r="GC616" s="354"/>
      <c r="GD616" s="5"/>
      <c r="GE616" s="5"/>
      <c r="GF616" s="5"/>
      <c r="GG616" s="5"/>
      <c r="GH616" s="5"/>
      <c r="GI616" s="5"/>
      <c r="GJ616" s="5"/>
      <c r="GK616" s="5"/>
      <c r="GL616" s="5"/>
      <c r="GM616" s="5"/>
      <c r="GN616" s="5"/>
      <c r="GO616" s="5"/>
      <c r="GP616" s="5"/>
      <c r="GQ616" s="5"/>
      <c r="GR616" s="5"/>
      <c r="GS616" s="5"/>
      <c r="GT616" s="5"/>
      <c r="GU616" s="5"/>
      <c r="GV616" s="5"/>
      <c r="GW616" s="5"/>
      <c r="GX616" s="5"/>
      <c r="GY616" s="5"/>
      <c r="GZ616" s="5"/>
      <c r="HA616" s="5"/>
      <c r="HB616" s="5"/>
      <c r="HC616" s="5"/>
      <c r="HD616" s="5"/>
      <c r="HE616" s="5"/>
      <c r="HF616" s="5"/>
      <c r="HG616" s="5"/>
      <c r="HH616" s="5"/>
      <c r="HI616" s="5"/>
      <c r="HJ616" s="5"/>
      <c r="HK616" s="5"/>
      <c r="HL616" s="5"/>
      <c r="HM616" s="5"/>
      <c r="HN616" s="5"/>
      <c r="HO616" s="5"/>
      <c r="HP616" s="5"/>
      <c r="HQ616" s="5"/>
      <c r="HR616" s="5"/>
      <c r="HS616" s="5"/>
      <c r="HT616" s="341"/>
      <c r="HU616" s="354"/>
      <c r="HV616" s="5"/>
      <c r="HW616" s="5"/>
      <c r="HX616" s="5"/>
      <c r="HY616" s="5"/>
      <c r="HZ616" s="5"/>
      <c r="IA616" s="5"/>
      <c r="IB616" s="5"/>
      <c r="IC616" s="5"/>
      <c r="ID616" s="5"/>
      <c r="IE616" s="5"/>
      <c r="IF616" s="5"/>
      <c r="IG616" s="5"/>
      <c r="IH616" s="5"/>
      <c r="II616" s="5"/>
      <c r="IJ616" s="5"/>
      <c r="IK616" s="5"/>
      <c r="IL616" s="5"/>
      <c r="IM616" s="5"/>
      <c r="IN616" s="5"/>
      <c r="IO616" s="5"/>
      <c r="IP616" s="5"/>
      <c r="IQ616" s="5"/>
      <c r="IR616" s="5"/>
      <c r="IS616" s="5"/>
      <c r="IT616" s="5"/>
      <c r="IU616" s="5"/>
      <c r="IV616" s="5"/>
      <c r="IW616" s="5"/>
      <c r="IX616" s="5"/>
      <c r="IY616" s="5"/>
      <c r="IZ616" s="5"/>
      <c r="JA616" s="5"/>
      <c r="JB616" s="5"/>
      <c r="JC616" s="5"/>
      <c r="JD616" s="5"/>
      <c r="JE616" s="5"/>
      <c r="JF616" s="5"/>
      <c r="JG616" s="5"/>
      <c r="JH616" s="5"/>
      <c r="JI616" s="5"/>
      <c r="JJ616" s="5"/>
      <c r="JK616" s="145"/>
      <c r="JL616" s="397"/>
    </row>
    <row r="617" spans="1:272" ht="45">
      <c r="A617" s="8" t="s">
        <v>33</v>
      </c>
      <c r="B617" s="8" t="s">
        <v>15</v>
      </c>
      <c r="C617" s="8">
        <v>1</v>
      </c>
      <c r="D617" s="197">
        <v>116</v>
      </c>
      <c r="E617" s="118" t="s">
        <v>169</v>
      </c>
      <c r="F617" s="195" t="s">
        <v>108</v>
      </c>
      <c r="G617" s="195" t="s">
        <v>165</v>
      </c>
      <c r="H617" s="309"/>
      <c r="I617" s="363"/>
      <c r="J617" s="57"/>
      <c r="K617" s="57"/>
      <c r="L617" s="57"/>
      <c r="M617" s="56"/>
      <c r="N617" s="56"/>
      <c r="O617" s="161"/>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c r="AY617" s="5"/>
      <c r="AZ617" s="341"/>
      <c r="BA617" s="354"/>
      <c r="BB617" s="5"/>
      <c r="BC617" s="5"/>
      <c r="BD617" s="5"/>
      <c r="BE617" s="5"/>
      <c r="BF617" s="5"/>
      <c r="BG617" s="5"/>
      <c r="BH617" s="5"/>
      <c r="BI617" s="5"/>
      <c r="BJ617" s="5"/>
      <c r="BK617" s="5"/>
      <c r="BL617" s="5"/>
      <c r="BM617" s="5"/>
      <c r="BN617" s="5"/>
      <c r="BO617" s="5"/>
      <c r="BP617" s="5"/>
      <c r="BQ617" s="5"/>
      <c r="BR617" s="5"/>
      <c r="BS617" s="5"/>
      <c r="BT617" s="5"/>
      <c r="BU617" s="5"/>
      <c r="BV617" s="5"/>
      <c r="BW617" s="5"/>
      <c r="BX617" s="5"/>
      <c r="BY617" s="5"/>
      <c r="BZ617" s="5"/>
      <c r="CA617" s="5"/>
      <c r="CB617" s="5"/>
      <c r="CC617" s="5"/>
      <c r="CD617" s="5"/>
      <c r="CE617" s="5"/>
      <c r="CF617" s="5"/>
      <c r="CG617" s="5"/>
      <c r="CH617" s="5"/>
      <c r="CI617" s="5"/>
      <c r="CJ617" s="5"/>
      <c r="CK617" s="5"/>
      <c r="CL617" s="5"/>
      <c r="CM617" s="5"/>
      <c r="CN617" s="5"/>
      <c r="CO617" s="5"/>
      <c r="CP617" s="5"/>
      <c r="CQ617" s="5"/>
      <c r="CR617" s="341"/>
      <c r="CS617" s="355" t="s">
        <v>617</v>
      </c>
      <c r="CT617" s="51">
        <v>474.7</v>
      </c>
      <c r="CU617" s="51">
        <v>474.7</v>
      </c>
      <c r="CV617" s="51">
        <v>1</v>
      </c>
      <c r="CW617" s="52">
        <v>100</v>
      </c>
      <c r="CX617" s="52">
        <f t="shared" si="429"/>
        <v>1</v>
      </c>
      <c r="CY617" s="139">
        <f>CX617*AUXILIAR!$B$57</f>
        <v>20000000</v>
      </c>
      <c r="CZ617" s="5"/>
      <c r="DA617" s="5"/>
      <c r="DB617" s="5"/>
      <c r="DC617" s="5"/>
      <c r="DD617" s="5"/>
      <c r="DE617" s="5"/>
      <c r="DF617" s="5"/>
      <c r="DG617" s="5"/>
      <c r="DH617" s="5"/>
      <c r="DI617" s="5"/>
      <c r="DJ617" s="5"/>
      <c r="DK617" s="5"/>
      <c r="DL617" s="5"/>
      <c r="DM617" s="5"/>
      <c r="DN617" s="5"/>
      <c r="DO617" s="5"/>
      <c r="DP617" s="5"/>
      <c r="DQ617" s="5"/>
      <c r="DR617" s="5"/>
      <c r="DS617" s="5"/>
      <c r="DT617" s="5"/>
      <c r="DU617" s="5"/>
      <c r="DV617" s="5"/>
      <c r="DW617" s="5"/>
      <c r="DX617" s="5"/>
      <c r="DY617" s="5"/>
      <c r="DZ617" s="5"/>
      <c r="EA617" s="5"/>
      <c r="EB617" s="5"/>
      <c r="EC617" s="5"/>
      <c r="ED617" s="5"/>
      <c r="EE617" s="5"/>
      <c r="EF617" s="5"/>
      <c r="EG617" s="5"/>
      <c r="EH617" s="5"/>
      <c r="EI617" s="5"/>
      <c r="EJ617" s="341"/>
      <c r="EK617" s="354"/>
      <c r="EL617" s="5"/>
      <c r="EM617" s="5"/>
      <c r="EN617" s="5"/>
      <c r="EO617" s="5"/>
      <c r="EP617" s="5"/>
      <c r="EQ617" s="5"/>
      <c r="ER617" s="5"/>
      <c r="ES617" s="5"/>
      <c r="ET617" s="5"/>
      <c r="EU617" s="5"/>
      <c r="EV617" s="5"/>
      <c r="EW617" s="5"/>
      <c r="EX617" s="5"/>
      <c r="EY617" s="5"/>
      <c r="EZ617" s="5"/>
      <c r="FA617" s="5"/>
      <c r="FB617" s="5"/>
      <c r="FC617" s="5"/>
      <c r="FD617" s="5"/>
      <c r="FE617" s="5"/>
      <c r="FF617" s="5"/>
      <c r="FG617" s="5"/>
      <c r="FH617" s="5"/>
      <c r="FI617" s="5"/>
      <c r="FJ617" s="5"/>
      <c r="FK617" s="5"/>
      <c r="FL617" s="5"/>
      <c r="FM617" s="5"/>
      <c r="FN617" s="5"/>
      <c r="FO617" s="5"/>
      <c r="FP617" s="5"/>
      <c r="FQ617" s="5"/>
      <c r="FR617" s="5"/>
      <c r="FS617" s="5"/>
      <c r="FT617" s="5"/>
      <c r="FU617" s="5"/>
      <c r="FV617" s="5"/>
      <c r="FW617" s="5"/>
      <c r="FX617" s="5"/>
      <c r="FY617" s="5"/>
      <c r="FZ617" s="5"/>
      <c r="GA617" s="5"/>
      <c r="GB617" s="341"/>
      <c r="GC617" s="354"/>
      <c r="GD617" s="5"/>
      <c r="GE617" s="5"/>
      <c r="GF617" s="5"/>
      <c r="GG617" s="5"/>
      <c r="GH617" s="5"/>
      <c r="GI617" s="5"/>
      <c r="GJ617" s="5"/>
      <c r="GK617" s="5"/>
      <c r="GL617" s="5"/>
      <c r="GM617" s="5"/>
      <c r="GN617" s="5"/>
      <c r="GO617" s="5"/>
      <c r="GP617" s="5"/>
      <c r="GQ617" s="5"/>
      <c r="GR617" s="5"/>
      <c r="GS617" s="5"/>
      <c r="GT617" s="5"/>
      <c r="GU617" s="5"/>
      <c r="GV617" s="5"/>
      <c r="GW617" s="5"/>
      <c r="GX617" s="5"/>
      <c r="GY617" s="5"/>
      <c r="GZ617" s="5"/>
      <c r="HA617" s="5"/>
      <c r="HB617" s="5"/>
      <c r="HC617" s="5"/>
      <c r="HD617" s="5"/>
      <c r="HE617" s="5"/>
      <c r="HF617" s="5"/>
      <c r="HG617" s="5"/>
      <c r="HH617" s="5"/>
      <c r="HI617" s="5"/>
      <c r="HJ617" s="5"/>
      <c r="HK617" s="5"/>
      <c r="HL617" s="5"/>
      <c r="HM617" s="5"/>
      <c r="HN617" s="5"/>
      <c r="HO617" s="5"/>
      <c r="HP617" s="5"/>
      <c r="HQ617" s="5"/>
      <c r="HR617" s="5"/>
      <c r="HS617" s="5"/>
      <c r="HT617" s="341"/>
      <c r="HU617" s="354"/>
      <c r="HV617" s="5"/>
      <c r="HW617" s="5"/>
      <c r="HX617" s="5"/>
      <c r="HY617" s="5"/>
      <c r="HZ617" s="5"/>
      <c r="IA617" s="5"/>
      <c r="IB617" s="5"/>
      <c r="IC617" s="5"/>
      <c r="ID617" s="5"/>
      <c r="IE617" s="5"/>
      <c r="IF617" s="5"/>
      <c r="IG617" s="5"/>
      <c r="IH617" s="5"/>
      <c r="II617" s="5"/>
      <c r="IJ617" s="5"/>
      <c r="IK617" s="5"/>
      <c r="IL617" s="5"/>
      <c r="IM617" s="5"/>
      <c r="IN617" s="5"/>
      <c r="IO617" s="5"/>
      <c r="IP617" s="5"/>
      <c r="IQ617" s="5"/>
      <c r="IR617" s="5"/>
      <c r="IS617" s="5"/>
      <c r="IT617" s="5"/>
      <c r="IU617" s="5"/>
      <c r="IV617" s="5"/>
      <c r="IW617" s="5"/>
      <c r="IX617" s="5"/>
      <c r="IY617" s="5"/>
      <c r="IZ617" s="5"/>
      <c r="JA617" s="5"/>
      <c r="JB617" s="5"/>
      <c r="JC617" s="5"/>
      <c r="JD617" s="5"/>
      <c r="JE617" s="5"/>
      <c r="JF617" s="5"/>
      <c r="JG617" s="5"/>
      <c r="JH617" s="5"/>
      <c r="JI617" s="5"/>
      <c r="JJ617" s="5"/>
      <c r="JK617" s="145"/>
      <c r="JL617" s="397"/>
    </row>
    <row r="618" spans="1:272" ht="45">
      <c r="A618" s="8" t="s">
        <v>33</v>
      </c>
      <c r="B618" s="8" t="s">
        <v>15</v>
      </c>
      <c r="C618" s="8">
        <v>1</v>
      </c>
      <c r="D618" s="197">
        <v>116</v>
      </c>
      <c r="E618" s="118" t="s">
        <v>169</v>
      </c>
      <c r="F618" s="195" t="s">
        <v>108</v>
      </c>
      <c r="G618" s="195" t="s">
        <v>165</v>
      </c>
      <c r="H618" s="309"/>
      <c r="I618" s="363"/>
      <c r="J618" s="57"/>
      <c r="K618" s="57"/>
      <c r="L618" s="57"/>
      <c r="M618" s="56"/>
      <c r="N618" s="56"/>
      <c r="O618" s="161"/>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c r="AY618" s="5"/>
      <c r="AZ618" s="341"/>
      <c r="BA618" s="354"/>
      <c r="BB618" s="5"/>
      <c r="BC618" s="5"/>
      <c r="BD618" s="5"/>
      <c r="BE618" s="5"/>
      <c r="BF618" s="5"/>
      <c r="BG618" s="5"/>
      <c r="BH618" s="5"/>
      <c r="BI618" s="5"/>
      <c r="BJ618" s="5"/>
      <c r="BK618" s="5"/>
      <c r="BL618" s="5"/>
      <c r="BM618" s="5"/>
      <c r="BN618" s="5"/>
      <c r="BO618" s="5"/>
      <c r="BP618" s="5"/>
      <c r="BQ618" s="5"/>
      <c r="BR618" s="5"/>
      <c r="BS618" s="5"/>
      <c r="BT618" s="5"/>
      <c r="BU618" s="5"/>
      <c r="BV618" s="5"/>
      <c r="BW618" s="5"/>
      <c r="BX618" s="5"/>
      <c r="BY618" s="5"/>
      <c r="BZ618" s="5"/>
      <c r="CA618" s="5"/>
      <c r="CB618" s="5"/>
      <c r="CC618" s="5"/>
      <c r="CD618" s="5"/>
      <c r="CE618" s="5"/>
      <c r="CF618" s="5"/>
      <c r="CG618" s="5"/>
      <c r="CH618" s="5"/>
      <c r="CI618" s="5"/>
      <c r="CJ618" s="5"/>
      <c r="CK618" s="5"/>
      <c r="CL618" s="5"/>
      <c r="CM618" s="5"/>
      <c r="CN618" s="5"/>
      <c r="CO618" s="5"/>
      <c r="CP618" s="5"/>
      <c r="CQ618" s="5"/>
      <c r="CR618" s="341"/>
      <c r="CS618" s="355" t="s">
        <v>618</v>
      </c>
      <c r="CT618" s="51">
        <v>308</v>
      </c>
      <c r="CU618" s="51">
        <v>308</v>
      </c>
      <c r="CV618" s="51">
        <v>1</v>
      </c>
      <c r="CW618" s="52">
        <v>100</v>
      </c>
      <c r="CX618" s="52">
        <f t="shared" si="429"/>
        <v>1</v>
      </c>
      <c r="CY618" s="139">
        <f>CX618*AUXILIAR!$B$59</f>
        <v>40000000</v>
      </c>
      <c r="CZ618" s="5"/>
      <c r="DA618" s="5"/>
      <c r="DB618" s="5"/>
      <c r="DC618" s="5"/>
      <c r="DD618" s="5"/>
      <c r="DE618" s="5"/>
      <c r="DF618" s="5"/>
      <c r="DG618" s="5"/>
      <c r="DH618" s="5"/>
      <c r="DI618" s="5"/>
      <c r="DJ618" s="5"/>
      <c r="DK618" s="5"/>
      <c r="DL618" s="5"/>
      <c r="DM618" s="5"/>
      <c r="DN618" s="5"/>
      <c r="DO618" s="5"/>
      <c r="DP618" s="5"/>
      <c r="DQ618" s="5"/>
      <c r="DR618" s="5"/>
      <c r="DS618" s="5"/>
      <c r="DT618" s="5"/>
      <c r="DU618" s="5"/>
      <c r="DV618" s="5"/>
      <c r="DW618" s="5"/>
      <c r="DX618" s="5"/>
      <c r="DY618" s="5"/>
      <c r="DZ618" s="5"/>
      <c r="EA618" s="5"/>
      <c r="EB618" s="5"/>
      <c r="EC618" s="5"/>
      <c r="ED618" s="5"/>
      <c r="EE618" s="5"/>
      <c r="EF618" s="5"/>
      <c r="EG618" s="5"/>
      <c r="EH618" s="5"/>
      <c r="EI618" s="5"/>
      <c r="EJ618" s="341"/>
      <c r="EK618" s="354"/>
      <c r="EL618" s="5"/>
      <c r="EM618" s="5"/>
      <c r="EN618" s="5"/>
      <c r="EO618" s="5"/>
      <c r="EP618" s="5"/>
      <c r="EQ618" s="5"/>
      <c r="ER618" s="5"/>
      <c r="ES618" s="5"/>
      <c r="ET618" s="5"/>
      <c r="EU618" s="5"/>
      <c r="EV618" s="5"/>
      <c r="EW618" s="5"/>
      <c r="EX618" s="5"/>
      <c r="EY618" s="5"/>
      <c r="EZ618" s="5"/>
      <c r="FA618" s="5"/>
      <c r="FB618" s="5"/>
      <c r="FC618" s="5"/>
      <c r="FD618" s="5"/>
      <c r="FE618" s="5"/>
      <c r="FF618" s="5"/>
      <c r="FG618" s="5"/>
      <c r="FH618" s="5"/>
      <c r="FI618" s="5"/>
      <c r="FJ618" s="5"/>
      <c r="FK618" s="5"/>
      <c r="FL618" s="5"/>
      <c r="FM618" s="5"/>
      <c r="FN618" s="5"/>
      <c r="FO618" s="5"/>
      <c r="FP618" s="5"/>
      <c r="FQ618" s="5"/>
      <c r="FR618" s="5"/>
      <c r="FS618" s="5"/>
      <c r="FT618" s="5"/>
      <c r="FU618" s="5"/>
      <c r="FV618" s="5"/>
      <c r="FW618" s="5"/>
      <c r="FX618" s="5"/>
      <c r="FY618" s="5"/>
      <c r="FZ618" s="5"/>
      <c r="GA618" s="5"/>
      <c r="GB618" s="341"/>
      <c r="GC618" s="354"/>
      <c r="GD618" s="5"/>
      <c r="GE618" s="5"/>
      <c r="GF618" s="5"/>
      <c r="GG618" s="5"/>
      <c r="GH618" s="5"/>
      <c r="GI618" s="5"/>
      <c r="GJ618" s="5"/>
      <c r="GK618" s="5"/>
      <c r="GL618" s="5"/>
      <c r="GM618" s="5"/>
      <c r="GN618" s="5"/>
      <c r="GO618" s="5"/>
      <c r="GP618" s="5"/>
      <c r="GQ618" s="5"/>
      <c r="GR618" s="5"/>
      <c r="GS618" s="5"/>
      <c r="GT618" s="5"/>
      <c r="GU618" s="5"/>
      <c r="GV618" s="5"/>
      <c r="GW618" s="5"/>
      <c r="GX618" s="5"/>
      <c r="GY618" s="5"/>
      <c r="GZ618" s="5"/>
      <c r="HA618" s="5"/>
      <c r="HB618" s="5"/>
      <c r="HC618" s="5"/>
      <c r="HD618" s="5"/>
      <c r="HE618" s="5"/>
      <c r="HF618" s="5"/>
      <c r="HG618" s="5"/>
      <c r="HH618" s="5"/>
      <c r="HI618" s="5"/>
      <c r="HJ618" s="5"/>
      <c r="HK618" s="5"/>
      <c r="HL618" s="5"/>
      <c r="HM618" s="5"/>
      <c r="HN618" s="5"/>
      <c r="HO618" s="5"/>
      <c r="HP618" s="5"/>
      <c r="HQ618" s="5"/>
      <c r="HR618" s="5"/>
      <c r="HS618" s="5"/>
      <c r="HT618" s="341"/>
      <c r="HU618" s="354"/>
      <c r="HV618" s="5"/>
      <c r="HW618" s="5"/>
      <c r="HX618" s="5"/>
      <c r="HY618" s="5"/>
      <c r="HZ618" s="5"/>
      <c r="IA618" s="5"/>
      <c r="IB618" s="5"/>
      <c r="IC618" s="5"/>
      <c r="ID618" s="5"/>
      <c r="IE618" s="5"/>
      <c r="IF618" s="5"/>
      <c r="IG618" s="5"/>
      <c r="IH618" s="5"/>
      <c r="II618" s="5"/>
      <c r="IJ618" s="5"/>
      <c r="IK618" s="5"/>
      <c r="IL618" s="5"/>
      <c r="IM618" s="5"/>
      <c r="IN618" s="5"/>
      <c r="IO618" s="5"/>
      <c r="IP618" s="5"/>
      <c r="IQ618" s="5"/>
      <c r="IR618" s="5"/>
      <c r="IS618" s="5"/>
      <c r="IT618" s="5"/>
      <c r="IU618" s="5"/>
      <c r="IV618" s="5"/>
      <c r="IW618" s="5"/>
      <c r="IX618" s="5"/>
      <c r="IY618" s="5"/>
      <c r="IZ618" s="5"/>
      <c r="JA618" s="5"/>
      <c r="JB618" s="5"/>
      <c r="JC618" s="5"/>
      <c r="JD618" s="5"/>
      <c r="JE618" s="5"/>
      <c r="JF618" s="5"/>
      <c r="JG618" s="5"/>
      <c r="JH618" s="5"/>
      <c r="JI618" s="5"/>
      <c r="JJ618" s="5"/>
      <c r="JK618" s="145"/>
      <c r="JL618" s="397"/>
    </row>
    <row r="619" spans="1:272" ht="45">
      <c r="A619" s="8" t="s">
        <v>33</v>
      </c>
      <c r="B619" s="8" t="s">
        <v>15</v>
      </c>
      <c r="C619" s="8">
        <v>1</v>
      </c>
      <c r="D619" s="197">
        <v>116</v>
      </c>
      <c r="E619" s="118" t="s">
        <v>169</v>
      </c>
      <c r="F619" s="195" t="s">
        <v>108</v>
      </c>
      <c r="G619" s="195" t="s">
        <v>165</v>
      </c>
      <c r="H619" s="309"/>
      <c r="I619" s="363"/>
      <c r="J619" s="57"/>
      <c r="K619" s="57"/>
      <c r="L619" s="57"/>
      <c r="M619" s="56"/>
      <c r="N619" s="56"/>
      <c r="O619" s="161"/>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c r="AY619" s="5"/>
      <c r="AZ619" s="341"/>
      <c r="BA619" s="354"/>
      <c r="BB619" s="5"/>
      <c r="BC619" s="5"/>
      <c r="BD619" s="5"/>
      <c r="BE619" s="5"/>
      <c r="BF619" s="5"/>
      <c r="BG619" s="5"/>
      <c r="BH619" s="5"/>
      <c r="BI619" s="5"/>
      <c r="BJ619" s="5"/>
      <c r="BK619" s="5"/>
      <c r="BL619" s="5"/>
      <c r="BM619" s="5"/>
      <c r="BN619" s="5"/>
      <c r="BO619" s="5"/>
      <c r="BP619" s="5"/>
      <c r="BQ619" s="5"/>
      <c r="BR619" s="5"/>
      <c r="BS619" s="5"/>
      <c r="BT619" s="5"/>
      <c r="BU619" s="5"/>
      <c r="BV619" s="5"/>
      <c r="BW619" s="5"/>
      <c r="BX619" s="5"/>
      <c r="BY619" s="5"/>
      <c r="BZ619" s="5"/>
      <c r="CA619" s="5"/>
      <c r="CB619" s="5"/>
      <c r="CC619" s="5"/>
      <c r="CD619" s="5"/>
      <c r="CE619" s="5"/>
      <c r="CF619" s="5"/>
      <c r="CG619" s="5"/>
      <c r="CH619" s="5"/>
      <c r="CI619" s="5"/>
      <c r="CJ619" s="5"/>
      <c r="CK619" s="5"/>
      <c r="CL619" s="5"/>
      <c r="CM619" s="5"/>
      <c r="CN619" s="5"/>
      <c r="CO619" s="5"/>
      <c r="CP619" s="5"/>
      <c r="CQ619" s="5"/>
      <c r="CR619" s="341"/>
      <c r="CS619" s="355" t="s">
        <v>618</v>
      </c>
      <c r="CT619" s="51">
        <v>478</v>
      </c>
      <c r="CU619" s="51">
        <v>478</v>
      </c>
      <c r="CV619" s="51">
        <v>1</v>
      </c>
      <c r="CW619" s="52">
        <v>100</v>
      </c>
      <c r="CX619" s="52">
        <f t="shared" ref="CX619:CX620" si="430">CV619*CW619/100</f>
        <v>1</v>
      </c>
      <c r="CY619" s="139">
        <f>CX619*AUXILIAR!$B$59</f>
        <v>40000000</v>
      </c>
      <c r="CZ619" s="5"/>
      <c r="DA619" s="5"/>
      <c r="DB619" s="5"/>
      <c r="DC619" s="5"/>
      <c r="DD619" s="5"/>
      <c r="DE619" s="5"/>
      <c r="DF619" s="5"/>
      <c r="DG619" s="5"/>
      <c r="DH619" s="5"/>
      <c r="DI619" s="5"/>
      <c r="DJ619" s="5"/>
      <c r="DK619" s="5"/>
      <c r="DL619" s="5"/>
      <c r="DM619" s="5"/>
      <c r="DN619" s="5"/>
      <c r="DO619" s="5"/>
      <c r="DP619" s="5"/>
      <c r="DQ619" s="5"/>
      <c r="DR619" s="5"/>
      <c r="DS619" s="5"/>
      <c r="DT619" s="5"/>
      <c r="DU619" s="5"/>
      <c r="DV619" s="5"/>
      <c r="DW619" s="5"/>
      <c r="DX619" s="5"/>
      <c r="DY619" s="5"/>
      <c r="DZ619" s="5"/>
      <c r="EA619" s="5"/>
      <c r="EB619" s="5"/>
      <c r="EC619" s="5"/>
      <c r="ED619" s="5"/>
      <c r="EE619" s="5"/>
      <c r="EF619" s="5"/>
      <c r="EG619" s="5"/>
      <c r="EH619" s="5"/>
      <c r="EI619" s="5"/>
      <c r="EJ619" s="341"/>
      <c r="EK619" s="354"/>
      <c r="EL619" s="5"/>
      <c r="EM619" s="5"/>
      <c r="EN619" s="5"/>
      <c r="EO619" s="5"/>
      <c r="EP619" s="5"/>
      <c r="EQ619" s="5"/>
      <c r="ER619" s="5"/>
      <c r="ES619" s="5"/>
      <c r="ET619" s="5"/>
      <c r="EU619" s="5"/>
      <c r="EV619" s="5"/>
      <c r="EW619" s="5"/>
      <c r="EX619" s="5"/>
      <c r="EY619" s="5"/>
      <c r="EZ619" s="5"/>
      <c r="FA619" s="5"/>
      <c r="FB619" s="5"/>
      <c r="FC619" s="5"/>
      <c r="FD619" s="5"/>
      <c r="FE619" s="5"/>
      <c r="FF619" s="5"/>
      <c r="FG619" s="5"/>
      <c r="FH619" s="5"/>
      <c r="FI619" s="5"/>
      <c r="FJ619" s="5"/>
      <c r="FK619" s="5"/>
      <c r="FL619" s="5"/>
      <c r="FM619" s="5"/>
      <c r="FN619" s="5"/>
      <c r="FO619" s="5"/>
      <c r="FP619" s="5"/>
      <c r="FQ619" s="5"/>
      <c r="FR619" s="5"/>
      <c r="FS619" s="5"/>
      <c r="FT619" s="5"/>
      <c r="FU619" s="5"/>
      <c r="FV619" s="5"/>
      <c r="FW619" s="5"/>
      <c r="FX619" s="5"/>
      <c r="FY619" s="5"/>
      <c r="FZ619" s="5"/>
      <c r="GA619" s="5"/>
      <c r="GB619" s="341"/>
      <c r="GC619" s="354"/>
      <c r="GD619" s="5"/>
      <c r="GE619" s="5"/>
      <c r="GF619" s="5"/>
      <c r="GG619" s="5"/>
      <c r="GH619" s="5"/>
      <c r="GI619" s="5"/>
      <c r="GJ619" s="5"/>
      <c r="GK619" s="5"/>
      <c r="GL619" s="5"/>
      <c r="GM619" s="5"/>
      <c r="GN619" s="5"/>
      <c r="GO619" s="5"/>
      <c r="GP619" s="5"/>
      <c r="GQ619" s="5"/>
      <c r="GR619" s="5"/>
      <c r="GS619" s="5"/>
      <c r="GT619" s="5"/>
      <c r="GU619" s="5"/>
      <c r="GV619" s="5"/>
      <c r="GW619" s="5"/>
      <c r="GX619" s="5"/>
      <c r="GY619" s="5"/>
      <c r="GZ619" s="5"/>
      <c r="HA619" s="5"/>
      <c r="HB619" s="5"/>
      <c r="HC619" s="5"/>
      <c r="HD619" s="5"/>
      <c r="HE619" s="5"/>
      <c r="HF619" s="5"/>
      <c r="HG619" s="5"/>
      <c r="HH619" s="5"/>
      <c r="HI619" s="5"/>
      <c r="HJ619" s="5"/>
      <c r="HK619" s="5"/>
      <c r="HL619" s="5"/>
      <c r="HM619" s="5"/>
      <c r="HN619" s="5"/>
      <c r="HO619" s="5"/>
      <c r="HP619" s="5"/>
      <c r="HQ619" s="5"/>
      <c r="HR619" s="5"/>
      <c r="HS619" s="5"/>
      <c r="HT619" s="341"/>
      <c r="HU619" s="354"/>
      <c r="HV619" s="5"/>
      <c r="HW619" s="5"/>
      <c r="HX619" s="5"/>
      <c r="HY619" s="5"/>
      <c r="HZ619" s="5"/>
      <c r="IA619" s="5"/>
      <c r="IB619" s="5"/>
      <c r="IC619" s="5"/>
      <c r="ID619" s="5"/>
      <c r="IE619" s="5"/>
      <c r="IF619" s="5"/>
      <c r="IG619" s="5"/>
      <c r="IH619" s="5"/>
      <c r="II619" s="5"/>
      <c r="IJ619" s="5"/>
      <c r="IK619" s="5"/>
      <c r="IL619" s="5"/>
      <c r="IM619" s="5"/>
      <c r="IN619" s="5"/>
      <c r="IO619" s="5"/>
      <c r="IP619" s="5"/>
      <c r="IQ619" s="5"/>
      <c r="IR619" s="5"/>
      <c r="IS619" s="5"/>
      <c r="IT619" s="5"/>
      <c r="IU619" s="5"/>
      <c r="IV619" s="5"/>
      <c r="IW619" s="5"/>
      <c r="IX619" s="5"/>
      <c r="IY619" s="5"/>
      <c r="IZ619" s="5"/>
      <c r="JA619" s="5"/>
      <c r="JB619" s="5"/>
      <c r="JC619" s="5"/>
      <c r="JD619" s="5"/>
      <c r="JE619" s="5"/>
      <c r="JF619" s="5"/>
      <c r="JG619" s="5"/>
      <c r="JH619" s="5"/>
      <c r="JI619" s="5"/>
      <c r="JJ619" s="5"/>
      <c r="JK619" s="145"/>
      <c r="JL619" s="397"/>
    </row>
    <row r="620" spans="1:272" ht="45.75" thickBot="1">
      <c r="A620" s="8" t="s">
        <v>33</v>
      </c>
      <c r="B620" s="8" t="s">
        <v>15</v>
      </c>
      <c r="C620" s="8">
        <v>1</v>
      </c>
      <c r="D620" s="197">
        <v>116</v>
      </c>
      <c r="E620" s="118" t="s">
        <v>169</v>
      </c>
      <c r="F620" s="195" t="s">
        <v>108</v>
      </c>
      <c r="G620" s="195" t="s">
        <v>165</v>
      </c>
      <c r="H620" s="309"/>
      <c r="I620" s="363"/>
      <c r="J620" s="57"/>
      <c r="K620" s="57"/>
      <c r="L620" s="57"/>
      <c r="M620" s="56"/>
      <c r="N620" s="56"/>
      <c r="O620" s="161"/>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c r="AY620" s="5"/>
      <c r="AZ620" s="341"/>
      <c r="BA620" s="354"/>
      <c r="BB620" s="5"/>
      <c r="BC620" s="5"/>
      <c r="BD620" s="5"/>
      <c r="BE620" s="5"/>
      <c r="BF620" s="5"/>
      <c r="BG620" s="5"/>
      <c r="BH620" s="5"/>
      <c r="BI620" s="5"/>
      <c r="BJ620" s="5"/>
      <c r="BK620" s="5"/>
      <c r="BL620" s="5"/>
      <c r="BM620" s="5"/>
      <c r="BN620" s="5"/>
      <c r="BO620" s="5"/>
      <c r="BP620" s="5"/>
      <c r="BQ620" s="5"/>
      <c r="BR620" s="5"/>
      <c r="BS620" s="5"/>
      <c r="BT620" s="5"/>
      <c r="BU620" s="5"/>
      <c r="BV620" s="5"/>
      <c r="BW620" s="5"/>
      <c r="BX620" s="5"/>
      <c r="BY620" s="5"/>
      <c r="BZ620" s="5"/>
      <c r="CA620" s="5"/>
      <c r="CB620" s="5"/>
      <c r="CC620" s="5"/>
      <c r="CD620" s="5"/>
      <c r="CE620" s="5"/>
      <c r="CF620" s="5"/>
      <c r="CG620" s="5"/>
      <c r="CH620" s="5"/>
      <c r="CI620" s="5"/>
      <c r="CJ620" s="5"/>
      <c r="CK620" s="5"/>
      <c r="CL620" s="5"/>
      <c r="CM620" s="5"/>
      <c r="CN620" s="5"/>
      <c r="CO620" s="5"/>
      <c r="CP620" s="5"/>
      <c r="CQ620" s="5"/>
      <c r="CR620" s="341"/>
      <c r="CS620" s="355" t="s">
        <v>620</v>
      </c>
      <c r="CT620" s="51">
        <v>370</v>
      </c>
      <c r="CU620" s="51">
        <v>370</v>
      </c>
      <c r="CV620" s="51">
        <v>1</v>
      </c>
      <c r="CW620" s="52">
        <v>100</v>
      </c>
      <c r="CX620" s="52">
        <f t="shared" si="430"/>
        <v>1</v>
      </c>
      <c r="CY620" s="139">
        <f>CX620*AUXILIAR!$B$58</f>
        <v>10000000</v>
      </c>
      <c r="CZ620" s="5"/>
      <c r="DA620" s="5"/>
      <c r="DB620" s="5"/>
      <c r="DC620" s="5"/>
      <c r="DD620" s="5"/>
      <c r="DE620" s="5"/>
      <c r="DF620" s="5"/>
      <c r="DG620" s="5"/>
      <c r="DH620" s="5"/>
      <c r="DI620" s="5"/>
      <c r="DJ620" s="5"/>
      <c r="DK620" s="5"/>
      <c r="DL620" s="5"/>
      <c r="DM620" s="5"/>
      <c r="DN620" s="5"/>
      <c r="DO620" s="5"/>
      <c r="DP620" s="5"/>
      <c r="DQ620" s="5"/>
      <c r="DR620" s="5"/>
      <c r="DS620" s="5"/>
      <c r="DT620" s="5"/>
      <c r="DU620" s="5"/>
      <c r="DV620" s="5"/>
      <c r="DW620" s="5"/>
      <c r="DX620" s="5"/>
      <c r="DY620" s="5"/>
      <c r="DZ620" s="5"/>
      <c r="EA620" s="5"/>
      <c r="EB620" s="5"/>
      <c r="EC620" s="5"/>
      <c r="ED620" s="5"/>
      <c r="EE620" s="5"/>
      <c r="EF620" s="5"/>
      <c r="EG620" s="5"/>
      <c r="EH620" s="5"/>
      <c r="EI620" s="5"/>
      <c r="EJ620" s="341"/>
      <c r="EK620" s="354"/>
      <c r="EL620" s="5"/>
      <c r="EM620" s="5"/>
      <c r="EN620" s="5"/>
      <c r="EO620" s="5"/>
      <c r="EP620" s="5"/>
      <c r="EQ620" s="5"/>
      <c r="ER620" s="5"/>
      <c r="ES620" s="5"/>
      <c r="ET620" s="5"/>
      <c r="EU620" s="5"/>
      <c r="EV620" s="5"/>
      <c r="EW620" s="5"/>
      <c r="EX620" s="5"/>
      <c r="EY620" s="5"/>
      <c r="EZ620" s="5"/>
      <c r="FA620" s="5"/>
      <c r="FB620" s="5"/>
      <c r="FC620" s="5"/>
      <c r="FD620" s="5"/>
      <c r="FE620" s="5"/>
      <c r="FF620" s="5"/>
      <c r="FG620" s="5"/>
      <c r="FH620" s="5"/>
      <c r="FI620" s="5"/>
      <c r="FJ620" s="5"/>
      <c r="FK620" s="5"/>
      <c r="FL620" s="5"/>
      <c r="FM620" s="5"/>
      <c r="FN620" s="5"/>
      <c r="FO620" s="5"/>
      <c r="FP620" s="5"/>
      <c r="FQ620" s="5"/>
      <c r="FR620" s="5"/>
      <c r="FS620" s="5"/>
      <c r="FT620" s="5"/>
      <c r="FU620" s="5"/>
      <c r="FV620" s="5"/>
      <c r="FW620" s="5"/>
      <c r="FX620" s="5"/>
      <c r="FY620" s="5"/>
      <c r="FZ620" s="5"/>
      <c r="GA620" s="5"/>
      <c r="GB620" s="341"/>
      <c r="GC620" s="354"/>
      <c r="GD620" s="5"/>
      <c r="GE620" s="5"/>
      <c r="GF620" s="5"/>
      <c r="GG620" s="5"/>
      <c r="GH620" s="5"/>
      <c r="GI620" s="5"/>
      <c r="GJ620" s="5"/>
      <c r="GK620" s="5"/>
      <c r="GL620" s="5"/>
      <c r="GM620" s="5"/>
      <c r="GN620" s="5"/>
      <c r="GO620" s="5"/>
      <c r="GP620" s="5"/>
      <c r="GQ620" s="5"/>
      <c r="GR620" s="5"/>
      <c r="GS620" s="5"/>
      <c r="GT620" s="5"/>
      <c r="GU620" s="5"/>
      <c r="GV620" s="5"/>
      <c r="GW620" s="5"/>
      <c r="GX620" s="5"/>
      <c r="GY620" s="5"/>
      <c r="GZ620" s="5"/>
      <c r="HA620" s="5"/>
      <c r="HB620" s="5"/>
      <c r="HC620" s="5"/>
      <c r="HD620" s="5"/>
      <c r="HE620" s="5"/>
      <c r="HF620" s="5"/>
      <c r="HG620" s="5"/>
      <c r="HH620" s="5"/>
      <c r="HI620" s="5"/>
      <c r="HJ620" s="5"/>
      <c r="HK620" s="5"/>
      <c r="HL620" s="5"/>
      <c r="HM620" s="5"/>
      <c r="HN620" s="5"/>
      <c r="HO620" s="5"/>
      <c r="HP620" s="5"/>
      <c r="HQ620" s="5"/>
      <c r="HR620" s="5"/>
      <c r="HS620" s="5"/>
      <c r="HT620" s="341"/>
      <c r="HU620" s="354"/>
      <c r="HV620" s="5"/>
      <c r="HW620" s="5"/>
      <c r="HX620" s="5"/>
      <c r="HY620" s="5"/>
      <c r="HZ620" s="5"/>
      <c r="IA620" s="5"/>
      <c r="IB620" s="5"/>
      <c r="IC620" s="5"/>
      <c r="ID620" s="5"/>
      <c r="IE620" s="5"/>
      <c r="IF620" s="5"/>
      <c r="IG620" s="5"/>
      <c r="IH620" s="5"/>
      <c r="II620" s="5"/>
      <c r="IJ620" s="5"/>
      <c r="IK620" s="5"/>
      <c r="IL620" s="5"/>
      <c r="IM620" s="5"/>
      <c r="IN620" s="5"/>
      <c r="IO620" s="5"/>
      <c r="IP620" s="5"/>
      <c r="IQ620" s="5"/>
      <c r="IR620" s="5"/>
      <c r="IS620" s="5"/>
      <c r="IT620" s="5"/>
      <c r="IU620" s="5"/>
      <c r="IV620" s="5"/>
      <c r="IW620" s="5"/>
      <c r="IX620" s="5"/>
      <c r="IY620" s="5"/>
      <c r="IZ620" s="5"/>
      <c r="JA620" s="5"/>
      <c r="JB620" s="5"/>
      <c r="JC620" s="5"/>
      <c r="JD620" s="5"/>
      <c r="JE620" s="5"/>
      <c r="JF620" s="5"/>
      <c r="JG620" s="5"/>
      <c r="JH620" s="5"/>
      <c r="JI620" s="5"/>
      <c r="JJ620" s="5"/>
      <c r="JK620" s="145"/>
      <c r="JL620" s="397"/>
    </row>
    <row r="621" spans="1:272" ht="31.5" thickTop="1" thickBot="1">
      <c r="A621" s="1" t="s">
        <v>33</v>
      </c>
      <c r="B621" s="1" t="s">
        <v>138</v>
      </c>
      <c r="C621" s="2" t="s">
        <v>23</v>
      </c>
      <c r="D621" s="1">
        <v>1</v>
      </c>
      <c r="E621" s="2" t="s">
        <v>167</v>
      </c>
      <c r="F621" s="38" t="s">
        <v>108</v>
      </c>
      <c r="G621" s="2" t="s">
        <v>141</v>
      </c>
      <c r="H621" s="303"/>
      <c r="I621" s="353"/>
      <c r="J621" s="2"/>
      <c r="K621" s="2"/>
      <c r="L621" s="2"/>
      <c r="M621" s="38" t="s">
        <v>116</v>
      </c>
      <c r="N621" s="81">
        <f>N622</f>
        <v>16.099999999999994</v>
      </c>
      <c r="O621" s="81">
        <f>O622</f>
        <v>48299999.999999985</v>
      </c>
      <c r="P621" s="2"/>
      <c r="Q621" s="2"/>
      <c r="R621" s="2"/>
      <c r="S621" s="2"/>
      <c r="T621" s="38" t="s">
        <v>116</v>
      </c>
      <c r="U621" s="81">
        <f>U622</f>
        <v>0</v>
      </c>
      <c r="V621" s="81">
        <f>V622</f>
        <v>0</v>
      </c>
      <c r="W621" s="2"/>
      <c r="X621" s="2"/>
      <c r="Y621" s="2"/>
      <c r="Z621" s="2"/>
      <c r="AA621" s="38" t="s">
        <v>116</v>
      </c>
      <c r="AB621" s="81">
        <f>AB622</f>
        <v>0</v>
      </c>
      <c r="AC621" s="81">
        <f>AC622</f>
        <v>0</v>
      </c>
      <c r="AD621" s="2"/>
      <c r="AE621" s="2"/>
      <c r="AF621" s="2"/>
      <c r="AG621" s="2"/>
      <c r="AH621" s="38" t="s">
        <v>116</v>
      </c>
      <c r="AI621" s="81">
        <f>AI622</f>
        <v>0</v>
      </c>
      <c r="AJ621" s="81">
        <f>AJ622</f>
        <v>0</v>
      </c>
      <c r="AK621" s="2"/>
      <c r="AL621" s="2"/>
      <c r="AM621" s="2"/>
      <c r="AN621" s="2"/>
      <c r="AO621" s="38" t="s">
        <v>116</v>
      </c>
      <c r="AP621" s="81">
        <f>AP622</f>
        <v>0</v>
      </c>
      <c r="AQ621" s="81">
        <f>AQ622</f>
        <v>0</v>
      </c>
      <c r="AR621" s="2"/>
      <c r="AS621" s="2"/>
      <c r="AT621" s="2"/>
      <c r="AU621" s="2"/>
      <c r="AV621" s="38" t="s">
        <v>116</v>
      </c>
      <c r="AW621" s="81">
        <f>AW622</f>
        <v>0</v>
      </c>
      <c r="AX621" s="91" t="s">
        <v>130</v>
      </c>
      <c r="AY621" s="92">
        <f>AW621+AP621+AI621+AB621+U621+N621</f>
        <v>16.099999999999994</v>
      </c>
      <c r="AZ621" s="92">
        <f>AZ622+AQ621+AJ621+AC621+V621+O621</f>
        <v>48299999.999999985</v>
      </c>
      <c r="BA621" s="353"/>
      <c r="BB621" s="93"/>
      <c r="BC621" s="2"/>
      <c r="BD621" s="2"/>
      <c r="BE621" s="38" t="s">
        <v>116</v>
      </c>
      <c r="BF621" s="81">
        <f>BF622</f>
        <v>76.700000000000017</v>
      </c>
      <c r="BG621" s="81">
        <f>BG622</f>
        <v>613600000.00000024</v>
      </c>
      <c r="BH621" s="2"/>
      <c r="BI621" s="2"/>
      <c r="BJ621" s="2"/>
      <c r="BK621" s="2"/>
      <c r="BL621" s="38" t="s">
        <v>116</v>
      </c>
      <c r="BM621" s="81">
        <f>BM622</f>
        <v>33</v>
      </c>
      <c r="BN621" s="81">
        <f>BN622</f>
        <v>264000000</v>
      </c>
      <c r="BO621" s="2"/>
      <c r="BP621" s="2"/>
      <c r="BQ621" s="2"/>
      <c r="BR621" s="2"/>
      <c r="BS621" s="38" t="s">
        <v>116</v>
      </c>
      <c r="BT621" s="81">
        <f>BT622</f>
        <v>51.7</v>
      </c>
      <c r="BU621" s="81">
        <f>BU622</f>
        <v>413600000</v>
      </c>
      <c r="BV621" s="2"/>
      <c r="BW621" s="2"/>
      <c r="BX621" s="2"/>
      <c r="BY621" s="2"/>
      <c r="BZ621" s="38" t="s">
        <v>116</v>
      </c>
      <c r="CA621" s="81">
        <f>CA622</f>
        <v>0</v>
      </c>
      <c r="CB621" s="81">
        <f>CB622</f>
        <v>0</v>
      </c>
      <c r="CC621" s="2"/>
      <c r="CD621" s="2"/>
      <c r="CE621" s="2"/>
      <c r="CF621" s="2"/>
      <c r="CG621" s="38" t="s">
        <v>116</v>
      </c>
      <c r="CH621" s="81">
        <f>CH622</f>
        <v>0</v>
      </c>
      <c r="CI621" s="81">
        <f>CI622</f>
        <v>0</v>
      </c>
      <c r="CJ621" s="2"/>
      <c r="CK621" s="2"/>
      <c r="CL621" s="2"/>
      <c r="CM621" s="2"/>
      <c r="CN621" s="38" t="s">
        <v>116</v>
      </c>
      <c r="CO621" s="81">
        <f>CO622</f>
        <v>0</v>
      </c>
      <c r="CP621" s="91" t="s">
        <v>117</v>
      </c>
      <c r="CQ621" s="92">
        <f>CO621+CH621+CA621+BT621+BM621+BF621</f>
        <v>161.40000000000003</v>
      </c>
      <c r="CR621" s="92">
        <f>CR622+CI621+CB621+BU621+BN621+BG621</f>
        <v>1291200000.0000002</v>
      </c>
      <c r="CS621" s="353"/>
      <c r="CT621" s="93"/>
      <c r="CU621" s="2"/>
      <c r="CV621" s="2"/>
      <c r="CW621" s="38" t="s">
        <v>116</v>
      </c>
      <c r="CX621" s="81">
        <f>CX622</f>
        <v>9</v>
      </c>
      <c r="CY621" s="81">
        <f>CY622</f>
        <v>170000000</v>
      </c>
      <c r="CZ621" s="2"/>
      <c r="DA621" s="2"/>
      <c r="DB621" s="2"/>
      <c r="DC621" s="2"/>
      <c r="DD621" s="38" t="s">
        <v>116</v>
      </c>
      <c r="DE621" s="81">
        <f>DE622</f>
        <v>9</v>
      </c>
      <c r="DF621" s="81">
        <f>DF622</f>
        <v>230000000</v>
      </c>
      <c r="DG621" s="2"/>
      <c r="DH621" s="2"/>
      <c r="DI621" s="2"/>
      <c r="DJ621" s="2"/>
      <c r="DK621" s="38" t="s">
        <v>116</v>
      </c>
      <c r="DL621" s="81">
        <f>DL622</f>
        <v>10</v>
      </c>
      <c r="DM621" s="81">
        <f>DM622</f>
        <v>200000000</v>
      </c>
      <c r="DN621" s="2"/>
      <c r="DO621" s="2"/>
      <c r="DP621" s="2"/>
      <c r="DQ621" s="2"/>
      <c r="DR621" s="38" t="s">
        <v>116</v>
      </c>
      <c r="DS621" s="81">
        <f>DS622</f>
        <v>0</v>
      </c>
      <c r="DT621" s="81">
        <f>DT622</f>
        <v>0</v>
      </c>
      <c r="DU621" s="2"/>
      <c r="DV621" s="2"/>
      <c r="DW621" s="2"/>
      <c r="DX621" s="2"/>
      <c r="DY621" s="38" t="s">
        <v>116</v>
      </c>
      <c r="DZ621" s="81">
        <f>DZ622</f>
        <v>0</v>
      </c>
      <c r="EA621" s="81">
        <f>EA622</f>
        <v>0</v>
      </c>
      <c r="EB621" s="2"/>
      <c r="EC621" s="2"/>
      <c r="ED621" s="2"/>
      <c r="EE621" s="2"/>
      <c r="EF621" s="38" t="s">
        <v>116</v>
      </c>
      <c r="EG621" s="81">
        <f>EG622</f>
        <v>0</v>
      </c>
      <c r="EH621" s="91" t="s">
        <v>120</v>
      </c>
      <c r="EI621" s="92">
        <f>EG621+DZ621+DS621+DL621+DE621+CX621</f>
        <v>28</v>
      </c>
      <c r="EJ621" s="92">
        <f>EJ622+EA621+DT621+DM621+DF621+CY621</f>
        <v>600000000</v>
      </c>
      <c r="EK621" s="353"/>
      <c r="EL621" s="93"/>
      <c r="EM621" s="2"/>
      <c r="EN621" s="2"/>
      <c r="EO621" s="38" t="s">
        <v>116</v>
      </c>
      <c r="EP621" s="81">
        <f>EP622</f>
        <v>4.9600000000000364</v>
      </c>
      <c r="EQ621" s="81">
        <f>EQ622</f>
        <v>24800000.000000183</v>
      </c>
      <c r="ER621" s="2"/>
      <c r="ES621" s="2"/>
      <c r="ET621" s="2"/>
      <c r="EU621" s="2"/>
      <c r="EV621" s="38" t="s">
        <v>116</v>
      </c>
      <c r="EW621" s="81">
        <f>EW622</f>
        <v>0</v>
      </c>
      <c r="EX621" s="81">
        <f>EX622</f>
        <v>0</v>
      </c>
      <c r="EY621" s="2"/>
      <c r="EZ621" s="2"/>
      <c r="FA621" s="2"/>
      <c r="FB621" s="2"/>
      <c r="FC621" s="38" t="s">
        <v>116</v>
      </c>
      <c r="FD621" s="81">
        <f>FD622</f>
        <v>0</v>
      </c>
      <c r="FE621" s="81">
        <f>FE622</f>
        <v>0</v>
      </c>
      <c r="FF621" s="2"/>
      <c r="FG621" s="2"/>
      <c r="FH621" s="2"/>
      <c r="FI621" s="2"/>
      <c r="FJ621" s="38" t="s">
        <v>116</v>
      </c>
      <c r="FK621" s="81">
        <f>FK622</f>
        <v>0</v>
      </c>
      <c r="FL621" s="81">
        <f>FL622</f>
        <v>0</v>
      </c>
      <c r="FM621" s="2"/>
      <c r="FN621" s="2"/>
      <c r="FO621" s="2"/>
      <c r="FP621" s="2"/>
      <c r="FQ621" s="38" t="s">
        <v>116</v>
      </c>
      <c r="FR621" s="81">
        <f>FR622</f>
        <v>0</v>
      </c>
      <c r="FS621" s="81">
        <f>FS622</f>
        <v>0</v>
      </c>
      <c r="FT621" s="2"/>
      <c r="FU621" s="2"/>
      <c r="FV621" s="2"/>
      <c r="FW621" s="2"/>
      <c r="FX621" s="38" t="s">
        <v>116</v>
      </c>
      <c r="FY621" s="81">
        <f>FY622</f>
        <v>0</v>
      </c>
      <c r="FZ621" s="91" t="s">
        <v>122</v>
      </c>
      <c r="GA621" s="92">
        <f>FY621+FR621+FK621+FD621+EW621+EP621</f>
        <v>4.9600000000000364</v>
      </c>
      <c r="GB621" s="92">
        <f>GB622+FS621+FL621+FE621+EX621+EQ621</f>
        <v>24800000.000000183</v>
      </c>
      <c r="GC621" s="353"/>
      <c r="GD621" s="93"/>
      <c r="GE621" s="2"/>
      <c r="GF621" s="2"/>
      <c r="GG621" s="38" t="s">
        <v>116</v>
      </c>
      <c r="GH621" s="81">
        <f>GH622</f>
        <v>0</v>
      </c>
      <c r="GI621" s="81">
        <f>GI622</f>
        <v>0</v>
      </c>
      <c r="GJ621" s="2"/>
      <c r="GK621" s="2"/>
      <c r="GL621" s="2"/>
      <c r="GM621" s="2"/>
      <c r="GN621" s="38" t="s">
        <v>116</v>
      </c>
      <c r="GO621" s="81">
        <f>GO622</f>
        <v>0</v>
      </c>
      <c r="GP621" s="81">
        <f>GP622</f>
        <v>0</v>
      </c>
      <c r="GQ621" s="2"/>
      <c r="GR621" s="2"/>
      <c r="GS621" s="2"/>
      <c r="GT621" s="2"/>
      <c r="GU621" s="38" t="s">
        <v>116</v>
      </c>
      <c r="GV621" s="81">
        <f>GV622</f>
        <v>0</v>
      </c>
      <c r="GW621" s="81">
        <f>GW622</f>
        <v>0</v>
      </c>
      <c r="GX621" s="2"/>
      <c r="GY621" s="2"/>
      <c r="GZ621" s="2"/>
      <c r="HA621" s="2"/>
      <c r="HB621" s="38" t="s">
        <v>116</v>
      </c>
      <c r="HC621" s="81">
        <f>HC622</f>
        <v>0</v>
      </c>
      <c r="HD621" s="81">
        <f>HD622</f>
        <v>0</v>
      </c>
      <c r="HE621" s="2"/>
      <c r="HF621" s="2"/>
      <c r="HG621" s="2"/>
      <c r="HH621" s="2"/>
      <c r="HI621" s="38" t="s">
        <v>116</v>
      </c>
      <c r="HJ621" s="81">
        <f>HJ622</f>
        <v>0</v>
      </c>
      <c r="HK621" s="81">
        <f>HK622</f>
        <v>0</v>
      </c>
      <c r="HL621" s="2"/>
      <c r="HM621" s="2"/>
      <c r="HN621" s="2"/>
      <c r="HO621" s="2"/>
      <c r="HP621" s="38" t="s">
        <v>116</v>
      </c>
      <c r="HQ621" s="81">
        <f>HQ622</f>
        <v>0</v>
      </c>
      <c r="HR621" s="91" t="s">
        <v>124</v>
      </c>
      <c r="HS621" s="162">
        <f>HQ621+HJ621+HC621+GV621+GO621+GH621</f>
        <v>0</v>
      </c>
      <c r="HT621" s="92">
        <f>HT622+HK621+HD621+GW621+GP621+GI621</f>
        <v>0</v>
      </c>
      <c r="HU621" s="353"/>
      <c r="HV621" s="93"/>
      <c r="HW621" s="93"/>
      <c r="HX621" s="93"/>
      <c r="HY621" s="38" t="s">
        <v>116</v>
      </c>
      <c r="HZ621" s="81">
        <f>HZ622</f>
        <v>77.800000000000011</v>
      </c>
      <c r="IA621" s="81">
        <f>IA622</f>
        <v>77800000</v>
      </c>
      <c r="IB621" s="2"/>
      <c r="IC621" s="2"/>
      <c r="ID621" s="2"/>
      <c r="IE621" s="2"/>
      <c r="IF621" s="38" t="s">
        <v>116</v>
      </c>
      <c r="IG621" s="81">
        <f>IG622</f>
        <v>0</v>
      </c>
      <c r="IH621" s="81">
        <f>IH622</f>
        <v>0</v>
      </c>
      <c r="II621" s="2"/>
      <c r="IJ621" s="2"/>
      <c r="IK621" s="2"/>
      <c r="IL621" s="2"/>
      <c r="IM621" s="38" t="s">
        <v>116</v>
      </c>
      <c r="IN621" s="81">
        <f>IN622</f>
        <v>0</v>
      </c>
      <c r="IO621" s="81">
        <f>IO622</f>
        <v>0</v>
      </c>
      <c r="IP621" s="2"/>
      <c r="IQ621" s="2"/>
      <c r="IR621" s="2"/>
      <c r="IS621" s="2"/>
      <c r="IT621" s="38" t="s">
        <v>116</v>
      </c>
      <c r="IU621" s="81">
        <f>IU622</f>
        <v>0</v>
      </c>
      <c r="IV621" s="81">
        <f>IV622</f>
        <v>0</v>
      </c>
      <c r="IW621" s="2"/>
      <c r="IX621" s="2"/>
      <c r="IY621" s="2"/>
      <c r="IZ621" s="2"/>
      <c r="JA621" s="38" t="s">
        <v>116</v>
      </c>
      <c r="JB621" s="81">
        <f>JB622</f>
        <v>0</v>
      </c>
      <c r="JC621" s="81">
        <f>JC622</f>
        <v>0</v>
      </c>
      <c r="JD621" s="2"/>
      <c r="JE621" s="2"/>
      <c r="JF621" s="2"/>
      <c r="JG621" s="2"/>
      <c r="JH621" s="38" t="s">
        <v>116</v>
      </c>
      <c r="JI621" s="81">
        <f>JI622</f>
        <v>0</v>
      </c>
      <c r="JJ621" s="91" t="s">
        <v>189</v>
      </c>
      <c r="JK621" s="144">
        <f>JI621+JB621+IU621+IN621+IG621+HZ621</f>
        <v>77.800000000000011</v>
      </c>
      <c r="JL621" s="92">
        <f>JL622+JC621+IV621+IO621+IH621+IA621</f>
        <v>77800000</v>
      </c>
    </row>
    <row r="622" spans="1:272" ht="15.75" customHeight="1" thickTop="1">
      <c r="A622" s="64" t="s">
        <v>33</v>
      </c>
      <c r="B622" s="64" t="s">
        <v>15</v>
      </c>
      <c r="C622" s="65" t="s">
        <v>23</v>
      </c>
      <c r="D622" s="126">
        <v>153</v>
      </c>
      <c r="E622" s="157" t="s">
        <v>167</v>
      </c>
      <c r="F622" s="119" t="s">
        <v>108</v>
      </c>
      <c r="G622" s="119" t="s">
        <v>141</v>
      </c>
      <c r="H622" s="305"/>
      <c r="I622" s="377"/>
      <c r="J622" s="65"/>
      <c r="K622" s="65"/>
      <c r="L622" s="65"/>
      <c r="M622" s="80" t="s">
        <v>115</v>
      </c>
      <c r="N622" s="79">
        <f>SUM(N623:N632)</f>
        <v>16.099999999999994</v>
      </c>
      <c r="O622" s="79">
        <f>SUM(O623:O632)</f>
        <v>48299999.999999985</v>
      </c>
      <c r="P622" s="65"/>
      <c r="Q622" s="65"/>
      <c r="R622" s="65"/>
      <c r="S622" s="65"/>
      <c r="T622" s="80" t="s">
        <v>115</v>
      </c>
      <c r="U622" s="79">
        <f>SUM(U623:U632)</f>
        <v>0</v>
      </c>
      <c r="V622" s="79">
        <f>SUM(V623:V632)</f>
        <v>0</v>
      </c>
      <c r="W622" s="65"/>
      <c r="X622" s="65"/>
      <c r="Y622" s="65"/>
      <c r="Z622" s="65"/>
      <c r="AA622" s="80" t="s">
        <v>115</v>
      </c>
      <c r="AB622" s="79">
        <f>SUM(AB623:AB632)</f>
        <v>0</v>
      </c>
      <c r="AC622" s="79">
        <f>SUM(AC623:AC632)</f>
        <v>0</v>
      </c>
      <c r="AD622" s="65"/>
      <c r="AE622" s="65"/>
      <c r="AF622" s="65"/>
      <c r="AG622" s="65"/>
      <c r="AH622" s="80" t="s">
        <v>115</v>
      </c>
      <c r="AI622" s="79">
        <f>SUM(AI623:AI632)</f>
        <v>0</v>
      </c>
      <c r="AJ622" s="79">
        <f>SUM(AJ623:AJ632)</f>
        <v>0</v>
      </c>
      <c r="AK622" s="65"/>
      <c r="AL622" s="65"/>
      <c r="AM622" s="65"/>
      <c r="AN622" s="65"/>
      <c r="AO622" s="80" t="s">
        <v>115</v>
      </c>
      <c r="AP622" s="79">
        <f>SUM(AP623:AP632)</f>
        <v>0</v>
      </c>
      <c r="AQ622" s="79">
        <f>SUM(AQ623:AQ632)</f>
        <v>0</v>
      </c>
      <c r="AR622" s="65"/>
      <c r="AS622" s="65"/>
      <c r="AT622" s="65"/>
      <c r="AU622" s="65"/>
      <c r="AV622" s="80" t="s">
        <v>115</v>
      </c>
      <c r="AW622" s="79">
        <f>SUM(AW623:AW632)</f>
        <v>0</v>
      </c>
      <c r="AX622" s="79">
        <f>SUM(AX623:AX632)</f>
        <v>0</v>
      </c>
      <c r="AY622" s="38" t="s">
        <v>116</v>
      </c>
      <c r="AZ622" s="346">
        <f>AX622</f>
        <v>0</v>
      </c>
      <c r="BA622" s="377"/>
      <c r="BB622" s="65"/>
      <c r="BC622" s="65"/>
      <c r="BD622" s="65"/>
      <c r="BE622" s="80" t="s">
        <v>115</v>
      </c>
      <c r="BF622" s="79">
        <f>SUM(BF623:BF632)</f>
        <v>76.700000000000017</v>
      </c>
      <c r="BG622" s="79">
        <f>SUM(BG623:BG632)</f>
        <v>613600000.00000024</v>
      </c>
      <c r="BH622" s="65"/>
      <c r="BI622" s="65"/>
      <c r="BJ622" s="65"/>
      <c r="BK622" s="65"/>
      <c r="BL622" s="80" t="s">
        <v>115</v>
      </c>
      <c r="BM622" s="79">
        <f>SUM(BM623:BM632)</f>
        <v>33</v>
      </c>
      <c r="BN622" s="79">
        <f>SUM(BN623:BN632)</f>
        <v>264000000</v>
      </c>
      <c r="BO622" s="65"/>
      <c r="BP622" s="65"/>
      <c r="BQ622" s="65"/>
      <c r="BR622" s="65"/>
      <c r="BS622" s="80" t="s">
        <v>115</v>
      </c>
      <c r="BT622" s="79">
        <f>SUM(BT623:BT632)</f>
        <v>51.7</v>
      </c>
      <c r="BU622" s="79">
        <f>SUM(BU623:BU632)</f>
        <v>413600000</v>
      </c>
      <c r="BV622" s="65"/>
      <c r="BW622" s="65"/>
      <c r="BX622" s="65"/>
      <c r="BY622" s="65"/>
      <c r="BZ622" s="80" t="s">
        <v>115</v>
      </c>
      <c r="CA622" s="79">
        <f>SUM(CA623:CA632)</f>
        <v>0</v>
      </c>
      <c r="CB622" s="79">
        <f>SUM(CB623:CB632)</f>
        <v>0</v>
      </c>
      <c r="CC622" s="65"/>
      <c r="CD622" s="65"/>
      <c r="CE622" s="65"/>
      <c r="CF622" s="65"/>
      <c r="CG622" s="80" t="s">
        <v>115</v>
      </c>
      <c r="CH622" s="79">
        <f>SUM(CH623:CH632)</f>
        <v>0</v>
      </c>
      <c r="CI622" s="79">
        <f>SUM(CI623:CI632)</f>
        <v>0</v>
      </c>
      <c r="CJ622" s="65"/>
      <c r="CK622" s="65"/>
      <c r="CL622" s="65"/>
      <c r="CM622" s="65"/>
      <c r="CN622" s="80" t="s">
        <v>115</v>
      </c>
      <c r="CO622" s="79">
        <f>SUM(CO623:CO632)</f>
        <v>0</v>
      </c>
      <c r="CP622" s="79">
        <f>SUM(CP623:CP632)</f>
        <v>0</v>
      </c>
      <c r="CQ622" s="38" t="s">
        <v>116</v>
      </c>
      <c r="CR622" s="346">
        <f>CP622</f>
        <v>0</v>
      </c>
      <c r="CS622" s="377"/>
      <c r="CT622" s="65"/>
      <c r="CU622" s="65"/>
      <c r="CV622" s="65"/>
      <c r="CW622" s="80" t="s">
        <v>115</v>
      </c>
      <c r="CX622" s="79">
        <f>SUM(CX623:CX632)</f>
        <v>9</v>
      </c>
      <c r="CY622" s="79">
        <f>SUM(CY623:CY632)</f>
        <v>170000000</v>
      </c>
      <c r="CZ622" s="65"/>
      <c r="DA622" s="65"/>
      <c r="DB622" s="65"/>
      <c r="DC622" s="78">
        <f>SUM(DC623:DC690)</f>
        <v>13</v>
      </c>
      <c r="DD622" s="80" t="s">
        <v>115</v>
      </c>
      <c r="DE622" s="79">
        <f>SUM(DE623:DE632)</f>
        <v>9</v>
      </c>
      <c r="DF622" s="79">
        <f>SUM(DF623:DF632)</f>
        <v>230000000</v>
      </c>
      <c r="DG622" s="65"/>
      <c r="DH622" s="65"/>
      <c r="DI622" s="65"/>
      <c r="DJ622" s="65"/>
      <c r="DK622" s="80" t="s">
        <v>115</v>
      </c>
      <c r="DL622" s="79">
        <f>SUM(DL623:DL632)</f>
        <v>10</v>
      </c>
      <c r="DM622" s="79">
        <f>SUM(DM623:DM632)</f>
        <v>200000000</v>
      </c>
      <c r="DN622" s="65"/>
      <c r="DO622" s="65"/>
      <c r="DP622" s="65"/>
      <c r="DQ622" s="65"/>
      <c r="DR622" s="80" t="s">
        <v>115</v>
      </c>
      <c r="DS622" s="79">
        <f>SUM(DS623:DS632)</f>
        <v>0</v>
      </c>
      <c r="DT622" s="79">
        <f>SUM(DT623:DT632)</f>
        <v>0</v>
      </c>
      <c r="DU622" s="65"/>
      <c r="DV622" s="65"/>
      <c r="DW622" s="65"/>
      <c r="DX622" s="65"/>
      <c r="DY622" s="80" t="s">
        <v>115</v>
      </c>
      <c r="DZ622" s="79">
        <f>SUM(DZ623:DZ632)</f>
        <v>0</v>
      </c>
      <c r="EA622" s="79">
        <f>SUM(EA623:EA632)</f>
        <v>0</v>
      </c>
      <c r="EB622" s="65"/>
      <c r="EC622" s="65"/>
      <c r="ED622" s="65"/>
      <c r="EE622" s="65"/>
      <c r="EF622" s="80" t="s">
        <v>115</v>
      </c>
      <c r="EG622" s="79">
        <f>SUM(EG623:EG632)</f>
        <v>0</v>
      </c>
      <c r="EH622" s="79">
        <f>SUM(EH623:EH632)</f>
        <v>0</v>
      </c>
      <c r="EI622" s="38" t="s">
        <v>116</v>
      </c>
      <c r="EJ622" s="346">
        <f>EH622</f>
        <v>0</v>
      </c>
      <c r="EK622" s="377"/>
      <c r="EL622" s="65"/>
      <c r="EM622" s="65"/>
      <c r="EN622" s="65"/>
      <c r="EO622" s="80" t="s">
        <v>115</v>
      </c>
      <c r="EP622" s="79">
        <f>SUM(EP623:EP632)</f>
        <v>4.9600000000000364</v>
      </c>
      <c r="EQ622" s="79">
        <f>SUM(EQ623:EQ632)</f>
        <v>24800000.000000183</v>
      </c>
      <c r="ER622" s="65"/>
      <c r="ES622" s="65"/>
      <c r="ET622" s="65"/>
      <c r="EU622" s="65"/>
      <c r="EV622" s="80" t="s">
        <v>115</v>
      </c>
      <c r="EW622" s="79">
        <f>SUM(EW623:EW632)</f>
        <v>0</v>
      </c>
      <c r="EX622" s="79">
        <f>SUM(EX623:EX632)</f>
        <v>0</v>
      </c>
      <c r="EY622" s="65"/>
      <c r="EZ622" s="65"/>
      <c r="FA622" s="65"/>
      <c r="FB622" s="65"/>
      <c r="FC622" s="80" t="s">
        <v>115</v>
      </c>
      <c r="FD622" s="79">
        <f>SUM(FD623:FD632)</f>
        <v>0</v>
      </c>
      <c r="FE622" s="79">
        <f>SUM(FE623:FE632)</f>
        <v>0</v>
      </c>
      <c r="FF622" s="65"/>
      <c r="FG622" s="65"/>
      <c r="FH622" s="65"/>
      <c r="FI622" s="65"/>
      <c r="FJ622" s="80" t="s">
        <v>115</v>
      </c>
      <c r="FK622" s="79">
        <f>SUM(FK623:FK632)</f>
        <v>0</v>
      </c>
      <c r="FL622" s="79">
        <f>SUM(FL623:FL632)</f>
        <v>0</v>
      </c>
      <c r="FM622" s="65"/>
      <c r="FN622" s="65"/>
      <c r="FO622" s="65"/>
      <c r="FP622" s="65"/>
      <c r="FQ622" s="80" t="s">
        <v>115</v>
      </c>
      <c r="FR622" s="79">
        <f>SUM(FR623:FR632)</f>
        <v>0</v>
      </c>
      <c r="FS622" s="79">
        <f>SUM(FS623:FS632)</f>
        <v>0</v>
      </c>
      <c r="FT622" s="65"/>
      <c r="FU622" s="65"/>
      <c r="FV622" s="65"/>
      <c r="FW622" s="65"/>
      <c r="FX622" s="80" t="s">
        <v>115</v>
      </c>
      <c r="FY622" s="79">
        <f>SUM(FY623:FY632)</f>
        <v>0</v>
      </c>
      <c r="FZ622" s="79">
        <f>SUM(FZ623:FZ632)</f>
        <v>0</v>
      </c>
      <c r="GA622" s="38" t="s">
        <v>116</v>
      </c>
      <c r="GB622" s="346">
        <f>FZ622</f>
        <v>0</v>
      </c>
      <c r="GC622" s="377"/>
      <c r="GD622" s="65"/>
      <c r="GE622" s="65"/>
      <c r="GF622" s="65"/>
      <c r="GG622" s="80" t="s">
        <v>115</v>
      </c>
      <c r="GH622" s="79">
        <f>SUM(GH623:GH632)</f>
        <v>0</v>
      </c>
      <c r="GI622" s="79">
        <f>SUM(GI623:GI632)</f>
        <v>0</v>
      </c>
      <c r="GJ622" s="65"/>
      <c r="GK622" s="65"/>
      <c r="GL622" s="65"/>
      <c r="GM622" s="65"/>
      <c r="GN622" s="80" t="s">
        <v>115</v>
      </c>
      <c r="GO622" s="79">
        <f>SUM(GO623:GO632)</f>
        <v>0</v>
      </c>
      <c r="GP622" s="79">
        <f>SUM(GP623:GP632)</f>
        <v>0</v>
      </c>
      <c r="GQ622" s="65"/>
      <c r="GR622" s="65"/>
      <c r="GS622" s="65"/>
      <c r="GT622" s="65"/>
      <c r="GU622" s="80" t="s">
        <v>115</v>
      </c>
      <c r="GV622" s="79">
        <f>SUM(GV623:GV632)</f>
        <v>0</v>
      </c>
      <c r="GW622" s="79">
        <f>SUM(GW623:GW632)</f>
        <v>0</v>
      </c>
      <c r="GX622" s="65"/>
      <c r="GY622" s="65"/>
      <c r="GZ622" s="65"/>
      <c r="HA622" s="65"/>
      <c r="HB622" s="80" t="s">
        <v>115</v>
      </c>
      <c r="HC622" s="79">
        <f>SUM(HC623:HC632)</f>
        <v>0</v>
      </c>
      <c r="HD622" s="79">
        <f>SUM(HD623:HD632)</f>
        <v>0</v>
      </c>
      <c r="HE622" s="65"/>
      <c r="HF622" s="65"/>
      <c r="HG622" s="65"/>
      <c r="HH622" s="65"/>
      <c r="HI622" s="80" t="s">
        <v>115</v>
      </c>
      <c r="HJ622" s="79">
        <f>SUM(HJ623:HJ632)</f>
        <v>0</v>
      </c>
      <c r="HK622" s="79">
        <f>SUM(HK623:HK632)</f>
        <v>0</v>
      </c>
      <c r="HL622" s="65"/>
      <c r="HM622" s="65"/>
      <c r="HN622" s="65"/>
      <c r="HO622" s="65"/>
      <c r="HP622" s="80" t="s">
        <v>115</v>
      </c>
      <c r="HQ622" s="79">
        <f>SUM(HQ623:HQ632)</f>
        <v>0</v>
      </c>
      <c r="HR622" s="79">
        <f>SUM(HR623:HR632)</f>
        <v>0</v>
      </c>
      <c r="HS622" s="38" t="s">
        <v>116</v>
      </c>
      <c r="HT622" s="346">
        <f>HR622</f>
        <v>0</v>
      </c>
      <c r="HU622" s="377"/>
      <c r="HV622" s="65"/>
      <c r="HW622" s="65"/>
      <c r="HX622" s="65"/>
      <c r="HY622" s="80" t="s">
        <v>115</v>
      </c>
      <c r="HZ622" s="79">
        <f>SUM(HZ623:HZ632)</f>
        <v>77.800000000000011</v>
      </c>
      <c r="IA622" s="79">
        <f>SUM(IA623:IA632)</f>
        <v>77800000</v>
      </c>
      <c r="IB622" s="65"/>
      <c r="IC622" s="65"/>
      <c r="ID622" s="65"/>
      <c r="IE622" s="65"/>
      <c r="IF622" s="80" t="s">
        <v>115</v>
      </c>
      <c r="IG622" s="79">
        <f>SUM(IG623:IG632)</f>
        <v>0</v>
      </c>
      <c r="IH622" s="79">
        <f>SUM(IH623:IH632)</f>
        <v>0</v>
      </c>
      <c r="II622" s="65"/>
      <c r="IJ622" s="65"/>
      <c r="IK622" s="65"/>
      <c r="IL622" s="65"/>
      <c r="IM622" s="80" t="s">
        <v>115</v>
      </c>
      <c r="IN622" s="79">
        <f>SUM(IN623:IN632)</f>
        <v>0</v>
      </c>
      <c r="IO622" s="79">
        <f>SUM(IO623:IO632)</f>
        <v>0</v>
      </c>
      <c r="IP622" s="65"/>
      <c r="IQ622" s="65"/>
      <c r="IR622" s="65"/>
      <c r="IS622" s="65"/>
      <c r="IT622" s="80" t="s">
        <v>115</v>
      </c>
      <c r="IU622" s="79">
        <f>SUM(IU623:IU632)</f>
        <v>0</v>
      </c>
      <c r="IV622" s="79">
        <f>SUM(IV623:IV632)</f>
        <v>0</v>
      </c>
      <c r="IW622" s="65"/>
      <c r="IX622" s="65"/>
      <c r="IY622" s="65"/>
      <c r="IZ622" s="65"/>
      <c r="JA622" s="80" t="s">
        <v>115</v>
      </c>
      <c r="JB622" s="79">
        <f>SUM(JB623:JB632)</f>
        <v>0</v>
      </c>
      <c r="JC622" s="79">
        <f>SUM(JC623:JC632)</f>
        <v>0</v>
      </c>
      <c r="JD622" s="65"/>
      <c r="JE622" s="65"/>
      <c r="JF622" s="65"/>
      <c r="JG622" s="65"/>
      <c r="JH622" s="80" t="s">
        <v>115</v>
      </c>
      <c r="JI622" s="79">
        <f>SUM(JI623:JI632)</f>
        <v>0</v>
      </c>
      <c r="JJ622" s="79">
        <f>SUM(JJ623:JJ632)</f>
        <v>0</v>
      </c>
      <c r="JK622" s="38" t="s">
        <v>116</v>
      </c>
      <c r="JL622" s="346">
        <f>JJ622</f>
        <v>0</v>
      </c>
    </row>
    <row r="623" spans="1:272" ht="60">
      <c r="A623" s="8" t="s">
        <v>33</v>
      </c>
      <c r="B623" s="8" t="s">
        <v>15</v>
      </c>
      <c r="C623" s="8">
        <v>1</v>
      </c>
      <c r="D623" s="197">
        <v>153</v>
      </c>
      <c r="E623" s="118" t="s">
        <v>167</v>
      </c>
      <c r="F623" s="195" t="s">
        <v>108</v>
      </c>
      <c r="G623" s="195" t="s">
        <v>141</v>
      </c>
      <c r="H623" s="309"/>
      <c r="I623" s="355" t="s">
        <v>652</v>
      </c>
      <c r="J623" s="51">
        <v>50.3</v>
      </c>
      <c r="K623" s="51">
        <v>62.8</v>
      </c>
      <c r="L623" s="51">
        <f>(K623-J623)</f>
        <v>12.5</v>
      </c>
      <c r="M623" s="52">
        <v>100</v>
      </c>
      <c r="N623" s="52">
        <f t="shared" ref="N623" si="431">L623*M623/100</f>
        <v>12.5</v>
      </c>
      <c r="O623" s="139">
        <f>N623*AUXILIAR!$B$50</f>
        <v>37500000</v>
      </c>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341"/>
      <c r="BA623" s="355" t="s">
        <v>633</v>
      </c>
      <c r="BB623" s="51">
        <v>0</v>
      </c>
      <c r="BC623" s="51">
        <v>37.299999999999997</v>
      </c>
      <c r="BD623" s="54">
        <f t="shared" ref="BD623:BD628" si="432">BC623-BB623</f>
        <v>37.299999999999997</v>
      </c>
      <c r="BE623" s="52">
        <v>100</v>
      </c>
      <c r="BF623" s="52">
        <f t="shared" ref="BF623" si="433">BD623*BE623/100</f>
        <v>37.299999999999997</v>
      </c>
      <c r="BG623" s="139">
        <f>BF623*AUXILIAR!$B$51</f>
        <v>298400000</v>
      </c>
      <c r="BH623" s="51" t="s">
        <v>645</v>
      </c>
      <c r="BI623" s="51">
        <v>162</v>
      </c>
      <c r="BJ623" s="51">
        <v>195</v>
      </c>
      <c r="BK623" s="54">
        <f>BJ623-BI623</f>
        <v>33</v>
      </c>
      <c r="BL623" s="52">
        <v>100</v>
      </c>
      <c r="BM623" s="52">
        <f t="shared" ref="BM623" si="434">BK623*BL623/100</f>
        <v>33</v>
      </c>
      <c r="BN623" s="139">
        <f>BM623*AUXILIAR!$B$51</f>
        <v>264000000</v>
      </c>
      <c r="BO623" s="51" t="s">
        <v>634</v>
      </c>
      <c r="BP623" s="51">
        <v>0</v>
      </c>
      <c r="BQ623" s="51">
        <v>51.7</v>
      </c>
      <c r="BR623" s="54">
        <f>BQ623-BP623</f>
        <v>51.7</v>
      </c>
      <c r="BS623" s="52">
        <v>100</v>
      </c>
      <c r="BT623" s="52">
        <f t="shared" ref="BT623" si="435">BR623*BS623/100</f>
        <v>51.7</v>
      </c>
      <c r="BU623" s="139">
        <f>BT623*AUXILIAR!$B$51</f>
        <v>413600000</v>
      </c>
      <c r="BV623" s="5"/>
      <c r="BW623" s="5"/>
      <c r="BX623" s="5"/>
      <c r="BY623" s="5"/>
      <c r="BZ623" s="5"/>
      <c r="CA623" s="5"/>
      <c r="CB623" s="5"/>
      <c r="CC623" s="5"/>
      <c r="CD623" s="5"/>
      <c r="CE623" s="5"/>
      <c r="CF623" s="5"/>
      <c r="CG623" s="5"/>
      <c r="CH623" s="5"/>
      <c r="CI623" s="5"/>
      <c r="CJ623" s="5"/>
      <c r="CK623" s="5"/>
      <c r="CL623" s="5"/>
      <c r="CM623" s="5"/>
      <c r="CN623" s="5"/>
      <c r="CO623" s="5"/>
      <c r="CP623" s="5"/>
      <c r="CQ623" s="5"/>
      <c r="CR623" s="341"/>
      <c r="CS623" s="355" t="s">
        <v>625</v>
      </c>
      <c r="CT623" s="51">
        <v>81</v>
      </c>
      <c r="CU623" s="51">
        <v>81</v>
      </c>
      <c r="CV623" s="51">
        <v>1</v>
      </c>
      <c r="CW623" s="52">
        <v>100</v>
      </c>
      <c r="CX623" s="52">
        <f t="shared" ref="CX623:CX631" si="436">CV623*CW623/100</f>
        <v>1</v>
      </c>
      <c r="CY623" s="139">
        <f>CX623*AUXILIAR!$B$57</f>
        <v>20000000</v>
      </c>
      <c r="CZ623" s="51" t="s">
        <v>629</v>
      </c>
      <c r="DA623" s="51">
        <v>1</v>
      </c>
      <c r="DB623" s="51">
        <v>1</v>
      </c>
      <c r="DC623" s="51">
        <v>3</v>
      </c>
      <c r="DD623" s="52">
        <v>100</v>
      </c>
      <c r="DE623" s="52">
        <f t="shared" ref="DE623:DE625" si="437">DC623*DD623/100</f>
        <v>3</v>
      </c>
      <c r="DF623" s="139">
        <f>DE623*AUXILIAR!$B$59</f>
        <v>120000000</v>
      </c>
      <c r="DG623" s="51" t="s">
        <v>644</v>
      </c>
      <c r="DH623" s="51">
        <v>4.7699999999999996</v>
      </c>
      <c r="DI623" s="51">
        <v>4.7699999999999996</v>
      </c>
      <c r="DJ623" s="51">
        <v>1</v>
      </c>
      <c r="DK623" s="52">
        <v>100</v>
      </c>
      <c r="DL623" s="52">
        <f t="shared" ref="DL623:DL632" si="438">DJ623*DK623/100</f>
        <v>1</v>
      </c>
      <c r="DM623" s="139">
        <f>DL623*AUXILIAR!$B$57</f>
        <v>20000000</v>
      </c>
      <c r="DN623" s="5"/>
      <c r="DO623" s="5"/>
      <c r="DP623" s="5"/>
      <c r="DQ623" s="5"/>
      <c r="DR623" s="5"/>
      <c r="DS623" s="5"/>
      <c r="DT623" s="5"/>
      <c r="DU623" s="5"/>
      <c r="DV623" s="5"/>
      <c r="DW623" s="5"/>
      <c r="DX623" s="5"/>
      <c r="DY623" s="5"/>
      <c r="DZ623" s="5"/>
      <c r="EA623" s="5"/>
      <c r="EB623" s="5"/>
      <c r="EC623" s="5"/>
      <c r="ED623" s="5"/>
      <c r="EE623" s="5"/>
      <c r="EF623" s="5"/>
      <c r="EG623" s="5"/>
      <c r="EH623" s="5"/>
      <c r="EI623" s="5"/>
      <c r="EJ623" s="341"/>
      <c r="EK623" s="355" t="s">
        <v>624</v>
      </c>
      <c r="EL623" s="51">
        <v>336.4</v>
      </c>
      <c r="EM623" s="51">
        <v>338.88</v>
      </c>
      <c r="EN623" s="51">
        <f>(EM623-EL623)*2</f>
        <v>4.9600000000000364</v>
      </c>
      <c r="EO623" s="51">
        <v>100</v>
      </c>
      <c r="EP623" s="52">
        <f>EN623*EO623/100</f>
        <v>4.9600000000000364</v>
      </c>
      <c r="EQ623" s="139">
        <f>EP623*AUXILIAR!$B$53</f>
        <v>24800000.000000183</v>
      </c>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341"/>
      <c r="GC623" s="354"/>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341"/>
      <c r="HU623" s="355" t="s">
        <v>591</v>
      </c>
      <c r="HV623" s="51">
        <v>99.8</v>
      </c>
      <c r="HW623" s="51">
        <v>121.4</v>
      </c>
      <c r="HX623" s="52">
        <f t="shared" ref="HX623:HX624" si="439">HW623-HV623</f>
        <v>21.600000000000009</v>
      </c>
      <c r="HY623" s="51">
        <v>100</v>
      </c>
      <c r="HZ623" s="52">
        <f t="shared" ref="HZ623:HZ624" si="440">HX623*HY623/100</f>
        <v>21.600000000000009</v>
      </c>
      <c r="IA623" s="139">
        <f>HZ623*AUXILIAR!$B$70</f>
        <v>21600000.000000007</v>
      </c>
      <c r="IB623" s="5"/>
      <c r="IC623" s="5"/>
      <c r="ID623" s="5"/>
      <c r="IE623" s="5"/>
      <c r="IF623" s="5"/>
      <c r="IG623" s="5"/>
      <c r="IH623" s="5"/>
      <c r="II623" s="5"/>
      <c r="IJ623" s="5"/>
      <c r="IK623" s="5"/>
      <c r="IL623" s="5"/>
      <c r="IM623" s="5"/>
      <c r="IN623" s="5"/>
      <c r="IO623" s="5"/>
      <c r="IP623" s="5"/>
      <c r="IQ623" s="5"/>
      <c r="IR623" s="5"/>
      <c r="IS623" s="5"/>
      <c r="IT623" s="5"/>
      <c r="IU623" s="5"/>
      <c r="IV623" s="5"/>
      <c r="IW623" s="5"/>
      <c r="IX623" s="5"/>
      <c r="IY623" s="5"/>
      <c r="IZ623" s="5"/>
      <c r="JA623" s="5"/>
      <c r="JB623" s="5"/>
      <c r="JC623" s="5"/>
      <c r="JD623" s="5"/>
      <c r="JE623" s="5"/>
      <c r="JF623" s="5"/>
      <c r="JG623" s="5"/>
      <c r="JH623" s="5"/>
      <c r="JI623" s="5"/>
      <c r="JJ623" s="5"/>
      <c r="JK623" s="145"/>
      <c r="JL623" s="397"/>
    </row>
    <row r="624" spans="1:272" ht="75">
      <c r="A624" s="8" t="s">
        <v>33</v>
      </c>
      <c r="B624" s="8" t="s">
        <v>15</v>
      </c>
      <c r="C624" s="8">
        <v>1</v>
      </c>
      <c r="D624" s="197">
        <v>153</v>
      </c>
      <c r="E624" s="118" t="s">
        <v>167</v>
      </c>
      <c r="F624" s="195" t="s">
        <v>108</v>
      </c>
      <c r="G624" s="195" t="s">
        <v>141</v>
      </c>
      <c r="H624" s="309"/>
      <c r="I624" s="355" t="s">
        <v>651</v>
      </c>
      <c r="J624" s="51">
        <v>255.4</v>
      </c>
      <c r="K624" s="51">
        <v>259</v>
      </c>
      <c r="L624" s="51">
        <f>(K624-J624)</f>
        <v>3.5999999999999943</v>
      </c>
      <c r="M624" s="52">
        <v>100</v>
      </c>
      <c r="N624" s="52">
        <f t="shared" ref="N624" si="441">L624*M624/100</f>
        <v>3.5999999999999943</v>
      </c>
      <c r="O624" s="139">
        <f>N624*AUXILIAR!$B$50</f>
        <v>10799999.999999983</v>
      </c>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c r="AY624" s="5"/>
      <c r="AZ624" s="341"/>
      <c r="BA624" s="355" t="s">
        <v>633</v>
      </c>
      <c r="BB624" s="51">
        <v>74.900000000000006</v>
      </c>
      <c r="BC624" s="51">
        <v>99.8</v>
      </c>
      <c r="BD624" s="54">
        <f t="shared" si="432"/>
        <v>24.899999999999991</v>
      </c>
      <c r="BE624" s="52">
        <v>100</v>
      </c>
      <c r="BF624" s="52">
        <f t="shared" ref="BF624" si="442">BD624*BE624/100</f>
        <v>24.899999999999991</v>
      </c>
      <c r="BG624" s="139">
        <f>BF624*AUXILIAR!$B$51</f>
        <v>199199999.99999994</v>
      </c>
      <c r="BH624" s="5"/>
      <c r="BI624" s="5"/>
      <c r="BJ624" s="5"/>
      <c r="BK624" s="5"/>
      <c r="BL624" s="5"/>
      <c r="BM624" s="5"/>
      <c r="BN624" s="5"/>
      <c r="BO624" s="5"/>
      <c r="BP624" s="5"/>
      <c r="BQ624" s="5"/>
      <c r="BR624" s="63"/>
      <c r="BS624" s="56"/>
      <c r="BT624" s="56"/>
      <c r="BU624" s="161"/>
      <c r="BV624" s="5"/>
      <c r="BW624" s="5"/>
      <c r="BX624" s="5"/>
      <c r="BY624" s="5"/>
      <c r="BZ624" s="5"/>
      <c r="CA624" s="5"/>
      <c r="CB624" s="5"/>
      <c r="CC624" s="5"/>
      <c r="CD624" s="5"/>
      <c r="CE624" s="5"/>
      <c r="CF624" s="5"/>
      <c r="CG624" s="5"/>
      <c r="CH624" s="5"/>
      <c r="CI624" s="5"/>
      <c r="CJ624" s="5"/>
      <c r="CK624" s="5"/>
      <c r="CL624" s="5"/>
      <c r="CM624" s="5"/>
      <c r="CN624" s="5"/>
      <c r="CO624" s="5"/>
      <c r="CP624" s="5"/>
      <c r="CQ624" s="5"/>
      <c r="CR624" s="341"/>
      <c r="CS624" s="355" t="s">
        <v>626</v>
      </c>
      <c r="CT624" s="51">
        <v>4.8</v>
      </c>
      <c r="CU624" s="51">
        <v>4.8</v>
      </c>
      <c r="CV624" s="51">
        <v>1</v>
      </c>
      <c r="CW624" s="52">
        <v>100</v>
      </c>
      <c r="CX624" s="52">
        <f t="shared" si="436"/>
        <v>1</v>
      </c>
      <c r="CY624" s="139">
        <f>CX624*AUXILIAR!$B$57</f>
        <v>20000000</v>
      </c>
      <c r="CZ624" s="51" t="s">
        <v>631</v>
      </c>
      <c r="DA624" s="51">
        <v>1</v>
      </c>
      <c r="DB624" s="51">
        <v>1</v>
      </c>
      <c r="DC624" s="51">
        <v>1</v>
      </c>
      <c r="DD624" s="52">
        <v>100</v>
      </c>
      <c r="DE624" s="52">
        <f t="shared" si="437"/>
        <v>1</v>
      </c>
      <c r="DF624" s="139">
        <f>DE624*AUXILIAR!$B$58</f>
        <v>10000000</v>
      </c>
      <c r="DG624" s="51" t="s">
        <v>643</v>
      </c>
      <c r="DH624" s="51">
        <v>9.1999999999999993</v>
      </c>
      <c r="DI624" s="51">
        <v>9.1999999999999993</v>
      </c>
      <c r="DJ624" s="51">
        <v>1</v>
      </c>
      <c r="DK624" s="52">
        <v>100</v>
      </c>
      <c r="DL624" s="52">
        <f t="shared" si="438"/>
        <v>1</v>
      </c>
      <c r="DM624" s="139">
        <f>DL624*AUXILIAR!$B$57</f>
        <v>20000000</v>
      </c>
      <c r="DN624" s="5"/>
      <c r="DO624" s="5"/>
      <c r="DP624" s="5"/>
      <c r="DQ624" s="5"/>
      <c r="DR624" s="5"/>
      <c r="DS624" s="5"/>
      <c r="DT624" s="5"/>
      <c r="DU624" s="5"/>
      <c r="DV624" s="5"/>
      <c r="DW624" s="5"/>
      <c r="DX624" s="5"/>
      <c r="DY624" s="5"/>
      <c r="DZ624" s="5"/>
      <c r="EA624" s="5"/>
      <c r="EB624" s="5"/>
      <c r="EC624" s="5"/>
      <c r="ED624" s="5"/>
      <c r="EE624" s="5"/>
      <c r="EF624" s="5"/>
      <c r="EG624" s="5"/>
      <c r="EH624" s="5"/>
      <c r="EI624" s="5"/>
      <c r="EJ624" s="341"/>
      <c r="EK624" s="354"/>
      <c r="EL624" s="5"/>
      <c r="EM624" s="5"/>
      <c r="EN624" s="5"/>
      <c r="EO624" s="5"/>
      <c r="EP624" s="5"/>
      <c r="EQ624" s="5"/>
      <c r="ER624" s="5"/>
      <c r="ES624" s="5"/>
      <c r="ET624" s="5"/>
      <c r="EU624" s="5"/>
      <c r="EV624" s="5"/>
      <c r="EW624" s="5"/>
      <c r="EX624" s="5"/>
      <c r="EY624" s="5"/>
      <c r="EZ624" s="5"/>
      <c r="FA624" s="5"/>
      <c r="FB624" s="5"/>
      <c r="FC624" s="5"/>
      <c r="FD624" s="5"/>
      <c r="FE624" s="5"/>
      <c r="FF624" s="5"/>
      <c r="FG624" s="5"/>
      <c r="FH624" s="5"/>
      <c r="FI624" s="5"/>
      <c r="FJ624" s="5"/>
      <c r="FK624" s="5"/>
      <c r="FL624" s="5"/>
      <c r="FM624" s="5"/>
      <c r="FN624" s="5"/>
      <c r="FO624" s="5"/>
      <c r="FP624" s="5"/>
      <c r="FQ624" s="5"/>
      <c r="FR624" s="5"/>
      <c r="FS624" s="5"/>
      <c r="FT624" s="5"/>
      <c r="FU624" s="5"/>
      <c r="FV624" s="5"/>
      <c r="FW624" s="5"/>
      <c r="FX624" s="5"/>
      <c r="FY624" s="5"/>
      <c r="FZ624" s="5"/>
      <c r="GA624" s="5"/>
      <c r="GB624" s="341"/>
      <c r="GC624" s="354"/>
      <c r="GD624" s="5"/>
      <c r="GE624" s="5"/>
      <c r="GF624" s="5"/>
      <c r="GG624" s="5"/>
      <c r="GH624" s="5"/>
      <c r="GI624" s="5"/>
      <c r="GJ624" s="5"/>
      <c r="GK624" s="5"/>
      <c r="GL624" s="5"/>
      <c r="GM624" s="5"/>
      <c r="GN624" s="5"/>
      <c r="GO624" s="5"/>
      <c r="GP624" s="5"/>
      <c r="GQ624" s="5"/>
      <c r="GR624" s="5"/>
      <c r="GS624" s="5"/>
      <c r="GT624" s="5"/>
      <c r="GU624" s="5"/>
      <c r="GV624" s="5"/>
      <c r="GW624" s="5"/>
      <c r="GX624" s="5"/>
      <c r="GY624" s="5"/>
      <c r="GZ624" s="5"/>
      <c r="HA624" s="5"/>
      <c r="HB624" s="5"/>
      <c r="HC624" s="5"/>
      <c r="HD624" s="5"/>
      <c r="HE624" s="5"/>
      <c r="HF624" s="5"/>
      <c r="HG624" s="5"/>
      <c r="HH624" s="5"/>
      <c r="HI624" s="5"/>
      <c r="HJ624" s="5"/>
      <c r="HK624" s="5"/>
      <c r="HL624" s="5"/>
      <c r="HM624" s="5"/>
      <c r="HN624" s="5"/>
      <c r="HO624" s="5"/>
      <c r="HP624" s="5"/>
      <c r="HQ624" s="5"/>
      <c r="HR624" s="5"/>
      <c r="HS624" s="5"/>
      <c r="HT624" s="341"/>
      <c r="HU624" s="355" t="s">
        <v>591</v>
      </c>
      <c r="HV624" s="51">
        <v>161.80000000000001</v>
      </c>
      <c r="HW624" s="51">
        <v>166.1</v>
      </c>
      <c r="HX624" s="52">
        <f t="shared" si="439"/>
        <v>4.2999999999999829</v>
      </c>
      <c r="HY624" s="51">
        <v>100</v>
      </c>
      <c r="HZ624" s="52">
        <f t="shared" si="440"/>
        <v>4.2999999999999829</v>
      </c>
      <c r="IA624" s="139">
        <f>HZ624*AUXILIAR!$B$70</f>
        <v>4299999.9999999832</v>
      </c>
      <c r="IB624" s="5"/>
      <c r="IC624" s="5"/>
      <c r="ID624" s="5"/>
      <c r="IE624" s="5"/>
      <c r="IF624" s="5"/>
      <c r="IG624" s="5"/>
      <c r="IH624" s="5"/>
      <c r="II624" s="5"/>
      <c r="IJ624" s="5"/>
      <c r="IK624" s="5"/>
      <c r="IL624" s="5"/>
      <c r="IM624" s="5"/>
      <c r="IN624" s="5"/>
      <c r="IO624" s="5"/>
      <c r="IP624" s="5"/>
      <c r="IQ624" s="5"/>
      <c r="IR624" s="5"/>
      <c r="IS624" s="5"/>
      <c r="IT624" s="5"/>
      <c r="IU624" s="5"/>
      <c r="IV624" s="5"/>
      <c r="IW624" s="5"/>
      <c r="IX624" s="5"/>
      <c r="IY624" s="5"/>
      <c r="IZ624" s="5"/>
      <c r="JA624" s="5"/>
      <c r="JB624" s="5"/>
      <c r="JC624" s="5"/>
      <c r="JD624" s="5"/>
      <c r="JE624" s="5"/>
      <c r="JF624" s="5"/>
      <c r="JG624" s="5"/>
      <c r="JH624" s="5"/>
      <c r="JI624" s="5"/>
      <c r="JJ624" s="5"/>
      <c r="JK624" s="145"/>
      <c r="JL624" s="397"/>
    </row>
    <row r="625" spans="1:272" ht="75">
      <c r="A625" s="8" t="s">
        <v>33</v>
      </c>
      <c r="B625" s="8" t="s">
        <v>15</v>
      </c>
      <c r="C625" s="8">
        <v>1</v>
      </c>
      <c r="D625" s="197">
        <v>153</v>
      </c>
      <c r="E625" s="118" t="s">
        <v>167</v>
      </c>
      <c r="F625" s="195" t="s">
        <v>108</v>
      </c>
      <c r="G625" s="195" t="s">
        <v>141</v>
      </c>
      <c r="H625" s="309"/>
      <c r="I625" s="354"/>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c r="AY625" s="5"/>
      <c r="AZ625" s="341"/>
      <c r="BA625" s="355" t="s">
        <v>633</v>
      </c>
      <c r="BB625" s="51">
        <v>51.7</v>
      </c>
      <c r="BC625" s="51">
        <v>54.3</v>
      </c>
      <c r="BD625" s="54">
        <f t="shared" si="432"/>
        <v>2.5999999999999943</v>
      </c>
      <c r="BE625" s="52">
        <v>100</v>
      </c>
      <c r="BF625" s="52">
        <f t="shared" ref="BF625" si="443">BD625*BE625/100</f>
        <v>2.5999999999999943</v>
      </c>
      <c r="BG625" s="139">
        <f>BF625*AUXILIAR!$B$51</f>
        <v>20799999.999999955</v>
      </c>
      <c r="BH625" s="5"/>
      <c r="BI625" s="5"/>
      <c r="BJ625" s="5"/>
      <c r="BK625" s="5"/>
      <c r="BL625" s="5"/>
      <c r="BM625" s="5"/>
      <c r="BN625" s="5"/>
      <c r="BO625" s="5"/>
      <c r="BP625" s="5"/>
      <c r="BQ625" s="5"/>
      <c r="BR625" s="5"/>
      <c r="BS625" s="5"/>
      <c r="BT625" s="5"/>
      <c r="BU625" s="5"/>
      <c r="BV625" s="5"/>
      <c r="BW625" s="5"/>
      <c r="BX625" s="5"/>
      <c r="BY625" s="5"/>
      <c r="BZ625" s="5"/>
      <c r="CA625" s="5"/>
      <c r="CB625" s="5"/>
      <c r="CC625" s="5"/>
      <c r="CD625" s="5"/>
      <c r="CE625" s="5"/>
      <c r="CF625" s="5"/>
      <c r="CG625" s="5"/>
      <c r="CH625" s="5"/>
      <c r="CI625" s="5"/>
      <c r="CJ625" s="5"/>
      <c r="CK625" s="5"/>
      <c r="CL625" s="5"/>
      <c r="CM625" s="5"/>
      <c r="CN625" s="5"/>
      <c r="CO625" s="5"/>
      <c r="CP625" s="5"/>
      <c r="CQ625" s="5"/>
      <c r="CR625" s="341"/>
      <c r="CS625" s="355" t="s">
        <v>627</v>
      </c>
      <c r="CT625" s="51">
        <v>337</v>
      </c>
      <c r="CU625" s="51">
        <v>337</v>
      </c>
      <c r="CV625" s="51">
        <v>1</v>
      </c>
      <c r="CW625" s="52">
        <v>100</v>
      </c>
      <c r="CX625" s="52">
        <f t="shared" si="436"/>
        <v>1</v>
      </c>
      <c r="CY625" s="139">
        <f>CX625*AUXILIAR!$B$59</f>
        <v>40000000</v>
      </c>
      <c r="CZ625" s="51" t="s">
        <v>646</v>
      </c>
      <c r="DA625" s="51">
        <v>1</v>
      </c>
      <c r="DB625" s="51">
        <v>1</v>
      </c>
      <c r="DC625" s="51">
        <v>1</v>
      </c>
      <c r="DD625" s="52">
        <v>100</v>
      </c>
      <c r="DE625" s="52">
        <f t="shared" si="437"/>
        <v>1</v>
      </c>
      <c r="DF625" s="139">
        <f>DE625*AUXILIAR!$B$57</f>
        <v>20000000</v>
      </c>
      <c r="DG625" s="51" t="s">
        <v>642</v>
      </c>
      <c r="DH625" s="51">
        <v>13.88</v>
      </c>
      <c r="DI625" s="51">
        <v>13.88</v>
      </c>
      <c r="DJ625" s="51">
        <v>1</v>
      </c>
      <c r="DK625" s="52">
        <v>100</v>
      </c>
      <c r="DL625" s="52">
        <f t="shared" si="438"/>
        <v>1</v>
      </c>
      <c r="DM625" s="139">
        <f>DL625*AUXILIAR!$B$57</f>
        <v>20000000</v>
      </c>
      <c r="DN625" s="5"/>
      <c r="DO625" s="5"/>
      <c r="DP625" s="5"/>
      <c r="DQ625" s="5"/>
      <c r="DR625" s="5"/>
      <c r="DS625" s="5"/>
      <c r="DT625" s="5"/>
      <c r="DU625" s="5"/>
      <c r="DV625" s="5"/>
      <c r="DW625" s="5"/>
      <c r="DX625" s="5"/>
      <c r="DY625" s="5"/>
      <c r="DZ625" s="5"/>
      <c r="EA625" s="5"/>
      <c r="EB625" s="5"/>
      <c r="EC625" s="5"/>
      <c r="ED625" s="5"/>
      <c r="EE625" s="5"/>
      <c r="EF625" s="5"/>
      <c r="EG625" s="5"/>
      <c r="EH625" s="5"/>
      <c r="EI625" s="5"/>
      <c r="EJ625" s="341"/>
      <c r="EK625" s="354"/>
      <c r="EL625" s="5"/>
      <c r="EM625" s="5"/>
      <c r="EN625" s="5"/>
      <c r="EO625" s="5"/>
      <c r="EP625" s="5"/>
      <c r="EQ625" s="5"/>
      <c r="ER625" s="5"/>
      <c r="ES625" s="5"/>
      <c r="ET625" s="5"/>
      <c r="EU625" s="5"/>
      <c r="EV625" s="5"/>
      <c r="EW625" s="5"/>
      <c r="EX625" s="5"/>
      <c r="EY625" s="5"/>
      <c r="EZ625" s="5"/>
      <c r="FA625" s="5"/>
      <c r="FB625" s="5"/>
      <c r="FC625" s="5"/>
      <c r="FD625" s="5"/>
      <c r="FE625" s="5"/>
      <c r="FF625" s="5"/>
      <c r="FG625" s="5"/>
      <c r="FH625" s="5"/>
      <c r="FI625" s="5"/>
      <c r="FJ625" s="5"/>
      <c r="FK625" s="5"/>
      <c r="FL625" s="5"/>
      <c r="FM625" s="5"/>
      <c r="FN625" s="5"/>
      <c r="FO625" s="5"/>
      <c r="FP625" s="5"/>
      <c r="FQ625" s="5"/>
      <c r="FR625" s="5"/>
      <c r="FS625" s="5"/>
      <c r="FT625" s="5"/>
      <c r="FU625" s="5"/>
      <c r="FV625" s="5"/>
      <c r="FW625" s="5"/>
      <c r="FX625" s="5"/>
      <c r="FY625" s="5"/>
      <c r="FZ625" s="5"/>
      <c r="GA625" s="5"/>
      <c r="GB625" s="341"/>
      <c r="GC625" s="354"/>
      <c r="GD625" s="5"/>
      <c r="GE625" s="5"/>
      <c r="GF625" s="5"/>
      <c r="GG625" s="5"/>
      <c r="GH625" s="5"/>
      <c r="GI625" s="5"/>
      <c r="GJ625" s="5"/>
      <c r="GK625" s="5"/>
      <c r="GL625" s="5"/>
      <c r="GM625" s="5"/>
      <c r="GN625" s="5"/>
      <c r="GO625" s="5"/>
      <c r="GP625" s="5"/>
      <c r="GQ625" s="5"/>
      <c r="GR625" s="5"/>
      <c r="GS625" s="5"/>
      <c r="GT625" s="5"/>
      <c r="GU625" s="5"/>
      <c r="GV625" s="5"/>
      <c r="GW625" s="5"/>
      <c r="GX625" s="5"/>
      <c r="GY625" s="5"/>
      <c r="GZ625" s="5"/>
      <c r="HA625" s="5"/>
      <c r="HB625" s="5"/>
      <c r="HC625" s="5"/>
      <c r="HD625" s="5"/>
      <c r="HE625" s="5"/>
      <c r="HF625" s="5"/>
      <c r="HG625" s="5"/>
      <c r="HH625" s="5"/>
      <c r="HI625" s="5"/>
      <c r="HJ625" s="5"/>
      <c r="HK625" s="5"/>
      <c r="HL625" s="5"/>
      <c r="HM625" s="5"/>
      <c r="HN625" s="5"/>
      <c r="HO625" s="5"/>
      <c r="HP625" s="5"/>
      <c r="HQ625" s="5"/>
      <c r="HR625" s="5"/>
      <c r="HS625" s="5"/>
      <c r="HT625" s="341"/>
      <c r="HU625" s="355" t="s">
        <v>591</v>
      </c>
      <c r="HV625" s="51">
        <v>0</v>
      </c>
      <c r="HW625" s="51">
        <v>15.6</v>
      </c>
      <c r="HX625" s="52">
        <f t="shared" ref="HX625:HX627" si="444">HW625-HV625</f>
        <v>15.6</v>
      </c>
      <c r="HY625" s="51">
        <v>100</v>
      </c>
      <c r="HZ625" s="52">
        <f t="shared" ref="HZ625:HZ626" si="445">HX625*HY625/100</f>
        <v>15.6</v>
      </c>
      <c r="IA625" s="139">
        <f>HZ625*AUXILIAR!$B$70</f>
        <v>15600000</v>
      </c>
      <c r="IB625" s="5"/>
      <c r="IC625" s="5"/>
      <c r="ID625" s="5"/>
      <c r="IE625" s="5"/>
      <c r="IF625" s="5"/>
      <c r="IG625" s="5"/>
      <c r="IH625" s="5"/>
      <c r="II625" s="5"/>
      <c r="IJ625" s="5"/>
      <c r="IK625" s="5"/>
      <c r="IL625" s="5"/>
      <c r="IM625" s="5"/>
      <c r="IN625" s="5"/>
      <c r="IO625" s="5"/>
      <c r="IP625" s="5"/>
      <c r="IQ625" s="5"/>
      <c r="IR625" s="5"/>
      <c r="IS625" s="5"/>
      <c r="IT625" s="5"/>
      <c r="IU625" s="5"/>
      <c r="IV625" s="5"/>
      <c r="IW625" s="5"/>
      <c r="IX625" s="5"/>
      <c r="IY625" s="5"/>
      <c r="IZ625" s="5"/>
      <c r="JA625" s="5"/>
      <c r="JB625" s="5"/>
      <c r="JC625" s="5"/>
      <c r="JD625" s="5"/>
      <c r="JE625" s="5"/>
      <c r="JF625" s="5"/>
      <c r="JG625" s="5"/>
      <c r="JH625" s="5"/>
      <c r="JI625" s="5"/>
      <c r="JJ625" s="5"/>
      <c r="JK625" s="145"/>
      <c r="JL625" s="397"/>
    </row>
    <row r="626" spans="1:272" ht="75">
      <c r="A626" s="8" t="s">
        <v>33</v>
      </c>
      <c r="B626" s="8" t="s">
        <v>15</v>
      </c>
      <c r="C626" s="8">
        <v>1</v>
      </c>
      <c r="D626" s="197">
        <v>153</v>
      </c>
      <c r="E626" s="118" t="s">
        <v>167</v>
      </c>
      <c r="F626" s="195" t="s">
        <v>108</v>
      </c>
      <c r="G626" s="195" t="s">
        <v>141</v>
      </c>
      <c r="H626" s="309"/>
      <c r="I626" s="354"/>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c r="AY626" s="5"/>
      <c r="AZ626" s="341"/>
      <c r="BA626" s="355" t="s">
        <v>633</v>
      </c>
      <c r="BB626" s="51">
        <v>338.2</v>
      </c>
      <c r="BC626" s="51">
        <v>345.2</v>
      </c>
      <c r="BD626" s="54">
        <f t="shared" si="432"/>
        <v>7</v>
      </c>
      <c r="BE626" s="52">
        <v>100</v>
      </c>
      <c r="BF626" s="52">
        <f t="shared" ref="BF626" si="446">BD626*BE626/100</f>
        <v>7</v>
      </c>
      <c r="BG626" s="139">
        <f>BF626*AUXILIAR!$B$51</f>
        <v>56000000</v>
      </c>
      <c r="BH626" s="5"/>
      <c r="BI626" s="5"/>
      <c r="BJ626" s="5"/>
      <c r="BK626" s="5"/>
      <c r="BL626" s="5"/>
      <c r="BM626" s="5"/>
      <c r="BN626" s="5"/>
      <c r="BO626" s="5"/>
      <c r="BP626" s="5"/>
      <c r="BQ626" s="5"/>
      <c r="BR626" s="5"/>
      <c r="BS626" s="5"/>
      <c r="BT626" s="5"/>
      <c r="BU626" s="5"/>
      <c r="BV626" s="5"/>
      <c r="BW626" s="5"/>
      <c r="BX626" s="5"/>
      <c r="BY626" s="5"/>
      <c r="BZ626" s="5"/>
      <c r="CA626" s="5"/>
      <c r="CB626" s="5"/>
      <c r="CC626" s="5"/>
      <c r="CD626" s="5"/>
      <c r="CE626" s="5"/>
      <c r="CF626" s="5"/>
      <c r="CG626" s="5"/>
      <c r="CH626" s="5"/>
      <c r="CI626" s="5"/>
      <c r="CJ626" s="5"/>
      <c r="CK626" s="5"/>
      <c r="CL626" s="5"/>
      <c r="CM626" s="5"/>
      <c r="CN626" s="5"/>
      <c r="CO626" s="5"/>
      <c r="CP626" s="5"/>
      <c r="CQ626" s="5"/>
      <c r="CR626" s="341"/>
      <c r="CS626" s="355" t="s">
        <v>628</v>
      </c>
      <c r="CT626" s="51">
        <v>338.3</v>
      </c>
      <c r="CU626" s="51">
        <v>338.3</v>
      </c>
      <c r="CV626" s="51">
        <v>1</v>
      </c>
      <c r="CW626" s="52">
        <v>100</v>
      </c>
      <c r="CX626" s="52">
        <f t="shared" si="436"/>
        <v>1</v>
      </c>
      <c r="CY626" s="139">
        <f>CX626*AUXILIAR!$B$59</f>
        <v>40000000</v>
      </c>
      <c r="CZ626" s="51" t="s">
        <v>647</v>
      </c>
      <c r="DA626" s="51">
        <v>1</v>
      </c>
      <c r="DB626" s="51">
        <v>1</v>
      </c>
      <c r="DC626" s="51">
        <v>1</v>
      </c>
      <c r="DD626" s="52">
        <v>100</v>
      </c>
      <c r="DE626" s="52">
        <f t="shared" ref="DE626:DE629" si="447">DC626*DD626/100</f>
        <v>1</v>
      </c>
      <c r="DF626" s="139">
        <f>DE626*AUXILIAR!$B$57</f>
        <v>20000000</v>
      </c>
      <c r="DG626" s="51" t="s">
        <v>641</v>
      </c>
      <c r="DH626" s="51">
        <v>19.25</v>
      </c>
      <c r="DI626" s="51">
        <v>19.25</v>
      </c>
      <c r="DJ626" s="51">
        <v>1</v>
      </c>
      <c r="DK626" s="52">
        <v>100</v>
      </c>
      <c r="DL626" s="52">
        <f t="shared" si="438"/>
        <v>1</v>
      </c>
      <c r="DM626" s="139">
        <f>DL626*AUXILIAR!$B$57</f>
        <v>20000000</v>
      </c>
      <c r="DN626" s="5"/>
      <c r="DO626" s="5"/>
      <c r="DP626" s="5"/>
      <c r="DQ626" s="5"/>
      <c r="DR626" s="5"/>
      <c r="DS626" s="5"/>
      <c r="DT626" s="5"/>
      <c r="DU626" s="5"/>
      <c r="DV626" s="5"/>
      <c r="DW626" s="5"/>
      <c r="DX626" s="5"/>
      <c r="DY626" s="5"/>
      <c r="DZ626" s="5"/>
      <c r="EA626" s="5"/>
      <c r="EB626" s="5"/>
      <c r="EC626" s="5"/>
      <c r="ED626" s="5"/>
      <c r="EE626" s="5"/>
      <c r="EF626" s="5"/>
      <c r="EG626" s="5"/>
      <c r="EH626" s="5"/>
      <c r="EI626" s="5"/>
      <c r="EJ626" s="341"/>
      <c r="EK626" s="354"/>
      <c r="EL626" s="5"/>
      <c r="EM626" s="5"/>
      <c r="EN626" s="5"/>
      <c r="EO626" s="5"/>
      <c r="EP626" s="5"/>
      <c r="EQ626" s="5"/>
      <c r="ER626" s="5"/>
      <c r="ES626" s="5"/>
      <c r="ET626" s="5"/>
      <c r="EU626" s="5"/>
      <c r="EV626" s="5"/>
      <c r="EW626" s="5"/>
      <c r="EX626" s="5"/>
      <c r="EY626" s="5"/>
      <c r="EZ626" s="5"/>
      <c r="FA626" s="5"/>
      <c r="FB626" s="5"/>
      <c r="FC626" s="5"/>
      <c r="FD626" s="5"/>
      <c r="FE626" s="5"/>
      <c r="FF626" s="5"/>
      <c r="FG626" s="5"/>
      <c r="FH626" s="5"/>
      <c r="FI626" s="5"/>
      <c r="FJ626" s="5"/>
      <c r="FK626" s="5"/>
      <c r="FL626" s="5"/>
      <c r="FM626" s="5"/>
      <c r="FN626" s="5"/>
      <c r="FO626" s="5"/>
      <c r="FP626" s="5"/>
      <c r="FQ626" s="5"/>
      <c r="FR626" s="5"/>
      <c r="FS626" s="5"/>
      <c r="FT626" s="5"/>
      <c r="FU626" s="5"/>
      <c r="FV626" s="5"/>
      <c r="FW626" s="5"/>
      <c r="FX626" s="5"/>
      <c r="FY626" s="5"/>
      <c r="FZ626" s="5"/>
      <c r="GA626" s="5"/>
      <c r="GB626" s="341"/>
      <c r="GC626" s="354"/>
      <c r="GD626" s="5"/>
      <c r="GE626" s="5"/>
      <c r="GF626" s="5"/>
      <c r="GG626" s="5"/>
      <c r="GH626" s="5"/>
      <c r="GI626" s="5"/>
      <c r="GJ626" s="5"/>
      <c r="GK626" s="5"/>
      <c r="GL626" s="5"/>
      <c r="GM626" s="5"/>
      <c r="GN626" s="5"/>
      <c r="GO626" s="5"/>
      <c r="GP626" s="5"/>
      <c r="GQ626" s="5"/>
      <c r="GR626" s="5"/>
      <c r="GS626" s="5"/>
      <c r="GT626" s="5"/>
      <c r="GU626" s="5"/>
      <c r="GV626" s="5"/>
      <c r="GW626" s="5"/>
      <c r="GX626" s="5"/>
      <c r="GY626" s="5"/>
      <c r="GZ626" s="5"/>
      <c r="HA626" s="5"/>
      <c r="HB626" s="5"/>
      <c r="HC626" s="5"/>
      <c r="HD626" s="5"/>
      <c r="HE626" s="5"/>
      <c r="HF626" s="5"/>
      <c r="HG626" s="5"/>
      <c r="HH626" s="5"/>
      <c r="HI626" s="5"/>
      <c r="HJ626" s="5"/>
      <c r="HK626" s="5"/>
      <c r="HL626" s="5"/>
      <c r="HM626" s="5"/>
      <c r="HN626" s="5"/>
      <c r="HO626" s="5"/>
      <c r="HP626" s="5"/>
      <c r="HQ626" s="5"/>
      <c r="HR626" s="5"/>
      <c r="HS626" s="5"/>
      <c r="HT626" s="341"/>
      <c r="HU626" s="355" t="s">
        <v>591</v>
      </c>
      <c r="HV626" s="51">
        <v>182.7</v>
      </c>
      <c r="HW626" s="51">
        <v>199.1</v>
      </c>
      <c r="HX626" s="52">
        <f t="shared" si="444"/>
        <v>16.400000000000006</v>
      </c>
      <c r="HY626" s="51">
        <v>100</v>
      </c>
      <c r="HZ626" s="52">
        <f t="shared" si="445"/>
        <v>16.400000000000006</v>
      </c>
      <c r="IA626" s="139">
        <f>HZ626*AUXILIAR!$B$70</f>
        <v>16400000.000000006</v>
      </c>
      <c r="IB626" s="5"/>
      <c r="IC626" s="5"/>
      <c r="ID626" s="5"/>
      <c r="IE626" s="5"/>
      <c r="IF626" s="5"/>
      <c r="IG626" s="5"/>
      <c r="IH626" s="5"/>
      <c r="II626" s="5"/>
      <c r="IJ626" s="5"/>
      <c r="IK626" s="5"/>
      <c r="IL626" s="5"/>
      <c r="IM626" s="5"/>
      <c r="IN626" s="5"/>
      <c r="IO626" s="5"/>
      <c r="IP626" s="5"/>
      <c r="IQ626" s="5"/>
      <c r="IR626" s="5"/>
      <c r="IS626" s="5"/>
      <c r="IT626" s="5"/>
      <c r="IU626" s="5"/>
      <c r="IV626" s="5"/>
      <c r="IW626" s="5"/>
      <c r="IX626" s="5"/>
      <c r="IY626" s="5"/>
      <c r="IZ626" s="5"/>
      <c r="JA626" s="5"/>
      <c r="JB626" s="5"/>
      <c r="JC626" s="5"/>
      <c r="JD626" s="5"/>
      <c r="JE626" s="5"/>
      <c r="JF626" s="5"/>
      <c r="JG626" s="5"/>
      <c r="JH626" s="5"/>
      <c r="JI626" s="5"/>
      <c r="JJ626" s="5"/>
      <c r="JK626" s="145"/>
      <c r="JL626" s="397"/>
    </row>
    <row r="627" spans="1:272" ht="45">
      <c r="A627" s="8" t="s">
        <v>33</v>
      </c>
      <c r="B627" s="8" t="s">
        <v>15</v>
      </c>
      <c r="C627" s="8">
        <v>1</v>
      </c>
      <c r="D627" s="197">
        <v>153</v>
      </c>
      <c r="E627" s="118" t="s">
        <v>167</v>
      </c>
      <c r="F627" s="195" t="s">
        <v>108</v>
      </c>
      <c r="G627" s="195" t="s">
        <v>141</v>
      </c>
      <c r="H627" s="309"/>
      <c r="I627" s="354"/>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341"/>
      <c r="BA627" s="355" t="s">
        <v>633</v>
      </c>
      <c r="BB627" s="51">
        <v>72.099999999999994</v>
      </c>
      <c r="BC627" s="51">
        <v>74.900000000000006</v>
      </c>
      <c r="BD627" s="54">
        <f t="shared" si="432"/>
        <v>2.8000000000000114</v>
      </c>
      <c r="BE627" s="52">
        <v>100</v>
      </c>
      <c r="BF627" s="52">
        <f t="shared" ref="BF627" si="448">BD627*BE627/100</f>
        <v>2.8000000000000114</v>
      </c>
      <c r="BG627" s="139">
        <f>BF627*AUXILIAR!$B$51</f>
        <v>22400000.000000089</v>
      </c>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341"/>
      <c r="CS627" s="355" t="s">
        <v>630</v>
      </c>
      <c r="CT627" s="51">
        <v>73</v>
      </c>
      <c r="CU627" s="51">
        <v>73</v>
      </c>
      <c r="CV627" s="51">
        <v>1</v>
      </c>
      <c r="CW627" s="52">
        <v>100</v>
      </c>
      <c r="CX627" s="52">
        <f t="shared" si="436"/>
        <v>1</v>
      </c>
      <c r="CY627" s="139">
        <f>CX627*AUXILIAR!$B$58</f>
        <v>10000000</v>
      </c>
      <c r="CZ627" s="51" t="s">
        <v>648</v>
      </c>
      <c r="DA627" s="51">
        <v>1</v>
      </c>
      <c r="DB627" s="51">
        <v>1</v>
      </c>
      <c r="DC627" s="51">
        <v>1</v>
      </c>
      <c r="DD627" s="52">
        <v>100</v>
      </c>
      <c r="DE627" s="52">
        <f t="shared" si="447"/>
        <v>1</v>
      </c>
      <c r="DF627" s="139">
        <f>DE627*AUXILIAR!$B$57</f>
        <v>20000000</v>
      </c>
      <c r="DG627" s="51" t="s">
        <v>640</v>
      </c>
      <c r="DH627" s="51">
        <v>25.395</v>
      </c>
      <c r="DI627" s="51">
        <v>25.395</v>
      </c>
      <c r="DJ627" s="51">
        <v>1</v>
      </c>
      <c r="DK627" s="52">
        <v>100</v>
      </c>
      <c r="DL627" s="52">
        <f t="shared" si="438"/>
        <v>1</v>
      </c>
      <c r="DM627" s="139">
        <f>DL627*AUXILIAR!$B$57</f>
        <v>20000000</v>
      </c>
      <c r="DN627" s="5"/>
      <c r="DO627" s="5"/>
      <c r="DP627" s="5"/>
      <c r="DQ627" s="5"/>
      <c r="DR627" s="5"/>
      <c r="DS627" s="5"/>
      <c r="DT627" s="5"/>
      <c r="DU627" s="5"/>
      <c r="DV627" s="5"/>
      <c r="DW627" s="5"/>
      <c r="DX627" s="5"/>
      <c r="DY627" s="5"/>
      <c r="DZ627" s="5"/>
      <c r="EA627" s="5"/>
      <c r="EB627" s="5"/>
      <c r="EC627" s="5"/>
      <c r="ED627" s="5"/>
      <c r="EE627" s="5"/>
      <c r="EF627" s="5"/>
      <c r="EG627" s="5"/>
      <c r="EH627" s="5"/>
      <c r="EI627" s="5"/>
      <c r="EJ627" s="341"/>
      <c r="EK627" s="354"/>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341"/>
      <c r="GC627" s="354"/>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341"/>
      <c r="HU627" s="355" t="s">
        <v>591</v>
      </c>
      <c r="HV627" s="51">
        <v>255.4</v>
      </c>
      <c r="HW627" s="51">
        <v>275.3</v>
      </c>
      <c r="HX627" s="52">
        <f t="shared" si="444"/>
        <v>19.900000000000006</v>
      </c>
      <c r="HY627" s="51">
        <v>100</v>
      </c>
      <c r="HZ627" s="52">
        <f t="shared" ref="HZ627" si="449">HX627*HY627/100</f>
        <v>19.900000000000006</v>
      </c>
      <c r="IA627" s="139">
        <f>HZ627*AUXILIAR!$B$70</f>
        <v>19900000.000000007</v>
      </c>
      <c r="IB627" s="5"/>
      <c r="IC627" s="5"/>
      <c r="ID627" s="5"/>
      <c r="IE627" s="5"/>
      <c r="IF627" s="5"/>
      <c r="IG627" s="5"/>
      <c r="IH627" s="5"/>
      <c r="II627" s="5"/>
      <c r="IJ627" s="5"/>
      <c r="IK627" s="5"/>
      <c r="IL627" s="5"/>
      <c r="IM627" s="5"/>
      <c r="IN627" s="5"/>
      <c r="IO627" s="5"/>
      <c r="IP627" s="5"/>
      <c r="IQ627" s="5"/>
      <c r="IR627" s="5"/>
      <c r="IS627" s="5"/>
      <c r="IT627" s="5"/>
      <c r="IU627" s="5"/>
      <c r="IV627" s="5"/>
      <c r="IW627" s="5"/>
      <c r="IX627" s="5"/>
      <c r="IY627" s="5"/>
      <c r="IZ627" s="5"/>
      <c r="JA627" s="5"/>
      <c r="JB627" s="5"/>
      <c r="JC627" s="5"/>
      <c r="JD627" s="5"/>
      <c r="JE627" s="5"/>
      <c r="JF627" s="5"/>
      <c r="JG627" s="5"/>
      <c r="JH627" s="5"/>
      <c r="JI627" s="5"/>
      <c r="JJ627" s="5"/>
      <c r="JK627" s="145"/>
      <c r="JL627" s="397"/>
    </row>
    <row r="628" spans="1:272" ht="45">
      <c r="A628" s="8" t="s">
        <v>33</v>
      </c>
      <c r="B628" s="8" t="s">
        <v>15</v>
      </c>
      <c r="C628" s="8">
        <v>1</v>
      </c>
      <c r="D628" s="197">
        <v>153</v>
      </c>
      <c r="E628" s="118" t="s">
        <v>167</v>
      </c>
      <c r="F628" s="195" t="s">
        <v>108</v>
      </c>
      <c r="G628" s="195" t="s">
        <v>141</v>
      </c>
      <c r="H628" s="309"/>
      <c r="I628" s="354"/>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c r="AY628" s="5"/>
      <c r="AZ628" s="341"/>
      <c r="BA628" s="355" t="s">
        <v>633</v>
      </c>
      <c r="BB628" s="51">
        <v>256</v>
      </c>
      <c r="BC628" s="51">
        <v>258.10000000000002</v>
      </c>
      <c r="BD628" s="54">
        <f t="shared" si="432"/>
        <v>2.1000000000000227</v>
      </c>
      <c r="BE628" s="52">
        <v>100</v>
      </c>
      <c r="BF628" s="52">
        <f t="shared" ref="BF628" si="450">BD628*BE628/100</f>
        <v>2.1000000000000227</v>
      </c>
      <c r="BG628" s="139">
        <f>BF628*AUXILIAR!$B$51</f>
        <v>16800000.000000183</v>
      </c>
      <c r="BH628" s="5"/>
      <c r="BI628" s="5"/>
      <c r="BJ628" s="5"/>
      <c r="BK628" s="5"/>
      <c r="BL628" s="5"/>
      <c r="BM628" s="5"/>
      <c r="BN628" s="5"/>
      <c r="BO628" s="5"/>
      <c r="BP628" s="5"/>
      <c r="BQ628" s="5"/>
      <c r="BR628" s="5"/>
      <c r="BS628" s="5"/>
      <c r="BT628" s="5"/>
      <c r="BU628" s="5"/>
      <c r="BV628" s="5"/>
      <c r="BW628" s="5"/>
      <c r="BX628" s="5"/>
      <c r="BY628" s="5"/>
      <c r="BZ628" s="5"/>
      <c r="CA628" s="5"/>
      <c r="CB628" s="5"/>
      <c r="CC628" s="5"/>
      <c r="CD628" s="5"/>
      <c r="CE628" s="5"/>
      <c r="CF628" s="5"/>
      <c r="CG628" s="5"/>
      <c r="CH628" s="5"/>
      <c r="CI628" s="5"/>
      <c r="CJ628" s="5"/>
      <c r="CK628" s="5"/>
      <c r="CL628" s="5"/>
      <c r="CM628" s="5"/>
      <c r="CN628" s="5"/>
      <c r="CO628" s="5"/>
      <c r="CP628" s="5"/>
      <c r="CQ628" s="5"/>
      <c r="CR628" s="341"/>
      <c r="CS628" s="355" t="s">
        <v>630</v>
      </c>
      <c r="CT628" s="51">
        <v>51.04</v>
      </c>
      <c r="CU628" s="51">
        <v>51.04</v>
      </c>
      <c r="CV628" s="51">
        <v>1</v>
      </c>
      <c r="CW628" s="52">
        <v>100</v>
      </c>
      <c r="CX628" s="52">
        <f t="shared" si="436"/>
        <v>1</v>
      </c>
      <c r="CY628" s="139">
        <f>CX628*AUXILIAR!$B$58</f>
        <v>10000000</v>
      </c>
      <c r="CZ628" s="51" t="s">
        <v>649</v>
      </c>
      <c r="DA628" s="51">
        <v>1</v>
      </c>
      <c r="DB628" s="51">
        <v>1</v>
      </c>
      <c r="DC628" s="51">
        <v>1</v>
      </c>
      <c r="DD628" s="52">
        <v>100</v>
      </c>
      <c r="DE628" s="52">
        <f t="shared" si="447"/>
        <v>1</v>
      </c>
      <c r="DF628" s="139">
        <f>DE628*AUXILIAR!$B$57</f>
        <v>20000000</v>
      </c>
      <c r="DG628" s="51" t="s">
        <v>639</v>
      </c>
      <c r="DH628" s="51">
        <v>18</v>
      </c>
      <c r="DI628" s="51">
        <v>18</v>
      </c>
      <c r="DJ628" s="51">
        <v>1</v>
      </c>
      <c r="DK628" s="52">
        <v>100</v>
      </c>
      <c r="DL628" s="52">
        <f t="shared" si="438"/>
        <v>1</v>
      </c>
      <c r="DM628" s="139">
        <f>DL628*AUXILIAR!$B$57</f>
        <v>20000000</v>
      </c>
      <c r="DN628" s="5"/>
      <c r="DO628" s="5"/>
      <c r="DP628" s="5"/>
      <c r="DQ628" s="5"/>
      <c r="DR628" s="5"/>
      <c r="DS628" s="5"/>
      <c r="DT628" s="5"/>
      <c r="DU628" s="5"/>
      <c r="DV628" s="5"/>
      <c r="DW628" s="5"/>
      <c r="DX628" s="5"/>
      <c r="DY628" s="5"/>
      <c r="DZ628" s="5"/>
      <c r="EA628" s="5"/>
      <c r="EB628" s="5"/>
      <c r="EC628" s="5"/>
      <c r="ED628" s="5"/>
      <c r="EE628" s="5"/>
      <c r="EF628" s="5"/>
      <c r="EG628" s="5"/>
      <c r="EH628" s="5"/>
      <c r="EI628" s="5"/>
      <c r="EJ628" s="341"/>
      <c r="EK628" s="354"/>
      <c r="EL628" s="5"/>
      <c r="EM628" s="5"/>
      <c r="EN628" s="5"/>
      <c r="EO628" s="5"/>
      <c r="EP628" s="5"/>
      <c r="EQ628" s="5"/>
      <c r="ER628" s="5"/>
      <c r="ES628" s="5"/>
      <c r="ET628" s="5"/>
      <c r="EU628" s="5"/>
      <c r="EV628" s="5"/>
      <c r="EW628" s="5"/>
      <c r="EX628" s="5"/>
      <c r="EY628" s="5"/>
      <c r="EZ628" s="5"/>
      <c r="FA628" s="5"/>
      <c r="FB628" s="5"/>
      <c r="FC628" s="5"/>
      <c r="FD628" s="5"/>
      <c r="FE628" s="5"/>
      <c r="FF628" s="5"/>
      <c r="FG628" s="5"/>
      <c r="FH628" s="5"/>
      <c r="FI628" s="5"/>
      <c r="FJ628" s="5"/>
      <c r="FK628" s="5"/>
      <c r="FL628" s="5"/>
      <c r="FM628" s="5"/>
      <c r="FN628" s="5"/>
      <c r="FO628" s="5"/>
      <c r="FP628" s="5"/>
      <c r="FQ628" s="5"/>
      <c r="FR628" s="5"/>
      <c r="FS628" s="5"/>
      <c r="FT628" s="5"/>
      <c r="FU628" s="5"/>
      <c r="FV628" s="5"/>
      <c r="FW628" s="5"/>
      <c r="FX628" s="5"/>
      <c r="FY628" s="5"/>
      <c r="FZ628" s="5"/>
      <c r="GA628" s="5"/>
      <c r="GB628" s="341"/>
      <c r="GC628" s="354"/>
      <c r="GD628" s="5"/>
      <c r="GE628" s="5"/>
      <c r="GF628" s="5"/>
      <c r="GG628" s="5"/>
      <c r="GH628" s="5"/>
      <c r="GI628" s="5"/>
      <c r="GJ628" s="5"/>
      <c r="GK628" s="5"/>
      <c r="GL628" s="5"/>
      <c r="GM628" s="5"/>
      <c r="GN628" s="5"/>
      <c r="GO628" s="5"/>
      <c r="GP628" s="5"/>
      <c r="GQ628" s="5"/>
      <c r="GR628" s="5"/>
      <c r="GS628" s="5"/>
      <c r="GT628" s="5"/>
      <c r="GU628" s="5"/>
      <c r="GV628" s="5"/>
      <c r="GW628" s="5"/>
      <c r="GX628" s="5"/>
      <c r="GY628" s="5"/>
      <c r="GZ628" s="5"/>
      <c r="HA628" s="5"/>
      <c r="HB628" s="5"/>
      <c r="HC628" s="5"/>
      <c r="HD628" s="5"/>
      <c r="HE628" s="5"/>
      <c r="HF628" s="5"/>
      <c r="HG628" s="5"/>
      <c r="HH628" s="5"/>
      <c r="HI628" s="5"/>
      <c r="HJ628" s="5"/>
      <c r="HK628" s="5"/>
      <c r="HL628" s="5"/>
      <c r="HM628" s="5"/>
      <c r="HN628" s="5"/>
      <c r="HO628" s="5"/>
      <c r="HP628" s="5"/>
      <c r="HQ628" s="5"/>
      <c r="HR628" s="5"/>
      <c r="HS628" s="5"/>
      <c r="HT628" s="341"/>
      <c r="HU628" s="354"/>
      <c r="HV628" s="5"/>
      <c r="HW628" s="5"/>
      <c r="HX628" s="5"/>
      <c r="HY628" s="5"/>
      <c r="HZ628" s="5"/>
      <c r="IA628" s="5"/>
      <c r="IB628" s="5"/>
      <c r="IC628" s="5"/>
      <c r="ID628" s="5"/>
      <c r="IE628" s="5"/>
      <c r="IF628" s="5"/>
      <c r="IG628" s="5"/>
      <c r="IH628" s="5"/>
      <c r="II628" s="5"/>
      <c r="IJ628" s="5"/>
      <c r="IK628" s="5"/>
      <c r="IL628" s="5"/>
      <c r="IM628" s="5"/>
      <c r="IN628" s="5"/>
      <c r="IO628" s="5"/>
      <c r="IP628" s="5"/>
      <c r="IQ628" s="5"/>
      <c r="IR628" s="5"/>
      <c r="IS628" s="5"/>
      <c r="IT628" s="5"/>
      <c r="IU628" s="5"/>
      <c r="IV628" s="5"/>
      <c r="IW628" s="5"/>
      <c r="IX628" s="5"/>
      <c r="IY628" s="5"/>
      <c r="IZ628" s="5"/>
      <c r="JA628" s="5"/>
      <c r="JB628" s="5"/>
      <c r="JC628" s="5"/>
      <c r="JD628" s="5"/>
      <c r="JE628" s="5"/>
      <c r="JF628" s="5"/>
      <c r="JG628" s="5"/>
      <c r="JH628" s="5"/>
      <c r="JI628" s="5"/>
      <c r="JJ628" s="5"/>
      <c r="JK628" s="145"/>
      <c r="JL628" s="397"/>
    </row>
    <row r="629" spans="1:272" ht="45">
      <c r="A629" s="8" t="s">
        <v>33</v>
      </c>
      <c r="B629" s="8" t="s">
        <v>15</v>
      </c>
      <c r="C629" s="8">
        <v>1</v>
      </c>
      <c r="D629" s="197">
        <v>153</v>
      </c>
      <c r="E629" s="118" t="s">
        <v>167</v>
      </c>
      <c r="F629" s="195" t="s">
        <v>108</v>
      </c>
      <c r="G629" s="195" t="s">
        <v>141</v>
      </c>
      <c r="H629" s="309"/>
      <c r="I629" s="354"/>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c r="AY629" s="5"/>
      <c r="AZ629" s="341"/>
      <c r="BA629" s="354"/>
      <c r="BB629" s="5"/>
      <c r="BC629" s="5"/>
      <c r="BD629" s="5"/>
      <c r="BE629" s="5"/>
      <c r="BF629" s="5"/>
      <c r="BG629" s="5"/>
      <c r="BH629" s="5"/>
      <c r="BI629" s="5"/>
      <c r="BJ629" s="5"/>
      <c r="BK629" s="5"/>
      <c r="BL629" s="5"/>
      <c r="BM629" s="5"/>
      <c r="BN629" s="5"/>
      <c r="BO629" s="5"/>
      <c r="BP629" s="5"/>
      <c r="BQ629" s="5"/>
      <c r="BR629" s="5"/>
      <c r="BS629" s="5"/>
      <c r="BT629" s="5"/>
      <c r="BU629" s="5"/>
      <c r="BV629" s="5"/>
      <c r="BW629" s="5"/>
      <c r="BX629" s="5"/>
      <c r="BY629" s="5"/>
      <c r="BZ629" s="5"/>
      <c r="CA629" s="5"/>
      <c r="CB629" s="5"/>
      <c r="CC629" s="5"/>
      <c r="CD629" s="5"/>
      <c r="CE629" s="5"/>
      <c r="CF629" s="5"/>
      <c r="CG629" s="5"/>
      <c r="CH629" s="5"/>
      <c r="CI629" s="5"/>
      <c r="CJ629" s="5"/>
      <c r="CK629" s="5"/>
      <c r="CL629" s="5"/>
      <c r="CM629" s="5"/>
      <c r="CN629" s="5"/>
      <c r="CO629" s="5"/>
      <c r="CP629" s="5"/>
      <c r="CQ629" s="5"/>
      <c r="CR629" s="341"/>
      <c r="CS629" s="355" t="s">
        <v>630</v>
      </c>
      <c r="CT629" s="51">
        <v>53.1</v>
      </c>
      <c r="CU629" s="51">
        <v>53.1</v>
      </c>
      <c r="CV629" s="51">
        <v>1</v>
      </c>
      <c r="CW629" s="52">
        <v>100</v>
      </c>
      <c r="CX629" s="52">
        <f t="shared" si="436"/>
        <v>1</v>
      </c>
      <c r="CY629" s="139">
        <f>CX629*AUXILIAR!$B$58</f>
        <v>10000000</v>
      </c>
      <c r="CZ629" s="51" t="s">
        <v>650</v>
      </c>
      <c r="DA629" s="51">
        <v>1</v>
      </c>
      <c r="DB629" s="51">
        <v>1</v>
      </c>
      <c r="DC629" s="51">
        <v>1</v>
      </c>
      <c r="DD629" s="52">
        <v>100</v>
      </c>
      <c r="DE629" s="52">
        <f t="shared" si="447"/>
        <v>1</v>
      </c>
      <c r="DF629" s="139">
        <f>DE629*AUXILIAR!$B$57</f>
        <v>20000000</v>
      </c>
      <c r="DG629" s="51" t="s">
        <v>638</v>
      </c>
      <c r="DH629" s="51">
        <v>31.25</v>
      </c>
      <c r="DI629" s="51">
        <v>31.25</v>
      </c>
      <c r="DJ629" s="51">
        <v>1</v>
      </c>
      <c r="DK629" s="52">
        <v>100</v>
      </c>
      <c r="DL629" s="52">
        <f t="shared" si="438"/>
        <v>1</v>
      </c>
      <c r="DM629" s="139">
        <f>DL629*AUXILIAR!$B$57</f>
        <v>20000000</v>
      </c>
      <c r="DN629" s="5"/>
      <c r="DO629" s="5"/>
      <c r="DP629" s="5"/>
      <c r="DQ629" s="5"/>
      <c r="DR629" s="5"/>
      <c r="DS629" s="5"/>
      <c r="DT629" s="5"/>
      <c r="DU629" s="5"/>
      <c r="DV629" s="5"/>
      <c r="DW629" s="5"/>
      <c r="DX629" s="5"/>
      <c r="DY629" s="5"/>
      <c r="DZ629" s="5"/>
      <c r="EA629" s="5"/>
      <c r="EB629" s="5"/>
      <c r="EC629" s="5"/>
      <c r="ED629" s="5"/>
      <c r="EE629" s="5"/>
      <c r="EF629" s="5"/>
      <c r="EG629" s="5"/>
      <c r="EH629" s="5"/>
      <c r="EI629" s="5"/>
      <c r="EJ629" s="341"/>
      <c r="EK629" s="354"/>
      <c r="EL629" s="5"/>
      <c r="EM629" s="5"/>
      <c r="EN629" s="5"/>
      <c r="EO629" s="5"/>
      <c r="EP629" s="5"/>
      <c r="EQ629" s="5"/>
      <c r="ER629" s="5"/>
      <c r="ES629" s="5"/>
      <c r="ET629" s="5"/>
      <c r="EU629" s="5"/>
      <c r="EV629" s="5"/>
      <c r="EW629" s="5"/>
      <c r="EX629" s="5"/>
      <c r="EY629" s="5"/>
      <c r="EZ629" s="5"/>
      <c r="FA629" s="5"/>
      <c r="FB629" s="5"/>
      <c r="FC629" s="5"/>
      <c r="FD629" s="5"/>
      <c r="FE629" s="5"/>
      <c r="FF629" s="5"/>
      <c r="FG629" s="5"/>
      <c r="FH629" s="5"/>
      <c r="FI629" s="5"/>
      <c r="FJ629" s="5"/>
      <c r="FK629" s="5"/>
      <c r="FL629" s="5"/>
      <c r="FM629" s="5"/>
      <c r="FN629" s="5"/>
      <c r="FO629" s="5"/>
      <c r="FP629" s="5"/>
      <c r="FQ629" s="5"/>
      <c r="FR629" s="5"/>
      <c r="FS629" s="5"/>
      <c r="FT629" s="5"/>
      <c r="FU629" s="5"/>
      <c r="FV629" s="5"/>
      <c r="FW629" s="5"/>
      <c r="FX629" s="5"/>
      <c r="FY629" s="5"/>
      <c r="FZ629" s="5"/>
      <c r="GA629" s="5"/>
      <c r="GB629" s="341"/>
      <c r="GC629" s="354"/>
      <c r="GD629" s="5"/>
      <c r="GE629" s="5"/>
      <c r="GF629" s="5"/>
      <c r="GG629" s="5"/>
      <c r="GH629" s="5"/>
      <c r="GI629" s="5"/>
      <c r="GJ629" s="5"/>
      <c r="GK629" s="5"/>
      <c r="GL629" s="5"/>
      <c r="GM629" s="5"/>
      <c r="GN629" s="5"/>
      <c r="GO629" s="5"/>
      <c r="GP629" s="5"/>
      <c r="GQ629" s="5"/>
      <c r="GR629" s="5"/>
      <c r="GS629" s="5"/>
      <c r="GT629" s="5"/>
      <c r="GU629" s="5"/>
      <c r="GV629" s="5"/>
      <c r="GW629" s="5"/>
      <c r="GX629" s="5"/>
      <c r="GY629" s="5"/>
      <c r="GZ629" s="5"/>
      <c r="HA629" s="5"/>
      <c r="HB629" s="5"/>
      <c r="HC629" s="5"/>
      <c r="HD629" s="5"/>
      <c r="HE629" s="5"/>
      <c r="HF629" s="5"/>
      <c r="HG629" s="5"/>
      <c r="HH629" s="5"/>
      <c r="HI629" s="5"/>
      <c r="HJ629" s="5"/>
      <c r="HK629" s="5"/>
      <c r="HL629" s="5"/>
      <c r="HM629" s="5"/>
      <c r="HN629" s="5"/>
      <c r="HO629" s="5"/>
      <c r="HP629" s="5"/>
      <c r="HQ629" s="5"/>
      <c r="HR629" s="5"/>
      <c r="HS629" s="5"/>
      <c r="HT629" s="341"/>
      <c r="HU629" s="354"/>
      <c r="HV629" s="5"/>
      <c r="HW629" s="5"/>
      <c r="HX629" s="5"/>
      <c r="HY629" s="5"/>
      <c r="HZ629" s="5"/>
      <c r="IA629" s="5"/>
      <c r="IB629" s="5"/>
      <c r="IC629" s="5"/>
      <c r="ID629" s="5"/>
      <c r="IE629" s="5"/>
      <c r="IF629" s="5"/>
      <c r="IG629" s="5"/>
      <c r="IH629" s="5"/>
      <c r="II629" s="5"/>
      <c r="IJ629" s="5"/>
      <c r="IK629" s="5"/>
      <c r="IL629" s="5"/>
      <c r="IM629" s="5"/>
      <c r="IN629" s="5"/>
      <c r="IO629" s="5"/>
      <c r="IP629" s="5"/>
      <c r="IQ629" s="5"/>
      <c r="IR629" s="5"/>
      <c r="IS629" s="5"/>
      <c r="IT629" s="5"/>
      <c r="IU629" s="5"/>
      <c r="IV629" s="5"/>
      <c r="IW629" s="5"/>
      <c r="IX629" s="5"/>
      <c r="IY629" s="5"/>
      <c r="IZ629" s="5"/>
      <c r="JA629" s="5"/>
      <c r="JB629" s="5"/>
      <c r="JC629" s="5"/>
      <c r="JD629" s="5"/>
      <c r="JE629" s="5"/>
      <c r="JF629" s="5"/>
      <c r="JG629" s="5"/>
      <c r="JH629" s="5"/>
      <c r="JI629" s="5"/>
      <c r="JJ629" s="5"/>
      <c r="JK629" s="145"/>
      <c r="JL629" s="397"/>
    </row>
    <row r="630" spans="1:272" ht="45">
      <c r="A630" s="8" t="s">
        <v>33</v>
      </c>
      <c r="B630" s="8" t="s">
        <v>15</v>
      </c>
      <c r="C630" s="8">
        <v>1</v>
      </c>
      <c r="D630" s="197">
        <v>153</v>
      </c>
      <c r="E630" s="118" t="s">
        <v>167</v>
      </c>
      <c r="F630" s="195" t="s">
        <v>108</v>
      </c>
      <c r="G630" s="195" t="s">
        <v>141</v>
      </c>
      <c r="H630" s="309"/>
      <c r="I630" s="354"/>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c r="AY630" s="5"/>
      <c r="AZ630" s="341"/>
      <c r="BA630" s="354"/>
      <c r="BB630" s="5"/>
      <c r="BC630" s="5"/>
      <c r="BD630" s="5"/>
      <c r="BE630" s="5"/>
      <c r="BF630" s="5"/>
      <c r="BG630" s="5"/>
      <c r="BH630" s="5"/>
      <c r="BI630" s="5"/>
      <c r="BJ630" s="5"/>
      <c r="BK630" s="5"/>
      <c r="BL630" s="5"/>
      <c r="BM630" s="5"/>
      <c r="BN630" s="5"/>
      <c r="BO630" s="5"/>
      <c r="BP630" s="5"/>
      <c r="BQ630" s="5"/>
      <c r="BR630" s="5"/>
      <c r="BS630" s="5"/>
      <c r="BT630" s="5"/>
      <c r="BU630" s="5"/>
      <c r="BV630" s="5"/>
      <c r="BW630" s="5"/>
      <c r="BX630" s="5"/>
      <c r="BY630" s="5"/>
      <c r="BZ630" s="5"/>
      <c r="CA630" s="5"/>
      <c r="CB630" s="5"/>
      <c r="CC630" s="5"/>
      <c r="CD630" s="5"/>
      <c r="CE630" s="5"/>
      <c r="CF630" s="5"/>
      <c r="CG630" s="5"/>
      <c r="CH630" s="5"/>
      <c r="CI630" s="5"/>
      <c r="CJ630" s="5"/>
      <c r="CK630" s="5"/>
      <c r="CL630" s="5"/>
      <c r="CM630" s="5"/>
      <c r="CN630" s="5"/>
      <c r="CO630" s="5"/>
      <c r="CP630" s="5"/>
      <c r="CQ630" s="5"/>
      <c r="CR630" s="341"/>
      <c r="CS630" s="355" t="s">
        <v>630</v>
      </c>
      <c r="CT630" s="51">
        <v>85.1</v>
      </c>
      <c r="CU630" s="51">
        <v>85.1</v>
      </c>
      <c r="CV630" s="51">
        <v>1</v>
      </c>
      <c r="CW630" s="52">
        <v>100</v>
      </c>
      <c r="CX630" s="52">
        <f t="shared" si="436"/>
        <v>1</v>
      </c>
      <c r="CY630" s="139">
        <f>CX630*AUXILIAR!$B$58</f>
        <v>10000000</v>
      </c>
      <c r="CZ630" s="5"/>
      <c r="DA630" s="5"/>
      <c r="DB630" s="5"/>
      <c r="DC630" s="5"/>
      <c r="DD630" s="5"/>
      <c r="DE630" s="5"/>
      <c r="DF630" s="5"/>
      <c r="DG630" s="51" t="s">
        <v>637</v>
      </c>
      <c r="DH630" s="51">
        <v>37.5</v>
      </c>
      <c r="DI630" s="51">
        <v>37.5</v>
      </c>
      <c r="DJ630" s="51">
        <v>1</v>
      </c>
      <c r="DK630" s="52">
        <v>100</v>
      </c>
      <c r="DL630" s="52">
        <f t="shared" si="438"/>
        <v>1</v>
      </c>
      <c r="DM630" s="139">
        <f>DL630*AUXILIAR!$B$57</f>
        <v>20000000</v>
      </c>
      <c r="DN630" s="5"/>
      <c r="DO630" s="5"/>
      <c r="DP630" s="5"/>
      <c r="DQ630" s="5"/>
      <c r="DR630" s="5"/>
      <c r="DS630" s="5"/>
      <c r="DT630" s="5"/>
      <c r="DU630" s="5"/>
      <c r="DV630" s="5"/>
      <c r="DW630" s="5"/>
      <c r="DX630" s="5"/>
      <c r="DY630" s="5"/>
      <c r="DZ630" s="5"/>
      <c r="EA630" s="5"/>
      <c r="EB630" s="5"/>
      <c r="EC630" s="5"/>
      <c r="ED630" s="5"/>
      <c r="EE630" s="5"/>
      <c r="EF630" s="5"/>
      <c r="EG630" s="5"/>
      <c r="EH630" s="5"/>
      <c r="EI630" s="5"/>
      <c r="EJ630" s="341"/>
      <c r="EK630" s="354"/>
      <c r="EL630" s="5"/>
      <c r="EM630" s="5"/>
      <c r="EN630" s="5"/>
      <c r="EO630" s="5"/>
      <c r="EP630" s="5"/>
      <c r="EQ630" s="5"/>
      <c r="ER630" s="5"/>
      <c r="ES630" s="5"/>
      <c r="ET630" s="5"/>
      <c r="EU630" s="5"/>
      <c r="EV630" s="5"/>
      <c r="EW630" s="5"/>
      <c r="EX630" s="5"/>
      <c r="EY630" s="5"/>
      <c r="EZ630" s="5"/>
      <c r="FA630" s="5"/>
      <c r="FB630" s="5"/>
      <c r="FC630" s="5"/>
      <c r="FD630" s="5"/>
      <c r="FE630" s="5"/>
      <c r="FF630" s="5"/>
      <c r="FG630" s="5"/>
      <c r="FH630" s="5"/>
      <c r="FI630" s="5"/>
      <c r="FJ630" s="5"/>
      <c r="FK630" s="5"/>
      <c r="FL630" s="5"/>
      <c r="FM630" s="5"/>
      <c r="FN630" s="5"/>
      <c r="FO630" s="5"/>
      <c r="FP630" s="5"/>
      <c r="FQ630" s="5"/>
      <c r="FR630" s="5"/>
      <c r="FS630" s="5"/>
      <c r="FT630" s="5"/>
      <c r="FU630" s="5"/>
      <c r="FV630" s="5"/>
      <c r="FW630" s="5"/>
      <c r="FX630" s="5"/>
      <c r="FY630" s="5"/>
      <c r="FZ630" s="5"/>
      <c r="GA630" s="5"/>
      <c r="GB630" s="341"/>
      <c r="GC630" s="354"/>
      <c r="GD630" s="5"/>
      <c r="GE630" s="5"/>
      <c r="GF630" s="5"/>
      <c r="GG630" s="5"/>
      <c r="GH630" s="5"/>
      <c r="GI630" s="5"/>
      <c r="GJ630" s="5"/>
      <c r="GK630" s="5"/>
      <c r="GL630" s="5"/>
      <c r="GM630" s="5"/>
      <c r="GN630" s="5"/>
      <c r="GO630" s="5"/>
      <c r="GP630" s="5"/>
      <c r="GQ630" s="5"/>
      <c r="GR630" s="5"/>
      <c r="GS630" s="5"/>
      <c r="GT630" s="5"/>
      <c r="GU630" s="5"/>
      <c r="GV630" s="5"/>
      <c r="GW630" s="5"/>
      <c r="GX630" s="5"/>
      <c r="GY630" s="5"/>
      <c r="GZ630" s="5"/>
      <c r="HA630" s="5"/>
      <c r="HB630" s="5"/>
      <c r="HC630" s="5"/>
      <c r="HD630" s="5"/>
      <c r="HE630" s="5"/>
      <c r="HF630" s="5"/>
      <c r="HG630" s="5"/>
      <c r="HH630" s="5"/>
      <c r="HI630" s="5"/>
      <c r="HJ630" s="5"/>
      <c r="HK630" s="5"/>
      <c r="HL630" s="5"/>
      <c r="HM630" s="5"/>
      <c r="HN630" s="5"/>
      <c r="HO630" s="5"/>
      <c r="HP630" s="5"/>
      <c r="HQ630" s="5"/>
      <c r="HR630" s="5"/>
      <c r="HS630" s="5"/>
      <c r="HT630" s="341"/>
      <c r="HU630" s="354"/>
      <c r="HV630" s="5"/>
      <c r="HW630" s="5"/>
      <c r="HX630" s="5"/>
      <c r="HY630" s="5"/>
      <c r="HZ630" s="5"/>
      <c r="IA630" s="5"/>
      <c r="IB630" s="5"/>
      <c r="IC630" s="5"/>
      <c r="ID630" s="5"/>
      <c r="IE630" s="5"/>
      <c r="IF630" s="5"/>
      <c r="IG630" s="5"/>
      <c r="IH630" s="5"/>
      <c r="II630" s="5"/>
      <c r="IJ630" s="5"/>
      <c r="IK630" s="5"/>
      <c r="IL630" s="5"/>
      <c r="IM630" s="5"/>
      <c r="IN630" s="5"/>
      <c r="IO630" s="5"/>
      <c r="IP630" s="5"/>
      <c r="IQ630" s="5"/>
      <c r="IR630" s="5"/>
      <c r="IS630" s="5"/>
      <c r="IT630" s="5"/>
      <c r="IU630" s="5"/>
      <c r="IV630" s="5"/>
      <c r="IW630" s="5"/>
      <c r="IX630" s="5"/>
      <c r="IY630" s="5"/>
      <c r="IZ630" s="5"/>
      <c r="JA630" s="5"/>
      <c r="JB630" s="5"/>
      <c r="JC630" s="5"/>
      <c r="JD630" s="5"/>
      <c r="JE630" s="5"/>
      <c r="JF630" s="5"/>
      <c r="JG630" s="5"/>
      <c r="JH630" s="5"/>
      <c r="JI630" s="5"/>
      <c r="JJ630" s="5"/>
      <c r="JK630" s="145"/>
      <c r="JL630" s="397"/>
    </row>
    <row r="631" spans="1:272" ht="45">
      <c r="A631" s="8" t="s">
        <v>33</v>
      </c>
      <c r="B631" s="8" t="s">
        <v>15</v>
      </c>
      <c r="C631" s="8">
        <v>1</v>
      </c>
      <c r="D631" s="197">
        <v>153</v>
      </c>
      <c r="E631" s="118" t="s">
        <v>167</v>
      </c>
      <c r="F631" s="195" t="s">
        <v>108</v>
      </c>
      <c r="G631" s="195" t="s">
        <v>141</v>
      </c>
      <c r="H631" s="309"/>
      <c r="I631" s="354"/>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c r="AY631" s="5"/>
      <c r="AZ631" s="341"/>
      <c r="BA631" s="354"/>
      <c r="BB631" s="5"/>
      <c r="BC631" s="5"/>
      <c r="BD631" s="5"/>
      <c r="BE631" s="5"/>
      <c r="BF631" s="5"/>
      <c r="BG631" s="5"/>
      <c r="BH631" s="5"/>
      <c r="BI631" s="5"/>
      <c r="BJ631" s="5"/>
      <c r="BK631" s="5"/>
      <c r="BL631" s="5"/>
      <c r="BM631" s="5"/>
      <c r="BN631" s="5"/>
      <c r="BO631" s="5"/>
      <c r="BP631" s="5"/>
      <c r="BQ631" s="5"/>
      <c r="BR631" s="5"/>
      <c r="BS631" s="5"/>
      <c r="BT631" s="5"/>
      <c r="BU631" s="5"/>
      <c r="BV631" s="5"/>
      <c r="BW631" s="5"/>
      <c r="BX631" s="5"/>
      <c r="BY631" s="5"/>
      <c r="BZ631" s="5"/>
      <c r="CA631" s="5"/>
      <c r="CB631" s="5"/>
      <c r="CC631" s="5"/>
      <c r="CD631" s="5"/>
      <c r="CE631" s="5"/>
      <c r="CF631" s="5"/>
      <c r="CG631" s="5"/>
      <c r="CH631" s="5"/>
      <c r="CI631" s="5"/>
      <c r="CJ631" s="5"/>
      <c r="CK631" s="5"/>
      <c r="CL631" s="5"/>
      <c r="CM631" s="5"/>
      <c r="CN631" s="5"/>
      <c r="CO631" s="5"/>
      <c r="CP631" s="5"/>
      <c r="CQ631" s="5"/>
      <c r="CR631" s="341"/>
      <c r="CS631" s="355" t="s">
        <v>630</v>
      </c>
      <c r="CT631" s="51">
        <v>97</v>
      </c>
      <c r="CU631" s="51">
        <v>97</v>
      </c>
      <c r="CV631" s="51">
        <v>1</v>
      </c>
      <c r="CW631" s="52">
        <v>100</v>
      </c>
      <c r="CX631" s="52">
        <f t="shared" si="436"/>
        <v>1</v>
      </c>
      <c r="CY631" s="139">
        <f>CX631*AUXILIAR!$B$58</f>
        <v>10000000</v>
      </c>
      <c r="CZ631" s="5"/>
      <c r="DA631" s="5"/>
      <c r="DB631" s="5"/>
      <c r="DC631" s="5"/>
      <c r="DD631" s="5"/>
      <c r="DE631" s="5"/>
      <c r="DF631" s="5"/>
      <c r="DG631" s="51" t="s">
        <v>636</v>
      </c>
      <c r="DH631" s="51">
        <v>39.380000000000003</v>
      </c>
      <c r="DI631" s="51">
        <v>39.380000000000003</v>
      </c>
      <c r="DJ631" s="51">
        <v>1</v>
      </c>
      <c r="DK631" s="52">
        <v>100</v>
      </c>
      <c r="DL631" s="52">
        <f t="shared" si="438"/>
        <v>1</v>
      </c>
      <c r="DM631" s="139">
        <f>DL631*AUXILIAR!$B$57</f>
        <v>20000000</v>
      </c>
      <c r="DN631" s="5"/>
      <c r="DO631" s="5"/>
      <c r="DP631" s="5"/>
      <c r="DQ631" s="5"/>
      <c r="DR631" s="5"/>
      <c r="DS631" s="5"/>
      <c r="DT631" s="5"/>
      <c r="DU631" s="5"/>
      <c r="DV631" s="5"/>
      <c r="DW631" s="5"/>
      <c r="DX631" s="5"/>
      <c r="DY631" s="5"/>
      <c r="DZ631" s="5"/>
      <c r="EA631" s="5"/>
      <c r="EB631" s="5"/>
      <c r="EC631" s="5"/>
      <c r="ED631" s="5"/>
      <c r="EE631" s="5"/>
      <c r="EF631" s="5"/>
      <c r="EG631" s="5"/>
      <c r="EH631" s="5"/>
      <c r="EI631" s="5"/>
      <c r="EJ631" s="341"/>
      <c r="EK631" s="354"/>
      <c r="EL631" s="5"/>
      <c r="EM631" s="5"/>
      <c r="EN631" s="5"/>
      <c r="EO631" s="5"/>
      <c r="EP631" s="5"/>
      <c r="EQ631" s="5"/>
      <c r="ER631" s="5"/>
      <c r="ES631" s="5"/>
      <c r="ET631" s="5"/>
      <c r="EU631" s="5"/>
      <c r="EV631" s="5"/>
      <c r="EW631" s="5"/>
      <c r="EX631" s="5"/>
      <c r="EY631" s="5"/>
      <c r="EZ631" s="5"/>
      <c r="FA631" s="5"/>
      <c r="FB631" s="5"/>
      <c r="FC631" s="5"/>
      <c r="FD631" s="5"/>
      <c r="FE631" s="5"/>
      <c r="FF631" s="5"/>
      <c r="FG631" s="5"/>
      <c r="FH631" s="5"/>
      <c r="FI631" s="5"/>
      <c r="FJ631" s="5"/>
      <c r="FK631" s="5"/>
      <c r="FL631" s="5"/>
      <c r="FM631" s="5"/>
      <c r="FN631" s="5"/>
      <c r="FO631" s="5"/>
      <c r="FP631" s="5"/>
      <c r="FQ631" s="5"/>
      <c r="FR631" s="5"/>
      <c r="FS631" s="5"/>
      <c r="FT631" s="5"/>
      <c r="FU631" s="5"/>
      <c r="FV631" s="5"/>
      <c r="FW631" s="5"/>
      <c r="FX631" s="5"/>
      <c r="FY631" s="5"/>
      <c r="FZ631" s="5"/>
      <c r="GA631" s="5"/>
      <c r="GB631" s="341"/>
      <c r="GC631" s="354"/>
      <c r="GD631" s="5"/>
      <c r="GE631" s="5"/>
      <c r="GF631" s="5"/>
      <c r="GG631" s="5"/>
      <c r="GH631" s="5"/>
      <c r="GI631" s="5"/>
      <c r="GJ631" s="5"/>
      <c r="GK631" s="5"/>
      <c r="GL631" s="5"/>
      <c r="GM631" s="5"/>
      <c r="GN631" s="5"/>
      <c r="GO631" s="5"/>
      <c r="GP631" s="5"/>
      <c r="GQ631" s="5"/>
      <c r="GR631" s="5"/>
      <c r="GS631" s="5"/>
      <c r="GT631" s="5"/>
      <c r="GU631" s="5"/>
      <c r="GV631" s="5"/>
      <c r="GW631" s="5"/>
      <c r="GX631" s="5"/>
      <c r="GY631" s="5"/>
      <c r="GZ631" s="5"/>
      <c r="HA631" s="5"/>
      <c r="HB631" s="5"/>
      <c r="HC631" s="5"/>
      <c r="HD631" s="5"/>
      <c r="HE631" s="5"/>
      <c r="HF631" s="5"/>
      <c r="HG631" s="5"/>
      <c r="HH631" s="5"/>
      <c r="HI631" s="5"/>
      <c r="HJ631" s="5"/>
      <c r="HK631" s="5"/>
      <c r="HL631" s="5"/>
      <c r="HM631" s="5"/>
      <c r="HN631" s="5"/>
      <c r="HO631" s="5"/>
      <c r="HP631" s="5"/>
      <c r="HQ631" s="5"/>
      <c r="HR631" s="5"/>
      <c r="HS631" s="5"/>
      <c r="HT631" s="341"/>
      <c r="HU631" s="354"/>
      <c r="HV631" s="5"/>
      <c r="HW631" s="5"/>
      <c r="HX631" s="5"/>
      <c r="HY631" s="5"/>
      <c r="HZ631" s="5"/>
      <c r="IA631" s="5"/>
      <c r="IB631" s="5"/>
      <c r="IC631" s="5"/>
      <c r="ID631" s="5"/>
      <c r="IE631" s="5"/>
      <c r="IF631" s="5"/>
      <c r="IG631" s="5"/>
      <c r="IH631" s="5"/>
      <c r="II631" s="5"/>
      <c r="IJ631" s="5"/>
      <c r="IK631" s="5"/>
      <c r="IL631" s="5"/>
      <c r="IM631" s="5"/>
      <c r="IN631" s="5"/>
      <c r="IO631" s="5"/>
      <c r="IP631" s="5"/>
      <c r="IQ631" s="5"/>
      <c r="IR631" s="5"/>
      <c r="IS631" s="5"/>
      <c r="IT631" s="5"/>
      <c r="IU631" s="5"/>
      <c r="IV631" s="5"/>
      <c r="IW631" s="5"/>
      <c r="IX631" s="5"/>
      <c r="IY631" s="5"/>
      <c r="IZ631" s="5"/>
      <c r="JA631" s="5"/>
      <c r="JB631" s="5"/>
      <c r="JC631" s="5"/>
      <c r="JD631" s="5"/>
      <c r="JE631" s="5"/>
      <c r="JF631" s="5"/>
      <c r="JG631" s="5"/>
      <c r="JH631" s="5"/>
      <c r="JI631" s="5"/>
      <c r="JJ631" s="5"/>
      <c r="JK631" s="145"/>
      <c r="JL631" s="397"/>
    </row>
    <row r="632" spans="1:272" ht="45.75" thickBot="1">
      <c r="A632" s="8" t="s">
        <v>33</v>
      </c>
      <c r="B632" s="8" t="s">
        <v>15</v>
      </c>
      <c r="C632" s="8">
        <v>1</v>
      </c>
      <c r="D632" s="197">
        <v>153</v>
      </c>
      <c r="E632" s="118" t="s">
        <v>167</v>
      </c>
      <c r="F632" s="195" t="s">
        <v>108</v>
      </c>
      <c r="G632" s="195" t="s">
        <v>141</v>
      </c>
      <c r="H632" s="309"/>
      <c r="I632" s="354"/>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c r="AY632" s="5"/>
      <c r="AZ632" s="341"/>
      <c r="BA632" s="354"/>
      <c r="BB632" s="5"/>
      <c r="BC632" s="5"/>
      <c r="BD632" s="5"/>
      <c r="BE632" s="5"/>
      <c r="BF632" s="5"/>
      <c r="BG632" s="5"/>
      <c r="BH632" s="5"/>
      <c r="BI632" s="5"/>
      <c r="BJ632" s="5"/>
      <c r="BK632" s="5"/>
      <c r="BL632" s="5"/>
      <c r="BM632" s="5"/>
      <c r="BN632" s="5"/>
      <c r="BO632" s="5"/>
      <c r="BP632" s="5"/>
      <c r="BQ632" s="5"/>
      <c r="BR632" s="5"/>
      <c r="BS632" s="5"/>
      <c r="BT632" s="5"/>
      <c r="BU632" s="5"/>
      <c r="BV632" s="5"/>
      <c r="BW632" s="5"/>
      <c r="BX632" s="5"/>
      <c r="BY632" s="5"/>
      <c r="BZ632" s="5"/>
      <c r="CA632" s="5"/>
      <c r="CB632" s="5"/>
      <c r="CC632" s="5"/>
      <c r="CD632" s="5"/>
      <c r="CE632" s="5"/>
      <c r="CF632" s="5"/>
      <c r="CG632" s="5"/>
      <c r="CH632" s="5"/>
      <c r="CI632" s="5"/>
      <c r="CJ632" s="5"/>
      <c r="CK632" s="5"/>
      <c r="CL632" s="5"/>
      <c r="CM632" s="5"/>
      <c r="CN632" s="5"/>
      <c r="CO632" s="5"/>
      <c r="CP632" s="5"/>
      <c r="CQ632" s="5"/>
      <c r="CR632" s="341"/>
      <c r="CS632" s="354"/>
      <c r="CT632" s="5"/>
      <c r="CU632" s="5"/>
      <c r="CV632" s="5"/>
      <c r="CW632" s="5"/>
      <c r="CX632" s="5"/>
      <c r="CY632" s="5"/>
      <c r="CZ632" s="5"/>
      <c r="DA632" s="5"/>
      <c r="DB632" s="5"/>
      <c r="DC632" s="5"/>
      <c r="DD632" s="5"/>
      <c r="DE632" s="5"/>
      <c r="DF632" s="5"/>
      <c r="DG632" s="51" t="s">
        <v>635</v>
      </c>
      <c r="DH632" s="51">
        <v>46.46</v>
      </c>
      <c r="DI632" s="51">
        <v>46.46</v>
      </c>
      <c r="DJ632" s="51">
        <v>1</v>
      </c>
      <c r="DK632" s="52">
        <v>100</v>
      </c>
      <c r="DL632" s="52">
        <f t="shared" si="438"/>
        <v>1</v>
      </c>
      <c r="DM632" s="139">
        <f>DL632*AUXILIAR!$B$57</f>
        <v>20000000</v>
      </c>
      <c r="DN632" s="5"/>
      <c r="DO632" s="5"/>
      <c r="DP632" s="5"/>
      <c r="DQ632" s="5"/>
      <c r="DR632" s="5"/>
      <c r="DS632" s="5"/>
      <c r="DT632" s="5"/>
      <c r="DU632" s="5"/>
      <c r="DV632" s="5"/>
      <c r="DW632" s="5"/>
      <c r="DX632" s="5"/>
      <c r="DY632" s="5"/>
      <c r="DZ632" s="5"/>
      <c r="EA632" s="5"/>
      <c r="EB632" s="5"/>
      <c r="EC632" s="5"/>
      <c r="ED632" s="5"/>
      <c r="EE632" s="5"/>
      <c r="EF632" s="5"/>
      <c r="EG632" s="5"/>
      <c r="EH632" s="5"/>
      <c r="EI632" s="5"/>
      <c r="EJ632" s="341"/>
      <c r="EK632" s="354"/>
      <c r="EL632" s="5"/>
      <c r="EM632" s="5"/>
      <c r="EN632" s="5"/>
      <c r="EO632" s="5"/>
      <c r="EP632" s="5"/>
      <c r="EQ632" s="5"/>
      <c r="ER632" s="5"/>
      <c r="ES632" s="5"/>
      <c r="ET632" s="5"/>
      <c r="EU632" s="5"/>
      <c r="EV632" s="5"/>
      <c r="EW632" s="5"/>
      <c r="EX632" s="5"/>
      <c r="EY632" s="5"/>
      <c r="EZ632" s="5"/>
      <c r="FA632" s="5"/>
      <c r="FB632" s="5"/>
      <c r="FC632" s="5"/>
      <c r="FD632" s="5"/>
      <c r="FE632" s="5"/>
      <c r="FF632" s="5"/>
      <c r="FG632" s="5"/>
      <c r="FH632" s="5"/>
      <c r="FI632" s="5"/>
      <c r="FJ632" s="5"/>
      <c r="FK632" s="5"/>
      <c r="FL632" s="5"/>
      <c r="FM632" s="5"/>
      <c r="FN632" s="5"/>
      <c r="FO632" s="5"/>
      <c r="FP632" s="5"/>
      <c r="FQ632" s="5"/>
      <c r="FR632" s="5"/>
      <c r="FS632" s="5"/>
      <c r="FT632" s="5"/>
      <c r="FU632" s="5"/>
      <c r="FV632" s="5"/>
      <c r="FW632" s="5"/>
      <c r="FX632" s="5"/>
      <c r="FY632" s="5"/>
      <c r="FZ632" s="5"/>
      <c r="GA632" s="5"/>
      <c r="GB632" s="341"/>
      <c r="GC632" s="354"/>
      <c r="GD632" s="5"/>
      <c r="GE632" s="5"/>
      <c r="GF632" s="5"/>
      <c r="GG632" s="5"/>
      <c r="GH632" s="5"/>
      <c r="GI632" s="5"/>
      <c r="GJ632" s="5"/>
      <c r="GK632" s="5"/>
      <c r="GL632" s="5"/>
      <c r="GM632" s="5"/>
      <c r="GN632" s="5"/>
      <c r="GO632" s="5"/>
      <c r="GP632" s="5"/>
      <c r="GQ632" s="5"/>
      <c r="GR632" s="5"/>
      <c r="GS632" s="5"/>
      <c r="GT632" s="5"/>
      <c r="GU632" s="5"/>
      <c r="GV632" s="5"/>
      <c r="GW632" s="5"/>
      <c r="GX632" s="5"/>
      <c r="GY632" s="5"/>
      <c r="GZ632" s="5"/>
      <c r="HA632" s="5"/>
      <c r="HB632" s="5"/>
      <c r="HC632" s="5"/>
      <c r="HD632" s="5"/>
      <c r="HE632" s="5"/>
      <c r="HF632" s="5"/>
      <c r="HG632" s="5"/>
      <c r="HH632" s="5"/>
      <c r="HI632" s="5"/>
      <c r="HJ632" s="5"/>
      <c r="HK632" s="5"/>
      <c r="HL632" s="5"/>
      <c r="HM632" s="5"/>
      <c r="HN632" s="5"/>
      <c r="HO632" s="5"/>
      <c r="HP632" s="5"/>
      <c r="HQ632" s="5"/>
      <c r="HR632" s="5"/>
      <c r="HS632" s="5"/>
      <c r="HT632" s="341"/>
      <c r="HU632" s="354"/>
      <c r="HV632" s="5"/>
      <c r="HW632" s="5"/>
      <c r="HX632" s="5"/>
      <c r="HY632" s="5"/>
      <c r="HZ632" s="5"/>
      <c r="IA632" s="5"/>
      <c r="IB632" s="5"/>
      <c r="IC632" s="5"/>
      <c r="ID632" s="5"/>
      <c r="IE632" s="5"/>
      <c r="IF632" s="5"/>
      <c r="IG632" s="5"/>
      <c r="IH632" s="5"/>
      <c r="II632" s="5"/>
      <c r="IJ632" s="5"/>
      <c r="IK632" s="5"/>
      <c r="IL632" s="5"/>
      <c r="IM632" s="5"/>
      <c r="IN632" s="5"/>
      <c r="IO632" s="5"/>
      <c r="IP632" s="5"/>
      <c r="IQ632" s="5"/>
      <c r="IR632" s="5"/>
      <c r="IS632" s="5"/>
      <c r="IT632" s="5"/>
      <c r="IU632" s="5"/>
      <c r="IV632" s="5"/>
      <c r="IW632" s="5"/>
      <c r="IX632" s="5"/>
      <c r="IY632" s="5"/>
      <c r="IZ632" s="5"/>
      <c r="JA632" s="5"/>
      <c r="JB632" s="5"/>
      <c r="JC632" s="5"/>
      <c r="JD632" s="5"/>
      <c r="JE632" s="5"/>
      <c r="JF632" s="5"/>
      <c r="JG632" s="5"/>
      <c r="JH632" s="5"/>
      <c r="JI632" s="5"/>
      <c r="JJ632" s="5"/>
      <c r="JK632" s="145"/>
      <c r="JL632" s="397"/>
    </row>
    <row r="633" spans="1:272" ht="27.75" customHeight="1" thickTop="1" thickBot="1">
      <c r="A633" s="1" t="s">
        <v>33</v>
      </c>
      <c r="B633" s="1" t="s">
        <v>138</v>
      </c>
      <c r="C633" s="2" t="s">
        <v>21</v>
      </c>
      <c r="D633" s="1">
        <v>1</v>
      </c>
      <c r="E633" s="2" t="s">
        <v>166</v>
      </c>
      <c r="F633" s="38" t="s">
        <v>108</v>
      </c>
      <c r="G633" s="2" t="s">
        <v>165</v>
      </c>
      <c r="H633" s="303"/>
      <c r="I633" s="353"/>
      <c r="J633" s="2"/>
      <c r="K633" s="2"/>
      <c r="L633" s="2"/>
      <c r="M633" s="38" t="s">
        <v>116</v>
      </c>
      <c r="N633" s="81">
        <f>N634</f>
        <v>3.8</v>
      </c>
      <c r="O633" s="81">
        <f>O634</f>
        <v>11400000</v>
      </c>
      <c r="P633" s="2"/>
      <c r="Q633" s="2"/>
      <c r="R633" s="2"/>
      <c r="S633" s="2"/>
      <c r="T633" s="38" t="s">
        <v>116</v>
      </c>
      <c r="U633" s="81">
        <f>U634</f>
        <v>0</v>
      </c>
      <c r="V633" s="81">
        <f>V634</f>
        <v>0</v>
      </c>
      <c r="W633" s="2"/>
      <c r="X633" s="2"/>
      <c r="Y633" s="2"/>
      <c r="Z633" s="2"/>
      <c r="AA633" s="38" t="s">
        <v>116</v>
      </c>
      <c r="AB633" s="81">
        <f>AB634</f>
        <v>0</v>
      </c>
      <c r="AC633" s="81">
        <f>AC634</f>
        <v>0</v>
      </c>
      <c r="AD633" s="2"/>
      <c r="AE633" s="2"/>
      <c r="AF633" s="2"/>
      <c r="AG633" s="2"/>
      <c r="AH633" s="38" t="s">
        <v>116</v>
      </c>
      <c r="AI633" s="81">
        <f>AI634</f>
        <v>0</v>
      </c>
      <c r="AJ633" s="81">
        <f>AJ634</f>
        <v>0</v>
      </c>
      <c r="AK633" s="2"/>
      <c r="AL633" s="2"/>
      <c r="AM633" s="2"/>
      <c r="AN633" s="2"/>
      <c r="AO633" s="38" t="s">
        <v>116</v>
      </c>
      <c r="AP633" s="81">
        <f>AP634</f>
        <v>0</v>
      </c>
      <c r="AQ633" s="81">
        <f>AQ634</f>
        <v>0</v>
      </c>
      <c r="AR633" s="2"/>
      <c r="AS633" s="2"/>
      <c r="AT633" s="2"/>
      <c r="AU633" s="2"/>
      <c r="AV633" s="38" t="s">
        <v>116</v>
      </c>
      <c r="AW633" s="81">
        <f>AW634</f>
        <v>0</v>
      </c>
      <c r="AX633" s="91" t="s">
        <v>130</v>
      </c>
      <c r="AY633" s="92">
        <f>AW633+AP633+AI633+AB633+U633+N633</f>
        <v>3.8</v>
      </c>
      <c r="AZ633" s="92">
        <f>AZ634+AQ633+AJ633+AC633+V633+O633</f>
        <v>11400000</v>
      </c>
      <c r="BA633" s="353"/>
      <c r="BB633" s="93"/>
      <c r="BC633" s="2"/>
      <c r="BD633" s="2"/>
      <c r="BE633" s="38" t="s">
        <v>116</v>
      </c>
      <c r="BF633" s="81">
        <f>BF634</f>
        <v>125.69999999999999</v>
      </c>
      <c r="BG633" s="81">
        <f>BG634</f>
        <v>1005600000</v>
      </c>
      <c r="BH633" s="2"/>
      <c r="BI633" s="2"/>
      <c r="BJ633" s="2"/>
      <c r="BK633" s="2"/>
      <c r="BL633" s="38" t="s">
        <v>116</v>
      </c>
      <c r="BM633" s="81">
        <f>BM634</f>
        <v>3.5999999999999659</v>
      </c>
      <c r="BN633" s="81">
        <f>BN634</f>
        <v>28799999.999999728</v>
      </c>
      <c r="BO633" s="2"/>
      <c r="BP633" s="2"/>
      <c r="BQ633" s="2"/>
      <c r="BR633" s="2"/>
      <c r="BS633" s="38" t="s">
        <v>116</v>
      </c>
      <c r="BT633" s="81">
        <f>BT634</f>
        <v>0</v>
      </c>
      <c r="BU633" s="81">
        <f>BU634</f>
        <v>0</v>
      </c>
      <c r="BV633" s="2"/>
      <c r="BW633" s="2"/>
      <c r="BX633" s="2"/>
      <c r="BY633" s="2"/>
      <c r="BZ633" s="38" t="s">
        <v>116</v>
      </c>
      <c r="CA633" s="81">
        <f>CA634</f>
        <v>0</v>
      </c>
      <c r="CB633" s="81">
        <f>CB634</f>
        <v>0</v>
      </c>
      <c r="CC633" s="2"/>
      <c r="CD633" s="2"/>
      <c r="CE633" s="2"/>
      <c r="CF633" s="2"/>
      <c r="CG633" s="38" t="s">
        <v>116</v>
      </c>
      <c r="CH633" s="81">
        <f>CH634</f>
        <v>0</v>
      </c>
      <c r="CI633" s="81">
        <f>CI634</f>
        <v>0</v>
      </c>
      <c r="CJ633" s="2"/>
      <c r="CK633" s="2"/>
      <c r="CL633" s="2"/>
      <c r="CM633" s="2"/>
      <c r="CN633" s="38" t="s">
        <v>116</v>
      </c>
      <c r="CO633" s="81">
        <f>CO634</f>
        <v>0</v>
      </c>
      <c r="CP633" s="91" t="s">
        <v>117</v>
      </c>
      <c r="CQ633" s="92">
        <f>CO633+CH633+CA633+BT633+BM633+BF633</f>
        <v>129.29999999999995</v>
      </c>
      <c r="CR633" s="92">
        <f>CR634+CI633+CB633+BU633+BN633+BG633</f>
        <v>1034399999.9999998</v>
      </c>
      <c r="CS633" s="353"/>
      <c r="CT633" s="93"/>
      <c r="CU633" s="2"/>
      <c r="CV633" s="2"/>
      <c r="CW633" s="38" t="s">
        <v>116</v>
      </c>
      <c r="CX633" s="81">
        <f>CX634</f>
        <v>20</v>
      </c>
      <c r="CY633" s="81">
        <f>CY634</f>
        <v>600000000</v>
      </c>
      <c r="CZ633" s="2"/>
      <c r="DA633" s="2"/>
      <c r="DB633" s="2"/>
      <c r="DC633" s="2"/>
      <c r="DD633" s="38" t="s">
        <v>116</v>
      </c>
      <c r="DE633" s="81">
        <f>DE634</f>
        <v>2</v>
      </c>
      <c r="DF633" s="81">
        <f>DF634</f>
        <v>60000000</v>
      </c>
      <c r="DG633" s="2"/>
      <c r="DH633" s="2"/>
      <c r="DI633" s="2"/>
      <c r="DJ633" s="2"/>
      <c r="DK633" s="38" t="s">
        <v>116</v>
      </c>
      <c r="DL633" s="81">
        <f>DL634</f>
        <v>0</v>
      </c>
      <c r="DM633" s="81">
        <f>DM634</f>
        <v>0</v>
      </c>
      <c r="DN633" s="2"/>
      <c r="DO633" s="2"/>
      <c r="DP633" s="2"/>
      <c r="DQ633" s="2"/>
      <c r="DR633" s="38" t="s">
        <v>116</v>
      </c>
      <c r="DS633" s="81">
        <f>DS634</f>
        <v>0</v>
      </c>
      <c r="DT633" s="81">
        <f>DT634</f>
        <v>0</v>
      </c>
      <c r="DU633" s="2"/>
      <c r="DV633" s="2"/>
      <c r="DW633" s="2"/>
      <c r="DX633" s="2"/>
      <c r="DY633" s="38" t="s">
        <v>116</v>
      </c>
      <c r="DZ633" s="81">
        <f>DZ634</f>
        <v>0</v>
      </c>
      <c r="EA633" s="81">
        <f>EA634</f>
        <v>0</v>
      </c>
      <c r="EB633" s="2"/>
      <c r="EC633" s="2"/>
      <c r="ED633" s="2"/>
      <c r="EE633" s="2"/>
      <c r="EF633" s="38" t="s">
        <v>116</v>
      </c>
      <c r="EG633" s="81">
        <f>EG634</f>
        <v>0</v>
      </c>
      <c r="EH633" s="91" t="s">
        <v>120</v>
      </c>
      <c r="EI633" s="92">
        <f>EG633+DZ633+DS633+DL633+DE633+CX633</f>
        <v>22</v>
      </c>
      <c r="EJ633" s="92">
        <f>EJ634+EA633+DT633+DM633+DF633+CY633</f>
        <v>660000000</v>
      </c>
      <c r="EK633" s="353"/>
      <c r="EL633" s="93"/>
      <c r="EM633" s="2"/>
      <c r="EN633" s="2"/>
      <c r="EO633" s="38" t="s">
        <v>116</v>
      </c>
      <c r="EP633" s="81">
        <f>EP634</f>
        <v>4.8000000000000682</v>
      </c>
      <c r="EQ633" s="81">
        <f>EQ634</f>
        <v>96000000.000001371</v>
      </c>
      <c r="ER633" s="2"/>
      <c r="ES633" s="2"/>
      <c r="ET633" s="2"/>
      <c r="EU633" s="2"/>
      <c r="EV633" s="38" t="s">
        <v>116</v>
      </c>
      <c r="EW633" s="81">
        <f>EW634</f>
        <v>0</v>
      </c>
      <c r="EX633" s="81">
        <f>EX634</f>
        <v>0</v>
      </c>
      <c r="EY633" s="2"/>
      <c r="EZ633" s="2"/>
      <c r="FA633" s="2"/>
      <c r="FB633" s="2"/>
      <c r="FC633" s="38" t="s">
        <v>116</v>
      </c>
      <c r="FD633" s="81">
        <f>FD634</f>
        <v>0</v>
      </c>
      <c r="FE633" s="81">
        <f>FE634</f>
        <v>0</v>
      </c>
      <c r="FF633" s="2"/>
      <c r="FG633" s="2"/>
      <c r="FH633" s="2"/>
      <c r="FI633" s="2"/>
      <c r="FJ633" s="38" t="s">
        <v>116</v>
      </c>
      <c r="FK633" s="81">
        <f>FK634</f>
        <v>0</v>
      </c>
      <c r="FL633" s="81">
        <f>FL634</f>
        <v>0</v>
      </c>
      <c r="FM633" s="2"/>
      <c r="FN633" s="2"/>
      <c r="FO633" s="2"/>
      <c r="FP633" s="2"/>
      <c r="FQ633" s="38" t="s">
        <v>116</v>
      </c>
      <c r="FR633" s="81">
        <f>FR634</f>
        <v>0</v>
      </c>
      <c r="FS633" s="81">
        <f>FS634</f>
        <v>0</v>
      </c>
      <c r="FT633" s="2"/>
      <c r="FU633" s="2"/>
      <c r="FV633" s="2"/>
      <c r="FW633" s="2"/>
      <c r="FX633" s="38" t="s">
        <v>116</v>
      </c>
      <c r="FY633" s="81">
        <f>FY634</f>
        <v>0</v>
      </c>
      <c r="FZ633" s="91" t="s">
        <v>122</v>
      </c>
      <c r="GA633" s="92">
        <f>FY633+FR633+FK633+FD633+EW633+EP633</f>
        <v>4.8000000000000682</v>
      </c>
      <c r="GB633" s="92">
        <f>GB634+FS633+FL633+FE633+EX633+EQ633</f>
        <v>96000000.000001371</v>
      </c>
      <c r="GC633" s="353"/>
      <c r="GD633" s="93"/>
      <c r="GE633" s="2"/>
      <c r="GF633" s="2"/>
      <c r="GG633" s="38" t="s">
        <v>116</v>
      </c>
      <c r="GH633" s="81">
        <f>GH634</f>
        <v>0</v>
      </c>
      <c r="GI633" s="81">
        <f>GI634</f>
        <v>0</v>
      </c>
      <c r="GJ633" s="2"/>
      <c r="GK633" s="2"/>
      <c r="GL633" s="2"/>
      <c r="GM633" s="2"/>
      <c r="GN633" s="38" t="s">
        <v>116</v>
      </c>
      <c r="GO633" s="81">
        <f>GO634</f>
        <v>0</v>
      </c>
      <c r="GP633" s="81">
        <f>GP634</f>
        <v>0</v>
      </c>
      <c r="GQ633" s="2"/>
      <c r="GR633" s="2"/>
      <c r="GS633" s="2"/>
      <c r="GT633" s="2"/>
      <c r="GU633" s="38" t="s">
        <v>116</v>
      </c>
      <c r="GV633" s="81">
        <f>GV634</f>
        <v>0</v>
      </c>
      <c r="GW633" s="81">
        <f>GW634</f>
        <v>0</v>
      </c>
      <c r="GX633" s="2"/>
      <c r="GY633" s="2"/>
      <c r="GZ633" s="2"/>
      <c r="HA633" s="2"/>
      <c r="HB633" s="38" t="s">
        <v>116</v>
      </c>
      <c r="HC633" s="81">
        <f>HC634</f>
        <v>0</v>
      </c>
      <c r="HD633" s="81">
        <f>HD634</f>
        <v>0</v>
      </c>
      <c r="HE633" s="2"/>
      <c r="HF633" s="2"/>
      <c r="HG633" s="2"/>
      <c r="HH633" s="2"/>
      <c r="HI633" s="38" t="s">
        <v>116</v>
      </c>
      <c r="HJ633" s="81">
        <f>HJ634</f>
        <v>0</v>
      </c>
      <c r="HK633" s="81">
        <f>HK634</f>
        <v>0</v>
      </c>
      <c r="HL633" s="2"/>
      <c r="HM633" s="2"/>
      <c r="HN633" s="2"/>
      <c r="HO633" s="2"/>
      <c r="HP633" s="38" t="s">
        <v>116</v>
      </c>
      <c r="HQ633" s="81">
        <f>HQ634</f>
        <v>0</v>
      </c>
      <c r="HR633" s="91" t="s">
        <v>124</v>
      </c>
      <c r="HS633" s="162">
        <f>HQ633+HJ633+HC633+GV633+GO633+GH633</f>
        <v>0</v>
      </c>
      <c r="HT633" s="92">
        <f>HT634+HK633+HD633+GW633+GP633+GI633</f>
        <v>0</v>
      </c>
      <c r="HU633" s="353"/>
      <c r="HV633" s="93"/>
      <c r="HW633" s="93"/>
      <c r="HX633" s="93"/>
      <c r="HY633" s="38" t="s">
        <v>116</v>
      </c>
      <c r="HZ633" s="81">
        <f>HZ634</f>
        <v>8.8999999999999773</v>
      </c>
      <c r="IA633" s="81">
        <f>IA634</f>
        <v>8899999.9999999776</v>
      </c>
      <c r="IB633" s="2"/>
      <c r="IC633" s="2"/>
      <c r="ID633" s="2"/>
      <c r="IE633" s="2"/>
      <c r="IF633" s="38" t="s">
        <v>116</v>
      </c>
      <c r="IG633" s="81">
        <f>IG634</f>
        <v>0</v>
      </c>
      <c r="IH633" s="81">
        <f>IH634</f>
        <v>0</v>
      </c>
      <c r="II633" s="2"/>
      <c r="IJ633" s="2"/>
      <c r="IK633" s="2"/>
      <c r="IL633" s="2"/>
      <c r="IM633" s="38" t="s">
        <v>116</v>
      </c>
      <c r="IN633" s="81">
        <f>IN634</f>
        <v>0</v>
      </c>
      <c r="IO633" s="81">
        <f>IO634</f>
        <v>0</v>
      </c>
      <c r="IP633" s="2"/>
      <c r="IQ633" s="2"/>
      <c r="IR633" s="2"/>
      <c r="IS633" s="2"/>
      <c r="IT633" s="38" t="s">
        <v>116</v>
      </c>
      <c r="IU633" s="81">
        <f>IU634</f>
        <v>0</v>
      </c>
      <c r="IV633" s="81">
        <f>IV634</f>
        <v>0</v>
      </c>
      <c r="IW633" s="2"/>
      <c r="IX633" s="2"/>
      <c r="IY633" s="2"/>
      <c r="IZ633" s="2"/>
      <c r="JA633" s="38" t="s">
        <v>116</v>
      </c>
      <c r="JB633" s="81">
        <f>JB634</f>
        <v>0</v>
      </c>
      <c r="JC633" s="81">
        <f>JC634</f>
        <v>0</v>
      </c>
      <c r="JD633" s="2"/>
      <c r="JE633" s="2"/>
      <c r="JF633" s="2"/>
      <c r="JG633" s="2"/>
      <c r="JH633" s="38" t="s">
        <v>116</v>
      </c>
      <c r="JI633" s="81">
        <f>JI634</f>
        <v>0</v>
      </c>
      <c r="JJ633" s="91" t="s">
        <v>189</v>
      </c>
      <c r="JK633" s="144">
        <f>JI633+JB633+IU633+IN633+IG633+HZ633</f>
        <v>8.8999999999999773</v>
      </c>
      <c r="JL633" s="92">
        <f>JL634+JC633+IV633+IO633+IH633+IA633</f>
        <v>8899999.9999999776</v>
      </c>
    </row>
    <row r="634" spans="1:272" ht="17.25" customHeight="1" thickTop="1">
      <c r="A634" s="64" t="s">
        <v>33</v>
      </c>
      <c r="B634" s="64" t="s">
        <v>11</v>
      </c>
      <c r="C634" s="65" t="s">
        <v>21</v>
      </c>
      <c r="D634" s="126">
        <v>101</v>
      </c>
      <c r="E634" s="157" t="s">
        <v>166</v>
      </c>
      <c r="F634" s="119" t="s">
        <v>108</v>
      </c>
      <c r="G634" s="119" t="s">
        <v>165</v>
      </c>
      <c r="H634" s="305"/>
      <c r="I634" s="377"/>
      <c r="J634" s="65"/>
      <c r="K634" s="65"/>
      <c r="L634" s="65"/>
      <c r="M634" s="80" t="s">
        <v>115</v>
      </c>
      <c r="N634" s="79">
        <f>SUM(N635:N654)</f>
        <v>3.8</v>
      </c>
      <c r="O634" s="79">
        <f>SUM(O635:O654)</f>
        <v>11400000</v>
      </c>
      <c r="P634" s="65"/>
      <c r="Q634" s="65"/>
      <c r="R634" s="65"/>
      <c r="S634" s="65"/>
      <c r="T634" s="80" t="s">
        <v>115</v>
      </c>
      <c r="U634" s="79">
        <f>SUM(U635:U654)</f>
        <v>0</v>
      </c>
      <c r="V634" s="79">
        <f>SUM(V635:V654)</f>
        <v>0</v>
      </c>
      <c r="W634" s="65"/>
      <c r="X634" s="65"/>
      <c r="Y634" s="65"/>
      <c r="Z634" s="65"/>
      <c r="AA634" s="80" t="s">
        <v>115</v>
      </c>
      <c r="AB634" s="79">
        <f>SUM(AB635:AB654)</f>
        <v>0</v>
      </c>
      <c r="AC634" s="79">
        <f>SUM(AC635:AC654)</f>
        <v>0</v>
      </c>
      <c r="AD634" s="65"/>
      <c r="AE634" s="65"/>
      <c r="AF634" s="65"/>
      <c r="AG634" s="65"/>
      <c r="AH634" s="80" t="s">
        <v>115</v>
      </c>
      <c r="AI634" s="79">
        <f>SUM(AI635:AI654)</f>
        <v>0</v>
      </c>
      <c r="AJ634" s="79">
        <f>SUM(AJ635:AJ654)</f>
        <v>0</v>
      </c>
      <c r="AK634" s="65"/>
      <c r="AL634" s="65"/>
      <c r="AM634" s="65"/>
      <c r="AN634" s="65"/>
      <c r="AO634" s="80" t="s">
        <v>115</v>
      </c>
      <c r="AP634" s="79">
        <f>SUM(AP635:AP654)</f>
        <v>0</v>
      </c>
      <c r="AQ634" s="79">
        <f>SUM(AQ635:AQ654)</f>
        <v>0</v>
      </c>
      <c r="AR634" s="65"/>
      <c r="AS634" s="65"/>
      <c r="AT634" s="65"/>
      <c r="AU634" s="65"/>
      <c r="AV634" s="80" t="s">
        <v>115</v>
      </c>
      <c r="AW634" s="79">
        <f>SUM(AW635:AW654)</f>
        <v>0</v>
      </c>
      <c r="AX634" s="79">
        <f>SUM(AX635:AX654)</f>
        <v>0</v>
      </c>
      <c r="AY634" s="38" t="s">
        <v>116</v>
      </c>
      <c r="AZ634" s="346">
        <f>AX634</f>
        <v>0</v>
      </c>
      <c r="BA634" s="377"/>
      <c r="BB634" s="65"/>
      <c r="BC634" s="65"/>
      <c r="BD634" s="65"/>
      <c r="BE634" s="80" t="s">
        <v>115</v>
      </c>
      <c r="BF634" s="79">
        <f>SUM(BF635:BF654)</f>
        <v>125.69999999999999</v>
      </c>
      <c r="BG634" s="79">
        <f>SUM(BG635:BG654)</f>
        <v>1005600000</v>
      </c>
      <c r="BH634" s="65"/>
      <c r="BI634" s="65"/>
      <c r="BJ634" s="65"/>
      <c r="BK634" s="65"/>
      <c r="BL634" s="80" t="s">
        <v>115</v>
      </c>
      <c r="BM634" s="79">
        <f>SUM(BM635:BM654)</f>
        <v>3.5999999999999659</v>
      </c>
      <c r="BN634" s="79">
        <f>SUM(BN635:BN654)</f>
        <v>28799999.999999728</v>
      </c>
      <c r="BO634" s="65"/>
      <c r="BP634" s="65"/>
      <c r="BQ634" s="65"/>
      <c r="BR634" s="65"/>
      <c r="BS634" s="80" t="s">
        <v>115</v>
      </c>
      <c r="BT634" s="79">
        <f>SUM(BT635:BT654)</f>
        <v>0</v>
      </c>
      <c r="BU634" s="79">
        <f>SUM(BU635:BU654)</f>
        <v>0</v>
      </c>
      <c r="BV634" s="65"/>
      <c r="BW634" s="65"/>
      <c r="BX634" s="65"/>
      <c r="BY634" s="65"/>
      <c r="BZ634" s="80" t="s">
        <v>115</v>
      </c>
      <c r="CA634" s="79">
        <f>SUM(CA635:CA654)</f>
        <v>0</v>
      </c>
      <c r="CB634" s="79">
        <f>SUM(CB635:CB654)</f>
        <v>0</v>
      </c>
      <c r="CC634" s="65"/>
      <c r="CD634" s="65"/>
      <c r="CE634" s="65"/>
      <c r="CF634" s="65"/>
      <c r="CG634" s="80" t="s">
        <v>115</v>
      </c>
      <c r="CH634" s="79">
        <f>SUM(CH635:CH654)</f>
        <v>0</v>
      </c>
      <c r="CI634" s="79">
        <f>SUM(CI635:CI654)</f>
        <v>0</v>
      </c>
      <c r="CJ634" s="65"/>
      <c r="CK634" s="65"/>
      <c r="CL634" s="65"/>
      <c r="CM634" s="65"/>
      <c r="CN634" s="80" t="s">
        <v>115</v>
      </c>
      <c r="CO634" s="79">
        <f>SUM(CO635:CO654)</f>
        <v>0</v>
      </c>
      <c r="CP634" s="79">
        <f>SUM(CP635:CP654)</f>
        <v>0</v>
      </c>
      <c r="CQ634" s="38" t="s">
        <v>116</v>
      </c>
      <c r="CR634" s="346">
        <f>CP634</f>
        <v>0</v>
      </c>
      <c r="CS634" s="377"/>
      <c r="CT634" s="65"/>
      <c r="CU634" s="65"/>
      <c r="CV634" s="65"/>
      <c r="CW634" s="80" t="s">
        <v>115</v>
      </c>
      <c r="CX634" s="79">
        <f>SUM(CX635:CX654)</f>
        <v>20</v>
      </c>
      <c r="CY634" s="79">
        <f>SUM(CY635:CY654)</f>
        <v>600000000</v>
      </c>
      <c r="CZ634" s="65"/>
      <c r="DA634" s="65"/>
      <c r="DB634" s="65"/>
      <c r="DC634" s="78">
        <f>SUM(DC635:DC702)</f>
        <v>2</v>
      </c>
      <c r="DD634" s="80" t="s">
        <v>115</v>
      </c>
      <c r="DE634" s="79">
        <f>SUM(DE635:DE654)</f>
        <v>2</v>
      </c>
      <c r="DF634" s="79">
        <f>SUM(DF635:DF654)</f>
        <v>60000000</v>
      </c>
      <c r="DG634" s="65"/>
      <c r="DH634" s="65"/>
      <c r="DI634" s="65"/>
      <c r="DJ634" s="65"/>
      <c r="DK634" s="80" t="s">
        <v>115</v>
      </c>
      <c r="DL634" s="79">
        <f>SUM(DL635:DL654)</f>
        <v>0</v>
      </c>
      <c r="DM634" s="79">
        <f>SUM(DM635:DM654)</f>
        <v>0</v>
      </c>
      <c r="DN634" s="65"/>
      <c r="DO634" s="65"/>
      <c r="DP634" s="65"/>
      <c r="DQ634" s="65"/>
      <c r="DR634" s="80" t="s">
        <v>115</v>
      </c>
      <c r="DS634" s="79">
        <f>SUM(DS635:DS654)</f>
        <v>0</v>
      </c>
      <c r="DT634" s="79">
        <f>SUM(DT635:DT654)</f>
        <v>0</v>
      </c>
      <c r="DU634" s="65"/>
      <c r="DV634" s="65"/>
      <c r="DW634" s="65"/>
      <c r="DX634" s="65"/>
      <c r="DY634" s="80" t="s">
        <v>115</v>
      </c>
      <c r="DZ634" s="79">
        <f>SUM(DZ635:DZ654)</f>
        <v>0</v>
      </c>
      <c r="EA634" s="79">
        <f>SUM(EA635:EA654)</f>
        <v>0</v>
      </c>
      <c r="EB634" s="65"/>
      <c r="EC634" s="65"/>
      <c r="ED634" s="65"/>
      <c r="EE634" s="65"/>
      <c r="EF634" s="80" t="s">
        <v>115</v>
      </c>
      <c r="EG634" s="79">
        <f>SUM(EG635:EG654)</f>
        <v>0</v>
      </c>
      <c r="EH634" s="79">
        <f>SUM(EH635:EH654)</f>
        <v>0</v>
      </c>
      <c r="EI634" s="38" t="s">
        <v>116</v>
      </c>
      <c r="EJ634" s="346">
        <f>EH634</f>
        <v>0</v>
      </c>
      <c r="EK634" s="377"/>
      <c r="EL634" s="65"/>
      <c r="EM634" s="65"/>
      <c r="EN634" s="65"/>
      <c r="EO634" s="80" t="s">
        <v>115</v>
      </c>
      <c r="EP634" s="79">
        <f>SUM(EP635:EP654)</f>
        <v>4.8000000000000682</v>
      </c>
      <c r="EQ634" s="79">
        <f>SUM(EQ635:EQ654)</f>
        <v>96000000.000001371</v>
      </c>
      <c r="ER634" s="65"/>
      <c r="ES634" s="65"/>
      <c r="ET634" s="65"/>
      <c r="EU634" s="65"/>
      <c r="EV634" s="80" t="s">
        <v>115</v>
      </c>
      <c r="EW634" s="79">
        <f>SUM(EW635:EW654)</f>
        <v>0</v>
      </c>
      <c r="EX634" s="79">
        <f>SUM(EX635:EX654)</f>
        <v>0</v>
      </c>
      <c r="EY634" s="65"/>
      <c r="EZ634" s="65"/>
      <c r="FA634" s="65"/>
      <c r="FB634" s="65"/>
      <c r="FC634" s="80" t="s">
        <v>115</v>
      </c>
      <c r="FD634" s="79">
        <f>SUM(FD635:FD654)</f>
        <v>0</v>
      </c>
      <c r="FE634" s="79">
        <f>SUM(FE635:FE654)</f>
        <v>0</v>
      </c>
      <c r="FF634" s="65"/>
      <c r="FG634" s="65"/>
      <c r="FH634" s="65"/>
      <c r="FI634" s="65"/>
      <c r="FJ634" s="80" t="s">
        <v>115</v>
      </c>
      <c r="FK634" s="79">
        <f>SUM(FK635:FK654)</f>
        <v>0</v>
      </c>
      <c r="FL634" s="79">
        <f>SUM(FL635:FL654)</f>
        <v>0</v>
      </c>
      <c r="FM634" s="65"/>
      <c r="FN634" s="65"/>
      <c r="FO634" s="65"/>
      <c r="FP634" s="65"/>
      <c r="FQ634" s="80" t="s">
        <v>115</v>
      </c>
      <c r="FR634" s="79">
        <f>SUM(FR635:FR654)</f>
        <v>0</v>
      </c>
      <c r="FS634" s="79">
        <f>SUM(FS635:FS654)</f>
        <v>0</v>
      </c>
      <c r="FT634" s="65"/>
      <c r="FU634" s="65"/>
      <c r="FV634" s="65"/>
      <c r="FW634" s="65"/>
      <c r="FX634" s="80" t="s">
        <v>115</v>
      </c>
      <c r="FY634" s="79">
        <f>SUM(FY635:FY654)</f>
        <v>0</v>
      </c>
      <c r="FZ634" s="79">
        <f>SUM(FZ635:FZ654)</f>
        <v>0</v>
      </c>
      <c r="GA634" s="38" t="s">
        <v>116</v>
      </c>
      <c r="GB634" s="346">
        <f>FZ634</f>
        <v>0</v>
      </c>
      <c r="GC634" s="377"/>
      <c r="GD634" s="65"/>
      <c r="GE634" s="65"/>
      <c r="GF634" s="65"/>
      <c r="GG634" s="80" t="s">
        <v>115</v>
      </c>
      <c r="GH634" s="79">
        <f>SUM(GH635:GH654)</f>
        <v>0</v>
      </c>
      <c r="GI634" s="79">
        <f>SUM(GI635:GI654)</f>
        <v>0</v>
      </c>
      <c r="GJ634" s="65"/>
      <c r="GK634" s="65"/>
      <c r="GL634" s="65"/>
      <c r="GM634" s="65"/>
      <c r="GN634" s="80" t="s">
        <v>115</v>
      </c>
      <c r="GO634" s="79">
        <f>SUM(GO635:GO654)</f>
        <v>0</v>
      </c>
      <c r="GP634" s="79">
        <f>SUM(GP635:GP654)</f>
        <v>0</v>
      </c>
      <c r="GQ634" s="65"/>
      <c r="GR634" s="65"/>
      <c r="GS634" s="65"/>
      <c r="GT634" s="65"/>
      <c r="GU634" s="80" t="s">
        <v>115</v>
      </c>
      <c r="GV634" s="79">
        <f>SUM(GV635:GV654)</f>
        <v>0</v>
      </c>
      <c r="GW634" s="79">
        <f>SUM(GW635:GW654)</f>
        <v>0</v>
      </c>
      <c r="GX634" s="65"/>
      <c r="GY634" s="65"/>
      <c r="GZ634" s="65"/>
      <c r="HA634" s="65"/>
      <c r="HB634" s="80" t="s">
        <v>115</v>
      </c>
      <c r="HC634" s="79">
        <f>SUM(HC635:HC654)</f>
        <v>0</v>
      </c>
      <c r="HD634" s="79">
        <f>SUM(HD635:HD654)</f>
        <v>0</v>
      </c>
      <c r="HE634" s="65"/>
      <c r="HF634" s="65"/>
      <c r="HG634" s="65"/>
      <c r="HH634" s="65"/>
      <c r="HI634" s="80" t="s">
        <v>115</v>
      </c>
      <c r="HJ634" s="79">
        <f>SUM(HJ635:HJ654)</f>
        <v>0</v>
      </c>
      <c r="HK634" s="79">
        <f>SUM(HK635:HK654)</f>
        <v>0</v>
      </c>
      <c r="HL634" s="65"/>
      <c r="HM634" s="65"/>
      <c r="HN634" s="65"/>
      <c r="HO634" s="65"/>
      <c r="HP634" s="80" t="s">
        <v>115</v>
      </c>
      <c r="HQ634" s="79">
        <f>SUM(HQ635:HQ654)</f>
        <v>0</v>
      </c>
      <c r="HR634" s="79">
        <f>SUM(HR635:HR654)</f>
        <v>0</v>
      </c>
      <c r="HS634" s="38" t="s">
        <v>116</v>
      </c>
      <c r="HT634" s="346">
        <f>HR634</f>
        <v>0</v>
      </c>
      <c r="HU634" s="377"/>
      <c r="HV634" s="65"/>
      <c r="HW634" s="65"/>
      <c r="HX634" s="65"/>
      <c r="HY634" s="80" t="s">
        <v>115</v>
      </c>
      <c r="HZ634" s="79">
        <f>SUM(HZ635:HZ654)</f>
        <v>8.8999999999999773</v>
      </c>
      <c r="IA634" s="79">
        <f>SUM(IA635:IA654)</f>
        <v>8899999.9999999776</v>
      </c>
      <c r="IB634" s="65"/>
      <c r="IC634" s="65"/>
      <c r="ID634" s="65"/>
      <c r="IE634" s="65"/>
      <c r="IF634" s="80" t="s">
        <v>115</v>
      </c>
      <c r="IG634" s="79">
        <f>SUM(IG635:IG654)</f>
        <v>0</v>
      </c>
      <c r="IH634" s="79">
        <f>SUM(IH635:IH654)</f>
        <v>0</v>
      </c>
      <c r="II634" s="65"/>
      <c r="IJ634" s="65"/>
      <c r="IK634" s="65"/>
      <c r="IL634" s="65"/>
      <c r="IM634" s="80" t="s">
        <v>115</v>
      </c>
      <c r="IN634" s="79">
        <f>SUM(IN635:IN654)</f>
        <v>0</v>
      </c>
      <c r="IO634" s="79">
        <f>SUM(IO635:IO654)</f>
        <v>0</v>
      </c>
      <c r="IP634" s="65"/>
      <c r="IQ634" s="65"/>
      <c r="IR634" s="65"/>
      <c r="IS634" s="65"/>
      <c r="IT634" s="80" t="s">
        <v>115</v>
      </c>
      <c r="IU634" s="79">
        <f>SUM(IU635:IU654)</f>
        <v>0</v>
      </c>
      <c r="IV634" s="79">
        <f>SUM(IV635:IV654)</f>
        <v>0</v>
      </c>
      <c r="IW634" s="65"/>
      <c r="IX634" s="65"/>
      <c r="IY634" s="65"/>
      <c r="IZ634" s="65"/>
      <c r="JA634" s="80" t="s">
        <v>115</v>
      </c>
      <c r="JB634" s="79">
        <f>SUM(JB635:JB654)</f>
        <v>0</v>
      </c>
      <c r="JC634" s="79">
        <f>SUM(JC635:JC654)</f>
        <v>0</v>
      </c>
      <c r="JD634" s="65"/>
      <c r="JE634" s="65"/>
      <c r="JF634" s="65"/>
      <c r="JG634" s="65"/>
      <c r="JH634" s="80" t="s">
        <v>115</v>
      </c>
      <c r="JI634" s="79">
        <f>SUM(JI635:JI654)</f>
        <v>0</v>
      </c>
      <c r="JJ634" s="79">
        <f>SUM(JJ635:JJ654)</f>
        <v>0</v>
      </c>
      <c r="JK634" s="38" t="s">
        <v>116</v>
      </c>
      <c r="JL634" s="346">
        <f>JJ634</f>
        <v>0</v>
      </c>
    </row>
    <row r="635" spans="1:272" ht="75">
      <c r="A635" s="8" t="s">
        <v>33</v>
      </c>
      <c r="B635" s="8" t="s">
        <v>11</v>
      </c>
      <c r="C635" s="8">
        <v>1</v>
      </c>
      <c r="D635" s="197">
        <v>101</v>
      </c>
      <c r="E635" s="118" t="s">
        <v>166</v>
      </c>
      <c r="F635" s="195" t="s">
        <v>108</v>
      </c>
      <c r="G635" s="195" t="s">
        <v>165</v>
      </c>
      <c r="H635" s="309"/>
      <c r="I635" s="355" t="s">
        <v>655</v>
      </c>
      <c r="J635" s="51">
        <v>0</v>
      </c>
      <c r="K635" s="51">
        <v>3.8</v>
      </c>
      <c r="L635" s="51">
        <f>(K635-J635)</f>
        <v>3.8</v>
      </c>
      <c r="M635" s="52">
        <v>100</v>
      </c>
      <c r="N635" s="52">
        <f t="shared" ref="N635" si="451">L635*M635/100</f>
        <v>3.8</v>
      </c>
      <c r="O635" s="139">
        <f>N635*AUXILIAR!$B$50</f>
        <v>11400000</v>
      </c>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c r="AY635" s="5"/>
      <c r="AZ635" s="341"/>
      <c r="BA635" s="355" t="s">
        <v>632</v>
      </c>
      <c r="BB635" s="51">
        <v>84.6</v>
      </c>
      <c r="BC635" s="51">
        <v>102</v>
      </c>
      <c r="BD635" s="54">
        <f t="shared" ref="BD635:BD646" si="452">BC635-BB635</f>
        <v>17.400000000000006</v>
      </c>
      <c r="BE635" s="52">
        <v>100</v>
      </c>
      <c r="BF635" s="52">
        <f t="shared" ref="BF635:BF646" si="453">BD635*BE635/100</f>
        <v>17.400000000000006</v>
      </c>
      <c r="BG635" s="139">
        <f>BF635*AUXILIAR!$B$51</f>
        <v>139200000.00000006</v>
      </c>
      <c r="BH635" s="51" t="s">
        <v>632</v>
      </c>
      <c r="BI635" s="51">
        <v>215.3</v>
      </c>
      <c r="BJ635" s="51">
        <v>217.1</v>
      </c>
      <c r="BK635" s="54">
        <f t="shared" ref="BK635:BK636" si="454">BJ635-BI635</f>
        <v>1.7999999999999829</v>
      </c>
      <c r="BL635" s="52">
        <v>100</v>
      </c>
      <c r="BM635" s="52">
        <f t="shared" ref="BM635:BM636" si="455">BK635*BL635/100</f>
        <v>1.7999999999999829</v>
      </c>
      <c r="BN635" s="139">
        <f>BM635*AUXILIAR!$B$51</f>
        <v>14399999.999999864</v>
      </c>
      <c r="BO635" s="5"/>
      <c r="BP635" s="5"/>
      <c r="BQ635" s="5"/>
      <c r="BR635" s="5"/>
      <c r="BS635" s="5"/>
      <c r="BT635" s="5"/>
      <c r="BU635" s="5"/>
      <c r="BV635" s="5"/>
      <c r="BW635" s="5"/>
      <c r="BX635" s="5"/>
      <c r="BY635" s="5"/>
      <c r="BZ635" s="5"/>
      <c r="CA635" s="5"/>
      <c r="CB635" s="5"/>
      <c r="CC635" s="5"/>
      <c r="CD635" s="5"/>
      <c r="CE635" s="5"/>
      <c r="CF635" s="5"/>
      <c r="CG635" s="5"/>
      <c r="CH635" s="5"/>
      <c r="CI635" s="5"/>
      <c r="CJ635" s="5"/>
      <c r="CK635" s="5"/>
      <c r="CL635" s="5"/>
      <c r="CM635" s="5"/>
      <c r="CN635" s="5"/>
      <c r="CO635" s="5"/>
      <c r="CP635" s="5"/>
      <c r="CQ635" s="5"/>
      <c r="CR635" s="341"/>
      <c r="CS635" s="355" t="s">
        <v>656</v>
      </c>
      <c r="CT635" s="51">
        <v>169.7</v>
      </c>
      <c r="CU635" s="51">
        <v>169.7</v>
      </c>
      <c r="CV635" s="51">
        <v>1</v>
      </c>
      <c r="CW635" s="52">
        <v>100</v>
      </c>
      <c r="CX635" s="52">
        <f t="shared" ref="CX635:CX641" si="456">CV635*CW635/100</f>
        <v>1</v>
      </c>
      <c r="CY635" s="139">
        <f>CX635*AUXILIAR!$B$57</f>
        <v>20000000</v>
      </c>
      <c r="CZ635" s="51" t="s">
        <v>670</v>
      </c>
      <c r="DA635" s="51">
        <v>236.7</v>
      </c>
      <c r="DB635" s="51">
        <v>236.7</v>
      </c>
      <c r="DC635" s="51">
        <v>1</v>
      </c>
      <c r="DD635" s="52">
        <v>100</v>
      </c>
      <c r="DE635" s="52">
        <f t="shared" ref="DE635:DE636" si="457">DC635*DD635/100</f>
        <v>1</v>
      </c>
      <c r="DF635" s="139">
        <f>DE635*AUXILIAR!$B$59</f>
        <v>40000000</v>
      </c>
      <c r="DG635" s="5"/>
      <c r="DH635" s="5"/>
      <c r="DI635" s="5"/>
      <c r="DJ635" s="5"/>
      <c r="DK635" s="5"/>
      <c r="DL635" s="5"/>
      <c r="DM635" s="5"/>
      <c r="DN635" s="5"/>
      <c r="DO635" s="5"/>
      <c r="DP635" s="5"/>
      <c r="DQ635" s="5"/>
      <c r="DR635" s="5"/>
      <c r="DS635" s="5"/>
      <c r="DT635" s="5"/>
      <c r="DU635" s="5"/>
      <c r="DV635" s="5"/>
      <c r="DW635" s="5"/>
      <c r="DX635" s="5"/>
      <c r="DY635" s="5"/>
      <c r="DZ635" s="5"/>
      <c r="EA635" s="5"/>
      <c r="EB635" s="5"/>
      <c r="EC635" s="5"/>
      <c r="ED635" s="5"/>
      <c r="EE635" s="5"/>
      <c r="EF635" s="5"/>
      <c r="EG635" s="5"/>
      <c r="EH635" s="5"/>
      <c r="EI635" s="5"/>
      <c r="EJ635" s="341"/>
      <c r="EK635" s="359" t="s">
        <v>654</v>
      </c>
      <c r="EL635" s="51">
        <v>317.7</v>
      </c>
      <c r="EM635" s="51">
        <v>320.10000000000002</v>
      </c>
      <c r="EN635" s="51">
        <f>(EM635-EL635)*2</f>
        <v>4.8000000000000682</v>
      </c>
      <c r="EO635" s="51">
        <v>100</v>
      </c>
      <c r="EP635" s="52">
        <f>EN635*EO635/100</f>
        <v>4.8000000000000682</v>
      </c>
      <c r="EQ635" s="139">
        <f>EP635*AUXILIAR!$B$53*4</f>
        <v>96000000.000001371</v>
      </c>
      <c r="ER635" s="5"/>
      <c r="ES635" s="5"/>
      <c r="ET635" s="5"/>
      <c r="EU635" s="5"/>
      <c r="EV635" s="5"/>
      <c r="EW635" s="5"/>
      <c r="EX635" s="5"/>
      <c r="EY635" s="5"/>
      <c r="EZ635" s="5"/>
      <c r="FA635" s="5"/>
      <c r="FB635" s="5"/>
      <c r="FC635" s="5"/>
      <c r="FD635" s="5"/>
      <c r="FE635" s="5"/>
      <c r="FF635" s="5"/>
      <c r="FG635" s="5"/>
      <c r="FH635" s="5"/>
      <c r="FI635" s="5"/>
      <c r="FJ635" s="5"/>
      <c r="FK635" s="5"/>
      <c r="FL635" s="5"/>
      <c r="FM635" s="5"/>
      <c r="FN635" s="5"/>
      <c r="FO635" s="5"/>
      <c r="FP635" s="5"/>
      <c r="FQ635" s="5"/>
      <c r="FR635" s="5"/>
      <c r="FS635" s="5"/>
      <c r="FT635" s="5"/>
      <c r="FU635" s="5"/>
      <c r="FV635" s="5"/>
      <c r="FW635" s="5"/>
      <c r="FX635" s="5"/>
      <c r="FY635" s="5"/>
      <c r="FZ635" s="5"/>
      <c r="GA635" s="5"/>
      <c r="GB635" s="341"/>
      <c r="GC635" s="354"/>
      <c r="GD635" s="5"/>
      <c r="GE635" s="5"/>
      <c r="GF635" s="5"/>
      <c r="GG635" s="5"/>
      <c r="GH635" s="5"/>
      <c r="GI635" s="5"/>
      <c r="GJ635" s="5"/>
      <c r="GK635" s="5"/>
      <c r="GL635" s="5"/>
      <c r="GM635" s="5"/>
      <c r="GN635" s="5"/>
      <c r="GO635" s="5"/>
      <c r="GP635" s="5"/>
      <c r="GQ635" s="5"/>
      <c r="GR635" s="5"/>
      <c r="GS635" s="5"/>
      <c r="GT635" s="5"/>
      <c r="GU635" s="5"/>
      <c r="GV635" s="5"/>
      <c r="GW635" s="5"/>
      <c r="GX635" s="5"/>
      <c r="GY635" s="5"/>
      <c r="GZ635" s="5"/>
      <c r="HA635" s="5"/>
      <c r="HB635" s="5"/>
      <c r="HC635" s="5"/>
      <c r="HD635" s="5"/>
      <c r="HE635" s="5"/>
      <c r="HF635" s="5"/>
      <c r="HG635" s="5"/>
      <c r="HH635" s="5"/>
      <c r="HI635" s="5"/>
      <c r="HJ635" s="5"/>
      <c r="HK635" s="5"/>
      <c r="HL635" s="5"/>
      <c r="HM635" s="5"/>
      <c r="HN635" s="5"/>
      <c r="HO635" s="5"/>
      <c r="HP635" s="5"/>
      <c r="HQ635" s="5"/>
      <c r="HR635" s="5"/>
      <c r="HS635" s="5"/>
      <c r="HT635" s="341"/>
      <c r="HU635" s="355" t="s">
        <v>671</v>
      </c>
      <c r="HV635" s="51">
        <v>297.5</v>
      </c>
      <c r="HW635" s="51">
        <v>306.39999999999998</v>
      </c>
      <c r="HX635" s="52">
        <f t="shared" ref="HX635" si="458">HW635-HV635</f>
        <v>8.8999999999999773</v>
      </c>
      <c r="HY635" s="51">
        <v>100</v>
      </c>
      <c r="HZ635" s="52">
        <f t="shared" ref="HZ635" si="459">HX635*HY635/100</f>
        <v>8.8999999999999773</v>
      </c>
      <c r="IA635" s="139">
        <f>HZ635*AUXILIAR!$B$70</f>
        <v>8899999.9999999776</v>
      </c>
      <c r="IB635" s="5"/>
      <c r="IC635" s="5"/>
      <c r="ID635" s="5"/>
      <c r="IE635" s="5"/>
      <c r="IF635" s="5"/>
      <c r="IG635" s="5"/>
      <c r="IH635" s="5"/>
      <c r="II635" s="5"/>
      <c r="IJ635" s="5"/>
      <c r="IK635" s="5"/>
      <c r="IL635" s="5"/>
      <c r="IM635" s="5"/>
      <c r="IN635" s="5"/>
      <c r="IO635" s="5"/>
      <c r="IP635" s="5"/>
      <c r="IQ635" s="5"/>
      <c r="IR635" s="5"/>
      <c r="IS635" s="5"/>
      <c r="IT635" s="5"/>
      <c r="IU635" s="5"/>
      <c r="IV635" s="5"/>
      <c r="IW635" s="5"/>
      <c r="IX635" s="5"/>
      <c r="IY635" s="5"/>
      <c r="IZ635" s="5"/>
      <c r="JA635" s="5"/>
      <c r="JB635" s="5"/>
      <c r="JC635" s="5"/>
      <c r="JD635" s="5"/>
      <c r="JE635" s="5"/>
      <c r="JF635" s="5"/>
      <c r="JG635" s="5"/>
      <c r="JH635" s="5"/>
      <c r="JI635" s="5"/>
      <c r="JJ635" s="5"/>
      <c r="JK635" s="145"/>
      <c r="JL635" s="397"/>
    </row>
    <row r="636" spans="1:272" ht="75">
      <c r="A636" s="8" t="s">
        <v>33</v>
      </c>
      <c r="B636" s="8" t="s">
        <v>11</v>
      </c>
      <c r="C636" s="8">
        <v>1</v>
      </c>
      <c r="D636" s="197">
        <v>101</v>
      </c>
      <c r="E636" s="118" t="s">
        <v>166</v>
      </c>
      <c r="F636" s="195" t="s">
        <v>108</v>
      </c>
      <c r="G636" s="195" t="s">
        <v>165</v>
      </c>
      <c r="H636" s="309"/>
      <c r="I636" s="354"/>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c r="AY636" s="5"/>
      <c r="AZ636" s="341"/>
      <c r="BA636" s="355" t="s">
        <v>632</v>
      </c>
      <c r="BB636" s="51">
        <v>102</v>
      </c>
      <c r="BC636" s="51">
        <v>103.5</v>
      </c>
      <c r="BD636" s="54">
        <f t="shared" si="452"/>
        <v>1.5</v>
      </c>
      <c r="BE636" s="52">
        <v>100</v>
      </c>
      <c r="BF636" s="52">
        <f t="shared" si="453"/>
        <v>1.5</v>
      </c>
      <c r="BG636" s="139">
        <f>BF636*AUXILIAR!$B$51</f>
        <v>12000000</v>
      </c>
      <c r="BH636" s="51" t="s">
        <v>632</v>
      </c>
      <c r="BI636" s="51">
        <v>215.3</v>
      </c>
      <c r="BJ636" s="51">
        <v>217.1</v>
      </c>
      <c r="BK636" s="54">
        <f t="shared" si="454"/>
        <v>1.7999999999999829</v>
      </c>
      <c r="BL636" s="52">
        <v>100</v>
      </c>
      <c r="BM636" s="52">
        <f t="shared" si="455"/>
        <v>1.7999999999999829</v>
      </c>
      <c r="BN636" s="139">
        <f>BM636*AUXILIAR!$B$51</f>
        <v>14399999.999999864</v>
      </c>
      <c r="BO636" s="5"/>
      <c r="BP636" s="5"/>
      <c r="BQ636" s="5"/>
      <c r="BR636" s="5"/>
      <c r="BS636" s="5"/>
      <c r="BT636" s="5"/>
      <c r="BU636" s="5"/>
      <c r="BV636" s="5"/>
      <c r="BW636" s="5"/>
      <c r="BX636" s="5"/>
      <c r="BY636" s="5"/>
      <c r="BZ636" s="5"/>
      <c r="CA636" s="5"/>
      <c r="CB636" s="5"/>
      <c r="CC636" s="5"/>
      <c r="CD636" s="5"/>
      <c r="CE636" s="5"/>
      <c r="CF636" s="5"/>
      <c r="CG636" s="5"/>
      <c r="CH636" s="5"/>
      <c r="CI636" s="5"/>
      <c r="CJ636" s="5"/>
      <c r="CK636" s="5"/>
      <c r="CL636" s="5"/>
      <c r="CM636" s="5"/>
      <c r="CN636" s="5"/>
      <c r="CO636" s="5"/>
      <c r="CP636" s="5"/>
      <c r="CQ636" s="5"/>
      <c r="CR636" s="341"/>
      <c r="CS636" s="355" t="s">
        <v>657</v>
      </c>
      <c r="CT636" s="51">
        <v>190.6</v>
      </c>
      <c r="CU636" s="51">
        <v>190.6</v>
      </c>
      <c r="CV636" s="51">
        <v>1</v>
      </c>
      <c r="CW636" s="52">
        <v>100</v>
      </c>
      <c r="CX636" s="52">
        <f t="shared" si="456"/>
        <v>1</v>
      </c>
      <c r="CY636" s="139">
        <f>CX636*AUXILIAR!$B$57</f>
        <v>20000000</v>
      </c>
      <c r="CZ636" s="51" t="s">
        <v>665</v>
      </c>
      <c r="DA636" s="51">
        <v>236.7</v>
      </c>
      <c r="DB636" s="51">
        <v>236.7</v>
      </c>
      <c r="DC636" s="51">
        <v>1</v>
      </c>
      <c r="DD636" s="52">
        <v>100</v>
      </c>
      <c r="DE636" s="52">
        <f t="shared" si="457"/>
        <v>1</v>
      </c>
      <c r="DF636" s="139">
        <f>DE636*AUXILIAR!$B$57</f>
        <v>20000000</v>
      </c>
      <c r="DG636" s="5"/>
      <c r="DH636" s="5"/>
      <c r="DI636" s="5"/>
      <c r="DJ636" s="5"/>
      <c r="DK636" s="5"/>
      <c r="DL636" s="5"/>
      <c r="DM636" s="5"/>
      <c r="DN636" s="5"/>
      <c r="DO636" s="5"/>
      <c r="DP636" s="5"/>
      <c r="DQ636" s="5"/>
      <c r="DR636" s="5"/>
      <c r="DS636" s="5"/>
      <c r="DT636" s="5"/>
      <c r="DU636" s="5"/>
      <c r="DV636" s="5"/>
      <c r="DW636" s="5"/>
      <c r="DX636" s="5"/>
      <c r="DY636" s="5"/>
      <c r="DZ636" s="5"/>
      <c r="EA636" s="5"/>
      <c r="EB636" s="5"/>
      <c r="EC636" s="5"/>
      <c r="ED636" s="5"/>
      <c r="EE636" s="5"/>
      <c r="EF636" s="5"/>
      <c r="EG636" s="5"/>
      <c r="EH636" s="5"/>
      <c r="EI636" s="5"/>
      <c r="EJ636" s="341"/>
      <c r="EK636" s="354"/>
      <c r="EL636" s="5"/>
      <c r="EM636" s="5"/>
      <c r="EN636" s="5"/>
      <c r="EO636" s="5"/>
      <c r="EP636" s="5"/>
      <c r="EQ636" s="5"/>
      <c r="ER636" s="5"/>
      <c r="ES636" s="5"/>
      <c r="ET636" s="5"/>
      <c r="EU636" s="5"/>
      <c r="EV636" s="5"/>
      <c r="EW636" s="5"/>
      <c r="EX636" s="5"/>
      <c r="EY636" s="5"/>
      <c r="EZ636" s="5"/>
      <c r="FA636" s="5"/>
      <c r="FB636" s="5"/>
      <c r="FC636" s="5"/>
      <c r="FD636" s="5"/>
      <c r="FE636" s="5"/>
      <c r="FF636" s="5"/>
      <c r="FG636" s="5"/>
      <c r="FH636" s="5"/>
      <c r="FI636" s="5"/>
      <c r="FJ636" s="5"/>
      <c r="FK636" s="5"/>
      <c r="FL636" s="5"/>
      <c r="FM636" s="5"/>
      <c r="FN636" s="5"/>
      <c r="FO636" s="5"/>
      <c r="FP636" s="5"/>
      <c r="FQ636" s="5"/>
      <c r="FR636" s="5"/>
      <c r="FS636" s="5"/>
      <c r="FT636" s="5"/>
      <c r="FU636" s="5"/>
      <c r="FV636" s="5"/>
      <c r="FW636" s="5"/>
      <c r="FX636" s="5"/>
      <c r="FY636" s="5"/>
      <c r="FZ636" s="5"/>
      <c r="GA636" s="5"/>
      <c r="GB636" s="341"/>
      <c r="GC636" s="354"/>
      <c r="GD636" s="5"/>
      <c r="GE636" s="5"/>
      <c r="GF636" s="5"/>
      <c r="GG636" s="5"/>
      <c r="GH636" s="5"/>
      <c r="GI636" s="5"/>
      <c r="GJ636" s="5"/>
      <c r="GK636" s="5"/>
      <c r="GL636" s="5"/>
      <c r="GM636" s="5"/>
      <c r="GN636" s="5"/>
      <c r="GO636" s="5"/>
      <c r="GP636" s="5"/>
      <c r="GQ636" s="5"/>
      <c r="GR636" s="5"/>
      <c r="GS636" s="5"/>
      <c r="GT636" s="5"/>
      <c r="GU636" s="5"/>
      <c r="GV636" s="5"/>
      <c r="GW636" s="5"/>
      <c r="GX636" s="5"/>
      <c r="GY636" s="5"/>
      <c r="GZ636" s="5"/>
      <c r="HA636" s="5"/>
      <c r="HB636" s="5"/>
      <c r="HC636" s="5"/>
      <c r="HD636" s="5"/>
      <c r="HE636" s="5"/>
      <c r="HF636" s="5"/>
      <c r="HG636" s="5"/>
      <c r="HH636" s="5"/>
      <c r="HI636" s="5"/>
      <c r="HJ636" s="5"/>
      <c r="HK636" s="5"/>
      <c r="HL636" s="5"/>
      <c r="HM636" s="5"/>
      <c r="HN636" s="5"/>
      <c r="HO636" s="5"/>
      <c r="HP636" s="5"/>
      <c r="HQ636" s="5"/>
      <c r="HR636" s="5"/>
      <c r="HS636" s="5"/>
      <c r="HT636" s="341"/>
      <c r="HU636" s="354"/>
      <c r="HV636" s="5"/>
      <c r="HW636" s="5"/>
      <c r="HX636" s="5"/>
      <c r="HY636" s="5"/>
      <c r="HZ636" s="5"/>
      <c r="IA636" s="5"/>
      <c r="IB636" s="5"/>
      <c r="IC636" s="5"/>
      <c r="ID636" s="5"/>
      <c r="IE636" s="5"/>
      <c r="IF636" s="5"/>
      <c r="IG636" s="5"/>
      <c r="IH636" s="5"/>
      <c r="II636" s="5"/>
      <c r="IJ636" s="5"/>
      <c r="IK636" s="5"/>
      <c r="IL636" s="5"/>
      <c r="IM636" s="5"/>
      <c r="IN636" s="5"/>
      <c r="IO636" s="5"/>
      <c r="IP636" s="5"/>
      <c r="IQ636" s="5"/>
      <c r="IR636" s="5"/>
      <c r="IS636" s="5"/>
      <c r="IT636" s="5"/>
      <c r="IU636" s="5"/>
      <c r="IV636" s="5"/>
      <c r="IW636" s="5"/>
      <c r="IX636" s="5"/>
      <c r="IY636" s="5"/>
      <c r="IZ636" s="5"/>
      <c r="JA636" s="5"/>
      <c r="JB636" s="5"/>
      <c r="JC636" s="5"/>
      <c r="JD636" s="5"/>
      <c r="JE636" s="5"/>
      <c r="JF636" s="5"/>
      <c r="JG636" s="5"/>
      <c r="JH636" s="5"/>
      <c r="JI636" s="5"/>
      <c r="JJ636" s="5"/>
      <c r="JK636" s="145"/>
      <c r="JL636" s="397"/>
    </row>
    <row r="637" spans="1:272" ht="60">
      <c r="A637" s="8" t="s">
        <v>33</v>
      </c>
      <c r="B637" s="8" t="s">
        <v>11</v>
      </c>
      <c r="C637" s="8">
        <v>1</v>
      </c>
      <c r="D637" s="197">
        <v>101</v>
      </c>
      <c r="E637" s="118" t="s">
        <v>166</v>
      </c>
      <c r="F637" s="195" t="s">
        <v>108</v>
      </c>
      <c r="G637" s="195" t="s">
        <v>165</v>
      </c>
      <c r="H637" s="309"/>
      <c r="I637" s="354"/>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c r="AY637" s="5"/>
      <c r="AZ637" s="341"/>
      <c r="BA637" s="355" t="s">
        <v>632</v>
      </c>
      <c r="BB637" s="51">
        <v>103.5</v>
      </c>
      <c r="BC637" s="51">
        <v>105.2</v>
      </c>
      <c r="BD637" s="54">
        <f t="shared" si="452"/>
        <v>1.7000000000000028</v>
      </c>
      <c r="BE637" s="52">
        <v>100</v>
      </c>
      <c r="BF637" s="52">
        <f t="shared" si="453"/>
        <v>1.7000000000000028</v>
      </c>
      <c r="BG637" s="139">
        <f>BF637*AUXILIAR!$B$51</f>
        <v>13600000.000000022</v>
      </c>
      <c r="BH637" s="5"/>
      <c r="BI637" s="5"/>
      <c r="BJ637" s="5"/>
      <c r="BK637" s="5"/>
      <c r="BL637" s="5"/>
      <c r="BM637" s="5"/>
      <c r="BN637" s="5"/>
      <c r="BO637" s="5"/>
      <c r="BP637" s="5"/>
      <c r="BQ637" s="5"/>
      <c r="BR637" s="5"/>
      <c r="BS637" s="5"/>
      <c r="BT637" s="5"/>
      <c r="BU637" s="5"/>
      <c r="BV637" s="5"/>
      <c r="BW637" s="5"/>
      <c r="BX637" s="5"/>
      <c r="BY637" s="5"/>
      <c r="BZ637" s="5"/>
      <c r="CA637" s="5"/>
      <c r="CB637" s="5"/>
      <c r="CC637" s="5"/>
      <c r="CD637" s="5"/>
      <c r="CE637" s="5"/>
      <c r="CF637" s="5"/>
      <c r="CG637" s="5"/>
      <c r="CH637" s="5"/>
      <c r="CI637" s="5"/>
      <c r="CJ637" s="5"/>
      <c r="CK637" s="5"/>
      <c r="CL637" s="5"/>
      <c r="CM637" s="5"/>
      <c r="CN637" s="5"/>
      <c r="CO637" s="5"/>
      <c r="CP637" s="5"/>
      <c r="CQ637" s="5"/>
      <c r="CR637" s="341"/>
      <c r="CS637" s="355" t="s">
        <v>658</v>
      </c>
      <c r="CT637" s="51">
        <v>204.1</v>
      </c>
      <c r="CU637" s="51">
        <v>204.1</v>
      </c>
      <c r="CV637" s="51">
        <v>1</v>
      </c>
      <c r="CW637" s="52">
        <v>100</v>
      </c>
      <c r="CX637" s="52">
        <f t="shared" si="456"/>
        <v>1</v>
      </c>
      <c r="CY637" s="139">
        <f>CX637*AUXILIAR!$B$57</f>
        <v>20000000</v>
      </c>
      <c r="CZ637" s="5"/>
      <c r="DA637" s="5"/>
      <c r="DB637" s="5"/>
      <c r="DC637" s="5"/>
      <c r="DD637" s="5"/>
      <c r="DE637" s="5"/>
      <c r="DF637" s="5"/>
      <c r="DG637" s="5"/>
      <c r="DH637" s="5"/>
      <c r="DI637" s="5"/>
      <c r="DJ637" s="5"/>
      <c r="DK637" s="5"/>
      <c r="DL637" s="5"/>
      <c r="DM637" s="5"/>
      <c r="DN637" s="5"/>
      <c r="DO637" s="5"/>
      <c r="DP637" s="5"/>
      <c r="DQ637" s="5"/>
      <c r="DR637" s="5"/>
      <c r="DS637" s="5"/>
      <c r="DT637" s="5"/>
      <c r="DU637" s="5"/>
      <c r="DV637" s="5"/>
      <c r="DW637" s="5"/>
      <c r="DX637" s="5"/>
      <c r="DY637" s="5"/>
      <c r="DZ637" s="5"/>
      <c r="EA637" s="5"/>
      <c r="EB637" s="5"/>
      <c r="EC637" s="5"/>
      <c r="ED637" s="5"/>
      <c r="EE637" s="5"/>
      <c r="EF637" s="5"/>
      <c r="EG637" s="5"/>
      <c r="EH637" s="5"/>
      <c r="EI637" s="5"/>
      <c r="EJ637" s="341"/>
      <c r="EK637" s="354"/>
      <c r="EL637" s="5"/>
      <c r="EM637" s="5"/>
      <c r="EN637" s="5"/>
      <c r="EO637" s="5"/>
      <c r="EP637" s="5"/>
      <c r="EQ637" s="5"/>
      <c r="ER637" s="5"/>
      <c r="ES637" s="5"/>
      <c r="ET637" s="5"/>
      <c r="EU637" s="5"/>
      <c r="EV637" s="5"/>
      <c r="EW637" s="5"/>
      <c r="EX637" s="5"/>
      <c r="EY637" s="5"/>
      <c r="EZ637" s="5"/>
      <c r="FA637" s="5"/>
      <c r="FB637" s="5"/>
      <c r="FC637" s="5"/>
      <c r="FD637" s="5"/>
      <c r="FE637" s="5"/>
      <c r="FF637" s="5"/>
      <c r="FG637" s="5"/>
      <c r="FH637" s="5"/>
      <c r="FI637" s="5"/>
      <c r="FJ637" s="5"/>
      <c r="FK637" s="5"/>
      <c r="FL637" s="5"/>
      <c r="FM637" s="5"/>
      <c r="FN637" s="5"/>
      <c r="FO637" s="5"/>
      <c r="FP637" s="5"/>
      <c r="FQ637" s="5"/>
      <c r="FR637" s="5"/>
      <c r="FS637" s="5"/>
      <c r="FT637" s="5"/>
      <c r="FU637" s="5"/>
      <c r="FV637" s="5"/>
      <c r="FW637" s="5"/>
      <c r="FX637" s="5"/>
      <c r="FY637" s="5"/>
      <c r="FZ637" s="5"/>
      <c r="GA637" s="5"/>
      <c r="GB637" s="341"/>
      <c r="GC637" s="354"/>
      <c r="GD637" s="5"/>
      <c r="GE637" s="5"/>
      <c r="GF637" s="5"/>
      <c r="GG637" s="5"/>
      <c r="GH637" s="5"/>
      <c r="GI637" s="5"/>
      <c r="GJ637" s="5"/>
      <c r="GK637" s="5"/>
      <c r="GL637" s="5"/>
      <c r="GM637" s="5"/>
      <c r="GN637" s="5"/>
      <c r="GO637" s="5"/>
      <c r="GP637" s="5"/>
      <c r="GQ637" s="5"/>
      <c r="GR637" s="5"/>
      <c r="GS637" s="5"/>
      <c r="GT637" s="5"/>
      <c r="GU637" s="5"/>
      <c r="GV637" s="5"/>
      <c r="GW637" s="5"/>
      <c r="GX637" s="5"/>
      <c r="GY637" s="5"/>
      <c r="GZ637" s="5"/>
      <c r="HA637" s="5"/>
      <c r="HB637" s="5"/>
      <c r="HC637" s="5"/>
      <c r="HD637" s="5"/>
      <c r="HE637" s="5"/>
      <c r="HF637" s="5"/>
      <c r="HG637" s="5"/>
      <c r="HH637" s="5"/>
      <c r="HI637" s="5"/>
      <c r="HJ637" s="5"/>
      <c r="HK637" s="5"/>
      <c r="HL637" s="5"/>
      <c r="HM637" s="5"/>
      <c r="HN637" s="5"/>
      <c r="HO637" s="5"/>
      <c r="HP637" s="5"/>
      <c r="HQ637" s="5"/>
      <c r="HR637" s="5"/>
      <c r="HS637" s="5"/>
      <c r="HT637" s="341"/>
      <c r="HU637" s="354"/>
      <c r="HV637" s="5"/>
      <c r="HW637" s="5"/>
      <c r="HX637" s="5"/>
      <c r="HY637" s="5"/>
      <c r="HZ637" s="5"/>
      <c r="IA637" s="5"/>
      <c r="IB637" s="5"/>
      <c r="IC637" s="5"/>
      <c r="ID637" s="5"/>
      <c r="IE637" s="5"/>
      <c r="IF637" s="5"/>
      <c r="IG637" s="5"/>
      <c r="IH637" s="5"/>
      <c r="II637" s="5"/>
      <c r="IJ637" s="5"/>
      <c r="IK637" s="5"/>
      <c r="IL637" s="5"/>
      <c r="IM637" s="5"/>
      <c r="IN637" s="5"/>
      <c r="IO637" s="5"/>
      <c r="IP637" s="5"/>
      <c r="IQ637" s="5"/>
      <c r="IR637" s="5"/>
      <c r="IS637" s="5"/>
      <c r="IT637" s="5"/>
      <c r="IU637" s="5"/>
      <c r="IV637" s="5"/>
      <c r="IW637" s="5"/>
      <c r="IX637" s="5"/>
      <c r="IY637" s="5"/>
      <c r="IZ637" s="5"/>
      <c r="JA637" s="5"/>
      <c r="JB637" s="5"/>
      <c r="JC637" s="5"/>
      <c r="JD637" s="5"/>
      <c r="JE637" s="5"/>
      <c r="JF637" s="5"/>
      <c r="JG637" s="5"/>
      <c r="JH637" s="5"/>
      <c r="JI637" s="5"/>
      <c r="JJ637" s="5"/>
      <c r="JK637" s="145"/>
      <c r="JL637" s="397"/>
    </row>
    <row r="638" spans="1:272" ht="60">
      <c r="A638" s="8" t="s">
        <v>33</v>
      </c>
      <c r="B638" s="8" t="s">
        <v>11</v>
      </c>
      <c r="C638" s="8">
        <v>1</v>
      </c>
      <c r="D638" s="197">
        <v>101</v>
      </c>
      <c r="E638" s="118" t="s">
        <v>166</v>
      </c>
      <c r="F638" s="195" t="s">
        <v>108</v>
      </c>
      <c r="G638" s="195" t="s">
        <v>165</v>
      </c>
      <c r="H638" s="309"/>
      <c r="I638" s="354"/>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c r="AY638" s="5"/>
      <c r="AZ638" s="341"/>
      <c r="BA638" s="355" t="s">
        <v>632</v>
      </c>
      <c r="BB638" s="51">
        <v>105.2</v>
      </c>
      <c r="BC638" s="51">
        <v>117.8</v>
      </c>
      <c r="BD638" s="54">
        <f t="shared" si="452"/>
        <v>12.599999999999994</v>
      </c>
      <c r="BE638" s="52">
        <v>100</v>
      </c>
      <c r="BF638" s="52">
        <f t="shared" si="453"/>
        <v>12.599999999999996</v>
      </c>
      <c r="BG638" s="139">
        <f>BF638*AUXILIAR!$B$51</f>
        <v>100799999.99999997</v>
      </c>
      <c r="BH638" s="5"/>
      <c r="BI638" s="5"/>
      <c r="BJ638" s="5"/>
      <c r="BK638" s="5"/>
      <c r="BL638" s="5"/>
      <c r="BM638" s="5"/>
      <c r="BN638" s="5"/>
      <c r="BO638" s="5"/>
      <c r="BP638" s="5"/>
      <c r="BQ638" s="5"/>
      <c r="BR638" s="5"/>
      <c r="BS638" s="5"/>
      <c r="BT638" s="5"/>
      <c r="BU638" s="5"/>
      <c r="BV638" s="5"/>
      <c r="BW638" s="5"/>
      <c r="BX638" s="5"/>
      <c r="BY638" s="5"/>
      <c r="BZ638" s="5"/>
      <c r="CA638" s="5"/>
      <c r="CB638" s="5"/>
      <c r="CC638" s="5"/>
      <c r="CD638" s="5"/>
      <c r="CE638" s="5"/>
      <c r="CF638" s="5"/>
      <c r="CG638" s="5"/>
      <c r="CH638" s="5"/>
      <c r="CI638" s="5"/>
      <c r="CJ638" s="5"/>
      <c r="CK638" s="5"/>
      <c r="CL638" s="5"/>
      <c r="CM638" s="5"/>
      <c r="CN638" s="5"/>
      <c r="CO638" s="5"/>
      <c r="CP638" s="5"/>
      <c r="CQ638" s="5"/>
      <c r="CR638" s="341"/>
      <c r="CS638" s="355" t="s">
        <v>659</v>
      </c>
      <c r="CT638" s="51">
        <v>243.4</v>
      </c>
      <c r="CU638" s="51">
        <v>243.4</v>
      </c>
      <c r="CV638" s="51">
        <v>1</v>
      </c>
      <c r="CW638" s="52">
        <v>100</v>
      </c>
      <c r="CX638" s="52">
        <f t="shared" si="456"/>
        <v>1</v>
      </c>
      <c r="CY638" s="139">
        <f>CX638*AUXILIAR!$B$57</f>
        <v>20000000</v>
      </c>
      <c r="CZ638" s="5"/>
      <c r="DA638" s="5"/>
      <c r="DB638" s="5"/>
      <c r="DC638" s="5"/>
      <c r="DD638" s="5"/>
      <c r="DE638" s="5"/>
      <c r="DF638" s="5"/>
      <c r="DG638" s="5"/>
      <c r="DH638" s="5"/>
      <c r="DI638" s="5"/>
      <c r="DJ638" s="5"/>
      <c r="DK638" s="5"/>
      <c r="DL638" s="5"/>
      <c r="DM638" s="5"/>
      <c r="DN638" s="5"/>
      <c r="DO638" s="5"/>
      <c r="DP638" s="5"/>
      <c r="DQ638" s="5"/>
      <c r="DR638" s="5"/>
      <c r="DS638" s="5"/>
      <c r="DT638" s="5"/>
      <c r="DU638" s="5"/>
      <c r="DV638" s="5"/>
      <c r="DW638" s="5"/>
      <c r="DX638" s="5"/>
      <c r="DY638" s="5"/>
      <c r="DZ638" s="5"/>
      <c r="EA638" s="5"/>
      <c r="EB638" s="5"/>
      <c r="EC638" s="5"/>
      <c r="ED638" s="5"/>
      <c r="EE638" s="5"/>
      <c r="EF638" s="5"/>
      <c r="EG638" s="5"/>
      <c r="EH638" s="5"/>
      <c r="EI638" s="5"/>
      <c r="EJ638" s="341"/>
      <c r="EK638" s="354"/>
      <c r="EL638" s="5"/>
      <c r="EM638" s="5"/>
      <c r="EN638" s="5"/>
      <c r="EO638" s="5"/>
      <c r="EP638" s="5"/>
      <c r="EQ638" s="5"/>
      <c r="ER638" s="5"/>
      <c r="ES638" s="5"/>
      <c r="ET638" s="5"/>
      <c r="EU638" s="5"/>
      <c r="EV638" s="5"/>
      <c r="EW638" s="5"/>
      <c r="EX638" s="5"/>
      <c r="EY638" s="5"/>
      <c r="EZ638" s="5"/>
      <c r="FA638" s="5"/>
      <c r="FB638" s="5"/>
      <c r="FC638" s="5"/>
      <c r="FD638" s="5"/>
      <c r="FE638" s="5"/>
      <c r="FF638" s="5"/>
      <c r="FG638" s="5"/>
      <c r="FH638" s="5"/>
      <c r="FI638" s="5"/>
      <c r="FJ638" s="5"/>
      <c r="FK638" s="5"/>
      <c r="FL638" s="5"/>
      <c r="FM638" s="5"/>
      <c r="FN638" s="5"/>
      <c r="FO638" s="5"/>
      <c r="FP638" s="5"/>
      <c r="FQ638" s="5"/>
      <c r="FR638" s="5"/>
      <c r="FS638" s="5"/>
      <c r="FT638" s="5"/>
      <c r="FU638" s="5"/>
      <c r="FV638" s="5"/>
      <c r="FW638" s="5"/>
      <c r="FX638" s="5"/>
      <c r="FY638" s="5"/>
      <c r="FZ638" s="5"/>
      <c r="GA638" s="5"/>
      <c r="GB638" s="341"/>
      <c r="GC638" s="354"/>
      <c r="GD638" s="5"/>
      <c r="GE638" s="5"/>
      <c r="GF638" s="5"/>
      <c r="GG638" s="5"/>
      <c r="GH638" s="5"/>
      <c r="GI638" s="5"/>
      <c r="GJ638" s="5"/>
      <c r="GK638" s="5"/>
      <c r="GL638" s="5"/>
      <c r="GM638" s="5"/>
      <c r="GN638" s="5"/>
      <c r="GO638" s="5"/>
      <c r="GP638" s="5"/>
      <c r="GQ638" s="5"/>
      <c r="GR638" s="5"/>
      <c r="GS638" s="5"/>
      <c r="GT638" s="5"/>
      <c r="GU638" s="5"/>
      <c r="GV638" s="5"/>
      <c r="GW638" s="5"/>
      <c r="GX638" s="5"/>
      <c r="GY638" s="5"/>
      <c r="GZ638" s="5"/>
      <c r="HA638" s="5"/>
      <c r="HB638" s="5"/>
      <c r="HC638" s="5"/>
      <c r="HD638" s="5"/>
      <c r="HE638" s="5"/>
      <c r="HF638" s="5"/>
      <c r="HG638" s="5"/>
      <c r="HH638" s="5"/>
      <c r="HI638" s="5"/>
      <c r="HJ638" s="5"/>
      <c r="HK638" s="5"/>
      <c r="HL638" s="5"/>
      <c r="HM638" s="5"/>
      <c r="HN638" s="5"/>
      <c r="HO638" s="5"/>
      <c r="HP638" s="5"/>
      <c r="HQ638" s="5"/>
      <c r="HR638" s="5"/>
      <c r="HS638" s="5"/>
      <c r="HT638" s="341"/>
      <c r="HU638" s="354"/>
      <c r="HV638" s="5"/>
      <c r="HW638" s="5"/>
      <c r="HX638" s="5"/>
      <c r="HY638" s="5"/>
      <c r="HZ638" s="5"/>
      <c r="IA638" s="5"/>
      <c r="IB638" s="5"/>
      <c r="IC638" s="5"/>
      <c r="ID638" s="5"/>
      <c r="IE638" s="5"/>
      <c r="IF638" s="5"/>
      <c r="IG638" s="5"/>
      <c r="IH638" s="5"/>
      <c r="II638" s="5"/>
      <c r="IJ638" s="5"/>
      <c r="IK638" s="5"/>
      <c r="IL638" s="5"/>
      <c r="IM638" s="5"/>
      <c r="IN638" s="5"/>
      <c r="IO638" s="5"/>
      <c r="IP638" s="5"/>
      <c r="IQ638" s="5"/>
      <c r="IR638" s="5"/>
      <c r="IS638" s="5"/>
      <c r="IT638" s="5"/>
      <c r="IU638" s="5"/>
      <c r="IV638" s="5"/>
      <c r="IW638" s="5"/>
      <c r="IX638" s="5"/>
      <c r="IY638" s="5"/>
      <c r="IZ638" s="5"/>
      <c r="JA638" s="5"/>
      <c r="JB638" s="5"/>
      <c r="JC638" s="5"/>
      <c r="JD638" s="5"/>
      <c r="JE638" s="5"/>
      <c r="JF638" s="5"/>
      <c r="JG638" s="5"/>
      <c r="JH638" s="5"/>
      <c r="JI638" s="5"/>
      <c r="JJ638" s="5"/>
      <c r="JK638" s="145"/>
      <c r="JL638" s="397"/>
    </row>
    <row r="639" spans="1:272" ht="60">
      <c r="A639" s="8" t="s">
        <v>33</v>
      </c>
      <c r="B639" s="8" t="s">
        <v>11</v>
      </c>
      <c r="C639" s="8">
        <v>1</v>
      </c>
      <c r="D639" s="197">
        <v>101</v>
      </c>
      <c r="E639" s="118" t="s">
        <v>166</v>
      </c>
      <c r="F639" s="195" t="s">
        <v>108</v>
      </c>
      <c r="G639" s="195" t="s">
        <v>165</v>
      </c>
      <c r="H639" s="309"/>
      <c r="I639" s="354"/>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c r="AY639" s="5"/>
      <c r="AZ639" s="341"/>
      <c r="BA639" s="355" t="s">
        <v>632</v>
      </c>
      <c r="BB639" s="51">
        <v>117.8</v>
      </c>
      <c r="BC639" s="51">
        <v>121.3</v>
      </c>
      <c r="BD639" s="54">
        <f t="shared" si="452"/>
        <v>3.5</v>
      </c>
      <c r="BE639" s="52">
        <v>100</v>
      </c>
      <c r="BF639" s="52">
        <f t="shared" si="453"/>
        <v>3.5</v>
      </c>
      <c r="BG639" s="139">
        <f>BF639*AUXILIAR!$B$51</f>
        <v>28000000</v>
      </c>
      <c r="BH639" s="5"/>
      <c r="BI639" s="5"/>
      <c r="BJ639" s="5"/>
      <c r="BK639" s="5"/>
      <c r="BL639" s="5"/>
      <c r="BM639" s="5"/>
      <c r="BN639" s="5"/>
      <c r="BO639" s="5"/>
      <c r="BP639" s="5"/>
      <c r="BQ639" s="5"/>
      <c r="BR639" s="5"/>
      <c r="BS639" s="5"/>
      <c r="BT639" s="5"/>
      <c r="BU639" s="5"/>
      <c r="BV639" s="5"/>
      <c r="BW639" s="5"/>
      <c r="BX639" s="5"/>
      <c r="BY639" s="5"/>
      <c r="BZ639" s="5"/>
      <c r="CA639" s="5"/>
      <c r="CB639" s="5"/>
      <c r="CC639" s="5"/>
      <c r="CD639" s="5"/>
      <c r="CE639" s="5"/>
      <c r="CF639" s="5"/>
      <c r="CG639" s="5"/>
      <c r="CH639" s="5"/>
      <c r="CI639" s="5"/>
      <c r="CJ639" s="5"/>
      <c r="CK639" s="5"/>
      <c r="CL639" s="5"/>
      <c r="CM639" s="5"/>
      <c r="CN639" s="5"/>
      <c r="CO639" s="5"/>
      <c r="CP639" s="5"/>
      <c r="CQ639" s="5"/>
      <c r="CR639" s="341"/>
      <c r="CS639" s="355" t="s">
        <v>660</v>
      </c>
      <c r="CT639" s="51">
        <v>253.3</v>
      </c>
      <c r="CU639" s="51">
        <v>253.3</v>
      </c>
      <c r="CV639" s="51">
        <v>1</v>
      </c>
      <c r="CW639" s="52">
        <v>100</v>
      </c>
      <c r="CX639" s="52">
        <f t="shared" si="456"/>
        <v>1</v>
      </c>
      <c r="CY639" s="139">
        <f>CX639*AUXILIAR!$B$57</f>
        <v>20000000</v>
      </c>
      <c r="CZ639" s="5"/>
      <c r="DA639" s="5"/>
      <c r="DB639" s="5"/>
      <c r="DC639" s="5"/>
      <c r="DD639" s="5"/>
      <c r="DE639" s="5"/>
      <c r="DF639" s="5"/>
      <c r="DG639" s="5"/>
      <c r="DH639" s="5"/>
      <c r="DI639" s="5"/>
      <c r="DJ639" s="5"/>
      <c r="DK639" s="5"/>
      <c r="DL639" s="5"/>
      <c r="DM639" s="5"/>
      <c r="DN639" s="5"/>
      <c r="DO639" s="5"/>
      <c r="DP639" s="5"/>
      <c r="DQ639" s="5"/>
      <c r="DR639" s="5"/>
      <c r="DS639" s="5"/>
      <c r="DT639" s="5"/>
      <c r="DU639" s="5"/>
      <c r="DV639" s="5"/>
      <c r="DW639" s="5"/>
      <c r="DX639" s="5"/>
      <c r="DY639" s="5"/>
      <c r="DZ639" s="5"/>
      <c r="EA639" s="5"/>
      <c r="EB639" s="5"/>
      <c r="EC639" s="5"/>
      <c r="ED639" s="5"/>
      <c r="EE639" s="5"/>
      <c r="EF639" s="5"/>
      <c r="EG639" s="5"/>
      <c r="EH639" s="5"/>
      <c r="EI639" s="5"/>
      <c r="EJ639" s="341"/>
      <c r="EK639" s="354"/>
      <c r="EL639" s="5"/>
      <c r="EM639" s="5"/>
      <c r="EN639" s="5"/>
      <c r="EO639" s="5"/>
      <c r="EP639" s="5"/>
      <c r="EQ639" s="5"/>
      <c r="ER639" s="5"/>
      <c r="ES639" s="5"/>
      <c r="ET639" s="5"/>
      <c r="EU639" s="5"/>
      <c r="EV639" s="5"/>
      <c r="EW639" s="5"/>
      <c r="EX639" s="5"/>
      <c r="EY639" s="5"/>
      <c r="EZ639" s="5"/>
      <c r="FA639" s="5"/>
      <c r="FB639" s="5"/>
      <c r="FC639" s="5"/>
      <c r="FD639" s="5"/>
      <c r="FE639" s="5"/>
      <c r="FF639" s="5"/>
      <c r="FG639" s="5"/>
      <c r="FH639" s="5"/>
      <c r="FI639" s="5"/>
      <c r="FJ639" s="5"/>
      <c r="FK639" s="5"/>
      <c r="FL639" s="5"/>
      <c r="FM639" s="5"/>
      <c r="FN639" s="5"/>
      <c r="FO639" s="5"/>
      <c r="FP639" s="5"/>
      <c r="FQ639" s="5"/>
      <c r="FR639" s="5"/>
      <c r="FS639" s="5"/>
      <c r="FT639" s="5"/>
      <c r="FU639" s="5"/>
      <c r="FV639" s="5"/>
      <c r="FW639" s="5"/>
      <c r="FX639" s="5"/>
      <c r="FY639" s="5"/>
      <c r="FZ639" s="5"/>
      <c r="GA639" s="5"/>
      <c r="GB639" s="341"/>
      <c r="GC639" s="354"/>
      <c r="GD639" s="5"/>
      <c r="GE639" s="5"/>
      <c r="GF639" s="5"/>
      <c r="GG639" s="5"/>
      <c r="GH639" s="5"/>
      <c r="GI639" s="5"/>
      <c r="GJ639" s="5"/>
      <c r="GK639" s="5"/>
      <c r="GL639" s="5"/>
      <c r="GM639" s="5"/>
      <c r="GN639" s="5"/>
      <c r="GO639" s="5"/>
      <c r="GP639" s="5"/>
      <c r="GQ639" s="5"/>
      <c r="GR639" s="5"/>
      <c r="GS639" s="5"/>
      <c r="GT639" s="5"/>
      <c r="GU639" s="5"/>
      <c r="GV639" s="5"/>
      <c r="GW639" s="5"/>
      <c r="GX639" s="5"/>
      <c r="GY639" s="5"/>
      <c r="GZ639" s="5"/>
      <c r="HA639" s="5"/>
      <c r="HB639" s="5"/>
      <c r="HC639" s="5"/>
      <c r="HD639" s="5"/>
      <c r="HE639" s="5"/>
      <c r="HF639" s="5"/>
      <c r="HG639" s="5"/>
      <c r="HH639" s="5"/>
      <c r="HI639" s="5"/>
      <c r="HJ639" s="5"/>
      <c r="HK639" s="5"/>
      <c r="HL639" s="5"/>
      <c r="HM639" s="5"/>
      <c r="HN639" s="5"/>
      <c r="HO639" s="5"/>
      <c r="HP639" s="5"/>
      <c r="HQ639" s="5"/>
      <c r="HR639" s="5"/>
      <c r="HS639" s="5"/>
      <c r="HT639" s="341"/>
      <c r="HU639" s="354"/>
      <c r="HV639" s="5"/>
      <c r="HW639" s="5"/>
      <c r="HX639" s="5"/>
      <c r="HY639" s="5"/>
      <c r="HZ639" s="5"/>
      <c r="IA639" s="5"/>
      <c r="IB639" s="5"/>
      <c r="IC639" s="5"/>
      <c r="ID639" s="5"/>
      <c r="IE639" s="5"/>
      <c r="IF639" s="5"/>
      <c r="IG639" s="5"/>
      <c r="IH639" s="5"/>
      <c r="II639" s="5"/>
      <c r="IJ639" s="5"/>
      <c r="IK639" s="5"/>
      <c r="IL639" s="5"/>
      <c r="IM639" s="5"/>
      <c r="IN639" s="5"/>
      <c r="IO639" s="5"/>
      <c r="IP639" s="5"/>
      <c r="IQ639" s="5"/>
      <c r="IR639" s="5"/>
      <c r="IS639" s="5"/>
      <c r="IT639" s="5"/>
      <c r="IU639" s="5"/>
      <c r="IV639" s="5"/>
      <c r="IW639" s="5"/>
      <c r="IX639" s="5"/>
      <c r="IY639" s="5"/>
      <c r="IZ639" s="5"/>
      <c r="JA639" s="5"/>
      <c r="JB639" s="5"/>
      <c r="JC639" s="5"/>
      <c r="JD639" s="5"/>
      <c r="JE639" s="5"/>
      <c r="JF639" s="5"/>
      <c r="JG639" s="5"/>
      <c r="JH639" s="5"/>
      <c r="JI639" s="5"/>
      <c r="JJ639" s="5"/>
      <c r="JK639" s="145"/>
      <c r="JL639" s="397"/>
    </row>
    <row r="640" spans="1:272" ht="45">
      <c r="A640" s="8" t="s">
        <v>33</v>
      </c>
      <c r="B640" s="8" t="s">
        <v>11</v>
      </c>
      <c r="C640" s="8">
        <v>1</v>
      </c>
      <c r="D640" s="197">
        <v>101</v>
      </c>
      <c r="E640" s="118" t="s">
        <v>166</v>
      </c>
      <c r="F640" s="195" t="s">
        <v>108</v>
      </c>
      <c r="G640" s="195" t="s">
        <v>165</v>
      </c>
      <c r="H640" s="309"/>
      <c r="I640" s="354"/>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c r="AY640" s="5"/>
      <c r="AZ640" s="341"/>
      <c r="BA640" s="355" t="s">
        <v>632</v>
      </c>
      <c r="BB640" s="51">
        <v>121.3</v>
      </c>
      <c r="BC640" s="51">
        <v>123.2</v>
      </c>
      <c r="BD640" s="54">
        <f t="shared" si="452"/>
        <v>1.9000000000000057</v>
      </c>
      <c r="BE640" s="52">
        <v>100</v>
      </c>
      <c r="BF640" s="52">
        <f t="shared" si="453"/>
        <v>1.9000000000000057</v>
      </c>
      <c r="BG640" s="139">
        <f>BF640*AUXILIAR!$B$51</f>
        <v>15200000.000000045</v>
      </c>
      <c r="BH640" s="5"/>
      <c r="BI640" s="5"/>
      <c r="BJ640" s="5"/>
      <c r="BK640" s="5"/>
      <c r="BL640" s="5"/>
      <c r="BM640" s="5"/>
      <c r="BN640" s="5"/>
      <c r="BO640" s="5"/>
      <c r="BP640" s="5"/>
      <c r="BQ640" s="5"/>
      <c r="BR640" s="5"/>
      <c r="BS640" s="5"/>
      <c r="BT640" s="5"/>
      <c r="BU640" s="5"/>
      <c r="BV640" s="5"/>
      <c r="BW640" s="5"/>
      <c r="BX640" s="5"/>
      <c r="BY640" s="5"/>
      <c r="BZ640" s="5"/>
      <c r="CA640" s="5"/>
      <c r="CB640" s="5"/>
      <c r="CC640" s="5"/>
      <c r="CD640" s="5"/>
      <c r="CE640" s="5"/>
      <c r="CF640" s="5"/>
      <c r="CG640" s="5"/>
      <c r="CH640" s="5"/>
      <c r="CI640" s="5"/>
      <c r="CJ640" s="5"/>
      <c r="CK640" s="5"/>
      <c r="CL640" s="5"/>
      <c r="CM640" s="5"/>
      <c r="CN640" s="5"/>
      <c r="CO640" s="5"/>
      <c r="CP640" s="5"/>
      <c r="CQ640" s="5"/>
      <c r="CR640" s="341"/>
      <c r="CS640" s="355" t="s">
        <v>661</v>
      </c>
      <c r="CT640" s="51">
        <v>248.2</v>
      </c>
      <c r="CU640" s="51">
        <v>248.2</v>
      </c>
      <c r="CV640" s="51">
        <v>1</v>
      </c>
      <c r="CW640" s="52">
        <v>100</v>
      </c>
      <c r="CX640" s="52">
        <f t="shared" si="456"/>
        <v>1</v>
      </c>
      <c r="CY640" s="139">
        <f>CX640*AUXILIAR!$B$57</f>
        <v>20000000</v>
      </c>
      <c r="CZ640" s="5"/>
      <c r="DA640" s="5"/>
      <c r="DB640" s="5"/>
      <c r="DC640" s="5"/>
      <c r="DD640" s="5"/>
      <c r="DE640" s="5"/>
      <c r="DF640" s="5"/>
      <c r="DG640" s="5"/>
      <c r="DH640" s="5"/>
      <c r="DI640" s="5"/>
      <c r="DJ640" s="5"/>
      <c r="DK640" s="5"/>
      <c r="DL640" s="5"/>
      <c r="DM640" s="5"/>
      <c r="DN640" s="5"/>
      <c r="DO640" s="5"/>
      <c r="DP640" s="5"/>
      <c r="DQ640" s="5"/>
      <c r="DR640" s="5"/>
      <c r="DS640" s="5"/>
      <c r="DT640" s="5"/>
      <c r="DU640" s="5"/>
      <c r="DV640" s="5"/>
      <c r="DW640" s="5"/>
      <c r="DX640" s="5"/>
      <c r="DY640" s="5"/>
      <c r="DZ640" s="5"/>
      <c r="EA640" s="5"/>
      <c r="EB640" s="5"/>
      <c r="EC640" s="5"/>
      <c r="ED640" s="5"/>
      <c r="EE640" s="5"/>
      <c r="EF640" s="5"/>
      <c r="EG640" s="5"/>
      <c r="EH640" s="5"/>
      <c r="EI640" s="5"/>
      <c r="EJ640" s="341"/>
      <c r="EK640" s="354"/>
      <c r="EL640" s="5"/>
      <c r="EM640" s="5"/>
      <c r="EN640" s="5"/>
      <c r="EO640" s="5"/>
      <c r="EP640" s="5"/>
      <c r="EQ640" s="5"/>
      <c r="ER640" s="5"/>
      <c r="ES640" s="5"/>
      <c r="ET640" s="5"/>
      <c r="EU640" s="5"/>
      <c r="EV640" s="5"/>
      <c r="EW640" s="5"/>
      <c r="EX640" s="5"/>
      <c r="EY640" s="5"/>
      <c r="EZ640" s="5"/>
      <c r="FA640" s="5"/>
      <c r="FB640" s="5"/>
      <c r="FC640" s="5"/>
      <c r="FD640" s="5"/>
      <c r="FE640" s="5"/>
      <c r="FF640" s="5"/>
      <c r="FG640" s="5"/>
      <c r="FH640" s="5"/>
      <c r="FI640" s="5"/>
      <c r="FJ640" s="5"/>
      <c r="FK640" s="5"/>
      <c r="FL640" s="5"/>
      <c r="FM640" s="5"/>
      <c r="FN640" s="5"/>
      <c r="FO640" s="5"/>
      <c r="FP640" s="5"/>
      <c r="FQ640" s="5"/>
      <c r="FR640" s="5"/>
      <c r="FS640" s="5"/>
      <c r="FT640" s="5"/>
      <c r="FU640" s="5"/>
      <c r="FV640" s="5"/>
      <c r="FW640" s="5"/>
      <c r="FX640" s="5"/>
      <c r="FY640" s="5"/>
      <c r="FZ640" s="5"/>
      <c r="GA640" s="5"/>
      <c r="GB640" s="341"/>
      <c r="GC640" s="354"/>
      <c r="GD640" s="5"/>
      <c r="GE640" s="5"/>
      <c r="GF640" s="5"/>
      <c r="GG640" s="5"/>
      <c r="GH640" s="5"/>
      <c r="GI640" s="5"/>
      <c r="GJ640" s="5"/>
      <c r="GK640" s="5"/>
      <c r="GL640" s="5"/>
      <c r="GM640" s="5"/>
      <c r="GN640" s="5"/>
      <c r="GO640" s="5"/>
      <c r="GP640" s="5"/>
      <c r="GQ640" s="5"/>
      <c r="GR640" s="5"/>
      <c r="GS640" s="5"/>
      <c r="GT640" s="5"/>
      <c r="GU640" s="5"/>
      <c r="GV640" s="5"/>
      <c r="GW640" s="5"/>
      <c r="GX640" s="5"/>
      <c r="GY640" s="5"/>
      <c r="GZ640" s="5"/>
      <c r="HA640" s="5"/>
      <c r="HB640" s="5"/>
      <c r="HC640" s="5"/>
      <c r="HD640" s="5"/>
      <c r="HE640" s="5"/>
      <c r="HF640" s="5"/>
      <c r="HG640" s="5"/>
      <c r="HH640" s="5"/>
      <c r="HI640" s="5"/>
      <c r="HJ640" s="5"/>
      <c r="HK640" s="5"/>
      <c r="HL640" s="5"/>
      <c r="HM640" s="5"/>
      <c r="HN640" s="5"/>
      <c r="HO640" s="5"/>
      <c r="HP640" s="5"/>
      <c r="HQ640" s="5"/>
      <c r="HR640" s="5"/>
      <c r="HS640" s="5"/>
      <c r="HT640" s="341"/>
      <c r="HU640" s="354"/>
      <c r="HV640" s="5"/>
      <c r="HW640" s="5"/>
      <c r="HX640" s="5"/>
      <c r="HY640" s="5"/>
      <c r="HZ640" s="5"/>
      <c r="IA640" s="5"/>
      <c r="IB640" s="5"/>
      <c r="IC640" s="5"/>
      <c r="ID640" s="5"/>
      <c r="IE640" s="5"/>
      <c r="IF640" s="5"/>
      <c r="IG640" s="5"/>
      <c r="IH640" s="5"/>
      <c r="II640" s="5"/>
      <c r="IJ640" s="5"/>
      <c r="IK640" s="5"/>
      <c r="IL640" s="5"/>
      <c r="IM640" s="5"/>
      <c r="IN640" s="5"/>
      <c r="IO640" s="5"/>
      <c r="IP640" s="5"/>
      <c r="IQ640" s="5"/>
      <c r="IR640" s="5"/>
      <c r="IS640" s="5"/>
      <c r="IT640" s="5"/>
      <c r="IU640" s="5"/>
      <c r="IV640" s="5"/>
      <c r="IW640" s="5"/>
      <c r="IX640" s="5"/>
      <c r="IY640" s="5"/>
      <c r="IZ640" s="5"/>
      <c r="JA640" s="5"/>
      <c r="JB640" s="5"/>
      <c r="JC640" s="5"/>
      <c r="JD640" s="5"/>
      <c r="JE640" s="5"/>
      <c r="JF640" s="5"/>
      <c r="JG640" s="5"/>
      <c r="JH640" s="5"/>
      <c r="JI640" s="5"/>
      <c r="JJ640" s="5"/>
      <c r="JK640" s="145"/>
      <c r="JL640" s="397"/>
    </row>
    <row r="641" spans="1:272" ht="60">
      <c r="A641" s="8" t="s">
        <v>33</v>
      </c>
      <c r="B641" s="8" t="s">
        <v>11</v>
      </c>
      <c r="C641" s="8">
        <v>1</v>
      </c>
      <c r="D641" s="197">
        <v>101</v>
      </c>
      <c r="E641" s="118" t="s">
        <v>166</v>
      </c>
      <c r="F641" s="195" t="s">
        <v>108</v>
      </c>
      <c r="G641" s="195" t="s">
        <v>165</v>
      </c>
      <c r="H641" s="309"/>
      <c r="I641" s="354"/>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c r="AY641" s="5"/>
      <c r="AZ641" s="341"/>
      <c r="BA641" s="355" t="s">
        <v>632</v>
      </c>
      <c r="BB641" s="51">
        <v>123.2</v>
      </c>
      <c r="BC641" s="51">
        <v>132.5</v>
      </c>
      <c r="BD641" s="54">
        <f t="shared" si="452"/>
        <v>9.2999999999999972</v>
      </c>
      <c r="BE641" s="52">
        <v>100</v>
      </c>
      <c r="BF641" s="52">
        <f t="shared" si="453"/>
        <v>9.2999999999999972</v>
      </c>
      <c r="BG641" s="139">
        <f>BF641*AUXILIAR!$B$51</f>
        <v>74399999.99999997</v>
      </c>
      <c r="BH641" s="5"/>
      <c r="BI641" s="5"/>
      <c r="BJ641" s="5"/>
      <c r="BK641" s="5"/>
      <c r="BL641" s="5"/>
      <c r="BM641" s="5"/>
      <c r="BN641" s="5"/>
      <c r="BO641" s="5"/>
      <c r="BP641" s="5"/>
      <c r="BQ641" s="5"/>
      <c r="BR641" s="5"/>
      <c r="BS641" s="5"/>
      <c r="BT641" s="5"/>
      <c r="BU641" s="5"/>
      <c r="BV641" s="5"/>
      <c r="BW641" s="5"/>
      <c r="BX641" s="5"/>
      <c r="BY641" s="5"/>
      <c r="BZ641" s="5"/>
      <c r="CA641" s="5"/>
      <c r="CB641" s="5"/>
      <c r="CC641" s="5"/>
      <c r="CD641" s="5"/>
      <c r="CE641" s="5"/>
      <c r="CF641" s="5"/>
      <c r="CG641" s="5"/>
      <c r="CH641" s="5"/>
      <c r="CI641" s="5"/>
      <c r="CJ641" s="5"/>
      <c r="CK641" s="5"/>
      <c r="CL641" s="5"/>
      <c r="CM641" s="5"/>
      <c r="CN641" s="5"/>
      <c r="CO641" s="5"/>
      <c r="CP641" s="5"/>
      <c r="CQ641" s="5"/>
      <c r="CR641" s="341"/>
      <c r="CS641" s="355" t="s">
        <v>662</v>
      </c>
      <c r="CT641" s="51">
        <v>244.1</v>
      </c>
      <c r="CU641" s="51">
        <v>244.1</v>
      </c>
      <c r="CV641" s="51">
        <v>1</v>
      </c>
      <c r="CW641" s="52">
        <v>100</v>
      </c>
      <c r="CX641" s="52">
        <f t="shared" si="456"/>
        <v>1</v>
      </c>
      <c r="CY641" s="139">
        <f>CX641*AUXILIAR!$B$57</f>
        <v>20000000</v>
      </c>
      <c r="CZ641" s="5"/>
      <c r="DA641" s="5"/>
      <c r="DB641" s="5"/>
      <c r="DC641" s="5"/>
      <c r="DD641" s="5"/>
      <c r="DE641" s="5"/>
      <c r="DF641" s="5"/>
      <c r="DG641" s="5"/>
      <c r="DH641" s="5"/>
      <c r="DI641" s="5"/>
      <c r="DJ641" s="5"/>
      <c r="DK641" s="5"/>
      <c r="DL641" s="5"/>
      <c r="DM641" s="5"/>
      <c r="DN641" s="5"/>
      <c r="DO641" s="5"/>
      <c r="DP641" s="5"/>
      <c r="DQ641" s="5"/>
      <c r="DR641" s="5"/>
      <c r="DS641" s="5"/>
      <c r="DT641" s="5"/>
      <c r="DU641" s="5"/>
      <c r="DV641" s="5"/>
      <c r="DW641" s="5"/>
      <c r="DX641" s="5"/>
      <c r="DY641" s="5"/>
      <c r="DZ641" s="5"/>
      <c r="EA641" s="5"/>
      <c r="EB641" s="5"/>
      <c r="EC641" s="5"/>
      <c r="ED641" s="5"/>
      <c r="EE641" s="5"/>
      <c r="EF641" s="5"/>
      <c r="EG641" s="5"/>
      <c r="EH641" s="5"/>
      <c r="EI641" s="5"/>
      <c r="EJ641" s="341"/>
      <c r="EK641" s="354"/>
      <c r="EL641" s="5"/>
      <c r="EM641" s="5"/>
      <c r="EN641" s="5"/>
      <c r="EO641" s="5"/>
      <c r="EP641" s="5"/>
      <c r="EQ641" s="5"/>
      <c r="ER641" s="5"/>
      <c r="ES641" s="5"/>
      <c r="ET641" s="5"/>
      <c r="EU641" s="5"/>
      <c r="EV641" s="5"/>
      <c r="EW641" s="5"/>
      <c r="EX641" s="5"/>
      <c r="EY641" s="5"/>
      <c r="EZ641" s="5"/>
      <c r="FA641" s="5"/>
      <c r="FB641" s="5"/>
      <c r="FC641" s="5"/>
      <c r="FD641" s="5"/>
      <c r="FE641" s="5"/>
      <c r="FF641" s="5"/>
      <c r="FG641" s="5"/>
      <c r="FH641" s="5"/>
      <c r="FI641" s="5"/>
      <c r="FJ641" s="5"/>
      <c r="FK641" s="5"/>
      <c r="FL641" s="5"/>
      <c r="FM641" s="5"/>
      <c r="FN641" s="5"/>
      <c r="FO641" s="5"/>
      <c r="FP641" s="5"/>
      <c r="FQ641" s="5"/>
      <c r="FR641" s="5"/>
      <c r="FS641" s="5"/>
      <c r="FT641" s="5"/>
      <c r="FU641" s="5"/>
      <c r="FV641" s="5"/>
      <c r="FW641" s="5"/>
      <c r="FX641" s="5"/>
      <c r="FY641" s="5"/>
      <c r="FZ641" s="5"/>
      <c r="GA641" s="5"/>
      <c r="GB641" s="341"/>
      <c r="GC641" s="354"/>
      <c r="GD641" s="5"/>
      <c r="GE641" s="5"/>
      <c r="GF641" s="5"/>
      <c r="GG641" s="5"/>
      <c r="GH641" s="5"/>
      <c r="GI641" s="5"/>
      <c r="GJ641" s="5"/>
      <c r="GK641" s="5"/>
      <c r="GL641" s="5"/>
      <c r="GM641" s="5"/>
      <c r="GN641" s="5"/>
      <c r="GO641" s="5"/>
      <c r="GP641" s="5"/>
      <c r="GQ641" s="5"/>
      <c r="GR641" s="5"/>
      <c r="GS641" s="5"/>
      <c r="GT641" s="5"/>
      <c r="GU641" s="5"/>
      <c r="GV641" s="5"/>
      <c r="GW641" s="5"/>
      <c r="GX641" s="5"/>
      <c r="GY641" s="5"/>
      <c r="GZ641" s="5"/>
      <c r="HA641" s="5"/>
      <c r="HB641" s="5"/>
      <c r="HC641" s="5"/>
      <c r="HD641" s="5"/>
      <c r="HE641" s="5"/>
      <c r="HF641" s="5"/>
      <c r="HG641" s="5"/>
      <c r="HH641" s="5"/>
      <c r="HI641" s="5"/>
      <c r="HJ641" s="5"/>
      <c r="HK641" s="5"/>
      <c r="HL641" s="5"/>
      <c r="HM641" s="5"/>
      <c r="HN641" s="5"/>
      <c r="HO641" s="5"/>
      <c r="HP641" s="5"/>
      <c r="HQ641" s="5"/>
      <c r="HR641" s="5"/>
      <c r="HS641" s="5"/>
      <c r="HT641" s="341"/>
      <c r="HU641" s="354"/>
      <c r="HV641" s="5"/>
      <c r="HW641" s="5"/>
      <c r="HX641" s="5"/>
      <c r="HY641" s="5"/>
      <c r="HZ641" s="5"/>
      <c r="IA641" s="5"/>
      <c r="IB641" s="5"/>
      <c r="IC641" s="5"/>
      <c r="ID641" s="5"/>
      <c r="IE641" s="5"/>
      <c r="IF641" s="5"/>
      <c r="IG641" s="5"/>
      <c r="IH641" s="5"/>
      <c r="II641" s="5"/>
      <c r="IJ641" s="5"/>
      <c r="IK641" s="5"/>
      <c r="IL641" s="5"/>
      <c r="IM641" s="5"/>
      <c r="IN641" s="5"/>
      <c r="IO641" s="5"/>
      <c r="IP641" s="5"/>
      <c r="IQ641" s="5"/>
      <c r="IR641" s="5"/>
      <c r="IS641" s="5"/>
      <c r="IT641" s="5"/>
      <c r="IU641" s="5"/>
      <c r="IV641" s="5"/>
      <c r="IW641" s="5"/>
      <c r="IX641" s="5"/>
      <c r="IY641" s="5"/>
      <c r="IZ641" s="5"/>
      <c r="JA641" s="5"/>
      <c r="JB641" s="5"/>
      <c r="JC641" s="5"/>
      <c r="JD641" s="5"/>
      <c r="JE641" s="5"/>
      <c r="JF641" s="5"/>
      <c r="JG641" s="5"/>
      <c r="JH641" s="5"/>
      <c r="JI641" s="5"/>
      <c r="JJ641" s="5"/>
      <c r="JK641" s="145"/>
      <c r="JL641" s="397"/>
    </row>
    <row r="642" spans="1:272" ht="75">
      <c r="A642" s="8" t="s">
        <v>33</v>
      </c>
      <c r="B642" s="8" t="s">
        <v>11</v>
      </c>
      <c r="C642" s="8">
        <v>1</v>
      </c>
      <c r="D642" s="197">
        <v>101</v>
      </c>
      <c r="E642" s="118" t="s">
        <v>166</v>
      </c>
      <c r="F642" s="195" t="s">
        <v>108</v>
      </c>
      <c r="G642" s="195" t="s">
        <v>165</v>
      </c>
      <c r="H642" s="309"/>
      <c r="I642" s="354"/>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c r="AY642" s="5"/>
      <c r="AZ642" s="341"/>
      <c r="BA642" s="355" t="s">
        <v>632</v>
      </c>
      <c r="BB642" s="51">
        <v>132.5</v>
      </c>
      <c r="BC642" s="51">
        <v>144.19999999999999</v>
      </c>
      <c r="BD642" s="54">
        <f t="shared" si="452"/>
        <v>11.699999999999989</v>
      </c>
      <c r="BE642" s="52">
        <v>100</v>
      </c>
      <c r="BF642" s="52">
        <f t="shared" si="453"/>
        <v>11.699999999999989</v>
      </c>
      <c r="BG642" s="139">
        <f>BF642*AUXILIAR!$B$51</f>
        <v>93599999.999999911</v>
      </c>
      <c r="BH642" s="5"/>
      <c r="BI642" s="5"/>
      <c r="BJ642" s="5"/>
      <c r="BK642" s="5"/>
      <c r="BL642" s="5"/>
      <c r="BM642" s="5"/>
      <c r="BN642" s="5"/>
      <c r="BO642" s="5"/>
      <c r="BP642" s="5"/>
      <c r="BQ642" s="5"/>
      <c r="BR642" s="5"/>
      <c r="BS642" s="5"/>
      <c r="BT642" s="5"/>
      <c r="BU642" s="5"/>
      <c r="BV642" s="5"/>
      <c r="BW642" s="5"/>
      <c r="BX642" s="5"/>
      <c r="BY642" s="5"/>
      <c r="BZ642" s="5"/>
      <c r="CA642" s="5"/>
      <c r="CB642" s="5"/>
      <c r="CC642" s="5"/>
      <c r="CD642" s="5"/>
      <c r="CE642" s="5"/>
      <c r="CF642" s="5"/>
      <c r="CG642" s="5"/>
      <c r="CH642" s="5"/>
      <c r="CI642" s="5"/>
      <c r="CJ642" s="5"/>
      <c r="CK642" s="5"/>
      <c r="CL642" s="5"/>
      <c r="CM642" s="5"/>
      <c r="CN642" s="5"/>
      <c r="CO642" s="5"/>
      <c r="CP642" s="5"/>
      <c r="CQ642" s="5"/>
      <c r="CR642" s="341"/>
      <c r="CS642" s="355" t="s">
        <v>663</v>
      </c>
      <c r="CT642" s="51">
        <v>297.39999999999998</v>
      </c>
      <c r="CU642" s="51">
        <v>297.39999999999998</v>
      </c>
      <c r="CV642" s="51">
        <v>1</v>
      </c>
      <c r="CW642" s="52">
        <v>100</v>
      </c>
      <c r="CX642" s="52">
        <f t="shared" ref="CX642:CX643" si="460">CV642*CW642/100</f>
        <v>1</v>
      </c>
      <c r="CY642" s="139">
        <f>CX642*AUXILIAR!$B$57</f>
        <v>20000000</v>
      </c>
      <c r="CZ642" s="5"/>
      <c r="DA642" s="5"/>
      <c r="DB642" s="5"/>
      <c r="DC642" s="5"/>
      <c r="DD642" s="5"/>
      <c r="DE642" s="5"/>
      <c r="DF642" s="5"/>
      <c r="DG642" s="5"/>
      <c r="DH642" s="5"/>
      <c r="DI642" s="5"/>
      <c r="DJ642" s="5"/>
      <c r="DK642" s="5"/>
      <c r="DL642" s="5"/>
      <c r="DM642" s="5"/>
      <c r="DN642" s="5"/>
      <c r="DO642" s="5"/>
      <c r="DP642" s="5"/>
      <c r="DQ642" s="5"/>
      <c r="DR642" s="5"/>
      <c r="DS642" s="5"/>
      <c r="DT642" s="5"/>
      <c r="DU642" s="5"/>
      <c r="DV642" s="5"/>
      <c r="DW642" s="5"/>
      <c r="DX642" s="5"/>
      <c r="DY642" s="5"/>
      <c r="DZ642" s="5"/>
      <c r="EA642" s="5"/>
      <c r="EB642" s="5"/>
      <c r="EC642" s="5"/>
      <c r="ED642" s="5"/>
      <c r="EE642" s="5"/>
      <c r="EF642" s="5"/>
      <c r="EG642" s="5"/>
      <c r="EH642" s="5"/>
      <c r="EI642" s="5"/>
      <c r="EJ642" s="341"/>
      <c r="EK642" s="354"/>
      <c r="EL642" s="5"/>
      <c r="EM642" s="5"/>
      <c r="EN642" s="5"/>
      <c r="EO642" s="5"/>
      <c r="EP642" s="5"/>
      <c r="EQ642" s="5"/>
      <c r="ER642" s="5"/>
      <c r="ES642" s="5"/>
      <c r="ET642" s="5"/>
      <c r="EU642" s="5"/>
      <c r="EV642" s="5"/>
      <c r="EW642" s="5"/>
      <c r="EX642" s="5"/>
      <c r="EY642" s="5"/>
      <c r="EZ642" s="5"/>
      <c r="FA642" s="5"/>
      <c r="FB642" s="5"/>
      <c r="FC642" s="5"/>
      <c r="FD642" s="5"/>
      <c r="FE642" s="5"/>
      <c r="FF642" s="5"/>
      <c r="FG642" s="5"/>
      <c r="FH642" s="5"/>
      <c r="FI642" s="5"/>
      <c r="FJ642" s="5"/>
      <c r="FK642" s="5"/>
      <c r="FL642" s="5"/>
      <c r="FM642" s="5"/>
      <c r="FN642" s="5"/>
      <c r="FO642" s="5"/>
      <c r="FP642" s="5"/>
      <c r="FQ642" s="5"/>
      <c r="FR642" s="5"/>
      <c r="FS642" s="5"/>
      <c r="FT642" s="5"/>
      <c r="FU642" s="5"/>
      <c r="FV642" s="5"/>
      <c r="FW642" s="5"/>
      <c r="FX642" s="5"/>
      <c r="FY642" s="5"/>
      <c r="FZ642" s="5"/>
      <c r="GA642" s="5"/>
      <c r="GB642" s="341"/>
      <c r="GC642" s="354"/>
      <c r="GD642" s="5"/>
      <c r="GE642" s="5"/>
      <c r="GF642" s="5"/>
      <c r="GG642" s="5"/>
      <c r="GH642" s="5"/>
      <c r="GI642" s="5"/>
      <c r="GJ642" s="5"/>
      <c r="GK642" s="5"/>
      <c r="GL642" s="5"/>
      <c r="GM642" s="5"/>
      <c r="GN642" s="5"/>
      <c r="GO642" s="5"/>
      <c r="GP642" s="5"/>
      <c r="GQ642" s="5"/>
      <c r="GR642" s="5"/>
      <c r="GS642" s="5"/>
      <c r="GT642" s="5"/>
      <c r="GU642" s="5"/>
      <c r="GV642" s="5"/>
      <c r="GW642" s="5"/>
      <c r="GX642" s="5"/>
      <c r="GY642" s="5"/>
      <c r="GZ642" s="5"/>
      <c r="HA642" s="5"/>
      <c r="HB642" s="5"/>
      <c r="HC642" s="5"/>
      <c r="HD642" s="5"/>
      <c r="HE642" s="5"/>
      <c r="HF642" s="5"/>
      <c r="HG642" s="5"/>
      <c r="HH642" s="5"/>
      <c r="HI642" s="5"/>
      <c r="HJ642" s="5"/>
      <c r="HK642" s="5"/>
      <c r="HL642" s="5"/>
      <c r="HM642" s="5"/>
      <c r="HN642" s="5"/>
      <c r="HO642" s="5"/>
      <c r="HP642" s="5"/>
      <c r="HQ642" s="5"/>
      <c r="HR642" s="5"/>
      <c r="HS642" s="5"/>
      <c r="HT642" s="341"/>
      <c r="HU642" s="354"/>
      <c r="HV642" s="5"/>
      <c r="HW642" s="5"/>
      <c r="HX642" s="5"/>
      <c r="HY642" s="5"/>
      <c r="HZ642" s="5"/>
      <c r="IA642" s="5"/>
      <c r="IB642" s="5"/>
      <c r="IC642" s="5"/>
      <c r="ID642" s="5"/>
      <c r="IE642" s="5"/>
      <c r="IF642" s="5"/>
      <c r="IG642" s="5"/>
      <c r="IH642" s="5"/>
      <c r="II642" s="5"/>
      <c r="IJ642" s="5"/>
      <c r="IK642" s="5"/>
      <c r="IL642" s="5"/>
      <c r="IM642" s="5"/>
      <c r="IN642" s="5"/>
      <c r="IO642" s="5"/>
      <c r="IP642" s="5"/>
      <c r="IQ642" s="5"/>
      <c r="IR642" s="5"/>
      <c r="IS642" s="5"/>
      <c r="IT642" s="5"/>
      <c r="IU642" s="5"/>
      <c r="IV642" s="5"/>
      <c r="IW642" s="5"/>
      <c r="IX642" s="5"/>
      <c r="IY642" s="5"/>
      <c r="IZ642" s="5"/>
      <c r="JA642" s="5"/>
      <c r="JB642" s="5"/>
      <c r="JC642" s="5"/>
      <c r="JD642" s="5"/>
      <c r="JE642" s="5"/>
      <c r="JF642" s="5"/>
      <c r="JG642" s="5"/>
      <c r="JH642" s="5"/>
      <c r="JI642" s="5"/>
      <c r="JJ642" s="5"/>
      <c r="JK642" s="145"/>
      <c r="JL642" s="397"/>
    </row>
    <row r="643" spans="1:272" ht="45">
      <c r="A643" s="8" t="s">
        <v>33</v>
      </c>
      <c r="B643" s="8" t="s">
        <v>11</v>
      </c>
      <c r="C643" s="8">
        <v>1</v>
      </c>
      <c r="D643" s="197">
        <v>101</v>
      </c>
      <c r="E643" s="118" t="s">
        <v>166</v>
      </c>
      <c r="F643" s="195" t="s">
        <v>108</v>
      </c>
      <c r="G643" s="195" t="s">
        <v>165</v>
      </c>
      <c r="H643" s="309"/>
      <c r="I643" s="354"/>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c r="AY643" s="5"/>
      <c r="AZ643" s="341"/>
      <c r="BA643" s="355" t="s">
        <v>632</v>
      </c>
      <c r="BB643" s="51">
        <v>190.3</v>
      </c>
      <c r="BC643" s="51">
        <v>202</v>
      </c>
      <c r="BD643" s="54">
        <f t="shared" si="452"/>
        <v>11.699999999999989</v>
      </c>
      <c r="BE643" s="52">
        <v>100</v>
      </c>
      <c r="BF643" s="52">
        <f t="shared" si="453"/>
        <v>11.699999999999989</v>
      </c>
      <c r="BG643" s="139">
        <f>BF643*AUXILIAR!$B$51</f>
        <v>93599999.999999911</v>
      </c>
      <c r="BH643" s="5"/>
      <c r="BI643" s="5"/>
      <c r="BJ643" s="5"/>
      <c r="BK643" s="5"/>
      <c r="BL643" s="5"/>
      <c r="BM643" s="5"/>
      <c r="BN643" s="5"/>
      <c r="BO643" s="5"/>
      <c r="BP643" s="5"/>
      <c r="BQ643" s="5"/>
      <c r="BR643" s="5"/>
      <c r="BS643" s="5"/>
      <c r="BT643" s="5"/>
      <c r="BU643" s="5"/>
      <c r="BV643" s="5"/>
      <c r="BW643" s="5"/>
      <c r="BX643" s="5"/>
      <c r="BY643" s="5"/>
      <c r="BZ643" s="5"/>
      <c r="CA643" s="5"/>
      <c r="CB643" s="5"/>
      <c r="CC643" s="5"/>
      <c r="CD643" s="5"/>
      <c r="CE643" s="5"/>
      <c r="CF643" s="5"/>
      <c r="CG643" s="5"/>
      <c r="CH643" s="5"/>
      <c r="CI643" s="5"/>
      <c r="CJ643" s="5"/>
      <c r="CK643" s="5"/>
      <c r="CL643" s="5"/>
      <c r="CM643" s="5"/>
      <c r="CN643" s="5"/>
      <c r="CO643" s="5"/>
      <c r="CP643" s="5"/>
      <c r="CQ643" s="5"/>
      <c r="CR643" s="341"/>
      <c r="CS643" s="355" t="s">
        <v>664</v>
      </c>
      <c r="CT643" s="51">
        <v>260.10000000000002</v>
      </c>
      <c r="CU643" s="51">
        <v>260.10000000000002</v>
      </c>
      <c r="CV643" s="51">
        <v>1</v>
      </c>
      <c r="CW643" s="52">
        <v>100</v>
      </c>
      <c r="CX643" s="52">
        <f t="shared" si="460"/>
        <v>1</v>
      </c>
      <c r="CY643" s="139">
        <f>CX643*AUXILIAR!$B$57</f>
        <v>20000000</v>
      </c>
      <c r="CZ643" s="5"/>
      <c r="DA643" s="5"/>
      <c r="DB643" s="5"/>
      <c r="DC643" s="5"/>
      <c r="DD643" s="5"/>
      <c r="DE643" s="5"/>
      <c r="DF643" s="5"/>
      <c r="DG643" s="5"/>
      <c r="DH643" s="5"/>
      <c r="DI643" s="5"/>
      <c r="DJ643" s="5"/>
      <c r="DK643" s="5"/>
      <c r="DL643" s="5"/>
      <c r="DM643" s="5"/>
      <c r="DN643" s="5"/>
      <c r="DO643" s="5"/>
      <c r="DP643" s="5"/>
      <c r="DQ643" s="5"/>
      <c r="DR643" s="5"/>
      <c r="DS643" s="5"/>
      <c r="DT643" s="5"/>
      <c r="DU643" s="5"/>
      <c r="DV643" s="5"/>
      <c r="DW643" s="5"/>
      <c r="DX643" s="5"/>
      <c r="DY643" s="5"/>
      <c r="DZ643" s="5"/>
      <c r="EA643" s="5"/>
      <c r="EB643" s="5"/>
      <c r="EC643" s="5"/>
      <c r="ED643" s="5"/>
      <c r="EE643" s="5"/>
      <c r="EF643" s="5"/>
      <c r="EG643" s="5"/>
      <c r="EH643" s="5"/>
      <c r="EI643" s="5"/>
      <c r="EJ643" s="341"/>
      <c r="EK643" s="354"/>
      <c r="EL643" s="5"/>
      <c r="EM643" s="5"/>
      <c r="EN643" s="5"/>
      <c r="EO643" s="5"/>
      <c r="EP643" s="5"/>
      <c r="EQ643" s="5"/>
      <c r="ER643" s="5"/>
      <c r="ES643" s="5"/>
      <c r="ET643" s="5"/>
      <c r="EU643" s="5"/>
      <c r="EV643" s="5"/>
      <c r="EW643" s="5"/>
      <c r="EX643" s="5"/>
      <c r="EY643" s="5"/>
      <c r="EZ643" s="5"/>
      <c r="FA643" s="5"/>
      <c r="FB643" s="5"/>
      <c r="FC643" s="5"/>
      <c r="FD643" s="5"/>
      <c r="FE643" s="5"/>
      <c r="FF643" s="5"/>
      <c r="FG643" s="5"/>
      <c r="FH643" s="5"/>
      <c r="FI643" s="5"/>
      <c r="FJ643" s="5"/>
      <c r="FK643" s="5"/>
      <c r="FL643" s="5"/>
      <c r="FM643" s="5"/>
      <c r="FN643" s="5"/>
      <c r="FO643" s="5"/>
      <c r="FP643" s="5"/>
      <c r="FQ643" s="5"/>
      <c r="FR643" s="5"/>
      <c r="FS643" s="5"/>
      <c r="FT643" s="5"/>
      <c r="FU643" s="5"/>
      <c r="FV643" s="5"/>
      <c r="FW643" s="5"/>
      <c r="FX643" s="5"/>
      <c r="FY643" s="5"/>
      <c r="FZ643" s="5"/>
      <c r="GA643" s="5"/>
      <c r="GB643" s="341"/>
      <c r="GC643" s="354"/>
      <c r="GD643" s="5"/>
      <c r="GE643" s="5"/>
      <c r="GF643" s="5"/>
      <c r="GG643" s="5"/>
      <c r="GH643" s="5"/>
      <c r="GI643" s="5"/>
      <c r="GJ643" s="5"/>
      <c r="GK643" s="5"/>
      <c r="GL643" s="5"/>
      <c r="GM643" s="5"/>
      <c r="GN643" s="5"/>
      <c r="GO643" s="5"/>
      <c r="GP643" s="5"/>
      <c r="GQ643" s="5"/>
      <c r="GR643" s="5"/>
      <c r="GS643" s="5"/>
      <c r="GT643" s="5"/>
      <c r="GU643" s="5"/>
      <c r="GV643" s="5"/>
      <c r="GW643" s="5"/>
      <c r="GX643" s="5"/>
      <c r="GY643" s="5"/>
      <c r="GZ643" s="5"/>
      <c r="HA643" s="5"/>
      <c r="HB643" s="5"/>
      <c r="HC643" s="5"/>
      <c r="HD643" s="5"/>
      <c r="HE643" s="5"/>
      <c r="HF643" s="5"/>
      <c r="HG643" s="5"/>
      <c r="HH643" s="5"/>
      <c r="HI643" s="5"/>
      <c r="HJ643" s="5"/>
      <c r="HK643" s="5"/>
      <c r="HL643" s="5"/>
      <c r="HM643" s="5"/>
      <c r="HN643" s="5"/>
      <c r="HO643" s="5"/>
      <c r="HP643" s="5"/>
      <c r="HQ643" s="5"/>
      <c r="HR643" s="5"/>
      <c r="HS643" s="5"/>
      <c r="HT643" s="341"/>
      <c r="HU643" s="354"/>
      <c r="HV643" s="5"/>
      <c r="HW643" s="5"/>
      <c r="HX643" s="5"/>
      <c r="HY643" s="5"/>
      <c r="HZ643" s="5"/>
      <c r="IA643" s="5"/>
      <c r="IB643" s="5"/>
      <c r="IC643" s="5"/>
      <c r="ID643" s="5"/>
      <c r="IE643" s="5"/>
      <c r="IF643" s="5"/>
      <c r="IG643" s="5"/>
      <c r="IH643" s="5"/>
      <c r="II643" s="5"/>
      <c r="IJ643" s="5"/>
      <c r="IK643" s="5"/>
      <c r="IL643" s="5"/>
      <c r="IM643" s="5"/>
      <c r="IN643" s="5"/>
      <c r="IO643" s="5"/>
      <c r="IP643" s="5"/>
      <c r="IQ643" s="5"/>
      <c r="IR643" s="5"/>
      <c r="IS643" s="5"/>
      <c r="IT643" s="5"/>
      <c r="IU643" s="5"/>
      <c r="IV643" s="5"/>
      <c r="IW643" s="5"/>
      <c r="IX643" s="5"/>
      <c r="IY643" s="5"/>
      <c r="IZ643" s="5"/>
      <c r="JA643" s="5"/>
      <c r="JB643" s="5"/>
      <c r="JC643" s="5"/>
      <c r="JD643" s="5"/>
      <c r="JE643" s="5"/>
      <c r="JF643" s="5"/>
      <c r="JG643" s="5"/>
      <c r="JH643" s="5"/>
      <c r="JI643" s="5"/>
      <c r="JJ643" s="5"/>
      <c r="JK643" s="145"/>
      <c r="JL643" s="397"/>
    </row>
    <row r="644" spans="1:272" ht="45">
      <c r="A644" s="8" t="s">
        <v>33</v>
      </c>
      <c r="B644" s="8" t="s">
        <v>11</v>
      </c>
      <c r="C644" s="8">
        <v>1</v>
      </c>
      <c r="D644" s="197">
        <v>101</v>
      </c>
      <c r="E644" s="118" t="s">
        <v>166</v>
      </c>
      <c r="F644" s="195" t="s">
        <v>108</v>
      </c>
      <c r="G644" s="195" t="s">
        <v>165</v>
      </c>
      <c r="H644" s="309"/>
      <c r="I644" s="354"/>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c r="AY644" s="5"/>
      <c r="AZ644" s="341"/>
      <c r="BA644" s="355" t="s">
        <v>632</v>
      </c>
      <c r="BB644" s="51">
        <v>202</v>
      </c>
      <c r="BC644" s="51">
        <v>205.6</v>
      </c>
      <c r="BD644" s="54">
        <f t="shared" si="452"/>
        <v>3.5999999999999943</v>
      </c>
      <c r="BE644" s="52">
        <v>100</v>
      </c>
      <c r="BF644" s="52">
        <f t="shared" si="453"/>
        <v>3.5999999999999943</v>
      </c>
      <c r="BG644" s="139">
        <f>BF644*AUXILIAR!$B$51</f>
        <v>28799999.999999955</v>
      </c>
      <c r="BH644" s="5"/>
      <c r="BI644" s="5"/>
      <c r="BJ644" s="5"/>
      <c r="BK644" s="5"/>
      <c r="BL644" s="5"/>
      <c r="BM644" s="5"/>
      <c r="BN644" s="5"/>
      <c r="BO644" s="5"/>
      <c r="BP644" s="5"/>
      <c r="BQ644" s="5"/>
      <c r="BR644" s="5"/>
      <c r="BS644" s="5"/>
      <c r="BT644" s="5"/>
      <c r="BU644" s="5"/>
      <c r="BV644" s="5"/>
      <c r="BW644" s="5"/>
      <c r="BX644" s="5"/>
      <c r="BY644" s="5"/>
      <c r="BZ644" s="5"/>
      <c r="CA644" s="5"/>
      <c r="CB644" s="5"/>
      <c r="CC644" s="5"/>
      <c r="CD644" s="5"/>
      <c r="CE644" s="5"/>
      <c r="CF644" s="5"/>
      <c r="CG644" s="5"/>
      <c r="CH644" s="5"/>
      <c r="CI644" s="5"/>
      <c r="CJ644" s="5"/>
      <c r="CK644" s="5"/>
      <c r="CL644" s="5"/>
      <c r="CM644" s="5"/>
      <c r="CN644" s="5"/>
      <c r="CO644" s="5"/>
      <c r="CP644" s="5"/>
      <c r="CQ644" s="5"/>
      <c r="CR644" s="341"/>
      <c r="CS644" s="355" t="s">
        <v>667</v>
      </c>
      <c r="CT644" s="51">
        <v>265.7</v>
      </c>
      <c r="CU644" s="51">
        <v>265.7</v>
      </c>
      <c r="CV644" s="51">
        <v>1</v>
      </c>
      <c r="CW644" s="52">
        <v>100</v>
      </c>
      <c r="CX644" s="52">
        <f t="shared" ref="CX644:CX654" si="461">CV644*CW644/100</f>
        <v>1</v>
      </c>
      <c r="CY644" s="139">
        <f>CX644*AUXILIAR!$B$59</f>
        <v>40000000</v>
      </c>
      <c r="CZ644" s="5"/>
      <c r="DA644" s="5"/>
      <c r="DB644" s="5"/>
      <c r="DC644" s="5"/>
      <c r="DD644" s="5"/>
      <c r="DE644" s="5"/>
      <c r="DF644" s="5"/>
      <c r="DG644" s="5"/>
      <c r="DH644" s="5"/>
      <c r="DI644" s="5"/>
      <c r="DJ644" s="5"/>
      <c r="DK644" s="5"/>
      <c r="DL644" s="5"/>
      <c r="DM644" s="5"/>
      <c r="DN644" s="5"/>
      <c r="DO644" s="5"/>
      <c r="DP644" s="5"/>
      <c r="DQ644" s="5"/>
      <c r="DR644" s="5"/>
      <c r="DS644" s="5"/>
      <c r="DT644" s="5"/>
      <c r="DU644" s="5"/>
      <c r="DV644" s="5"/>
      <c r="DW644" s="5"/>
      <c r="DX644" s="5"/>
      <c r="DY644" s="5"/>
      <c r="DZ644" s="5"/>
      <c r="EA644" s="5"/>
      <c r="EB644" s="5"/>
      <c r="EC644" s="5"/>
      <c r="ED644" s="5"/>
      <c r="EE644" s="5"/>
      <c r="EF644" s="5"/>
      <c r="EG644" s="5"/>
      <c r="EH644" s="5"/>
      <c r="EI644" s="5"/>
      <c r="EJ644" s="341"/>
      <c r="EK644" s="354"/>
      <c r="EL644" s="5"/>
      <c r="EM644" s="5"/>
      <c r="EN644" s="5"/>
      <c r="EO644" s="5"/>
      <c r="EP644" s="5"/>
      <c r="EQ644" s="5"/>
      <c r="ER644" s="5"/>
      <c r="ES644" s="5"/>
      <c r="ET644" s="5"/>
      <c r="EU644" s="5"/>
      <c r="EV644" s="5"/>
      <c r="EW644" s="5"/>
      <c r="EX644" s="5"/>
      <c r="EY644" s="5"/>
      <c r="EZ644" s="5"/>
      <c r="FA644" s="5"/>
      <c r="FB644" s="5"/>
      <c r="FC644" s="5"/>
      <c r="FD644" s="5"/>
      <c r="FE644" s="5"/>
      <c r="FF644" s="5"/>
      <c r="FG644" s="5"/>
      <c r="FH644" s="5"/>
      <c r="FI644" s="5"/>
      <c r="FJ644" s="5"/>
      <c r="FK644" s="5"/>
      <c r="FL644" s="5"/>
      <c r="FM644" s="5"/>
      <c r="FN644" s="5"/>
      <c r="FO644" s="5"/>
      <c r="FP644" s="5"/>
      <c r="FQ644" s="5"/>
      <c r="FR644" s="5"/>
      <c r="FS644" s="5"/>
      <c r="FT644" s="5"/>
      <c r="FU644" s="5"/>
      <c r="FV644" s="5"/>
      <c r="FW644" s="5"/>
      <c r="FX644" s="5"/>
      <c r="FY644" s="5"/>
      <c r="FZ644" s="5"/>
      <c r="GA644" s="5"/>
      <c r="GB644" s="341"/>
      <c r="GC644" s="354"/>
      <c r="GD644" s="5"/>
      <c r="GE644" s="5"/>
      <c r="GF644" s="5"/>
      <c r="GG644" s="5"/>
      <c r="GH644" s="5"/>
      <c r="GI644" s="5"/>
      <c r="GJ644" s="5"/>
      <c r="GK644" s="5"/>
      <c r="GL644" s="5"/>
      <c r="GM644" s="5"/>
      <c r="GN644" s="5"/>
      <c r="GO644" s="5"/>
      <c r="GP644" s="5"/>
      <c r="GQ644" s="5"/>
      <c r="GR644" s="5"/>
      <c r="GS644" s="5"/>
      <c r="GT644" s="5"/>
      <c r="GU644" s="5"/>
      <c r="GV644" s="5"/>
      <c r="GW644" s="5"/>
      <c r="GX644" s="5"/>
      <c r="GY644" s="5"/>
      <c r="GZ644" s="5"/>
      <c r="HA644" s="5"/>
      <c r="HB644" s="5"/>
      <c r="HC644" s="5"/>
      <c r="HD644" s="5"/>
      <c r="HE644" s="5"/>
      <c r="HF644" s="5"/>
      <c r="HG644" s="5"/>
      <c r="HH644" s="5"/>
      <c r="HI644" s="5"/>
      <c r="HJ644" s="5"/>
      <c r="HK644" s="5"/>
      <c r="HL644" s="5"/>
      <c r="HM644" s="5"/>
      <c r="HN644" s="5"/>
      <c r="HO644" s="5"/>
      <c r="HP644" s="5"/>
      <c r="HQ644" s="5"/>
      <c r="HR644" s="5"/>
      <c r="HS644" s="5"/>
      <c r="HT644" s="341"/>
      <c r="HU644" s="354"/>
      <c r="HV644" s="5"/>
      <c r="HW644" s="5"/>
      <c r="HX644" s="5"/>
      <c r="HY644" s="5"/>
      <c r="HZ644" s="5"/>
      <c r="IA644" s="5"/>
      <c r="IB644" s="5"/>
      <c r="IC644" s="5"/>
      <c r="ID644" s="5"/>
      <c r="IE644" s="5"/>
      <c r="IF644" s="5"/>
      <c r="IG644" s="5"/>
      <c r="IH644" s="5"/>
      <c r="II644" s="5"/>
      <c r="IJ644" s="5"/>
      <c r="IK644" s="5"/>
      <c r="IL644" s="5"/>
      <c r="IM644" s="5"/>
      <c r="IN644" s="5"/>
      <c r="IO644" s="5"/>
      <c r="IP644" s="5"/>
      <c r="IQ644" s="5"/>
      <c r="IR644" s="5"/>
      <c r="IS644" s="5"/>
      <c r="IT644" s="5"/>
      <c r="IU644" s="5"/>
      <c r="IV644" s="5"/>
      <c r="IW644" s="5"/>
      <c r="IX644" s="5"/>
      <c r="IY644" s="5"/>
      <c r="IZ644" s="5"/>
      <c r="JA644" s="5"/>
      <c r="JB644" s="5"/>
      <c r="JC644" s="5"/>
      <c r="JD644" s="5"/>
      <c r="JE644" s="5"/>
      <c r="JF644" s="5"/>
      <c r="JG644" s="5"/>
      <c r="JH644" s="5"/>
      <c r="JI644" s="5"/>
      <c r="JJ644" s="5"/>
      <c r="JK644" s="145"/>
      <c r="JL644" s="397"/>
    </row>
    <row r="645" spans="1:272" ht="30">
      <c r="A645" s="8" t="s">
        <v>33</v>
      </c>
      <c r="B645" s="8" t="s">
        <v>11</v>
      </c>
      <c r="C645" s="8">
        <v>1</v>
      </c>
      <c r="D645" s="197">
        <v>101</v>
      </c>
      <c r="E645" s="118" t="s">
        <v>166</v>
      </c>
      <c r="F645" s="195" t="s">
        <v>108</v>
      </c>
      <c r="G645" s="195" t="s">
        <v>165</v>
      </c>
      <c r="H645" s="309"/>
      <c r="I645" s="354"/>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341"/>
      <c r="BA645" s="355" t="s">
        <v>632</v>
      </c>
      <c r="BB645" s="51">
        <v>208.6</v>
      </c>
      <c r="BC645" s="51">
        <v>210</v>
      </c>
      <c r="BD645" s="54">
        <f t="shared" si="452"/>
        <v>1.4000000000000057</v>
      </c>
      <c r="BE645" s="52">
        <v>100</v>
      </c>
      <c r="BF645" s="52">
        <f t="shared" si="453"/>
        <v>1.4000000000000057</v>
      </c>
      <c r="BG645" s="139">
        <f>BF645*AUXILIAR!$B$51</f>
        <v>11200000.000000045</v>
      </c>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341"/>
      <c r="CS645" s="355" t="s">
        <v>666</v>
      </c>
      <c r="CT645" s="51">
        <v>194.1</v>
      </c>
      <c r="CU645" s="51">
        <v>194.1</v>
      </c>
      <c r="CV645" s="51">
        <v>1</v>
      </c>
      <c r="CW645" s="52">
        <v>100</v>
      </c>
      <c r="CX645" s="52">
        <f t="shared" si="461"/>
        <v>1</v>
      </c>
      <c r="CY645" s="139">
        <f>CX645*AUXILIAR!$B$59</f>
        <v>40000000</v>
      </c>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341"/>
      <c r="EK645" s="354"/>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341"/>
      <c r="GC645" s="354"/>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341"/>
      <c r="HU645" s="354"/>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c r="IV645" s="5"/>
      <c r="IW645" s="5"/>
      <c r="IX645" s="5"/>
      <c r="IY645" s="5"/>
      <c r="IZ645" s="5"/>
      <c r="JA645" s="5"/>
      <c r="JB645" s="5"/>
      <c r="JC645" s="5"/>
      <c r="JD645" s="5"/>
      <c r="JE645" s="5"/>
      <c r="JF645" s="5"/>
      <c r="JG645" s="5"/>
      <c r="JH645" s="5"/>
      <c r="JI645" s="5"/>
      <c r="JJ645" s="5"/>
      <c r="JK645" s="145"/>
      <c r="JL645" s="397"/>
    </row>
    <row r="646" spans="1:272" ht="45">
      <c r="A646" s="8" t="s">
        <v>33</v>
      </c>
      <c r="B646" s="8" t="s">
        <v>11</v>
      </c>
      <c r="C646" s="8">
        <v>1</v>
      </c>
      <c r="D646" s="197">
        <v>101</v>
      </c>
      <c r="E646" s="118" t="s">
        <v>166</v>
      </c>
      <c r="F646" s="195" t="s">
        <v>108</v>
      </c>
      <c r="G646" s="195" t="s">
        <v>165</v>
      </c>
      <c r="H646" s="309"/>
      <c r="I646" s="354"/>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341"/>
      <c r="BA646" s="355" t="s">
        <v>632</v>
      </c>
      <c r="BB646" s="51">
        <v>210</v>
      </c>
      <c r="BC646" s="51">
        <v>215.3</v>
      </c>
      <c r="BD646" s="54">
        <f t="shared" si="452"/>
        <v>5.3000000000000114</v>
      </c>
      <c r="BE646" s="52">
        <v>100</v>
      </c>
      <c r="BF646" s="52">
        <f t="shared" si="453"/>
        <v>5.3000000000000114</v>
      </c>
      <c r="BG646" s="139">
        <f>BF646*AUXILIAR!$B$51</f>
        <v>42400000.000000089</v>
      </c>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341"/>
      <c r="CS646" s="355" t="s">
        <v>668</v>
      </c>
      <c r="CT646" s="51">
        <v>1</v>
      </c>
      <c r="CU646" s="51">
        <v>1</v>
      </c>
      <c r="CV646" s="51">
        <v>1</v>
      </c>
      <c r="CW646" s="52">
        <v>100</v>
      </c>
      <c r="CX646" s="52">
        <f t="shared" si="461"/>
        <v>1</v>
      </c>
      <c r="CY646" s="139">
        <f>CX646*AUXILIAR!$B$57</f>
        <v>20000000</v>
      </c>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341"/>
      <c r="EK646" s="354"/>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341"/>
      <c r="GC646" s="354"/>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341"/>
      <c r="HU646" s="354"/>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c r="IV646" s="5"/>
      <c r="IW646" s="5"/>
      <c r="IX646" s="5"/>
      <c r="IY646" s="5"/>
      <c r="IZ646" s="5"/>
      <c r="JA646" s="5"/>
      <c r="JB646" s="5"/>
      <c r="JC646" s="5"/>
      <c r="JD646" s="5"/>
      <c r="JE646" s="5"/>
      <c r="JF646" s="5"/>
      <c r="JG646" s="5"/>
      <c r="JH646" s="5"/>
      <c r="JI646" s="5"/>
      <c r="JJ646" s="5"/>
      <c r="JK646" s="145"/>
      <c r="JL646" s="397"/>
    </row>
    <row r="647" spans="1:272" ht="30">
      <c r="A647" s="8" t="s">
        <v>33</v>
      </c>
      <c r="B647" s="8" t="s">
        <v>11</v>
      </c>
      <c r="C647" s="8">
        <v>1</v>
      </c>
      <c r="D647" s="197">
        <v>101</v>
      </c>
      <c r="E647" s="118" t="s">
        <v>166</v>
      </c>
      <c r="F647" s="195" t="s">
        <v>108</v>
      </c>
      <c r="G647" s="195" t="s">
        <v>165</v>
      </c>
      <c r="H647" s="309"/>
      <c r="I647" s="354"/>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c r="AY647" s="5"/>
      <c r="AZ647" s="341"/>
      <c r="BA647" s="355" t="s">
        <v>632</v>
      </c>
      <c r="BB647" s="51">
        <v>217.1</v>
      </c>
      <c r="BC647" s="51">
        <v>228.8</v>
      </c>
      <c r="BD647" s="54">
        <f t="shared" ref="BD647:BD649" si="462">BC647-BB647</f>
        <v>11.700000000000017</v>
      </c>
      <c r="BE647" s="52">
        <v>100</v>
      </c>
      <c r="BF647" s="52">
        <f t="shared" ref="BF647:BF649" si="463">BD647*BE647/100</f>
        <v>11.700000000000019</v>
      </c>
      <c r="BG647" s="139">
        <f>BF647*AUXILIAR!$B$51</f>
        <v>93600000.000000149</v>
      </c>
      <c r="BH647" s="5"/>
      <c r="BI647" s="5"/>
      <c r="BJ647" s="5"/>
      <c r="BK647" s="5"/>
      <c r="BL647" s="5"/>
      <c r="BM647" s="5"/>
      <c r="BN647" s="5"/>
      <c r="BO647" s="5"/>
      <c r="BP647" s="5"/>
      <c r="BQ647" s="5"/>
      <c r="BR647" s="5"/>
      <c r="BS647" s="5"/>
      <c r="BT647" s="5"/>
      <c r="BU647" s="5"/>
      <c r="BV647" s="5"/>
      <c r="BW647" s="5"/>
      <c r="BX647" s="5"/>
      <c r="BY647" s="5"/>
      <c r="BZ647" s="5"/>
      <c r="CA647" s="5"/>
      <c r="CB647" s="5"/>
      <c r="CC647" s="5"/>
      <c r="CD647" s="5"/>
      <c r="CE647" s="5"/>
      <c r="CF647" s="5"/>
      <c r="CG647" s="5"/>
      <c r="CH647" s="5"/>
      <c r="CI647" s="5"/>
      <c r="CJ647" s="5"/>
      <c r="CK647" s="5"/>
      <c r="CL647" s="5"/>
      <c r="CM647" s="5"/>
      <c r="CN647" s="5"/>
      <c r="CO647" s="5"/>
      <c r="CP647" s="5"/>
      <c r="CQ647" s="5"/>
      <c r="CR647" s="341"/>
      <c r="CS647" s="355" t="s">
        <v>669</v>
      </c>
      <c r="CT647" s="51">
        <v>92.8</v>
      </c>
      <c r="CU647" s="51">
        <v>92.8</v>
      </c>
      <c r="CV647" s="51">
        <v>1</v>
      </c>
      <c r="CW647" s="52">
        <v>100</v>
      </c>
      <c r="CX647" s="52">
        <f t="shared" si="461"/>
        <v>1</v>
      </c>
      <c r="CY647" s="139">
        <f>CX647*AUXILIAR!$B$59</f>
        <v>40000000</v>
      </c>
      <c r="CZ647" s="5"/>
      <c r="DA647" s="5"/>
      <c r="DB647" s="5"/>
      <c r="DC647" s="5"/>
      <c r="DD647" s="5"/>
      <c r="DE647" s="5"/>
      <c r="DF647" s="5"/>
      <c r="DG647" s="5"/>
      <c r="DH647" s="5"/>
      <c r="DI647" s="5"/>
      <c r="DJ647" s="5"/>
      <c r="DK647" s="5"/>
      <c r="DL647" s="5"/>
      <c r="DM647" s="5"/>
      <c r="DN647" s="5"/>
      <c r="DO647" s="5"/>
      <c r="DP647" s="5"/>
      <c r="DQ647" s="5"/>
      <c r="DR647" s="5"/>
      <c r="DS647" s="5"/>
      <c r="DT647" s="5"/>
      <c r="DU647" s="5"/>
      <c r="DV647" s="5"/>
      <c r="DW647" s="5"/>
      <c r="DX647" s="5"/>
      <c r="DY647" s="5"/>
      <c r="DZ647" s="5"/>
      <c r="EA647" s="5"/>
      <c r="EB647" s="5"/>
      <c r="EC647" s="5"/>
      <c r="ED647" s="5"/>
      <c r="EE647" s="5"/>
      <c r="EF647" s="5"/>
      <c r="EG647" s="5"/>
      <c r="EH647" s="5"/>
      <c r="EI647" s="5"/>
      <c r="EJ647" s="341"/>
      <c r="EK647" s="354"/>
      <c r="EL647" s="5"/>
      <c r="EM647" s="5"/>
      <c r="EN647" s="5"/>
      <c r="EO647" s="5"/>
      <c r="EP647" s="5"/>
      <c r="EQ647" s="5"/>
      <c r="ER647" s="5"/>
      <c r="ES647" s="5"/>
      <c r="ET647" s="5"/>
      <c r="EU647" s="5"/>
      <c r="EV647" s="5"/>
      <c r="EW647" s="5"/>
      <c r="EX647" s="5"/>
      <c r="EY647" s="5"/>
      <c r="EZ647" s="5"/>
      <c r="FA647" s="5"/>
      <c r="FB647" s="5"/>
      <c r="FC647" s="5"/>
      <c r="FD647" s="5"/>
      <c r="FE647" s="5"/>
      <c r="FF647" s="5"/>
      <c r="FG647" s="5"/>
      <c r="FH647" s="5"/>
      <c r="FI647" s="5"/>
      <c r="FJ647" s="5"/>
      <c r="FK647" s="5"/>
      <c r="FL647" s="5"/>
      <c r="FM647" s="5"/>
      <c r="FN647" s="5"/>
      <c r="FO647" s="5"/>
      <c r="FP647" s="5"/>
      <c r="FQ647" s="5"/>
      <c r="FR647" s="5"/>
      <c r="FS647" s="5"/>
      <c r="FT647" s="5"/>
      <c r="FU647" s="5"/>
      <c r="FV647" s="5"/>
      <c r="FW647" s="5"/>
      <c r="FX647" s="5"/>
      <c r="FY647" s="5"/>
      <c r="FZ647" s="5"/>
      <c r="GA647" s="5"/>
      <c r="GB647" s="341"/>
      <c r="GC647" s="354"/>
      <c r="GD647" s="5"/>
      <c r="GE647" s="5"/>
      <c r="GF647" s="5"/>
      <c r="GG647" s="5"/>
      <c r="GH647" s="5"/>
      <c r="GI647" s="5"/>
      <c r="GJ647" s="5"/>
      <c r="GK647" s="5"/>
      <c r="GL647" s="5"/>
      <c r="GM647" s="5"/>
      <c r="GN647" s="5"/>
      <c r="GO647" s="5"/>
      <c r="GP647" s="5"/>
      <c r="GQ647" s="5"/>
      <c r="GR647" s="5"/>
      <c r="GS647" s="5"/>
      <c r="GT647" s="5"/>
      <c r="GU647" s="5"/>
      <c r="GV647" s="5"/>
      <c r="GW647" s="5"/>
      <c r="GX647" s="5"/>
      <c r="GY647" s="5"/>
      <c r="GZ647" s="5"/>
      <c r="HA647" s="5"/>
      <c r="HB647" s="5"/>
      <c r="HC647" s="5"/>
      <c r="HD647" s="5"/>
      <c r="HE647" s="5"/>
      <c r="HF647" s="5"/>
      <c r="HG647" s="5"/>
      <c r="HH647" s="5"/>
      <c r="HI647" s="5"/>
      <c r="HJ647" s="5"/>
      <c r="HK647" s="5"/>
      <c r="HL647" s="5"/>
      <c r="HM647" s="5"/>
      <c r="HN647" s="5"/>
      <c r="HO647" s="5"/>
      <c r="HP647" s="5"/>
      <c r="HQ647" s="5"/>
      <c r="HR647" s="5"/>
      <c r="HS647" s="5"/>
      <c r="HT647" s="341"/>
      <c r="HU647" s="354"/>
      <c r="HV647" s="5"/>
      <c r="HW647" s="5"/>
      <c r="HX647" s="5"/>
      <c r="HY647" s="5"/>
      <c r="HZ647" s="5"/>
      <c r="IA647" s="5"/>
      <c r="IB647" s="5"/>
      <c r="IC647" s="5"/>
      <c r="ID647" s="5"/>
      <c r="IE647" s="5"/>
      <c r="IF647" s="5"/>
      <c r="IG647" s="5"/>
      <c r="IH647" s="5"/>
      <c r="II647" s="5"/>
      <c r="IJ647" s="5"/>
      <c r="IK647" s="5"/>
      <c r="IL647" s="5"/>
      <c r="IM647" s="5"/>
      <c r="IN647" s="5"/>
      <c r="IO647" s="5"/>
      <c r="IP647" s="5"/>
      <c r="IQ647" s="5"/>
      <c r="IR647" s="5"/>
      <c r="IS647" s="5"/>
      <c r="IT647" s="5"/>
      <c r="IU647" s="5"/>
      <c r="IV647" s="5"/>
      <c r="IW647" s="5"/>
      <c r="IX647" s="5"/>
      <c r="IY647" s="5"/>
      <c r="IZ647" s="5"/>
      <c r="JA647" s="5"/>
      <c r="JB647" s="5"/>
      <c r="JC647" s="5"/>
      <c r="JD647" s="5"/>
      <c r="JE647" s="5"/>
      <c r="JF647" s="5"/>
      <c r="JG647" s="5"/>
      <c r="JH647" s="5"/>
      <c r="JI647" s="5"/>
      <c r="JJ647" s="5"/>
      <c r="JK647" s="145"/>
      <c r="JL647" s="397"/>
    </row>
    <row r="648" spans="1:272" ht="30">
      <c r="A648" s="8" t="s">
        <v>33</v>
      </c>
      <c r="B648" s="8" t="s">
        <v>11</v>
      </c>
      <c r="C648" s="8">
        <v>1</v>
      </c>
      <c r="D648" s="197">
        <v>101</v>
      </c>
      <c r="E648" s="118" t="s">
        <v>166</v>
      </c>
      <c r="F648" s="195" t="s">
        <v>108</v>
      </c>
      <c r="G648" s="195" t="s">
        <v>165</v>
      </c>
      <c r="H648" s="309"/>
      <c r="I648" s="354"/>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c r="AY648" s="5"/>
      <c r="AZ648" s="341"/>
      <c r="BA648" s="355" t="s">
        <v>632</v>
      </c>
      <c r="BB648" s="51">
        <v>228.8</v>
      </c>
      <c r="BC648" s="51">
        <v>248.8</v>
      </c>
      <c r="BD648" s="54">
        <f t="shared" si="462"/>
        <v>20</v>
      </c>
      <c r="BE648" s="52">
        <v>100</v>
      </c>
      <c r="BF648" s="52">
        <f t="shared" si="463"/>
        <v>20</v>
      </c>
      <c r="BG648" s="139">
        <f>BF648*AUXILIAR!$B$51</f>
        <v>160000000</v>
      </c>
      <c r="BH648" s="5"/>
      <c r="BI648" s="5"/>
      <c r="BJ648" s="5"/>
      <c r="BK648" s="5"/>
      <c r="BL648" s="5"/>
      <c r="BM648" s="5"/>
      <c r="BN648" s="5"/>
      <c r="BO648" s="5"/>
      <c r="BP648" s="5"/>
      <c r="BQ648" s="5"/>
      <c r="BR648" s="5"/>
      <c r="BS648" s="5"/>
      <c r="BT648" s="5"/>
      <c r="BU648" s="5"/>
      <c r="BV648" s="5"/>
      <c r="BW648" s="5"/>
      <c r="BX648" s="5"/>
      <c r="BY648" s="5"/>
      <c r="BZ648" s="5"/>
      <c r="CA648" s="5"/>
      <c r="CB648" s="5"/>
      <c r="CC648" s="5"/>
      <c r="CD648" s="5"/>
      <c r="CE648" s="5"/>
      <c r="CF648" s="5"/>
      <c r="CG648" s="5"/>
      <c r="CH648" s="5"/>
      <c r="CI648" s="5"/>
      <c r="CJ648" s="5"/>
      <c r="CK648" s="5"/>
      <c r="CL648" s="5"/>
      <c r="CM648" s="5"/>
      <c r="CN648" s="5"/>
      <c r="CO648" s="5"/>
      <c r="CP648" s="5"/>
      <c r="CQ648" s="5"/>
      <c r="CR648" s="341"/>
      <c r="CS648" s="355" t="s">
        <v>669</v>
      </c>
      <c r="CT648" s="51">
        <v>101.1</v>
      </c>
      <c r="CU648" s="51">
        <v>101.1</v>
      </c>
      <c r="CV648" s="51">
        <v>1</v>
      </c>
      <c r="CW648" s="52">
        <v>100</v>
      </c>
      <c r="CX648" s="52">
        <f t="shared" si="461"/>
        <v>1</v>
      </c>
      <c r="CY648" s="139">
        <f>CX648*AUXILIAR!$B$59</f>
        <v>40000000</v>
      </c>
      <c r="CZ648" s="5"/>
      <c r="DA648" s="5"/>
      <c r="DB648" s="5"/>
      <c r="DC648" s="5"/>
      <c r="DD648" s="5"/>
      <c r="DE648" s="5"/>
      <c r="DF648" s="5"/>
      <c r="DG648" s="5"/>
      <c r="DH648" s="5"/>
      <c r="DI648" s="5"/>
      <c r="DJ648" s="5"/>
      <c r="DK648" s="5"/>
      <c r="DL648" s="5"/>
      <c r="DM648" s="5"/>
      <c r="DN648" s="5"/>
      <c r="DO648" s="5"/>
      <c r="DP648" s="5"/>
      <c r="DQ648" s="5"/>
      <c r="DR648" s="5"/>
      <c r="DS648" s="5"/>
      <c r="DT648" s="5"/>
      <c r="DU648" s="5"/>
      <c r="DV648" s="5"/>
      <c r="DW648" s="5"/>
      <c r="DX648" s="5"/>
      <c r="DY648" s="5"/>
      <c r="DZ648" s="5"/>
      <c r="EA648" s="5"/>
      <c r="EB648" s="5"/>
      <c r="EC648" s="5"/>
      <c r="ED648" s="5"/>
      <c r="EE648" s="5"/>
      <c r="EF648" s="5"/>
      <c r="EG648" s="5"/>
      <c r="EH648" s="5"/>
      <c r="EI648" s="5"/>
      <c r="EJ648" s="341"/>
      <c r="EK648" s="354"/>
      <c r="EL648" s="5"/>
      <c r="EM648" s="5"/>
      <c r="EN648" s="5"/>
      <c r="EO648" s="5"/>
      <c r="EP648" s="5"/>
      <c r="EQ648" s="5"/>
      <c r="ER648" s="5"/>
      <c r="ES648" s="5"/>
      <c r="ET648" s="5"/>
      <c r="EU648" s="5"/>
      <c r="EV648" s="5"/>
      <c r="EW648" s="5"/>
      <c r="EX648" s="5"/>
      <c r="EY648" s="5"/>
      <c r="EZ648" s="5"/>
      <c r="FA648" s="5"/>
      <c r="FB648" s="5"/>
      <c r="FC648" s="5"/>
      <c r="FD648" s="5"/>
      <c r="FE648" s="5"/>
      <c r="FF648" s="5"/>
      <c r="FG648" s="5"/>
      <c r="FH648" s="5"/>
      <c r="FI648" s="5"/>
      <c r="FJ648" s="5"/>
      <c r="FK648" s="5"/>
      <c r="FL648" s="5"/>
      <c r="FM648" s="5"/>
      <c r="FN648" s="5"/>
      <c r="FO648" s="5"/>
      <c r="FP648" s="5"/>
      <c r="FQ648" s="5"/>
      <c r="FR648" s="5"/>
      <c r="FS648" s="5"/>
      <c r="FT648" s="5"/>
      <c r="FU648" s="5"/>
      <c r="FV648" s="5"/>
      <c r="FW648" s="5"/>
      <c r="FX648" s="5"/>
      <c r="FY648" s="5"/>
      <c r="FZ648" s="5"/>
      <c r="GA648" s="5"/>
      <c r="GB648" s="341"/>
      <c r="GC648" s="354"/>
      <c r="GD648" s="5"/>
      <c r="GE648" s="5"/>
      <c r="GF648" s="5"/>
      <c r="GG648" s="5"/>
      <c r="GH648" s="5"/>
      <c r="GI648" s="5"/>
      <c r="GJ648" s="5"/>
      <c r="GK648" s="5"/>
      <c r="GL648" s="5"/>
      <c r="GM648" s="5"/>
      <c r="GN648" s="5"/>
      <c r="GO648" s="5"/>
      <c r="GP648" s="5"/>
      <c r="GQ648" s="5"/>
      <c r="GR648" s="5"/>
      <c r="GS648" s="5"/>
      <c r="GT648" s="5"/>
      <c r="GU648" s="5"/>
      <c r="GV648" s="5"/>
      <c r="GW648" s="5"/>
      <c r="GX648" s="5"/>
      <c r="GY648" s="5"/>
      <c r="GZ648" s="5"/>
      <c r="HA648" s="5"/>
      <c r="HB648" s="5"/>
      <c r="HC648" s="5"/>
      <c r="HD648" s="5"/>
      <c r="HE648" s="5"/>
      <c r="HF648" s="5"/>
      <c r="HG648" s="5"/>
      <c r="HH648" s="5"/>
      <c r="HI648" s="5"/>
      <c r="HJ648" s="5"/>
      <c r="HK648" s="5"/>
      <c r="HL648" s="5"/>
      <c r="HM648" s="5"/>
      <c r="HN648" s="5"/>
      <c r="HO648" s="5"/>
      <c r="HP648" s="5"/>
      <c r="HQ648" s="5"/>
      <c r="HR648" s="5"/>
      <c r="HS648" s="5"/>
      <c r="HT648" s="341"/>
      <c r="HU648" s="354"/>
      <c r="HV648" s="5"/>
      <c r="HW648" s="5"/>
      <c r="HX648" s="5"/>
      <c r="HY648" s="5"/>
      <c r="HZ648" s="5"/>
      <c r="IA648" s="5"/>
      <c r="IB648" s="5"/>
      <c r="IC648" s="5"/>
      <c r="ID648" s="5"/>
      <c r="IE648" s="5"/>
      <c r="IF648" s="5"/>
      <c r="IG648" s="5"/>
      <c r="IH648" s="5"/>
      <c r="II648" s="5"/>
      <c r="IJ648" s="5"/>
      <c r="IK648" s="5"/>
      <c r="IL648" s="5"/>
      <c r="IM648" s="5"/>
      <c r="IN648" s="5"/>
      <c r="IO648" s="5"/>
      <c r="IP648" s="5"/>
      <c r="IQ648" s="5"/>
      <c r="IR648" s="5"/>
      <c r="IS648" s="5"/>
      <c r="IT648" s="5"/>
      <c r="IU648" s="5"/>
      <c r="IV648" s="5"/>
      <c r="IW648" s="5"/>
      <c r="IX648" s="5"/>
      <c r="IY648" s="5"/>
      <c r="IZ648" s="5"/>
      <c r="JA648" s="5"/>
      <c r="JB648" s="5"/>
      <c r="JC648" s="5"/>
      <c r="JD648" s="5"/>
      <c r="JE648" s="5"/>
      <c r="JF648" s="5"/>
      <c r="JG648" s="5"/>
      <c r="JH648" s="5"/>
      <c r="JI648" s="5"/>
      <c r="JJ648" s="5"/>
      <c r="JK648" s="145"/>
      <c r="JL648" s="397"/>
    </row>
    <row r="649" spans="1:272" ht="30">
      <c r="A649" s="8" t="s">
        <v>33</v>
      </c>
      <c r="B649" s="8" t="s">
        <v>11</v>
      </c>
      <c r="C649" s="8">
        <v>1</v>
      </c>
      <c r="D649" s="197">
        <v>101</v>
      </c>
      <c r="E649" s="118" t="s">
        <v>166</v>
      </c>
      <c r="F649" s="195" t="s">
        <v>108</v>
      </c>
      <c r="G649" s="195" t="s">
        <v>165</v>
      </c>
      <c r="H649" s="309"/>
      <c r="I649" s="354"/>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c r="AY649" s="5"/>
      <c r="AZ649" s="341"/>
      <c r="BA649" s="355" t="s">
        <v>632</v>
      </c>
      <c r="BB649" s="51">
        <v>248.8</v>
      </c>
      <c r="BC649" s="51">
        <v>261.2</v>
      </c>
      <c r="BD649" s="54">
        <f t="shared" si="462"/>
        <v>12.399999999999977</v>
      </c>
      <c r="BE649" s="52">
        <v>100</v>
      </c>
      <c r="BF649" s="52">
        <f t="shared" si="463"/>
        <v>12.399999999999977</v>
      </c>
      <c r="BG649" s="139">
        <f>BF649*AUXILIAR!$B$51</f>
        <v>99199999.999999821</v>
      </c>
      <c r="BH649" s="5"/>
      <c r="BI649" s="5"/>
      <c r="BJ649" s="5"/>
      <c r="BK649" s="5"/>
      <c r="BL649" s="5"/>
      <c r="BM649" s="5"/>
      <c r="BN649" s="5"/>
      <c r="BO649" s="5"/>
      <c r="BP649" s="5"/>
      <c r="BQ649" s="5"/>
      <c r="BR649" s="5"/>
      <c r="BS649" s="5"/>
      <c r="BT649" s="5"/>
      <c r="BU649" s="5"/>
      <c r="BV649" s="5"/>
      <c r="BW649" s="5"/>
      <c r="BX649" s="5"/>
      <c r="BY649" s="5"/>
      <c r="BZ649" s="5"/>
      <c r="CA649" s="5"/>
      <c r="CB649" s="5"/>
      <c r="CC649" s="5"/>
      <c r="CD649" s="5"/>
      <c r="CE649" s="5"/>
      <c r="CF649" s="5"/>
      <c r="CG649" s="5"/>
      <c r="CH649" s="5"/>
      <c r="CI649" s="5"/>
      <c r="CJ649" s="5"/>
      <c r="CK649" s="5"/>
      <c r="CL649" s="5"/>
      <c r="CM649" s="5"/>
      <c r="CN649" s="5"/>
      <c r="CO649" s="5"/>
      <c r="CP649" s="5"/>
      <c r="CQ649" s="5"/>
      <c r="CR649" s="341"/>
      <c r="CS649" s="355" t="s">
        <v>669</v>
      </c>
      <c r="CT649" s="51">
        <v>113.3</v>
      </c>
      <c r="CU649" s="51">
        <v>113.3</v>
      </c>
      <c r="CV649" s="51">
        <v>1</v>
      </c>
      <c r="CW649" s="52">
        <v>100</v>
      </c>
      <c r="CX649" s="52">
        <f t="shared" si="461"/>
        <v>1</v>
      </c>
      <c r="CY649" s="139">
        <f>CX649*AUXILIAR!$B$59</f>
        <v>40000000</v>
      </c>
      <c r="CZ649" s="5"/>
      <c r="DA649" s="5"/>
      <c r="DB649" s="5"/>
      <c r="DC649" s="5"/>
      <c r="DD649" s="5"/>
      <c r="DE649" s="5"/>
      <c r="DF649" s="5"/>
      <c r="DG649" s="5"/>
      <c r="DH649" s="5"/>
      <c r="DI649" s="5"/>
      <c r="DJ649" s="5"/>
      <c r="DK649" s="5"/>
      <c r="DL649" s="5"/>
      <c r="DM649" s="5"/>
      <c r="DN649" s="5"/>
      <c r="DO649" s="5"/>
      <c r="DP649" s="5"/>
      <c r="DQ649" s="5"/>
      <c r="DR649" s="5"/>
      <c r="DS649" s="5"/>
      <c r="DT649" s="5"/>
      <c r="DU649" s="5"/>
      <c r="DV649" s="5"/>
      <c r="DW649" s="5"/>
      <c r="DX649" s="5"/>
      <c r="DY649" s="5"/>
      <c r="DZ649" s="5"/>
      <c r="EA649" s="5"/>
      <c r="EB649" s="5"/>
      <c r="EC649" s="5"/>
      <c r="ED649" s="5"/>
      <c r="EE649" s="5"/>
      <c r="EF649" s="5"/>
      <c r="EG649" s="5"/>
      <c r="EH649" s="5"/>
      <c r="EI649" s="5"/>
      <c r="EJ649" s="341"/>
      <c r="EK649" s="354"/>
      <c r="EL649" s="5"/>
      <c r="EM649" s="5"/>
      <c r="EN649" s="5"/>
      <c r="EO649" s="5"/>
      <c r="EP649" s="5"/>
      <c r="EQ649" s="5"/>
      <c r="ER649" s="5"/>
      <c r="ES649" s="5"/>
      <c r="ET649" s="5"/>
      <c r="EU649" s="5"/>
      <c r="EV649" s="5"/>
      <c r="EW649" s="5"/>
      <c r="EX649" s="5"/>
      <c r="EY649" s="5"/>
      <c r="EZ649" s="5"/>
      <c r="FA649" s="5"/>
      <c r="FB649" s="5"/>
      <c r="FC649" s="5"/>
      <c r="FD649" s="5"/>
      <c r="FE649" s="5"/>
      <c r="FF649" s="5"/>
      <c r="FG649" s="5"/>
      <c r="FH649" s="5"/>
      <c r="FI649" s="5"/>
      <c r="FJ649" s="5"/>
      <c r="FK649" s="5"/>
      <c r="FL649" s="5"/>
      <c r="FM649" s="5"/>
      <c r="FN649" s="5"/>
      <c r="FO649" s="5"/>
      <c r="FP649" s="5"/>
      <c r="FQ649" s="5"/>
      <c r="FR649" s="5"/>
      <c r="FS649" s="5"/>
      <c r="FT649" s="5"/>
      <c r="FU649" s="5"/>
      <c r="FV649" s="5"/>
      <c r="FW649" s="5"/>
      <c r="FX649" s="5"/>
      <c r="FY649" s="5"/>
      <c r="FZ649" s="5"/>
      <c r="GA649" s="5"/>
      <c r="GB649" s="341"/>
      <c r="GC649" s="354"/>
      <c r="GD649" s="5"/>
      <c r="GE649" s="5"/>
      <c r="GF649" s="5"/>
      <c r="GG649" s="5"/>
      <c r="GH649" s="5"/>
      <c r="GI649" s="5"/>
      <c r="GJ649" s="5"/>
      <c r="GK649" s="5"/>
      <c r="GL649" s="5"/>
      <c r="GM649" s="5"/>
      <c r="GN649" s="5"/>
      <c r="GO649" s="5"/>
      <c r="GP649" s="5"/>
      <c r="GQ649" s="5"/>
      <c r="GR649" s="5"/>
      <c r="GS649" s="5"/>
      <c r="GT649" s="5"/>
      <c r="GU649" s="5"/>
      <c r="GV649" s="5"/>
      <c r="GW649" s="5"/>
      <c r="GX649" s="5"/>
      <c r="GY649" s="5"/>
      <c r="GZ649" s="5"/>
      <c r="HA649" s="5"/>
      <c r="HB649" s="5"/>
      <c r="HC649" s="5"/>
      <c r="HD649" s="5"/>
      <c r="HE649" s="5"/>
      <c r="HF649" s="5"/>
      <c r="HG649" s="5"/>
      <c r="HH649" s="5"/>
      <c r="HI649" s="5"/>
      <c r="HJ649" s="5"/>
      <c r="HK649" s="5"/>
      <c r="HL649" s="5"/>
      <c r="HM649" s="5"/>
      <c r="HN649" s="5"/>
      <c r="HO649" s="5"/>
      <c r="HP649" s="5"/>
      <c r="HQ649" s="5"/>
      <c r="HR649" s="5"/>
      <c r="HS649" s="5"/>
      <c r="HT649" s="341"/>
      <c r="HU649" s="354"/>
      <c r="HV649" s="5"/>
      <c r="HW649" s="5"/>
      <c r="HX649" s="5"/>
      <c r="HY649" s="5"/>
      <c r="HZ649" s="5"/>
      <c r="IA649" s="5"/>
      <c r="IB649" s="5"/>
      <c r="IC649" s="5"/>
      <c r="ID649" s="5"/>
      <c r="IE649" s="5"/>
      <c r="IF649" s="5"/>
      <c r="IG649" s="5"/>
      <c r="IH649" s="5"/>
      <c r="II649" s="5"/>
      <c r="IJ649" s="5"/>
      <c r="IK649" s="5"/>
      <c r="IL649" s="5"/>
      <c r="IM649" s="5"/>
      <c r="IN649" s="5"/>
      <c r="IO649" s="5"/>
      <c r="IP649" s="5"/>
      <c r="IQ649" s="5"/>
      <c r="IR649" s="5"/>
      <c r="IS649" s="5"/>
      <c r="IT649" s="5"/>
      <c r="IU649" s="5"/>
      <c r="IV649" s="5"/>
      <c r="IW649" s="5"/>
      <c r="IX649" s="5"/>
      <c r="IY649" s="5"/>
      <c r="IZ649" s="5"/>
      <c r="JA649" s="5"/>
      <c r="JB649" s="5"/>
      <c r="JC649" s="5"/>
      <c r="JD649" s="5"/>
      <c r="JE649" s="5"/>
      <c r="JF649" s="5"/>
      <c r="JG649" s="5"/>
      <c r="JH649" s="5"/>
      <c r="JI649" s="5"/>
      <c r="JJ649" s="5"/>
      <c r="JK649" s="145"/>
      <c r="JL649" s="397"/>
    </row>
    <row r="650" spans="1:272" ht="30">
      <c r="A650" s="8" t="s">
        <v>33</v>
      </c>
      <c r="B650" s="8" t="s">
        <v>11</v>
      </c>
      <c r="C650" s="8">
        <v>1</v>
      </c>
      <c r="D650" s="197">
        <v>101</v>
      </c>
      <c r="E650" s="118" t="s">
        <v>166</v>
      </c>
      <c r="F650" s="195" t="s">
        <v>108</v>
      </c>
      <c r="G650" s="195" t="s">
        <v>165</v>
      </c>
      <c r="H650" s="309"/>
      <c r="I650" s="354"/>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c r="AY650" s="5"/>
      <c r="AZ650" s="341"/>
      <c r="BA650" s="363"/>
      <c r="BB650" s="57"/>
      <c r="BC650" s="57"/>
      <c r="BD650" s="63"/>
      <c r="BE650" s="56"/>
      <c r="BF650" s="56"/>
      <c r="BG650" s="161"/>
      <c r="BH650" s="5"/>
      <c r="BI650" s="5"/>
      <c r="BJ650" s="5"/>
      <c r="BK650" s="5"/>
      <c r="BL650" s="5"/>
      <c r="BM650" s="5"/>
      <c r="BN650" s="5"/>
      <c r="BO650" s="5"/>
      <c r="BP650" s="5"/>
      <c r="BQ650" s="5"/>
      <c r="BR650" s="5"/>
      <c r="BS650" s="5"/>
      <c r="BT650" s="5"/>
      <c r="BU650" s="5"/>
      <c r="BV650" s="5"/>
      <c r="BW650" s="5"/>
      <c r="BX650" s="5"/>
      <c r="BY650" s="5"/>
      <c r="BZ650" s="5"/>
      <c r="CA650" s="5"/>
      <c r="CB650" s="5"/>
      <c r="CC650" s="5"/>
      <c r="CD650" s="5"/>
      <c r="CE650" s="5"/>
      <c r="CF650" s="5"/>
      <c r="CG650" s="5"/>
      <c r="CH650" s="5"/>
      <c r="CI650" s="5"/>
      <c r="CJ650" s="5"/>
      <c r="CK650" s="5"/>
      <c r="CL650" s="5"/>
      <c r="CM650" s="5"/>
      <c r="CN650" s="5"/>
      <c r="CO650" s="5"/>
      <c r="CP650" s="5"/>
      <c r="CQ650" s="5"/>
      <c r="CR650" s="341"/>
      <c r="CS650" s="355" t="s">
        <v>669</v>
      </c>
      <c r="CT650" s="51">
        <v>122.14</v>
      </c>
      <c r="CU650" s="51">
        <v>122.14</v>
      </c>
      <c r="CV650" s="51">
        <v>1</v>
      </c>
      <c r="CW650" s="52">
        <v>100</v>
      </c>
      <c r="CX650" s="52">
        <f t="shared" si="461"/>
        <v>1</v>
      </c>
      <c r="CY650" s="139">
        <f>CX650*AUXILIAR!$B$59</f>
        <v>40000000</v>
      </c>
      <c r="CZ650" s="5"/>
      <c r="DA650" s="5"/>
      <c r="DB650" s="5"/>
      <c r="DC650" s="5"/>
      <c r="DD650" s="5"/>
      <c r="DE650" s="5"/>
      <c r="DF650" s="5"/>
      <c r="DG650" s="5"/>
      <c r="DH650" s="5"/>
      <c r="DI650" s="5"/>
      <c r="DJ650" s="5"/>
      <c r="DK650" s="5"/>
      <c r="DL650" s="5"/>
      <c r="DM650" s="5"/>
      <c r="DN650" s="5"/>
      <c r="DO650" s="5"/>
      <c r="DP650" s="5"/>
      <c r="DQ650" s="5"/>
      <c r="DR650" s="5"/>
      <c r="DS650" s="5"/>
      <c r="DT650" s="5"/>
      <c r="DU650" s="5"/>
      <c r="DV650" s="5"/>
      <c r="DW650" s="5"/>
      <c r="DX650" s="5"/>
      <c r="DY650" s="5"/>
      <c r="DZ650" s="5"/>
      <c r="EA650" s="5"/>
      <c r="EB650" s="5"/>
      <c r="EC650" s="5"/>
      <c r="ED650" s="5"/>
      <c r="EE650" s="5"/>
      <c r="EF650" s="5"/>
      <c r="EG650" s="5"/>
      <c r="EH650" s="5"/>
      <c r="EI650" s="5"/>
      <c r="EJ650" s="341"/>
      <c r="EK650" s="354"/>
      <c r="EL650" s="5"/>
      <c r="EM650" s="5"/>
      <c r="EN650" s="5"/>
      <c r="EO650" s="5"/>
      <c r="EP650" s="5"/>
      <c r="EQ650" s="5"/>
      <c r="ER650" s="5"/>
      <c r="ES650" s="5"/>
      <c r="ET650" s="5"/>
      <c r="EU650" s="5"/>
      <c r="EV650" s="5"/>
      <c r="EW650" s="5"/>
      <c r="EX650" s="5"/>
      <c r="EY650" s="5"/>
      <c r="EZ650" s="5"/>
      <c r="FA650" s="5"/>
      <c r="FB650" s="5"/>
      <c r="FC650" s="5"/>
      <c r="FD650" s="5"/>
      <c r="FE650" s="5"/>
      <c r="FF650" s="5"/>
      <c r="FG650" s="5"/>
      <c r="FH650" s="5"/>
      <c r="FI650" s="5"/>
      <c r="FJ650" s="5"/>
      <c r="FK650" s="5"/>
      <c r="FL650" s="5"/>
      <c r="FM650" s="5"/>
      <c r="FN650" s="5"/>
      <c r="FO650" s="5"/>
      <c r="FP650" s="5"/>
      <c r="FQ650" s="5"/>
      <c r="FR650" s="5"/>
      <c r="FS650" s="5"/>
      <c r="FT650" s="5"/>
      <c r="FU650" s="5"/>
      <c r="FV650" s="5"/>
      <c r="FW650" s="5"/>
      <c r="FX650" s="5"/>
      <c r="FY650" s="5"/>
      <c r="FZ650" s="5"/>
      <c r="GA650" s="5"/>
      <c r="GB650" s="341"/>
      <c r="GC650" s="354"/>
      <c r="GD650" s="5"/>
      <c r="GE650" s="5"/>
      <c r="GF650" s="5"/>
      <c r="GG650" s="5"/>
      <c r="GH650" s="5"/>
      <c r="GI650" s="5"/>
      <c r="GJ650" s="5"/>
      <c r="GK650" s="5"/>
      <c r="GL650" s="5"/>
      <c r="GM650" s="5"/>
      <c r="GN650" s="5"/>
      <c r="GO650" s="5"/>
      <c r="GP650" s="5"/>
      <c r="GQ650" s="5"/>
      <c r="GR650" s="5"/>
      <c r="GS650" s="5"/>
      <c r="GT650" s="5"/>
      <c r="GU650" s="5"/>
      <c r="GV650" s="5"/>
      <c r="GW650" s="5"/>
      <c r="GX650" s="5"/>
      <c r="GY650" s="5"/>
      <c r="GZ650" s="5"/>
      <c r="HA650" s="5"/>
      <c r="HB650" s="5"/>
      <c r="HC650" s="5"/>
      <c r="HD650" s="5"/>
      <c r="HE650" s="5"/>
      <c r="HF650" s="5"/>
      <c r="HG650" s="5"/>
      <c r="HH650" s="5"/>
      <c r="HI650" s="5"/>
      <c r="HJ650" s="5"/>
      <c r="HK650" s="5"/>
      <c r="HL650" s="5"/>
      <c r="HM650" s="5"/>
      <c r="HN650" s="5"/>
      <c r="HO650" s="5"/>
      <c r="HP650" s="5"/>
      <c r="HQ650" s="5"/>
      <c r="HR650" s="5"/>
      <c r="HS650" s="5"/>
      <c r="HT650" s="341"/>
      <c r="HU650" s="354"/>
      <c r="HV650" s="5"/>
      <c r="HW650" s="5"/>
      <c r="HX650" s="5"/>
      <c r="HY650" s="5"/>
      <c r="HZ650" s="5"/>
      <c r="IA650" s="5"/>
      <c r="IB650" s="5"/>
      <c r="IC650" s="5"/>
      <c r="ID650" s="5"/>
      <c r="IE650" s="5"/>
      <c r="IF650" s="5"/>
      <c r="IG650" s="5"/>
      <c r="IH650" s="5"/>
      <c r="II650" s="5"/>
      <c r="IJ650" s="5"/>
      <c r="IK650" s="5"/>
      <c r="IL650" s="5"/>
      <c r="IM650" s="5"/>
      <c r="IN650" s="5"/>
      <c r="IO650" s="5"/>
      <c r="IP650" s="5"/>
      <c r="IQ650" s="5"/>
      <c r="IR650" s="5"/>
      <c r="IS650" s="5"/>
      <c r="IT650" s="5"/>
      <c r="IU650" s="5"/>
      <c r="IV650" s="5"/>
      <c r="IW650" s="5"/>
      <c r="IX650" s="5"/>
      <c r="IY650" s="5"/>
      <c r="IZ650" s="5"/>
      <c r="JA650" s="5"/>
      <c r="JB650" s="5"/>
      <c r="JC650" s="5"/>
      <c r="JD650" s="5"/>
      <c r="JE650" s="5"/>
      <c r="JF650" s="5"/>
      <c r="JG650" s="5"/>
      <c r="JH650" s="5"/>
      <c r="JI650" s="5"/>
      <c r="JJ650" s="5"/>
      <c r="JK650" s="145"/>
      <c r="JL650" s="397"/>
    </row>
    <row r="651" spans="1:272" ht="30">
      <c r="A651" s="8" t="s">
        <v>33</v>
      </c>
      <c r="B651" s="8" t="s">
        <v>11</v>
      </c>
      <c r="C651" s="8">
        <v>1</v>
      </c>
      <c r="D651" s="197">
        <v>101</v>
      </c>
      <c r="E651" s="118" t="s">
        <v>166</v>
      </c>
      <c r="F651" s="195" t="s">
        <v>108</v>
      </c>
      <c r="G651" s="195" t="s">
        <v>165</v>
      </c>
      <c r="H651" s="309"/>
      <c r="I651" s="354"/>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c r="AY651" s="5"/>
      <c r="AZ651" s="341"/>
      <c r="BA651" s="363"/>
      <c r="BB651" s="57"/>
      <c r="BC651" s="57"/>
      <c r="BD651" s="63"/>
      <c r="BE651" s="56"/>
      <c r="BF651" s="56"/>
      <c r="BG651" s="161"/>
      <c r="BH651" s="5"/>
      <c r="BI651" s="5"/>
      <c r="BJ651" s="5"/>
      <c r="BK651" s="5"/>
      <c r="BL651" s="5"/>
      <c r="BM651" s="5"/>
      <c r="BN651" s="5"/>
      <c r="BO651" s="5"/>
      <c r="BP651" s="5"/>
      <c r="BQ651" s="5"/>
      <c r="BR651" s="5"/>
      <c r="BS651" s="5"/>
      <c r="BT651" s="5"/>
      <c r="BU651" s="5"/>
      <c r="BV651" s="5"/>
      <c r="BW651" s="5"/>
      <c r="BX651" s="5"/>
      <c r="BY651" s="5"/>
      <c r="BZ651" s="5"/>
      <c r="CA651" s="5"/>
      <c r="CB651" s="5"/>
      <c r="CC651" s="5"/>
      <c r="CD651" s="5"/>
      <c r="CE651" s="5"/>
      <c r="CF651" s="5"/>
      <c r="CG651" s="5"/>
      <c r="CH651" s="5"/>
      <c r="CI651" s="5"/>
      <c r="CJ651" s="5"/>
      <c r="CK651" s="5"/>
      <c r="CL651" s="5"/>
      <c r="CM651" s="5"/>
      <c r="CN651" s="5"/>
      <c r="CO651" s="5"/>
      <c r="CP651" s="5"/>
      <c r="CQ651" s="5"/>
      <c r="CR651" s="341"/>
      <c r="CS651" s="355" t="s">
        <v>669</v>
      </c>
      <c r="CT651" s="51">
        <v>125</v>
      </c>
      <c r="CU651" s="51">
        <v>125</v>
      </c>
      <c r="CV651" s="51">
        <v>1</v>
      </c>
      <c r="CW651" s="52">
        <v>100</v>
      </c>
      <c r="CX651" s="52">
        <f t="shared" si="461"/>
        <v>1</v>
      </c>
      <c r="CY651" s="139">
        <f>CX651*AUXILIAR!$B$59</f>
        <v>40000000</v>
      </c>
      <c r="CZ651" s="5"/>
      <c r="DA651" s="5"/>
      <c r="DB651" s="5"/>
      <c r="DC651" s="5"/>
      <c r="DD651" s="5"/>
      <c r="DE651" s="5"/>
      <c r="DF651" s="5"/>
      <c r="DG651" s="5"/>
      <c r="DH651" s="5"/>
      <c r="DI651" s="5"/>
      <c r="DJ651" s="5"/>
      <c r="DK651" s="5"/>
      <c r="DL651" s="5"/>
      <c r="DM651" s="5"/>
      <c r="DN651" s="5"/>
      <c r="DO651" s="5"/>
      <c r="DP651" s="5"/>
      <c r="DQ651" s="5"/>
      <c r="DR651" s="5"/>
      <c r="DS651" s="5"/>
      <c r="DT651" s="5"/>
      <c r="DU651" s="5"/>
      <c r="DV651" s="5"/>
      <c r="DW651" s="5"/>
      <c r="DX651" s="5"/>
      <c r="DY651" s="5"/>
      <c r="DZ651" s="5"/>
      <c r="EA651" s="5"/>
      <c r="EB651" s="5"/>
      <c r="EC651" s="5"/>
      <c r="ED651" s="5"/>
      <c r="EE651" s="5"/>
      <c r="EF651" s="5"/>
      <c r="EG651" s="5"/>
      <c r="EH651" s="5"/>
      <c r="EI651" s="5"/>
      <c r="EJ651" s="341"/>
      <c r="EK651" s="354"/>
      <c r="EL651" s="5"/>
      <c r="EM651" s="5"/>
      <c r="EN651" s="5"/>
      <c r="EO651" s="5"/>
      <c r="EP651" s="5"/>
      <c r="EQ651" s="5"/>
      <c r="ER651" s="5"/>
      <c r="ES651" s="5"/>
      <c r="ET651" s="5"/>
      <c r="EU651" s="5"/>
      <c r="EV651" s="5"/>
      <c r="EW651" s="5"/>
      <c r="EX651" s="5"/>
      <c r="EY651" s="5"/>
      <c r="EZ651" s="5"/>
      <c r="FA651" s="5"/>
      <c r="FB651" s="5"/>
      <c r="FC651" s="5"/>
      <c r="FD651" s="5"/>
      <c r="FE651" s="5"/>
      <c r="FF651" s="5"/>
      <c r="FG651" s="5"/>
      <c r="FH651" s="5"/>
      <c r="FI651" s="5"/>
      <c r="FJ651" s="5"/>
      <c r="FK651" s="5"/>
      <c r="FL651" s="5"/>
      <c r="FM651" s="5"/>
      <c r="FN651" s="5"/>
      <c r="FO651" s="5"/>
      <c r="FP651" s="5"/>
      <c r="FQ651" s="5"/>
      <c r="FR651" s="5"/>
      <c r="FS651" s="5"/>
      <c r="FT651" s="5"/>
      <c r="FU651" s="5"/>
      <c r="FV651" s="5"/>
      <c r="FW651" s="5"/>
      <c r="FX651" s="5"/>
      <c r="FY651" s="5"/>
      <c r="FZ651" s="5"/>
      <c r="GA651" s="5"/>
      <c r="GB651" s="341"/>
      <c r="GC651" s="354"/>
      <c r="GD651" s="5"/>
      <c r="GE651" s="5"/>
      <c r="GF651" s="5"/>
      <c r="GG651" s="5"/>
      <c r="GH651" s="5"/>
      <c r="GI651" s="5"/>
      <c r="GJ651" s="5"/>
      <c r="GK651" s="5"/>
      <c r="GL651" s="5"/>
      <c r="GM651" s="5"/>
      <c r="GN651" s="5"/>
      <c r="GO651" s="5"/>
      <c r="GP651" s="5"/>
      <c r="GQ651" s="5"/>
      <c r="GR651" s="5"/>
      <c r="GS651" s="5"/>
      <c r="GT651" s="5"/>
      <c r="GU651" s="5"/>
      <c r="GV651" s="5"/>
      <c r="GW651" s="5"/>
      <c r="GX651" s="5"/>
      <c r="GY651" s="5"/>
      <c r="GZ651" s="5"/>
      <c r="HA651" s="5"/>
      <c r="HB651" s="5"/>
      <c r="HC651" s="5"/>
      <c r="HD651" s="5"/>
      <c r="HE651" s="5"/>
      <c r="HF651" s="5"/>
      <c r="HG651" s="5"/>
      <c r="HH651" s="5"/>
      <c r="HI651" s="5"/>
      <c r="HJ651" s="5"/>
      <c r="HK651" s="5"/>
      <c r="HL651" s="5"/>
      <c r="HM651" s="5"/>
      <c r="HN651" s="5"/>
      <c r="HO651" s="5"/>
      <c r="HP651" s="5"/>
      <c r="HQ651" s="5"/>
      <c r="HR651" s="5"/>
      <c r="HS651" s="5"/>
      <c r="HT651" s="341"/>
      <c r="HU651" s="354"/>
      <c r="HV651" s="5"/>
      <c r="HW651" s="5"/>
      <c r="HX651" s="5"/>
      <c r="HY651" s="5"/>
      <c r="HZ651" s="5"/>
      <c r="IA651" s="5"/>
      <c r="IB651" s="5"/>
      <c r="IC651" s="5"/>
      <c r="ID651" s="5"/>
      <c r="IE651" s="5"/>
      <c r="IF651" s="5"/>
      <c r="IG651" s="5"/>
      <c r="IH651" s="5"/>
      <c r="II651" s="5"/>
      <c r="IJ651" s="5"/>
      <c r="IK651" s="5"/>
      <c r="IL651" s="5"/>
      <c r="IM651" s="5"/>
      <c r="IN651" s="5"/>
      <c r="IO651" s="5"/>
      <c r="IP651" s="5"/>
      <c r="IQ651" s="5"/>
      <c r="IR651" s="5"/>
      <c r="IS651" s="5"/>
      <c r="IT651" s="5"/>
      <c r="IU651" s="5"/>
      <c r="IV651" s="5"/>
      <c r="IW651" s="5"/>
      <c r="IX651" s="5"/>
      <c r="IY651" s="5"/>
      <c r="IZ651" s="5"/>
      <c r="JA651" s="5"/>
      <c r="JB651" s="5"/>
      <c r="JC651" s="5"/>
      <c r="JD651" s="5"/>
      <c r="JE651" s="5"/>
      <c r="JF651" s="5"/>
      <c r="JG651" s="5"/>
      <c r="JH651" s="5"/>
      <c r="JI651" s="5"/>
      <c r="JJ651" s="5"/>
      <c r="JK651" s="145"/>
      <c r="JL651" s="397"/>
    </row>
    <row r="652" spans="1:272" ht="30">
      <c r="A652" s="8" t="s">
        <v>33</v>
      </c>
      <c r="B652" s="8" t="s">
        <v>11</v>
      </c>
      <c r="C652" s="8">
        <v>1</v>
      </c>
      <c r="D652" s="197">
        <v>101</v>
      </c>
      <c r="E652" s="118" t="s">
        <v>166</v>
      </c>
      <c r="F652" s="195" t="s">
        <v>108</v>
      </c>
      <c r="G652" s="195" t="s">
        <v>165</v>
      </c>
      <c r="H652" s="309"/>
      <c r="I652" s="354"/>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c r="AY652" s="5"/>
      <c r="AZ652" s="341"/>
      <c r="BA652" s="363"/>
      <c r="BB652" s="57"/>
      <c r="BC652" s="57"/>
      <c r="BD652" s="63"/>
      <c r="BE652" s="56"/>
      <c r="BF652" s="56"/>
      <c r="BG652" s="161"/>
      <c r="BH652" s="5"/>
      <c r="BI652" s="5"/>
      <c r="BJ652" s="5"/>
      <c r="BK652" s="5"/>
      <c r="BL652" s="5"/>
      <c r="BM652" s="5"/>
      <c r="BN652" s="5"/>
      <c r="BO652" s="5"/>
      <c r="BP652" s="5"/>
      <c r="BQ652" s="5"/>
      <c r="BR652" s="5"/>
      <c r="BS652" s="5"/>
      <c r="BT652" s="5"/>
      <c r="BU652" s="5"/>
      <c r="BV652" s="5"/>
      <c r="BW652" s="5"/>
      <c r="BX652" s="5"/>
      <c r="BY652" s="5"/>
      <c r="BZ652" s="5"/>
      <c r="CA652" s="5"/>
      <c r="CB652" s="5"/>
      <c r="CC652" s="5"/>
      <c r="CD652" s="5"/>
      <c r="CE652" s="5"/>
      <c r="CF652" s="5"/>
      <c r="CG652" s="5"/>
      <c r="CH652" s="5"/>
      <c r="CI652" s="5"/>
      <c r="CJ652" s="5"/>
      <c r="CK652" s="5"/>
      <c r="CL652" s="5"/>
      <c r="CM652" s="5"/>
      <c r="CN652" s="5"/>
      <c r="CO652" s="5"/>
      <c r="CP652" s="5"/>
      <c r="CQ652" s="5"/>
      <c r="CR652" s="341"/>
      <c r="CS652" s="355" t="s">
        <v>669</v>
      </c>
      <c r="CT652" s="51">
        <v>132.30000000000001</v>
      </c>
      <c r="CU652" s="51">
        <v>132.30000000000001</v>
      </c>
      <c r="CV652" s="51">
        <v>1</v>
      </c>
      <c r="CW652" s="52">
        <v>100</v>
      </c>
      <c r="CX652" s="52">
        <f t="shared" si="461"/>
        <v>1</v>
      </c>
      <c r="CY652" s="139">
        <f>CX652*AUXILIAR!$B$59</f>
        <v>40000000</v>
      </c>
      <c r="CZ652" s="5"/>
      <c r="DA652" s="5"/>
      <c r="DB652" s="5"/>
      <c r="DC652" s="5"/>
      <c r="DD652" s="5"/>
      <c r="DE652" s="5"/>
      <c r="DF652" s="5"/>
      <c r="DG652" s="5"/>
      <c r="DH652" s="5"/>
      <c r="DI652" s="5"/>
      <c r="DJ652" s="5"/>
      <c r="DK652" s="5"/>
      <c r="DL652" s="5"/>
      <c r="DM652" s="5"/>
      <c r="DN652" s="5"/>
      <c r="DO652" s="5"/>
      <c r="DP652" s="5"/>
      <c r="DQ652" s="5"/>
      <c r="DR652" s="5"/>
      <c r="DS652" s="5"/>
      <c r="DT652" s="5"/>
      <c r="DU652" s="5"/>
      <c r="DV652" s="5"/>
      <c r="DW652" s="5"/>
      <c r="DX652" s="5"/>
      <c r="DY652" s="5"/>
      <c r="DZ652" s="5"/>
      <c r="EA652" s="5"/>
      <c r="EB652" s="5"/>
      <c r="EC652" s="5"/>
      <c r="ED652" s="5"/>
      <c r="EE652" s="5"/>
      <c r="EF652" s="5"/>
      <c r="EG652" s="5"/>
      <c r="EH652" s="5"/>
      <c r="EI652" s="5"/>
      <c r="EJ652" s="341"/>
      <c r="EK652" s="354"/>
      <c r="EL652" s="5"/>
      <c r="EM652" s="5"/>
      <c r="EN652" s="5"/>
      <c r="EO652" s="5"/>
      <c r="EP652" s="5"/>
      <c r="EQ652" s="5"/>
      <c r="ER652" s="5"/>
      <c r="ES652" s="5"/>
      <c r="ET652" s="5"/>
      <c r="EU652" s="5"/>
      <c r="EV652" s="5"/>
      <c r="EW652" s="5"/>
      <c r="EX652" s="5"/>
      <c r="EY652" s="5"/>
      <c r="EZ652" s="5"/>
      <c r="FA652" s="5"/>
      <c r="FB652" s="5"/>
      <c r="FC652" s="5"/>
      <c r="FD652" s="5"/>
      <c r="FE652" s="5"/>
      <c r="FF652" s="5"/>
      <c r="FG652" s="5"/>
      <c r="FH652" s="5"/>
      <c r="FI652" s="5"/>
      <c r="FJ652" s="5"/>
      <c r="FK652" s="5"/>
      <c r="FL652" s="5"/>
      <c r="FM652" s="5"/>
      <c r="FN652" s="5"/>
      <c r="FO652" s="5"/>
      <c r="FP652" s="5"/>
      <c r="FQ652" s="5"/>
      <c r="FR652" s="5"/>
      <c r="FS652" s="5"/>
      <c r="FT652" s="5"/>
      <c r="FU652" s="5"/>
      <c r="FV652" s="5"/>
      <c r="FW652" s="5"/>
      <c r="FX652" s="5"/>
      <c r="FY652" s="5"/>
      <c r="FZ652" s="5"/>
      <c r="GA652" s="5"/>
      <c r="GB652" s="341"/>
      <c r="GC652" s="354"/>
      <c r="GD652" s="5"/>
      <c r="GE652" s="5"/>
      <c r="GF652" s="5"/>
      <c r="GG652" s="5"/>
      <c r="GH652" s="5"/>
      <c r="GI652" s="5"/>
      <c r="GJ652" s="5"/>
      <c r="GK652" s="5"/>
      <c r="GL652" s="5"/>
      <c r="GM652" s="5"/>
      <c r="GN652" s="5"/>
      <c r="GO652" s="5"/>
      <c r="GP652" s="5"/>
      <c r="GQ652" s="5"/>
      <c r="GR652" s="5"/>
      <c r="GS652" s="5"/>
      <c r="GT652" s="5"/>
      <c r="GU652" s="5"/>
      <c r="GV652" s="5"/>
      <c r="GW652" s="5"/>
      <c r="GX652" s="5"/>
      <c r="GY652" s="5"/>
      <c r="GZ652" s="5"/>
      <c r="HA652" s="5"/>
      <c r="HB652" s="5"/>
      <c r="HC652" s="5"/>
      <c r="HD652" s="5"/>
      <c r="HE652" s="5"/>
      <c r="HF652" s="5"/>
      <c r="HG652" s="5"/>
      <c r="HH652" s="5"/>
      <c r="HI652" s="5"/>
      <c r="HJ652" s="5"/>
      <c r="HK652" s="5"/>
      <c r="HL652" s="5"/>
      <c r="HM652" s="5"/>
      <c r="HN652" s="5"/>
      <c r="HO652" s="5"/>
      <c r="HP652" s="5"/>
      <c r="HQ652" s="5"/>
      <c r="HR652" s="5"/>
      <c r="HS652" s="5"/>
      <c r="HT652" s="341"/>
      <c r="HU652" s="354"/>
      <c r="HV652" s="5"/>
      <c r="HW652" s="5"/>
      <c r="HX652" s="5"/>
      <c r="HY652" s="5"/>
      <c r="HZ652" s="5"/>
      <c r="IA652" s="5"/>
      <c r="IB652" s="5"/>
      <c r="IC652" s="5"/>
      <c r="ID652" s="5"/>
      <c r="IE652" s="5"/>
      <c r="IF652" s="5"/>
      <c r="IG652" s="5"/>
      <c r="IH652" s="5"/>
      <c r="II652" s="5"/>
      <c r="IJ652" s="5"/>
      <c r="IK652" s="5"/>
      <c r="IL652" s="5"/>
      <c r="IM652" s="5"/>
      <c r="IN652" s="5"/>
      <c r="IO652" s="5"/>
      <c r="IP652" s="5"/>
      <c r="IQ652" s="5"/>
      <c r="IR652" s="5"/>
      <c r="IS652" s="5"/>
      <c r="IT652" s="5"/>
      <c r="IU652" s="5"/>
      <c r="IV652" s="5"/>
      <c r="IW652" s="5"/>
      <c r="IX652" s="5"/>
      <c r="IY652" s="5"/>
      <c r="IZ652" s="5"/>
      <c r="JA652" s="5"/>
      <c r="JB652" s="5"/>
      <c r="JC652" s="5"/>
      <c r="JD652" s="5"/>
      <c r="JE652" s="5"/>
      <c r="JF652" s="5"/>
      <c r="JG652" s="5"/>
      <c r="JH652" s="5"/>
      <c r="JI652" s="5"/>
      <c r="JJ652" s="5"/>
      <c r="JK652" s="145"/>
      <c r="JL652" s="397"/>
    </row>
    <row r="653" spans="1:272" ht="30">
      <c r="A653" s="8" t="s">
        <v>33</v>
      </c>
      <c r="B653" s="8" t="s">
        <v>11</v>
      </c>
      <c r="C653" s="8">
        <v>1</v>
      </c>
      <c r="D653" s="197">
        <v>101</v>
      </c>
      <c r="E653" s="118" t="s">
        <v>166</v>
      </c>
      <c r="F653" s="195" t="s">
        <v>108</v>
      </c>
      <c r="G653" s="195" t="s">
        <v>165</v>
      </c>
      <c r="H653" s="309"/>
      <c r="I653" s="354"/>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c r="AY653" s="5"/>
      <c r="AZ653" s="341"/>
      <c r="BA653" s="354"/>
      <c r="BB653" s="5"/>
      <c r="BC653" s="5"/>
      <c r="BD653" s="5"/>
      <c r="BE653" s="5"/>
      <c r="BF653" s="5"/>
      <c r="BG653" s="5"/>
      <c r="BH653" s="5"/>
      <c r="BI653" s="5"/>
      <c r="BJ653" s="5"/>
      <c r="BK653" s="5"/>
      <c r="BL653" s="5"/>
      <c r="BM653" s="5"/>
      <c r="BN653" s="5"/>
      <c r="BO653" s="5"/>
      <c r="BP653" s="5"/>
      <c r="BQ653" s="5"/>
      <c r="BR653" s="5"/>
      <c r="BS653" s="5"/>
      <c r="BT653" s="5"/>
      <c r="BU653" s="5"/>
      <c r="BV653" s="5"/>
      <c r="BW653" s="5"/>
      <c r="BX653" s="5"/>
      <c r="BY653" s="5"/>
      <c r="BZ653" s="5"/>
      <c r="CA653" s="5"/>
      <c r="CB653" s="5"/>
      <c r="CC653" s="5"/>
      <c r="CD653" s="5"/>
      <c r="CE653" s="5"/>
      <c r="CF653" s="5"/>
      <c r="CG653" s="5"/>
      <c r="CH653" s="5"/>
      <c r="CI653" s="5"/>
      <c r="CJ653" s="5"/>
      <c r="CK653" s="5"/>
      <c r="CL653" s="5"/>
      <c r="CM653" s="5"/>
      <c r="CN653" s="5"/>
      <c r="CO653" s="5"/>
      <c r="CP653" s="5"/>
      <c r="CQ653" s="5"/>
      <c r="CR653" s="341"/>
      <c r="CS653" s="355" t="s">
        <v>669</v>
      </c>
      <c r="CT653" s="51">
        <v>138.5</v>
      </c>
      <c r="CU653" s="51">
        <v>138.5</v>
      </c>
      <c r="CV653" s="51">
        <v>1</v>
      </c>
      <c r="CW653" s="52">
        <v>100</v>
      </c>
      <c r="CX653" s="52">
        <f t="shared" si="461"/>
        <v>1</v>
      </c>
      <c r="CY653" s="139">
        <f>CX653*AUXILIAR!$B$59</f>
        <v>40000000</v>
      </c>
      <c r="CZ653" s="5"/>
      <c r="DA653" s="5"/>
      <c r="DB653" s="5"/>
      <c r="DC653" s="5"/>
      <c r="DD653" s="5"/>
      <c r="DE653" s="5"/>
      <c r="DF653" s="5"/>
      <c r="DG653" s="5"/>
      <c r="DH653" s="5"/>
      <c r="DI653" s="5"/>
      <c r="DJ653" s="5"/>
      <c r="DK653" s="5"/>
      <c r="DL653" s="5"/>
      <c r="DM653" s="5"/>
      <c r="DN653" s="5"/>
      <c r="DO653" s="5"/>
      <c r="DP653" s="5"/>
      <c r="DQ653" s="5"/>
      <c r="DR653" s="5"/>
      <c r="DS653" s="5"/>
      <c r="DT653" s="5"/>
      <c r="DU653" s="5"/>
      <c r="DV653" s="5"/>
      <c r="DW653" s="5"/>
      <c r="DX653" s="5"/>
      <c r="DY653" s="5"/>
      <c r="DZ653" s="5"/>
      <c r="EA653" s="5"/>
      <c r="EB653" s="5"/>
      <c r="EC653" s="5"/>
      <c r="ED653" s="5"/>
      <c r="EE653" s="5"/>
      <c r="EF653" s="5"/>
      <c r="EG653" s="5"/>
      <c r="EH653" s="5"/>
      <c r="EI653" s="5"/>
      <c r="EJ653" s="341"/>
      <c r="EK653" s="354"/>
      <c r="EL653" s="5"/>
      <c r="EM653" s="5"/>
      <c r="EN653" s="5"/>
      <c r="EO653" s="5"/>
      <c r="EP653" s="5"/>
      <c r="EQ653" s="5"/>
      <c r="ER653" s="5"/>
      <c r="ES653" s="5"/>
      <c r="ET653" s="5"/>
      <c r="EU653" s="5"/>
      <c r="EV653" s="5"/>
      <c r="EW653" s="5"/>
      <c r="EX653" s="5"/>
      <c r="EY653" s="5"/>
      <c r="EZ653" s="5"/>
      <c r="FA653" s="5"/>
      <c r="FB653" s="5"/>
      <c r="FC653" s="5"/>
      <c r="FD653" s="5"/>
      <c r="FE653" s="5"/>
      <c r="FF653" s="5"/>
      <c r="FG653" s="5"/>
      <c r="FH653" s="5"/>
      <c r="FI653" s="5"/>
      <c r="FJ653" s="5"/>
      <c r="FK653" s="5"/>
      <c r="FL653" s="5"/>
      <c r="FM653" s="5"/>
      <c r="FN653" s="5"/>
      <c r="FO653" s="5"/>
      <c r="FP653" s="5"/>
      <c r="FQ653" s="5"/>
      <c r="FR653" s="5"/>
      <c r="FS653" s="5"/>
      <c r="FT653" s="5"/>
      <c r="FU653" s="5"/>
      <c r="FV653" s="5"/>
      <c r="FW653" s="5"/>
      <c r="FX653" s="5"/>
      <c r="FY653" s="5"/>
      <c r="FZ653" s="5"/>
      <c r="GA653" s="5"/>
      <c r="GB653" s="341"/>
      <c r="GC653" s="354"/>
      <c r="GD653" s="5"/>
      <c r="GE653" s="5"/>
      <c r="GF653" s="5"/>
      <c r="GG653" s="5"/>
      <c r="GH653" s="5"/>
      <c r="GI653" s="5"/>
      <c r="GJ653" s="5"/>
      <c r="GK653" s="5"/>
      <c r="GL653" s="5"/>
      <c r="GM653" s="5"/>
      <c r="GN653" s="5"/>
      <c r="GO653" s="5"/>
      <c r="GP653" s="5"/>
      <c r="GQ653" s="5"/>
      <c r="GR653" s="5"/>
      <c r="GS653" s="5"/>
      <c r="GT653" s="5"/>
      <c r="GU653" s="5"/>
      <c r="GV653" s="5"/>
      <c r="GW653" s="5"/>
      <c r="GX653" s="5"/>
      <c r="GY653" s="5"/>
      <c r="GZ653" s="5"/>
      <c r="HA653" s="5"/>
      <c r="HB653" s="5"/>
      <c r="HC653" s="5"/>
      <c r="HD653" s="5"/>
      <c r="HE653" s="5"/>
      <c r="HF653" s="5"/>
      <c r="HG653" s="5"/>
      <c r="HH653" s="5"/>
      <c r="HI653" s="5"/>
      <c r="HJ653" s="5"/>
      <c r="HK653" s="5"/>
      <c r="HL653" s="5"/>
      <c r="HM653" s="5"/>
      <c r="HN653" s="5"/>
      <c r="HO653" s="5"/>
      <c r="HP653" s="5"/>
      <c r="HQ653" s="5"/>
      <c r="HR653" s="5"/>
      <c r="HS653" s="5"/>
      <c r="HT653" s="341"/>
      <c r="HU653" s="354"/>
      <c r="HV653" s="5"/>
      <c r="HW653" s="5"/>
      <c r="HX653" s="5"/>
      <c r="HY653" s="5"/>
      <c r="HZ653" s="5"/>
      <c r="IA653" s="5"/>
      <c r="IB653" s="5"/>
      <c r="IC653" s="5"/>
      <c r="ID653" s="5"/>
      <c r="IE653" s="5"/>
      <c r="IF653" s="5"/>
      <c r="IG653" s="5"/>
      <c r="IH653" s="5"/>
      <c r="II653" s="5"/>
      <c r="IJ653" s="5"/>
      <c r="IK653" s="5"/>
      <c r="IL653" s="5"/>
      <c r="IM653" s="5"/>
      <c r="IN653" s="5"/>
      <c r="IO653" s="5"/>
      <c r="IP653" s="5"/>
      <c r="IQ653" s="5"/>
      <c r="IR653" s="5"/>
      <c r="IS653" s="5"/>
      <c r="IT653" s="5"/>
      <c r="IU653" s="5"/>
      <c r="IV653" s="5"/>
      <c r="IW653" s="5"/>
      <c r="IX653" s="5"/>
      <c r="IY653" s="5"/>
      <c r="IZ653" s="5"/>
      <c r="JA653" s="5"/>
      <c r="JB653" s="5"/>
      <c r="JC653" s="5"/>
      <c r="JD653" s="5"/>
      <c r="JE653" s="5"/>
      <c r="JF653" s="5"/>
      <c r="JG653" s="5"/>
      <c r="JH653" s="5"/>
      <c r="JI653" s="5"/>
      <c r="JJ653" s="5"/>
      <c r="JK653" s="145"/>
      <c r="JL653" s="397"/>
    </row>
    <row r="654" spans="1:272" ht="30.75" thickBot="1">
      <c r="A654" s="8" t="s">
        <v>33</v>
      </c>
      <c r="B654" s="8" t="s">
        <v>11</v>
      </c>
      <c r="C654" s="8">
        <v>1</v>
      </c>
      <c r="D654" s="197">
        <v>101</v>
      </c>
      <c r="E654" s="118" t="s">
        <v>166</v>
      </c>
      <c r="F654" s="195" t="s">
        <v>108</v>
      </c>
      <c r="G654" s="195" t="s">
        <v>165</v>
      </c>
      <c r="H654" s="309"/>
      <c r="I654" s="354"/>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c r="AY654" s="5"/>
      <c r="AZ654" s="341"/>
      <c r="BA654" s="354"/>
      <c r="BB654" s="5"/>
      <c r="BC654" s="5"/>
      <c r="BD654" s="5"/>
      <c r="BE654" s="5"/>
      <c r="BF654" s="5"/>
      <c r="BG654" s="5"/>
      <c r="BH654" s="5"/>
      <c r="BI654" s="5"/>
      <c r="BJ654" s="5"/>
      <c r="BK654" s="5"/>
      <c r="BL654" s="5"/>
      <c r="BM654" s="5"/>
      <c r="BN654" s="5"/>
      <c r="BO654" s="5"/>
      <c r="BP654" s="5"/>
      <c r="BQ654" s="5"/>
      <c r="BR654" s="5"/>
      <c r="BS654" s="5"/>
      <c r="BT654" s="5"/>
      <c r="BU654" s="5"/>
      <c r="BV654" s="5"/>
      <c r="BW654" s="5"/>
      <c r="BX654" s="5"/>
      <c r="BY654" s="5"/>
      <c r="BZ654" s="5"/>
      <c r="CA654" s="5"/>
      <c r="CB654" s="5"/>
      <c r="CC654" s="5"/>
      <c r="CD654" s="5"/>
      <c r="CE654" s="5"/>
      <c r="CF654" s="5"/>
      <c r="CG654" s="5"/>
      <c r="CH654" s="5"/>
      <c r="CI654" s="5"/>
      <c r="CJ654" s="5"/>
      <c r="CK654" s="5"/>
      <c r="CL654" s="5"/>
      <c r="CM654" s="5"/>
      <c r="CN654" s="5"/>
      <c r="CO654" s="5"/>
      <c r="CP654" s="5"/>
      <c r="CQ654" s="5"/>
      <c r="CR654" s="341"/>
      <c r="CS654" s="355" t="s">
        <v>669</v>
      </c>
      <c r="CT654" s="51">
        <v>144.5</v>
      </c>
      <c r="CU654" s="51">
        <v>144.5</v>
      </c>
      <c r="CV654" s="51">
        <v>1</v>
      </c>
      <c r="CW654" s="52">
        <v>100</v>
      </c>
      <c r="CX654" s="52">
        <f t="shared" si="461"/>
        <v>1</v>
      </c>
      <c r="CY654" s="139">
        <f>CX654*AUXILIAR!$B$59</f>
        <v>40000000</v>
      </c>
      <c r="CZ654" s="5"/>
      <c r="DA654" s="5"/>
      <c r="DB654" s="5"/>
      <c r="DC654" s="5"/>
      <c r="DD654" s="5"/>
      <c r="DE654" s="5"/>
      <c r="DF654" s="5"/>
      <c r="DG654" s="5"/>
      <c r="DH654" s="5"/>
      <c r="DI654" s="5"/>
      <c r="DJ654" s="5"/>
      <c r="DK654" s="5"/>
      <c r="DL654" s="5"/>
      <c r="DM654" s="5"/>
      <c r="DN654" s="5"/>
      <c r="DO654" s="5"/>
      <c r="DP654" s="5"/>
      <c r="DQ654" s="5"/>
      <c r="DR654" s="5"/>
      <c r="DS654" s="5"/>
      <c r="DT654" s="5"/>
      <c r="DU654" s="5"/>
      <c r="DV654" s="5"/>
      <c r="DW654" s="5"/>
      <c r="DX654" s="5"/>
      <c r="DY654" s="5"/>
      <c r="DZ654" s="5"/>
      <c r="EA654" s="5"/>
      <c r="EB654" s="5"/>
      <c r="EC654" s="5"/>
      <c r="ED654" s="5"/>
      <c r="EE654" s="5"/>
      <c r="EF654" s="5"/>
      <c r="EG654" s="5"/>
      <c r="EH654" s="5"/>
      <c r="EI654" s="5"/>
      <c r="EJ654" s="341"/>
      <c r="EK654" s="354"/>
      <c r="EL654" s="5"/>
      <c r="EM654" s="5"/>
      <c r="EN654" s="5"/>
      <c r="EO654" s="5"/>
      <c r="EP654" s="5"/>
      <c r="EQ654" s="5"/>
      <c r="ER654" s="5"/>
      <c r="ES654" s="5"/>
      <c r="ET654" s="5"/>
      <c r="EU654" s="5"/>
      <c r="EV654" s="5"/>
      <c r="EW654" s="5"/>
      <c r="EX654" s="5"/>
      <c r="EY654" s="5"/>
      <c r="EZ654" s="5"/>
      <c r="FA654" s="5"/>
      <c r="FB654" s="5"/>
      <c r="FC654" s="5"/>
      <c r="FD654" s="5"/>
      <c r="FE654" s="5"/>
      <c r="FF654" s="5"/>
      <c r="FG654" s="5"/>
      <c r="FH654" s="5"/>
      <c r="FI654" s="5"/>
      <c r="FJ654" s="5"/>
      <c r="FK654" s="5"/>
      <c r="FL654" s="5"/>
      <c r="FM654" s="5"/>
      <c r="FN654" s="5"/>
      <c r="FO654" s="5"/>
      <c r="FP654" s="5"/>
      <c r="FQ654" s="5"/>
      <c r="FR654" s="5"/>
      <c r="FS654" s="5"/>
      <c r="FT654" s="5"/>
      <c r="FU654" s="5"/>
      <c r="FV654" s="5"/>
      <c r="FW654" s="5"/>
      <c r="FX654" s="5"/>
      <c r="FY654" s="5"/>
      <c r="FZ654" s="5"/>
      <c r="GA654" s="5"/>
      <c r="GB654" s="341"/>
      <c r="GC654" s="354"/>
      <c r="GD654" s="5"/>
      <c r="GE654" s="5"/>
      <c r="GF654" s="5"/>
      <c r="GG654" s="5"/>
      <c r="GH654" s="5"/>
      <c r="GI654" s="5"/>
      <c r="GJ654" s="5"/>
      <c r="GK654" s="5"/>
      <c r="GL654" s="5"/>
      <c r="GM654" s="5"/>
      <c r="GN654" s="5"/>
      <c r="GO654" s="5"/>
      <c r="GP654" s="5"/>
      <c r="GQ654" s="5"/>
      <c r="GR654" s="5"/>
      <c r="GS654" s="5"/>
      <c r="GT654" s="5"/>
      <c r="GU654" s="5"/>
      <c r="GV654" s="5"/>
      <c r="GW654" s="5"/>
      <c r="GX654" s="5"/>
      <c r="GY654" s="5"/>
      <c r="GZ654" s="5"/>
      <c r="HA654" s="5"/>
      <c r="HB654" s="5"/>
      <c r="HC654" s="5"/>
      <c r="HD654" s="5"/>
      <c r="HE654" s="5"/>
      <c r="HF654" s="5"/>
      <c r="HG654" s="5"/>
      <c r="HH654" s="5"/>
      <c r="HI654" s="5"/>
      <c r="HJ654" s="5"/>
      <c r="HK654" s="5"/>
      <c r="HL654" s="5"/>
      <c r="HM654" s="5"/>
      <c r="HN654" s="5"/>
      <c r="HO654" s="5"/>
      <c r="HP654" s="5"/>
      <c r="HQ654" s="5"/>
      <c r="HR654" s="5"/>
      <c r="HS654" s="5"/>
      <c r="HT654" s="341"/>
      <c r="HU654" s="354"/>
      <c r="HV654" s="5"/>
      <c r="HW654" s="5"/>
      <c r="HX654" s="5"/>
      <c r="HY654" s="5"/>
      <c r="HZ654" s="5"/>
      <c r="IA654" s="5"/>
      <c r="IB654" s="5"/>
      <c r="IC654" s="5"/>
      <c r="ID654" s="5"/>
      <c r="IE654" s="5"/>
      <c r="IF654" s="5"/>
      <c r="IG654" s="5"/>
      <c r="IH654" s="5"/>
      <c r="II654" s="5"/>
      <c r="IJ654" s="5"/>
      <c r="IK654" s="5"/>
      <c r="IL654" s="5"/>
      <c r="IM654" s="5"/>
      <c r="IN654" s="5"/>
      <c r="IO654" s="5"/>
      <c r="IP654" s="5"/>
      <c r="IQ654" s="5"/>
      <c r="IR654" s="5"/>
      <c r="IS654" s="5"/>
      <c r="IT654" s="5"/>
      <c r="IU654" s="5"/>
      <c r="IV654" s="5"/>
      <c r="IW654" s="5"/>
      <c r="IX654" s="5"/>
      <c r="IY654" s="5"/>
      <c r="IZ654" s="5"/>
      <c r="JA654" s="5"/>
      <c r="JB654" s="5"/>
      <c r="JC654" s="5"/>
      <c r="JD654" s="5"/>
      <c r="JE654" s="5"/>
      <c r="JF654" s="5"/>
      <c r="JG654" s="5"/>
      <c r="JH654" s="5"/>
      <c r="JI654" s="5"/>
      <c r="JJ654" s="5"/>
      <c r="JK654" s="145"/>
      <c r="JL654" s="397"/>
    </row>
    <row r="655" spans="1:272" ht="31.5" thickTop="1" thickBot="1">
      <c r="A655" s="1" t="s">
        <v>33</v>
      </c>
      <c r="B655" s="1" t="s">
        <v>164</v>
      </c>
      <c r="C655" s="2" t="s">
        <v>163</v>
      </c>
      <c r="D655" s="1">
        <v>1</v>
      </c>
      <c r="E655" s="2" t="s">
        <v>162</v>
      </c>
      <c r="F655" s="38" t="s">
        <v>108</v>
      </c>
      <c r="G655" s="2" t="s">
        <v>161</v>
      </c>
      <c r="H655" s="303"/>
      <c r="I655" s="353"/>
      <c r="J655" s="2"/>
      <c r="K655" s="2"/>
      <c r="L655" s="2"/>
      <c r="M655" s="38" t="s">
        <v>116</v>
      </c>
      <c r="N655" s="81">
        <f>N656+N666+N669+N672</f>
        <v>9.9999999999999947</v>
      </c>
      <c r="O655" s="81">
        <f>O656+O666+O669+O672</f>
        <v>29999999.999999985</v>
      </c>
      <c r="P655" s="2"/>
      <c r="Q655" s="2"/>
      <c r="R655" s="2"/>
      <c r="S655" s="2"/>
      <c r="T655" s="38" t="s">
        <v>116</v>
      </c>
      <c r="U655" s="81">
        <f>U656+U666+U669+U672</f>
        <v>0</v>
      </c>
      <c r="V655" s="81">
        <f>V656+V666+V669+V672</f>
        <v>0</v>
      </c>
      <c r="W655" s="2"/>
      <c r="X655" s="2"/>
      <c r="Y655" s="2"/>
      <c r="Z655" s="2"/>
      <c r="AA655" s="38" t="s">
        <v>116</v>
      </c>
      <c r="AB655" s="81">
        <f>AB656+AB666+AB669+AB672</f>
        <v>0</v>
      </c>
      <c r="AC655" s="81">
        <f>AC656+AC666+AC669+AC672</f>
        <v>0</v>
      </c>
      <c r="AD655" s="2"/>
      <c r="AE655" s="2"/>
      <c r="AF655" s="2"/>
      <c r="AG655" s="2"/>
      <c r="AH655" s="38" t="s">
        <v>116</v>
      </c>
      <c r="AI655" s="81">
        <f>AI656+AI666+AI669+AI672</f>
        <v>0</v>
      </c>
      <c r="AJ655" s="81">
        <f>AJ656+AJ666+AJ669+AJ672</f>
        <v>0</v>
      </c>
      <c r="AK655" s="2"/>
      <c r="AL655" s="2"/>
      <c r="AM655" s="2"/>
      <c r="AN655" s="2"/>
      <c r="AO655" s="38" t="s">
        <v>116</v>
      </c>
      <c r="AP655" s="81">
        <f>AP656+AP666+AP669+AP672</f>
        <v>0</v>
      </c>
      <c r="AQ655" s="81">
        <f>AQ656+AQ666+AQ669+AQ672</f>
        <v>0</v>
      </c>
      <c r="AR655" s="2"/>
      <c r="AS655" s="2"/>
      <c r="AT655" s="2"/>
      <c r="AU655" s="2"/>
      <c r="AV655" s="38" t="s">
        <v>116</v>
      </c>
      <c r="AW655" s="81">
        <f>AW656+AW666+AW669+AW672</f>
        <v>0</v>
      </c>
      <c r="AX655" s="91" t="s">
        <v>130</v>
      </c>
      <c r="AY655" s="92">
        <f>AW655+AP655+AI655+AB655+U655+N655</f>
        <v>9.9999999999999947</v>
      </c>
      <c r="AZ655" s="92">
        <f>AZ656+AQ655+AJ655+AC655+V655+O655</f>
        <v>29999999.999999985</v>
      </c>
      <c r="BA655" s="353"/>
      <c r="BB655" s="2"/>
      <c r="BC655" s="2"/>
      <c r="BD655" s="2"/>
      <c r="BE655" s="38" t="s">
        <v>116</v>
      </c>
      <c r="BF655" s="81">
        <f>BF656+BF666+BF669+BF672</f>
        <v>73.84</v>
      </c>
      <c r="BG655" s="81">
        <f>BG656+BG666+BG669+BG672</f>
        <v>590720000</v>
      </c>
      <c r="BH655" s="2"/>
      <c r="BI655" s="2"/>
      <c r="BJ655" s="2"/>
      <c r="BK655" s="2"/>
      <c r="BL655" s="38" t="s">
        <v>116</v>
      </c>
      <c r="BM655" s="81">
        <f>BM656+BM666+BM669+BM672</f>
        <v>0</v>
      </c>
      <c r="BN655" s="81">
        <f>BN656+BN666+BN669+BN672</f>
        <v>0</v>
      </c>
      <c r="BO655" s="2"/>
      <c r="BP655" s="2"/>
      <c r="BQ655" s="2"/>
      <c r="BR655" s="2"/>
      <c r="BS655" s="38" t="s">
        <v>116</v>
      </c>
      <c r="BT655" s="81">
        <f>BT656+BT666+BT669+BT672</f>
        <v>0</v>
      </c>
      <c r="BU655" s="81">
        <f>BU656+BU666+BU669+BU672</f>
        <v>0</v>
      </c>
      <c r="BV655" s="2"/>
      <c r="BW655" s="2"/>
      <c r="BX655" s="2"/>
      <c r="BY655" s="2"/>
      <c r="BZ655" s="38" t="s">
        <v>116</v>
      </c>
      <c r="CA655" s="81">
        <f>CA656+CA666+CA669+CA672</f>
        <v>0</v>
      </c>
      <c r="CB655" s="81">
        <f>CB656+CB666+CB669+CB672</f>
        <v>0</v>
      </c>
      <c r="CC655" s="2"/>
      <c r="CD655" s="2"/>
      <c r="CE655" s="2"/>
      <c r="CF655" s="2"/>
      <c r="CG655" s="38" t="s">
        <v>116</v>
      </c>
      <c r="CH655" s="81">
        <f>CH656+CH666+CH669+CH672</f>
        <v>0</v>
      </c>
      <c r="CI655" s="81">
        <f>CI656+CI666+CI669+CI672</f>
        <v>0</v>
      </c>
      <c r="CJ655" s="2"/>
      <c r="CK655" s="2"/>
      <c r="CL655" s="2"/>
      <c r="CM655" s="2"/>
      <c r="CN655" s="38" t="s">
        <v>116</v>
      </c>
      <c r="CO655" s="81">
        <f>CO656+CO666+CO669+CO672</f>
        <v>0</v>
      </c>
      <c r="CP655" s="131" t="s">
        <v>117</v>
      </c>
      <c r="CQ655" s="92">
        <f>CO655+CH655+CA655+BT655+BM655+BF655</f>
        <v>73.84</v>
      </c>
      <c r="CR655" s="92">
        <f>CR656+CI655+CB655+BU655+BN655+BG655</f>
        <v>590720000</v>
      </c>
      <c r="CS655" s="353"/>
      <c r="CT655" s="2"/>
      <c r="CU655" s="2"/>
      <c r="CV655" s="2"/>
      <c r="CW655" s="38" t="s">
        <v>116</v>
      </c>
      <c r="CX655" s="81">
        <f>CX656+CX666+CX669+CX672</f>
        <v>6</v>
      </c>
      <c r="CY655" s="81">
        <f>CY656+CY666+CY669+CY672</f>
        <v>190000000</v>
      </c>
      <c r="CZ655" s="2"/>
      <c r="DA655" s="2"/>
      <c r="DB655" s="2"/>
      <c r="DC655" s="2"/>
      <c r="DD655" s="38" t="s">
        <v>116</v>
      </c>
      <c r="DE655" s="81">
        <f>DE656+DE666+DE669+DE672</f>
        <v>0</v>
      </c>
      <c r="DF655" s="81">
        <f>DF656+DF666+DF669+DF672</f>
        <v>0</v>
      </c>
      <c r="DG655" s="2"/>
      <c r="DH655" s="2"/>
      <c r="DI655" s="2"/>
      <c r="DJ655" s="2"/>
      <c r="DK655" s="38" t="s">
        <v>116</v>
      </c>
      <c r="DL655" s="81">
        <f>DL656+DL666+DL669+DL672</f>
        <v>0</v>
      </c>
      <c r="DM655" s="81">
        <f>DM656+DM666+DM669+DM672</f>
        <v>0</v>
      </c>
      <c r="DN655" s="2"/>
      <c r="DO655" s="2"/>
      <c r="DP655" s="2"/>
      <c r="DQ655" s="2"/>
      <c r="DR655" s="38" t="s">
        <v>116</v>
      </c>
      <c r="DS655" s="81">
        <f>DS656+DS666+DS669+DS672</f>
        <v>0</v>
      </c>
      <c r="DT655" s="81">
        <f>DT656+DT666+DT669+DT672</f>
        <v>0</v>
      </c>
      <c r="DU655" s="2"/>
      <c r="DV655" s="2"/>
      <c r="DW655" s="2"/>
      <c r="DX655" s="2"/>
      <c r="DY655" s="38" t="s">
        <v>116</v>
      </c>
      <c r="DZ655" s="81">
        <f>DZ656+DZ666+DZ669+DZ672</f>
        <v>0</v>
      </c>
      <c r="EA655" s="81">
        <f>EA656+EA666+EA669+EA672</f>
        <v>0</v>
      </c>
      <c r="EB655" s="2"/>
      <c r="EC655" s="2"/>
      <c r="ED655" s="2"/>
      <c r="EE655" s="2"/>
      <c r="EF655" s="38" t="s">
        <v>116</v>
      </c>
      <c r="EG655" s="81">
        <f>EG656+EG666+EG669+EG672</f>
        <v>0</v>
      </c>
      <c r="EH655" s="91" t="s">
        <v>120</v>
      </c>
      <c r="EI655" s="92">
        <f>EG655+DZ655+DS655+DL655+DE655+CX655</f>
        <v>6</v>
      </c>
      <c r="EJ655" s="92">
        <f>EJ656+EA655+DT655+DM655+DF655+CY655</f>
        <v>190000000</v>
      </c>
      <c r="EK655" s="353"/>
      <c r="EL655" s="2"/>
      <c r="EM655" s="2"/>
      <c r="EN655" s="2"/>
      <c r="EO655" s="38" t="s">
        <v>116</v>
      </c>
      <c r="EP655" s="81">
        <f>EP656+EP666+EP669+EP672</f>
        <v>9.83</v>
      </c>
      <c r="EQ655" s="81">
        <f>EQ656+EQ666+EQ669+EQ672</f>
        <v>49150000</v>
      </c>
      <c r="ER655" s="2"/>
      <c r="ES655" s="2"/>
      <c r="ET655" s="2"/>
      <c r="EU655" s="2"/>
      <c r="EV655" s="38" t="s">
        <v>116</v>
      </c>
      <c r="EW655" s="81">
        <f>EW656+EW666+EW669+EW672</f>
        <v>0</v>
      </c>
      <c r="EX655" s="81">
        <f>EX656+EX666+EX669+EX672</f>
        <v>0</v>
      </c>
      <c r="EY655" s="2"/>
      <c r="EZ655" s="2"/>
      <c r="FA655" s="2"/>
      <c r="FB655" s="2"/>
      <c r="FC655" s="38" t="s">
        <v>116</v>
      </c>
      <c r="FD655" s="81">
        <f>FD656+FD666+FD669+FD672</f>
        <v>0</v>
      </c>
      <c r="FE655" s="81">
        <f>FE656+FE666+FE669+FE672</f>
        <v>0</v>
      </c>
      <c r="FF655" s="2"/>
      <c r="FG655" s="2"/>
      <c r="FH655" s="2"/>
      <c r="FI655" s="2"/>
      <c r="FJ655" s="38" t="s">
        <v>116</v>
      </c>
      <c r="FK655" s="81">
        <f>FK656+FK666+FK669+FK672</f>
        <v>0</v>
      </c>
      <c r="FL655" s="81">
        <f>FL656+FL666+FL669+FL672</f>
        <v>0</v>
      </c>
      <c r="FM655" s="2"/>
      <c r="FN655" s="2"/>
      <c r="FO655" s="2"/>
      <c r="FP655" s="2"/>
      <c r="FQ655" s="38" t="s">
        <v>116</v>
      </c>
      <c r="FR655" s="81">
        <f>FR656+FR666+FR669+FR672</f>
        <v>0</v>
      </c>
      <c r="FS655" s="81">
        <f>FS656+FS666+FS669+FS672</f>
        <v>0</v>
      </c>
      <c r="FT655" s="2"/>
      <c r="FU655" s="2"/>
      <c r="FV655" s="2"/>
      <c r="FW655" s="2"/>
      <c r="FX655" s="38" t="s">
        <v>116</v>
      </c>
      <c r="FY655" s="81">
        <f>FY656+FY666+FY669+FY672</f>
        <v>0</v>
      </c>
      <c r="FZ655" s="91" t="s">
        <v>122</v>
      </c>
      <c r="GA655" s="92">
        <f>FY655+FR655+FK655+FD655+EW655+EP655</f>
        <v>9.83</v>
      </c>
      <c r="GB655" s="92">
        <f>GB656+FS655+FL655+FE655+EX655+EQ655</f>
        <v>49150000</v>
      </c>
      <c r="GC655" s="353"/>
      <c r="GD655" s="2"/>
      <c r="GE655" s="2"/>
      <c r="GF655" s="2"/>
      <c r="GG655" s="38" t="s">
        <v>116</v>
      </c>
      <c r="GH655" s="81">
        <f>GH656+GH666+GH669+GH672</f>
        <v>0</v>
      </c>
      <c r="GI655" s="81">
        <f>GI656+GI666+GI669+GI672</f>
        <v>0</v>
      </c>
      <c r="GJ655" s="2"/>
      <c r="GK655" s="2"/>
      <c r="GL655" s="2"/>
      <c r="GM655" s="2"/>
      <c r="GN655" s="38" t="s">
        <v>116</v>
      </c>
      <c r="GO655" s="81">
        <f>GO656+GO666+GO669+GO672</f>
        <v>0</v>
      </c>
      <c r="GP655" s="81">
        <f>GP656+GP666+GP669+GP672</f>
        <v>0</v>
      </c>
      <c r="GQ655" s="2"/>
      <c r="GR655" s="2"/>
      <c r="GS655" s="2"/>
      <c r="GT655" s="2"/>
      <c r="GU655" s="38" t="s">
        <v>116</v>
      </c>
      <c r="GV655" s="81">
        <f>GV656+GV666+GV669+GV672</f>
        <v>0</v>
      </c>
      <c r="GW655" s="81">
        <f>GW656+GW666+GW669+GW672</f>
        <v>0</v>
      </c>
      <c r="GX655" s="2"/>
      <c r="GY655" s="2"/>
      <c r="GZ655" s="2"/>
      <c r="HA655" s="2"/>
      <c r="HB655" s="38" t="s">
        <v>116</v>
      </c>
      <c r="HC655" s="81">
        <f>HC656+HC666+HC669+HC672</f>
        <v>0</v>
      </c>
      <c r="HD655" s="81">
        <f>HD656+HD666+HD669+HD672</f>
        <v>0</v>
      </c>
      <c r="HE655" s="2"/>
      <c r="HF655" s="2"/>
      <c r="HG655" s="2"/>
      <c r="HH655" s="2"/>
      <c r="HI655" s="38" t="s">
        <v>116</v>
      </c>
      <c r="HJ655" s="81">
        <f>HJ656+HJ666+HJ669+HJ672</f>
        <v>0</v>
      </c>
      <c r="HK655" s="81">
        <f>HK656+HK666+HK669+HK672</f>
        <v>0</v>
      </c>
      <c r="HL655" s="2"/>
      <c r="HM655" s="2"/>
      <c r="HN655" s="2"/>
      <c r="HO655" s="2"/>
      <c r="HP655" s="38" t="s">
        <v>116</v>
      </c>
      <c r="HQ655" s="81">
        <f>HQ656+HQ666+HQ669+HQ672</f>
        <v>0</v>
      </c>
      <c r="HR655" s="91" t="s">
        <v>124</v>
      </c>
      <c r="HS655" s="92">
        <f>HQ655+HJ655+HC655+GV655+GO655+GH655</f>
        <v>0</v>
      </c>
      <c r="HT655" s="92">
        <f>HT656+HK655+HD655+GW655+GP655+GI655</f>
        <v>0</v>
      </c>
      <c r="HU655" s="353"/>
      <c r="HV655" s="2"/>
      <c r="HW655" s="2"/>
      <c r="HX655" s="2"/>
      <c r="HY655" s="38" t="s">
        <v>116</v>
      </c>
      <c r="HZ655" s="81">
        <f>HZ656+HZ666+HZ669+HZ672</f>
        <v>0</v>
      </c>
      <c r="IA655" s="81">
        <f>IA656+IA666+IA669+IA672</f>
        <v>0</v>
      </c>
      <c r="IB655" s="2"/>
      <c r="IC655" s="2"/>
      <c r="ID655" s="2"/>
      <c r="IE655" s="2"/>
      <c r="IF655" s="38" t="s">
        <v>116</v>
      </c>
      <c r="IG655" s="81">
        <f>IG656+IG666+IG669+IG672</f>
        <v>0</v>
      </c>
      <c r="IH655" s="81">
        <f>IH656+IH666+IH669+IH672</f>
        <v>0</v>
      </c>
      <c r="II655" s="2"/>
      <c r="IJ655" s="2"/>
      <c r="IK655" s="2"/>
      <c r="IL655" s="2"/>
      <c r="IM655" s="38" t="s">
        <v>116</v>
      </c>
      <c r="IN655" s="81">
        <f>IN656+IN666+IN669+IN672</f>
        <v>0</v>
      </c>
      <c r="IO655" s="81">
        <f>IO656+IO666+IO669+IO672</f>
        <v>0</v>
      </c>
      <c r="IP655" s="2"/>
      <c r="IQ655" s="2"/>
      <c r="IR655" s="2"/>
      <c r="IS655" s="2"/>
      <c r="IT655" s="38" t="s">
        <v>116</v>
      </c>
      <c r="IU655" s="81">
        <f>IU656+IU666+IU669+IU672</f>
        <v>0</v>
      </c>
      <c r="IV655" s="81">
        <f>IV656+IV666+IV669+IV672</f>
        <v>0</v>
      </c>
      <c r="IW655" s="2"/>
      <c r="IX655" s="2"/>
      <c r="IY655" s="2"/>
      <c r="IZ655" s="2"/>
      <c r="JA655" s="38" t="s">
        <v>116</v>
      </c>
      <c r="JB655" s="81">
        <f>JB656+JB666+JB669+JB672</f>
        <v>0</v>
      </c>
      <c r="JC655" s="81">
        <f>JC656+JC666+JC669+JC672</f>
        <v>0</v>
      </c>
      <c r="JD655" s="2"/>
      <c r="JE655" s="2"/>
      <c r="JF655" s="2"/>
      <c r="JG655" s="2"/>
      <c r="JH655" s="38" t="s">
        <v>116</v>
      </c>
      <c r="JI655" s="81">
        <f>JI656+JI666+JI669+JI672</f>
        <v>0</v>
      </c>
      <c r="JJ655" s="91" t="s">
        <v>189</v>
      </c>
      <c r="JK655" s="92">
        <f>JI655+JB655+IU655+IN655+IG655+HZ655</f>
        <v>0</v>
      </c>
      <c r="JL655" s="92">
        <f>JL656+JC655+IV655+IO655+IH655+IA655</f>
        <v>0</v>
      </c>
    </row>
    <row r="656" spans="1:272" ht="15.75" customHeight="1" thickTop="1">
      <c r="A656" s="64" t="s">
        <v>33</v>
      </c>
      <c r="B656" s="64" t="s">
        <v>155</v>
      </c>
      <c r="C656" s="65" t="s">
        <v>163</v>
      </c>
      <c r="D656" s="126">
        <v>116</v>
      </c>
      <c r="E656" s="157" t="s">
        <v>162</v>
      </c>
      <c r="F656" s="119" t="s">
        <v>108</v>
      </c>
      <c r="G656" s="119" t="s">
        <v>161</v>
      </c>
      <c r="H656" s="305"/>
      <c r="I656" s="377"/>
      <c r="J656" s="65"/>
      <c r="K656" s="65"/>
      <c r="L656" s="65"/>
      <c r="M656" s="80" t="s">
        <v>115</v>
      </c>
      <c r="N656" s="79">
        <f>SUM(N657:N665)</f>
        <v>9.9999999999999947</v>
      </c>
      <c r="O656" s="79">
        <f>SUM(O657:O665)</f>
        <v>29999999.999999985</v>
      </c>
      <c r="P656" s="65"/>
      <c r="Q656" s="65"/>
      <c r="R656" s="65"/>
      <c r="S656" s="65"/>
      <c r="T656" s="80" t="s">
        <v>115</v>
      </c>
      <c r="U656" s="79">
        <f>SUM(U657:U665)</f>
        <v>0</v>
      </c>
      <c r="V656" s="79">
        <f>SUM(V657:V665)</f>
        <v>0</v>
      </c>
      <c r="W656" s="65"/>
      <c r="X656" s="65"/>
      <c r="Y656" s="65"/>
      <c r="Z656" s="65"/>
      <c r="AA656" s="80" t="s">
        <v>115</v>
      </c>
      <c r="AB656" s="79">
        <f>SUM(AB657:AB665)</f>
        <v>0</v>
      </c>
      <c r="AC656" s="79">
        <f>SUM(AC657:AC665)</f>
        <v>0</v>
      </c>
      <c r="AD656" s="65"/>
      <c r="AE656" s="65"/>
      <c r="AF656" s="65"/>
      <c r="AG656" s="65"/>
      <c r="AH656" s="80" t="s">
        <v>115</v>
      </c>
      <c r="AI656" s="79">
        <f>SUM(AI657:AI665)</f>
        <v>0</v>
      </c>
      <c r="AJ656" s="79">
        <f>SUM(AJ657:AJ665)</f>
        <v>0</v>
      </c>
      <c r="AK656" s="65"/>
      <c r="AL656" s="65"/>
      <c r="AM656" s="65"/>
      <c r="AN656" s="65"/>
      <c r="AO656" s="80" t="s">
        <v>115</v>
      </c>
      <c r="AP656" s="79">
        <f>SUM(AP657:AP665)</f>
        <v>0</v>
      </c>
      <c r="AQ656" s="79">
        <f>SUM(AQ657:AQ665)</f>
        <v>0</v>
      </c>
      <c r="AR656" s="65"/>
      <c r="AS656" s="65"/>
      <c r="AT656" s="65"/>
      <c r="AU656" s="65"/>
      <c r="AV656" s="80" t="s">
        <v>115</v>
      </c>
      <c r="AW656" s="79">
        <f>SUM(AW657:AW665)</f>
        <v>0</v>
      </c>
      <c r="AX656" s="79">
        <f>SUM(AX657:AX665)</f>
        <v>0</v>
      </c>
      <c r="AY656" s="38" t="s">
        <v>116</v>
      </c>
      <c r="AZ656" s="346">
        <f>AX656+AX666+AX669+AX672</f>
        <v>0</v>
      </c>
      <c r="BA656" s="377"/>
      <c r="BB656" s="65"/>
      <c r="BC656" s="65"/>
      <c r="BD656" s="65"/>
      <c r="BE656" s="80" t="s">
        <v>115</v>
      </c>
      <c r="BF656" s="79">
        <f>SUM(BF657:BF665)</f>
        <v>73.84</v>
      </c>
      <c r="BG656" s="79">
        <f>SUM(BG657:BG665)</f>
        <v>590720000</v>
      </c>
      <c r="BH656" s="79"/>
      <c r="BI656" s="65"/>
      <c r="BJ656" s="65"/>
      <c r="BK656" s="65"/>
      <c r="BL656" s="80" t="s">
        <v>115</v>
      </c>
      <c r="BM656" s="79">
        <f>SUM(BM657:BM665)</f>
        <v>0</v>
      </c>
      <c r="BN656" s="79">
        <f>SUM(BN657:BN665)</f>
        <v>0</v>
      </c>
      <c r="BO656" s="65"/>
      <c r="BP656" s="65"/>
      <c r="BQ656" s="65"/>
      <c r="BR656" s="65"/>
      <c r="BS656" s="80" t="s">
        <v>115</v>
      </c>
      <c r="BT656" s="79">
        <f>SUM(BT657:BT665)</f>
        <v>0</v>
      </c>
      <c r="BU656" s="79">
        <f>SUM(BU657:BU665)</f>
        <v>0</v>
      </c>
      <c r="BV656" s="65"/>
      <c r="BW656" s="65"/>
      <c r="BX656" s="65"/>
      <c r="BY656" s="65"/>
      <c r="BZ656" s="80" t="s">
        <v>115</v>
      </c>
      <c r="CA656" s="79">
        <f>SUM(CA657:CA665)</f>
        <v>0</v>
      </c>
      <c r="CB656" s="79">
        <f>SUM(CB657:CB665)</f>
        <v>0</v>
      </c>
      <c r="CC656" s="65"/>
      <c r="CD656" s="65"/>
      <c r="CE656" s="65"/>
      <c r="CF656" s="65"/>
      <c r="CG656" s="80" t="s">
        <v>115</v>
      </c>
      <c r="CH656" s="79">
        <f>SUM(CH657:CH665)</f>
        <v>0</v>
      </c>
      <c r="CI656" s="79">
        <f>SUM(CI657:CI665)</f>
        <v>0</v>
      </c>
      <c r="CJ656" s="65"/>
      <c r="CK656" s="65"/>
      <c r="CL656" s="65"/>
      <c r="CM656" s="65"/>
      <c r="CN656" s="80" t="s">
        <v>115</v>
      </c>
      <c r="CO656" s="79">
        <f>SUM(CO657:CO665)</f>
        <v>0</v>
      </c>
      <c r="CP656" s="79">
        <f>SUM(CP657:CP665)</f>
        <v>0</v>
      </c>
      <c r="CQ656" s="38" t="s">
        <v>116</v>
      </c>
      <c r="CR656" s="346">
        <f>CP656+CP666+CP669+CP672</f>
        <v>0</v>
      </c>
      <c r="CS656" s="377"/>
      <c r="CT656" s="65"/>
      <c r="CU656" s="65"/>
      <c r="CV656" s="65"/>
      <c r="CW656" s="80" t="s">
        <v>115</v>
      </c>
      <c r="CX656" s="79">
        <f>SUM(CX657:CX665)</f>
        <v>2</v>
      </c>
      <c r="CY656" s="79">
        <f>SUM(CY657:CY665)</f>
        <v>80000000</v>
      </c>
      <c r="CZ656" s="65"/>
      <c r="DA656" s="65"/>
      <c r="DB656" s="65"/>
      <c r="DC656" s="65"/>
      <c r="DD656" s="80" t="s">
        <v>115</v>
      </c>
      <c r="DE656" s="79">
        <f>SUM(DE657:DE665)</f>
        <v>0</v>
      </c>
      <c r="DF656" s="79">
        <f>SUM(DF657:DF665)</f>
        <v>0</v>
      </c>
      <c r="DG656" s="65"/>
      <c r="DH656" s="65"/>
      <c r="DI656" s="65"/>
      <c r="DJ656" s="65"/>
      <c r="DK656" s="80" t="s">
        <v>115</v>
      </c>
      <c r="DL656" s="79">
        <f>SUM(DL657:DL665)</f>
        <v>0</v>
      </c>
      <c r="DM656" s="79">
        <f>SUM(DM657:DM665)</f>
        <v>0</v>
      </c>
      <c r="DN656" s="65"/>
      <c r="DO656" s="65"/>
      <c r="DP656" s="65"/>
      <c r="DQ656" s="65"/>
      <c r="DR656" s="80" t="s">
        <v>115</v>
      </c>
      <c r="DS656" s="79">
        <f>SUM(DS657:DS665)</f>
        <v>0</v>
      </c>
      <c r="DT656" s="79">
        <f>SUM(DT657:DT665)</f>
        <v>0</v>
      </c>
      <c r="DU656" s="65"/>
      <c r="DV656" s="65"/>
      <c r="DW656" s="65"/>
      <c r="DX656" s="65"/>
      <c r="DY656" s="80" t="s">
        <v>115</v>
      </c>
      <c r="DZ656" s="79">
        <f>SUM(DZ657:DZ665)</f>
        <v>0</v>
      </c>
      <c r="EA656" s="79">
        <f>SUM(EA657:EA665)</f>
        <v>0</v>
      </c>
      <c r="EB656" s="65"/>
      <c r="EC656" s="65"/>
      <c r="ED656" s="65"/>
      <c r="EE656" s="65"/>
      <c r="EF656" s="80" t="s">
        <v>115</v>
      </c>
      <c r="EG656" s="79">
        <f>SUM(EG657:EG665)</f>
        <v>0</v>
      </c>
      <c r="EH656" s="79">
        <f>SUM(EH657:EH665)</f>
        <v>0</v>
      </c>
      <c r="EI656" s="38" t="s">
        <v>116</v>
      </c>
      <c r="EJ656" s="346">
        <f>EH656+EH666+EH669+EH672</f>
        <v>0</v>
      </c>
      <c r="EK656" s="377"/>
      <c r="EL656" s="65"/>
      <c r="EM656" s="65"/>
      <c r="EN656" s="65"/>
      <c r="EO656" s="80" t="s">
        <v>115</v>
      </c>
      <c r="EP656" s="79">
        <f>SUM(EP657:EP665)</f>
        <v>9.83</v>
      </c>
      <c r="EQ656" s="79">
        <f>SUM(EQ657:EQ665)</f>
        <v>49150000</v>
      </c>
      <c r="ER656" s="65"/>
      <c r="ES656" s="65"/>
      <c r="ET656" s="65"/>
      <c r="EU656" s="65"/>
      <c r="EV656" s="80" t="s">
        <v>115</v>
      </c>
      <c r="EW656" s="79">
        <f>SUM(EW657:EW665)</f>
        <v>0</v>
      </c>
      <c r="EX656" s="79">
        <f>SUM(EX657:EX665)</f>
        <v>0</v>
      </c>
      <c r="EY656" s="65"/>
      <c r="EZ656" s="65"/>
      <c r="FA656" s="65"/>
      <c r="FB656" s="65"/>
      <c r="FC656" s="80" t="s">
        <v>115</v>
      </c>
      <c r="FD656" s="79">
        <f>SUM(FD657:FD665)</f>
        <v>0</v>
      </c>
      <c r="FE656" s="79">
        <f>SUM(FE657:FE665)</f>
        <v>0</v>
      </c>
      <c r="FF656" s="65"/>
      <c r="FG656" s="65"/>
      <c r="FH656" s="65"/>
      <c r="FI656" s="65"/>
      <c r="FJ656" s="80" t="s">
        <v>115</v>
      </c>
      <c r="FK656" s="79">
        <f>SUM(FK657:FK665)</f>
        <v>0</v>
      </c>
      <c r="FL656" s="79">
        <f>SUM(FL657:FL665)</f>
        <v>0</v>
      </c>
      <c r="FM656" s="65"/>
      <c r="FN656" s="65"/>
      <c r="FO656" s="65"/>
      <c r="FP656" s="65"/>
      <c r="FQ656" s="80" t="s">
        <v>115</v>
      </c>
      <c r="FR656" s="79">
        <f>SUM(FR657:FR665)</f>
        <v>0</v>
      </c>
      <c r="FS656" s="79">
        <f>SUM(FS657:FS665)</f>
        <v>0</v>
      </c>
      <c r="FT656" s="65"/>
      <c r="FU656" s="65"/>
      <c r="FV656" s="65"/>
      <c r="FW656" s="65"/>
      <c r="FX656" s="80" t="s">
        <v>115</v>
      </c>
      <c r="FY656" s="79">
        <f>SUM(FY657:FY665)</f>
        <v>0</v>
      </c>
      <c r="FZ656" s="79">
        <f>SUM(FZ657:FZ665)</f>
        <v>0</v>
      </c>
      <c r="GA656" s="38" t="s">
        <v>116</v>
      </c>
      <c r="GB656" s="346">
        <f>FZ656+FZ666+FZ669+FZ672</f>
        <v>0</v>
      </c>
      <c r="GC656" s="377"/>
      <c r="GD656" s="65"/>
      <c r="GE656" s="65"/>
      <c r="GF656" s="65"/>
      <c r="GG656" s="80" t="s">
        <v>115</v>
      </c>
      <c r="GH656" s="79">
        <f>SUM(GH657:GH665)</f>
        <v>0</v>
      </c>
      <c r="GI656" s="79">
        <f>SUM(GI657:GI665)</f>
        <v>0</v>
      </c>
      <c r="GJ656" s="65"/>
      <c r="GK656" s="65"/>
      <c r="GL656" s="65"/>
      <c r="GM656" s="65"/>
      <c r="GN656" s="80" t="s">
        <v>115</v>
      </c>
      <c r="GO656" s="79">
        <f>SUM(GO657:GO665)</f>
        <v>0</v>
      </c>
      <c r="GP656" s="79">
        <f>SUM(GP657:GP665)</f>
        <v>0</v>
      </c>
      <c r="GQ656" s="65"/>
      <c r="GR656" s="65"/>
      <c r="GS656" s="65"/>
      <c r="GT656" s="65"/>
      <c r="GU656" s="80" t="s">
        <v>115</v>
      </c>
      <c r="GV656" s="79">
        <f>SUM(GV657:GV665)</f>
        <v>0</v>
      </c>
      <c r="GW656" s="79">
        <f>SUM(GW657:GW665)</f>
        <v>0</v>
      </c>
      <c r="GX656" s="65"/>
      <c r="GY656" s="65"/>
      <c r="GZ656" s="65"/>
      <c r="HA656" s="65"/>
      <c r="HB656" s="80" t="s">
        <v>115</v>
      </c>
      <c r="HC656" s="79">
        <f>SUM(HC657:HC665)</f>
        <v>0</v>
      </c>
      <c r="HD656" s="79">
        <f>SUM(HD657:HD665)</f>
        <v>0</v>
      </c>
      <c r="HE656" s="65"/>
      <c r="HF656" s="65"/>
      <c r="HG656" s="65"/>
      <c r="HH656" s="65"/>
      <c r="HI656" s="80" t="s">
        <v>115</v>
      </c>
      <c r="HJ656" s="79">
        <f>SUM(HJ657:HJ665)</f>
        <v>0</v>
      </c>
      <c r="HK656" s="79">
        <f>SUM(HK657:HK665)</f>
        <v>0</v>
      </c>
      <c r="HL656" s="65"/>
      <c r="HM656" s="65"/>
      <c r="HN656" s="65"/>
      <c r="HO656" s="65"/>
      <c r="HP656" s="80" t="s">
        <v>115</v>
      </c>
      <c r="HQ656" s="79">
        <f>SUM(HQ657:HQ665)</f>
        <v>0</v>
      </c>
      <c r="HR656" s="79">
        <f>SUM(HR657:HR665)</f>
        <v>0</v>
      </c>
      <c r="HS656" s="38" t="s">
        <v>116</v>
      </c>
      <c r="HT656" s="346">
        <f>HR656+HR666+HR669+HR672</f>
        <v>0</v>
      </c>
      <c r="HU656" s="377"/>
      <c r="HV656" s="65"/>
      <c r="HW656" s="65"/>
      <c r="HX656" s="65"/>
      <c r="HY656" s="80" t="s">
        <v>115</v>
      </c>
      <c r="HZ656" s="79">
        <f>SUM(HZ657:HZ665)</f>
        <v>0</v>
      </c>
      <c r="IA656" s="79">
        <f>SUM(IA657:IA665)</f>
        <v>0</v>
      </c>
      <c r="IB656" s="65"/>
      <c r="IC656" s="65"/>
      <c r="ID656" s="65"/>
      <c r="IE656" s="65"/>
      <c r="IF656" s="80" t="s">
        <v>115</v>
      </c>
      <c r="IG656" s="79">
        <f>SUM(IG657:IG665)</f>
        <v>0</v>
      </c>
      <c r="IH656" s="79">
        <f>SUM(IH657:IH665)</f>
        <v>0</v>
      </c>
      <c r="II656" s="65"/>
      <c r="IJ656" s="65"/>
      <c r="IK656" s="65"/>
      <c r="IL656" s="65"/>
      <c r="IM656" s="80" t="s">
        <v>115</v>
      </c>
      <c r="IN656" s="79">
        <f>SUM(IN657:IN665)</f>
        <v>0</v>
      </c>
      <c r="IO656" s="79">
        <f>SUM(IO657:IO665)</f>
        <v>0</v>
      </c>
      <c r="IP656" s="65"/>
      <c r="IQ656" s="65"/>
      <c r="IR656" s="65"/>
      <c r="IS656" s="65"/>
      <c r="IT656" s="80" t="s">
        <v>115</v>
      </c>
      <c r="IU656" s="79">
        <f>SUM(IU657:IU665)</f>
        <v>0</v>
      </c>
      <c r="IV656" s="79">
        <f>SUM(IV657:IV665)</f>
        <v>0</v>
      </c>
      <c r="IW656" s="65"/>
      <c r="IX656" s="65"/>
      <c r="IY656" s="65"/>
      <c r="IZ656" s="65"/>
      <c r="JA656" s="80" t="s">
        <v>115</v>
      </c>
      <c r="JB656" s="79">
        <f>SUM(JB657:JB665)</f>
        <v>0</v>
      </c>
      <c r="JC656" s="79">
        <f>SUM(JC657:JC665)</f>
        <v>0</v>
      </c>
      <c r="JD656" s="65"/>
      <c r="JE656" s="65"/>
      <c r="JF656" s="65"/>
      <c r="JG656" s="65"/>
      <c r="JH656" s="80" t="s">
        <v>115</v>
      </c>
      <c r="JI656" s="79">
        <f>SUM(JI657:JI665)</f>
        <v>0</v>
      </c>
      <c r="JJ656" s="79">
        <f>SUM(JJ657:JJ665)</f>
        <v>0</v>
      </c>
      <c r="JK656" s="38" t="s">
        <v>116</v>
      </c>
      <c r="JL656" s="346">
        <f>JJ656+JJ666+JJ669+JJ672</f>
        <v>0</v>
      </c>
    </row>
    <row r="657" spans="1:272" ht="45">
      <c r="A657" s="8" t="s">
        <v>33</v>
      </c>
      <c r="B657" s="8" t="s">
        <v>155</v>
      </c>
      <c r="C657" s="8">
        <v>1</v>
      </c>
      <c r="D657" s="199">
        <v>116</v>
      </c>
      <c r="E657" s="118" t="s">
        <v>162</v>
      </c>
      <c r="F657" s="195" t="s">
        <v>108</v>
      </c>
      <c r="G657" s="195" t="s">
        <v>672</v>
      </c>
      <c r="H657" s="309"/>
      <c r="I657" s="355" t="s">
        <v>678</v>
      </c>
      <c r="J657" s="51">
        <v>8.1</v>
      </c>
      <c r="K657" s="51">
        <v>8.6</v>
      </c>
      <c r="L657" s="51">
        <f>(K657-J657)</f>
        <v>0.5</v>
      </c>
      <c r="M657" s="52">
        <v>100</v>
      </c>
      <c r="N657" s="52">
        <f t="shared" ref="N657:N659" si="464">L657*M657/100</f>
        <v>0.5</v>
      </c>
      <c r="O657" s="139">
        <f>N657*AUXILIAR!$B$50</f>
        <v>1500000</v>
      </c>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c r="AY657" s="5"/>
      <c r="AZ657" s="341"/>
      <c r="BA657" s="355" t="s">
        <v>676</v>
      </c>
      <c r="BB657" s="51">
        <v>0</v>
      </c>
      <c r="BC657" s="51">
        <v>5.4</v>
      </c>
      <c r="BD657" s="54">
        <f t="shared" ref="BD657" si="465">BC657-BB657</f>
        <v>5.4</v>
      </c>
      <c r="BE657" s="52">
        <v>100</v>
      </c>
      <c r="BF657" s="52">
        <f t="shared" ref="BF657" si="466">BD657*BE657/100</f>
        <v>5.4</v>
      </c>
      <c r="BG657" s="139">
        <f>BF657*AUXILIAR!$B$51</f>
        <v>43200000</v>
      </c>
      <c r="BH657" s="5"/>
      <c r="BI657" s="5"/>
      <c r="BJ657" s="5"/>
      <c r="BK657" s="5"/>
      <c r="BL657" s="5"/>
      <c r="BM657" s="5"/>
      <c r="BN657" s="5"/>
      <c r="BO657" s="5"/>
      <c r="BP657" s="5"/>
      <c r="BQ657" s="5"/>
      <c r="BR657" s="5"/>
      <c r="BS657" s="5"/>
      <c r="BT657" s="5"/>
      <c r="BU657" s="5"/>
      <c r="BV657" s="5"/>
      <c r="BW657" s="5"/>
      <c r="BX657" s="5"/>
      <c r="BY657" s="5"/>
      <c r="BZ657" s="5"/>
      <c r="CA657" s="5"/>
      <c r="CB657" s="5"/>
      <c r="CC657" s="5"/>
      <c r="CD657" s="5"/>
      <c r="CE657" s="5"/>
      <c r="CF657" s="5"/>
      <c r="CG657" s="5"/>
      <c r="CH657" s="5"/>
      <c r="CI657" s="5"/>
      <c r="CJ657" s="5"/>
      <c r="CK657" s="5"/>
      <c r="CL657" s="5"/>
      <c r="CM657" s="5"/>
      <c r="CN657" s="5"/>
      <c r="CO657" s="5"/>
      <c r="CP657" s="5"/>
      <c r="CQ657" s="5"/>
      <c r="CR657" s="341"/>
      <c r="CS657" s="355" t="s">
        <v>687</v>
      </c>
      <c r="CT657" s="51">
        <v>0.08</v>
      </c>
      <c r="CU657" s="51">
        <v>0.08</v>
      </c>
      <c r="CV657" s="51">
        <v>1</v>
      </c>
      <c r="CW657" s="52">
        <v>100</v>
      </c>
      <c r="CX657" s="52">
        <f t="shared" ref="CX657" si="467">CV657*CW657/100</f>
        <v>1</v>
      </c>
      <c r="CY657" s="139">
        <f>CX657*AUXILIAR!$B$59</f>
        <v>40000000</v>
      </c>
      <c r="CZ657" s="5"/>
      <c r="DA657" s="5"/>
      <c r="DB657" s="5"/>
      <c r="DC657" s="5"/>
      <c r="DD657" s="5"/>
      <c r="DE657" s="5"/>
      <c r="DF657" s="5"/>
      <c r="DG657" s="5"/>
      <c r="DH657" s="5"/>
      <c r="DI657" s="5"/>
      <c r="DJ657" s="5"/>
      <c r="DK657" s="5"/>
      <c r="DL657" s="5"/>
      <c r="DM657" s="5"/>
      <c r="DN657" s="5"/>
      <c r="DO657" s="5"/>
      <c r="DP657" s="5"/>
      <c r="DQ657" s="5"/>
      <c r="DR657" s="5"/>
      <c r="DS657" s="5"/>
      <c r="DT657" s="5"/>
      <c r="DU657" s="5"/>
      <c r="DV657" s="5"/>
      <c r="DW657" s="5"/>
      <c r="DX657" s="5"/>
      <c r="DY657" s="5"/>
      <c r="DZ657" s="5"/>
      <c r="EA657" s="5"/>
      <c r="EB657" s="5"/>
      <c r="EC657" s="5"/>
      <c r="ED657" s="5"/>
      <c r="EE657" s="5"/>
      <c r="EF657" s="5"/>
      <c r="EG657" s="5"/>
      <c r="EH657" s="5"/>
      <c r="EI657" s="5"/>
      <c r="EJ657" s="341"/>
      <c r="EK657" s="355" t="s">
        <v>673</v>
      </c>
      <c r="EL657" s="51">
        <v>0</v>
      </c>
      <c r="EM657" s="51">
        <v>9.83</v>
      </c>
      <c r="EN657" s="51">
        <f>(EM657-EL657)</f>
        <v>9.83</v>
      </c>
      <c r="EO657" s="51">
        <v>100</v>
      </c>
      <c r="EP657" s="52">
        <f>EN657*EO657/100</f>
        <v>9.83</v>
      </c>
      <c r="EQ657" s="139">
        <f>EP657*AUXILIAR!$B$53</f>
        <v>49150000</v>
      </c>
      <c r="ER657" s="5"/>
      <c r="ES657" s="5"/>
      <c r="ET657" s="5"/>
      <c r="EU657" s="5"/>
      <c r="EV657" s="5"/>
      <c r="EW657" s="5"/>
      <c r="EX657" s="5"/>
      <c r="EY657" s="5"/>
      <c r="EZ657" s="5"/>
      <c r="FA657" s="5"/>
      <c r="FB657" s="5"/>
      <c r="FC657" s="5"/>
      <c r="FD657" s="5"/>
      <c r="FE657" s="5"/>
      <c r="FF657" s="5"/>
      <c r="FG657" s="5"/>
      <c r="FH657" s="5"/>
      <c r="FI657" s="5"/>
      <c r="FJ657" s="5"/>
      <c r="FK657" s="5"/>
      <c r="FL657" s="5"/>
      <c r="FM657" s="5"/>
      <c r="FN657" s="5"/>
      <c r="FO657" s="5"/>
      <c r="FP657" s="5"/>
      <c r="FQ657" s="5"/>
      <c r="FR657" s="5"/>
      <c r="FS657" s="5"/>
      <c r="FT657" s="5"/>
      <c r="FU657" s="5"/>
      <c r="FV657" s="5"/>
      <c r="FW657" s="5"/>
      <c r="FX657" s="5"/>
      <c r="FY657" s="5"/>
      <c r="FZ657" s="5"/>
      <c r="GA657" s="5"/>
      <c r="GB657" s="341"/>
      <c r="GC657" s="354"/>
      <c r="GD657" s="5"/>
      <c r="GE657" s="5"/>
      <c r="GF657" s="5"/>
      <c r="GG657" s="5"/>
      <c r="GH657" s="5"/>
      <c r="GI657" s="5"/>
      <c r="GJ657" s="5"/>
      <c r="GK657" s="5"/>
      <c r="GL657" s="5"/>
      <c r="GM657" s="5"/>
      <c r="GN657" s="5"/>
      <c r="GO657" s="5"/>
      <c r="GP657" s="5"/>
      <c r="GQ657" s="5"/>
      <c r="GR657" s="5"/>
      <c r="GS657" s="5"/>
      <c r="GT657" s="5"/>
      <c r="GU657" s="5"/>
      <c r="GV657" s="5"/>
      <c r="GW657" s="5"/>
      <c r="GX657" s="5"/>
      <c r="GY657" s="5"/>
      <c r="GZ657" s="5"/>
      <c r="HA657" s="5"/>
      <c r="HB657" s="5"/>
      <c r="HC657" s="5"/>
      <c r="HD657" s="5"/>
      <c r="HE657" s="5"/>
      <c r="HF657" s="5"/>
      <c r="HG657" s="5"/>
      <c r="HH657" s="5"/>
      <c r="HI657" s="5"/>
      <c r="HJ657" s="5"/>
      <c r="HK657" s="5"/>
      <c r="HL657" s="5"/>
      <c r="HM657" s="5"/>
      <c r="HN657" s="5"/>
      <c r="HO657" s="5"/>
      <c r="HP657" s="5"/>
      <c r="HQ657" s="5"/>
      <c r="HR657" s="5"/>
      <c r="HS657" s="5"/>
      <c r="HT657" s="341"/>
      <c r="HU657" s="354"/>
      <c r="HV657" s="5"/>
      <c r="HW657" s="5"/>
      <c r="HX657" s="5"/>
      <c r="HY657" s="5"/>
      <c r="HZ657" s="5"/>
      <c r="IA657" s="5"/>
      <c r="IB657" s="5"/>
      <c r="IC657" s="5"/>
      <c r="ID657" s="5"/>
      <c r="IE657" s="5"/>
      <c r="IF657" s="5"/>
      <c r="IG657" s="5"/>
      <c r="IH657" s="5"/>
      <c r="II657" s="5"/>
      <c r="IJ657" s="5"/>
      <c r="IK657" s="5"/>
      <c r="IL657" s="5"/>
      <c r="IM657" s="5"/>
      <c r="IN657" s="5"/>
      <c r="IO657" s="5"/>
      <c r="IP657" s="5"/>
      <c r="IQ657" s="5"/>
      <c r="IR657" s="5"/>
      <c r="IS657" s="5"/>
      <c r="IT657" s="5"/>
      <c r="IU657" s="5"/>
      <c r="IV657" s="5"/>
      <c r="IW657" s="5"/>
      <c r="IX657" s="5"/>
      <c r="IY657" s="5"/>
      <c r="IZ657" s="5"/>
      <c r="JA657" s="5"/>
      <c r="JB657" s="5"/>
      <c r="JC657" s="5"/>
      <c r="JD657" s="5"/>
      <c r="JE657" s="5"/>
      <c r="JF657" s="5"/>
      <c r="JG657" s="5"/>
      <c r="JH657" s="5"/>
      <c r="JI657" s="5"/>
      <c r="JJ657" s="5"/>
      <c r="JK657" s="145"/>
      <c r="JL657" s="397"/>
    </row>
    <row r="658" spans="1:272" ht="75">
      <c r="A658" s="8" t="s">
        <v>33</v>
      </c>
      <c r="B658" s="8" t="s">
        <v>155</v>
      </c>
      <c r="C658" s="8">
        <v>1</v>
      </c>
      <c r="D658" s="199">
        <v>116</v>
      </c>
      <c r="E658" s="118" t="s">
        <v>162</v>
      </c>
      <c r="F658" s="195" t="s">
        <v>108</v>
      </c>
      <c r="G658" s="195" t="s">
        <v>672</v>
      </c>
      <c r="H658" s="309"/>
      <c r="I658" s="355" t="s">
        <v>679</v>
      </c>
      <c r="J658" s="51">
        <v>21.1</v>
      </c>
      <c r="K658" s="51">
        <v>21.9</v>
      </c>
      <c r="L658" s="51">
        <f>(K658-J658)*2</f>
        <v>1.5999999999999943</v>
      </c>
      <c r="M658" s="52">
        <v>100</v>
      </c>
      <c r="N658" s="52">
        <f t="shared" si="464"/>
        <v>1.5999999999999943</v>
      </c>
      <c r="O658" s="139">
        <f>N658*AUXILIAR!$B$50</f>
        <v>4799999.9999999832</v>
      </c>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c r="AY658" s="5"/>
      <c r="AZ658" s="341"/>
      <c r="BA658" s="355" t="s">
        <v>675</v>
      </c>
      <c r="BB658" s="51">
        <v>5.4</v>
      </c>
      <c r="BC658" s="51">
        <v>35.380000000000003</v>
      </c>
      <c r="BD658" s="54">
        <f t="shared" ref="BD658" si="468">BC658-BB658</f>
        <v>29.980000000000004</v>
      </c>
      <c r="BE658" s="52">
        <v>100</v>
      </c>
      <c r="BF658" s="52">
        <f t="shared" ref="BF658" si="469">BD658*BE658/100</f>
        <v>29.980000000000004</v>
      </c>
      <c r="BG658" s="139">
        <f>BF658*AUXILIAR!$B$51</f>
        <v>239840000.00000003</v>
      </c>
      <c r="BH658" s="5"/>
      <c r="BI658" s="5"/>
      <c r="BJ658" s="5"/>
      <c r="BK658" s="5"/>
      <c r="BL658" s="5"/>
      <c r="BM658" s="5"/>
      <c r="BN658" s="5"/>
      <c r="BO658" s="5"/>
      <c r="BP658" s="5"/>
      <c r="BQ658" s="5"/>
      <c r="BR658" s="5"/>
      <c r="BS658" s="5"/>
      <c r="BT658" s="5"/>
      <c r="BU658" s="5"/>
      <c r="BV658" s="5"/>
      <c r="BW658" s="5"/>
      <c r="BX658" s="5"/>
      <c r="BY658" s="5"/>
      <c r="BZ658" s="5"/>
      <c r="CA658" s="5"/>
      <c r="CB658" s="5"/>
      <c r="CC658" s="5"/>
      <c r="CD658" s="5"/>
      <c r="CE658" s="5"/>
      <c r="CF658" s="5"/>
      <c r="CG658" s="5"/>
      <c r="CH658" s="5"/>
      <c r="CI658" s="5"/>
      <c r="CJ658" s="5"/>
      <c r="CK658" s="5"/>
      <c r="CL658" s="5"/>
      <c r="CM658" s="5"/>
      <c r="CN658" s="5"/>
      <c r="CO658" s="5"/>
      <c r="CP658" s="5"/>
      <c r="CQ658" s="5"/>
      <c r="CR658" s="341"/>
      <c r="CS658" s="355" t="s">
        <v>690</v>
      </c>
      <c r="CT658" s="51">
        <v>1</v>
      </c>
      <c r="CU658" s="51">
        <v>1</v>
      </c>
      <c r="CV658" s="51">
        <v>1</v>
      </c>
      <c r="CW658" s="52">
        <v>100</v>
      </c>
      <c r="CX658" s="52">
        <f t="shared" ref="CX658" si="470">CV658*CW658/100</f>
        <v>1</v>
      </c>
      <c r="CY658" s="139">
        <f>CX658*AUXILIAR!$B$59</f>
        <v>40000000</v>
      </c>
      <c r="CZ658" s="5"/>
      <c r="DA658" s="5"/>
      <c r="DB658" s="5"/>
      <c r="DC658" s="5"/>
      <c r="DD658" s="5"/>
      <c r="DE658" s="5"/>
      <c r="DF658" s="5"/>
      <c r="DG658" s="5"/>
      <c r="DH658" s="5"/>
      <c r="DI658" s="5"/>
      <c r="DJ658" s="5"/>
      <c r="DK658" s="5"/>
      <c r="DL658" s="5"/>
      <c r="DM658" s="5"/>
      <c r="DN658" s="5"/>
      <c r="DO658" s="5"/>
      <c r="DP658" s="5"/>
      <c r="DQ658" s="5"/>
      <c r="DR658" s="5"/>
      <c r="DS658" s="5"/>
      <c r="DT658" s="5"/>
      <c r="DU658" s="5"/>
      <c r="DV658" s="5"/>
      <c r="DW658" s="5"/>
      <c r="DX658" s="5"/>
      <c r="DY658" s="5"/>
      <c r="DZ658" s="5"/>
      <c r="EA658" s="5"/>
      <c r="EB658" s="5"/>
      <c r="EC658" s="5"/>
      <c r="ED658" s="5"/>
      <c r="EE658" s="5"/>
      <c r="EF658" s="5"/>
      <c r="EG658" s="5"/>
      <c r="EH658" s="5"/>
      <c r="EI658" s="5"/>
      <c r="EJ658" s="341"/>
      <c r="EK658" s="354"/>
      <c r="EL658" s="5"/>
      <c r="EM658" s="5"/>
      <c r="EN658" s="5"/>
      <c r="EO658" s="5"/>
      <c r="EP658" s="5"/>
      <c r="EQ658" s="5"/>
      <c r="ER658" s="5"/>
      <c r="ES658" s="5"/>
      <c r="ET658" s="5"/>
      <c r="EU658" s="5"/>
      <c r="EV658" s="5"/>
      <c r="EW658" s="5"/>
      <c r="EX658" s="5"/>
      <c r="EY658" s="5"/>
      <c r="EZ658" s="5"/>
      <c r="FA658" s="5"/>
      <c r="FB658" s="5"/>
      <c r="FC658" s="5"/>
      <c r="FD658" s="5"/>
      <c r="FE658" s="5"/>
      <c r="FF658" s="5"/>
      <c r="FG658" s="5"/>
      <c r="FH658" s="5"/>
      <c r="FI658" s="5"/>
      <c r="FJ658" s="5"/>
      <c r="FK658" s="5"/>
      <c r="FL658" s="5"/>
      <c r="FM658" s="5"/>
      <c r="FN658" s="5"/>
      <c r="FO658" s="5"/>
      <c r="FP658" s="5"/>
      <c r="FQ658" s="5"/>
      <c r="FR658" s="5"/>
      <c r="FS658" s="5"/>
      <c r="FT658" s="5"/>
      <c r="FU658" s="5"/>
      <c r="FV658" s="5"/>
      <c r="FW658" s="5"/>
      <c r="FX658" s="5"/>
      <c r="FY658" s="5"/>
      <c r="FZ658" s="5"/>
      <c r="GA658" s="5"/>
      <c r="GB658" s="341"/>
      <c r="GC658" s="354"/>
      <c r="GD658" s="5"/>
      <c r="GE658" s="5"/>
      <c r="GF658" s="5"/>
      <c r="GG658" s="5"/>
      <c r="GH658" s="5"/>
      <c r="GI658" s="5"/>
      <c r="GJ658" s="5"/>
      <c r="GK658" s="5"/>
      <c r="GL658" s="5"/>
      <c r="GM658" s="5"/>
      <c r="GN658" s="5"/>
      <c r="GO658" s="5"/>
      <c r="GP658" s="5"/>
      <c r="GQ658" s="5"/>
      <c r="GR658" s="5"/>
      <c r="GS658" s="5"/>
      <c r="GT658" s="5"/>
      <c r="GU658" s="5"/>
      <c r="GV658" s="5"/>
      <c r="GW658" s="5"/>
      <c r="GX658" s="5"/>
      <c r="GY658" s="5"/>
      <c r="GZ658" s="5"/>
      <c r="HA658" s="5"/>
      <c r="HB658" s="5"/>
      <c r="HC658" s="5"/>
      <c r="HD658" s="5"/>
      <c r="HE658" s="5"/>
      <c r="HF658" s="5"/>
      <c r="HG658" s="5"/>
      <c r="HH658" s="5"/>
      <c r="HI658" s="5"/>
      <c r="HJ658" s="5"/>
      <c r="HK658" s="5"/>
      <c r="HL658" s="5"/>
      <c r="HM658" s="5"/>
      <c r="HN658" s="5"/>
      <c r="HO658" s="5"/>
      <c r="HP658" s="5"/>
      <c r="HQ658" s="5"/>
      <c r="HR658" s="5"/>
      <c r="HS658" s="5"/>
      <c r="HT658" s="341"/>
      <c r="HU658" s="354"/>
      <c r="HV658" s="5"/>
      <c r="HW658" s="5"/>
      <c r="HX658" s="5"/>
      <c r="HY658" s="5"/>
      <c r="HZ658" s="5"/>
      <c r="IA658" s="5"/>
      <c r="IB658" s="5"/>
      <c r="IC658" s="5"/>
      <c r="ID658" s="5"/>
      <c r="IE658" s="5"/>
      <c r="IF658" s="5"/>
      <c r="IG658" s="5"/>
      <c r="IH658" s="5"/>
      <c r="II658" s="5"/>
      <c r="IJ658" s="5"/>
      <c r="IK658" s="5"/>
      <c r="IL658" s="5"/>
      <c r="IM658" s="5"/>
      <c r="IN658" s="5"/>
      <c r="IO658" s="5"/>
      <c r="IP658" s="5"/>
      <c r="IQ658" s="5"/>
      <c r="IR658" s="5"/>
      <c r="IS658" s="5"/>
      <c r="IT658" s="5"/>
      <c r="IU658" s="5"/>
      <c r="IV658" s="5"/>
      <c r="IW658" s="5"/>
      <c r="IX658" s="5"/>
      <c r="IY658" s="5"/>
      <c r="IZ658" s="5"/>
      <c r="JA658" s="5"/>
      <c r="JB658" s="5"/>
      <c r="JC658" s="5"/>
      <c r="JD658" s="5"/>
      <c r="JE658" s="5"/>
      <c r="JF658" s="5"/>
      <c r="JG658" s="5"/>
      <c r="JH658" s="5"/>
      <c r="JI658" s="5"/>
      <c r="JJ658" s="5"/>
      <c r="JK658" s="145"/>
      <c r="JL658" s="397"/>
    </row>
    <row r="659" spans="1:272" ht="45">
      <c r="A659" s="8" t="s">
        <v>33</v>
      </c>
      <c r="B659" s="8" t="s">
        <v>155</v>
      </c>
      <c r="C659" s="8">
        <v>1</v>
      </c>
      <c r="D659" s="199">
        <v>116</v>
      </c>
      <c r="E659" s="118" t="s">
        <v>162</v>
      </c>
      <c r="F659" s="195" t="s">
        <v>108</v>
      </c>
      <c r="G659" s="195" t="s">
        <v>672</v>
      </c>
      <c r="H659" s="309"/>
      <c r="I659" s="355" t="s">
        <v>679</v>
      </c>
      <c r="J659" s="51">
        <v>23.3</v>
      </c>
      <c r="K659" s="51">
        <v>24.4</v>
      </c>
      <c r="L659" s="51">
        <f>(K659-J659)*2</f>
        <v>2.1999999999999957</v>
      </c>
      <c r="M659" s="52">
        <v>100</v>
      </c>
      <c r="N659" s="52">
        <f t="shared" si="464"/>
        <v>2.1999999999999957</v>
      </c>
      <c r="O659" s="139">
        <f>N659*AUXILIAR!$B$50</f>
        <v>6599999.999999987</v>
      </c>
      <c r="P659" s="5"/>
      <c r="Q659" s="5"/>
      <c r="R659" s="5"/>
      <c r="S659" s="5"/>
      <c r="T659" s="5"/>
      <c r="U659" s="128"/>
      <c r="V659" s="128"/>
      <c r="W659" s="5"/>
      <c r="X659" s="5"/>
      <c r="Y659" s="5"/>
      <c r="Z659" s="5"/>
      <c r="AA659" s="5"/>
      <c r="AB659" s="128"/>
      <c r="AC659" s="128"/>
      <c r="AD659" s="5"/>
      <c r="AE659" s="5"/>
      <c r="AF659" s="5"/>
      <c r="AG659" s="5"/>
      <c r="AH659" s="5"/>
      <c r="AI659" s="128"/>
      <c r="AJ659" s="128"/>
      <c r="AK659" s="5"/>
      <c r="AL659" s="5"/>
      <c r="AM659" s="5"/>
      <c r="AN659" s="5"/>
      <c r="AO659" s="5"/>
      <c r="AP659" s="128"/>
      <c r="AQ659" s="128"/>
      <c r="AR659" s="5"/>
      <c r="AS659" s="5"/>
      <c r="AT659" s="5"/>
      <c r="AU659" s="5"/>
      <c r="AV659" s="5"/>
      <c r="AW659" s="128"/>
      <c r="AX659" s="128"/>
      <c r="AY659" s="5"/>
      <c r="AZ659" s="341"/>
      <c r="BA659" s="355" t="s">
        <v>674</v>
      </c>
      <c r="BB659" s="51">
        <v>0</v>
      </c>
      <c r="BC659" s="51">
        <v>33.729999999999997</v>
      </c>
      <c r="BD659" s="54">
        <f t="shared" ref="BD659:BD660" si="471">BC659-BB659</f>
        <v>33.729999999999997</v>
      </c>
      <c r="BE659" s="52">
        <v>100</v>
      </c>
      <c r="BF659" s="52">
        <f t="shared" ref="BF659:BF660" si="472">BD659*BE659/100</f>
        <v>33.729999999999997</v>
      </c>
      <c r="BG659" s="139">
        <f>BF659*AUXILIAR!$B$51</f>
        <v>269840000</v>
      </c>
      <c r="BH659" s="5"/>
      <c r="BI659" s="5"/>
      <c r="BJ659" s="5"/>
      <c r="BK659" s="5"/>
      <c r="BL659" s="5"/>
      <c r="BM659" s="128"/>
      <c r="BN659" s="128"/>
      <c r="BO659" s="5"/>
      <c r="BP659" s="5"/>
      <c r="BQ659" s="5"/>
      <c r="BR659" s="5"/>
      <c r="BS659" s="5"/>
      <c r="BT659" s="128"/>
      <c r="BU659" s="128"/>
      <c r="BV659" s="5"/>
      <c r="BW659" s="5"/>
      <c r="BX659" s="5"/>
      <c r="BY659" s="5"/>
      <c r="BZ659" s="5"/>
      <c r="CA659" s="128"/>
      <c r="CB659" s="128"/>
      <c r="CC659" s="5"/>
      <c r="CD659" s="5"/>
      <c r="CE659" s="5"/>
      <c r="CF659" s="5"/>
      <c r="CG659" s="5"/>
      <c r="CH659" s="128"/>
      <c r="CI659" s="128"/>
      <c r="CJ659" s="5"/>
      <c r="CK659" s="5"/>
      <c r="CL659" s="5"/>
      <c r="CM659" s="5"/>
      <c r="CN659" s="5"/>
      <c r="CO659" s="128"/>
      <c r="CP659" s="128"/>
      <c r="CQ659" s="5"/>
      <c r="CR659" s="341"/>
      <c r="CS659" s="354"/>
      <c r="CT659" s="5"/>
      <c r="CU659" s="5"/>
      <c r="CV659" s="5"/>
      <c r="CW659" s="5"/>
      <c r="CX659" s="128"/>
      <c r="CY659" s="128"/>
      <c r="CZ659" s="5"/>
      <c r="DA659" s="5"/>
      <c r="DB659" s="5"/>
      <c r="DC659" s="5"/>
      <c r="DD659" s="5"/>
      <c r="DE659" s="128"/>
      <c r="DF659" s="128"/>
      <c r="DG659" s="5"/>
      <c r="DH659" s="5"/>
      <c r="DI659" s="5"/>
      <c r="DJ659" s="5"/>
      <c r="DK659" s="5"/>
      <c r="DL659" s="128"/>
      <c r="DM659" s="128"/>
      <c r="DN659" s="5"/>
      <c r="DO659" s="5"/>
      <c r="DP659" s="5"/>
      <c r="DQ659" s="5"/>
      <c r="DR659" s="5"/>
      <c r="DS659" s="128"/>
      <c r="DT659" s="128"/>
      <c r="DU659" s="5"/>
      <c r="DV659" s="5"/>
      <c r="DW659" s="5"/>
      <c r="DX659" s="5"/>
      <c r="DY659" s="5"/>
      <c r="DZ659" s="128"/>
      <c r="EA659" s="128"/>
      <c r="EB659" s="5"/>
      <c r="EC659" s="5"/>
      <c r="ED659" s="5"/>
      <c r="EE659" s="5"/>
      <c r="EF659" s="5"/>
      <c r="EG659" s="128"/>
      <c r="EH659" s="128"/>
      <c r="EI659" s="5"/>
      <c r="EJ659" s="341"/>
      <c r="EK659" s="354"/>
      <c r="EL659" s="5"/>
      <c r="EM659" s="5"/>
      <c r="EN659" s="5"/>
      <c r="EO659" s="5"/>
      <c r="EP659" s="128"/>
      <c r="EQ659" s="128"/>
      <c r="ER659" s="5"/>
      <c r="ES659" s="5"/>
      <c r="ET659" s="5"/>
      <c r="EU659" s="5"/>
      <c r="EV659" s="5"/>
      <c r="EW659" s="128"/>
      <c r="EX659" s="128"/>
      <c r="EY659" s="5"/>
      <c r="EZ659" s="5"/>
      <c r="FA659" s="5"/>
      <c r="FB659" s="5"/>
      <c r="FC659" s="5"/>
      <c r="FD659" s="128"/>
      <c r="FE659" s="128"/>
      <c r="FF659" s="5"/>
      <c r="FG659" s="5"/>
      <c r="FH659" s="5"/>
      <c r="FI659" s="5"/>
      <c r="FJ659" s="5"/>
      <c r="FK659" s="128"/>
      <c r="FL659" s="128"/>
      <c r="FM659" s="5"/>
      <c r="FN659" s="5"/>
      <c r="FO659" s="5"/>
      <c r="FP659" s="5"/>
      <c r="FQ659" s="5"/>
      <c r="FR659" s="128"/>
      <c r="FS659" s="128"/>
      <c r="FT659" s="5"/>
      <c r="FU659" s="5"/>
      <c r="FV659" s="5"/>
      <c r="FW659" s="5"/>
      <c r="FX659" s="5"/>
      <c r="FY659" s="128"/>
      <c r="FZ659" s="128"/>
      <c r="GA659" s="5"/>
      <c r="GB659" s="341"/>
      <c r="GC659" s="354"/>
      <c r="GD659" s="5"/>
      <c r="GE659" s="5"/>
      <c r="GF659" s="5"/>
      <c r="GG659" s="5"/>
      <c r="GH659" s="128"/>
      <c r="GI659" s="128"/>
      <c r="GJ659" s="5"/>
      <c r="GK659" s="5"/>
      <c r="GL659" s="5"/>
      <c r="GM659" s="5"/>
      <c r="GN659" s="5"/>
      <c r="GO659" s="128"/>
      <c r="GP659" s="128"/>
      <c r="GQ659" s="5"/>
      <c r="GR659" s="5"/>
      <c r="GS659" s="5"/>
      <c r="GT659" s="5"/>
      <c r="GU659" s="5"/>
      <c r="GV659" s="128"/>
      <c r="GW659" s="128"/>
      <c r="GX659" s="5"/>
      <c r="GY659" s="5"/>
      <c r="GZ659" s="5"/>
      <c r="HA659" s="5"/>
      <c r="HB659" s="5"/>
      <c r="HC659" s="128"/>
      <c r="HD659" s="128"/>
      <c r="HE659" s="5"/>
      <c r="HF659" s="5"/>
      <c r="HG659" s="5"/>
      <c r="HH659" s="5"/>
      <c r="HI659" s="5"/>
      <c r="HJ659" s="128"/>
      <c r="HK659" s="128"/>
      <c r="HL659" s="5"/>
      <c r="HM659" s="5"/>
      <c r="HN659" s="5"/>
      <c r="HO659" s="5"/>
      <c r="HP659" s="5"/>
      <c r="HQ659" s="128"/>
      <c r="HR659" s="128"/>
      <c r="HS659" s="5"/>
      <c r="HT659" s="341"/>
      <c r="HU659" s="354"/>
      <c r="HV659" s="5"/>
      <c r="HW659" s="5"/>
      <c r="HX659" s="5"/>
      <c r="HY659" s="5"/>
      <c r="HZ659" s="128"/>
      <c r="IA659" s="128"/>
      <c r="IB659" s="5"/>
      <c r="IC659" s="5"/>
      <c r="ID659" s="5"/>
      <c r="IE659" s="5"/>
      <c r="IF659" s="5"/>
      <c r="IG659" s="128"/>
      <c r="IH659" s="128"/>
      <c r="II659" s="5"/>
      <c r="IJ659" s="5"/>
      <c r="IK659" s="5"/>
      <c r="IL659" s="5"/>
      <c r="IM659" s="5"/>
      <c r="IN659" s="128"/>
      <c r="IO659" s="128"/>
      <c r="IP659" s="5"/>
      <c r="IQ659" s="5"/>
      <c r="IR659" s="5"/>
      <c r="IS659" s="5"/>
      <c r="IT659" s="5"/>
      <c r="IU659" s="128"/>
      <c r="IV659" s="128"/>
      <c r="IW659" s="5"/>
      <c r="IX659" s="5"/>
      <c r="IY659" s="5"/>
      <c r="IZ659" s="5"/>
      <c r="JA659" s="5"/>
      <c r="JB659" s="128"/>
      <c r="JC659" s="128"/>
      <c r="JD659" s="5"/>
      <c r="JE659" s="5"/>
      <c r="JF659" s="5"/>
      <c r="JG659" s="5"/>
      <c r="JH659" s="5"/>
      <c r="JI659" s="128"/>
      <c r="JJ659" s="128"/>
      <c r="JK659" s="145"/>
      <c r="JL659" s="397"/>
    </row>
    <row r="660" spans="1:272" ht="45">
      <c r="A660" s="8" t="s">
        <v>33</v>
      </c>
      <c r="B660" s="8" t="s">
        <v>155</v>
      </c>
      <c r="C660" s="8">
        <v>1</v>
      </c>
      <c r="D660" s="199">
        <v>116</v>
      </c>
      <c r="E660" s="118" t="s">
        <v>162</v>
      </c>
      <c r="F660" s="195" t="s">
        <v>108</v>
      </c>
      <c r="G660" s="195" t="s">
        <v>672</v>
      </c>
      <c r="H660" s="309"/>
      <c r="I660" s="355" t="s">
        <v>680</v>
      </c>
      <c r="J660" s="51">
        <v>0.2</v>
      </c>
      <c r="K660" s="51">
        <v>0.6</v>
      </c>
      <c r="L660" s="51">
        <f>(K660-J660)*2</f>
        <v>0.79999999999999993</v>
      </c>
      <c r="M660" s="52">
        <v>100</v>
      </c>
      <c r="N660" s="52">
        <f t="shared" ref="N660:N663" si="473">L660*M660/100</f>
        <v>0.8</v>
      </c>
      <c r="O660" s="139">
        <f>N660*AUXILIAR!$B$50</f>
        <v>2400000</v>
      </c>
      <c r="P660" s="5"/>
      <c r="Q660" s="5"/>
      <c r="R660" s="5"/>
      <c r="S660" s="5"/>
      <c r="T660" s="5"/>
      <c r="U660" s="128"/>
      <c r="V660" s="128"/>
      <c r="W660" s="5"/>
      <c r="X660" s="5"/>
      <c r="Y660" s="5"/>
      <c r="Z660" s="5"/>
      <c r="AA660" s="5"/>
      <c r="AB660" s="128"/>
      <c r="AC660" s="128"/>
      <c r="AD660" s="5"/>
      <c r="AE660" s="5"/>
      <c r="AF660" s="5"/>
      <c r="AG660" s="5"/>
      <c r="AH660" s="5"/>
      <c r="AI660" s="128"/>
      <c r="AJ660" s="128"/>
      <c r="AK660" s="5"/>
      <c r="AL660" s="5"/>
      <c r="AM660" s="5"/>
      <c r="AN660" s="5"/>
      <c r="AO660" s="5"/>
      <c r="AP660" s="128"/>
      <c r="AQ660" s="128"/>
      <c r="AR660" s="5"/>
      <c r="AS660" s="5"/>
      <c r="AT660" s="5"/>
      <c r="AU660" s="5"/>
      <c r="AV660" s="5"/>
      <c r="AW660" s="128"/>
      <c r="AX660" s="128"/>
      <c r="AY660" s="5"/>
      <c r="AZ660" s="341"/>
      <c r="BA660" s="355" t="s">
        <v>677</v>
      </c>
      <c r="BB660" s="51">
        <v>0</v>
      </c>
      <c r="BC660" s="51">
        <v>4.7300000000000004</v>
      </c>
      <c r="BD660" s="54">
        <f t="shared" si="471"/>
        <v>4.7300000000000004</v>
      </c>
      <c r="BE660" s="52">
        <v>100</v>
      </c>
      <c r="BF660" s="52">
        <f t="shared" si="472"/>
        <v>4.7300000000000004</v>
      </c>
      <c r="BG660" s="139">
        <f>BF660*AUXILIAR!$B$51</f>
        <v>37840000</v>
      </c>
      <c r="BH660" s="5"/>
      <c r="BI660" s="5"/>
      <c r="BJ660" s="5"/>
      <c r="BK660" s="5"/>
      <c r="BL660" s="5"/>
      <c r="BM660" s="128"/>
      <c r="BN660" s="128"/>
      <c r="BO660" s="5"/>
      <c r="BP660" s="5"/>
      <c r="BQ660" s="5"/>
      <c r="BR660" s="5"/>
      <c r="BS660" s="5"/>
      <c r="BT660" s="128"/>
      <c r="BU660" s="128"/>
      <c r="BV660" s="5"/>
      <c r="BW660" s="5"/>
      <c r="BX660" s="5"/>
      <c r="BY660" s="5"/>
      <c r="BZ660" s="5"/>
      <c r="CA660" s="128"/>
      <c r="CB660" s="128"/>
      <c r="CC660" s="5"/>
      <c r="CD660" s="5"/>
      <c r="CE660" s="5"/>
      <c r="CF660" s="5"/>
      <c r="CG660" s="5"/>
      <c r="CH660" s="128"/>
      <c r="CI660" s="128"/>
      <c r="CJ660" s="5"/>
      <c r="CK660" s="5"/>
      <c r="CL660" s="5"/>
      <c r="CM660" s="5"/>
      <c r="CN660" s="5"/>
      <c r="CO660" s="128"/>
      <c r="CP660" s="128"/>
      <c r="CQ660" s="5"/>
      <c r="CR660" s="341"/>
      <c r="CS660" s="354"/>
      <c r="CT660" s="5"/>
      <c r="CU660" s="5"/>
      <c r="CV660" s="5"/>
      <c r="CW660" s="5"/>
      <c r="CX660" s="128"/>
      <c r="CY660" s="128"/>
      <c r="CZ660" s="5"/>
      <c r="DA660" s="5"/>
      <c r="DB660" s="5"/>
      <c r="DC660" s="5"/>
      <c r="DD660" s="5"/>
      <c r="DE660" s="128"/>
      <c r="DF660" s="128"/>
      <c r="DG660" s="5"/>
      <c r="DH660" s="5"/>
      <c r="DI660" s="5"/>
      <c r="DJ660" s="5"/>
      <c r="DK660" s="5"/>
      <c r="DL660" s="128"/>
      <c r="DM660" s="128"/>
      <c r="DN660" s="5"/>
      <c r="DO660" s="5"/>
      <c r="DP660" s="5"/>
      <c r="DQ660" s="5"/>
      <c r="DR660" s="5"/>
      <c r="DS660" s="128"/>
      <c r="DT660" s="128"/>
      <c r="DU660" s="5"/>
      <c r="DV660" s="5"/>
      <c r="DW660" s="5"/>
      <c r="DX660" s="5"/>
      <c r="DY660" s="5"/>
      <c r="DZ660" s="128"/>
      <c r="EA660" s="128"/>
      <c r="EB660" s="5"/>
      <c r="EC660" s="5"/>
      <c r="ED660" s="5"/>
      <c r="EE660" s="5"/>
      <c r="EF660" s="5"/>
      <c r="EG660" s="128"/>
      <c r="EH660" s="128"/>
      <c r="EI660" s="5"/>
      <c r="EJ660" s="341"/>
      <c r="EK660" s="354"/>
      <c r="EL660" s="5"/>
      <c r="EM660" s="5"/>
      <c r="EN660" s="5"/>
      <c r="EO660" s="5"/>
      <c r="EP660" s="128"/>
      <c r="EQ660" s="128"/>
      <c r="ER660" s="5"/>
      <c r="ES660" s="5"/>
      <c r="ET660" s="5"/>
      <c r="EU660" s="5"/>
      <c r="EV660" s="5"/>
      <c r="EW660" s="128"/>
      <c r="EX660" s="128"/>
      <c r="EY660" s="5"/>
      <c r="EZ660" s="5"/>
      <c r="FA660" s="5"/>
      <c r="FB660" s="5"/>
      <c r="FC660" s="5"/>
      <c r="FD660" s="128"/>
      <c r="FE660" s="128"/>
      <c r="FF660" s="5"/>
      <c r="FG660" s="5"/>
      <c r="FH660" s="5"/>
      <c r="FI660" s="5"/>
      <c r="FJ660" s="5"/>
      <c r="FK660" s="128"/>
      <c r="FL660" s="128"/>
      <c r="FM660" s="5"/>
      <c r="FN660" s="5"/>
      <c r="FO660" s="5"/>
      <c r="FP660" s="5"/>
      <c r="FQ660" s="5"/>
      <c r="FR660" s="128"/>
      <c r="FS660" s="128"/>
      <c r="FT660" s="5"/>
      <c r="FU660" s="5"/>
      <c r="FV660" s="5"/>
      <c r="FW660" s="5"/>
      <c r="FX660" s="5"/>
      <c r="FY660" s="128"/>
      <c r="FZ660" s="128"/>
      <c r="GA660" s="5"/>
      <c r="GB660" s="341"/>
      <c r="GC660" s="354"/>
      <c r="GD660" s="5"/>
      <c r="GE660" s="5"/>
      <c r="GF660" s="5"/>
      <c r="GG660" s="5"/>
      <c r="GH660" s="128"/>
      <c r="GI660" s="128"/>
      <c r="GJ660" s="5"/>
      <c r="GK660" s="5"/>
      <c r="GL660" s="5"/>
      <c r="GM660" s="5"/>
      <c r="GN660" s="5"/>
      <c r="GO660" s="128"/>
      <c r="GP660" s="128"/>
      <c r="GQ660" s="5"/>
      <c r="GR660" s="5"/>
      <c r="GS660" s="5"/>
      <c r="GT660" s="5"/>
      <c r="GU660" s="5"/>
      <c r="GV660" s="128"/>
      <c r="GW660" s="128"/>
      <c r="GX660" s="5"/>
      <c r="GY660" s="5"/>
      <c r="GZ660" s="5"/>
      <c r="HA660" s="5"/>
      <c r="HB660" s="5"/>
      <c r="HC660" s="128"/>
      <c r="HD660" s="128"/>
      <c r="HE660" s="5"/>
      <c r="HF660" s="5"/>
      <c r="HG660" s="5"/>
      <c r="HH660" s="5"/>
      <c r="HI660" s="5"/>
      <c r="HJ660" s="128"/>
      <c r="HK660" s="128"/>
      <c r="HL660" s="5"/>
      <c r="HM660" s="5"/>
      <c r="HN660" s="5"/>
      <c r="HO660" s="5"/>
      <c r="HP660" s="5"/>
      <c r="HQ660" s="128"/>
      <c r="HR660" s="128"/>
      <c r="HS660" s="5"/>
      <c r="HT660" s="341"/>
      <c r="HU660" s="354"/>
      <c r="HV660" s="5"/>
      <c r="HW660" s="5"/>
      <c r="HX660" s="5"/>
      <c r="HY660" s="5"/>
      <c r="HZ660" s="128"/>
      <c r="IA660" s="128"/>
      <c r="IB660" s="5"/>
      <c r="IC660" s="5"/>
      <c r="ID660" s="5"/>
      <c r="IE660" s="5"/>
      <c r="IF660" s="5"/>
      <c r="IG660" s="128"/>
      <c r="IH660" s="128"/>
      <c r="II660" s="5"/>
      <c r="IJ660" s="5"/>
      <c r="IK660" s="5"/>
      <c r="IL660" s="5"/>
      <c r="IM660" s="5"/>
      <c r="IN660" s="128"/>
      <c r="IO660" s="128"/>
      <c r="IP660" s="5"/>
      <c r="IQ660" s="5"/>
      <c r="IR660" s="5"/>
      <c r="IS660" s="5"/>
      <c r="IT660" s="5"/>
      <c r="IU660" s="128"/>
      <c r="IV660" s="128"/>
      <c r="IW660" s="5"/>
      <c r="IX660" s="5"/>
      <c r="IY660" s="5"/>
      <c r="IZ660" s="5"/>
      <c r="JA660" s="5"/>
      <c r="JB660" s="128"/>
      <c r="JC660" s="128"/>
      <c r="JD660" s="5"/>
      <c r="JE660" s="5"/>
      <c r="JF660" s="5"/>
      <c r="JG660" s="5"/>
      <c r="JH660" s="5"/>
      <c r="JI660" s="128"/>
      <c r="JJ660" s="128"/>
      <c r="JK660" s="145"/>
      <c r="JL660" s="397"/>
    </row>
    <row r="661" spans="1:272" ht="45">
      <c r="A661" s="8" t="s">
        <v>33</v>
      </c>
      <c r="B661" s="8" t="s">
        <v>155</v>
      </c>
      <c r="C661" s="8">
        <v>1</v>
      </c>
      <c r="D661" s="199">
        <v>116</v>
      </c>
      <c r="E661" s="118" t="s">
        <v>162</v>
      </c>
      <c r="F661" s="195" t="s">
        <v>108</v>
      </c>
      <c r="G661" s="195" t="s">
        <v>672</v>
      </c>
      <c r="H661" s="309"/>
      <c r="I661" s="355" t="s">
        <v>681</v>
      </c>
      <c r="J661" s="51">
        <v>29</v>
      </c>
      <c r="K661" s="51">
        <v>29.5</v>
      </c>
      <c r="L661" s="51">
        <f>(K661-J661)*2</f>
        <v>1</v>
      </c>
      <c r="M661" s="52">
        <v>100</v>
      </c>
      <c r="N661" s="52">
        <f t="shared" si="473"/>
        <v>1</v>
      </c>
      <c r="O661" s="139">
        <f>N661*AUXILIAR!$B$50</f>
        <v>3000000</v>
      </c>
      <c r="P661" s="5"/>
      <c r="Q661" s="5"/>
      <c r="R661" s="5"/>
      <c r="S661" s="5"/>
      <c r="T661" s="5"/>
      <c r="U661" s="128"/>
      <c r="V661" s="128"/>
      <c r="W661" s="5"/>
      <c r="X661" s="5"/>
      <c r="Y661" s="5"/>
      <c r="Z661" s="5"/>
      <c r="AA661" s="5"/>
      <c r="AB661" s="128"/>
      <c r="AC661" s="128"/>
      <c r="AD661" s="5"/>
      <c r="AE661" s="5"/>
      <c r="AF661" s="5"/>
      <c r="AG661" s="5"/>
      <c r="AH661" s="5"/>
      <c r="AI661" s="128"/>
      <c r="AJ661" s="128"/>
      <c r="AK661" s="5"/>
      <c r="AL661" s="5"/>
      <c r="AM661" s="5"/>
      <c r="AN661" s="5"/>
      <c r="AO661" s="5"/>
      <c r="AP661" s="128"/>
      <c r="AQ661" s="128"/>
      <c r="AR661" s="5"/>
      <c r="AS661" s="5"/>
      <c r="AT661" s="5"/>
      <c r="AU661" s="5"/>
      <c r="AV661" s="5"/>
      <c r="AW661" s="128"/>
      <c r="AX661" s="128"/>
      <c r="AY661" s="5"/>
      <c r="AZ661" s="341"/>
      <c r="BA661" s="363"/>
      <c r="BB661" s="57"/>
      <c r="BC661" s="57"/>
      <c r="BD661" s="63"/>
      <c r="BE661" s="56"/>
      <c r="BF661" s="116"/>
      <c r="BG661" s="159"/>
      <c r="BH661" s="5"/>
      <c r="BI661" s="5"/>
      <c r="BJ661" s="5"/>
      <c r="BK661" s="5"/>
      <c r="BL661" s="5"/>
      <c r="BM661" s="128"/>
      <c r="BN661" s="128"/>
      <c r="BO661" s="5"/>
      <c r="BP661" s="5"/>
      <c r="BQ661" s="5"/>
      <c r="BR661" s="5"/>
      <c r="BS661" s="5"/>
      <c r="BT661" s="128"/>
      <c r="BU661" s="128"/>
      <c r="BV661" s="5"/>
      <c r="BW661" s="5"/>
      <c r="BX661" s="5"/>
      <c r="BY661" s="5"/>
      <c r="BZ661" s="5"/>
      <c r="CA661" s="128"/>
      <c r="CB661" s="128"/>
      <c r="CC661" s="5"/>
      <c r="CD661" s="5"/>
      <c r="CE661" s="5"/>
      <c r="CF661" s="5"/>
      <c r="CG661" s="5"/>
      <c r="CH661" s="128"/>
      <c r="CI661" s="128"/>
      <c r="CJ661" s="5"/>
      <c r="CK661" s="5"/>
      <c r="CL661" s="5"/>
      <c r="CM661" s="5"/>
      <c r="CN661" s="5"/>
      <c r="CO661" s="128"/>
      <c r="CP661" s="128"/>
      <c r="CQ661" s="5"/>
      <c r="CR661" s="341"/>
      <c r="CS661" s="354"/>
      <c r="CT661" s="5"/>
      <c r="CU661" s="5"/>
      <c r="CV661" s="5"/>
      <c r="CW661" s="5"/>
      <c r="CX661" s="128"/>
      <c r="CY661" s="128"/>
      <c r="CZ661" s="5"/>
      <c r="DA661" s="5"/>
      <c r="DB661" s="5"/>
      <c r="DC661" s="5"/>
      <c r="DD661" s="5"/>
      <c r="DE661" s="128"/>
      <c r="DF661" s="128"/>
      <c r="DG661" s="5"/>
      <c r="DH661" s="5"/>
      <c r="DI661" s="5"/>
      <c r="DJ661" s="5"/>
      <c r="DK661" s="5"/>
      <c r="DL661" s="128"/>
      <c r="DM661" s="128"/>
      <c r="DN661" s="5"/>
      <c r="DO661" s="5"/>
      <c r="DP661" s="5"/>
      <c r="DQ661" s="5"/>
      <c r="DR661" s="5"/>
      <c r="DS661" s="128"/>
      <c r="DT661" s="128"/>
      <c r="DU661" s="5"/>
      <c r="DV661" s="5"/>
      <c r="DW661" s="5"/>
      <c r="DX661" s="5"/>
      <c r="DY661" s="5"/>
      <c r="DZ661" s="128"/>
      <c r="EA661" s="128"/>
      <c r="EB661" s="5"/>
      <c r="EC661" s="5"/>
      <c r="ED661" s="5"/>
      <c r="EE661" s="5"/>
      <c r="EF661" s="5"/>
      <c r="EG661" s="128"/>
      <c r="EH661" s="128"/>
      <c r="EI661" s="5"/>
      <c r="EJ661" s="341"/>
      <c r="EK661" s="354"/>
      <c r="EL661" s="5"/>
      <c r="EM661" s="5"/>
      <c r="EN661" s="5"/>
      <c r="EO661" s="5"/>
      <c r="EP661" s="128"/>
      <c r="EQ661" s="128"/>
      <c r="ER661" s="5"/>
      <c r="ES661" s="5"/>
      <c r="ET661" s="5"/>
      <c r="EU661" s="5"/>
      <c r="EV661" s="5"/>
      <c r="EW661" s="128"/>
      <c r="EX661" s="128"/>
      <c r="EY661" s="5"/>
      <c r="EZ661" s="5"/>
      <c r="FA661" s="5"/>
      <c r="FB661" s="5"/>
      <c r="FC661" s="5"/>
      <c r="FD661" s="128"/>
      <c r="FE661" s="128"/>
      <c r="FF661" s="5"/>
      <c r="FG661" s="5"/>
      <c r="FH661" s="5"/>
      <c r="FI661" s="5"/>
      <c r="FJ661" s="5"/>
      <c r="FK661" s="128"/>
      <c r="FL661" s="128"/>
      <c r="FM661" s="5"/>
      <c r="FN661" s="5"/>
      <c r="FO661" s="5"/>
      <c r="FP661" s="5"/>
      <c r="FQ661" s="5"/>
      <c r="FR661" s="128"/>
      <c r="FS661" s="128"/>
      <c r="FT661" s="5"/>
      <c r="FU661" s="5"/>
      <c r="FV661" s="5"/>
      <c r="FW661" s="5"/>
      <c r="FX661" s="5"/>
      <c r="FY661" s="128"/>
      <c r="FZ661" s="128"/>
      <c r="GA661" s="5"/>
      <c r="GB661" s="341"/>
      <c r="GC661" s="354"/>
      <c r="GD661" s="5"/>
      <c r="GE661" s="5"/>
      <c r="GF661" s="5"/>
      <c r="GG661" s="5"/>
      <c r="GH661" s="128"/>
      <c r="GI661" s="128"/>
      <c r="GJ661" s="5"/>
      <c r="GK661" s="5"/>
      <c r="GL661" s="5"/>
      <c r="GM661" s="5"/>
      <c r="GN661" s="5"/>
      <c r="GO661" s="128"/>
      <c r="GP661" s="128"/>
      <c r="GQ661" s="5"/>
      <c r="GR661" s="5"/>
      <c r="GS661" s="5"/>
      <c r="GT661" s="5"/>
      <c r="GU661" s="5"/>
      <c r="GV661" s="128"/>
      <c r="GW661" s="128"/>
      <c r="GX661" s="5"/>
      <c r="GY661" s="5"/>
      <c r="GZ661" s="5"/>
      <c r="HA661" s="5"/>
      <c r="HB661" s="5"/>
      <c r="HC661" s="128"/>
      <c r="HD661" s="128"/>
      <c r="HE661" s="5"/>
      <c r="HF661" s="5"/>
      <c r="HG661" s="5"/>
      <c r="HH661" s="5"/>
      <c r="HI661" s="5"/>
      <c r="HJ661" s="128"/>
      <c r="HK661" s="128"/>
      <c r="HL661" s="5"/>
      <c r="HM661" s="5"/>
      <c r="HN661" s="5"/>
      <c r="HO661" s="5"/>
      <c r="HP661" s="5"/>
      <c r="HQ661" s="128"/>
      <c r="HR661" s="128"/>
      <c r="HS661" s="5"/>
      <c r="HT661" s="341"/>
      <c r="HU661" s="354"/>
      <c r="HV661" s="5"/>
      <c r="HW661" s="5"/>
      <c r="HX661" s="5"/>
      <c r="HY661" s="5"/>
      <c r="HZ661" s="128"/>
      <c r="IA661" s="128"/>
      <c r="IB661" s="5"/>
      <c r="IC661" s="5"/>
      <c r="ID661" s="5"/>
      <c r="IE661" s="5"/>
      <c r="IF661" s="5"/>
      <c r="IG661" s="128"/>
      <c r="IH661" s="128"/>
      <c r="II661" s="5"/>
      <c r="IJ661" s="5"/>
      <c r="IK661" s="5"/>
      <c r="IL661" s="5"/>
      <c r="IM661" s="5"/>
      <c r="IN661" s="128"/>
      <c r="IO661" s="128"/>
      <c r="IP661" s="5"/>
      <c r="IQ661" s="5"/>
      <c r="IR661" s="5"/>
      <c r="IS661" s="5"/>
      <c r="IT661" s="5"/>
      <c r="IU661" s="128"/>
      <c r="IV661" s="128"/>
      <c r="IW661" s="5"/>
      <c r="IX661" s="5"/>
      <c r="IY661" s="5"/>
      <c r="IZ661" s="5"/>
      <c r="JA661" s="5"/>
      <c r="JB661" s="128"/>
      <c r="JC661" s="128"/>
      <c r="JD661" s="5"/>
      <c r="JE661" s="5"/>
      <c r="JF661" s="5"/>
      <c r="JG661" s="5"/>
      <c r="JH661" s="5"/>
      <c r="JI661" s="128"/>
      <c r="JJ661" s="128"/>
      <c r="JK661" s="145"/>
      <c r="JL661" s="397"/>
    </row>
    <row r="662" spans="1:272" ht="45">
      <c r="A662" s="8" t="s">
        <v>33</v>
      </c>
      <c r="B662" s="8" t="s">
        <v>155</v>
      </c>
      <c r="C662" s="8">
        <v>1</v>
      </c>
      <c r="D662" s="199">
        <v>116</v>
      </c>
      <c r="E662" s="118" t="s">
        <v>162</v>
      </c>
      <c r="F662" s="195" t="s">
        <v>108</v>
      </c>
      <c r="G662" s="195" t="s">
        <v>672</v>
      </c>
      <c r="H662" s="309"/>
      <c r="I662" s="355" t="s">
        <v>682</v>
      </c>
      <c r="J662" s="51">
        <v>30.1</v>
      </c>
      <c r="K662" s="51">
        <v>30.6</v>
      </c>
      <c r="L662" s="51">
        <f t="shared" ref="L662" si="474">(K662-J662)</f>
        <v>0.5</v>
      </c>
      <c r="M662" s="52">
        <v>100</v>
      </c>
      <c r="N662" s="52">
        <f t="shared" si="473"/>
        <v>0.5</v>
      </c>
      <c r="O662" s="139">
        <f>N662*AUXILIAR!$B$50</f>
        <v>1500000</v>
      </c>
      <c r="P662" s="5"/>
      <c r="Q662" s="5"/>
      <c r="R662" s="5"/>
      <c r="S662" s="5"/>
      <c r="T662" s="5"/>
      <c r="U662" s="128"/>
      <c r="V662" s="128"/>
      <c r="W662" s="5"/>
      <c r="X662" s="5"/>
      <c r="Y662" s="5"/>
      <c r="Z662" s="5"/>
      <c r="AA662" s="5"/>
      <c r="AB662" s="128"/>
      <c r="AC662" s="128"/>
      <c r="AD662" s="5"/>
      <c r="AE662" s="5"/>
      <c r="AF662" s="5"/>
      <c r="AG662" s="5"/>
      <c r="AH662" s="5"/>
      <c r="AI662" s="128"/>
      <c r="AJ662" s="128"/>
      <c r="AK662" s="5"/>
      <c r="AL662" s="5"/>
      <c r="AM662" s="5"/>
      <c r="AN662" s="5"/>
      <c r="AO662" s="5"/>
      <c r="AP662" s="128"/>
      <c r="AQ662" s="128"/>
      <c r="AR662" s="5"/>
      <c r="AS662" s="5"/>
      <c r="AT662" s="5"/>
      <c r="AU662" s="5"/>
      <c r="AV662" s="5"/>
      <c r="AW662" s="128"/>
      <c r="AX662" s="128"/>
      <c r="AY662" s="5"/>
      <c r="AZ662" s="341"/>
      <c r="BA662" s="363"/>
      <c r="BB662" s="57"/>
      <c r="BC662" s="57"/>
      <c r="BD662" s="63"/>
      <c r="BE662" s="56"/>
      <c r="BF662" s="116"/>
      <c r="BG662" s="159"/>
      <c r="BH662" s="5"/>
      <c r="BI662" s="5"/>
      <c r="BJ662" s="5"/>
      <c r="BK662" s="5"/>
      <c r="BL662" s="5"/>
      <c r="BM662" s="128"/>
      <c r="BN662" s="128"/>
      <c r="BO662" s="5"/>
      <c r="BP662" s="5"/>
      <c r="BQ662" s="5"/>
      <c r="BR662" s="5"/>
      <c r="BS662" s="5"/>
      <c r="BT662" s="128"/>
      <c r="BU662" s="128"/>
      <c r="BV662" s="5"/>
      <c r="BW662" s="5"/>
      <c r="BX662" s="5"/>
      <c r="BY662" s="5"/>
      <c r="BZ662" s="5"/>
      <c r="CA662" s="128"/>
      <c r="CB662" s="128"/>
      <c r="CC662" s="5"/>
      <c r="CD662" s="5"/>
      <c r="CE662" s="5"/>
      <c r="CF662" s="5"/>
      <c r="CG662" s="5"/>
      <c r="CH662" s="128"/>
      <c r="CI662" s="128"/>
      <c r="CJ662" s="5"/>
      <c r="CK662" s="5"/>
      <c r="CL662" s="5"/>
      <c r="CM662" s="5"/>
      <c r="CN662" s="5"/>
      <c r="CO662" s="128"/>
      <c r="CP662" s="128"/>
      <c r="CQ662" s="5"/>
      <c r="CR662" s="341"/>
      <c r="CS662" s="354"/>
      <c r="CT662" s="5"/>
      <c r="CU662" s="5"/>
      <c r="CV662" s="5"/>
      <c r="CW662" s="5"/>
      <c r="CX662" s="128"/>
      <c r="CY662" s="128"/>
      <c r="CZ662" s="5"/>
      <c r="DA662" s="5"/>
      <c r="DB662" s="5"/>
      <c r="DC662" s="5"/>
      <c r="DD662" s="5"/>
      <c r="DE662" s="128"/>
      <c r="DF662" s="128"/>
      <c r="DG662" s="5"/>
      <c r="DH662" s="5"/>
      <c r="DI662" s="5"/>
      <c r="DJ662" s="5"/>
      <c r="DK662" s="5"/>
      <c r="DL662" s="128"/>
      <c r="DM662" s="128"/>
      <c r="DN662" s="5"/>
      <c r="DO662" s="5"/>
      <c r="DP662" s="5"/>
      <c r="DQ662" s="5"/>
      <c r="DR662" s="5"/>
      <c r="DS662" s="128"/>
      <c r="DT662" s="128"/>
      <c r="DU662" s="5"/>
      <c r="DV662" s="5"/>
      <c r="DW662" s="5"/>
      <c r="DX662" s="5"/>
      <c r="DY662" s="5"/>
      <c r="DZ662" s="128"/>
      <c r="EA662" s="128"/>
      <c r="EB662" s="5"/>
      <c r="EC662" s="5"/>
      <c r="ED662" s="5"/>
      <c r="EE662" s="5"/>
      <c r="EF662" s="5"/>
      <c r="EG662" s="128"/>
      <c r="EH662" s="128"/>
      <c r="EI662" s="5"/>
      <c r="EJ662" s="341"/>
      <c r="EK662" s="354"/>
      <c r="EL662" s="5"/>
      <c r="EM662" s="5"/>
      <c r="EN662" s="5"/>
      <c r="EO662" s="5"/>
      <c r="EP662" s="128"/>
      <c r="EQ662" s="128"/>
      <c r="ER662" s="5"/>
      <c r="ES662" s="5"/>
      <c r="ET662" s="5"/>
      <c r="EU662" s="5"/>
      <c r="EV662" s="5"/>
      <c r="EW662" s="128"/>
      <c r="EX662" s="128"/>
      <c r="EY662" s="5"/>
      <c r="EZ662" s="5"/>
      <c r="FA662" s="5"/>
      <c r="FB662" s="5"/>
      <c r="FC662" s="5"/>
      <c r="FD662" s="128"/>
      <c r="FE662" s="128"/>
      <c r="FF662" s="5"/>
      <c r="FG662" s="5"/>
      <c r="FH662" s="5"/>
      <c r="FI662" s="5"/>
      <c r="FJ662" s="5"/>
      <c r="FK662" s="128"/>
      <c r="FL662" s="128"/>
      <c r="FM662" s="5"/>
      <c r="FN662" s="5"/>
      <c r="FO662" s="5"/>
      <c r="FP662" s="5"/>
      <c r="FQ662" s="5"/>
      <c r="FR662" s="128"/>
      <c r="FS662" s="128"/>
      <c r="FT662" s="5"/>
      <c r="FU662" s="5"/>
      <c r="FV662" s="5"/>
      <c r="FW662" s="5"/>
      <c r="FX662" s="5"/>
      <c r="FY662" s="128"/>
      <c r="FZ662" s="128"/>
      <c r="GA662" s="5"/>
      <c r="GB662" s="341"/>
      <c r="GC662" s="354"/>
      <c r="GD662" s="5"/>
      <c r="GE662" s="5"/>
      <c r="GF662" s="5"/>
      <c r="GG662" s="5"/>
      <c r="GH662" s="128"/>
      <c r="GI662" s="128"/>
      <c r="GJ662" s="5"/>
      <c r="GK662" s="5"/>
      <c r="GL662" s="5"/>
      <c r="GM662" s="5"/>
      <c r="GN662" s="5"/>
      <c r="GO662" s="128"/>
      <c r="GP662" s="128"/>
      <c r="GQ662" s="5"/>
      <c r="GR662" s="5"/>
      <c r="GS662" s="5"/>
      <c r="GT662" s="5"/>
      <c r="GU662" s="5"/>
      <c r="GV662" s="128"/>
      <c r="GW662" s="128"/>
      <c r="GX662" s="5"/>
      <c r="GY662" s="5"/>
      <c r="GZ662" s="5"/>
      <c r="HA662" s="5"/>
      <c r="HB662" s="5"/>
      <c r="HC662" s="128"/>
      <c r="HD662" s="128"/>
      <c r="HE662" s="5"/>
      <c r="HF662" s="5"/>
      <c r="HG662" s="5"/>
      <c r="HH662" s="5"/>
      <c r="HI662" s="5"/>
      <c r="HJ662" s="128"/>
      <c r="HK662" s="128"/>
      <c r="HL662" s="5"/>
      <c r="HM662" s="5"/>
      <c r="HN662" s="5"/>
      <c r="HO662" s="5"/>
      <c r="HP662" s="5"/>
      <c r="HQ662" s="128"/>
      <c r="HR662" s="128"/>
      <c r="HS662" s="5"/>
      <c r="HT662" s="341"/>
      <c r="HU662" s="354"/>
      <c r="HV662" s="5"/>
      <c r="HW662" s="5"/>
      <c r="HX662" s="5"/>
      <c r="HY662" s="5"/>
      <c r="HZ662" s="128"/>
      <c r="IA662" s="128"/>
      <c r="IB662" s="5"/>
      <c r="IC662" s="5"/>
      <c r="ID662" s="5"/>
      <c r="IE662" s="5"/>
      <c r="IF662" s="5"/>
      <c r="IG662" s="128"/>
      <c r="IH662" s="128"/>
      <c r="II662" s="5"/>
      <c r="IJ662" s="5"/>
      <c r="IK662" s="5"/>
      <c r="IL662" s="5"/>
      <c r="IM662" s="5"/>
      <c r="IN662" s="128"/>
      <c r="IO662" s="128"/>
      <c r="IP662" s="5"/>
      <c r="IQ662" s="5"/>
      <c r="IR662" s="5"/>
      <c r="IS662" s="5"/>
      <c r="IT662" s="5"/>
      <c r="IU662" s="128"/>
      <c r="IV662" s="128"/>
      <c r="IW662" s="5"/>
      <c r="IX662" s="5"/>
      <c r="IY662" s="5"/>
      <c r="IZ662" s="5"/>
      <c r="JA662" s="5"/>
      <c r="JB662" s="128"/>
      <c r="JC662" s="128"/>
      <c r="JD662" s="5"/>
      <c r="JE662" s="5"/>
      <c r="JF662" s="5"/>
      <c r="JG662" s="5"/>
      <c r="JH662" s="5"/>
      <c r="JI662" s="128"/>
      <c r="JJ662" s="128"/>
      <c r="JK662" s="145"/>
      <c r="JL662" s="397"/>
    </row>
    <row r="663" spans="1:272" ht="45">
      <c r="A663" s="8" t="s">
        <v>33</v>
      </c>
      <c r="B663" s="8" t="s">
        <v>155</v>
      </c>
      <c r="C663" s="8">
        <v>1</v>
      </c>
      <c r="D663" s="199">
        <v>116</v>
      </c>
      <c r="E663" s="118" t="s">
        <v>162</v>
      </c>
      <c r="F663" s="195" t="s">
        <v>108</v>
      </c>
      <c r="G663" s="195" t="s">
        <v>672</v>
      </c>
      <c r="H663" s="309"/>
      <c r="I663" s="355" t="s">
        <v>683</v>
      </c>
      <c r="J663" s="51">
        <v>33</v>
      </c>
      <c r="K663" s="51">
        <v>33.6</v>
      </c>
      <c r="L663" s="51">
        <f>(K663-J663)*2</f>
        <v>1.2000000000000028</v>
      </c>
      <c r="M663" s="52">
        <v>100</v>
      </c>
      <c r="N663" s="52">
        <f t="shared" si="473"/>
        <v>1.2000000000000028</v>
      </c>
      <c r="O663" s="139">
        <f>N663*AUXILIAR!$B$50</f>
        <v>3600000.0000000084</v>
      </c>
      <c r="P663" s="5"/>
      <c r="Q663" s="5"/>
      <c r="R663" s="5"/>
      <c r="S663" s="5"/>
      <c r="T663" s="5"/>
      <c r="U663" s="128"/>
      <c r="V663" s="128"/>
      <c r="W663" s="5"/>
      <c r="X663" s="5"/>
      <c r="Y663" s="5"/>
      <c r="Z663" s="5"/>
      <c r="AA663" s="5"/>
      <c r="AB663" s="128"/>
      <c r="AC663" s="128"/>
      <c r="AD663" s="5"/>
      <c r="AE663" s="5"/>
      <c r="AF663" s="5"/>
      <c r="AG663" s="5"/>
      <c r="AH663" s="5"/>
      <c r="AI663" s="128"/>
      <c r="AJ663" s="128"/>
      <c r="AK663" s="5"/>
      <c r="AL663" s="5"/>
      <c r="AM663" s="5"/>
      <c r="AN663" s="5"/>
      <c r="AO663" s="5"/>
      <c r="AP663" s="128"/>
      <c r="AQ663" s="128"/>
      <c r="AR663" s="5"/>
      <c r="AS663" s="5"/>
      <c r="AT663" s="5"/>
      <c r="AU663" s="5"/>
      <c r="AV663" s="5"/>
      <c r="AW663" s="128"/>
      <c r="AX663" s="128"/>
      <c r="AY663" s="5"/>
      <c r="AZ663" s="341"/>
      <c r="BA663" s="363"/>
      <c r="BB663" s="57"/>
      <c r="BC663" s="57"/>
      <c r="BD663" s="63"/>
      <c r="BE663" s="56"/>
      <c r="BF663" s="116"/>
      <c r="BG663" s="159"/>
      <c r="BH663" s="5"/>
      <c r="BI663" s="5"/>
      <c r="BJ663" s="5"/>
      <c r="BK663" s="5"/>
      <c r="BL663" s="5"/>
      <c r="BM663" s="128"/>
      <c r="BN663" s="128"/>
      <c r="BO663" s="5"/>
      <c r="BP663" s="5"/>
      <c r="BQ663" s="5"/>
      <c r="BR663" s="5"/>
      <c r="BS663" s="5"/>
      <c r="BT663" s="128"/>
      <c r="BU663" s="128"/>
      <c r="BV663" s="5"/>
      <c r="BW663" s="5"/>
      <c r="BX663" s="5"/>
      <c r="BY663" s="5"/>
      <c r="BZ663" s="5"/>
      <c r="CA663" s="128"/>
      <c r="CB663" s="128"/>
      <c r="CC663" s="5"/>
      <c r="CD663" s="5"/>
      <c r="CE663" s="5"/>
      <c r="CF663" s="5"/>
      <c r="CG663" s="5"/>
      <c r="CH663" s="128"/>
      <c r="CI663" s="128"/>
      <c r="CJ663" s="5"/>
      <c r="CK663" s="5"/>
      <c r="CL663" s="5"/>
      <c r="CM663" s="5"/>
      <c r="CN663" s="5"/>
      <c r="CO663" s="128"/>
      <c r="CP663" s="128"/>
      <c r="CQ663" s="5"/>
      <c r="CR663" s="341"/>
      <c r="CS663" s="354"/>
      <c r="CT663" s="5"/>
      <c r="CU663" s="5"/>
      <c r="CV663" s="5"/>
      <c r="CW663" s="5"/>
      <c r="CX663" s="128"/>
      <c r="CY663" s="128"/>
      <c r="CZ663" s="5"/>
      <c r="DA663" s="5"/>
      <c r="DB663" s="5"/>
      <c r="DC663" s="5"/>
      <c r="DD663" s="5"/>
      <c r="DE663" s="128"/>
      <c r="DF663" s="128"/>
      <c r="DG663" s="5"/>
      <c r="DH663" s="5"/>
      <c r="DI663" s="5"/>
      <c r="DJ663" s="5"/>
      <c r="DK663" s="5"/>
      <c r="DL663" s="128"/>
      <c r="DM663" s="128"/>
      <c r="DN663" s="5"/>
      <c r="DO663" s="5"/>
      <c r="DP663" s="5"/>
      <c r="DQ663" s="5"/>
      <c r="DR663" s="5"/>
      <c r="DS663" s="128"/>
      <c r="DT663" s="128"/>
      <c r="DU663" s="5"/>
      <c r="DV663" s="5"/>
      <c r="DW663" s="5"/>
      <c r="DX663" s="5"/>
      <c r="DY663" s="5"/>
      <c r="DZ663" s="128"/>
      <c r="EA663" s="128"/>
      <c r="EB663" s="5"/>
      <c r="EC663" s="5"/>
      <c r="ED663" s="5"/>
      <c r="EE663" s="5"/>
      <c r="EF663" s="5"/>
      <c r="EG663" s="128"/>
      <c r="EH663" s="128"/>
      <c r="EI663" s="5"/>
      <c r="EJ663" s="341"/>
      <c r="EK663" s="354"/>
      <c r="EL663" s="5"/>
      <c r="EM663" s="5"/>
      <c r="EN663" s="5"/>
      <c r="EO663" s="5"/>
      <c r="EP663" s="128"/>
      <c r="EQ663" s="128"/>
      <c r="ER663" s="5"/>
      <c r="ES663" s="5"/>
      <c r="ET663" s="5"/>
      <c r="EU663" s="5"/>
      <c r="EV663" s="5"/>
      <c r="EW663" s="128"/>
      <c r="EX663" s="128"/>
      <c r="EY663" s="5"/>
      <c r="EZ663" s="5"/>
      <c r="FA663" s="5"/>
      <c r="FB663" s="5"/>
      <c r="FC663" s="5"/>
      <c r="FD663" s="128"/>
      <c r="FE663" s="128"/>
      <c r="FF663" s="5"/>
      <c r="FG663" s="5"/>
      <c r="FH663" s="5"/>
      <c r="FI663" s="5"/>
      <c r="FJ663" s="5"/>
      <c r="FK663" s="128"/>
      <c r="FL663" s="128"/>
      <c r="FM663" s="5"/>
      <c r="FN663" s="5"/>
      <c r="FO663" s="5"/>
      <c r="FP663" s="5"/>
      <c r="FQ663" s="5"/>
      <c r="FR663" s="128"/>
      <c r="FS663" s="128"/>
      <c r="FT663" s="5"/>
      <c r="FU663" s="5"/>
      <c r="FV663" s="5"/>
      <c r="FW663" s="5"/>
      <c r="FX663" s="5"/>
      <c r="FY663" s="128"/>
      <c r="FZ663" s="128"/>
      <c r="GA663" s="5"/>
      <c r="GB663" s="341"/>
      <c r="GC663" s="354"/>
      <c r="GD663" s="5"/>
      <c r="GE663" s="5"/>
      <c r="GF663" s="5"/>
      <c r="GG663" s="5"/>
      <c r="GH663" s="128"/>
      <c r="GI663" s="128"/>
      <c r="GJ663" s="5"/>
      <c r="GK663" s="5"/>
      <c r="GL663" s="5"/>
      <c r="GM663" s="5"/>
      <c r="GN663" s="5"/>
      <c r="GO663" s="128"/>
      <c r="GP663" s="128"/>
      <c r="GQ663" s="5"/>
      <c r="GR663" s="5"/>
      <c r="GS663" s="5"/>
      <c r="GT663" s="5"/>
      <c r="GU663" s="5"/>
      <c r="GV663" s="128"/>
      <c r="GW663" s="128"/>
      <c r="GX663" s="5"/>
      <c r="GY663" s="5"/>
      <c r="GZ663" s="5"/>
      <c r="HA663" s="5"/>
      <c r="HB663" s="5"/>
      <c r="HC663" s="128"/>
      <c r="HD663" s="128"/>
      <c r="HE663" s="5"/>
      <c r="HF663" s="5"/>
      <c r="HG663" s="5"/>
      <c r="HH663" s="5"/>
      <c r="HI663" s="5"/>
      <c r="HJ663" s="128"/>
      <c r="HK663" s="128"/>
      <c r="HL663" s="5"/>
      <c r="HM663" s="5"/>
      <c r="HN663" s="5"/>
      <c r="HO663" s="5"/>
      <c r="HP663" s="5"/>
      <c r="HQ663" s="128"/>
      <c r="HR663" s="128"/>
      <c r="HS663" s="5"/>
      <c r="HT663" s="341"/>
      <c r="HU663" s="354"/>
      <c r="HV663" s="5"/>
      <c r="HW663" s="5"/>
      <c r="HX663" s="5"/>
      <c r="HY663" s="5"/>
      <c r="HZ663" s="128"/>
      <c r="IA663" s="128"/>
      <c r="IB663" s="5"/>
      <c r="IC663" s="5"/>
      <c r="ID663" s="5"/>
      <c r="IE663" s="5"/>
      <c r="IF663" s="5"/>
      <c r="IG663" s="128"/>
      <c r="IH663" s="128"/>
      <c r="II663" s="5"/>
      <c r="IJ663" s="5"/>
      <c r="IK663" s="5"/>
      <c r="IL663" s="5"/>
      <c r="IM663" s="5"/>
      <c r="IN663" s="128"/>
      <c r="IO663" s="128"/>
      <c r="IP663" s="5"/>
      <c r="IQ663" s="5"/>
      <c r="IR663" s="5"/>
      <c r="IS663" s="5"/>
      <c r="IT663" s="5"/>
      <c r="IU663" s="128"/>
      <c r="IV663" s="128"/>
      <c r="IW663" s="5"/>
      <c r="IX663" s="5"/>
      <c r="IY663" s="5"/>
      <c r="IZ663" s="5"/>
      <c r="JA663" s="5"/>
      <c r="JB663" s="128"/>
      <c r="JC663" s="128"/>
      <c r="JD663" s="5"/>
      <c r="JE663" s="5"/>
      <c r="JF663" s="5"/>
      <c r="JG663" s="5"/>
      <c r="JH663" s="5"/>
      <c r="JI663" s="128"/>
      <c r="JJ663" s="128"/>
      <c r="JK663" s="145"/>
      <c r="JL663" s="397"/>
    </row>
    <row r="664" spans="1:272" ht="45">
      <c r="A664" s="8" t="s">
        <v>33</v>
      </c>
      <c r="B664" s="8" t="s">
        <v>155</v>
      </c>
      <c r="C664" s="8">
        <v>1</v>
      </c>
      <c r="D664" s="199">
        <v>116</v>
      </c>
      <c r="E664" s="118" t="s">
        <v>162</v>
      </c>
      <c r="F664" s="195" t="s">
        <v>108</v>
      </c>
      <c r="G664" s="195" t="s">
        <v>672</v>
      </c>
      <c r="H664" s="309"/>
      <c r="I664" s="355" t="s">
        <v>684</v>
      </c>
      <c r="J664" s="51">
        <v>0</v>
      </c>
      <c r="K664" s="51">
        <v>1.8</v>
      </c>
      <c r="L664" s="51">
        <f>(K664-J664)</f>
        <v>1.8</v>
      </c>
      <c r="M664" s="52">
        <v>100</v>
      </c>
      <c r="N664" s="52">
        <f t="shared" ref="N664:N665" si="475">L664*M664/100</f>
        <v>1.8</v>
      </c>
      <c r="O664" s="139">
        <f>N664*AUXILIAR!$B$50</f>
        <v>5400000</v>
      </c>
      <c r="P664" s="5"/>
      <c r="Q664" s="5"/>
      <c r="R664" s="5"/>
      <c r="S664" s="5"/>
      <c r="T664" s="5"/>
      <c r="U664" s="128"/>
      <c r="V664" s="128"/>
      <c r="W664" s="5"/>
      <c r="X664" s="5"/>
      <c r="Y664" s="5"/>
      <c r="Z664" s="5"/>
      <c r="AA664" s="5"/>
      <c r="AB664" s="128"/>
      <c r="AC664" s="128"/>
      <c r="AD664" s="5"/>
      <c r="AE664" s="5"/>
      <c r="AF664" s="5"/>
      <c r="AG664" s="5"/>
      <c r="AH664" s="5"/>
      <c r="AI664" s="128"/>
      <c r="AJ664" s="128"/>
      <c r="AK664" s="5"/>
      <c r="AL664" s="5"/>
      <c r="AM664" s="5"/>
      <c r="AN664" s="5"/>
      <c r="AO664" s="5"/>
      <c r="AP664" s="128"/>
      <c r="AQ664" s="128"/>
      <c r="AR664" s="5"/>
      <c r="AS664" s="5"/>
      <c r="AT664" s="5"/>
      <c r="AU664" s="5"/>
      <c r="AV664" s="5"/>
      <c r="AW664" s="128"/>
      <c r="AX664" s="128"/>
      <c r="AY664" s="5"/>
      <c r="AZ664" s="341"/>
      <c r="BA664" s="363"/>
      <c r="BB664" s="57"/>
      <c r="BC664" s="57"/>
      <c r="BD664" s="63"/>
      <c r="BE664" s="56"/>
      <c r="BF664" s="116"/>
      <c r="BG664" s="159"/>
      <c r="BH664" s="5"/>
      <c r="BI664" s="5"/>
      <c r="BJ664" s="5"/>
      <c r="BK664" s="5"/>
      <c r="BL664" s="5"/>
      <c r="BM664" s="128"/>
      <c r="BN664" s="128"/>
      <c r="BO664" s="5"/>
      <c r="BP664" s="5"/>
      <c r="BQ664" s="5"/>
      <c r="BR664" s="5"/>
      <c r="BS664" s="5"/>
      <c r="BT664" s="128"/>
      <c r="BU664" s="128"/>
      <c r="BV664" s="5"/>
      <c r="BW664" s="5"/>
      <c r="BX664" s="5"/>
      <c r="BY664" s="5"/>
      <c r="BZ664" s="5"/>
      <c r="CA664" s="128"/>
      <c r="CB664" s="128"/>
      <c r="CC664" s="5"/>
      <c r="CD664" s="5"/>
      <c r="CE664" s="5"/>
      <c r="CF664" s="5"/>
      <c r="CG664" s="5"/>
      <c r="CH664" s="128"/>
      <c r="CI664" s="128"/>
      <c r="CJ664" s="5"/>
      <c r="CK664" s="5"/>
      <c r="CL664" s="5"/>
      <c r="CM664" s="5"/>
      <c r="CN664" s="5"/>
      <c r="CO664" s="128"/>
      <c r="CP664" s="128"/>
      <c r="CQ664" s="5"/>
      <c r="CR664" s="341"/>
      <c r="CS664" s="354"/>
      <c r="CT664" s="5"/>
      <c r="CU664" s="5"/>
      <c r="CV664" s="5"/>
      <c r="CW664" s="5"/>
      <c r="CX664" s="128"/>
      <c r="CY664" s="128"/>
      <c r="CZ664" s="5"/>
      <c r="DA664" s="5"/>
      <c r="DB664" s="5"/>
      <c r="DC664" s="5"/>
      <c r="DD664" s="5"/>
      <c r="DE664" s="128"/>
      <c r="DF664" s="128"/>
      <c r="DG664" s="5"/>
      <c r="DH664" s="5"/>
      <c r="DI664" s="5"/>
      <c r="DJ664" s="5"/>
      <c r="DK664" s="5"/>
      <c r="DL664" s="128"/>
      <c r="DM664" s="128"/>
      <c r="DN664" s="5"/>
      <c r="DO664" s="5"/>
      <c r="DP664" s="5"/>
      <c r="DQ664" s="5"/>
      <c r="DR664" s="5"/>
      <c r="DS664" s="128"/>
      <c r="DT664" s="128"/>
      <c r="DU664" s="5"/>
      <c r="DV664" s="5"/>
      <c r="DW664" s="5"/>
      <c r="DX664" s="5"/>
      <c r="DY664" s="5"/>
      <c r="DZ664" s="128"/>
      <c r="EA664" s="128"/>
      <c r="EB664" s="5"/>
      <c r="EC664" s="5"/>
      <c r="ED664" s="5"/>
      <c r="EE664" s="5"/>
      <c r="EF664" s="5"/>
      <c r="EG664" s="128"/>
      <c r="EH664" s="128"/>
      <c r="EI664" s="5"/>
      <c r="EJ664" s="341"/>
      <c r="EK664" s="354"/>
      <c r="EL664" s="5"/>
      <c r="EM664" s="5"/>
      <c r="EN664" s="5"/>
      <c r="EO664" s="5"/>
      <c r="EP664" s="128"/>
      <c r="EQ664" s="128"/>
      <c r="ER664" s="5"/>
      <c r="ES664" s="5"/>
      <c r="ET664" s="5"/>
      <c r="EU664" s="5"/>
      <c r="EV664" s="5"/>
      <c r="EW664" s="128"/>
      <c r="EX664" s="128"/>
      <c r="EY664" s="5"/>
      <c r="EZ664" s="5"/>
      <c r="FA664" s="5"/>
      <c r="FB664" s="5"/>
      <c r="FC664" s="5"/>
      <c r="FD664" s="128"/>
      <c r="FE664" s="128"/>
      <c r="FF664" s="5"/>
      <c r="FG664" s="5"/>
      <c r="FH664" s="5"/>
      <c r="FI664" s="5"/>
      <c r="FJ664" s="5"/>
      <c r="FK664" s="128"/>
      <c r="FL664" s="128"/>
      <c r="FM664" s="5"/>
      <c r="FN664" s="5"/>
      <c r="FO664" s="5"/>
      <c r="FP664" s="5"/>
      <c r="FQ664" s="5"/>
      <c r="FR664" s="128"/>
      <c r="FS664" s="128"/>
      <c r="FT664" s="5"/>
      <c r="FU664" s="5"/>
      <c r="FV664" s="5"/>
      <c r="FW664" s="5"/>
      <c r="FX664" s="5"/>
      <c r="FY664" s="128"/>
      <c r="FZ664" s="128"/>
      <c r="GA664" s="5"/>
      <c r="GB664" s="341"/>
      <c r="GC664" s="354"/>
      <c r="GD664" s="5"/>
      <c r="GE664" s="5"/>
      <c r="GF664" s="5"/>
      <c r="GG664" s="5"/>
      <c r="GH664" s="128"/>
      <c r="GI664" s="128"/>
      <c r="GJ664" s="5"/>
      <c r="GK664" s="5"/>
      <c r="GL664" s="5"/>
      <c r="GM664" s="5"/>
      <c r="GN664" s="5"/>
      <c r="GO664" s="128"/>
      <c r="GP664" s="128"/>
      <c r="GQ664" s="5"/>
      <c r="GR664" s="5"/>
      <c r="GS664" s="5"/>
      <c r="GT664" s="5"/>
      <c r="GU664" s="5"/>
      <c r="GV664" s="128"/>
      <c r="GW664" s="128"/>
      <c r="GX664" s="5"/>
      <c r="GY664" s="5"/>
      <c r="GZ664" s="5"/>
      <c r="HA664" s="5"/>
      <c r="HB664" s="5"/>
      <c r="HC664" s="128"/>
      <c r="HD664" s="128"/>
      <c r="HE664" s="5"/>
      <c r="HF664" s="5"/>
      <c r="HG664" s="5"/>
      <c r="HH664" s="5"/>
      <c r="HI664" s="5"/>
      <c r="HJ664" s="128"/>
      <c r="HK664" s="128"/>
      <c r="HL664" s="5"/>
      <c r="HM664" s="5"/>
      <c r="HN664" s="5"/>
      <c r="HO664" s="5"/>
      <c r="HP664" s="5"/>
      <c r="HQ664" s="128"/>
      <c r="HR664" s="128"/>
      <c r="HS664" s="5"/>
      <c r="HT664" s="341"/>
      <c r="HU664" s="354"/>
      <c r="HV664" s="5"/>
      <c r="HW664" s="5"/>
      <c r="HX664" s="5"/>
      <c r="HY664" s="5"/>
      <c r="HZ664" s="128"/>
      <c r="IA664" s="128"/>
      <c r="IB664" s="5"/>
      <c r="IC664" s="5"/>
      <c r="ID664" s="5"/>
      <c r="IE664" s="5"/>
      <c r="IF664" s="5"/>
      <c r="IG664" s="128"/>
      <c r="IH664" s="128"/>
      <c r="II664" s="5"/>
      <c r="IJ664" s="5"/>
      <c r="IK664" s="5"/>
      <c r="IL664" s="5"/>
      <c r="IM664" s="5"/>
      <c r="IN664" s="128"/>
      <c r="IO664" s="128"/>
      <c r="IP664" s="5"/>
      <c r="IQ664" s="5"/>
      <c r="IR664" s="5"/>
      <c r="IS664" s="5"/>
      <c r="IT664" s="5"/>
      <c r="IU664" s="128"/>
      <c r="IV664" s="128"/>
      <c r="IW664" s="5"/>
      <c r="IX664" s="5"/>
      <c r="IY664" s="5"/>
      <c r="IZ664" s="5"/>
      <c r="JA664" s="5"/>
      <c r="JB664" s="128"/>
      <c r="JC664" s="128"/>
      <c r="JD664" s="5"/>
      <c r="JE664" s="5"/>
      <c r="JF664" s="5"/>
      <c r="JG664" s="5"/>
      <c r="JH664" s="5"/>
      <c r="JI664" s="128"/>
      <c r="JJ664" s="128"/>
      <c r="JK664" s="145"/>
      <c r="JL664" s="397"/>
    </row>
    <row r="665" spans="1:272" ht="60">
      <c r="A665" s="8" t="s">
        <v>33</v>
      </c>
      <c r="B665" s="8" t="s">
        <v>155</v>
      </c>
      <c r="C665" s="8">
        <v>1</v>
      </c>
      <c r="D665" s="199">
        <v>116</v>
      </c>
      <c r="E665" s="118" t="s">
        <v>162</v>
      </c>
      <c r="F665" s="195" t="s">
        <v>108</v>
      </c>
      <c r="G665" s="195" t="s">
        <v>672</v>
      </c>
      <c r="H665" s="309"/>
      <c r="I665" s="355" t="s">
        <v>685</v>
      </c>
      <c r="J665" s="51">
        <v>30.4</v>
      </c>
      <c r="K665" s="51">
        <v>30.8</v>
      </c>
      <c r="L665" s="51">
        <f>(K665-J665)</f>
        <v>0.40000000000000213</v>
      </c>
      <c r="M665" s="52">
        <v>100</v>
      </c>
      <c r="N665" s="52">
        <f t="shared" si="475"/>
        <v>0.40000000000000213</v>
      </c>
      <c r="O665" s="139">
        <f>N665*AUXILIAR!$B$50</f>
        <v>1200000.0000000063</v>
      </c>
      <c r="P665" s="5"/>
      <c r="Q665" s="5"/>
      <c r="R665" s="5"/>
      <c r="S665" s="5"/>
      <c r="T665" s="5"/>
      <c r="U665" s="128"/>
      <c r="V665" s="128"/>
      <c r="W665" s="5"/>
      <c r="X665" s="5"/>
      <c r="Y665" s="5"/>
      <c r="Z665" s="5"/>
      <c r="AA665" s="5"/>
      <c r="AB665" s="128"/>
      <c r="AC665" s="128"/>
      <c r="AD665" s="5"/>
      <c r="AE665" s="5"/>
      <c r="AF665" s="5"/>
      <c r="AG665" s="5"/>
      <c r="AH665" s="5"/>
      <c r="AI665" s="128"/>
      <c r="AJ665" s="128"/>
      <c r="AK665" s="5"/>
      <c r="AL665" s="5"/>
      <c r="AM665" s="5"/>
      <c r="AN665" s="5"/>
      <c r="AO665" s="5"/>
      <c r="AP665" s="128"/>
      <c r="AQ665" s="128"/>
      <c r="AR665" s="5"/>
      <c r="AS665" s="5"/>
      <c r="AT665" s="5"/>
      <c r="AU665" s="5"/>
      <c r="AV665" s="5"/>
      <c r="AW665" s="128"/>
      <c r="AX665" s="128"/>
      <c r="AY665" s="5"/>
      <c r="AZ665" s="341"/>
      <c r="BA665" s="363"/>
      <c r="BB665" s="57"/>
      <c r="BC665" s="57"/>
      <c r="BD665" s="63"/>
      <c r="BE665" s="56"/>
      <c r="BF665" s="116"/>
      <c r="BG665" s="159"/>
      <c r="BH665" s="5"/>
      <c r="BI665" s="5"/>
      <c r="BJ665" s="5"/>
      <c r="BK665" s="5"/>
      <c r="BL665" s="5"/>
      <c r="BM665" s="128"/>
      <c r="BN665" s="128"/>
      <c r="BO665" s="5"/>
      <c r="BP665" s="5"/>
      <c r="BQ665" s="5"/>
      <c r="BR665" s="5"/>
      <c r="BS665" s="5"/>
      <c r="BT665" s="128"/>
      <c r="BU665" s="128"/>
      <c r="BV665" s="5"/>
      <c r="BW665" s="5"/>
      <c r="BX665" s="5"/>
      <c r="BY665" s="5"/>
      <c r="BZ665" s="5"/>
      <c r="CA665" s="128"/>
      <c r="CB665" s="128"/>
      <c r="CC665" s="5"/>
      <c r="CD665" s="5"/>
      <c r="CE665" s="5"/>
      <c r="CF665" s="5"/>
      <c r="CG665" s="5"/>
      <c r="CH665" s="128"/>
      <c r="CI665" s="128"/>
      <c r="CJ665" s="5"/>
      <c r="CK665" s="5"/>
      <c r="CL665" s="5"/>
      <c r="CM665" s="5"/>
      <c r="CN665" s="5"/>
      <c r="CO665" s="128"/>
      <c r="CP665" s="128"/>
      <c r="CQ665" s="5"/>
      <c r="CR665" s="341"/>
      <c r="CS665" s="354"/>
      <c r="CT665" s="5"/>
      <c r="CU665" s="5"/>
      <c r="CV665" s="5"/>
      <c r="CW665" s="5"/>
      <c r="CX665" s="128"/>
      <c r="CY665" s="128"/>
      <c r="CZ665" s="5"/>
      <c r="DA665" s="5"/>
      <c r="DB665" s="5"/>
      <c r="DC665" s="5"/>
      <c r="DD665" s="5"/>
      <c r="DE665" s="128"/>
      <c r="DF665" s="128"/>
      <c r="DG665" s="5"/>
      <c r="DH665" s="5"/>
      <c r="DI665" s="5"/>
      <c r="DJ665" s="5"/>
      <c r="DK665" s="5"/>
      <c r="DL665" s="128"/>
      <c r="DM665" s="128"/>
      <c r="DN665" s="5"/>
      <c r="DO665" s="5"/>
      <c r="DP665" s="5"/>
      <c r="DQ665" s="5"/>
      <c r="DR665" s="5"/>
      <c r="DS665" s="128"/>
      <c r="DT665" s="128"/>
      <c r="DU665" s="5"/>
      <c r="DV665" s="5"/>
      <c r="DW665" s="5"/>
      <c r="DX665" s="5"/>
      <c r="DY665" s="5"/>
      <c r="DZ665" s="128"/>
      <c r="EA665" s="128"/>
      <c r="EB665" s="5"/>
      <c r="EC665" s="5"/>
      <c r="ED665" s="5"/>
      <c r="EE665" s="5"/>
      <c r="EF665" s="5"/>
      <c r="EG665" s="128"/>
      <c r="EH665" s="128"/>
      <c r="EI665" s="5"/>
      <c r="EJ665" s="341"/>
      <c r="EK665" s="354"/>
      <c r="EL665" s="5"/>
      <c r="EM665" s="5"/>
      <c r="EN665" s="5"/>
      <c r="EO665" s="5"/>
      <c r="EP665" s="128"/>
      <c r="EQ665" s="128"/>
      <c r="ER665" s="5"/>
      <c r="ES665" s="5"/>
      <c r="ET665" s="5"/>
      <c r="EU665" s="5"/>
      <c r="EV665" s="5"/>
      <c r="EW665" s="128"/>
      <c r="EX665" s="128"/>
      <c r="EY665" s="5"/>
      <c r="EZ665" s="5"/>
      <c r="FA665" s="5"/>
      <c r="FB665" s="5"/>
      <c r="FC665" s="5"/>
      <c r="FD665" s="128"/>
      <c r="FE665" s="128"/>
      <c r="FF665" s="5"/>
      <c r="FG665" s="5"/>
      <c r="FH665" s="5"/>
      <c r="FI665" s="5"/>
      <c r="FJ665" s="5"/>
      <c r="FK665" s="128"/>
      <c r="FL665" s="128"/>
      <c r="FM665" s="5"/>
      <c r="FN665" s="5"/>
      <c r="FO665" s="5"/>
      <c r="FP665" s="5"/>
      <c r="FQ665" s="5"/>
      <c r="FR665" s="128"/>
      <c r="FS665" s="128"/>
      <c r="FT665" s="5"/>
      <c r="FU665" s="5"/>
      <c r="FV665" s="5"/>
      <c r="FW665" s="5"/>
      <c r="FX665" s="5"/>
      <c r="FY665" s="128"/>
      <c r="FZ665" s="128"/>
      <c r="GA665" s="5"/>
      <c r="GB665" s="341"/>
      <c r="GC665" s="354"/>
      <c r="GD665" s="5"/>
      <c r="GE665" s="5"/>
      <c r="GF665" s="5"/>
      <c r="GG665" s="5"/>
      <c r="GH665" s="128"/>
      <c r="GI665" s="128"/>
      <c r="GJ665" s="5"/>
      <c r="GK665" s="5"/>
      <c r="GL665" s="5"/>
      <c r="GM665" s="5"/>
      <c r="GN665" s="5"/>
      <c r="GO665" s="128"/>
      <c r="GP665" s="128"/>
      <c r="GQ665" s="5"/>
      <c r="GR665" s="5"/>
      <c r="GS665" s="5"/>
      <c r="GT665" s="5"/>
      <c r="GU665" s="5"/>
      <c r="GV665" s="128"/>
      <c r="GW665" s="128"/>
      <c r="GX665" s="5"/>
      <c r="GY665" s="5"/>
      <c r="GZ665" s="5"/>
      <c r="HA665" s="5"/>
      <c r="HB665" s="5"/>
      <c r="HC665" s="128"/>
      <c r="HD665" s="128"/>
      <c r="HE665" s="5"/>
      <c r="HF665" s="5"/>
      <c r="HG665" s="5"/>
      <c r="HH665" s="5"/>
      <c r="HI665" s="5"/>
      <c r="HJ665" s="128"/>
      <c r="HK665" s="128"/>
      <c r="HL665" s="5"/>
      <c r="HM665" s="5"/>
      <c r="HN665" s="5"/>
      <c r="HO665" s="5"/>
      <c r="HP665" s="5"/>
      <c r="HQ665" s="128"/>
      <c r="HR665" s="128"/>
      <c r="HS665" s="5"/>
      <c r="HT665" s="341"/>
      <c r="HU665" s="354"/>
      <c r="HV665" s="5"/>
      <c r="HW665" s="5"/>
      <c r="HX665" s="5"/>
      <c r="HY665" s="5"/>
      <c r="HZ665" s="128"/>
      <c r="IA665" s="128"/>
      <c r="IB665" s="5"/>
      <c r="IC665" s="5"/>
      <c r="ID665" s="5"/>
      <c r="IE665" s="5"/>
      <c r="IF665" s="5"/>
      <c r="IG665" s="128"/>
      <c r="IH665" s="128"/>
      <c r="II665" s="5"/>
      <c r="IJ665" s="5"/>
      <c r="IK665" s="5"/>
      <c r="IL665" s="5"/>
      <c r="IM665" s="5"/>
      <c r="IN665" s="128"/>
      <c r="IO665" s="128"/>
      <c r="IP665" s="5"/>
      <c r="IQ665" s="5"/>
      <c r="IR665" s="5"/>
      <c r="IS665" s="5"/>
      <c r="IT665" s="5"/>
      <c r="IU665" s="128"/>
      <c r="IV665" s="128"/>
      <c r="IW665" s="5"/>
      <c r="IX665" s="5"/>
      <c r="IY665" s="5"/>
      <c r="IZ665" s="5"/>
      <c r="JA665" s="5"/>
      <c r="JB665" s="128"/>
      <c r="JC665" s="128"/>
      <c r="JD665" s="5"/>
      <c r="JE665" s="5"/>
      <c r="JF665" s="5"/>
      <c r="JG665" s="5"/>
      <c r="JH665" s="5"/>
      <c r="JI665" s="128"/>
      <c r="JJ665" s="128"/>
      <c r="JK665" s="145"/>
      <c r="JL665" s="397"/>
    </row>
    <row r="666" spans="1:272" ht="15.75" customHeight="1">
      <c r="A666" s="64" t="s">
        <v>33</v>
      </c>
      <c r="B666" s="64" t="s">
        <v>155</v>
      </c>
      <c r="C666" s="65" t="s">
        <v>163</v>
      </c>
      <c r="D666" s="126">
        <v>324</v>
      </c>
      <c r="E666" s="157" t="s">
        <v>162</v>
      </c>
      <c r="F666" s="119" t="s">
        <v>108</v>
      </c>
      <c r="G666" s="119" t="s">
        <v>161</v>
      </c>
      <c r="H666" s="305"/>
      <c r="I666" s="377"/>
      <c r="J666" s="65"/>
      <c r="K666" s="65"/>
      <c r="L666" s="65"/>
      <c r="M666" s="80" t="s">
        <v>115</v>
      </c>
      <c r="N666" s="79">
        <f>SUM(N667:N668)</f>
        <v>0</v>
      </c>
      <c r="O666" s="79">
        <f>SUM(O667:O668)</f>
        <v>0</v>
      </c>
      <c r="P666" s="65"/>
      <c r="Q666" s="65"/>
      <c r="R666" s="65"/>
      <c r="S666" s="65"/>
      <c r="T666" s="80" t="s">
        <v>115</v>
      </c>
      <c r="U666" s="79">
        <f>SUM(U667:U668)</f>
        <v>0</v>
      </c>
      <c r="V666" s="79">
        <f>SUM(V667:V668)</f>
        <v>0</v>
      </c>
      <c r="W666" s="65"/>
      <c r="X666" s="65"/>
      <c r="Y666" s="65"/>
      <c r="Z666" s="65"/>
      <c r="AA666" s="80" t="s">
        <v>115</v>
      </c>
      <c r="AB666" s="79">
        <f>SUM(AB667:AB668)</f>
        <v>0</v>
      </c>
      <c r="AC666" s="79">
        <f>SUM(AC667:AC668)</f>
        <v>0</v>
      </c>
      <c r="AD666" s="65"/>
      <c r="AE666" s="65"/>
      <c r="AF666" s="65"/>
      <c r="AG666" s="65"/>
      <c r="AH666" s="80" t="s">
        <v>115</v>
      </c>
      <c r="AI666" s="79">
        <f>SUM(AI667:AI668)</f>
        <v>0</v>
      </c>
      <c r="AJ666" s="79">
        <f>SUM(AJ667:AJ668)</f>
        <v>0</v>
      </c>
      <c r="AK666" s="65"/>
      <c r="AL666" s="65"/>
      <c r="AM666" s="65"/>
      <c r="AN666" s="65"/>
      <c r="AO666" s="80" t="s">
        <v>115</v>
      </c>
      <c r="AP666" s="79">
        <f>SUM(AP667:AP668)</f>
        <v>0</v>
      </c>
      <c r="AQ666" s="79">
        <f>SUM(AQ667:AQ668)</f>
        <v>0</v>
      </c>
      <c r="AR666" s="65"/>
      <c r="AS666" s="65"/>
      <c r="AT666" s="65"/>
      <c r="AU666" s="65"/>
      <c r="AV666" s="80" t="s">
        <v>115</v>
      </c>
      <c r="AW666" s="79">
        <f>SUM(AW667:AW668)</f>
        <v>0</v>
      </c>
      <c r="AX666" s="79">
        <f>SUM(AX667:AX668)</f>
        <v>0</v>
      </c>
      <c r="AY666" s="65"/>
      <c r="AZ666" s="308"/>
      <c r="BA666" s="377"/>
      <c r="BB666" s="65"/>
      <c r="BC666" s="65"/>
      <c r="BD666" s="65"/>
      <c r="BE666" s="80" t="s">
        <v>115</v>
      </c>
      <c r="BF666" s="79">
        <f>SUM(BF667:BF668)</f>
        <v>0</v>
      </c>
      <c r="BG666" s="79">
        <f>SUM(BG667:BG668)</f>
        <v>0</v>
      </c>
      <c r="BH666" s="65"/>
      <c r="BI666" s="65"/>
      <c r="BJ666" s="65"/>
      <c r="BK666" s="65"/>
      <c r="BL666" s="80" t="s">
        <v>115</v>
      </c>
      <c r="BM666" s="79">
        <f>SUM(BM667:BM668)</f>
        <v>0</v>
      </c>
      <c r="BN666" s="79">
        <f>SUM(BN667:BN668)</f>
        <v>0</v>
      </c>
      <c r="BO666" s="65"/>
      <c r="BP666" s="65"/>
      <c r="BQ666" s="65"/>
      <c r="BR666" s="65"/>
      <c r="BS666" s="80" t="s">
        <v>115</v>
      </c>
      <c r="BT666" s="79">
        <f>SUM(BT667:BT668)</f>
        <v>0</v>
      </c>
      <c r="BU666" s="79">
        <f>SUM(BU667:BU668)</f>
        <v>0</v>
      </c>
      <c r="BV666" s="65"/>
      <c r="BW666" s="65"/>
      <c r="BX666" s="65"/>
      <c r="BY666" s="65"/>
      <c r="BZ666" s="80" t="s">
        <v>115</v>
      </c>
      <c r="CA666" s="79">
        <f>SUM(CA667:CA668)</f>
        <v>0</v>
      </c>
      <c r="CB666" s="79">
        <f>SUM(CB667:CB668)</f>
        <v>0</v>
      </c>
      <c r="CC666" s="65"/>
      <c r="CD666" s="65"/>
      <c r="CE666" s="65"/>
      <c r="CF666" s="65"/>
      <c r="CG666" s="80" t="s">
        <v>115</v>
      </c>
      <c r="CH666" s="79">
        <f>SUM(CH667:CH668)</f>
        <v>0</v>
      </c>
      <c r="CI666" s="79">
        <f>SUM(CI667:CI668)</f>
        <v>0</v>
      </c>
      <c r="CJ666" s="65"/>
      <c r="CK666" s="65"/>
      <c r="CL666" s="65"/>
      <c r="CM666" s="65"/>
      <c r="CN666" s="80" t="s">
        <v>115</v>
      </c>
      <c r="CO666" s="79">
        <f>SUM(CO667:CO668)</f>
        <v>0</v>
      </c>
      <c r="CP666" s="79">
        <f>SUM(CP667:CP668)</f>
        <v>0</v>
      </c>
      <c r="CQ666" s="65"/>
      <c r="CR666" s="308"/>
      <c r="CS666" s="377"/>
      <c r="CT666" s="65"/>
      <c r="CU666" s="65"/>
      <c r="CV666" s="65"/>
      <c r="CW666" s="80" t="s">
        <v>115</v>
      </c>
      <c r="CX666" s="79">
        <f>SUM(CX667:CX668)</f>
        <v>2</v>
      </c>
      <c r="CY666" s="79">
        <f>SUM(CY667:CY668)</f>
        <v>60000000</v>
      </c>
      <c r="CZ666" s="65"/>
      <c r="DA666" s="65"/>
      <c r="DB666" s="65"/>
      <c r="DC666" s="65"/>
      <c r="DD666" s="80" t="s">
        <v>115</v>
      </c>
      <c r="DE666" s="79">
        <f>SUM(DE667:DE668)</f>
        <v>0</v>
      </c>
      <c r="DF666" s="79">
        <f>SUM(DF667:DF668)</f>
        <v>0</v>
      </c>
      <c r="DG666" s="65"/>
      <c r="DH666" s="65"/>
      <c r="DI666" s="65"/>
      <c r="DJ666" s="65"/>
      <c r="DK666" s="80" t="s">
        <v>115</v>
      </c>
      <c r="DL666" s="79">
        <f>SUM(DL667:DL668)</f>
        <v>0</v>
      </c>
      <c r="DM666" s="79">
        <f>SUM(DM667:DM668)</f>
        <v>0</v>
      </c>
      <c r="DN666" s="65"/>
      <c r="DO666" s="65"/>
      <c r="DP666" s="65"/>
      <c r="DQ666" s="65"/>
      <c r="DR666" s="80" t="s">
        <v>115</v>
      </c>
      <c r="DS666" s="79">
        <f>SUM(DS667:DS668)</f>
        <v>0</v>
      </c>
      <c r="DT666" s="79">
        <f>SUM(DT667:DT668)</f>
        <v>0</v>
      </c>
      <c r="DU666" s="65"/>
      <c r="DV666" s="65"/>
      <c r="DW666" s="65"/>
      <c r="DX666" s="65"/>
      <c r="DY666" s="80" t="s">
        <v>115</v>
      </c>
      <c r="DZ666" s="79">
        <f>SUM(DZ667:DZ668)</f>
        <v>0</v>
      </c>
      <c r="EA666" s="79">
        <f>SUM(EA667:EA668)</f>
        <v>0</v>
      </c>
      <c r="EB666" s="65"/>
      <c r="EC666" s="65"/>
      <c r="ED666" s="65"/>
      <c r="EE666" s="65"/>
      <c r="EF666" s="80" t="s">
        <v>115</v>
      </c>
      <c r="EG666" s="79">
        <f>SUM(EG667:EG668)</f>
        <v>0</v>
      </c>
      <c r="EH666" s="79">
        <f>SUM(EH667:EH668)</f>
        <v>0</v>
      </c>
      <c r="EI666" s="65"/>
      <c r="EJ666" s="308"/>
      <c r="EK666" s="377"/>
      <c r="EL666" s="65"/>
      <c r="EM666" s="65"/>
      <c r="EN666" s="65"/>
      <c r="EO666" s="80" t="s">
        <v>115</v>
      </c>
      <c r="EP666" s="79">
        <f>SUM(EP667:EP668)</f>
        <v>0</v>
      </c>
      <c r="EQ666" s="79">
        <f>SUM(EQ667:EQ668)</f>
        <v>0</v>
      </c>
      <c r="ER666" s="65"/>
      <c r="ES666" s="65"/>
      <c r="ET666" s="65"/>
      <c r="EU666" s="65"/>
      <c r="EV666" s="80" t="s">
        <v>115</v>
      </c>
      <c r="EW666" s="79">
        <f>SUM(EW667:EW668)</f>
        <v>0</v>
      </c>
      <c r="EX666" s="79">
        <f>SUM(EX667:EX668)</f>
        <v>0</v>
      </c>
      <c r="EY666" s="65"/>
      <c r="EZ666" s="65"/>
      <c r="FA666" s="65"/>
      <c r="FB666" s="65"/>
      <c r="FC666" s="80" t="s">
        <v>115</v>
      </c>
      <c r="FD666" s="79">
        <f>SUM(FD667:FD668)</f>
        <v>0</v>
      </c>
      <c r="FE666" s="79">
        <f>SUM(FE667:FE668)</f>
        <v>0</v>
      </c>
      <c r="FF666" s="65"/>
      <c r="FG666" s="65"/>
      <c r="FH666" s="65"/>
      <c r="FI666" s="65"/>
      <c r="FJ666" s="80" t="s">
        <v>115</v>
      </c>
      <c r="FK666" s="79">
        <f>SUM(FK667:FK668)</f>
        <v>0</v>
      </c>
      <c r="FL666" s="79">
        <f>SUM(FL667:FL668)</f>
        <v>0</v>
      </c>
      <c r="FM666" s="65"/>
      <c r="FN666" s="65"/>
      <c r="FO666" s="65"/>
      <c r="FP666" s="65"/>
      <c r="FQ666" s="80" t="s">
        <v>115</v>
      </c>
      <c r="FR666" s="79">
        <f>SUM(FR667:FR668)</f>
        <v>0</v>
      </c>
      <c r="FS666" s="79">
        <f>SUM(FS667:FS668)</f>
        <v>0</v>
      </c>
      <c r="FT666" s="65"/>
      <c r="FU666" s="65"/>
      <c r="FV666" s="65"/>
      <c r="FW666" s="65"/>
      <c r="FX666" s="80" t="s">
        <v>115</v>
      </c>
      <c r="FY666" s="79">
        <f>SUM(FY667:FY668)</f>
        <v>0</v>
      </c>
      <c r="FZ666" s="79">
        <f>SUM(FZ667:FZ668)</f>
        <v>0</v>
      </c>
      <c r="GA666" s="65"/>
      <c r="GB666" s="308"/>
      <c r="GC666" s="377"/>
      <c r="GD666" s="65"/>
      <c r="GE666" s="65"/>
      <c r="GF666" s="65"/>
      <c r="GG666" s="80" t="s">
        <v>115</v>
      </c>
      <c r="GH666" s="79">
        <f>SUM(GH667:GH668)</f>
        <v>0</v>
      </c>
      <c r="GI666" s="79">
        <f>SUM(GI667:GI668)</f>
        <v>0</v>
      </c>
      <c r="GJ666" s="65"/>
      <c r="GK666" s="65"/>
      <c r="GL666" s="65"/>
      <c r="GM666" s="65"/>
      <c r="GN666" s="80" t="s">
        <v>115</v>
      </c>
      <c r="GO666" s="79">
        <f>SUM(GO667:GO668)</f>
        <v>0</v>
      </c>
      <c r="GP666" s="79">
        <f>SUM(GP667:GP668)</f>
        <v>0</v>
      </c>
      <c r="GQ666" s="65"/>
      <c r="GR666" s="65"/>
      <c r="GS666" s="65"/>
      <c r="GT666" s="65"/>
      <c r="GU666" s="80" t="s">
        <v>115</v>
      </c>
      <c r="GV666" s="79">
        <f>SUM(GV667:GV668)</f>
        <v>0</v>
      </c>
      <c r="GW666" s="79">
        <f>SUM(GW667:GW668)</f>
        <v>0</v>
      </c>
      <c r="GX666" s="65"/>
      <c r="GY666" s="65"/>
      <c r="GZ666" s="65"/>
      <c r="HA666" s="65"/>
      <c r="HB666" s="80" t="s">
        <v>115</v>
      </c>
      <c r="HC666" s="79">
        <f>SUM(HC667:HC668)</f>
        <v>0</v>
      </c>
      <c r="HD666" s="79">
        <f>SUM(HD667:HD668)</f>
        <v>0</v>
      </c>
      <c r="HE666" s="65"/>
      <c r="HF666" s="65"/>
      <c r="HG666" s="65"/>
      <c r="HH666" s="65"/>
      <c r="HI666" s="80" t="s">
        <v>115</v>
      </c>
      <c r="HJ666" s="79">
        <f>SUM(HJ667:HJ668)</f>
        <v>0</v>
      </c>
      <c r="HK666" s="79">
        <f>SUM(HK667:HK668)</f>
        <v>0</v>
      </c>
      <c r="HL666" s="65"/>
      <c r="HM666" s="65"/>
      <c r="HN666" s="65"/>
      <c r="HO666" s="65"/>
      <c r="HP666" s="80" t="s">
        <v>115</v>
      </c>
      <c r="HQ666" s="79">
        <f>SUM(HQ667:HQ668)</f>
        <v>0</v>
      </c>
      <c r="HR666" s="79">
        <f>SUM(HR667:HR668)</f>
        <v>0</v>
      </c>
      <c r="HS666" s="65"/>
      <c r="HT666" s="308"/>
      <c r="HU666" s="377"/>
      <c r="HV666" s="65"/>
      <c r="HW666" s="65"/>
      <c r="HX666" s="65"/>
      <c r="HY666" s="80" t="s">
        <v>115</v>
      </c>
      <c r="HZ666" s="79">
        <f>SUM(HZ667:HZ668)</f>
        <v>0</v>
      </c>
      <c r="IA666" s="79">
        <f>SUM(IA667:IA668)</f>
        <v>0</v>
      </c>
      <c r="IB666" s="65"/>
      <c r="IC666" s="65"/>
      <c r="ID666" s="65"/>
      <c r="IE666" s="65"/>
      <c r="IF666" s="80" t="s">
        <v>115</v>
      </c>
      <c r="IG666" s="79">
        <f>SUM(IG667:IG668)</f>
        <v>0</v>
      </c>
      <c r="IH666" s="79">
        <f>SUM(IH667:IH668)</f>
        <v>0</v>
      </c>
      <c r="II666" s="65"/>
      <c r="IJ666" s="65"/>
      <c r="IK666" s="65"/>
      <c r="IL666" s="65"/>
      <c r="IM666" s="80" t="s">
        <v>115</v>
      </c>
      <c r="IN666" s="79">
        <f>SUM(IN667:IN668)</f>
        <v>0</v>
      </c>
      <c r="IO666" s="79">
        <f>SUM(IO667:IO668)</f>
        <v>0</v>
      </c>
      <c r="IP666" s="65"/>
      <c r="IQ666" s="65"/>
      <c r="IR666" s="65"/>
      <c r="IS666" s="65"/>
      <c r="IT666" s="80" t="s">
        <v>115</v>
      </c>
      <c r="IU666" s="79">
        <f>SUM(IU667:IU668)</f>
        <v>0</v>
      </c>
      <c r="IV666" s="79">
        <f>SUM(IV667:IV668)</f>
        <v>0</v>
      </c>
      <c r="IW666" s="65"/>
      <c r="IX666" s="65"/>
      <c r="IY666" s="65"/>
      <c r="IZ666" s="65"/>
      <c r="JA666" s="80" t="s">
        <v>115</v>
      </c>
      <c r="JB666" s="79">
        <f>SUM(JB667:JB668)</f>
        <v>0</v>
      </c>
      <c r="JC666" s="79">
        <f>SUM(JC667:JC668)</f>
        <v>0</v>
      </c>
      <c r="JD666" s="65"/>
      <c r="JE666" s="65"/>
      <c r="JF666" s="65"/>
      <c r="JG666" s="65"/>
      <c r="JH666" s="80" t="s">
        <v>115</v>
      </c>
      <c r="JI666" s="79">
        <f>SUM(JI667:JI668)</f>
        <v>0</v>
      </c>
      <c r="JJ666" s="79">
        <f>SUM(JJ667:JJ668)</f>
        <v>0</v>
      </c>
      <c r="JK666" s="146"/>
      <c r="JL666" s="423"/>
    </row>
    <row r="667" spans="1:272" ht="30">
      <c r="A667" s="8" t="s">
        <v>33</v>
      </c>
      <c r="B667" s="8" t="s">
        <v>155</v>
      </c>
      <c r="C667" s="8">
        <v>1</v>
      </c>
      <c r="D667" s="199">
        <v>324</v>
      </c>
      <c r="E667" s="118" t="s">
        <v>162</v>
      </c>
      <c r="F667" s="195" t="s">
        <v>108</v>
      </c>
      <c r="G667" s="195" t="s">
        <v>672</v>
      </c>
      <c r="H667" s="309"/>
      <c r="I667" s="354"/>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c r="AY667" s="5"/>
      <c r="AZ667" s="341"/>
      <c r="BA667" s="354"/>
      <c r="BB667" s="5"/>
      <c r="BC667" s="5"/>
      <c r="BD667" s="5"/>
      <c r="BE667" s="5"/>
      <c r="BF667" s="5"/>
      <c r="BG667" s="5"/>
      <c r="BH667" s="5"/>
      <c r="BI667" s="5"/>
      <c r="BJ667" s="5"/>
      <c r="BK667" s="5"/>
      <c r="BL667" s="5"/>
      <c r="BM667" s="5"/>
      <c r="BN667" s="5"/>
      <c r="BO667" s="5"/>
      <c r="BP667" s="5"/>
      <c r="BQ667" s="5"/>
      <c r="BR667" s="5"/>
      <c r="BS667" s="5"/>
      <c r="BT667" s="5"/>
      <c r="BU667" s="5"/>
      <c r="BV667" s="5"/>
      <c r="BW667" s="5"/>
      <c r="BX667" s="5"/>
      <c r="BY667" s="5"/>
      <c r="BZ667" s="5"/>
      <c r="CA667" s="5"/>
      <c r="CB667" s="5"/>
      <c r="CC667" s="5"/>
      <c r="CD667" s="5"/>
      <c r="CE667" s="5"/>
      <c r="CF667" s="5"/>
      <c r="CG667" s="5"/>
      <c r="CH667" s="5"/>
      <c r="CI667" s="5"/>
      <c r="CJ667" s="5"/>
      <c r="CK667" s="5"/>
      <c r="CL667" s="5"/>
      <c r="CM667" s="5"/>
      <c r="CN667" s="5"/>
      <c r="CO667" s="5"/>
      <c r="CP667" s="5"/>
      <c r="CQ667" s="5"/>
      <c r="CR667" s="341"/>
      <c r="CS667" s="355" t="s">
        <v>686</v>
      </c>
      <c r="CT667" s="51">
        <v>36.47</v>
      </c>
      <c r="CU667" s="51">
        <v>36.47</v>
      </c>
      <c r="CV667" s="51">
        <v>1</v>
      </c>
      <c r="CW667" s="52">
        <v>100</v>
      </c>
      <c r="CX667" s="52">
        <f t="shared" ref="CX667" si="476">CV667*CW667/100</f>
        <v>1</v>
      </c>
      <c r="CY667" s="139">
        <f>CX667*AUXILIAR!$B$59</f>
        <v>40000000</v>
      </c>
      <c r="CZ667" s="5"/>
      <c r="DA667" s="5"/>
      <c r="DB667" s="5"/>
      <c r="DC667" s="5"/>
      <c r="DD667" s="5"/>
      <c r="DE667" s="5"/>
      <c r="DF667" s="5"/>
      <c r="DG667" s="5"/>
      <c r="DH667" s="5"/>
      <c r="DI667" s="5"/>
      <c r="DJ667" s="5"/>
      <c r="DK667" s="5"/>
      <c r="DL667" s="5"/>
      <c r="DM667" s="5"/>
      <c r="DN667" s="5"/>
      <c r="DO667" s="5"/>
      <c r="DP667" s="5"/>
      <c r="DQ667" s="5"/>
      <c r="DR667" s="5"/>
      <c r="DS667" s="5"/>
      <c r="DT667" s="5"/>
      <c r="DU667" s="5"/>
      <c r="DV667" s="5"/>
      <c r="DW667" s="5"/>
      <c r="DX667" s="5"/>
      <c r="DY667" s="5"/>
      <c r="DZ667" s="5"/>
      <c r="EA667" s="5"/>
      <c r="EB667" s="5"/>
      <c r="EC667" s="5"/>
      <c r="ED667" s="5"/>
      <c r="EE667" s="5"/>
      <c r="EF667" s="5"/>
      <c r="EG667" s="5"/>
      <c r="EH667" s="5"/>
      <c r="EI667" s="5"/>
      <c r="EJ667" s="341"/>
      <c r="EK667" s="354"/>
      <c r="EL667" s="5"/>
      <c r="EM667" s="5"/>
      <c r="EN667" s="5"/>
      <c r="EO667" s="5"/>
      <c r="EP667" s="5"/>
      <c r="EQ667" s="5"/>
      <c r="ER667" s="5"/>
      <c r="ES667" s="5"/>
      <c r="ET667" s="5"/>
      <c r="EU667" s="5"/>
      <c r="EV667" s="5"/>
      <c r="EW667" s="5"/>
      <c r="EX667" s="5"/>
      <c r="EY667" s="5"/>
      <c r="EZ667" s="5"/>
      <c r="FA667" s="5"/>
      <c r="FB667" s="5"/>
      <c r="FC667" s="5"/>
      <c r="FD667" s="5"/>
      <c r="FE667" s="5"/>
      <c r="FF667" s="5"/>
      <c r="FG667" s="5"/>
      <c r="FH667" s="5"/>
      <c r="FI667" s="5"/>
      <c r="FJ667" s="5"/>
      <c r="FK667" s="5"/>
      <c r="FL667" s="5"/>
      <c r="FM667" s="5"/>
      <c r="FN667" s="5"/>
      <c r="FO667" s="5"/>
      <c r="FP667" s="5"/>
      <c r="FQ667" s="5"/>
      <c r="FR667" s="5"/>
      <c r="FS667" s="5"/>
      <c r="FT667" s="5"/>
      <c r="FU667" s="5"/>
      <c r="FV667" s="5"/>
      <c r="FW667" s="5"/>
      <c r="FX667" s="5"/>
      <c r="FY667" s="5"/>
      <c r="FZ667" s="5"/>
      <c r="GA667" s="5"/>
      <c r="GB667" s="341"/>
      <c r="GC667" s="354"/>
      <c r="GD667" s="5"/>
      <c r="GE667" s="5"/>
      <c r="GF667" s="5"/>
      <c r="GG667" s="5"/>
      <c r="GH667" s="5"/>
      <c r="GI667" s="5"/>
      <c r="GJ667" s="5"/>
      <c r="GK667" s="5"/>
      <c r="GL667" s="5"/>
      <c r="GM667" s="5"/>
      <c r="GN667" s="5"/>
      <c r="GO667" s="5"/>
      <c r="GP667" s="5"/>
      <c r="GQ667" s="5"/>
      <c r="GR667" s="5"/>
      <c r="GS667" s="5"/>
      <c r="GT667" s="5"/>
      <c r="GU667" s="5"/>
      <c r="GV667" s="5"/>
      <c r="GW667" s="5"/>
      <c r="GX667" s="5"/>
      <c r="GY667" s="5"/>
      <c r="GZ667" s="5"/>
      <c r="HA667" s="5"/>
      <c r="HB667" s="5"/>
      <c r="HC667" s="5"/>
      <c r="HD667" s="5"/>
      <c r="HE667" s="5"/>
      <c r="HF667" s="5"/>
      <c r="HG667" s="5"/>
      <c r="HH667" s="5"/>
      <c r="HI667" s="5"/>
      <c r="HJ667" s="5"/>
      <c r="HK667" s="5"/>
      <c r="HL667" s="5"/>
      <c r="HM667" s="5"/>
      <c r="HN667" s="5"/>
      <c r="HO667" s="5"/>
      <c r="HP667" s="5"/>
      <c r="HQ667" s="5"/>
      <c r="HR667" s="5"/>
      <c r="HS667" s="5"/>
      <c r="HT667" s="341"/>
      <c r="HU667" s="354"/>
      <c r="HV667" s="5"/>
      <c r="HW667" s="5"/>
      <c r="HX667" s="5"/>
      <c r="HY667" s="5"/>
      <c r="HZ667" s="5"/>
      <c r="IA667" s="5"/>
      <c r="IB667" s="5"/>
      <c r="IC667" s="5"/>
      <c r="ID667" s="5"/>
      <c r="IE667" s="5"/>
      <c r="IF667" s="5"/>
      <c r="IG667" s="5"/>
      <c r="IH667" s="5"/>
      <c r="II667" s="5"/>
      <c r="IJ667" s="5"/>
      <c r="IK667" s="5"/>
      <c r="IL667" s="5"/>
      <c r="IM667" s="5"/>
      <c r="IN667" s="5"/>
      <c r="IO667" s="5"/>
      <c r="IP667" s="5"/>
      <c r="IQ667" s="5"/>
      <c r="IR667" s="5"/>
      <c r="IS667" s="5"/>
      <c r="IT667" s="5"/>
      <c r="IU667" s="5"/>
      <c r="IV667" s="5"/>
      <c r="IW667" s="5"/>
      <c r="IX667" s="5"/>
      <c r="IY667" s="5"/>
      <c r="IZ667" s="5"/>
      <c r="JA667" s="5"/>
      <c r="JB667" s="5"/>
      <c r="JC667" s="5"/>
      <c r="JD667" s="5"/>
      <c r="JE667" s="5"/>
      <c r="JF667" s="5"/>
      <c r="JG667" s="5"/>
      <c r="JH667" s="5"/>
      <c r="JI667" s="5"/>
      <c r="JJ667" s="5"/>
      <c r="JK667" s="145"/>
      <c r="JL667" s="397"/>
    </row>
    <row r="668" spans="1:272" ht="30">
      <c r="A668" s="8" t="s">
        <v>33</v>
      </c>
      <c r="B668" s="8" t="s">
        <v>155</v>
      </c>
      <c r="C668" s="8">
        <v>1</v>
      </c>
      <c r="D668" s="199">
        <v>324</v>
      </c>
      <c r="E668" s="118" t="s">
        <v>162</v>
      </c>
      <c r="F668" s="195" t="s">
        <v>108</v>
      </c>
      <c r="G668" s="195" t="s">
        <v>672</v>
      </c>
      <c r="H668" s="309"/>
      <c r="I668" s="354"/>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c r="AY668" s="5"/>
      <c r="AZ668" s="341"/>
      <c r="BA668" s="354"/>
      <c r="BB668" s="5"/>
      <c r="BC668" s="5"/>
      <c r="BD668" s="5"/>
      <c r="BE668" s="5"/>
      <c r="BF668" s="5"/>
      <c r="BG668" s="5"/>
      <c r="BH668" s="5"/>
      <c r="BI668" s="5"/>
      <c r="BJ668" s="5"/>
      <c r="BK668" s="5"/>
      <c r="BL668" s="5"/>
      <c r="BM668" s="5"/>
      <c r="BN668" s="5"/>
      <c r="BO668" s="5"/>
      <c r="BP668" s="5"/>
      <c r="BQ668" s="5"/>
      <c r="BR668" s="5"/>
      <c r="BS668" s="5"/>
      <c r="BT668" s="5"/>
      <c r="BU668" s="5"/>
      <c r="BV668" s="5"/>
      <c r="BW668" s="5"/>
      <c r="BX668" s="5"/>
      <c r="BY668" s="5"/>
      <c r="BZ668" s="5"/>
      <c r="CA668" s="5"/>
      <c r="CB668" s="5"/>
      <c r="CC668" s="5"/>
      <c r="CD668" s="5"/>
      <c r="CE668" s="5"/>
      <c r="CF668" s="5"/>
      <c r="CG668" s="5"/>
      <c r="CH668" s="5"/>
      <c r="CI668" s="5"/>
      <c r="CJ668" s="5"/>
      <c r="CK668" s="5"/>
      <c r="CL668" s="5"/>
      <c r="CM668" s="5"/>
      <c r="CN668" s="5"/>
      <c r="CO668" s="5"/>
      <c r="CP668" s="5"/>
      <c r="CQ668" s="5"/>
      <c r="CR668" s="341"/>
      <c r="CS668" s="355" t="s">
        <v>691</v>
      </c>
      <c r="CT668" s="51">
        <v>1</v>
      </c>
      <c r="CU668" s="51">
        <v>1</v>
      </c>
      <c r="CV668" s="51">
        <v>1</v>
      </c>
      <c r="CW668" s="52">
        <v>100</v>
      </c>
      <c r="CX668" s="52">
        <f t="shared" ref="CX668" si="477">CV668*CW668/100</f>
        <v>1</v>
      </c>
      <c r="CY668" s="139">
        <f>CX668*AUXILIAR!$B$57</f>
        <v>20000000</v>
      </c>
      <c r="CZ668" s="5"/>
      <c r="DA668" s="5"/>
      <c r="DB668" s="5"/>
      <c r="DC668" s="5"/>
      <c r="DD668" s="5"/>
      <c r="DE668" s="5"/>
      <c r="DF668" s="5"/>
      <c r="DG668" s="5"/>
      <c r="DH668" s="5"/>
      <c r="DI668" s="5"/>
      <c r="DJ668" s="5"/>
      <c r="DK668" s="5"/>
      <c r="DL668" s="5"/>
      <c r="DM668" s="5"/>
      <c r="DN668" s="5"/>
      <c r="DO668" s="5"/>
      <c r="DP668" s="5"/>
      <c r="DQ668" s="5"/>
      <c r="DR668" s="5"/>
      <c r="DS668" s="5"/>
      <c r="DT668" s="5"/>
      <c r="DU668" s="5"/>
      <c r="DV668" s="5"/>
      <c r="DW668" s="5"/>
      <c r="DX668" s="5"/>
      <c r="DY668" s="5"/>
      <c r="DZ668" s="5"/>
      <c r="EA668" s="5"/>
      <c r="EB668" s="5"/>
      <c r="EC668" s="5"/>
      <c r="ED668" s="5"/>
      <c r="EE668" s="5"/>
      <c r="EF668" s="5"/>
      <c r="EG668" s="5"/>
      <c r="EH668" s="5"/>
      <c r="EI668" s="5"/>
      <c r="EJ668" s="341"/>
      <c r="EK668" s="354"/>
      <c r="EL668" s="5"/>
      <c r="EM668" s="5"/>
      <c r="EN668" s="5"/>
      <c r="EO668" s="5"/>
      <c r="EP668" s="5"/>
      <c r="EQ668" s="5"/>
      <c r="ER668" s="5"/>
      <c r="ES668" s="5"/>
      <c r="ET668" s="5"/>
      <c r="EU668" s="5"/>
      <c r="EV668" s="5"/>
      <c r="EW668" s="5"/>
      <c r="EX668" s="5"/>
      <c r="EY668" s="5"/>
      <c r="EZ668" s="5"/>
      <c r="FA668" s="5"/>
      <c r="FB668" s="5"/>
      <c r="FC668" s="5"/>
      <c r="FD668" s="5"/>
      <c r="FE668" s="5"/>
      <c r="FF668" s="5"/>
      <c r="FG668" s="5"/>
      <c r="FH668" s="5"/>
      <c r="FI668" s="5"/>
      <c r="FJ668" s="5"/>
      <c r="FK668" s="5"/>
      <c r="FL668" s="5"/>
      <c r="FM668" s="5"/>
      <c r="FN668" s="5"/>
      <c r="FO668" s="5"/>
      <c r="FP668" s="5"/>
      <c r="FQ668" s="5"/>
      <c r="FR668" s="5"/>
      <c r="FS668" s="5"/>
      <c r="FT668" s="5"/>
      <c r="FU668" s="5"/>
      <c r="FV668" s="5"/>
      <c r="FW668" s="5"/>
      <c r="FX668" s="5"/>
      <c r="FY668" s="5"/>
      <c r="FZ668" s="5"/>
      <c r="GA668" s="5"/>
      <c r="GB668" s="341"/>
      <c r="GC668" s="354"/>
      <c r="GD668" s="5"/>
      <c r="GE668" s="5"/>
      <c r="GF668" s="5"/>
      <c r="GG668" s="5"/>
      <c r="GH668" s="5"/>
      <c r="GI668" s="5"/>
      <c r="GJ668" s="5"/>
      <c r="GK668" s="5"/>
      <c r="GL668" s="5"/>
      <c r="GM668" s="5"/>
      <c r="GN668" s="5"/>
      <c r="GO668" s="5"/>
      <c r="GP668" s="5"/>
      <c r="GQ668" s="5"/>
      <c r="GR668" s="5"/>
      <c r="GS668" s="5"/>
      <c r="GT668" s="5"/>
      <c r="GU668" s="5"/>
      <c r="GV668" s="5"/>
      <c r="GW668" s="5"/>
      <c r="GX668" s="5"/>
      <c r="GY668" s="5"/>
      <c r="GZ668" s="5"/>
      <c r="HA668" s="5"/>
      <c r="HB668" s="5"/>
      <c r="HC668" s="5"/>
      <c r="HD668" s="5"/>
      <c r="HE668" s="5"/>
      <c r="HF668" s="5"/>
      <c r="HG668" s="5"/>
      <c r="HH668" s="5"/>
      <c r="HI668" s="5"/>
      <c r="HJ668" s="5"/>
      <c r="HK668" s="5"/>
      <c r="HL668" s="5"/>
      <c r="HM668" s="5"/>
      <c r="HN668" s="5"/>
      <c r="HO668" s="5"/>
      <c r="HP668" s="5"/>
      <c r="HQ668" s="5"/>
      <c r="HR668" s="5"/>
      <c r="HS668" s="5"/>
      <c r="HT668" s="341"/>
      <c r="HU668" s="354"/>
      <c r="HV668" s="5"/>
      <c r="HW668" s="5"/>
      <c r="HX668" s="5"/>
      <c r="HY668" s="5"/>
      <c r="HZ668" s="5"/>
      <c r="IA668" s="5"/>
      <c r="IB668" s="5"/>
      <c r="IC668" s="5"/>
      <c r="ID668" s="5"/>
      <c r="IE668" s="5"/>
      <c r="IF668" s="5"/>
      <c r="IG668" s="5"/>
      <c r="IH668" s="5"/>
      <c r="II668" s="5"/>
      <c r="IJ668" s="5"/>
      <c r="IK668" s="5"/>
      <c r="IL668" s="5"/>
      <c r="IM668" s="5"/>
      <c r="IN668" s="5"/>
      <c r="IO668" s="5"/>
      <c r="IP668" s="5"/>
      <c r="IQ668" s="5"/>
      <c r="IR668" s="5"/>
      <c r="IS668" s="5"/>
      <c r="IT668" s="5"/>
      <c r="IU668" s="5"/>
      <c r="IV668" s="5"/>
      <c r="IW668" s="5"/>
      <c r="IX668" s="5"/>
      <c r="IY668" s="5"/>
      <c r="IZ668" s="5"/>
      <c r="JA668" s="5"/>
      <c r="JB668" s="5"/>
      <c r="JC668" s="5"/>
      <c r="JD668" s="5"/>
      <c r="JE668" s="5"/>
      <c r="JF668" s="5"/>
      <c r="JG668" s="5"/>
      <c r="JH668" s="5"/>
      <c r="JI668" s="5"/>
      <c r="JJ668" s="5"/>
      <c r="JK668" s="145"/>
      <c r="JL668" s="397"/>
    </row>
    <row r="669" spans="1:272" ht="15.75" customHeight="1">
      <c r="A669" s="64" t="s">
        <v>33</v>
      </c>
      <c r="B669" s="64" t="s">
        <v>155</v>
      </c>
      <c r="C669" s="65" t="s">
        <v>163</v>
      </c>
      <c r="D669" s="126">
        <v>526</v>
      </c>
      <c r="E669" s="157" t="s">
        <v>162</v>
      </c>
      <c r="F669" s="119" t="s">
        <v>108</v>
      </c>
      <c r="G669" s="119" t="s">
        <v>161</v>
      </c>
      <c r="H669" s="305"/>
      <c r="I669" s="377"/>
      <c r="J669" s="65"/>
      <c r="K669" s="65"/>
      <c r="L669" s="65"/>
      <c r="M669" s="80" t="s">
        <v>115</v>
      </c>
      <c r="N669" s="79">
        <f>SUM(N670:N671)</f>
        <v>0</v>
      </c>
      <c r="O669" s="79">
        <f>SUM(O670:O671)</f>
        <v>0</v>
      </c>
      <c r="P669" s="65"/>
      <c r="Q669" s="65"/>
      <c r="R669" s="65"/>
      <c r="S669" s="65"/>
      <c r="T669" s="80" t="s">
        <v>115</v>
      </c>
      <c r="U669" s="79">
        <f>SUM(U670:U671)</f>
        <v>0</v>
      </c>
      <c r="V669" s="79">
        <f>SUM(V670:V671)</f>
        <v>0</v>
      </c>
      <c r="W669" s="65"/>
      <c r="X669" s="65"/>
      <c r="Y669" s="65"/>
      <c r="Z669" s="65"/>
      <c r="AA669" s="80" t="s">
        <v>115</v>
      </c>
      <c r="AB669" s="79">
        <f>SUM(AB670:AB671)</f>
        <v>0</v>
      </c>
      <c r="AC669" s="79">
        <f>SUM(AC670:AC671)</f>
        <v>0</v>
      </c>
      <c r="AD669" s="65"/>
      <c r="AE669" s="65"/>
      <c r="AF669" s="65"/>
      <c r="AG669" s="65"/>
      <c r="AH669" s="80" t="s">
        <v>115</v>
      </c>
      <c r="AI669" s="79">
        <f>SUM(AI670:AI671)</f>
        <v>0</v>
      </c>
      <c r="AJ669" s="79">
        <f>SUM(AJ670:AJ671)</f>
        <v>0</v>
      </c>
      <c r="AK669" s="65"/>
      <c r="AL669" s="65"/>
      <c r="AM669" s="65"/>
      <c r="AN669" s="65"/>
      <c r="AO669" s="80" t="s">
        <v>115</v>
      </c>
      <c r="AP669" s="79">
        <f>SUM(AP670:AP671)</f>
        <v>0</v>
      </c>
      <c r="AQ669" s="79">
        <f>SUM(AQ670:AQ671)</f>
        <v>0</v>
      </c>
      <c r="AR669" s="65"/>
      <c r="AS669" s="65"/>
      <c r="AT669" s="65"/>
      <c r="AU669" s="65"/>
      <c r="AV669" s="80" t="s">
        <v>115</v>
      </c>
      <c r="AW669" s="79">
        <f>SUM(AW670:AW671)</f>
        <v>0</v>
      </c>
      <c r="AX669" s="79">
        <f>SUM(AX670:AX671)</f>
        <v>0</v>
      </c>
      <c r="AY669" s="65"/>
      <c r="AZ669" s="308"/>
      <c r="BA669" s="377"/>
      <c r="BB669" s="65"/>
      <c r="BC669" s="65"/>
      <c r="BD669" s="65"/>
      <c r="BE669" s="80" t="s">
        <v>115</v>
      </c>
      <c r="BF669" s="79">
        <f>SUM(BF670:BF671)</f>
        <v>0</v>
      </c>
      <c r="BG669" s="79">
        <f>SUM(BG670:BG671)</f>
        <v>0</v>
      </c>
      <c r="BH669" s="65"/>
      <c r="BI669" s="65"/>
      <c r="BJ669" s="65"/>
      <c r="BK669" s="65"/>
      <c r="BL669" s="80" t="s">
        <v>115</v>
      </c>
      <c r="BM669" s="79">
        <f>SUM(BM670:BM671)</f>
        <v>0</v>
      </c>
      <c r="BN669" s="79">
        <f>SUM(BN670:BN671)</f>
        <v>0</v>
      </c>
      <c r="BO669" s="65"/>
      <c r="BP669" s="65"/>
      <c r="BQ669" s="65"/>
      <c r="BR669" s="65"/>
      <c r="BS669" s="80" t="s">
        <v>115</v>
      </c>
      <c r="BT669" s="79">
        <f>SUM(BT670:BT671)</f>
        <v>0</v>
      </c>
      <c r="BU669" s="79">
        <f>SUM(BU670:BU671)</f>
        <v>0</v>
      </c>
      <c r="BV669" s="65"/>
      <c r="BW669" s="65"/>
      <c r="BX669" s="65"/>
      <c r="BY669" s="65"/>
      <c r="BZ669" s="80" t="s">
        <v>115</v>
      </c>
      <c r="CA669" s="79">
        <f>SUM(CA670:CA671)</f>
        <v>0</v>
      </c>
      <c r="CB669" s="79">
        <f>SUM(CB670:CB671)</f>
        <v>0</v>
      </c>
      <c r="CC669" s="65"/>
      <c r="CD669" s="65"/>
      <c r="CE669" s="65"/>
      <c r="CF669" s="65"/>
      <c r="CG669" s="80" t="s">
        <v>115</v>
      </c>
      <c r="CH669" s="79">
        <f>SUM(CH670:CH671)</f>
        <v>0</v>
      </c>
      <c r="CI669" s="79">
        <f>SUM(CI670:CI671)</f>
        <v>0</v>
      </c>
      <c r="CJ669" s="65"/>
      <c r="CK669" s="65"/>
      <c r="CL669" s="65"/>
      <c r="CM669" s="65"/>
      <c r="CN669" s="80" t="s">
        <v>115</v>
      </c>
      <c r="CO669" s="79">
        <f>SUM(CO670:CO671)</f>
        <v>0</v>
      </c>
      <c r="CP669" s="79">
        <f>SUM(CP670:CP671)</f>
        <v>0</v>
      </c>
      <c r="CQ669" s="65"/>
      <c r="CR669" s="308"/>
      <c r="CS669" s="377"/>
      <c r="CT669" s="65"/>
      <c r="CU669" s="65"/>
      <c r="CV669" s="65"/>
      <c r="CW669" s="80" t="s">
        <v>115</v>
      </c>
      <c r="CX669" s="79">
        <f>SUM(CX670:CX671)</f>
        <v>2</v>
      </c>
      <c r="CY669" s="79">
        <f>SUM(CY670:CY671)</f>
        <v>50000000</v>
      </c>
      <c r="CZ669" s="65"/>
      <c r="DA669" s="65"/>
      <c r="DB669" s="65"/>
      <c r="DC669" s="65"/>
      <c r="DD669" s="80" t="s">
        <v>115</v>
      </c>
      <c r="DE669" s="79">
        <f>SUM(DE670:DE671)</f>
        <v>0</v>
      </c>
      <c r="DF669" s="79">
        <f>SUM(DF670:DF671)</f>
        <v>0</v>
      </c>
      <c r="DG669" s="65"/>
      <c r="DH669" s="65"/>
      <c r="DI669" s="65"/>
      <c r="DJ669" s="65"/>
      <c r="DK669" s="80" t="s">
        <v>115</v>
      </c>
      <c r="DL669" s="79">
        <f>SUM(DL670:DL671)</f>
        <v>0</v>
      </c>
      <c r="DM669" s="79">
        <f>SUM(DM670:DM671)</f>
        <v>0</v>
      </c>
      <c r="DN669" s="65"/>
      <c r="DO669" s="65"/>
      <c r="DP669" s="65"/>
      <c r="DQ669" s="65"/>
      <c r="DR669" s="80" t="s">
        <v>115</v>
      </c>
      <c r="DS669" s="79">
        <f>SUM(DS670:DS671)</f>
        <v>0</v>
      </c>
      <c r="DT669" s="79">
        <f>SUM(DT670:DT671)</f>
        <v>0</v>
      </c>
      <c r="DU669" s="65"/>
      <c r="DV669" s="65"/>
      <c r="DW669" s="65"/>
      <c r="DX669" s="65"/>
      <c r="DY669" s="80" t="s">
        <v>115</v>
      </c>
      <c r="DZ669" s="79">
        <f>SUM(DZ670:DZ671)</f>
        <v>0</v>
      </c>
      <c r="EA669" s="79">
        <f>SUM(EA670:EA671)</f>
        <v>0</v>
      </c>
      <c r="EB669" s="65"/>
      <c r="EC669" s="65"/>
      <c r="ED669" s="65"/>
      <c r="EE669" s="65"/>
      <c r="EF669" s="80" t="s">
        <v>115</v>
      </c>
      <c r="EG669" s="79">
        <f>SUM(EG670:EG671)</f>
        <v>0</v>
      </c>
      <c r="EH669" s="79">
        <f>SUM(EH670:EH671)</f>
        <v>0</v>
      </c>
      <c r="EI669" s="65"/>
      <c r="EJ669" s="308"/>
      <c r="EK669" s="377"/>
      <c r="EL669" s="65"/>
      <c r="EM669" s="65"/>
      <c r="EN669" s="65"/>
      <c r="EO669" s="80" t="s">
        <v>115</v>
      </c>
      <c r="EP669" s="79">
        <f>SUM(EP670:EP671)</f>
        <v>0</v>
      </c>
      <c r="EQ669" s="79">
        <f>SUM(EQ670:EQ671)</f>
        <v>0</v>
      </c>
      <c r="ER669" s="65"/>
      <c r="ES669" s="65"/>
      <c r="ET669" s="65"/>
      <c r="EU669" s="65"/>
      <c r="EV669" s="80" t="s">
        <v>115</v>
      </c>
      <c r="EW669" s="79">
        <f>SUM(EW670:EW671)</f>
        <v>0</v>
      </c>
      <c r="EX669" s="79">
        <f>SUM(EX670:EX671)</f>
        <v>0</v>
      </c>
      <c r="EY669" s="65"/>
      <c r="EZ669" s="65"/>
      <c r="FA669" s="65"/>
      <c r="FB669" s="65"/>
      <c r="FC669" s="80" t="s">
        <v>115</v>
      </c>
      <c r="FD669" s="79">
        <f>SUM(FD670:FD671)</f>
        <v>0</v>
      </c>
      <c r="FE669" s="79">
        <f>SUM(FE670:FE671)</f>
        <v>0</v>
      </c>
      <c r="FF669" s="65"/>
      <c r="FG669" s="65"/>
      <c r="FH669" s="65"/>
      <c r="FI669" s="65"/>
      <c r="FJ669" s="80" t="s">
        <v>115</v>
      </c>
      <c r="FK669" s="79">
        <f>SUM(FK670:FK671)</f>
        <v>0</v>
      </c>
      <c r="FL669" s="79">
        <f>SUM(FL670:FL671)</f>
        <v>0</v>
      </c>
      <c r="FM669" s="65"/>
      <c r="FN669" s="65"/>
      <c r="FO669" s="65"/>
      <c r="FP669" s="65"/>
      <c r="FQ669" s="80" t="s">
        <v>115</v>
      </c>
      <c r="FR669" s="79">
        <f>SUM(FR670:FR671)</f>
        <v>0</v>
      </c>
      <c r="FS669" s="79">
        <f>SUM(FS670:FS671)</f>
        <v>0</v>
      </c>
      <c r="FT669" s="65"/>
      <c r="FU669" s="65"/>
      <c r="FV669" s="65"/>
      <c r="FW669" s="65"/>
      <c r="FX669" s="80" t="s">
        <v>115</v>
      </c>
      <c r="FY669" s="79">
        <f>SUM(FY670:FY671)</f>
        <v>0</v>
      </c>
      <c r="FZ669" s="79">
        <f>SUM(FZ670:FZ671)</f>
        <v>0</v>
      </c>
      <c r="GA669" s="65"/>
      <c r="GB669" s="308"/>
      <c r="GC669" s="377"/>
      <c r="GD669" s="65"/>
      <c r="GE669" s="65"/>
      <c r="GF669" s="65"/>
      <c r="GG669" s="80" t="s">
        <v>115</v>
      </c>
      <c r="GH669" s="79">
        <f>SUM(GH670:GH671)</f>
        <v>0</v>
      </c>
      <c r="GI669" s="79">
        <f>SUM(GI670:GI671)</f>
        <v>0</v>
      </c>
      <c r="GJ669" s="65"/>
      <c r="GK669" s="65"/>
      <c r="GL669" s="65"/>
      <c r="GM669" s="65"/>
      <c r="GN669" s="80" t="s">
        <v>115</v>
      </c>
      <c r="GO669" s="79">
        <f>SUM(GO670:GO671)</f>
        <v>0</v>
      </c>
      <c r="GP669" s="79">
        <f>SUM(GP670:GP671)</f>
        <v>0</v>
      </c>
      <c r="GQ669" s="65"/>
      <c r="GR669" s="65"/>
      <c r="GS669" s="65"/>
      <c r="GT669" s="65"/>
      <c r="GU669" s="80" t="s">
        <v>115</v>
      </c>
      <c r="GV669" s="79">
        <f>SUM(GV670:GV671)</f>
        <v>0</v>
      </c>
      <c r="GW669" s="79">
        <f>SUM(GW670:GW671)</f>
        <v>0</v>
      </c>
      <c r="GX669" s="65"/>
      <c r="GY669" s="65"/>
      <c r="GZ669" s="65"/>
      <c r="HA669" s="65"/>
      <c r="HB669" s="80" t="s">
        <v>115</v>
      </c>
      <c r="HC669" s="79">
        <f>SUM(HC670:HC671)</f>
        <v>0</v>
      </c>
      <c r="HD669" s="79">
        <f>SUM(HD670:HD671)</f>
        <v>0</v>
      </c>
      <c r="HE669" s="65"/>
      <c r="HF669" s="65"/>
      <c r="HG669" s="65"/>
      <c r="HH669" s="65"/>
      <c r="HI669" s="80" t="s">
        <v>115</v>
      </c>
      <c r="HJ669" s="79">
        <f>SUM(HJ670:HJ671)</f>
        <v>0</v>
      </c>
      <c r="HK669" s="79">
        <f>SUM(HK670:HK671)</f>
        <v>0</v>
      </c>
      <c r="HL669" s="65"/>
      <c r="HM669" s="65"/>
      <c r="HN669" s="65"/>
      <c r="HO669" s="65"/>
      <c r="HP669" s="80" t="s">
        <v>115</v>
      </c>
      <c r="HQ669" s="79">
        <f>SUM(HQ670:HQ671)</f>
        <v>0</v>
      </c>
      <c r="HR669" s="79">
        <f>SUM(HR670:HR671)</f>
        <v>0</v>
      </c>
      <c r="HS669" s="65"/>
      <c r="HT669" s="308"/>
      <c r="HU669" s="377"/>
      <c r="HV669" s="65"/>
      <c r="HW669" s="65"/>
      <c r="HX669" s="65"/>
      <c r="HY669" s="80" t="s">
        <v>115</v>
      </c>
      <c r="HZ669" s="79">
        <f>SUM(HZ670:HZ671)</f>
        <v>0</v>
      </c>
      <c r="IA669" s="79">
        <f>SUM(IA670:IA671)</f>
        <v>0</v>
      </c>
      <c r="IB669" s="65"/>
      <c r="IC669" s="65"/>
      <c r="ID669" s="65"/>
      <c r="IE669" s="65"/>
      <c r="IF669" s="80" t="s">
        <v>115</v>
      </c>
      <c r="IG669" s="79">
        <f>SUM(IG670:IG671)</f>
        <v>0</v>
      </c>
      <c r="IH669" s="79">
        <f>SUM(IH670:IH671)</f>
        <v>0</v>
      </c>
      <c r="II669" s="65"/>
      <c r="IJ669" s="65"/>
      <c r="IK669" s="65"/>
      <c r="IL669" s="65"/>
      <c r="IM669" s="80" t="s">
        <v>115</v>
      </c>
      <c r="IN669" s="79">
        <f>SUM(IN670:IN671)</f>
        <v>0</v>
      </c>
      <c r="IO669" s="79">
        <f>SUM(IO670:IO671)</f>
        <v>0</v>
      </c>
      <c r="IP669" s="65"/>
      <c r="IQ669" s="65"/>
      <c r="IR669" s="65"/>
      <c r="IS669" s="65"/>
      <c r="IT669" s="80" t="s">
        <v>115</v>
      </c>
      <c r="IU669" s="79">
        <f>SUM(IU670:IU671)</f>
        <v>0</v>
      </c>
      <c r="IV669" s="79">
        <f>SUM(IV670:IV671)</f>
        <v>0</v>
      </c>
      <c r="IW669" s="65"/>
      <c r="IX669" s="65"/>
      <c r="IY669" s="65"/>
      <c r="IZ669" s="65"/>
      <c r="JA669" s="80" t="s">
        <v>115</v>
      </c>
      <c r="JB669" s="79">
        <f>SUM(JB670:JB671)</f>
        <v>0</v>
      </c>
      <c r="JC669" s="79">
        <f>SUM(JC670:JC671)</f>
        <v>0</v>
      </c>
      <c r="JD669" s="65"/>
      <c r="JE669" s="65"/>
      <c r="JF669" s="65"/>
      <c r="JG669" s="65"/>
      <c r="JH669" s="80" t="s">
        <v>115</v>
      </c>
      <c r="JI669" s="79">
        <f>SUM(JI670:JI671)</f>
        <v>0</v>
      </c>
      <c r="JJ669" s="79">
        <f>SUM(JJ670:JJ671)</f>
        <v>0</v>
      </c>
      <c r="JK669" s="146"/>
      <c r="JL669" s="423"/>
    </row>
    <row r="670" spans="1:272" ht="60">
      <c r="A670" s="8" t="s">
        <v>33</v>
      </c>
      <c r="B670" s="8" t="s">
        <v>155</v>
      </c>
      <c r="C670" s="8">
        <v>1</v>
      </c>
      <c r="D670" s="199">
        <v>526</v>
      </c>
      <c r="E670" s="118" t="s">
        <v>162</v>
      </c>
      <c r="F670" s="195" t="s">
        <v>108</v>
      </c>
      <c r="G670" s="195" t="s">
        <v>672</v>
      </c>
      <c r="H670" s="309"/>
      <c r="I670" s="354"/>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c r="AY670" s="5"/>
      <c r="AZ670" s="341"/>
      <c r="BA670" s="354"/>
      <c r="BB670" s="5"/>
      <c r="BC670" s="5"/>
      <c r="BD670" s="5"/>
      <c r="BE670" s="5"/>
      <c r="BF670" s="5"/>
      <c r="BG670" s="5"/>
      <c r="BH670" s="5"/>
      <c r="BI670" s="5"/>
      <c r="BJ670" s="5"/>
      <c r="BK670" s="5"/>
      <c r="BL670" s="5"/>
      <c r="BM670" s="5"/>
      <c r="BN670" s="5"/>
      <c r="BO670" s="5"/>
      <c r="BP670" s="5"/>
      <c r="BQ670" s="5"/>
      <c r="BR670" s="5"/>
      <c r="BS670" s="5"/>
      <c r="BT670" s="5"/>
      <c r="BU670" s="5"/>
      <c r="BV670" s="5"/>
      <c r="BW670" s="5"/>
      <c r="BX670" s="5"/>
      <c r="BY670" s="5"/>
      <c r="BZ670" s="5"/>
      <c r="CA670" s="5"/>
      <c r="CB670" s="5"/>
      <c r="CC670" s="5"/>
      <c r="CD670" s="5"/>
      <c r="CE670" s="5"/>
      <c r="CF670" s="5"/>
      <c r="CG670" s="5"/>
      <c r="CH670" s="5"/>
      <c r="CI670" s="5"/>
      <c r="CJ670" s="5"/>
      <c r="CK670" s="5"/>
      <c r="CL670" s="5"/>
      <c r="CM670" s="5"/>
      <c r="CN670" s="5"/>
      <c r="CO670" s="5"/>
      <c r="CP670" s="5"/>
      <c r="CQ670" s="5"/>
      <c r="CR670" s="341"/>
      <c r="CS670" s="355" t="s">
        <v>688</v>
      </c>
      <c r="CT670" s="51">
        <v>1</v>
      </c>
      <c r="CU670" s="51">
        <v>1</v>
      </c>
      <c r="CV670" s="51">
        <v>1</v>
      </c>
      <c r="CW670" s="52">
        <v>100</v>
      </c>
      <c r="CX670" s="52">
        <f t="shared" ref="CX670" si="478">CV670*CW670/100</f>
        <v>1</v>
      </c>
      <c r="CY670" s="139">
        <f>CX670*AUXILIAR!$B$59</f>
        <v>40000000</v>
      </c>
      <c r="CZ670" s="5"/>
      <c r="DA670" s="5"/>
      <c r="DB670" s="5"/>
      <c r="DC670" s="5"/>
      <c r="DD670" s="5"/>
      <c r="DE670" s="5"/>
      <c r="DF670" s="5"/>
      <c r="DG670" s="5"/>
      <c r="DH670" s="5"/>
      <c r="DI670" s="5"/>
      <c r="DJ670" s="5"/>
      <c r="DK670" s="5"/>
      <c r="DL670" s="5"/>
      <c r="DM670" s="5"/>
      <c r="DN670" s="5"/>
      <c r="DO670" s="5"/>
      <c r="DP670" s="5"/>
      <c r="DQ670" s="5"/>
      <c r="DR670" s="5"/>
      <c r="DS670" s="5"/>
      <c r="DT670" s="5"/>
      <c r="DU670" s="5"/>
      <c r="DV670" s="5"/>
      <c r="DW670" s="5"/>
      <c r="DX670" s="5"/>
      <c r="DY670" s="5"/>
      <c r="DZ670" s="5"/>
      <c r="EA670" s="5"/>
      <c r="EB670" s="5"/>
      <c r="EC670" s="5"/>
      <c r="ED670" s="5"/>
      <c r="EE670" s="5"/>
      <c r="EF670" s="5"/>
      <c r="EG670" s="5"/>
      <c r="EH670" s="5"/>
      <c r="EI670" s="5"/>
      <c r="EJ670" s="341"/>
      <c r="EK670" s="354"/>
      <c r="EL670" s="5"/>
      <c r="EM670" s="5"/>
      <c r="EN670" s="5"/>
      <c r="EO670" s="5"/>
      <c r="EP670" s="5"/>
      <c r="EQ670" s="5"/>
      <c r="ER670" s="5"/>
      <c r="ES670" s="5"/>
      <c r="ET670" s="5"/>
      <c r="EU670" s="5"/>
      <c r="EV670" s="5"/>
      <c r="EW670" s="5"/>
      <c r="EX670" s="5"/>
      <c r="EY670" s="5"/>
      <c r="EZ670" s="5"/>
      <c r="FA670" s="5"/>
      <c r="FB670" s="5"/>
      <c r="FC670" s="5"/>
      <c r="FD670" s="5"/>
      <c r="FE670" s="5"/>
      <c r="FF670" s="5"/>
      <c r="FG670" s="5"/>
      <c r="FH670" s="5"/>
      <c r="FI670" s="5"/>
      <c r="FJ670" s="5"/>
      <c r="FK670" s="5"/>
      <c r="FL670" s="5"/>
      <c r="FM670" s="5"/>
      <c r="FN670" s="5"/>
      <c r="FO670" s="5"/>
      <c r="FP670" s="5"/>
      <c r="FQ670" s="5"/>
      <c r="FR670" s="5"/>
      <c r="FS670" s="5"/>
      <c r="FT670" s="5"/>
      <c r="FU670" s="5"/>
      <c r="FV670" s="5"/>
      <c r="FW670" s="5"/>
      <c r="FX670" s="5"/>
      <c r="FY670" s="5"/>
      <c r="FZ670" s="5"/>
      <c r="GA670" s="5"/>
      <c r="GB670" s="341"/>
      <c r="GC670" s="354"/>
      <c r="GD670" s="5"/>
      <c r="GE670" s="5"/>
      <c r="GF670" s="5"/>
      <c r="GG670" s="5"/>
      <c r="GH670" s="5"/>
      <c r="GI670" s="5"/>
      <c r="GJ670" s="5"/>
      <c r="GK670" s="5"/>
      <c r="GL670" s="5"/>
      <c r="GM670" s="5"/>
      <c r="GN670" s="5"/>
      <c r="GO670" s="5"/>
      <c r="GP670" s="5"/>
      <c r="GQ670" s="5"/>
      <c r="GR670" s="5"/>
      <c r="GS670" s="5"/>
      <c r="GT670" s="5"/>
      <c r="GU670" s="5"/>
      <c r="GV670" s="5"/>
      <c r="GW670" s="5"/>
      <c r="GX670" s="5"/>
      <c r="GY670" s="5"/>
      <c r="GZ670" s="5"/>
      <c r="HA670" s="5"/>
      <c r="HB670" s="5"/>
      <c r="HC670" s="5"/>
      <c r="HD670" s="5"/>
      <c r="HE670" s="5"/>
      <c r="HF670" s="5"/>
      <c r="HG670" s="5"/>
      <c r="HH670" s="5"/>
      <c r="HI670" s="5"/>
      <c r="HJ670" s="5"/>
      <c r="HK670" s="5"/>
      <c r="HL670" s="5"/>
      <c r="HM670" s="5"/>
      <c r="HN670" s="5"/>
      <c r="HO670" s="5"/>
      <c r="HP670" s="5"/>
      <c r="HQ670" s="5"/>
      <c r="HR670" s="5"/>
      <c r="HS670" s="5"/>
      <c r="HT670" s="341"/>
      <c r="HU670" s="354"/>
      <c r="HV670" s="5"/>
      <c r="HW670" s="5"/>
      <c r="HX670" s="5"/>
      <c r="HY670" s="5"/>
      <c r="HZ670" s="5"/>
      <c r="IA670" s="5"/>
      <c r="IB670" s="5"/>
      <c r="IC670" s="5"/>
      <c r="ID670" s="5"/>
      <c r="IE670" s="5"/>
      <c r="IF670" s="5"/>
      <c r="IG670" s="5"/>
      <c r="IH670" s="5"/>
      <c r="II670" s="5"/>
      <c r="IJ670" s="5"/>
      <c r="IK670" s="5"/>
      <c r="IL670" s="5"/>
      <c r="IM670" s="5"/>
      <c r="IN670" s="5"/>
      <c r="IO670" s="5"/>
      <c r="IP670" s="5"/>
      <c r="IQ670" s="5"/>
      <c r="IR670" s="5"/>
      <c r="IS670" s="5"/>
      <c r="IT670" s="5"/>
      <c r="IU670" s="5"/>
      <c r="IV670" s="5"/>
      <c r="IW670" s="5"/>
      <c r="IX670" s="5"/>
      <c r="IY670" s="5"/>
      <c r="IZ670" s="5"/>
      <c r="JA670" s="5"/>
      <c r="JB670" s="5"/>
      <c r="JC670" s="5"/>
      <c r="JD670" s="5"/>
      <c r="JE670" s="5"/>
      <c r="JF670" s="5"/>
      <c r="JG670" s="5"/>
      <c r="JH670" s="5"/>
      <c r="JI670" s="5"/>
      <c r="JJ670" s="5"/>
      <c r="JK670" s="145"/>
      <c r="JL670" s="397"/>
    </row>
    <row r="671" spans="1:272" ht="60">
      <c r="A671" s="8" t="s">
        <v>33</v>
      </c>
      <c r="B671" s="8" t="s">
        <v>155</v>
      </c>
      <c r="C671" s="8">
        <v>1</v>
      </c>
      <c r="D671" s="199">
        <v>526</v>
      </c>
      <c r="E671" s="118" t="s">
        <v>162</v>
      </c>
      <c r="F671" s="195" t="s">
        <v>108</v>
      </c>
      <c r="G671" s="195" t="s">
        <v>672</v>
      </c>
      <c r="H671" s="309"/>
      <c r="I671" s="354"/>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c r="AY671" s="5"/>
      <c r="AZ671" s="341"/>
      <c r="BA671" s="354"/>
      <c r="BB671" s="5"/>
      <c r="BC671" s="5"/>
      <c r="BD671" s="5"/>
      <c r="BE671" s="5"/>
      <c r="BF671" s="5"/>
      <c r="BG671" s="5"/>
      <c r="BH671" s="5"/>
      <c r="BI671" s="5"/>
      <c r="BJ671" s="5"/>
      <c r="BK671" s="5"/>
      <c r="BL671" s="5"/>
      <c r="BM671" s="5"/>
      <c r="BN671" s="5"/>
      <c r="BO671" s="5"/>
      <c r="BP671" s="5"/>
      <c r="BQ671" s="5"/>
      <c r="BR671" s="5"/>
      <c r="BS671" s="5"/>
      <c r="BT671" s="5"/>
      <c r="BU671" s="5"/>
      <c r="BV671" s="5"/>
      <c r="BW671" s="5"/>
      <c r="BX671" s="5"/>
      <c r="BY671" s="5"/>
      <c r="BZ671" s="5"/>
      <c r="CA671" s="5"/>
      <c r="CB671" s="5"/>
      <c r="CC671" s="5"/>
      <c r="CD671" s="5"/>
      <c r="CE671" s="5"/>
      <c r="CF671" s="5"/>
      <c r="CG671" s="5"/>
      <c r="CH671" s="5"/>
      <c r="CI671" s="5"/>
      <c r="CJ671" s="5"/>
      <c r="CK671" s="5"/>
      <c r="CL671" s="5"/>
      <c r="CM671" s="5"/>
      <c r="CN671" s="5"/>
      <c r="CO671" s="5"/>
      <c r="CP671" s="5"/>
      <c r="CQ671" s="5"/>
      <c r="CR671" s="341"/>
      <c r="CS671" s="355" t="s">
        <v>689</v>
      </c>
      <c r="CT671" s="51">
        <v>1</v>
      </c>
      <c r="CU671" s="51">
        <v>1</v>
      </c>
      <c r="CV671" s="51">
        <v>1</v>
      </c>
      <c r="CW671" s="52">
        <v>100</v>
      </c>
      <c r="CX671" s="52">
        <f t="shared" ref="CX671" si="479">CV671*CW671/100</f>
        <v>1</v>
      </c>
      <c r="CY671" s="139">
        <f>CX671*AUXILIAR!$B$58</f>
        <v>10000000</v>
      </c>
      <c r="CZ671" s="5"/>
      <c r="DA671" s="5"/>
      <c r="DB671" s="5"/>
      <c r="DC671" s="5"/>
      <c r="DD671" s="5"/>
      <c r="DE671" s="5"/>
      <c r="DF671" s="5"/>
      <c r="DG671" s="5"/>
      <c r="DH671" s="5"/>
      <c r="DI671" s="5"/>
      <c r="DJ671" s="5"/>
      <c r="DK671" s="5"/>
      <c r="DL671" s="5"/>
      <c r="DM671" s="5"/>
      <c r="DN671" s="5"/>
      <c r="DO671" s="5"/>
      <c r="DP671" s="5"/>
      <c r="DQ671" s="5"/>
      <c r="DR671" s="5"/>
      <c r="DS671" s="5"/>
      <c r="DT671" s="5"/>
      <c r="DU671" s="5"/>
      <c r="DV671" s="5"/>
      <c r="DW671" s="5"/>
      <c r="DX671" s="5"/>
      <c r="DY671" s="5"/>
      <c r="DZ671" s="5"/>
      <c r="EA671" s="5"/>
      <c r="EB671" s="5"/>
      <c r="EC671" s="5"/>
      <c r="ED671" s="5"/>
      <c r="EE671" s="5"/>
      <c r="EF671" s="5"/>
      <c r="EG671" s="5"/>
      <c r="EH671" s="5"/>
      <c r="EI671" s="5"/>
      <c r="EJ671" s="341"/>
      <c r="EK671" s="354"/>
      <c r="EL671" s="5"/>
      <c r="EM671" s="5"/>
      <c r="EN671" s="5"/>
      <c r="EO671" s="5"/>
      <c r="EP671" s="5"/>
      <c r="EQ671" s="5"/>
      <c r="ER671" s="5"/>
      <c r="ES671" s="5"/>
      <c r="ET671" s="5"/>
      <c r="EU671" s="5"/>
      <c r="EV671" s="5"/>
      <c r="EW671" s="5"/>
      <c r="EX671" s="5"/>
      <c r="EY671" s="5"/>
      <c r="EZ671" s="5"/>
      <c r="FA671" s="5"/>
      <c r="FB671" s="5"/>
      <c r="FC671" s="5"/>
      <c r="FD671" s="5"/>
      <c r="FE671" s="5"/>
      <c r="FF671" s="5"/>
      <c r="FG671" s="5"/>
      <c r="FH671" s="5"/>
      <c r="FI671" s="5"/>
      <c r="FJ671" s="5"/>
      <c r="FK671" s="5"/>
      <c r="FL671" s="5"/>
      <c r="FM671" s="5"/>
      <c r="FN671" s="5"/>
      <c r="FO671" s="5"/>
      <c r="FP671" s="5"/>
      <c r="FQ671" s="5"/>
      <c r="FR671" s="5"/>
      <c r="FS671" s="5"/>
      <c r="FT671" s="5"/>
      <c r="FU671" s="5"/>
      <c r="FV671" s="5"/>
      <c r="FW671" s="5"/>
      <c r="FX671" s="5"/>
      <c r="FY671" s="5"/>
      <c r="FZ671" s="5"/>
      <c r="GA671" s="5"/>
      <c r="GB671" s="341"/>
      <c r="GC671" s="354"/>
      <c r="GD671" s="5"/>
      <c r="GE671" s="5"/>
      <c r="GF671" s="5"/>
      <c r="GG671" s="5"/>
      <c r="GH671" s="5"/>
      <c r="GI671" s="5"/>
      <c r="GJ671" s="5"/>
      <c r="GK671" s="5"/>
      <c r="GL671" s="5"/>
      <c r="GM671" s="5"/>
      <c r="GN671" s="5"/>
      <c r="GO671" s="5"/>
      <c r="GP671" s="5"/>
      <c r="GQ671" s="5"/>
      <c r="GR671" s="5"/>
      <c r="GS671" s="5"/>
      <c r="GT671" s="5"/>
      <c r="GU671" s="5"/>
      <c r="GV671" s="5"/>
      <c r="GW671" s="5"/>
      <c r="GX671" s="5"/>
      <c r="GY671" s="5"/>
      <c r="GZ671" s="5"/>
      <c r="HA671" s="5"/>
      <c r="HB671" s="5"/>
      <c r="HC671" s="5"/>
      <c r="HD671" s="5"/>
      <c r="HE671" s="5"/>
      <c r="HF671" s="5"/>
      <c r="HG671" s="5"/>
      <c r="HH671" s="5"/>
      <c r="HI671" s="5"/>
      <c r="HJ671" s="5"/>
      <c r="HK671" s="5"/>
      <c r="HL671" s="5"/>
      <c r="HM671" s="5"/>
      <c r="HN671" s="5"/>
      <c r="HO671" s="5"/>
      <c r="HP671" s="5"/>
      <c r="HQ671" s="5"/>
      <c r="HR671" s="5"/>
      <c r="HS671" s="5"/>
      <c r="HT671" s="341"/>
      <c r="HU671" s="354"/>
      <c r="HV671" s="5"/>
      <c r="HW671" s="5"/>
      <c r="HX671" s="5"/>
      <c r="HY671" s="5"/>
      <c r="HZ671" s="5"/>
      <c r="IA671" s="5"/>
      <c r="IB671" s="5"/>
      <c r="IC671" s="5"/>
      <c r="ID671" s="5"/>
      <c r="IE671" s="5"/>
      <c r="IF671" s="5"/>
      <c r="IG671" s="5"/>
      <c r="IH671" s="5"/>
      <c r="II671" s="5"/>
      <c r="IJ671" s="5"/>
      <c r="IK671" s="5"/>
      <c r="IL671" s="5"/>
      <c r="IM671" s="5"/>
      <c r="IN671" s="5"/>
      <c r="IO671" s="5"/>
      <c r="IP671" s="5"/>
      <c r="IQ671" s="5"/>
      <c r="IR671" s="5"/>
      <c r="IS671" s="5"/>
      <c r="IT671" s="5"/>
      <c r="IU671" s="5"/>
      <c r="IV671" s="5"/>
      <c r="IW671" s="5"/>
      <c r="IX671" s="5"/>
      <c r="IY671" s="5"/>
      <c r="IZ671" s="5"/>
      <c r="JA671" s="5"/>
      <c r="JB671" s="5"/>
      <c r="JC671" s="5"/>
      <c r="JD671" s="5"/>
      <c r="JE671" s="5"/>
      <c r="JF671" s="5"/>
      <c r="JG671" s="5"/>
      <c r="JH671" s="5"/>
      <c r="JI671" s="5"/>
      <c r="JJ671" s="5"/>
      <c r="JK671" s="145"/>
      <c r="JL671" s="397"/>
    </row>
    <row r="672" spans="1:272" ht="15.75" customHeight="1">
      <c r="A672" s="64" t="s">
        <v>33</v>
      </c>
      <c r="B672" s="64" t="s">
        <v>155</v>
      </c>
      <c r="C672" s="65" t="s">
        <v>163</v>
      </c>
      <c r="D672" s="126">
        <v>527</v>
      </c>
      <c r="E672" s="157" t="s">
        <v>162</v>
      </c>
      <c r="F672" s="119" t="s">
        <v>108</v>
      </c>
      <c r="G672" s="119" t="s">
        <v>161</v>
      </c>
      <c r="H672" s="305"/>
      <c r="I672" s="377"/>
      <c r="J672" s="65"/>
      <c r="K672" s="65"/>
      <c r="L672" s="65"/>
      <c r="M672" s="80" t="s">
        <v>115</v>
      </c>
      <c r="N672" s="79">
        <f>SUM(N673:N674)</f>
        <v>0</v>
      </c>
      <c r="O672" s="79">
        <f>SUM(O673:O674)</f>
        <v>0</v>
      </c>
      <c r="P672" s="65"/>
      <c r="Q672" s="65"/>
      <c r="R672" s="65"/>
      <c r="S672" s="65"/>
      <c r="T672" s="80" t="s">
        <v>115</v>
      </c>
      <c r="U672" s="79">
        <f>SUM(U673:U674)</f>
        <v>0</v>
      </c>
      <c r="V672" s="79">
        <f>SUM(V673:V674)</f>
        <v>0</v>
      </c>
      <c r="W672" s="65"/>
      <c r="X672" s="65"/>
      <c r="Y672" s="65"/>
      <c r="Z672" s="65"/>
      <c r="AA672" s="80" t="s">
        <v>115</v>
      </c>
      <c r="AB672" s="79">
        <f>SUM(AB673:AB674)</f>
        <v>0</v>
      </c>
      <c r="AC672" s="79">
        <f>SUM(AC673:AC674)</f>
        <v>0</v>
      </c>
      <c r="AD672" s="65"/>
      <c r="AE672" s="65"/>
      <c r="AF672" s="65"/>
      <c r="AG672" s="65"/>
      <c r="AH672" s="80" t="s">
        <v>115</v>
      </c>
      <c r="AI672" s="79">
        <f>SUM(AI673:AI674)</f>
        <v>0</v>
      </c>
      <c r="AJ672" s="79">
        <f>SUM(AJ673:AJ674)</f>
        <v>0</v>
      </c>
      <c r="AK672" s="65"/>
      <c r="AL672" s="65"/>
      <c r="AM672" s="65"/>
      <c r="AN672" s="65"/>
      <c r="AO672" s="80" t="s">
        <v>115</v>
      </c>
      <c r="AP672" s="79">
        <f>SUM(AP673:AP674)</f>
        <v>0</v>
      </c>
      <c r="AQ672" s="79">
        <f>SUM(AQ673:AQ674)</f>
        <v>0</v>
      </c>
      <c r="AR672" s="65"/>
      <c r="AS672" s="65"/>
      <c r="AT672" s="65"/>
      <c r="AU672" s="65"/>
      <c r="AV672" s="80" t="s">
        <v>115</v>
      </c>
      <c r="AW672" s="79">
        <f>SUM(AW673:AW674)</f>
        <v>0</v>
      </c>
      <c r="AX672" s="79">
        <f>SUM(AX673:AX674)</f>
        <v>0</v>
      </c>
      <c r="AY672" s="65"/>
      <c r="AZ672" s="308"/>
      <c r="BA672" s="377"/>
      <c r="BB672" s="65"/>
      <c r="BC672" s="65"/>
      <c r="BD672" s="65"/>
      <c r="BE672" s="80" t="s">
        <v>115</v>
      </c>
      <c r="BF672" s="79">
        <f>SUM(BF673:BF674)</f>
        <v>0</v>
      </c>
      <c r="BG672" s="79">
        <f>SUM(BG673:BG674)</f>
        <v>0</v>
      </c>
      <c r="BH672" s="65"/>
      <c r="BI672" s="65"/>
      <c r="BJ672" s="65"/>
      <c r="BK672" s="65"/>
      <c r="BL672" s="80" t="s">
        <v>115</v>
      </c>
      <c r="BM672" s="79">
        <f>SUM(BM673:BM674)</f>
        <v>0</v>
      </c>
      <c r="BN672" s="79">
        <f>SUM(BN673:BN674)</f>
        <v>0</v>
      </c>
      <c r="BO672" s="65"/>
      <c r="BP672" s="65"/>
      <c r="BQ672" s="65"/>
      <c r="BR672" s="65"/>
      <c r="BS672" s="80" t="s">
        <v>115</v>
      </c>
      <c r="BT672" s="79">
        <f>SUM(BT673:BT674)</f>
        <v>0</v>
      </c>
      <c r="BU672" s="79">
        <f>SUM(BU673:BU674)</f>
        <v>0</v>
      </c>
      <c r="BV672" s="65"/>
      <c r="BW672" s="65"/>
      <c r="BX672" s="65"/>
      <c r="BY672" s="65"/>
      <c r="BZ672" s="80" t="s">
        <v>115</v>
      </c>
      <c r="CA672" s="79">
        <f>SUM(CA673:CA674)</f>
        <v>0</v>
      </c>
      <c r="CB672" s="79">
        <f>SUM(CB673:CB674)</f>
        <v>0</v>
      </c>
      <c r="CC672" s="65"/>
      <c r="CD672" s="65"/>
      <c r="CE672" s="65"/>
      <c r="CF672" s="65"/>
      <c r="CG672" s="80" t="s">
        <v>115</v>
      </c>
      <c r="CH672" s="79">
        <f>SUM(CH673:CH674)</f>
        <v>0</v>
      </c>
      <c r="CI672" s="79">
        <f>SUM(CI673:CI674)</f>
        <v>0</v>
      </c>
      <c r="CJ672" s="65"/>
      <c r="CK672" s="65"/>
      <c r="CL672" s="65"/>
      <c r="CM672" s="65"/>
      <c r="CN672" s="80" t="s">
        <v>115</v>
      </c>
      <c r="CO672" s="79">
        <f>SUM(CO673:CO674)</f>
        <v>0</v>
      </c>
      <c r="CP672" s="79">
        <f>SUM(CP673:CP674)</f>
        <v>0</v>
      </c>
      <c r="CQ672" s="65"/>
      <c r="CR672" s="308"/>
      <c r="CS672" s="377"/>
      <c r="CT672" s="65"/>
      <c r="CU672" s="65"/>
      <c r="CV672" s="65"/>
      <c r="CW672" s="80" t="s">
        <v>115</v>
      </c>
      <c r="CX672" s="79">
        <f>SUM(CX673:CX674)</f>
        <v>0</v>
      </c>
      <c r="CY672" s="79">
        <f>SUM(CY673:CY674)</f>
        <v>0</v>
      </c>
      <c r="CZ672" s="65"/>
      <c r="DA672" s="65"/>
      <c r="DB672" s="65"/>
      <c r="DC672" s="65"/>
      <c r="DD672" s="80" t="s">
        <v>115</v>
      </c>
      <c r="DE672" s="79">
        <f>SUM(DE673:DE674)</f>
        <v>0</v>
      </c>
      <c r="DF672" s="79">
        <f>SUM(DF673:DF674)</f>
        <v>0</v>
      </c>
      <c r="DG672" s="65"/>
      <c r="DH672" s="65"/>
      <c r="DI672" s="65"/>
      <c r="DJ672" s="65"/>
      <c r="DK672" s="80" t="s">
        <v>115</v>
      </c>
      <c r="DL672" s="79">
        <f>SUM(DL673:DL674)</f>
        <v>0</v>
      </c>
      <c r="DM672" s="79">
        <f>SUM(DM673:DM674)</f>
        <v>0</v>
      </c>
      <c r="DN672" s="65"/>
      <c r="DO672" s="65"/>
      <c r="DP672" s="65"/>
      <c r="DQ672" s="65"/>
      <c r="DR672" s="80" t="s">
        <v>115</v>
      </c>
      <c r="DS672" s="79">
        <f>SUM(DS673:DS674)</f>
        <v>0</v>
      </c>
      <c r="DT672" s="79">
        <f>SUM(DT673:DT674)</f>
        <v>0</v>
      </c>
      <c r="DU672" s="65"/>
      <c r="DV672" s="65"/>
      <c r="DW672" s="65"/>
      <c r="DX672" s="65"/>
      <c r="DY672" s="80" t="s">
        <v>115</v>
      </c>
      <c r="DZ672" s="79">
        <f>SUM(DZ673:DZ674)</f>
        <v>0</v>
      </c>
      <c r="EA672" s="79">
        <f>SUM(EA673:EA674)</f>
        <v>0</v>
      </c>
      <c r="EB672" s="65"/>
      <c r="EC672" s="65"/>
      <c r="ED672" s="65"/>
      <c r="EE672" s="65"/>
      <c r="EF672" s="80" t="s">
        <v>115</v>
      </c>
      <c r="EG672" s="79">
        <f>SUM(EG673:EG674)</f>
        <v>0</v>
      </c>
      <c r="EH672" s="79">
        <f>SUM(EH673:EH674)</f>
        <v>0</v>
      </c>
      <c r="EI672" s="65"/>
      <c r="EJ672" s="308"/>
      <c r="EK672" s="377"/>
      <c r="EL672" s="65"/>
      <c r="EM672" s="65"/>
      <c r="EN672" s="65"/>
      <c r="EO672" s="80" t="s">
        <v>115</v>
      </c>
      <c r="EP672" s="79">
        <f>SUM(EP673:EP674)</f>
        <v>0</v>
      </c>
      <c r="EQ672" s="79">
        <f>SUM(EQ673:EQ674)</f>
        <v>0</v>
      </c>
      <c r="ER672" s="65"/>
      <c r="ES672" s="65"/>
      <c r="ET672" s="65"/>
      <c r="EU672" s="65"/>
      <c r="EV672" s="80" t="s">
        <v>115</v>
      </c>
      <c r="EW672" s="79">
        <f>SUM(EW673:EW674)</f>
        <v>0</v>
      </c>
      <c r="EX672" s="79">
        <f>SUM(EX673:EX674)</f>
        <v>0</v>
      </c>
      <c r="EY672" s="65"/>
      <c r="EZ672" s="65"/>
      <c r="FA672" s="65"/>
      <c r="FB672" s="65"/>
      <c r="FC672" s="80" t="s">
        <v>115</v>
      </c>
      <c r="FD672" s="79">
        <f>SUM(FD673:FD674)</f>
        <v>0</v>
      </c>
      <c r="FE672" s="79">
        <f>SUM(FE673:FE674)</f>
        <v>0</v>
      </c>
      <c r="FF672" s="65"/>
      <c r="FG672" s="65"/>
      <c r="FH672" s="65"/>
      <c r="FI672" s="65"/>
      <c r="FJ672" s="80" t="s">
        <v>115</v>
      </c>
      <c r="FK672" s="79">
        <f>SUM(FK673:FK674)</f>
        <v>0</v>
      </c>
      <c r="FL672" s="79">
        <f>SUM(FL673:FL674)</f>
        <v>0</v>
      </c>
      <c r="FM672" s="65"/>
      <c r="FN672" s="65"/>
      <c r="FO672" s="65"/>
      <c r="FP672" s="65"/>
      <c r="FQ672" s="80" t="s">
        <v>115</v>
      </c>
      <c r="FR672" s="79">
        <f>SUM(FR673:FR674)</f>
        <v>0</v>
      </c>
      <c r="FS672" s="79">
        <f>SUM(FS673:FS674)</f>
        <v>0</v>
      </c>
      <c r="FT672" s="65"/>
      <c r="FU672" s="65"/>
      <c r="FV672" s="65"/>
      <c r="FW672" s="65"/>
      <c r="FX672" s="80" t="s">
        <v>115</v>
      </c>
      <c r="FY672" s="79">
        <f>SUM(FY673:FY674)</f>
        <v>0</v>
      </c>
      <c r="FZ672" s="79">
        <f>SUM(FZ673:FZ674)</f>
        <v>0</v>
      </c>
      <c r="GA672" s="65"/>
      <c r="GB672" s="308"/>
      <c r="GC672" s="377"/>
      <c r="GD672" s="65"/>
      <c r="GE672" s="65"/>
      <c r="GF672" s="65"/>
      <c r="GG672" s="80" t="s">
        <v>115</v>
      </c>
      <c r="GH672" s="79">
        <f>SUM(GH673:GH674)</f>
        <v>0</v>
      </c>
      <c r="GI672" s="79">
        <f>SUM(GI673:GI674)</f>
        <v>0</v>
      </c>
      <c r="GJ672" s="65"/>
      <c r="GK672" s="65"/>
      <c r="GL672" s="65"/>
      <c r="GM672" s="65"/>
      <c r="GN672" s="80" t="s">
        <v>115</v>
      </c>
      <c r="GO672" s="79">
        <f>SUM(GO673:GO674)</f>
        <v>0</v>
      </c>
      <c r="GP672" s="79">
        <f>SUM(GP673:GP674)</f>
        <v>0</v>
      </c>
      <c r="GQ672" s="65"/>
      <c r="GR672" s="65"/>
      <c r="GS672" s="65"/>
      <c r="GT672" s="65"/>
      <c r="GU672" s="80" t="s">
        <v>115</v>
      </c>
      <c r="GV672" s="79">
        <f>SUM(GV673:GV674)</f>
        <v>0</v>
      </c>
      <c r="GW672" s="79">
        <f>SUM(GW673:GW674)</f>
        <v>0</v>
      </c>
      <c r="GX672" s="65"/>
      <c r="GY672" s="65"/>
      <c r="GZ672" s="65"/>
      <c r="HA672" s="65"/>
      <c r="HB672" s="80" t="s">
        <v>115</v>
      </c>
      <c r="HC672" s="79">
        <f>SUM(HC673:HC674)</f>
        <v>0</v>
      </c>
      <c r="HD672" s="79">
        <f>SUM(HD673:HD674)</f>
        <v>0</v>
      </c>
      <c r="HE672" s="65"/>
      <c r="HF672" s="65"/>
      <c r="HG672" s="65"/>
      <c r="HH672" s="65"/>
      <c r="HI672" s="80" t="s">
        <v>115</v>
      </c>
      <c r="HJ672" s="79">
        <f>SUM(HJ673:HJ674)</f>
        <v>0</v>
      </c>
      <c r="HK672" s="79">
        <f>SUM(HK673:HK674)</f>
        <v>0</v>
      </c>
      <c r="HL672" s="65"/>
      <c r="HM672" s="65"/>
      <c r="HN672" s="65"/>
      <c r="HO672" s="65"/>
      <c r="HP672" s="80" t="s">
        <v>115</v>
      </c>
      <c r="HQ672" s="79">
        <f>SUM(HQ673:HQ674)</f>
        <v>0</v>
      </c>
      <c r="HR672" s="79">
        <f>SUM(HR673:HR674)</f>
        <v>0</v>
      </c>
      <c r="HS672" s="65"/>
      <c r="HT672" s="308"/>
      <c r="HU672" s="377"/>
      <c r="HV672" s="65"/>
      <c r="HW672" s="65"/>
      <c r="HX672" s="65"/>
      <c r="HY672" s="80" t="s">
        <v>115</v>
      </c>
      <c r="HZ672" s="79">
        <f>SUM(HZ673:HZ674)</f>
        <v>0</v>
      </c>
      <c r="IA672" s="79">
        <f>SUM(IA673:IA674)</f>
        <v>0</v>
      </c>
      <c r="IB672" s="65"/>
      <c r="IC672" s="65"/>
      <c r="ID672" s="65"/>
      <c r="IE672" s="65"/>
      <c r="IF672" s="80" t="s">
        <v>115</v>
      </c>
      <c r="IG672" s="79">
        <f>SUM(IG673:IG674)</f>
        <v>0</v>
      </c>
      <c r="IH672" s="79">
        <f>SUM(IH673:IH674)</f>
        <v>0</v>
      </c>
      <c r="II672" s="65"/>
      <c r="IJ672" s="65"/>
      <c r="IK672" s="65"/>
      <c r="IL672" s="65"/>
      <c r="IM672" s="80" t="s">
        <v>115</v>
      </c>
      <c r="IN672" s="79">
        <f>SUM(IN673:IN674)</f>
        <v>0</v>
      </c>
      <c r="IO672" s="79">
        <f>SUM(IO673:IO674)</f>
        <v>0</v>
      </c>
      <c r="IP672" s="65"/>
      <c r="IQ672" s="65"/>
      <c r="IR672" s="65"/>
      <c r="IS672" s="65"/>
      <c r="IT672" s="80" t="s">
        <v>115</v>
      </c>
      <c r="IU672" s="79">
        <f>SUM(IU673:IU674)</f>
        <v>0</v>
      </c>
      <c r="IV672" s="79">
        <f>SUM(IV673:IV674)</f>
        <v>0</v>
      </c>
      <c r="IW672" s="65"/>
      <c r="IX672" s="65"/>
      <c r="IY672" s="65"/>
      <c r="IZ672" s="65"/>
      <c r="JA672" s="80" t="s">
        <v>115</v>
      </c>
      <c r="JB672" s="79">
        <f>SUM(JB673:JB674)</f>
        <v>0</v>
      </c>
      <c r="JC672" s="79">
        <f>SUM(JC673:JC674)</f>
        <v>0</v>
      </c>
      <c r="JD672" s="65"/>
      <c r="JE672" s="65"/>
      <c r="JF672" s="65"/>
      <c r="JG672" s="65"/>
      <c r="JH672" s="80" t="s">
        <v>115</v>
      </c>
      <c r="JI672" s="79">
        <f>SUM(JI673:JI674)</f>
        <v>0</v>
      </c>
      <c r="JJ672" s="79">
        <f>SUM(JJ673:JJ674)</f>
        <v>0</v>
      </c>
      <c r="JK672" s="146"/>
      <c r="JL672" s="423"/>
    </row>
    <row r="673" spans="1:272" ht="15.75" customHeight="1">
      <c r="A673" s="8" t="s">
        <v>33</v>
      </c>
      <c r="B673" s="8" t="s">
        <v>155</v>
      </c>
      <c r="C673" s="8"/>
      <c r="D673" s="199">
        <v>527</v>
      </c>
      <c r="E673" s="118" t="s">
        <v>162</v>
      </c>
      <c r="F673" s="195" t="s">
        <v>108</v>
      </c>
      <c r="G673" s="195" t="s">
        <v>672</v>
      </c>
      <c r="H673" s="309"/>
      <c r="I673" s="354"/>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c r="AY673" s="5"/>
      <c r="AZ673" s="341"/>
      <c r="BA673" s="354"/>
      <c r="BB673" s="5"/>
      <c r="BC673" s="5"/>
      <c r="BD673" s="5"/>
      <c r="BE673" s="5"/>
      <c r="BF673" s="5"/>
      <c r="BG673" s="5"/>
      <c r="BH673" s="5"/>
      <c r="BI673" s="5"/>
      <c r="BJ673" s="5"/>
      <c r="BK673" s="5"/>
      <c r="BL673" s="5"/>
      <c r="BM673" s="5"/>
      <c r="BN673" s="5"/>
      <c r="BO673" s="5"/>
      <c r="BP673" s="5"/>
      <c r="BQ673" s="5"/>
      <c r="BR673" s="5"/>
      <c r="BS673" s="5"/>
      <c r="BT673" s="5"/>
      <c r="BU673" s="5"/>
      <c r="BV673" s="5"/>
      <c r="BW673" s="5"/>
      <c r="BX673" s="5"/>
      <c r="BY673" s="5"/>
      <c r="BZ673" s="5"/>
      <c r="CA673" s="5"/>
      <c r="CB673" s="5"/>
      <c r="CC673" s="5"/>
      <c r="CD673" s="5"/>
      <c r="CE673" s="5"/>
      <c r="CF673" s="5"/>
      <c r="CG673" s="5"/>
      <c r="CH673" s="5"/>
      <c r="CI673" s="5"/>
      <c r="CJ673" s="5"/>
      <c r="CK673" s="5"/>
      <c r="CL673" s="5"/>
      <c r="CM673" s="5"/>
      <c r="CN673" s="5"/>
      <c r="CO673" s="5"/>
      <c r="CP673" s="5"/>
      <c r="CQ673" s="5"/>
      <c r="CR673" s="341"/>
      <c r="CS673" s="354"/>
      <c r="CT673" s="5"/>
      <c r="CU673" s="5"/>
      <c r="CV673" s="5"/>
      <c r="CW673" s="5"/>
      <c r="CX673" s="5"/>
      <c r="CY673" s="5"/>
      <c r="CZ673" s="5"/>
      <c r="DA673" s="5"/>
      <c r="DB673" s="5"/>
      <c r="DC673" s="5"/>
      <c r="DD673" s="5"/>
      <c r="DE673" s="5"/>
      <c r="DF673" s="5"/>
      <c r="DG673" s="5"/>
      <c r="DH673" s="5"/>
      <c r="DI673" s="5"/>
      <c r="DJ673" s="5"/>
      <c r="DK673" s="5"/>
      <c r="DL673" s="5"/>
      <c r="DM673" s="5"/>
      <c r="DN673" s="5"/>
      <c r="DO673" s="5"/>
      <c r="DP673" s="5"/>
      <c r="DQ673" s="5"/>
      <c r="DR673" s="5"/>
      <c r="DS673" s="5"/>
      <c r="DT673" s="5"/>
      <c r="DU673" s="5"/>
      <c r="DV673" s="5"/>
      <c r="DW673" s="5"/>
      <c r="DX673" s="5"/>
      <c r="DY673" s="5"/>
      <c r="DZ673" s="5"/>
      <c r="EA673" s="5"/>
      <c r="EB673" s="5"/>
      <c r="EC673" s="5"/>
      <c r="ED673" s="5"/>
      <c r="EE673" s="5"/>
      <c r="EF673" s="5"/>
      <c r="EG673" s="5"/>
      <c r="EH673" s="5"/>
      <c r="EI673" s="5"/>
      <c r="EJ673" s="341"/>
      <c r="EK673" s="354"/>
      <c r="EL673" s="5"/>
      <c r="EM673" s="5"/>
      <c r="EN673" s="5"/>
      <c r="EO673" s="5"/>
      <c r="EP673" s="5"/>
      <c r="EQ673" s="5"/>
      <c r="ER673" s="5"/>
      <c r="ES673" s="5"/>
      <c r="ET673" s="5"/>
      <c r="EU673" s="5"/>
      <c r="EV673" s="5"/>
      <c r="EW673" s="5"/>
      <c r="EX673" s="5"/>
      <c r="EY673" s="5"/>
      <c r="EZ673" s="5"/>
      <c r="FA673" s="5"/>
      <c r="FB673" s="5"/>
      <c r="FC673" s="5"/>
      <c r="FD673" s="5"/>
      <c r="FE673" s="5"/>
      <c r="FF673" s="5"/>
      <c r="FG673" s="5"/>
      <c r="FH673" s="5"/>
      <c r="FI673" s="5"/>
      <c r="FJ673" s="5"/>
      <c r="FK673" s="5"/>
      <c r="FL673" s="5"/>
      <c r="FM673" s="5"/>
      <c r="FN673" s="5"/>
      <c r="FO673" s="5"/>
      <c r="FP673" s="5"/>
      <c r="FQ673" s="5"/>
      <c r="FR673" s="5"/>
      <c r="FS673" s="5"/>
      <c r="FT673" s="5"/>
      <c r="FU673" s="5"/>
      <c r="FV673" s="5"/>
      <c r="FW673" s="5"/>
      <c r="FX673" s="5"/>
      <c r="FY673" s="5"/>
      <c r="FZ673" s="5"/>
      <c r="GA673" s="5"/>
      <c r="GB673" s="341"/>
      <c r="GC673" s="354"/>
      <c r="GD673" s="5"/>
      <c r="GE673" s="5"/>
      <c r="GF673" s="5"/>
      <c r="GG673" s="5"/>
      <c r="GH673" s="5"/>
      <c r="GI673" s="5"/>
      <c r="GJ673" s="5"/>
      <c r="GK673" s="5"/>
      <c r="GL673" s="5"/>
      <c r="GM673" s="5"/>
      <c r="GN673" s="5"/>
      <c r="GO673" s="5"/>
      <c r="GP673" s="5"/>
      <c r="GQ673" s="5"/>
      <c r="GR673" s="5"/>
      <c r="GS673" s="5"/>
      <c r="GT673" s="5"/>
      <c r="GU673" s="5"/>
      <c r="GV673" s="5"/>
      <c r="GW673" s="5"/>
      <c r="GX673" s="5"/>
      <c r="GY673" s="5"/>
      <c r="GZ673" s="5"/>
      <c r="HA673" s="5"/>
      <c r="HB673" s="5"/>
      <c r="HC673" s="5"/>
      <c r="HD673" s="5"/>
      <c r="HE673" s="5"/>
      <c r="HF673" s="5"/>
      <c r="HG673" s="5"/>
      <c r="HH673" s="5"/>
      <c r="HI673" s="5"/>
      <c r="HJ673" s="5"/>
      <c r="HK673" s="5"/>
      <c r="HL673" s="5"/>
      <c r="HM673" s="5"/>
      <c r="HN673" s="5"/>
      <c r="HO673" s="5"/>
      <c r="HP673" s="5"/>
      <c r="HQ673" s="5"/>
      <c r="HR673" s="5"/>
      <c r="HS673" s="5"/>
      <c r="HT673" s="341"/>
      <c r="HU673" s="354"/>
      <c r="HV673" s="5"/>
      <c r="HW673" s="5"/>
      <c r="HX673" s="5"/>
      <c r="HY673" s="5"/>
      <c r="HZ673" s="5"/>
      <c r="IA673" s="5"/>
      <c r="IB673" s="5"/>
      <c r="IC673" s="5"/>
      <c r="ID673" s="5"/>
      <c r="IE673" s="5"/>
      <c r="IF673" s="5"/>
      <c r="IG673" s="5"/>
      <c r="IH673" s="5"/>
      <c r="II673" s="5"/>
      <c r="IJ673" s="5"/>
      <c r="IK673" s="5"/>
      <c r="IL673" s="5"/>
      <c r="IM673" s="5"/>
      <c r="IN673" s="5"/>
      <c r="IO673" s="5"/>
      <c r="IP673" s="5"/>
      <c r="IQ673" s="5"/>
      <c r="IR673" s="5"/>
      <c r="IS673" s="5"/>
      <c r="IT673" s="5"/>
      <c r="IU673" s="5"/>
      <c r="IV673" s="5"/>
      <c r="IW673" s="5"/>
      <c r="IX673" s="5"/>
      <c r="IY673" s="5"/>
      <c r="IZ673" s="5"/>
      <c r="JA673" s="5"/>
      <c r="JB673" s="5"/>
      <c r="JC673" s="5"/>
      <c r="JD673" s="5"/>
      <c r="JE673" s="5"/>
      <c r="JF673" s="5"/>
      <c r="JG673" s="5"/>
      <c r="JH673" s="5"/>
      <c r="JI673" s="5"/>
      <c r="JJ673" s="5"/>
      <c r="JK673" s="145"/>
      <c r="JL673" s="397"/>
    </row>
    <row r="674" spans="1:272" ht="15.75" customHeight="1" thickBot="1">
      <c r="A674" s="8" t="s">
        <v>33</v>
      </c>
      <c r="B674" s="8" t="s">
        <v>155</v>
      </c>
      <c r="C674" s="8"/>
      <c r="D674" s="199">
        <v>527</v>
      </c>
      <c r="E674" s="118" t="s">
        <v>162</v>
      </c>
      <c r="F674" s="195" t="s">
        <v>108</v>
      </c>
      <c r="G674" s="195" t="s">
        <v>672</v>
      </c>
      <c r="H674" s="309"/>
      <c r="I674" s="354"/>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9"/>
      <c r="AY674" s="9"/>
      <c r="AZ674" s="398"/>
      <c r="BA674" s="354"/>
      <c r="BB674" s="5"/>
      <c r="BC674" s="5"/>
      <c r="BD674" s="5"/>
      <c r="BE674" s="5"/>
      <c r="BF674" s="5"/>
      <c r="BG674" s="5"/>
      <c r="BH674" s="5"/>
      <c r="BI674" s="5"/>
      <c r="BJ674" s="5"/>
      <c r="BK674" s="5"/>
      <c r="BL674" s="5"/>
      <c r="BM674" s="5"/>
      <c r="BN674" s="5"/>
      <c r="BO674" s="5"/>
      <c r="BP674" s="5"/>
      <c r="BQ674" s="5"/>
      <c r="BR674" s="5"/>
      <c r="BS674" s="5"/>
      <c r="BT674" s="5"/>
      <c r="BU674" s="5"/>
      <c r="BV674" s="5"/>
      <c r="BW674" s="5"/>
      <c r="BX674" s="5"/>
      <c r="BY674" s="5"/>
      <c r="BZ674" s="5"/>
      <c r="CA674" s="5"/>
      <c r="CB674" s="5"/>
      <c r="CC674" s="5"/>
      <c r="CD674" s="5"/>
      <c r="CE674" s="5"/>
      <c r="CF674" s="5"/>
      <c r="CG674" s="5"/>
      <c r="CH674" s="5"/>
      <c r="CI674" s="5"/>
      <c r="CJ674" s="5"/>
      <c r="CK674" s="5"/>
      <c r="CL674" s="5"/>
      <c r="CM674" s="5"/>
      <c r="CN674" s="5"/>
      <c r="CO674" s="5"/>
      <c r="CP674" s="9"/>
      <c r="CQ674" s="9"/>
      <c r="CR674" s="398"/>
      <c r="CS674" s="354"/>
      <c r="CT674" s="5"/>
      <c r="CU674" s="5"/>
      <c r="CV674" s="5"/>
      <c r="CW674" s="5"/>
      <c r="CX674" s="5"/>
      <c r="CY674" s="5"/>
      <c r="CZ674" s="5"/>
      <c r="DA674" s="5"/>
      <c r="DB674" s="5"/>
      <c r="DC674" s="5"/>
      <c r="DD674" s="5"/>
      <c r="DE674" s="5"/>
      <c r="DF674" s="5"/>
      <c r="DG674" s="5"/>
      <c r="DH674" s="5"/>
      <c r="DI674" s="5"/>
      <c r="DJ674" s="5"/>
      <c r="DK674" s="5"/>
      <c r="DL674" s="5"/>
      <c r="DM674" s="5"/>
      <c r="DN674" s="5"/>
      <c r="DO674" s="5"/>
      <c r="DP674" s="5"/>
      <c r="DQ674" s="5"/>
      <c r="DR674" s="5"/>
      <c r="DS674" s="5"/>
      <c r="DT674" s="5"/>
      <c r="DU674" s="5"/>
      <c r="DV674" s="5"/>
      <c r="DW674" s="5"/>
      <c r="DX674" s="5"/>
      <c r="DY674" s="5"/>
      <c r="DZ674" s="5"/>
      <c r="EA674" s="5"/>
      <c r="EB674" s="5"/>
      <c r="EC674" s="5"/>
      <c r="ED674" s="5"/>
      <c r="EE674" s="5"/>
      <c r="EF674" s="5"/>
      <c r="EG674" s="5"/>
      <c r="EH674" s="9"/>
      <c r="EI674" s="9"/>
      <c r="EJ674" s="398"/>
      <c r="EK674" s="354"/>
      <c r="EL674" s="5"/>
      <c r="EM674" s="5"/>
      <c r="EN674" s="5"/>
      <c r="EO674" s="5"/>
      <c r="EP674" s="5"/>
      <c r="EQ674" s="5"/>
      <c r="ER674" s="5"/>
      <c r="ES674" s="5"/>
      <c r="ET674" s="5"/>
      <c r="EU674" s="5"/>
      <c r="EV674" s="5"/>
      <c r="EW674" s="5"/>
      <c r="EX674" s="5"/>
      <c r="EY674" s="5"/>
      <c r="EZ674" s="5"/>
      <c r="FA674" s="5"/>
      <c r="FB674" s="5"/>
      <c r="FC674" s="5"/>
      <c r="FD674" s="5"/>
      <c r="FE674" s="5"/>
      <c r="FF674" s="5"/>
      <c r="FG674" s="5"/>
      <c r="FH674" s="5"/>
      <c r="FI674" s="5"/>
      <c r="FJ674" s="5"/>
      <c r="FK674" s="5"/>
      <c r="FL674" s="5"/>
      <c r="FM674" s="5"/>
      <c r="FN674" s="5"/>
      <c r="FO674" s="5"/>
      <c r="FP674" s="5"/>
      <c r="FQ674" s="5"/>
      <c r="FR674" s="5"/>
      <c r="FS674" s="5"/>
      <c r="FT674" s="5"/>
      <c r="FU674" s="5"/>
      <c r="FV674" s="5"/>
      <c r="FW674" s="5"/>
      <c r="FX674" s="5"/>
      <c r="FY674" s="5"/>
      <c r="FZ674" s="9"/>
      <c r="GA674" s="9"/>
      <c r="GB674" s="398"/>
      <c r="GC674" s="354"/>
      <c r="GD674" s="5"/>
      <c r="GE674" s="5"/>
      <c r="GF674" s="5"/>
      <c r="GG674" s="5"/>
      <c r="GH674" s="5"/>
      <c r="GI674" s="5"/>
      <c r="GJ674" s="5"/>
      <c r="GK674" s="5"/>
      <c r="GL674" s="5"/>
      <c r="GM674" s="5"/>
      <c r="GN674" s="5"/>
      <c r="GO674" s="5"/>
      <c r="GP674" s="5"/>
      <c r="GQ674" s="5"/>
      <c r="GR674" s="5"/>
      <c r="GS674" s="5"/>
      <c r="GT674" s="5"/>
      <c r="GU674" s="5"/>
      <c r="GV674" s="5"/>
      <c r="GW674" s="5"/>
      <c r="GX674" s="5"/>
      <c r="GY674" s="5"/>
      <c r="GZ674" s="5"/>
      <c r="HA674" s="5"/>
      <c r="HB674" s="5"/>
      <c r="HC674" s="5"/>
      <c r="HD674" s="5"/>
      <c r="HE674" s="5"/>
      <c r="HF674" s="5"/>
      <c r="HG674" s="5"/>
      <c r="HH674" s="5"/>
      <c r="HI674" s="5"/>
      <c r="HJ674" s="5"/>
      <c r="HK674" s="5"/>
      <c r="HL674" s="5"/>
      <c r="HM674" s="5"/>
      <c r="HN674" s="5"/>
      <c r="HO674" s="5"/>
      <c r="HP674" s="5"/>
      <c r="HQ674" s="5"/>
      <c r="HR674" s="9"/>
      <c r="HS674" s="9"/>
      <c r="HT674" s="398"/>
      <c r="HU674" s="354"/>
      <c r="HV674" s="5"/>
      <c r="HW674" s="5"/>
      <c r="HX674" s="5"/>
      <c r="HY674" s="5"/>
      <c r="HZ674" s="5"/>
      <c r="IA674" s="5"/>
      <c r="IB674" s="5"/>
      <c r="IC674" s="5"/>
      <c r="ID674" s="5"/>
      <c r="IE674" s="5"/>
      <c r="IF674" s="5"/>
      <c r="IG674" s="5"/>
      <c r="IH674" s="5"/>
      <c r="II674" s="5"/>
      <c r="IJ674" s="5"/>
      <c r="IK674" s="5"/>
      <c r="IL674" s="5"/>
      <c r="IM674" s="5"/>
      <c r="IN674" s="5"/>
      <c r="IO674" s="5"/>
      <c r="IP674" s="5"/>
      <c r="IQ674" s="5"/>
      <c r="IR674" s="5"/>
      <c r="IS674" s="5"/>
      <c r="IT674" s="5"/>
      <c r="IU674" s="5"/>
      <c r="IV674" s="5"/>
      <c r="IW674" s="5"/>
      <c r="IX674" s="5"/>
      <c r="IY674" s="5"/>
      <c r="IZ674" s="5"/>
      <c r="JA674" s="5"/>
      <c r="JB674" s="5"/>
      <c r="JC674" s="5"/>
      <c r="JD674" s="5"/>
      <c r="JE674" s="5"/>
      <c r="JF674" s="5"/>
      <c r="JG674" s="5"/>
      <c r="JH674" s="5"/>
      <c r="JI674" s="5"/>
      <c r="JJ674" s="9"/>
      <c r="JK674" s="9"/>
      <c r="JL674" s="398"/>
    </row>
    <row r="675" spans="1:272" ht="33.75" customHeight="1" thickTop="1" thickBot="1">
      <c r="A675" s="1" t="s">
        <v>33</v>
      </c>
      <c r="B675" s="1" t="s">
        <v>144</v>
      </c>
      <c r="C675" s="2" t="s">
        <v>143</v>
      </c>
      <c r="D675" s="1">
        <v>1</v>
      </c>
      <c r="E675" s="2" t="s">
        <v>160</v>
      </c>
      <c r="F675" s="38" t="s">
        <v>108</v>
      </c>
      <c r="G675" s="2" t="s">
        <v>36</v>
      </c>
      <c r="H675" s="303" t="s">
        <v>188</v>
      </c>
      <c r="I675" s="353"/>
      <c r="J675" s="2"/>
      <c r="K675" s="2"/>
      <c r="L675" s="2"/>
      <c r="M675" s="38" t="s">
        <v>116</v>
      </c>
      <c r="N675" s="81">
        <f>N676+N685</f>
        <v>22.468000000000028</v>
      </c>
      <c r="O675" s="81">
        <f>O676+O685</f>
        <v>67404000.000000075</v>
      </c>
      <c r="P675" s="2"/>
      <c r="Q675" s="2"/>
      <c r="R675" s="2"/>
      <c r="S675" s="2"/>
      <c r="T675" s="38" t="s">
        <v>116</v>
      </c>
      <c r="U675" s="81">
        <f>U676+U685</f>
        <v>0</v>
      </c>
      <c r="V675" s="81">
        <f>V676+V685</f>
        <v>0</v>
      </c>
      <c r="W675" s="2"/>
      <c r="X675" s="2"/>
      <c r="Y675" s="2"/>
      <c r="Z675" s="2"/>
      <c r="AA675" s="38" t="s">
        <v>116</v>
      </c>
      <c r="AB675" s="81">
        <f>AB676+AB685</f>
        <v>0</v>
      </c>
      <c r="AC675" s="81">
        <f>AC676+AC685</f>
        <v>0</v>
      </c>
      <c r="AD675" s="2"/>
      <c r="AE675" s="2"/>
      <c r="AF675" s="2"/>
      <c r="AG675" s="2"/>
      <c r="AH675" s="38" t="s">
        <v>116</v>
      </c>
      <c r="AI675" s="81">
        <f>AI676+AI685</f>
        <v>0</v>
      </c>
      <c r="AJ675" s="81">
        <f>AJ676+AJ685</f>
        <v>0</v>
      </c>
      <c r="AK675" s="2"/>
      <c r="AL675" s="2"/>
      <c r="AM675" s="2"/>
      <c r="AN675" s="2"/>
      <c r="AO675" s="38" t="s">
        <v>116</v>
      </c>
      <c r="AP675" s="81">
        <f>AP676+AP685</f>
        <v>0</v>
      </c>
      <c r="AQ675" s="81">
        <f>AQ676+AQ685</f>
        <v>0</v>
      </c>
      <c r="AR675" s="2"/>
      <c r="AS675" s="2"/>
      <c r="AT675" s="2"/>
      <c r="AU675" s="2"/>
      <c r="AV675" s="38" t="s">
        <v>116</v>
      </c>
      <c r="AW675" s="81">
        <f>AW676+AW685</f>
        <v>0</v>
      </c>
      <c r="AX675" s="91" t="s">
        <v>130</v>
      </c>
      <c r="AY675" s="92">
        <f>AW675+AP675+AI675+AB675+U675+N675</f>
        <v>22.468000000000028</v>
      </c>
      <c r="AZ675" s="92">
        <f>AZ676+AQ675+AJ675+AC675+V675+O675</f>
        <v>67404000.000000075</v>
      </c>
      <c r="BA675" s="353"/>
      <c r="BB675" s="2"/>
      <c r="BC675" s="2"/>
      <c r="BD675" s="2"/>
      <c r="BE675" s="38" t="s">
        <v>116</v>
      </c>
      <c r="BF675" s="81">
        <f>BF676+BF685</f>
        <v>218.74500000000003</v>
      </c>
      <c r="BG675" s="81">
        <f>BG676+BG685</f>
        <v>1093725000.0000002</v>
      </c>
      <c r="BH675" s="2"/>
      <c r="BI675" s="2"/>
      <c r="BJ675" s="2"/>
      <c r="BK675" s="2"/>
      <c r="BL675" s="38" t="s">
        <v>116</v>
      </c>
      <c r="BM675" s="81">
        <f>BM676+BM685</f>
        <v>0</v>
      </c>
      <c r="BN675" s="81">
        <f>BN676+BN685</f>
        <v>0</v>
      </c>
      <c r="BO675" s="2"/>
      <c r="BP675" s="2"/>
      <c r="BQ675" s="2"/>
      <c r="BR675" s="2"/>
      <c r="BS675" s="38" t="s">
        <v>116</v>
      </c>
      <c r="BT675" s="81">
        <f>BT676+BT685</f>
        <v>0</v>
      </c>
      <c r="BU675" s="81">
        <f>BU676+BU685</f>
        <v>0</v>
      </c>
      <c r="BV675" s="2"/>
      <c r="BW675" s="2"/>
      <c r="BX675" s="2"/>
      <c r="BY675" s="2"/>
      <c r="BZ675" s="38" t="s">
        <v>116</v>
      </c>
      <c r="CA675" s="81">
        <f>CA676+CA685</f>
        <v>0</v>
      </c>
      <c r="CB675" s="81">
        <f>CB676+CB685</f>
        <v>0</v>
      </c>
      <c r="CC675" s="2"/>
      <c r="CD675" s="2"/>
      <c r="CE675" s="2"/>
      <c r="CF675" s="2"/>
      <c r="CG675" s="38" t="s">
        <v>116</v>
      </c>
      <c r="CH675" s="81">
        <f>CH676+CH685</f>
        <v>0</v>
      </c>
      <c r="CI675" s="81">
        <f>CI676+CI685</f>
        <v>0</v>
      </c>
      <c r="CJ675" s="2"/>
      <c r="CK675" s="2"/>
      <c r="CL675" s="2"/>
      <c r="CM675" s="2"/>
      <c r="CN675" s="38" t="s">
        <v>116</v>
      </c>
      <c r="CO675" s="81">
        <f>CO676+CO685</f>
        <v>0</v>
      </c>
      <c r="CP675" s="131" t="s">
        <v>117</v>
      </c>
      <c r="CQ675" s="92">
        <f>CO675+CH675+CA675+BT675+BM675+BF675</f>
        <v>218.74500000000003</v>
      </c>
      <c r="CR675" s="92">
        <f>CR676+CI675+CB675+BU675+BN675+BG675</f>
        <v>1093725000.0000002</v>
      </c>
      <c r="CS675" s="353"/>
      <c r="CT675" s="2"/>
      <c r="CU675" s="2"/>
      <c r="CV675" s="2"/>
      <c r="CW675" s="38" t="s">
        <v>116</v>
      </c>
      <c r="CX675" s="81">
        <f>CX676+CX685</f>
        <v>30</v>
      </c>
      <c r="CY675" s="81">
        <f>CY676+CY685</f>
        <v>730000000</v>
      </c>
      <c r="CZ675" s="2"/>
      <c r="DA675" s="2"/>
      <c r="DB675" s="2"/>
      <c r="DC675" s="2"/>
      <c r="DD675" s="38" t="s">
        <v>116</v>
      </c>
      <c r="DE675" s="81">
        <f>DE676+DE685</f>
        <v>0</v>
      </c>
      <c r="DF675" s="81">
        <f>DF676+DF685</f>
        <v>0</v>
      </c>
      <c r="DG675" s="2"/>
      <c r="DH675" s="2"/>
      <c r="DI675" s="2"/>
      <c r="DJ675" s="2"/>
      <c r="DK675" s="38" t="s">
        <v>116</v>
      </c>
      <c r="DL675" s="81">
        <f>DL676+DL685</f>
        <v>0</v>
      </c>
      <c r="DM675" s="81">
        <f>DM676+DM685</f>
        <v>0</v>
      </c>
      <c r="DN675" s="2"/>
      <c r="DO675" s="2"/>
      <c r="DP675" s="2"/>
      <c r="DQ675" s="2"/>
      <c r="DR675" s="38" t="s">
        <v>116</v>
      </c>
      <c r="DS675" s="81">
        <f>DS676+DS685</f>
        <v>0</v>
      </c>
      <c r="DT675" s="81">
        <f>DT676+DT685</f>
        <v>0</v>
      </c>
      <c r="DU675" s="2"/>
      <c r="DV675" s="2"/>
      <c r="DW675" s="2"/>
      <c r="DX675" s="2"/>
      <c r="DY675" s="38" t="s">
        <v>116</v>
      </c>
      <c r="DZ675" s="81">
        <f>DZ676+DZ685</f>
        <v>0</v>
      </c>
      <c r="EA675" s="81">
        <f>EA676+EA685</f>
        <v>0</v>
      </c>
      <c r="EB675" s="2"/>
      <c r="EC675" s="2"/>
      <c r="ED675" s="2"/>
      <c r="EE675" s="2"/>
      <c r="EF675" s="38" t="s">
        <v>116</v>
      </c>
      <c r="EG675" s="81">
        <f>EG676+EG685</f>
        <v>0</v>
      </c>
      <c r="EH675" s="91" t="s">
        <v>120</v>
      </c>
      <c r="EI675" s="92">
        <f>EG675+DZ675+DS675+DL675+DE675+CX675</f>
        <v>30</v>
      </c>
      <c r="EJ675" s="92">
        <f>EJ676+EA675+DT675+DM675+DF675+CY675</f>
        <v>730000000</v>
      </c>
      <c r="EK675" s="353"/>
      <c r="EL675" s="2"/>
      <c r="EM675" s="2"/>
      <c r="EN675" s="2"/>
      <c r="EO675" s="38" t="s">
        <v>116</v>
      </c>
      <c r="EP675" s="81">
        <f>EP676+EP685</f>
        <v>0</v>
      </c>
      <c r="EQ675" s="81">
        <f>EQ676+EQ685</f>
        <v>0</v>
      </c>
      <c r="ER675" s="2"/>
      <c r="ES675" s="2"/>
      <c r="ET675" s="2"/>
      <c r="EU675" s="2"/>
      <c r="EV675" s="38" t="s">
        <v>116</v>
      </c>
      <c r="EW675" s="81">
        <f>EW676+EW685</f>
        <v>0</v>
      </c>
      <c r="EX675" s="81">
        <f>EX676+EX685</f>
        <v>0</v>
      </c>
      <c r="EY675" s="2"/>
      <c r="EZ675" s="2"/>
      <c r="FA675" s="2"/>
      <c r="FB675" s="2"/>
      <c r="FC675" s="38" t="s">
        <v>116</v>
      </c>
      <c r="FD675" s="81">
        <f>FD676+FD685</f>
        <v>0</v>
      </c>
      <c r="FE675" s="81">
        <f>FE676+FE685</f>
        <v>0</v>
      </c>
      <c r="FF675" s="2"/>
      <c r="FG675" s="2"/>
      <c r="FH675" s="2"/>
      <c r="FI675" s="2"/>
      <c r="FJ675" s="38" t="s">
        <v>116</v>
      </c>
      <c r="FK675" s="81">
        <f>FK676+FK685</f>
        <v>0</v>
      </c>
      <c r="FL675" s="81">
        <f>FL676+FL685</f>
        <v>0</v>
      </c>
      <c r="FM675" s="2"/>
      <c r="FN675" s="2"/>
      <c r="FO675" s="2"/>
      <c r="FP675" s="2"/>
      <c r="FQ675" s="38" t="s">
        <v>116</v>
      </c>
      <c r="FR675" s="81">
        <f>FR676+FR685</f>
        <v>0</v>
      </c>
      <c r="FS675" s="81">
        <f>FS676+FS685</f>
        <v>0</v>
      </c>
      <c r="FT675" s="2"/>
      <c r="FU675" s="2"/>
      <c r="FV675" s="2"/>
      <c r="FW675" s="2"/>
      <c r="FX675" s="38" t="s">
        <v>116</v>
      </c>
      <c r="FY675" s="81">
        <f>FY676+FY685</f>
        <v>0</v>
      </c>
      <c r="FZ675" s="91" t="s">
        <v>122</v>
      </c>
      <c r="GA675" s="92">
        <f>FY675+FR675+FK675+FD675+EW675+EP675</f>
        <v>0</v>
      </c>
      <c r="GB675" s="92">
        <f>GB676+FS675+FL675+FE675+EX675+EQ675</f>
        <v>0</v>
      </c>
      <c r="GC675" s="353"/>
      <c r="GD675" s="2"/>
      <c r="GE675" s="2"/>
      <c r="GF675" s="2"/>
      <c r="GG675" s="38" t="s">
        <v>116</v>
      </c>
      <c r="GH675" s="81">
        <f>GH676+GH685</f>
        <v>0</v>
      </c>
      <c r="GI675" s="81">
        <f>GI676+GI685</f>
        <v>0</v>
      </c>
      <c r="GJ675" s="2"/>
      <c r="GK675" s="2"/>
      <c r="GL675" s="2"/>
      <c r="GM675" s="2"/>
      <c r="GN675" s="38" t="s">
        <v>116</v>
      </c>
      <c r="GO675" s="81">
        <f>GO676+GO685</f>
        <v>0</v>
      </c>
      <c r="GP675" s="81">
        <f>GP676+GP685</f>
        <v>0</v>
      </c>
      <c r="GQ675" s="2"/>
      <c r="GR675" s="2"/>
      <c r="GS675" s="2"/>
      <c r="GT675" s="2"/>
      <c r="GU675" s="38" t="s">
        <v>116</v>
      </c>
      <c r="GV675" s="81">
        <f>GV676+GV685</f>
        <v>0</v>
      </c>
      <c r="GW675" s="81">
        <f>GW676+GW685</f>
        <v>0</v>
      </c>
      <c r="GX675" s="2"/>
      <c r="GY675" s="2"/>
      <c r="GZ675" s="2"/>
      <c r="HA675" s="2"/>
      <c r="HB675" s="38" t="s">
        <v>116</v>
      </c>
      <c r="HC675" s="81">
        <f>HC676+HC685</f>
        <v>0</v>
      </c>
      <c r="HD675" s="81">
        <f>HD676+HD685</f>
        <v>0</v>
      </c>
      <c r="HE675" s="2"/>
      <c r="HF675" s="2"/>
      <c r="HG675" s="2"/>
      <c r="HH675" s="2"/>
      <c r="HI675" s="38" t="s">
        <v>116</v>
      </c>
      <c r="HJ675" s="81">
        <f>HJ676+HJ685</f>
        <v>0</v>
      </c>
      <c r="HK675" s="81">
        <f>HK676+HK685</f>
        <v>0</v>
      </c>
      <c r="HL675" s="2"/>
      <c r="HM675" s="2"/>
      <c r="HN675" s="2"/>
      <c r="HO675" s="2"/>
      <c r="HP675" s="38" t="s">
        <v>116</v>
      </c>
      <c r="HQ675" s="81">
        <f>HQ676+HQ685</f>
        <v>0</v>
      </c>
      <c r="HR675" s="91" t="s">
        <v>124</v>
      </c>
      <c r="HS675" s="92">
        <f>HQ675+HJ675+HC675+GV675+GO675+GH675</f>
        <v>0</v>
      </c>
      <c r="HT675" s="92">
        <f>HT676+HK675+HD675+GW675+GP675+GI675</f>
        <v>0</v>
      </c>
      <c r="HU675" s="353"/>
      <c r="HV675" s="2"/>
      <c r="HW675" s="2"/>
      <c r="HX675" s="2"/>
      <c r="HY675" s="38" t="s">
        <v>116</v>
      </c>
      <c r="HZ675" s="81">
        <f>HZ676+HZ685</f>
        <v>0</v>
      </c>
      <c r="IA675" s="81">
        <f>IA676+IA685</f>
        <v>0</v>
      </c>
      <c r="IB675" s="2"/>
      <c r="IC675" s="2"/>
      <c r="ID675" s="2"/>
      <c r="IE675" s="2"/>
      <c r="IF675" s="38" t="s">
        <v>116</v>
      </c>
      <c r="IG675" s="81">
        <f>IG676+IG685</f>
        <v>0</v>
      </c>
      <c r="IH675" s="81">
        <f>IH676+IH685</f>
        <v>0</v>
      </c>
      <c r="II675" s="2"/>
      <c r="IJ675" s="2"/>
      <c r="IK675" s="2"/>
      <c r="IL675" s="2"/>
      <c r="IM675" s="38" t="s">
        <v>116</v>
      </c>
      <c r="IN675" s="81">
        <f>IN676+IN685</f>
        <v>0</v>
      </c>
      <c r="IO675" s="81">
        <f>IO676+IO685</f>
        <v>0</v>
      </c>
      <c r="IP675" s="2"/>
      <c r="IQ675" s="2"/>
      <c r="IR675" s="2"/>
      <c r="IS675" s="2"/>
      <c r="IT675" s="38" t="s">
        <v>116</v>
      </c>
      <c r="IU675" s="81">
        <f>IU676+IU685</f>
        <v>0</v>
      </c>
      <c r="IV675" s="81">
        <f>IV676+IV685</f>
        <v>0</v>
      </c>
      <c r="IW675" s="2"/>
      <c r="IX675" s="2"/>
      <c r="IY675" s="2"/>
      <c r="IZ675" s="2"/>
      <c r="JA675" s="38" t="s">
        <v>116</v>
      </c>
      <c r="JB675" s="81">
        <f>JB676+JB685</f>
        <v>0</v>
      </c>
      <c r="JC675" s="81">
        <f>JC676+JC685</f>
        <v>0</v>
      </c>
      <c r="JD675" s="2"/>
      <c r="JE675" s="2"/>
      <c r="JF675" s="2"/>
      <c r="JG675" s="2"/>
      <c r="JH675" s="38" t="s">
        <v>116</v>
      </c>
      <c r="JI675" s="81">
        <f>JI676+JI685</f>
        <v>0</v>
      </c>
      <c r="JJ675" s="91" t="s">
        <v>189</v>
      </c>
      <c r="JK675" s="92">
        <f>JI675+JB675+IU675+IN675+IG675+HZ675</f>
        <v>0</v>
      </c>
      <c r="JL675" s="92">
        <f>JL676+JC675+IV675+IO675+IH675+IA675</f>
        <v>0</v>
      </c>
    </row>
    <row r="676" spans="1:272" ht="15.75" customHeight="1" thickTop="1">
      <c r="A676" s="64" t="s">
        <v>33</v>
      </c>
      <c r="B676" s="64" t="s">
        <v>8</v>
      </c>
      <c r="C676" s="65" t="s">
        <v>20</v>
      </c>
      <c r="D676" s="126">
        <v>116</v>
      </c>
      <c r="E676" s="157" t="s">
        <v>160</v>
      </c>
      <c r="F676" s="119" t="s">
        <v>108</v>
      </c>
      <c r="G676" s="119" t="s">
        <v>36</v>
      </c>
      <c r="H676" s="305" t="s">
        <v>188</v>
      </c>
      <c r="I676" s="377"/>
      <c r="J676" s="65"/>
      <c r="K676" s="65"/>
      <c r="L676" s="65"/>
      <c r="M676" s="80" t="s">
        <v>115</v>
      </c>
      <c r="N676" s="79">
        <f>SUM(N677:N684)</f>
        <v>1.8</v>
      </c>
      <c r="O676" s="79">
        <f>SUM(O677:O684)</f>
        <v>5400000</v>
      </c>
      <c r="P676" s="65"/>
      <c r="Q676" s="65"/>
      <c r="R676" s="65"/>
      <c r="S676" s="65"/>
      <c r="T676" s="80" t="s">
        <v>115</v>
      </c>
      <c r="U676" s="79">
        <f>SUM(U677:U684)</f>
        <v>0</v>
      </c>
      <c r="V676" s="79">
        <f>SUM(V677:V684)</f>
        <v>0</v>
      </c>
      <c r="W676" s="65"/>
      <c r="X676" s="65"/>
      <c r="Y676" s="65"/>
      <c r="Z676" s="65"/>
      <c r="AA676" s="80" t="s">
        <v>115</v>
      </c>
      <c r="AB676" s="79">
        <f>SUM(AB677:AB684)</f>
        <v>0</v>
      </c>
      <c r="AC676" s="79">
        <f>SUM(AC677:AC684)</f>
        <v>0</v>
      </c>
      <c r="AD676" s="65"/>
      <c r="AE676" s="65"/>
      <c r="AF676" s="65"/>
      <c r="AG676" s="65"/>
      <c r="AH676" s="80" t="s">
        <v>115</v>
      </c>
      <c r="AI676" s="79">
        <f>SUM(AI677:AI684)</f>
        <v>0</v>
      </c>
      <c r="AJ676" s="79">
        <f>SUM(AJ677:AJ684)</f>
        <v>0</v>
      </c>
      <c r="AK676" s="65"/>
      <c r="AL676" s="65"/>
      <c r="AM676" s="65"/>
      <c r="AN676" s="65"/>
      <c r="AO676" s="80" t="s">
        <v>115</v>
      </c>
      <c r="AP676" s="79">
        <f>SUM(AP677:AP684)</f>
        <v>0</v>
      </c>
      <c r="AQ676" s="79">
        <f>SUM(AQ677:AQ684)</f>
        <v>0</v>
      </c>
      <c r="AR676" s="65"/>
      <c r="AS676" s="65"/>
      <c r="AT676" s="65"/>
      <c r="AU676" s="65"/>
      <c r="AV676" s="80" t="s">
        <v>115</v>
      </c>
      <c r="AW676" s="79">
        <f>SUM(AW677:AW684)</f>
        <v>0</v>
      </c>
      <c r="AX676" s="79">
        <f>SUM(AX677:AX684)</f>
        <v>0</v>
      </c>
      <c r="AY676" s="38" t="s">
        <v>116</v>
      </c>
      <c r="AZ676" s="346">
        <f>AX676+AX802+AX809+AX862</f>
        <v>0</v>
      </c>
      <c r="BA676" s="377"/>
      <c r="BB676" s="65"/>
      <c r="BC676" s="65"/>
      <c r="BD676" s="65"/>
      <c r="BE676" s="80" t="s">
        <v>115</v>
      </c>
      <c r="BF676" s="79">
        <f>SUM(BF677:BF684)</f>
        <v>87.64500000000001</v>
      </c>
      <c r="BG676" s="79">
        <f>SUM(BG677:BG684)</f>
        <v>438225000</v>
      </c>
      <c r="BH676" s="79"/>
      <c r="BI676" s="65"/>
      <c r="BJ676" s="65"/>
      <c r="BK676" s="65"/>
      <c r="BL676" s="80" t="s">
        <v>115</v>
      </c>
      <c r="BM676" s="79">
        <f>SUM(BM677:BM684)</f>
        <v>0</v>
      </c>
      <c r="BN676" s="79">
        <f>SUM(BN677:BN684)</f>
        <v>0</v>
      </c>
      <c r="BO676" s="65"/>
      <c r="BP676" s="65"/>
      <c r="BQ676" s="65"/>
      <c r="BR676" s="65"/>
      <c r="BS676" s="80" t="s">
        <v>115</v>
      </c>
      <c r="BT676" s="79">
        <f>SUM(BT677:BT684)</f>
        <v>0</v>
      </c>
      <c r="BU676" s="79">
        <f>SUM(BU677:BU684)</f>
        <v>0</v>
      </c>
      <c r="BV676" s="65"/>
      <c r="BW676" s="65"/>
      <c r="BX676" s="65"/>
      <c r="BY676" s="65"/>
      <c r="BZ676" s="80" t="s">
        <v>115</v>
      </c>
      <c r="CA676" s="79">
        <f>SUM(CA677:CA684)</f>
        <v>0</v>
      </c>
      <c r="CB676" s="79">
        <f>SUM(CB677:CB684)</f>
        <v>0</v>
      </c>
      <c r="CC676" s="65"/>
      <c r="CD676" s="65"/>
      <c r="CE676" s="65"/>
      <c r="CF676" s="65"/>
      <c r="CG676" s="80" t="s">
        <v>115</v>
      </c>
      <c r="CH676" s="79">
        <f>SUM(CH677:CH684)</f>
        <v>0</v>
      </c>
      <c r="CI676" s="79">
        <f>SUM(CI677:CI684)</f>
        <v>0</v>
      </c>
      <c r="CJ676" s="65"/>
      <c r="CK676" s="65"/>
      <c r="CL676" s="65"/>
      <c r="CM676" s="65"/>
      <c r="CN676" s="80" t="s">
        <v>115</v>
      </c>
      <c r="CO676" s="79">
        <f>SUM(CO677:CO684)</f>
        <v>0</v>
      </c>
      <c r="CP676" s="79">
        <f>SUM(CP677:CP684)</f>
        <v>0</v>
      </c>
      <c r="CQ676" s="38" t="s">
        <v>116</v>
      </c>
      <c r="CR676" s="346">
        <f>CP676+CP802+CP809+CP862</f>
        <v>0</v>
      </c>
      <c r="CS676" s="377"/>
      <c r="CT676" s="65"/>
      <c r="CU676" s="65"/>
      <c r="CV676" s="65"/>
      <c r="CW676" s="80" t="s">
        <v>115</v>
      </c>
      <c r="CX676" s="79">
        <f>SUM(CX677:CX684)</f>
        <v>8</v>
      </c>
      <c r="CY676" s="79">
        <f>SUM(CY677:CY684)</f>
        <v>190000000</v>
      </c>
      <c r="CZ676" s="65"/>
      <c r="DA676" s="65"/>
      <c r="DB676" s="65"/>
      <c r="DC676" s="65"/>
      <c r="DD676" s="80" t="s">
        <v>115</v>
      </c>
      <c r="DE676" s="79">
        <f>SUM(DE677:DE684)</f>
        <v>0</v>
      </c>
      <c r="DF676" s="79">
        <f>SUM(DF677:DF684)</f>
        <v>0</v>
      </c>
      <c r="DG676" s="65"/>
      <c r="DH676" s="65"/>
      <c r="DI676" s="65"/>
      <c r="DJ676" s="65"/>
      <c r="DK676" s="80" t="s">
        <v>115</v>
      </c>
      <c r="DL676" s="79">
        <f>SUM(DL677:DL684)</f>
        <v>0</v>
      </c>
      <c r="DM676" s="79">
        <f>SUM(DM677:DM684)</f>
        <v>0</v>
      </c>
      <c r="DN676" s="65"/>
      <c r="DO676" s="65"/>
      <c r="DP676" s="65"/>
      <c r="DQ676" s="65"/>
      <c r="DR676" s="80" t="s">
        <v>115</v>
      </c>
      <c r="DS676" s="79">
        <f>SUM(DS677:DS684)</f>
        <v>0</v>
      </c>
      <c r="DT676" s="79">
        <f>SUM(DT677:DT684)</f>
        <v>0</v>
      </c>
      <c r="DU676" s="65"/>
      <c r="DV676" s="65"/>
      <c r="DW676" s="65"/>
      <c r="DX676" s="65"/>
      <c r="DY676" s="80" t="s">
        <v>115</v>
      </c>
      <c r="DZ676" s="79">
        <f>SUM(DZ677:DZ684)</f>
        <v>0</v>
      </c>
      <c r="EA676" s="79">
        <f>SUM(EA677:EA684)</f>
        <v>0</v>
      </c>
      <c r="EB676" s="65"/>
      <c r="EC676" s="65"/>
      <c r="ED676" s="65"/>
      <c r="EE676" s="65"/>
      <c r="EF676" s="80" t="s">
        <v>115</v>
      </c>
      <c r="EG676" s="79">
        <f>SUM(EG677:EG684)</f>
        <v>0</v>
      </c>
      <c r="EH676" s="79">
        <f>SUM(EH677:EH684)</f>
        <v>0</v>
      </c>
      <c r="EI676" s="38" t="s">
        <v>116</v>
      </c>
      <c r="EJ676" s="346">
        <f>EH676+EH802+EH809+EH862</f>
        <v>0</v>
      </c>
      <c r="EK676" s="377"/>
      <c r="EL676" s="65"/>
      <c r="EM676" s="65"/>
      <c r="EN676" s="65"/>
      <c r="EO676" s="80" t="s">
        <v>115</v>
      </c>
      <c r="EP676" s="79">
        <f>SUM(EP677:EP684)</f>
        <v>0</v>
      </c>
      <c r="EQ676" s="79">
        <f>SUM(EQ677:EQ684)</f>
        <v>0</v>
      </c>
      <c r="ER676" s="65"/>
      <c r="ES676" s="65"/>
      <c r="ET676" s="65"/>
      <c r="EU676" s="65"/>
      <c r="EV676" s="80" t="s">
        <v>115</v>
      </c>
      <c r="EW676" s="79">
        <f>SUM(EW677:EW684)</f>
        <v>0</v>
      </c>
      <c r="EX676" s="79">
        <f>SUM(EX677:EX684)</f>
        <v>0</v>
      </c>
      <c r="EY676" s="65"/>
      <c r="EZ676" s="65"/>
      <c r="FA676" s="65"/>
      <c r="FB676" s="65"/>
      <c r="FC676" s="80" t="s">
        <v>115</v>
      </c>
      <c r="FD676" s="79">
        <f>SUM(FD677:FD684)</f>
        <v>0</v>
      </c>
      <c r="FE676" s="79">
        <f>SUM(FE677:FE684)</f>
        <v>0</v>
      </c>
      <c r="FF676" s="65"/>
      <c r="FG676" s="65"/>
      <c r="FH676" s="65"/>
      <c r="FI676" s="65"/>
      <c r="FJ676" s="80" t="s">
        <v>115</v>
      </c>
      <c r="FK676" s="79">
        <f>SUM(FK677:FK684)</f>
        <v>0</v>
      </c>
      <c r="FL676" s="79">
        <f>SUM(FL677:FL684)</f>
        <v>0</v>
      </c>
      <c r="FM676" s="65"/>
      <c r="FN676" s="65"/>
      <c r="FO676" s="65"/>
      <c r="FP676" s="65"/>
      <c r="FQ676" s="80" t="s">
        <v>115</v>
      </c>
      <c r="FR676" s="79">
        <f>SUM(FR677:FR684)</f>
        <v>0</v>
      </c>
      <c r="FS676" s="79">
        <f>SUM(FS677:FS684)</f>
        <v>0</v>
      </c>
      <c r="FT676" s="65"/>
      <c r="FU676" s="65"/>
      <c r="FV676" s="65"/>
      <c r="FW676" s="65"/>
      <c r="FX676" s="80" t="s">
        <v>115</v>
      </c>
      <c r="FY676" s="79">
        <f>SUM(FY677:FY683)</f>
        <v>0</v>
      </c>
      <c r="FZ676" s="79">
        <f>SUM(FZ677:FZ683)</f>
        <v>0</v>
      </c>
      <c r="GA676" s="38" t="s">
        <v>116</v>
      </c>
      <c r="GB676" s="346">
        <f>FZ676+FZ802+FZ809+FZ862</f>
        <v>0</v>
      </c>
      <c r="GC676" s="377"/>
      <c r="GD676" s="65"/>
      <c r="GE676" s="65"/>
      <c r="GF676" s="65"/>
      <c r="GG676" s="80" t="s">
        <v>115</v>
      </c>
      <c r="GH676" s="79">
        <f>SUM(GH677:GH684)</f>
        <v>0</v>
      </c>
      <c r="GI676" s="79">
        <f>SUM(GI677:GI684)</f>
        <v>0</v>
      </c>
      <c r="GJ676" s="65"/>
      <c r="GK676" s="65"/>
      <c r="GL676" s="65"/>
      <c r="GM676" s="65"/>
      <c r="GN676" s="80" t="s">
        <v>115</v>
      </c>
      <c r="GO676" s="79">
        <f>SUM(GO677:GO684)</f>
        <v>0</v>
      </c>
      <c r="GP676" s="79">
        <f>SUM(GP677:GP684)</f>
        <v>0</v>
      </c>
      <c r="GQ676" s="65"/>
      <c r="GR676" s="65"/>
      <c r="GS676" s="65"/>
      <c r="GT676" s="65"/>
      <c r="GU676" s="80" t="s">
        <v>115</v>
      </c>
      <c r="GV676" s="79">
        <f>SUM(GV677:GV684)</f>
        <v>0</v>
      </c>
      <c r="GW676" s="79">
        <f>SUM(GW677:GW684)</f>
        <v>0</v>
      </c>
      <c r="GX676" s="65"/>
      <c r="GY676" s="65"/>
      <c r="GZ676" s="65"/>
      <c r="HA676" s="65"/>
      <c r="HB676" s="80" t="s">
        <v>115</v>
      </c>
      <c r="HC676" s="79">
        <f>SUM(HC677:HC684)</f>
        <v>0</v>
      </c>
      <c r="HD676" s="79">
        <f>SUM(HD677:HD684)</f>
        <v>0</v>
      </c>
      <c r="HE676" s="65"/>
      <c r="HF676" s="65"/>
      <c r="HG676" s="65"/>
      <c r="HH676" s="65"/>
      <c r="HI676" s="80" t="s">
        <v>115</v>
      </c>
      <c r="HJ676" s="79">
        <f>SUM(HJ677:HJ684)</f>
        <v>0</v>
      </c>
      <c r="HK676" s="79">
        <f>SUM(HK677:HK684)</f>
        <v>0</v>
      </c>
      <c r="HL676" s="65"/>
      <c r="HM676" s="65"/>
      <c r="HN676" s="65"/>
      <c r="HO676" s="65"/>
      <c r="HP676" s="80" t="s">
        <v>115</v>
      </c>
      <c r="HQ676" s="79">
        <f>SUM(HQ677:HQ684)</f>
        <v>0</v>
      </c>
      <c r="HR676" s="79">
        <f>SUM(HR677:HR684)</f>
        <v>0</v>
      </c>
      <c r="HS676" s="38" t="s">
        <v>116</v>
      </c>
      <c r="HT676" s="346">
        <f>HR676+HR802+HR809+HR862</f>
        <v>0</v>
      </c>
      <c r="HU676" s="377"/>
      <c r="HV676" s="65"/>
      <c r="HW676" s="65"/>
      <c r="HX676" s="65"/>
      <c r="HY676" s="80" t="s">
        <v>115</v>
      </c>
      <c r="HZ676" s="79">
        <f>SUM(HZ677:HZ684)</f>
        <v>0</v>
      </c>
      <c r="IA676" s="79">
        <f>SUM(IA677:IA684)</f>
        <v>0</v>
      </c>
      <c r="IB676" s="65"/>
      <c r="IC676" s="65"/>
      <c r="ID676" s="65"/>
      <c r="IE676" s="65"/>
      <c r="IF676" s="80" t="s">
        <v>115</v>
      </c>
      <c r="IG676" s="79">
        <f>SUM(IG677:IG684)</f>
        <v>0</v>
      </c>
      <c r="IH676" s="79">
        <f>SUM(IH677:IH684)</f>
        <v>0</v>
      </c>
      <c r="II676" s="65"/>
      <c r="IJ676" s="65"/>
      <c r="IK676" s="65"/>
      <c r="IL676" s="65"/>
      <c r="IM676" s="80" t="s">
        <v>115</v>
      </c>
      <c r="IN676" s="79">
        <f>SUM(IN677:IN684)</f>
        <v>0</v>
      </c>
      <c r="IO676" s="79">
        <f>SUM(IO677:IO684)</f>
        <v>0</v>
      </c>
      <c r="IP676" s="65"/>
      <c r="IQ676" s="65"/>
      <c r="IR676" s="65"/>
      <c r="IS676" s="65"/>
      <c r="IT676" s="80" t="s">
        <v>115</v>
      </c>
      <c r="IU676" s="79">
        <f>SUM(IU677:IU684)</f>
        <v>0</v>
      </c>
      <c r="IV676" s="79">
        <f>SUM(IV677:IV684)</f>
        <v>0</v>
      </c>
      <c r="IW676" s="65"/>
      <c r="IX676" s="65"/>
      <c r="IY676" s="65"/>
      <c r="IZ676" s="65"/>
      <c r="JA676" s="80" t="s">
        <v>115</v>
      </c>
      <c r="JB676" s="79">
        <f>SUM(JB677:JB684)</f>
        <v>0</v>
      </c>
      <c r="JC676" s="79">
        <f>SUM(JC677:JC684)</f>
        <v>0</v>
      </c>
      <c r="JD676" s="65"/>
      <c r="JE676" s="65"/>
      <c r="JF676" s="65"/>
      <c r="JG676" s="65"/>
      <c r="JH676" s="80" t="s">
        <v>115</v>
      </c>
      <c r="JI676" s="79">
        <f>SUM(JI677:JI684)</f>
        <v>0</v>
      </c>
      <c r="JJ676" s="79">
        <f>SUM(JJ677:JJ684)</f>
        <v>0</v>
      </c>
      <c r="JK676" s="38" t="s">
        <v>116</v>
      </c>
      <c r="JL676" s="346">
        <f>JJ676+JJ802+JJ809+JJ862</f>
        <v>0</v>
      </c>
    </row>
    <row r="677" spans="1:272" ht="30.75" customHeight="1">
      <c r="A677" s="8" t="s">
        <v>33</v>
      </c>
      <c r="B677" s="8" t="s">
        <v>8</v>
      </c>
      <c r="C677" s="8">
        <v>1</v>
      </c>
      <c r="D677" s="197" t="s">
        <v>159</v>
      </c>
      <c r="E677" s="118" t="s">
        <v>160</v>
      </c>
      <c r="F677" s="195" t="s">
        <v>108</v>
      </c>
      <c r="G677" s="195" t="s">
        <v>36</v>
      </c>
      <c r="H677" s="309" t="s">
        <v>188</v>
      </c>
      <c r="I677" s="355" t="s">
        <v>428</v>
      </c>
      <c r="J677" s="51">
        <v>40</v>
      </c>
      <c r="K677" s="51">
        <v>41</v>
      </c>
      <c r="L677" s="51">
        <f>K677-J677</f>
        <v>1</v>
      </c>
      <c r="M677" s="52">
        <v>90</v>
      </c>
      <c r="N677" s="52">
        <f t="shared" ref="N677:N678" si="480">L677*M677/100</f>
        <v>0.9</v>
      </c>
      <c r="O677" s="139">
        <f>N677*AUXILIAR!$B$50</f>
        <v>2700000</v>
      </c>
      <c r="P677" s="57"/>
      <c r="Q677" s="57"/>
      <c r="R677" s="57"/>
      <c r="S677" s="57"/>
      <c r="T677" s="56"/>
      <c r="U677" s="56"/>
      <c r="V677" s="161"/>
      <c r="W677" s="57"/>
      <c r="X677" s="57"/>
      <c r="Y677" s="57"/>
      <c r="Z677" s="57"/>
      <c r="AA677" s="56"/>
      <c r="AB677" s="56"/>
      <c r="AC677" s="161"/>
      <c r="AD677" s="5"/>
      <c r="AE677" s="5"/>
      <c r="AF677" s="5"/>
      <c r="AG677" s="5"/>
      <c r="AH677" s="5"/>
      <c r="AI677" s="5"/>
      <c r="AJ677" s="5"/>
      <c r="AK677" s="5"/>
      <c r="AL677" s="5"/>
      <c r="AM677" s="5"/>
      <c r="AN677" s="5"/>
      <c r="AO677" s="5"/>
      <c r="AP677" s="5"/>
      <c r="AQ677" s="5"/>
      <c r="AR677" s="5"/>
      <c r="AS677" s="5"/>
      <c r="AT677" s="5"/>
      <c r="AU677" s="5"/>
      <c r="AV677" s="5"/>
      <c r="AW677" s="5"/>
      <c r="AX677" s="5"/>
      <c r="AY677" s="5"/>
      <c r="AZ677" s="341"/>
      <c r="BA677" s="355" t="s">
        <v>424</v>
      </c>
      <c r="BB677" s="51">
        <v>99.4</v>
      </c>
      <c r="BC677" s="51">
        <v>110.7</v>
      </c>
      <c r="BD677" s="51">
        <f>BC677-BB677</f>
        <v>11.299999999999997</v>
      </c>
      <c r="BE677" s="52">
        <v>100</v>
      </c>
      <c r="BF677" s="52">
        <f t="shared" ref="BF677" si="481">BD677*BE677/100</f>
        <v>11.299999999999997</v>
      </c>
      <c r="BG677" s="139">
        <f>BF677*AUXILIAR!$B$53</f>
        <v>56499999.999999985</v>
      </c>
      <c r="BH677" s="5"/>
      <c r="BI677" s="5"/>
      <c r="BJ677" s="5"/>
      <c r="BK677" s="5"/>
      <c r="BL677" s="56"/>
      <c r="BM677" s="56"/>
      <c r="BN677" s="161"/>
      <c r="BO677" s="5"/>
      <c r="BP677" s="5"/>
      <c r="BQ677" s="5"/>
      <c r="BR677" s="5"/>
      <c r="BS677" s="5"/>
      <c r="BT677" s="5"/>
      <c r="BU677" s="5"/>
      <c r="BV677" s="5"/>
      <c r="BW677" s="5"/>
      <c r="BX677" s="5"/>
      <c r="BY677" s="5"/>
      <c r="BZ677" s="5"/>
      <c r="CA677" s="5"/>
      <c r="CB677" s="5"/>
      <c r="CC677" s="5"/>
      <c r="CD677" s="5"/>
      <c r="CE677" s="5"/>
      <c r="CF677" s="5"/>
      <c r="CG677" s="5"/>
      <c r="CH677" s="5"/>
      <c r="CI677" s="5"/>
      <c r="CJ677" s="5"/>
      <c r="CK677" s="5"/>
      <c r="CL677" s="5"/>
      <c r="CM677" s="5"/>
      <c r="CN677" s="5"/>
      <c r="CO677" s="5"/>
      <c r="CP677" s="5"/>
      <c r="CQ677" s="5"/>
      <c r="CR677" s="341"/>
      <c r="CS677" s="355" t="s">
        <v>438</v>
      </c>
      <c r="CT677" s="51">
        <v>124</v>
      </c>
      <c r="CU677" s="51">
        <v>124</v>
      </c>
      <c r="CV677" s="51">
        <v>1</v>
      </c>
      <c r="CW677" s="52">
        <v>100</v>
      </c>
      <c r="CX677" s="52">
        <f t="shared" ref="CX677:CX680" si="482">CV677*CW677/100</f>
        <v>1</v>
      </c>
      <c r="CY677" s="139">
        <f>CX677*AUXILIAR!$B$56</f>
        <v>30000000</v>
      </c>
      <c r="CZ677" s="57"/>
      <c r="DA677" s="57"/>
      <c r="DB677" s="57"/>
      <c r="DC677" s="57"/>
      <c r="DD677" s="56"/>
      <c r="DE677" s="56"/>
      <c r="DF677" s="161"/>
      <c r="DG677" s="5"/>
      <c r="DH677" s="5"/>
      <c r="DI677" s="5"/>
      <c r="DJ677" s="5"/>
      <c r="DK677" s="5"/>
      <c r="DL677" s="5"/>
      <c r="DM677" s="5"/>
      <c r="DN677" s="5"/>
      <c r="DO677" s="5"/>
      <c r="DP677" s="5"/>
      <c r="DQ677" s="5"/>
      <c r="DR677" s="5"/>
      <c r="DS677" s="5"/>
      <c r="DT677" s="5"/>
      <c r="DU677" s="5"/>
      <c r="DV677" s="5"/>
      <c r="DW677" s="5"/>
      <c r="DX677" s="5"/>
      <c r="DY677" s="5"/>
      <c r="DZ677" s="5"/>
      <c r="EA677" s="5"/>
      <c r="EB677" s="5"/>
      <c r="EC677" s="5"/>
      <c r="ED677" s="5"/>
      <c r="EE677" s="5"/>
      <c r="EF677" s="5"/>
      <c r="EG677" s="5"/>
      <c r="EH677" s="5"/>
      <c r="EI677" s="5"/>
      <c r="EJ677" s="341"/>
      <c r="EK677" s="354"/>
      <c r="EL677" s="5"/>
      <c r="EM677" s="5"/>
      <c r="EN677" s="5"/>
      <c r="EO677" s="5"/>
      <c r="EP677" s="5"/>
      <c r="EQ677" s="5"/>
      <c r="ER677" s="5"/>
      <c r="ES677" s="5"/>
      <c r="ET677" s="5"/>
      <c r="EU677" s="5"/>
      <c r="EV677" s="5"/>
      <c r="EW677" s="5"/>
      <c r="EX677" s="5"/>
      <c r="EY677" s="5"/>
      <c r="EZ677" s="5"/>
      <c r="FA677" s="5"/>
      <c r="FB677" s="5"/>
      <c r="FC677" s="5"/>
      <c r="FD677" s="5"/>
      <c r="FE677" s="5"/>
      <c r="FF677" s="5"/>
      <c r="FG677" s="5"/>
      <c r="FH677" s="5"/>
      <c r="FI677" s="5"/>
      <c r="FJ677" s="5"/>
      <c r="FK677" s="5"/>
      <c r="FL677" s="5"/>
      <c r="FM677" s="5"/>
      <c r="FN677" s="5"/>
      <c r="FO677" s="5"/>
      <c r="FP677" s="5"/>
      <c r="FQ677" s="5"/>
      <c r="FR677" s="5"/>
      <c r="FS677" s="5"/>
      <c r="FT677" s="5"/>
      <c r="FU677" s="5"/>
      <c r="FV677" s="5"/>
      <c r="FW677" s="5"/>
      <c r="FX677" s="5"/>
      <c r="FY677" s="5"/>
      <c r="FZ677" s="5"/>
      <c r="GA677" s="5"/>
      <c r="GB677" s="341"/>
      <c r="GC677" s="354"/>
      <c r="GD677" s="5"/>
      <c r="GE677" s="5"/>
      <c r="GF677" s="5"/>
      <c r="GG677" s="5"/>
      <c r="GH677" s="5"/>
      <c r="GI677" s="5"/>
      <c r="GJ677" s="5"/>
      <c r="GK677" s="5"/>
      <c r="GL677" s="5"/>
      <c r="GM677" s="5"/>
      <c r="GN677" s="5"/>
      <c r="GO677" s="5"/>
      <c r="GP677" s="5"/>
      <c r="GQ677" s="5"/>
      <c r="GR677" s="5"/>
      <c r="GS677" s="5"/>
      <c r="GT677" s="5"/>
      <c r="GU677" s="5"/>
      <c r="GV677" s="5"/>
      <c r="GW677" s="5"/>
      <c r="GX677" s="5"/>
      <c r="GY677" s="5"/>
      <c r="GZ677" s="5"/>
      <c r="HA677" s="5"/>
      <c r="HB677" s="5"/>
      <c r="HC677" s="5"/>
      <c r="HD677" s="5"/>
      <c r="HE677" s="5"/>
      <c r="HF677" s="5"/>
      <c r="HG677" s="5"/>
      <c r="HH677" s="5"/>
      <c r="HI677" s="5"/>
      <c r="HJ677" s="5"/>
      <c r="HK677" s="5"/>
      <c r="HL677" s="5"/>
      <c r="HM677" s="5"/>
      <c r="HN677" s="5"/>
      <c r="HO677" s="5"/>
      <c r="HP677" s="5"/>
      <c r="HQ677" s="5"/>
      <c r="HR677" s="5"/>
      <c r="HS677" s="5"/>
      <c r="HT677" s="341"/>
      <c r="HU677" s="354"/>
      <c r="HV677" s="5"/>
      <c r="HW677" s="5"/>
      <c r="HX677" s="5"/>
      <c r="HY677" s="5"/>
      <c r="HZ677" s="5"/>
      <c r="IA677" s="5"/>
      <c r="IB677" s="5"/>
      <c r="IC677" s="5"/>
      <c r="ID677" s="5"/>
      <c r="IE677" s="5"/>
      <c r="IF677" s="5"/>
      <c r="IG677" s="5"/>
      <c r="IH677" s="5"/>
      <c r="II677" s="5"/>
      <c r="IJ677" s="5"/>
      <c r="IK677" s="5"/>
      <c r="IL677" s="5"/>
      <c r="IM677" s="5"/>
      <c r="IN677" s="5"/>
      <c r="IO677" s="5"/>
      <c r="IP677" s="5"/>
      <c r="IQ677" s="5"/>
      <c r="IR677" s="5"/>
      <c r="IS677" s="5"/>
      <c r="IT677" s="5"/>
      <c r="IU677" s="5"/>
      <c r="IV677" s="5"/>
      <c r="IW677" s="5"/>
      <c r="IX677" s="5"/>
      <c r="IY677" s="5"/>
      <c r="IZ677" s="5"/>
      <c r="JA677" s="5"/>
      <c r="JB677" s="5"/>
      <c r="JC677" s="5"/>
      <c r="JD677" s="5"/>
      <c r="JE677" s="5"/>
      <c r="JF677" s="5"/>
      <c r="JG677" s="5"/>
      <c r="JH677" s="5"/>
      <c r="JI677" s="5"/>
      <c r="JJ677" s="5"/>
      <c r="JK677" s="145"/>
      <c r="JL677" s="397"/>
    </row>
    <row r="678" spans="1:272" ht="30.75" customHeight="1">
      <c r="A678" s="8" t="s">
        <v>33</v>
      </c>
      <c r="B678" s="8" t="s">
        <v>8</v>
      </c>
      <c r="C678" s="8">
        <v>1</v>
      </c>
      <c r="D678" s="197" t="s">
        <v>159</v>
      </c>
      <c r="E678" s="118" t="s">
        <v>160</v>
      </c>
      <c r="F678" s="195" t="s">
        <v>108</v>
      </c>
      <c r="G678" s="195" t="s">
        <v>36</v>
      </c>
      <c r="H678" s="309" t="s">
        <v>188</v>
      </c>
      <c r="I678" s="355" t="s">
        <v>429</v>
      </c>
      <c r="J678" s="51">
        <v>40</v>
      </c>
      <c r="K678" s="51">
        <v>41</v>
      </c>
      <c r="L678" s="51">
        <f>K678-J678</f>
        <v>1</v>
      </c>
      <c r="M678" s="52">
        <v>90</v>
      </c>
      <c r="N678" s="52">
        <f t="shared" si="480"/>
        <v>0.9</v>
      </c>
      <c r="O678" s="139">
        <f>N678*AUXILIAR!$B$50</f>
        <v>2700000</v>
      </c>
      <c r="P678" s="57"/>
      <c r="Q678" s="57"/>
      <c r="R678" s="57"/>
      <c r="S678" s="57"/>
      <c r="T678" s="56"/>
      <c r="U678" s="56"/>
      <c r="V678" s="161"/>
      <c r="W678" s="57"/>
      <c r="X678" s="57"/>
      <c r="Y678" s="57"/>
      <c r="Z678" s="57"/>
      <c r="AA678" s="56"/>
      <c r="AB678" s="56"/>
      <c r="AC678" s="161"/>
      <c r="AD678" s="5"/>
      <c r="AE678" s="5"/>
      <c r="AF678" s="5"/>
      <c r="AG678" s="5"/>
      <c r="AH678" s="5"/>
      <c r="AI678" s="5"/>
      <c r="AJ678" s="5"/>
      <c r="AK678" s="5"/>
      <c r="AL678" s="5"/>
      <c r="AM678" s="5"/>
      <c r="AN678" s="5"/>
      <c r="AO678" s="5"/>
      <c r="AP678" s="5"/>
      <c r="AQ678" s="5"/>
      <c r="AR678" s="5"/>
      <c r="AS678" s="5"/>
      <c r="AT678" s="5"/>
      <c r="AU678" s="5"/>
      <c r="AV678" s="5"/>
      <c r="AW678" s="5"/>
      <c r="AX678" s="5"/>
      <c r="AY678" s="5"/>
      <c r="AZ678" s="341"/>
      <c r="BA678" s="355" t="s">
        <v>424</v>
      </c>
      <c r="BB678" s="51">
        <v>119.9</v>
      </c>
      <c r="BC678" s="51">
        <v>150.9</v>
      </c>
      <c r="BD678" s="51">
        <f>BC678-BB678</f>
        <v>31</v>
      </c>
      <c r="BE678" s="52">
        <v>77</v>
      </c>
      <c r="BF678" s="52">
        <f t="shared" ref="BF678:BF679" si="483">BD678*BE678/100</f>
        <v>23.87</v>
      </c>
      <c r="BG678" s="139">
        <f>BF678*AUXILIAR!$B$53</f>
        <v>119350000</v>
      </c>
      <c r="BH678" s="5"/>
      <c r="BI678" s="5"/>
      <c r="BJ678" s="5"/>
      <c r="BK678" s="5"/>
      <c r="BL678" s="5"/>
      <c r="BM678" s="5"/>
      <c r="BN678" s="5"/>
      <c r="BO678" s="5"/>
      <c r="BP678" s="5"/>
      <c r="BQ678" s="5"/>
      <c r="BR678" s="5"/>
      <c r="BS678" s="5"/>
      <c r="BT678" s="5"/>
      <c r="BU678" s="5"/>
      <c r="BV678" s="5"/>
      <c r="BW678" s="5"/>
      <c r="BX678" s="5"/>
      <c r="BY678" s="5"/>
      <c r="BZ678" s="5"/>
      <c r="CA678" s="5"/>
      <c r="CB678" s="5"/>
      <c r="CC678" s="5"/>
      <c r="CD678" s="5"/>
      <c r="CE678" s="5"/>
      <c r="CF678" s="5"/>
      <c r="CG678" s="5"/>
      <c r="CH678" s="5"/>
      <c r="CI678" s="5"/>
      <c r="CJ678" s="5"/>
      <c r="CK678" s="5"/>
      <c r="CL678" s="5"/>
      <c r="CM678" s="5"/>
      <c r="CN678" s="5"/>
      <c r="CO678" s="5"/>
      <c r="CP678" s="5"/>
      <c r="CQ678" s="5"/>
      <c r="CR678" s="341"/>
      <c r="CS678" s="355" t="s">
        <v>439</v>
      </c>
      <c r="CT678" s="51">
        <v>131.30000000000001</v>
      </c>
      <c r="CU678" s="51">
        <v>131.30000000000001</v>
      </c>
      <c r="CV678" s="51">
        <v>1</v>
      </c>
      <c r="CW678" s="52">
        <v>100</v>
      </c>
      <c r="CX678" s="52">
        <f t="shared" si="482"/>
        <v>1</v>
      </c>
      <c r="CY678" s="139">
        <f>CX678*AUXILIAR!$B$56</f>
        <v>30000000</v>
      </c>
      <c r="CZ678" s="57"/>
      <c r="DA678" s="57"/>
      <c r="DB678" s="57"/>
      <c r="DC678" s="57"/>
      <c r="DD678" s="56"/>
      <c r="DE678" s="56"/>
      <c r="DF678" s="161"/>
      <c r="DG678" s="5"/>
      <c r="DH678" s="5"/>
      <c r="DI678" s="5"/>
      <c r="DJ678" s="5"/>
      <c r="DK678" s="5"/>
      <c r="DL678" s="5"/>
      <c r="DM678" s="5"/>
      <c r="DN678" s="5"/>
      <c r="DO678" s="5"/>
      <c r="DP678" s="5"/>
      <c r="DQ678" s="5"/>
      <c r="DR678" s="5"/>
      <c r="DS678" s="5"/>
      <c r="DT678" s="5"/>
      <c r="DU678" s="5"/>
      <c r="DV678" s="5"/>
      <c r="DW678" s="5"/>
      <c r="DX678" s="5"/>
      <c r="DY678" s="5"/>
      <c r="DZ678" s="5"/>
      <c r="EA678" s="5"/>
      <c r="EB678" s="5"/>
      <c r="EC678" s="5"/>
      <c r="ED678" s="5"/>
      <c r="EE678" s="5"/>
      <c r="EF678" s="5"/>
      <c r="EG678" s="5"/>
      <c r="EH678" s="5"/>
      <c r="EI678" s="5"/>
      <c r="EJ678" s="341"/>
      <c r="EK678" s="354"/>
      <c r="EL678" s="5"/>
      <c r="EM678" s="5"/>
      <c r="EN678" s="5"/>
      <c r="EO678" s="5"/>
      <c r="EP678" s="5"/>
      <c r="EQ678" s="5"/>
      <c r="ER678" s="5"/>
      <c r="ES678" s="5"/>
      <c r="ET678" s="5"/>
      <c r="EU678" s="5"/>
      <c r="EV678" s="5"/>
      <c r="EW678" s="5"/>
      <c r="EX678" s="5"/>
      <c r="EY678" s="5"/>
      <c r="EZ678" s="5"/>
      <c r="FA678" s="5"/>
      <c r="FB678" s="5"/>
      <c r="FC678" s="5"/>
      <c r="FD678" s="5"/>
      <c r="FE678" s="5"/>
      <c r="FF678" s="5"/>
      <c r="FG678" s="5"/>
      <c r="FH678" s="5"/>
      <c r="FI678" s="5"/>
      <c r="FJ678" s="5"/>
      <c r="FK678" s="5"/>
      <c r="FL678" s="5"/>
      <c r="FM678" s="5"/>
      <c r="FN678" s="5"/>
      <c r="FO678" s="5"/>
      <c r="FP678" s="5"/>
      <c r="FQ678" s="5"/>
      <c r="FR678" s="5"/>
      <c r="FS678" s="5"/>
      <c r="FT678" s="5"/>
      <c r="FU678" s="5"/>
      <c r="FV678" s="5"/>
      <c r="FW678" s="5"/>
      <c r="FX678" s="5"/>
      <c r="FY678" s="5"/>
      <c r="FZ678" s="5"/>
      <c r="GA678" s="5"/>
      <c r="GB678" s="341"/>
      <c r="GC678" s="354"/>
      <c r="GD678" s="5"/>
      <c r="GE678" s="5"/>
      <c r="GF678" s="5"/>
      <c r="GG678" s="5"/>
      <c r="GH678" s="5"/>
      <c r="GI678" s="5"/>
      <c r="GJ678" s="5"/>
      <c r="GK678" s="5"/>
      <c r="GL678" s="5"/>
      <c r="GM678" s="5"/>
      <c r="GN678" s="5"/>
      <c r="GO678" s="5"/>
      <c r="GP678" s="5"/>
      <c r="GQ678" s="5"/>
      <c r="GR678" s="5"/>
      <c r="GS678" s="5"/>
      <c r="GT678" s="5"/>
      <c r="GU678" s="5"/>
      <c r="GV678" s="5"/>
      <c r="GW678" s="5"/>
      <c r="GX678" s="5"/>
      <c r="GY678" s="5"/>
      <c r="GZ678" s="5"/>
      <c r="HA678" s="5"/>
      <c r="HB678" s="5"/>
      <c r="HC678" s="5"/>
      <c r="HD678" s="5"/>
      <c r="HE678" s="5"/>
      <c r="HF678" s="5"/>
      <c r="HG678" s="5"/>
      <c r="HH678" s="5"/>
      <c r="HI678" s="5"/>
      <c r="HJ678" s="5"/>
      <c r="HK678" s="5"/>
      <c r="HL678" s="5"/>
      <c r="HM678" s="5"/>
      <c r="HN678" s="5"/>
      <c r="HO678" s="5"/>
      <c r="HP678" s="5"/>
      <c r="HQ678" s="5"/>
      <c r="HR678" s="5"/>
      <c r="HS678" s="5"/>
      <c r="HT678" s="341"/>
      <c r="HU678" s="354"/>
      <c r="HV678" s="5"/>
      <c r="HW678" s="5"/>
      <c r="HX678" s="5"/>
      <c r="HY678" s="5"/>
      <c r="HZ678" s="5"/>
      <c r="IA678" s="5"/>
      <c r="IB678" s="5"/>
      <c r="IC678" s="5"/>
      <c r="ID678" s="5"/>
      <c r="IE678" s="5"/>
      <c r="IF678" s="5"/>
      <c r="IG678" s="5"/>
      <c r="IH678" s="5"/>
      <c r="II678" s="5"/>
      <c r="IJ678" s="5"/>
      <c r="IK678" s="5"/>
      <c r="IL678" s="5"/>
      <c r="IM678" s="5"/>
      <c r="IN678" s="5"/>
      <c r="IO678" s="5"/>
      <c r="IP678" s="5"/>
      <c r="IQ678" s="5"/>
      <c r="IR678" s="5"/>
      <c r="IS678" s="5"/>
      <c r="IT678" s="5"/>
      <c r="IU678" s="5"/>
      <c r="IV678" s="5"/>
      <c r="IW678" s="5"/>
      <c r="IX678" s="5"/>
      <c r="IY678" s="5"/>
      <c r="IZ678" s="5"/>
      <c r="JA678" s="5"/>
      <c r="JB678" s="5"/>
      <c r="JC678" s="5"/>
      <c r="JD678" s="5"/>
      <c r="JE678" s="5"/>
      <c r="JF678" s="5"/>
      <c r="JG678" s="5"/>
      <c r="JH678" s="5"/>
      <c r="JI678" s="5"/>
      <c r="JJ678" s="5"/>
      <c r="JK678" s="145"/>
      <c r="JL678" s="397"/>
    </row>
    <row r="679" spans="1:272" ht="30">
      <c r="A679" s="8" t="s">
        <v>33</v>
      </c>
      <c r="B679" s="8" t="s">
        <v>8</v>
      </c>
      <c r="C679" s="8">
        <v>1</v>
      </c>
      <c r="D679" s="197" t="s">
        <v>159</v>
      </c>
      <c r="E679" s="118" t="s">
        <v>160</v>
      </c>
      <c r="F679" s="195" t="s">
        <v>108</v>
      </c>
      <c r="G679" s="195" t="s">
        <v>36</v>
      </c>
      <c r="H679" s="309" t="s">
        <v>188</v>
      </c>
      <c r="I679" s="363"/>
      <c r="J679" s="57"/>
      <c r="K679" s="57"/>
      <c r="L679" s="57"/>
      <c r="M679" s="56"/>
      <c r="N679" s="56"/>
      <c r="O679" s="161"/>
      <c r="P679" s="57"/>
      <c r="Q679" s="57"/>
      <c r="R679" s="57"/>
      <c r="S679" s="57"/>
      <c r="T679" s="56"/>
      <c r="U679" s="56"/>
      <c r="V679" s="161"/>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c r="AY679" s="5"/>
      <c r="AZ679" s="341"/>
      <c r="BA679" s="355" t="s">
        <v>425</v>
      </c>
      <c r="BB679" s="51">
        <v>110.7</v>
      </c>
      <c r="BC679" s="51">
        <v>119.9</v>
      </c>
      <c r="BD679" s="51">
        <f t="shared" ref="BD679:BD688" si="484">BC679-BB679</f>
        <v>9.2000000000000028</v>
      </c>
      <c r="BE679" s="52">
        <v>100</v>
      </c>
      <c r="BF679" s="52">
        <f t="shared" si="483"/>
        <v>9.2000000000000028</v>
      </c>
      <c r="BG679" s="139">
        <f>BF679*AUXILIAR!$B$53</f>
        <v>46000000.000000015</v>
      </c>
      <c r="BH679" s="5"/>
      <c r="BI679" s="5"/>
      <c r="BJ679" s="5"/>
      <c r="BK679" s="5"/>
      <c r="BL679" s="5"/>
      <c r="BM679" s="5"/>
      <c r="BN679" s="5"/>
      <c r="BO679" s="5"/>
      <c r="BP679" s="5"/>
      <c r="BQ679" s="5"/>
      <c r="BR679" s="5"/>
      <c r="BS679" s="5"/>
      <c r="BT679" s="5"/>
      <c r="BU679" s="5"/>
      <c r="BV679" s="5"/>
      <c r="BW679" s="5"/>
      <c r="BX679" s="5"/>
      <c r="BY679" s="5"/>
      <c r="BZ679" s="5"/>
      <c r="CA679" s="5"/>
      <c r="CB679" s="5"/>
      <c r="CC679" s="5"/>
      <c r="CD679" s="5"/>
      <c r="CE679" s="5"/>
      <c r="CF679" s="5"/>
      <c r="CG679" s="5"/>
      <c r="CH679" s="5"/>
      <c r="CI679" s="5"/>
      <c r="CJ679" s="5"/>
      <c r="CK679" s="5"/>
      <c r="CL679" s="5"/>
      <c r="CM679" s="5"/>
      <c r="CN679" s="5"/>
      <c r="CO679" s="5"/>
      <c r="CP679" s="5"/>
      <c r="CQ679" s="5"/>
      <c r="CR679" s="341"/>
      <c r="CS679" s="355" t="s">
        <v>440</v>
      </c>
      <c r="CT679" s="51">
        <v>140.30000000000001</v>
      </c>
      <c r="CU679" s="51">
        <v>140.30000000000001</v>
      </c>
      <c r="CV679" s="51">
        <v>1</v>
      </c>
      <c r="CW679" s="52">
        <v>100</v>
      </c>
      <c r="CX679" s="52">
        <f t="shared" si="482"/>
        <v>1</v>
      </c>
      <c r="CY679" s="139">
        <f>CX679*AUXILIAR!$B$56</f>
        <v>30000000</v>
      </c>
      <c r="CZ679" s="57"/>
      <c r="DA679" s="57"/>
      <c r="DB679" s="57"/>
      <c r="DC679" s="57"/>
      <c r="DD679" s="56"/>
      <c r="DE679" s="56"/>
      <c r="DF679" s="161"/>
      <c r="DG679" s="5"/>
      <c r="DH679" s="5"/>
      <c r="DI679" s="5"/>
      <c r="DJ679" s="5"/>
      <c r="DK679" s="5"/>
      <c r="DL679" s="5"/>
      <c r="DM679" s="5"/>
      <c r="DN679" s="5"/>
      <c r="DO679" s="5"/>
      <c r="DP679" s="5"/>
      <c r="DQ679" s="5"/>
      <c r="DR679" s="5"/>
      <c r="DS679" s="5"/>
      <c r="DT679" s="5"/>
      <c r="DU679" s="5"/>
      <c r="DV679" s="5"/>
      <c r="DW679" s="5"/>
      <c r="DX679" s="5"/>
      <c r="DY679" s="5"/>
      <c r="DZ679" s="5"/>
      <c r="EA679" s="5"/>
      <c r="EB679" s="5"/>
      <c r="EC679" s="5"/>
      <c r="ED679" s="5"/>
      <c r="EE679" s="5"/>
      <c r="EF679" s="5"/>
      <c r="EG679" s="5"/>
      <c r="EH679" s="5"/>
      <c r="EI679" s="5"/>
      <c r="EJ679" s="341"/>
      <c r="EK679" s="354"/>
      <c r="EL679" s="5"/>
      <c r="EM679" s="5"/>
      <c r="EN679" s="5"/>
      <c r="EO679" s="5"/>
      <c r="EP679" s="5"/>
      <c r="EQ679" s="5"/>
      <c r="ER679" s="5"/>
      <c r="ES679" s="5"/>
      <c r="ET679" s="5"/>
      <c r="EU679" s="5"/>
      <c r="EV679" s="5"/>
      <c r="EW679" s="5"/>
      <c r="EX679" s="5"/>
      <c r="EY679" s="5"/>
      <c r="EZ679" s="5"/>
      <c r="FA679" s="5"/>
      <c r="FB679" s="5"/>
      <c r="FC679" s="5"/>
      <c r="FD679" s="5"/>
      <c r="FE679" s="5"/>
      <c r="FF679" s="5"/>
      <c r="FG679" s="5"/>
      <c r="FH679" s="5"/>
      <c r="FI679" s="5"/>
      <c r="FJ679" s="5"/>
      <c r="FK679" s="5"/>
      <c r="FL679" s="5"/>
      <c r="FM679" s="5"/>
      <c r="FN679" s="5"/>
      <c r="FO679" s="5"/>
      <c r="FP679" s="5"/>
      <c r="FQ679" s="5"/>
      <c r="FR679" s="5"/>
      <c r="FS679" s="5"/>
      <c r="FT679" s="5"/>
      <c r="FU679" s="5"/>
      <c r="FV679" s="5"/>
      <c r="FW679" s="5"/>
      <c r="FX679" s="5"/>
      <c r="FY679" s="5"/>
      <c r="FZ679" s="5"/>
      <c r="GA679" s="5"/>
      <c r="GB679" s="341"/>
      <c r="GC679" s="354"/>
      <c r="GD679" s="5"/>
      <c r="GE679" s="5"/>
      <c r="GF679" s="5"/>
      <c r="GG679" s="5"/>
      <c r="GH679" s="5"/>
      <c r="GI679" s="5"/>
      <c r="GJ679" s="5"/>
      <c r="GK679" s="5"/>
      <c r="GL679" s="5"/>
      <c r="GM679" s="5"/>
      <c r="GN679" s="5"/>
      <c r="GO679" s="5"/>
      <c r="GP679" s="5"/>
      <c r="GQ679" s="5"/>
      <c r="GR679" s="5"/>
      <c r="GS679" s="5"/>
      <c r="GT679" s="5"/>
      <c r="GU679" s="5"/>
      <c r="GV679" s="5"/>
      <c r="GW679" s="5"/>
      <c r="GX679" s="5"/>
      <c r="GY679" s="5"/>
      <c r="GZ679" s="5"/>
      <c r="HA679" s="5"/>
      <c r="HB679" s="5"/>
      <c r="HC679" s="5"/>
      <c r="HD679" s="5"/>
      <c r="HE679" s="5"/>
      <c r="HF679" s="5"/>
      <c r="HG679" s="5"/>
      <c r="HH679" s="5"/>
      <c r="HI679" s="5"/>
      <c r="HJ679" s="5"/>
      <c r="HK679" s="5"/>
      <c r="HL679" s="5"/>
      <c r="HM679" s="5"/>
      <c r="HN679" s="5"/>
      <c r="HO679" s="5"/>
      <c r="HP679" s="5"/>
      <c r="HQ679" s="5"/>
      <c r="HR679" s="5"/>
      <c r="HS679" s="5"/>
      <c r="HT679" s="341"/>
      <c r="HU679" s="354"/>
      <c r="HV679" s="5"/>
      <c r="HW679" s="5"/>
      <c r="HX679" s="5"/>
      <c r="HY679" s="5"/>
      <c r="HZ679" s="5"/>
      <c r="IA679" s="5"/>
      <c r="IB679" s="5"/>
      <c r="IC679" s="5"/>
      <c r="ID679" s="5"/>
      <c r="IE679" s="5"/>
      <c r="IF679" s="5"/>
      <c r="IG679" s="5"/>
      <c r="IH679" s="5"/>
      <c r="II679" s="5"/>
      <c r="IJ679" s="5"/>
      <c r="IK679" s="5"/>
      <c r="IL679" s="5"/>
      <c r="IM679" s="5"/>
      <c r="IN679" s="5"/>
      <c r="IO679" s="5"/>
      <c r="IP679" s="5"/>
      <c r="IQ679" s="5"/>
      <c r="IR679" s="5"/>
      <c r="IS679" s="5"/>
      <c r="IT679" s="5"/>
      <c r="IU679" s="5"/>
      <c r="IV679" s="5"/>
      <c r="IW679" s="5"/>
      <c r="IX679" s="5"/>
      <c r="IY679" s="5"/>
      <c r="IZ679" s="5"/>
      <c r="JA679" s="5"/>
      <c r="JB679" s="5"/>
      <c r="JC679" s="5"/>
      <c r="JD679" s="5"/>
      <c r="JE679" s="5"/>
      <c r="JF679" s="5"/>
      <c r="JG679" s="5"/>
      <c r="JH679" s="5"/>
      <c r="JI679" s="5"/>
      <c r="JJ679" s="5"/>
      <c r="JK679" s="145"/>
      <c r="JL679" s="397"/>
    </row>
    <row r="680" spans="1:272" ht="30">
      <c r="A680" s="8" t="s">
        <v>33</v>
      </c>
      <c r="B680" s="8" t="s">
        <v>8</v>
      </c>
      <c r="C680" s="8">
        <v>1</v>
      </c>
      <c r="D680" s="197" t="s">
        <v>159</v>
      </c>
      <c r="E680" s="118" t="s">
        <v>160</v>
      </c>
      <c r="F680" s="195" t="s">
        <v>108</v>
      </c>
      <c r="G680" s="195" t="s">
        <v>36</v>
      </c>
      <c r="H680" s="309" t="s">
        <v>188</v>
      </c>
      <c r="I680" s="363"/>
      <c r="J680" s="57"/>
      <c r="K680" s="57"/>
      <c r="L680" s="57"/>
      <c r="M680" s="56"/>
      <c r="N680" s="56"/>
      <c r="O680" s="161"/>
      <c r="P680" s="57"/>
      <c r="Q680" s="57"/>
      <c r="R680" s="57"/>
      <c r="S680" s="57"/>
      <c r="T680" s="56"/>
      <c r="U680" s="56"/>
      <c r="V680" s="161"/>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c r="AY680" s="5"/>
      <c r="AZ680" s="341"/>
      <c r="BA680" s="355" t="s">
        <v>425</v>
      </c>
      <c r="BB680" s="51">
        <v>140.6</v>
      </c>
      <c r="BC680" s="51">
        <v>143.80000000000001</v>
      </c>
      <c r="BD680" s="51">
        <f t="shared" si="484"/>
        <v>3.2000000000000171</v>
      </c>
      <c r="BE680" s="52">
        <v>100</v>
      </c>
      <c r="BF680" s="52">
        <f t="shared" ref="BF680:BF681" si="485">BD680*BE680/100</f>
        <v>3.2000000000000171</v>
      </c>
      <c r="BG680" s="139">
        <f>BF680*AUXILIAR!$B$53</f>
        <v>16000000.000000086</v>
      </c>
      <c r="BH680" s="5"/>
      <c r="BI680" s="5"/>
      <c r="BJ680" s="5"/>
      <c r="BK680" s="5"/>
      <c r="BL680" s="5"/>
      <c r="BM680" s="5"/>
      <c r="BN680" s="5"/>
      <c r="BO680" s="5"/>
      <c r="BP680" s="5"/>
      <c r="BQ680" s="5"/>
      <c r="BR680" s="5"/>
      <c r="BS680" s="5"/>
      <c r="BT680" s="5"/>
      <c r="BU680" s="5"/>
      <c r="BV680" s="5"/>
      <c r="BW680" s="5"/>
      <c r="BX680" s="5"/>
      <c r="BY680" s="5"/>
      <c r="BZ680" s="5"/>
      <c r="CA680" s="5"/>
      <c r="CB680" s="5"/>
      <c r="CC680" s="5"/>
      <c r="CD680" s="5"/>
      <c r="CE680" s="5"/>
      <c r="CF680" s="5"/>
      <c r="CG680" s="5"/>
      <c r="CH680" s="5"/>
      <c r="CI680" s="5"/>
      <c r="CJ680" s="5"/>
      <c r="CK680" s="5"/>
      <c r="CL680" s="5"/>
      <c r="CM680" s="5"/>
      <c r="CN680" s="5"/>
      <c r="CO680" s="5"/>
      <c r="CP680" s="5"/>
      <c r="CQ680" s="5"/>
      <c r="CR680" s="341"/>
      <c r="CS680" s="355" t="s">
        <v>441</v>
      </c>
      <c r="CT680" s="51">
        <v>151.5</v>
      </c>
      <c r="CU680" s="51">
        <v>151.5</v>
      </c>
      <c r="CV680" s="51">
        <v>1</v>
      </c>
      <c r="CW680" s="52">
        <v>100</v>
      </c>
      <c r="CX680" s="52">
        <f t="shared" si="482"/>
        <v>1</v>
      </c>
      <c r="CY680" s="139">
        <f>CX680*AUXILIAR!$B$56</f>
        <v>30000000</v>
      </c>
      <c r="CZ680" s="57"/>
      <c r="DA680" s="57"/>
      <c r="DB680" s="57"/>
      <c r="DC680" s="57"/>
      <c r="DD680" s="56"/>
      <c r="DE680" s="56"/>
      <c r="DF680" s="161"/>
      <c r="DG680" s="5"/>
      <c r="DH680" s="5"/>
      <c r="DI680" s="5"/>
      <c r="DJ680" s="5"/>
      <c r="DK680" s="5"/>
      <c r="DL680" s="5"/>
      <c r="DM680" s="5"/>
      <c r="DN680" s="5"/>
      <c r="DO680" s="5"/>
      <c r="DP680" s="5"/>
      <c r="DQ680" s="5"/>
      <c r="DR680" s="5"/>
      <c r="DS680" s="5"/>
      <c r="DT680" s="5"/>
      <c r="DU680" s="5"/>
      <c r="DV680" s="5"/>
      <c r="DW680" s="5"/>
      <c r="DX680" s="5"/>
      <c r="DY680" s="5"/>
      <c r="DZ680" s="5"/>
      <c r="EA680" s="5"/>
      <c r="EB680" s="5"/>
      <c r="EC680" s="5"/>
      <c r="ED680" s="5"/>
      <c r="EE680" s="5"/>
      <c r="EF680" s="5"/>
      <c r="EG680" s="5"/>
      <c r="EH680" s="5"/>
      <c r="EI680" s="5"/>
      <c r="EJ680" s="341"/>
      <c r="EK680" s="354"/>
      <c r="EL680" s="5"/>
      <c r="EM680" s="5"/>
      <c r="EN680" s="5"/>
      <c r="EO680" s="5"/>
      <c r="EP680" s="5"/>
      <c r="EQ680" s="5"/>
      <c r="ER680" s="5"/>
      <c r="ES680" s="5"/>
      <c r="ET680" s="5"/>
      <c r="EU680" s="5"/>
      <c r="EV680" s="5"/>
      <c r="EW680" s="5"/>
      <c r="EX680" s="5"/>
      <c r="EY680" s="5"/>
      <c r="EZ680" s="5"/>
      <c r="FA680" s="5"/>
      <c r="FB680" s="5"/>
      <c r="FC680" s="5"/>
      <c r="FD680" s="5"/>
      <c r="FE680" s="5"/>
      <c r="FF680" s="5"/>
      <c r="FG680" s="5"/>
      <c r="FH680" s="5"/>
      <c r="FI680" s="5"/>
      <c r="FJ680" s="5"/>
      <c r="FK680" s="5"/>
      <c r="FL680" s="5"/>
      <c r="FM680" s="5"/>
      <c r="FN680" s="5"/>
      <c r="FO680" s="5"/>
      <c r="FP680" s="5"/>
      <c r="FQ680" s="5"/>
      <c r="FR680" s="5"/>
      <c r="FS680" s="5"/>
      <c r="FT680" s="5"/>
      <c r="FU680" s="5"/>
      <c r="FV680" s="5"/>
      <c r="FW680" s="5"/>
      <c r="FX680" s="5"/>
      <c r="FY680" s="5"/>
      <c r="FZ680" s="5"/>
      <c r="GA680" s="5"/>
      <c r="GB680" s="341"/>
      <c r="GC680" s="354"/>
      <c r="GD680" s="5"/>
      <c r="GE680" s="5"/>
      <c r="GF680" s="5"/>
      <c r="GG680" s="5"/>
      <c r="GH680" s="5"/>
      <c r="GI680" s="5"/>
      <c r="GJ680" s="5"/>
      <c r="GK680" s="5"/>
      <c r="GL680" s="5"/>
      <c r="GM680" s="5"/>
      <c r="GN680" s="5"/>
      <c r="GO680" s="5"/>
      <c r="GP680" s="5"/>
      <c r="GQ680" s="5"/>
      <c r="GR680" s="5"/>
      <c r="GS680" s="5"/>
      <c r="GT680" s="5"/>
      <c r="GU680" s="5"/>
      <c r="GV680" s="5"/>
      <c r="GW680" s="5"/>
      <c r="GX680" s="5"/>
      <c r="GY680" s="5"/>
      <c r="GZ680" s="5"/>
      <c r="HA680" s="5"/>
      <c r="HB680" s="5"/>
      <c r="HC680" s="5"/>
      <c r="HD680" s="5"/>
      <c r="HE680" s="5"/>
      <c r="HF680" s="5"/>
      <c r="HG680" s="5"/>
      <c r="HH680" s="5"/>
      <c r="HI680" s="5"/>
      <c r="HJ680" s="5"/>
      <c r="HK680" s="5"/>
      <c r="HL680" s="5"/>
      <c r="HM680" s="5"/>
      <c r="HN680" s="5"/>
      <c r="HO680" s="5"/>
      <c r="HP680" s="5"/>
      <c r="HQ680" s="5"/>
      <c r="HR680" s="5"/>
      <c r="HS680" s="5"/>
      <c r="HT680" s="341"/>
      <c r="HU680" s="354"/>
      <c r="HV680" s="5"/>
      <c r="HW680" s="5"/>
      <c r="HX680" s="5"/>
      <c r="HY680" s="5"/>
      <c r="HZ680" s="5"/>
      <c r="IA680" s="5"/>
      <c r="IB680" s="5"/>
      <c r="IC680" s="5"/>
      <c r="ID680" s="5"/>
      <c r="IE680" s="5"/>
      <c r="IF680" s="5"/>
      <c r="IG680" s="5"/>
      <c r="IH680" s="5"/>
      <c r="II680" s="5"/>
      <c r="IJ680" s="5"/>
      <c r="IK680" s="5"/>
      <c r="IL680" s="5"/>
      <c r="IM680" s="5"/>
      <c r="IN680" s="5"/>
      <c r="IO680" s="5"/>
      <c r="IP680" s="5"/>
      <c r="IQ680" s="5"/>
      <c r="IR680" s="5"/>
      <c r="IS680" s="5"/>
      <c r="IT680" s="5"/>
      <c r="IU680" s="5"/>
      <c r="IV680" s="5"/>
      <c r="IW680" s="5"/>
      <c r="IX680" s="5"/>
      <c r="IY680" s="5"/>
      <c r="IZ680" s="5"/>
      <c r="JA680" s="5"/>
      <c r="JB680" s="5"/>
      <c r="JC680" s="5"/>
      <c r="JD680" s="5"/>
      <c r="JE680" s="5"/>
      <c r="JF680" s="5"/>
      <c r="JG680" s="5"/>
      <c r="JH680" s="5"/>
      <c r="JI680" s="5"/>
      <c r="JJ680" s="5"/>
      <c r="JK680" s="145"/>
      <c r="JL680" s="397"/>
    </row>
    <row r="681" spans="1:272" ht="25.5" customHeight="1">
      <c r="A681" s="8" t="s">
        <v>33</v>
      </c>
      <c r="B681" s="8" t="s">
        <v>8</v>
      </c>
      <c r="C681" s="8">
        <v>1</v>
      </c>
      <c r="D681" s="197" t="s">
        <v>159</v>
      </c>
      <c r="E681" s="118" t="s">
        <v>160</v>
      </c>
      <c r="F681" s="195" t="s">
        <v>108</v>
      </c>
      <c r="G681" s="195" t="s">
        <v>36</v>
      </c>
      <c r="H681" s="309" t="s">
        <v>188</v>
      </c>
      <c r="I681" s="363"/>
      <c r="J681" s="57"/>
      <c r="K681" s="57"/>
      <c r="L681" s="57"/>
      <c r="M681" s="56"/>
      <c r="N681" s="56"/>
      <c r="O681" s="161"/>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c r="AY681" s="5"/>
      <c r="AZ681" s="341"/>
      <c r="BA681" s="355" t="s">
        <v>425</v>
      </c>
      <c r="BB681" s="51">
        <v>150.875</v>
      </c>
      <c r="BC681" s="51">
        <v>190.95</v>
      </c>
      <c r="BD681" s="51">
        <f t="shared" si="484"/>
        <v>40.074999999999989</v>
      </c>
      <c r="BE681" s="52">
        <v>100</v>
      </c>
      <c r="BF681" s="52">
        <f t="shared" si="485"/>
        <v>40.074999999999989</v>
      </c>
      <c r="BG681" s="139">
        <f>BF681*AUXILIAR!$B$53</f>
        <v>200374999.99999994</v>
      </c>
      <c r="BH681" s="5"/>
      <c r="BI681" s="5"/>
      <c r="BJ681" s="5"/>
      <c r="BK681" s="5"/>
      <c r="BL681" s="5"/>
      <c r="BM681" s="5"/>
      <c r="BN681" s="5"/>
      <c r="BO681" s="5"/>
      <c r="BP681" s="5"/>
      <c r="BQ681" s="5"/>
      <c r="BR681" s="5"/>
      <c r="BS681" s="5"/>
      <c r="BT681" s="5"/>
      <c r="BU681" s="5"/>
      <c r="BV681" s="5"/>
      <c r="BW681" s="5"/>
      <c r="BX681" s="5"/>
      <c r="BY681" s="5"/>
      <c r="BZ681" s="5"/>
      <c r="CA681" s="5"/>
      <c r="CB681" s="5"/>
      <c r="CC681" s="5"/>
      <c r="CD681" s="5"/>
      <c r="CE681" s="5"/>
      <c r="CF681" s="5"/>
      <c r="CG681" s="5"/>
      <c r="CH681" s="5"/>
      <c r="CI681" s="5"/>
      <c r="CJ681" s="5"/>
      <c r="CK681" s="5"/>
      <c r="CL681" s="5"/>
      <c r="CM681" s="5"/>
      <c r="CN681" s="5"/>
      <c r="CO681" s="5"/>
      <c r="CP681" s="5"/>
      <c r="CQ681" s="5"/>
      <c r="CR681" s="341"/>
      <c r="CS681" s="355" t="s">
        <v>455</v>
      </c>
      <c r="CT681" s="51">
        <v>4</v>
      </c>
      <c r="CU681" s="51">
        <v>4</v>
      </c>
      <c r="CV681" s="51">
        <v>1</v>
      </c>
      <c r="CW681" s="52">
        <v>100</v>
      </c>
      <c r="CX681" s="52">
        <f>CV681*CW681/100</f>
        <v>1</v>
      </c>
      <c r="CY681" s="139">
        <f>CX681*AUXILIAR!$B$57</f>
        <v>20000000</v>
      </c>
      <c r="CZ681" s="5"/>
      <c r="DA681" s="5"/>
      <c r="DB681" s="5"/>
      <c r="DC681" s="5"/>
      <c r="DD681" s="5"/>
      <c r="DE681" s="5"/>
      <c r="DF681" s="5"/>
      <c r="DG681" s="5"/>
      <c r="DH681" s="5"/>
      <c r="DI681" s="5"/>
      <c r="DJ681" s="5"/>
      <c r="DK681" s="5"/>
      <c r="DL681" s="5"/>
      <c r="DM681" s="5"/>
      <c r="DN681" s="5"/>
      <c r="DO681" s="5"/>
      <c r="DP681" s="5"/>
      <c r="DQ681" s="5"/>
      <c r="DR681" s="5"/>
      <c r="DS681" s="5"/>
      <c r="DT681" s="5"/>
      <c r="DU681" s="5"/>
      <c r="DV681" s="5"/>
      <c r="DW681" s="5"/>
      <c r="DX681" s="5"/>
      <c r="DY681" s="5"/>
      <c r="DZ681" s="5"/>
      <c r="EA681" s="5"/>
      <c r="EB681" s="5"/>
      <c r="EC681" s="5"/>
      <c r="ED681" s="5"/>
      <c r="EE681" s="5"/>
      <c r="EF681" s="5"/>
      <c r="EG681" s="5"/>
      <c r="EH681" s="5"/>
      <c r="EI681" s="5"/>
      <c r="EJ681" s="341"/>
      <c r="EK681" s="354"/>
      <c r="EL681" s="5"/>
      <c r="EM681" s="5"/>
      <c r="EN681" s="5"/>
      <c r="EO681" s="5"/>
      <c r="EP681" s="5"/>
      <c r="EQ681" s="5"/>
      <c r="ER681" s="5"/>
      <c r="ES681" s="5"/>
      <c r="ET681" s="5"/>
      <c r="EU681" s="5"/>
      <c r="EV681" s="5"/>
      <c r="EW681" s="5"/>
      <c r="EX681" s="5"/>
      <c r="EY681" s="5"/>
      <c r="EZ681" s="5"/>
      <c r="FA681" s="5"/>
      <c r="FB681" s="5"/>
      <c r="FC681" s="5"/>
      <c r="FD681" s="5"/>
      <c r="FE681" s="5"/>
      <c r="FF681" s="5"/>
      <c r="FG681" s="5"/>
      <c r="FH681" s="5"/>
      <c r="FI681" s="5"/>
      <c r="FJ681" s="5"/>
      <c r="FK681" s="5"/>
      <c r="FL681" s="5"/>
      <c r="FM681" s="5"/>
      <c r="FN681" s="5"/>
      <c r="FO681" s="5"/>
      <c r="FP681" s="5"/>
      <c r="FQ681" s="5"/>
      <c r="FR681" s="5"/>
      <c r="FS681" s="5"/>
      <c r="FT681" s="5"/>
      <c r="FU681" s="5"/>
      <c r="FV681" s="5"/>
      <c r="FW681" s="5"/>
      <c r="FX681" s="5"/>
      <c r="FY681" s="5"/>
      <c r="FZ681" s="5"/>
      <c r="GA681" s="5"/>
      <c r="GB681" s="341"/>
      <c r="GC681" s="354"/>
      <c r="GD681" s="5"/>
      <c r="GE681" s="5"/>
      <c r="GF681" s="5"/>
      <c r="GG681" s="5"/>
      <c r="GH681" s="5"/>
      <c r="GI681" s="5"/>
      <c r="GJ681" s="5"/>
      <c r="GK681" s="5"/>
      <c r="GL681" s="5"/>
      <c r="GM681" s="5"/>
      <c r="GN681" s="5"/>
      <c r="GO681" s="5"/>
      <c r="GP681" s="5"/>
      <c r="GQ681" s="5"/>
      <c r="GR681" s="5"/>
      <c r="GS681" s="5"/>
      <c r="GT681" s="5"/>
      <c r="GU681" s="5"/>
      <c r="GV681" s="5"/>
      <c r="GW681" s="5"/>
      <c r="GX681" s="5"/>
      <c r="GY681" s="5"/>
      <c r="GZ681" s="5"/>
      <c r="HA681" s="5"/>
      <c r="HB681" s="5"/>
      <c r="HC681" s="5"/>
      <c r="HD681" s="5"/>
      <c r="HE681" s="5"/>
      <c r="HF681" s="5"/>
      <c r="HG681" s="5"/>
      <c r="HH681" s="5"/>
      <c r="HI681" s="5"/>
      <c r="HJ681" s="5"/>
      <c r="HK681" s="5"/>
      <c r="HL681" s="5"/>
      <c r="HM681" s="5"/>
      <c r="HN681" s="5"/>
      <c r="HO681" s="5"/>
      <c r="HP681" s="5"/>
      <c r="HQ681" s="5"/>
      <c r="HR681" s="5"/>
      <c r="HS681" s="5"/>
      <c r="HT681" s="341"/>
      <c r="HU681" s="354"/>
      <c r="HV681" s="5"/>
      <c r="HW681" s="5"/>
      <c r="HX681" s="5"/>
      <c r="HY681" s="5"/>
      <c r="HZ681" s="5"/>
      <c r="IA681" s="5"/>
      <c r="IB681" s="5"/>
      <c r="IC681" s="5"/>
      <c r="ID681" s="5"/>
      <c r="IE681" s="5"/>
      <c r="IF681" s="5"/>
      <c r="IG681" s="5"/>
      <c r="IH681" s="5"/>
      <c r="II681" s="5"/>
      <c r="IJ681" s="5"/>
      <c r="IK681" s="5"/>
      <c r="IL681" s="5"/>
      <c r="IM681" s="5"/>
      <c r="IN681" s="5"/>
      <c r="IO681" s="5"/>
      <c r="IP681" s="5"/>
      <c r="IQ681" s="5"/>
      <c r="IR681" s="5"/>
      <c r="IS681" s="5"/>
      <c r="IT681" s="5"/>
      <c r="IU681" s="5"/>
      <c r="IV681" s="5"/>
      <c r="IW681" s="5"/>
      <c r="IX681" s="5"/>
      <c r="IY681" s="5"/>
      <c r="IZ681" s="5"/>
      <c r="JA681" s="5"/>
      <c r="JB681" s="5"/>
      <c r="JC681" s="5"/>
      <c r="JD681" s="5"/>
      <c r="JE681" s="5"/>
      <c r="JF681" s="5"/>
      <c r="JG681" s="5"/>
      <c r="JH681" s="5"/>
      <c r="JI681" s="5"/>
      <c r="JJ681" s="5"/>
      <c r="JK681" s="145"/>
      <c r="JL681" s="397"/>
    </row>
    <row r="682" spans="1:272" ht="25.5" customHeight="1">
      <c r="A682" s="8" t="s">
        <v>33</v>
      </c>
      <c r="B682" s="8" t="s">
        <v>8</v>
      </c>
      <c r="C682" s="8">
        <v>1</v>
      </c>
      <c r="D682" s="197" t="s">
        <v>159</v>
      </c>
      <c r="E682" s="118" t="s">
        <v>160</v>
      </c>
      <c r="F682" s="195" t="s">
        <v>108</v>
      </c>
      <c r="G682" s="195" t="s">
        <v>36</v>
      </c>
      <c r="H682" s="309" t="s">
        <v>188</v>
      </c>
      <c r="I682" s="363"/>
      <c r="J682" s="57"/>
      <c r="K682" s="57"/>
      <c r="L682" s="57"/>
      <c r="M682" s="56"/>
      <c r="N682" s="116"/>
      <c r="O682" s="159"/>
      <c r="P682" s="5"/>
      <c r="Q682" s="5"/>
      <c r="R682" s="5"/>
      <c r="S682" s="5"/>
      <c r="T682" s="5"/>
      <c r="U682" s="128"/>
      <c r="V682" s="128"/>
      <c r="W682" s="5"/>
      <c r="X682" s="5"/>
      <c r="Y682" s="5"/>
      <c r="Z682" s="5"/>
      <c r="AA682" s="5"/>
      <c r="AB682" s="128"/>
      <c r="AC682" s="128"/>
      <c r="AD682" s="5"/>
      <c r="AE682" s="5"/>
      <c r="AF682" s="5"/>
      <c r="AG682" s="5"/>
      <c r="AH682" s="5"/>
      <c r="AI682" s="128"/>
      <c r="AJ682" s="128"/>
      <c r="AK682" s="5"/>
      <c r="AL682" s="5"/>
      <c r="AM682" s="5"/>
      <c r="AN682" s="5"/>
      <c r="AO682" s="5"/>
      <c r="AP682" s="128"/>
      <c r="AQ682" s="128"/>
      <c r="AR682" s="5"/>
      <c r="AS682" s="5"/>
      <c r="AT682" s="5"/>
      <c r="AU682" s="5"/>
      <c r="AV682" s="5"/>
      <c r="AW682" s="128"/>
      <c r="AX682" s="128"/>
      <c r="AY682" s="5"/>
      <c r="AZ682" s="341"/>
      <c r="BA682" s="363"/>
      <c r="BB682" s="57"/>
      <c r="BC682" s="57"/>
      <c r="BD682" s="57"/>
      <c r="BE682" s="56"/>
      <c r="BF682" s="116"/>
      <c r="BG682" s="159"/>
      <c r="BH682" s="5"/>
      <c r="BI682" s="5"/>
      <c r="BJ682" s="5"/>
      <c r="BK682" s="5"/>
      <c r="BL682" s="5"/>
      <c r="BM682" s="128"/>
      <c r="BN682" s="128"/>
      <c r="BO682" s="5"/>
      <c r="BP682" s="5"/>
      <c r="BQ682" s="5"/>
      <c r="BR682" s="5"/>
      <c r="BS682" s="5"/>
      <c r="BT682" s="128"/>
      <c r="BU682" s="128"/>
      <c r="BV682" s="5"/>
      <c r="BW682" s="5"/>
      <c r="BX682" s="5"/>
      <c r="BY682" s="5"/>
      <c r="BZ682" s="5"/>
      <c r="CA682" s="128"/>
      <c r="CB682" s="128"/>
      <c r="CC682" s="5"/>
      <c r="CD682" s="5"/>
      <c r="CE682" s="5"/>
      <c r="CF682" s="5"/>
      <c r="CG682" s="5"/>
      <c r="CH682" s="128"/>
      <c r="CI682" s="128"/>
      <c r="CJ682" s="5"/>
      <c r="CK682" s="5"/>
      <c r="CL682" s="5"/>
      <c r="CM682" s="5"/>
      <c r="CN682" s="5"/>
      <c r="CO682" s="128"/>
      <c r="CP682" s="128"/>
      <c r="CQ682" s="5"/>
      <c r="CR682" s="341"/>
      <c r="CS682" s="355" t="s">
        <v>456</v>
      </c>
      <c r="CT682" s="51">
        <v>22</v>
      </c>
      <c r="CU682" s="51">
        <v>22</v>
      </c>
      <c r="CV682" s="51">
        <v>1</v>
      </c>
      <c r="CW682" s="52">
        <v>100</v>
      </c>
      <c r="CX682" s="52">
        <f t="shared" ref="CX682:CX684" si="486">CV682*CW682/100</f>
        <v>1</v>
      </c>
      <c r="CY682" s="139">
        <f>CX682*AUXILIAR!$B$57</f>
        <v>20000000</v>
      </c>
      <c r="CZ682" s="5"/>
      <c r="DA682" s="5"/>
      <c r="DB682" s="5"/>
      <c r="DC682" s="5"/>
      <c r="DD682" s="5"/>
      <c r="DE682" s="128"/>
      <c r="DF682" s="128"/>
      <c r="DG682" s="5"/>
      <c r="DH682" s="5"/>
      <c r="DI682" s="5"/>
      <c r="DJ682" s="5"/>
      <c r="DK682" s="5"/>
      <c r="DL682" s="128"/>
      <c r="DM682" s="128"/>
      <c r="DN682" s="5"/>
      <c r="DO682" s="5"/>
      <c r="DP682" s="5"/>
      <c r="DQ682" s="5"/>
      <c r="DR682" s="5"/>
      <c r="DS682" s="128"/>
      <c r="DT682" s="128"/>
      <c r="DU682" s="5"/>
      <c r="DV682" s="5"/>
      <c r="DW682" s="5"/>
      <c r="DX682" s="5"/>
      <c r="DY682" s="5"/>
      <c r="DZ682" s="128"/>
      <c r="EA682" s="128"/>
      <c r="EB682" s="5"/>
      <c r="EC682" s="5"/>
      <c r="ED682" s="5"/>
      <c r="EE682" s="5"/>
      <c r="EF682" s="5"/>
      <c r="EG682" s="128"/>
      <c r="EH682" s="128"/>
      <c r="EI682" s="5"/>
      <c r="EJ682" s="341"/>
      <c r="EK682" s="354"/>
      <c r="EL682" s="5"/>
      <c r="EM682" s="5"/>
      <c r="EN682" s="5"/>
      <c r="EO682" s="5"/>
      <c r="EP682" s="128"/>
      <c r="EQ682" s="128"/>
      <c r="ER682" s="5"/>
      <c r="ES682" s="5"/>
      <c r="ET682" s="5"/>
      <c r="EU682" s="5"/>
      <c r="EV682" s="5"/>
      <c r="EW682" s="128"/>
      <c r="EX682" s="128"/>
      <c r="EY682" s="5"/>
      <c r="EZ682" s="5"/>
      <c r="FA682" s="5"/>
      <c r="FB682" s="5"/>
      <c r="FC682" s="5"/>
      <c r="FD682" s="128"/>
      <c r="FE682" s="128"/>
      <c r="FF682" s="5"/>
      <c r="FG682" s="5"/>
      <c r="FH682" s="5"/>
      <c r="FI682" s="5"/>
      <c r="FJ682" s="5"/>
      <c r="FK682" s="128"/>
      <c r="FL682" s="128"/>
      <c r="FM682" s="5"/>
      <c r="FN682" s="5"/>
      <c r="FO682" s="5"/>
      <c r="FP682" s="5"/>
      <c r="FQ682" s="5"/>
      <c r="FR682" s="128"/>
      <c r="FS682" s="128"/>
      <c r="FT682" s="5"/>
      <c r="FU682" s="5"/>
      <c r="FV682" s="5"/>
      <c r="FW682" s="5"/>
      <c r="FX682" s="5"/>
      <c r="FY682" s="128"/>
      <c r="FZ682" s="128"/>
      <c r="GA682" s="5"/>
      <c r="GB682" s="341"/>
      <c r="GC682" s="354"/>
      <c r="GD682" s="5"/>
      <c r="GE682" s="5"/>
      <c r="GF682" s="5"/>
      <c r="GG682" s="5"/>
      <c r="GH682" s="128"/>
      <c r="GI682" s="128"/>
      <c r="GJ682" s="5"/>
      <c r="GK682" s="5"/>
      <c r="GL682" s="5"/>
      <c r="GM682" s="5"/>
      <c r="GN682" s="5"/>
      <c r="GO682" s="128"/>
      <c r="GP682" s="128"/>
      <c r="GQ682" s="5"/>
      <c r="GR682" s="5"/>
      <c r="GS682" s="5"/>
      <c r="GT682" s="5"/>
      <c r="GU682" s="5"/>
      <c r="GV682" s="128"/>
      <c r="GW682" s="128"/>
      <c r="GX682" s="5"/>
      <c r="GY682" s="5"/>
      <c r="GZ682" s="5"/>
      <c r="HA682" s="5"/>
      <c r="HB682" s="5"/>
      <c r="HC682" s="128"/>
      <c r="HD682" s="128"/>
      <c r="HE682" s="5"/>
      <c r="HF682" s="5"/>
      <c r="HG682" s="5"/>
      <c r="HH682" s="5"/>
      <c r="HI682" s="5"/>
      <c r="HJ682" s="128"/>
      <c r="HK682" s="128"/>
      <c r="HL682" s="5"/>
      <c r="HM682" s="5"/>
      <c r="HN682" s="5"/>
      <c r="HO682" s="5"/>
      <c r="HP682" s="5"/>
      <c r="HQ682" s="128"/>
      <c r="HR682" s="128"/>
      <c r="HS682" s="5"/>
      <c r="HT682" s="341"/>
      <c r="HU682" s="354"/>
      <c r="HV682" s="5"/>
      <c r="HW682" s="5"/>
      <c r="HX682" s="5"/>
      <c r="HY682" s="5"/>
      <c r="HZ682" s="128"/>
      <c r="IA682" s="128"/>
      <c r="IB682" s="5"/>
      <c r="IC682" s="5"/>
      <c r="ID682" s="5"/>
      <c r="IE682" s="5"/>
      <c r="IF682" s="5"/>
      <c r="IG682" s="128"/>
      <c r="IH682" s="128"/>
      <c r="II682" s="5"/>
      <c r="IJ682" s="5"/>
      <c r="IK682" s="5"/>
      <c r="IL682" s="5"/>
      <c r="IM682" s="5"/>
      <c r="IN682" s="128"/>
      <c r="IO682" s="128"/>
      <c r="IP682" s="5"/>
      <c r="IQ682" s="5"/>
      <c r="IR682" s="5"/>
      <c r="IS682" s="5"/>
      <c r="IT682" s="5"/>
      <c r="IU682" s="128"/>
      <c r="IV682" s="128"/>
      <c r="IW682" s="5"/>
      <c r="IX682" s="5"/>
      <c r="IY682" s="5"/>
      <c r="IZ682" s="5"/>
      <c r="JA682" s="5"/>
      <c r="JB682" s="128"/>
      <c r="JC682" s="128"/>
      <c r="JD682" s="5"/>
      <c r="JE682" s="5"/>
      <c r="JF682" s="5"/>
      <c r="JG682" s="5"/>
      <c r="JH682" s="5"/>
      <c r="JI682" s="128"/>
      <c r="JJ682" s="128"/>
      <c r="JK682" s="145"/>
      <c r="JL682" s="397"/>
    </row>
    <row r="683" spans="1:272" ht="25.5" customHeight="1">
      <c r="A683" s="8" t="s">
        <v>33</v>
      </c>
      <c r="B683" s="8" t="s">
        <v>8</v>
      </c>
      <c r="C683" s="8">
        <v>1</v>
      </c>
      <c r="D683" s="197" t="s">
        <v>159</v>
      </c>
      <c r="E683" s="118" t="s">
        <v>160</v>
      </c>
      <c r="F683" s="195" t="s">
        <v>108</v>
      </c>
      <c r="G683" s="195" t="s">
        <v>36</v>
      </c>
      <c r="H683" s="309" t="s">
        <v>188</v>
      </c>
      <c r="I683" s="363"/>
      <c r="J683" s="57"/>
      <c r="K683" s="57"/>
      <c r="L683" s="57"/>
      <c r="M683" s="56"/>
      <c r="N683" s="116"/>
      <c r="O683" s="159"/>
      <c r="P683" s="5"/>
      <c r="Q683" s="5"/>
      <c r="R683" s="5"/>
      <c r="S683" s="5"/>
      <c r="T683" s="5"/>
      <c r="U683" s="128"/>
      <c r="V683" s="128"/>
      <c r="W683" s="5"/>
      <c r="X683" s="5"/>
      <c r="Y683" s="5"/>
      <c r="Z683" s="5"/>
      <c r="AA683" s="5"/>
      <c r="AB683" s="128"/>
      <c r="AC683" s="128"/>
      <c r="AD683" s="5"/>
      <c r="AE683" s="5"/>
      <c r="AF683" s="5"/>
      <c r="AG683" s="5"/>
      <c r="AH683" s="5"/>
      <c r="AI683" s="128"/>
      <c r="AJ683" s="128"/>
      <c r="AK683" s="5"/>
      <c r="AL683" s="5"/>
      <c r="AM683" s="5"/>
      <c r="AN683" s="5"/>
      <c r="AO683" s="5"/>
      <c r="AP683" s="128"/>
      <c r="AQ683" s="128"/>
      <c r="AR683" s="5"/>
      <c r="AS683" s="5"/>
      <c r="AT683" s="5"/>
      <c r="AU683" s="5"/>
      <c r="AV683" s="5"/>
      <c r="AW683" s="128"/>
      <c r="AX683" s="128"/>
      <c r="AY683" s="5"/>
      <c r="AZ683" s="341"/>
      <c r="BA683" s="363"/>
      <c r="BB683" s="57"/>
      <c r="BC683" s="57"/>
      <c r="BD683" s="57"/>
      <c r="BE683" s="56"/>
      <c r="BF683" s="116"/>
      <c r="BG683" s="159"/>
      <c r="BH683" s="5"/>
      <c r="BI683" s="5"/>
      <c r="BJ683" s="5"/>
      <c r="BK683" s="5"/>
      <c r="BL683" s="5"/>
      <c r="BM683" s="128"/>
      <c r="BN683" s="128"/>
      <c r="BO683" s="5"/>
      <c r="BP683" s="5"/>
      <c r="BQ683" s="5"/>
      <c r="BR683" s="5"/>
      <c r="BS683" s="5"/>
      <c r="BT683" s="128"/>
      <c r="BU683" s="128"/>
      <c r="BV683" s="5"/>
      <c r="BW683" s="5"/>
      <c r="BX683" s="5"/>
      <c r="BY683" s="5"/>
      <c r="BZ683" s="5"/>
      <c r="CA683" s="128"/>
      <c r="CB683" s="128"/>
      <c r="CC683" s="5"/>
      <c r="CD683" s="5"/>
      <c r="CE683" s="5"/>
      <c r="CF683" s="5"/>
      <c r="CG683" s="5"/>
      <c r="CH683" s="128"/>
      <c r="CI683" s="128"/>
      <c r="CJ683" s="5"/>
      <c r="CK683" s="5"/>
      <c r="CL683" s="5"/>
      <c r="CM683" s="5"/>
      <c r="CN683" s="5"/>
      <c r="CO683" s="128"/>
      <c r="CP683" s="128"/>
      <c r="CQ683" s="5"/>
      <c r="CR683" s="341"/>
      <c r="CS683" s="355" t="s">
        <v>457</v>
      </c>
      <c r="CT683" s="51">
        <v>157.5</v>
      </c>
      <c r="CU683" s="51">
        <v>157.5</v>
      </c>
      <c r="CV683" s="51">
        <v>1</v>
      </c>
      <c r="CW683" s="52">
        <v>100</v>
      </c>
      <c r="CX683" s="52">
        <f t="shared" si="486"/>
        <v>1</v>
      </c>
      <c r="CY683" s="139">
        <f>CX683*AUXILIAR!$B$57</f>
        <v>20000000</v>
      </c>
      <c r="CZ683" s="5"/>
      <c r="DA683" s="5"/>
      <c r="DB683" s="5"/>
      <c r="DC683" s="5"/>
      <c r="DD683" s="5"/>
      <c r="DE683" s="128"/>
      <c r="DF683" s="128"/>
      <c r="DG683" s="5"/>
      <c r="DH683" s="5"/>
      <c r="DI683" s="5"/>
      <c r="DJ683" s="5"/>
      <c r="DK683" s="5"/>
      <c r="DL683" s="128"/>
      <c r="DM683" s="128"/>
      <c r="DN683" s="5"/>
      <c r="DO683" s="5"/>
      <c r="DP683" s="5"/>
      <c r="DQ683" s="5"/>
      <c r="DR683" s="5"/>
      <c r="DS683" s="128"/>
      <c r="DT683" s="128"/>
      <c r="DU683" s="5"/>
      <c r="DV683" s="5"/>
      <c r="DW683" s="5"/>
      <c r="DX683" s="5"/>
      <c r="DY683" s="5"/>
      <c r="DZ683" s="128"/>
      <c r="EA683" s="128"/>
      <c r="EB683" s="5"/>
      <c r="EC683" s="5"/>
      <c r="ED683" s="5"/>
      <c r="EE683" s="5"/>
      <c r="EF683" s="5"/>
      <c r="EG683" s="128"/>
      <c r="EH683" s="128"/>
      <c r="EI683" s="5"/>
      <c r="EJ683" s="341"/>
      <c r="EK683" s="354"/>
      <c r="EL683" s="5"/>
      <c r="EM683" s="5"/>
      <c r="EN683" s="5"/>
      <c r="EO683" s="5"/>
      <c r="EP683" s="128"/>
      <c r="EQ683" s="128"/>
      <c r="ER683" s="5"/>
      <c r="ES683" s="5"/>
      <c r="ET683" s="5"/>
      <c r="EU683" s="5"/>
      <c r="EV683" s="5"/>
      <c r="EW683" s="128"/>
      <c r="EX683" s="128"/>
      <c r="EY683" s="5"/>
      <c r="EZ683" s="5"/>
      <c r="FA683" s="5"/>
      <c r="FB683" s="5"/>
      <c r="FC683" s="5"/>
      <c r="FD683" s="128"/>
      <c r="FE683" s="128"/>
      <c r="FF683" s="5"/>
      <c r="FG683" s="5"/>
      <c r="FH683" s="5"/>
      <c r="FI683" s="5"/>
      <c r="FJ683" s="5"/>
      <c r="FK683" s="128"/>
      <c r="FL683" s="128"/>
      <c r="FM683" s="5"/>
      <c r="FN683" s="5"/>
      <c r="FO683" s="5"/>
      <c r="FP683" s="5"/>
      <c r="FQ683" s="5"/>
      <c r="FR683" s="128"/>
      <c r="FS683" s="128"/>
      <c r="FT683" s="5"/>
      <c r="FU683" s="5"/>
      <c r="FV683" s="5"/>
      <c r="FW683" s="5"/>
      <c r="FX683" s="5"/>
      <c r="FY683" s="128"/>
      <c r="FZ683" s="128"/>
      <c r="GA683" s="5"/>
      <c r="GB683" s="341"/>
      <c r="GC683" s="354"/>
      <c r="GD683" s="5"/>
      <c r="GE683" s="5"/>
      <c r="GF683" s="5"/>
      <c r="GG683" s="5"/>
      <c r="GH683" s="128"/>
      <c r="GI683" s="128"/>
      <c r="GJ683" s="5"/>
      <c r="GK683" s="5"/>
      <c r="GL683" s="5"/>
      <c r="GM683" s="5"/>
      <c r="GN683" s="5"/>
      <c r="GO683" s="128"/>
      <c r="GP683" s="128"/>
      <c r="GQ683" s="5"/>
      <c r="GR683" s="5"/>
      <c r="GS683" s="5"/>
      <c r="GT683" s="5"/>
      <c r="GU683" s="5"/>
      <c r="GV683" s="128"/>
      <c r="GW683" s="128"/>
      <c r="GX683" s="5"/>
      <c r="GY683" s="5"/>
      <c r="GZ683" s="5"/>
      <c r="HA683" s="5"/>
      <c r="HB683" s="5"/>
      <c r="HC683" s="128"/>
      <c r="HD683" s="128"/>
      <c r="HE683" s="5"/>
      <c r="HF683" s="5"/>
      <c r="HG683" s="5"/>
      <c r="HH683" s="5"/>
      <c r="HI683" s="5"/>
      <c r="HJ683" s="128"/>
      <c r="HK683" s="128"/>
      <c r="HL683" s="5"/>
      <c r="HM683" s="5"/>
      <c r="HN683" s="5"/>
      <c r="HO683" s="5"/>
      <c r="HP683" s="5"/>
      <c r="HQ683" s="128"/>
      <c r="HR683" s="128"/>
      <c r="HS683" s="5"/>
      <c r="HT683" s="341"/>
      <c r="HU683" s="354"/>
      <c r="HV683" s="5"/>
      <c r="HW683" s="5"/>
      <c r="HX683" s="5"/>
      <c r="HY683" s="5"/>
      <c r="HZ683" s="128"/>
      <c r="IA683" s="128"/>
      <c r="IB683" s="5"/>
      <c r="IC683" s="5"/>
      <c r="ID683" s="5"/>
      <c r="IE683" s="5"/>
      <c r="IF683" s="5"/>
      <c r="IG683" s="128"/>
      <c r="IH683" s="128"/>
      <c r="II683" s="5"/>
      <c r="IJ683" s="5"/>
      <c r="IK683" s="5"/>
      <c r="IL683" s="5"/>
      <c r="IM683" s="5"/>
      <c r="IN683" s="128"/>
      <c r="IO683" s="128"/>
      <c r="IP683" s="5"/>
      <c r="IQ683" s="5"/>
      <c r="IR683" s="5"/>
      <c r="IS683" s="5"/>
      <c r="IT683" s="5"/>
      <c r="IU683" s="128"/>
      <c r="IV683" s="128"/>
      <c r="IW683" s="5"/>
      <c r="IX683" s="5"/>
      <c r="IY683" s="5"/>
      <c r="IZ683" s="5"/>
      <c r="JA683" s="5"/>
      <c r="JB683" s="128"/>
      <c r="JC683" s="128"/>
      <c r="JD683" s="5"/>
      <c r="JE683" s="5"/>
      <c r="JF683" s="5"/>
      <c r="JG683" s="5"/>
      <c r="JH683" s="5"/>
      <c r="JI683" s="128"/>
      <c r="JJ683" s="128"/>
      <c r="JK683" s="145"/>
      <c r="JL683" s="397"/>
    </row>
    <row r="684" spans="1:272" ht="25.5" customHeight="1">
      <c r="A684" s="8" t="s">
        <v>33</v>
      </c>
      <c r="B684" s="8" t="s">
        <v>8</v>
      </c>
      <c r="C684" s="8">
        <v>1</v>
      </c>
      <c r="D684" s="197" t="s">
        <v>159</v>
      </c>
      <c r="E684" s="118" t="s">
        <v>160</v>
      </c>
      <c r="F684" s="195" t="s">
        <v>108</v>
      </c>
      <c r="G684" s="195" t="s">
        <v>36</v>
      </c>
      <c r="H684" s="309" t="s">
        <v>188</v>
      </c>
      <c r="I684" s="363"/>
      <c r="J684" s="57"/>
      <c r="K684" s="57"/>
      <c r="L684" s="57"/>
      <c r="M684" s="56"/>
      <c r="N684" s="116"/>
      <c r="O684" s="159"/>
      <c r="P684" s="5"/>
      <c r="Q684" s="5"/>
      <c r="R684" s="5"/>
      <c r="S684" s="5"/>
      <c r="T684" s="5"/>
      <c r="U684" s="128"/>
      <c r="V684" s="128"/>
      <c r="W684" s="5"/>
      <c r="X684" s="5"/>
      <c r="Y684" s="5"/>
      <c r="Z684" s="5"/>
      <c r="AA684" s="5"/>
      <c r="AB684" s="128"/>
      <c r="AC684" s="128"/>
      <c r="AD684" s="5"/>
      <c r="AE684" s="5"/>
      <c r="AF684" s="5"/>
      <c r="AG684" s="5"/>
      <c r="AH684" s="5"/>
      <c r="AI684" s="128"/>
      <c r="AJ684" s="128"/>
      <c r="AK684" s="5"/>
      <c r="AL684" s="5"/>
      <c r="AM684" s="5"/>
      <c r="AN684" s="5"/>
      <c r="AO684" s="5"/>
      <c r="AP684" s="128"/>
      <c r="AQ684" s="128"/>
      <c r="AR684" s="5"/>
      <c r="AS684" s="5"/>
      <c r="AT684" s="5"/>
      <c r="AU684" s="5"/>
      <c r="AV684" s="5"/>
      <c r="AW684" s="128"/>
      <c r="AX684" s="128"/>
      <c r="AY684" s="5"/>
      <c r="AZ684" s="341"/>
      <c r="BA684" s="363"/>
      <c r="BB684" s="57"/>
      <c r="BC684" s="57"/>
      <c r="BD684" s="57"/>
      <c r="BE684" s="56"/>
      <c r="BF684" s="116"/>
      <c r="BG684" s="159"/>
      <c r="BH684" s="5"/>
      <c r="BI684" s="5"/>
      <c r="BJ684" s="5"/>
      <c r="BK684" s="5"/>
      <c r="BL684" s="5"/>
      <c r="BM684" s="128"/>
      <c r="BN684" s="128"/>
      <c r="BO684" s="5"/>
      <c r="BP684" s="5"/>
      <c r="BQ684" s="5"/>
      <c r="BR684" s="5"/>
      <c r="BS684" s="5"/>
      <c r="BT684" s="128"/>
      <c r="BU684" s="128"/>
      <c r="BV684" s="5"/>
      <c r="BW684" s="5"/>
      <c r="BX684" s="5"/>
      <c r="BY684" s="5"/>
      <c r="BZ684" s="5"/>
      <c r="CA684" s="128"/>
      <c r="CB684" s="128"/>
      <c r="CC684" s="5"/>
      <c r="CD684" s="5"/>
      <c r="CE684" s="5"/>
      <c r="CF684" s="5"/>
      <c r="CG684" s="5"/>
      <c r="CH684" s="128"/>
      <c r="CI684" s="128"/>
      <c r="CJ684" s="5"/>
      <c r="CK684" s="5"/>
      <c r="CL684" s="5"/>
      <c r="CM684" s="5"/>
      <c r="CN684" s="5"/>
      <c r="CO684" s="128"/>
      <c r="CP684" s="128"/>
      <c r="CQ684" s="5"/>
      <c r="CR684" s="341"/>
      <c r="CS684" s="355" t="s">
        <v>463</v>
      </c>
      <c r="CT684" s="51">
        <v>101</v>
      </c>
      <c r="CU684" s="51">
        <v>101</v>
      </c>
      <c r="CV684" s="51">
        <v>1</v>
      </c>
      <c r="CW684" s="52">
        <v>100</v>
      </c>
      <c r="CX684" s="52">
        <f t="shared" si="486"/>
        <v>1</v>
      </c>
      <c r="CY684" s="139">
        <f>CX684*AUXILIAR!$B$58</f>
        <v>10000000</v>
      </c>
      <c r="CZ684" s="5"/>
      <c r="DA684" s="5"/>
      <c r="DB684" s="5"/>
      <c r="DC684" s="5"/>
      <c r="DD684" s="5"/>
      <c r="DE684" s="128"/>
      <c r="DF684" s="128"/>
      <c r="DG684" s="5"/>
      <c r="DH684" s="5"/>
      <c r="DI684" s="5"/>
      <c r="DJ684" s="5"/>
      <c r="DK684" s="5"/>
      <c r="DL684" s="128"/>
      <c r="DM684" s="128"/>
      <c r="DN684" s="5"/>
      <c r="DO684" s="5"/>
      <c r="DP684" s="5"/>
      <c r="DQ684" s="5"/>
      <c r="DR684" s="5"/>
      <c r="DS684" s="128"/>
      <c r="DT684" s="128"/>
      <c r="DU684" s="5"/>
      <c r="DV684" s="5"/>
      <c r="DW684" s="5"/>
      <c r="DX684" s="5"/>
      <c r="DY684" s="5"/>
      <c r="DZ684" s="128"/>
      <c r="EA684" s="128"/>
      <c r="EB684" s="5"/>
      <c r="EC684" s="5"/>
      <c r="ED684" s="5"/>
      <c r="EE684" s="5"/>
      <c r="EF684" s="5"/>
      <c r="EG684" s="128"/>
      <c r="EH684" s="128"/>
      <c r="EI684" s="5"/>
      <c r="EJ684" s="341"/>
      <c r="EK684" s="354"/>
      <c r="EL684" s="5"/>
      <c r="EM684" s="5"/>
      <c r="EN684" s="5"/>
      <c r="EO684" s="5"/>
      <c r="EP684" s="128"/>
      <c r="EQ684" s="128"/>
      <c r="ER684" s="5"/>
      <c r="ES684" s="5"/>
      <c r="ET684" s="5"/>
      <c r="EU684" s="5"/>
      <c r="EV684" s="5"/>
      <c r="EW684" s="128"/>
      <c r="EX684" s="128"/>
      <c r="EY684" s="5"/>
      <c r="EZ684" s="5"/>
      <c r="FA684" s="5"/>
      <c r="FB684" s="5"/>
      <c r="FC684" s="5"/>
      <c r="FD684" s="128"/>
      <c r="FE684" s="128"/>
      <c r="FF684" s="5"/>
      <c r="FG684" s="5"/>
      <c r="FH684" s="5"/>
      <c r="FI684" s="5"/>
      <c r="FJ684" s="5"/>
      <c r="FK684" s="128"/>
      <c r="FL684" s="128"/>
      <c r="FM684" s="5"/>
      <c r="FN684" s="5"/>
      <c r="FO684" s="5"/>
      <c r="FP684" s="5"/>
      <c r="FQ684" s="5"/>
      <c r="FR684" s="128"/>
      <c r="FS684" s="128"/>
      <c r="FT684" s="5"/>
      <c r="FU684" s="5"/>
      <c r="FV684" s="5"/>
      <c r="FW684" s="5"/>
      <c r="FX684" s="5"/>
      <c r="FY684" s="128"/>
      <c r="FZ684" s="128"/>
      <c r="GA684" s="5"/>
      <c r="GB684" s="341"/>
      <c r="GC684" s="354"/>
      <c r="GD684" s="5"/>
      <c r="GE684" s="5"/>
      <c r="GF684" s="5"/>
      <c r="GG684" s="5"/>
      <c r="GH684" s="128"/>
      <c r="GI684" s="128"/>
      <c r="GJ684" s="5"/>
      <c r="GK684" s="5"/>
      <c r="GL684" s="5"/>
      <c r="GM684" s="5"/>
      <c r="GN684" s="5"/>
      <c r="GO684" s="128"/>
      <c r="GP684" s="128"/>
      <c r="GQ684" s="5"/>
      <c r="GR684" s="5"/>
      <c r="GS684" s="5"/>
      <c r="GT684" s="5"/>
      <c r="GU684" s="5"/>
      <c r="GV684" s="128"/>
      <c r="GW684" s="128"/>
      <c r="GX684" s="5"/>
      <c r="GY684" s="5"/>
      <c r="GZ684" s="5"/>
      <c r="HA684" s="5"/>
      <c r="HB684" s="5"/>
      <c r="HC684" s="128"/>
      <c r="HD684" s="128"/>
      <c r="HE684" s="5"/>
      <c r="HF684" s="5"/>
      <c r="HG684" s="5"/>
      <c r="HH684" s="5"/>
      <c r="HI684" s="5"/>
      <c r="HJ684" s="128"/>
      <c r="HK684" s="128"/>
      <c r="HL684" s="5"/>
      <c r="HM684" s="5"/>
      <c r="HN684" s="5"/>
      <c r="HO684" s="5"/>
      <c r="HP684" s="5"/>
      <c r="HQ684" s="128"/>
      <c r="HR684" s="128"/>
      <c r="HS684" s="5"/>
      <c r="HT684" s="341"/>
      <c r="HU684" s="354"/>
      <c r="HV684" s="5"/>
      <c r="HW684" s="5"/>
      <c r="HX684" s="5"/>
      <c r="HY684" s="5"/>
      <c r="HZ684" s="128"/>
      <c r="IA684" s="128"/>
      <c r="IB684" s="5"/>
      <c r="IC684" s="5"/>
      <c r="ID684" s="5"/>
      <c r="IE684" s="5"/>
      <c r="IF684" s="5"/>
      <c r="IG684" s="128"/>
      <c r="IH684" s="128"/>
      <c r="II684" s="5"/>
      <c r="IJ684" s="5"/>
      <c r="IK684" s="5"/>
      <c r="IL684" s="5"/>
      <c r="IM684" s="5"/>
      <c r="IN684" s="128"/>
      <c r="IO684" s="128"/>
      <c r="IP684" s="5"/>
      <c r="IQ684" s="5"/>
      <c r="IR684" s="5"/>
      <c r="IS684" s="5"/>
      <c r="IT684" s="5"/>
      <c r="IU684" s="128"/>
      <c r="IV684" s="128"/>
      <c r="IW684" s="5"/>
      <c r="IX684" s="5"/>
      <c r="IY684" s="5"/>
      <c r="IZ684" s="5"/>
      <c r="JA684" s="5"/>
      <c r="JB684" s="128"/>
      <c r="JC684" s="128"/>
      <c r="JD684" s="5"/>
      <c r="JE684" s="5"/>
      <c r="JF684" s="5"/>
      <c r="JG684" s="5"/>
      <c r="JH684" s="5"/>
      <c r="JI684" s="128"/>
      <c r="JJ684" s="128"/>
      <c r="JK684" s="145"/>
      <c r="JL684" s="397"/>
    </row>
    <row r="685" spans="1:272" ht="25.5" customHeight="1">
      <c r="A685" s="64" t="s">
        <v>33</v>
      </c>
      <c r="B685" s="64" t="s">
        <v>18</v>
      </c>
      <c r="C685" s="65" t="s">
        <v>143</v>
      </c>
      <c r="D685" s="126">
        <v>101</v>
      </c>
      <c r="E685" s="157" t="s">
        <v>160</v>
      </c>
      <c r="F685" s="119" t="s">
        <v>108</v>
      </c>
      <c r="G685" s="119" t="s">
        <v>36</v>
      </c>
      <c r="H685" s="305" t="s">
        <v>188</v>
      </c>
      <c r="I685" s="377"/>
      <c r="J685" s="65"/>
      <c r="K685" s="65"/>
      <c r="L685" s="65"/>
      <c r="M685" s="80" t="s">
        <v>115</v>
      </c>
      <c r="N685" s="79">
        <f>SUM(N686:N707)</f>
        <v>20.668000000000028</v>
      </c>
      <c r="O685" s="79">
        <f>SUM(O686:O707)</f>
        <v>62004000.000000075</v>
      </c>
      <c r="P685" s="65"/>
      <c r="Q685" s="65"/>
      <c r="R685" s="65"/>
      <c r="S685" s="65"/>
      <c r="T685" s="80" t="s">
        <v>115</v>
      </c>
      <c r="U685" s="79">
        <f>SUM(U686:U707)</f>
        <v>0</v>
      </c>
      <c r="V685" s="79">
        <f>SUM(V686:V707)</f>
        <v>0</v>
      </c>
      <c r="W685" s="65"/>
      <c r="X685" s="65"/>
      <c r="Y685" s="65"/>
      <c r="Z685" s="65"/>
      <c r="AA685" s="80" t="s">
        <v>115</v>
      </c>
      <c r="AB685" s="79">
        <f>SUM(AB686:AB707)</f>
        <v>0</v>
      </c>
      <c r="AC685" s="79">
        <f>SUM(AC686:AC707)</f>
        <v>0</v>
      </c>
      <c r="AD685" s="65"/>
      <c r="AE685" s="65"/>
      <c r="AF685" s="65"/>
      <c r="AG685" s="65"/>
      <c r="AH685" s="80" t="s">
        <v>115</v>
      </c>
      <c r="AI685" s="79">
        <f>SUM(AI686:AI707)</f>
        <v>0</v>
      </c>
      <c r="AJ685" s="79">
        <f>SUM(AJ686:AJ707)</f>
        <v>0</v>
      </c>
      <c r="AK685" s="65"/>
      <c r="AL685" s="65"/>
      <c r="AM685" s="65"/>
      <c r="AN685" s="65"/>
      <c r="AO685" s="80" t="s">
        <v>115</v>
      </c>
      <c r="AP685" s="79">
        <f>SUM(AP686:AP707)</f>
        <v>0</v>
      </c>
      <c r="AQ685" s="79">
        <f>SUM(AQ686:AQ707)</f>
        <v>0</v>
      </c>
      <c r="AR685" s="65"/>
      <c r="AS685" s="65"/>
      <c r="AT685" s="65"/>
      <c r="AU685" s="65"/>
      <c r="AV685" s="80" t="s">
        <v>115</v>
      </c>
      <c r="AW685" s="79">
        <f>SUM(AW686:AW707)</f>
        <v>0</v>
      </c>
      <c r="AX685" s="79">
        <f>SUM(AX686:AX707)</f>
        <v>0</v>
      </c>
      <c r="AY685" s="65"/>
      <c r="AZ685" s="308"/>
      <c r="BA685" s="377"/>
      <c r="BB685" s="65"/>
      <c r="BC685" s="65"/>
      <c r="BD685" s="65"/>
      <c r="BE685" s="80" t="s">
        <v>115</v>
      </c>
      <c r="BF685" s="79">
        <f>SUM(BF686:BF707)</f>
        <v>131.10000000000002</v>
      </c>
      <c r="BG685" s="79">
        <f>SUM(BG686:BG707)</f>
        <v>655500000.00000024</v>
      </c>
      <c r="BH685" s="65"/>
      <c r="BI685" s="65"/>
      <c r="BJ685" s="65"/>
      <c r="BK685" s="65"/>
      <c r="BL685" s="80" t="s">
        <v>115</v>
      </c>
      <c r="BM685" s="79">
        <f>SUM(BM686:BM707)</f>
        <v>0</v>
      </c>
      <c r="BN685" s="79">
        <f>SUM(BN686:BN707)</f>
        <v>0</v>
      </c>
      <c r="BO685" s="65"/>
      <c r="BP685" s="65"/>
      <c r="BQ685" s="65"/>
      <c r="BR685" s="65"/>
      <c r="BS685" s="80" t="s">
        <v>115</v>
      </c>
      <c r="BT685" s="79">
        <f>SUM(BT686:BT707)</f>
        <v>0</v>
      </c>
      <c r="BU685" s="79">
        <f>SUM(BU686:BU707)</f>
        <v>0</v>
      </c>
      <c r="BV685" s="65"/>
      <c r="BW685" s="65"/>
      <c r="BX685" s="65"/>
      <c r="BY685" s="65"/>
      <c r="BZ685" s="80" t="s">
        <v>115</v>
      </c>
      <c r="CA685" s="79">
        <f>SUM(CA686:CA707)</f>
        <v>0</v>
      </c>
      <c r="CB685" s="79">
        <f>SUM(CB686:CB707)</f>
        <v>0</v>
      </c>
      <c r="CC685" s="65"/>
      <c r="CD685" s="65"/>
      <c r="CE685" s="65"/>
      <c r="CF685" s="65"/>
      <c r="CG685" s="80" t="s">
        <v>115</v>
      </c>
      <c r="CH685" s="79">
        <f>SUM(CH686:CH707)</f>
        <v>0</v>
      </c>
      <c r="CI685" s="79">
        <f>SUM(CI686:CI707)</f>
        <v>0</v>
      </c>
      <c r="CJ685" s="65"/>
      <c r="CK685" s="65"/>
      <c r="CL685" s="65"/>
      <c r="CM685" s="65"/>
      <c r="CN685" s="80" t="s">
        <v>115</v>
      </c>
      <c r="CO685" s="79">
        <f>SUM(CO686:CO707)</f>
        <v>0</v>
      </c>
      <c r="CP685" s="79">
        <f>SUM(CP686:CP707)</f>
        <v>0</v>
      </c>
      <c r="CQ685" s="65"/>
      <c r="CR685" s="308"/>
      <c r="CS685" s="377"/>
      <c r="CT685" s="65"/>
      <c r="CU685" s="65"/>
      <c r="CV685" s="65"/>
      <c r="CW685" s="80" t="s">
        <v>115</v>
      </c>
      <c r="CX685" s="79">
        <f>SUM(CX686:CX707)</f>
        <v>22</v>
      </c>
      <c r="CY685" s="79">
        <f>SUM(CY686:CY707)</f>
        <v>540000000</v>
      </c>
      <c r="CZ685" s="65"/>
      <c r="DA685" s="65"/>
      <c r="DB685" s="65"/>
      <c r="DC685" s="65"/>
      <c r="DD685" s="80" t="s">
        <v>115</v>
      </c>
      <c r="DE685" s="79">
        <f>SUM(DE686:DE707)</f>
        <v>0</v>
      </c>
      <c r="DF685" s="79">
        <f>SUM(DF686:DF707)</f>
        <v>0</v>
      </c>
      <c r="DG685" s="65"/>
      <c r="DH685" s="65"/>
      <c r="DI685" s="65"/>
      <c r="DJ685" s="65"/>
      <c r="DK685" s="80" t="s">
        <v>115</v>
      </c>
      <c r="DL685" s="79">
        <f>SUM(DL686:DL707)</f>
        <v>0</v>
      </c>
      <c r="DM685" s="79">
        <f>SUM(DM686:DM707)</f>
        <v>0</v>
      </c>
      <c r="DN685" s="65"/>
      <c r="DO685" s="65"/>
      <c r="DP685" s="65"/>
      <c r="DQ685" s="65"/>
      <c r="DR685" s="80" t="s">
        <v>115</v>
      </c>
      <c r="DS685" s="79">
        <f>SUM(DS686:DS707)</f>
        <v>0</v>
      </c>
      <c r="DT685" s="79">
        <f>SUM(DT686:DT707)</f>
        <v>0</v>
      </c>
      <c r="DU685" s="65"/>
      <c r="DV685" s="65"/>
      <c r="DW685" s="65"/>
      <c r="DX685" s="65"/>
      <c r="DY685" s="80" t="s">
        <v>115</v>
      </c>
      <c r="DZ685" s="79">
        <f>SUM(DZ686:DZ707)</f>
        <v>0</v>
      </c>
      <c r="EA685" s="79">
        <f>SUM(EA686:EA707)</f>
        <v>0</v>
      </c>
      <c r="EB685" s="65"/>
      <c r="EC685" s="65"/>
      <c r="ED685" s="65"/>
      <c r="EE685" s="65"/>
      <c r="EF685" s="80" t="s">
        <v>115</v>
      </c>
      <c r="EG685" s="79">
        <f>SUM(EG686:EG707)</f>
        <v>0</v>
      </c>
      <c r="EH685" s="79">
        <f>SUM(EH686:EH707)</f>
        <v>0</v>
      </c>
      <c r="EI685" s="65"/>
      <c r="EJ685" s="308"/>
      <c r="EK685" s="377"/>
      <c r="EL685" s="65"/>
      <c r="EM685" s="65"/>
      <c r="EN685" s="65"/>
      <c r="EO685" s="80" t="s">
        <v>115</v>
      </c>
      <c r="EP685" s="79">
        <f>SUM(EP686:EP707)</f>
        <v>0</v>
      </c>
      <c r="EQ685" s="79">
        <f>SUM(EQ686:EQ707)</f>
        <v>0</v>
      </c>
      <c r="ER685" s="65"/>
      <c r="ES685" s="65"/>
      <c r="ET685" s="65"/>
      <c r="EU685" s="65"/>
      <c r="EV685" s="80" t="s">
        <v>115</v>
      </c>
      <c r="EW685" s="79">
        <f>SUM(EW686:EW707)</f>
        <v>0</v>
      </c>
      <c r="EX685" s="79">
        <f>SUM(EX686:EX707)</f>
        <v>0</v>
      </c>
      <c r="EY685" s="65"/>
      <c r="EZ685" s="65"/>
      <c r="FA685" s="65"/>
      <c r="FB685" s="65"/>
      <c r="FC685" s="80" t="s">
        <v>115</v>
      </c>
      <c r="FD685" s="79">
        <f>SUM(FD686:FD707)</f>
        <v>0</v>
      </c>
      <c r="FE685" s="79">
        <f>SUM(FE686:FE707)</f>
        <v>0</v>
      </c>
      <c r="FF685" s="65"/>
      <c r="FG685" s="65"/>
      <c r="FH685" s="65"/>
      <c r="FI685" s="65"/>
      <c r="FJ685" s="80" t="s">
        <v>115</v>
      </c>
      <c r="FK685" s="79">
        <f>SUM(FK686:FK707)</f>
        <v>0</v>
      </c>
      <c r="FL685" s="79">
        <f>SUM(FL686:FL707)</f>
        <v>0</v>
      </c>
      <c r="FM685" s="65"/>
      <c r="FN685" s="65"/>
      <c r="FO685" s="65"/>
      <c r="FP685" s="65"/>
      <c r="FQ685" s="80" t="s">
        <v>115</v>
      </c>
      <c r="FR685" s="79">
        <f>SUM(FR686:FR707)</f>
        <v>0</v>
      </c>
      <c r="FS685" s="79">
        <f>SUM(FS686:FS707)</f>
        <v>0</v>
      </c>
      <c r="FT685" s="65"/>
      <c r="FU685" s="65"/>
      <c r="FV685" s="65"/>
      <c r="FW685" s="65"/>
      <c r="FX685" s="80" t="s">
        <v>115</v>
      </c>
      <c r="FY685" s="79">
        <f>SUM(FY686:FY707)</f>
        <v>0</v>
      </c>
      <c r="FZ685" s="79">
        <f>SUM(FZ686:FZ707)</f>
        <v>0</v>
      </c>
      <c r="GA685" s="65"/>
      <c r="GB685" s="308"/>
      <c r="GC685" s="377"/>
      <c r="GD685" s="65"/>
      <c r="GE685" s="65"/>
      <c r="GF685" s="65"/>
      <c r="GG685" s="80" t="s">
        <v>115</v>
      </c>
      <c r="GH685" s="79">
        <f>SUM(GH686:GH707)</f>
        <v>0</v>
      </c>
      <c r="GI685" s="79">
        <f>SUM(GI686:GI707)</f>
        <v>0</v>
      </c>
      <c r="GJ685" s="65"/>
      <c r="GK685" s="65"/>
      <c r="GL685" s="65"/>
      <c r="GM685" s="65"/>
      <c r="GN685" s="80" t="s">
        <v>115</v>
      </c>
      <c r="GO685" s="79">
        <f>SUM(GO686:GO707)</f>
        <v>0</v>
      </c>
      <c r="GP685" s="79">
        <f>SUM(GP686:GP707)</f>
        <v>0</v>
      </c>
      <c r="GQ685" s="65"/>
      <c r="GR685" s="65"/>
      <c r="GS685" s="65"/>
      <c r="GT685" s="65"/>
      <c r="GU685" s="80" t="s">
        <v>115</v>
      </c>
      <c r="GV685" s="79">
        <f>SUM(GV686:GV707)</f>
        <v>0</v>
      </c>
      <c r="GW685" s="79">
        <f>SUM(GW686:GW707)</f>
        <v>0</v>
      </c>
      <c r="GX685" s="65"/>
      <c r="GY685" s="65"/>
      <c r="GZ685" s="65"/>
      <c r="HA685" s="65"/>
      <c r="HB685" s="80" t="s">
        <v>115</v>
      </c>
      <c r="HC685" s="79">
        <f>SUM(HC686:HC707)</f>
        <v>0</v>
      </c>
      <c r="HD685" s="79">
        <f>SUM(HD686:HD707)</f>
        <v>0</v>
      </c>
      <c r="HE685" s="65"/>
      <c r="HF685" s="65"/>
      <c r="HG685" s="65"/>
      <c r="HH685" s="65"/>
      <c r="HI685" s="80" t="s">
        <v>115</v>
      </c>
      <c r="HJ685" s="79">
        <f>SUM(HJ686:HJ707)</f>
        <v>0</v>
      </c>
      <c r="HK685" s="79">
        <f>SUM(HK686:HK707)</f>
        <v>0</v>
      </c>
      <c r="HL685" s="65"/>
      <c r="HM685" s="65"/>
      <c r="HN685" s="65"/>
      <c r="HO685" s="65"/>
      <c r="HP685" s="80" t="s">
        <v>115</v>
      </c>
      <c r="HQ685" s="79">
        <f>SUM(HQ686:HQ707)</f>
        <v>0</v>
      </c>
      <c r="HR685" s="79">
        <f>SUM(HR686:HR707)</f>
        <v>0</v>
      </c>
      <c r="HS685" s="65"/>
      <c r="HT685" s="308"/>
      <c r="HU685" s="377"/>
      <c r="HV685" s="65"/>
      <c r="HW685" s="65"/>
      <c r="HX685" s="65"/>
      <c r="HY685" s="80" t="s">
        <v>115</v>
      </c>
      <c r="HZ685" s="79">
        <f>SUM(HZ686:HZ707)</f>
        <v>0</v>
      </c>
      <c r="IA685" s="79">
        <f>SUM(IA686:IA707)</f>
        <v>0</v>
      </c>
      <c r="IB685" s="65"/>
      <c r="IC685" s="65"/>
      <c r="ID685" s="65"/>
      <c r="IE685" s="65"/>
      <c r="IF685" s="80" t="s">
        <v>115</v>
      </c>
      <c r="IG685" s="79">
        <f>SUM(IG686:IG707)</f>
        <v>0</v>
      </c>
      <c r="IH685" s="79">
        <f>SUM(IH686:IH707)</f>
        <v>0</v>
      </c>
      <c r="II685" s="65"/>
      <c r="IJ685" s="65"/>
      <c r="IK685" s="65"/>
      <c r="IL685" s="65"/>
      <c r="IM685" s="80" t="s">
        <v>115</v>
      </c>
      <c r="IN685" s="79">
        <f>SUM(IN686:IN707)</f>
        <v>0</v>
      </c>
      <c r="IO685" s="79">
        <f>SUM(IO686:IO707)</f>
        <v>0</v>
      </c>
      <c r="IP685" s="65"/>
      <c r="IQ685" s="65"/>
      <c r="IR685" s="65"/>
      <c r="IS685" s="65"/>
      <c r="IT685" s="80" t="s">
        <v>115</v>
      </c>
      <c r="IU685" s="79">
        <f>SUM(IU686:IU707)</f>
        <v>0</v>
      </c>
      <c r="IV685" s="79">
        <f>SUM(IV686:IV707)</f>
        <v>0</v>
      </c>
      <c r="IW685" s="65"/>
      <c r="IX685" s="65"/>
      <c r="IY685" s="65"/>
      <c r="IZ685" s="65"/>
      <c r="JA685" s="80" t="s">
        <v>115</v>
      </c>
      <c r="JB685" s="79">
        <f>SUM(JB686:JB707)</f>
        <v>0</v>
      </c>
      <c r="JC685" s="79">
        <f>SUM(JC686:JC707)</f>
        <v>0</v>
      </c>
      <c r="JD685" s="65"/>
      <c r="JE685" s="65"/>
      <c r="JF685" s="65"/>
      <c r="JG685" s="65"/>
      <c r="JH685" s="80" t="s">
        <v>115</v>
      </c>
      <c r="JI685" s="79">
        <f>SUM(JI686:JI707)</f>
        <v>0</v>
      </c>
      <c r="JJ685" s="79">
        <f>SUM(JJ686:JJ707)</f>
        <v>0</v>
      </c>
      <c r="JK685" s="146"/>
      <c r="JL685" s="423"/>
    </row>
    <row r="686" spans="1:272" ht="25.5" customHeight="1">
      <c r="A686" s="8" t="s">
        <v>33</v>
      </c>
      <c r="B686" s="8" t="s">
        <v>18</v>
      </c>
      <c r="C686" s="8">
        <v>1</v>
      </c>
      <c r="D686" s="197" t="s">
        <v>159</v>
      </c>
      <c r="E686" s="118" t="s">
        <v>160</v>
      </c>
      <c r="F686" s="195" t="s">
        <v>108</v>
      </c>
      <c r="G686" s="195" t="s">
        <v>36</v>
      </c>
      <c r="H686" s="309" t="s">
        <v>188</v>
      </c>
      <c r="I686" s="355" t="s">
        <v>436</v>
      </c>
      <c r="J686" s="51">
        <v>98</v>
      </c>
      <c r="K686" s="51">
        <v>100.8</v>
      </c>
      <c r="L686" s="51">
        <f t="shared" ref="L686:L693" si="487">K686-J686</f>
        <v>2.7999999999999972</v>
      </c>
      <c r="M686" s="52">
        <v>100</v>
      </c>
      <c r="N686" s="52">
        <f t="shared" ref="N686:N691" si="488">L686*M686/100</f>
        <v>2.7999999999999972</v>
      </c>
      <c r="O686" s="139">
        <f>N686*AUXILIAR!$B$50</f>
        <v>8399999.9999999907</v>
      </c>
      <c r="P686" s="5"/>
      <c r="Q686" s="5"/>
      <c r="R686" s="5"/>
      <c r="S686" s="5"/>
      <c r="T686" s="5"/>
      <c r="U686" s="5"/>
      <c r="V686" s="5"/>
      <c r="W686" s="57"/>
      <c r="X686" s="57"/>
      <c r="Y686" s="57"/>
      <c r="Z686" s="57"/>
      <c r="AA686" s="56"/>
      <c r="AB686" s="56"/>
      <c r="AC686" s="161"/>
      <c r="AD686" s="5"/>
      <c r="AE686" s="5"/>
      <c r="AF686" s="5"/>
      <c r="AG686" s="5"/>
      <c r="AH686" s="5"/>
      <c r="AI686" s="5"/>
      <c r="AJ686" s="5"/>
      <c r="AK686" s="5"/>
      <c r="AL686" s="5"/>
      <c r="AM686" s="5"/>
      <c r="AN686" s="5"/>
      <c r="AO686" s="5"/>
      <c r="AP686" s="5"/>
      <c r="AQ686" s="5"/>
      <c r="AR686" s="5"/>
      <c r="AS686" s="5"/>
      <c r="AT686" s="5"/>
      <c r="AU686" s="5"/>
      <c r="AV686" s="5"/>
      <c r="AW686" s="5"/>
      <c r="AX686" s="5"/>
      <c r="AY686" s="5"/>
      <c r="AZ686" s="341"/>
      <c r="BA686" s="355" t="s">
        <v>426</v>
      </c>
      <c r="BB686" s="51">
        <v>95.7</v>
      </c>
      <c r="BC686" s="51">
        <v>99.4</v>
      </c>
      <c r="BD686" s="51">
        <f t="shared" si="484"/>
        <v>3.7000000000000028</v>
      </c>
      <c r="BE686" s="52">
        <v>100</v>
      </c>
      <c r="BF686" s="52">
        <f t="shared" ref="BF686" si="489">BD686*BE686/100</f>
        <v>3.7000000000000028</v>
      </c>
      <c r="BG686" s="139">
        <f>BF686*AUXILIAR!$B$53</f>
        <v>18500000.000000015</v>
      </c>
      <c r="BH686" s="57"/>
      <c r="BI686" s="57"/>
      <c r="BJ686" s="57"/>
      <c r="BK686" s="57"/>
      <c r="BL686" s="56"/>
      <c r="BM686" s="56"/>
      <c r="BN686" s="161"/>
      <c r="BO686" s="5"/>
      <c r="BP686" s="5"/>
      <c r="BQ686" s="5"/>
      <c r="BR686" s="5"/>
      <c r="BS686" s="5"/>
      <c r="BT686" s="5"/>
      <c r="BU686" s="5"/>
      <c r="BV686" s="5"/>
      <c r="BW686" s="5"/>
      <c r="BX686" s="5"/>
      <c r="BY686" s="5"/>
      <c r="BZ686" s="5"/>
      <c r="CA686" s="5"/>
      <c r="CB686" s="5"/>
      <c r="CC686" s="5"/>
      <c r="CD686" s="5"/>
      <c r="CE686" s="5"/>
      <c r="CF686" s="5"/>
      <c r="CG686" s="5"/>
      <c r="CH686" s="5"/>
      <c r="CI686" s="5"/>
      <c r="CJ686" s="5"/>
      <c r="CK686" s="5"/>
      <c r="CL686" s="5"/>
      <c r="CM686" s="5"/>
      <c r="CN686" s="5"/>
      <c r="CO686" s="5"/>
      <c r="CP686" s="5"/>
      <c r="CQ686" s="5"/>
      <c r="CR686" s="341"/>
      <c r="CS686" s="355" t="s">
        <v>442</v>
      </c>
      <c r="CT686" s="51">
        <v>97.3</v>
      </c>
      <c r="CU686" s="51">
        <v>97.3</v>
      </c>
      <c r="CV686" s="51">
        <v>1</v>
      </c>
      <c r="CW686" s="52">
        <v>100</v>
      </c>
      <c r="CX686" s="52">
        <f t="shared" ref="CX686" si="490">CV686*CW686/100</f>
        <v>1</v>
      </c>
      <c r="CY686" s="139">
        <f>CX686*AUXILIAR!$B$56</f>
        <v>30000000</v>
      </c>
      <c r="CZ686" s="57"/>
      <c r="DA686" s="57"/>
      <c r="DB686" s="57"/>
      <c r="DC686" s="57"/>
      <c r="DD686" s="56"/>
      <c r="DE686" s="56"/>
      <c r="DF686" s="161"/>
      <c r="DG686" s="5"/>
      <c r="DH686" s="5"/>
      <c r="DI686" s="5"/>
      <c r="DJ686" s="5"/>
      <c r="DK686" s="5"/>
      <c r="DL686" s="5"/>
      <c r="DM686" s="5"/>
      <c r="DN686" s="5"/>
      <c r="DO686" s="5"/>
      <c r="DP686" s="5"/>
      <c r="DQ686" s="5"/>
      <c r="DR686" s="5"/>
      <c r="DS686" s="5"/>
      <c r="DT686" s="5"/>
      <c r="DU686" s="5"/>
      <c r="DV686" s="5"/>
      <c r="DW686" s="5"/>
      <c r="DX686" s="5"/>
      <c r="DY686" s="5"/>
      <c r="DZ686" s="5"/>
      <c r="EA686" s="5"/>
      <c r="EB686" s="5"/>
      <c r="EC686" s="5"/>
      <c r="ED686" s="5"/>
      <c r="EE686" s="5"/>
      <c r="EF686" s="5"/>
      <c r="EG686" s="5"/>
      <c r="EH686" s="5"/>
      <c r="EI686" s="5"/>
      <c r="EJ686" s="341"/>
      <c r="EK686" s="354"/>
      <c r="EL686" s="5"/>
      <c r="EM686" s="5"/>
      <c r="EN686" s="5"/>
      <c r="EO686" s="5"/>
      <c r="EP686" s="5"/>
      <c r="EQ686" s="5"/>
      <c r="ER686" s="5"/>
      <c r="ES686" s="5"/>
      <c r="ET686" s="5"/>
      <c r="EU686" s="5"/>
      <c r="EV686" s="5"/>
      <c r="EW686" s="5"/>
      <c r="EX686" s="5"/>
      <c r="EY686" s="5"/>
      <c r="EZ686" s="5"/>
      <c r="FA686" s="5"/>
      <c r="FB686" s="5"/>
      <c r="FC686" s="5"/>
      <c r="FD686" s="5"/>
      <c r="FE686" s="5"/>
      <c r="FF686" s="5"/>
      <c r="FG686" s="5"/>
      <c r="FH686" s="5"/>
      <c r="FI686" s="5"/>
      <c r="FJ686" s="5"/>
      <c r="FK686" s="5"/>
      <c r="FL686" s="5"/>
      <c r="FM686" s="5"/>
      <c r="FN686" s="5"/>
      <c r="FO686" s="5"/>
      <c r="FP686" s="5"/>
      <c r="FQ686" s="5"/>
      <c r="FR686" s="5"/>
      <c r="FS686" s="5"/>
      <c r="FT686" s="5"/>
      <c r="FU686" s="5"/>
      <c r="FV686" s="5"/>
      <c r="FW686" s="5"/>
      <c r="FX686" s="5"/>
      <c r="FY686" s="5"/>
      <c r="FZ686" s="5"/>
      <c r="GA686" s="5"/>
      <c r="GB686" s="341"/>
      <c r="GC686" s="354"/>
      <c r="GD686" s="5"/>
      <c r="GE686" s="5"/>
      <c r="GF686" s="5"/>
      <c r="GG686" s="5"/>
      <c r="GH686" s="5"/>
      <c r="GI686" s="5"/>
      <c r="GJ686" s="5"/>
      <c r="GK686" s="5"/>
      <c r="GL686" s="5"/>
      <c r="GM686" s="5"/>
      <c r="GN686" s="5"/>
      <c r="GO686" s="5"/>
      <c r="GP686" s="5"/>
      <c r="GQ686" s="5"/>
      <c r="GR686" s="5"/>
      <c r="GS686" s="5"/>
      <c r="GT686" s="5"/>
      <c r="GU686" s="5"/>
      <c r="GV686" s="5"/>
      <c r="GW686" s="5"/>
      <c r="GX686" s="5"/>
      <c r="GY686" s="5"/>
      <c r="GZ686" s="5"/>
      <c r="HA686" s="5"/>
      <c r="HB686" s="5"/>
      <c r="HC686" s="5"/>
      <c r="HD686" s="5"/>
      <c r="HE686" s="5"/>
      <c r="HF686" s="5"/>
      <c r="HG686" s="5"/>
      <c r="HH686" s="5"/>
      <c r="HI686" s="5"/>
      <c r="HJ686" s="5"/>
      <c r="HK686" s="5"/>
      <c r="HL686" s="5"/>
      <c r="HM686" s="5"/>
      <c r="HN686" s="5"/>
      <c r="HO686" s="5"/>
      <c r="HP686" s="5"/>
      <c r="HQ686" s="5"/>
      <c r="HR686" s="5"/>
      <c r="HS686" s="5"/>
      <c r="HT686" s="341"/>
      <c r="HU686" s="354"/>
      <c r="HV686" s="5"/>
      <c r="HW686" s="5"/>
      <c r="HX686" s="5"/>
      <c r="HY686" s="5"/>
      <c r="HZ686" s="5"/>
      <c r="IA686" s="5"/>
      <c r="IB686" s="5"/>
      <c r="IC686" s="5"/>
      <c r="ID686" s="5"/>
      <c r="IE686" s="5"/>
      <c r="IF686" s="5"/>
      <c r="IG686" s="5"/>
      <c r="IH686" s="5"/>
      <c r="II686" s="5"/>
      <c r="IJ686" s="5"/>
      <c r="IK686" s="5"/>
      <c r="IL686" s="5"/>
      <c r="IM686" s="5"/>
      <c r="IN686" s="5"/>
      <c r="IO686" s="5"/>
      <c r="IP686" s="5"/>
      <c r="IQ686" s="5"/>
      <c r="IR686" s="5"/>
      <c r="IS686" s="5"/>
      <c r="IT686" s="5"/>
      <c r="IU686" s="5"/>
      <c r="IV686" s="5"/>
      <c r="IW686" s="5"/>
      <c r="IX686" s="5"/>
      <c r="IY686" s="5"/>
      <c r="IZ686" s="5"/>
      <c r="JA686" s="5"/>
      <c r="JB686" s="5"/>
      <c r="JC686" s="5"/>
      <c r="JD686" s="5"/>
      <c r="JE686" s="5"/>
      <c r="JF686" s="5"/>
      <c r="JG686" s="5"/>
      <c r="JH686" s="5"/>
      <c r="JI686" s="5"/>
      <c r="JJ686" s="5"/>
      <c r="JK686" s="145"/>
      <c r="JL686" s="397"/>
    </row>
    <row r="687" spans="1:272" ht="27.75" customHeight="1">
      <c r="A687" s="8" t="s">
        <v>33</v>
      </c>
      <c r="B687" s="8" t="s">
        <v>18</v>
      </c>
      <c r="C687" s="8">
        <v>1</v>
      </c>
      <c r="D687" s="197" t="s">
        <v>159</v>
      </c>
      <c r="E687" s="118" t="s">
        <v>160</v>
      </c>
      <c r="F687" s="195" t="s">
        <v>108</v>
      </c>
      <c r="G687" s="195" t="s">
        <v>36</v>
      </c>
      <c r="H687" s="309" t="s">
        <v>188</v>
      </c>
      <c r="I687" s="355" t="s">
        <v>437</v>
      </c>
      <c r="J687" s="51">
        <v>98</v>
      </c>
      <c r="K687" s="51">
        <v>100.8</v>
      </c>
      <c r="L687" s="51">
        <f t="shared" si="487"/>
        <v>2.7999999999999972</v>
      </c>
      <c r="M687" s="52">
        <v>97</v>
      </c>
      <c r="N687" s="52">
        <f t="shared" si="488"/>
        <v>2.7159999999999975</v>
      </c>
      <c r="O687" s="139">
        <f>N687*AUXILIAR!$B$50</f>
        <v>8147999.9999999925</v>
      </c>
      <c r="P687" s="5"/>
      <c r="Q687" s="5"/>
      <c r="R687" s="5"/>
      <c r="S687" s="5"/>
      <c r="T687" s="5"/>
      <c r="U687" s="5"/>
      <c r="V687" s="5"/>
      <c r="W687" s="57"/>
      <c r="X687" s="57"/>
      <c r="Y687" s="57"/>
      <c r="Z687" s="57"/>
      <c r="AA687" s="56"/>
      <c r="AB687" s="56"/>
      <c r="AC687" s="161"/>
      <c r="AD687" s="5"/>
      <c r="AE687" s="5"/>
      <c r="AF687" s="5"/>
      <c r="AG687" s="5"/>
      <c r="AH687" s="5"/>
      <c r="AI687" s="5"/>
      <c r="AJ687" s="5"/>
      <c r="AK687" s="5"/>
      <c r="AL687" s="5"/>
      <c r="AM687" s="5"/>
      <c r="AN687" s="5"/>
      <c r="AO687" s="5"/>
      <c r="AP687" s="5"/>
      <c r="AQ687" s="5"/>
      <c r="AR687" s="5"/>
      <c r="AS687" s="5"/>
      <c r="AT687" s="5"/>
      <c r="AU687" s="5"/>
      <c r="AV687" s="5"/>
      <c r="AW687" s="5"/>
      <c r="AX687" s="5"/>
      <c r="AY687" s="5"/>
      <c r="AZ687" s="341"/>
      <c r="BA687" s="355" t="s">
        <v>426</v>
      </c>
      <c r="BB687" s="51">
        <v>190.5</v>
      </c>
      <c r="BC687" s="51">
        <v>261.10000000000002</v>
      </c>
      <c r="BD687" s="51">
        <f t="shared" si="484"/>
        <v>70.600000000000023</v>
      </c>
      <c r="BE687" s="52">
        <v>100</v>
      </c>
      <c r="BF687" s="52">
        <f t="shared" ref="BF687:BF688" si="491">BD687*BE687/100</f>
        <v>70.600000000000023</v>
      </c>
      <c r="BG687" s="139">
        <f>BF687*AUXILIAR!$B$53</f>
        <v>353000000.00000012</v>
      </c>
      <c r="BH687" s="5"/>
      <c r="BI687" s="5"/>
      <c r="BJ687" s="5"/>
      <c r="BK687" s="5"/>
      <c r="BL687" s="5"/>
      <c r="BM687" s="5"/>
      <c r="BN687" s="5"/>
      <c r="BO687" s="5"/>
      <c r="BP687" s="5"/>
      <c r="BQ687" s="5"/>
      <c r="BR687" s="5"/>
      <c r="BS687" s="5"/>
      <c r="BT687" s="5"/>
      <c r="BU687" s="5"/>
      <c r="BV687" s="5"/>
      <c r="BW687" s="5"/>
      <c r="BX687" s="5"/>
      <c r="BY687" s="5"/>
      <c r="BZ687" s="5"/>
      <c r="CA687" s="5"/>
      <c r="CB687" s="5"/>
      <c r="CC687" s="5"/>
      <c r="CD687" s="5"/>
      <c r="CE687" s="5"/>
      <c r="CF687" s="5"/>
      <c r="CG687" s="5"/>
      <c r="CH687" s="5"/>
      <c r="CI687" s="5"/>
      <c r="CJ687" s="5"/>
      <c r="CK687" s="5"/>
      <c r="CL687" s="5"/>
      <c r="CM687" s="5"/>
      <c r="CN687" s="5"/>
      <c r="CO687" s="5"/>
      <c r="CP687" s="5"/>
      <c r="CQ687" s="5"/>
      <c r="CR687" s="341"/>
      <c r="CS687" s="355" t="s">
        <v>443</v>
      </c>
      <c r="CT687" s="51">
        <v>111.7</v>
      </c>
      <c r="CU687" s="51">
        <v>111.7</v>
      </c>
      <c r="CV687" s="51">
        <v>1</v>
      </c>
      <c r="CW687" s="52">
        <v>100</v>
      </c>
      <c r="CX687" s="52">
        <f t="shared" ref="CX687" si="492">CV687*CW687/100</f>
        <v>1</v>
      </c>
      <c r="CY687" s="139">
        <f>CX687*AUXILIAR!$B$56</f>
        <v>30000000</v>
      </c>
      <c r="CZ687" s="57"/>
      <c r="DA687" s="57"/>
      <c r="DB687" s="57"/>
      <c r="DC687" s="57"/>
      <c r="DD687" s="56"/>
      <c r="DE687" s="56"/>
      <c r="DF687" s="161"/>
      <c r="DG687" s="5"/>
      <c r="DH687" s="5"/>
      <c r="DI687" s="5"/>
      <c r="DJ687" s="5"/>
      <c r="DK687" s="5"/>
      <c r="DL687" s="5"/>
      <c r="DM687" s="5"/>
      <c r="DN687" s="5"/>
      <c r="DO687" s="5"/>
      <c r="DP687" s="5"/>
      <c r="DQ687" s="5"/>
      <c r="DR687" s="5"/>
      <c r="DS687" s="5"/>
      <c r="DT687" s="5"/>
      <c r="DU687" s="5"/>
      <c r="DV687" s="5"/>
      <c r="DW687" s="5"/>
      <c r="DX687" s="5"/>
      <c r="DY687" s="5"/>
      <c r="DZ687" s="5"/>
      <c r="EA687" s="5"/>
      <c r="EB687" s="5"/>
      <c r="EC687" s="5"/>
      <c r="ED687" s="5"/>
      <c r="EE687" s="5"/>
      <c r="EF687" s="5"/>
      <c r="EG687" s="5"/>
      <c r="EH687" s="5"/>
      <c r="EI687" s="5"/>
      <c r="EJ687" s="341"/>
      <c r="EK687" s="354"/>
      <c r="EL687" s="5"/>
      <c r="EM687" s="5"/>
      <c r="EN687" s="5"/>
      <c r="EO687" s="5"/>
      <c r="EP687" s="5"/>
      <c r="EQ687" s="5"/>
      <c r="ER687" s="5"/>
      <c r="ES687" s="5"/>
      <c r="ET687" s="5"/>
      <c r="EU687" s="5"/>
      <c r="EV687" s="5"/>
      <c r="EW687" s="5"/>
      <c r="EX687" s="5"/>
      <c r="EY687" s="5"/>
      <c r="EZ687" s="5"/>
      <c r="FA687" s="5"/>
      <c r="FB687" s="5"/>
      <c r="FC687" s="5"/>
      <c r="FD687" s="5"/>
      <c r="FE687" s="5"/>
      <c r="FF687" s="5"/>
      <c r="FG687" s="5"/>
      <c r="FH687" s="5"/>
      <c r="FI687" s="5"/>
      <c r="FJ687" s="5"/>
      <c r="FK687" s="5"/>
      <c r="FL687" s="5"/>
      <c r="FM687" s="5"/>
      <c r="FN687" s="5"/>
      <c r="FO687" s="5"/>
      <c r="FP687" s="5"/>
      <c r="FQ687" s="5"/>
      <c r="FR687" s="5"/>
      <c r="FS687" s="5"/>
      <c r="FT687" s="5"/>
      <c r="FU687" s="5"/>
      <c r="FV687" s="5"/>
      <c r="FW687" s="5"/>
      <c r="FX687" s="5"/>
      <c r="FY687" s="5"/>
      <c r="FZ687" s="5"/>
      <c r="GA687" s="5"/>
      <c r="GB687" s="341"/>
      <c r="GC687" s="354"/>
      <c r="GD687" s="5"/>
      <c r="GE687" s="5"/>
      <c r="GF687" s="5"/>
      <c r="GG687" s="5"/>
      <c r="GH687" s="5"/>
      <c r="GI687" s="5"/>
      <c r="GJ687" s="5"/>
      <c r="GK687" s="5"/>
      <c r="GL687" s="5"/>
      <c r="GM687" s="5"/>
      <c r="GN687" s="5"/>
      <c r="GO687" s="5"/>
      <c r="GP687" s="5"/>
      <c r="GQ687" s="5"/>
      <c r="GR687" s="5"/>
      <c r="GS687" s="5"/>
      <c r="GT687" s="5"/>
      <c r="GU687" s="5"/>
      <c r="GV687" s="5"/>
      <c r="GW687" s="5"/>
      <c r="GX687" s="5"/>
      <c r="GY687" s="5"/>
      <c r="GZ687" s="5"/>
      <c r="HA687" s="5"/>
      <c r="HB687" s="5"/>
      <c r="HC687" s="5"/>
      <c r="HD687" s="5"/>
      <c r="HE687" s="5"/>
      <c r="HF687" s="5"/>
      <c r="HG687" s="5"/>
      <c r="HH687" s="5"/>
      <c r="HI687" s="5"/>
      <c r="HJ687" s="5"/>
      <c r="HK687" s="5"/>
      <c r="HL687" s="5"/>
      <c r="HM687" s="5"/>
      <c r="HN687" s="5"/>
      <c r="HO687" s="5"/>
      <c r="HP687" s="5"/>
      <c r="HQ687" s="5"/>
      <c r="HR687" s="5"/>
      <c r="HS687" s="5"/>
      <c r="HT687" s="341"/>
      <c r="HU687" s="354"/>
      <c r="HV687" s="5"/>
      <c r="HW687" s="5"/>
      <c r="HX687" s="5"/>
      <c r="HY687" s="5"/>
      <c r="HZ687" s="5"/>
      <c r="IA687" s="5"/>
      <c r="IB687" s="5"/>
      <c r="IC687" s="5"/>
      <c r="ID687" s="5"/>
      <c r="IE687" s="5"/>
      <c r="IF687" s="5"/>
      <c r="IG687" s="5"/>
      <c r="IH687" s="5"/>
      <c r="II687" s="5"/>
      <c r="IJ687" s="5"/>
      <c r="IK687" s="5"/>
      <c r="IL687" s="5"/>
      <c r="IM687" s="5"/>
      <c r="IN687" s="5"/>
      <c r="IO687" s="5"/>
      <c r="IP687" s="5"/>
      <c r="IQ687" s="5"/>
      <c r="IR687" s="5"/>
      <c r="IS687" s="5"/>
      <c r="IT687" s="5"/>
      <c r="IU687" s="5"/>
      <c r="IV687" s="5"/>
      <c r="IW687" s="5"/>
      <c r="IX687" s="5"/>
      <c r="IY687" s="5"/>
      <c r="IZ687" s="5"/>
      <c r="JA687" s="5"/>
      <c r="JB687" s="5"/>
      <c r="JC687" s="5"/>
      <c r="JD687" s="5"/>
      <c r="JE687" s="5"/>
      <c r="JF687" s="5"/>
      <c r="JG687" s="5"/>
      <c r="JH687" s="5"/>
      <c r="JI687" s="5"/>
      <c r="JJ687" s="5"/>
      <c r="JK687" s="145"/>
      <c r="JL687" s="397"/>
    </row>
    <row r="688" spans="1:272" ht="42" customHeight="1">
      <c r="A688" s="8" t="s">
        <v>33</v>
      </c>
      <c r="B688" s="8" t="s">
        <v>18</v>
      </c>
      <c r="C688" s="8">
        <v>1</v>
      </c>
      <c r="D688" s="197" t="s">
        <v>159</v>
      </c>
      <c r="E688" s="118" t="s">
        <v>160</v>
      </c>
      <c r="F688" s="195" t="s">
        <v>108</v>
      </c>
      <c r="G688" s="195" t="s">
        <v>36</v>
      </c>
      <c r="H688" s="309" t="s">
        <v>188</v>
      </c>
      <c r="I688" s="355" t="s">
        <v>430</v>
      </c>
      <c r="J688" s="51">
        <v>106.7</v>
      </c>
      <c r="K688" s="51">
        <v>107.3</v>
      </c>
      <c r="L688" s="51">
        <f t="shared" si="487"/>
        <v>0.59999999999999432</v>
      </c>
      <c r="M688" s="52">
        <v>92</v>
      </c>
      <c r="N688" s="52">
        <f t="shared" si="488"/>
        <v>0.55199999999999472</v>
      </c>
      <c r="O688" s="139">
        <f>N688*AUXILIAR!$B$50</f>
        <v>1655999.9999999842</v>
      </c>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c r="AY688" s="5"/>
      <c r="AZ688" s="341"/>
      <c r="BA688" s="355" t="s">
        <v>427</v>
      </c>
      <c r="BB688" s="51">
        <v>257.39999999999998</v>
      </c>
      <c r="BC688" s="51">
        <v>314.2</v>
      </c>
      <c r="BD688" s="51">
        <f t="shared" si="484"/>
        <v>56.800000000000011</v>
      </c>
      <c r="BE688" s="52">
        <v>100</v>
      </c>
      <c r="BF688" s="52">
        <f t="shared" si="491"/>
        <v>56.800000000000011</v>
      </c>
      <c r="BG688" s="139">
        <f>BF688*AUXILIAR!$B$53</f>
        <v>284000000.00000006</v>
      </c>
      <c r="BH688" s="57"/>
      <c r="BI688" s="57"/>
      <c r="BJ688" s="57"/>
      <c r="BK688" s="57"/>
      <c r="BL688" s="56"/>
      <c r="BM688" s="56"/>
      <c r="BN688" s="161"/>
      <c r="BO688" s="5"/>
      <c r="BP688" s="5"/>
      <c r="BQ688" s="5"/>
      <c r="BR688" s="5"/>
      <c r="BS688" s="5"/>
      <c r="BT688" s="5"/>
      <c r="BU688" s="5"/>
      <c r="BV688" s="5"/>
      <c r="BW688" s="5"/>
      <c r="BX688" s="5"/>
      <c r="BY688" s="5"/>
      <c r="BZ688" s="5"/>
      <c r="CA688" s="5"/>
      <c r="CB688" s="5"/>
      <c r="CC688" s="5"/>
      <c r="CD688" s="5"/>
      <c r="CE688" s="5"/>
      <c r="CF688" s="5"/>
      <c r="CG688" s="5"/>
      <c r="CH688" s="5"/>
      <c r="CI688" s="5"/>
      <c r="CJ688" s="5"/>
      <c r="CK688" s="5"/>
      <c r="CL688" s="5"/>
      <c r="CM688" s="5"/>
      <c r="CN688" s="5"/>
      <c r="CO688" s="5"/>
      <c r="CP688" s="5"/>
      <c r="CQ688" s="5"/>
      <c r="CR688" s="341"/>
      <c r="CS688" s="355" t="s">
        <v>444</v>
      </c>
      <c r="CT688" s="51">
        <v>119.2</v>
      </c>
      <c r="CU688" s="51">
        <v>119.2</v>
      </c>
      <c r="CV688" s="51">
        <v>1</v>
      </c>
      <c r="CW688" s="52">
        <v>100</v>
      </c>
      <c r="CX688" s="52">
        <f t="shared" ref="CX688" si="493">CV688*CW688/100</f>
        <v>1</v>
      </c>
      <c r="CY688" s="139">
        <f>CX688*AUXILIAR!$B$56</f>
        <v>30000000</v>
      </c>
      <c r="CZ688" s="57"/>
      <c r="DA688" s="57"/>
      <c r="DB688" s="57"/>
      <c r="DC688" s="57"/>
      <c r="DD688" s="56"/>
      <c r="DE688" s="56"/>
      <c r="DF688" s="161"/>
      <c r="DG688" s="5"/>
      <c r="DH688" s="5"/>
      <c r="DI688" s="5"/>
      <c r="DJ688" s="5"/>
      <c r="DK688" s="5"/>
      <c r="DL688" s="5"/>
      <c r="DM688" s="5"/>
      <c r="DN688" s="5"/>
      <c r="DO688" s="5"/>
      <c r="DP688" s="5"/>
      <c r="DQ688" s="5"/>
      <c r="DR688" s="5"/>
      <c r="DS688" s="5"/>
      <c r="DT688" s="5"/>
      <c r="DU688" s="5"/>
      <c r="DV688" s="5"/>
      <c r="DW688" s="5"/>
      <c r="DX688" s="5"/>
      <c r="DY688" s="5"/>
      <c r="DZ688" s="5"/>
      <c r="EA688" s="5"/>
      <c r="EB688" s="5"/>
      <c r="EC688" s="5"/>
      <c r="ED688" s="5"/>
      <c r="EE688" s="5"/>
      <c r="EF688" s="5"/>
      <c r="EG688" s="5"/>
      <c r="EH688" s="5"/>
      <c r="EI688" s="5"/>
      <c r="EJ688" s="341"/>
      <c r="EK688" s="354"/>
      <c r="EL688" s="5"/>
      <c r="EM688" s="5"/>
      <c r="EN688" s="5"/>
      <c r="EO688" s="5"/>
      <c r="EP688" s="5"/>
      <c r="EQ688" s="5"/>
      <c r="ER688" s="5"/>
      <c r="ES688" s="5"/>
      <c r="ET688" s="5"/>
      <c r="EU688" s="5"/>
      <c r="EV688" s="5"/>
      <c r="EW688" s="5"/>
      <c r="EX688" s="5"/>
      <c r="EY688" s="5"/>
      <c r="EZ688" s="5"/>
      <c r="FA688" s="5"/>
      <c r="FB688" s="5"/>
      <c r="FC688" s="5"/>
      <c r="FD688" s="5"/>
      <c r="FE688" s="5"/>
      <c r="FF688" s="5"/>
      <c r="FG688" s="5"/>
      <c r="FH688" s="5"/>
      <c r="FI688" s="5"/>
      <c r="FJ688" s="5"/>
      <c r="FK688" s="5"/>
      <c r="FL688" s="5"/>
      <c r="FM688" s="5"/>
      <c r="FN688" s="5"/>
      <c r="FO688" s="5"/>
      <c r="FP688" s="5"/>
      <c r="FQ688" s="5"/>
      <c r="FR688" s="5"/>
      <c r="FS688" s="5"/>
      <c r="FT688" s="5"/>
      <c r="FU688" s="5"/>
      <c r="FV688" s="5"/>
      <c r="FW688" s="5"/>
      <c r="FX688" s="5"/>
      <c r="FY688" s="5"/>
      <c r="FZ688" s="5"/>
      <c r="GA688" s="5"/>
      <c r="GB688" s="341"/>
      <c r="GC688" s="354"/>
      <c r="GD688" s="5"/>
      <c r="GE688" s="5"/>
      <c r="GF688" s="5"/>
      <c r="GG688" s="5"/>
      <c r="GH688" s="5"/>
      <c r="GI688" s="5"/>
      <c r="GJ688" s="5"/>
      <c r="GK688" s="5"/>
      <c r="GL688" s="5"/>
      <c r="GM688" s="5"/>
      <c r="GN688" s="5"/>
      <c r="GO688" s="5"/>
      <c r="GP688" s="5"/>
      <c r="GQ688" s="5"/>
      <c r="GR688" s="5"/>
      <c r="GS688" s="5"/>
      <c r="GT688" s="5"/>
      <c r="GU688" s="5"/>
      <c r="GV688" s="5"/>
      <c r="GW688" s="5"/>
      <c r="GX688" s="5"/>
      <c r="GY688" s="5"/>
      <c r="GZ688" s="5"/>
      <c r="HA688" s="5"/>
      <c r="HB688" s="5"/>
      <c r="HC688" s="5"/>
      <c r="HD688" s="5"/>
      <c r="HE688" s="5"/>
      <c r="HF688" s="5"/>
      <c r="HG688" s="5"/>
      <c r="HH688" s="5"/>
      <c r="HI688" s="5"/>
      <c r="HJ688" s="5"/>
      <c r="HK688" s="5"/>
      <c r="HL688" s="5"/>
      <c r="HM688" s="5"/>
      <c r="HN688" s="5"/>
      <c r="HO688" s="5"/>
      <c r="HP688" s="5"/>
      <c r="HQ688" s="5"/>
      <c r="HR688" s="5"/>
      <c r="HS688" s="5"/>
      <c r="HT688" s="341"/>
      <c r="HU688" s="354"/>
      <c r="HV688" s="5"/>
      <c r="HW688" s="5"/>
      <c r="HX688" s="5"/>
      <c r="HY688" s="5"/>
      <c r="HZ688" s="5"/>
      <c r="IA688" s="5"/>
      <c r="IB688" s="5"/>
      <c r="IC688" s="5"/>
      <c r="ID688" s="5"/>
      <c r="IE688" s="5"/>
      <c r="IF688" s="5"/>
      <c r="IG688" s="5"/>
      <c r="IH688" s="5"/>
      <c r="II688" s="5"/>
      <c r="IJ688" s="5"/>
      <c r="IK688" s="5"/>
      <c r="IL688" s="5"/>
      <c r="IM688" s="5"/>
      <c r="IN688" s="5"/>
      <c r="IO688" s="5"/>
      <c r="IP688" s="5"/>
      <c r="IQ688" s="5"/>
      <c r="IR688" s="5"/>
      <c r="IS688" s="5"/>
      <c r="IT688" s="5"/>
      <c r="IU688" s="5"/>
      <c r="IV688" s="5"/>
      <c r="IW688" s="5"/>
      <c r="IX688" s="5"/>
      <c r="IY688" s="5"/>
      <c r="IZ688" s="5"/>
      <c r="JA688" s="5"/>
      <c r="JB688" s="5"/>
      <c r="JC688" s="5"/>
      <c r="JD688" s="5"/>
      <c r="JE688" s="5"/>
      <c r="JF688" s="5"/>
      <c r="JG688" s="5"/>
      <c r="JH688" s="5"/>
      <c r="JI688" s="5"/>
      <c r="JJ688" s="5"/>
      <c r="JK688" s="145"/>
      <c r="JL688" s="397"/>
    </row>
    <row r="689" spans="1:272" ht="40.5" customHeight="1">
      <c r="A689" s="8" t="s">
        <v>33</v>
      </c>
      <c r="B689" s="8" t="s">
        <v>18</v>
      </c>
      <c r="C689" s="8">
        <v>1</v>
      </c>
      <c r="D689" s="197" t="s">
        <v>159</v>
      </c>
      <c r="E689" s="118" t="s">
        <v>160</v>
      </c>
      <c r="F689" s="195" t="s">
        <v>108</v>
      </c>
      <c r="G689" s="195" t="s">
        <v>36</v>
      </c>
      <c r="H689" s="309" t="s">
        <v>188</v>
      </c>
      <c r="I689" s="355" t="s">
        <v>431</v>
      </c>
      <c r="J689" s="51">
        <v>107.3</v>
      </c>
      <c r="K689" s="51">
        <v>108</v>
      </c>
      <c r="L689" s="51">
        <f t="shared" si="487"/>
        <v>0.70000000000000284</v>
      </c>
      <c r="M689" s="52">
        <v>100</v>
      </c>
      <c r="N689" s="52">
        <f t="shared" si="488"/>
        <v>0.70000000000000284</v>
      </c>
      <c r="O689" s="139">
        <f>N689*AUXILIAR!$B$50</f>
        <v>2100000.0000000084</v>
      </c>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c r="AY689" s="5"/>
      <c r="AZ689" s="341"/>
      <c r="BA689" s="354"/>
      <c r="BB689" s="5"/>
      <c r="BC689" s="5"/>
      <c r="BD689" s="5"/>
      <c r="BE689" s="56"/>
      <c r="BF689" s="56"/>
      <c r="BG689" s="161"/>
      <c r="BH689" s="57"/>
      <c r="BI689" s="57"/>
      <c r="BJ689" s="57"/>
      <c r="BK689" s="57"/>
      <c r="BL689" s="56"/>
      <c r="BM689" s="56"/>
      <c r="BN689" s="161"/>
      <c r="BO689" s="5"/>
      <c r="BP689" s="5"/>
      <c r="BQ689" s="5"/>
      <c r="BR689" s="5"/>
      <c r="BS689" s="5"/>
      <c r="BT689" s="5"/>
      <c r="BU689" s="5"/>
      <c r="BV689" s="5"/>
      <c r="BW689" s="5"/>
      <c r="BX689" s="5"/>
      <c r="BY689" s="5"/>
      <c r="BZ689" s="5"/>
      <c r="CA689" s="5"/>
      <c r="CB689" s="5"/>
      <c r="CC689" s="5"/>
      <c r="CD689" s="5"/>
      <c r="CE689" s="5"/>
      <c r="CF689" s="5"/>
      <c r="CG689" s="5"/>
      <c r="CH689" s="5"/>
      <c r="CI689" s="5"/>
      <c r="CJ689" s="5"/>
      <c r="CK689" s="5"/>
      <c r="CL689" s="5"/>
      <c r="CM689" s="5"/>
      <c r="CN689" s="5"/>
      <c r="CO689" s="5"/>
      <c r="CP689" s="5"/>
      <c r="CQ689" s="5"/>
      <c r="CR689" s="341"/>
      <c r="CS689" s="355" t="s">
        <v>445</v>
      </c>
      <c r="CT689" s="51">
        <v>187</v>
      </c>
      <c r="CU689" s="51">
        <v>187</v>
      </c>
      <c r="CV689" s="51">
        <v>1</v>
      </c>
      <c r="CW689" s="52">
        <v>100</v>
      </c>
      <c r="CX689" s="52">
        <f t="shared" ref="CX689" si="494">CV689*CW689/100</f>
        <v>1</v>
      </c>
      <c r="CY689" s="139">
        <f>CX689*AUXILIAR!$B$56</f>
        <v>30000000</v>
      </c>
      <c r="CZ689" s="57"/>
      <c r="DA689" s="57"/>
      <c r="DB689" s="57"/>
      <c r="DC689" s="57"/>
      <c r="DD689" s="56"/>
      <c r="DE689" s="56"/>
      <c r="DF689" s="161"/>
      <c r="DG689" s="5"/>
      <c r="DH689" s="5"/>
      <c r="DI689" s="5"/>
      <c r="DJ689" s="5"/>
      <c r="DK689" s="5"/>
      <c r="DL689" s="5"/>
      <c r="DM689" s="5"/>
      <c r="DN689" s="5"/>
      <c r="DO689" s="5"/>
      <c r="DP689" s="5"/>
      <c r="DQ689" s="5"/>
      <c r="DR689" s="5"/>
      <c r="DS689" s="5"/>
      <c r="DT689" s="5"/>
      <c r="DU689" s="5"/>
      <c r="DV689" s="5"/>
      <c r="DW689" s="5"/>
      <c r="DX689" s="5"/>
      <c r="DY689" s="5"/>
      <c r="DZ689" s="5"/>
      <c r="EA689" s="5"/>
      <c r="EB689" s="5"/>
      <c r="EC689" s="5"/>
      <c r="ED689" s="5"/>
      <c r="EE689" s="5"/>
      <c r="EF689" s="5"/>
      <c r="EG689" s="5"/>
      <c r="EH689" s="5"/>
      <c r="EI689" s="5"/>
      <c r="EJ689" s="341"/>
      <c r="EK689" s="354"/>
      <c r="EL689" s="5"/>
      <c r="EM689" s="5"/>
      <c r="EN689" s="5"/>
      <c r="EO689" s="5"/>
      <c r="EP689" s="5"/>
      <c r="EQ689" s="5"/>
      <c r="ER689" s="5"/>
      <c r="ES689" s="5"/>
      <c r="ET689" s="5"/>
      <c r="EU689" s="5"/>
      <c r="EV689" s="5"/>
      <c r="EW689" s="5"/>
      <c r="EX689" s="5"/>
      <c r="EY689" s="5"/>
      <c r="EZ689" s="5"/>
      <c r="FA689" s="5"/>
      <c r="FB689" s="5"/>
      <c r="FC689" s="5"/>
      <c r="FD689" s="5"/>
      <c r="FE689" s="5"/>
      <c r="FF689" s="5"/>
      <c r="FG689" s="5"/>
      <c r="FH689" s="5"/>
      <c r="FI689" s="5"/>
      <c r="FJ689" s="5"/>
      <c r="FK689" s="5"/>
      <c r="FL689" s="5"/>
      <c r="FM689" s="5"/>
      <c r="FN689" s="5"/>
      <c r="FO689" s="5"/>
      <c r="FP689" s="5"/>
      <c r="FQ689" s="5"/>
      <c r="FR689" s="5"/>
      <c r="FS689" s="5"/>
      <c r="FT689" s="5"/>
      <c r="FU689" s="5"/>
      <c r="FV689" s="5"/>
      <c r="FW689" s="5"/>
      <c r="FX689" s="5"/>
      <c r="FY689" s="5"/>
      <c r="FZ689" s="5"/>
      <c r="GA689" s="5"/>
      <c r="GB689" s="341"/>
      <c r="GC689" s="354"/>
      <c r="GD689" s="5"/>
      <c r="GE689" s="5"/>
      <c r="GF689" s="5"/>
      <c r="GG689" s="5"/>
      <c r="GH689" s="5"/>
      <c r="GI689" s="5"/>
      <c r="GJ689" s="5"/>
      <c r="GK689" s="5"/>
      <c r="GL689" s="5"/>
      <c r="GM689" s="5"/>
      <c r="GN689" s="5"/>
      <c r="GO689" s="5"/>
      <c r="GP689" s="5"/>
      <c r="GQ689" s="5"/>
      <c r="GR689" s="5"/>
      <c r="GS689" s="5"/>
      <c r="GT689" s="5"/>
      <c r="GU689" s="5"/>
      <c r="GV689" s="5"/>
      <c r="GW689" s="5"/>
      <c r="GX689" s="5"/>
      <c r="GY689" s="5"/>
      <c r="GZ689" s="5"/>
      <c r="HA689" s="5"/>
      <c r="HB689" s="5"/>
      <c r="HC689" s="5"/>
      <c r="HD689" s="5"/>
      <c r="HE689" s="5"/>
      <c r="HF689" s="5"/>
      <c r="HG689" s="5"/>
      <c r="HH689" s="5"/>
      <c r="HI689" s="5"/>
      <c r="HJ689" s="5"/>
      <c r="HK689" s="5"/>
      <c r="HL689" s="5"/>
      <c r="HM689" s="5"/>
      <c r="HN689" s="5"/>
      <c r="HO689" s="5"/>
      <c r="HP689" s="5"/>
      <c r="HQ689" s="5"/>
      <c r="HR689" s="5"/>
      <c r="HS689" s="5"/>
      <c r="HT689" s="341"/>
      <c r="HU689" s="354"/>
      <c r="HV689" s="5"/>
      <c r="HW689" s="5"/>
      <c r="HX689" s="5"/>
      <c r="HY689" s="5"/>
      <c r="HZ689" s="5"/>
      <c r="IA689" s="5"/>
      <c r="IB689" s="5"/>
      <c r="IC689" s="5"/>
      <c r="ID689" s="5"/>
      <c r="IE689" s="5"/>
      <c r="IF689" s="5"/>
      <c r="IG689" s="5"/>
      <c r="IH689" s="5"/>
      <c r="II689" s="5"/>
      <c r="IJ689" s="5"/>
      <c r="IK689" s="5"/>
      <c r="IL689" s="5"/>
      <c r="IM689" s="5"/>
      <c r="IN689" s="5"/>
      <c r="IO689" s="5"/>
      <c r="IP689" s="5"/>
      <c r="IQ689" s="5"/>
      <c r="IR689" s="5"/>
      <c r="IS689" s="5"/>
      <c r="IT689" s="5"/>
      <c r="IU689" s="5"/>
      <c r="IV689" s="5"/>
      <c r="IW689" s="5"/>
      <c r="IX689" s="5"/>
      <c r="IY689" s="5"/>
      <c r="IZ689" s="5"/>
      <c r="JA689" s="5"/>
      <c r="JB689" s="5"/>
      <c r="JC689" s="5"/>
      <c r="JD689" s="5"/>
      <c r="JE689" s="5"/>
      <c r="JF689" s="5"/>
      <c r="JG689" s="5"/>
      <c r="JH689" s="5"/>
      <c r="JI689" s="5"/>
      <c r="JJ689" s="5"/>
      <c r="JK689" s="145"/>
      <c r="JL689" s="397"/>
    </row>
    <row r="690" spans="1:272" ht="41.25" customHeight="1">
      <c r="A690" s="8" t="s">
        <v>33</v>
      </c>
      <c r="B690" s="8" t="s">
        <v>18</v>
      </c>
      <c r="C690" s="8">
        <v>1</v>
      </c>
      <c r="D690" s="197" t="s">
        <v>159</v>
      </c>
      <c r="E690" s="118" t="s">
        <v>160</v>
      </c>
      <c r="F690" s="195" t="s">
        <v>108</v>
      </c>
      <c r="G690" s="195" t="s">
        <v>36</v>
      </c>
      <c r="H690" s="309" t="s">
        <v>188</v>
      </c>
      <c r="I690" s="355" t="s">
        <v>432</v>
      </c>
      <c r="J690" s="51">
        <v>207.4</v>
      </c>
      <c r="K690" s="51">
        <v>209.6</v>
      </c>
      <c r="L690" s="51">
        <f t="shared" si="487"/>
        <v>2.1999999999999886</v>
      </c>
      <c r="M690" s="52">
        <v>100</v>
      </c>
      <c r="N690" s="52">
        <f t="shared" si="488"/>
        <v>2.1999999999999886</v>
      </c>
      <c r="O690" s="139">
        <f>N690*AUXILIAR!$B$50</f>
        <v>6599999.9999999655</v>
      </c>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c r="AY690" s="5"/>
      <c r="AZ690" s="341"/>
      <c r="BA690" s="354"/>
      <c r="BB690" s="5"/>
      <c r="BC690" s="5"/>
      <c r="BD690" s="5"/>
      <c r="BE690" s="56"/>
      <c r="BF690" s="56"/>
      <c r="BG690" s="161"/>
      <c r="BH690" s="57"/>
      <c r="BI690" s="57"/>
      <c r="BJ690" s="57"/>
      <c r="BK690" s="57"/>
      <c r="BL690" s="56"/>
      <c r="BM690" s="56"/>
      <c r="BN690" s="161"/>
      <c r="BO690" s="5"/>
      <c r="BP690" s="5"/>
      <c r="BQ690" s="5"/>
      <c r="BR690" s="5"/>
      <c r="BS690" s="5"/>
      <c r="BT690" s="5"/>
      <c r="BU690" s="5"/>
      <c r="BV690" s="5"/>
      <c r="BW690" s="5"/>
      <c r="BX690" s="5"/>
      <c r="BY690" s="5"/>
      <c r="BZ690" s="5"/>
      <c r="CA690" s="5"/>
      <c r="CB690" s="5"/>
      <c r="CC690" s="5"/>
      <c r="CD690" s="5"/>
      <c r="CE690" s="5"/>
      <c r="CF690" s="5"/>
      <c r="CG690" s="5"/>
      <c r="CH690" s="5"/>
      <c r="CI690" s="5"/>
      <c r="CJ690" s="5"/>
      <c r="CK690" s="5"/>
      <c r="CL690" s="5"/>
      <c r="CM690" s="5"/>
      <c r="CN690" s="5"/>
      <c r="CO690" s="5"/>
      <c r="CP690" s="5"/>
      <c r="CQ690" s="5"/>
      <c r="CR690" s="341"/>
      <c r="CS690" s="355" t="s">
        <v>446</v>
      </c>
      <c r="CT690" s="51">
        <v>202.4</v>
      </c>
      <c r="CU690" s="51">
        <v>202.4</v>
      </c>
      <c r="CV690" s="51">
        <v>1</v>
      </c>
      <c r="CW690" s="52">
        <v>100</v>
      </c>
      <c r="CX690" s="52">
        <f t="shared" ref="CX690" si="495">CV690*CW690/100</f>
        <v>1</v>
      </c>
      <c r="CY690" s="139">
        <f>CX690*AUXILIAR!$B$56</f>
        <v>30000000</v>
      </c>
      <c r="CZ690" s="57"/>
      <c r="DA690" s="57"/>
      <c r="DB690" s="57"/>
      <c r="DC690" s="57"/>
      <c r="DD690" s="56"/>
      <c r="DE690" s="56"/>
      <c r="DF690" s="161"/>
      <c r="DG690" s="5"/>
      <c r="DH690" s="5"/>
      <c r="DI690" s="5"/>
      <c r="DJ690" s="5"/>
      <c r="DK690" s="5"/>
      <c r="DL690" s="5"/>
      <c r="DM690" s="5"/>
      <c r="DN690" s="5"/>
      <c r="DO690" s="5"/>
      <c r="DP690" s="5"/>
      <c r="DQ690" s="5"/>
      <c r="DR690" s="5"/>
      <c r="DS690" s="5"/>
      <c r="DT690" s="5"/>
      <c r="DU690" s="5"/>
      <c r="DV690" s="5"/>
      <c r="DW690" s="5"/>
      <c r="DX690" s="5"/>
      <c r="DY690" s="5"/>
      <c r="DZ690" s="5"/>
      <c r="EA690" s="5"/>
      <c r="EB690" s="5"/>
      <c r="EC690" s="5"/>
      <c r="ED690" s="5"/>
      <c r="EE690" s="5"/>
      <c r="EF690" s="5"/>
      <c r="EG690" s="5"/>
      <c r="EH690" s="5"/>
      <c r="EI690" s="5"/>
      <c r="EJ690" s="341"/>
      <c r="EK690" s="354"/>
      <c r="EL690" s="5"/>
      <c r="EM690" s="5"/>
      <c r="EN690" s="5"/>
      <c r="EO690" s="5"/>
      <c r="EP690" s="5"/>
      <c r="EQ690" s="5"/>
      <c r="ER690" s="5"/>
      <c r="ES690" s="5"/>
      <c r="ET690" s="5"/>
      <c r="EU690" s="5"/>
      <c r="EV690" s="5"/>
      <c r="EW690" s="5"/>
      <c r="EX690" s="5"/>
      <c r="EY690" s="5"/>
      <c r="EZ690" s="5"/>
      <c r="FA690" s="5"/>
      <c r="FB690" s="5"/>
      <c r="FC690" s="5"/>
      <c r="FD690" s="5"/>
      <c r="FE690" s="5"/>
      <c r="FF690" s="5"/>
      <c r="FG690" s="5"/>
      <c r="FH690" s="5"/>
      <c r="FI690" s="5"/>
      <c r="FJ690" s="5"/>
      <c r="FK690" s="5"/>
      <c r="FL690" s="5"/>
      <c r="FM690" s="5"/>
      <c r="FN690" s="5"/>
      <c r="FO690" s="5"/>
      <c r="FP690" s="5"/>
      <c r="FQ690" s="5"/>
      <c r="FR690" s="5"/>
      <c r="FS690" s="5"/>
      <c r="FT690" s="5"/>
      <c r="FU690" s="5"/>
      <c r="FV690" s="5"/>
      <c r="FW690" s="5"/>
      <c r="FX690" s="5"/>
      <c r="FY690" s="5"/>
      <c r="FZ690" s="5"/>
      <c r="GA690" s="5"/>
      <c r="GB690" s="341"/>
      <c r="GC690" s="354"/>
      <c r="GD690" s="5"/>
      <c r="GE690" s="5"/>
      <c r="GF690" s="5"/>
      <c r="GG690" s="5"/>
      <c r="GH690" s="5"/>
      <c r="GI690" s="5"/>
      <c r="GJ690" s="5"/>
      <c r="GK690" s="5"/>
      <c r="GL690" s="5"/>
      <c r="GM690" s="5"/>
      <c r="GN690" s="5"/>
      <c r="GO690" s="5"/>
      <c r="GP690" s="5"/>
      <c r="GQ690" s="5"/>
      <c r="GR690" s="5"/>
      <c r="GS690" s="5"/>
      <c r="GT690" s="5"/>
      <c r="GU690" s="5"/>
      <c r="GV690" s="5"/>
      <c r="GW690" s="5"/>
      <c r="GX690" s="5"/>
      <c r="GY690" s="5"/>
      <c r="GZ690" s="5"/>
      <c r="HA690" s="5"/>
      <c r="HB690" s="5"/>
      <c r="HC690" s="5"/>
      <c r="HD690" s="5"/>
      <c r="HE690" s="5"/>
      <c r="HF690" s="5"/>
      <c r="HG690" s="5"/>
      <c r="HH690" s="5"/>
      <c r="HI690" s="5"/>
      <c r="HJ690" s="5"/>
      <c r="HK690" s="5"/>
      <c r="HL690" s="5"/>
      <c r="HM690" s="5"/>
      <c r="HN690" s="5"/>
      <c r="HO690" s="5"/>
      <c r="HP690" s="5"/>
      <c r="HQ690" s="5"/>
      <c r="HR690" s="5"/>
      <c r="HS690" s="5"/>
      <c r="HT690" s="341"/>
      <c r="HU690" s="354"/>
      <c r="HV690" s="5"/>
      <c r="HW690" s="5"/>
      <c r="HX690" s="5"/>
      <c r="HY690" s="5"/>
      <c r="HZ690" s="5"/>
      <c r="IA690" s="5"/>
      <c r="IB690" s="5"/>
      <c r="IC690" s="5"/>
      <c r="ID690" s="5"/>
      <c r="IE690" s="5"/>
      <c r="IF690" s="5"/>
      <c r="IG690" s="5"/>
      <c r="IH690" s="5"/>
      <c r="II690" s="5"/>
      <c r="IJ690" s="5"/>
      <c r="IK690" s="5"/>
      <c r="IL690" s="5"/>
      <c r="IM690" s="5"/>
      <c r="IN690" s="5"/>
      <c r="IO690" s="5"/>
      <c r="IP690" s="5"/>
      <c r="IQ690" s="5"/>
      <c r="IR690" s="5"/>
      <c r="IS690" s="5"/>
      <c r="IT690" s="5"/>
      <c r="IU690" s="5"/>
      <c r="IV690" s="5"/>
      <c r="IW690" s="5"/>
      <c r="IX690" s="5"/>
      <c r="IY690" s="5"/>
      <c r="IZ690" s="5"/>
      <c r="JA690" s="5"/>
      <c r="JB690" s="5"/>
      <c r="JC690" s="5"/>
      <c r="JD690" s="5"/>
      <c r="JE690" s="5"/>
      <c r="JF690" s="5"/>
      <c r="JG690" s="5"/>
      <c r="JH690" s="5"/>
      <c r="JI690" s="5"/>
      <c r="JJ690" s="5"/>
      <c r="JK690" s="145"/>
      <c r="JL690" s="397"/>
    </row>
    <row r="691" spans="1:272" ht="41.25" customHeight="1">
      <c r="A691" s="8" t="s">
        <v>33</v>
      </c>
      <c r="B691" s="8" t="s">
        <v>18</v>
      </c>
      <c r="C691" s="8">
        <v>1</v>
      </c>
      <c r="D691" s="197" t="s">
        <v>159</v>
      </c>
      <c r="E691" s="118" t="s">
        <v>160</v>
      </c>
      <c r="F691" s="195" t="s">
        <v>108</v>
      </c>
      <c r="G691" s="195" t="s">
        <v>36</v>
      </c>
      <c r="H691" s="309" t="s">
        <v>188</v>
      </c>
      <c r="I691" s="355" t="s">
        <v>433</v>
      </c>
      <c r="J691" s="51">
        <v>245.4</v>
      </c>
      <c r="K691" s="51">
        <v>246.9</v>
      </c>
      <c r="L691" s="51">
        <f t="shared" si="487"/>
        <v>1.5</v>
      </c>
      <c r="M691" s="52">
        <v>100</v>
      </c>
      <c r="N691" s="52">
        <f t="shared" si="488"/>
        <v>1.5</v>
      </c>
      <c r="O691" s="139">
        <f>N691*AUXILIAR!$B$50</f>
        <v>4500000</v>
      </c>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c r="AY691" s="5"/>
      <c r="AZ691" s="341"/>
      <c r="BA691" s="354"/>
      <c r="BB691" s="5"/>
      <c r="BC691" s="5"/>
      <c r="BD691" s="5"/>
      <c r="BE691" s="56"/>
      <c r="BF691" s="56"/>
      <c r="BG691" s="161"/>
      <c r="BH691" s="57"/>
      <c r="BI691" s="57"/>
      <c r="BJ691" s="57"/>
      <c r="BK691" s="57"/>
      <c r="BL691" s="56"/>
      <c r="BM691" s="56"/>
      <c r="BN691" s="161"/>
      <c r="BO691" s="5"/>
      <c r="BP691" s="5"/>
      <c r="BQ691" s="5"/>
      <c r="BR691" s="5"/>
      <c r="BS691" s="5"/>
      <c r="BT691" s="5"/>
      <c r="BU691" s="5"/>
      <c r="BV691" s="5"/>
      <c r="BW691" s="5"/>
      <c r="BX691" s="5"/>
      <c r="BY691" s="5"/>
      <c r="BZ691" s="5"/>
      <c r="CA691" s="5"/>
      <c r="CB691" s="5"/>
      <c r="CC691" s="5"/>
      <c r="CD691" s="5"/>
      <c r="CE691" s="5"/>
      <c r="CF691" s="5"/>
      <c r="CG691" s="5"/>
      <c r="CH691" s="5"/>
      <c r="CI691" s="5"/>
      <c r="CJ691" s="5"/>
      <c r="CK691" s="5"/>
      <c r="CL691" s="5"/>
      <c r="CM691" s="5"/>
      <c r="CN691" s="5"/>
      <c r="CO691" s="5"/>
      <c r="CP691" s="5"/>
      <c r="CQ691" s="5"/>
      <c r="CR691" s="341"/>
      <c r="CS691" s="355" t="s">
        <v>447</v>
      </c>
      <c r="CT691" s="51">
        <v>207.6</v>
      </c>
      <c r="CU691" s="51">
        <v>207.6</v>
      </c>
      <c r="CV691" s="51">
        <v>1</v>
      </c>
      <c r="CW691" s="52">
        <v>100</v>
      </c>
      <c r="CX691" s="52">
        <f t="shared" ref="CX691:CX699" si="496">CV691*CW691/100</f>
        <v>1</v>
      </c>
      <c r="CY691" s="139">
        <f>CX691*AUXILIAR!$B$56</f>
        <v>30000000</v>
      </c>
      <c r="CZ691" s="5"/>
      <c r="DA691" s="5"/>
      <c r="DB691" s="5"/>
      <c r="DC691" s="5"/>
      <c r="DD691" s="5"/>
      <c r="DE691" s="5"/>
      <c r="DF691" s="5"/>
      <c r="DG691" s="5"/>
      <c r="DH691" s="5"/>
      <c r="DI691" s="5"/>
      <c r="DJ691" s="5"/>
      <c r="DK691" s="5"/>
      <c r="DL691" s="5"/>
      <c r="DM691" s="5"/>
      <c r="DN691" s="5"/>
      <c r="DO691" s="5"/>
      <c r="DP691" s="5"/>
      <c r="DQ691" s="5"/>
      <c r="DR691" s="5"/>
      <c r="DS691" s="5"/>
      <c r="DT691" s="5"/>
      <c r="DU691" s="5"/>
      <c r="DV691" s="5"/>
      <c r="DW691" s="5"/>
      <c r="DX691" s="5"/>
      <c r="DY691" s="5"/>
      <c r="DZ691" s="5"/>
      <c r="EA691" s="5"/>
      <c r="EB691" s="5"/>
      <c r="EC691" s="5"/>
      <c r="ED691" s="5"/>
      <c r="EE691" s="5"/>
      <c r="EF691" s="5"/>
      <c r="EG691" s="5"/>
      <c r="EH691" s="5"/>
      <c r="EI691" s="5"/>
      <c r="EJ691" s="341"/>
      <c r="EK691" s="354"/>
      <c r="EL691" s="5"/>
      <c r="EM691" s="5"/>
      <c r="EN691" s="5"/>
      <c r="EO691" s="5"/>
      <c r="EP691" s="5"/>
      <c r="EQ691" s="5"/>
      <c r="ER691" s="5"/>
      <c r="ES691" s="5"/>
      <c r="ET691" s="5"/>
      <c r="EU691" s="5"/>
      <c r="EV691" s="5"/>
      <c r="EW691" s="5"/>
      <c r="EX691" s="5"/>
      <c r="EY691" s="5"/>
      <c r="EZ691" s="5"/>
      <c r="FA691" s="5"/>
      <c r="FB691" s="5"/>
      <c r="FC691" s="5"/>
      <c r="FD691" s="5"/>
      <c r="FE691" s="5"/>
      <c r="FF691" s="5"/>
      <c r="FG691" s="5"/>
      <c r="FH691" s="5"/>
      <c r="FI691" s="5"/>
      <c r="FJ691" s="5"/>
      <c r="FK691" s="5"/>
      <c r="FL691" s="5"/>
      <c r="FM691" s="5"/>
      <c r="FN691" s="5"/>
      <c r="FO691" s="5"/>
      <c r="FP691" s="5"/>
      <c r="FQ691" s="5"/>
      <c r="FR691" s="5"/>
      <c r="FS691" s="5"/>
      <c r="FT691" s="5"/>
      <c r="FU691" s="5"/>
      <c r="FV691" s="5"/>
      <c r="FW691" s="5"/>
      <c r="FX691" s="5"/>
      <c r="FY691" s="5"/>
      <c r="FZ691" s="5"/>
      <c r="GA691" s="5"/>
      <c r="GB691" s="341"/>
      <c r="GC691" s="354"/>
      <c r="GD691" s="5"/>
      <c r="GE691" s="5"/>
      <c r="GF691" s="5"/>
      <c r="GG691" s="5"/>
      <c r="GH691" s="5"/>
      <c r="GI691" s="5"/>
      <c r="GJ691" s="5"/>
      <c r="GK691" s="5"/>
      <c r="GL691" s="5"/>
      <c r="GM691" s="5"/>
      <c r="GN691" s="5"/>
      <c r="GO691" s="5"/>
      <c r="GP691" s="5"/>
      <c r="GQ691" s="5"/>
      <c r="GR691" s="5"/>
      <c r="GS691" s="5"/>
      <c r="GT691" s="5"/>
      <c r="GU691" s="5"/>
      <c r="GV691" s="5"/>
      <c r="GW691" s="5"/>
      <c r="GX691" s="5"/>
      <c r="GY691" s="5"/>
      <c r="GZ691" s="5"/>
      <c r="HA691" s="5"/>
      <c r="HB691" s="5"/>
      <c r="HC691" s="5"/>
      <c r="HD691" s="5"/>
      <c r="HE691" s="5"/>
      <c r="HF691" s="5"/>
      <c r="HG691" s="5"/>
      <c r="HH691" s="5"/>
      <c r="HI691" s="5"/>
      <c r="HJ691" s="5"/>
      <c r="HK691" s="5"/>
      <c r="HL691" s="5"/>
      <c r="HM691" s="5"/>
      <c r="HN691" s="5"/>
      <c r="HO691" s="5"/>
      <c r="HP691" s="5"/>
      <c r="HQ691" s="5"/>
      <c r="HR691" s="5"/>
      <c r="HS691" s="5"/>
      <c r="HT691" s="341"/>
      <c r="HU691" s="354"/>
      <c r="HV691" s="5"/>
      <c r="HW691" s="5"/>
      <c r="HX691" s="5"/>
      <c r="HY691" s="5"/>
      <c r="HZ691" s="5"/>
      <c r="IA691" s="5"/>
      <c r="IB691" s="5"/>
      <c r="IC691" s="5"/>
      <c r="ID691" s="5"/>
      <c r="IE691" s="5"/>
      <c r="IF691" s="5"/>
      <c r="IG691" s="5"/>
      <c r="IH691" s="5"/>
      <c r="II691" s="5"/>
      <c r="IJ691" s="5"/>
      <c r="IK691" s="5"/>
      <c r="IL691" s="5"/>
      <c r="IM691" s="5"/>
      <c r="IN691" s="5"/>
      <c r="IO691" s="5"/>
      <c r="IP691" s="5"/>
      <c r="IQ691" s="5"/>
      <c r="IR691" s="5"/>
      <c r="IS691" s="5"/>
      <c r="IT691" s="5"/>
      <c r="IU691" s="5"/>
      <c r="IV691" s="5"/>
      <c r="IW691" s="5"/>
      <c r="IX691" s="5"/>
      <c r="IY691" s="5"/>
      <c r="IZ691" s="5"/>
      <c r="JA691" s="5"/>
      <c r="JB691" s="5"/>
      <c r="JC691" s="5"/>
      <c r="JD691" s="5"/>
      <c r="JE691" s="5"/>
      <c r="JF691" s="5"/>
      <c r="JG691" s="5"/>
      <c r="JH691" s="5"/>
      <c r="JI691" s="5"/>
      <c r="JJ691" s="5"/>
      <c r="JK691" s="145"/>
      <c r="JL691" s="397"/>
    </row>
    <row r="692" spans="1:272" ht="41.25" customHeight="1">
      <c r="A692" s="8" t="s">
        <v>33</v>
      </c>
      <c r="B692" s="8" t="s">
        <v>18</v>
      </c>
      <c r="C692" s="8">
        <v>1</v>
      </c>
      <c r="D692" s="197" t="s">
        <v>159</v>
      </c>
      <c r="E692" s="118" t="s">
        <v>160</v>
      </c>
      <c r="F692" s="195" t="s">
        <v>108</v>
      </c>
      <c r="G692" s="195" t="s">
        <v>36</v>
      </c>
      <c r="H692" s="309" t="s">
        <v>188</v>
      </c>
      <c r="I692" s="355" t="s">
        <v>434</v>
      </c>
      <c r="J692" s="51">
        <v>276.5</v>
      </c>
      <c r="K692" s="51">
        <v>280.5</v>
      </c>
      <c r="L692" s="51">
        <f t="shared" si="487"/>
        <v>4</v>
      </c>
      <c r="M692" s="52">
        <v>100</v>
      </c>
      <c r="N692" s="52">
        <f t="shared" ref="N692:N693" si="497">L692*M692/100</f>
        <v>4</v>
      </c>
      <c r="O692" s="139">
        <f>N692*AUXILIAR!$B$50</f>
        <v>12000000</v>
      </c>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c r="AY692" s="5"/>
      <c r="AZ692" s="341"/>
      <c r="BA692" s="354"/>
      <c r="BB692" s="5"/>
      <c r="BC692" s="5"/>
      <c r="BD692" s="5"/>
      <c r="BE692" s="56"/>
      <c r="BF692" s="56"/>
      <c r="BG692" s="161"/>
      <c r="BH692" s="57"/>
      <c r="BI692" s="57"/>
      <c r="BJ692" s="57"/>
      <c r="BK692" s="57"/>
      <c r="BL692" s="56"/>
      <c r="BM692" s="56"/>
      <c r="BN692" s="161"/>
      <c r="BO692" s="5"/>
      <c r="BP692" s="5"/>
      <c r="BQ692" s="5"/>
      <c r="BR692" s="5"/>
      <c r="BS692" s="5"/>
      <c r="BT692" s="5"/>
      <c r="BU692" s="5"/>
      <c r="BV692" s="5"/>
      <c r="BW692" s="5"/>
      <c r="BX692" s="5"/>
      <c r="BY692" s="5"/>
      <c r="BZ692" s="5"/>
      <c r="CA692" s="5"/>
      <c r="CB692" s="5"/>
      <c r="CC692" s="5"/>
      <c r="CD692" s="5"/>
      <c r="CE692" s="5"/>
      <c r="CF692" s="5"/>
      <c r="CG692" s="5"/>
      <c r="CH692" s="5"/>
      <c r="CI692" s="5"/>
      <c r="CJ692" s="5"/>
      <c r="CK692" s="5"/>
      <c r="CL692" s="5"/>
      <c r="CM692" s="5"/>
      <c r="CN692" s="5"/>
      <c r="CO692" s="5"/>
      <c r="CP692" s="5"/>
      <c r="CQ692" s="5"/>
      <c r="CR692" s="341"/>
      <c r="CS692" s="355" t="s">
        <v>448</v>
      </c>
      <c r="CT692" s="51">
        <v>209.8</v>
      </c>
      <c r="CU692" s="51">
        <v>209.8</v>
      </c>
      <c r="CV692" s="51">
        <v>1</v>
      </c>
      <c r="CW692" s="52">
        <v>100</v>
      </c>
      <c r="CX692" s="52">
        <f t="shared" si="496"/>
        <v>1</v>
      </c>
      <c r="CY692" s="139">
        <f>CX692*AUXILIAR!$B$56</f>
        <v>30000000</v>
      </c>
      <c r="CZ692" s="5"/>
      <c r="DA692" s="5"/>
      <c r="DB692" s="5"/>
      <c r="DC692" s="5"/>
      <c r="DD692" s="5"/>
      <c r="DE692" s="5"/>
      <c r="DF692" s="5"/>
      <c r="DG692" s="5"/>
      <c r="DH692" s="5"/>
      <c r="DI692" s="5"/>
      <c r="DJ692" s="5"/>
      <c r="DK692" s="5"/>
      <c r="DL692" s="5"/>
      <c r="DM692" s="5"/>
      <c r="DN692" s="5"/>
      <c r="DO692" s="5"/>
      <c r="DP692" s="5"/>
      <c r="DQ692" s="5"/>
      <c r="DR692" s="5"/>
      <c r="DS692" s="5"/>
      <c r="DT692" s="5"/>
      <c r="DU692" s="5"/>
      <c r="DV692" s="5"/>
      <c r="DW692" s="5"/>
      <c r="DX692" s="5"/>
      <c r="DY692" s="5"/>
      <c r="DZ692" s="5"/>
      <c r="EA692" s="5"/>
      <c r="EB692" s="5"/>
      <c r="EC692" s="5"/>
      <c r="ED692" s="5"/>
      <c r="EE692" s="5"/>
      <c r="EF692" s="5"/>
      <c r="EG692" s="5"/>
      <c r="EH692" s="5"/>
      <c r="EI692" s="5"/>
      <c r="EJ692" s="341"/>
      <c r="EK692" s="354"/>
      <c r="EL692" s="5"/>
      <c r="EM692" s="5"/>
      <c r="EN692" s="5"/>
      <c r="EO692" s="5"/>
      <c r="EP692" s="5"/>
      <c r="EQ692" s="5"/>
      <c r="ER692" s="5"/>
      <c r="ES692" s="5"/>
      <c r="ET692" s="5"/>
      <c r="EU692" s="5"/>
      <c r="EV692" s="5"/>
      <c r="EW692" s="5"/>
      <c r="EX692" s="5"/>
      <c r="EY692" s="5"/>
      <c r="EZ692" s="5"/>
      <c r="FA692" s="5"/>
      <c r="FB692" s="5"/>
      <c r="FC692" s="5"/>
      <c r="FD692" s="5"/>
      <c r="FE692" s="5"/>
      <c r="FF692" s="5"/>
      <c r="FG692" s="5"/>
      <c r="FH692" s="5"/>
      <c r="FI692" s="5"/>
      <c r="FJ692" s="5"/>
      <c r="FK692" s="5"/>
      <c r="FL692" s="5"/>
      <c r="FM692" s="5"/>
      <c r="FN692" s="5"/>
      <c r="FO692" s="5"/>
      <c r="FP692" s="5"/>
      <c r="FQ692" s="5"/>
      <c r="FR692" s="5"/>
      <c r="FS692" s="5"/>
      <c r="FT692" s="5"/>
      <c r="FU692" s="5"/>
      <c r="FV692" s="5"/>
      <c r="FW692" s="5"/>
      <c r="FX692" s="5"/>
      <c r="FY692" s="5"/>
      <c r="FZ692" s="5"/>
      <c r="GA692" s="5"/>
      <c r="GB692" s="341"/>
      <c r="GC692" s="354"/>
      <c r="GD692" s="5"/>
      <c r="GE692" s="5"/>
      <c r="GF692" s="5"/>
      <c r="GG692" s="5"/>
      <c r="GH692" s="5"/>
      <c r="GI692" s="5"/>
      <c r="GJ692" s="5"/>
      <c r="GK692" s="5"/>
      <c r="GL692" s="5"/>
      <c r="GM692" s="5"/>
      <c r="GN692" s="5"/>
      <c r="GO692" s="5"/>
      <c r="GP692" s="5"/>
      <c r="GQ692" s="5"/>
      <c r="GR692" s="5"/>
      <c r="GS692" s="5"/>
      <c r="GT692" s="5"/>
      <c r="GU692" s="5"/>
      <c r="GV692" s="5"/>
      <c r="GW692" s="5"/>
      <c r="GX692" s="5"/>
      <c r="GY692" s="5"/>
      <c r="GZ692" s="5"/>
      <c r="HA692" s="5"/>
      <c r="HB692" s="5"/>
      <c r="HC692" s="5"/>
      <c r="HD692" s="5"/>
      <c r="HE692" s="5"/>
      <c r="HF692" s="5"/>
      <c r="HG692" s="5"/>
      <c r="HH692" s="5"/>
      <c r="HI692" s="5"/>
      <c r="HJ692" s="5"/>
      <c r="HK692" s="5"/>
      <c r="HL692" s="5"/>
      <c r="HM692" s="5"/>
      <c r="HN692" s="5"/>
      <c r="HO692" s="5"/>
      <c r="HP692" s="5"/>
      <c r="HQ692" s="5"/>
      <c r="HR692" s="5"/>
      <c r="HS692" s="5"/>
      <c r="HT692" s="341"/>
      <c r="HU692" s="354"/>
      <c r="HV692" s="5"/>
      <c r="HW692" s="5"/>
      <c r="HX692" s="5"/>
      <c r="HY692" s="5"/>
      <c r="HZ692" s="5"/>
      <c r="IA692" s="5"/>
      <c r="IB692" s="5"/>
      <c r="IC692" s="5"/>
      <c r="ID692" s="5"/>
      <c r="IE692" s="5"/>
      <c r="IF692" s="5"/>
      <c r="IG692" s="5"/>
      <c r="IH692" s="5"/>
      <c r="II692" s="5"/>
      <c r="IJ692" s="5"/>
      <c r="IK692" s="5"/>
      <c r="IL692" s="5"/>
      <c r="IM692" s="5"/>
      <c r="IN692" s="5"/>
      <c r="IO692" s="5"/>
      <c r="IP692" s="5"/>
      <c r="IQ692" s="5"/>
      <c r="IR692" s="5"/>
      <c r="IS692" s="5"/>
      <c r="IT692" s="5"/>
      <c r="IU692" s="5"/>
      <c r="IV692" s="5"/>
      <c r="IW692" s="5"/>
      <c r="IX692" s="5"/>
      <c r="IY692" s="5"/>
      <c r="IZ692" s="5"/>
      <c r="JA692" s="5"/>
      <c r="JB692" s="5"/>
      <c r="JC692" s="5"/>
      <c r="JD692" s="5"/>
      <c r="JE692" s="5"/>
      <c r="JF692" s="5"/>
      <c r="JG692" s="5"/>
      <c r="JH692" s="5"/>
      <c r="JI692" s="5"/>
      <c r="JJ692" s="5"/>
      <c r="JK692" s="145"/>
      <c r="JL692" s="397"/>
    </row>
    <row r="693" spans="1:272" ht="34.5" customHeight="1">
      <c r="A693" s="8" t="s">
        <v>33</v>
      </c>
      <c r="B693" s="8" t="s">
        <v>18</v>
      </c>
      <c r="C693" s="8">
        <v>1</v>
      </c>
      <c r="D693" s="197" t="s">
        <v>159</v>
      </c>
      <c r="E693" s="118" t="s">
        <v>160</v>
      </c>
      <c r="F693" s="195" t="s">
        <v>108</v>
      </c>
      <c r="G693" s="195" t="s">
        <v>36</v>
      </c>
      <c r="H693" s="309" t="s">
        <v>188</v>
      </c>
      <c r="I693" s="355" t="s">
        <v>435</v>
      </c>
      <c r="J693" s="51">
        <v>276.89999999999998</v>
      </c>
      <c r="K693" s="51">
        <v>283.10000000000002</v>
      </c>
      <c r="L693" s="51">
        <f t="shared" si="487"/>
        <v>6.2000000000000455</v>
      </c>
      <c r="M693" s="52">
        <v>100</v>
      </c>
      <c r="N693" s="52">
        <f t="shared" si="497"/>
        <v>6.2000000000000455</v>
      </c>
      <c r="O693" s="139">
        <f>N693*AUXILIAR!$B$50</f>
        <v>18600000.000000138</v>
      </c>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c r="AY693" s="5"/>
      <c r="AZ693" s="341"/>
      <c r="BA693" s="354"/>
      <c r="BB693" s="5"/>
      <c r="BC693" s="5"/>
      <c r="BD693" s="5"/>
      <c r="BE693" s="56"/>
      <c r="BF693" s="56"/>
      <c r="BG693" s="161"/>
      <c r="BH693" s="57"/>
      <c r="BI693" s="57"/>
      <c r="BJ693" s="57"/>
      <c r="BK693" s="57"/>
      <c r="BL693" s="56"/>
      <c r="BM693" s="56"/>
      <c r="BN693" s="161"/>
      <c r="BO693" s="5"/>
      <c r="BP693" s="5"/>
      <c r="BQ693" s="5"/>
      <c r="BR693" s="5"/>
      <c r="BS693" s="5"/>
      <c r="BT693" s="5"/>
      <c r="BU693" s="5"/>
      <c r="BV693" s="5"/>
      <c r="BW693" s="5"/>
      <c r="BX693" s="5"/>
      <c r="BY693" s="5"/>
      <c r="BZ693" s="5"/>
      <c r="CA693" s="5"/>
      <c r="CB693" s="5"/>
      <c r="CC693" s="5"/>
      <c r="CD693" s="5"/>
      <c r="CE693" s="5"/>
      <c r="CF693" s="5"/>
      <c r="CG693" s="5"/>
      <c r="CH693" s="5"/>
      <c r="CI693" s="5"/>
      <c r="CJ693" s="5"/>
      <c r="CK693" s="5"/>
      <c r="CL693" s="5"/>
      <c r="CM693" s="5"/>
      <c r="CN693" s="5"/>
      <c r="CO693" s="5"/>
      <c r="CP693" s="5"/>
      <c r="CQ693" s="5"/>
      <c r="CR693" s="341"/>
      <c r="CS693" s="355" t="s">
        <v>449</v>
      </c>
      <c r="CT693" s="51">
        <v>245.4</v>
      </c>
      <c r="CU693" s="51">
        <v>245.4</v>
      </c>
      <c r="CV693" s="51">
        <v>1</v>
      </c>
      <c r="CW693" s="52">
        <v>100</v>
      </c>
      <c r="CX693" s="52">
        <f t="shared" si="496"/>
        <v>1</v>
      </c>
      <c r="CY693" s="139">
        <f>CX693*AUXILIAR!$B$56</f>
        <v>30000000</v>
      </c>
      <c r="CZ693" s="5"/>
      <c r="DA693" s="5"/>
      <c r="DB693" s="5"/>
      <c r="DC693" s="5"/>
      <c r="DD693" s="5"/>
      <c r="DE693" s="5"/>
      <c r="DF693" s="5"/>
      <c r="DG693" s="5"/>
      <c r="DH693" s="5"/>
      <c r="DI693" s="5"/>
      <c r="DJ693" s="5"/>
      <c r="DK693" s="5"/>
      <c r="DL693" s="5"/>
      <c r="DM693" s="5"/>
      <c r="DN693" s="5"/>
      <c r="DO693" s="5"/>
      <c r="DP693" s="5"/>
      <c r="DQ693" s="5"/>
      <c r="DR693" s="5"/>
      <c r="DS693" s="5"/>
      <c r="DT693" s="5"/>
      <c r="DU693" s="5"/>
      <c r="DV693" s="5"/>
      <c r="DW693" s="5"/>
      <c r="DX693" s="5"/>
      <c r="DY693" s="5"/>
      <c r="DZ693" s="5"/>
      <c r="EA693" s="5"/>
      <c r="EB693" s="5"/>
      <c r="EC693" s="5"/>
      <c r="ED693" s="5"/>
      <c r="EE693" s="5"/>
      <c r="EF693" s="5"/>
      <c r="EG693" s="5"/>
      <c r="EH693" s="5"/>
      <c r="EI693" s="5"/>
      <c r="EJ693" s="341"/>
      <c r="EK693" s="354"/>
      <c r="EL693" s="5"/>
      <c r="EM693" s="5"/>
      <c r="EN693" s="5"/>
      <c r="EO693" s="5"/>
      <c r="EP693" s="5"/>
      <c r="EQ693" s="5"/>
      <c r="ER693" s="5"/>
      <c r="ES693" s="5"/>
      <c r="ET693" s="5"/>
      <c r="EU693" s="5"/>
      <c r="EV693" s="5"/>
      <c r="EW693" s="5"/>
      <c r="EX693" s="5"/>
      <c r="EY693" s="5"/>
      <c r="EZ693" s="5"/>
      <c r="FA693" s="5"/>
      <c r="FB693" s="5"/>
      <c r="FC693" s="5"/>
      <c r="FD693" s="5"/>
      <c r="FE693" s="5"/>
      <c r="FF693" s="5"/>
      <c r="FG693" s="5"/>
      <c r="FH693" s="5"/>
      <c r="FI693" s="5"/>
      <c r="FJ693" s="5"/>
      <c r="FK693" s="5"/>
      <c r="FL693" s="5"/>
      <c r="FM693" s="5"/>
      <c r="FN693" s="5"/>
      <c r="FO693" s="5"/>
      <c r="FP693" s="5"/>
      <c r="FQ693" s="5"/>
      <c r="FR693" s="5"/>
      <c r="FS693" s="5"/>
      <c r="FT693" s="5"/>
      <c r="FU693" s="5"/>
      <c r="FV693" s="5"/>
      <c r="FW693" s="5"/>
      <c r="FX693" s="5"/>
      <c r="FY693" s="5"/>
      <c r="FZ693" s="5"/>
      <c r="GA693" s="5"/>
      <c r="GB693" s="341"/>
      <c r="GC693" s="354"/>
      <c r="GD693" s="5"/>
      <c r="GE693" s="5"/>
      <c r="GF693" s="5"/>
      <c r="GG693" s="5"/>
      <c r="GH693" s="5"/>
      <c r="GI693" s="5"/>
      <c r="GJ693" s="5"/>
      <c r="GK693" s="5"/>
      <c r="GL693" s="5"/>
      <c r="GM693" s="5"/>
      <c r="GN693" s="5"/>
      <c r="GO693" s="5"/>
      <c r="GP693" s="5"/>
      <c r="GQ693" s="5"/>
      <c r="GR693" s="5"/>
      <c r="GS693" s="5"/>
      <c r="GT693" s="5"/>
      <c r="GU693" s="5"/>
      <c r="GV693" s="5"/>
      <c r="GW693" s="5"/>
      <c r="GX693" s="5"/>
      <c r="GY693" s="5"/>
      <c r="GZ693" s="5"/>
      <c r="HA693" s="5"/>
      <c r="HB693" s="5"/>
      <c r="HC693" s="5"/>
      <c r="HD693" s="5"/>
      <c r="HE693" s="5"/>
      <c r="HF693" s="5"/>
      <c r="HG693" s="5"/>
      <c r="HH693" s="5"/>
      <c r="HI693" s="5"/>
      <c r="HJ693" s="5"/>
      <c r="HK693" s="5"/>
      <c r="HL693" s="5"/>
      <c r="HM693" s="5"/>
      <c r="HN693" s="5"/>
      <c r="HO693" s="5"/>
      <c r="HP693" s="5"/>
      <c r="HQ693" s="5"/>
      <c r="HR693" s="5"/>
      <c r="HS693" s="5"/>
      <c r="HT693" s="341"/>
      <c r="HU693" s="354"/>
      <c r="HV693" s="5"/>
      <c r="HW693" s="5"/>
      <c r="HX693" s="5"/>
      <c r="HY693" s="5"/>
      <c r="HZ693" s="5"/>
      <c r="IA693" s="5"/>
      <c r="IB693" s="5"/>
      <c r="IC693" s="5"/>
      <c r="ID693" s="5"/>
      <c r="IE693" s="5"/>
      <c r="IF693" s="5"/>
      <c r="IG693" s="5"/>
      <c r="IH693" s="5"/>
      <c r="II693" s="5"/>
      <c r="IJ693" s="5"/>
      <c r="IK693" s="5"/>
      <c r="IL693" s="5"/>
      <c r="IM693" s="5"/>
      <c r="IN693" s="5"/>
      <c r="IO693" s="5"/>
      <c r="IP693" s="5"/>
      <c r="IQ693" s="5"/>
      <c r="IR693" s="5"/>
      <c r="IS693" s="5"/>
      <c r="IT693" s="5"/>
      <c r="IU693" s="5"/>
      <c r="IV693" s="5"/>
      <c r="IW693" s="5"/>
      <c r="IX693" s="5"/>
      <c r="IY693" s="5"/>
      <c r="IZ693" s="5"/>
      <c r="JA693" s="5"/>
      <c r="JB693" s="5"/>
      <c r="JC693" s="5"/>
      <c r="JD693" s="5"/>
      <c r="JE693" s="5"/>
      <c r="JF693" s="5"/>
      <c r="JG693" s="5"/>
      <c r="JH693" s="5"/>
      <c r="JI693" s="5"/>
      <c r="JJ693" s="5"/>
      <c r="JK693" s="145"/>
      <c r="JL693" s="397"/>
    </row>
    <row r="694" spans="1:272" ht="34.5" customHeight="1">
      <c r="A694" s="8" t="s">
        <v>33</v>
      </c>
      <c r="B694" s="8" t="s">
        <v>18</v>
      </c>
      <c r="C694" s="8">
        <v>1</v>
      </c>
      <c r="D694" s="197" t="s">
        <v>159</v>
      </c>
      <c r="E694" s="118" t="s">
        <v>160</v>
      </c>
      <c r="F694" s="195" t="s">
        <v>108</v>
      </c>
      <c r="G694" s="195" t="s">
        <v>36</v>
      </c>
      <c r="H694" s="309" t="s">
        <v>188</v>
      </c>
      <c r="I694" s="363"/>
      <c r="J694" s="57"/>
      <c r="K694" s="57"/>
      <c r="L694" s="57"/>
      <c r="M694" s="56"/>
      <c r="N694" s="56"/>
      <c r="O694" s="161"/>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c r="AY694" s="5"/>
      <c r="AZ694" s="341"/>
      <c r="BA694" s="354"/>
      <c r="BB694" s="5"/>
      <c r="BC694" s="5"/>
      <c r="BD694" s="5"/>
      <c r="BE694" s="56"/>
      <c r="BF694" s="56"/>
      <c r="BG694" s="161"/>
      <c r="BH694" s="57"/>
      <c r="BI694" s="57"/>
      <c r="BJ694" s="57"/>
      <c r="BK694" s="57"/>
      <c r="BL694" s="56"/>
      <c r="BM694" s="56"/>
      <c r="BN694" s="161"/>
      <c r="BO694" s="5"/>
      <c r="BP694" s="5"/>
      <c r="BQ694" s="5"/>
      <c r="BR694" s="5"/>
      <c r="BS694" s="5"/>
      <c r="BT694" s="5"/>
      <c r="BU694" s="5"/>
      <c r="BV694" s="5"/>
      <c r="BW694" s="5"/>
      <c r="BX694" s="5"/>
      <c r="BY694" s="5"/>
      <c r="BZ694" s="5"/>
      <c r="CA694" s="5"/>
      <c r="CB694" s="5"/>
      <c r="CC694" s="5"/>
      <c r="CD694" s="5"/>
      <c r="CE694" s="5"/>
      <c r="CF694" s="5"/>
      <c r="CG694" s="5"/>
      <c r="CH694" s="5"/>
      <c r="CI694" s="5"/>
      <c r="CJ694" s="5"/>
      <c r="CK694" s="5"/>
      <c r="CL694" s="5"/>
      <c r="CM694" s="5"/>
      <c r="CN694" s="5"/>
      <c r="CO694" s="5"/>
      <c r="CP694" s="5"/>
      <c r="CQ694" s="5"/>
      <c r="CR694" s="341"/>
      <c r="CS694" s="355" t="s">
        <v>450</v>
      </c>
      <c r="CT694" s="51">
        <v>270.10000000000002</v>
      </c>
      <c r="CU694" s="51">
        <v>270.10000000000002</v>
      </c>
      <c r="CV694" s="51">
        <v>1</v>
      </c>
      <c r="CW694" s="52">
        <v>100</v>
      </c>
      <c r="CX694" s="52">
        <f t="shared" si="496"/>
        <v>1</v>
      </c>
      <c r="CY694" s="139">
        <f>CX694*AUXILIAR!$B$56</f>
        <v>30000000</v>
      </c>
      <c r="CZ694" s="5"/>
      <c r="DA694" s="5"/>
      <c r="DB694" s="5"/>
      <c r="DC694" s="5"/>
      <c r="DD694" s="5"/>
      <c r="DE694" s="5"/>
      <c r="DF694" s="5"/>
      <c r="DG694" s="5"/>
      <c r="DH694" s="5"/>
      <c r="DI694" s="5"/>
      <c r="DJ694" s="5"/>
      <c r="DK694" s="5"/>
      <c r="DL694" s="5"/>
      <c r="DM694" s="5"/>
      <c r="DN694" s="5"/>
      <c r="DO694" s="5"/>
      <c r="DP694" s="5"/>
      <c r="DQ694" s="5"/>
      <c r="DR694" s="5"/>
      <c r="DS694" s="5"/>
      <c r="DT694" s="5"/>
      <c r="DU694" s="5"/>
      <c r="DV694" s="5"/>
      <c r="DW694" s="5"/>
      <c r="DX694" s="5"/>
      <c r="DY694" s="5"/>
      <c r="DZ694" s="5"/>
      <c r="EA694" s="5"/>
      <c r="EB694" s="5"/>
      <c r="EC694" s="5"/>
      <c r="ED694" s="5"/>
      <c r="EE694" s="5"/>
      <c r="EF694" s="5"/>
      <c r="EG694" s="5"/>
      <c r="EH694" s="5"/>
      <c r="EI694" s="5"/>
      <c r="EJ694" s="341"/>
      <c r="EK694" s="354"/>
      <c r="EL694" s="5"/>
      <c r="EM694" s="5"/>
      <c r="EN694" s="5"/>
      <c r="EO694" s="5"/>
      <c r="EP694" s="5"/>
      <c r="EQ694" s="5"/>
      <c r="ER694" s="5"/>
      <c r="ES694" s="5"/>
      <c r="ET694" s="5"/>
      <c r="EU694" s="5"/>
      <c r="EV694" s="5"/>
      <c r="EW694" s="5"/>
      <c r="EX694" s="5"/>
      <c r="EY694" s="5"/>
      <c r="EZ694" s="5"/>
      <c r="FA694" s="5"/>
      <c r="FB694" s="5"/>
      <c r="FC694" s="5"/>
      <c r="FD694" s="5"/>
      <c r="FE694" s="5"/>
      <c r="FF694" s="5"/>
      <c r="FG694" s="5"/>
      <c r="FH694" s="5"/>
      <c r="FI694" s="5"/>
      <c r="FJ694" s="5"/>
      <c r="FK694" s="5"/>
      <c r="FL694" s="5"/>
      <c r="FM694" s="5"/>
      <c r="FN694" s="5"/>
      <c r="FO694" s="5"/>
      <c r="FP694" s="5"/>
      <c r="FQ694" s="5"/>
      <c r="FR694" s="5"/>
      <c r="FS694" s="5"/>
      <c r="FT694" s="5"/>
      <c r="FU694" s="5"/>
      <c r="FV694" s="5"/>
      <c r="FW694" s="5"/>
      <c r="FX694" s="5"/>
      <c r="FY694" s="5"/>
      <c r="FZ694" s="5"/>
      <c r="GA694" s="5"/>
      <c r="GB694" s="341"/>
      <c r="GC694" s="354"/>
      <c r="GD694" s="5"/>
      <c r="GE694" s="5"/>
      <c r="GF694" s="5"/>
      <c r="GG694" s="5"/>
      <c r="GH694" s="5"/>
      <c r="GI694" s="5"/>
      <c r="GJ694" s="5"/>
      <c r="GK694" s="5"/>
      <c r="GL694" s="5"/>
      <c r="GM694" s="5"/>
      <c r="GN694" s="5"/>
      <c r="GO694" s="5"/>
      <c r="GP694" s="5"/>
      <c r="GQ694" s="5"/>
      <c r="GR694" s="5"/>
      <c r="GS694" s="5"/>
      <c r="GT694" s="5"/>
      <c r="GU694" s="5"/>
      <c r="GV694" s="5"/>
      <c r="GW694" s="5"/>
      <c r="GX694" s="5"/>
      <c r="GY694" s="5"/>
      <c r="GZ694" s="5"/>
      <c r="HA694" s="5"/>
      <c r="HB694" s="5"/>
      <c r="HC694" s="5"/>
      <c r="HD694" s="5"/>
      <c r="HE694" s="5"/>
      <c r="HF694" s="5"/>
      <c r="HG694" s="5"/>
      <c r="HH694" s="5"/>
      <c r="HI694" s="5"/>
      <c r="HJ694" s="5"/>
      <c r="HK694" s="5"/>
      <c r="HL694" s="5"/>
      <c r="HM694" s="5"/>
      <c r="HN694" s="5"/>
      <c r="HO694" s="5"/>
      <c r="HP694" s="5"/>
      <c r="HQ694" s="5"/>
      <c r="HR694" s="5"/>
      <c r="HS694" s="5"/>
      <c r="HT694" s="341"/>
      <c r="HU694" s="354"/>
      <c r="HV694" s="5"/>
      <c r="HW694" s="5"/>
      <c r="HX694" s="5"/>
      <c r="HY694" s="5"/>
      <c r="HZ694" s="5"/>
      <c r="IA694" s="5"/>
      <c r="IB694" s="5"/>
      <c r="IC694" s="5"/>
      <c r="ID694" s="5"/>
      <c r="IE694" s="5"/>
      <c r="IF694" s="5"/>
      <c r="IG694" s="5"/>
      <c r="IH694" s="5"/>
      <c r="II694" s="5"/>
      <c r="IJ694" s="5"/>
      <c r="IK694" s="5"/>
      <c r="IL694" s="5"/>
      <c r="IM694" s="5"/>
      <c r="IN694" s="5"/>
      <c r="IO694" s="5"/>
      <c r="IP694" s="5"/>
      <c r="IQ694" s="5"/>
      <c r="IR694" s="5"/>
      <c r="IS694" s="5"/>
      <c r="IT694" s="5"/>
      <c r="IU694" s="5"/>
      <c r="IV694" s="5"/>
      <c r="IW694" s="5"/>
      <c r="IX694" s="5"/>
      <c r="IY694" s="5"/>
      <c r="IZ694" s="5"/>
      <c r="JA694" s="5"/>
      <c r="JB694" s="5"/>
      <c r="JC694" s="5"/>
      <c r="JD694" s="5"/>
      <c r="JE694" s="5"/>
      <c r="JF694" s="5"/>
      <c r="JG694" s="5"/>
      <c r="JH694" s="5"/>
      <c r="JI694" s="5"/>
      <c r="JJ694" s="5"/>
      <c r="JK694" s="145"/>
      <c r="JL694" s="397"/>
    </row>
    <row r="695" spans="1:272" ht="34.5" customHeight="1">
      <c r="A695" s="8" t="s">
        <v>33</v>
      </c>
      <c r="B695" s="8" t="s">
        <v>18</v>
      </c>
      <c r="C695" s="8">
        <v>1</v>
      </c>
      <c r="D695" s="197" t="s">
        <v>159</v>
      </c>
      <c r="E695" s="118" t="s">
        <v>160</v>
      </c>
      <c r="F695" s="195" t="s">
        <v>108</v>
      </c>
      <c r="G695" s="195" t="s">
        <v>36</v>
      </c>
      <c r="H695" s="309" t="s">
        <v>188</v>
      </c>
      <c r="I695" s="363"/>
      <c r="J695" s="57"/>
      <c r="K695" s="57"/>
      <c r="L695" s="57"/>
      <c r="M695" s="56"/>
      <c r="N695" s="56"/>
      <c r="O695" s="161"/>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c r="AY695" s="5"/>
      <c r="AZ695" s="341"/>
      <c r="BA695" s="354"/>
      <c r="BB695" s="5"/>
      <c r="BC695" s="5"/>
      <c r="BD695" s="5"/>
      <c r="BE695" s="56"/>
      <c r="BF695" s="56"/>
      <c r="BG695" s="161"/>
      <c r="BH695" s="57"/>
      <c r="BI695" s="57"/>
      <c r="BJ695" s="57"/>
      <c r="BK695" s="57"/>
      <c r="BL695" s="56"/>
      <c r="BM695" s="56"/>
      <c r="BN695" s="161"/>
      <c r="BO695" s="5"/>
      <c r="BP695" s="5"/>
      <c r="BQ695" s="5"/>
      <c r="BR695" s="5"/>
      <c r="BS695" s="5"/>
      <c r="BT695" s="5"/>
      <c r="BU695" s="5"/>
      <c r="BV695" s="5"/>
      <c r="BW695" s="5"/>
      <c r="BX695" s="5"/>
      <c r="BY695" s="5"/>
      <c r="BZ695" s="5"/>
      <c r="CA695" s="5"/>
      <c r="CB695" s="5"/>
      <c r="CC695" s="5"/>
      <c r="CD695" s="5"/>
      <c r="CE695" s="5"/>
      <c r="CF695" s="5"/>
      <c r="CG695" s="5"/>
      <c r="CH695" s="5"/>
      <c r="CI695" s="5"/>
      <c r="CJ695" s="5"/>
      <c r="CK695" s="5"/>
      <c r="CL695" s="5"/>
      <c r="CM695" s="5"/>
      <c r="CN695" s="5"/>
      <c r="CO695" s="5"/>
      <c r="CP695" s="5"/>
      <c r="CQ695" s="5"/>
      <c r="CR695" s="341"/>
      <c r="CS695" s="355" t="s">
        <v>451</v>
      </c>
      <c r="CT695" s="51">
        <v>273.2</v>
      </c>
      <c r="CU695" s="51">
        <v>273.2</v>
      </c>
      <c r="CV695" s="51">
        <v>1</v>
      </c>
      <c r="CW695" s="52">
        <v>100</v>
      </c>
      <c r="CX695" s="52">
        <f t="shared" si="496"/>
        <v>1</v>
      </c>
      <c r="CY695" s="139">
        <f>CX695*AUXILIAR!$B$56</f>
        <v>30000000</v>
      </c>
      <c r="CZ695" s="5"/>
      <c r="DA695" s="5"/>
      <c r="DB695" s="5"/>
      <c r="DC695" s="5"/>
      <c r="DD695" s="5"/>
      <c r="DE695" s="5"/>
      <c r="DF695" s="5"/>
      <c r="DG695" s="5"/>
      <c r="DH695" s="5"/>
      <c r="DI695" s="5"/>
      <c r="DJ695" s="5"/>
      <c r="DK695" s="5"/>
      <c r="DL695" s="5"/>
      <c r="DM695" s="5"/>
      <c r="DN695" s="5"/>
      <c r="DO695" s="5"/>
      <c r="DP695" s="5"/>
      <c r="DQ695" s="5"/>
      <c r="DR695" s="5"/>
      <c r="DS695" s="5"/>
      <c r="DT695" s="5"/>
      <c r="DU695" s="5"/>
      <c r="DV695" s="5"/>
      <c r="DW695" s="5"/>
      <c r="DX695" s="5"/>
      <c r="DY695" s="5"/>
      <c r="DZ695" s="5"/>
      <c r="EA695" s="5"/>
      <c r="EB695" s="5"/>
      <c r="EC695" s="5"/>
      <c r="ED695" s="5"/>
      <c r="EE695" s="5"/>
      <c r="EF695" s="5"/>
      <c r="EG695" s="5"/>
      <c r="EH695" s="5"/>
      <c r="EI695" s="5"/>
      <c r="EJ695" s="341"/>
      <c r="EK695" s="354"/>
      <c r="EL695" s="5"/>
      <c r="EM695" s="5"/>
      <c r="EN695" s="5"/>
      <c r="EO695" s="5"/>
      <c r="EP695" s="5"/>
      <c r="EQ695" s="5"/>
      <c r="ER695" s="5"/>
      <c r="ES695" s="5"/>
      <c r="ET695" s="5"/>
      <c r="EU695" s="5"/>
      <c r="EV695" s="5"/>
      <c r="EW695" s="5"/>
      <c r="EX695" s="5"/>
      <c r="EY695" s="5"/>
      <c r="EZ695" s="5"/>
      <c r="FA695" s="5"/>
      <c r="FB695" s="5"/>
      <c r="FC695" s="5"/>
      <c r="FD695" s="5"/>
      <c r="FE695" s="5"/>
      <c r="FF695" s="5"/>
      <c r="FG695" s="5"/>
      <c r="FH695" s="5"/>
      <c r="FI695" s="5"/>
      <c r="FJ695" s="5"/>
      <c r="FK695" s="5"/>
      <c r="FL695" s="5"/>
      <c r="FM695" s="5"/>
      <c r="FN695" s="5"/>
      <c r="FO695" s="5"/>
      <c r="FP695" s="5"/>
      <c r="FQ695" s="5"/>
      <c r="FR695" s="5"/>
      <c r="FS695" s="5"/>
      <c r="FT695" s="5"/>
      <c r="FU695" s="5"/>
      <c r="FV695" s="5"/>
      <c r="FW695" s="5"/>
      <c r="FX695" s="5"/>
      <c r="FY695" s="5"/>
      <c r="FZ695" s="5"/>
      <c r="GA695" s="5"/>
      <c r="GB695" s="341"/>
      <c r="GC695" s="354"/>
      <c r="GD695" s="5"/>
      <c r="GE695" s="5"/>
      <c r="GF695" s="5"/>
      <c r="GG695" s="5"/>
      <c r="GH695" s="5"/>
      <c r="GI695" s="5"/>
      <c r="GJ695" s="5"/>
      <c r="GK695" s="5"/>
      <c r="GL695" s="5"/>
      <c r="GM695" s="5"/>
      <c r="GN695" s="5"/>
      <c r="GO695" s="5"/>
      <c r="GP695" s="5"/>
      <c r="GQ695" s="5"/>
      <c r="GR695" s="5"/>
      <c r="GS695" s="5"/>
      <c r="GT695" s="5"/>
      <c r="GU695" s="5"/>
      <c r="GV695" s="5"/>
      <c r="GW695" s="5"/>
      <c r="GX695" s="5"/>
      <c r="GY695" s="5"/>
      <c r="GZ695" s="5"/>
      <c r="HA695" s="5"/>
      <c r="HB695" s="5"/>
      <c r="HC695" s="5"/>
      <c r="HD695" s="5"/>
      <c r="HE695" s="5"/>
      <c r="HF695" s="5"/>
      <c r="HG695" s="5"/>
      <c r="HH695" s="5"/>
      <c r="HI695" s="5"/>
      <c r="HJ695" s="5"/>
      <c r="HK695" s="5"/>
      <c r="HL695" s="5"/>
      <c r="HM695" s="5"/>
      <c r="HN695" s="5"/>
      <c r="HO695" s="5"/>
      <c r="HP695" s="5"/>
      <c r="HQ695" s="5"/>
      <c r="HR695" s="5"/>
      <c r="HS695" s="5"/>
      <c r="HT695" s="341"/>
      <c r="HU695" s="354"/>
      <c r="HV695" s="5"/>
      <c r="HW695" s="5"/>
      <c r="HX695" s="5"/>
      <c r="HY695" s="5"/>
      <c r="HZ695" s="5"/>
      <c r="IA695" s="5"/>
      <c r="IB695" s="5"/>
      <c r="IC695" s="5"/>
      <c r="ID695" s="5"/>
      <c r="IE695" s="5"/>
      <c r="IF695" s="5"/>
      <c r="IG695" s="5"/>
      <c r="IH695" s="5"/>
      <c r="II695" s="5"/>
      <c r="IJ695" s="5"/>
      <c r="IK695" s="5"/>
      <c r="IL695" s="5"/>
      <c r="IM695" s="5"/>
      <c r="IN695" s="5"/>
      <c r="IO695" s="5"/>
      <c r="IP695" s="5"/>
      <c r="IQ695" s="5"/>
      <c r="IR695" s="5"/>
      <c r="IS695" s="5"/>
      <c r="IT695" s="5"/>
      <c r="IU695" s="5"/>
      <c r="IV695" s="5"/>
      <c r="IW695" s="5"/>
      <c r="IX695" s="5"/>
      <c r="IY695" s="5"/>
      <c r="IZ695" s="5"/>
      <c r="JA695" s="5"/>
      <c r="JB695" s="5"/>
      <c r="JC695" s="5"/>
      <c r="JD695" s="5"/>
      <c r="JE695" s="5"/>
      <c r="JF695" s="5"/>
      <c r="JG695" s="5"/>
      <c r="JH695" s="5"/>
      <c r="JI695" s="5"/>
      <c r="JJ695" s="5"/>
      <c r="JK695" s="145"/>
      <c r="JL695" s="397"/>
    </row>
    <row r="696" spans="1:272" ht="34.5" customHeight="1">
      <c r="A696" s="8" t="s">
        <v>33</v>
      </c>
      <c r="B696" s="8" t="s">
        <v>18</v>
      </c>
      <c r="C696" s="8">
        <v>1</v>
      </c>
      <c r="D696" s="197" t="s">
        <v>159</v>
      </c>
      <c r="E696" s="118" t="s">
        <v>160</v>
      </c>
      <c r="F696" s="195" t="s">
        <v>108</v>
      </c>
      <c r="G696" s="195" t="s">
        <v>36</v>
      </c>
      <c r="H696" s="309" t="s">
        <v>188</v>
      </c>
      <c r="I696" s="363"/>
      <c r="J696" s="57"/>
      <c r="K696" s="57"/>
      <c r="L696" s="57"/>
      <c r="M696" s="56"/>
      <c r="N696" s="56"/>
      <c r="O696" s="161"/>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c r="AY696" s="5"/>
      <c r="AZ696" s="341"/>
      <c r="BA696" s="354"/>
      <c r="BB696" s="5"/>
      <c r="BC696" s="5"/>
      <c r="BD696" s="5"/>
      <c r="BE696" s="56"/>
      <c r="BF696" s="56"/>
      <c r="BG696" s="161"/>
      <c r="BH696" s="57"/>
      <c r="BI696" s="57"/>
      <c r="BJ696" s="57"/>
      <c r="BK696" s="57"/>
      <c r="BL696" s="56"/>
      <c r="BM696" s="56"/>
      <c r="BN696" s="161"/>
      <c r="BO696" s="5"/>
      <c r="BP696" s="5"/>
      <c r="BQ696" s="5"/>
      <c r="BR696" s="5"/>
      <c r="BS696" s="5"/>
      <c r="BT696" s="5"/>
      <c r="BU696" s="5"/>
      <c r="BV696" s="5"/>
      <c r="BW696" s="5"/>
      <c r="BX696" s="5"/>
      <c r="BY696" s="5"/>
      <c r="BZ696" s="5"/>
      <c r="CA696" s="5"/>
      <c r="CB696" s="5"/>
      <c r="CC696" s="5"/>
      <c r="CD696" s="5"/>
      <c r="CE696" s="5"/>
      <c r="CF696" s="5"/>
      <c r="CG696" s="5"/>
      <c r="CH696" s="5"/>
      <c r="CI696" s="5"/>
      <c r="CJ696" s="5"/>
      <c r="CK696" s="5"/>
      <c r="CL696" s="5"/>
      <c r="CM696" s="5"/>
      <c r="CN696" s="5"/>
      <c r="CO696" s="5"/>
      <c r="CP696" s="5"/>
      <c r="CQ696" s="5"/>
      <c r="CR696" s="341"/>
      <c r="CS696" s="355" t="s">
        <v>452</v>
      </c>
      <c r="CT696" s="51">
        <v>280.5</v>
      </c>
      <c r="CU696" s="51">
        <v>280.5</v>
      </c>
      <c r="CV696" s="51">
        <v>1</v>
      </c>
      <c r="CW696" s="52">
        <v>100</v>
      </c>
      <c r="CX696" s="52">
        <f t="shared" si="496"/>
        <v>1</v>
      </c>
      <c r="CY696" s="139">
        <f>CX696*AUXILIAR!$B$56</f>
        <v>30000000</v>
      </c>
      <c r="CZ696" s="5"/>
      <c r="DA696" s="5"/>
      <c r="DB696" s="5"/>
      <c r="DC696" s="5"/>
      <c r="DD696" s="5"/>
      <c r="DE696" s="5"/>
      <c r="DF696" s="5"/>
      <c r="DG696" s="5"/>
      <c r="DH696" s="5"/>
      <c r="DI696" s="5"/>
      <c r="DJ696" s="5"/>
      <c r="DK696" s="5"/>
      <c r="DL696" s="5"/>
      <c r="DM696" s="5"/>
      <c r="DN696" s="5"/>
      <c r="DO696" s="5"/>
      <c r="DP696" s="5"/>
      <c r="DQ696" s="5"/>
      <c r="DR696" s="5"/>
      <c r="DS696" s="5"/>
      <c r="DT696" s="5"/>
      <c r="DU696" s="5"/>
      <c r="DV696" s="5"/>
      <c r="DW696" s="5"/>
      <c r="DX696" s="5"/>
      <c r="DY696" s="5"/>
      <c r="DZ696" s="5"/>
      <c r="EA696" s="5"/>
      <c r="EB696" s="5"/>
      <c r="EC696" s="5"/>
      <c r="ED696" s="5"/>
      <c r="EE696" s="5"/>
      <c r="EF696" s="5"/>
      <c r="EG696" s="5"/>
      <c r="EH696" s="5"/>
      <c r="EI696" s="5"/>
      <c r="EJ696" s="341"/>
      <c r="EK696" s="354"/>
      <c r="EL696" s="5"/>
      <c r="EM696" s="5"/>
      <c r="EN696" s="5"/>
      <c r="EO696" s="5"/>
      <c r="EP696" s="5"/>
      <c r="EQ696" s="5"/>
      <c r="ER696" s="5"/>
      <c r="ES696" s="5"/>
      <c r="ET696" s="5"/>
      <c r="EU696" s="5"/>
      <c r="EV696" s="5"/>
      <c r="EW696" s="5"/>
      <c r="EX696" s="5"/>
      <c r="EY696" s="5"/>
      <c r="EZ696" s="5"/>
      <c r="FA696" s="5"/>
      <c r="FB696" s="5"/>
      <c r="FC696" s="5"/>
      <c r="FD696" s="5"/>
      <c r="FE696" s="5"/>
      <c r="FF696" s="5"/>
      <c r="FG696" s="5"/>
      <c r="FH696" s="5"/>
      <c r="FI696" s="5"/>
      <c r="FJ696" s="5"/>
      <c r="FK696" s="5"/>
      <c r="FL696" s="5"/>
      <c r="FM696" s="5"/>
      <c r="FN696" s="5"/>
      <c r="FO696" s="5"/>
      <c r="FP696" s="5"/>
      <c r="FQ696" s="5"/>
      <c r="FR696" s="5"/>
      <c r="FS696" s="5"/>
      <c r="FT696" s="5"/>
      <c r="FU696" s="5"/>
      <c r="FV696" s="5"/>
      <c r="FW696" s="5"/>
      <c r="FX696" s="5"/>
      <c r="FY696" s="5"/>
      <c r="FZ696" s="5"/>
      <c r="GA696" s="5"/>
      <c r="GB696" s="341"/>
      <c r="GC696" s="354"/>
      <c r="GD696" s="5"/>
      <c r="GE696" s="5"/>
      <c r="GF696" s="5"/>
      <c r="GG696" s="5"/>
      <c r="GH696" s="5"/>
      <c r="GI696" s="5"/>
      <c r="GJ696" s="5"/>
      <c r="GK696" s="5"/>
      <c r="GL696" s="5"/>
      <c r="GM696" s="5"/>
      <c r="GN696" s="5"/>
      <c r="GO696" s="5"/>
      <c r="GP696" s="5"/>
      <c r="GQ696" s="5"/>
      <c r="GR696" s="5"/>
      <c r="GS696" s="5"/>
      <c r="GT696" s="5"/>
      <c r="GU696" s="5"/>
      <c r="GV696" s="5"/>
      <c r="GW696" s="5"/>
      <c r="GX696" s="5"/>
      <c r="GY696" s="5"/>
      <c r="GZ696" s="5"/>
      <c r="HA696" s="5"/>
      <c r="HB696" s="5"/>
      <c r="HC696" s="5"/>
      <c r="HD696" s="5"/>
      <c r="HE696" s="5"/>
      <c r="HF696" s="5"/>
      <c r="HG696" s="5"/>
      <c r="HH696" s="5"/>
      <c r="HI696" s="5"/>
      <c r="HJ696" s="5"/>
      <c r="HK696" s="5"/>
      <c r="HL696" s="5"/>
      <c r="HM696" s="5"/>
      <c r="HN696" s="5"/>
      <c r="HO696" s="5"/>
      <c r="HP696" s="5"/>
      <c r="HQ696" s="5"/>
      <c r="HR696" s="5"/>
      <c r="HS696" s="5"/>
      <c r="HT696" s="341"/>
      <c r="HU696" s="354"/>
      <c r="HV696" s="5"/>
      <c r="HW696" s="5"/>
      <c r="HX696" s="5"/>
      <c r="HY696" s="5"/>
      <c r="HZ696" s="5"/>
      <c r="IA696" s="5"/>
      <c r="IB696" s="5"/>
      <c r="IC696" s="5"/>
      <c r="ID696" s="5"/>
      <c r="IE696" s="5"/>
      <c r="IF696" s="5"/>
      <c r="IG696" s="5"/>
      <c r="IH696" s="5"/>
      <c r="II696" s="5"/>
      <c r="IJ696" s="5"/>
      <c r="IK696" s="5"/>
      <c r="IL696" s="5"/>
      <c r="IM696" s="5"/>
      <c r="IN696" s="5"/>
      <c r="IO696" s="5"/>
      <c r="IP696" s="5"/>
      <c r="IQ696" s="5"/>
      <c r="IR696" s="5"/>
      <c r="IS696" s="5"/>
      <c r="IT696" s="5"/>
      <c r="IU696" s="5"/>
      <c r="IV696" s="5"/>
      <c r="IW696" s="5"/>
      <c r="IX696" s="5"/>
      <c r="IY696" s="5"/>
      <c r="IZ696" s="5"/>
      <c r="JA696" s="5"/>
      <c r="JB696" s="5"/>
      <c r="JC696" s="5"/>
      <c r="JD696" s="5"/>
      <c r="JE696" s="5"/>
      <c r="JF696" s="5"/>
      <c r="JG696" s="5"/>
      <c r="JH696" s="5"/>
      <c r="JI696" s="5"/>
      <c r="JJ696" s="5"/>
      <c r="JK696" s="145"/>
      <c r="JL696" s="397"/>
    </row>
    <row r="697" spans="1:272" ht="34.5" customHeight="1">
      <c r="A697" s="8" t="s">
        <v>33</v>
      </c>
      <c r="B697" s="8" t="s">
        <v>18</v>
      </c>
      <c r="C697" s="8">
        <v>1</v>
      </c>
      <c r="D697" s="197" t="s">
        <v>159</v>
      </c>
      <c r="E697" s="118" t="s">
        <v>160</v>
      </c>
      <c r="F697" s="195" t="s">
        <v>108</v>
      </c>
      <c r="G697" s="195" t="s">
        <v>36</v>
      </c>
      <c r="H697" s="309" t="s">
        <v>188</v>
      </c>
      <c r="I697" s="363"/>
      <c r="J697" s="57"/>
      <c r="K697" s="57"/>
      <c r="L697" s="57"/>
      <c r="M697" s="56"/>
      <c r="N697" s="56"/>
      <c r="O697" s="161"/>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c r="AY697" s="5"/>
      <c r="AZ697" s="341"/>
      <c r="BA697" s="354"/>
      <c r="BB697" s="5"/>
      <c r="BC697" s="5"/>
      <c r="BD697" s="5"/>
      <c r="BE697" s="56"/>
      <c r="BF697" s="56"/>
      <c r="BG697" s="161"/>
      <c r="BH697" s="57"/>
      <c r="BI697" s="57"/>
      <c r="BJ697" s="57"/>
      <c r="BK697" s="57"/>
      <c r="BL697" s="56"/>
      <c r="BM697" s="56"/>
      <c r="BN697" s="161"/>
      <c r="BO697" s="5"/>
      <c r="BP697" s="5"/>
      <c r="BQ697" s="5"/>
      <c r="BR697" s="5"/>
      <c r="BS697" s="5"/>
      <c r="BT697" s="5"/>
      <c r="BU697" s="5"/>
      <c r="BV697" s="5"/>
      <c r="BW697" s="5"/>
      <c r="BX697" s="5"/>
      <c r="BY697" s="5"/>
      <c r="BZ697" s="5"/>
      <c r="CA697" s="5"/>
      <c r="CB697" s="5"/>
      <c r="CC697" s="5"/>
      <c r="CD697" s="5"/>
      <c r="CE697" s="5"/>
      <c r="CF697" s="5"/>
      <c r="CG697" s="5"/>
      <c r="CH697" s="5"/>
      <c r="CI697" s="5"/>
      <c r="CJ697" s="5"/>
      <c r="CK697" s="5"/>
      <c r="CL697" s="5"/>
      <c r="CM697" s="5"/>
      <c r="CN697" s="5"/>
      <c r="CO697" s="5"/>
      <c r="CP697" s="5"/>
      <c r="CQ697" s="5"/>
      <c r="CR697" s="341"/>
      <c r="CS697" s="355" t="s">
        <v>453</v>
      </c>
      <c r="CT697" s="51">
        <v>296</v>
      </c>
      <c r="CU697" s="51">
        <v>296</v>
      </c>
      <c r="CV697" s="51">
        <v>1</v>
      </c>
      <c r="CW697" s="52">
        <v>100</v>
      </c>
      <c r="CX697" s="52">
        <f t="shared" si="496"/>
        <v>1</v>
      </c>
      <c r="CY697" s="139">
        <f>CX697*AUXILIAR!$B$56</f>
        <v>30000000</v>
      </c>
      <c r="CZ697" s="5"/>
      <c r="DA697" s="5"/>
      <c r="DB697" s="5"/>
      <c r="DC697" s="5"/>
      <c r="DD697" s="5"/>
      <c r="DE697" s="5"/>
      <c r="DF697" s="5"/>
      <c r="DG697" s="5"/>
      <c r="DH697" s="5"/>
      <c r="DI697" s="5"/>
      <c r="DJ697" s="5"/>
      <c r="DK697" s="5"/>
      <c r="DL697" s="5"/>
      <c r="DM697" s="5"/>
      <c r="DN697" s="5"/>
      <c r="DO697" s="5"/>
      <c r="DP697" s="5"/>
      <c r="DQ697" s="5"/>
      <c r="DR697" s="5"/>
      <c r="DS697" s="5"/>
      <c r="DT697" s="5"/>
      <c r="DU697" s="5"/>
      <c r="DV697" s="5"/>
      <c r="DW697" s="5"/>
      <c r="DX697" s="5"/>
      <c r="DY697" s="5"/>
      <c r="DZ697" s="5"/>
      <c r="EA697" s="5"/>
      <c r="EB697" s="5"/>
      <c r="EC697" s="5"/>
      <c r="ED697" s="5"/>
      <c r="EE697" s="5"/>
      <c r="EF697" s="5"/>
      <c r="EG697" s="5"/>
      <c r="EH697" s="5"/>
      <c r="EI697" s="5"/>
      <c r="EJ697" s="341"/>
      <c r="EK697" s="354"/>
      <c r="EL697" s="5"/>
      <c r="EM697" s="5"/>
      <c r="EN697" s="5"/>
      <c r="EO697" s="5"/>
      <c r="EP697" s="5"/>
      <c r="EQ697" s="5"/>
      <c r="ER697" s="5"/>
      <c r="ES697" s="5"/>
      <c r="ET697" s="5"/>
      <c r="EU697" s="5"/>
      <c r="EV697" s="5"/>
      <c r="EW697" s="5"/>
      <c r="EX697" s="5"/>
      <c r="EY697" s="5"/>
      <c r="EZ697" s="5"/>
      <c r="FA697" s="5"/>
      <c r="FB697" s="5"/>
      <c r="FC697" s="5"/>
      <c r="FD697" s="5"/>
      <c r="FE697" s="5"/>
      <c r="FF697" s="5"/>
      <c r="FG697" s="5"/>
      <c r="FH697" s="5"/>
      <c r="FI697" s="5"/>
      <c r="FJ697" s="5"/>
      <c r="FK697" s="5"/>
      <c r="FL697" s="5"/>
      <c r="FM697" s="5"/>
      <c r="FN697" s="5"/>
      <c r="FO697" s="5"/>
      <c r="FP697" s="5"/>
      <c r="FQ697" s="5"/>
      <c r="FR697" s="5"/>
      <c r="FS697" s="5"/>
      <c r="FT697" s="5"/>
      <c r="FU697" s="5"/>
      <c r="FV697" s="5"/>
      <c r="FW697" s="5"/>
      <c r="FX697" s="5"/>
      <c r="FY697" s="5"/>
      <c r="FZ697" s="5"/>
      <c r="GA697" s="5"/>
      <c r="GB697" s="341"/>
      <c r="GC697" s="354"/>
      <c r="GD697" s="5"/>
      <c r="GE697" s="5"/>
      <c r="GF697" s="5"/>
      <c r="GG697" s="5"/>
      <c r="GH697" s="5"/>
      <c r="GI697" s="5"/>
      <c r="GJ697" s="5"/>
      <c r="GK697" s="5"/>
      <c r="GL697" s="5"/>
      <c r="GM697" s="5"/>
      <c r="GN697" s="5"/>
      <c r="GO697" s="5"/>
      <c r="GP697" s="5"/>
      <c r="GQ697" s="5"/>
      <c r="GR697" s="5"/>
      <c r="GS697" s="5"/>
      <c r="GT697" s="5"/>
      <c r="GU697" s="5"/>
      <c r="GV697" s="5"/>
      <c r="GW697" s="5"/>
      <c r="GX697" s="5"/>
      <c r="GY697" s="5"/>
      <c r="GZ697" s="5"/>
      <c r="HA697" s="5"/>
      <c r="HB697" s="5"/>
      <c r="HC697" s="5"/>
      <c r="HD697" s="5"/>
      <c r="HE697" s="5"/>
      <c r="HF697" s="5"/>
      <c r="HG697" s="5"/>
      <c r="HH697" s="5"/>
      <c r="HI697" s="5"/>
      <c r="HJ697" s="5"/>
      <c r="HK697" s="5"/>
      <c r="HL697" s="5"/>
      <c r="HM697" s="5"/>
      <c r="HN697" s="5"/>
      <c r="HO697" s="5"/>
      <c r="HP697" s="5"/>
      <c r="HQ697" s="5"/>
      <c r="HR697" s="5"/>
      <c r="HS697" s="5"/>
      <c r="HT697" s="341"/>
      <c r="HU697" s="354"/>
      <c r="HV697" s="5"/>
      <c r="HW697" s="5"/>
      <c r="HX697" s="5"/>
      <c r="HY697" s="5"/>
      <c r="HZ697" s="5"/>
      <c r="IA697" s="5"/>
      <c r="IB697" s="5"/>
      <c r="IC697" s="5"/>
      <c r="ID697" s="5"/>
      <c r="IE697" s="5"/>
      <c r="IF697" s="5"/>
      <c r="IG697" s="5"/>
      <c r="IH697" s="5"/>
      <c r="II697" s="5"/>
      <c r="IJ697" s="5"/>
      <c r="IK697" s="5"/>
      <c r="IL697" s="5"/>
      <c r="IM697" s="5"/>
      <c r="IN697" s="5"/>
      <c r="IO697" s="5"/>
      <c r="IP697" s="5"/>
      <c r="IQ697" s="5"/>
      <c r="IR697" s="5"/>
      <c r="IS697" s="5"/>
      <c r="IT697" s="5"/>
      <c r="IU697" s="5"/>
      <c r="IV697" s="5"/>
      <c r="IW697" s="5"/>
      <c r="IX697" s="5"/>
      <c r="IY697" s="5"/>
      <c r="IZ697" s="5"/>
      <c r="JA697" s="5"/>
      <c r="JB697" s="5"/>
      <c r="JC697" s="5"/>
      <c r="JD697" s="5"/>
      <c r="JE697" s="5"/>
      <c r="JF697" s="5"/>
      <c r="JG697" s="5"/>
      <c r="JH697" s="5"/>
      <c r="JI697" s="5"/>
      <c r="JJ697" s="5"/>
      <c r="JK697" s="145"/>
      <c r="JL697" s="397"/>
    </row>
    <row r="698" spans="1:272" ht="34.5" customHeight="1">
      <c r="A698" s="8" t="s">
        <v>33</v>
      </c>
      <c r="B698" s="8" t="s">
        <v>18</v>
      </c>
      <c r="C698" s="8">
        <v>1</v>
      </c>
      <c r="D698" s="197" t="s">
        <v>159</v>
      </c>
      <c r="E698" s="118" t="s">
        <v>160</v>
      </c>
      <c r="F698" s="195" t="s">
        <v>108</v>
      </c>
      <c r="G698" s="195" t="s">
        <v>36</v>
      </c>
      <c r="H698" s="309" t="s">
        <v>188</v>
      </c>
      <c r="I698" s="363"/>
      <c r="J698" s="57"/>
      <c r="K698" s="57"/>
      <c r="L698" s="57"/>
      <c r="M698" s="56"/>
      <c r="N698" s="56"/>
      <c r="O698" s="161"/>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c r="AY698" s="5"/>
      <c r="AZ698" s="341"/>
      <c r="BA698" s="354"/>
      <c r="BB698" s="5"/>
      <c r="BC698" s="5"/>
      <c r="BD698" s="5"/>
      <c r="BE698" s="56"/>
      <c r="BF698" s="56"/>
      <c r="BG698" s="161"/>
      <c r="BH698" s="57"/>
      <c r="BI698" s="57"/>
      <c r="BJ698" s="57"/>
      <c r="BK698" s="57"/>
      <c r="BL698" s="56"/>
      <c r="BM698" s="56"/>
      <c r="BN698" s="161"/>
      <c r="BO698" s="5"/>
      <c r="BP698" s="5"/>
      <c r="BQ698" s="5"/>
      <c r="BR698" s="5"/>
      <c r="BS698" s="5"/>
      <c r="BT698" s="5"/>
      <c r="BU698" s="5"/>
      <c r="BV698" s="5"/>
      <c r="BW698" s="5"/>
      <c r="BX698" s="5"/>
      <c r="BY698" s="5"/>
      <c r="BZ698" s="5"/>
      <c r="CA698" s="5"/>
      <c r="CB698" s="5"/>
      <c r="CC698" s="5"/>
      <c r="CD698" s="5"/>
      <c r="CE698" s="5"/>
      <c r="CF698" s="5"/>
      <c r="CG698" s="5"/>
      <c r="CH698" s="5"/>
      <c r="CI698" s="5"/>
      <c r="CJ698" s="5"/>
      <c r="CK698" s="5"/>
      <c r="CL698" s="5"/>
      <c r="CM698" s="5"/>
      <c r="CN698" s="5"/>
      <c r="CO698" s="5"/>
      <c r="CP698" s="5"/>
      <c r="CQ698" s="5"/>
      <c r="CR698" s="341"/>
      <c r="CS698" s="355" t="s">
        <v>454</v>
      </c>
      <c r="CT698" s="51">
        <v>276.5</v>
      </c>
      <c r="CU698" s="51">
        <v>276.5</v>
      </c>
      <c r="CV698" s="51">
        <v>1</v>
      </c>
      <c r="CW698" s="52">
        <v>100</v>
      </c>
      <c r="CX698" s="52">
        <f t="shared" si="496"/>
        <v>1</v>
      </c>
      <c r="CY698" s="139">
        <f>CX698*AUXILIAR!$B$59</f>
        <v>40000000</v>
      </c>
      <c r="CZ698" s="5"/>
      <c r="DA698" s="5"/>
      <c r="DB698" s="5"/>
      <c r="DC698" s="5"/>
      <c r="DD698" s="5"/>
      <c r="DE698" s="5"/>
      <c r="DF698" s="5"/>
      <c r="DG698" s="5"/>
      <c r="DH698" s="5"/>
      <c r="DI698" s="5"/>
      <c r="DJ698" s="5"/>
      <c r="DK698" s="5"/>
      <c r="DL698" s="5"/>
      <c r="DM698" s="5"/>
      <c r="DN698" s="5"/>
      <c r="DO698" s="5"/>
      <c r="DP698" s="5"/>
      <c r="DQ698" s="5"/>
      <c r="DR698" s="5"/>
      <c r="DS698" s="5"/>
      <c r="DT698" s="5"/>
      <c r="DU698" s="5"/>
      <c r="DV698" s="5"/>
      <c r="DW698" s="5"/>
      <c r="DX698" s="5"/>
      <c r="DY698" s="5"/>
      <c r="DZ698" s="5"/>
      <c r="EA698" s="5"/>
      <c r="EB698" s="5"/>
      <c r="EC698" s="5"/>
      <c r="ED698" s="5"/>
      <c r="EE698" s="5"/>
      <c r="EF698" s="5"/>
      <c r="EG698" s="5"/>
      <c r="EH698" s="5"/>
      <c r="EI698" s="5"/>
      <c r="EJ698" s="341"/>
      <c r="EK698" s="354"/>
      <c r="EL698" s="5"/>
      <c r="EM698" s="5"/>
      <c r="EN698" s="5"/>
      <c r="EO698" s="5"/>
      <c r="EP698" s="5"/>
      <c r="EQ698" s="5"/>
      <c r="ER698" s="5"/>
      <c r="ES698" s="5"/>
      <c r="ET698" s="5"/>
      <c r="EU698" s="5"/>
      <c r="EV698" s="5"/>
      <c r="EW698" s="5"/>
      <c r="EX698" s="5"/>
      <c r="EY698" s="5"/>
      <c r="EZ698" s="5"/>
      <c r="FA698" s="5"/>
      <c r="FB698" s="5"/>
      <c r="FC698" s="5"/>
      <c r="FD698" s="5"/>
      <c r="FE698" s="5"/>
      <c r="FF698" s="5"/>
      <c r="FG698" s="5"/>
      <c r="FH698" s="5"/>
      <c r="FI698" s="5"/>
      <c r="FJ698" s="5"/>
      <c r="FK698" s="5"/>
      <c r="FL698" s="5"/>
      <c r="FM698" s="5"/>
      <c r="FN698" s="5"/>
      <c r="FO698" s="5"/>
      <c r="FP698" s="5"/>
      <c r="FQ698" s="5"/>
      <c r="FR698" s="5"/>
      <c r="FS698" s="5"/>
      <c r="FT698" s="5"/>
      <c r="FU698" s="5"/>
      <c r="FV698" s="5"/>
      <c r="FW698" s="5"/>
      <c r="FX698" s="5"/>
      <c r="FY698" s="5"/>
      <c r="FZ698" s="5"/>
      <c r="GA698" s="5"/>
      <c r="GB698" s="341"/>
      <c r="GC698" s="354"/>
      <c r="GD698" s="5"/>
      <c r="GE698" s="5"/>
      <c r="GF698" s="5"/>
      <c r="GG698" s="5"/>
      <c r="GH698" s="5"/>
      <c r="GI698" s="5"/>
      <c r="GJ698" s="5"/>
      <c r="GK698" s="5"/>
      <c r="GL698" s="5"/>
      <c r="GM698" s="5"/>
      <c r="GN698" s="5"/>
      <c r="GO698" s="5"/>
      <c r="GP698" s="5"/>
      <c r="GQ698" s="5"/>
      <c r="GR698" s="5"/>
      <c r="GS698" s="5"/>
      <c r="GT698" s="5"/>
      <c r="GU698" s="5"/>
      <c r="GV698" s="5"/>
      <c r="GW698" s="5"/>
      <c r="GX698" s="5"/>
      <c r="GY698" s="5"/>
      <c r="GZ698" s="5"/>
      <c r="HA698" s="5"/>
      <c r="HB698" s="5"/>
      <c r="HC698" s="5"/>
      <c r="HD698" s="5"/>
      <c r="HE698" s="5"/>
      <c r="HF698" s="5"/>
      <c r="HG698" s="5"/>
      <c r="HH698" s="5"/>
      <c r="HI698" s="5"/>
      <c r="HJ698" s="5"/>
      <c r="HK698" s="5"/>
      <c r="HL698" s="5"/>
      <c r="HM698" s="5"/>
      <c r="HN698" s="5"/>
      <c r="HO698" s="5"/>
      <c r="HP698" s="5"/>
      <c r="HQ698" s="5"/>
      <c r="HR698" s="5"/>
      <c r="HS698" s="5"/>
      <c r="HT698" s="341"/>
      <c r="HU698" s="354"/>
      <c r="HV698" s="5"/>
      <c r="HW698" s="5"/>
      <c r="HX698" s="5"/>
      <c r="HY698" s="5"/>
      <c r="HZ698" s="5"/>
      <c r="IA698" s="5"/>
      <c r="IB698" s="5"/>
      <c r="IC698" s="5"/>
      <c r="ID698" s="5"/>
      <c r="IE698" s="5"/>
      <c r="IF698" s="5"/>
      <c r="IG698" s="5"/>
      <c r="IH698" s="5"/>
      <c r="II698" s="5"/>
      <c r="IJ698" s="5"/>
      <c r="IK698" s="5"/>
      <c r="IL698" s="5"/>
      <c r="IM698" s="5"/>
      <c r="IN698" s="5"/>
      <c r="IO698" s="5"/>
      <c r="IP698" s="5"/>
      <c r="IQ698" s="5"/>
      <c r="IR698" s="5"/>
      <c r="IS698" s="5"/>
      <c r="IT698" s="5"/>
      <c r="IU698" s="5"/>
      <c r="IV698" s="5"/>
      <c r="IW698" s="5"/>
      <c r="IX698" s="5"/>
      <c r="IY698" s="5"/>
      <c r="IZ698" s="5"/>
      <c r="JA698" s="5"/>
      <c r="JB698" s="5"/>
      <c r="JC698" s="5"/>
      <c r="JD698" s="5"/>
      <c r="JE698" s="5"/>
      <c r="JF698" s="5"/>
      <c r="JG698" s="5"/>
      <c r="JH698" s="5"/>
      <c r="JI698" s="5"/>
      <c r="JJ698" s="5"/>
      <c r="JK698" s="145"/>
      <c r="JL698" s="397"/>
    </row>
    <row r="699" spans="1:272" ht="34.5" customHeight="1">
      <c r="A699" s="8" t="s">
        <v>33</v>
      </c>
      <c r="B699" s="8" t="s">
        <v>18</v>
      </c>
      <c r="C699" s="8">
        <v>1</v>
      </c>
      <c r="D699" s="197" t="s">
        <v>159</v>
      </c>
      <c r="E699" s="118" t="s">
        <v>160</v>
      </c>
      <c r="F699" s="195" t="s">
        <v>108</v>
      </c>
      <c r="G699" s="195" t="s">
        <v>36</v>
      </c>
      <c r="H699" s="309" t="s">
        <v>188</v>
      </c>
      <c r="I699" s="363"/>
      <c r="J699" s="57"/>
      <c r="K699" s="57"/>
      <c r="L699" s="57"/>
      <c r="M699" s="56"/>
      <c r="N699" s="56"/>
      <c r="O699" s="161"/>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c r="AY699" s="5"/>
      <c r="AZ699" s="341"/>
      <c r="BA699" s="354"/>
      <c r="BB699" s="5"/>
      <c r="BC699" s="5"/>
      <c r="BD699" s="5"/>
      <c r="BE699" s="56"/>
      <c r="BF699" s="56"/>
      <c r="BG699" s="161"/>
      <c r="BH699" s="57"/>
      <c r="BI699" s="57"/>
      <c r="BJ699" s="57"/>
      <c r="BK699" s="57"/>
      <c r="BL699" s="56"/>
      <c r="BM699" s="56"/>
      <c r="BN699" s="161"/>
      <c r="BO699" s="5"/>
      <c r="BP699" s="5"/>
      <c r="BQ699" s="5"/>
      <c r="BR699" s="5"/>
      <c r="BS699" s="5"/>
      <c r="BT699" s="5"/>
      <c r="BU699" s="5"/>
      <c r="BV699" s="5"/>
      <c r="BW699" s="5"/>
      <c r="BX699" s="5"/>
      <c r="BY699" s="5"/>
      <c r="BZ699" s="5"/>
      <c r="CA699" s="5"/>
      <c r="CB699" s="5"/>
      <c r="CC699" s="5"/>
      <c r="CD699" s="5"/>
      <c r="CE699" s="5"/>
      <c r="CF699" s="5"/>
      <c r="CG699" s="5"/>
      <c r="CH699" s="5"/>
      <c r="CI699" s="5"/>
      <c r="CJ699" s="5"/>
      <c r="CK699" s="5"/>
      <c r="CL699" s="5"/>
      <c r="CM699" s="5"/>
      <c r="CN699" s="5"/>
      <c r="CO699" s="5"/>
      <c r="CP699" s="5"/>
      <c r="CQ699" s="5"/>
      <c r="CR699" s="341"/>
      <c r="CS699" s="355" t="s">
        <v>458</v>
      </c>
      <c r="CT699" s="51">
        <v>125.2</v>
      </c>
      <c r="CU699" s="51">
        <v>125.2</v>
      </c>
      <c r="CV699" s="51">
        <v>1</v>
      </c>
      <c r="CW699" s="52">
        <v>100</v>
      </c>
      <c r="CX699" s="52">
        <f t="shared" si="496"/>
        <v>1</v>
      </c>
      <c r="CY699" s="139">
        <f>CX699*AUXILIAR!$B$57</f>
        <v>20000000</v>
      </c>
      <c r="CZ699" s="5"/>
      <c r="DA699" s="5"/>
      <c r="DB699" s="5"/>
      <c r="DC699" s="5"/>
      <c r="DD699" s="5"/>
      <c r="DE699" s="5"/>
      <c r="DF699" s="5"/>
      <c r="DG699" s="5"/>
      <c r="DH699" s="5"/>
      <c r="DI699" s="5"/>
      <c r="DJ699" s="5"/>
      <c r="DK699" s="5"/>
      <c r="DL699" s="5"/>
      <c r="DM699" s="5"/>
      <c r="DN699" s="5"/>
      <c r="DO699" s="5"/>
      <c r="DP699" s="5"/>
      <c r="DQ699" s="5"/>
      <c r="DR699" s="5"/>
      <c r="DS699" s="5"/>
      <c r="DT699" s="5"/>
      <c r="DU699" s="5"/>
      <c r="DV699" s="5"/>
      <c r="DW699" s="5"/>
      <c r="DX699" s="5"/>
      <c r="DY699" s="5"/>
      <c r="DZ699" s="5"/>
      <c r="EA699" s="5"/>
      <c r="EB699" s="5"/>
      <c r="EC699" s="5"/>
      <c r="ED699" s="5"/>
      <c r="EE699" s="5"/>
      <c r="EF699" s="5"/>
      <c r="EG699" s="5"/>
      <c r="EH699" s="5"/>
      <c r="EI699" s="5"/>
      <c r="EJ699" s="341"/>
      <c r="EK699" s="354"/>
      <c r="EL699" s="5"/>
      <c r="EM699" s="5"/>
      <c r="EN699" s="5"/>
      <c r="EO699" s="5"/>
      <c r="EP699" s="5"/>
      <c r="EQ699" s="5"/>
      <c r="ER699" s="5"/>
      <c r="ES699" s="5"/>
      <c r="ET699" s="5"/>
      <c r="EU699" s="5"/>
      <c r="EV699" s="5"/>
      <c r="EW699" s="5"/>
      <c r="EX699" s="5"/>
      <c r="EY699" s="5"/>
      <c r="EZ699" s="5"/>
      <c r="FA699" s="5"/>
      <c r="FB699" s="5"/>
      <c r="FC699" s="5"/>
      <c r="FD699" s="5"/>
      <c r="FE699" s="5"/>
      <c r="FF699" s="5"/>
      <c r="FG699" s="5"/>
      <c r="FH699" s="5"/>
      <c r="FI699" s="5"/>
      <c r="FJ699" s="5"/>
      <c r="FK699" s="5"/>
      <c r="FL699" s="5"/>
      <c r="FM699" s="5"/>
      <c r="FN699" s="5"/>
      <c r="FO699" s="5"/>
      <c r="FP699" s="5"/>
      <c r="FQ699" s="5"/>
      <c r="FR699" s="5"/>
      <c r="FS699" s="5"/>
      <c r="FT699" s="5"/>
      <c r="FU699" s="5"/>
      <c r="FV699" s="5"/>
      <c r="FW699" s="5"/>
      <c r="FX699" s="5"/>
      <c r="FY699" s="5"/>
      <c r="FZ699" s="5"/>
      <c r="GA699" s="5"/>
      <c r="GB699" s="341"/>
      <c r="GC699" s="354"/>
      <c r="GD699" s="5"/>
      <c r="GE699" s="5"/>
      <c r="GF699" s="5"/>
      <c r="GG699" s="5"/>
      <c r="GH699" s="5"/>
      <c r="GI699" s="5"/>
      <c r="GJ699" s="5"/>
      <c r="GK699" s="5"/>
      <c r="GL699" s="5"/>
      <c r="GM699" s="5"/>
      <c r="GN699" s="5"/>
      <c r="GO699" s="5"/>
      <c r="GP699" s="5"/>
      <c r="GQ699" s="5"/>
      <c r="GR699" s="5"/>
      <c r="GS699" s="5"/>
      <c r="GT699" s="5"/>
      <c r="GU699" s="5"/>
      <c r="GV699" s="5"/>
      <c r="GW699" s="5"/>
      <c r="GX699" s="5"/>
      <c r="GY699" s="5"/>
      <c r="GZ699" s="5"/>
      <c r="HA699" s="5"/>
      <c r="HB699" s="5"/>
      <c r="HC699" s="5"/>
      <c r="HD699" s="5"/>
      <c r="HE699" s="5"/>
      <c r="HF699" s="5"/>
      <c r="HG699" s="5"/>
      <c r="HH699" s="5"/>
      <c r="HI699" s="5"/>
      <c r="HJ699" s="5"/>
      <c r="HK699" s="5"/>
      <c r="HL699" s="5"/>
      <c r="HM699" s="5"/>
      <c r="HN699" s="5"/>
      <c r="HO699" s="5"/>
      <c r="HP699" s="5"/>
      <c r="HQ699" s="5"/>
      <c r="HR699" s="5"/>
      <c r="HS699" s="5"/>
      <c r="HT699" s="341"/>
      <c r="HU699" s="354"/>
      <c r="HV699" s="5"/>
      <c r="HW699" s="5"/>
      <c r="HX699" s="5"/>
      <c r="HY699" s="5"/>
      <c r="HZ699" s="5"/>
      <c r="IA699" s="5"/>
      <c r="IB699" s="5"/>
      <c r="IC699" s="5"/>
      <c r="ID699" s="5"/>
      <c r="IE699" s="5"/>
      <c r="IF699" s="5"/>
      <c r="IG699" s="5"/>
      <c r="IH699" s="5"/>
      <c r="II699" s="5"/>
      <c r="IJ699" s="5"/>
      <c r="IK699" s="5"/>
      <c r="IL699" s="5"/>
      <c r="IM699" s="5"/>
      <c r="IN699" s="5"/>
      <c r="IO699" s="5"/>
      <c r="IP699" s="5"/>
      <c r="IQ699" s="5"/>
      <c r="IR699" s="5"/>
      <c r="IS699" s="5"/>
      <c r="IT699" s="5"/>
      <c r="IU699" s="5"/>
      <c r="IV699" s="5"/>
      <c r="IW699" s="5"/>
      <c r="IX699" s="5"/>
      <c r="IY699" s="5"/>
      <c r="IZ699" s="5"/>
      <c r="JA699" s="5"/>
      <c r="JB699" s="5"/>
      <c r="JC699" s="5"/>
      <c r="JD699" s="5"/>
      <c r="JE699" s="5"/>
      <c r="JF699" s="5"/>
      <c r="JG699" s="5"/>
      <c r="JH699" s="5"/>
      <c r="JI699" s="5"/>
      <c r="JJ699" s="5"/>
      <c r="JK699" s="145"/>
      <c r="JL699" s="397"/>
    </row>
    <row r="700" spans="1:272" ht="34.5" customHeight="1">
      <c r="A700" s="8" t="s">
        <v>33</v>
      </c>
      <c r="B700" s="8" t="s">
        <v>18</v>
      </c>
      <c r="C700" s="8">
        <v>1</v>
      </c>
      <c r="D700" s="197" t="s">
        <v>159</v>
      </c>
      <c r="E700" s="118" t="s">
        <v>160</v>
      </c>
      <c r="F700" s="195" t="s">
        <v>108</v>
      </c>
      <c r="G700" s="195" t="s">
        <v>36</v>
      </c>
      <c r="H700" s="309" t="s">
        <v>188</v>
      </c>
      <c r="I700" s="363"/>
      <c r="J700" s="57"/>
      <c r="K700" s="57"/>
      <c r="L700" s="57"/>
      <c r="M700" s="56"/>
      <c r="N700" s="56"/>
      <c r="O700" s="161"/>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c r="AY700" s="5"/>
      <c r="AZ700" s="341"/>
      <c r="BA700" s="354"/>
      <c r="BB700" s="5"/>
      <c r="BC700" s="5"/>
      <c r="BD700" s="5"/>
      <c r="BE700" s="56"/>
      <c r="BF700" s="56"/>
      <c r="BG700" s="161"/>
      <c r="BH700" s="57"/>
      <c r="BI700" s="57"/>
      <c r="BJ700" s="57"/>
      <c r="BK700" s="57"/>
      <c r="BL700" s="56"/>
      <c r="BM700" s="56"/>
      <c r="BN700" s="161"/>
      <c r="BO700" s="5"/>
      <c r="BP700" s="5"/>
      <c r="BQ700" s="5"/>
      <c r="BR700" s="5"/>
      <c r="BS700" s="5"/>
      <c r="BT700" s="5"/>
      <c r="BU700" s="5"/>
      <c r="BV700" s="5"/>
      <c r="BW700" s="5"/>
      <c r="BX700" s="5"/>
      <c r="BY700" s="5"/>
      <c r="BZ700" s="5"/>
      <c r="CA700" s="5"/>
      <c r="CB700" s="5"/>
      <c r="CC700" s="5"/>
      <c r="CD700" s="5"/>
      <c r="CE700" s="5"/>
      <c r="CF700" s="5"/>
      <c r="CG700" s="5"/>
      <c r="CH700" s="5"/>
      <c r="CI700" s="5"/>
      <c r="CJ700" s="5"/>
      <c r="CK700" s="5"/>
      <c r="CL700" s="5"/>
      <c r="CM700" s="5"/>
      <c r="CN700" s="5"/>
      <c r="CO700" s="5"/>
      <c r="CP700" s="5"/>
      <c r="CQ700" s="5"/>
      <c r="CR700" s="341"/>
      <c r="CS700" s="355" t="s">
        <v>459</v>
      </c>
      <c r="CT700" s="51">
        <v>154.5</v>
      </c>
      <c r="CU700" s="51">
        <v>154.5</v>
      </c>
      <c r="CV700" s="51">
        <v>1</v>
      </c>
      <c r="CW700" s="52">
        <v>100</v>
      </c>
      <c r="CX700" s="52">
        <f t="shared" ref="CX700:CX704" si="498">CV700*CW700/100</f>
        <v>1</v>
      </c>
      <c r="CY700" s="139">
        <f>CX700*AUXILIAR!$B$57</f>
        <v>20000000</v>
      </c>
      <c r="CZ700" s="5"/>
      <c r="DA700" s="5"/>
      <c r="DB700" s="5"/>
      <c r="DC700" s="5"/>
      <c r="DD700" s="5"/>
      <c r="DE700" s="5"/>
      <c r="DF700" s="5"/>
      <c r="DG700" s="5"/>
      <c r="DH700" s="5"/>
      <c r="DI700" s="5"/>
      <c r="DJ700" s="5"/>
      <c r="DK700" s="5"/>
      <c r="DL700" s="5"/>
      <c r="DM700" s="5"/>
      <c r="DN700" s="5"/>
      <c r="DO700" s="5"/>
      <c r="DP700" s="5"/>
      <c r="DQ700" s="5"/>
      <c r="DR700" s="5"/>
      <c r="DS700" s="5"/>
      <c r="DT700" s="5"/>
      <c r="DU700" s="5"/>
      <c r="DV700" s="5"/>
      <c r="DW700" s="5"/>
      <c r="DX700" s="5"/>
      <c r="DY700" s="5"/>
      <c r="DZ700" s="5"/>
      <c r="EA700" s="5"/>
      <c r="EB700" s="5"/>
      <c r="EC700" s="5"/>
      <c r="ED700" s="5"/>
      <c r="EE700" s="5"/>
      <c r="EF700" s="5"/>
      <c r="EG700" s="5"/>
      <c r="EH700" s="5"/>
      <c r="EI700" s="5"/>
      <c r="EJ700" s="341"/>
      <c r="EK700" s="354"/>
      <c r="EL700" s="5"/>
      <c r="EM700" s="5"/>
      <c r="EN700" s="5"/>
      <c r="EO700" s="5"/>
      <c r="EP700" s="5"/>
      <c r="EQ700" s="5"/>
      <c r="ER700" s="5"/>
      <c r="ES700" s="5"/>
      <c r="ET700" s="5"/>
      <c r="EU700" s="5"/>
      <c r="EV700" s="5"/>
      <c r="EW700" s="5"/>
      <c r="EX700" s="5"/>
      <c r="EY700" s="5"/>
      <c r="EZ700" s="5"/>
      <c r="FA700" s="5"/>
      <c r="FB700" s="5"/>
      <c r="FC700" s="5"/>
      <c r="FD700" s="5"/>
      <c r="FE700" s="5"/>
      <c r="FF700" s="5"/>
      <c r="FG700" s="5"/>
      <c r="FH700" s="5"/>
      <c r="FI700" s="5"/>
      <c r="FJ700" s="5"/>
      <c r="FK700" s="5"/>
      <c r="FL700" s="5"/>
      <c r="FM700" s="5"/>
      <c r="FN700" s="5"/>
      <c r="FO700" s="5"/>
      <c r="FP700" s="5"/>
      <c r="FQ700" s="5"/>
      <c r="FR700" s="5"/>
      <c r="FS700" s="5"/>
      <c r="FT700" s="5"/>
      <c r="FU700" s="5"/>
      <c r="FV700" s="5"/>
      <c r="FW700" s="5"/>
      <c r="FX700" s="5"/>
      <c r="FY700" s="5"/>
      <c r="FZ700" s="5"/>
      <c r="GA700" s="5"/>
      <c r="GB700" s="341"/>
      <c r="GC700" s="354"/>
      <c r="GD700" s="5"/>
      <c r="GE700" s="5"/>
      <c r="GF700" s="5"/>
      <c r="GG700" s="5"/>
      <c r="GH700" s="5"/>
      <c r="GI700" s="5"/>
      <c r="GJ700" s="5"/>
      <c r="GK700" s="5"/>
      <c r="GL700" s="5"/>
      <c r="GM700" s="5"/>
      <c r="GN700" s="5"/>
      <c r="GO700" s="5"/>
      <c r="GP700" s="5"/>
      <c r="GQ700" s="5"/>
      <c r="GR700" s="5"/>
      <c r="GS700" s="5"/>
      <c r="GT700" s="5"/>
      <c r="GU700" s="5"/>
      <c r="GV700" s="5"/>
      <c r="GW700" s="5"/>
      <c r="GX700" s="5"/>
      <c r="GY700" s="5"/>
      <c r="GZ700" s="5"/>
      <c r="HA700" s="5"/>
      <c r="HB700" s="5"/>
      <c r="HC700" s="5"/>
      <c r="HD700" s="5"/>
      <c r="HE700" s="5"/>
      <c r="HF700" s="5"/>
      <c r="HG700" s="5"/>
      <c r="HH700" s="5"/>
      <c r="HI700" s="5"/>
      <c r="HJ700" s="5"/>
      <c r="HK700" s="5"/>
      <c r="HL700" s="5"/>
      <c r="HM700" s="5"/>
      <c r="HN700" s="5"/>
      <c r="HO700" s="5"/>
      <c r="HP700" s="5"/>
      <c r="HQ700" s="5"/>
      <c r="HR700" s="5"/>
      <c r="HS700" s="5"/>
      <c r="HT700" s="341"/>
      <c r="HU700" s="354"/>
      <c r="HV700" s="5"/>
      <c r="HW700" s="5"/>
      <c r="HX700" s="5"/>
      <c r="HY700" s="5"/>
      <c r="HZ700" s="5"/>
      <c r="IA700" s="5"/>
      <c r="IB700" s="5"/>
      <c r="IC700" s="5"/>
      <c r="ID700" s="5"/>
      <c r="IE700" s="5"/>
      <c r="IF700" s="5"/>
      <c r="IG700" s="5"/>
      <c r="IH700" s="5"/>
      <c r="II700" s="5"/>
      <c r="IJ700" s="5"/>
      <c r="IK700" s="5"/>
      <c r="IL700" s="5"/>
      <c r="IM700" s="5"/>
      <c r="IN700" s="5"/>
      <c r="IO700" s="5"/>
      <c r="IP700" s="5"/>
      <c r="IQ700" s="5"/>
      <c r="IR700" s="5"/>
      <c r="IS700" s="5"/>
      <c r="IT700" s="5"/>
      <c r="IU700" s="5"/>
      <c r="IV700" s="5"/>
      <c r="IW700" s="5"/>
      <c r="IX700" s="5"/>
      <c r="IY700" s="5"/>
      <c r="IZ700" s="5"/>
      <c r="JA700" s="5"/>
      <c r="JB700" s="5"/>
      <c r="JC700" s="5"/>
      <c r="JD700" s="5"/>
      <c r="JE700" s="5"/>
      <c r="JF700" s="5"/>
      <c r="JG700" s="5"/>
      <c r="JH700" s="5"/>
      <c r="JI700" s="5"/>
      <c r="JJ700" s="5"/>
      <c r="JK700" s="145"/>
      <c r="JL700" s="397"/>
    </row>
    <row r="701" spans="1:272" ht="44.25" customHeight="1">
      <c r="A701" s="8" t="s">
        <v>33</v>
      </c>
      <c r="B701" s="8" t="s">
        <v>18</v>
      </c>
      <c r="C701" s="8">
        <v>1</v>
      </c>
      <c r="D701" s="197" t="s">
        <v>159</v>
      </c>
      <c r="E701" s="118" t="s">
        <v>160</v>
      </c>
      <c r="F701" s="195" t="s">
        <v>108</v>
      </c>
      <c r="G701" s="195" t="s">
        <v>36</v>
      </c>
      <c r="H701" s="309" t="s">
        <v>188</v>
      </c>
      <c r="I701" s="363"/>
      <c r="J701" s="57"/>
      <c r="K701" s="57"/>
      <c r="L701" s="57"/>
      <c r="M701" s="56"/>
      <c r="N701" s="56"/>
      <c r="O701" s="161"/>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341"/>
      <c r="BA701" s="354"/>
      <c r="BB701" s="5"/>
      <c r="BC701" s="5"/>
      <c r="BD701" s="5"/>
      <c r="BE701" s="56"/>
      <c r="BF701" s="56"/>
      <c r="BG701" s="161"/>
      <c r="BH701" s="57"/>
      <c r="BI701" s="57"/>
      <c r="BJ701" s="57"/>
      <c r="BK701" s="57"/>
      <c r="BL701" s="56"/>
      <c r="BM701" s="56"/>
      <c r="BN701" s="161"/>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341"/>
      <c r="CS701" s="355" t="s">
        <v>460</v>
      </c>
      <c r="CT701" s="51">
        <v>163.5</v>
      </c>
      <c r="CU701" s="51">
        <v>163.5</v>
      </c>
      <c r="CV701" s="51">
        <v>1</v>
      </c>
      <c r="CW701" s="52">
        <v>100</v>
      </c>
      <c r="CX701" s="52">
        <f t="shared" si="498"/>
        <v>1</v>
      </c>
      <c r="CY701" s="139">
        <f>CX701*AUXILIAR!$B$57</f>
        <v>20000000</v>
      </c>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341"/>
      <c r="EK701" s="354"/>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341"/>
      <c r="GC701" s="354"/>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341"/>
      <c r="HU701" s="354"/>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c r="IV701" s="5"/>
      <c r="IW701" s="5"/>
      <c r="IX701" s="5"/>
      <c r="IY701" s="5"/>
      <c r="IZ701" s="5"/>
      <c r="JA701" s="5"/>
      <c r="JB701" s="5"/>
      <c r="JC701" s="5"/>
      <c r="JD701" s="5"/>
      <c r="JE701" s="5"/>
      <c r="JF701" s="5"/>
      <c r="JG701" s="5"/>
      <c r="JH701" s="5"/>
      <c r="JI701" s="5"/>
      <c r="JJ701" s="5"/>
      <c r="JK701" s="145"/>
      <c r="JL701" s="397"/>
    </row>
    <row r="702" spans="1:272" ht="34.5" customHeight="1">
      <c r="A702" s="8" t="s">
        <v>33</v>
      </c>
      <c r="B702" s="8" t="s">
        <v>18</v>
      </c>
      <c r="C702" s="8">
        <v>1</v>
      </c>
      <c r="D702" s="197" t="s">
        <v>159</v>
      </c>
      <c r="E702" s="118" t="s">
        <v>160</v>
      </c>
      <c r="F702" s="195" t="s">
        <v>108</v>
      </c>
      <c r="G702" s="195" t="s">
        <v>36</v>
      </c>
      <c r="H702" s="309" t="s">
        <v>188</v>
      </c>
      <c r="I702" s="363"/>
      <c r="J702" s="57"/>
      <c r="K702" s="57"/>
      <c r="L702" s="57"/>
      <c r="M702" s="56"/>
      <c r="N702" s="56"/>
      <c r="O702" s="161"/>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341"/>
      <c r="BA702" s="354"/>
      <c r="BB702" s="5"/>
      <c r="BC702" s="5"/>
      <c r="BD702" s="5"/>
      <c r="BE702" s="56"/>
      <c r="BF702" s="56"/>
      <c r="BG702" s="161"/>
      <c r="BH702" s="57"/>
      <c r="BI702" s="57"/>
      <c r="BJ702" s="57"/>
      <c r="BK702" s="57"/>
      <c r="BL702" s="56"/>
      <c r="BM702" s="56"/>
      <c r="BN702" s="161"/>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341"/>
      <c r="CS702" s="355" t="s">
        <v>461</v>
      </c>
      <c r="CT702" s="51">
        <v>265.10000000000002</v>
      </c>
      <c r="CU702" s="51">
        <v>265.10000000000002</v>
      </c>
      <c r="CV702" s="51">
        <v>1</v>
      </c>
      <c r="CW702" s="52">
        <v>100</v>
      </c>
      <c r="CX702" s="52">
        <f t="shared" si="498"/>
        <v>1</v>
      </c>
      <c r="CY702" s="139">
        <f>CX702*AUXILIAR!$B$57</f>
        <v>20000000</v>
      </c>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341"/>
      <c r="EK702" s="354"/>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341"/>
      <c r="GC702" s="354"/>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341"/>
      <c r="HU702" s="354"/>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c r="IV702" s="5"/>
      <c r="IW702" s="5"/>
      <c r="IX702" s="5"/>
      <c r="IY702" s="5"/>
      <c r="IZ702" s="5"/>
      <c r="JA702" s="5"/>
      <c r="JB702" s="5"/>
      <c r="JC702" s="5"/>
      <c r="JD702" s="5"/>
      <c r="JE702" s="5"/>
      <c r="JF702" s="5"/>
      <c r="JG702" s="5"/>
      <c r="JH702" s="5"/>
      <c r="JI702" s="5"/>
      <c r="JJ702" s="5"/>
      <c r="JK702" s="145"/>
      <c r="JL702" s="397"/>
    </row>
    <row r="703" spans="1:272" ht="34.5" customHeight="1">
      <c r="A703" s="8" t="s">
        <v>33</v>
      </c>
      <c r="B703" s="8" t="s">
        <v>18</v>
      </c>
      <c r="C703" s="8">
        <v>1</v>
      </c>
      <c r="D703" s="197" t="s">
        <v>159</v>
      </c>
      <c r="E703" s="118" t="s">
        <v>160</v>
      </c>
      <c r="F703" s="195" t="s">
        <v>108</v>
      </c>
      <c r="G703" s="195" t="s">
        <v>36</v>
      </c>
      <c r="H703" s="309" t="s">
        <v>188</v>
      </c>
      <c r="I703" s="363"/>
      <c r="J703" s="57"/>
      <c r="K703" s="57"/>
      <c r="L703" s="57"/>
      <c r="M703" s="56"/>
      <c r="N703" s="56"/>
      <c r="O703" s="161"/>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c r="AY703" s="5"/>
      <c r="AZ703" s="341"/>
      <c r="BA703" s="354"/>
      <c r="BB703" s="5"/>
      <c r="BC703" s="5"/>
      <c r="BD703" s="5"/>
      <c r="BE703" s="56"/>
      <c r="BF703" s="56"/>
      <c r="BG703" s="161"/>
      <c r="BH703" s="57"/>
      <c r="BI703" s="57"/>
      <c r="BJ703" s="57"/>
      <c r="BK703" s="57"/>
      <c r="BL703" s="56"/>
      <c r="BM703" s="56"/>
      <c r="BN703" s="161"/>
      <c r="BO703" s="5"/>
      <c r="BP703" s="5"/>
      <c r="BQ703" s="5"/>
      <c r="BR703" s="5"/>
      <c r="BS703" s="5"/>
      <c r="BT703" s="5"/>
      <c r="BU703" s="5"/>
      <c r="BV703" s="5"/>
      <c r="BW703" s="5"/>
      <c r="BX703" s="5"/>
      <c r="BY703" s="5"/>
      <c r="BZ703" s="5"/>
      <c r="CA703" s="5"/>
      <c r="CB703" s="5"/>
      <c r="CC703" s="5"/>
      <c r="CD703" s="5"/>
      <c r="CE703" s="5"/>
      <c r="CF703" s="5"/>
      <c r="CG703" s="5"/>
      <c r="CH703" s="5"/>
      <c r="CI703" s="5"/>
      <c r="CJ703" s="5"/>
      <c r="CK703" s="5"/>
      <c r="CL703" s="5"/>
      <c r="CM703" s="5"/>
      <c r="CN703" s="5"/>
      <c r="CO703" s="5"/>
      <c r="CP703" s="5"/>
      <c r="CQ703" s="5"/>
      <c r="CR703" s="341"/>
      <c r="CS703" s="355" t="s">
        <v>462</v>
      </c>
      <c r="CT703" s="51">
        <v>311.7</v>
      </c>
      <c r="CU703" s="51">
        <v>311.7</v>
      </c>
      <c r="CV703" s="51">
        <v>1</v>
      </c>
      <c r="CW703" s="52">
        <v>100</v>
      </c>
      <c r="CX703" s="52">
        <f t="shared" si="498"/>
        <v>1</v>
      </c>
      <c r="CY703" s="139">
        <f>CX703*AUXILIAR!$B$57</f>
        <v>20000000</v>
      </c>
      <c r="CZ703" s="5"/>
      <c r="DA703" s="5"/>
      <c r="DB703" s="5"/>
      <c r="DC703" s="5"/>
      <c r="DD703" s="5"/>
      <c r="DE703" s="5"/>
      <c r="DF703" s="5"/>
      <c r="DG703" s="5"/>
      <c r="DH703" s="5"/>
      <c r="DI703" s="5"/>
      <c r="DJ703" s="5"/>
      <c r="DK703" s="5"/>
      <c r="DL703" s="5"/>
      <c r="DM703" s="5"/>
      <c r="DN703" s="5"/>
      <c r="DO703" s="5"/>
      <c r="DP703" s="5"/>
      <c r="DQ703" s="5"/>
      <c r="DR703" s="5"/>
      <c r="DS703" s="5"/>
      <c r="DT703" s="5"/>
      <c r="DU703" s="5"/>
      <c r="DV703" s="5"/>
      <c r="DW703" s="5"/>
      <c r="DX703" s="5"/>
      <c r="DY703" s="5"/>
      <c r="DZ703" s="5"/>
      <c r="EA703" s="5"/>
      <c r="EB703" s="5"/>
      <c r="EC703" s="5"/>
      <c r="ED703" s="5"/>
      <c r="EE703" s="5"/>
      <c r="EF703" s="5"/>
      <c r="EG703" s="5"/>
      <c r="EH703" s="5"/>
      <c r="EI703" s="5"/>
      <c r="EJ703" s="341"/>
      <c r="EK703" s="354"/>
      <c r="EL703" s="5"/>
      <c r="EM703" s="5"/>
      <c r="EN703" s="5"/>
      <c r="EO703" s="5"/>
      <c r="EP703" s="5"/>
      <c r="EQ703" s="5"/>
      <c r="ER703" s="5"/>
      <c r="ES703" s="5"/>
      <c r="ET703" s="5"/>
      <c r="EU703" s="5"/>
      <c r="EV703" s="5"/>
      <c r="EW703" s="5"/>
      <c r="EX703" s="5"/>
      <c r="EY703" s="5"/>
      <c r="EZ703" s="5"/>
      <c r="FA703" s="5"/>
      <c r="FB703" s="5"/>
      <c r="FC703" s="5"/>
      <c r="FD703" s="5"/>
      <c r="FE703" s="5"/>
      <c r="FF703" s="5"/>
      <c r="FG703" s="5"/>
      <c r="FH703" s="5"/>
      <c r="FI703" s="5"/>
      <c r="FJ703" s="5"/>
      <c r="FK703" s="5"/>
      <c r="FL703" s="5"/>
      <c r="FM703" s="5"/>
      <c r="FN703" s="5"/>
      <c r="FO703" s="5"/>
      <c r="FP703" s="5"/>
      <c r="FQ703" s="5"/>
      <c r="FR703" s="5"/>
      <c r="FS703" s="5"/>
      <c r="FT703" s="5"/>
      <c r="FU703" s="5"/>
      <c r="FV703" s="5"/>
      <c r="FW703" s="5"/>
      <c r="FX703" s="5"/>
      <c r="FY703" s="5"/>
      <c r="FZ703" s="5"/>
      <c r="GA703" s="5"/>
      <c r="GB703" s="341"/>
      <c r="GC703" s="354"/>
      <c r="GD703" s="5"/>
      <c r="GE703" s="5"/>
      <c r="GF703" s="5"/>
      <c r="GG703" s="5"/>
      <c r="GH703" s="5"/>
      <c r="GI703" s="5"/>
      <c r="GJ703" s="5"/>
      <c r="GK703" s="5"/>
      <c r="GL703" s="5"/>
      <c r="GM703" s="5"/>
      <c r="GN703" s="5"/>
      <c r="GO703" s="5"/>
      <c r="GP703" s="5"/>
      <c r="GQ703" s="5"/>
      <c r="GR703" s="5"/>
      <c r="GS703" s="5"/>
      <c r="GT703" s="5"/>
      <c r="GU703" s="5"/>
      <c r="GV703" s="5"/>
      <c r="GW703" s="5"/>
      <c r="GX703" s="5"/>
      <c r="GY703" s="5"/>
      <c r="GZ703" s="5"/>
      <c r="HA703" s="5"/>
      <c r="HB703" s="5"/>
      <c r="HC703" s="5"/>
      <c r="HD703" s="5"/>
      <c r="HE703" s="5"/>
      <c r="HF703" s="5"/>
      <c r="HG703" s="5"/>
      <c r="HH703" s="5"/>
      <c r="HI703" s="5"/>
      <c r="HJ703" s="5"/>
      <c r="HK703" s="5"/>
      <c r="HL703" s="5"/>
      <c r="HM703" s="5"/>
      <c r="HN703" s="5"/>
      <c r="HO703" s="5"/>
      <c r="HP703" s="5"/>
      <c r="HQ703" s="5"/>
      <c r="HR703" s="5"/>
      <c r="HS703" s="5"/>
      <c r="HT703" s="341"/>
      <c r="HU703" s="354"/>
      <c r="HV703" s="5"/>
      <c r="HW703" s="5"/>
      <c r="HX703" s="5"/>
      <c r="HY703" s="5"/>
      <c r="HZ703" s="5"/>
      <c r="IA703" s="5"/>
      <c r="IB703" s="5"/>
      <c r="IC703" s="5"/>
      <c r="ID703" s="5"/>
      <c r="IE703" s="5"/>
      <c r="IF703" s="5"/>
      <c r="IG703" s="5"/>
      <c r="IH703" s="5"/>
      <c r="II703" s="5"/>
      <c r="IJ703" s="5"/>
      <c r="IK703" s="5"/>
      <c r="IL703" s="5"/>
      <c r="IM703" s="5"/>
      <c r="IN703" s="5"/>
      <c r="IO703" s="5"/>
      <c r="IP703" s="5"/>
      <c r="IQ703" s="5"/>
      <c r="IR703" s="5"/>
      <c r="IS703" s="5"/>
      <c r="IT703" s="5"/>
      <c r="IU703" s="5"/>
      <c r="IV703" s="5"/>
      <c r="IW703" s="5"/>
      <c r="IX703" s="5"/>
      <c r="IY703" s="5"/>
      <c r="IZ703" s="5"/>
      <c r="JA703" s="5"/>
      <c r="JB703" s="5"/>
      <c r="JC703" s="5"/>
      <c r="JD703" s="5"/>
      <c r="JE703" s="5"/>
      <c r="JF703" s="5"/>
      <c r="JG703" s="5"/>
      <c r="JH703" s="5"/>
      <c r="JI703" s="5"/>
      <c r="JJ703" s="5"/>
      <c r="JK703" s="145"/>
      <c r="JL703" s="397"/>
    </row>
    <row r="704" spans="1:272" ht="34.5" customHeight="1">
      <c r="A704" s="8" t="s">
        <v>33</v>
      </c>
      <c r="B704" s="8" t="s">
        <v>18</v>
      </c>
      <c r="C704" s="8">
        <v>1</v>
      </c>
      <c r="D704" s="197" t="s">
        <v>159</v>
      </c>
      <c r="E704" s="118" t="s">
        <v>160</v>
      </c>
      <c r="F704" s="195" t="s">
        <v>108</v>
      </c>
      <c r="G704" s="195" t="s">
        <v>36</v>
      </c>
      <c r="H704" s="309" t="s">
        <v>188</v>
      </c>
      <c r="I704" s="363"/>
      <c r="J704" s="57"/>
      <c r="K704" s="57"/>
      <c r="L704" s="57"/>
      <c r="M704" s="56"/>
      <c r="N704" s="56"/>
      <c r="O704" s="161"/>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c r="AY704" s="5"/>
      <c r="AZ704" s="341"/>
      <c r="BA704" s="354"/>
      <c r="BB704" s="5"/>
      <c r="BC704" s="5"/>
      <c r="BD704" s="5"/>
      <c r="BE704" s="56"/>
      <c r="BF704" s="56"/>
      <c r="BG704" s="161"/>
      <c r="BH704" s="57"/>
      <c r="BI704" s="57"/>
      <c r="BJ704" s="57"/>
      <c r="BK704" s="57"/>
      <c r="BL704" s="56"/>
      <c r="BM704" s="56"/>
      <c r="BN704" s="161"/>
      <c r="BO704" s="5"/>
      <c r="BP704" s="5"/>
      <c r="BQ704" s="5"/>
      <c r="BR704" s="5"/>
      <c r="BS704" s="5"/>
      <c r="BT704" s="5"/>
      <c r="BU704" s="5"/>
      <c r="BV704" s="5"/>
      <c r="BW704" s="5"/>
      <c r="BX704" s="5"/>
      <c r="BY704" s="5"/>
      <c r="BZ704" s="5"/>
      <c r="CA704" s="5"/>
      <c r="CB704" s="5"/>
      <c r="CC704" s="5"/>
      <c r="CD704" s="5"/>
      <c r="CE704" s="5"/>
      <c r="CF704" s="5"/>
      <c r="CG704" s="5"/>
      <c r="CH704" s="5"/>
      <c r="CI704" s="5"/>
      <c r="CJ704" s="5"/>
      <c r="CK704" s="5"/>
      <c r="CL704" s="5"/>
      <c r="CM704" s="5"/>
      <c r="CN704" s="5"/>
      <c r="CO704" s="5"/>
      <c r="CP704" s="5"/>
      <c r="CQ704" s="5"/>
      <c r="CR704" s="341"/>
      <c r="CS704" s="355" t="s">
        <v>464</v>
      </c>
      <c r="CT704" s="51">
        <v>140</v>
      </c>
      <c r="CU704" s="51">
        <v>140</v>
      </c>
      <c r="CV704" s="51">
        <v>1</v>
      </c>
      <c r="CW704" s="52">
        <v>100</v>
      </c>
      <c r="CX704" s="52">
        <f t="shared" si="498"/>
        <v>1</v>
      </c>
      <c r="CY704" s="139">
        <f>CX704*AUXILIAR!$B$58</f>
        <v>10000000</v>
      </c>
      <c r="CZ704" s="5"/>
      <c r="DA704" s="5"/>
      <c r="DB704" s="5"/>
      <c r="DC704" s="5"/>
      <c r="DD704" s="5"/>
      <c r="DE704" s="5"/>
      <c r="DF704" s="5"/>
      <c r="DG704" s="5"/>
      <c r="DH704" s="5"/>
      <c r="DI704" s="5"/>
      <c r="DJ704" s="5"/>
      <c r="DK704" s="5"/>
      <c r="DL704" s="5"/>
      <c r="DM704" s="5"/>
      <c r="DN704" s="5"/>
      <c r="DO704" s="5"/>
      <c r="DP704" s="5"/>
      <c r="DQ704" s="5"/>
      <c r="DR704" s="5"/>
      <c r="DS704" s="5"/>
      <c r="DT704" s="5"/>
      <c r="DU704" s="5"/>
      <c r="DV704" s="5"/>
      <c r="DW704" s="5"/>
      <c r="DX704" s="5"/>
      <c r="DY704" s="5"/>
      <c r="DZ704" s="5"/>
      <c r="EA704" s="5"/>
      <c r="EB704" s="5"/>
      <c r="EC704" s="5"/>
      <c r="ED704" s="5"/>
      <c r="EE704" s="5"/>
      <c r="EF704" s="5"/>
      <c r="EG704" s="5"/>
      <c r="EH704" s="5"/>
      <c r="EI704" s="5"/>
      <c r="EJ704" s="341"/>
      <c r="EK704" s="354"/>
      <c r="EL704" s="5"/>
      <c r="EM704" s="5"/>
      <c r="EN704" s="5"/>
      <c r="EO704" s="5"/>
      <c r="EP704" s="5"/>
      <c r="EQ704" s="5"/>
      <c r="ER704" s="5"/>
      <c r="ES704" s="5"/>
      <c r="ET704" s="5"/>
      <c r="EU704" s="5"/>
      <c r="EV704" s="5"/>
      <c r="EW704" s="5"/>
      <c r="EX704" s="5"/>
      <c r="EY704" s="5"/>
      <c r="EZ704" s="5"/>
      <c r="FA704" s="5"/>
      <c r="FB704" s="5"/>
      <c r="FC704" s="5"/>
      <c r="FD704" s="5"/>
      <c r="FE704" s="5"/>
      <c r="FF704" s="5"/>
      <c r="FG704" s="5"/>
      <c r="FH704" s="5"/>
      <c r="FI704" s="5"/>
      <c r="FJ704" s="5"/>
      <c r="FK704" s="5"/>
      <c r="FL704" s="5"/>
      <c r="FM704" s="5"/>
      <c r="FN704" s="5"/>
      <c r="FO704" s="5"/>
      <c r="FP704" s="5"/>
      <c r="FQ704" s="5"/>
      <c r="FR704" s="5"/>
      <c r="FS704" s="5"/>
      <c r="FT704" s="5"/>
      <c r="FU704" s="5"/>
      <c r="FV704" s="5"/>
      <c r="FW704" s="5"/>
      <c r="FX704" s="5"/>
      <c r="FY704" s="5"/>
      <c r="FZ704" s="5"/>
      <c r="GA704" s="5"/>
      <c r="GB704" s="341"/>
      <c r="GC704" s="354"/>
      <c r="GD704" s="5"/>
      <c r="GE704" s="5"/>
      <c r="GF704" s="5"/>
      <c r="GG704" s="5"/>
      <c r="GH704" s="5"/>
      <c r="GI704" s="5"/>
      <c r="GJ704" s="5"/>
      <c r="GK704" s="5"/>
      <c r="GL704" s="5"/>
      <c r="GM704" s="5"/>
      <c r="GN704" s="5"/>
      <c r="GO704" s="5"/>
      <c r="GP704" s="5"/>
      <c r="GQ704" s="5"/>
      <c r="GR704" s="5"/>
      <c r="GS704" s="5"/>
      <c r="GT704" s="5"/>
      <c r="GU704" s="5"/>
      <c r="GV704" s="5"/>
      <c r="GW704" s="5"/>
      <c r="GX704" s="5"/>
      <c r="GY704" s="5"/>
      <c r="GZ704" s="5"/>
      <c r="HA704" s="5"/>
      <c r="HB704" s="5"/>
      <c r="HC704" s="5"/>
      <c r="HD704" s="5"/>
      <c r="HE704" s="5"/>
      <c r="HF704" s="5"/>
      <c r="HG704" s="5"/>
      <c r="HH704" s="5"/>
      <c r="HI704" s="5"/>
      <c r="HJ704" s="5"/>
      <c r="HK704" s="5"/>
      <c r="HL704" s="5"/>
      <c r="HM704" s="5"/>
      <c r="HN704" s="5"/>
      <c r="HO704" s="5"/>
      <c r="HP704" s="5"/>
      <c r="HQ704" s="5"/>
      <c r="HR704" s="5"/>
      <c r="HS704" s="5"/>
      <c r="HT704" s="341"/>
      <c r="HU704" s="354"/>
      <c r="HV704" s="5"/>
      <c r="HW704" s="5"/>
      <c r="HX704" s="5"/>
      <c r="HY704" s="5"/>
      <c r="HZ704" s="5"/>
      <c r="IA704" s="5"/>
      <c r="IB704" s="5"/>
      <c r="IC704" s="5"/>
      <c r="ID704" s="5"/>
      <c r="IE704" s="5"/>
      <c r="IF704" s="5"/>
      <c r="IG704" s="5"/>
      <c r="IH704" s="5"/>
      <c r="II704" s="5"/>
      <c r="IJ704" s="5"/>
      <c r="IK704" s="5"/>
      <c r="IL704" s="5"/>
      <c r="IM704" s="5"/>
      <c r="IN704" s="5"/>
      <c r="IO704" s="5"/>
      <c r="IP704" s="5"/>
      <c r="IQ704" s="5"/>
      <c r="IR704" s="5"/>
      <c r="IS704" s="5"/>
      <c r="IT704" s="5"/>
      <c r="IU704" s="5"/>
      <c r="IV704" s="5"/>
      <c r="IW704" s="5"/>
      <c r="IX704" s="5"/>
      <c r="IY704" s="5"/>
      <c r="IZ704" s="5"/>
      <c r="JA704" s="5"/>
      <c r="JB704" s="5"/>
      <c r="JC704" s="5"/>
      <c r="JD704" s="5"/>
      <c r="JE704" s="5"/>
      <c r="JF704" s="5"/>
      <c r="JG704" s="5"/>
      <c r="JH704" s="5"/>
      <c r="JI704" s="5"/>
      <c r="JJ704" s="5"/>
      <c r="JK704" s="145"/>
      <c r="JL704" s="397"/>
    </row>
    <row r="705" spans="1:272" ht="36" customHeight="1">
      <c r="A705" s="8" t="s">
        <v>33</v>
      </c>
      <c r="B705" s="8" t="s">
        <v>18</v>
      </c>
      <c r="C705" s="8">
        <v>1</v>
      </c>
      <c r="D705" s="197" t="s">
        <v>159</v>
      </c>
      <c r="E705" s="118" t="s">
        <v>160</v>
      </c>
      <c r="F705" s="195" t="s">
        <v>108</v>
      </c>
      <c r="G705" s="195" t="s">
        <v>36</v>
      </c>
      <c r="H705" s="309" t="s">
        <v>188</v>
      </c>
      <c r="I705" s="363"/>
      <c r="J705" s="57"/>
      <c r="K705" s="57"/>
      <c r="L705" s="57"/>
      <c r="M705" s="56"/>
      <c r="N705" s="56"/>
      <c r="O705" s="161"/>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c r="AY705" s="5"/>
      <c r="AZ705" s="341"/>
      <c r="BA705" s="354"/>
      <c r="BB705" s="5"/>
      <c r="BC705" s="5"/>
      <c r="BD705" s="5"/>
      <c r="BE705" s="56"/>
      <c r="BF705" s="56"/>
      <c r="BG705" s="161"/>
      <c r="BH705" s="57"/>
      <c r="BI705" s="57"/>
      <c r="BJ705" s="57"/>
      <c r="BK705" s="57"/>
      <c r="BL705" s="56"/>
      <c r="BM705" s="56"/>
      <c r="BN705" s="161"/>
      <c r="BO705" s="5"/>
      <c r="BP705" s="5"/>
      <c r="BQ705" s="5"/>
      <c r="BR705" s="5"/>
      <c r="BS705" s="5"/>
      <c r="BT705" s="5"/>
      <c r="BU705" s="5"/>
      <c r="BV705" s="5"/>
      <c r="BW705" s="5"/>
      <c r="BX705" s="5"/>
      <c r="BY705" s="5"/>
      <c r="BZ705" s="5"/>
      <c r="CA705" s="5"/>
      <c r="CB705" s="5"/>
      <c r="CC705" s="5"/>
      <c r="CD705" s="5"/>
      <c r="CE705" s="5"/>
      <c r="CF705" s="5"/>
      <c r="CG705" s="5"/>
      <c r="CH705" s="5"/>
      <c r="CI705" s="5"/>
      <c r="CJ705" s="5"/>
      <c r="CK705" s="5"/>
      <c r="CL705" s="5"/>
      <c r="CM705" s="5"/>
      <c r="CN705" s="5"/>
      <c r="CO705" s="5"/>
      <c r="CP705" s="5"/>
      <c r="CQ705" s="5"/>
      <c r="CR705" s="341"/>
      <c r="CS705" s="355" t="s">
        <v>465</v>
      </c>
      <c r="CT705" s="51">
        <v>222</v>
      </c>
      <c r="CU705" s="51">
        <v>222</v>
      </c>
      <c r="CV705" s="51">
        <v>1</v>
      </c>
      <c r="CW705" s="52">
        <v>100</v>
      </c>
      <c r="CX705" s="52">
        <f t="shared" ref="CX705" si="499">CV705*CW705/100</f>
        <v>1</v>
      </c>
      <c r="CY705" s="139">
        <f>CX705*AUXILIAR!$B$58</f>
        <v>10000000</v>
      </c>
      <c r="CZ705" s="5"/>
      <c r="DA705" s="5"/>
      <c r="DB705" s="5"/>
      <c r="DC705" s="5"/>
      <c r="DD705" s="5"/>
      <c r="DE705" s="5"/>
      <c r="DF705" s="5"/>
      <c r="DG705" s="5"/>
      <c r="DH705" s="5"/>
      <c r="DI705" s="5"/>
      <c r="DJ705" s="5"/>
      <c r="DK705" s="5"/>
      <c r="DL705" s="5"/>
      <c r="DM705" s="5"/>
      <c r="DN705" s="5"/>
      <c r="DO705" s="5"/>
      <c r="DP705" s="5"/>
      <c r="DQ705" s="5"/>
      <c r="DR705" s="5"/>
      <c r="DS705" s="5"/>
      <c r="DT705" s="5"/>
      <c r="DU705" s="5"/>
      <c r="DV705" s="5"/>
      <c r="DW705" s="5"/>
      <c r="DX705" s="5"/>
      <c r="DY705" s="5"/>
      <c r="DZ705" s="5"/>
      <c r="EA705" s="5"/>
      <c r="EB705" s="5"/>
      <c r="EC705" s="5"/>
      <c r="ED705" s="5"/>
      <c r="EE705" s="5"/>
      <c r="EF705" s="5"/>
      <c r="EG705" s="5"/>
      <c r="EH705" s="5"/>
      <c r="EI705" s="5"/>
      <c r="EJ705" s="341"/>
      <c r="EK705" s="354"/>
      <c r="EL705" s="5"/>
      <c r="EM705" s="5"/>
      <c r="EN705" s="5"/>
      <c r="EO705" s="5"/>
      <c r="EP705" s="5"/>
      <c r="EQ705" s="5"/>
      <c r="ER705" s="5"/>
      <c r="ES705" s="5"/>
      <c r="ET705" s="5"/>
      <c r="EU705" s="5"/>
      <c r="EV705" s="5"/>
      <c r="EW705" s="5"/>
      <c r="EX705" s="5"/>
      <c r="EY705" s="5"/>
      <c r="EZ705" s="5"/>
      <c r="FA705" s="5"/>
      <c r="FB705" s="5"/>
      <c r="FC705" s="5"/>
      <c r="FD705" s="5"/>
      <c r="FE705" s="5"/>
      <c r="FF705" s="5"/>
      <c r="FG705" s="5"/>
      <c r="FH705" s="5"/>
      <c r="FI705" s="5"/>
      <c r="FJ705" s="5"/>
      <c r="FK705" s="5"/>
      <c r="FL705" s="5"/>
      <c r="FM705" s="5"/>
      <c r="FN705" s="5"/>
      <c r="FO705" s="5"/>
      <c r="FP705" s="5"/>
      <c r="FQ705" s="5"/>
      <c r="FR705" s="5"/>
      <c r="FS705" s="5"/>
      <c r="FT705" s="5"/>
      <c r="FU705" s="5"/>
      <c r="FV705" s="5"/>
      <c r="FW705" s="5"/>
      <c r="FX705" s="5"/>
      <c r="FY705" s="5"/>
      <c r="FZ705" s="5"/>
      <c r="GA705" s="5"/>
      <c r="GB705" s="341"/>
      <c r="GC705" s="354"/>
      <c r="GD705" s="5"/>
      <c r="GE705" s="5"/>
      <c r="GF705" s="5"/>
      <c r="GG705" s="5"/>
      <c r="GH705" s="5"/>
      <c r="GI705" s="5"/>
      <c r="GJ705" s="5"/>
      <c r="GK705" s="5"/>
      <c r="GL705" s="5"/>
      <c r="GM705" s="5"/>
      <c r="GN705" s="5"/>
      <c r="GO705" s="5"/>
      <c r="GP705" s="5"/>
      <c r="GQ705" s="5"/>
      <c r="GR705" s="5"/>
      <c r="GS705" s="5"/>
      <c r="GT705" s="5"/>
      <c r="GU705" s="5"/>
      <c r="GV705" s="5"/>
      <c r="GW705" s="5"/>
      <c r="GX705" s="5"/>
      <c r="GY705" s="5"/>
      <c r="GZ705" s="5"/>
      <c r="HA705" s="5"/>
      <c r="HB705" s="5"/>
      <c r="HC705" s="5"/>
      <c r="HD705" s="5"/>
      <c r="HE705" s="5"/>
      <c r="HF705" s="5"/>
      <c r="HG705" s="5"/>
      <c r="HH705" s="5"/>
      <c r="HI705" s="5"/>
      <c r="HJ705" s="5"/>
      <c r="HK705" s="5"/>
      <c r="HL705" s="5"/>
      <c r="HM705" s="5"/>
      <c r="HN705" s="5"/>
      <c r="HO705" s="5"/>
      <c r="HP705" s="5"/>
      <c r="HQ705" s="5"/>
      <c r="HR705" s="5"/>
      <c r="HS705" s="5"/>
      <c r="HT705" s="341"/>
      <c r="HU705" s="354"/>
      <c r="HV705" s="5"/>
      <c r="HW705" s="5"/>
      <c r="HX705" s="5"/>
      <c r="HY705" s="5"/>
      <c r="HZ705" s="5"/>
      <c r="IA705" s="5"/>
      <c r="IB705" s="5"/>
      <c r="IC705" s="5"/>
      <c r="ID705" s="5"/>
      <c r="IE705" s="5"/>
      <c r="IF705" s="5"/>
      <c r="IG705" s="5"/>
      <c r="IH705" s="5"/>
      <c r="II705" s="5"/>
      <c r="IJ705" s="5"/>
      <c r="IK705" s="5"/>
      <c r="IL705" s="5"/>
      <c r="IM705" s="5"/>
      <c r="IN705" s="5"/>
      <c r="IO705" s="5"/>
      <c r="IP705" s="5"/>
      <c r="IQ705" s="5"/>
      <c r="IR705" s="5"/>
      <c r="IS705" s="5"/>
      <c r="IT705" s="5"/>
      <c r="IU705" s="5"/>
      <c r="IV705" s="5"/>
      <c r="IW705" s="5"/>
      <c r="IX705" s="5"/>
      <c r="IY705" s="5"/>
      <c r="IZ705" s="5"/>
      <c r="JA705" s="5"/>
      <c r="JB705" s="5"/>
      <c r="JC705" s="5"/>
      <c r="JD705" s="5"/>
      <c r="JE705" s="5"/>
      <c r="JF705" s="5"/>
      <c r="JG705" s="5"/>
      <c r="JH705" s="5"/>
      <c r="JI705" s="5"/>
      <c r="JJ705" s="5"/>
      <c r="JK705" s="145"/>
      <c r="JL705" s="397"/>
    </row>
    <row r="706" spans="1:272" ht="34.5" customHeight="1">
      <c r="A706" s="8" t="s">
        <v>33</v>
      </c>
      <c r="B706" s="8" t="s">
        <v>18</v>
      </c>
      <c r="C706" s="8">
        <v>1</v>
      </c>
      <c r="D706" s="197" t="s">
        <v>159</v>
      </c>
      <c r="E706" s="118" t="s">
        <v>160</v>
      </c>
      <c r="F706" s="195" t="s">
        <v>108</v>
      </c>
      <c r="G706" s="195" t="s">
        <v>36</v>
      </c>
      <c r="H706" s="309" t="s">
        <v>188</v>
      </c>
      <c r="I706" s="363"/>
      <c r="J706" s="57"/>
      <c r="K706" s="57"/>
      <c r="L706" s="57"/>
      <c r="M706" s="56"/>
      <c r="N706" s="56"/>
      <c r="O706" s="161"/>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c r="AY706" s="5"/>
      <c r="AZ706" s="341"/>
      <c r="BA706" s="354"/>
      <c r="BB706" s="5"/>
      <c r="BC706" s="5"/>
      <c r="BD706" s="5"/>
      <c r="BE706" s="56"/>
      <c r="BF706" s="56"/>
      <c r="BG706" s="161"/>
      <c r="BH706" s="57"/>
      <c r="BI706" s="57"/>
      <c r="BJ706" s="57"/>
      <c r="BK706" s="57"/>
      <c r="BL706" s="56"/>
      <c r="BM706" s="56"/>
      <c r="BN706" s="161"/>
      <c r="BO706" s="5"/>
      <c r="BP706" s="5"/>
      <c r="BQ706" s="5"/>
      <c r="BR706" s="5"/>
      <c r="BS706" s="5"/>
      <c r="BT706" s="5"/>
      <c r="BU706" s="5"/>
      <c r="BV706" s="5"/>
      <c r="BW706" s="5"/>
      <c r="BX706" s="5"/>
      <c r="BY706" s="5"/>
      <c r="BZ706" s="5"/>
      <c r="CA706" s="5"/>
      <c r="CB706" s="5"/>
      <c r="CC706" s="5"/>
      <c r="CD706" s="5"/>
      <c r="CE706" s="5"/>
      <c r="CF706" s="5"/>
      <c r="CG706" s="5"/>
      <c r="CH706" s="5"/>
      <c r="CI706" s="5"/>
      <c r="CJ706" s="5"/>
      <c r="CK706" s="5"/>
      <c r="CL706" s="5"/>
      <c r="CM706" s="5"/>
      <c r="CN706" s="5"/>
      <c r="CO706" s="5"/>
      <c r="CP706" s="5"/>
      <c r="CQ706" s="5"/>
      <c r="CR706" s="341"/>
      <c r="CS706" s="355" t="s">
        <v>466</v>
      </c>
      <c r="CT706" s="51">
        <v>233</v>
      </c>
      <c r="CU706" s="51">
        <v>233</v>
      </c>
      <c r="CV706" s="51">
        <v>1</v>
      </c>
      <c r="CW706" s="52">
        <v>100</v>
      </c>
      <c r="CX706" s="52">
        <f t="shared" ref="CX706" si="500">CV706*CW706/100</f>
        <v>1</v>
      </c>
      <c r="CY706" s="139">
        <f>CX706*AUXILIAR!$B$58</f>
        <v>10000000</v>
      </c>
      <c r="CZ706" s="5"/>
      <c r="DA706" s="5"/>
      <c r="DB706" s="5"/>
      <c r="DC706" s="5"/>
      <c r="DD706" s="5"/>
      <c r="DE706" s="5"/>
      <c r="DF706" s="5"/>
      <c r="DG706" s="5"/>
      <c r="DH706" s="5"/>
      <c r="DI706" s="5"/>
      <c r="DJ706" s="5"/>
      <c r="DK706" s="5"/>
      <c r="DL706" s="5"/>
      <c r="DM706" s="5"/>
      <c r="DN706" s="5"/>
      <c r="DO706" s="5"/>
      <c r="DP706" s="5"/>
      <c r="DQ706" s="5"/>
      <c r="DR706" s="5"/>
      <c r="DS706" s="5"/>
      <c r="DT706" s="5"/>
      <c r="DU706" s="5"/>
      <c r="DV706" s="5"/>
      <c r="DW706" s="5"/>
      <c r="DX706" s="5"/>
      <c r="DY706" s="5"/>
      <c r="DZ706" s="5"/>
      <c r="EA706" s="5"/>
      <c r="EB706" s="5"/>
      <c r="EC706" s="5"/>
      <c r="ED706" s="5"/>
      <c r="EE706" s="5"/>
      <c r="EF706" s="5"/>
      <c r="EG706" s="5"/>
      <c r="EH706" s="5"/>
      <c r="EI706" s="5"/>
      <c r="EJ706" s="341"/>
      <c r="EK706" s="354"/>
      <c r="EL706" s="5"/>
      <c r="EM706" s="5"/>
      <c r="EN706" s="5"/>
      <c r="EO706" s="5"/>
      <c r="EP706" s="5"/>
      <c r="EQ706" s="5"/>
      <c r="ER706" s="5"/>
      <c r="ES706" s="5"/>
      <c r="ET706" s="5"/>
      <c r="EU706" s="5"/>
      <c r="EV706" s="5"/>
      <c r="EW706" s="5"/>
      <c r="EX706" s="5"/>
      <c r="EY706" s="5"/>
      <c r="EZ706" s="5"/>
      <c r="FA706" s="5"/>
      <c r="FB706" s="5"/>
      <c r="FC706" s="5"/>
      <c r="FD706" s="5"/>
      <c r="FE706" s="5"/>
      <c r="FF706" s="5"/>
      <c r="FG706" s="5"/>
      <c r="FH706" s="5"/>
      <c r="FI706" s="5"/>
      <c r="FJ706" s="5"/>
      <c r="FK706" s="5"/>
      <c r="FL706" s="5"/>
      <c r="FM706" s="5"/>
      <c r="FN706" s="5"/>
      <c r="FO706" s="5"/>
      <c r="FP706" s="5"/>
      <c r="FQ706" s="5"/>
      <c r="FR706" s="5"/>
      <c r="FS706" s="5"/>
      <c r="FT706" s="5"/>
      <c r="FU706" s="5"/>
      <c r="FV706" s="5"/>
      <c r="FW706" s="5"/>
      <c r="FX706" s="5"/>
      <c r="FY706" s="5"/>
      <c r="FZ706" s="5"/>
      <c r="GA706" s="5"/>
      <c r="GB706" s="341"/>
      <c r="GC706" s="354"/>
      <c r="GD706" s="5"/>
      <c r="GE706" s="5"/>
      <c r="GF706" s="5"/>
      <c r="GG706" s="5"/>
      <c r="GH706" s="5"/>
      <c r="GI706" s="5"/>
      <c r="GJ706" s="5"/>
      <c r="GK706" s="5"/>
      <c r="GL706" s="5"/>
      <c r="GM706" s="5"/>
      <c r="GN706" s="5"/>
      <c r="GO706" s="5"/>
      <c r="GP706" s="5"/>
      <c r="GQ706" s="5"/>
      <c r="GR706" s="5"/>
      <c r="GS706" s="5"/>
      <c r="GT706" s="5"/>
      <c r="GU706" s="5"/>
      <c r="GV706" s="5"/>
      <c r="GW706" s="5"/>
      <c r="GX706" s="5"/>
      <c r="GY706" s="5"/>
      <c r="GZ706" s="5"/>
      <c r="HA706" s="5"/>
      <c r="HB706" s="5"/>
      <c r="HC706" s="5"/>
      <c r="HD706" s="5"/>
      <c r="HE706" s="5"/>
      <c r="HF706" s="5"/>
      <c r="HG706" s="5"/>
      <c r="HH706" s="5"/>
      <c r="HI706" s="5"/>
      <c r="HJ706" s="5"/>
      <c r="HK706" s="5"/>
      <c r="HL706" s="5"/>
      <c r="HM706" s="5"/>
      <c r="HN706" s="5"/>
      <c r="HO706" s="5"/>
      <c r="HP706" s="5"/>
      <c r="HQ706" s="5"/>
      <c r="HR706" s="5"/>
      <c r="HS706" s="5"/>
      <c r="HT706" s="341"/>
      <c r="HU706" s="354"/>
      <c r="HV706" s="5"/>
      <c r="HW706" s="5"/>
      <c r="HX706" s="5"/>
      <c r="HY706" s="5"/>
      <c r="HZ706" s="5"/>
      <c r="IA706" s="5"/>
      <c r="IB706" s="5"/>
      <c r="IC706" s="5"/>
      <c r="ID706" s="5"/>
      <c r="IE706" s="5"/>
      <c r="IF706" s="5"/>
      <c r="IG706" s="5"/>
      <c r="IH706" s="5"/>
      <c r="II706" s="5"/>
      <c r="IJ706" s="5"/>
      <c r="IK706" s="5"/>
      <c r="IL706" s="5"/>
      <c r="IM706" s="5"/>
      <c r="IN706" s="5"/>
      <c r="IO706" s="5"/>
      <c r="IP706" s="5"/>
      <c r="IQ706" s="5"/>
      <c r="IR706" s="5"/>
      <c r="IS706" s="5"/>
      <c r="IT706" s="5"/>
      <c r="IU706" s="5"/>
      <c r="IV706" s="5"/>
      <c r="IW706" s="5"/>
      <c r="IX706" s="5"/>
      <c r="IY706" s="5"/>
      <c r="IZ706" s="5"/>
      <c r="JA706" s="5"/>
      <c r="JB706" s="5"/>
      <c r="JC706" s="5"/>
      <c r="JD706" s="5"/>
      <c r="JE706" s="5"/>
      <c r="JF706" s="5"/>
      <c r="JG706" s="5"/>
      <c r="JH706" s="5"/>
      <c r="JI706" s="5"/>
      <c r="JJ706" s="5"/>
      <c r="JK706" s="145"/>
      <c r="JL706" s="397"/>
    </row>
    <row r="707" spans="1:272" ht="34.5" customHeight="1">
      <c r="A707" s="8" t="s">
        <v>33</v>
      </c>
      <c r="B707" s="8" t="s">
        <v>18</v>
      </c>
      <c r="C707" s="8">
        <v>1</v>
      </c>
      <c r="D707" s="197" t="s">
        <v>159</v>
      </c>
      <c r="E707" s="118" t="s">
        <v>160</v>
      </c>
      <c r="F707" s="195" t="s">
        <v>108</v>
      </c>
      <c r="G707" s="195" t="s">
        <v>36</v>
      </c>
      <c r="H707" s="309" t="s">
        <v>188</v>
      </c>
      <c r="I707" s="363"/>
      <c r="J707" s="57"/>
      <c r="K707" s="57"/>
      <c r="L707" s="57"/>
      <c r="M707" s="56"/>
      <c r="N707" s="56"/>
      <c r="O707" s="161"/>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c r="AY707" s="5"/>
      <c r="AZ707" s="341"/>
      <c r="BA707" s="354"/>
      <c r="BB707" s="5"/>
      <c r="BC707" s="5"/>
      <c r="BD707" s="5"/>
      <c r="BE707" s="56"/>
      <c r="BF707" s="56"/>
      <c r="BG707" s="161"/>
      <c r="BH707" s="57"/>
      <c r="BI707" s="57"/>
      <c r="BJ707" s="57"/>
      <c r="BK707" s="57"/>
      <c r="BL707" s="56"/>
      <c r="BM707" s="56"/>
      <c r="BN707" s="161"/>
      <c r="BO707" s="5"/>
      <c r="BP707" s="5"/>
      <c r="BQ707" s="5"/>
      <c r="BR707" s="5"/>
      <c r="BS707" s="5"/>
      <c r="BT707" s="5"/>
      <c r="BU707" s="5"/>
      <c r="BV707" s="5"/>
      <c r="BW707" s="5"/>
      <c r="BX707" s="5"/>
      <c r="BY707" s="5"/>
      <c r="BZ707" s="5"/>
      <c r="CA707" s="5"/>
      <c r="CB707" s="5"/>
      <c r="CC707" s="5"/>
      <c r="CD707" s="5"/>
      <c r="CE707" s="5"/>
      <c r="CF707" s="5"/>
      <c r="CG707" s="5"/>
      <c r="CH707" s="5"/>
      <c r="CI707" s="5"/>
      <c r="CJ707" s="5"/>
      <c r="CK707" s="5"/>
      <c r="CL707" s="5"/>
      <c r="CM707" s="5"/>
      <c r="CN707" s="5"/>
      <c r="CO707" s="5"/>
      <c r="CP707" s="5"/>
      <c r="CQ707" s="5"/>
      <c r="CR707" s="341"/>
      <c r="CS707" s="355" t="s">
        <v>467</v>
      </c>
      <c r="CT707" s="51">
        <v>255</v>
      </c>
      <c r="CU707" s="51">
        <v>255</v>
      </c>
      <c r="CV707" s="51">
        <v>1</v>
      </c>
      <c r="CW707" s="52">
        <v>100</v>
      </c>
      <c r="CX707" s="52">
        <f t="shared" ref="CX707" si="501">CV707*CW707/100</f>
        <v>1</v>
      </c>
      <c r="CY707" s="139">
        <f>CX707*AUXILIAR!$B$58</f>
        <v>10000000</v>
      </c>
      <c r="CZ707" s="5"/>
      <c r="DA707" s="5"/>
      <c r="DB707" s="5"/>
      <c r="DC707" s="5"/>
      <c r="DD707" s="5"/>
      <c r="DE707" s="5"/>
      <c r="DF707" s="5"/>
      <c r="DG707" s="5"/>
      <c r="DH707" s="5"/>
      <c r="DI707" s="5"/>
      <c r="DJ707" s="5"/>
      <c r="DK707" s="5"/>
      <c r="DL707" s="5"/>
      <c r="DM707" s="5"/>
      <c r="DN707" s="5"/>
      <c r="DO707" s="5"/>
      <c r="DP707" s="5"/>
      <c r="DQ707" s="5"/>
      <c r="DR707" s="5"/>
      <c r="DS707" s="5"/>
      <c r="DT707" s="5"/>
      <c r="DU707" s="5"/>
      <c r="DV707" s="5"/>
      <c r="DW707" s="5"/>
      <c r="DX707" s="5"/>
      <c r="DY707" s="5"/>
      <c r="DZ707" s="5"/>
      <c r="EA707" s="5"/>
      <c r="EB707" s="5"/>
      <c r="EC707" s="5"/>
      <c r="ED707" s="5"/>
      <c r="EE707" s="5"/>
      <c r="EF707" s="5"/>
      <c r="EG707" s="5"/>
      <c r="EH707" s="5"/>
      <c r="EI707" s="5"/>
      <c r="EJ707" s="341"/>
      <c r="EK707" s="354"/>
      <c r="EL707" s="5"/>
      <c r="EM707" s="5"/>
      <c r="EN707" s="5"/>
      <c r="EO707" s="5"/>
      <c r="EP707" s="5"/>
      <c r="EQ707" s="5"/>
      <c r="ER707" s="5"/>
      <c r="ES707" s="5"/>
      <c r="ET707" s="5"/>
      <c r="EU707" s="5"/>
      <c r="EV707" s="5"/>
      <c r="EW707" s="5"/>
      <c r="EX707" s="5"/>
      <c r="EY707" s="5"/>
      <c r="EZ707" s="5"/>
      <c r="FA707" s="5"/>
      <c r="FB707" s="5"/>
      <c r="FC707" s="5"/>
      <c r="FD707" s="5"/>
      <c r="FE707" s="5"/>
      <c r="FF707" s="5"/>
      <c r="FG707" s="5"/>
      <c r="FH707" s="5"/>
      <c r="FI707" s="5"/>
      <c r="FJ707" s="5"/>
      <c r="FK707" s="5"/>
      <c r="FL707" s="5"/>
      <c r="FM707" s="5"/>
      <c r="FN707" s="5"/>
      <c r="FO707" s="5"/>
      <c r="FP707" s="5"/>
      <c r="FQ707" s="5"/>
      <c r="FR707" s="5"/>
      <c r="FS707" s="5"/>
      <c r="FT707" s="5"/>
      <c r="FU707" s="5"/>
      <c r="FV707" s="5"/>
      <c r="FW707" s="5"/>
      <c r="FX707" s="5"/>
      <c r="FY707" s="5"/>
      <c r="FZ707" s="5"/>
      <c r="GA707" s="5"/>
      <c r="GB707" s="341"/>
      <c r="GC707" s="354"/>
      <c r="GD707" s="5"/>
      <c r="GE707" s="5"/>
      <c r="GF707" s="5"/>
      <c r="GG707" s="5"/>
      <c r="GH707" s="5"/>
      <c r="GI707" s="5"/>
      <c r="GJ707" s="5"/>
      <c r="GK707" s="5"/>
      <c r="GL707" s="5"/>
      <c r="GM707" s="5"/>
      <c r="GN707" s="5"/>
      <c r="GO707" s="5"/>
      <c r="GP707" s="5"/>
      <c r="GQ707" s="5"/>
      <c r="GR707" s="5"/>
      <c r="GS707" s="5"/>
      <c r="GT707" s="5"/>
      <c r="GU707" s="5"/>
      <c r="GV707" s="5"/>
      <c r="GW707" s="5"/>
      <c r="GX707" s="5"/>
      <c r="GY707" s="5"/>
      <c r="GZ707" s="5"/>
      <c r="HA707" s="5"/>
      <c r="HB707" s="5"/>
      <c r="HC707" s="5"/>
      <c r="HD707" s="5"/>
      <c r="HE707" s="5"/>
      <c r="HF707" s="5"/>
      <c r="HG707" s="5"/>
      <c r="HH707" s="5"/>
      <c r="HI707" s="5"/>
      <c r="HJ707" s="5"/>
      <c r="HK707" s="5"/>
      <c r="HL707" s="5"/>
      <c r="HM707" s="5"/>
      <c r="HN707" s="5"/>
      <c r="HO707" s="5"/>
      <c r="HP707" s="5"/>
      <c r="HQ707" s="5"/>
      <c r="HR707" s="5"/>
      <c r="HS707" s="5"/>
      <c r="HT707" s="341"/>
      <c r="HU707" s="354"/>
      <c r="HV707" s="5"/>
      <c r="HW707" s="5"/>
      <c r="HX707" s="5"/>
      <c r="HY707" s="5"/>
      <c r="HZ707" s="5"/>
      <c r="IA707" s="5"/>
      <c r="IB707" s="5"/>
      <c r="IC707" s="5"/>
      <c r="ID707" s="5"/>
      <c r="IE707" s="5"/>
      <c r="IF707" s="5"/>
      <c r="IG707" s="5"/>
      <c r="IH707" s="5"/>
      <c r="II707" s="5"/>
      <c r="IJ707" s="5"/>
      <c r="IK707" s="5"/>
      <c r="IL707" s="5"/>
      <c r="IM707" s="5"/>
      <c r="IN707" s="5"/>
      <c r="IO707" s="5"/>
      <c r="IP707" s="5"/>
      <c r="IQ707" s="5"/>
      <c r="IR707" s="5"/>
      <c r="IS707" s="5"/>
      <c r="IT707" s="5"/>
      <c r="IU707" s="5"/>
      <c r="IV707" s="5"/>
      <c r="IW707" s="5"/>
      <c r="IX707" s="5"/>
      <c r="IY707" s="5"/>
      <c r="IZ707" s="5"/>
      <c r="JA707" s="5"/>
      <c r="JB707" s="5"/>
      <c r="JC707" s="5"/>
      <c r="JD707" s="5"/>
      <c r="JE707" s="5"/>
      <c r="JF707" s="5"/>
      <c r="JG707" s="5"/>
      <c r="JH707" s="5"/>
      <c r="JI707" s="5"/>
      <c r="JJ707" s="5"/>
      <c r="JK707" s="145"/>
      <c r="JL707" s="397"/>
    </row>
    <row r="708" spans="1:272" ht="34.5" customHeight="1">
      <c r="A708" s="1" t="s">
        <v>33</v>
      </c>
      <c r="B708" s="1" t="s">
        <v>158</v>
      </c>
      <c r="C708" s="2" t="s">
        <v>157</v>
      </c>
      <c r="D708" s="1">
        <v>1</v>
      </c>
      <c r="E708" s="2" t="s">
        <v>156</v>
      </c>
      <c r="F708" s="38" t="s">
        <v>108</v>
      </c>
      <c r="G708" s="2" t="s">
        <v>36</v>
      </c>
      <c r="H708" s="303"/>
      <c r="I708" s="353"/>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303"/>
      <c r="BA708" s="353"/>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303"/>
      <c r="CS708" s="353"/>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303"/>
      <c r="EK708" s="353"/>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303"/>
      <c r="GC708" s="353"/>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303"/>
      <c r="HU708" s="353"/>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c r="IT708" s="2"/>
      <c r="IU708" s="2"/>
      <c r="IV708" s="2"/>
      <c r="IW708" s="2"/>
      <c r="IX708" s="2"/>
      <c r="IY708" s="2"/>
      <c r="IZ708" s="2"/>
      <c r="JA708" s="2"/>
      <c r="JB708" s="2"/>
      <c r="JC708" s="2"/>
      <c r="JD708" s="2"/>
      <c r="JE708" s="2"/>
      <c r="JF708" s="2"/>
      <c r="JG708" s="2"/>
      <c r="JH708" s="2"/>
      <c r="JI708" s="2"/>
      <c r="JJ708" s="2"/>
      <c r="JK708" s="148"/>
      <c r="JL708" s="425"/>
    </row>
    <row r="709" spans="1:272" ht="15.75" customHeight="1">
      <c r="A709" s="8" t="s">
        <v>33</v>
      </c>
      <c r="B709" s="8" t="s">
        <v>155</v>
      </c>
      <c r="C709" s="5"/>
      <c r="D709" s="197">
        <v>101</v>
      </c>
      <c r="E709" s="118"/>
      <c r="F709" s="195"/>
      <c r="G709" s="195"/>
      <c r="H709" s="309"/>
      <c r="I709" s="354"/>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c r="AY709" s="5"/>
      <c r="AZ709" s="341"/>
      <c r="BA709" s="354"/>
      <c r="BB709" s="5"/>
      <c r="BC709" s="5"/>
      <c r="BD709" s="5"/>
      <c r="BE709" s="5"/>
      <c r="BF709" s="5"/>
      <c r="BG709" s="5"/>
      <c r="BH709" s="5"/>
      <c r="BI709" s="5"/>
      <c r="BJ709" s="5"/>
      <c r="BK709" s="5"/>
      <c r="BL709" s="5"/>
      <c r="BM709" s="5"/>
      <c r="BN709" s="5"/>
      <c r="BO709" s="5"/>
      <c r="BP709" s="5"/>
      <c r="BQ709" s="5"/>
      <c r="BR709" s="5"/>
      <c r="BS709" s="5"/>
      <c r="BT709" s="5"/>
      <c r="BU709" s="5"/>
      <c r="BV709" s="5"/>
      <c r="BW709" s="5"/>
      <c r="BX709" s="5"/>
      <c r="BY709" s="5"/>
      <c r="BZ709" s="5"/>
      <c r="CA709" s="5"/>
      <c r="CB709" s="5"/>
      <c r="CC709" s="5"/>
      <c r="CD709" s="5"/>
      <c r="CE709" s="5"/>
      <c r="CF709" s="5"/>
      <c r="CG709" s="5"/>
      <c r="CH709" s="5"/>
      <c r="CI709" s="5"/>
      <c r="CJ709" s="5"/>
      <c r="CK709" s="5"/>
      <c r="CL709" s="5"/>
      <c r="CM709" s="5"/>
      <c r="CN709" s="5"/>
      <c r="CO709" s="5"/>
      <c r="CP709" s="5"/>
      <c r="CQ709" s="5"/>
      <c r="CR709" s="341"/>
      <c r="CS709" s="354"/>
      <c r="CT709" s="5"/>
      <c r="CU709" s="5"/>
      <c r="CV709" s="5"/>
      <c r="CW709" s="5"/>
      <c r="CX709" s="5"/>
      <c r="CY709" s="5"/>
      <c r="CZ709" s="5"/>
      <c r="DA709" s="5"/>
      <c r="DB709" s="5"/>
      <c r="DC709" s="5"/>
      <c r="DD709" s="5"/>
      <c r="DE709" s="5"/>
      <c r="DF709" s="5"/>
      <c r="DG709" s="5"/>
      <c r="DH709" s="5"/>
      <c r="DI709" s="5"/>
      <c r="DJ709" s="5"/>
      <c r="DK709" s="5"/>
      <c r="DL709" s="5"/>
      <c r="DM709" s="5"/>
      <c r="DN709" s="5"/>
      <c r="DO709" s="5"/>
      <c r="DP709" s="5"/>
      <c r="DQ709" s="5"/>
      <c r="DR709" s="5"/>
      <c r="DS709" s="5"/>
      <c r="DT709" s="5"/>
      <c r="DU709" s="5"/>
      <c r="DV709" s="5"/>
      <c r="DW709" s="5"/>
      <c r="DX709" s="5"/>
      <c r="DY709" s="5"/>
      <c r="DZ709" s="5"/>
      <c r="EA709" s="5"/>
      <c r="EB709" s="5"/>
      <c r="EC709" s="5"/>
      <c r="ED709" s="5"/>
      <c r="EE709" s="5"/>
      <c r="EF709" s="5"/>
      <c r="EG709" s="5"/>
      <c r="EH709" s="5"/>
      <c r="EI709" s="5"/>
      <c r="EJ709" s="341"/>
      <c r="EK709" s="354"/>
      <c r="EL709" s="5"/>
      <c r="EM709" s="5"/>
      <c r="EN709" s="5"/>
      <c r="EO709" s="5"/>
      <c r="EP709" s="5"/>
      <c r="EQ709" s="5"/>
      <c r="ER709" s="5"/>
      <c r="ES709" s="5"/>
      <c r="ET709" s="5"/>
      <c r="EU709" s="5"/>
      <c r="EV709" s="5"/>
      <c r="EW709" s="5"/>
      <c r="EX709" s="5"/>
      <c r="EY709" s="5"/>
      <c r="EZ709" s="5"/>
      <c r="FA709" s="5"/>
      <c r="FB709" s="5"/>
      <c r="FC709" s="5"/>
      <c r="FD709" s="5"/>
      <c r="FE709" s="5"/>
      <c r="FF709" s="5"/>
      <c r="FG709" s="5"/>
      <c r="FH709" s="5"/>
      <c r="FI709" s="5"/>
      <c r="FJ709" s="5"/>
      <c r="FK709" s="5"/>
      <c r="FL709" s="5"/>
      <c r="FM709" s="5"/>
      <c r="FN709" s="5"/>
      <c r="FO709" s="5"/>
      <c r="FP709" s="5"/>
      <c r="FQ709" s="5"/>
      <c r="FR709" s="5"/>
      <c r="FS709" s="5"/>
      <c r="FT709" s="5"/>
      <c r="FU709" s="5"/>
      <c r="FV709" s="5"/>
      <c r="FW709" s="5"/>
      <c r="FX709" s="5"/>
      <c r="FY709" s="5"/>
      <c r="FZ709" s="5"/>
      <c r="GA709" s="5"/>
      <c r="GB709" s="341"/>
      <c r="GC709" s="354"/>
      <c r="GD709" s="5"/>
      <c r="GE709" s="5"/>
      <c r="GF709" s="5"/>
      <c r="GG709" s="5"/>
      <c r="GH709" s="5"/>
      <c r="GI709" s="5"/>
      <c r="GJ709" s="5"/>
      <c r="GK709" s="5"/>
      <c r="GL709" s="5"/>
      <c r="GM709" s="5"/>
      <c r="GN709" s="5"/>
      <c r="GO709" s="5"/>
      <c r="GP709" s="5"/>
      <c r="GQ709" s="5"/>
      <c r="GR709" s="5"/>
      <c r="GS709" s="5"/>
      <c r="GT709" s="5"/>
      <c r="GU709" s="5"/>
      <c r="GV709" s="5"/>
      <c r="GW709" s="5"/>
      <c r="GX709" s="5"/>
      <c r="GY709" s="5"/>
      <c r="GZ709" s="5"/>
      <c r="HA709" s="5"/>
      <c r="HB709" s="5"/>
      <c r="HC709" s="5"/>
      <c r="HD709" s="5"/>
      <c r="HE709" s="5"/>
      <c r="HF709" s="5"/>
      <c r="HG709" s="5"/>
      <c r="HH709" s="5"/>
      <c r="HI709" s="5"/>
      <c r="HJ709" s="5"/>
      <c r="HK709" s="5"/>
      <c r="HL709" s="5"/>
      <c r="HM709" s="5"/>
      <c r="HN709" s="5"/>
      <c r="HO709" s="5"/>
      <c r="HP709" s="5"/>
      <c r="HQ709" s="5"/>
      <c r="HR709" s="5"/>
      <c r="HS709" s="5"/>
      <c r="HT709" s="341"/>
      <c r="HU709" s="354"/>
      <c r="HV709" s="5"/>
      <c r="HW709" s="5"/>
      <c r="HX709" s="5"/>
      <c r="HY709" s="5"/>
      <c r="HZ709" s="5"/>
      <c r="IA709" s="5"/>
      <c r="IB709" s="5"/>
      <c r="IC709" s="5"/>
      <c r="ID709" s="5"/>
      <c r="IE709" s="5"/>
      <c r="IF709" s="5"/>
      <c r="IG709" s="5"/>
      <c r="IH709" s="5"/>
      <c r="II709" s="5"/>
      <c r="IJ709" s="5"/>
      <c r="IK709" s="5"/>
      <c r="IL709" s="5"/>
      <c r="IM709" s="5"/>
      <c r="IN709" s="5"/>
      <c r="IO709" s="5"/>
      <c r="IP709" s="5"/>
      <c r="IQ709" s="5"/>
      <c r="IR709" s="5"/>
      <c r="IS709" s="5"/>
      <c r="IT709" s="5"/>
      <c r="IU709" s="5"/>
      <c r="IV709" s="5"/>
      <c r="IW709" s="5"/>
      <c r="IX709" s="5"/>
      <c r="IY709" s="5"/>
      <c r="IZ709" s="5"/>
      <c r="JA709" s="5"/>
      <c r="JB709" s="5"/>
      <c r="JC709" s="5"/>
      <c r="JD709" s="5"/>
      <c r="JE709" s="5"/>
      <c r="JF709" s="5"/>
      <c r="JG709" s="5"/>
      <c r="JH709" s="5"/>
      <c r="JI709" s="5"/>
      <c r="JJ709" s="5"/>
      <c r="JK709" s="145"/>
      <c r="JL709" s="397"/>
    </row>
    <row r="710" spans="1:272" ht="15.75" customHeight="1">
      <c r="A710" s="8" t="s">
        <v>33</v>
      </c>
      <c r="B710" s="8" t="s">
        <v>154</v>
      </c>
      <c r="C710" s="5"/>
      <c r="D710" s="197">
        <v>101</v>
      </c>
      <c r="E710" s="118"/>
      <c r="F710" s="195"/>
      <c r="G710" s="195"/>
      <c r="H710" s="309"/>
      <c r="I710" s="354"/>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c r="AY710" s="5"/>
      <c r="AZ710" s="341"/>
      <c r="BA710" s="354"/>
      <c r="BB710" s="5"/>
      <c r="BC710" s="5"/>
      <c r="BD710" s="5"/>
      <c r="BE710" s="5"/>
      <c r="BF710" s="5"/>
      <c r="BG710" s="5"/>
      <c r="BH710" s="5"/>
      <c r="BI710" s="5"/>
      <c r="BJ710" s="5"/>
      <c r="BK710" s="5"/>
      <c r="BL710" s="5"/>
      <c r="BM710" s="5"/>
      <c r="BN710" s="5"/>
      <c r="BO710" s="5"/>
      <c r="BP710" s="5"/>
      <c r="BQ710" s="5"/>
      <c r="BR710" s="5"/>
      <c r="BS710" s="5"/>
      <c r="BT710" s="5"/>
      <c r="BU710" s="5"/>
      <c r="BV710" s="5"/>
      <c r="BW710" s="5"/>
      <c r="BX710" s="5"/>
      <c r="BY710" s="5"/>
      <c r="BZ710" s="5"/>
      <c r="CA710" s="5"/>
      <c r="CB710" s="5"/>
      <c r="CC710" s="5"/>
      <c r="CD710" s="5"/>
      <c r="CE710" s="5"/>
      <c r="CF710" s="5"/>
      <c r="CG710" s="5"/>
      <c r="CH710" s="5"/>
      <c r="CI710" s="5"/>
      <c r="CJ710" s="5"/>
      <c r="CK710" s="5"/>
      <c r="CL710" s="5"/>
      <c r="CM710" s="5"/>
      <c r="CN710" s="5"/>
      <c r="CO710" s="5"/>
      <c r="CP710" s="5"/>
      <c r="CQ710" s="5"/>
      <c r="CR710" s="341"/>
      <c r="CS710" s="354"/>
      <c r="CT710" s="5"/>
      <c r="CU710" s="5"/>
      <c r="CV710" s="5"/>
      <c r="CW710" s="5"/>
      <c r="CX710" s="5"/>
      <c r="CY710" s="5"/>
      <c r="CZ710" s="5"/>
      <c r="DA710" s="5"/>
      <c r="DB710" s="5"/>
      <c r="DC710" s="5"/>
      <c r="DD710" s="5"/>
      <c r="DE710" s="5"/>
      <c r="DF710" s="5"/>
      <c r="DG710" s="5"/>
      <c r="DH710" s="5"/>
      <c r="DI710" s="5"/>
      <c r="DJ710" s="5"/>
      <c r="DK710" s="5"/>
      <c r="DL710" s="5"/>
      <c r="DM710" s="5"/>
      <c r="DN710" s="5"/>
      <c r="DO710" s="5"/>
      <c r="DP710" s="5"/>
      <c r="DQ710" s="5"/>
      <c r="DR710" s="5"/>
      <c r="DS710" s="5"/>
      <c r="DT710" s="5"/>
      <c r="DU710" s="5"/>
      <c r="DV710" s="5"/>
      <c r="DW710" s="5"/>
      <c r="DX710" s="5"/>
      <c r="DY710" s="5"/>
      <c r="DZ710" s="5"/>
      <c r="EA710" s="5"/>
      <c r="EB710" s="5"/>
      <c r="EC710" s="5"/>
      <c r="ED710" s="5"/>
      <c r="EE710" s="5"/>
      <c r="EF710" s="5"/>
      <c r="EG710" s="5"/>
      <c r="EH710" s="5"/>
      <c r="EI710" s="5"/>
      <c r="EJ710" s="341"/>
      <c r="EK710" s="354"/>
      <c r="EL710" s="5"/>
      <c r="EM710" s="5"/>
      <c r="EN710" s="5"/>
      <c r="EO710" s="5"/>
      <c r="EP710" s="5"/>
      <c r="EQ710" s="5"/>
      <c r="ER710" s="5"/>
      <c r="ES710" s="5"/>
      <c r="ET710" s="5"/>
      <c r="EU710" s="5"/>
      <c r="EV710" s="5"/>
      <c r="EW710" s="5"/>
      <c r="EX710" s="5"/>
      <c r="EY710" s="5"/>
      <c r="EZ710" s="5"/>
      <c r="FA710" s="5"/>
      <c r="FB710" s="5"/>
      <c r="FC710" s="5"/>
      <c r="FD710" s="5"/>
      <c r="FE710" s="5"/>
      <c r="FF710" s="5"/>
      <c r="FG710" s="5"/>
      <c r="FH710" s="5"/>
      <c r="FI710" s="5"/>
      <c r="FJ710" s="5"/>
      <c r="FK710" s="5"/>
      <c r="FL710" s="5"/>
      <c r="FM710" s="5"/>
      <c r="FN710" s="5"/>
      <c r="FO710" s="5"/>
      <c r="FP710" s="5"/>
      <c r="FQ710" s="5"/>
      <c r="FR710" s="5"/>
      <c r="FS710" s="5"/>
      <c r="FT710" s="5"/>
      <c r="FU710" s="5"/>
      <c r="FV710" s="5"/>
      <c r="FW710" s="5"/>
      <c r="FX710" s="5"/>
      <c r="FY710" s="5"/>
      <c r="FZ710" s="5"/>
      <c r="GA710" s="5"/>
      <c r="GB710" s="341"/>
      <c r="GC710" s="354"/>
      <c r="GD710" s="5"/>
      <c r="GE710" s="5"/>
      <c r="GF710" s="5"/>
      <c r="GG710" s="5"/>
      <c r="GH710" s="5"/>
      <c r="GI710" s="5"/>
      <c r="GJ710" s="5"/>
      <c r="GK710" s="5"/>
      <c r="GL710" s="5"/>
      <c r="GM710" s="5"/>
      <c r="GN710" s="5"/>
      <c r="GO710" s="5"/>
      <c r="GP710" s="5"/>
      <c r="GQ710" s="5"/>
      <c r="GR710" s="5"/>
      <c r="GS710" s="5"/>
      <c r="GT710" s="5"/>
      <c r="GU710" s="5"/>
      <c r="GV710" s="5"/>
      <c r="GW710" s="5"/>
      <c r="GX710" s="5"/>
      <c r="GY710" s="5"/>
      <c r="GZ710" s="5"/>
      <c r="HA710" s="5"/>
      <c r="HB710" s="5"/>
      <c r="HC710" s="5"/>
      <c r="HD710" s="5"/>
      <c r="HE710" s="5"/>
      <c r="HF710" s="5"/>
      <c r="HG710" s="5"/>
      <c r="HH710" s="5"/>
      <c r="HI710" s="5"/>
      <c r="HJ710" s="5"/>
      <c r="HK710" s="5"/>
      <c r="HL710" s="5"/>
      <c r="HM710" s="5"/>
      <c r="HN710" s="5"/>
      <c r="HO710" s="5"/>
      <c r="HP710" s="5"/>
      <c r="HQ710" s="5"/>
      <c r="HR710" s="5"/>
      <c r="HS710" s="5"/>
      <c r="HT710" s="341"/>
      <c r="HU710" s="354"/>
      <c r="HV710" s="5"/>
      <c r="HW710" s="5"/>
      <c r="HX710" s="5"/>
      <c r="HY710" s="5"/>
      <c r="HZ710" s="5"/>
      <c r="IA710" s="5"/>
      <c r="IB710" s="5"/>
      <c r="IC710" s="5"/>
      <c r="ID710" s="5"/>
      <c r="IE710" s="5"/>
      <c r="IF710" s="5"/>
      <c r="IG710" s="5"/>
      <c r="IH710" s="5"/>
      <c r="II710" s="5"/>
      <c r="IJ710" s="5"/>
      <c r="IK710" s="5"/>
      <c r="IL710" s="5"/>
      <c r="IM710" s="5"/>
      <c r="IN710" s="5"/>
      <c r="IO710" s="5"/>
      <c r="IP710" s="5"/>
      <c r="IQ710" s="5"/>
      <c r="IR710" s="5"/>
      <c r="IS710" s="5"/>
      <c r="IT710" s="5"/>
      <c r="IU710" s="5"/>
      <c r="IV710" s="5"/>
      <c r="IW710" s="5"/>
      <c r="IX710" s="5"/>
      <c r="IY710" s="5"/>
      <c r="IZ710" s="5"/>
      <c r="JA710" s="5"/>
      <c r="JB710" s="5"/>
      <c r="JC710" s="5"/>
      <c r="JD710" s="5"/>
      <c r="JE710" s="5"/>
      <c r="JF710" s="5"/>
      <c r="JG710" s="5"/>
      <c r="JH710" s="5"/>
      <c r="JI710" s="5"/>
      <c r="JJ710" s="5"/>
      <c r="JK710" s="145"/>
      <c r="JL710" s="397"/>
    </row>
    <row r="711" spans="1:272" ht="15.75" customHeight="1">
      <c r="A711" s="1" t="s">
        <v>33</v>
      </c>
      <c r="B711" s="1" t="s">
        <v>144</v>
      </c>
      <c r="C711" s="2" t="s">
        <v>143</v>
      </c>
      <c r="D711" s="1">
        <v>1</v>
      </c>
      <c r="E711" s="2" t="s">
        <v>153</v>
      </c>
      <c r="F711" s="38" t="s">
        <v>108</v>
      </c>
      <c r="G711" s="2" t="s">
        <v>152</v>
      </c>
      <c r="H711" s="303"/>
      <c r="I711" s="353"/>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303"/>
      <c r="BA711" s="353"/>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303"/>
      <c r="CS711" s="353"/>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303"/>
      <c r="EK711" s="353"/>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303"/>
      <c r="GC711" s="353"/>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303"/>
      <c r="HU711" s="353"/>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c r="IT711" s="2"/>
      <c r="IU711" s="2"/>
      <c r="IV711" s="2"/>
      <c r="IW711" s="2"/>
      <c r="IX711" s="2"/>
      <c r="IY711" s="2"/>
      <c r="IZ711" s="2"/>
      <c r="JA711" s="2"/>
      <c r="JB711" s="2"/>
      <c r="JC711" s="2"/>
      <c r="JD711" s="2"/>
      <c r="JE711" s="2"/>
      <c r="JF711" s="2"/>
      <c r="JG711" s="2"/>
      <c r="JH711" s="2"/>
      <c r="JI711" s="2"/>
      <c r="JJ711" s="2"/>
      <c r="JK711" s="148"/>
      <c r="JL711" s="425"/>
    </row>
    <row r="712" spans="1:272" ht="15.75" customHeight="1">
      <c r="A712" s="8" t="s">
        <v>33</v>
      </c>
      <c r="B712" s="8" t="s">
        <v>140</v>
      </c>
      <c r="C712" s="5"/>
      <c r="D712" s="197" t="s">
        <v>151</v>
      </c>
      <c r="E712" s="118"/>
      <c r="F712" s="195"/>
      <c r="G712" s="195"/>
      <c r="H712" s="309"/>
      <c r="I712" s="354"/>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c r="AY712" s="5"/>
      <c r="AZ712" s="341"/>
      <c r="BA712" s="354"/>
      <c r="BB712" s="5"/>
      <c r="BC712" s="5"/>
      <c r="BD712" s="5"/>
      <c r="BE712" s="5"/>
      <c r="BF712" s="5"/>
      <c r="BG712" s="5"/>
      <c r="BH712" s="5"/>
      <c r="BI712" s="5"/>
      <c r="BJ712" s="5"/>
      <c r="BK712" s="5"/>
      <c r="BL712" s="5"/>
      <c r="BM712" s="5"/>
      <c r="BN712" s="5"/>
      <c r="BO712" s="5"/>
      <c r="BP712" s="5"/>
      <c r="BQ712" s="5"/>
      <c r="BR712" s="5"/>
      <c r="BS712" s="5"/>
      <c r="BT712" s="5"/>
      <c r="BU712" s="5"/>
      <c r="BV712" s="5"/>
      <c r="BW712" s="5"/>
      <c r="BX712" s="5"/>
      <c r="BY712" s="5"/>
      <c r="BZ712" s="5"/>
      <c r="CA712" s="5"/>
      <c r="CB712" s="5"/>
      <c r="CC712" s="5"/>
      <c r="CD712" s="5"/>
      <c r="CE712" s="5"/>
      <c r="CF712" s="5"/>
      <c r="CG712" s="5"/>
      <c r="CH712" s="5"/>
      <c r="CI712" s="5"/>
      <c r="CJ712" s="5"/>
      <c r="CK712" s="5"/>
      <c r="CL712" s="5"/>
      <c r="CM712" s="5"/>
      <c r="CN712" s="5"/>
      <c r="CO712" s="5"/>
      <c r="CP712" s="5"/>
      <c r="CQ712" s="5"/>
      <c r="CR712" s="341"/>
      <c r="CS712" s="354"/>
      <c r="CT712" s="5"/>
      <c r="CU712" s="5"/>
      <c r="CV712" s="5"/>
      <c r="CW712" s="5"/>
      <c r="CX712" s="5"/>
      <c r="CY712" s="5"/>
      <c r="CZ712" s="5"/>
      <c r="DA712" s="5"/>
      <c r="DB712" s="5"/>
      <c r="DC712" s="5"/>
      <c r="DD712" s="5"/>
      <c r="DE712" s="5"/>
      <c r="DF712" s="5"/>
      <c r="DG712" s="5"/>
      <c r="DH712" s="5"/>
      <c r="DI712" s="5"/>
      <c r="DJ712" s="5"/>
      <c r="DK712" s="5"/>
      <c r="DL712" s="5"/>
      <c r="DM712" s="5"/>
      <c r="DN712" s="5"/>
      <c r="DO712" s="5"/>
      <c r="DP712" s="5"/>
      <c r="DQ712" s="5"/>
      <c r="DR712" s="5"/>
      <c r="DS712" s="5"/>
      <c r="DT712" s="5"/>
      <c r="DU712" s="5"/>
      <c r="DV712" s="5"/>
      <c r="DW712" s="5"/>
      <c r="DX712" s="5"/>
      <c r="DY712" s="5"/>
      <c r="DZ712" s="5"/>
      <c r="EA712" s="5"/>
      <c r="EB712" s="5"/>
      <c r="EC712" s="5"/>
      <c r="ED712" s="5"/>
      <c r="EE712" s="5"/>
      <c r="EF712" s="5"/>
      <c r="EG712" s="5"/>
      <c r="EH712" s="5"/>
      <c r="EI712" s="5"/>
      <c r="EJ712" s="341"/>
      <c r="EK712" s="354"/>
      <c r="EL712" s="5"/>
      <c r="EM712" s="5"/>
      <c r="EN712" s="5"/>
      <c r="EO712" s="5"/>
      <c r="EP712" s="5"/>
      <c r="EQ712" s="5"/>
      <c r="ER712" s="5"/>
      <c r="ES712" s="5"/>
      <c r="ET712" s="5"/>
      <c r="EU712" s="5"/>
      <c r="EV712" s="5"/>
      <c r="EW712" s="5"/>
      <c r="EX712" s="5"/>
      <c r="EY712" s="5"/>
      <c r="EZ712" s="5"/>
      <c r="FA712" s="5"/>
      <c r="FB712" s="5"/>
      <c r="FC712" s="5"/>
      <c r="FD712" s="5"/>
      <c r="FE712" s="5"/>
      <c r="FF712" s="5"/>
      <c r="FG712" s="5"/>
      <c r="FH712" s="5"/>
      <c r="FI712" s="5"/>
      <c r="FJ712" s="5"/>
      <c r="FK712" s="5"/>
      <c r="FL712" s="5"/>
      <c r="FM712" s="5"/>
      <c r="FN712" s="5"/>
      <c r="FO712" s="5"/>
      <c r="FP712" s="5"/>
      <c r="FQ712" s="5"/>
      <c r="FR712" s="5"/>
      <c r="FS712" s="5"/>
      <c r="FT712" s="5"/>
      <c r="FU712" s="5"/>
      <c r="FV712" s="5"/>
      <c r="FW712" s="5"/>
      <c r="FX712" s="5"/>
      <c r="FY712" s="5"/>
      <c r="FZ712" s="5"/>
      <c r="GA712" s="5"/>
      <c r="GB712" s="341"/>
      <c r="GC712" s="354"/>
      <c r="GD712" s="5"/>
      <c r="GE712" s="5"/>
      <c r="GF712" s="5"/>
      <c r="GG712" s="5"/>
      <c r="GH712" s="5"/>
      <c r="GI712" s="5"/>
      <c r="GJ712" s="5"/>
      <c r="GK712" s="5"/>
      <c r="GL712" s="5"/>
      <c r="GM712" s="5"/>
      <c r="GN712" s="5"/>
      <c r="GO712" s="5"/>
      <c r="GP712" s="5"/>
      <c r="GQ712" s="5"/>
      <c r="GR712" s="5"/>
      <c r="GS712" s="5"/>
      <c r="GT712" s="5"/>
      <c r="GU712" s="5"/>
      <c r="GV712" s="5"/>
      <c r="GW712" s="5"/>
      <c r="GX712" s="5"/>
      <c r="GY712" s="5"/>
      <c r="GZ712" s="5"/>
      <c r="HA712" s="5"/>
      <c r="HB712" s="5"/>
      <c r="HC712" s="5"/>
      <c r="HD712" s="5"/>
      <c r="HE712" s="5"/>
      <c r="HF712" s="5"/>
      <c r="HG712" s="5"/>
      <c r="HH712" s="5"/>
      <c r="HI712" s="5"/>
      <c r="HJ712" s="5"/>
      <c r="HK712" s="5"/>
      <c r="HL712" s="5"/>
      <c r="HM712" s="5"/>
      <c r="HN712" s="5"/>
      <c r="HO712" s="5"/>
      <c r="HP712" s="5"/>
      <c r="HQ712" s="5"/>
      <c r="HR712" s="5"/>
      <c r="HS712" s="5"/>
      <c r="HT712" s="341"/>
      <c r="HU712" s="354"/>
      <c r="HV712" s="5"/>
      <c r="HW712" s="5"/>
      <c r="HX712" s="5"/>
      <c r="HY712" s="5"/>
      <c r="HZ712" s="5"/>
      <c r="IA712" s="5"/>
      <c r="IB712" s="5"/>
      <c r="IC712" s="5"/>
      <c r="ID712" s="5"/>
      <c r="IE712" s="5"/>
      <c r="IF712" s="5"/>
      <c r="IG712" s="5"/>
      <c r="IH712" s="5"/>
      <c r="II712" s="5"/>
      <c r="IJ712" s="5"/>
      <c r="IK712" s="5"/>
      <c r="IL712" s="5"/>
      <c r="IM712" s="5"/>
      <c r="IN712" s="5"/>
      <c r="IO712" s="5"/>
      <c r="IP712" s="5"/>
      <c r="IQ712" s="5"/>
      <c r="IR712" s="5"/>
      <c r="IS712" s="5"/>
      <c r="IT712" s="5"/>
      <c r="IU712" s="5"/>
      <c r="IV712" s="5"/>
      <c r="IW712" s="5"/>
      <c r="IX712" s="5"/>
      <c r="IY712" s="5"/>
      <c r="IZ712" s="5"/>
      <c r="JA712" s="5"/>
      <c r="JB712" s="5"/>
      <c r="JC712" s="5"/>
      <c r="JD712" s="5"/>
      <c r="JE712" s="5"/>
      <c r="JF712" s="5"/>
      <c r="JG712" s="5"/>
      <c r="JH712" s="5"/>
      <c r="JI712" s="5"/>
      <c r="JJ712" s="5"/>
      <c r="JK712" s="145"/>
      <c r="JL712" s="397"/>
    </row>
    <row r="713" spans="1:272" ht="15.75" customHeight="1">
      <c r="A713" s="8" t="s">
        <v>33</v>
      </c>
      <c r="B713" s="8" t="s">
        <v>18</v>
      </c>
      <c r="C713" s="5"/>
      <c r="D713" s="197" t="s">
        <v>151</v>
      </c>
      <c r="E713" s="118"/>
      <c r="F713" s="195"/>
      <c r="G713" s="195"/>
      <c r="H713" s="309"/>
      <c r="I713" s="354"/>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c r="AY713" s="5"/>
      <c r="AZ713" s="341"/>
      <c r="BA713" s="354"/>
      <c r="BB713" s="5"/>
      <c r="BC713" s="5"/>
      <c r="BD713" s="5"/>
      <c r="BE713" s="5"/>
      <c r="BF713" s="5"/>
      <c r="BG713" s="5"/>
      <c r="BH713" s="5"/>
      <c r="BI713" s="5"/>
      <c r="BJ713" s="5"/>
      <c r="BK713" s="5"/>
      <c r="BL713" s="5"/>
      <c r="BM713" s="5"/>
      <c r="BN713" s="5"/>
      <c r="BO713" s="5"/>
      <c r="BP713" s="5"/>
      <c r="BQ713" s="5"/>
      <c r="BR713" s="5"/>
      <c r="BS713" s="5"/>
      <c r="BT713" s="5"/>
      <c r="BU713" s="5"/>
      <c r="BV713" s="5"/>
      <c r="BW713" s="5"/>
      <c r="BX713" s="5"/>
      <c r="BY713" s="5"/>
      <c r="BZ713" s="5"/>
      <c r="CA713" s="5"/>
      <c r="CB713" s="5"/>
      <c r="CC713" s="5"/>
      <c r="CD713" s="5"/>
      <c r="CE713" s="5"/>
      <c r="CF713" s="5"/>
      <c r="CG713" s="5"/>
      <c r="CH713" s="5"/>
      <c r="CI713" s="5"/>
      <c r="CJ713" s="5"/>
      <c r="CK713" s="5"/>
      <c r="CL713" s="5"/>
      <c r="CM713" s="5"/>
      <c r="CN713" s="5"/>
      <c r="CO713" s="5"/>
      <c r="CP713" s="5"/>
      <c r="CQ713" s="5"/>
      <c r="CR713" s="341"/>
      <c r="CS713" s="354"/>
      <c r="CT713" s="5"/>
      <c r="CU713" s="5"/>
      <c r="CV713" s="5"/>
      <c r="CW713" s="5"/>
      <c r="CX713" s="5"/>
      <c r="CY713" s="5"/>
      <c r="CZ713" s="5"/>
      <c r="DA713" s="5"/>
      <c r="DB713" s="5"/>
      <c r="DC713" s="5"/>
      <c r="DD713" s="5"/>
      <c r="DE713" s="5"/>
      <c r="DF713" s="5"/>
      <c r="DG713" s="5"/>
      <c r="DH713" s="5"/>
      <c r="DI713" s="5"/>
      <c r="DJ713" s="5"/>
      <c r="DK713" s="5"/>
      <c r="DL713" s="5"/>
      <c r="DM713" s="5"/>
      <c r="DN713" s="5"/>
      <c r="DO713" s="5"/>
      <c r="DP713" s="5"/>
      <c r="DQ713" s="5"/>
      <c r="DR713" s="5"/>
      <c r="DS713" s="5"/>
      <c r="DT713" s="5"/>
      <c r="DU713" s="5"/>
      <c r="DV713" s="5"/>
      <c r="DW713" s="5"/>
      <c r="DX713" s="5"/>
      <c r="DY713" s="5"/>
      <c r="DZ713" s="5"/>
      <c r="EA713" s="5"/>
      <c r="EB713" s="5"/>
      <c r="EC713" s="5"/>
      <c r="ED713" s="5"/>
      <c r="EE713" s="5"/>
      <c r="EF713" s="5"/>
      <c r="EG713" s="5"/>
      <c r="EH713" s="5"/>
      <c r="EI713" s="5"/>
      <c r="EJ713" s="341"/>
      <c r="EK713" s="354"/>
      <c r="EL713" s="5"/>
      <c r="EM713" s="5"/>
      <c r="EN713" s="5"/>
      <c r="EO713" s="5"/>
      <c r="EP713" s="5"/>
      <c r="EQ713" s="5"/>
      <c r="ER713" s="5"/>
      <c r="ES713" s="5"/>
      <c r="ET713" s="5"/>
      <c r="EU713" s="5"/>
      <c r="EV713" s="5"/>
      <c r="EW713" s="5"/>
      <c r="EX713" s="5"/>
      <c r="EY713" s="5"/>
      <c r="EZ713" s="5"/>
      <c r="FA713" s="5"/>
      <c r="FB713" s="5"/>
      <c r="FC713" s="5"/>
      <c r="FD713" s="5"/>
      <c r="FE713" s="5"/>
      <c r="FF713" s="5"/>
      <c r="FG713" s="5"/>
      <c r="FH713" s="5"/>
      <c r="FI713" s="5"/>
      <c r="FJ713" s="5"/>
      <c r="FK713" s="5"/>
      <c r="FL713" s="5"/>
      <c r="FM713" s="5"/>
      <c r="FN713" s="5"/>
      <c r="FO713" s="5"/>
      <c r="FP713" s="5"/>
      <c r="FQ713" s="5"/>
      <c r="FR713" s="5"/>
      <c r="FS713" s="5"/>
      <c r="FT713" s="5"/>
      <c r="FU713" s="5"/>
      <c r="FV713" s="5"/>
      <c r="FW713" s="5"/>
      <c r="FX713" s="5"/>
      <c r="FY713" s="5"/>
      <c r="FZ713" s="5"/>
      <c r="GA713" s="5"/>
      <c r="GB713" s="341"/>
      <c r="GC713" s="354"/>
      <c r="GD713" s="5"/>
      <c r="GE713" s="5"/>
      <c r="GF713" s="5"/>
      <c r="GG713" s="5"/>
      <c r="GH713" s="5"/>
      <c r="GI713" s="5"/>
      <c r="GJ713" s="5"/>
      <c r="GK713" s="5"/>
      <c r="GL713" s="5"/>
      <c r="GM713" s="5"/>
      <c r="GN713" s="5"/>
      <c r="GO713" s="5"/>
      <c r="GP713" s="5"/>
      <c r="GQ713" s="5"/>
      <c r="GR713" s="5"/>
      <c r="GS713" s="5"/>
      <c r="GT713" s="5"/>
      <c r="GU713" s="5"/>
      <c r="GV713" s="5"/>
      <c r="GW713" s="5"/>
      <c r="GX713" s="5"/>
      <c r="GY713" s="5"/>
      <c r="GZ713" s="5"/>
      <c r="HA713" s="5"/>
      <c r="HB713" s="5"/>
      <c r="HC713" s="5"/>
      <c r="HD713" s="5"/>
      <c r="HE713" s="5"/>
      <c r="HF713" s="5"/>
      <c r="HG713" s="5"/>
      <c r="HH713" s="5"/>
      <c r="HI713" s="5"/>
      <c r="HJ713" s="5"/>
      <c r="HK713" s="5"/>
      <c r="HL713" s="5"/>
      <c r="HM713" s="5"/>
      <c r="HN713" s="5"/>
      <c r="HO713" s="5"/>
      <c r="HP713" s="5"/>
      <c r="HQ713" s="5"/>
      <c r="HR713" s="5"/>
      <c r="HS713" s="5"/>
      <c r="HT713" s="341"/>
      <c r="HU713" s="354"/>
      <c r="HV713" s="5"/>
      <c r="HW713" s="5"/>
      <c r="HX713" s="5"/>
      <c r="HY713" s="5"/>
      <c r="HZ713" s="5"/>
      <c r="IA713" s="5"/>
      <c r="IB713" s="5"/>
      <c r="IC713" s="5"/>
      <c r="ID713" s="5"/>
      <c r="IE713" s="5"/>
      <c r="IF713" s="5"/>
      <c r="IG713" s="5"/>
      <c r="IH713" s="5"/>
      <c r="II713" s="5"/>
      <c r="IJ713" s="5"/>
      <c r="IK713" s="5"/>
      <c r="IL713" s="5"/>
      <c r="IM713" s="5"/>
      <c r="IN713" s="5"/>
      <c r="IO713" s="5"/>
      <c r="IP713" s="5"/>
      <c r="IQ713" s="5"/>
      <c r="IR713" s="5"/>
      <c r="IS713" s="5"/>
      <c r="IT713" s="5"/>
      <c r="IU713" s="5"/>
      <c r="IV713" s="5"/>
      <c r="IW713" s="5"/>
      <c r="IX713" s="5"/>
      <c r="IY713" s="5"/>
      <c r="IZ713" s="5"/>
      <c r="JA713" s="5"/>
      <c r="JB713" s="5"/>
      <c r="JC713" s="5"/>
      <c r="JD713" s="5"/>
      <c r="JE713" s="5"/>
      <c r="JF713" s="5"/>
      <c r="JG713" s="5"/>
      <c r="JH713" s="5"/>
      <c r="JI713" s="5"/>
      <c r="JJ713" s="5"/>
      <c r="JK713" s="145"/>
      <c r="JL713" s="397"/>
    </row>
    <row r="714" spans="1:272" ht="15.75" customHeight="1">
      <c r="A714" s="8" t="s">
        <v>33</v>
      </c>
      <c r="B714" s="8" t="s">
        <v>8</v>
      </c>
      <c r="C714" s="5"/>
      <c r="D714" s="197" t="s">
        <v>151</v>
      </c>
      <c r="E714" s="118"/>
      <c r="F714" s="195"/>
      <c r="G714" s="195"/>
      <c r="H714" s="309"/>
      <c r="I714" s="354"/>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c r="AY714" s="5"/>
      <c r="AZ714" s="341"/>
      <c r="BA714" s="354"/>
      <c r="BB714" s="5"/>
      <c r="BC714" s="5"/>
      <c r="BD714" s="5"/>
      <c r="BE714" s="5"/>
      <c r="BF714" s="5"/>
      <c r="BG714" s="5"/>
      <c r="BH714" s="5"/>
      <c r="BI714" s="5"/>
      <c r="BJ714" s="5"/>
      <c r="BK714" s="5"/>
      <c r="BL714" s="5"/>
      <c r="BM714" s="5"/>
      <c r="BN714" s="5"/>
      <c r="BO714" s="5"/>
      <c r="BP714" s="5"/>
      <c r="BQ714" s="5"/>
      <c r="BR714" s="5"/>
      <c r="BS714" s="5"/>
      <c r="BT714" s="5"/>
      <c r="BU714" s="5"/>
      <c r="BV714" s="5"/>
      <c r="BW714" s="5"/>
      <c r="BX714" s="5"/>
      <c r="BY714" s="5"/>
      <c r="BZ714" s="5"/>
      <c r="CA714" s="5"/>
      <c r="CB714" s="5"/>
      <c r="CC714" s="5"/>
      <c r="CD714" s="5"/>
      <c r="CE714" s="5"/>
      <c r="CF714" s="5"/>
      <c r="CG714" s="5"/>
      <c r="CH714" s="5"/>
      <c r="CI714" s="5"/>
      <c r="CJ714" s="5"/>
      <c r="CK714" s="5"/>
      <c r="CL714" s="5"/>
      <c r="CM714" s="5"/>
      <c r="CN714" s="5"/>
      <c r="CO714" s="5"/>
      <c r="CP714" s="5"/>
      <c r="CQ714" s="5"/>
      <c r="CR714" s="341"/>
      <c r="CS714" s="354"/>
      <c r="CT714" s="5"/>
      <c r="CU714" s="5"/>
      <c r="CV714" s="5"/>
      <c r="CW714" s="5"/>
      <c r="CX714" s="5"/>
      <c r="CY714" s="5"/>
      <c r="CZ714" s="5"/>
      <c r="DA714" s="5"/>
      <c r="DB714" s="5"/>
      <c r="DC714" s="5"/>
      <c r="DD714" s="5"/>
      <c r="DE714" s="5"/>
      <c r="DF714" s="5"/>
      <c r="DG714" s="5"/>
      <c r="DH714" s="5"/>
      <c r="DI714" s="5"/>
      <c r="DJ714" s="5"/>
      <c r="DK714" s="5"/>
      <c r="DL714" s="5"/>
      <c r="DM714" s="5"/>
      <c r="DN714" s="5"/>
      <c r="DO714" s="5"/>
      <c r="DP714" s="5"/>
      <c r="DQ714" s="5"/>
      <c r="DR714" s="5"/>
      <c r="DS714" s="5"/>
      <c r="DT714" s="5"/>
      <c r="DU714" s="5"/>
      <c r="DV714" s="5"/>
      <c r="DW714" s="5"/>
      <c r="DX714" s="5"/>
      <c r="DY714" s="5"/>
      <c r="DZ714" s="5"/>
      <c r="EA714" s="5"/>
      <c r="EB714" s="5"/>
      <c r="EC714" s="5"/>
      <c r="ED714" s="5"/>
      <c r="EE714" s="5"/>
      <c r="EF714" s="5"/>
      <c r="EG714" s="5"/>
      <c r="EH714" s="5"/>
      <c r="EI714" s="5"/>
      <c r="EJ714" s="341"/>
      <c r="EK714" s="354"/>
      <c r="EL714" s="5"/>
      <c r="EM714" s="5"/>
      <c r="EN714" s="5"/>
      <c r="EO714" s="5"/>
      <c r="EP714" s="5"/>
      <c r="EQ714" s="5"/>
      <c r="ER714" s="5"/>
      <c r="ES714" s="5"/>
      <c r="ET714" s="5"/>
      <c r="EU714" s="5"/>
      <c r="EV714" s="5"/>
      <c r="EW714" s="5"/>
      <c r="EX714" s="5"/>
      <c r="EY714" s="5"/>
      <c r="EZ714" s="5"/>
      <c r="FA714" s="5"/>
      <c r="FB714" s="5"/>
      <c r="FC714" s="5"/>
      <c r="FD714" s="5"/>
      <c r="FE714" s="5"/>
      <c r="FF714" s="5"/>
      <c r="FG714" s="5"/>
      <c r="FH714" s="5"/>
      <c r="FI714" s="5"/>
      <c r="FJ714" s="5"/>
      <c r="FK714" s="5"/>
      <c r="FL714" s="5"/>
      <c r="FM714" s="5"/>
      <c r="FN714" s="5"/>
      <c r="FO714" s="5"/>
      <c r="FP714" s="5"/>
      <c r="FQ714" s="5"/>
      <c r="FR714" s="5"/>
      <c r="FS714" s="5"/>
      <c r="FT714" s="5"/>
      <c r="FU714" s="5"/>
      <c r="FV714" s="5"/>
      <c r="FW714" s="5"/>
      <c r="FX714" s="5"/>
      <c r="FY714" s="5"/>
      <c r="FZ714" s="5"/>
      <c r="GA714" s="5"/>
      <c r="GB714" s="341"/>
      <c r="GC714" s="354"/>
      <c r="GD714" s="5"/>
      <c r="GE714" s="5"/>
      <c r="GF714" s="5"/>
      <c r="GG714" s="5"/>
      <c r="GH714" s="5"/>
      <c r="GI714" s="5"/>
      <c r="GJ714" s="5"/>
      <c r="GK714" s="5"/>
      <c r="GL714" s="5"/>
      <c r="GM714" s="5"/>
      <c r="GN714" s="5"/>
      <c r="GO714" s="5"/>
      <c r="GP714" s="5"/>
      <c r="GQ714" s="5"/>
      <c r="GR714" s="5"/>
      <c r="GS714" s="5"/>
      <c r="GT714" s="5"/>
      <c r="GU714" s="5"/>
      <c r="GV714" s="5"/>
      <c r="GW714" s="5"/>
      <c r="GX714" s="5"/>
      <c r="GY714" s="5"/>
      <c r="GZ714" s="5"/>
      <c r="HA714" s="5"/>
      <c r="HB714" s="5"/>
      <c r="HC714" s="5"/>
      <c r="HD714" s="5"/>
      <c r="HE714" s="5"/>
      <c r="HF714" s="5"/>
      <c r="HG714" s="5"/>
      <c r="HH714" s="5"/>
      <c r="HI714" s="5"/>
      <c r="HJ714" s="5"/>
      <c r="HK714" s="5"/>
      <c r="HL714" s="5"/>
      <c r="HM714" s="5"/>
      <c r="HN714" s="5"/>
      <c r="HO714" s="5"/>
      <c r="HP714" s="5"/>
      <c r="HQ714" s="5"/>
      <c r="HR714" s="5"/>
      <c r="HS714" s="5"/>
      <c r="HT714" s="341"/>
      <c r="HU714" s="354"/>
      <c r="HV714" s="5"/>
      <c r="HW714" s="5"/>
      <c r="HX714" s="5"/>
      <c r="HY714" s="5"/>
      <c r="HZ714" s="5"/>
      <c r="IA714" s="5"/>
      <c r="IB714" s="5"/>
      <c r="IC714" s="5"/>
      <c r="ID714" s="5"/>
      <c r="IE714" s="5"/>
      <c r="IF714" s="5"/>
      <c r="IG714" s="5"/>
      <c r="IH714" s="5"/>
      <c r="II714" s="5"/>
      <c r="IJ714" s="5"/>
      <c r="IK714" s="5"/>
      <c r="IL714" s="5"/>
      <c r="IM714" s="5"/>
      <c r="IN714" s="5"/>
      <c r="IO714" s="5"/>
      <c r="IP714" s="5"/>
      <c r="IQ714" s="5"/>
      <c r="IR714" s="5"/>
      <c r="IS714" s="5"/>
      <c r="IT714" s="5"/>
      <c r="IU714" s="5"/>
      <c r="IV714" s="5"/>
      <c r="IW714" s="5"/>
      <c r="IX714" s="5"/>
      <c r="IY714" s="5"/>
      <c r="IZ714" s="5"/>
      <c r="JA714" s="5"/>
      <c r="JB714" s="5"/>
      <c r="JC714" s="5"/>
      <c r="JD714" s="5"/>
      <c r="JE714" s="5"/>
      <c r="JF714" s="5"/>
      <c r="JG714" s="5"/>
      <c r="JH714" s="5"/>
      <c r="JI714" s="5"/>
      <c r="JJ714" s="5"/>
      <c r="JK714" s="145"/>
      <c r="JL714" s="397"/>
    </row>
    <row r="715" spans="1:272" ht="27.75" customHeight="1">
      <c r="A715" s="1" t="s">
        <v>33</v>
      </c>
      <c r="B715" s="1" t="s">
        <v>147</v>
      </c>
      <c r="C715" s="2" t="s">
        <v>150</v>
      </c>
      <c r="D715" s="1">
        <v>1</v>
      </c>
      <c r="E715" s="2" t="s">
        <v>149</v>
      </c>
      <c r="F715" s="38" t="s">
        <v>108</v>
      </c>
      <c r="G715" s="2" t="s">
        <v>34</v>
      </c>
      <c r="H715" s="303"/>
      <c r="I715" s="353"/>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303"/>
      <c r="BA715" s="353"/>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303"/>
      <c r="CS715" s="353"/>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303"/>
      <c r="EK715" s="353"/>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303"/>
      <c r="GC715" s="353"/>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303"/>
      <c r="HU715" s="353"/>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c r="IT715" s="2"/>
      <c r="IU715" s="2"/>
      <c r="IV715" s="2"/>
      <c r="IW715" s="2"/>
      <c r="IX715" s="2"/>
      <c r="IY715" s="2"/>
      <c r="IZ715" s="2"/>
      <c r="JA715" s="2"/>
      <c r="JB715" s="2"/>
      <c r="JC715" s="2"/>
      <c r="JD715" s="2"/>
      <c r="JE715" s="2"/>
      <c r="JF715" s="2"/>
      <c r="JG715" s="2"/>
      <c r="JH715" s="2"/>
      <c r="JI715" s="2"/>
      <c r="JJ715" s="2"/>
      <c r="JK715" s="148"/>
      <c r="JL715" s="425"/>
    </row>
    <row r="716" spans="1:272" ht="15.75" customHeight="1" thickBot="1">
      <c r="A716" s="8" t="s">
        <v>33</v>
      </c>
      <c r="B716" s="8" t="s">
        <v>148</v>
      </c>
      <c r="C716" s="5"/>
      <c r="D716" s="197">
        <v>163</v>
      </c>
      <c r="E716" s="118"/>
      <c r="F716" s="195"/>
      <c r="G716" s="195"/>
      <c r="H716" s="309"/>
      <c r="I716" s="354"/>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c r="AY716" s="5"/>
      <c r="AZ716" s="341"/>
      <c r="BA716" s="354"/>
      <c r="BB716" s="5"/>
      <c r="BC716" s="5"/>
      <c r="BD716" s="5"/>
      <c r="BE716" s="5"/>
      <c r="BF716" s="5"/>
      <c r="BG716" s="5"/>
      <c r="BH716" s="5"/>
      <c r="BI716" s="5"/>
      <c r="BJ716" s="5"/>
      <c r="BK716" s="5"/>
      <c r="BL716" s="5"/>
      <c r="BM716" s="5"/>
      <c r="BN716" s="5"/>
      <c r="BO716" s="5"/>
      <c r="BP716" s="5"/>
      <c r="BQ716" s="5"/>
      <c r="BR716" s="5"/>
      <c r="BS716" s="5"/>
      <c r="BT716" s="5"/>
      <c r="BU716" s="5"/>
      <c r="BV716" s="5"/>
      <c r="BW716" s="5"/>
      <c r="BX716" s="5"/>
      <c r="BY716" s="5"/>
      <c r="BZ716" s="5"/>
      <c r="CA716" s="5"/>
      <c r="CB716" s="5"/>
      <c r="CC716" s="5"/>
      <c r="CD716" s="5"/>
      <c r="CE716" s="5"/>
      <c r="CF716" s="5"/>
      <c r="CG716" s="5"/>
      <c r="CH716" s="5"/>
      <c r="CI716" s="5"/>
      <c r="CJ716" s="5"/>
      <c r="CK716" s="5"/>
      <c r="CL716" s="5"/>
      <c r="CM716" s="5"/>
      <c r="CN716" s="5"/>
      <c r="CO716" s="5"/>
      <c r="CP716" s="5"/>
      <c r="CQ716" s="5"/>
      <c r="CR716" s="341"/>
      <c r="CS716" s="354"/>
      <c r="CT716" s="5"/>
      <c r="CU716" s="5"/>
      <c r="CV716" s="5"/>
      <c r="CW716" s="5"/>
      <c r="CX716" s="5"/>
      <c r="CY716" s="5"/>
      <c r="CZ716" s="5"/>
      <c r="DA716" s="5"/>
      <c r="DB716" s="5"/>
      <c r="DC716" s="5"/>
      <c r="DD716" s="5"/>
      <c r="DE716" s="5"/>
      <c r="DF716" s="5"/>
      <c r="DG716" s="5"/>
      <c r="DH716" s="5"/>
      <c r="DI716" s="5"/>
      <c r="DJ716" s="5"/>
      <c r="DK716" s="5"/>
      <c r="DL716" s="5"/>
      <c r="DM716" s="5"/>
      <c r="DN716" s="5"/>
      <c r="DO716" s="5"/>
      <c r="DP716" s="5"/>
      <c r="DQ716" s="5"/>
      <c r="DR716" s="5"/>
      <c r="DS716" s="5"/>
      <c r="DT716" s="5"/>
      <c r="DU716" s="5"/>
      <c r="DV716" s="5"/>
      <c r="DW716" s="5"/>
      <c r="DX716" s="5"/>
      <c r="DY716" s="5"/>
      <c r="DZ716" s="5"/>
      <c r="EA716" s="5"/>
      <c r="EB716" s="5"/>
      <c r="EC716" s="5"/>
      <c r="ED716" s="5"/>
      <c r="EE716" s="5"/>
      <c r="EF716" s="5"/>
      <c r="EG716" s="5"/>
      <c r="EH716" s="5"/>
      <c r="EI716" s="5"/>
      <c r="EJ716" s="341"/>
      <c r="EK716" s="354"/>
      <c r="EL716" s="5"/>
      <c r="EM716" s="5"/>
      <c r="EN716" s="5"/>
      <c r="EO716" s="5"/>
      <c r="EP716" s="5"/>
      <c r="EQ716" s="5"/>
      <c r="ER716" s="5"/>
      <c r="ES716" s="5"/>
      <c r="ET716" s="5"/>
      <c r="EU716" s="5"/>
      <c r="EV716" s="5"/>
      <c r="EW716" s="5"/>
      <c r="EX716" s="5"/>
      <c r="EY716" s="5"/>
      <c r="EZ716" s="5"/>
      <c r="FA716" s="5"/>
      <c r="FB716" s="5"/>
      <c r="FC716" s="5"/>
      <c r="FD716" s="5"/>
      <c r="FE716" s="5"/>
      <c r="FF716" s="5"/>
      <c r="FG716" s="5"/>
      <c r="FH716" s="5"/>
      <c r="FI716" s="5"/>
      <c r="FJ716" s="5"/>
      <c r="FK716" s="5"/>
      <c r="FL716" s="5"/>
      <c r="FM716" s="5"/>
      <c r="FN716" s="5"/>
      <c r="FO716" s="5"/>
      <c r="FP716" s="5"/>
      <c r="FQ716" s="5"/>
      <c r="FR716" s="5"/>
      <c r="FS716" s="5"/>
      <c r="FT716" s="5"/>
      <c r="FU716" s="5"/>
      <c r="FV716" s="5"/>
      <c r="FW716" s="5"/>
      <c r="FX716" s="5"/>
      <c r="FY716" s="5"/>
      <c r="FZ716" s="5"/>
      <c r="GA716" s="5"/>
      <c r="GB716" s="341"/>
      <c r="GC716" s="354"/>
      <c r="GD716" s="5"/>
      <c r="GE716" s="5"/>
      <c r="GF716" s="5"/>
      <c r="GG716" s="5"/>
      <c r="GH716" s="5"/>
      <c r="GI716" s="5"/>
      <c r="GJ716" s="5"/>
      <c r="GK716" s="5"/>
      <c r="GL716" s="5"/>
      <c r="GM716" s="5"/>
      <c r="GN716" s="5"/>
      <c r="GO716" s="5"/>
      <c r="GP716" s="5"/>
      <c r="GQ716" s="5"/>
      <c r="GR716" s="5"/>
      <c r="GS716" s="5"/>
      <c r="GT716" s="5"/>
      <c r="GU716" s="5"/>
      <c r="GV716" s="5"/>
      <c r="GW716" s="5"/>
      <c r="GX716" s="5"/>
      <c r="GY716" s="5"/>
      <c r="GZ716" s="5"/>
      <c r="HA716" s="5"/>
      <c r="HB716" s="5"/>
      <c r="HC716" s="5"/>
      <c r="HD716" s="5"/>
      <c r="HE716" s="5"/>
      <c r="HF716" s="5"/>
      <c r="HG716" s="5"/>
      <c r="HH716" s="5"/>
      <c r="HI716" s="5"/>
      <c r="HJ716" s="5"/>
      <c r="HK716" s="5"/>
      <c r="HL716" s="5"/>
      <c r="HM716" s="5"/>
      <c r="HN716" s="5"/>
      <c r="HO716" s="5"/>
      <c r="HP716" s="5"/>
      <c r="HQ716" s="5"/>
      <c r="HR716" s="5"/>
      <c r="HS716" s="5"/>
      <c r="HT716" s="341"/>
      <c r="HU716" s="354"/>
      <c r="HV716" s="5"/>
      <c r="HW716" s="5"/>
      <c r="HX716" s="5"/>
      <c r="HY716" s="5"/>
      <c r="HZ716" s="5"/>
      <c r="IA716" s="5"/>
      <c r="IB716" s="5"/>
      <c r="IC716" s="5"/>
      <c r="ID716" s="5"/>
      <c r="IE716" s="5"/>
      <c r="IF716" s="5"/>
      <c r="IG716" s="5"/>
      <c r="IH716" s="5"/>
      <c r="II716" s="5"/>
      <c r="IJ716" s="5"/>
      <c r="IK716" s="5"/>
      <c r="IL716" s="5"/>
      <c r="IM716" s="5"/>
      <c r="IN716" s="5"/>
      <c r="IO716" s="5"/>
      <c r="IP716" s="5"/>
      <c r="IQ716" s="5"/>
      <c r="IR716" s="5"/>
      <c r="IS716" s="5"/>
      <c r="IT716" s="5"/>
      <c r="IU716" s="5"/>
      <c r="IV716" s="5"/>
      <c r="IW716" s="5"/>
      <c r="IX716" s="5"/>
      <c r="IY716" s="5"/>
      <c r="IZ716" s="5"/>
      <c r="JA716" s="5"/>
      <c r="JB716" s="5"/>
      <c r="JC716" s="5"/>
      <c r="JD716" s="5"/>
      <c r="JE716" s="5"/>
      <c r="JF716" s="5"/>
      <c r="JG716" s="5"/>
      <c r="JH716" s="5"/>
      <c r="JI716" s="5"/>
      <c r="JJ716" s="5"/>
      <c r="JK716" s="145"/>
      <c r="JL716" s="397"/>
    </row>
    <row r="717" spans="1:272" ht="31.5" thickTop="1" thickBot="1">
      <c r="A717" s="1" t="s">
        <v>33</v>
      </c>
      <c r="B717" s="1" t="s">
        <v>147</v>
      </c>
      <c r="C717" s="2" t="s">
        <v>19</v>
      </c>
      <c r="D717" s="1">
        <v>1</v>
      </c>
      <c r="E717" s="2" t="s">
        <v>146</v>
      </c>
      <c r="F717" s="38" t="s">
        <v>108</v>
      </c>
      <c r="G717" s="2" t="s">
        <v>145</v>
      </c>
      <c r="H717" s="303" t="s">
        <v>188</v>
      </c>
      <c r="I717" s="353"/>
      <c r="J717" s="2"/>
      <c r="K717" s="2"/>
      <c r="L717" s="2"/>
      <c r="M717" s="38" t="s">
        <v>116</v>
      </c>
      <c r="N717" s="81">
        <f>N718+N759</f>
        <v>27.450000000000102</v>
      </c>
      <c r="O717" s="81">
        <f>O718+O759</f>
        <v>82350000.000000298</v>
      </c>
      <c r="P717" s="2"/>
      <c r="Q717" s="2"/>
      <c r="R717" s="2"/>
      <c r="S717" s="2"/>
      <c r="T717" s="38" t="s">
        <v>116</v>
      </c>
      <c r="U717" s="81">
        <f>U718+U759</f>
        <v>0</v>
      </c>
      <c r="V717" s="81">
        <f>V718+V759</f>
        <v>0</v>
      </c>
      <c r="W717" s="2"/>
      <c r="X717" s="2"/>
      <c r="Y717" s="2"/>
      <c r="Z717" s="2"/>
      <c r="AA717" s="38" t="s">
        <v>116</v>
      </c>
      <c r="AB717" s="81">
        <f>AB718+AB759</f>
        <v>0</v>
      </c>
      <c r="AC717" s="81">
        <f>AC718+AC759</f>
        <v>0</v>
      </c>
      <c r="AD717" s="2"/>
      <c r="AE717" s="2"/>
      <c r="AF717" s="2"/>
      <c r="AG717" s="2"/>
      <c r="AH717" s="38" t="s">
        <v>116</v>
      </c>
      <c r="AI717" s="81">
        <f>AI718+AI759</f>
        <v>0</v>
      </c>
      <c r="AJ717" s="81">
        <f>AJ718+AJ759</f>
        <v>0</v>
      </c>
      <c r="AK717" s="2"/>
      <c r="AL717" s="2"/>
      <c r="AM717" s="2"/>
      <c r="AN717" s="2"/>
      <c r="AO717" s="38" t="s">
        <v>116</v>
      </c>
      <c r="AP717" s="81">
        <f>AP718+AP759</f>
        <v>0</v>
      </c>
      <c r="AQ717" s="81">
        <f>AQ718+AQ759</f>
        <v>0</v>
      </c>
      <c r="AR717" s="2"/>
      <c r="AS717" s="2"/>
      <c r="AT717" s="2"/>
      <c r="AU717" s="2"/>
      <c r="AV717" s="38" t="s">
        <v>116</v>
      </c>
      <c r="AW717" s="81">
        <f>AW718+AW759</f>
        <v>0</v>
      </c>
      <c r="AX717" s="91" t="s">
        <v>130</v>
      </c>
      <c r="AY717" s="92">
        <f>AW717+AP717+AI717+AB717+U717+N717</f>
        <v>27.450000000000102</v>
      </c>
      <c r="AZ717" s="92">
        <f>AZ718+AQ717+AJ717+AC717+V717+O717</f>
        <v>82350000.000000298</v>
      </c>
      <c r="BA717" s="353"/>
      <c r="BB717" s="2"/>
      <c r="BC717" s="2"/>
      <c r="BD717" s="2"/>
      <c r="BE717" s="38" t="s">
        <v>116</v>
      </c>
      <c r="BF717" s="81">
        <f>BF718+BF759</f>
        <v>561.80000000000007</v>
      </c>
      <c r="BG717" s="81">
        <f>BG718+BG759</f>
        <v>2809000000</v>
      </c>
      <c r="BH717" s="2"/>
      <c r="BI717" s="2"/>
      <c r="BJ717" s="2"/>
      <c r="BK717" s="2"/>
      <c r="BL717" s="38" t="s">
        <v>116</v>
      </c>
      <c r="BM717" s="81">
        <f>BM718+BM759</f>
        <v>0</v>
      </c>
      <c r="BN717" s="81">
        <f>BN718+BN759</f>
        <v>0</v>
      </c>
      <c r="BO717" s="2"/>
      <c r="BP717" s="2"/>
      <c r="BQ717" s="2"/>
      <c r="BR717" s="2"/>
      <c r="BS717" s="38" t="s">
        <v>116</v>
      </c>
      <c r="BT717" s="81">
        <f>BT718+BT759</f>
        <v>0</v>
      </c>
      <c r="BU717" s="81">
        <f>BU718+BU759</f>
        <v>0</v>
      </c>
      <c r="BV717" s="2"/>
      <c r="BW717" s="2"/>
      <c r="BX717" s="2"/>
      <c r="BY717" s="2"/>
      <c r="BZ717" s="38" t="s">
        <v>116</v>
      </c>
      <c r="CA717" s="81">
        <f>CA718+CA759</f>
        <v>0</v>
      </c>
      <c r="CB717" s="81">
        <f>CB718+CB759</f>
        <v>0</v>
      </c>
      <c r="CC717" s="2"/>
      <c r="CD717" s="2"/>
      <c r="CE717" s="2"/>
      <c r="CF717" s="2"/>
      <c r="CG717" s="38" t="s">
        <v>116</v>
      </c>
      <c r="CH717" s="81">
        <f>CH718+CH759</f>
        <v>0</v>
      </c>
      <c r="CI717" s="81">
        <f>CI718+CI759</f>
        <v>0</v>
      </c>
      <c r="CJ717" s="2"/>
      <c r="CK717" s="2"/>
      <c r="CL717" s="2"/>
      <c r="CM717" s="2"/>
      <c r="CN717" s="38" t="s">
        <v>116</v>
      </c>
      <c r="CO717" s="81">
        <f>CO718+CO759</f>
        <v>0</v>
      </c>
      <c r="CP717" s="131" t="s">
        <v>117</v>
      </c>
      <c r="CQ717" s="92">
        <f>CO717+CH717+CA717+BT717+BM717+BF717</f>
        <v>561.80000000000007</v>
      </c>
      <c r="CR717" s="92">
        <f>CR718+CI717+CB717+BU717+BN717+BG717</f>
        <v>2809000000</v>
      </c>
      <c r="CS717" s="353"/>
      <c r="CT717" s="2"/>
      <c r="CU717" s="2"/>
      <c r="CV717" s="2"/>
      <c r="CW717" s="38" t="s">
        <v>116</v>
      </c>
      <c r="CX717" s="81">
        <f>CX718+CX759</f>
        <v>44</v>
      </c>
      <c r="CY717" s="81">
        <f>CY718+CY759</f>
        <v>1200000000</v>
      </c>
      <c r="CZ717" s="2"/>
      <c r="DA717" s="2"/>
      <c r="DB717" s="2"/>
      <c r="DC717" s="2"/>
      <c r="DD717" s="38" t="s">
        <v>116</v>
      </c>
      <c r="DE717" s="81">
        <f>DE718+DE759</f>
        <v>0</v>
      </c>
      <c r="DF717" s="81">
        <f>DF718+DF759</f>
        <v>0</v>
      </c>
      <c r="DG717" s="2"/>
      <c r="DH717" s="2"/>
      <c r="DI717" s="2"/>
      <c r="DJ717" s="2"/>
      <c r="DK717" s="38" t="s">
        <v>116</v>
      </c>
      <c r="DL717" s="81">
        <f>DL718+DL759</f>
        <v>0</v>
      </c>
      <c r="DM717" s="81">
        <f>DM718+DM759</f>
        <v>0</v>
      </c>
      <c r="DN717" s="2"/>
      <c r="DO717" s="2"/>
      <c r="DP717" s="2"/>
      <c r="DQ717" s="2"/>
      <c r="DR717" s="38" t="s">
        <v>116</v>
      </c>
      <c r="DS717" s="81">
        <f>DS718+DS759</f>
        <v>0</v>
      </c>
      <c r="DT717" s="81">
        <f>DT718+DT759</f>
        <v>0</v>
      </c>
      <c r="DU717" s="2"/>
      <c r="DV717" s="2"/>
      <c r="DW717" s="2"/>
      <c r="DX717" s="2"/>
      <c r="DY717" s="38" t="s">
        <v>116</v>
      </c>
      <c r="DZ717" s="81">
        <f>DZ718+DZ759</f>
        <v>0</v>
      </c>
      <c r="EA717" s="81">
        <f>EA718+EA759</f>
        <v>0</v>
      </c>
      <c r="EB717" s="2"/>
      <c r="EC717" s="2"/>
      <c r="ED717" s="2"/>
      <c r="EE717" s="2"/>
      <c r="EF717" s="38" t="s">
        <v>116</v>
      </c>
      <c r="EG717" s="81">
        <f>EG718+EG759</f>
        <v>0</v>
      </c>
      <c r="EH717" s="91" t="s">
        <v>120</v>
      </c>
      <c r="EI717" s="92">
        <f>EG717+DZ717+DS717+DL717+DE717+CX717</f>
        <v>44</v>
      </c>
      <c r="EJ717" s="92">
        <f>EJ718+EA717+DT717+DM717+DF717+CY717</f>
        <v>1200000000</v>
      </c>
      <c r="EK717" s="353"/>
      <c r="EL717" s="2"/>
      <c r="EM717" s="2"/>
      <c r="EN717" s="2"/>
      <c r="EO717" s="38" t="s">
        <v>116</v>
      </c>
      <c r="EP717" s="81">
        <f>EP718+EP759</f>
        <v>2.3000000000000114</v>
      </c>
      <c r="EQ717" s="81">
        <f>EQ718+EQ759</f>
        <v>11500000.000000058</v>
      </c>
      <c r="ER717" s="2"/>
      <c r="ES717" s="2"/>
      <c r="ET717" s="2"/>
      <c r="EU717" s="2"/>
      <c r="EV717" s="38" t="s">
        <v>116</v>
      </c>
      <c r="EW717" s="81">
        <f>EW718+EW759</f>
        <v>0</v>
      </c>
      <c r="EX717" s="81">
        <f>EX718+EX759</f>
        <v>0</v>
      </c>
      <c r="EY717" s="2"/>
      <c r="EZ717" s="2"/>
      <c r="FA717" s="2"/>
      <c r="FB717" s="2"/>
      <c r="FC717" s="38" t="s">
        <v>116</v>
      </c>
      <c r="FD717" s="81">
        <f>FD718+FD759</f>
        <v>0</v>
      </c>
      <c r="FE717" s="81">
        <f>FE718+FE759</f>
        <v>0</v>
      </c>
      <c r="FF717" s="2"/>
      <c r="FG717" s="2"/>
      <c r="FH717" s="2"/>
      <c r="FI717" s="2"/>
      <c r="FJ717" s="38" t="s">
        <v>116</v>
      </c>
      <c r="FK717" s="81">
        <f>FK718+FK759</f>
        <v>0</v>
      </c>
      <c r="FL717" s="81">
        <f>FL718+FL759</f>
        <v>0</v>
      </c>
      <c r="FM717" s="2"/>
      <c r="FN717" s="2"/>
      <c r="FO717" s="2"/>
      <c r="FP717" s="2"/>
      <c r="FQ717" s="38" t="s">
        <v>116</v>
      </c>
      <c r="FR717" s="81">
        <f>FR718+FR759</f>
        <v>0</v>
      </c>
      <c r="FS717" s="81">
        <f>FS718+FS759</f>
        <v>0</v>
      </c>
      <c r="FT717" s="2"/>
      <c r="FU717" s="2"/>
      <c r="FV717" s="2"/>
      <c r="FW717" s="2"/>
      <c r="FX717" s="38" t="s">
        <v>116</v>
      </c>
      <c r="FY717" s="81">
        <f>FY718+FY759</f>
        <v>0</v>
      </c>
      <c r="FZ717" s="91" t="s">
        <v>122</v>
      </c>
      <c r="GA717" s="92">
        <f>FY717+FR717+FK717+FD717+EW717+EP717</f>
        <v>2.3000000000000114</v>
      </c>
      <c r="GB717" s="92">
        <f>GB718+FS717+FL717+FE717+EX717+EQ717</f>
        <v>11500000.000000058</v>
      </c>
      <c r="GC717" s="353"/>
      <c r="GD717" s="2"/>
      <c r="GE717" s="2"/>
      <c r="GF717" s="2"/>
      <c r="GG717" s="38" t="s">
        <v>116</v>
      </c>
      <c r="GH717" s="81">
        <f>GH718+GH759</f>
        <v>0</v>
      </c>
      <c r="GI717" s="81">
        <f>GI718+GI759</f>
        <v>0</v>
      </c>
      <c r="GJ717" s="2"/>
      <c r="GK717" s="2"/>
      <c r="GL717" s="2"/>
      <c r="GM717" s="2"/>
      <c r="GN717" s="38" t="s">
        <v>116</v>
      </c>
      <c r="GO717" s="81">
        <f>GO718+GO759</f>
        <v>0</v>
      </c>
      <c r="GP717" s="81">
        <f>GP718+GP759</f>
        <v>0</v>
      </c>
      <c r="GQ717" s="2"/>
      <c r="GR717" s="2"/>
      <c r="GS717" s="2"/>
      <c r="GT717" s="2"/>
      <c r="GU717" s="38" t="s">
        <v>116</v>
      </c>
      <c r="GV717" s="81">
        <f>GV718+GV759</f>
        <v>0</v>
      </c>
      <c r="GW717" s="81">
        <f>GW718+GW759</f>
        <v>0</v>
      </c>
      <c r="GX717" s="2"/>
      <c r="GY717" s="2"/>
      <c r="GZ717" s="2"/>
      <c r="HA717" s="2"/>
      <c r="HB717" s="38" t="s">
        <v>116</v>
      </c>
      <c r="HC717" s="81">
        <f>HC718+HC759</f>
        <v>0</v>
      </c>
      <c r="HD717" s="81">
        <f>HD718+HD759</f>
        <v>0</v>
      </c>
      <c r="HE717" s="2"/>
      <c r="HF717" s="2"/>
      <c r="HG717" s="2"/>
      <c r="HH717" s="2"/>
      <c r="HI717" s="38" t="s">
        <v>116</v>
      </c>
      <c r="HJ717" s="81">
        <f>HJ718+HJ759</f>
        <v>0</v>
      </c>
      <c r="HK717" s="81">
        <f>HK718+HK759</f>
        <v>0</v>
      </c>
      <c r="HL717" s="2"/>
      <c r="HM717" s="2"/>
      <c r="HN717" s="2"/>
      <c r="HO717" s="2"/>
      <c r="HP717" s="38" t="s">
        <v>116</v>
      </c>
      <c r="HQ717" s="81">
        <f>HQ718+HQ759</f>
        <v>0</v>
      </c>
      <c r="HR717" s="91" t="s">
        <v>124</v>
      </c>
      <c r="HS717" s="92">
        <f>HQ717+HJ717+HC717+GV717+GO717+GH717</f>
        <v>0</v>
      </c>
      <c r="HT717" s="92">
        <f>HT718+HK717+HD717+GW717+GP717+GI717</f>
        <v>0</v>
      </c>
      <c r="HU717" s="353"/>
      <c r="HV717" s="2"/>
      <c r="HW717" s="2"/>
      <c r="HX717" s="2"/>
      <c r="HY717" s="38" t="s">
        <v>116</v>
      </c>
      <c r="HZ717" s="81">
        <f>HZ718+HZ759</f>
        <v>0</v>
      </c>
      <c r="IA717" s="81">
        <f>IA718+IA759</f>
        <v>0</v>
      </c>
      <c r="IB717" s="2"/>
      <c r="IC717" s="2"/>
      <c r="ID717" s="2"/>
      <c r="IE717" s="2"/>
      <c r="IF717" s="38" t="s">
        <v>116</v>
      </c>
      <c r="IG717" s="81">
        <f>IG718+IG759</f>
        <v>0</v>
      </c>
      <c r="IH717" s="81">
        <f>IH718+IH759</f>
        <v>0</v>
      </c>
      <c r="II717" s="2"/>
      <c r="IJ717" s="2"/>
      <c r="IK717" s="2"/>
      <c r="IL717" s="2"/>
      <c r="IM717" s="38" t="s">
        <v>116</v>
      </c>
      <c r="IN717" s="81">
        <f>IN718+IN759</f>
        <v>0</v>
      </c>
      <c r="IO717" s="81">
        <f>IO718+IO759</f>
        <v>0</v>
      </c>
      <c r="IP717" s="2"/>
      <c r="IQ717" s="2"/>
      <c r="IR717" s="2"/>
      <c r="IS717" s="2"/>
      <c r="IT717" s="38" t="s">
        <v>116</v>
      </c>
      <c r="IU717" s="81">
        <f>IU718+IU759</f>
        <v>0</v>
      </c>
      <c r="IV717" s="81">
        <f>IV718+IV759</f>
        <v>0</v>
      </c>
      <c r="IW717" s="2"/>
      <c r="IX717" s="2"/>
      <c r="IY717" s="2"/>
      <c r="IZ717" s="2"/>
      <c r="JA717" s="38" t="s">
        <v>116</v>
      </c>
      <c r="JB717" s="81">
        <f>JB718+JB759</f>
        <v>0</v>
      </c>
      <c r="JC717" s="81">
        <f>JC718+JC759</f>
        <v>0</v>
      </c>
      <c r="JD717" s="2"/>
      <c r="JE717" s="2"/>
      <c r="JF717" s="2"/>
      <c r="JG717" s="2"/>
      <c r="JH717" s="38" t="s">
        <v>116</v>
      </c>
      <c r="JI717" s="81">
        <f>JI718+JI759</f>
        <v>0</v>
      </c>
      <c r="JJ717" s="91" t="s">
        <v>189</v>
      </c>
      <c r="JK717" s="92">
        <f>JI717+JB717+IU717+IN717+IG717+HZ717</f>
        <v>0</v>
      </c>
      <c r="JL717" s="92">
        <f>JL718+JC717+IV717+IO717+IH717+IA717</f>
        <v>0</v>
      </c>
    </row>
    <row r="718" spans="1:272" ht="17.25" customHeight="1" thickTop="1">
      <c r="A718" s="64" t="s">
        <v>33</v>
      </c>
      <c r="B718" s="64" t="s">
        <v>9</v>
      </c>
      <c r="C718" s="65" t="s">
        <v>19</v>
      </c>
      <c r="D718" s="126">
        <v>163</v>
      </c>
      <c r="E718" s="157" t="s">
        <v>146</v>
      </c>
      <c r="F718" s="119" t="s">
        <v>108</v>
      </c>
      <c r="G718" s="119" t="s">
        <v>145</v>
      </c>
      <c r="H718" s="305" t="s">
        <v>188</v>
      </c>
      <c r="I718" s="377"/>
      <c r="J718" s="65"/>
      <c r="K718" s="65"/>
      <c r="L718" s="65"/>
      <c r="M718" s="80" t="s">
        <v>115</v>
      </c>
      <c r="N718" s="79">
        <f>SUM(N719:N758)</f>
        <v>23.450000000000159</v>
      </c>
      <c r="O718" s="79">
        <f>SUM(O719:O758)</f>
        <v>70350000.000000477</v>
      </c>
      <c r="P718" s="65"/>
      <c r="Q718" s="65"/>
      <c r="R718" s="65"/>
      <c r="S718" s="65"/>
      <c r="T718" s="80" t="s">
        <v>115</v>
      </c>
      <c r="U718" s="79">
        <f>SUM(U719:U758)</f>
        <v>0</v>
      </c>
      <c r="V718" s="79">
        <f>SUM(V719:V758)</f>
        <v>0</v>
      </c>
      <c r="W718" s="65"/>
      <c r="X718" s="65"/>
      <c r="Y718" s="65"/>
      <c r="Z718" s="65"/>
      <c r="AA718" s="80" t="s">
        <v>115</v>
      </c>
      <c r="AB718" s="79">
        <f>SUM(AB719:AB758)</f>
        <v>0</v>
      </c>
      <c r="AC718" s="79">
        <f>SUM(AC719:AC758)</f>
        <v>0</v>
      </c>
      <c r="AD718" s="65"/>
      <c r="AE718" s="65"/>
      <c r="AF718" s="65"/>
      <c r="AG718" s="65"/>
      <c r="AH718" s="80" t="s">
        <v>115</v>
      </c>
      <c r="AI718" s="79">
        <f>SUM(AI719:AI758)</f>
        <v>0</v>
      </c>
      <c r="AJ718" s="79">
        <f>SUM(AJ719:AJ758)</f>
        <v>0</v>
      </c>
      <c r="AK718" s="65"/>
      <c r="AL718" s="65"/>
      <c r="AM718" s="65"/>
      <c r="AN718" s="65"/>
      <c r="AO718" s="80" t="s">
        <v>115</v>
      </c>
      <c r="AP718" s="79">
        <f>SUM(AP719:AP758)</f>
        <v>0</v>
      </c>
      <c r="AQ718" s="79">
        <f>SUM(AQ719:AQ758)</f>
        <v>0</v>
      </c>
      <c r="AR718" s="65"/>
      <c r="AS718" s="65"/>
      <c r="AT718" s="65"/>
      <c r="AU718" s="65"/>
      <c r="AV718" s="80" t="s">
        <v>115</v>
      </c>
      <c r="AW718" s="79">
        <f>SUM(AW719:AW758)</f>
        <v>0</v>
      </c>
      <c r="AX718" s="79">
        <f>SUM(AX719:AX758)</f>
        <v>0</v>
      </c>
      <c r="AY718" s="38" t="s">
        <v>116</v>
      </c>
      <c r="AZ718" s="346">
        <f>AX718+AX759</f>
        <v>0</v>
      </c>
      <c r="BA718" s="377"/>
      <c r="BB718" s="65"/>
      <c r="BC718" s="65"/>
      <c r="BD718" s="65"/>
      <c r="BE718" s="80" t="s">
        <v>115</v>
      </c>
      <c r="BF718" s="79">
        <f>SUM(BF719:BF758)</f>
        <v>561.80000000000007</v>
      </c>
      <c r="BG718" s="79">
        <f>SUM(BG719:BG758)</f>
        <v>2809000000</v>
      </c>
      <c r="BH718" s="65"/>
      <c r="BI718" s="65"/>
      <c r="BJ718" s="65"/>
      <c r="BK718" s="65"/>
      <c r="BL718" s="80" t="s">
        <v>115</v>
      </c>
      <c r="BM718" s="79">
        <f>SUM(BM719:BM758)</f>
        <v>0</v>
      </c>
      <c r="BN718" s="79">
        <f>SUM(BN719:BN758)</f>
        <v>0</v>
      </c>
      <c r="BO718" s="65"/>
      <c r="BP718" s="65"/>
      <c r="BQ718" s="65"/>
      <c r="BR718" s="65"/>
      <c r="BS718" s="80" t="s">
        <v>115</v>
      </c>
      <c r="BT718" s="79">
        <f>SUM(BT719:BT758)</f>
        <v>0</v>
      </c>
      <c r="BU718" s="79">
        <f>SUM(BU719:BU758)</f>
        <v>0</v>
      </c>
      <c r="BV718" s="65"/>
      <c r="BW718" s="65"/>
      <c r="BX718" s="65"/>
      <c r="BY718" s="65"/>
      <c r="BZ718" s="80" t="s">
        <v>115</v>
      </c>
      <c r="CA718" s="79">
        <f>SUM(CA719:CA758)</f>
        <v>0</v>
      </c>
      <c r="CB718" s="79">
        <f>SUM(CB719:CB758)</f>
        <v>0</v>
      </c>
      <c r="CC718" s="65"/>
      <c r="CD718" s="65"/>
      <c r="CE718" s="65"/>
      <c r="CF718" s="65"/>
      <c r="CG718" s="80" t="s">
        <v>115</v>
      </c>
      <c r="CH718" s="79">
        <f>SUM(CH719:CH758)</f>
        <v>0</v>
      </c>
      <c r="CI718" s="79">
        <f>SUM(CI719:CI758)</f>
        <v>0</v>
      </c>
      <c r="CJ718" s="65"/>
      <c r="CK718" s="65"/>
      <c r="CL718" s="65"/>
      <c r="CM718" s="65"/>
      <c r="CN718" s="80" t="s">
        <v>115</v>
      </c>
      <c r="CO718" s="79">
        <f>SUM(CO719:CO758)</f>
        <v>0</v>
      </c>
      <c r="CP718" s="79">
        <f>SUM(CP719:CP758)</f>
        <v>0</v>
      </c>
      <c r="CQ718" s="38" t="s">
        <v>116</v>
      </c>
      <c r="CR718" s="346">
        <f>CP718+CP759</f>
        <v>0</v>
      </c>
      <c r="CS718" s="377"/>
      <c r="CT718" s="65"/>
      <c r="CU718" s="65"/>
      <c r="CV718" s="65"/>
      <c r="CW718" s="80" t="s">
        <v>115</v>
      </c>
      <c r="CX718" s="79">
        <f>SUM(CX719:CX758)</f>
        <v>40</v>
      </c>
      <c r="CY718" s="79">
        <f>SUM(CY719:CY758)</f>
        <v>1040000000</v>
      </c>
      <c r="CZ718" s="65"/>
      <c r="DA718" s="65"/>
      <c r="DB718" s="65"/>
      <c r="DC718" s="65"/>
      <c r="DD718" s="80" t="s">
        <v>115</v>
      </c>
      <c r="DE718" s="79">
        <f>SUM(DE719:DE758)</f>
        <v>0</v>
      </c>
      <c r="DF718" s="79">
        <f>SUM(DF719:DF758)</f>
        <v>0</v>
      </c>
      <c r="DG718" s="65"/>
      <c r="DH718" s="65"/>
      <c r="DI718" s="65"/>
      <c r="DJ718" s="65"/>
      <c r="DK718" s="80" t="s">
        <v>115</v>
      </c>
      <c r="DL718" s="79">
        <f>SUM(DL719:DL758)</f>
        <v>0</v>
      </c>
      <c r="DM718" s="79">
        <f>SUM(DM719:DM758)</f>
        <v>0</v>
      </c>
      <c r="DN718" s="65"/>
      <c r="DO718" s="65"/>
      <c r="DP718" s="65"/>
      <c r="DQ718" s="65"/>
      <c r="DR718" s="80" t="s">
        <v>115</v>
      </c>
      <c r="DS718" s="79">
        <f>SUM(DS719:DS758)</f>
        <v>0</v>
      </c>
      <c r="DT718" s="79">
        <f>SUM(DT719:DT758)</f>
        <v>0</v>
      </c>
      <c r="DU718" s="65"/>
      <c r="DV718" s="65"/>
      <c r="DW718" s="65"/>
      <c r="DX718" s="65"/>
      <c r="DY718" s="80" t="s">
        <v>115</v>
      </c>
      <c r="DZ718" s="79">
        <f>SUM(DZ719:DZ758)</f>
        <v>0</v>
      </c>
      <c r="EA718" s="79">
        <f>SUM(EA719:EA758)</f>
        <v>0</v>
      </c>
      <c r="EB718" s="65"/>
      <c r="EC718" s="65"/>
      <c r="ED718" s="65"/>
      <c r="EE718" s="65"/>
      <c r="EF718" s="80" t="s">
        <v>115</v>
      </c>
      <c r="EG718" s="79">
        <f>SUM(EG719:EG758)</f>
        <v>0</v>
      </c>
      <c r="EH718" s="79">
        <f>SUM(EH719:EH758)</f>
        <v>0</v>
      </c>
      <c r="EI718" s="38" t="s">
        <v>116</v>
      </c>
      <c r="EJ718" s="346">
        <f>EH718+EH759</f>
        <v>0</v>
      </c>
      <c r="EK718" s="377"/>
      <c r="EL718" s="65"/>
      <c r="EM718" s="65"/>
      <c r="EN718" s="65"/>
      <c r="EO718" s="80" t="s">
        <v>115</v>
      </c>
      <c r="EP718" s="79">
        <f>SUM(EP719:EP758)</f>
        <v>2.3000000000000114</v>
      </c>
      <c r="EQ718" s="79">
        <f>SUM(EQ719:EQ758)</f>
        <v>11500000.000000058</v>
      </c>
      <c r="ER718" s="65"/>
      <c r="ES718" s="65"/>
      <c r="ET718" s="65"/>
      <c r="EU718" s="65"/>
      <c r="EV718" s="80" t="s">
        <v>115</v>
      </c>
      <c r="EW718" s="79">
        <f>SUM(EW719:EW758)</f>
        <v>0</v>
      </c>
      <c r="EX718" s="79">
        <f>SUM(EX719:EX758)</f>
        <v>0</v>
      </c>
      <c r="EY718" s="65"/>
      <c r="EZ718" s="65"/>
      <c r="FA718" s="65"/>
      <c r="FB718" s="65"/>
      <c r="FC718" s="80" t="s">
        <v>115</v>
      </c>
      <c r="FD718" s="79">
        <f>SUM(FD719:FD758)</f>
        <v>0</v>
      </c>
      <c r="FE718" s="79">
        <f>SUM(FE719:FE758)</f>
        <v>0</v>
      </c>
      <c r="FF718" s="65"/>
      <c r="FG718" s="65"/>
      <c r="FH718" s="65"/>
      <c r="FI718" s="65"/>
      <c r="FJ718" s="80" t="s">
        <v>115</v>
      </c>
      <c r="FK718" s="79">
        <f>SUM(FK719:FK758)</f>
        <v>0</v>
      </c>
      <c r="FL718" s="79">
        <f>SUM(FL719:FL758)</f>
        <v>0</v>
      </c>
      <c r="FM718" s="65"/>
      <c r="FN718" s="65"/>
      <c r="FO718" s="65"/>
      <c r="FP718" s="65"/>
      <c r="FQ718" s="80" t="s">
        <v>115</v>
      </c>
      <c r="FR718" s="79">
        <f>SUM(FR719:FR758)</f>
        <v>0</v>
      </c>
      <c r="FS718" s="79">
        <f>SUM(FS719:FS758)</f>
        <v>0</v>
      </c>
      <c r="FT718" s="65"/>
      <c r="FU718" s="65"/>
      <c r="FV718" s="65"/>
      <c r="FW718" s="65"/>
      <c r="FX718" s="80" t="s">
        <v>115</v>
      </c>
      <c r="FY718" s="79">
        <f>SUM(FY719:FY758)</f>
        <v>0</v>
      </c>
      <c r="FZ718" s="79">
        <f>SUM(FZ719:FZ758)</f>
        <v>0</v>
      </c>
      <c r="GA718" s="38" t="s">
        <v>116</v>
      </c>
      <c r="GB718" s="346">
        <f>FZ718+FZ759</f>
        <v>0</v>
      </c>
      <c r="GC718" s="377"/>
      <c r="GD718" s="65"/>
      <c r="GE718" s="65"/>
      <c r="GF718" s="65"/>
      <c r="GG718" s="80" t="s">
        <v>115</v>
      </c>
      <c r="GH718" s="79">
        <f>SUM(GH719:GH758)</f>
        <v>0</v>
      </c>
      <c r="GI718" s="79">
        <f>SUM(GI719:GI758)</f>
        <v>0</v>
      </c>
      <c r="GJ718" s="65"/>
      <c r="GK718" s="65"/>
      <c r="GL718" s="65"/>
      <c r="GM718" s="65"/>
      <c r="GN718" s="80" t="s">
        <v>115</v>
      </c>
      <c r="GO718" s="79">
        <f>SUM(GO719:GO758)</f>
        <v>0</v>
      </c>
      <c r="GP718" s="79">
        <f>SUM(GP719:GP758)</f>
        <v>0</v>
      </c>
      <c r="GQ718" s="65"/>
      <c r="GR718" s="65"/>
      <c r="GS718" s="65"/>
      <c r="GT718" s="65"/>
      <c r="GU718" s="80" t="s">
        <v>115</v>
      </c>
      <c r="GV718" s="79">
        <f>SUM(GV719:GV758)</f>
        <v>0</v>
      </c>
      <c r="GW718" s="79">
        <f>SUM(GW719:GW758)</f>
        <v>0</v>
      </c>
      <c r="GX718" s="65"/>
      <c r="GY718" s="65"/>
      <c r="GZ718" s="65"/>
      <c r="HA718" s="65"/>
      <c r="HB718" s="80" t="s">
        <v>115</v>
      </c>
      <c r="HC718" s="79">
        <f>SUM(HC719:HC758)</f>
        <v>0</v>
      </c>
      <c r="HD718" s="79">
        <f>SUM(HD719:HD758)</f>
        <v>0</v>
      </c>
      <c r="HE718" s="65"/>
      <c r="HF718" s="65"/>
      <c r="HG718" s="65"/>
      <c r="HH718" s="65"/>
      <c r="HI718" s="80" t="s">
        <v>115</v>
      </c>
      <c r="HJ718" s="79">
        <f>SUM(HJ719:HJ758)</f>
        <v>0</v>
      </c>
      <c r="HK718" s="79">
        <f>SUM(HK719:HK758)</f>
        <v>0</v>
      </c>
      <c r="HL718" s="65"/>
      <c r="HM718" s="65"/>
      <c r="HN718" s="65"/>
      <c r="HO718" s="65"/>
      <c r="HP718" s="80" t="s">
        <v>115</v>
      </c>
      <c r="HQ718" s="79">
        <f>SUM(HQ719:HQ758)</f>
        <v>0</v>
      </c>
      <c r="HR718" s="79">
        <f>SUM(HR719:HR758)</f>
        <v>0</v>
      </c>
      <c r="HS718" s="38" t="s">
        <v>116</v>
      </c>
      <c r="HT718" s="346">
        <f>HR718+HR759</f>
        <v>0</v>
      </c>
      <c r="HU718" s="377"/>
      <c r="HV718" s="65"/>
      <c r="HW718" s="65"/>
      <c r="HX718" s="65"/>
      <c r="HY718" s="80" t="s">
        <v>115</v>
      </c>
      <c r="HZ718" s="79">
        <f>SUM(HZ719:HZ758)</f>
        <v>0</v>
      </c>
      <c r="IA718" s="79">
        <f>SUM(IA719:IA758)</f>
        <v>0</v>
      </c>
      <c r="IB718" s="65"/>
      <c r="IC718" s="65"/>
      <c r="ID718" s="65"/>
      <c r="IE718" s="65"/>
      <c r="IF718" s="80" t="s">
        <v>115</v>
      </c>
      <c r="IG718" s="79">
        <f>SUM(IG719:IG758)</f>
        <v>0</v>
      </c>
      <c r="IH718" s="79">
        <f>SUM(IH719:IH758)</f>
        <v>0</v>
      </c>
      <c r="II718" s="65"/>
      <c r="IJ718" s="65"/>
      <c r="IK718" s="65"/>
      <c r="IL718" s="65"/>
      <c r="IM718" s="80" t="s">
        <v>115</v>
      </c>
      <c r="IN718" s="79">
        <f>SUM(IN719:IN758)</f>
        <v>0</v>
      </c>
      <c r="IO718" s="79">
        <f>SUM(IO719:IO758)</f>
        <v>0</v>
      </c>
      <c r="IP718" s="65"/>
      <c r="IQ718" s="65"/>
      <c r="IR718" s="65"/>
      <c r="IS718" s="65"/>
      <c r="IT718" s="80" t="s">
        <v>115</v>
      </c>
      <c r="IU718" s="79">
        <f>SUM(IU719:IU758)</f>
        <v>0</v>
      </c>
      <c r="IV718" s="79">
        <f>SUM(IV719:IV758)</f>
        <v>0</v>
      </c>
      <c r="IW718" s="65"/>
      <c r="IX718" s="65"/>
      <c r="IY718" s="65"/>
      <c r="IZ718" s="65"/>
      <c r="JA718" s="80" t="s">
        <v>115</v>
      </c>
      <c r="JB718" s="79">
        <f>SUM(JB719:JB758)</f>
        <v>0</v>
      </c>
      <c r="JC718" s="79">
        <f>SUM(JC719:JC758)</f>
        <v>0</v>
      </c>
      <c r="JD718" s="65"/>
      <c r="JE718" s="65"/>
      <c r="JF718" s="65"/>
      <c r="JG718" s="65"/>
      <c r="JH718" s="80" t="s">
        <v>115</v>
      </c>
      <c r="JI718" s="79">
        <f>SUM(JI719:JI758)</f>
        <v>0</v>
      </c>
      <c r="JJ718" s="79">
        <f>SUM(JJ719:JJ758)</f>
        <v>0</v>
      </c>
      <c r="JK718" s="38" t="s">
        <v>116</v>
      </c>
      <c r="JL718" s="346">
        <f>JJ718+JJ759</f>
        <v>0</v>
      </c>
    </row>
    <row r="719" spans="1:272" ht="45">
      <c r="A719" s="8" t="s">
        <v>33</v>
      </c>
      <c r="B719" s="8" t="s">
        <v>9</v>
      </c>
      <c r="C719" s="8">
        <v>1</v>
      </c>
      <c r="D719" s="197">
        <v>163</v>
      </c>
      <c r="E719" s="118" t="s">
        <v>146</v>
      </c>
      <c r="F719" s="195" t="s">
        <v>108</v>
      </c>
      <c r="G719" s="195" t="s">
        <v>145</v>
      </c>
      <c r="H719" s="309" t="s">
        <v>188</v>
      </c>
      <c r="I719" s="355" t="s">
        <v>473</v>
      </c>
      <c r="J719" s="51">
        <v>319</v>
      </c>
      <c r="K719" s="51">
        <v>320.10000000000002</v>
      </c>
      <c r="L719" s="51">
        <f t="shared" ref="L719:L728" si="502">K719-J719</f>
        <v>1.1000000000000227</v>
      </c>
      <c r="M719" s="52">
        <v>100</v>
      </c>
      <c r="N719" s="52">
        <f t="shared" ref="N719" si="503">L719*M719/100</f>
        <v>1.1000000000000227</v>
      </c>
      <c r="O719" s="139">
        <f>N719*AUXILIAR!$B$50</f>
        <v>3300000.000000068</v>
      </c>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c r="AY719" s="5"/>
      <c r="AZ719" s="341"/>
      <c r="BA719" s="355" t="s">
        <v>469</v>
      </c>
      <c r="BB719" s="51">
        <v>0</v>
      </c>
      <c r="BC719" s="51">
        <v>72.599999999999994</v>
      </c>
      <c r="BD719" s="51">
        <f t="shared" ref="BD719" si="504">BC719-BB719</f>
        <v>72.599999999999994</v>
      </c>
      <c r="BE719" s="52">
        <v>100</v>
      </c>
      <c r="BF719" s="52">
        <f t="shared" ref="BF719" si="505">BD719*BE719/100</f>
        <v>72.599999999999994</v>
      </c>
      <c r="BG719" s="139">
        <f>BF719*AUXILIAR!$B$53</f>
        <v>363000000</v>
      </c>
      <c r="BH719" s="5"/>
      <c r="BI719" s="5"/>
      <c r="BJ719" s="5"/>
      <c r="BK719" s="5"/>
      <c r="BL719" s="5"/>
      <c r="BM719" s="5"/>
      <c r="BN719" s="5"/>
      <c r="BO719" s="5"/>
      <c r="BP719" s="5"/>
      <c r="BQ719" s="5"/>
      <c r="BR719" s="5"/>
      <c r="BS719" s="5"/>
      <c r="BT719" s="5"/>
      <c r="BU719" s="5"/>
      <c r="BV719" s="5"/>
      <c r="BW719" s="5"/>
      <c r="BX719" s="5"/>
      <c r="BY719" s="5"/>
      <c r="BZ719" s="5"/>
      <c r="CA719" s="5"/>
      <c r="CB719" s="5"/>
      <c r="CC719" s="5"/>
      <c r="CD719" s="5"/>
      <c r="CE719" s="5"/>
      <c r="CF719" s="5"/>
      <c r="CG719" s="5"/>
      <c r="CH719" s="5"/>
      <c r="CI719" s="5"/>
      <c r="CJ719" s="5"/>
      <c r="CK719" s="5"/>
      <c r="CL719" s="5"/>
      <c r="CM719" s="5"/>
      <c r="CN719" s="5"/>
      <c r="CO719" s="5"/>
      <c r="CP719" s="5"/>
      <c r="CQ719" s="5"/>
      <c r="CR719" s="341"/>
      <c r="CS719" s="355" t="s">
        <v>485</v>
      </c>
      <c r="CT719" s="51">
        <v>14</v>
      </c>
      <c r="CU719" s="51">
        <v>14</v>
      </c>
      <c r="CV719" s="51">
        <v>1</v>
      </c>
      <c r="CW719" s="52">
        <v>100</v>
      </c>
      <c r="CX719" s="52">
        <f>CV719*CW719/100</f>
        <v>1</v>
      </c>
      <c r="CY719" s="139">
        <f>CX719*AUXILIAR!$B$56</f>
        <v>30000000</v>
      </c>
      <c r="CZ719" s="5"/>
      <c r="DA719" s="5"/>
      <c r="DB719" s="5"/>
      <c r="DC719" s="5"/>
      <c r="DD719" s="5"/>
      <c r="DE719" s="5"/>
      <c r="DF719" s="5"/>
      <c r="DG719" s="5"/>
      <c r="DH719" s="5"/>
      <c r="DI719" s="5"/>
      <c r="DJ719" s="5"/>
      <c r="DK719" s="5"/>
      <c r="DL719" s="5"/>
      <c r="DM719" s="5"/>
      <c r="DN719" s="5"/>
      <c r="DO719" s="5"/>
      <c r="DP719" s="5"/>
      <c r="DQ719" s="5"/>
      <c r="DR719" s="5"/>
      <c r="DS719" s="5"/>
      <c r="DT719" s="5"/>
      <c r="DU719" s="5"/>
      <c r="DV719" s="5"/>
      <c r="DW719" s="5"/>
      <c r="DX719" s="5"/>
      <c r="DY719" s="5"/>
      <c r="DZ719" s="5"/>
      <c r="EA719" s="5"/>
      <c r="EB719" s="5"/>
      <c r="EC719" s="5"/>
      <c r="ED719" s="5"/>
      <c r="EE719" s="5"/>
      <c r="EF719" s="5"/>
      <c r="EG719" s="5"/>
      <c r="EH719" s="5"/>
      <c r="EI719" s="5"/>
      <c r="EJ719" s="341"/>
      <c r="EK719" s="355" t="s">
        <v>530</v>
      </c>
      <c r="EL719" s="51">
        <v>117.6</v>
      </c>
      <c r="EM719" s="51">
        <v>119.9</v>
      </c>
      <c r="EN719" s="51">
        <f>EM719-EL719</f>
        <v>2.3000000000000114</v>
      </c>
      <c r="EO719" s="51">
        <v>100</v>
      </c>
      <c r="EP719" s="52">
        <f>EN719*EO719/100</f>
        <v>2.3000000000000114</v>
      </c>
      <c r="EQ719" s="139">
        <f>EP719*AUXILIAR!$B$53</f>
        <v>11500000.000000058</v>
      </c>
      <c r="ER719" s="5"/>
      <c r="ES719" s="5"/>
      <c r="ET719" s="5"/>
      <c r="EU719" s="5"/>
      <c r="EV719" s="5"/>
      <c r="EW719" s="5"/>
      <c r="EX719" s="5"/>
      <c r="EY719" s="5"/>
      <c r="EZ719" s="5"/>
      <c r="FA719" s="5"/>
      <c r="FB719" s="5"/>
      <c r="FC719" s="5"/>
      <c r="FD719" s="5"/>
      <c r="FE719" s="5"/>
      <c r="FF719" s="5"/>
      <c r="FG719" s="5"/>
      <c r="FH719" s="5"/>
      <c r="FI719" s="5"/>
      <c r="FJ719" s="5"/>
      <c r="FK719" s="5"/>
      <c r="FL719" s="5"/>
      <c r="FM719" s="5"/>
      <c r="FN719" s="5"/>
      <c r="FO719" s="5"/>
      <c r="FP719" s="5"/>
      <c r="FQ719" s="5"/>
      <c r="FR719" s="5"/>
      <c r="FS719" s="5"/>
      <c r="FT719" s="5"/>
      <c r="FU719" s="5"/>
      <c r="FV719" s="5"/>
      <c r="FW719" s="5"/>
      <c r="FX719" s="5"/>
      <c r="FY719" s="5"/>
      <c r="FZ719" s="5"/>
      <c r="GA719" s="5"/>
      <c r="GB719" s="341"/>
      <c r="GC719" s="354"/>
      <c r="GD719" s="5"/>
      <c r="GE719" s="5"/>
      <c r="GF719" s="5"/>
      <c r="GG719" s="5"/>
      <c r="GH719" s="5"/>
      <c r="GI719" s="5"/>
      <c r="GJ719" s="5"/>
      <c r="GK719" s="5"/>
      <c r="GL719" s="5"/>
      <c r="GM719" s="5"/>
      <c r="GN719" s="5"/>
      <c r="GO719" s="5"/>
      <c r="GP719" s="5"/>
      <c r="GQ719" s="5"/>
      <c r="GR719" s="5"/>
      <c r="GS719" s="5"/>
      <c r="GT719" s="5"/>
      <c r="GU719" s="5"/>
      <c r="GV719" s="5"/>
      <c r="GW719" s="5"/>
      <c r="GX719" s="5"/>
      <c r="GY719" s="5"/>
      <c r="GZ719" s="5"/>
      <c r="HA719" s="5"/>
      <c r="HB719" s="5"/>
      <c r="HC719" s="5"/>
      <c r="HD719" s="5"/>
      <c r="HE719" s="5"/>
      <c r="HF719" s="5"/>
      <c r="HG719" s="5"/>
      <c r="HH719" s="5"/>
      <c r="HI719" s="5"/>
      <c r="HJ719" s="5"/>
      <c r="HK719" s="5"/>
      <c r="HL719" s="5"/>
      <c r="HM719" s="5"/>
      <c r="HN719" s="5"/>
      <c r="HO719" s="5"/>
      <c r="HP719" s="5"/>
      <c r="HQ719" s="5"/>
      <c r="HR719" s="5"/>
      <c r="HS719" s="5"/>
      <c r="HT719" s="341"/>
      <c r="HU719" s="354"/>
      <c r="HV719" s="5"/>
      <c r="HW719" s="5"/>
      <c r="HX719" s="5"/>
      <c r="HY719" s="5"/>
      <c r="HZ719" s="5"/>
      <c r="IA719" s="5"/>
      <c r="IB719" s="5"/>
      <c r="IC719" s="5"/>
      <c r="ID719" s="5"/>
      <c r="IE719" s="5"/>
      <c r="IF719" s="5"/>
      <c r="IG719" s="5"/>
      <c r="IH719" s="5"/>
      <c r="II719" s="5"/>
      <c r="IJ719" s="5"/>
      <c r="IK719" s="5"/>
      <c r="IL719" s="5"/>
      <c r="IM719" s="5"/>
      <c r="IN719" s="5"/>
      <c r="IO719" s="5"/>
      <c r="IP719" s="5"/>
      <c r="IQ719" s="5"/>
      <c r="IR719" s="5"/>
      <c r="IS719" s="5"/>
      <c r="IT719" s="5"/>
      <c r="IU719" s="5"/>
      <c r="IV719" s="5"/>
      <c r="IW719" s="5"/>
      <c r="IX719" s="5"/>
      <c r="IY719" s="5"/>
      <c r="IZ719" s="5"/>
      <c r="JA719" s="5"/>
      <c r="JB719" s="5"/>
      <c r="JC719" s="5"/>
      <c r="JD719" s="5"/>
      <c r="JE719" s="5"/>
      <c r="JF719" s="5"/>
      <c r="JG719" s="5"/>
      <c r="JH719" s="5"/>
      <c r="JI719" s="5"/>
      <c r="JJ719" s="5"/>
      <c r="JK719" s="145"/>
      <c r="JL719" s="397"/>
    </row>
    <row r="720" spans="1:272" ht="30">
      <c r="A720" s="8" t="s">
        <v>33</v>
      </c>
      <c r="B720" s="8" t="s">
        <v>9</v>
      </c>
      <c r="C720" s="8">
        <v>1</v>
      </c>
      <c r="D720" s="197">
        <v>163</v>
      </c>
      <c r="E720" s="118" t="s">
        <v>146</v>
      </c>
      <c r="F720" s="195" t="s">
        <v>108</v>
      </c>
      <c r="G720" s="195" t="s">
        <v>145</v>
      </c>
      <c r="H720" s="309" t="s">
        <v>188</v>
      </c>
      <c r="I720" s="355" t="s">
        <v>474</v>
      </c>
      <c r="J720" s="51">
        <v>595.29999999999995</v>
      </c>
      <c r="K720" s="51">
        <v>598.54999999999995</v>
      </c>
      <c r="L720" s="51">
        <f t="shared" si="502"/>
        <v>3.25</v>
      </c>
      <c r="M720" s="52">
        <v>100</v>
      </c>
      <c r="N720" s="52">
        <f t="shared" ref="N720" si="506">L720*M720/100</f>
        <v>3.25</v>
      </c>
      <c r="O720" s="139">
        <f>N720*AUXILIAR!$B$50</f>
        <v>9750000</v>
      </c>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c r="AY720" s="5"/>
      <c r="AZ720" s="341"/>
      <c r="BA720" s="355" t="s">
        <v>470</v>
      </c>
      <c r="BB720" s="51">
        <v>72.599999999999994</v>
      </c>
      <c r="BC720" s="51">
        <v>181.5</v>
      </c>
      <c r="BD720" s="51">
        <f t="shared" ref="BD720" si="507">BC720-BB720</f>
        <v>108.9</v>
      </c>
      <c r="BE720" s="52">
        <v>100</v>
      </c>
      <c r="BF720" s="52">
        <f t="shared" ref="BF720" si="508">BD720*BE720/100</f>
        <v>108.9</v>
      </c>
      <c r="BG720" s="139">
        <f>BF720*AUXILIAR!$B$53</f>
        <v>544500000</v>
      </c>
      <c r="BH720" s="5"/>
      <c r="BI720" s="5"/>
      <c r="BJ720" s="5"/>
      <c r="BK720" s="5"/>
      <c r="BL720" s="5"/>
      <c r="BM720" s="5"/>
      <c r="BN720" s="5"/>
      <c r="BO720" s="5"/>
      <c r="BP720" s="5"/>
      <c r="BQ720" s="5"/>
      <c r="BR720" s="5"/>
      <c r="BS720" s="5"/>
      <c r="BT720" s="5"/>
      <c r="BU720" s="5"/>
      <c r="BV720" s="5"/>
      <c r="BW720" s="5"/>
      <c r="BX720" s="5"/>
      <c r="BY720" s="5"/>
      <c r="BZ720" s="5"/>
      <c r="CA720" s="5"/>
      <c r="CB720" s="5"/>
      <c r="CC720" s="5"/>
      <c r="CD720" s="5"/>
      <c r="CE720" s="5"/>
      <c r="CF720" s="5"/>
      <c r="CG720" s="5"/>
      <c r="CH720" s="5"/>
      <c r="CI720" s="5"/>
      <c r="CJ720" s="5"/>
      <c r="CK720" s="5"/>
      <c r="CL720" s="5"/>
      <c r="CM720" s="5"/>
      <c r="CN720" s="5"/>
      <c r="CO720" s="5"/>
      <c r="CP720" s="5"/>
      <c r="CQ720" s="5"/>
      <c r="CR720" s="341"/>
      <c r="CS720" s="355" t="s">
        <v>486</v>
      </c>
      <c r="CT720" s="51">
        <v>48</v>
      </c>
      <c r="CU720" s="51">
        <v>48</v>
      </c>
      <c r="CV720" s="51">
        <v>1</v>
      </c>
      <c r="CW720" s="52">
        <v>100</v>
      </c>
      <c r="CX720" s="52">
        <f t="shared" ref="CX720:CX758" si="509">CV720*CW720/100</f>
        <v>1</v>
      </c>
      <c r="CY720" s="139">
        <f>CX720*AUXILIAR!$B$56</f>
        <v>30000000</v>
      </c>
      <c r="CZ720" s="5"/>
      <c r="DA720" s="5"/>
      <c r="DB720" s="5"/>
      <c r="DC720" s="5"/>
      <c r="DD720" s="5"/>
      <c r="DE720" s="5"/>
      <c r="DF720" s="5"/>
      <c r="DG720" s="5"/>
      <c r="DH720" s="5"/>
      <c r="DI720" s="5"/>
      <c r="DJ720" s="5"/>
      <c r="DK720" s="5"/>
      <c r="DL720" s="5"/>
      <c r="DM720" s="5"/>
      <c r="DN720" s="5"/>
      <c r="DO720" s="5"/>
      <c r="DP720" s="5"/>
      <c r="DQ720" s="5"/>
      <c r="DR720" s="5"/>
      <c r="DS720" s="5"/>
      <c r="DT720" s="5"/>
      <c r="DU720" s="5"/>
      <c r="DV720" s="5"/>
      <c r="DW720" s="5"/>
      <c r="DX720" s="5"/>
      <c r="DY720" s="5"/>
      <c r="DZ720" s="5"/>
      <c r="EA720" s="5"/>
      <c r="EB720" s="5"/>
      <c r="EC720" s="5"/>
      <c r="ED720" s="5"/>
      <c r="EE720" s="5"/>
      <c r="EF720" s="5"/>
      <c r="EG720" s="5"/>
      <c r="EH720" s="5"/>
      <c r="EI720" s="5"/>
      <c r="EJ720" s="341"/>
      <c r="EK720" s="354"/>
      <c r="EL720" s="5"/>
      <c r="EM720" s="5"/>
      <c r="EN720" s="5"/>
      <c r="EO720" s="5"/>
      <c r="EP720" s="5"/>
      <c r="EQ720" s="5"/>
      <c r="ER720" s="5"/>
      <c r="ES720" s="5"/>
      <c r="ET720" s="5"/>
      <c r="EU720" s="5"/>
      <c r="EV720" s="5"/>
      <c r="EW720" s="5"/>
      <c r="EX720" s="5"/>
      <c r="EY720" s="5"/>
      <c r="EZ720" s="5"/>
      <c r="FA720" s="5"/>
      <c r="FB720" s="5"/>
      <c r="FC720" s="5"/>
      <c r="FD720" s="5"/>
      <c r="FE720" s="5"/>
      <c r="FF720" s="5"/>
      <c r="FG720" s="5"/>
      <c r="FH720" s="5"/>
      <c r="FI720" s="5"/>
      <c r="FJ720" s="5"/>
      <c r="FK720" s="5"/>
      <c r="FL720" s="5"/>
      <c r="FM720" s="5"/>
      <c r="FN720" s="5"/>
      <c r="FO720" s="5"/>
      <c r="FP720" s="5"/>
      <c r="FQ720" s="5"/>
      <c r="FR720" s="5"/>
      <c r="FS720" s="5"/>
      <c r="FT720" s="5"/>
      <c r="FU720" s="5"/>
      <c r="FV720" s="5"/>
      <c r="FW720" s="5"/>
      <c r="FX720" s="5"/>
      <c r="FY720" s="5"/>
      <c r="FZ720" s="5"/>
      <c r="GA720" s="5"/>
      <c r="GB720" s="341"/>
      <c r="GC720" s="354"/>
      <c r="GD720" s="5"/>
      <c r="GE720" s="5"/>
      <c r="GF720" s="5"/>
      <c r="GG720" s="5"/>
      <c r="GH720" s="5"/>
      <c r="GI720" s="5"/>
      <c r="GJ720" s="5"/>
      <c r="GK720" s="5"/>
      <c r="GL720" s="5"/>
      <c r="GM720" s="5"/>
      <c r="GN720" s="5"/>
      <c r="GO720" s="5"/>
      <c r="GP720" s="5"/>
      <c r="GQ720" s="5"/>
      <c r="GR720" s="5"/>
      <c r="GS720" s="5"/>
      <c r="GT720" s="5"/>
      <c r="GU720" s="5"/>
      <c r="GV720" s="5"/>
      <c r="GW720" s="5"/>
      <c r="GX720" s="5"/>
      <c r="GY720" s="5"/>
      <c r="GZ720" s="5"/>
      <c r="HA720" s="5"/>
      <c r="HB720" s="5"/>
      <c r="HC720" s="5"/>
      <c r="HD720" s="5"/>
      <c r="HE720" s="5"/>
      <c r="HF720" s="5"/>
      <c r="HG720" s="5"/>
      <c r="HH720" s="5"/>
      <c r="HI720" s="5"/>
      <c r="HJ720" s="5"/>
      <c r="HK720" s="5"/>
      <c r="HL720" s="5"/>
      <c r="HM720" s="5"/>
      <c r="HN720" s="5"/>
      <c r="HO720" s="5"/>
      <c r="HP720" s="5"/>
      <c r="HQ720" s="5"/>
      <c r="HR720" s="5"/>
      <c r="HS720" s="5"/>
      <c r="HT720" s="341"/>
      <c r="HU720" s="354"/>
      <c r="HV720" s="5"/>
      <c r="HW720" s="5"/>
      <c r="HX720" s="5"/>
      <c r="HY720" s="5"/>
      <c r="HZ720" s="5"/>
      <c r="IA720" s="5"/>
      <c r="IB720" s="5"/>
      <c r="IC720" s="5"/>
      <c r="ID720" s="5"/>
      <c r="IE720" s="5"/>
      <c r="IF720" s="5"/>
      <c r="IG720" s="5"/>
      <c r="IH720" s="5"/>
      <c r="II720" s="5"/>
      <c r="IJ720" s="5"/>
      <c r="IK720" s="5"/>
      <c r="IL720" s="5"/>
      <c r="IM720" s="5"/>
      <c r="IN720" s="5"/>
      <c r="IO720" s="5"/>
      <c r="IP720" s="5"/>
      <c r="IQ720" s="5"/>
      <c r="IR720" s="5"/>
      <c r="IS720" s="5"/>
      <c r="IT720" s="5"/>
      <c r="IU720" s="5"/>
      <c r="IV720" s="5"/>
      <c r="IW720" s="5"/>
      <c r="IX720" s="5"/>
      <c r="IY720" s="5"/>
      <c r="IZ720" s="5"/>
      <c r="JA720" s="5"/>
      <c r="JB720" s="5"/>
      <c r="JC720" s="5"/>
      <c r="JD720" s="5"/>
      <c r="JE720" s="5"/>
      <c r="JF720" s="5"/>
      <c r="JG720" s="5"/>
      <c r="JH720" s="5"/>
      <c r="JI720" s="5"/>
      <c r="JJ720" s="5"/>
      <c r="JK720" s="145"/>
      <c r="JL720" s="397"/>
    </row>
    <row r="721" spans="1:272" ht="30">
      <c r="A721" s="8" t="s">
        <v>33</v>
      </c>
      <c r="B721" s="8" t="s">
        <v>9</v>
      </c>
      <c r="C721" s="8">
        <v>1</v>
      </c>
      <c r="D721" s="197">
        <v>163</v>
      </c>
      <c r="E721" s="118" t="s">
        <v>146</v>
      </c>
      <c r="F721" s="195" t="s">
        <v>108</v>
      </c>
      <c r="G721" s="195" t="s">
        <v>145</v>
      </c>
      <c r="H721" s="309" t="s">
        <v>188</v>
      </c>
      <c r="I721" s="355" t="s">
        <v>475</v>
      </c>
      <c r="J721" s="51">
        <v>681.8</v>
      </c>
      <c r="K721" s="51">
        <v>686.2</v>
      </c>
      <c r="L721" s="51">
        <f t="shared" si="502"/>
        <v>4.4000000000000909</v>
      </c>
      <c r="M721" s="52">
        <v>100</v>
      </c>
      <c r="N721" s="52">
        <f t="shared" ref="N721" si="510">L721*M721/100</f>
        <v>4.4000000000000909</v>
      </c>
      <c r="O721" s="139">
        <f>N721*AUXILIAR!$B$50</f>
        <v>13200000.000000272</v>
      </c>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c r="AY721" s="5"/>
      <c r="AZ721" s="341"/>
      <c r="BA721" s="355" t="s">
        <v>471</v>
      </c>
      <c r="BB721" s="51">
        <v>108.9</v>
      </c>
      <c r="BC721" s="51">
        <v>263.10000000000002</v>
      </c>
      <c r="BD721" s="51">
        <f t="shared" ref="BD721:BD723" si="511">BC721-BB721</f>
        <v>154.20000000000002</v>
      </c>
      <c r="BE721" s="52">
        <v>100</v>
      </c>
      <c r="BF721" s="52">
        <f t="shared" ref="BF721:BF722" si="512">BD721*BE721/100</f>
        <v>154.20000000000002</v>
      </c>
      <c r="BG721" s="139">
        <f>BF721*AUXILIAR!$B$53</f>
        <v>771000000.00000012</v>
      </c>
      <c r="BH721" s="5"/>
      <c r="BI721" s="5"/>
      <c r="BJ721" s="5"/>
      <c r="BK721" s="5"/>
      <c r="BL721" s="5"/>
      <c r="BM721" s="5"/>
      <c r="BN721" s="5"/>
      <c r="BO721" s="5"/>
      <c r="BP721" s="5"/>
      <c r="BQ721" s="5"/>
      <c r="BR721" s="5"/>
      <c r="BS721" s="5"/>
      <c r="BT721" s="5"/>
      <c r="BU721" s="5"/>
      <c r="BV721" s="5"/>
      <c r="BW721" s="5"/>
      <c r="BX721" s="5"/>
      <c r="BY721" s="5"/>
      <c r="BZ721" s="5"/>
      <c r="CA721" s="5"/>
      <c r="CB721" s="5"/>
      <c r="CC721" s="5"/>
      <c r="CD721" s="5"/>
      <c r="CE721" s="5"/>
      <c r="CF721" s="5"/>
      <c r="CG721" s="5"/>
      <c r="CH721" s="5"/>
      <c r="CI721" s="5"/>
      <c r="CJ721" s="5"/>
      <c r="CK721" s="5"/>
      <c r="CL721" s="5"/>
      <c r="CM721" s="5"/>
      <c r="CN721" s="5"/>
      <c r="CO721" s="5"/>
      <c r="CP721" s="5"/>
      <c r="CQ721" s="5"/>
      <c r="CR721" s="341"/>
      <c r="CS721" s="355" t="s">
        <v>487</v>
      </c>
      <c r="CT721" s="51">
        <v>77</v>
      </c>
      <c r="CU721" s="51">
        <v>77</v>
      </c>
      <c r="CV721" s="51">
        <v>1</v>
      </c>
      <c r="CW721" s="52">
        <v>100</v>
      </c>
      <c r="CX721" s="52">
        <f t="shared" si="509"/>
        <v>1</v>
      </c>
      <c r="CY721" s="139">
        <f>CX721*AUXILIAR!$B$56</f>
        <v>30000000</v>
      </c>
      <c r="CZ721" s="5"/>
      <c r="DA721" s="5"/>
      <c r="DB721" s="5"/>
      <c r="DC721" s="5"/>
      <c r="DD721" s="5"/>
      <c r="DE721" s="5"/>
      <c r="DF721" s="5"/>
      <c r="DG721" s="5"/>
      <c r="DH721" s="5"/>
      <c r="DI721" s="5"/>
      <c r="DJ721" s="5"/>
      <c r="DK721" s="5"/>
      <c r="DL721" s="5"/>
      <c r="DM721" s="5"/>
      <c r="DN721" s="5"/>
      <c r="DO721" s="5"/>
      <c r="DP721" s="5"/>
      <c r="DQ721" s="5"/>
      <c r="DR721" s="5"/>
      <c r="DS721" s="5"/>
      <c r="DT721" s="5"/>
      <c r="DU721" s="5"/>
      <c r="DV721" s="5"/>
      <c r="DW721" s="5"/>
      <c r="DX721" s="5"/>
      <c r="DY721" s="5"/>
      <c r="DZ721" s="5"/>
      <c r="EA721" s="5"/>
      <c r="EB721" s="5"/>
      <c r="EC721" s="5"/>
      <c r="ED721" s="5"/>
      <c r="EE721" s="5"/>
      <c r="EF721" s="5"/>
      <c r="EG721" s="5"/>
      <c r="EH721" s="5"/>
      <c r="EI721" s="5"/>
      <c r="EJ721" s="341"/>
      <c r="EK721" s="354"/>
      <c r="EL721" s="5"/>
      <c r="EM721" s="5"/>
      <c r="EN721" s="5"/>
      <c r="EO721" s="5"/>
      <c r="EP721" s="5"/>
      <c r="EQ721" s="5"/>
      <c r="ER721" s="5"/>
      <c r="ES721" s="5"/>
      <c r="ET721" s="5"/>
      <c r="EU721" s="5"/>
      <c r="EV721" s="5"/>
      <c r="EW721" s="5"/>
      <c r="EX721" s="5"/>
      <c r="EY721" s="5"/>
      <c r="EZ721" s="5"/>
      <c r="FA721" s="5"/>
      <c r="FB721" s="5"/>
      <c r="FC721" s="5"/>
      <c r="FD721" s="5"/>
      <c r="FE721" s="5"/>
      <c r="FF721" s="5"/>
      <c r="FG721" s="5"/>
      <c r="FH721" s="5"/>
      <c r="FI721" s="5"/>
      <c r="FJ721" s="5"/>
      <c r="FK721" s="5"/>
      <c r="FL721" s="5"/>
      <c r="FM721" s="5"/>
      <c r="FN721" s="5"/>
      <c r="FO721" s="5"/>
      <c r="FP721" s="5"/>
      <c r="FQ721" s="5"/>
      <c r="FR721" s="5"/>
      <c r="FS721" s="5"/>
      <c r="FT721" s="5"/>
      <c r="FU721" s="5"/>
      <c r="FV721" s="5"/>
      <c r="FW721" s="5"/>
      <c r="FX721" s="5"/>
      <c r="FY721" s="5"/>
      <c r="FZ721" s="5"/>
      <c r="GA721" s="5"/>
      <c r="GB721" s="341"/>
      <c r="GC721" s="354"/>
      <c r="GD721" s="5"/>
      <c r="GE721" s="5"/>
      <c r="GF721" s="5"/>
      <c r="GG721" s="5"/>
      <c r="GH721" s="5"/>
      <c r="GI721" s="5"/>
      <c r="GJ721" s="5"/>
      <c r="GK721" s="5"/>
      <c r="GL721" s="5"/>
      <c r="GM721" s="5"/>
      <c r="GN721" s="5"/>
      <c r="GO721" s="5"/>
      <c r="GP721" s="5"/>
      <c r="GQ721" s="5"/>
      <c r="GR721" s="5"/>
      <c r="GS721" s="5"/>
      <c r="GT721" s="5"/>
      <c r="GU721" s="5"/>
      <c r="GV721" s="5"/>
      <c r="GW721" s="5"/>
      <c r="GX721" s="5"/>
      <c r="GY721" s="5"/>
      <c r="GZ721" s="5"/>
      <c r="HA721" s="5"/>
      <c r="HB721" s="5"/>
      <c r="HC721" s="5"/>
      <c r="HD721" s="5"/>
      <c r="HE721" s="5"/>
      <c r="HF721" s="5"/>
      <c r="HG721" s="5"/>
      <c r="HH721" s="5"/>
      <c r="HI721" s="5"/>
      <c r="HJ721" s="5"/>
      <c r="HK721" s="5"/>
      <c r="HL721" s="5"/>
      <c r="HM721" s="5"/>
      <c r="HN721" s="5"/>
      <c r="HO721" s="5"/>
      <c r="HP721" s="5"/>
      <c r="HQ721" s="5"/>
      <c r="HR721" s="5"/>
      <c r="HS721" s="5"/>
      <c r="HT721" s="341"/>
      <c r="HU721" s="354"/>
      <c r="HV721" s="5"/>
      <c r="HW721" s="5"/>
      <c r="HX721" s="5"/>
      <c r="HY721" s="5"/>
      <c r="HZ721" s="5"/>
      <c r="IA721" s="5"/>
      <c r="IB721" s="5"/>
      <c r="IC721" s="5"/>
      <c r="ID721" s="5"/>
      <c r="IE721" s="5"/>
      <c r="IF721" s="5"/>
      <c r="IG721" s="5"/>
      <c r="IH721" s="5"/>
      <c r="II721" s="5"/>
      <c r="IJ721" s="5"/>
      <c r="IK721" s="5"/>
      <c r="IL721" s="5"/>
      <c r="IM721" s="5"/>
      <c r="IN721" s="5"/>
      <c r="IO721" s="5"/>
      <c r="IP721" s="5"/>
      <c r="IQ721" s="5"/>
      <c r="IR721" s="5"/>
      <c r="IS721" s="5"/>
      <c r="IT721" s="5"/>
      <c r="IU721" s="5"/>
      <c r="IV721" s="5"/>
      <c r="IW721" s="5"/>
      <c r="IX721" s="5"/>
      <c r="IY721" s="5"/>
      <c r="IZ721" s="5"/>
      <c r="JA721" s="5"/>
      <c r="JB721" s="5"/>
      <c r="JC721" s="5"/>
      <c r="JD721" s="5"/>
      <c r="JE721" s="5"/>
      <c r="JF721" s="5"/>
      <c r="JG721" s="5"/>
      <c r="JH721" s="5"/>
      <c r="JI721" s="5"/>
      <c r="JJ721" s="5"/>
      <c r="JK721" s="145"/>
      <c r="JL721" s="397"/>
    </row>
    <row r="722" spans="1:272" ht="30">
      <c r="A722" s="8" t="s">
        <v>33</v>
      </c>
      <c r="B722" s="8" t="s">
        <v>9</v>
      </c>
      <c r="C722" s="8">
        <v>1</v>
      </c>
      <c r="D722" s="197">
        <v>163</v>
      </c>
      <c r="E722" s="118" t="s">
        <v>146</v>
      </c>
      <c r="F722" s="195" t="s">
        <v>108</v>
      </c>
      <c r="G722" s="195" t="s">
        <v>145</v>
      </c>
      <c r="H722" s="309" t="s">
        <v>188</v>
      </c>
      <c r="I722" s="355" t="s">
        <v>476</v>
      </c>
      <c r="J722" s="51">
        <v>681.8</v>
      </c>
      <c r="K722" s="51">
        <v>685.8</v>
      </c>
      <c r="L722" s="51">
        <f t="shared" si="502"/>
        <v>4</v>
      </c>
      <c r="M722" s="52">
        <v>100</v>
      </c>
      <c r="N722" s="52">
        <f t="shared" ref="N722:N728" si="513">L722*M722/100</f>
        <v>4</v>
      </c>
      <c r="O722" s="139">
        <f>N722*AUXILIAR!$B$50</f>
        <v>12000000</v>
      </c>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c r="AY722" s="5"/>
      <c r="AZ722" s="341"/>
      <c r="BA722" s="355" t="s">
        <v>472</v>
      </c>
      <c r="BB722" s="51">
        <v>154.19999999999999</v>
      </c>
      <c r="BC722" s="51">
        <v>272.10000000000002</v>
      </c>
      <c r="BD722" s="51">
        <f t="shared" si="511"/>
        <v>117.90000000000003</v>
      </c>
      <c r="BE722" s="52">
        <v>100</v>
      </c>
      <c r="BF722" s="52">
        <f t="shared" si="512"/>
        <v>117.90000000000003</v>
      </c>
      <c r="BG722" s="139">
        <f>BF722*AUXILIAR!$B$53</f>
        <v>589500000.00000012</v>
      </c>
      <c r="BH722" s="5"/>
      <c r="BI722" s="5"/>
      <c r="BJ722" s="5"/>
      <c r="BK722" s="5"/>
      <c r="BL722" s="5"/>
      <c r="BM722" s="5"/>
      <c r="BN722" s="5"/>
      <c r="BO722" s="5"/>
      <c r="BP722" s="5"/>
      <c r="BQ722" s="5"/>
      <c r="BR722" s="5"/>
      <c r="BS722" s="5"/>
      <c r="BT722" s="5"/>
      <c r="BU722" s="5"/>
      <c r="BV722" s="5"/>
      <c r="BW722" s="5"/>
      <c r="BX722" s="5"/>
      <c r="BY722" s="5"/>
      <c r="BZ722" s="5"/>
      <c r="CA722" s="5"/>
      <c r="CB722" s="5"/>
      <c r="CC722" s="5"/>
      <c r="CD722" s="5"/>
      <c r="CE722" s="5"/>
      <c r="CF722" s="5"/>
      <c r="CG722" s="5"/>
      <c r="CH722" s="5"/>
      <c r="CI722" s="5"/>
      <c r="CJ722" s="5"/>
      <c r="CK722" s="5"/>
      <c r="CL722" s="5"/>
      <c r="CM722" s="5"/>
      <c r="CN722" s="5"/>
      <c r="CO722" s="5"/>
      <c r="CP722" s="5"/>
      <c r="CQ722" s="5"/>
      <c r="CR722" s="341"/>
      <c r="CS722" s="355" t="s">
        <v>488</v>
      </c>
      <c r="CT722" s="51">
        <v>94.2</v>
      </c>
      <c r="CU722" s="51">
        <v>94.2</v>
      </c>
      <c r="CV722" s="51">
        <v>1</v>
      </c>
      <c r="CW722" s="52">
        <v>100</v>
      </c>
      <c r="CX722" s="52">
        <f t="shared" si="509"/>
        <v>1</v>
      </c>
      <c r="CY722" s="139">
        <f>CX722*AUXILIAR!$B$56</f>
        <v>30000000</v>
      </c>
      <c r="CZ722" s="5"/>
      <c r="DA722" s="5"/>
      <c r="DB722" s="5"/>
      <c r="DC722" s="5"/>
      <c r="DD722" s="5"/>
      <c r="DE722" s="5"/>
      <c r="DF722" s="5"/>
      <c r="DG722" s="5"/>
      <c r="DH722" s="5"/>
      <c r="DI722" s="5"/>
      <c r="DJ722" s="5"/>
      <c r="DK722" s="5"/>
      <c r="DL722" s="5"/>
      <c r="DM722" s="5"/>
      <c r="DN722" s="5"/>
      <c r="DO722" s="5"/>
      <c r="DP722" s="5"/>
      <c r="DQ722" s="5"/>
      <c r="DR722" s="5"/>
      <c r="DS722" s="5"/>
      <c r="DT722" s="5"/>
      <c r="DU722" s="5"/>
      <c r="DV722" s="5"/>
      <c r="DW722" s="5"/>
      <c r="DX722" s="5"/>
      <c r="DY722" s="5"/>
      <c r="DZ722" s="5"/>
      <c r="EA722" s="5"/>
      <c r="EB722" s="5"/>
      <c r="EC722" s="5"/>
      <c r="ED722" s="5"/>
      <c r="EE722" s="5"/>
      <c r="EF722" s="5"/>
      <c r="EG722" s="5"/>
      <c r="EH722" s="5"/>
      <c r="EI722" s="5"/>
      <c r="EJ722" s="341"/>
      <c r="EK722" s="354"/>
      <c r="EL722" s="5"/>
      <c r="EM722" s="5"/>
      <c r="EN722" s="5"/>
      <c r="EO722" s="5"/>
      <c r="EP722" s="5"/>
      <c r="EQ722" s="5"/>
      <c r="ER722" s="5"/>
      <c r="ES722" s="5"/>
      <c r="ET722" s="5"/>
      <c r="EU722" s="5"/>
      <c r="EV722" s="5"/>
      <c r="EW722" s="5"/>
      <c r="EX722" s="5"/>
      <c r="EY722" s="5"/>
      <c r="EZ722" s="5"/>
      <c r="FA722" s="5"/>
      <c r="FB722" s="5"/>
      <c r="FC722" s="5"/>
      <c r="FD722" s="5"/>
      <c r="FE722" s="5"/>
      <c r="FF722" s="5"/>
      <c r="FG722" s="5"/>
      <c r="FH722" s="5"/>
      <c r="FI722" s="5"/>
      <c r="FJ722" s="5"/>
      <c r="FK722" s="5"/>
      <c r="FL722" s="5"/>
      <c r="FM722" s="5"/>
      <c r="FN722" s="5"/>
      <c r="FO722" s="5"/>
      <c r="FP722" s="5"/>
      <c r="FQ722" s="5"/>
      <c r="FR722" s="5"/>
      <c r="FS722" s="5"/>
      <c r="FT722" s="5"/>
      <c r="FU722" s="5"/>
      <c r="FV722" s="5"/>
      <c r="FW722" s="5"/>
      <c r="FX722" s="5"/>
      <c r="FY722" s="5"/>
      <c r="FZ722" s="5"/>
      <c r="GA722" s="5"/>
      <c r="GB722" s="341"/>
      <c r="GC722" s="354"/>
      <c r="GD722" s="5"/>
      <c r="GE722" s="5"/>
      <c r="GF722" s="5"/>
      <c r="GG722" s="5"/>
      <c r="GH722" s="5"/>
      <c r="GI722" s="5"/>
      <c r="GJ722" s="5"/>
      <c r="GK722" s="5"/>
      <c r="GL722" s="5"/>
      <c r="GM722" s="5"/>
      <c r="GN722" s="5"/>
      <c r="GO722" s="5"/>
      <c r="GP722" s="5"/>
      <c r="GQ722" s="5"/>
      <c r="GR722" s="5"/>
      <c r="GS722" s="5"/>
      <c r="GT722" s="5"/>
      <c r="GU722" s="5"/>
      <c r="GV722" s="5"/>
      <c r="GW722" s="5"/>
      <c r="GX722" s="5"/>
      <c r="GY722" s="5"/>
      <c r="GZ722" s="5"/>
      <c r="HA722" s="5"/>
      <c r="HB722" s="5"/>
      <c r="HC722" s="5"/>
      <c r="HD722" s="5"/>
      <c r="HE722" s="5"/>
      <c r="HF722" s="5"/>
      <c r="HG722" s="5"/>
      <c r="HH722" s="5"/>
      <c r="HI722" s="5"/>
      <c r="HJ722" s="5"/>
      <c r="HK722" s="5"/>
      <c r="HL722" s="5"/>
      <c r="HM722" s="5"/>
      <c r="HN722" s="5"/>
      <c r="HO722" s="5"/>
      <c r="HP722" s="5"/>
      <c r="HQ722" s="5"/>
      <c r="HR722" s="5"/>
      <c r="HS722" s="5"/>
      <c r="HT722" s="341"/>
      <c r="HU722" s="354"/>
      <c r="HV722" s="5"/>
      <c r="HW722" s="5"/>
      <c r="HX722" s="5"/>
      <c r="HY722" s="5"/>
      <c r="HZ722" s="5"/>
      <c r="IA722" s="5"/>
      <c r="IB722" s="5"/>
      <c r="IC722" s="5"/>
      <c r="ID722" s="5"/>
      <c r="IE722" s="5"/>
      <c r="IF722" s="5"/>
      <c r="IG722" s="5"/>
      <c r="IH722" s="5"/>
      <c r="II722" s="5"/>
      <c r="IJ722" s="5"/>
      <c r="IK722" s="5"/>
      <c r="IL722" s="5"/>
      <c r="IM722" s="5"/>
      <c r="IN722" s="5"/>
      <c r="IO722" s="5"/>
      <c r="IP722" s="5"/>
      <c r="IQ722" s="5"/>
      <c r="IR722" s="5"/>
      <c r="IS722" s="5"/>
      <c r="IT722" s="5"/>
      <c r="IU722" s="5"/>
      <c r="IV722" s="5"/>
      <c r="IW722" s="5"/>
      <c r="IX722" s="5"/>
      <c r="IY722" s="5"/>
      <c r="IZ722" s="5"/>
      <c r="JA722" s="5"/>
      <c r="JB722" s="5"/>
      <c r="JC722" s="5"/>
      <c r="JD722" s="5"/>
      <c r="JE722" s="5"/>
      <c r="JF722" s="5"/>
      <c r="JG722" s="5"/>
      <c r="JH722" s="5"/>
      <c r="JI722" s="5"/>
      <c r="JJ722" s="5"/>
      <c r="JK722" s="145"/>
      <c r="JL722" s="397"/>
    </row>
    <row r="723" spans="1:272" ht="30">
      <c r="A723" s="8" t="s">
        <v>33</v>
      </c>
      <c r="B723" s="8" t="s">
        <v>9</v>
      </c>
      <c r="C723" s="8">
        <v>1</v>
      </c>
      <c r="D723" s="197">
        <v>163</v>
      </c>
      <c r="E723" s="118" t="s">
        <v>146</v>
      </c>
      <c r="F723" s="195" t="s">
        <v>108</v>
      </c>
      <c r="G723" s="195" t="s">
        <v>145</v>
      </c>
      <c r="H723" s="309" t="s">
        <v>188</v>
      </c>
      <c r="I723" s="355" t="s">
        <v>479</v>
      </c>
      <c r="J723" s="51">
        <v>708.9</v>
      </c>
      <c r="K723" s="51">
        <v>710.3</v>
      </c>
      <c r="L723" s="51">
        <f t="shared" si="502"/>
        <v>1.3999999999999773</v>
      </c>
      <c r="M723" s="52">
        <v>100</v>
      </c>
      <c r="N723" s="52">
        <f t="shared" si="513"/>
        <v>1.3999999999999773</v>
      </c>
      <c r="O723" s="139">
        <f>N723*AUXILIAR!$B$50</f>
        <v>4199999.999999932</v>
      </c>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c r="AY723" s="5"/>
      <c r="AZ723" s="341"/>
      <c r="BA723" s="355" t="s">
        <v>529</v>
      </c>
      <c r="BB723" s="51">
        <v>353.5</v>
      </c>
      <c r="BC723" s="51">
        <v>461.7</v>
      </c>
      <c r="BD723" s="51">
        <f t="shared" si="511"/>
        <v>108.19999999999999</v>
      </c>
      <c r="BE723" s="52">
        <v>100</v>
      </c>
      <c r="BF723" s="52">
        <f t="shared" ref="BF723" si="514">BD723*BE723/100</f>
        <v>108.19999999999999</v>
      </c>
      <c r="BG723" s="139">
        <f>BF723*AUXILIAR!$B$53</f>
        <v>541000000</v>
      </c>
      <c r="BH723" s="5"/>
      <c r="BI723" s="5"/>
      <c r="BJ723" s="5"/>
      <c r="BK723" s="5"/>
      <c r="BL723" s="5"/>
      <c r="BM723" s="5"/>
      <c r="BN723" s="5"/>
      <c r="BO723" s="5"/>
      <c r="BP723" s="5"/>
      <c r="BQ723" s="5"/>
      <c r="BR723" s="5"/>
      <c r="BS723" s="5"/>
      <c r="BT723" s="5"/>
      <c r="BU723" s="5"/>
      <c r="BV723" s="5"/>
      <c r="BW723" s="5"/>
      <c r="BX723" s="5"/>
      <c r="BY723" s="5"/>
      <c r="BZ723" s="5"/>
      <c r="CA723" s="5"/>
      <c r="CB723" s="5"/>
      <c r="CC723" s="5"/>
      <c r="CD723" s="5"/>
      <c r="CE723" s="5"/>
      <c r="CF723" s="5"/>
      <c r="CG723" s="5"/>
      <c r="CH723" s="5"/>
      <c r="CI723" s="5"/>
      <c r="CJ723" s="5"/>
      <c r="CK723" s="5"/>
      <c r="CL723" s="5"/>
      <c r="CM723" s="5"/>
      <c r="CN723" s="5"/>
      <c r="CO723" s="5"/>
      <c r="CP723" s="5"/>
      <c r="CQ723" s="5"/>
      <c r="CR723" s="341"/>
      <c r="CS723" s="355" t="s">
        <v>489</v>
      </c>
      <c r="CT723" s="51">
        <v>111</v>
      </c>
      <c r="CU723" s="51">
        <v>111</v>
      </c>
      <c r="CV723" s="51">
        <v>1</v>
      </c>
      <c r="CW723" s="52">
        <v>100</v>
      </c>
      <c r="CX723" s="52">
        <f t="shared" si="509"/>
        <v>1</v>
      </c>
      <c r="CY723" s="139">
        <f>CX723*AUXILIAR!$B$56</f>
        <v>30000000</v>
      </c>
      <c r="CZ723" s="5"/>
      <c r="DA723" s="5"/>
      <c r="DB723" s="5"/>
      <c r="DC723" s="5"/>
      <c r="DD723" s="5"/>
      <c r="DE723" s="5"/>
      <c r="DF723" s="5"/>
      <c r="DG723" s="5"/>
      <c r="DH723" s="5"/>
      <c r="DI723" s="5"/>
      <c r="DJ723" s="5"/>
      <c r="DK723" s="5"/>
      <c r="DL723" s="5"/>
      <c r="DM723" s="5"/>
      <c r="DN723" s="5"/>
      <c r="DO723" s="5"/>
      <c r="DP723" s="5"/>
      <c r="DQ723" s="5"/>
      <c r="DR723" s="5"/>
      <c r="DS723" s="5"/>
      <c r="DT723" s="5"/>
      <c r="DU723" s="5"/>
      <c r="DV723" s="5"/>
      <c r="DW723" s="5"/>
      <c r="DX723" s="5"/>
      <c r="DY723" s="5"/>
      <c r="DZ723" s="5"/>
      <c r="EA723" s="5"/>
      <c r="EB723" s="5"/>
      <c r="EC723" s="5"/>
      <c r="ED723" s="5"/>
      <c r="EE723" s="5"/>
      <c r="EF723" s="5"/>
      <c r="EG723" s="5"/>
      <c r="EH723" s="5"/>
      <c r="EI723" s="5"/>
      <c r="EJ723" s="341"/>
      <c r="EK723" s="354"/>
      <c r="EL723" s="5"/>
      <c r="EM723" s="5"/>
      <c r="EN723" s="5"/>
      <c r="EO723" s="5"/>
      <c r="EP723" s="5"/>
      <c r="EQ723" s="5"/>
      <c r="ER723" s="5"/>
      <c r="ES723" s="5"/>
      <c r="ET723" s="5"/>
      <c r="EU723" s="5"/>
      <c r="EV723" s="5"/>
      <c r="EW723" s="5"/>
      <c r="EX723" s="5"/>
      <c r="EY723" s="5"/>
      <c r="EZ723" s="5"/>
      <c r="FA723" s="5"/>
      <c r="FB723" s="5"/>
      <c r="FC723" s="5"/>
      <c r="FD723" s="5"/>
      <c r="FE723" s="5"/>
      <c r="FF723" s="5"/>
      <c r="FG723" s="5"/>
      <c r="FH723" s="5"/>
      <c r="FI723" s="5"/>
      <c r="FJ723" s="5"/>
      <c r="FK723" s="5"/>
      <c r="FL723" s="5"/>
      <c r="FM723" s="5"/>
      <c r="FN723" s="5"/>
      <c r="FO723" s="5"/>
      <c r="FP723" s="5"/>
      <c r="FQ723" s="5"/>
      <c r="FR723" s="5"/>
      <c r="FS723" s="5"/>
      <c r="FT723" s="5"/>
      <c r="FU723" s="5"/>
      <c r="FV723" s="5"/>
      <c r="FW723" s="5"/>
      <c r="FX723" s="5"/>
      <c r="FY723" s="5"/>
      <c r="FZ723" s="5"/>
      <c r="GA723" s="5"/>
      <c r="GB723" s="341"/>
      <c r="GC723" s="354"/>
      <c r="GD723" s="5"/>
      <c r="GE723" s="5"/>
      <c r="GF723" s="5"/>
      <c r="GG723" s="5"/>
      <c r="GH723" s="5"/>
      <c r="GI723" s="5"/>
      <c r="GJ723" s="5"/>
      <c r="GK723" s="5"/>
      <c r="GL723" s="5"/>
      <c r="GM723" s="5"/>
      <c r="GN723" s="5"/>
      <c r="GO723" s="5"/>
      <c r="GP723" s="5"/>
      <c r="GQ723" s="5"/>
      <c r="GR723" s="5"/>
      <c r="GS723" s="5"/>
      <c r="GT723" s="5"/>
      <c r="GU723" s="5"/>
      <c r="GV723" s="5"/>
      <c r="GW723" s="5"/>
      <c r="GX723" s="5"/>
      <c r="GY723" s="5"/>
      <c r="GZ723" s="5"/>
      <c r="HA723" s="5"/>
      <c r="HB723" s="5"/>
      <c r="HC723" s="5"/>
      <c r="HD723" s="5"/>
      <c r="HE723" s="5"/>
      <c r="HF723" s="5"/>
      <c r="HG723" s="5"/>
      <c r="HH723" s="5"/>
      <c r="HI723" s="5"/>
      <c r="HJ723" s="5"/>
      <c r="HK723" s="5"/>
      <c r="HL723" s="5"/>
      <c r="HM723" s="5"/>
      <c r="HN723" s="5"/>
      <c r="HO723" s="5"/>
      <c r="HP723" s="5"/>
      <c r="HQ723" s="5"/>
      <c r="HR723" s="5"/>
      <c r="HS723" s="5"/>
      <c r="HT723" s="341"/>
      <c r="HU723" s="354"/>
      <c r="HV723" s="5"/>
      <c r="HW723" s="5"/>
      <c r="HX723" s="5"/>
      <c r="HY723" s="5"/>
      <c r="HZ723" s="5"/>
      <c r="IA723" s="5"/>
      <c r="IB723" s="5"/>
      <c r="IC723" s="5"/>
      <c r="ID723" s="5"/>
      <c r="IE723" s="5"/>
      <c r="IF723" s="5"/>
      <c r="IG723" s="5"/>
      <c r="IH723" s="5"/>
      <c r="II723" s="5"/>
      <c r="IJ723" s="5"/>
      <c r="IK723" s="5"/>
      <c r="IL723" s="5"/>
      <c r="IM723" s="5"/>
      <c r="IN723" s="5"/>
      <c r="IO723" s="5"/>
      <c r="IP723" s="5"/>
      <c r="IQ723" s="5"/>
      <c r="IR723" s="5"/>
      <c r="IS723" s="5"/>
      <c r="IT723" s="5"/>
      <c r="IU723" s="5"/>
      <c r="IV723" s="5"/>
      <c r="IW723" s="5"/>
      <c r="IX723" s="5"/>
      <c r="IY723" s="5"/>
      <c r="IZ723" s="5"/>
      <c r="JA723" s="5"/>
      <c r="JB723" s="5"/>
      <c r="JC723" s="5"/>
      <c r="JD723" s="5"/>
      <c r="JE723" s="5"/>
      <c r="JF723" s="5"/>
      <c r="JG723" s="5"/>
      <c r="JH723" s="5"/>
      <c r="JI723" s="5"/>
      <c r="JJ723" s="5"/>
      <c r="JK723" s="145"/>
      <c r="JL723" s="397"/>
    </row>
    <row r="724" spans="1:272" ht="30">
      <c r="A724" s="8" t="s">
        <v>33</v>
      </c>
      <c r="B724" s="8" t="s">
        <v>9</v>
      </c>
      <c r="C724" s="8">
        <v>1</v>
      </c>
      <c r="D724" s="197">
        <v>163</v>
      </c>
      <c r="E724" s="118" t="s">
        <v>146</v>
      </c>
      <c r="F724" s="195" t="s">
        <v>108</v>
      </c>
      <c r="G724" s="195" t="s">
        <v>145</v>
      </c>
      <c r="H724" s="309" t="s">
        <v>188</v>
      </c>
      <c r="I724" s="355" t="s">
        <v>480</v>
      </c>
      <c r="J724" s="51">
        <v>708.9</v>
      </c>
      <c r="K724" s="51">
        <v>709.8</v>
      </c>
      <c r="L724" s="51">
        <f t="shared" si="502"/>
        <v>0.89999999999997726</v>
      </c>
      <c r="M724" s="52">
        <v>100</v>
      </c>
      <c r="N724" s="52">
        <f t="shared" si="513"/>
        <v>0.89999999999997726</v>
      </c>
      <c r="O724" s="139">
        <f>N724*AUXILIAR!$B$50</f>
        <v>2699999.999999932</v>
      </c>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c r="AY724" s="5"/>
      <c r="AZ724" s="341"/>
      <c r="BA724" s="363"/>
      <c r="BB724" s="57"/>
      <c r="BC724" s="57"/>
      <c r="BD724" s="57"/>
      <c r="BE724" s="56"/>
      <c r="BF724" s="56"/>
      <c r="BG724" s="161"/>
      <c r="BH724" s="5"/>
      <c r="BI724" s="5"/>
      <c r="BJ724" s="5"/>
      <c r="BK724" s="5"/>
      <c r="BL724" s="5"/>
      <c r="BM724" s="5"/>
      <c r="BN724" s="5"/>
      <c r="BO724" s="5"/>
      <c r="BP724" s="5"/>
      <c r="BQ724" s="5"/>
      <c r="BR724" s="5"/>
      <c r="BS724" s="5"/>
      <c r="BT724" s="5"/>
      <c r="BU724" s="5"/>
      <c r="BV724" s="5"/>
      <c r="BW724" s="5"/>
      <c r="BX724" s="5"/>
      <c r="BY724" s="5"/>
      <c r="BZ724" s="5"/>
      <c r="CA724" s="5"/>
      <c r="CB724" s="5"/>
      <c r="CC724" s="5"/>
      <c r="CD724" s="5"/>
      <c r="CE724" s="5"/>
      <c r="CF724" s="5"/>
      <c r="CG724" s="5"/>
      <c r="CH724" s="5"/>
      <c r="CI724" s="5"/>
      <c r="CJ724" s="5"/>
      <c r="CK724" s="5"/>
      <c r="CL724" s="5"/>
      <c r="CM724" s="5"/>
      <c r="CN724" s="5"/>
      <c r="CO724" s="5"/>
      <c r="CP724" s="5"/>
      <c r="CQ724" s="5"/>
      <c r="CR724" s="341"/>
      <c r="CS724" s="355" t="s">
        <v>490</v>
      </c>
      <c r="CT724" s="51">
        <v>117.6</v>
      </c>
      <c r="CU724" s="51">
        <v>117.6</v>
      </c>
      <c r="CV724" s="51">
        <v>1</v>
      </c>
      <c r="CW724" s="52">
        <v>100</v>
      </c>
      <c r="CX724" s="52">
        <f t="shared" si="509"/>
        <v>1</v>
      </c>
      <c r="CY724" s="139">
        <f>CX724*AUXILIAR!$B$56</f>
        <v>30000000</v>
      </c>
      <c r="CZ724" s="5"/>
      <c r="DA724" s="5"/>
      <c r="DB724" s="5"/>
      <c r="DC724" s="5"/>
      <c r="DD724" s="5"/>
      <c r="DE724" s="5"/>
      <c r="DF724" s="5"/>
      <c r="DG724" s="5"/>
      <c r="DH724" s="5"/>
      <c r="DI724" s="5"/>
      <c r="DJ724" s="5"/>
      <c r="DK724" s="5"/>
      <c r="DL724" s="5"/>
      <c r="DM724" s="5"/>
      <c r="DN724" s="5"/>
      <c r="DO724" s="5"/>
      <c r="DP724" s="5"/>
      <c r="DQ724" s="5"/>
      <c r="DR724" s="5"/>
      <c r="DS724" s="5"/>
      <c r="DT724" s="5"/>
      <c r="DU724" s="5"/>
      <c r="DV724" s="5"/>
      <c r="DW724" s="5"/>
      <c r="DX724" s="5"/>
      <c r="DY724" s="5"/>
      <c r="DZ724" s="5"/>
      <c r="EA724" s="5"/>
      <c r="EB724" s="5"/>
      <c r="EC724" s="5"/>
      <c r="ED724" s="5"/>
      <c r="EE724" s="5"/>
      <c r="EF724" s="5"/>
      <c r="EG724" s="5"/>
      <c r="EH724" s="5"/>
      <c r="EI724" s="5"/>
      <c r="EJ724" s="341"/>
      <c r="EK724" s="354"/>
      <c r="EL724" s="5"/>
      <c r="EM724" s="5"/>
      <c r="EN724" s="5"/>
      <c r="EO724" s="5"/>
      <c r="EP724" s="5"/>
      <c r="EQ724" s="5"/>
      <c r="ER724" s="5"/>
      <c r="ES724" s="5"/>
      <c r="ET724" s="5"/>
      <c r="EU724" s="5"/>
      <c r="EV724" s="5"/>
      <c r="EW724" s="5"/>
      <c r="EX724" s="5"/>
      <c r="EY724" s="5"/>
      <c r="EZ724" s="5"/>
      <c r="FA724" s="5"/>
      <c r="FB724" s="5"/>
      <c r="FC724" s="5"/>
      <c r="FD724" s="5"/>
      <c r="FE724" s="5"/>
      <c r="FF724" s="5"/>
      <c r="FG724" s="5"/>
      <c r="FH724" s="5"/>
      <c r="FI724" s="5"/>
      <c r="FJ724" s="5"/>
      <c r="FK724" s="5"/>
      <c r="FL724" s="5"/>
      <c r="FM724" s="5"/>
      <c r="FN724" s="5"/>
      <c r="FO724" s="5"/>
      <c r="FP724" s="5"/>
      <c r="FQ724" s="5"/>
      <c r="FR724" s="5"/>
      <c r="FS724" s="5"/>
      <c r="FT724" s="5"/>
      <c r="FU724" s="5"/>
      <c r="FV724" s="5"/>
      <c r="FW724" s="5"/>
      <c r="FX724" s="5"/>
      <c r="FY724" s="5"/>
      <c r="FZ724" s="5"/>
      <c r="GA724" s="5"/>
      <c r="GB724" s="341"/>
      <c r="GC724" s="354"/>
      <c r="GD724" s="5"/>
      <c r="GE724" s="5"/>
      <c r="GF724" s="5"/>
      <c r="GG724" s="5"/>
      <c r="GH724" s="5"/>
      <c r="GI724" s="5"/>
      <c r="GJ724" s="5"/>
      <c r="GK724" s="5"/>
      <c r="GL724" s="5"/>
      <c r="GM724" s="5"/>
      <c r="GN724" s="5"/>
      <c r="GO724" s="5"/>
      <c r="GP724" s="5"/>
      <c r="GQ724" s="5"/>
      <c r="GR724" s="5"/>
      <c r="GS724" s="5"/>
      <c r="GT724" s="5"/>
      <c r="GU724" s="5"/>
      <c r="GV724" s="5"/>
      <c r="GW724" s="5"/>
      <c r="GX724" s="5"/>
      <c r="GY724" s="5"/>
      <c r="GZ724" s="5"/>
      <c r="HA724" s="5"/>
      <c r="HB724" s="5"/>
      <c r="HC724" s="5"/>
      <c r="HD724" s="5"/>
      <c r="HE724" s="5"/>
      <c r="HF724" s="5"/>
      <c r="HG724" s="5"/>
      <c r="HH724" s="5"/>
      <c r="HI724" s="5"/>
      <c r="HJ724" s="5"/>
      <c r="HK724" s="5"/>
      <c r="HL724" s="5"/>
      <c r="HM724" s="5"/>
      <c r="HN724" s="5"/>
      <c r="HO724" s="5"/>
      <c r="HP724" s="5"/>
      <c r="HQ724" s="5"/>
      <c r="HR724" s="5"/>
      <c r="HS724" s="5"/>
      <c r="HT724" s="341"/>
      <c r="HU724" s="354"/>
      <c r="HV724" s="5"/>
      <c r="HW724" s="5"/>
      <c r="HX724" s="5"/>
      <c r="HY724" s="5"/>
      <c r="HZ724" s="5"/>
      <c r="IA724" s="5"/>
      <c r="IB724" s="5"/>
      <c r="IC724" s="5"/>
      <c r="ID724" s="5"/>
      <c r="IE724" s="5"/>
      <c r="IF724" s="5"/>
      <c r="IG724" s="5"/>
      <c r="IH724" s="5"/>
      <c r="II724" s="5"/>
      <c r="IJ724" s="5"/>
      <c r="IK724" s="5"/>
      <c r="IL724" s="5"/>
      <c r="IM724" s="5"/>
      <c r="IN724" s="5"/>
      <c r="IO724" s="5"/>
      <c r="IP724" s="5"/>
      <c r="IQ724" s="5"/>
      <c r="IR724" s="5"/>
      <c r="IS724" s="5"/>
      <c r="IT724" s="5"/>
      <c r="IU724" s="5"/>
      <c r="IV724" s="5"/>
      <c r="IW724" s="5"/>
      <c r="IX724" s="5"/>
      <c r="IY724" s="5"/>
      <c r="IZ724" s="5"/>
      <c r="JA724" s="5"/>
      <c r="JB724" s="5"/>
      <c r="JC724" s="5"/>
      <c r="JD724" s="5"/>
      <c r="JE724" s="5"/>
      <c r="JF724" s="5"/>
      <c r="JG724" s="5"/>
      <c r="JH724" s="5"/>
      <c r="JI724" s="5"/>
      <c r="JJ724" s="5"/>
      <c r="JK724" s="145"/>
      <c r="JL724" s="397"/>
    </row>
    <row r="725" spans="1:272" ht="30">
      <c r="A725" s="8" t="s">
        <v>33</v>
      </c>
      <c r="B725" s="8" t="s">
        <v>9</v>
      </c>
      <c r="C725" s="8">
        <v>1</v>
      </c>
      <c r="D725" s="197">
        <v>163</v>
      </c>
      <c r="E725" s="118" t="s">
        <v>146</v>
      </c>
      <c r="F725" s="195" t="s">
        <v>108</v>
      </c>
      <c r="G725" s="195" t="s">
        <v>145</v>
      </c>
      <c r="H725" s="309" t="s">
        <v>188</v>
      </c>
      <c r="I725" s="355" t="s">
        <v>481</v>
      </c>
      <c r="J725" s="51">
        <v>818.9</v>
      </c>
      <c r="K725" s="51">
        <v>822</v>
      </c>
      <c r="L725" s="51">
        <f t="shared" si="502"/>
        <v>3.1000000000000227</v>
      </c>
      <c r="M725" s="52">
        <v>100</v>
      </c>
      <c r="N725" s="52">
        <f t="shared" si="513"/>
        <v>3.1000000000000227</v>
      </c>
      <c r="O725" s="139">
        <f>N725*AUXILIAR!$B$50</f>
        <v>9300000.0000000689</v>
      </c>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c r="AY725" s="5"/>
      <c r="AZ725" s="341"/>
      <c r="BA725" s="354"/>
      <c r="BB725" s="5"/>
      <c r="BC725" s="5"/>
      <c r="BD725" s="5"/>
      <c r="BE725" s="5"/>
      <c r="BF725" s="5"/>
      <c r="BG725" s="5"/>
      <c r="BH725" s="5"/>
      <c r="BI725" s="5"/>
      <c r="BJ725" s="5"/>
      <c r="BK725" s="5"/>
      <c r="BL725" s="5"/>
      <c r="BM725" s="5"/>
      <c r="BN725" s="5"/>
      <c r="BO725" s="5"/>
      <c r="BP725" s="5"/>
      <c r="BQ725" s="5"/>
      <c r="BR725" s="5"/>
      <c r="BS725" s="5"/>
      <c r="BT725" s="5"/>
      <c r="BU725" s="5"/>
      <c r="BV725" s="5"/>
      <c r="BW725" s="5"/>
      <c r="BX725" s="5"/>
      <c r="BY725" s="5"/>
      <c r="BZ725" s="5"/>
      <c r="CA725" s="5"/>
      <c r="CB725" s="5"/>
      <c r="CC725" s="5"/>
      <c r="CD725" s="5"/>
      <c r="CE725" s="5"/>
      <c r="CF725" s="5"/>
      <c r="CG725" s="5"/>
      <c r="CH725" s="5"/>
      <c r="CI725" s="5"/>
      <c r="CJ725" s="5"/>
      <c r="CK725" s="5"/>
      <c r="CL725" s="5"/>
      <c r="CM725" s="5"/>
      <c r="CN725" s="5"/>
      <c r="CO725" s="5"/>
      <c r="CP725" s="5"/>
      <c r="CQ725" s="5"/>
      <c r="CR725" s="341"/>
      <c r="CS725" s="355" t="s">
        <v>491</v>
      </c>
      <c r="CT725" s="51">
        <v>261.89999999999998</v>
      </c>
      <c r="CU725" s="51">
        <v>261.89999999999998</v>
      </c>
      <c r="CV725" s="51">
        <v>1</v>
      </c>
      <c r="CW725" s="52">
        <v>100</v>
      </c>
      <c r="CX725" s="52">
        <f t="shared" si="509"/>
        <v>1</v>
      </c>
      <c r="CY725" s="139">
        <f>CX725*AUXILIAR!$B$56</f>
        <v>30000000</v>
      </c>
      <c r="CZ725" s="5"/>
      <c r="DA725" s="5"/>
      <c r="DB725" s="5"/>
      <c r="DC725" s="5"/>
      <c r="DD725" s="5"/>
      <c r="DE725" s="5"/>
      <c r="DF725" s="5"/>
      <c r="DG725" s="5"/>
      <c r="DH725" s="5"/>
      <c r="DI725" s="5"/>
      <c r="DJ725" s="5"/>
      <c r="DK725" s="5"/>
      <c r="DL725" s="5"/>
      <c r="DM725" s="5"/>
      <c r="DN725" s="5"/>
      <c r="DO725" s="5"/>
      <c r="DP725" s="5"/>
      <c r="DQ725" s="5"/>
      <c r="DR725" s="5"/>
      <c r="DS725" s="5"/>
      <c r="DT725" s="5"/>
      <c r="DU725" s="5"/>
      <c r="DV725" s="5"/>
      <c r="DW725" s="5"/>
      <c r="DX725" s="5"/>
      <c r="DY725" s="5"/>
      <c r="DZ725" s="5"/>
      <c r="EA725" s="5"/>
      <c r="EB725" s="5"/>
      <c r="EC725" s="5"/>
      <c r="ED725" s="5"/>
      <c r="EE725" s="5"/>
      <c r="EF725" s="5"/>
      <c r="EG725" s="5"/>
      <c r="EH725" s="5"/>
      <c r="EI725" s="5"/>
      <c r="EJ725" s="341"/>
      <c r="EK725" s="354"/>
      <c r="EL725" s="5"/>
      <c r="EM725" s="5"/>
      <c r="EN725" s="5"/>
      <c r="EO725" s="5"/>
      <c r="EP725" s="5"/>
      <c r="EQ725" s="5"/>
      <c r="ER725" s="5"/>
      <c r="ES725" s="5"/>
      <c r="ET725" s="5"/>
      <c r="EU725" s="5"/>
      <c r="EV725" s="5"/>
      <c r="EW725" s="5"/>
      <c r="EX725" s="5"/>
      <c r="EY725" s="5"/>
      <c r="EZ725" s="5"/>
      <c r="FA725" s="5"/>
      <c r="FB725" s="5"/>
      <c r="FC725" s="5"/>
      <c r="FD725" s="5"/>
      <c r="FE725" s="5"/>
      <c r="FF725" s="5"/>
      <c r="FG725" s="5"/>
      <c r="FH725" s="5"/>
      <c r="FI725" s="5"/>
      <c r="FJ725" s="5"/>
      <c r="FK725" s="5"/>
      <c r="FL725" s="5"/>
      <c r="FM725" s="5"/>
      <c r="FN725" s="5"/>
      <c r="FO725" s="5"/>
      <c r="FP725" s="5"/>
      <c r="FQ725" s="5"/>
      <c r="FR725" s="5"/>
      <c r="FS725" s="5"/>
      <c r="FT725" s="5"/>
      <c r="FU725" s="5"/>
      <c r="FV725" s="5"/>
      <c r="FW725" s="5"/>
      <c r="FX725" s="5"/>
      <c r="FY725" s="5"/>
      <c r="FZ725" s="5"/>
      <c r="GA725" s="5"/>
      <c r="GB725" s="341"/>
      <c r="GC725" s="354"/>
      <c r="GD725" s="5"/>
      <c r="GE725" s="5"/>
      <c r="GF725" s="5"/>
      <c r="GG725" s="5"/>
      <c r="GH725" s="5"/>
      <c r="GI725" s="5"/>
      <c r="GJ725" s="5"/>
      <c r="GK725" s="5"/>
      <c r="GL725" s="5"/>
      <c r="GM725" s="5"/>
      <c r="GN725" s="5"/>
      <c r="GO725" s="5"/>
      <c r="GP725" s="5"/>
      <c r="GQ725" s="5"/>
      <c r="GR725" s="5"/>
      <c r="GS725" s="5"/>
      <c r="GT725" s="5"/>
      <c r="GU725" s="5"/>
      <c r="GV725" s="5"/>
      <c r="GW725" s="5"/>
      <c r="GX725" s="5"/>
      <c r="GY725" s="5"/>
      <c r="GZ725" s="5"/>
      <c r="HA725" s="5"/>
      <c r="HB725" s="5"/>
      <c r="HC725" s="5"/>
      <c r="HD725" s="5"/>
      <c r="HE725" s="5"/>
      <c r="HF725" s="5"/>
      <c r="HG725" s="5"/>
      <c r="HH725" s="5"/>
      <c r="HI725" s="5"/>
      <c r="HJ725" s="5"/>
      <c r="HK725" s="5"/>
      <c r="HL725" s="5"/>
      <c r="HM725" s="5"/>
      <c r="HN725" s="5"/>
      <c r="HO725" s="5"/>
      <c r="HP725" s="5"/>
      <c r="HQ725" s="5"/>
      <c r="HR725" s="5"/>
      <c r="HS725" s="5"/>
      <c r="HT725" s="341"/>
      <c r="HU725" s="354"/>
      <c r="HV725" s="5"/>
      <c r="HW725" s="5"/>
      <c r="HX725" s="5"/>
      <c r="HY725" s="5"/>
      <c r="HZ725" s="5"/>
      <c r="IA725" s="5"/>
      <c r="IB725" s="5"/>
      <c r="IC725" s="5"/>
      <c r="ID725" s="5"/>
      <c r="IE725" s="5"/>
      <c r="IF725" s="5"/>
      <c r="IG725" s="5"/>
      <c r="IH725" s="5"/>
      <c r="II725" s="5"/>
      <c r="IJ725" s="5"/>
      <c r="IK725" s="5"/>
      <c r="IL725" s="5"/>
      <c r="IM725" s="5"/>
      <c r="IN725" s="5"/>
      <c r="IO725" s="5"/>
      <c r="IP725" s="5"/>
      <c r="IQ725" s="5"/>
      <c r="IR725" s="5"/>
      <c r="IS725" s="5"/>
      <c r="IT725" s="5"/>
      <c r="IU725" s="5"/>
      <c r="IV725" s="5"/>
      <c r="IW725" s="5"/>
      <c r="IX725" s="5"/>
      <c r="IY725" s="5"/>
      <c r="IZ725" s="5"/>
      <c r="JA725" s="5"/>
      <c r="JB725" s="5"/>
      <c r="JC725" s="5"/>
      <c r="JD725" s="5"/>
      <c r="JE725" s="5"/>
      <c r="JF725" s="5"/>
      <c r="JG725" s="5"/>
      <c r="JH725" s="5"/>
      <c r="JI725" s="5"/>
      <c r="JJ725" s="5"/>
      <c r="JK725" s="145"/>
      <c r="JL725" s="397"/>
    </row>
    <row r="726" spans="1:272" ht="30">
      <c r="A726" s="8" t="s">
        <v>33</v>
      </c>
      <c r="B726" s="8" t="s">
        <v>9</v>
      </c>
      <c r="C726" s="8">
        <v>1</v>
      </c>
      <c r="D726" s="197">
        <v>163</v>
      </c>
      <c r="E726" s="118" t="s">
        <v>146</v>
      </c>
      <c r="F726" s="195" t="s">
        <v>108</v>
      </c>
      <c r="G726" s="195" t="s">
        <v>145</v>
      </c>
      <c r="H726" s="309" t="s">
        <v>188</v>
      </c>
      <c r="I726" s="355" t="s">
        <v>482</v>
      </c>
      <c r="J726" s="51">
        <v>818.9</v>
      </c>
      <c r="K726" s="51">
        <v>822</v>
      </c>
      <c r="L726" s="51">
        <f t="shared" si="502"/>
        <v>3.1000000000000227</v>
      </c>
      <c r="M726" s="52">
        <v>100</v>
      </c>
      <c r="N726" s="52">
        <f t="shared" si="513"/>
        <v>3.1000000000000227</v>
      </c>
      <c r="O726" s="139">
        <f>N726*AUXILIAR!$B$50</f>
        <v>9300000.0000000689</v>
      </c>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c r="AY726" s="5"/>
      <c r="AZ726" s="341"/>
      <c r="BA726" s="354"/>
      <c r="BB726" s="5"/>
      <c r="BC726" s="5"/>
      <c r="BD726" s="5"/>
      <c r="BE726" s="5"/>
      <c r="BF726" s="5"/>
      <c r="BG726" s="5"/>
      <c r="BH726" s="5"/>
      <c r="BI726" s="5"/>
      <c r="BJ726" s="5"/>
      <c r="BK726" s="5"/>
      <c r="BL726" s="5"/>
      <c r="BM726" s="5"/>
      <c r="BN726" s="5"/>
      <c r="BO726" s="5"/>
      <c r="BP726" s="5"/>
      <c r="BQ726" s="5"/>
      <c r="BR726" s="5"/>
      <c r="BS726" s="5"/>
      <c r="BT726" s="5"/>
      <c r="BU726" s="5"/>
      <c r="BV726" s="5"/>
      <c r="BW726" s="5"/>
      <c r="BX726" s="5"/>
      <c r="BY726" s="5"/>
      <c r="BZ726" s="5"/>
      <c r="CA726" s="5"/>
      <c r="CB726" s="5"/>
      <c r="CC726" s="5"/>
      <c r="CD726" s="5"/>
      <c r="CE726" s="5"/>
      <c r="CF726" s="5"/>
      <c r="CG726" s="5"/>
      <c r="CH726" s="5"/>
      <c r="CI726" s="5"/>
      <c r="CJ726" s="5"/>
      <c r="CK726" s="5"/>
      <c r="CL726" s="5"/>
      <c r="CM726" s="5"/>
      <c r="CN726" s="5"/>
      <c r="CO726" s="5"/>
      <c r="CP726" s="5"/>
      <c r="CQ726" s="5"/>
      <c r="CR726" s="341"/>
      <c r="CS726" s="355" t="s">
        <v>492</v>
      </c>
      <c r="CT726" s="51">
        <v>279</v>
      </c>
      <c r="CU726" s="51">
        <v>279</v>
      </c>
      <c r="CV726" s="51">
        <v>1</v>
      </c>
      <c r="CW726" s="52">
        <v>100</v>
      </c>
      <c r="CX726" s="52">
        <f t="shared" si="509"/>
        <v>1</v>
      </c>
      <c r="CY726" s="139">
        <f>CX726*AUXILIAR!$B$56</f>
        <v>30000000</v>
      </c>
      <c r="CZ726" s="5"/>
      <c r="DA726" s="5"/>
      <c r="DB726" s="5"/>
      <c r="DC726" s="5"/>
      <c r="DD726" s="5"/>
      <c r="DE726" s="5"/>
      <c r="DF726" s="5"/>
      <c r="DG726" s="5"/>
      <c r="DH726" s="5"/>
      <c r="DI726" s="5"/>
      <c r="DJ726" s="5"/>
      <c r="DK726" s="5"/>
      <c r="DL726" s="5"/>
      <c r="DM726" s="5"/>
      <c r="DN726" s="5"/>
      <c r="DO726" s="5"/>
      <c r="DP726" s="5"/>
      <c r="DQ726" s="5"/>
      <c r="DR726" s="5"/>
      <c r="DS726" s="5"/>
      <c r="DT726" s="5"/>
      <c r="DU726" s="5"/>
      <c r="DV726" s="5"/>
      <c r="DW726" s="5"/>
      <c r="DX726" s="5"/>
      <c r="DY726" s="5"/>
      <c r="DZ726" s="5"/>
      <c r="EA726" s="5"/>
      <c r="EB726" s="5"/>
      <c r="EC726" s="5"/>
      <c r="ED726" s="5"/>
      <c r="EE726" s="5"/>
      <c r="EF726" s="5"/>
      <c r="EG726" s="5"/>
      <c r="EH726" s="5"/>
      <c r="EI726" s="5"/>
      <c r="EJ726" s="341"/>
      <c r="EK726" s="354"/>
      <c r="EL726" s="5"/>
      <c r="EM726" s="5"/>
      <c r="EN726" s="5"/>
      <c r="EO726" s="5"/>
      <c r="EP726" s="5"/>
      <c r="EQ726" s="5"/>
      <c r="ER726" s="5"/>
      <c r="ES726" s="5"/>
      <c r="ET726" s="5"/>
      <c r="EU726" s="5"/>
      <c r="EV726" s="5"/>
      <c r="EW726" s="5"/>
      <c r="EX726" s="5"/>
      <c r="EY726" s="5"/>
      <c r="EZ726" s="5"/>
      <c r="FA726" s="5"/>
      <c r="FB726" s="5"/>
      <c r="FC726" s="5"/>
      <c r="FD726" s="5"/>
      <c r="FE726" s="5"/>
      <c r="FF726" s="5"/>
      <c r="FG726" s="5"/>
      <c r="FH726" s="5"/>
      <c r="FI726" s="5"/>
      <c r="FJ726" s="5"/>
      <c r="FK726" s="5"/>
      <c r="FL726" s="5"/>
      <c r="FM726" s="5"/>
      <c r="FN726" s="5"/>
      <c r="FO726" s="5"/>
      <c r="FP726" s="5"/>
      <c r="FQ726" s="5"/>
      <c r="FR726" s="5"/>
      <c r="FS726" s="5"/>
      <c r="FT726" s="5"/>
      <c r="FU726" s="5"/>
      <c r="FV726" s="5"/>
      <c r="FW726" s="5"/>
      <c r="FX726" s="5"/>
      <c r="FY726" s="5"/>
      <c r="FZ726" s="5"/>
      <c r="GA726" s="5"/>
      <c r="GB726" s="341"/>
      <c r="GC726" s="354"/>
      <c r="GD726" s="5"/>
      <c r="GE726" s="5"/>
      <c r="GF726" s="5"/>
      <c r="GG726" s="5"/>
      <c r="GH726" s="5"/>
      <c r="GI726" s="5"/>
      <c r="GJ726" s="5"/>
      <c r="GK726" s="5"/>
      <c r="GL726" s="5"/>
      <c r="GM726" s="5"/>
      <c r="GN726" s="5"/>
      <c r="GO726" s="5"/>
      <c r="GP726" s="5"/>
      <c r="GQ726" s="5"/>
      <c r="GR726" s="5"/>
      <c r="GS726" s="5"/>
      <c r="GT726" s="5"/>
      <c r="GU726" s="5"/>
      <c r="GV726" s="5"/>
      <c r="GW726" s="5"/>
      <c r="GX726" s="5"/>
      <c r="GY726" s="5"/>
      <c r="GZ726" s="5"/>
      <c r="HA726" s="5"/>
      <c r="HB726" s="5"/>
      <c r="HC726" s="5"/>
      <c r="HD726" s="5"/>
      <c r="HE726" s="5"/>
      <c r="HF726" s="5"/>
      <c r="HG726" s="5"/>
      <c r="HH726" s="5"/>
      <c r="HI726" s="5"/>
      <c r="HJ726" s="5"/>
      <c r="HK726" s="5"/>
      <c r="HL726" s="5"/>
      <c r="HM726" s="5"/>
      <c r="HN726" s="5"/>
      <c r="HO726" s="5"/>
      <c r="HP726" s="5"/>
      <c r="HQ726" s="5"/>
      <c r="HR726" s="5"/>
      <c r="HS726" s="5"/>
      <c r="HT726" s="341"/>
      <c r="HU726" s="354"/>
      <c r="HV726" s="5"/>
      <c r="HW726" s="5"/>
      <c r="HX726" s="5"/>
      <c r="HY726" s="5"/>
      <c r="HZ726" s="5"/>
      <c r="IA726" s="5"/>
      <c r="IB726" s="5"/>
      <c r="IC726" s="5"/>
      <c r="ID726" s="5"/>
      <c r="IE726" s="5"/>
      <c r="IF726" s="5"/>
      <c r="IG726" s="5"/>
      <c r="IH726" s="5"/>
      <c r="II726" s="5"/>
      <c r="IJ726" s="5"/>
      <c r="IK726" s="5"/>
      <c r="IL726" s="5"/>
      <c r="IM726" s="5"/>
      <c r="IN726" s="5"/>
      <c r="IO726" s="5"/>
      <c r="IP726" s="5"/>
      <c r="IQ726" s="5"/>
      <c r="IR726" s="5"/>
      <c r="IS726" s="5"/>
      <c r="IT726" s="5"/>
      <c r="IU726" s="5"/>
      <c r="IV726" s="5"/>
      <c r="IW726" s="5"/>
      <c r="IX726" s="5"/>
      <c r="IY726" s="5"/>
      <c r="IZ726" s="5"/>
      <c r="JA726" s="5"/>
      <c r="JB726" s="5"/>
      <c r="JC726" s="5"/>
      <c r="JD726" s="5"/>
      <c r="JE726" s="5"/>
      <c r="JF726" s="5"/>
      <c r="JG726" s="5"/>
      <c r="JH726" s="5"/>
      <c r="JI726" s="5"/>
      <c r="JJ726" s="5"/>
      <c r="JK726" s="145"/>
      <c r="JL726" s="397"/>
    </row>
    <row r="727" spans="1:272" ht="30">
      <c r="A727" s="8" t="s">
        <v>33</v>
      </c>
      <c r="B727" s="8" t="s">
        <v>9</v>
      </c>
      <c r="C727" s="8">
        <v>1</v>
      </c>
      <c r="D727" s="197">
        <v>163</v>
      </c>
      <c r="E727" s="118" t="s">
        <v>146</v>
      </c>
      <c r="F727" s="195" t="s">
        <v>108</v>
      </c>
      <c r="G727" s="195" t="s">
        <v>145</v>
      </c>
      <c r="H727" s="309" t="s">
        <v>188</v>
      </c>
      <c r="I727" s="355" t="s">
        <v>483</v>
      </c>
      <c r="J727" s="51">
        <v>853.9</v>
      </c>
      <c r="K727" s="51">
        <v>855</v>
      </c>
      <c r="L727" s="51">
        <f t="shared" si="502"/>
        <v>1.1000000000000227</v>
      </c>
      <c r="M727" s="52">
        <v>100</v>
      </c>
      <c r="N727" s="52">
        <f t="shared" si="513"/>
        <v>1.1000000000000227</v>
      </c>
      <c r="O727" s="139">
        <f>N727*AUXILIAR!$B$50</f>
        <v>3300000.000000068</v>
      </c>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c r="AY727" s="5"/>
      <c r="AZ727" s="341"/>
      <c r="BA727" s="354"/>
      <c r="BB727" s="5"/>
      <c r="BC727" s="5"/>
      <c r="BD727" s="5"/>
      <c r="BE727" s="5"/>
      <c r="BF727" s="5"/>
      <c r="BG727" s="5"/>
      <c r="BH727" s="5"/>
      <c r="BI727" s="5"/>
      <c r="BJ727" s="5"/>
      <c r="BK727" s="5"/>
      <c r="BL727" s="5"/>
      <c r="BM727" s="5"/>
      <c r="BN727" s="5"/>
      <c r="BO727" s="5"/>
      <c r="BP727" s="5"/>
      <c r="BQ727" s="5"/>
      <c r="BR727" s="5"/>
      <c r="BS727" s="5"/>
      <c r="BT727" s="5"/>
      <c r="BU727" s="5"/>
      <c r="BV727" s="5"/>
      <c r="BW727" s="5"/>
      <c r="BX727" s="5"/>
      <c r="BY727" s="5"/>
      <c r="BZ727" s="5"/>
      <c r="CA727" s="5"/>
      <c r="CB727" s="5"/>
      <c r="CC727" s="5"/>
      <c r="CD727" s="5"/>
      <c r="CE727" s="5"/>
      <c r="CF727" s="5"/>
      <c r="CG727" s="5"/>
      <c r="CH727" s="5"/>
      <c r="CI727" s="5"/>
      <c r="CJ727" s="5"/>
      <c r="CK727" s="5"/>
      <c r="CL727" s="5"/>
      <c r="CM727" s="5"/>
      <c r="CN727" s="5"/>
      <c r="CO727" s="5"/>
      <c r="CP727" s="5"/>
      <c r="CQ727" s="5"/>
      <c r="CR727" s="341"/>
      <c r="CS727" s="355" t="s">
        <v>493</v>
      </c>
      <c r="CT727" s="51">
        <v>270.5</v>
      </c>
      <c r="CU727" s="51">
        <v>270.5</v>
      </c>
      <c r="CV727" s="51">
        <v>1</v>
      </c>
      <c r="CW727" s="52">
        <v>100</v>
      </c>
      <c r="CX727" s="52">
        <f t="shared" si="509"/>
        <v>1</v>
      </c>
      <c r="CY727" s="139">
        <f>CX727*AUXILIAR!$B$56</f>
        <v>30000000</v>
      </c>
      <c r="CZ727" s="5"/>
      <c r="DA727" s="5"/>
      <c r="DB727" s="5"/>
      <c r="DC727" s="5"/>
      <c r="DD727" s="5"/>
      <c r="DE727" s="5"/>
      <c r="DF727" s="5"/>
      <c r="DG727" s="5"/>
      <c r="DH727" s="5"/>
      <c r="DI727" s="5"/>
      <c r="DJ727" s="5"/>
      <c r="DK727" s="5"/>
      <c r="DL727" s="5"/>
      <c r="DM727" s="5"/>
      <c r="DN727" s="5"/>
      <c r="DO727" s="5"/>
      <c r="DP727" s="5"/>
      <c r="DQ727" s="5"/>
      <c r="DR727" s="5"/>
      <c r="DS727" s="5"/>
      <c r="DT727" s="5"/>
      <c r="DU727" s="5"/>
      <c r="DV727" s="5"/>
      <c r="DW727" s="5"/>
      <c r="DX727" s="5"/>
      <c r="DY727" s="5"/>
      <c r="DZ727" s="5"/>
      <c r="EA727" s="5"/>
      <c r="EB727" s="5"/>
      <c r="EC727" s="5"/>
      <c r="ED727" s="5"/>
      <c r="EE727" s="5"/>
      <c r="EF727" s="5"/>
      <c r="EG727" s="5"/>
      <c r="EH727" s="5"/>
      <c r="EI727" s="5"/>
      <c r="EJ727" s="341"/>
      <c r="EK727" s="354"/>
      <c r="EL727" s="5"/>
      <c r="EM727" s="5"/>
      <c r="EN727" s="5"/>
      <c r="EO727" s="5"/>
      <c r="EP727" s="5"/>
      <c r="EQ727" s="5"/>
      <c r="ER727" s="5"/>
      <c r="ES727" s="5"/>
      <c r="ET727" s="5"/>
      <c r="EU727" s="5"/>
      <c r="EV727" s="5"/>
      <c r="EW727" s="5"/>
      <c r="EX727" s="5"/>
      <c r="EY727" s="5"/>
      <c r="EZ727" s="5"/>
      <c r="FA727" s="5"/>
      <c r="FB727" s="5"/>
      <c r="FC727" s="5"/>
      <c r="FD727" s="5"/>
      <c r="FE727" s="5"/>
      <c r="FF727" s="5"/>
      <c r="FG727" s="5"/>
      <c r="FH727" s="5"/>
      <c r="FI727" s="5"/>
      <c r="FJ727" s="5"/>
      <c r="FK727" s="5"/>
      <c r="FL727" s="5"/>
      <c r="FM727" s="5"/>
      <c r="FN727" s="5"/>
      <c r="FO727" s="5"/>
      <c r="FP727" s="5"/>
      <c r="FQ727" s="5"/>
      <c r="FR727" s="5"/>
      <c r="FS727" s="5"/>
      <c r="FT727" s="5"/>
      <c r="FU727" s="5"/>
      <c r="FV727" s="5"/>
      <c r="FW727" s="5"/>
      <c r="FX727" s="5"/>
      <c r="FY727" s="5"/>
      <c r="FZ727" s="5"/>
      <c r="GA727" s="5"/>
      <c r="GB727" s="341"/>
      <c r="GC727" s="354"/>
      <c r="GD727" s="5"/>
      <c r="GE727" s="5"/>
      <c r="GF727" s="5"/>
      <c r="GG727" s="5"/>
      <c r="GH727" s="5"/>
      <c r="GI727" s="5"/>
      <c r="GJ727" s="5"/>
      <c r="GK727" s="5"/>
      <c r="GL727" s="5"/>
      <c r="GM727" s="5"/>
      <c r="GN727" s="5"/>
      <c r="GO727" s="5"/>
      <c r="GP727" s="5"/>
      <c r="GQ727" s="5"/>
      <c r="GR727" s="5"/>
      <c r="GS727" s="5"/>
      <c r="GT727" s="5"/>
      <c r="GU727" s="5"/>
      <c r="GV727" s="5"/>
      <c r="GW727" s="5"/>
      <c r="GX727" s="5"/>
      <c r="GY727" s="5"/>
      <c r="GZ727" s="5"/>
      <c r="HA727" s="5"/>
      <c r="HB727" s="5"/>
      <c r="HC727" s="5"/>
      <c r="HD727" s="5"/>
      <c r="HE727" s="5"/>
      <c r="HF727" s="5"/>
      <c r="HG727" s="5"/>
      <c r="HH727" s="5"/>
      <c r="HI727" s="5"/>
      <c r="HJ727" s="5"/>
      <c r="HK727" s="5"/>
      <c r="HL727" s="5"/>
      <c r="HM727" s="5"/>
      <c r="HN727" s="5"/>
      <c r="HO727" s="5"/>
      <c r="HP727" s="5"/>
      <c r="HQ727" s="5"/>
      <c r="HR727" s="5"/>
      <c r="HS727" s="5"/>
      <c r="HT727" s="341"/>
      <c r="HU727" s="354"/>
      <c r="HV727" s="5"/>
      <c r="HW727" s="5"/>
      <c r="HX727" s="5"/>
      <c r="HY727" s="5"/>
      <c r="HZ727" s="5"/>
      <c r="IA727" s="5"/>
      <c r="IB727" s="5"/>
      <c r="IC727" s="5"/>
      <c r="ID727" s="5"/>
      <c r="IE727" s="5"/>
      <c r="IF727" s="5"/>
      <c r="IG727" s="5"/>
      <c r="IH727" s="5"/>
      <c r="II727" s="5"/>
      <c r="IJ727" s="5"/>
      <c r="IK727" s="5"/>
      <c r="IL727" s="5"/>
      <c r="IM727" s="5"/>
      <c r="IN727" s="5"/>
      <c r="IO727" s="5"/>
      <c r="IP727" s="5"/>
      <c r="IQ727" s="5"/>
      <c r="IR727" s="5"/>
      <c r="IS727" s="5"/>
      <c r="IT727" s="5"/>
      <c r="IU727" s="5"/>
      <c r="IV727" s="5"/>
      <c r="IW727" s="5"/>
      <c r="IX727" s="5"/>
      <c r="IY727" s="5"/>
      <c r="IZ727" s="5"/>
      <c r="JA727" s="5"/>
      <c r="JB727" s="5"/>
      <c r="JC727" s="5"/>
      <c r="JD727" s="5"/>
      <c r="JE727" s="5"/>
      <c r="JF727" s="5"/>
      <c r="JG727" s="5"/>
      <c r="JH727" s="5"/>
      <c r="JI727" s="5"/>
      <c r="JJ727" s="5"/>
      <c r="JK727" s="145"/>
      <c r="JL727" s="397"/>
    </row>
    <row r="728" spans="1:272" ht="30">
      <c r="A728" s="8" t="s">
        <v>33</v>
      </c>
      <c r="B728" s="8" t="s">
        <v>9</v>
      </c>
      <c r="C728" s="8">
        <v>1</v>
      </c>
      <c r="D728" s="197">
        <v>163</v>
      </c>
      <c r="E728" s="118" t="s">
        <v>146</v>
      </c>
      <c r="F728" s="195" t="s">
        <v>108</v>
      </c>
      <c r="G728" s="195" t="s">
        <v>145</v>
      </c>
      <c r="H728" s="309" t="s">
        <v>188</v>
      </c>
      <c r="I728" s="355" t="s">
        <v>484</v>
      </c>
      <c r="J728" s="51">
        <v>853.9</v>
      </c>
      <c r="K728" s="51">
        <v>855</v>
      </c>
      <c r="L728" s="51">
        <f t="shared" si="502"/>
        <v>1.1000000000000227</v>
      </c>
      <c r="M728" s="52">
        <v>100</v>
      </c>
      <c r="N728" s="52">
        <f t="shared" si="513"/>
        <v>1.1000000000000227</v>
      </c>
      <c r="O728" s="139">
        <f>N728*AUXILIAR!$B$50</f>
        <v>3300000.000000068</v>
      </c>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c r="AY728" s="5"/>
      <c r="AZ728" s="341"/>
      <c r="BA728" s="354"/>
      <c r="BB728" s="5"/>
      <c r="BC728" s="5"/>
      <c r="BD728" s="5"/>
      <c r="BE728" s="5"/>
      <c r="BF728" s="5"/>
      <c r="BG728" s="5"/>
      <c r="BH728" s="5"/>
      <c r="BI728" s="5"/>
      <c r="BJ728" s="5"/>
      <c r="BK728" s="5"/>
      <c r="BL728" s="5"/>
      <c r="BM728" s="5"/>
      <c r="BN728" s="5"/>
      <c r="BO728" s="5"/>
      <c r="BP728" s="5"/>
      <c r="BQ728" s="5"/>
      <c r="BR728" s="5"/>
      <c r="BS728" s="5"/>
      <c r="BT728" s="5"/>
      <c r="BU728" s="5"/>
      <c r="BV728" s="5"/>
      <c r="BW728" s="5"/>
      <c r="BX728" s="5"/>
      <c r="BY728" s="5"/>
      <c r="BZ728" s="5"/>
      <c r="CA728" s="5"/>
      <c r="CB728" s="5"/>
      <c r="CC728" s="5"/>
      <c r="CD728" s="5"/>
      <c r="CE728" s="5"/>
      <c r="CF728" s="5"/>
      <c r="CG728" s="5"/>
      <c r="CH728" s="5"/>
      <c r="CI728" s="5"/>
      <c r="CJ728" s="5"/>
      <c r="CK728" s="5"/>
      <c r="CL728" s="5"/>
      <c r="CM728" s="5"/>
      <c r="CN728" s="5"/>
      <c r="CO728" s="5"/>
      <c r="CP728" s="5"/>
      <c r="CQ728" s="5"/>
      <c r="CR728" s="341"/>
      <c r="CS728" s="355" t="s">
        <v>494</v>
      </c>
      <c r="CT728" s="51">
        <v>315.39999999999998</v>
      </c>
      <c r="CU728" s="51">
        <v>315.39999999999998</v>
      </c>
      <c r="CV728" s="51">
        <v>1</v>
      </c>
      <c r="CW728" s="52">
        <v>100</v>
      </c>
      <c r="CX728" s="52">
        <f t="shared" si="509"/>
        <v>1</v>
      </c>
      <c r="CY728" s="139">
        <f>CX728*AUXILIAR!$B$56</f>
        <v>30000000</v>
      </c>
      <c r="CZ728" s="5"/>
      <c r="DA728" s="5"/>
      <c r="DB728" s="5"/>
      <c r="DC728" s="5"/>
      <c r="DD728" s="5"/>
      <c r="DE728" s="5"/>
      <c r="DF728" s="5"/>
      <c r="DG728" s="5"/>
      <c r="DH728" s="5"/>
      <c r="DI728" s="5"/>
      <c r="DJ728" s="5"/>
      <c r="DK728" s="5"/>
      <c r="DL728" s="5"/>
      <c r="DM728" s="5"/>
      <c r="DN728" s="5"/>
      <c r="DO728" s="5"/>
      <c r="DP728" s="5"/>
      <c r="DQ728" s="5"/>
      <c r="DR728" s="5"/>
      <c r="DS728" s="5"/>
      <c r="DT728" s="5"/>
      <c r="DU728" s="5"/>
      <c r="DV728" s="5"/>
      <c r="DW728" s="5"/>
      <c r="DX728" s="5"/>
      <c r="DY728" s="5"/>
      <c r="DZ728" s="5"/>
      <c r="EA728" s="5"/>
      <c r="EB728" s="5"/>
      <c r="EC728" s="5"/>
      <c r="ED728" s="5"/>
      <c r="EE728" s="5"/>
      <c r="EF728" s="5"/>
      <c r="EG728" s="5"/>
      <c r="EH728" s="5"/>
      <c r="EI728" s="5"/>
      <c r="EJ728" s="341"/>
      <c r="EK728" s="354"/>
      <c r="EL728" s="5"/>
      <c r="EM728" s="5"/>
      <c r="EN728" s="5"/>
      <c r="EO728" s="5"/>
      <c r="EP728" s="5"/>
      <c r="EQ728" s="5"/>
      <c r="ER728" s="5"/>
      <c r="ES728" s="5"/>
      <c r="ET728" s="5"/>
      <c r="EU728" s="5"/>
      <c r="EV728" s="5"/>
      <c r="EW728" s="5"/>
      <c r="EX728" s="5"/>
      <c r="EY728" s="5"/>
      <c r="EZ728" s="5"/>
      <c r="FA728" s="5"/>
      <c r="FB728" s="5"/>
      <c r="FC728" s="5"/>
      <c r="FD728" s="5"/>
      <c r="FE728" s="5"/>
      <c r="FF728" s="5"/>
      <c r="FG728" s="5"/>
      <c r="FH728" s="5"/>
      <c r="FI728" s="5"/>
      <c r="FJ728" s="5"/>
      <c r="FK728" s="5"/>
      <c r="FL728" s="5"/>
      <c r="FM728" s="5"/>
      <c r="FN728" s="5"/>
      <c r="FO728" s="5"/>
      <c r="FP728" s="5"/>
      <c r="FQ728" s="5"/>
      <c r="FR728" s="5"/>
      <c r="FS728" s="5"/>
      <c r="FT728" s="5"/>
      <c r="FU728" s="5"/>
      <c r="FV728" s="5"/>
      <c r="FW728" s="5"/>
      <c r="FX728" s="5"/>
      <c r="FY728" s="5"/>
      <c r="FZ728" s="5"/>
      <c r="GA728" s="5"/>
      <c r="GB728" s="341"/>
      <c r="GC728" s="354"/>
      <c r="GD728" s="5"/>
      <c r="GE728" s="5"/>
      <c r="GF728" s="5"/>
      <c r="GG728" s="5"/>
      <c r="GH728" s="5"/>
      <c r="GI728" s="5"/>
      <c r="GJ728" s="5"/>
      <c r="GK728" s="5"/>
      <c r="GL728" s="5"/>
      <c r="GM728" s="5"/>
      <c r="GN728" s="5"/>
      <c r="GO728" s="5"/>
      <c r="GP728" s="5"/>
      <c r="GQ728" s="5"/>
      <c r="GR728" s="5"/>
      <c r="GS728" s="5"/>
      <c r="GT728" s="5"/>
      <c r="GU728" s="5"/>
      <c r="GV728" s="5"/>
      <c r="GW728" s="5"/>
      <c r="GX728" s="5"/>
      <c r="GY728" s="5"/>
      <c r="GZ728" s="5"/>
      <c r="HA728" s="5"/>
      <c r="HB728" s="5"/>
      <c r="HC728" s="5"/>
      <c r="HD728" s="5"/>
      <c r="HE728" s="5"/>
      <c r="HF728" s="5"/>
      <c r="HG728" s="5"/>
      <c r="HH728" s="5"/>
      <c r="HI728" s="5"/>
      <c r="HJ728" s="5"/>
      <c r="HK728" s="5"/>
      <c r="HL728" s="5"/>
      <c r="HM728" s="5"/>
      <c r="HN728" s="5"/>
      <c r="HO728" s="5"/>
      <c r="HP728" s="5"/>
      <c r="HQ728" s="5"/>
      <c r="HR728" s="5"/>
      <c r="HS728" s="5"/>
      <c r="HT728" s="341"/>
      <c r="HU728" s="354"/>
      <c r="HV728" s="5"/>
      <c r="HW728" s="5"/>
      <c r="HX728" s="5"/>
      <c r="HY728" s="5"/>
      <c r="HZ728" s="5"/>
      <c r="IA728" s="5"/>
      <c r="IB728" s="5"/>
      <c r="IC728" s="5"/>
      <c r="ID728" s="5"/>
      <c r="IE728" s="5"/>
      <c r="IF728" s="5"/>
      <c r="IG728" s="5"/>
      <c r="IH728" s="5"/>
      <c r="II728" s="5"/>
      <c r="IJ728" s="5"/>
      <c r="IK728" s="5"/>
      <c r="IL728" s="5"/>
      <c r="IM728" s="5"/>
      <c r="IN728" s="5"/>
      <c r="IO728" s="5"/>
      <c r="IP728" s="5"/>
      <c r="IQ728" s="5"/>
      <c r="IR728" s="5"/>
      <c r="IS728" s="5"/>
      <c r="IT728" s="5"/>
      <c r="IU728" s="5"/>
      <c r="IV728" s="5"/>
      <c r="IW728" s="5"/>
      <c r="IX728" s="5"/>
      <c r="IY728" s="5"/>
      <c r="IZ728" s="5"/>
      <c r="JA728" s="5"/>
      <c r="JB728" s="5"/>
      <c r="JC728" s="5"/>
      <c r="JD728" s="5"/>
      <c r="JE728" s="5"/>
      <c r="JF728" s="5"/>
      <c r="JG728" s="5"/>
      <c r="JH728" s="5"/>
      <c r="JI728" s="5"/>
      <c r="JJ728" s="5"/>
      <c r="JK728" s="145"/>
      <c r="JL728" s="397"/>
    </row>
    <row r="729" spans="1:272" ht="30">
      <c r="A729" s="8" t="s">
        <v>33</v>
      </c>
      <c r="B729" s="8" t="s">
        <v>9</v>
      </c>
      <c r="C729" s="8">
        <v>1</v>
      </c>
      <c r="D729" s="197">
        <v>163</v>
      </c>
      <c r="E729" s="118" t="s">
        <v>146</v>
      </c>
      <c r="F729" s="195" t="s">
        <v>108</v>
      </c>
      <c r="G729" s="195" t="s">
        <v>145</v>
      </c>
      <c r="H729" s="309" t="s">
        <v>188</v>
      </c>
      <c r="I729" s="363"/>
      <c r="J729" s="57"/>
      <c r="K729" s="57"/>
      <c r="L729" s="57"/>
      <c r="M729" s="56"/>
      <c r="N729" s="116"/>
      <c r="O729" s="159"/>
      <c r="P729" s="5"/>
      <c r="Q729" s="5"/>
      <c r="R729" s="5"/>
      <c r="S729" s="5"/>
      <c r="T729" s="5"/>
      <c r="U729" s="128"/>
      <c r="V729" s="128"/>
      <c r="W729" s="5"/>
      <c r="X729" s="5"/>
      <c r="Y729" s="5"/>
      <c r="Z729" s="5"/>
      <c r="AA729" s="5"/>
      <c r="AB729" s="128"/>
      <c r="AC729" s="128"/>
      <c r="AD729" s="5"/>
      <c r="AE729" s="5"/>
      <c r="AF729" s="5"/>
      <c r="AG729" s="5"/>
      <c r="AH729" s="5"/>
      <c r="AI729" s="128"/>
      <c r="AJ729" s="128"/>
      <c r="AK729" s="5"/>
      <c r="AL729" s="5"/>
      <c r="AM729" s="5"/>
      <c r="AN729" s="5"/>
      <c r="AO729" s="5"/>
      <c r="AP729" s="128"/>
      <c r="AQ729" s="128"/>
      <c r="AR729" s="5"/>
      <c r="AS729" s="5"/>
      <c r="AT729" s="5"/>
      <c r="AU729" s="5"/>
      <c r="AV729" s="5"/>
      <c r="AW729" s="128"/>
      <c r="AX729" s="128"/>
      <c r="AY729" s="5"/>
      <c r="AZ729" s="341"/>
      <c r="BA729" s="354"/>
      <c r="BB729" s="5"/>
      <c r="BC729" s="5"/>
      <c r="BD729" s="5"/>
      <c r="BE729" s="5"/>
      <c r="BF729" s="128"/>
      <c r="BG729" s="128"/>
      <c r="BH729" s="5"/>
      <c r="BI729" s="5"/>
      <c r="BJ729" s="5"/>
      <c r="BK729" s="5"/>
      <c r="BL729" s="5"/>
      <c r="BM729" s="128"/>
      <c r="BN729" s="128"/>
      <c r="BO729" s="5"/>
      <c r="BP729" s="5"/>
      <c r="BQ729" s="5"/>
      <c r="BR729" s="5"/>
      <c r="BS729" s="5"/>
      <c r="BT729" s="128"/>
      <c r="BU729" s="128"/>
      <c r="BV729" s="5"/>
      <c r="BW729" s="5"/>
      <c r="BX729" s="5"/>
      <c r="BY729" s="5"/>
      <c r="BZ729" s="5"/>
      <c r="CA729" s="128"/>
      <c r="CB729" s="128"/>
      <c r="CC729" s="5"/>
      <c r="CD729" s="5"/>
      <c r="CE729" s="5"/>
      <c r="CF729" s="5"/>
      <c r="CG729" s="5"/>
      <c r="CH729" s="128"/>
      <c r="CI729" s="128"/>
      <c r="CJ729" s="5"/>
      <c r="CK729" s="5"/>
      <c r="CL729" s="5"/>
      <c r="CM729" s="5"/>
      <c r="CN729" s="5"/>
      <c r="CO729" s="128"/>
      <c r="CP729" s="128"/>
      <c r="CQ729" s="5"/>
      <c r="CR729" s="341"/>
      <c r="CS729" s="355" t="s">
        <v>495</v>
      </c>
      <c r="CT729" s="51">
        <v>320.10000000000002</v>
      </c>
      <c r="CU729" s="51">
        <v>320.10000000000002</v>
      </c>
      <c r="CV729" s="51">
        <v>1</v>
      </c>
      <c r="CW729" s="52">
        <v>100</v>
      </c>
      <c r="CX729" s="52">
        <f t="shared" si="509"/>
        <v>1</v>
      </c>
      <c r="CY729" s="139">
        <f>CX729*AUXILIAR!$B$56</f>
        <v>30000000</v>
      </c>
      <c r="CZ729" s="5"/>
      <c r="DA729" s="5"/>
      <c r="DB729" s="5"/>
      <c r="DC729" s="5"/>
      <c r="DD729" s="5"/>
      <c r="DE729" s="128"/>
      <c r="DF729" s="128"/>
      <c r="DG729" s="5"/>
      <c r="DH729" s="5"/>
      <c r="DI729" s="5"/>
      <c r="DJ729" s="5"/>
      <c r="DK729" s="5"/>
      <c r="DL729" s="128"/>
      <c r="DM729" s="128"/>
      <c r="DN729" s="5"/>
      <c r="DO729" s="5"/>
      <c r="DP729" s="5"/>
      <c r="DQ729" s="5"/>
      <c r="DR729" s="5"/>
      <c r="DS729" s="128"/>
      <c r="DT729" s="128"/>
      <c r="DU729" s="5"/>
      <c r="DV729" s="5"/>
      <c r="DW729" s="5"/>
      <c r="DX729" s="5"/>
      <c r="DY729" s="5"/>
      <c r="DZ729" s="128"/>
      <c r="EA729" s="128"/>
      <c r="EB729" s="5"/>
      <c r="EC729" s="5"/>
      <c r="ED729" s="5"/>
      <c r="EE729" s="5"/>
      <c r="EF729" s="5"/>
      <c r="EG729" s="128"/>
      <c r="EH729" s="128"/>
      <c r="EI729" s="5"/>
      <c r="EJ729" s="341"/>
      <c r="EK729" s="354"/>
      <c r="EL729" s="5"/>
      <c r="EM729" s="5"/>
      <c r="EN729" s="5"/>
      <c r="EO729" s="5"/>
      <c r="EP729" s="128"/>
      <c r="EQ729" s="128"/>
      <c r="ER729" s="5"/>
      <c r="ES729" s="5"/>
      <c r="ET729" s="5"/>
      <c r="EU729" s="5"/>
      <c r="EV729" s="5"/>
      <c r="EW729" s="128"/>
      <c r="EX729" s="128"/>
      <c r="EY729" s="5"/>
      <c r="EZ729" s="5"/>
      <c r="FA729" s="5"/>
      <c r="FB729" s="5"/>
      <c r="FC729" s="5"/>
      <c r="FD729" s="128"/>
      <c r="FE729" s="128"/>
      <c r="FF729" s="5"/>
      <c r="FG729" s="5"/>
      <c r="FH729" s="5"/>
      <c r="FI729" s="5"/>
      <c r="FJ729" s="5"/>
      <c r="FK729" s="128"/>
      <c r="FL729" s="128"/>
      <c r="FM729" s="5"/>
      <c r="FN729" s="5"/>
      <c r="FO729" s="5"/>
      <c r="FP729" s="5"/>
      <c r="FQ729" s="5"/>
      <c r="FR729" s="128"/>
      <c r="FS729" s="128"/>
      <c r="FT729" s="5"/>
      <c r="FU729" s="5"/>
      <c r="FV729" s="5"/>
      <c r="FW729" s="5"/>
      <c r="FX729" s="5"/>
      <c r="FY729" s="128"/>
      <c r="FZ729" s="128"/>
      <c r="GA729" s="5"/>
      <c r="GB729" s="341"/>
      <c r="GC729" s="354"/>
      <c r="GD729" s="5"/>
      <c r="GE729" s="5"/>
      <c r="GF729" s="5"/>
      <c r="GG729" s="5"/>
      <c r="GH729" s="128"/>
      <c r="GI729" s="128"/>
      <c r="GJ729" s="5"/>
      <c r="GK729" s="5"/>
      <c r="GL729" s="5"/>
      <c r="GM729" s="5"/>
      <c r="GN729" s="5"/>
      <c r="GO729" s="128"/>
      <c r="GP729" s="128"/>
      <c r="GQ729" s="5"/>
      <c r="GR729" s="5"/>
      <c r="GS729" s="5"/>
      <c r="GT729" s="5"/>
      <c r="GU729" s="5"/>
      <c r="GV729" s="128"/>
      <c r="GW729" s="128"/>
      <c r="GX729" s="5"/>
      <c r="GY729" s="5"/>
      <c r="GZ729" s="5"/>
      <c r="HA729" s="5"/>
      <c r="HB729" s="5"/>
      <c r="HC729" s="128"/>
      <c r="HD729" s="128"/>
      <c r="HE729" s="5"/>
      <c r="HF729" s="5"/>
      <c r="HG729" s="5"/>
      <c r="HH729" s="5"/>
      <c r="HI729" s="5"/>
      <c r="HJ729" s="128"/>
      <c r="HK729" s="128"/>
      <c r="HL729" s="5"/>
      <c r="HM729" s="5"/>
      <c r="HN729" s="5"/>
      <c r="HO729" s="5"/>
      <c r="HP729" s="5"/>
      <c r="HQ729" s="128"/>
      <c r="HR729" s="128"/>
      <c r="HS729" s="5"/>
      <c r="HT729" s="341"/>
      <c r="HU729" s="354"/>
      <c r="HV729" s="5"/>
      <c r="HW729" s="5"/>
      <c r="HX729" s="5"/>
      <c r="HY729" s="5"/>
      <c r="HZ729" s="128"/>
      <c r="IA729" s="128"/>
      <c r="IB729" s="5"/>
      <c r="IC729" s="5"/>
      <c r="ID729" s="5"/>
      <c r="IE729" s="5"/>
      <c r="IF729" s="5"/>
      <c r="IG729" s="128"/>
      <c r="IH729" s="128"/>
      <c r="II729" s="5"/>
      <c r="IJ729" s="5"/>
      <c r="IK729" s="5"/>
      <c r="IL729" s="5"/>
      <c r="IM729" s="5"/>
      <c r="IN729" s="128"/>
      <c r="IO729" s="128"/>
      <c r="IP729" s="5"/>
      <c r="IQ729" s="5"/>
      <c r="IR729" s="5"/>
      <c r="IS729" s="5"/>
      <c r="IT729" s="5"/>
      <c r="IU729" s="128"/>
      <c r="IV729" s="128"/>
      <c r="IW729" s="5"/>
      <c r="IX729" s="5"/>
      <c r="IY729" s="5"/>
      <c r="IZ729" s="5"/>
      <c r="JA729" s="5"/>
      <c r="JB729" s="128"/>
      <c r="JC729" s="128"/>
      <c r="JD729" s="5"/>
      <c r="JE729" s="5"/>
      <c r="JF729" s="5"/>
      <c r="JG729" s="5"/>
      <c r="JH729" s="5"/>
      <c r="JI729" s="128"/>
      <c r="JJ729" s="128"/>
      <c r="JK729" s="145"/>
      <c r="JL729" s="397"/>
    </row>
    <row r="730" spans="1:272" ht="30">
      <c r="A730" s="8" t="s">
        <v>33</v>
      </c>
      <c r="B730" s="8" t="s">
        <v>9</v>
      </c>
      <c r="C730" s="8">
        <v>1</v>
      </c>
      <c r="D730" s="197">
        <v>163</v>
      </c>
      <c r="E730" s="118" t="s">
        <v>146</v>
      </c>
      <c r="F730" s="195" t="s">
        <v>108</v>
      </c>
      <c r="G730" s="195" t="s">
        <v>145</v>
      </c>
      <c r="H730" s="309" t="s">
        <v>188</v>
      </c>
      <c r="I730" s="363"/>
      <c r="J730" s="57"/>
      <c r="K730" s="57"/>
      <c r="L730" s="57"/>
      <c r="M730" s="56"/>
      <c r="N730" s="116"/>
      <c r="O730" s="159"/>
      <c r="P730" s="5"/>
      <c r="Q730" s="5"/>
      <c r="R730" s="5"/>
      <c r="S730" s="5"/>
      <c r="T730" s="5"/>
      <c r="U730" s="128"/>
      <c r="V730" s="128"/>
      <c r="W730" s="5"/>
      <c r="X730" s="5"/>
      <c r="Y730" s="5"/>
      <c r="Z730" s="5"/>
      <c r="AA730" s="5"/>
      <c r="AB730" s="128"/>
      <c r="AC730" s="128"/>
      <c r="AD730" s="5"/>
      <c r="AE730" s="5"/>
      <c r="AF730" s="5"/>
      <c r="AG730" s="5"/>
      <c r="AH730" s="5"/>
      <c r="AI730" s="128"/>
      <c r="AJ730" s="128"/>
      <c r="AK730" s="5"/>
      <c r="AL730" s="5"/>
      <c r="AM730" s="5"/>
      <c r="AN730" s="5"/>
      <c r="AO730" s="5"/>
      <c r="AP730" s="128"/>
      <c r="AQ730" s="128"/>
      <c r="AR730" s="5"/>
      <c r="AS730" s="5"/>
      <c r="AT730" s="5"/>
      <c r="AU730" s="5"/>
      <c r="AV730" s="5"/>
      <c r="AW730" s="128"/>
      <c r="AX730" s="128"/>
      <c r="AY730" s="5"/>
      <c r="AZ730" s="341"/>
      <c r="BA730" s="354"/>
      <c r="BB730" s="5"/>
      <c r="BC730" s="5"/>
      <c r="BD730" s="5"/>
      <c r="BE730" s="5"/>
      <c r="BF730" s="128"/>
      <c r="BG730" s="128"/>
      <c r="BH730" s="5"/>
      <c r="BI730" s="5"/>
      <c r="BJ730" s="5"/>
      <c r="BK730" s="5"/>
      <c r="BL730" s="5"/>
      <c r="BM730" s="128"/>
      <c r="BN730" s="128"/>
      <c r="BO730" s="5"/>
      <c r="BP730" s="5"/>
      <c r="BQ730" s="5"/>
      <c r="BR730" s="5"/>
      <c r="BS730" s="5"/>
      <c r="BT730" s="128"/>
      <c r="BU730" s="128"/>
      <c r="BV730" s="5"/>
      <c r="BW730" s="5"/>
      <c r="BX730" s="5"/>
      <c r="BY730" s="5"/>
      <c r="BZ730" s="5"/>
      <c r="CA730" s="128"/>
      <c r="CB730" s="128"/>
      <c r="CC730" s="5"/>
      <c r="CD730" s="5"/>
      <c r="CE730" s="5"/>
      <c r="CF730" s="5"/>
      <c r="CG730" s="5"/>
      <c r="CH730" s="128"/>
      <c r="CI730" s="128"/>
      <c r="CJ730" s="5"/>
      <c r="CK730" s="5"/>
      <c r="CL730" s="5"/>
      <c r="CM730" s="5"/>
      <c r="CN730" s="5"/>
      <c r="CO730" s="128"/>
      <c r="CP730" s="128"/>
      <c r="CQ730" s="5"/>
      <c r="CR730" s="341"/>
      <c r="CS730" s="355" t="s">
        <v>496</v>
      </c>
      <c r="CT730" s="51">
        <v>347.7</v>
      </c>
      <c r="CU730" s="51">
        <v>347.7</v>
      </c>
      <c r="CV730" s="51">
        <v>1</v>
      </c>
      <c r="CW730" s="52">
        <v>100</v>
      </c>
      <c r="CX730" s="52">
        <f t="shared" si="509"/>
        <v>1</v>
      </c>
      <c r="CY730" s="139">
        <f>CX730*AUXILIAR!$B$56</f>
        <v>30000000</v>
      </c>
      <c r="CZ730" s="5"/>
      <c r="DA730" s="5"/>
      <c r="DB730" s="5"/>
      <c r="DC730" s="5"/>
      <c r="DD730" s="5"/>
      <c r="DE730" s="128"/>
      <c r="DF730" s="128"/>
      <c r="DG730" s="5"/>
      <c r="DH730" s="5"/>
      <c r="DI730" s="5"/>
      <c r="DJ730" s="5"/>
      <c r="DK730" s="5"/>
      <c r="DL730" s="128"/>
      <c r="DM730" s="128"/>
      <c r="DN730" s="5"/>
      <c r="DO730" s="5"/>
      <c r="DP730" s="5"/>
      <c r="DQ730" s="5"/>
      <c r="DR730" s="5"/>
      <c r="DS730" s="128"/>
      <c r="DT730" s="128"/>
      <c r="DU730" s="5"/>
      <c r="DV730" s="5"/>
      <c r="DW730" s="5"/>
      <c r="DX730" s="5"/>
      <c r="DY730" s="5"/>
      <c r="DZ730" s="128"/>
      <c r="EA730" s="128"/>
      <c r="EB730" s="5"/>
      <c r="EC730" s="5"/>
      <c r="ED730" s="5"/>
      <c r="EE730" s="5"/>
      <c r="EF730" s="5"/>
      <c r="EG730" s="128"/>
      <c r="EH730" s="128"/>
      <c r="EI730" s="5"/>
      <c r="EJ730" s="341"/>
      <c r="EK730" s="354"/>
      <c r="EL730" s="5"/>
      <c r="EM730" s="5"/>
      <c r="EN730" s="5"/>
      <c r="EO730" s="5"/>
      <c r="EP730" s="128"/>
      <c r="EQ730" s="128"/>
      <c r="ER730" s="5"/>
      <c r="ES730" s="5"/>
      <c r="ET730" s="5"/>
      <c r="EU730" s="5"/>
      <c r="EV730" s="5"/>
      <c r="EW730" s="128"/>
      <c r="EX730" s="128"/>
      <c r="EY730" s="5"/>
      <c r="EZ730" s="5"/>
      <c r="FA730" s="5"/>
      <c r="FB730" s="5"/>
      <c r="FC730" s="5"/>
      <c r="FD730" s="128"/>
      <c r="FE730" s="128"/>
      <c r="FF730" s="5"/>
      <c r="FG730" s="5"/>
      <c r="FH730" s="5"/>
      <c r="FI730" s="5"/>
      <c r="FJ730" s="5"/>
      <c r="FK730" s="128"/>
      <c r="FL730" s="128"/>
      <c r="FM730" s="5"/>
      <c r="FN730" s="5"/>
      <c r="FO730" s="5"/>
      <c r="FP730" s="5"/>
      <c r="FQ730" s="5"/>
      <c r="FR730" s="128"/>
      <c r="FS730" s="128"/>
      <c r="FT730" s="5"/>
      <c r="FU730" s="5"/>
      <c r="FV730" s="5"/>
      <c r="FW730" s="5"/>
      <c r="FX730" s="5"/>
      <c r="FY730" s="128"/>
      <c r="FZ730" s="128"/>
      <c r="GA730" s="5"/>
      <c r="GB730" s="341"/>
      <c r="GC730" s="354"/>
      <c r="GD730" s="5"/>
      <c r="GE730" s="5"/>
      <c r="GF730" s="5"/>
      <c r="GG730" s="5"/>
      <c r="GH730" s="128"/>
      <c r="GI730" s="128"/>
      <c r="GJ730" s="5"/>
      <c r="GK730" s="5"/>
      <c r="GL730" s="5"/>
      <c r="GM730" s="5"/>
      <c r="GN730" s="5"/>
      <c r="GO730" s="128"/>
      <c r="GP730" s="128"/>
      <c r="GQ730" s="5"/>
      <c r="GR730" s="5"/>
      <c r="GS730" s="5"/>
      <c r="GT730" s="5"/>
      <c r="GU730" s="5"/>
      <c r="GV730" s="128"/>
      <c r="GW730" s="128"/>
      <c r="GX730" s="5"/>
      <c r="GY730" s="5"/>
      <c r="GZ730" s="5"/>
      <c r="HA730" s="5"/>
      <c r="HB730" s="5"/>
      <c r="HC730" s="128"/>
      <c r="HD730" s="128"/>
      <c r="HE730" s="5"/>
      <c r="HF730" s="5"/>
      <c r="HG730" s="5"/>
      <c r="HH730" s="5"/>
      <c r="HI730" s="5"/>
      <c r="HJ730" s="128"/>
      <c r="HK730" s="128"/>
      <c r="HL730" s="5"/>
      <c r="HM730" s="5"/>
      <c r="HN730" s="5"/>
      <c r="HO730" s="5"/>
      <c r="HP730" s="5"/>
      <c r="HQ730" s="128"/>
      <c r="HR730" s="128"/>
      <c r="HS730" s="5"/>
      <c r="HT730" s="341"/>
      <c r="HU730" s="354"/>
      <c r="HV730" s="5"/>
      <c r="HW730" s="5"/>
      <c r="HX730" s="5"/>
      <c r="HY730" s="5"/>
      <c r="HZ730" s="128"/>
      <c r="IA730" s="128"/>
      <c r="IB730" s="5"/>
      <c r="IC730" s="5"/>
      <c r="ID730" s="5"/>
      <c r="IE730" s="5"/>
      <c r="IF730" s="5"/>
      <c r="IG730" s="128"/>
      <c r="IH730" s="128"/>
      <c r="II730" s="5"/>
      <c r="IJ730" s="5"/>
      <c r="IK730" s="5"/>
      <c r="IL730" s="5"/>
      <c r="IM730" s="5"/>
      <c r="IN730" s="128"/>
      <c r="IO730" s="128"/>
      <c r="IP730" s="5"/>
      <c r="IQ730" s="5"/>
      <c r="IR730" s="5"/>
      <c r="IS730" s="5"/>
      <c r="IT730" s="5"/>
      <c r="IU730" s="128"/>
      <c r="IV730" s="128"/>
      <c r="IW730" s="5"/>
      <c r="IX730" s="5"/>
      <c r="IY730" s="5"/>
      <c r="IZ730" s="5"/>
      <c r="JA730" s="5"/>
      <c r="JB730" s="128"/>
      <c r="JC730" s="128"/>
      <c r="JD730" s="5"/>
      <c r="JE730" s="5"/>
      <c r="JF730" s="5"/>
      <c r="JG730" s="5"/>
      <c r="JH730" s="5"/>
      <c r="JI730" s="128"/>
      <c r="JJ730" s="128"/>
      <c r="JK730" s="145"/>
      <c r="JL730" s="397"/>
    </row>
    <row r="731" spans="1:272" ht="30">
      <c r="A731" s="8" t="s">
        <v>33</v>
      </c>
      <c r="B731" s="8" t="s">
        <v>9</v>
      </c>
      <c r="C731" s="8">
        <v>1</v>
      </c>
      <c r="D731" s="197">
        <v>163</v>
      </c>
      <c r="E731" s="118" t="s">
        <v>146</v>
      </c>
      <c r="F731" s="195" t="s">
        <v>108</v>
      </c>
      <c r="G731" s="195" t="s">
        <v>145</v>
      </c>
      <c r="H731" s="309" t="s">
        <v>188</v>
      </c>
      <c r="I731" s="363"/>
      <c r="J731" s="57"/>
      <c r="K731" s="57"/>
      <c r="L731" s="57"/>
      <c r="M731" s="56"/>
      <c r="N731" s="116"/>
      <c r="O731" s="159"/>
      <c r="P731" s="5"/>
      <c r="Q731" s="5"/>
      <c r="R731" s="5"/>
      <c r="S731" s="5"/>
      <c r="T731" s="5"/>
      <c r="U731" s="128"/>
      <c r="V731" s="128"/>
      <c r="W731" s="5"/>
      <c r="X731" s="5"/>
      <c r="Y731" s="5"/>
      <c r="Z731" s="5"/>
      <c r="AA731" s="5"/>
      <c r="AB731" s="128"/>
      <c r="AC731" s="128"/>
      <c r="AD731" s="5"/>
      <c r="AE731" s="5"/>
      <c r="AF731" s="5"/>
      <c r="AG731" s="5"/>
      <c r="AH731" s="5"/>
      <c r="AI731" s="128"/>
      <c r="AJ731" s="128"/>
      <c r="AK731" s="5"/>
      <c r="AL731" s="5"/>
      <c r="AM731" s="5"/>
      <c r="AN731" s="5"/>
      <c r="AO731" s="5"/>
      <c r="AP731" s="128"/>
      <c r="AQ731" s="128"/>
      <c r="AR731" s="5"/>
      <c r="AS731" s="5"/>
      <c r="AT731" s="5"/>
      <c r="AU731" s="5"/>
      <c r="AV731" s="5"/>
      <c r="AW731" s="128"/>
      <c r="AX731" s="128"/>
      <c r="AY731" s="5"/>
      <c r="AZ731" s="341"/>
      <c r="BA731" s="354"/>
      <c r="BB731" s="5"/>
      <c r="BC731" s="5"/>
      <c r="BD731" s="5"/>
      <c r="BE731" s="5"/>
      <c r="BF731" s="128"/>
      <c r="BG731" s="128"/>
      <c r="BH731" s="5"/>
      <c r="BI731" s="5"/>
      <c r="BJ731" s="5"/>
      <c r="BK731" s="5"/>
      <c r="BL731" s="5"/>
      <c r="BM731" s="128"/>
      <c r="BN731" s="128"/>
      <c r="BO731" s="5"/>
      <c r="BP731" s="5"/>
      <c r="BQ731" s="5"/>
      <c r="BR731" s="5"/>
      <c r="BS731" s="5"/>
      <c r="BT731" s="128"/>
      <c r="BU731" s="128"/>
      <c r="BV731" s="5"/>
      <c r="BW731" s="5"/>
      <c r="BX731" s="5"/>
      <c r="BY731" s="5"/>
      <c r="BZ731" s="5"/>
      <c r="CA731" s="128"/>
      <c r="CB731" s="128"/>
      <c r="CC731" s="5"/>
      <c r="CD731" s="5"/>
      <c r="CE731" s="5"/>
      <c r="CF731" s="5"/>
      <c r="CG731" s="5"/>
      <c r="CH731" s="128"/>
      <c r="CI731" s="128"/>
      <c r="CJ731" s="5"/>
      <c r="CK731" s="5"/>
      <c r="CL731" s="5"/>
      <c r="CM731" s="5"/>
      <c r="CN731" s="5"/>
      <c r="CO731" s="128"/>
      <c r="CP731" s="128"/>
      <c r="CQ731" s="5"/>
      <c r="CR731" s="341"/>
      <c r="CS731" s="355" t="s">
        <v>497</v>
      </c>
      <c r="CT731" s="51">
        <v>465.5</v>
      </c>
      <c r="CU731" s="51">
        <v>465.5</v>
      </c>
      <c r="CV731" s="51">
        <v>1</v>
      </c>
      <c r="CW731" s="52">
        <v>100</v>
      </c>
      <c r="CX731" s="52">
        <f t="shared" si="509"/>
        <v>1</v>
      </c>
      <c r="CY731" s="139">
        <f>CX731*AUXILIAR!$B$56</f>
        <v>30000000</v>
      </c>
      <c r="CZ731" s="5"/>
      <c r="DA731" s="5"/>
      <c r="DB731" s="5"/>
      <c r="DC731" s="5"/>
      <c r="DD731" s="5"/>
      <c r="DE731" s="128"/>
      <c r="DF731" s="128"/>
      <c r="DG731" s="5"/>
      <c r="DH731" s="5"/>
      <c r="DI731" s="5"/>
      <c r="DJ731" s="5"/>
      <c r="DK731" s="5"/>
      <c r="DL731" s="128"/>
      <c r="DM731" s="128"/>
      <c r="DN731" s="5"/>
      <c r="DO731" s="5"/>
      <c r="DP731" s="5"/>
      <c r="DQ731" s="5"/>
      <c r="DR731" s="5"/>
      <c r="DS731" s="128"/>
      <c r="DT731" s="128"/>
      <c r="DU731" s="5"/>
      <c r="DV731" s="5"/>
      <c r="DW731" s="5"/>
      <c r="DX731" s="5"/>
      <c r="DY731" s="5"/>
      <c r="DZ731" s="128"/>
      <c r="EA731" s="128"/>
      <c r="EB731" s="5"/>
      <c r="EC731" s="5"/>
      <c r="ED731" s="5"/>
      <c r="EE731" s="5"/>
      <c r="EF731" s="5"/>
      <c r="EG731" s="128"/>
      <c r="EH731" s="128"/>
      <c r="EI731" s="5"/>
      <c r="EJ731" s="341"/>
      <c r="EK731" s="354"/>
      <c r="EL731" s="5"/>
      <c r="EM731" s="5"/>
      <c r="EN731" s="5"/>
      <c r="EO731" s="5"/>
      <c r="EP731" s="128"/>
      <c r="EQ731" s="128"/>
      <c r="ER731" s="5"/>
      <c r="ES731" s="5"/>
      <c r="ET731" s="5"/>
      <c r="EU731" s="5"/>
      <c r="EV731" s="5"/>
      <c r="EW731" s="128"/>
      <c r="EX731" s="128"/>
      <c r="EY731" s="5"/>
      <c r="EZ731" s="5"/>
      <c r="FA731" s="5"/>
      <c r="FB731" s="5"/>
      <c r="FC731" s="5"/>
      <c r="FD731" s="128"/>
      <c r="FE731" s="128"/>
      <c r="FF731" s="5"/>
      <c r="FG731" s="5"/>
      <c r="FH731" s="5"/>
      <c r="FI731" s="5"/>
      <c r="FJ731" s="5"/>
      <c r="FK731" s="128"/>
      <c r="FL731" s="128"/>
      <c r="FM731" s="5"/>
      <c r="FN731" s="5"/>
      <c r="FO731" s="5"/>
      <c r="FP731" s="5"/>
      <c r="FQ731" s="5"/>
      <c r="FR731" s="128"/>
      <c r="FS731" s="128"/>
      <c r="FT731" s="5"/>
      <c r="FU731" s="5"/>
      <c r="FV731" s="5"/>
      <c r="FW731" s="5"/>
      <c r="FX731" s="5"/>
      <c r="FY731" s="128"/>
      <c r="FZ731" s="128"/>
      <c r="GA731" s="5"/>
      <c r="GB731" s="341"/>
      <c r="GC731" s="354"/>
      <c r="GD731" s="5"/>
      <c r="GE731" s="5"/>
      <c r="GF731" s="5"/>
      <c r="GG731" s="5"/>
      <c r="GH731" s="128"/>
      <c r="GI731" s="128"/>
      <c r="GJ731" s="5"/>
      <c r="GK731" s="5"/>
      <c r="GL731" s="5"/>
      <c r="GM731" s="5"/>
      <c r="GN731" s="5"/>
      <c r="GO731" s="128"/>
      <c r="GP731" s="128"/>
      <c r="GQ731" s="5"/>
      <c r="GR731" s="5"/>
      <c r="GS731" s="5"/>
      <c r="GT731" s="5"/>
      <c r="GU731" s="5"/>
      <c r="GV731" s="128"/>
      <c r="GW731" s="128"/>
      <c r="GX731" s="5"/>
      <c r="GY731" s="5"/>
      <c r="GZ731" s="5"/>
      <c r="HA731" s="5"/>
      <c r="HB731" s="5"/>
      <c r="HC731" s="128"/>
      <c r="HD731" s="128"/>
      <c r="HE731" s="5"/>
      <c r="HF731" s="5"/>
      <c r="HG731" s="5"/>
      <c r="HH731" s="5"/>
      <c r="HI731" s="5"/>
      <c r="HJ731" s="128"/>
      <c r="HK731" s="128"/>
      <c r="HL731" s="5"/>
      <c r="HM731" s="5"/>
      <c r="HN731" s="5"/>
      <c r="HO731" s="5"/>
      <c r="HP731" s="5"/>
      <c r="HQ731" s="128"/>
      <c r="HR731" s="128"/>
      <c r="HS731" s="5"/>
      <c r="HT731" s="341"/>
      <c r="HU731" s="354"/>
      <c r="HV731" s="5"/>
      <c r="HW731" s="5"/>
      <c r="HX731" s="5"/>
      <c r="HY731" s="5"/>
      <c r="HZ731" s="128"/>
      <c r="IA731" s="128"/>
      <c r="IB731" s="5"/>
      <c r="IC731" s="5"/>
      <c r="ID731" s="5"/>
      <c r="IE731" s="5"/>
      <c r="IF731" s="5"/>
      <c r="IG731" s="128"/>
      <c r="IH731" s="128"/>
      <c r="II731" s="5"/>
      <c r="IJ731" s="5"/>
      <c r="IK731" s="5"/>
      <c r="IL731" s="5"/>
      <c r="IM731" s="5"/>
      <c r="IN731" s="128"/>
      <c r="IO731" s="128"/>
      <c r="IP731" s="5"/>
      <c r="IQ731" s="5"/>
      <c r="IR731" s="5"/>
      <c r="IS731" s="5"/>
      <c r="IT731" s="5"/>
      <c r="IU731" s="128"/>
      <c r="IV731" s="128"/>
      <c r="IW731" s="5"/>
      <c r="IX731" s="5"/>
      <c r="IY731" s="5"/>
      <c r="IZ731" s="5"/>
      <c r="JA731" s="5"/>
      <c r="JB731" s="128"/>
      <c r="JC731" s="128"/>
      <c r="JD731" s="5"/>
      <c r="JE731" s="5"/>
      <c r="JF731" s="5"/>
      <c r="JG731" s="5"/>
      <c r="JH731" s="5"/>
      <c r="JI731" s="128"/>
      <c r="JJ731" s="128"/>
      <c r="JK731" s="145"/>
      <c r="JL731" s="397"/>
    </row>
    <row r="732" spans="1:272" ht="30">
      <c r="A732" s="8" t="s">
        <v>33</v>
      </c>
      <c r="B732" s="8" t="s">
        <v>9</v>
      </c>
      <c r="C732" s="8">
        <v>1</v>
      </c>
      <c r="D732" s="197">
        <v>163</v>
      </c>
      <c r="E732" s="118" t="s">
        <v>146</v>
      </c>
      <c r="F732" s="195" t="s">
        <v>108</v>
      </c>
      <c r="G732" s="195" t="s">
        <v>145</v>
      </c>
      <c r="H732" s="309" t="s">
        <v>188</v>
      </c>
      <c r="I732" s="363"/>
      <c r="J732" s="57"/>
      <c r="K732" s="57"/>
      <c r="L732" s="57"/>
      <c r="M732" s="56"/>
      <c r="N732" s="116"/>
      <c r="O732" s="159"/>
      <c r="P732" s="5"/>
      <c r="Q732" s="5"/>
      <c r="R732" s="5"/>
      <c r="S732" s="5"/>
      <c r="T732" s="5"/>
      <c r="U732" s="128"/>
      <c r="V732" s="128"/>
      <c r="W732" s="5"/>
      <c r="X732" s="5"/>
      <c r="Y732" s="5"/>
      <c r="Z732" s="5"/>
      <c r="AA732" s="5"/>
      <c r="AB732" s="128"/>
      <c r="AC732" s="128"/>
      <c r="AD732" s="5"/>
      <c r="AE732" s="5"/>
      <c r="AF732" s="5"/>
      <c r="AG732" s="5"/>
      <c r="AH732" s="5"/>
      <c r="AI732" s="128"/>
      <c r="AJ732" s="128"/>
      <c r="AK732" s="5"/>
      <c r="AL732" s="5"/>
      <c r="AM732" s="5"/>
      <c r="AN732" s="5"/>
      <c r="AO732" s="5"/>
      <c r="AP732" s="128"/>
      <c r="AQ732" s="128"/>
      <c r="AR732" s="5"/>
      <c r="AS732" s="5"/>
      <c r="AT732" s="5"/>
      <c r="AU732" s="5"/>
      <c r="AV732" s="5"/>
      <c r="AW732" s="128"/>
      <c r="AX732" s="128"/>
      <c r="AY732" s="5"/>
      <c r="AZ732" s="341"/>
      <c r="BA732" s="354"/>
      <c r="BB732" s="5"/>
      <c r="BC732" s="5"/>
      <c r="BD732" s="5"/>
      <c r="BE732" s="5"/>
      <c r="BF732" s="128"/>
      <c r="BG732" s="128"/>
      <c r="BH732" s="5"/>
      <c r="BI732" s="5"/>
      <c r="BJ732" s="5"/>
      <c r="BK732" s="5"/>
      <c r="BL732" s="5"/>
      <c r="BM732" s="128"/>
      <c r="BN732" s="128"/>
      <c r="BO732" s="5"/>
      <c r="BP732" s="5"/>
      <c r="BQ732" s="5"/>
      <c r="BR732" s="5"/>
      <c r="BS732" s="5"/>
      <c r="BT732" s="128"/>
      <c r="BU732" s="128"/>
      <c r="BV732" s="5"/>
      <c r="BW732" s="5"/>
      <c r="BX732" s="5"/>
      <c r="BY732" s="5"/>
      <c r="BZ732" s="5"/>
      <c r="CA732" s="128"/>
      <c r="CB732" s="128"/>
      <c r="CC732" s="5"/>
      <c r="CD732" s="5"/>
      <c r="CE732" s="5"/>
      <c r="CF732" s="5"/>
      <c r="CG732" s="5"/>
      <c r="CH732" s="128"/>
      <c r="CI732" s="128"/>
      <c r="CJ732" s="5"/>
      <c r="CK732" s="5"/>
      <c r="CL732" s="5"/>
      <c r="CM732" s="5"/>
      <c r="CN732" s="5"/>
      <c r="CO732" s="128"/>
      <c r="CP732" s="128"/>
      <c r="CQ732" s="5"/>
      <c r="CR732" s="341"/>
      <c r="CS732" s="355" t="s">
        <v>498</v>
      </c>
      <c r="CT732" s="51">
        <v>475.9</v>
      </c>
      <c r="CU732" s="51">
        <v>475.9</v>
      </c>
      <c r="CV732" s="51">
        <v>1</v>
      </c>
      <c r="CW732" s="52">
        <v>100</v>
      </c>
      <c r="CX732" s="52">
        <f t="shared" si="509"/>
        <v>1</v>
      </c>
      <c r="CY732" s="139">
        <f>CX732*AUXILIAR!$B$56</f>
        <v>30000000</v>
      </c>
      <c r="CZ732" s="5"/>
      <c r="DA732" s="5"/>
      <c r="DB732" s="5"/>
      <c r="DC732" s="5"/>
      <c r="DD732" s="5"/>
      <c r="DE732" s="128"/>
      <c r="DF732" s="128"/>
      <c r="DG732" s="5"/>
      <c r="DH732" s="5"/>
      <c r="DI732" s="5"/>
      <c r="DJ732" s="5"/>
      <c r="DK732" s="5"/>
      <c r="DL732" s="128"/>
      <c r="DM732" s="128"/>
      <c r="DN732" s="5"/>
      <c r="DO732" s="5"/>
      <c r="DP732" s="5"/>
      <c r="DQ732" s="5"/>
      <c r="DR732" s="5"/>
      <c r="DS732" s="128"/>
      <c r="DT732" s="128"/>
      <c r="DU732" s="5"/>
      <c r="DV732" s="5"/>
      <c r="DW732" s="5"/>
      <c r="DX732" s="5"/>
      <c r="DY732" s="5"/>
      <c r="DZ732" s="128"/>
      <c r="EA732" s="128"/>
      <c r="EB732" s="5"/>
      <c r="EC732" s="5"/>
      <c r="ED732" s="5"/>
      <c r="EE732" s="5"/>
      <c r="EF732" s="5"/>
      <c r="EG732" s="128"/>
      <c r="EH732" s="128"/>
      <c r="EI732" s="5"/>
      <c r="EJ732" s="341"/>
      <c r="EK732" s="354"/>
      <c r="EL732" s="5"/>
      <c r="EM732" s="5"/>
      <c r="EN732" s="5"/>
      <c r="EO732" s="5"/>
      <c r="EP732" s="128"/>
      <c r="EQ732" s="128"/>
      <c r="ER732" s="5"/>
      <c r="ES732" s="5"/>
      <c r="ET732" s="5"/>
      <c r="EU732" s="5"/>
      <c r="EV732" s="5"/>
      <c r="EW732" s="128"/>
      <c r="EX732" s="128"/>
      <c r="EY732" s="5"/>
      <c r="EZ732" s="5"/>
      <c r="FA732" s="5"/>
      <c r="FB732" s="5"/>
      <c r="FC732" s="5"/>
      <c r="FD732" s="128"/>
      <c r="FE732" s="128"/>
      <c r="FF732" s="5"/>
      <c r="FG732" s="5"/>
      <c r="FH732" s="5"/>
      <c r="FI732" s="5"/>
      <c r="FJ732" s="5"/>
      <c r="FK732" s="128"/>
      <c r="FL732" s="128"/>
      <c r="FM732" s="5"/>
      <c r="FN732" s="5"/>
      <c r="FO732" s="5"/>
      <c r="FP732" s="5"/>
      <c r="FQ732" s="5"/>
      <c r="FR732" s="128"/>
      <c r="FS732" s="128"/>
      <c r="FT732" s="5"/>
      <c r="FU732" s="5"/>
      <c r="FV732" s="5"/>
      <c r="FW732" s="5"/>
      <c r="FX732" s="5"/>
      <c r="FY732" s="128"/>
      <c r="FZ732" s="128"/>
      <c r="GA732" s="5"/>
      <c r="GB732" s="341"/>
      <c r="GC732" s="354"/>
      <c r="GD732" s="5"/>
      <c r="GE732" s="5"/>
      <c r="GF732" s="5"/>
      <c r="GG732" s="5"/>
      <c r="GH732" s="128"/>
      <c r="GI732" s="128"/>
      <c r="GJ732" s="5"/>
      <c r="GK732" s="5"/>
      <c r="GL732" s="5"/>
      <c r="GM732" s="5"/>
      <c r="GN732" s="5"/>
      <c r="GO732" s="128"/>
      <c r="GP732" s="128"/>
      <c r="GQ732" s="5"/>
      <c r="GR732" s="5"/>
      <c r="GS732" s="5"/>
      <c r="GT732" s="5"/>
      <c r="GU732" s="5"/>
      <c r="GV732" s="128"/>
      <c r="GW732" s="128"/>
      <c r="GX732" s="5"/>
      <c r="GY732" s="5"/>
      <c r="GZ732" s="5"/>
      <c r="HA732" s="5"/>
      <c r="HB732" s="5"/>
      <c r="HC732" s="128"/>
      <c r="HD732" s="128"/>
      <c r="HE732" s="5"/>
      <c r="HF732" s="5"/>
      <c r="HG732" s="5"/>
      <c r="HH732" s="5"/>
      <c r="HI732" s="5"/>
      <c r="HJ732" s="128"/>
      <c r="HK732" s="128"/>
      <c r="HL732" s="5"/>
      <c r="HM732" s="5"/>
      <c r="HN732" s="5"/>
      <c r="HO732" s="5"/>
      <c r="HP732" s="5"/>
      <c r="HQ732" s="128"/>
      <c r="HR732" s="128"/>
      <c r="HS732" s="5"/>
      <c r="HT732" s="341"/>
      <c r="HU732" s="354"/>
      <c r="HV732" s="5"/>
      <c r="HW732" s="5"/>
      <c r="HX732" s="5"/>
      <c r="HY732" s="5"/>
      <c r="HZ732" s="128"/>
      <c r="IA732" s="128"/>
      <c r="IB732" s="5"/>
      <c r="IC732" s="5"/>
      <c r="ID732" s="5"/>
      <c r="IE732" s="5"/>
      <c r="IF732" s="5"/>
      <c r="IG732" s="128"/>
      <c r="IH732" s="128"/>
      <c r="II732" s="5"/>
      <c r="IJ732" s="5"/>
      <c r="IK732" s="5"/>
      <c r="IL732" s="5"/>
      <c r="IM732" s="5"/>
      <c r="IN732" s="128"/>
      <c r="IO732" s="128"/>
      <c r="IP732" s="5"/>
      <c r="IQ732" s="5"/>
      <c r="IR732" s="5"/>
      <c r="IS732" s="5"/>
      <c r="IT732" s="5"/>
      <c r="IU732" s="128"/>
      <c r="IV732" s="128"/>
      <c r="IW732" s="5"/>
      <c r="IX732" s="5"/>
      <c r="IY732" s="5"/>
      <c r="IZ732" s="5"/>
      <c r="JA732" s="5"/>
      <c r="JB732" s="128"/>
      <c r="JC732" s="128"/>
      <c r="JD732" s="5"/>
      <c r="JE732" s="5"/>
      <c r="JF732" s="5"/>
      <c r="JG732" s="5"/>
      <c r="JH732" s="5"/>
      <c r="JI732" s="128"/>
      <c r="JJ732" s="128"/>
      <c r="JK732" s="145"/>
      <c r="JL732" s="397"/>
    </row>
    <row r="733" spans="1:272" ht="30">
      <c r="A733" s="8" t="s">
        <v>33</v>
      </c>
      <c r="B733" s="8" t="s">
        <v>9</v>
      </c>
      <c r="C733" s="8">
        <v>1</v>
      </c>
      <c r="D733" s="197">
        <v>163</v>
      </c>
      <c r="E733" s="118" t="s">
        <v>146</v>
      </c>
      <c r="F733" s="195" t="s">
        <v>108</v>
      </c>
      <c r="G733" s="195" t="s">
        <v>145</v>
      </c>
      <c r="H733" s="309" t="s">
        <v>188</v>
      </c>
      <c r="I733" s="363"/>
      <c r="J733" s="57"/>
      <c r="K733" s="57"/>
      <c r="L733" s="57"/>
      <c r="M733" s="56"/>
      <c r="N733" s="116"/>
      <c r="O733" s="159"/>
      <c r="P733" s="5"/>
      <c r="Q733" s="5"/>
      <c r="R733" s="5"/>
      <c r="S733" s="5"/>
      <c r="T733" s="5"/>
      <c r="U733" s="128"/>
      <c r="V733" s="128"/>
      <c r="W733" s="5"/>
      <c r="X733" s="5"/>
      <c r="Y733" s="5"/>
      <c r="Z733" s="5"/>
      <c r="AA733" s="5"/>
      <c r="AB733" s="128"/>
      <c r="AC733" s="128"/>
      <c r="AD733" s="5"/>
      <c r="AE733" s="5"/>
      <c r="AF733" s="5"/>
      <c r="AG733" s="5"/>
      <c r="AH733" s="5"/>
      <c r="AI733" s="128"/>
      <c r="AJ733" s="128"/>
      <c r="AK733" s="5"/>
      <c r="AL733" s="5"/>
      <c r="AM733" s="5"/>
      <c r="AN733" s="5"/>
      <c r="AO733" s="5"/>
      <c r="AP733" s="128"/>
      <c r="AQ733" s="128"/>
      <c r="AR733" s="5"/>
      <c r="AS733" s="5"/>
      <c r="AT733" s="5"/>
      <c r="AU733" s="5"/>
      <c r="AV733" s="5"/>
      <c r="AW733" s="128"/>
      <c r="AX733" s="128"/>
      <c r="AY733" s="5"/>
      <c r="AZ733" s="341"/>
      <c r="BA733" s="354"/>
      <c r="BB733" s="5"/>
      <c r="BC733" s="5"/>
      <c r="BD733" s="5"/>
      <c r="BE733" s="5"/>
      <c r="BF733" s="128"/>
      <c r="BG733" s="128"/>
      <c r="BH733" s="5"/>
      <c r="BI733" s="5"/>
      <c r="BJ733" s="5"/>
      <c r="BK733" s="5"/>
      <c r="BL733" s="5"/>
      <c r="BM733" s="128"/>
      <c r="BN733" s="128"/>
      <c r="BO733" s="5"/>
      <c r="BP733" s="5"/>
      <c r="BQ733" s="5"/>
      <c r="BR733" s="5"/>
      <c r="BS733" s="5"/>
      <c r="BT733" s="128"/>
      <c r="BU733" s="128"/>
      <c r="BV733" s="5"/>
      <c r="BW733" s="5"/>
      <c r="BX733" s="5"/>
      <c r="BY733" s="5"/>
      <c r="BZ733" s="5"/>
      <c r="CA733" s="128"/>
      <c r="CB733" s="128"/>
      <c r="CC733" s="5"/>
      <c r="CD733" s="5"/>
      <c r="CE733" s="5"/>
      <c r="CF733" s="5"/>
      <c r="CG733" s="5"/>
      <c r="CH733" s="128"/>
      <c r="CI733" s="128"/>
      <c r="CJ733" s="5"/>
      <c r="CK733" s="5"/>
      <c r="CL733" s="5"/>
      <c r="CM733" s="5"/>
      <c r="CN733" s="5"/>
      <c r="CO733" s="128"/>
      <c r="CP733" s="128"/>
      <c r="CQ733" s="5"/>
      <c r="CR733" s="341"/>
      <c r="CS733" s="355" t="s">
        <v>499</v>
      </c>
      <c r="CT733" s="51">
        <v>480</v>
      </c>
      <c r="CU733" s="51">
        <v>480</v>
      </c>
      <c r="CV733" s="51">
        <v>1</v>
      </c>
      <c r="CW733" s="52">
        <v>100</v>
      </c>
      <c r="CX733" s="52">
        <f t="shared" si="509"/>
        <v>1</v>
      </c>
      <c r="CY733" s="139">
        <f>CX733*AUXILIAR!$B$56</f>
        <v>30000000</v>
      </c>
      <c r="CZ733" s="5"/>
      <c r="DA733" s="5"/>
      <c r="DB733" s="5"/>
      <c r="DC733" s="5"/>
      <c r="DD733" s="5"/>
      <c r="DE733" s="128"/>
      <c r="DF733" s="128"/>
      <c r="DG733" s="5"/>
      <c r="DH733" s="5"/>
      <c r="DI733" s="5"/>
      <c r="DJ733" s="5"/>
      <c r="DK733" s="5"/>
      <c r="DL733" s="128"/>
      <c r="DM733" s="128"/>
      <c r="DN733" s="5"/>
      <c r="DO733" s="5"/>
      <c r="DP733" s="5"/>
      <c r="DQ733" s="5"/>
      <c r="DR733" s="5"/>
      <c r="DS733" s="128"/>
      <c r="DT733" s="128"/>
      <c r="DU733" s="5"/>
      <c r="DV733" s="5"/>
      <c r="DW733" s="5"/>
      <c r="DX733" s="5"/>
      <c r="DY733" s="5"/>
      <c r="DZ733" s="128"/>
      <c r="EA733" s="128"/>
      <c r="EB733" s="5"/>
      <c r="EC733" s="5"/>
      <c r="ED733" s="5"/>
      <c r="EE733" s="5"/>
      <c r="EF733" s="5"/>
      <c r="EG733" s="128"/>
      <c r="EH733" s="128"/>
      <c r="EI733" s="5"/>
      <c r="EJ733" s="341"/>
      <c r="EK733" s="354"/>
      <c r="EL733" s="5"/>
      <c r="EM733" s="5"/>
      <c r="EN733" s="5"/>
      <c r="EO733" s="5"/>
      <c r="EP733" s="128"/>
      <c r="EQ733" s="128"/>
      <c r="ER733" s="5"/>
      <c r="ES733" s="5"/>
      <c r="ET733" s="5"/>
      <c r="EU733" s="5"/>
      <c r="EV733" s="5"/>
      <c r="EW733" s="128"/>
      <c r="EX733" s="128"/>
      <c r="EY733" s="5"/>
      <c r="EZ733" s="5"/>
      <c r="FA733" s="5"/>
      <c r="FB733" s="5"/>
      <c r="FC733" s="5"/>
      <c r="FD733" s="128"/>
      <c r="FE733" s="128"/>
      <c r="FF733" s="5"/>
      <c r="FG733" s="5"/>
      <c r="FH733" s="5"/>
      <c r="FI733" s="5"/>
      <c r="FJ733" s="5"/>
      <c r="FK733" s="128"/>
      <c r="FL733" s="128"/>
      <c r="FM733" s="5"/>
      <c r="FN733" s="5"/>
      <c r="FO733" s="5"/>
      <c r="FP733" s="5"/>
      <c r="FQ733" s="5"/>
      <c r="FR733" s="128"/>
      <c r="FS733" s="128"/>
      <c r="FT733" s="5"/>
      <c r="FU733" s="5"/>
      <c r="FV733" s="5"/>
      <c r="FW733" s="5"/>
      <c r="FX733" s="5"/>
      <c r="FY733" s="128"/>
      <c r="FZ733" s="128"/>
      <c r="GA733" s="5"/>
      <c r="GB733" s="341"/>
      <c r="GC733" s="354"/>
      <c r="GD733" s="5"/>
      <c r="GE733" s="5"/>
      <c r="GF733" s="5"/>
      <c r="GG733" s="5"/>
      <c r="GH733" s="128"/>
      <c r="GI733" s="128"/>
      <c r="GJ733" s="5"/>
      <c r="GK733" s="5"/>
      <c r="GL733" s="5"/>
      <c r="GM733" s="5"/>
      <c r="GN733" s="5"/>
      <c r="GO733" s="128"/>
      <c r="GP733" s="128"/>
      <c r="GQ733" s="5"/>
      <c r="GR733" s="5"/>
      <c r="GS733" s="5"/>
      <c r="GT733" s="5"/>
      <c r="GU733" s="5"/>
      <c r="GV733" s="128"/>
      <c r="GW733" s="128"/>
      <c r="GX733" s="5"/>
      <c r="GY733" s="5"/>
      <c r="GZ733" s="5"/>
      <c r="HA733" s="5"/>
      <c r="HB733" s="5"/>
      <c r="HC733" s="128"/>
      <c r="HD733" s="128"/>
      <c r="HE733" s="5"/>
      <c r="HF733" s="5"/>
      <c r="HG733" s="5"/>
      <c r="HH733" s="5"/>
      <c r="HI733" s="5"/>
      <c r="HJ733" s="128"/>
      <c r="HK733" s="128"/>
      <c r="HL733" s="5"/>
      <c r="HM733" s="5"/>
      <c r="HN733" s="5"/>
      <c r="HO733" s="5"/>
      <c r="HP733" s="5"/>
      <c r="HQ733" s="128"/>
      <c r="HR733" s="128"/>
      <c r="HS733" s="5"/>
      <c r="HT733" s="341"/>
      <c r="HU733" s="354"/>
      <c r="HV733" s="5"/>
      <c r="HW733" s="5"/>
      <c r="HX733" s="5"/>
      <c r="HY733" s="5"/>
      <c r="HZ733" s="128"/>
      <c r="IA733" s="128"/>
      <c r="IB733" s="5"/>
      <c r="IC733" s="5"/>
      <c r="ID733" s="5"/>
      <c r="IE733" s="5"/>
      <c r="IF733" s="5"/>
      <c r="IG733" s="128"/>
      <c r="IH733" s="128"/>
      <c r="II733" s="5"/>
      <c r="IJ733" s="5"/>
      <c r="IK733" s="5"/>
      <c r="IL733" s="5"/>
      <c r="IM733" s="5"/>
      <c r="IN733" s="128"/>
      <c r="IO733" s="128"/>
      <c r="IP733" s="5"/>
      <c r="IQ733" s="5"/>
      <c r="IR733" s="5"/>
      <c r="IS733" s="5"/>
      <c r="IT733" s="5"/>
      <c r="IU733" s="128"/>
      <c r="IV733" s="128"/>
      <c r="IW733" s="5"/>
      <c r="IX733" s="5"/>
      <c r="IY733" s="5"/>
      <c r="IZ733" s="5"/>
      <c r="JA733" s="5"/>
      <c r="JB733" s="128"/>
      <c r="JC733" s="128"/>
      <c r="JD733" s="5"/>
      <c r="JE733" s="5"/>
      <c r="JF733" s="5"/>
      <c r="JG733" s="5"/>
      <c r="JH733" s="5"/>
      <c r="JI733" s="128"/>
      <c r="JJ733" s="128"/>
      <c r="JK733" s="145"/>
      <c r="JL733" s="397"/>
    </row>
    <row r="734" spans="1:272" ht="30">
      <c r="A734" s="8" t="s">
        <v>33</v>
      </c>
      <c r="B734" s="8" t="s">
        <v>9</v>
      </c>
      <c r="C734" s="8">
        <v>1</v>
      </c>
      <c r="D734" s="197">
        <v>163</v>
      </c>
      <c r="E734" s="118" t="s">
        <v>146</v>
      </c>
      <c r="F734" s="195" t="s">
        <v>108</v>
      </c>
      <c r="G734" s="195" t="s">
        <v>145</v>
      </c>
      <c r="H734" s="309" t="s">
        <v>188</v>
      </c>
      <c r="I734" s="363"/>
      <c r="J734" s="57"/>
      <c r="K734" s="57"/>
      <c r="L734" s="57"/>
      <c r="M734" s="56"/>
      <c r="N734" s="116"/>
      <c r="O734" s="159"/>
      <c r="P734" s="5"/>
      <c r="Q734" s="5"/>
      <c r="R734" s="5"/>
      <c r="S734" s="5"/>
      <c r="T734" s="5"/>
      <c r="U734" s="128"/>
      <c r="V734" s="128"/>
      <c r="W734" s="5"/>
      <c r="X734" s="5"/>
      <c r="Y734" s="5"/>
      <c r="Z734" s="5"/>
      <c r="AA734" s="5"/>
      <c r="AB734" s="128"/>
      <c r="AC734" s="128"/>
      <c r="AD734" s="5"/>
      <c r="AE734" s="5"/>
      <c r="AF734" s="5"/>
      <c r="AG734" s="5"/>
      <c r="AH734" s="5"/>
      <c r="AI734" s="128"/>
      <c r="AJ734" s="128"/>
      <c r="AK734" s="5"/>
      <c r="AL734" s="5"/>
      <c r="AM734" s="5"/>
      <c r="AN734" s="5"/>
      <c r="AO734" s="5"/>
      <c r="AP734" s="128"/>
      <c r="AQ734" s="128"/>
      <c r="AR734" s="5"/>
      <c r="AS734" s="5"/>
      <c r="AT734" s="5"/>
      <c r="AU734" s="5"/>
      <c r="AV734" s="5"/>
      <c r="AW734" s="128"/>
      <c r="AX734" s="128"/>
      <c r="AY734" s="5"/>
      <c r="AZ734" s="341"/>
      <c r="BA734" s="354"/>
      <c r="BB734" s="5"/>
      <c r="BC734" s="5"/>
      <c r="BD734" s="5"/>
      <c r="BE734" s="5"/>
      <c r="BF734" s="128"/>
      <c r="BG734" s="128"/>
      <c r="BH734" s="5"/>
      <c r="BI734" s="5"/>
      <c r="BJ734" s="5"/>
      <c r="BK734" s="5"/>
      <c r="BL734" s="5"/>
      <c r="BM734" s="128"/>
      <c r="BN734" s="128"/>
      <c r="BO734" s="5"/>
      <c r="BP734" s="5"/>
      <c r="BQ734" s="5"/>
      <c r="BR734" s="5"/>
      <c r="BS734" s="5"/>
      <c r="BT734" s="128"/>
      <c r="BU734" s="128"/>
      <c r="BV734" s="5"/>
      <c r="BW734" s="5"/>
      <c r="BX734" s="5"/>
      <c r="BY734" s="5"/>
      <c r="BZ734" s="5"/>
      <c r="CA734" s="128"/>
      <c r="CB734" s="128"/>
      <c r="CC734" s="5"/>
      <c r="CD734" s="5"/>
      <c r="CE734" s="5"/>
      <c r="CF734" s="5"/>
      <c r="CG734" s="5"/>
      <c r="CH734" s="128"/>
      <c r="CI734" s="128"/>
      <c r="CJ734" s="5"/>
      <c r="CK734" s="5"/>
      <c r="CL734" s="5"/>
      <c r="CM734" s="5"/>
      <c r="CN734" s="5"/>
      <c r="CO734" s="128"/>
      <c r="CP734" s="128"/>
      <c r="CQ734" s="5"/>
      <c r="CR734" s="341"/>
      <c r="CS734" s="355" t="s">
        <v>500</v>
      </c>
      <c r="CT734" s="51">
        <v>503.5</v>
      </c>
      <c r="CU734" s="51">
        <v>503.5</v>
      </c>
      <c r="CV734" s="51">
        <v>1</v>
      </c>
      <c r="CW734" s="52">
        <v>100</v>
      </c>
      <c r="CX734" s="52">
        <f t="shared" si="509"/>
        <v>1</v>
      </c>
      <c r="CY734" s="139">
        <f>CX734*AUXILIAR!$B$56</f>
        <v>30000000</v>
      </c>
      <c r="CZ734" s="5"/>
      <c r="DA734" s="5"/>
      <c r="DB734" s="5"/>
      <c r="DC734" s="5"/>
      <c r="DD734" s="5"/>
      <c r="DE734" s="128"/>
      <c r="DF734" s="128"/>
      <c r="DG734" s="5"/>
      <c r="DH734" s="5"/>
      <c r="DI734" s="5"/>
      <c r="DJ734" s="5"/>
      <c r="DK734" s="5"/>
      <c r="DL734" s="128"/>
      <c r="DM734" s="128"/>
      <c r="DN734" s="5"/>
      <c r="DO734" s="5"/>
      <c r="DP734" s="5"/>
      <c r="DQ734" s="5"/>
      <c r="DR734" s="5"/>
      <c r="DS734" s="128"/>
      <c r="DT734" s="128"/>
      <c r="DU734" s="5"/>
      <c r="DV734" s="5"/>
      <c r="DW734" s="5"/>
      <c r="DX734" s="5"/>
      <c r="DY734" s="5"/>
      <c r="DZ734" s="128"/>
      <c r="EA734" s="128"/>
      <c r="EB734" s="5"/>
      <c r="EC734" s="5"/>
      <c r="ED734" s="5"/>
      <c r="EE734" s="5"/>
      <c r="EF734" s="5"/>
      <c r="EG734" s="128"/>
      <c r="EH734" s="128"/>
      <c r="EI734" s="5"/>
      <c r="EJ734" s="341"/>
      <c r="EK734" s="354"/>
      <c r="EL734" s="5"/>
      <c r="EM734" s="5"/>
      <c r="EN734" s="5"/>
      <c r="EO734" s="5"/>
      <c r="EP734" s="128"/>
      <c r="EQ734" s="128"/>
      <c r="ER734" s="5"/>
      <c r="ES734" s="5"/>
      <c r="ET734" s="5"/>
      <c r="EU734" s="5"/>
      <c r="EV734" s="5"/>
      <c r="EW734" s="128"/>
      <c r="EX734" s="128"/>
      <c r="EY734" s="5"/>
      <c r="EZ734" s="5"/>
      <c r="FA734" s="5"/>
      <c r="FB734" s="5"/>
      <c r="FC734" s="5"/>
      <c r="FD734" s="128"/>
      <c r="FE734" s="128"/>
      <c r="FF734" s="5"/>
      <c r="FG734" s="5"/>
      <c r="FH734" s="5"/>
      <c r="FI734" s="5"/>
      <c r="FJ734" s="5"/>
      <c r="FK734" s="128"/>
      <c r="FL734" s="128"/>
      <c r="FM734" s="5"/>
      <c r="FN734" s="5"/>
      <c r="FO734" s="5"/>
      <c r="FP734" s="5"/>
      <c r="FQ734" s="5"/>
      <c r="FR734" s="128"/>
      <c r="FS734" s="128"/>
      <c r="FT734" s="5"/>
      <c r="FU734" s="5"/>
      <c r="FV734" s="5"/>
      <c r="FW734" s="5"/>
      <c r="FX734" s="5"/>
      <c r="FY734" s="128"/>
      <c r="FZ734" s="128"/>
      <c r="GA734" s="5"/>
      <c r="GB734" s="341"/>
      <c r="GC734" s="354"/>
      <c r="GD734" s="5"/>
      <c r="GE734" s="5"/>
      <c r="GF734" s="5"/>
      <c r="GG734" s="5"/>
      <c r="GH734" s="128"/>
      <c r="GI734" s="128"/>
      <c r="GJ734" s="5"/>
      <c r="GK734" s="5"/>
      <c r="GL734" s="5"/>
      <c r="GM734" s="5"/>
      <c r="GN734" s="5"/>
      <c r="GO734" s="128"/>
      <c r="GP734" s="128"/>
      <c r="GQ734" s="5"/>
      <c r="GR734" s="5"/>
      <c r="GS734" s="5"/>
      <c r="GT734" s="5"/>
      <c r="GU734" s="5"/>
      <c r="GV734" s="128"/>
      <c r="GW734" s="128"/>
      <c r="GX734" s="5"/>
      <c r="GY734" s="5"/>
      <c r="GZ734" s="5"/>
      <c r="HA734" s="5"/>
      <c r="HB734" s="5"/>
      <c r="HC734" s="128"/>
      <c r="HD734" s="128"/>
      <c r="HE734" s="5"/>
      <c r="HF734" s="5"/>
      <c r="HG734" s="5"/>
      <c r="HH734" s="5"/>
      <c r="HI734" s="5"/>
      <c r="HJ734" s="128"/>
      <c r="HK734" s="128"/>
      <c r="HL734" s="5"/>
      <c r="HM734" s="5"/>
      <c r="HN734" s="5"/>
      <c r="HO734" s="5"/>
      <c r="HP734" s="5"/>
      <c r="HQ734" s="128"/>
      <c r="HR734" s="128"/>
      <c r="HS734" s="5"/>
      <c r="HT734" s="341"/>
      <c r="HU734" s="354"/>
      <c r="HV734" s="5"/>
      <c r="HW734" s="5"/>
      <c r="HX734" s="5"/>
      <c r="HY734" s="5"/>
      <c r="HZ734" s="128"/>
      <c r="IA734" s="128"/>
      <c r="IB734" s="5"/>
      <c r="IC734" s="5"/>
      <c r="ID734" s="5"/>
      <c r="IE734" s="5"/>
      <c r="IF734" s="5"/>
      <c r="IG734" s="128"/>
      <c r="IH734" s="128"/>
      <c r="II734" s="5"/>
      <c r="IJ734" s="5"/>
      <c r="IK734" s="5"/>
      <c r="IL734" s="5"/>
      <c r="IM734" s="5"/>
      <c r="IN734" s="128"/>
      <c r="IO734" s="128"/>
      <c r="IP734" s="5"/>
      <c r="IQ734" s="5"/>
      <c r="IR734" s="5"/>
      <c r="IS734" s="5"/>
      <c r="IT734" s="5"/>
      <c r="IU734" s="128"/>
      <c r="IV734" s="128"/>
      <c r="IW734" s="5"/>
      <c r="IX734" s="5"/>
      <c r="IY734" s="5"/>
      <c r="IZ734" s="5"/>
      <c r="JA734" s="5"/>
      <c r="JB734" s="128"/>
      <c r="JC734" s="128"/>
      <c r="JD734" s="5"/>
      <c r="JE734" s="5"/>
      <c r="JF734" s="5"/>
      <c r="JG734" s="5"/>
      <c r="JH734" s="5"/>
      <c r="JI734" s="128"/>
      <c r="JJ734" s="128"/>
      <c r="JK734" s="145"/>
      <c r="JL734" s="397"/>
    </row>
    <row r="735" spans="1:272" ht="30">
      <c r="A735" s="8" t="s">
        <v>33</v>
      </c>
      <c r="B735" s="8" t="s">
        <v>9</v>
      </c>
      <c r="C735" s="8">
        <v>1</v>
      </c>
      <c r="D735" s="197">
        <v>163</v>
      </c>
      <c r="E735" s="118" t="s">
        <v>146</v>
      </c>
      <c r="F735" s="195" t="s">
        <v>108</v>
      </c>
      <c r="G735" s="195" t="s">
        <v>145</v>
      </c>
      <c r="H735" s="309" t="s">
        <v>188</v>
      </c>
      <c r="I735" s="363"/>
      <c r="J735" s="57"/>
      <c r="K735" s="57"/>
      <c r="L735" s="57"/>
      <c r="M735" s="56"/>
      <c r="N735" s="116"/>
      <c r="O735" s="159"/>
      <c r="P735" s="5"/>
      <c r="Q735" s="5"/>
      <c r="R735" s="5"/>
      <c r="S735" s="5"/>
      <c r="T735" s="5"/>
      <c r="U735" s="128"/>
      <c r="V735" s="128"/>
      <c r="W735" s="5"/>
      <c r="X735" s="5"/>
      <c r="Y735" s="5"/>
      <c r="Z735" s="5"/>
      <c r="AA735" s="5"/>
      <c r="AB735" s="128"/>
      <c r="AC735" s="128"/>
      <c r="AD735" s="5"/>
      <c r="AE735" s="5"/>
      <c r="AF735" s="5"/>
      <c r="AG735" s="5"/>
      <c r="AH735" s="5"/>
      <c r="AI735" s="128"/>
      <c r="AJ735" s="128"/>
      <c r="AK735" s="5"/>
      <c r="AL735" s="5"/>
      <c r="AM735" s="5"/>
      <c r="AN735" s="5"/>
      <c r="AO735" s="5"/>
      <c r="AP735" s="128"/>
      <c r="AQ735" s="128"/>
      <c r="AR735" s="5"/>
      <c r="AS735" s="5"/>
      <c r="AT735" s="5"/>
      <c r="AU735" s="5"/>
      <c r="AV735" s="5"/>
      <c r="AW735" s="128"/>
      <c r="AX735" s="128"/>
      <c r="AY735" s="5"/>
      <c r="AZ735" s="341"/>
      <c r="BA735" s="354"/>
      <c r="BB735" s="5"/>
      <c r="BC735" s="5"/>
      <c r="BD735" s="5"/>
      <c r="BE735" s="5"/>
      <c r="BF735" s="128"/>
      <c r="BG735" s="128"/>
      <c r="BH735" s="5"/>
      <c r="BI735" s="5"/>
      <c r="BJ735" s="5"/>
      <c r="BK735" s="5"/>
      <c r="BL735" s="5"/>
      <c r="BM735" s="128"/>
      <c r="BN735" s="128"/>
      <c r="BO735" s="5"/>
      <c r="BP735" s="5"/>
      <c r="BQ735" s="5"/>
      <c r="BR735" s="5"/>
      <c r="BS735" s="5"/>
      <c r="BT735" s="128"/>
      <c r="BU735" s="128"/>
      <c r="BV735" s="5"/>
      <c r="BW735" s="5"/>
      <c r="BX735" s="5"/>
      <c r="BY735" s="5"/>
      <c r="BZ735" s="5"/>
      <c r="CA735" s="128"/>
      <c r="CB735" s="128"/>
      <c r="CC735" s="5"/>
      <c r="CD735" s="5"/>
      <c r="CE735" s="5"/>
      <c r="CF735" s="5"/>
      <c r="CG735" s="5"/>
      <c r="CH735" s="128"/>
      <c r="CI735" s="128"/>
      <c r="CJ735" s="5"/>
      <c r="CK735" s="5"/>
      <c r="CL735" s="5"/>
      <c r="CM735" s="5"/>
      <c r="CN735" s="5"/>
      <c r="CO735" s="128"/>
      <c r="CP735" s="128"/>
      <c r="CQ735" s="5"/>
      <c r="CR735" s="341"/>
      <c r="CS735" s="355" t="s">
        <v>501</v>
      </c>
      <c r="CT735" s="51">
        <v>572.70000000000005</v>
      </c>
      <c r="CU735" s="51">
        <v>572.70000000000005</v>
      </c>
      <c r="CV735" s="51">
        <v>1</v>
      </c>
      <c r="CW735" s="52">
        <v>100</v>
      </c>
      <c r="CX735" s="52">
        <f t="shared" si="509"/>
        <v>1</v>
      </c>
      <c r="CY735" s="139">
        <f>CX735*AUXILIAR!$B$56</f>
        <v>30000000</v>
      </c>
      <c r="CZ735" s="5"/>
      <c r="DA735" s="5"/>
      <c r="DB735" s="5"/>
      <c r="DC735" s="5"/>
      <c r="DD735" s="5"/>
      <c r="DE735" s="128"/>
      <c r="DF735" s="128"/>
      <c r="DG735" s="5"/>
      <c r="DH735" s="5"/>
      <c r="DI735" s="5"/>
      <c r="DJ735" s="5"/>
      <c r="DK735" s="5"/>
      <c r="DL735" s="128"/>
      <c r="DM735" s="128"/>
      <c r="DN735" s="5"/>
      <c r="DO735" s="5"/>
      <c r="DP735" s="5"/>
      <c r="DQ735" s="5"/>
      <c r="DR735" s="5"/>
      <c r="DS735" s="128"/>
      <c r="DT735" s="128"/>
      <c r="DU735" s="5"/>
      <c r="DV735" s="5"/>
      <c r="DW735" s="5"/>
      <c r="DX735" s="5"/>
      <c r="DY735" s="5"/>
      <c r="DZ735" s="128"/>
      <c r="EA735" s="128"/>
      <c r="EB735" s="5"/>
      <c r="EC735" s="5"/>
      <c r="ED735" s="5"/>
      <c r="EE735" s="5"/>
      <c r="EF735" s="5"/>
      <c r="EG735" s="128"/>
      <c r="EH735" s="128"/>
      <c r="EI735" s="5"/>
      <c r="EJ735" s="341"/>
      <c r="EK735" s="354"/>
      <c r="EL735" s="5"/>
      <c r="EM735" s="5"/>
      <c r="EN735" s="5"/>
      <c r="EO735" s="5"/>
      <c r="EP735" s="128"/>
      <c r="EQ735" s="128"/>
      <c r="ER735" s="5"/>
      <c r="ES735" s="5"/>
      <c r="ET735" s="5"/>
      <c r="EU735" s="5"/>
      <c r="EV735" s="5"/>
      <c r="EW735" s="128"/>
      <c r="EX735" s="128"/>
      <c r="EY735" s="5"/>
      <c r="EZ735" s="5"/>
      <c r="FA735" s="5"/>
      <c r="FB735" s="5"/>
      <c r="FC735" s="5"/>
      <c r="FD735" s="128"/>
      <c r="FE735" s="128"/>
      <c r="FF735" s="5"/>
      <c r="FG735" s="5"/>
      <c r="FH735" s="5"/>
      <c r="FI735" s="5"/>
      <c r="FJ735" s="5"/>
      <c r="FK735" s="128"/>
      <c r="FL735" s="128"/>
      <c r="FM735" s="5"/>
      <c r="FN735" s="5"/>
      <c r="FO735" s="5"/>
      <c r="FP735" s="5"/>
      <c r="FQ735" s="5"/>
      <c r="FR735" s="128"/>
      <c r="FS735" s="128"/>
      <c r="FT735" s="5"/>
      <c r="FU735" s="5"/>
      <c r="FV735" s="5"/>
      <c r="FW735" s="5"/>
      <c r="FX735" s="5"/>
      <c r="FY735" s="128"/>
      <c r="FZ735" s="128"/>
      <c r="GA735" s="5"/>
      <c r="GB735" s="341"/>
      <c r="GC735" s="354"/>
      <c r="GD735" s="5"/>
      <c r="GE735" s="5"/>
      <c r="GF735" s="5"/>
      <c r="GG735" s="5"/>
      <c r="GH735" s="128"/>
      <c r="GI735" s="128"/>
      <c r="GJ735" s="5"/>
      <c r="GK735" s="5"/>
      <c r="GL735" s="5"/>
      <c r="GM735" s="5"/>
      <c r="GN735" s="5"/>
      <c r="GO735" s="128"/>
      <c r="GP735" s="128"/>
      <c r="GQ735" s="5"/>
      <c r="GR735" s="5"/>
      <c r="GS735" s="5"/>
      <c r="GT735" s="5"/>
      <c r="GU735" s="5"/>
      <c r="GV735" s="128"/>
      <c r="GW735" s="128"/>
      <c r="GX735" s="5"/>
      <c r="GY735" s="5"/>
      <c r="GZ735" s="5"/>
      <c r="HA735" s="5"/>
      <c r="HB735" s="5"/>
      <c r="HC735" s="128"/>
      <c r="HD735" s="128"/>
      <c r="HE735" s="5"/>
      <c r="HF735" s="5"/>
      <c r="HG735" s="5"/>
      <c r="HH735" s="5"/>
      <c r="HI735" s="5"/>
      <c r="HJ735" s="128"/>
      <c r="HK735" s="128"/>
      <c r="HL735" s="5"/>
      <c r="HM735" s="5"/>
      <c r="HN735" s="5"/>
      <c r="HO735" s="5"/>
      <c r="HP735" s="5"/>
      <c r="HQ735" s="128"/>
      <c r="HR735" s="128"/>
      <c r="HS735" s="5"/>
      <c r="HT735" s="341"/>
      <c r="HU735" s="354"/>
      <c r="HV735" s="5"/>
      <c r="HW735" s="5"/>
      <c r="HX735" s="5"/>
      <c r="HY735" s="5"/>
      <c r="HZ735" s="128"/>
      <c r="IA735" s="128"/>
      <c r="IB735" s="5"/>
      <c r="IC735" s="5"/>
      <c r="ID735" s="5"/>
      <c r="IE735" s="5"/>
      <c r="IF735" s="5"/>
      <c r="IG735" s="128"/>
      <c r="IH735" s="128"/>
      <c r="II735" s="5"/>
      <c r="IJ735" s="5"/>
      <c r="IK735" s="5"/>
      <c r="IL735" s="5"/>
      <c r="IM735" s="5"/>
      <c r="IN735" s="128"/>
      <c r="IO735" s="128"/>
      <c r="IP735" s="5"/>
      <c r="IQ735" s="5"/>
      <c r="IR735" s="5"/>
      <c r="IS735" s="5"/>
      <c r="IT735" s="5"/>
      <c r="IU735" s="128"/>
      <c r="IV735" s="128"/>
      <c r="IW735" s="5"/>
      <c r="IX735" s="5"/>
      <c r="IY735" s="5"/>
      <c r="IZ735" s="5"/>
      <c r="JA735" s="5"/>
      <c r="JB735" s="128"/>
      <c r="JC735" s="128"/>
      <c r="JD735" s="5"/>
      <c r="JE735" s="5"/>
      <c r="JF735" s="5"/>
      <c r="JG735" s="5"/>
      <c r="JH735" s="5"/>
      <c r="JI735" s="128"/>
      <c r="JJ735" s="128"/>
      <c r="JK735" s="145"/>
      <c r="JL735" s="397"/>
    </row>
    <row r="736" spans="1:272" ht="30">
      <c r="A736" s="8" t="s">
        <v>33</v>
      </c>
      <c r="B736" s="8" t="s">
        <v>9</v>
      </c>
      <c r="C736" s="8">
        <v>1</v>
      </c>
      <c r="D736" s="197">
        <v>163</v>
      </c>
      <c r="E736" s="118" t="s">
        <v>146</v>
      </c>
      <c r="F736" s="195" t="s">
        <v>108</v>
      </c>
      <c r="G736" s="195" t="s">
        <v>145</v>
      </c>
      <c r="H736" s="309" t="s">
        <v>188</v>
      </c>
      <c r="I736" s="363"/>
      <c r="J736" s="57"/>
      <c r="K736" s="57"/>
      <c r="L736" s="57"/>
      <c r="M736" s="56"/>
      <c r="N736" s="116"/>
      <c r="O736" s="159"/>
      <c r="P736" s="5"/>
      <c r="Q736" s="5"/>
      <c r="R736" s="5"/>
      <c r="S736" s="5"/>
      <c r="T736" s="5"/>
      <c r="U736" s="128"/>
      <c r="V736" s="128"/>
      <c r="W736" s="5"/>
      <c r="X736" s="5"/>
      <c r="Y736" s="5"/>
      <c r="Z736" s="5"/>
      <c r="AA736" s="5"/>
      <c r="AB736" s="128"/>
      <c r="AC736" s="128"/>
      <c r="AD736" s="5"/>
      <c r="AE736" s="5"/>
      <c r="AF736" s="5"/>
      <c r="AG736" s="5"/>
      <c r="AH736" s="5"/>
      <c r="AI736" s="128"/>
      <c r="AJ736" s="128"/>
      <c r="AK736" s="5"/>
      <c r="AL736" s="5"/>
      <c r="AM736" s="5"/>
      <c r="AN736" s="5"/>
      <c r="AO736" s="5"/>
      <c r="AP736" s="128"/>
      <c r="AQ736" s="128"/>
      <c r="AR736" s="5"/>
      <c r="AS736" s="5"/>
      <c r="AT736" s="5"/>
      <c r="AU736" s="5"/>
      <c r="AV736" s="5"/>
      <c r="AW736" s="128"/>
      <c r="AX736" s="128"/>
      <c r="AY736" s="5"/>
      <c r="AZ736" s="341"/>
      <c r="BA736" s="354"/>
      <c r="BB736" s="5"/>
      <c r="BC736" s="5"/>
      <c r="BD736" s="5"/>
      <c r="BE736" s="5"/>
      <c r="BF736" s="128"/>
      <c r="BG736" s="128"/>
      <c r="BH736" s="5"/>
      <c r="BI736" s="5"/>
      <c r="BJ736" s="5"/>
      <c r="BK736" s="5"/>
      <c r="BL736" s="5"/>
      <c r="BM736" s="128"/>
      <c r="BN736" s="128"/>
      <c r="BO736" s="5"/>
      <c r="BP736" s="5"/>
      <c r="BQ736" s="5"/>
      <c r="BR736" s="5"/>
      <c r="BS736" s="5"/>
      <c r="BT736" s="128"/>
      <c r="BU736" s="128"/>
      <c r="BV736" s="5"/>
      <c r="BW736" s="5"/>
      <c r="BX736" s="5"/>
      <c r="BY736" s="5"/>
      <c r="BZ736" s="5"/>
      <c r="CA736" s="128"/>
      <c r="CB736" s="128"/>
      <c r="CC736" s="5"/>
      <c r="CD736" s="5"/>
      <c r="CE736" s="5"/>
      <c r="CF736" s="5"/>
      <c r="CG736" s="5"/>
      <c r="CH736" s="128"/>
      <c r="CI736" s="128"/>
      <c r="CJ736" s="5"/>
      <c r="CK736" s="5"/>
      <c r="CL736" s="5"/>
      <c r="CM736" s="5"/>
      <c r="CN736" s="5"/>
      <c r="CO736" s="128"/>
      <c r="CP736" s="128"/>
      <c r="CQ736" s="5"/>
      <c r="CR736" s="341"/>
      <c r="CS736" s="355" t="s">
        <v>502</v>
      </c>
      <c r="CT736" s="51">
        <v>592.9</v>
      </c>
      <c r="CU736" s="51">
        <v>592.9</v>
      </c>
      <c r="CV736" s="51">
        <v>1</v>
      </c>
      <c r="CW736" s="52">
        <v>100</v>
      </c>
      <c r="CX736" s="52">
        <f t="shared" si="509"/>
        <v>1</v>
      </c>
      <c r="CY736" s="139">
        <f>CX736*AUXILIAR!$B$56</f>
        <v>30000000</v>
      </c>
      <c r="CZ736" s="5"/>
      <c r="DA736" s="5"/>
      <c r="DB736" s="5"/>
      <c r="DC736" s="5"/>
      <c r="DD736" s="5"/>
      <c r="DE736" s="128"/>
      <c r="DF736" s="128"/>
      <c r="DG736" s="5"/>
      <c r="DH736" s="5"/>
      <c r="DI736" s="5"/>
      <c r="DJ736" s="5"/>
      <c r="DK736" s="5"/>
      <c r="DL736" s="128"/>
      <c r="DM736" s="128"/>
      <c r="DN736" s="5"/>
      <c r="DO736" s="5"/>
      <c r="DP736" s="5"/>
      <c r="DQ736" s="5"/>
      <c r="DR736" s="5"/>
      <c r="DS736" s="128"/>
      <c r="DT736" s="128"/>
      <c r="DU736" s="5"/>
      <c r="DV736" s="5"/>
      <c r="DW736" s="5"/>
      <c r="DX736" s="5"/>
      <c r="DY736" s="5"/>
      <c r="DZ736" s="128"/>
      <c r="EA736" s="128"/>
      <c r="EB736" s="5"/>
      <c r="EC736" s="5"/>
      <c r="ED736" s="5"/>
      <c r="EE736" s="5"/>
      <c r="EF736" s="5"/>
      <c r="EG736" s="128"/>
      <c r="EH736" s="128"/>
      <c r="EI736" s="5"/>
      <c r="EJ736" s="341"/>
      <c r="EK736" s="354"/>
      <c r="EL736" s="5"/>
      <c r="EM736" s="5"/>
      <c r="EN736" s="5"/>
      <c r="EO736" s="5"/>
      <c r="EP736" s="128"/>
      <c r="EQ736" s="128"/>
      <c r="ER736" s="5"/>
      <c r="ES736" s="5"/>
      <c r="ET736" s="5"/>
      <c r="EU736" s="5"/>
      <c r="EV736" s="5"/>
      <c r="EW736" s="128"/>
      <c r="EX736" s="128"/>
      <c r="EY736" s="5"/>
      <c r="EZ736" s="5"/>
      <c r="FA736" s="5"/>
      <c r="FB736" s="5"/>
      <c r="FC736" s="5"/>
      <c r="FD736" s="128"/>
      <c r="FE736" s="128"/>
      <c r="FF736" s="5"/>
      <c r="FG736" s="5"/>
      <c r="FH736" s="5"/>
      <c r="FI736" s="5"/>
      <c r="FJ736" s="5"/>
      <c r="FK736" s="128"/>
      <c r="FL736" s="128"/>
      <c r="FM736" s="5"/>
      <c r="FN736" s="5"/>
      <c r="FO736" s="5"/>
      <c r="FP736" s="5"/>
      <c r="FQ736" s="5"/>
      <c r="FR736" s="128"/>
      <c r="FS736" s="128"/>
      <c r="FT736" s="5"/>
      <c r="FU736" s="5"/>
      <c r="FV736" s="5"/>
      <c r="FW736" s="5"/>
      <c r="FX736" s="5"/>
      <c r="FY736" s="128"/>
      <c r="FZ736" s="128"/>
      <c r="GA736" s="5"/>
      <c r="GB736" s="341"/>
      <c r="GC736" s="354"/>
      <c r="GD736" s="5"/>
      <c r="GE736" s="5"/>
      <c r="GF736" s="5"/>
      <c r="GG736" s="5"/>
      <c r="GH736" s="128"/>
      <c r="GI736" s="128"/>
      <c r="GJ736" s="5"/>
      <c r="GK736" s="5"/>
      <c r="GL736" s="5"/>
      <c r="GM736" s="5"/>
      <c r="GN736" s="5"/>
      <c r="GO736" s="128"/>
      <c r="GP736" s="128"/>
      <c r="GQ736" s="5"/>
      <c r="GR736" s="5"/>
      <c r="GS736" s="5"/>
      <c r="GT736" s="5"/>
      <c r="GU736" s="5"/>
      <c r="GV736" s="128"/>
      <c r="GW736" s="128"/>
      <c r="GX736" s="5"/>
      <c r="GY736" s="5"/>
      <c r="GZ736" s="5"/>
      <c r="HA736" s="5"/>
      <c r="HB736" s="5"/>
      <c r="HC736" s="128"/>
      <c r="HD736" s="128"/>
      <c r="HE736" s="5"/>
      <c r="HF736" s="5"/>
      <c r="HG736" s="5"/>
      <c r="HH736" s="5"/>
      <c r="HI736" s="5"/>
      <c r="HJ736" s="128"/>
      <c r="HK736" s="128"/>
      <c r="HL736" s="5"/>
      <c r="HM736" s="5"/>
      <c r="HN736" s="5"/>
      <c r="HO736" s="5"/>
      <c r="HP736" s="5"/>
      <c r="HQ736" s="128"/>
      <c r="HR736" s="128"/>
      <c r="HS736" s="5"/>
      <c r="HT736" s="341"/>
      <c r="HU736" s="354"/>
      <c r="HV736" s="5"/>
      <c r="HW736" s="5"/>
      <c r="HX736" s="5"/>
      <c r="HY736" s="5"/>
      <c r="HZ736" s="128"/>
      <c r="IA736" s="128"/>
      <c r="IB736" s="5"/>
      <c r="IC736" s="5"/>
      <c r="ID736" s="5"/>
      <c r="IE736" s="5"/>
      <c r="IF736" s="5"/>
      <c r="IG736" s="128"/>
      <c r="IH736" s="128"/>
      <c r="II736" s="5"/>
      <c r="IJ736" s="5"/>
      <c r="IK736" s="5"/>
      <c r="IL736" s="5"/>
      <c r="IM736" s="5"/>
      <c r="IN736" s="128"/>
      <c r="IO736" s="128"/>
      <c r="IP736" s="5"/>
      <c r="IQ736" s="5"/>
      <c r="IR736" s="5"/>
      <c r="IS736" s="5"/>
      <c r="IT736" s="5"/>
      <c r="IU736" s="128"/>
      <c r="IV736" s="128"/>
      <c r="IW736" s="5"/>
      <c r="IX736" s="5"/>
      <c r="IY736" s="5"/>
      <c r="IZ736" s="5"/>
      <c r="JA736" s="5"/>
      <c r="JB736" s="128"/>
      <c r="JC736" s="128"/>
      <c r="JD736" s="5"/>
      <c r="JE736" s="5"/>
      <c r="JF736" s="5"/>
      <c r="JG736" s="5"/>
      <c r="JH736" s="5"/>
      <c r="JI736" s="128"/>
      <c r="JJ736" s="128"/>
      <c r="JK736" s="145"/>
      <c r="JL736" s="397"/>
    </row>
    <row r="737" spans="1:272" ht="30">
      <c r="A737" s="8" t="s">
        <v>33</v>
      </c>
      <c r="B737" s="8" t="s">
        <v>9</v>
      </c>
      <c r="C737" s="8">
        <v>1</v>
      </c>
      <c r="D737" s="197">
        <v>163</v>
      </c>
      <c r="E737" s="118" t="s">
        <v>146</v>
      </c>
      <c r="F737" s="195" t="s">
        <v>108</v>
      </c>
      <c r="G737" s="195" t="s">
        <v>145</v>
      </c>
      <c r="H737" s="309" t="s">
        <v>188</v>
      </c>
      <c r="I737" s="363"/>
      <c r="J737" s="57"/>
      <c r="K737" s="57"/>
      <c r="L737" s="57"/>
      <c r="M737" s="56"/>
      <c r="N737" s="116"/>
      <c r="O737" s="159"/>
      <c r="P737" s="5"/>
      <c r="Q737" s="5"/>
      <c r="R737" s="5"/>
      <c r="S737" s="5"/>
      <c r="T737" s="5"/>
      <c r="U737" s="128"/>
      <c r="V737" s="128"/>
      <c r="W737" s="5"/>
      <c r="X737" s="5"/>
      <c r="Y737" s="5"/>
      <c r="Z737" s="5"/>
      <c r="AA737" s="5"/>
      <c r="AB737" s="128"/>
      <c r="AC737" s="128"/>
      <c r="AD737" s="5"/>
      <c r="AE737" s="5"/>
      <c r="AF737" s="5"/>
      <c r="AG737" s="5"/>
      <c r="AH737" s="5"/>
      <c r="AI737" s="128"/>
      <c r="AJ737" s="128"/>
      <c r="AK737" s="5"/>
      <c r="AL737" s="5"/>
      <c r="AM737" s="5"/>
      <c r="AN737" s="5"/>
      <c r="AO737" s="5"/>
      <c r="AP737" s="128"/>
      <c r="AQ737" s="128"/>
      <c r="AR737" s="5"/>
      <c r="AS737" s="5"/>
      <c r="AT737" s="5"/>
      <c r="AU737" s="5"/>
      <c r="AV737" s="5"/>
      <c r="AW737" s="128"/>
      <c r="AX737" s="128"/>
      <c r="AY737" s="5"/>
      <c r="AZ737" s="341"/>
      <c r="BA737" s="354"/>
      <c r="BB737" s="5"/>
      <c r="BC737" s="5"/>
      <c r="BD737" s="5"/>
      <c r="BE737" s="5"/>
      <c r="BF737" s="128"/>
      <c r="BG737" s="128"/>
      <c r="BH737" s="5"/>
      <c r="BI737" s="5"/>
      <c r="BJ737" s="5"/>
      <c r="BK737" s="5"/>
      <c r="BL737" s="5"/>
      <c r="BM737" s="128"/>
      <c r="BN737" s="128"/>
      <c r="BO737" s="5"/>
      <c r="BP737" s="5"/>
      <c r="BQ737" s="5"/>
      <c r="BR737" s="5"/>
      <c r="BS737" s="5"/>
      <c r="BT737" s="128"/>
      <c r="BU737" s="128"/>
      <c r="BV737" s="5"/>
      <c r="BW737" s="5"/>
      <c r="BX737" s="5"/>
      <c r="BY737" s="5"/>
      <c r="BZ737" s="5"/>
      <c r="CA737" s="128"/>
      <c r="CB737" s="128"/>
      <c r="CC737" s="5"/>
      <c r="CD737" s="5"/>
      <c r="CE737" s="5"/>
      <c r="CF737" s="5"/>
      <c r="CG737" s="5"/>
      <c r="CH737" s="128"/>
      <c r="CI737" s="128"/>
      <c r="CJ737" s="5"/>
      <c r="CK737" s="5"/>
      <c r="CL737" s="5"/>
      <c r="CM737" s="5"/>
      <c r="CN737" s="5"/>
      <c r="CO737" s="128"/>
      <c r="CP737" s="128"/>
      <c r="CQ737" s="5"/>
      <c r="CR737" s="341"/>
      <c r="CS737" s="355" t="s">
        <v>503</v>
      </c>
      <c r="CT737" s="51">
        <v>599.20000000000005</v>
      </c>
      <c r="CU737" s="51">
        <v>599.20000000000005</v>
      </c>
      <c r="CV737" s="51">
        <v>1</v>
      </c>
      <c r="CW737" s="52">
        <v>100</v>
      </c>
      <c r="CX737" s="52">
        <f t="shared" si="509"/>
        <v>1</v>
      </c>
      <c r="CY737" s="139">
        <f>CX737*AUXILIAR!$B$56</f>
        <v>30000000</v>
      </c>
      <c r="CZ737" s="5"/>
      <c r="DA737" s="5"/>
      <c r="DB737" s="5"/>
      <c r="DC737" s="5"/>
      <c r="DD737" s="5"/>
      <c r="DE737" s="128"/>
      <c r="DF737" s="128"/>
      <c r="DG737" s="5"/>
      <c r="DH737" s="5"/>
      <c r="DI737" s="5"/>
      <c r="DJ737" s="5"/>
      <c r="DK737" s="5"/>
      <c r="DL737" s="128"/>
      <c r="DM737" s="128"/>
      <c r="DN737" s="5"/>
      <c r="DO737" s="5"/>
      <c r="DP737" s="5"/>
      <c r="DQ737" s="5"/>
      <c r="DR737" s="5"/>
      <c r="DS737" s="128"/>
      <c r="DT737" s="128"/>
      <c r="DU737" s="5"/>
      <c r="DV737" s="5"/>
      <c r="DW737" s="5"/>
      <c r="DX737" s="5"/>
      <c r="DY737" s="5"/>
      <c r="DZ737" s="128"/>
      <c r="EA737" s="128"/>
      <c r="EB737" s="5"/>
      <c r="EC737" s="5"/>
      <c r="ED737" s="5"/>
      <c r="EE737" s="5"/>
      <c r="EF737" s="5"/>
      <c r="EG737" s="128"/>
      <c r="EH737" s="128"/>
      <c r="EI737" s="5"/>
      <c r="EJ737" s="341"/>
      <c r="EK737" s="354"/>
      <c r="EL737" s="5"/>
      <c r="EM737" s="5"/>
      <c r="EN737" s="5"/>
      <c r="EO737" s="5"/>
      <c r="EP737" s="128"/>
      <c r="EQ737" s="128"/>
      <c r="ER737" s="5"/>
      <c r="ES737" s="5"/>
      <c r="ET737" s="5"/>
      <c r="EU737" s="5"/>
      <c r="EV737" s="5"/>
      <c r="EW737" s="128"/>
      <c r="EX737" s="128"/>
      <c r="EY737" s="5"/>
      <c r="EZ737" s="5"/>
      <c r="FA737" s="5"/>
      <c r="FB737" s="5"/>
      <c r="FC737" s="5"/>
      <c r="FD737" s="128"/>
      <c r="FE737" s="128"/>
      <c r="FF737" s="5"/>
      <c r="FG737" s="5"/>
      <c r="FH737" s="5"/>
      <c r="FI737" s="5"/>
      <c r="FJ737" s="5"/>
      <c r="FK737" s="128"/>
      <c r="FL737" s="128"/>
      <c r="FM737" s="5"/>
      <c r="FN737" s="5"/>
      <c r="FO737" s="5"/>
      <c r="FP737" s="5"/>
      <c r="FQ737" s="5"/>
      <c r="FR737" s="128"/>
      <c r="FS737" s="128"/>
      <c r="FT737" s="5"/>
      <c r="FU737" s="5"/>
      <c r="FV737" s="5"/>
      <c r="FW737" s="5"/>
      <c r="FX737" s="5"/>
      <c r="FY737" s="128"/>
      <c r="FZ737" s="128"/>
      <c r="GA737" s="5"/>
      <c r="GB737" s="341"/>
      <c r="GC737" s="354"/>
      <c r="GD737" s="5"/>
      <c r="GE737" s="5"/>
      <c r="GF737" s="5"/>
      <c r="GG737" s="5"/>
      <c r="GH737" s="128"/>
      <c r="GI737" s="128"/>
      <c r="GJ737" s="5"/>
      <c r="GK737" s="5"/>
      <c r="GL737" s="5"/>
      <c r="GM737" s="5"/>
      <c r="GN737" s="5"/>
      <c r="GO737" s="128"/>
      <c r="GP737" s="128"/>
      <c r="GQ737" s="5"/>
      <c r="GR737" s="5"/>
      <c r="GS737" s="5"/>
      <c r="GT737" s="5"/>
      <c r="GU737" s="5"/>
      <c r="GV737" s="128"/>
      <c r="GW737" s="128"/>
      <c r="GX737" s="5"/>
      <c r="GY737" s="5"/>
      <c r="GZ737" s="5"/>
      <c r="HA737" s="5"/>
      <c r="HB737" s="5"/>
      <c r="HC737" s="128"/>
      <c r="HD737" s="128"/>
      <c r="HE737" s="5"/>
      <c r="HF737" s="5"/>
      <c r="HG737" s="5"/>
      <c r="HH737" s="5"/>
      <c r="HI737" s="5"/>
      <c r="HJ737" s="128"/>
      <c r="HK737" s="128"/>
      <c r="HL737" s="5"/>
      <c r="HM737" s="5"/>
      <c r="HN737" s="5"/>
      <c r="HO737" s="5"/>
      <c r="HP737" s="5"/>
      <c r="HQ737" s="128"/>
      <c r="HR737" s="128"/>
      <c r="HS737" s="5"/>
      <c r="HT737" s="341"/>
      <c r="HU737" s="354"/>
      <c r="HV737" s="5"/>
      <c r="HW737" s="5"/>
      <c r="HX737" s="5"/>
      <c r="HY737" s="5"/>
      <c r="HZ737" s="128"/>
      <c r="IA737" s="128"/>
      <c r="IB737" s="5"/>
      <c r="IC737" s="5"/>
      <c r="ID737" s="5"/>
      <c r="IE737" s="5"/>
      <c r="IF737" s="5"/>
      <c r="IG737" s="128"/>
      <c r="IH737" s="128"/>
      <c r="II737" s="5"/>
      <c r="IJ737" s="5"/>
      <c r="IK737" s="5"/>
      <c r="IL737" s="5"/>
      <c r="IM737" s="5"/>
      <c r="IN737" s="128"/>
      <c r="IO737" s="128"/>
      <c r="IP737" s="5"/>
      <c r="IQ737" s="5"/>
      <c r="IR737" s="5"/>
      <c r="IS737" s="5"/>
      <c r="IT737" s="5"/>
      <c r="IU737" s="128"/>
      <c r="IV737" s="128"/>
      <c r="IW737" s="5"/>
      <c r="IX737" s="5"/>
      <c r="IY737" s="5"/>
      <c r="IZ737" s="5"/>
      <c r="JA737" s="5"/>
      <c r="JB737" s="128"/>
      <c r="JC737" s="128"/>
      <c r="JD737" s="5"/>
      <c r="JE737" s="5"/>
      <c r="JF737" s="5"/>
      <c r="JG737" s="5"/>
      <c r="JH737" s="5"/>
      <c r="JI737" s="128"/>
      <c r="JJ737" s="128"/>
      <c r="JK737" s="145"/>
      <c r="JL737" s="397"/>
    </row>
    <row r="738" spans="1:272" ht="30">
      <c r="A738" s="8" t="s">
        <v>33</v>
      </c>
      <c r="B738" s="8" t="s">
        <v>9</v>
      </c>
      <c r="C738" s="8">
        <v>1</v>
      </c>
      <c r="D738" s="197">
        <v>163</v>
      </c>
      <c r="E738" s="118" t="s">
        <v>146</v>
      </c>
      <c r="F738" s="195" t="s">
        <v>108</v>
      </c>
      <c r="G738" s="195" t="s">
        <v>145</v>
      </c>
      <c r="H738" s="309" t="s">
        <v>188</v>
      </c>
      <c r="I738" s="363"/>
      <c r="J738" s="57"/>
      <c r="K738" s="57"/>
      <c r="L738" s="57"/>
      <c r="M738" s="56"/>
      <c r="N738" s="116"/>
      <c r="O738" s="159"/>
      <c r="P738" s="5"/>
      <c r="Q738" s="5"/>
      <c r="R738" s="5"/>
      <c r="S738" s="5"/>
      <c r="T738" s="5"/>
      <c r="U738" s="128"/>
      <c r="V738" s="128"/>
      <c r="W738" s="5"/>
      <c r="X738" s="5"/>
      <c r="Y738" s="5"/>
      <c r="Z738" s="5"/>
      <c r="AA738" s="5"/>
      <c r="AB738" s="128"/>
      <c r="AC738" s="128"/>
      <c r="AD738" s="5"/>
      <c r="AE738" s="5"/>
      <c r="AF738" s="5"/>
      <c r="AG738" s="5"/>
      <c r="AH738" s="5"/>
      <c r="AI738" s="128"/>
      <c r="AJ738" s="128"/>
      <c r="AK738" s="5"/>
      <c r="AL738" s="5"/>
      <c r="AM738" s="5"/>
      <c r="AN738" s="5"/>
      <c r="AO738" s="5"/>
      <c r="AP738" s="128"/>
      <c r="AQ738" s="128"/>
      <c r="AR738" s="5"/>
      <c r="AS738" s="5"/>
      <c r="AT738" s="5"/>
      <c r="AU738" s="5"/>
      <c r="AV738" s="5"/>
      <c r="AW738" s="128"/>
      <c r="AX738" s="128"/>
      <c r="AY738" s="5"/>
      <c r="AZ738" s="341"/>
      <c r="BA738" s="354"/>
      <c r="BB738" s="5"/>
      <c r="BC738" s="5"/>
      <c r="BD738" s="5"/>
      <c r="BE738" s="5"/>
      <c r="BF738" s="128"/>
      <c r="BG738" s="128"/>
      <c r="BH738" s="5"/>
      <c r="BI738" s="5"/>
      <c r="BJ738" s="5"/>
      <c r="BK738" s="5"/>
      <c r="BL738" s="5"/>
      <c r="BM738" s="128"/>
      <c r="BN738" s="128"/>
      <c r="BO738" s="5"/>
      <c r="BP738" s="5"/>
      <c r="BQ738" s="5"/>
      <c r="BR738" s="5"/>
      <c r="BS738" s="5"/>
      <c r="BT738" s="128"/>
      <c r="BU738" s="128"/>
      <c r="BV738" s="5"/>
      <c r="BW738" s="5"/>
      <c r="BX738" s="5"/>
      <c r="BY738" s="5"/>
      <c r="BZ738" s="5"/>
      <c r="CA738" s="128"/>
      <c r="CB738" s="128"/>
      <c r="CC738" s="5"/>
      <c r="CD738" s="5"/>
      <c r="CE738" s="5"/>
      <c r="CF738" s="5"/>
      <c r="CG738" s="5"/>
      <c r="CH738" s="128"/>
      <c r="CI738" s="128"/>
      <c r="CJ738" s="5"/>
      <c r="CK738" s="5"/>
      <c r="CL738" s="5"/>
      <c r="CM738" s="5"/>
      <c r="CN738" s="5"/>
      <c r="CO738" s="128"/>
      <c r="CP738" s="128"/>
      <c r="CQ738" s="5"/>
      <c r="CR738" s="341"/>
      <c r="CS738" s="355" t="s">
        <v>504</v>
      </c>
      <c r="CT738" s="51">
        <v>644</v>
      </c>
      <c r="CU738" s="51">
        <v>644</v>
      </c>
      <c r="CV738" s="51">
        <v>1</v>
      </c>
      <c r="CW738" s="52">
        <v>100</v>
      </c>
      <c r="CX738" s="52">
        <f t="shared" si="509"/>
        <v>1</v>
      </c>
      <c r="CY738" s="139">
        <f>CX738*AUXILIAR!$B$56</f>
        <v>30000000</v>
      </c>
      <c r="CZ738" s="5"/>
      <c r="DA738" s="5"/>
      <c r="DB738" s="5"/>
      <c r="DC738" s="5"/>
      <c r="DD738" s="5"/>
      <c r="DE738" s="128"/>
      <c r="DF738" s="128"/>
      <c r="DG738" s="5"/>
      <c r="DH738" s="5"/>
      <c r="DI738" s="5"/>
      <c r="DJ738" s="5"/>
      <c r="DK738" s="5"/>
      <c r="DL738" s="128"/>
      <c r="DM738" s="128"/>
      <c r="DN738" s="5"/>
      <c r="DO738" s="5"/>
      <c r="DP738" s="5"/>
      <c r="DQ738" s="5"/>
      <c r="DR738" s="5"/>
      <c r="DS738" s="128"/>
      <c r="DT738" s="128"/>
      <c r="DU738" s="5"/>
      <c r="DV738" s="5"/>
      <c r="DW738" s="5"/>
      <c r="DX738" s="5"/>
      <c r="DY738" s="5"/>
      <c r="DZ738" s="128"/>
      <c r="EA738" s="128"/>
      <c r="EB738" s="5"/>
      <c r="EC738" s="5"/>
      <c r="ED738" s="5"/>
      <c r="EE738" s="5"/>
      <c r="EF738" s="5"/>
      <c r="EG738" s="128"/>
      <c r="EH738" s="128"/>
      <c r="EI738" s="5"/>
      <c r="EJ738" s="341"/>
      <c r="EK738" s="354"/>
      <c r="EL738" s="5"/>
      <c r="EM738" s="5"/>
      <c r="EN738" s="5"/>
      <c r="EO738" s="5"/>
      <c r="EP738" s="128"/>
      <c r="EQ738" s="128"/>
      <c r="ER738" s="5"/>
      <c r="ES738" s="5"/>
      <c r="ET738" s="5"/>
      <c r="EU738" s="5"/>
      <c r="EV738" s="5"/>
      <c r="EW738" s="128"/>
      <c r="EX738" s="128"/>
      <c r="EY738" s="5"/>
      <c r="EZ738" s="5"/>
      <c r="FA738" s="5"/>
      <c r="FB738" s="5"/>
      <c r="FC738" s="5"/>
      <c r="FD738" s="128"/>
      <c r="FE738" s="128"/>
      <c r="FF738" s="5"/>
      <c r="FG738" s="5"/>
      <c r="FH738" s="5"/>
      <c r="FI738" s="5"/>
      <c r="FJ738" s="5"/>
      <c r="FK738" s="128"/>
      <c r="FL738" s="128"/>
      <c r="FM738" s="5"/>
      <c r="FN738" s="5"/>
      <c r="FO738" s="5"/>
      <c r="FP738" s="5"/>
      <c r="FQ738" s="5"/>
      <c r="FR738" s="128"/>
      <c r="FS738" s="128"/>
      <c r="FT738" s="5"/>
      <c r="FU738" s="5"/>
      <c r="FV738" s="5"/>
      <c r="FW738" s="5"/>
      <c r="FX738" s="5"/>
      <c r="FY738" s="128"/>
      <c r="FZ738" s="128"/>
      <c r="GA738" s="5"/>
      <c r="GB738" s="341"/>
      <c r="GC738" s="354"/>
      <c r="GD738" s="5"/>
      <c r="GE738" s="5"/>
      <c r="GF738" s="5"/>
      <c r="GG738" s="5"/>
      <c r="GH738" s="128"/>
      <c r="GI738" s="128"/>
      <c r="GJ738" s="5"/>
      <c r="GK738" s="5"/>
      <c r="GL738" s="5"/>
      <c r="GM738" s="5"/>
      <c r="GN738" s="5"/>
      <c r="GO738" s="128"/>
      <c r="GP738" s="128"/>
      <c r="GQ738" s="5"/>
      <c r="GR738" s="5"/>
      <c r="GS738" s="5"/>
      <c r="GT738" s="5"/>
      <c r="GU738" s="5"/>
      <c r="GV738" s="128"/>
      <c r="GW738" s="128"/>
      <c r="GX738" s="5"/>
      <c r="GY738" s="5"/>
      <c r="GZ738" s="5"/>
      <c r="HA738" s="5"/>
      <c r="HB738" s="5"/>
      <c r="HC738" s="128"/>
      <c r="HD738" s="128"/>
      <c r="HE738" s="5"/>
      <c r="HF738" s="5"/>
      <c r="HG738" s="5"/>
      <c r="HH738" s="5"/>
      <c r="HI738" s="5"/>
      <c r="HJ738" s="128"/>
      <c r="HK738" s="128"/>
      <c r="HL738" s="5"/>
      <c r="HM738" s="5"/>
      <c r="HN738" s="5"/>
      <c r="HO738" s="5"/>
      <c r="HP738" s="5"/>
      <c r="HQ738" s="128"/>
      <c r="HR738" s="128"/>
      <c r="HS738" s="5"/>
      <c r="HT738" s="341"/>
      <c r="HU738" s="354"/>
      <c r="HV738" s="5"/>
      <c r="HW738" s="5"/>
      <c r="HX738" s="5"/>
      <c r="HY738" s="5"/>
      <c r="HZ738" s="128"/>
      <c r="IA738" s="128"/>
      <c r="IB738" s="5"/>
      <c r="IC738" s="5"/>
      <c r="ID738" s="5"/>
      <c r="IE738" s="5"/>
      <c r="IF738" s="5"/>
      <c r="IG738" s="128"/>
      <c r="IH738" s="128"/>
      <c r="II738" s="5"/>
      <c r="IJ738" s="5"/>
      <c r="IK738" s="5"/>
      <c r="IL738" s="5"/>
      <c r="IM738" s="5"/>
      <c r="IN738" s="128"/>
      <c r="IO738" s="128"/>
      <c r="IP738" s="5"/>
      <c r="IQ738" s="5"/>
      <c r="IR738" s="5"/>
      <c r="IS738" s="5"/>
      <c r="IT738" s="5"/>
      <c r="IU738" s="128"/>
      <c r="IV738" s="128"/>
      <c r="IW738" s="5"/>
      <c r="IX738" s="5"/>
      <c r="IY738" s="5"/>
      <c r="IZ738" s="5"/>
      <c r="JA738" s="5"/>
      <c r="JB738" s="128"/>
      <c r="JC738" s="128"/>
      <c r="JD738" s="5"/>
      <c r="JE738" s="5"/>
      <c r="JF738" s="5"/>
      <c r="JG738" s="5"/>
      <c r="JH738" s="5"/>
      <c r="JI738" s="128"/>
      <c r="JJ738" s="128"/>
      <c r="JK738" s="145"/>
      <c r="JL738" s="397"/>
    </row>
    <row r="739" spans="1:272" ht="30">
      <c r="A739" s="8" t="s">
        <v>33</v>
      </c>
      <c r="B739" s="8" t="s">
        <v>9</v>
      </c>
      <c r="C739" s="8">
        <v>1</v>
      </c>
      <c r="D739" s="197">
        <v>163</v>
      </c>
      <c r="E739" s="118" t="s">
        <v>146</v>
      </c>
      <c r="F739" s="195" t="s">
        <v>108</v>
      </c>
      <c r="G739" s="195" t="s">
        <v>145</v>
      </c>
      <c r="H739" s="309" t="s">
        <v>188</v>
      </c>
      <c r="I739" s="363"/>
      <c r="J739" s="57"/>
      <c r="K739" s="57"/>
      <c r="L739" s="57"/>
      <c r="M739" s="56"/>
      <c r="N739" s="116"/>
      <c r="O739" s="159"/>
      <c r="P739" s="5"/>
      <c r="Q739" s="5"/>
      <c r="R739" s="5"/>
      <c r="S739" s="5"/>
      <c r="T739" s="5"/>
      <c r="U739" s="128"/>
      <c r="V739" s="128"/>
      <c r="W739" s="5"/>
      <c r="X739" s="5"/>
      <c r="Y739" s="5"/>
      <c r="Z739" s="5"/>
      <c r="AA739" s="5"/>
      <c r="AB739" s="128"/>
      <c r="AC739" s="128"/>
      <c r="AD739" s="5"/>
      <c r="AE739" s="5"/>
      <c r="AF739" s="5"/>
      <c r="AG739" s="5"/>
      <c r="AH739" s="5"/>
      <c r="AI739" s="128"/>
      <c r="AJ739" s="128"/>
      <c r="AK739" s="5"/>
      <c r="AL739" s="5"/>
      <c r="AM739" s="5"/>
      <c r="AN739" s="5"/>
      <c r="AO739" s="5"/>
      <c r="AP739" s="128"/>
      <c r="AQ739" s="128"/>
      <c r="AR739" s="5"/>
      <c r="AS739" s="5"/>
      <c r="AT739" s="5"/>
      <c r="AU739" s="5"/>
      <c r="AV739" s="5"/>
      <c r="AW739" s="128"/>
      <c r="AX739" s="128"/>
      <c r="AY739" s="5"/>
      <c r="AZ739" s="341"/>
      <c r="BA739" s="354"/>
      <c r="BB739" s="5"/>
      <c r="BC739" s="5"/>
      <c r="BD739" s="5"/>
      <c r="BE739" s="5"/>
      <c r="BF739" s="128"/>
      <c r="BG739" s="128"/>
      <c r="BH739" s="5"/>
      <c r="BI739" s="5"/>
      <c r="BJ739" s="5"/>
      <c r="BK739" s="5"/>
      <c r="BL739" s="5"/>
      <c r="BM739" s="128"/>
      <c r="BN739" s="128"/>
      <c r="BO739" s="5"/>
      <c r="BP739" s="5"/>
      <c r="BQ739" s="5"/>
      <c r="BR739" s="5"/>
      <c r="BS739" s="5"/>
      <c r="BT739" s="128"/>
      <c r="BU739" s="128"/>
      <c r="BV739" s="5"/>
      <c r="BW739" s="5"/>
      <c r="BX739" s="5"/>
      <c r="BY739" s="5"/>
      <c r="BZ739" s="5"/>
      <c r="CA739" s="128"/>
      <c r="CB739" s="128"/>
      <c r="CC739" s="5"/>
      <c r="CD739" s="5"/>
      <c r="CE739" s="5"/>
      <c r="CF739" s="5"/>
      <c r="CG739" s="5"/>
      <c r="CH739" s="128"/>
      <c r="CI739" s="128"/>
      <c r="CJ739" s="5"/>
      <c r="CK739" s="5"/>
      <c r="CL739" s="5"/>
      <c r="CM739" s="5"/>
      <c r="CN739" s="5"/>
      <c r="CO739" s="128"/>
      <c r="CP739" s="128"/>
      <c r="CQ739" s="5"/>
      <c r="CR739" s="341"/>
      <c r="CS739" s="355" t="s">
        <v>505</v>
      </c>
      <c r="CT739" s="51">
        <v>660</v>
      </c>
      <c r="CU739" s="51">
        <v>660</v>
      </c>
      <c r="CV739" s="51">
        <v>1</v>
      </c>
      <c r="CW739" s="52">
        <v>100</v>
      </c>
      <c r="CX739" s="52">
        <f t="shared" si="509"/>
        <v>1</v>
      </c>
      <c r="CY739" s="139">
        <f>CX739*AUXILIAR!$B$56</f>
        <v>30000000</v>
      </c>
      <c r="CZ739" s="5"/>
      <c r="DA739" s="5"/>
      <c r="DB739" s="5"/>
      <c r="DC739" s="5"/>
      <c r="DD739" s="5"/>
      <c r="DE739" s="128"/>
      <c r="DF739" s="128"/>
      <c r="DG739" s="5"/>
      <c r="DH739" s="5"/>
      <c r="DI739" s="5"/>
      <c r="DJ739" s="5"/>
      <c r="DK739" s="5"/>
      <c r="DL739" s="128"/>
      <c r="DM739" s="128"/>
      <c r="DN739" s="5"/>
      <c r="DO739" s="5"/>
      <c r="DP739" s="5"/>
      <c r="DQ739" s="5"/>
      <c r="DR739" s="5"/>
      <c r="DS739" s="128"/>
      <c r="DT739" s="128"/>
      <c r="DU739" s="5"/>
      <c r="DV739" s="5"/>
      <c r="DW739" s="5"/>
      <c r="DX739" s="5"/>
      <c r="DY739" s="5"/>
      <c r="DZ739" s="128"/>
      <c r="EA739" s="128"/>
      <c r="EB739" s="5"/>
      <c r="EC739" s="5"/>
      <c r="ED739" s="5"/>
      <c r="EE739" s="5"/>
      <c r="EF739" s="5"/>
      <c r="EG739" s="128"/>
      <c r="EH739" s="128"/>
      <c r="EI739" s="5"/>
      <c r="EJ739" s="341"/>
      <c r="EK739" s="354"/>
      <c r="EL739" s="5"/>
      <c r="EM739" s="5"/>
      <c r="EN739" s="5"/>
      <c r="EO739" s="5"/>
      <c r="EP739" s="128"/>
      <c r="EQ739" s="128"/>
      <c r="ER739" s="5"/>
      <c r="ES739" s="5"/>
      <c r="ET739" s="5"/>
      <c r="EU739" s="5"/>
      <c r="EV739" s="5"/>
      <c r="EW739" s="128"/>
      <c r="EX739" s="128"/>
      <c r="EY739" s="5"/>
      <c r="EZ739" s="5"/>
      <c r="FA739" s="5"/>
      <c r="FB739" s="5"/>
      <c r="FC739" s="5"/>
      <c r="FD739" s="128"/>
      <c r="FE739" s="128"/>
      <c r="FF739" s="5"/>
      <c r="FG739" s="5"/>
      <c r="FH739" s="5"/>
      <c r="FI739" s="5"/>
      <c r="FJ739" s="5"/>
      <c r="FK739" s="128"/>
      <c r="FL739" s="128"/>
      <c r="FM739" s="5"/>
      <c r="FN739" s="5"/>
      <c r="FO739" s="5"/>
      <c r="FP739" s="5"/>
      <c r="FQ739" s="5"/>
      <c r="FR739" s="128"/>
      <c r="FS739" s="128"/>
      <c r="FT739" s="5"/>
      <c r="FU739" s="5"/>
      <c r="FV739" s="5"/>
      <c r="FW739" s="5"/>
      <c r="FX739" s="5"/>
      <c r="FY739" s="128"/>
      <c r="FZ739" s="128"/>
      <c r="GA739" s="5"/>
      <c r="GB739" s="341"/>
      <c r="GC739" s="354"/>
      <c r="GD739" s="5"/>
      <c r="GE739" s="5"/>
      <c r="GF739" s="5"/>
      <c r="GG739" s="5"/>
      <c r="GH739" s="128"/>
      <c r="GI739" s="128"/>
      <c r="GJ739" s="5"/>
      <c r="GK739" s="5"/>
      <c r="GL739" s="5"/>
      <c r="GM739" s="5"/>
      <c r="GN739" s="5"/>
      <c r="GO739" s="128"/>
      <c r="GP739" s="128"/>
      <c r="GQ739" s="5"/>
      <c r="GR739" s="5"/>
      <c r="GS739" s="5"/>
      <c r="GT739" s="5"/>
      <c r="GU739" s="5"/>
      <c r="GV739" s="128"/>
      <c r="GW739" s="128"/>
      <c r="GX739" s="5"/>
      <c r="GY739" s="5"/>
      <c r="GZ739" s="5"/>
      <c r="HA739" s="5"/>
      <c r="HB739" s="5"/>
      <c r="HC739" s="128"/>
      <c r="HD739" s="128"/>
      <c r="HE739" s="5"/>
      <c r="HF739" s="5"/>
      <c r="HG739" s="5"/>
      <c r="HH739" s="5"/>
      <c r="HI739" s="5"/>
      <c r="HJ739" s="128"/>
      <c r="HK739" s="128"/>
      <c r="HL739" s="5"/>
      <c r="HM739" s="5"/>
      <c r="HN739" s="5"/>
      <c r="HO739" s="5"/>
      <c r="HP739" s="5"/>
      <c r="HQ739" s="128"/>
      <c r="HR739" s="128"/>
      <c r="HS739" s="5"/>
      <c r="HT739" s="341"/>
      <c r="HU739" s="354"/>
      <c r="HV739" s="5"/>
      <c r="HW739" s="5"/>
      <c r="HX739" s="5"/>
      <c r="HY739" s="5"/>
      <c r="HZ739" s="128"/>
      <c r="IA739" s="128"/>
      <c r="IB739" s="5"/>
      <c r="IC739" s="5"/>
      <c r="ID739" s="5"/>
      <c r="IE739" s="5"/>
      <c r="IF739" s="5"/>
      <c r="IG739" s="128"/>
      <c r="IH739" s="128"/>
      <c r="II739" s="5"/>
      <c r="IJ739" s="5"/>
      <c r="IK739" s="5"/>
      <c r="IL739" s="5"/>
      <c r="IM739" s="5"/>
      <c r="IN739" s="128"/>
      <c r="IO739" s="128"/>
      <c r="IP739" s="5"/>
      <c r="IQ739" s="5"/>
      <c r="IR739" s="5"/>
      <c r="IS739" s="5"/>
      <c r="IT739" s="5"/>
      <c r="IU739" s="128"/>
      <c r="IV739" s="128"/>
      <c r="IW739" s="5"/>
      <c r="IX739" s="5"/>
      <c r="IY739" s="5"/>
      <c r="IZ739" s="5"/>
      <c r="JA739" s="5"/>
      <c r="JB739" s="128"/>
      <c r="JC739" s="128"/>
      <c r="JD739" s="5"/>
      <c r="JE739" s="5"/>
      <c r="JF739" s="5"/>
      <c r="JG739" s="5"/>
      <c r="JH739" s="5"/>
      <c r="JI739" s="128"/>
      <c r="JJ739" s="128"/>
      <c r="JK739" s="145"/>
      <c r="JL739" s="397"/>
    </row>
    <row r="740" spans="1:272" ht="30">
      <c r="A740" s="8" t="s">
        <v>33</v>
      </c>
      <c r="B740" s="8" t="s">
        <v>9</v>
      </c>
      <c r="C740" s="8">
        <v>1</v>
      </c>
      <c r="D740" s="197">
        <v>163</v>
      </c>
      <c r="E740" s="118" t="s">
        <v>146</v>
      </c>
      <c r="F740" s="195" t="s">
        <v>108</v>
      </c>
      <c r="G740" s="195" t="s">
        <v>145</v>
      </c>
      <c r="H740" s="309" t="s">
        <v>188</v>
      </c>
      <c r="I740" s="363"/>
      <c r="J740" s="57"/>
      <c r="K740" s="57"/>
      <c r="L740" s="57"/>
      <c r="M740" s="56"/>
      <c r="N740" s="116"/>
      <c r="O740" s="159"/>
      <c r="P740" s="5"/>
      <c r="Q740" s="5"/>
      <c r="R740" s="5"/>
      <c r="S740" s="5"/>
      <c r="T740" s="5"/>
      <c r="U740" s="128"/>
      <c r="V740" s="128"/>
      <c r="W740" s="5"/>
      <c r="X740" s="5"/>
      <c r="Y740" s="5"/>
      <c r="Z740" s="5"/>
      <c r="AA740" s="5"/>
      <c r="AB740" s="128"/>
      <c r="AC740" s="128"/>
      <c r="AD740" s="5"/>
      <c r="AE740" s="5"/>
      <c r="AF740" s="5"/>
      <c r="AG740" s="5"/>
      <c r="AH740" s="5"/>
      <c r="AI740" s="128"/>
      <c r="AJ740" s="128"/>
      <c r="AK740" s="5"/>
      <c r="AL740" s="5"/>
      <c r="AM740" s="5"/>
      <c r="AN740" s="5"/>
      <c r="AO740" s="5"/>
      <c r="AP740" s="128"/>
      <c r="AQ740" s="128"/>
      <c r="AR740" s="5"/>
      <c r="AS740" s="5"/>
      <c r="AT740" s="5"/>
      <c r="AU740" s="5"/>
      <c r="AV740" s="5"/>
      <c r="AW740" s="128"/>
      <c r="AX740" s="128"/>
      <c r="AY740" s="5"/>
      <c r="AZ740" s="341"/>
      <c r="BA740" s="354"/>
      <c r="BB740" s="5"/>
      <c r="BC740" s="5"/>
      <c r="BD740" s="5"/>
      <c r="BE740" s="5"/>
      <c r="BF740" s="128"/>
      <c r="BG740" s="128"/>
      <c r="BH740" s="5"/>
      <c r="BI740" s="5"/>
      <c r="BJ740" s="5"/>
      <c r="BK740" s="5"/>
      <c r="BL740" s="5"/>
      <c r="BM740" s="128"/>
      <c r="BN740" s="128"/>
      <c r="BO740" s="5"/>
      <c r="BP740" s="5"/>
      <c r="BQ740" s="5"/>
      <c r="BR740" s="5"/>
      <c r="BS740" s="5"/>
      <c r="BT740" s="128"/>
      <c r="BU740" s="128"/>
      <c r="BV740" s="5"/>
      <c r="BW740" s="5"/>
      <c r="BX740" s="5"/>
      <c r="BY740" s="5"/>
      <c r="BZ740" s="5"/>
      <c r="CA740" s="128"/>
      <c r="CB740" s="128"/>
      <c r="CC740" s="5"/>
      <c r="CD740" s="5"/>
      <c r="CE740" s="5"/>
      <c r="CF740" s="5"/>
      <c r="CG740" s="5"/>
      <c r="CH740" s="128"/>
      <c r="CI740" s="128"/>
      <c r="CJ740" s="5"/>
      <c r="CK740" s="5"/>
      <c r="CL740" s="5"/>
      <c r="CM740" s="5"/>
      <c r="CN740" s="5"/>
      <c r="CO740" s="128"/>
      <c r="CP740" s="128"/>
      <c r="CQ740" s="5"/>
      <c r="CR740" s="341"/>
      <c r="CS740" s="355" t="s">
        <v>506</v>
      </c>
      <c r="CT740" s="51">
        <v>689.5</v>
      </c>
      <c r="CU740" s="51">
        <v>689.5</v>
      </c>
      <c r="CV740" s="51">
        <v>1</v>
      </c>
      <c r="CW740" s="52">
        <v>100</v>
      </c>
      <c r="CX740" s="52">
        <f t="shared" si="509"/>
        <v>1</v>
      </c>
      <c r="CY740" s="139">
        <f>CX740*AUXILIAR!$B$56</f>
        <v>30000000</v>
      </c>
      <c r="CZ740" s="5"/>
      <c r="DA740" s="5"/>
      <c r="DB740" s="5"/>
      <c r="DC740" s="5"/>
      <c r="DD740" s="5"/>
      <c r="DE740" s="128"/>
      <c r="DF740" s="128"/>
      <c r="DG740" s="5"/>
      <c r="DH740" s="5"/>
      <c r="DI740" s="5"/>
      <c r="DJ740" s="5"/>
      <c r="DK740" s="5"/>
      <c r="DL740" s="128"/>
      <c r="DM740" s="128"/>
      <c r="DN740" s="5"/>
      <c r="DO740" s="5"/>
      <c r="DP740" s="5"/>
      <c r="DQ740" s="5"/>
      <c r="DR740" s="5"/>
      <c r="DS740" s="128"/>
      <c r="DT740" s="128"/>
      <c r="DU740" s="5"/>
      <c r="DV740" s="5"/>
      <c r="DW740" s="5"/>
      <c r="DX740" s="5"/>
      <c r="DY740" s="5"/>
      <c r="DZ740" s="128"/>
      <c r="EA740" s="128"/>
      <c r="EB740" s="5"/>
      <c r="EC740" s="5"/>
      <c r="ED740" s="5"/>
      <c r="EE740" s="5"/>
      <c r="EF740" s="5"/>
      <c r="EG740" s="128"/>
      <c r="EH740" s="128"/>
      <c r="EI740" s="5"/>
      <c r="EJ740" s="341"/>
      <c r="EK740" s="354"/>
      <c r="EL740" s="5"/>
      <c r="EM740" s="5"/>
      <c r="EN740" s="5"/>
      <c r="EO740" s="5"/>
      <c r="EP740" s="128"/>
      <c r="EQ740" s="128"/>
      <c r="ER740" s="5"/>
      <c r="ES740" s="5"/>
      <c r="ET740" s="5"/>
      <c r="EU740" s="5"/>
      <c r="EV740" s="5"/>
      <c r="EW740" s="128"/>
      <c r="EX740" s="128"/>
      <c r="EY740" s="5"/>
      <c r="EZ740" s="5"/>
      <c r="FA740" s="5"/>
      <c r="FB740" s="5"/>
      <c r="FC740" s="5"/>
      <c r="FD740" s="128"/>
      <c r="FE740" s="128"/>
      <c r="FF740" s="5"/>
      <c r="FG740" s="5"/>
      <c r="FH740" s="5"/>
      <c r="FI740" s="5"/>
      <c r="FJ740" s="5"/>
      <c r="FK740" s="128"/>
      <c r="FL740" s="128"/>
      <c r="FM740" s="5"/>
      <c r="FN740" s="5"/>
      <c r="FO740" s="5"/>
      <c r="FP740" s="5"/>
      <c r="FQ740" s="5"/>
      <c r="FR740" s="128"/>
      <c r="FS740" s="128"/>
      <c r="FT740" s="5"/>
      <c r="FU740" s="5"/>
      <c r="FV740" s="5"/>
      <c r="FW740" s="5"/>
      <c r="FX740" s="5"/>
      <c r="FY740" s="128"/>
      <c r="FZ740" s="128"/>
      <c r="GA740" s="5"/>
      <c r="GB740" s="341"/>
      <c r="GC740" s="354"/>
      <c r="GD740" s="5"/>
      <c r="GE740" s="5"/>
      <c r="GF740" s="5"/>
      <c r="GG740" s="5"/>
      <c r="GH740" s="128"/>
      <c r="GI740" s="128"/>
      <c r="GJ740" s="5"/>
      <c r="GK740" s="5"/>
      <c r="GL740" s="5"/>
      <c r="GM740" s="5"/>
      <c r="GN740" s="5"/>
      <c r="GO740" s="128"/>
      <c r="GP740" s="128"/>
      <c r="GQ740" s="5"/>
      <c r="GR740" s="5"/>
      <c r="GS740" s="5"/>
      <c r="GT740" s="5"/>
      <c r="GU740" s="5"/>
      <c r="GV740" s="128"/>
      <c r="GW740" s="128"/>
      <c r="GX740" s="5"/>
      <c r="GY740" s="5"/>
      <c r="GZ740" s="5"/>
      <c r="HA740" s="5"/>
      <c r="HB740" s="5"/>
      <c r="HC740" s="128"/>
      <c r="HD740" s="128"/>
      <c r="HE740" s="5"/>
      <c r="HF740" s="5"/>
      <c r="HG740" s="5"/>
      <c r="HH740" s="5"/>
      <c r="HI740" s="5"/>
      <c r="HJ740" s="128"/>
      <c r="HK740" s="128"/>
      <c r="HL740" s="5"/>
      <c r="HM740" s="5"/>
      <c r="HN740" s="5"/>
      <c r="HO740" s="5"/>
      <c r="HP740" s="5"/>
      <c r="HQ740" s="128"/>
      <c r="HR740" s="128"/>
      <c r="HS740" s="5"/>
      <c r="HT740" s="341"/>
      <c r="HU740" s="354"/>
      <c r="HV740" s="5"/>
      <c r="HW740" s="5"/>
      <c r="HX740" s="5"/>
      <c r="HY740" s="5"/>
      <c r="HZ740" s="128"/>
      <c r="IA740" s="128"/>
      <c r="IB740" s="5"/>
      <c r="IC740" s="5"/>
      <c r="ID740" s="5"/>
      <c r="IE740" s="5"/>
      <c r="IF740" s="5"/>
      <c r="IG740" s="128"/>
      <c r="IH740" s="128"/>
      <c r="II740" s="5"/>
      <c r="IJ740" s="5"/>
      <c r="IK740" s="5"/>
      <c r="IL740" s="5"/>
      <c r="IM740" s="5"/>
      <c r="IN740" s="128"/>
      <c r="IO740" s="128"/>
      <c r="IP740" s="5"/>
      <c r="IQ740" s="5"/>
      <c r="IR740" s="5"/>
      <c r="IS740" s="5"/>
      <c r="IT740" s="5"/>
      <c r="IU740" s="128"/>
      <c r="IV740" s="128"/>
      <c r="IW740" s="5"/>
      <c r="IX740" s="5"/>
      <c r="IY740" s="5"/>
      <c r="IZ740" s="5"/>
      <c r="JA740" s="5"/>
      <c r="JB740" s="128"/>
      <c r="JC740" s="128"/>
      <c r="JD740" s="5"/>
      <c r="JE740" s="5"/>
      <c r="JF740" s="5"/>
      <c r="JG740" s="5"/>
      <c r="JH740" s="5"/>
      <c r="JI740" s="128"/>
      <c r="JJ740" s="128"/>
      <c r="JK740" s="145"/>
      <c r="JL740" s="397"/>
    </row>
    <row r="741" spans="1:272" ht="30">
      <c r="A741" s="8" t="s">
        <v>33</v>
      </c>
      <c r="B741" s="8" t="s">
        <v>9</v>
      </c>
      <c r="C741" s="8">
        <v>1</v>
      </c>
      <c r="D741" s="197">
        <v>163</v>
      </c>
      <c r="E741" s="118" t="s">
        <v>146</v>
      </c>
      <c r="F741" s="195" t="s">
        <v>108</v>
      </c>
      <c r="G741" s="195" t="s">
        <v>145</v>
      </c>
      <c r="H741" s="309" t="s">
        <v>188</v>
      </c>
      <c r="I741" s="363"/>
      <c r="J741" s="57"/>
      <c r="K741" s="57"/>
      <c r="L741" s="57"/>
      <c r="M741" s="56"/>
      <c r="N741" s="116"/>
      <c r="O741" s="159"/>
      <c r="P741" s="5"/>
      <c r="Q741" s="5"/>
      <c r="R741" s="5"/>
      <c r="S741" s="5"/>
      <c r="T741" s="5"/>
      <c r="U741" s="128"/>
      <c r="V741" s="128"/>
      <c r="W741" s="5"/>
      <c r="X741" s="5"/>
      <c r="Y741" s="5"/>
      <c r="Z741" s="5"/>
      <c r="AA741" s="5"/>
      <c r="AB741" s="128"/>
      <c r="AC741" s="128"/>
      <c r="AD741" s="5"/>
      <c r="AE741" s="5"/>
      <c r="AF741" s="5"/>
      <c r="AG741" s="5"/>
      <c r="AH741" s="5"/>
      <c r="AI741" s="128"/>
      <c r="AJ741" s="128"/>
      <c r="AK741" s="5"/>
      <c r="AL741" s="5"/>
      <c r="AM741" s="5"/>
      <c r="AN741" s="5"/>
      <c r="AO741" s="5"/>
      <c r="AP741" s="128"/>
      <c r="AQ741" s="128"/>
      <c r="AR741" s="5"/>
      <c r="AS741" s="5"/>
      <c r="AT741" s="5"/>
      <c r="AU741" s="5"/>
      <c r="AV741" s="5"/>
      <c r="AW741" s="128"/>
      <c r="AX741" s="128"/>
      <c r="AY741" s="5"/>
      <c r="AZ741" s="341"/>
      <c r="BA741" s="354"/>
      <c r="BB741" s="5"/>
      <c r="BC741" s="5"/>
      <c r="BD741" s="5"/>
      <c r="BE741" s="5"/>
      <c r="BF741" s="128"/>
      <c r="BG741" s="128"/>
      <c r="BH741" s="5"/>
      <c r="BI741" s="5"/>
      <c r="BJ741" s="5"/>
      <c r="BK741" s="5"/>
      <c r="BL741" s="5"/>
      <c r="BM741" s="128"/>
      <c r="BN741" s="128"/>
      <c r="BO741" s="5"/>
      <c r="BP741" s="5"/>
      <c r="BQ741" s="5"/>
      <c r="BR741" s="5"/>
      <c r="BS741" s="5"/>
      <c r="BT741" s="128"/>
      <c r="BU741" s="128"/>
      <c r="BV741" s="5"/>
      <c r="BW741" s="5"/>
      <c r="BX741" s="5"/>
      <c r="BY741" s="5"/>
      <c r="BZ741" s="5"/>
      <c r="CA741" s="128"/>
      <c r="CB741" s="128"/>
      <c r="CC741" s="5"/>
      <c r="CD741" s="5"/>
      <c r="CE741" s="5"/>
      <c r="CF741" s="5"/>
      <c r="CG741" s="5"/>
      <c r="CH741" s="128"/>
      <c r="CI741" s="128"/>
      <c r="CJ741" s="5"/>
      <c r="CK741" s="5"/>
      <c r="CL741" s="5"/>
      <c r="CM741" s="5"/>
      <c r="CN741" s="5"/>
      <c r="CO741" s="128"/>
      <c r="CP741" s="128"/>
      <c r="CQ741" s="5"/>
      <c r="CR741" s="341"/>
      <c r="CS741" s="355" t="s">
        <v>507</v>
      </c>
      <c r="CT741" s="51">
        <v>713.8</v>
      </c>
      <c r="CU741" s="51">
        <v>713.8</v>
      </c>
      <c r="CV741" s="51">
        <v>1</v>
      </c>
      <c r="CW741" s="52">
        <v>100</v>
      </c>
      <c r="CX741" s="52">
        <f t="shared" si="509"/>
        <v>1</v>
      </c>
      <c r="CY741" s="139">
        <f>CX741*AUXILIAR!$B$56</f>
        <v>30000000</v>
      </c>
      <c r="CZ741" s="5"/>
      <c r="DA741" s="5"/>
      <c r="DB741" s="5"/>
      <c r="DC741" s="5"/>
      <c r="DD741" s="5"/>
      <c r="DE741" s="128"/>
      <c r="DF741" s="128"/>
      <c r="DG741" s="5"/>
      <c r="DH741" s="5"/>
      <c r="DI741" s="5"/>
      <c r="DJ741" s="5"/>
      <c r="DK741" s="5"/>
      <c r="DL741" s="128"/>
      <c r="DM741" s="128"/>
      <c r="DN741" s="5"/>
      <c r="DO741" s="5"/>
      <c r="DP741" s="5"/>
      <c r="DQ741" s="5"/>
      <c r="DR741" s="5"/>
      <c r="DS741" s="128"/>
      <c r="DT741" s="128"/>
      <c r="DU741" s="5"/>
      <c r="DV741" s="5"/>
      <c r="DW741" s="5"/>
      <c r="DX741" s="5"/>
      <c r="DY741" s="5"/>
      <c r="DZ741" s="128"/>
      <c r="EA741" s="128"/>
      <c r="EB741" s="5"/>
      <c r="EC741" s="5"/>
      <c r="ED741" s="5"/>
      <c r="EE741" s="5"/>
      <c r="EF741" s="5"/>
      <c r="EG741" s="128"/>
      <c r="EH741" s="128"/>
      <c r="EI741" s="5"/>
      <c r="EJ741" s="341"/>
      <c r="EK741" s="354"/>
      <c r="EL741" s="5"/>
      <c r="EM741" s="5"/>
      <c r="EN741" s="5"/>
      <c r="EO741" s="5"/>
      <c r="EP741" s="128"/>
      <c r="EQ741" s="128"/>
      <c r="ER741" s="5"/>
      <c r="ES741" s="5"/>
      <c r="ET741" s="5"/>
      <c r="EU741" s="5"/>
      <c r="EV741" s="5"/>
      <c r="EW741" s="128"/>
      <c r="EX741" s="128"/>
      <c r="EY741" s="5"/>
      <c r="EZ741" s="5"/>
      <c r="FA741" s="5"/>
      <c r="FB741" s="5"/>
      <c r="FC741" s="5"/>
      <c r="FD741" s="128"/>
      <c r="FE741" s="128"/>
      <c r="FF741" s="5"/>
      <c r="FG741" s="5"/>
      <c r="FH741" s="5"/>
      <c r="FI741" s="5"/>
      <c r="FJ741" s="5"/>
      <c r="FK741" s="128"/>
      <c r="FL741" s="128"/>
      <c r="FM741" s="5"/>
      <c r="FN741" s="5"/>
      <c r="FO741" s="5"/>
      <c r="FP741" s="5"/>
      <c r="FQ741" s="5"/>
      <c r="FR741" s="128"/>
      <c r="FS741" s="128"/>
      <c r="FT741" s="5"/>
      <c r="FU741" s="5"/>
      <c r="FV741" s="5"/>
      <c r="FW741" s="5"/>
      <c r="FX741" s="5"/>
      <c r="FY741" s="128"/>
      <c r="FZ741" s="128"/>
      <c r="GA741" s="5"/>
      <c r="GB741" s="341"/>
      <c r="GC741" s="354"/>
      <c r="GD741" s="5"/>
      <c r="GE741" s="5"/>
      <c r="GF741" s="5"/>
      <c r="GG741" s="5"/>
      <c r="GH741" s="128"/>
      <c r="GI741" s="128"/>
      <c r="GJ741" s="5"/>
      <c r="GK741" s="5"/>
      <c r="GL741" s="5"/>
      <c r="GM741" s="5"/>
      <c r="GN741" s="5"/>
      <c r="GO741" s="128"/>
      <c r="GP741" s="128"/>
      <c r="GQ741" s="5"/>
      <c r="GR741" s="5"/>
      <c r="GS741" s="5"/>
      <c r="GT741" s="5"/>
      <c r="GU741" s="5"/>
      <c r="GV741" s="128"/>
      <c r="GW741" s="128"/>
      <c r="GX741" s="5"/>
      <c r="GY741" s="5"/>
      <c r="GZ741" s="5"/>
      <c r="HA741" s="5"/>
      <c r="HB741" s="5"/>
      <c r="HC741" s="128"/>
      <c r="HD741" s="128"/>
      <c r="HE741" s="5"/>
      <c r="HF741" s="5"/>
      <c r="HG741" s="5"/>
      <c r="HH741" s="5"/>
      <c r="HI741" s="5"/>
      <c r="HJ741" s="128"/>
      <c r="HK741" s="128"/>
      <c r="HL741" s="5"/>
      <c r="HM741" s="5"/>
      <c r="HN741" s="5"/>
      <c r="HO741" s="5"/>
      <c r="HP741" s="5"/>
      <c r="HQ741" s="128"/>
      <c r="HR741" s="128"/>
      <c r="HS741" s="5"/>
      <c r="HT741" s="341"/>
      <c r="HU741" s="354"/>
      <c r="HV741" s="5"/>
      <c r="HW741" s="5"/>
      <c r="HX741" s="5"/>
      <c r="HY741" s="5"/>
      <c r="HZ741" s="128"/>
      <c r="IA741" s="128"/>
      <c r="IB741" s="5"/>
      <c r="IC741" s="5"/>
      <c r="ID741" s="5"/>
      <c r="IE741" s="5"/>
      <c r="IF741" s="5"/>
      <c r="IG741" s="128"/>
      <c r="IH741" s="128"/>
      <c r="II741" s="5"/>
      <c r="IJ741" s="5"/>
      <c r="IK741" s="5"/>
      <c r="IL741" s="5"/>
      <c r="IM741" s="5"/>
      <c r="IN741" s="128"/>
      <c r="IO741" s="128"/>
      <c r="IP741" s="5"/>
      <c r="IQ741" s="5"/>
      <c r="IR741" s="5"/>
      <c r="IS741" s="5"/>
      <c r="IT741" s="5"/>
      <c r="IU741" s="128"/>
      <c r="IV741" s="128"/>
      <c r="IW741" s="5"/>
      <c r="IX741" s="5"/>
      <c r="IY741" s="5"/>
      <c r="IZ741" s="5"/>
      <c r="JA741" s="5"/>
      <c r="JB741" s="128"/>
      <c r="JC741" s="128"/>
      <c r="JD741" s="5"/>
      <c r="JE741" s="5"/>
      <c r="JF741" s="5"/>
      <c r="JG741" s="5"/>
      <c r="JH741" s="5"/>
      <c r="JI741" s="128"/>
      <c r="JJ741" s="128"/>
      <c r="JK741" s="145"/>
      <c r="JL741" s="397"/>
    </row>
    <row r="742" spans="1:272" ht="30">
      <c r="A742" s="8" t="s">
        <v>33</v>
      </c>
      <c r="B742" s="8" t="s">
        <v>9</v>
      </c>
      <c r="C742" s="8">
        <v>1</v>
      </c>
      <c r="D742" s="197">
        <v>163</v>
      </c>
      <c r="E742" s="118" t="s">
        <v>146</v>
      </c>
      <c r="F742" s="195" t="s">
        <v>108</v>
      </c>
      <c r="G742" s="195" t="s">
        <v>145</v>
      </c>
      <c r="H742" s="309" t="s">
        <v>188</v>
      </c>
      <c r="I742" s="363"/>
      <c r="J742" s="57"/>
      <c r="K742" s="57"/>
      <c r="L742" s="57"/>
      <c r="M742" s="56"/>
      <c r="N742" s="116"/>
      <c r="O742" s="159"/>
      <c r="P742" s="5"/>
      <c r="Q742" s="5"/>
      <c r="R742" s="5"/>
      <c r="S742" s="5"/>
      <c r="T742" s="5"/>
      <c r="U742" s="128"/>
      <c r="V742" s="128"/>
      <c r="W742" s="5"/>
      <c r="X742" s="5"/>
      <c r="Y742" s="5"/>
      <c r="Z742" s="5"/>
      <c r="AA742" s="5"/>
      <c r="AB742" s="128"/>
      <c r="AC742" s="128"/>
      <c r="AD742" s="5"/>
      <c r="AE742" s="5"/>
      <c r="AF742" s="5"/>
      <c r="AG742" s="5"/>
      <c r="AH742" s="5"/>
      <c r="AI742" s="128"/>
      <c r="AJ742" s="128"/>
      <c r="AK742" s="5"/>
      <c r="AL742" s="5"/>
      <c r="AM742" s="5"/>
      <c r="AN742" s="5"/>
      <c r="AO742" s="5"/>
      <c r="AP742" s="128"/>
      <c r="AQ742" s="128"/>
      <c r="AR742" s="5"/>
      <c r="AS742" s="5"/>
      <c r="AT742" s="5"/>
      <c r="AU742" s="5"/>
      <c r="AV742" s="5"/>
      <c r="AW742" s="128"/>
      <c r="AX742" s="128"/>
      <c r="AY742" s="5"/>
      <c r="AZ742" s="341"/>
      <c r="BA742" s="354"/>
      <c r="BB742" s="5"/>
      <c r="BC742" s="5"/>
      <c r="BD742" s="5"/>
      <c r="BE742" s="5"/>
      <c r="BF742" s="128"/>
      <c r="BG742" s="128"/>
      <c r="BH742" s="5"/>
      <c r="BI742" s="5"/>
      <c r="BJ742" s="5"/>
      <c r="BK742" s="5"/>
      <c r="BL742" s="5"/>
      <c r="BM742" s="128"/>
      <c r="BN742" s="128"/>
      <c r="BO742" s="5"/>
      <c r="BP742" s="5"/>
      <c r="BQ742" s="5"/>
      <c r="BR742" s="5"/>
      <c r="BS742" s="5"/>
      <c r="BT742" s="128"/>
      <c r="BU742" s="128"/>
      <c r="BV742" s="5"/>
      <c r="BW742" s="5"/>
      <c r="BX742" s="5"/>
      <c r="BY742" s="5"/>
      <c r="BZ742" s="5"/>
      <c r="CA742" s="128"/>
      <c r="CB742" s="128"/>
      <c r="CC742" s="5"/>
      <c r="CD742" s="5"/>
      <c r="CE742" s="5"/>
      <c r="CF742" s="5"/>
      <c r="CG742" s="5"/>
      <c r="CH742" s="128"/>
      <c r="CI742" s="128"/>
      <c r="CJ742" s="5"/>
      <c r="CK742" s="5"/>
      <c r="CL742" s="5"/>
      <c r="CM742" s="5"/>
      <c r="CN742" s="5"/>
      <c r="CO742" s="128"/>
      <c r="CP742" s="128"/>
      <c r="CQ742" s="5"/>
      <c r="CR742" s="341"/>
      <c r="CS742" s="355" t="s">
        <v>508</v>
      </c>
      <c r="CT742" s="51">
        <v>758.8</v>
      </c>
      <c r="CU742" s="51">
        <v>758.8</v>
      </c>
      <c r="CV742" s="51">
        <v>1</v>
      </c>
      <c r="CW742" s="52">
        <v>100</v>
      </c>
      <c r="CX742" s="52">
        <f t="shared" si="509"/>
        <v>1</v>
      </c>
      <c r="CY742" s="139">
        <f>CX742*AUXILIAR!$B$56</f>
        <v>30000000</v>
      </c>
      <c r="CZ742" s="5"/>
      <c r="DA742" s="5"/>
      <c r="DB742" s="5"/>
      <c r="DC742" s="5"/>
      <c r="DD742" s="5"/>
      <c r="DE742" s="128"/>
      <c r="DF742" s="128"/>
      <c r="DG742" s="5"/>
      <c r="DH742" s="5"/>
      <c r="DI742" s="5"/>
      <c r="DJ742" s="5"/>
      <c r="DK742" s="5"/>
      <c r="DL742" s="128"/>
      <c r="DM742" s="128"/>
      <c r="DN742" s="5"/>
      <c r="DO742" s="5"/>
      <c r="DP742" s="5"/>
      <c r="DQ742" s="5"/>
      <c r="DR742" s="5"/>
      <c r="DS742" s="128"/>
      <c r="DT742" s="128"/>
      <c r="DU742" s="5"/>
      <c r="DV742" s="5"/>
      <c r="DW742" s="5"/>
      <c r="DX742" s="5"/>
      <c r="DY742" s="5"/>
      <c r="DZ742" s="128"/>
      <c r="EA742" s="128"/>
      <c r="EB742" s="5"/>
      <c r="EC742" s="5"/>
      <c r="ED742" s="5"/>
      <c r="EE742" s="5"/>
      <c r="EF742" s="5"/>
      <c r="EG742" s="128"/>
      <c r="EH742" s="128"/>
      <c r="EI742" s="5"/>
      <c r="EJ742" s="341"/>
      <c r="EK742" s="354"/>
      <c r="EL742" s="5"/>
      <c r="EM742" s="5"/>
      <c r="EN742" s="5"/>
      <c r="EO742" s="5"/>
      <c r="EP742" s="128"/>
      <c r="EQ742" s="128"/>
      <c r="ER742" s="5"/>
      <c r="ES742" s="5"/>
      <c r="ET742" s="5"/>
      <c r="EU742" s="5"/>
      <c r="EV742" s="5"/>
      <c r="EW742" s="128"/>
      <c r="EX742" s="128"/>
      <c r="EY742" s="5"/>
      <c r="EZ742" s="5"/>
      <c r="FA742" s="5"/>
      <c r="FB742" s="5"/>
      <c r="FC742" s="5"/>
      <c r="FD742" s="128"/>
      <c r="FE742" s="128"/>
      <c r="FF742" s="5"/>
      <c r="FG742" s="5"/>
      <c r="FH742" s="5"/>
      <c r="FI742" s="5"/>
      <c r="FJ742" s="5"/>
      <c r="FK742" s="128"/>
      <c r="FL742" s="128"/>
      <c r="FM742" s="5"/>
      <c r="FN742" s="5"/>
      <c r="FO742" s="5"/>
      <c r="FP742" s="5"/>
      <c r="FQ742" s="5"/>
      <c r="FR742" s="128"/>
      <c r="FS742" s="128"/>
      <c r="FT742" s="5"/>
      <c r="FU742" s="5"/>
      <c r="FV742" s="5"/>
      <c r="FW742" s="5"/>
      <c r="FX742" s="5"/>
      <c r="FY742" s="128"/>
      <c r="FZ742" s="128"/>
      <c r="GA742" s="5"/>
      <c r="GB742" s="341"/>
      <c r="GC742" s="354"/>
      <c r="GD742" s="5"/>
      <c r="GE742" s="5"/>
      <c r="GF742" s="5"/>
      <c r="GG742" s="5"/>
      <c r="GH742" s="128"/>
      <c r="GI742" s="128"/>
      <c r="GJ742" s="5"/>
      <c r="GK742" s="5"/>
      <c r="GL742" s="5"/>
      <c r="GM742" s="5"/>
      <c r="GN742" s="5"/>
      <c r="GO742" s="128"/>
      <c r="GP742" s="128"/>
      <c r="GQ742" s="5"/>
      <c r="GR742" s="5"/>
      <c r="GS742" s="5"/>
      <c r="GT742" s="5"/>
      <c r="GU742" s="5"/>
      <c r="GV742" s="128"/>
      <c r="GW742" s="128"/>
      <c r="GX742" s="5"/>
      <c r="GY742" s="5"/>
      <c r="GZ742" s="5"/>
      <c r="HA742" s="5"/>
      <c r="HB742" s="5"/>
      <c r="HC742" s="128"/>
      <c r="HD742" s="128"/>
      <c r="HE742" s="5"/>
      <c r="HF742" s="5"/>
      <c r="HG742" s="5"/>
      <c r="HH742" s="5"/>
      <c r="HI742" s="5"/>
      <c r="HJ742" s="128"/>
      <c r="HK742" s="128"/>
      <c r="HL742" s="5"/>
      <c r="HM742" s="5"/>
      <c r="HN742" s="5"/>
      <c r="HO742" s="5"/>
      <c r="HP742" s="5"/>
      <c r="HQ742" s="128"/>
      <c r="HR742" s="128"/>
      <c r="HS742" s="5"/>
      <c r="HT742" s="341"/>
      <c r="HU742" s="354"/>
      <c r="HV742" s="5"/>
      <c r="HW742" s="5"/>
      <c r="HX742" s="5"/>
      <c r="HY742" s="5"/>
      <c r="HZ742" s="128"/>
      <c r="IA742" s="128"/>
      <c r="IB742" s="5"/>
      <c r="IC742" s="5"/>
      <c r="ID742" s="5"/>
      <c r="IE742" s="5"/>
      <c r="IF742" s="5"/>
      <c r="IG742" s="128"/>
      <c r="IH742" s="128"/>
      <c r="II742" s="5"/>
      <c r="IJ742" s="5"/>
      <c r="IK742" s="5"/>
      <c r="IL742" s="5"/>
      <c r="IM742" s="5"/>
      <c r="IN742" s="128"/>
      <c r="IO742" s="128"/>
      <c r="IP742" s="5"/>
      <c r="IQ742" s="5"/>
      <c r="IR742" s="5"/>
      <c r="IS742" s="5"/>
      <c r="IT742" s="5"/>
      <c r="IU742" s="128"/>
      <c r="IV742" s="128"/>
      <c r="IW742" s="5"/>
      <c r="IX742" s="5"/>
      <c r="IY742" s="5"/>
      <c r="IZ742" s="5"/>
      <c r="JA742" s="5"/>
      <c r="JB742" s="128"/>
      <c r="JC742" s="128"/>
      <c r="JD742" s="5"/>
      <c r="JE742" s="5"/>
      <c r="JF742" s="5"/>
      <c r="JG742" s="5"/>
      <c r="JH742" s="5"/>
      <c r="JI742" s="128"/>
      <c r="JJ742" s="128"/>
      <c r="JK742" s="145"/>
      <c r="JL742" s="397"/>
    </row>
    <row r="743" spans="1:272" ht="30">
      <c r="A743" s="8" t="s">
        <v>33</v>
      </c>
      <c r="B743" s="8" t="s">
        <v>9</v>
      </c>
      <c r="C743" s="8">
        <v>1</v>
      </c>
      <c r="D743" s="197">
        <v>163</v>
      </c>
      <c r="E743" s="118" t="s">
        <v>146</v>
      </c>
      <c r="F743" s="195" t="s">
        <v>108</v>
      </c>
      <c r="G743" s="195" t="s">
        <v>145</v>
      </c>
      <c r="H743" s="309" t="s">
        <v>188</v>
      </c>
      <c r="I743" s="363"/>
      <c r="J743" s="57"/>
      <c r="K743" s="57"/>
      <c r="L743" s="57"/>
      <c r="M743" s="56"/>
      <c r="N743" s="116"/>
      <c r="O743" s="159"/>
      <c r="P743" s="5"/>
      <c r="Q743" s="5"/>
      <c r="R743" s="5"/>
      <c r="S743" s="5"/>
      <c r="T743" s="5"/>
      <c r="U743" s="128"/>
      <c r="V743" s="128"/>
      <c r="W743" s="5"/>
      <c r="X743" s="5"/>
      <c r="Y743" s="5"/>
      <c r="Z743" s="5"/>
      <c r="AA743" s="5"/>
      <c r="AB743" s="128"/>
      <c r="AC743" s="128"/>
      <c r="AD743" s="5"/>
      <c r="AE743" s="5"/>
      <c r="AF743" s="5"/>
      <c r="AG743" s="5"/>
      <c r="AH743" s="5"/>
      <c r="AI743" s="128"/>
      <c r="AJ743" s="128"/>
      <c r="AK743" s="5"/>
      <c r="AL743" s="5"/>
      <c r="AM743" s="5"/>
      <c r="AN743" s="5"/>
      <c r="AO743" s="5"/>
      <c r="AP743" s="128"/>
      <c r="AQ743" s="128"/>
      <c r="AR743" s="5"/>
      <c r="AS743" s="5"/>
      <c r="AT743" s="5"/>
      <c r="AU743" s="5"/>
      <c r="AV743" s="5"/>
      <c r="AW743" s="128"/>
      <c r="AX743" s="128"/>
      <c r="AY743" s="5"/>
      <c r="AZ743" s="341"/>
      <c r="BA743" s="354"/>
      <c r="BB743" s="5"/>
      <c r="BC743" s="5"/>
      <c r="BD743" s="5"/>
      <c r="BE743" s="5"/>
      <c r="BF743" s="128"/>
      <c r="BG743" s="128"/>
      <c r="BH743" s="5"/>
      <c r="BI743" s="5"/>
      <c r="BJ743" s="5"/>
      <c r="BK743" s="5"/>
      <c r="BL743" s="5"/>
      <c r="BM743" s="128"/>
      <c r="BN743" s="128"/>
      <c r="BO743" s="5"/>
      <c r="BP743" s="5"/>
      <c r="BQ743" s="5"/>
      <c r="BR743" s="5"/>
      <c r="BS743" s="5"/>
      <c r="BT743" s="128"/>
      <c r="BU743" s="128"/>
      <c r="BV743" s="5"/>
      <c r="BW743" s="5"/>
      <c r="BX743" s="5"/>
      <c r="BY743" s="5"/>
      <c r="BZ743" s="5"/>
      <c r="CA743" s="128"/>
      <c r="CB743" s="128"/>
      <c r="CC743" s="5"/>
      <c r="CD743" s="5"/>
      <c r="CE743" s="5"/>
      <c r="CF743" s="5"/>
      <c r="CG743" s="5"/>
      <c r="CH743" s="128"/>
      <c r="CI743" s="128"/>
      <c r="CJ743" s="5"/>
      <c r="CK743" s="5"/>
      <c r="CL743" s="5"/>
      <c r="CM743" s="5"/>
      <c r="CN743" s="5"/>
      <c r="CO743" s="128"/>
      <c r="CP743" s="128"/>
      <c r="CQ743" s="5"/>
      <c r="CR743" s="341"/>
      <c r="CS743" s="355" t="s">
        <v>509</v>
      </c>
      <c r="CT743" s="51">
        <v>762.8</v>
      </c>
      <c r="CU743" s="51">
        <v>762.8</v>
      </c>
      <c r="CV743" s="51">
        <v>1</v>
      </c>
      <c r="CW743" s="52">
        <v>100</v>
      </c>
      <c r="CX743" s="52">
        <f t="shared" si="509"/>
        <v>1</v>
      </c>
      <c r="CY743" s="139">
        <f>CX743*AUXILIAR!$B$56</f>
        <v>30000000</v>
      </c>
      <c r="CZ743" s="5"/>
      <c r="DA743" s="5"/>
      <c r="DB743" s="5"/>
      <c r="DC743" s="5"/>
      <c r="DD743" s="5"/>
      <c r="DE743" s="128"/>
      <c r="DF743" s="128"/>
      <c r="DG743" s="5"/>
      <c r="DH743" s="5"/>
      <c r="DI743" s="5"/>
      <c r="DJ743" s="5"/>
      <c r="DK743" s="5"/>
      <c r="DL743" s="128"/>
      <c r="DM743" s="128"/>
      <c r="DN743" s="5"/>
      <c r="DO743" s="5"/>
      <c r="DP743" s="5"/>
      <c r="DQ743" s="5"/>
      <c r="DR743" s="5"/>
      <c r="DS743" s="128"/>
      <c r="DT743" s="128"/>
      <c r="DU743" s="5"/>
      <c r="DV743" s="5"/>
      <c r="DW743" s="5"/>
      <c r="DX743" s="5"/>
      <c r="DY743" s="5"/>
      <c r="DZ743" s="128"/>
      <c r="EA743" s="128"/>
      <c r="EB743" s="5"/>
      <c r="EC743" s="5"/>
      <c r="ED743" s="5"/>
      <c r="EE743" s="5"/>
      <c r="EF743" s="5"/>
      <c r="EG743" s="128"/>
      <c r="EH743" s="128"/>
      <c r="EI743" s="5"/>
      <c r="EJ743" s="341"/>
      <c r="EK743" s="354"/>
      <c r="EL743" s="5"/>
      <c r="EM743" s="5"/>
      <c r="EN743" s="5"/>
      <c r="EO743" s="5"/>
      <c r="EP743" s="128"/>
      <c r="EQ743" s="128"/>
      <c r="ER743" s="5"/>
      <c r="ES743" s="5"/>
      <c r="ET743" s="5"/>
      <c r="EU743" s="5"/>
      <c r="EV743" s="5"/>
      <c r="EW743" s="128"/>
      <c r="EX743" s="128"/>
      <c r="EY743" s="5"/>
      <c r="EZ743" s="5"/>
      <c r="FA743" s="5"/>
      <c r="FB743" s="5"/>
      <c r="FC743" s="5"/>
      <c r="FD743" s="128"/>
      <c r="FE743" s="128"/>
      <c r="FF743" s="5"/>
      <c r="FG743" s="5"/>
      <c r="FH743" s="5"/>
      <c r="FI743" s="5"/>
      <c r="FJ743" s="5"/>
      <c r="FK743" s="128"/>
      <c r="FL743" s="128"/>
      <c r="FM743" s="5"/>
      <c r="FN743" s="5"/>
      <c r="FO743" s="5"/>
      <c r="FP743" s="5"/>
      <c r="FQ743" s="5"/>
      <c r="FR743" s="128"/>
      <c r="FS743" s="128"/>
      <c r="FT743" s="5"/>
      <c r="FU743" s="5"/>
      <c r="FV743" s="5"/>
      <c r="FW743" s="5"/>
      <c r="FX743" s="5"/>
      <c r="FY743" s="128"/>
      <c r="FZ743" s="128"/>
      <c r="GA743" s="5"/>
      <c r="GB743" s="341"/>
      <c r="GC743" s="354"/>
      <c r="GD743" s="5"/>
      <c r="GE743" s="5"/>
      <c r="GF743" s="5"/>
      <c r="GG743" s="5"/>
      <c r="GH743" s="128"/>
      <c r="GI743" s="128"/>
      <c r="GJ743" s="5"/>
      <c r="GK743" s="5"/>
      <c r="GL743" s="5"/>
      <c r="GM743" s="5"/>
      <c r="GN743" s="5"/>
      <c r="GO743" s="128"/>
      <c r="GP743" s="128"/>
      <c r="GQ743" s="5"/>
      <c r="GR743" s="5"/>
      <c r="GS743" s="5"/>
      <c r="GT743" s="5"/>
      <c r="GU743" s="5"/>
      <c r="GV743" s="128"/>
      <c r="GW743" s="128"/>
      <c r="GX743" s="5"/>
      <c r="GY743" s="5"/>
      <c r="GZ743" s="5"/>
      <c r="HA743" s="5"/>
      <c r="HB743" s="5"/>
      <c r="HC743" s="128"/>
      <c r="HD743" s="128"/>
      <c r="HE743" s="5"/>
      <c r="HF743" s="5"/>
      <c r="HG743" s="5"/>
      <c r="HH743" s="5"/>
      <c r="HI743" s="5"/>
      <c r="HJ743" s="128"/>
      <c r="HK743" s="128"/>
      <c r="HL743" s="5"/>
      <c r="HM743" s="5"/>
      <c r="HN743" s="5"/>
      <c r="HO743" s="5"/>
      <c r="HP743" s="5"/>
      <c r="HQ743" s="128"/>
      <c r="HR743" s="128"/>
      <c r="HS743" s="5"/>
      <c r="HT743" s="341"/>
      <c r="HU743" s="354"/>
      <c r="HV743" s="5"/>
      <c r="HW743" s="5"/>
      <c r="HX743" s="5"/>
      <c r="HY743" s="5"/>
      <c r="HZ743" s="128"/>
      <c r="IA743" s="128"/>
      <c r="IB743" s="5"/>
      <c r="IC743" s="5"/>
      <c r="ID743" s="5"/>
      <c r="IE743" s="5"/>
      <c r="IF743" s="5"/>
      <c r="IG743" s="128"/>
      <c r="IH743" s="128"/>
      <c r="II743" s="5"/>
      <c r="IJ743" s="5"/>
      <c r="IK743" s="5"/>
      <c r="IL743" s="5"/>
      <c r="IM743" s="5"/>
      <c r="IN743" s="128"/>
      <c r="IO743" s="128"/>
      <c r="IP743" s="5"/>
      <c r="IQ743" s="5"/>
      <c r="IR743" s="5"/>
      <c r="IS743" s="5"/>
      <c r="IT743" s="5"/>
      <c r="IU743" s="128"/>
      <c r="IV743" s="128"/>
      <c r="IW743" s="5"/>
      <c r="IX743" s="5"/>
      <c r="IY743" s="5"/>
      <c r="IZ743" s="5"/>
      <c r="JA743" s="5"/>
      <c r="JB743" s="128"/>
      <c r="JC743" s="128"/>
      <c r="JD743" s="5"/>
      <c r="JE743" s="5"/>
      <c r="JF743" s="5"/>
      <c r="JG743" s="5"/>
      <c r="JH743" s="5"/>
      <c r="JI743" s="128"/>
      <c r="JJ743" s="128"/>
      <c r="JK743" s="145"/>
      <c r="JL743" s="397"/>
    </row>
    <row r="744" spans="1:272" ht="30">
      <c r="A744" s="8" t="s">
        <v>33</v>
      </c>
      <c r="B744" s="8" t="s">
        <v>9</v>
      </c>
      <c r="C744" s="8">
        <v>1</v>
      </c>
      <c r="D744" s="197">
        <v>163</v>
      </c>
      <c r="E744" s="118" t="s">
        <v>146</v>
      </c>
      <c r="F744" s="195" t="s">
        <v>108</v>
      </c>
      <c r="G744" s="195" t="s">
        <v>145</v>
      </c>
      <c r="H744" s="309" t="s">
        <v>188</v>
      </c>
      <c r="I744" s="363"/>
      <c r="J744" s="57"/>
      <c r="K744" s="57"/>
      <c r="L744" s="57"/>
      <c r="M744" s="56"/>
      <c r="N744" s="116"/>
      <c r="O744" s="159"/>
      <c r="P744" s="5"/>
      <c r="Q744" s="5"/>
      <c r="R744" s="5"/>
      <c r="S744" s="5"/>
      <c r="T744" s="5"/>
      <c r="U744" s="128"/>
      <c r="V744" s="128"/>
      <c r="W744" s="5"/>
      <c r="X744" s="5"/>
      <c r="Y744" s="5"/>
      <c r="Z744" s="5"/>
      <c r="AA744" s="5"/>
      <c r="AB744" s="128"/>
      <c r="AC744" s="128"/>
      <c r="AD744" s="5"/>
      <c r="AE744" s="5"/>
      <c r="AF744" s="5"/>
      <c r="AG744" s="5"/>
      <c r="AH744" s="5"/>
      <c r="AI744" s="128"/>
      <c r="AJ744" s="128"/>
      <c r="AK744" s="5"/>
      <c r="AL744" s="5"/>
      <c r="AM744" s="5"/>
      <c r="AN744" s="5"/>
      <c r="AO744" s="5"/>
      <c r="AP744" s="128"/>
      <c r="AQ744" s="128"/>
      <c r="AR744" s="5"/>
      <c r="AS744" s="5"/>
      <c r="AT744" s="5"/>
      <c r="AU744" s="5"/>
      <c r="AV744" s="5"/>
      <c r="AW744" s="128"/>
      <c r="AX744" s="128"/>
      <c r="AY744" s="5"/>
      <c r="AZ744" s="341"/>
      <c r="BA744" s="354"/>
      <c r="BB744" s="5"/>
      <c r="BC744" s="5"/>
      <c r="BD744" s="5"/>
      <c r="BE744" s="5"/>
      <c r="BF744" s="128"/>
      <c r="BG744" s="128"/>
      <c r="BH744" s="5"/>
      <c r="BI744" s="5"/>
      <c r="BJ744" s="5"/>
      <c r="BK744" s="5"/>
      <c r="BL744" s="5"/>
      <c r="BM744" s="128"/>
      <c r="BN744" s="128"/>
      <c r="BO744" s="5"/>
      <c r="BP744" s="5"/>
      <c r="BQ744" s="5"/>
      <c r="BR744" s="5"/>
      <c r="BS744" s="5"/>
      <c r="BT744" s="128"/>
      <c r="BU744" s="128"/>
      <c r="BV744" s="5"/>
      <c r="BW744" s="5"/>
      <c r="BX744" s="5"/>
      <c r="BY744" s="5"/>
      <c r="BZ744" s="5"/>
      <c r="CA744" s="128"/>
      <c r="CB744" s="128"/>
      <c r="CC744" s="5"/>
      <c r="CD744" s="5"/>
      <c r="CE744" s="5"/>
      <c r="CF744" s="5"/>
      <c r="CG744" s="5"/>
      <c r="CH744" s="128"/>
      <c r="CI744" s="128"/>
      <c r="CJ744" s="5"/>
      <c r="CK744" s="5"/>
      <c r="CL744" s="5"/>
      <c r="CM744" s="5"/>
      <c r="CN744" s="5"/>
      <c r="CO744" s="128"/>
      <c r="CP744" s="128"/>
      <c r="CQ744" s="5"/>
      <c r="CR744" s="341"/>
      <c r="CS744" s="355" t="s">
        <v>510</v>
      </c>
      <c r="CT744" s="51">
        <v>819.8</v>
      </c>
      <c r="CU744" s="51">
        <v>819.8</v>
      </c>
      <c r="CV744" s="51">
        <v>1</v>
      </c>
      <c r="CW744" s="52">
        <v>100</v>
      </c>
      <c r="CX744" s="52">
        <f t="shared" si="509"/>
        <v>1</v>
      </c>
      <c r="CY744" s="139">
        <f>CX744*AUXILIAR!$B$56</f>
        <v>30000000</v>
      </c>
      <c r="CZ744" s="5"/>
      <c r="DA744" s="5"/>
      <c r="DB744" s="5"/>
      <c r="DC744" s="5"/>
      <c r="DD744" s="5"/>
      <c r="DE744" s="128"/>
      <c r="DF744" s="128"/>
      <c r="DG744" s="5"/>
      <c r="DH744" s="5"/>
      <c r="DI744" s="5"/>
      <c r="DJ744" s="5"/>
      <c r="DK744" s="5"/>
      <c r="DL744" s="128"/>
      <c r="DM744" s="128"/>
      <c r="DN744" s="5"/>
      <c r="DO744" s="5"/>
      <c r="DP744" s="5"/>
      <c r="DQ744" s="5"/>
      <c r="DR744" s="5"/>
      <c r="DS744" s="128"/>
      <c r="DT744" s="128"/>
      <c r="DU744" s="5"/>
      <c r="DV744" s="5"/>
      <c r="DW744" s="5"/>
      <c r="DX744" s="5"/>
      <c r="DY744" s="5"/>
      <c r="DZ744" s="128"/>
      <c r="EA744" s="128"/>
      <c r="EB744" s="5"/>
      <c r="EC744" s="5"/>
      <c r="ED744" s="5"/>
      <c r="EE744" s="5"/>
      <c r="EF744" s="5"/>
      <c r="EG744" s="128"/>
      <c r="EH744" s="128"/>
      <c r="EI744" s="5"/>
      <c r="EJ744" s="341"/>
      <c r="EK744" s="354"/>
      <c r="EL744" s="5"/>
      <c r="EM744" s="5"/>
      <c r="EN744" s="5"/>
      <c r="EO744" s="5"/>
      <c r="EP744" s="128"/>
      <c r="EQ744" s="128"/>
      <c r="ER744" s="5"/>
      <c r="ES744" s="5"/>
      <c r="ET744" s="5"/>
      <c r="EU744" s="5"/>
      <c r="EV744" s="5"/>
      <c r="EW744" s="128"/>
      <c r="EX744" s="128"/>
      <c r="EY744" s="5"/>
      <c r="EZ744" s="5"/>
      <c r="FA744" s="5"/>
      <c r="FB744" s="5"/>
      <c r="FC744" s="5"/>
      <c r="FD744" s="128"/>
      <c r="FE744" s="128"/>
      <c r="FF744" s="5"/>
      <c r="FG744" s="5"/>
      <c r="FH744" s="5"/>
      <c r="FI744" s="5"/>
      <c r="FJ744" s="5"/>
      <c r="FK744" s="128"/>
      <c r="FL744" s="128"/>
      <c r="FM744" s="5"/>
      <c r="FN744" s="5"/>
      <c r="FO744" s="5"/>
      <c r="FP744" s="5"/>
      <c r="FQ744" s="5"/>
      <c r="FR744" s="128"/>
      <c r="FS744" s="128"/>
      <c r="FT744" s="5"/>
      <c r="FU744" s="5"/>
      <c r="FV744" s="5"/>
      <c r="FW744" s="5"/>
      <c r="FX744" s="5"/>
      <c r="FY744" s="128"/>
      <c r="FZ744" s="128"/>
      <c r="GA744" s="5"/>
      <c r="GB744" s="341"/>
      <c r="GC744" s="354"/>
      <c r="GD744" s="5"/>
      <c r="GE744" s="5"/>
      <c r="GF744" s="5"/>
      <c r="GG744" s="5"/>
      <c r="GH744" s="128"/>
      <c r="GI744" s="128"/>
      <c r="GJ744" s="5"/>
      <c r="GK744" s="5"/>
      <c r="GL744" s="5"/>
      <c r="GM744" s="5"/>
      <c r="GN744" s="5"/>
      <c r="GO744" s="128"/>
      <c r="GP744" s="128"/>
      <c r="GQ744" s="5"/>
      <c r="GR744" s="5"/>
      <c r="GS744" s="5"/>
      <c r="GT744" s="5"/>
      <c r="GU744" s="5"/>
      <c r="GV744" s="128"/>
      <c r="GW744" s="128"/>
      <c r="GX744" s="5"/>
      <c r="GY744" s="5"/>
      <c r="GZ744" s="5"/>
      <c r="HA744" s="5"/>
      <c r="HB744" s="5"/>
      <c r="HC744" s="128"/>
      <c r="HD744" s="128"/>
      <c r="HE744" s="5"/>
      <c r="HF744" s="5"/>
      <c r="HG744" s="5"/>
      <c r="HH744" s="5"/>
      <c r="HI744" s="5"/>
      <c r="HJ744" s="128"/>
      <c r="HK744" s="128"/>
      <c r="HL744" s="5"/>
      <c r="HM744" s="5"/>
      <c r="HN744" s="5"/>
      <c r="HO744" s="5"/>
      <c r="HP744" s="5"/>
      <c r="HQ744" s="128"/>
      <c r="HR744" s="128"/>
      <c r="HS744" s="5"/>
      <c r="HT744" s="341"/>
      <c r="HU744" s="354"/>
      <c r="HV744" s="5"/>
      <c r="HW744" s="5"/>
      <c r="HX744" s="5"/>
      <c r="HY744" s="5"/>
      <c r="HZ744" s="128"/>
      <c r="IA744" s="128"/>
      <c r="IB744" s="5"/>
      <c r="IC744" s="5"/>
      <c r="ID744" s="5"/>
      <c r="IE744" s="5"/>
      <c r="IF744" s="5"/>
      <c r="IG744" s="128"/>
      <c r="IH744" s="128"/>
      <c r="II744" s="5"/>
      <c r="IJ744" s="5"/>
      <c r="IK744" s="5"/>
      <c r="IL744" s="5"/>
      <c r="IM744" s="5"/>
      <c r="IN744" s="128"/>
      <c r="IO744" s="128"/>
      <c r="IP744" s="5"/>
      <c r="IQ744" s="5"/>
      <c r="IR744" s="5"/>
      <c r="IS744" s="5"/>
      <c r="IT744" s="5"/>
      <c r="IU744" s="128"/>
      <c r="IV744" s="128"/>
      <c r="IW744" s="5"/>
      <c r="IX744" s="5"/>
      <c r="IY744" s="5"/>
      <c r="IZ744" s="5"/>
      <c r="JA744" s="5"/>
      <c r="JB744" s="128"/>
      <c r="JC744" s="128"/>
      <c r="JD744" s="5"/>
      <c r="JE744" s="5"/>
      <c r="JF744" s="5"/>
      <c r="JG744" s="5"/>
      <c r="JH744" s="5"/>
      <c r="JI744" s="128"/>
      <c r="JJ744" s="128"/>
      <c r="JK744" s="145"/>
      <c r="JL744" s="397"/>
    </row>
    <row r="745" spans="1:272" ht="30">
      <c r="A745" s="8" t="s">
        <v>33</v>
      </c>
      <c r="B745" s="8" t="s">
        <v>9</v>
      </c>
      <c r="C745" s="8">
        <v>1</v>
      </c>
      <c r="D745" s="197">
        <v>163</v>
      </c>
      <c r="E745" s="118" t="s">
        <v>146</v>
      </c>
      <c r="F745" s="195" t="s">
        <v>108</v>
      </c>
      <c r="G745" s="195" t="s">
        <v>145</v>
      </c>
      <c r="H745" s="309" t="s">
        <v>188</v>
      </c>
      <c r="I745" s="363"/>
      <c r="J745" s="57"/>
      <c r="K745" s="57"/>
      <c r="L745" s="57"/>
      <c r="M745" s="56"/>
      <c r="N745" s="116"/>
      <c r="O745" s="159"/>
      <c r="P745" s="5"/>
      <c r="Q745" s="5"/>
      <c r="R745" s="5"/>
      <c r="S745" s="5"/>
      <c r="T745" s="5"/>
      <c r="U745" s="128"/>
      <c r="V745" s="128"/>
      <c r="W745" s="5"/>
      <c r="X745" s="5"/>
      <c r="Y745" s="5"/>
      <c r="Z745" s="5"/>
      <c r="AA745" s="5"/>
      <c r="AB745" s="128"/>
      <c r="AC745" s="128"/>
      <c r="AD745" s="5"/>
      <c r="AE745" s="5"/>
      <c r="AF745" s="5"/>
      <c r="AG745" s="5"/>
      <c r="AH745" s="5"/>
      <c r="AI745" s="128"/>
      <c r="AJ745" s="128"/>
      <c r="AK745" s="5"/>
      <c r="AL745" s="5"/>
      <c r="AM745" s="5"/>
      <c r="AN745" s="5"/>
      <c r="AO745" s="5"/>
      <c r="AP745" s="128"/>
      <c r="AQ745" s="128"/>
      <c r="AR745" s="5"/>
      <c r="AS745" s="5"/>
      <c r="AT745" s="5"/>
      <c r="AU745" s="5"/>
      <c r="AV745" s="5"/>
      <c r="AW745" s="128"/>
      <c r="AX745" s="128"/>
      <c r="AY745" s="5"/>
      <c r="AZ745" s="341"/>
      <c r="BA745" s="354"/>
      <c r="BB745" s="5"/>
      <c r="BC745" s="5"/>
      <c r="BD745" s="5"/>
      <c r="BE745" s="5"/>
      <c r="BF745" s="128"/>
      <c r="BG745" s="128"/>
      <c r="BH745" s="5"/>
      <c r="BI745" s="5"/>
      <c r="BJ745" s="5"/>
      <c r="BK745" s="5"/>
      <c r="BL745" s="5"/>
      <c r="BM745" s="128"/>
      <c r="BN745" s="128"/>
      <c r="BO745" s="5"/>
      <c r="BP745" s="5"/>
      <c r="BQ745" s="5"/>
      <c r="BR745" s="5"/>
      <c r="BS745" s="5"/>
      <c r="BT745" s="128"/>
      <c r="BU745" s="128"/>
      <c r="BV745" s="5"/>
      <c r="BW745" s="5"/>
      <c r="BX745" s="5"/>
      <c r="BY745" s="5"/>
      <c r="BZ745" s="5"/>
      <c r="CA745" s="128"/>
      <c r="CB745" s="128"/>
      <c r="CC745" s="5"/>
      <c r="CD745" s="5"/>
      <c r="CE745" s="5"/>
      <c r="CF745" s="5"/>
      <c r="CG745" s="5"/>
      <c r="CH745" s="128"/>
      <c r="CI745" s="128"/>
      <c r="CJ745" s="5"/>
      <c r="CK745" s="5"/>
      <c r="CL745" s="5"/>
      <c r="CM745" s="5"/>
      <c r="CN745" s="5"/>
      <c r="CO745" s="128"/>
      <c r="CP745" s="128"/>
      <c r="CQ745" s="5"/>
      <c r="CR745" s="341"/>
      <c r="CS745" s="355" t="s">
        <v>511</v>
      </c>
      <c r="CT745" s="51">
        <v>831.5</v>
      </c>
      <c r="CU745" s="51">
        <v>831.5</v>
      </c>
      <c r="CV745" s="51">
        <v>1</v>
      </c>
      <c r="CW745" s="52">
        <v>100</v>
      </c>
      <c r="CX745" s="52">
        <f t="shared" si="509"/>
        <v>1</v>
      </c>
      <c r="CY745" s="139">
        <f>CX745*AUXILIAR!$B$56</f>
        <v>30000000</v>
      </c>
      <c r="CZ745" s="5"/>
      <c r="DA745" s="5"/>
      <c r="DB745" s="5"/>
      <c r="DC745" s="5"/>
      <c r="DD745" s="5"/>
      <c r="DE745" s="128"/>
      <c r="DF745" s="128"/>
      <c r="DG745" s="5"/>
      <c r="DH745" s="5"/>
      <c r="DI745" s="5"/>
      <c r="DJ745" s="5"/>
      <c r="DK745" s="5"/>
      <c r="DL745" s="128"/>
      <c r="DM745" s="128"/>
      <c r="DN745" s="5"/>
      <c r="DO745" s="5"/>
      <c r="DP745" s="5"/>
      <c r="DQ745" s="5"/>
      <c r="DR745" s="5"/>
      <c r="DS745" s="128"/>
      <c r="DT745" s="128"/>
      <c r="DU745" s="5"/>
      <c r="DV745" s="5"/>
      <c r="DW745" s="5"/>
      <c r="DX745" s="5"/>
      <c r="DY745" s="5"/>
      <c r="DZ745" s="128"/>
      <c r="EA745" s="128"/>
      <c r="EB745" s="5"/>
      <c r="EC745" s="5"/>
      <c r="ED745" s="5"/>
      <c r="EE745" s="5"/>
      <c r="EF745" s="5"/>
      <c r="EG745" s="128"/>
      <c r="EH745" s="128"/>
      <c r="EI745" s="5"/>
      <c r="EJ745" s="341"/>
      <c r="EK745" s="354"/>
      <c r="EL745" s="5"/>
      <c r="EM745" s="5"/>
      <c r="EN745" s="5"/>
      <c r="EO745" s="5"/>
      <c r="EP745" s="128"/>
      <c r="EQ745" s="128"/>
      <c r="ER745" s="5"/>
      <c r="ES745" s="5"/>
      <c r="ET745" s="5"/>
      <c r="EU745" s="5"/>
      <c r="EV745" s="5"/>
      <c r="EW745" s="128"/>
      <c r="EX745" s="128"/>
      <c r="EY745" s="5"/>
      <c r="EZ745" s="5"/>
      <c r="FA745" s="5"/>
      <c r="FB745" s="5"/>
      <c r="FC745" s="5"/>
      <c r="FD745" s="128"/>
      <c r="FE745" s="128"/>
      <c r="FF745" s="5"/>
      <c r="FG745" s="5"/>
      <c r="FH745" s="5"/>
      <c r="FI745" s="5"/>
      <c r="FJ745" s="5"/>
      <c r="FK745" s="128"/>
      <c r="FL745" s="128"/>
      <c r="FM745" s="5"/>
      <c r="FN745" s="5"/>
      <c r="FO745" s="5"/>
      <c r="FP745" s="5"/>
      <c r="FQ745" s="5"/>
      <c r="FR745" s="128"/>
      <c r="FS745" s="128"/>
      <c r="FT745" s="5"/>
      <c r="FU745" s="5"/>
      <c r="FV745" s="5"/>
      <c r="FW745" s="5"/>
      <c r="FX745" s="5"/>
      <c r="FY745" s="128"/>
      <c r="FZ745" s="128"/>
      <c r="GA745" s="5"/>
      <c r="GB745" s="341"/>
      <c r="GC745" s="354"/>
      <c r="GD745" s="5"/>
      <c r="GE745" s="5"/>
      <c r="GF745" s="5"/>
      <c r="GG745" s="5"/>
      <c r="GH745" s="128"/>
      <c r="GI745" s="128"/>
      <c r="GJ745" s="5"/>
      <c r="GK745" s="5"/>
      <c r="GL745" s="5"/>
      <c r="GM745" s="5"/>
      <c r="GN745" s="5"/>
      <c r="GO745" s="128"/>
      <c r="GP745" s="128"/>
      <c r="GQ745" s="5"/>
      <c r="GR745" s="5"/>
      <c r="GS745" s="5"/>
      <c r="GT745" s="5"/>
      <c r="GU745" s="5"/>
      <c r="GV745" s="128"/>
      <c r="GW745" s="128"/>
      <c r="GX745" s="5"/>
      <c r="GY745" s="5"/>
      <c r="GZ745" s="5"/>
      <c r="HA745" s="5"/>
      <c r="HB745" s="5"/>
      <c r="HC745" s="128"/>
      <c r="HD745" s="128"/>
      <c r="HE745" s="5"/>
      <c r="HF745" s="5"/>
      <c r="HG745" s="5"/>
      <c r="HH745" s="5"/>
      <c r="HI745" s="5"/>
      <c r="HJ745" s="128"/>
      <c r="HK745" s="128"/>
      <c r="HL745" s="5"/>
      <c r="HM745" s="5"/>
      <c r="HN745" s="5"/>
      <c r="HO745" s="5"/>
      <c r="HP745" s="5"/>
      <c r="HQ745" s="128"/>
      <c r="HR745" s="128"/>
      <c r="HS745" s="5"/>
      <c r="HT745" s="341"/>
      <c r="HU745" s="354"/>
      <c r="HV745" s="5"/>
      <c r="HW745" s="5"/>
      <c r="HX745" s="5"/>
      <c r="HY745" s="5"/>
      <c r="HZ745" s="128"/>
      <c r="IA745" s="128"/>
      <c r="IB745" s="5"/>
      <c r="IC745" s="5"/>
      <c r="ID745" s="5"/>
      <c r="IE745" s="5"/>
      <c r="IF745" s="5"/>
      <c r="IG745" s="128"/>
      <c r="IH745" s="128"/>
      <c r="II745" s="5"/>
      <c r="IJ745" s="5"/>
      <c r="IK745" s="5"/>
      <c r="IL745" s="5"/>
      <c r="IM745" s="5"/>
      <c r="IN745" s="128"/>
      <c r="IO745" s="128"/>
      <c r="IP745" s="5"/>
      <c r="IQ745" s="5"/>
      <c r="IR745" s="5"/>
      <c r="IS745" s="5"/>
      <c r="IT745" s="5"/>
      <c r="IU745" s="128"/>
      <c r="IV745" s="128"/>
      <c r="IW745" s="5"/>
      <c r="IX745" s="5"/>
      <c r="IY745" s="5"/>
      <c r="IZ745" s="5"/>
      <c r="JA745" s="5"/>
      <c r="JB745" s="128"/>
      <c r="JC745" s="128"/>
      <c r="JD745" s="5"/>
      <c r="JE745" s="5"/>
      <c r="JF745" s="5"/>
      <c r="JG745" s="5"/>
      <c r="JH745" s="5"/>
      <c r="JI745" s="128"/>
      <c r="JJ745" s="128"/>
      <c r="JK745" s="145"/>
      <c r="JL745" s="397"/>
    </row>
    <row r="746" spans="1:272" ht="30">
      <c r="A746" s="8" t="s">
        <v>33</v>
      </c>
      <c r="B746" s="8" t="s">
        <v>9</v>
      </c>
      <c r="C746" s="8">
        <v>1</v>
      </c>
      <c r="D746" s="197">
        <v>163</v>
      </c>
      <c r="E746" s="118" t="s">
        <v>146</v>
      </c>
      <c r="F746" s="195" t="s">
        <v>108</v>
      </c>
      <c r="G746" s="195" t="s">
        <v>145</v>
      </c>
      <c r="H746" s="309" t="s">
        <v>188</v>
      </c>
      <c r="I746" s="363"/>
      <c r="J746" s="57"/>
      <c r="K746" s="57"/>
      <c r="L746" s="57"/>
      <c r="M746" s="56"/>
      <c r="N746" s="116"/>
      <c r="O746" s="159"/>
      <c r="P746" s="5"/>
      <c r="Q746" s="5"/>
      <c r="R746" s="5"/>
      <c r="S746" s="5"/>
      <c r="T746" s="5"/>
      <c r="U746" s="128"/>
      <c r="V746" s="128"/>
      <c r="W746" s="5"/>
      <c r="X746" s="5"/>
      <c r="Y746" s="5"/>
      <c r="Z746" s="5"/>
      <c r="AA746" s="5"/>
      <c r="AB746" s="128"/>
      <c r="AC746" s="128"/>
      <c r="AD746" s="5"/>
      <c r="AE746" s="5"/>
      <c r="AF746" s="5"/>
      <c r="AG746" s="5"/>
      <c r="AH746" s="5"/>
      <c r="AI746" s="128"/>
      <c r="AJ746" s="128"/>
      <c r="AK746" s="5"/>
      <c r="AL746" s="5"/>
      <c r="AM746" s="5"/>
      <c r="AN746" s="5"/>
      <c r="AO746" s="5"/>
      <c r="AP746" s="128"/>
      <c r="AQ746" s="128"/>
      <c r="AR746" s="5"/>
      <c r="AS746" s="5"/>
      <c r="AT746" s="5"/>
      <c r="AU746" s="5"/>
      <c r="AV746" s="5"/>
      <c r="AW746" s="128"/>
      <c r="AX746" s="128"/>
      <c r="AY746" s="5"/>
      <c r="AZ746" s="341"/>
      <c r="BA746" s="354"/>
      <c r="BB746" s="5"/>
      <c r="BC746" s="5"/>
      <c r="BD746" s="5"/>
      <c r="BE746" s="5"/>
      <c r="BF746" s="128"/>
      <c r="BG746" s="128"/>
      <c r="BH746" s="5"/>
      <c r="BI746" s="5"/>
      <c r="BJ746" s="5"/>
      <c r="BK746" s="5"/>
      <c r="BL746" s="5"/>
      <c r="BM746" s="128"/>
      <c r="BN746" s="128"/>
      <c r="BO746" s="5"/>
      <c r="BP746" s="5"/>
      <c r="BQ746" s="5"/>
      <c r="BR746" s="5"/>
      <c r="BS746" s="5"/>
      <c r="BT746" s="128"/>
      <c r="BU746" s="128"/>
      <c r="BV746" s="5"/>
      <c r="BW746" s="5"/>
      <c r="BX746" s="5"/>
      <c r="BY746" s="5"/>
      <c r="BZ746" s="5"/>
      <c r="CA746" s="128"/>
      <c r="CB746" s="128"/>
      <c r="CC746" s="5"/>
      <c r="CD746" s="5"/>
      <c r="CE746" s="5"/>
      <c r="CF746" s="5"/>
      <c r="CG746" s="5"/>
      <c r="CH746" s="128"/>
      <c r="CI746" s="128"/>
      <c r="CJ746" s="5"/>
      <c r="CK746" s="5"/>
      <c r="CL746" s="5"/>
      <c r="CM746" s="5"/>
      <c r="CN746" s="5"/>
      <c r="CO746" s="128"/>
      <c r="CP746" s="128"/>
      <c r="CQ746" s="5"/>
      <c r="CR746" s="341"/>
      <c r="CS746" s="355" t="s">
        <v>512</v>
      </c>
      <c r="CT746" s="51">
        <v>833.3</v>
      </c>
      <c r="CU746" s="51">
        <v>833.3</v>
      </c>
      <c r="CV746" s="51">
        <v>1</v>
      </c>
      <c r="CW746" s="52">
        <v>100</v>
      </c>
      <c r="CX746" s="52">
        <f t="shared" si="509"/>
        <v>1</v>
      </c>
      <c r="CY746" s="139">
        <f>CX746*AUXILIAR!$B$56</f>
        <v>30000000</v>
      </c>
      <c r="CZ746" s="5"/>
      <c r="DA746" s="5"/>
      <c r="DB746" s="5"/>
      <c r="DC746" s="5"/>
      <c r="DD746" s="5"/>
      <c r="DE746" s="128"/>
      <c r="DF746" s="128"/>
      <c r="DG746" s="5"/>
      <c r="DH746" s="5"/>
      <c r="DI746" s="5"/>
      <c r="DJ746" s="5"/>
      <c r="DK746" s="5"/>
      <c r="DL746" s="128"/>
      <c r="DM746" s="128"/>
      <c r="DN746" s="5"/>
      <c r="DO746" s="5"/>
      <c r="DP746" s="5"/>
      <c r="DQ746" s="5"/>
      <c r="DR746" s="5"/>
      <c r="DS746" s="128"/>
      <c r="DT746" s="128"/>
      <c r="DU746" s="5"/>
      <c r="DV746" s="5"/>
      <c r="DW746" s="5"/>
      <c r="DX746" s="5"/>
      <c r="DY746" s="5"/>
      <c r="DZ746" s="128"/>
      <c r="EA746" s="128"/>
      <c r="EB746" s="5"/>
      <c r="EC746" s="5"/>
      <c r="ED746" s="5"/>
      <c r="EE746" s="5"/>
      <c r="EF746" s="5"/>
      <c r="EG746" s="128"/>
      <c r="EH746" s="128"/>
      <c r="EI746" s="5"/>
      <c r="EJ746" s="341"/>
      <c r="EK746" s="354"/>
      <c r="EL746" s="5"/>
      <c r="EM746" s="5"/>
      <c r="EN746" s="5"/>
      <c r="EO746" s="5"/>
      <c r="EP746" s="128"/>
      <c r="EQ746" s="128"/>
      <c r="ER746" s="5"/>
      <c r="ES746" s="5"/>
      <c r="ET746" s="5"/>
      <c r="EU746" s="5"/>
      <c r="EV746" s="5"/>
      <c r="EW746" s="128"/>
      <c r="EX746" s="128"/>
      <c r="EY746" s="5"/>
      <c r="EZ746" s="5"/>
      <c r="FA746" s="5"/>
      <c r="FB746" s="5"/>
      <c r="FC746" s="5"/>
      <c r="FD746" s="128"/>
      <c r="FE746" s="128"/>
      <c r="FF746" s="5"/>
      <c r="FG746" s="5"/>
      <c r="FH746" s="5"/>
      <c r="FI746" s="5"/>
      <c r="FJ746" s="5"/>
      <c r="FK746" s="128"/>
      <c r="FL746" s="128"/>
      <c r="FM746" s="5"/>
      <c r="FN746" s="5"/>
      <c r="FO746" s="5"/>
      <c r="FP746" s="5"/>
      <c r="FQ746" s="5"/>
      <c r="FR746" s="128"/>
      <c r="FS746" s="128"/>
      <c r="FT746" s="5"/>
      <c r="FU746" s="5"/>
      <c r="FV746" s="5"/>
      <c r="FW746" s="5"/>
      <c r="FX746" s="5"/>
      <c r="FY746" s="128"/>
      <c r="FZ746" s="128"/>
      <c r="GA746" s="5"/>
      <c r="GB746" s="341"/>
      <c r="GC746" s="354"/>
      <c r="GD746" s="5"/>
      <c r="GE746" s="5"/>
      <c r="GF746" s="5"/>
      <c r="GG746" s="5"/>
      <c r="GH746" s="128"/>
      <c r="GI746" s="128"/>
      <c r="GJ746" s="5"/>
      <c r="GK746" s="5"/>
      <c r="GL746" s="5"/>
      <c r="GM746" s="5"/>
      <c r="GN746" s="5"/>
      <c r="GO746" s="128"/>
      <c r="GP746" s="128"/>
      <c r="GQ746" s="5"/>
      <c r="GR746" s="5"/>
      <c r="GS746" s="5"/>
      <c r="GT746" s="5"/>
      <c r="GU746" s="5"/>
      <c r="GV746" s="128"/>
      <c r="GW746" s="128"/>
      <c r="GX746" s="5"/>
      <c r="GY746" s="5"/>
      <c r="GZ746" s="5"/>
      <c r="HA746" s="5"/>
      <c r="HB746" s="5"/>
      <c r="HC746" s="128"/>
      <c r="HD746" s="128"/>
      <c r="HE746" s="5"/>
      <c r="HF746" s="5"/>
      <c r="HG746" s="5"/>
      <c r="HH746" s="5"/>
      <c r="HI746" s="5"/>
      <c r="HJ746" s="128"/>
      <c r="HK746" s="128"/>
      <c r="HL746" s="5"/>
      <c r="HM746" s="5"/>
      <c r="HN746" s="5"/>
      <c r="HO746" s="5"/>
      <c r="HP746" s="5"/>
      <c r="HQ746" s="128"/>
      <c r="HR746" s="128"/>
      <c r="HS746" s="5"/>
      <c r="HT746" s="341"/>
      <c r="HU746" s="354"/>
      <c r="HV746" s="5"/>
      <c r="HW746" s="5"/>
      <c r="HX746" s="5"/>
      <c r="HY746" s="5"/>
      <c r="HZ746" s="128"/>
      <c r="IA746" s="128"/>
      <c r="IB746" s="5"/>
      <c r="IC746" s="5"/>
      <c r="ID746" s="5"/>
      <c r="IE746" s="5"/>
      <c r="IF746" s="5"/>
      <c r="IG746" s="128"/>
      <c r="IH746" s="128"/>
      <c r="II746" s="5"/>
      <c r="IJ746" s="5"/>
      <c r="IK746" s="5"/>
      <c r="IL746" s="5"/>
      <c r="IM746" s="5"/>
      <c r="IN746" s="128"/>
      <c r="IO746" s="128"/>
      <c r="IP746" s="5"/>
      <c r="IQ746" s="5"/>
      <c r="IR746" s="5"/>
      <c r="IS746" s="5"/>
      <c r="IT746" s="5"/>
      <c r="IU746" s="128"/>
      <c r="IV746" s="128"/>
      <c r="IW746" s="5"/>
      <c r="IX746" s="5"/>
      <c r="IY746" s="5"/>
      <c r="IZ746" s="5"/>
      <c r="JA746" s="5"/>
      <c r="JB746" s="128"/>
      <c r="JC746" s="128"/>
      <c r="JD746" s="5"/>
      <c r="JE746" s="5"/>
      <c r="JF746" s="5"/>
      <c r="JG746" s="5"/>
      <c r="JH746" s="5"/>
      <c r="JI746" s="128"/>
      <c r="JJ746" s="128"/>
      <c r="JK746" s="145"/>
      <c r="JL746" s="397"/>
    </row>
    <row r="747" spans="1:272" ht="30">
      <c r="A747" s="8" t="s">
        <v>33</v>
      </c>
      <c r="B747" s="8" t="s">
        <v>9</v>
      </c>
      <c r="C747" s="8">
        <v>1</v>
      </c>
      <c r="D747" s="197">
        <v>163</v>
      </c>
      <c r="E747" s="118" t="s">
        <v>146</v>
      </c>
      <c r="F747" s="195" t="s">
        <v>108</v>
      </c>
      <c r="G747" s="195" t="s">
        <v>145</v>
      </c>
      <c r="H747" s="309" t="s">
        <v>188</v>
      </c>
      <c r="I747" s="363"/>
      <c r="J747" s="57"/>
      <c r="K747" s="57"/>
      <c r="L747" s="57"/>
      <c r="M747" s="56"/>
      <c r="N747" s="116"/>
      <c r="O747" s="159"/>
      <c r="P747" s="5"/>
      <c r="Q747" s="5"/>
      <c r="R747" s="5"/>
      <c r="S747" s="5"/>
      <c r="T747" s="5"/>
      <c r="U747" s="128"/>
      <c r="V747" s="128"/>
      <c r="W747" s="5"/>
      <c r="X747" s="5"/>
      <c r="Y747" s="5"/>
      <c r="Z747" s="5"/>
      <c r="AA747" s="5"/>
      <c r="AB747" s="128"/>
      <c r="AC747" s="128"/>
      <c r="AD747" s="5"/>
      <c r="AE747" s="5"/>
      <c r="AF747" s="5"/>
      <c r="AG747" s="5"/>
      <c r="AH747" s="5"/>
      <c r="AI747" s="128"/>
      <c r="AJ747" s="128"/>
      <c r="AK747" s="5"/>
      <c r="AL747" s="5"/>
      <c r="AM747" s="5"/>
      <c r="AN747" s="5"/>
      <c r="AO747" s="5"/>
      <c r="AP747" s="128"/>
      <c r="AQ747" s="128"/>
      <c r="AR747" s="5"/>
      <c r="AS747" s="5"/>
      <c r="AT747" s="5"/>
      <c r="AU747" s="5"/>
      <c r="AV747" s="5"/>
      <c r="AW747" s="128"/>
      <c r="AX747" s="128"/>
      <c r="AY747" s="5"/>
      <c r="AZ747" s="341"/>
      <c r="BA747" s="354"/>
      <c r="BB747" s="5"/>
      <c r="BC747" s="5"/>
      <c r="BD747" s="5"/>
      <c r="BE747" s="5"/>
      <c r="BF747" s="128"/>
      <c r="BG747" s="128"/>
      <c r="BH747" s="5"/>
      <c r="BI747" s="5"/>
      <c r="BJ747" s="5"/>
      <c r="BK747" s="5"/>
      <c r="BL747" s="5"/>
      <c r="BM747" s="128"/>
      <c r="BN747" s="128"/>
      <c r="BO747" s="5"/>
      <c r="BP747" s="5"/>
      <c r="BQ747" s="5"/>
      <c r="BR747" s="5"/>
      <c r="BS747" s="5"/>
      <c r="BT747" s="128"/>
      <c r="BU747" s="128"/>
      <c r="BV747" s="5"/>
      <c r="BW747" s="5"/>
      <c r="BX747" s="5"/>
      <c r="BY747" s="5"/>
      <c r="BZ747" s="5"/>
      <c r="CA747" s="128"/>
      <c r="CB747" s="128"/>
      <c r="CC747" s="5"/>
      <c r="CD747" s="5"/>
      <c r="CE747" s="5"/>
      <c r="CF747" s="5"/>
      <c r="CG747" s="5"/>
      <c r="CH747" s="128"/>
      <c r="CI747" s="128"/>
      <c r="CJ747" s="5"/>
      <c r="CK747" s="5"/>
      <c r="CL747" s="5"/>
      <c r="CM747" s="5"/>
      <c r="CN747" s="5"/>
      <c r="CO747" s="128"/>
      <c r="CP747" s="128"/>
      <c r="CQ747" s="5"/>
      <c r="CR747" s="341"/>
      <c r="CS747" s="355" t="s">
        <v>513</v>
      </c>
      <c r="CT747" s="51">
        <v>839.8</v>
      </c>
      <c r="CU747" s="51">
        <v>839.8</v>
      </c>
      <c r="CV747" s="51">
        <v>1</v>
      </c>
      <c r="CW747" s="52">
        <v>100</v>
      </c>
      <c r="CX747" s="52">
        <f t="shared" si="509"/>
        <v>1</v>
      </c>
      <c r="CY747" s="139">
        <f>CX747*AUXILIAR!$B$56</f>
        <v>30000000</v>
      </c>
      <c r="CZ747" s="5"/>
      <c r="DA747" s="5"/>
      <c r="DB747" s="5"/>
      <c r="DC747" s="5"/>
      <c r="DD747" s="5"/>
      <c r="DE747" s="128"/>
      <c r="DF747" s="128"/>
      <c r="DG747" s="5"/>
      <c r="DH747" s="5"/>
      <c r="DI747" s="5"/>
      <c r="DJ747" s="5"/>
      <c r="DK747" s="5"/>
      <c r="DL747" s="128"/>
      <c r="DM747" s="128"/>
      <c r="DN747" s="5"/>
      <c r="DO747" s="5"/>
      <c r="DP747" s="5"/>
      <c r="DQ747" s="5"/>
      <c r="DR747" s="5"/>
      <c r="DS747" s="128"/>
      <c r="DT747" s="128"/>
      <c r="DU747" s="5"/>
      <c r="DV747" s="5"/>
      <c r="DW747" s="5"/>
      <c r="DX747" s="5"/>
      <c r="DY747" s="5"/>
      <c r="DZ747" s="128"/>
      <c r="EA747" s="128"/>
      <c r="EB747" s="5"/>
      <c r="EC747" s="5"/>
      <c r="ED747" s="5"/>
      <c r="EE747" s="5"/>
      <c r="EF747" s="5"/>
      <c r="EG747" s="128"/>
      <c r="EH747" s="128"/>
      <c r="EI747" s="5"/>
      <c r="EJ747" s="341"/>
      <c r="EK747" s="354"/>
      <c r="EL747" s="5"/>
      <c r="EM747" s="5"/>
      <c r="EN747" s="5"/>
      <c r="EO747" s="5"/>
      <c r="EP747" s="128"/>
      <c r="EQ747" s="128"/>
      <c r="ER747" s="5"/>
      <c r="ES747" s="5"/>
      <c r="ET747" s="5"/>
      <c r="EU747" s="5"/>
      <c r="EV747" s="5"/>
      <c r="EW747" s="128"/>
      <c r="EX747" s="128"/>
      <c r="EY747" s="5"/>
      <c r="EZ747" s="5"/>
      <c r="FA747" s="5"/>
      <c r="FB747" s="5"/>
      <c r="FC747" s="5"/>
      <c r="FD747" s="128"/>
      <c r="FE747" s="128"/>
      <c r="FF747" s="5"/>
      <c r="FG747" s="5"/>
      <c r="FH747" s="5"/>
      <c r="FI747" s="5"/>
      <c r="FJ747" s="5"/>
      <c r="FK747" s="128"/>
      <c r="FL747" s="128"/>
      <c r="FM747" s="5"/>
      <c r="FN747" s="5"/>
      <c r="FO747" s="5"/>
      <c r="FP747" s="5"/>
      <c r="FQ747" s="5"/>
      <c r="FR747" s="128"/>
      <c r="FS747" s="128"/>
      <c r="FT747" s="5"/>
      <c r="FU747" s="5"/>
      <c r="FV747" s="5"/>
      <c r="FW747" s="5"/>
      <c r="FX747" s="5"/>
      <c r="FY747" s="128"/>
      <c r="FZ747" s="128"/>
      <c r="GA747" s="5"/>
      <c r="GB747" s="341"/>
      <c r="GC747" s="354"/>
      <c r="GD747" s="5"/>
      <c r="GE747" s="5"/>
      <c r="GF747" s="5"/>
      <c r="GG747" s="5"/>
      <c r="GH747" s="128"/>
      <c r="GI747" s="128"/>
      <c r="GJ747" s="5"/>
      <c r="GK747" s="5"/>
      <c r="GL747" s="5"/>
      <c r="GM747" s="5"/>
      <c r="GN747" s="5"/>
      <c r="GO747" s="128"/>
      <c r="GP747" s="128"/>
      <c r="GQ747" s="5"/>
      <c r="GR747" s="5"/>
      <c r="GS747" s="5"/>
      <c r="GT747" s="5"/>
      <c r="GU747" s="5"/>
      <c r="GV747" s="128"/>
      <c r="GW747" s="128"/>
      <c r="GX747" s="5"/>
      <c r="GY747" s="5"/>
      <c r="GZ747" s="5"/>
      <c r="HA747" s="5"/>
      <c r="HB747" s="5"/>
      <c r="HC747" s="128"/>
      <c r="HD747" s="128"/>
      <c r="HE747" s="5"/>
      <c r="HF747" s="5"/>
      <c r="HG747" s="5"/>
      <c r="HH747" s="5"/>
      <c r="HI747" s="5"/>
      <c r="HJ747" s="128"/>
      <c r="HK747" s="128"/>
      <c r="HL747" s="5"/>
      <c r="HM747" s="5"/>
      <c r="HN747" s="5"/>
      <c r="HO747" s="5"/>
      <c r="HP747" s="5"/>
      <c r="HQ747" s="128"/>
      <c r="HR747" s="128"/>
      <c r="HS747" s="5"/>
      <c r="HT747" s="341"/>
      <c r="HU747" s="354"/>
      <c r="HV747" s="5"/>
      <c r="HW747" s="5"/>
      <c r="HX747" s="5"/>
      <c r="HY747" s="5"/>
      <c r="HZ747" s="128"/>
      <c r="IA747" s="128"/>
      <c r="IB747" s="5"/>
      <c r="IC747" s="5"/>
      <c r="ID747" s="5"/>
      <c r="IE747" s="5"/>
      <c r="IF747" s="5"/>
      <c r="IG747" s="128"/>
      <c r="IH747" s="128"/>
      <c r="II747" s="5"/>
      <c r="IJ747" s="5"/>
      <c r="IK747" s="5"/>
      <c r="IL747" s="5"/>
      <c r="IM747" s="5"/>
      <c r="IN747" s="128"/>
      <c r="IO747" s="128"/>
      <c r="IP747" s="5"/>
      <c r="IQ747" s="5"/>
      <c r="IR747" s="5"/>
      <c r="IS747" s="5"/>
      <c r="IT747" s="5"/>
      <c r="IU747" s="128"/>
      <c r="IV747" s="128"/>
      <c r="IW747" s="5"/>
      <c r="IX747" s="5"/>
      <c r="IY747" s="5"/>
      <c r="IZ747" s="5"/>
      <c r="JA747" s="5"/>
      <c r="JB747" s="128"/>
      <c r="JC747" s="128"/>
      <c r="JD747" s="5"/>
      <c r="JE747" s="5"/>
      <c r="JF747" s="5"/>
      <c r="JG747" s="5"/>
      <c r="JH747" s="5"/>
      <c r="JI747" s="128"/>
      <c r="JJ747" s="128"/>
      <c r="JK747" s="145"/>
      <c r="JL747" s="397"/>
    </row>
    <row r="748" spans="1:272" ht="30">
      <c r="A748" s="8" t="s">
        <v>33</v>
      </c>
      <c r="B748" s="8" t="s">
        <v>9</v>
      </c>
      <c r="C748" s="8">
        <v>1</v>
      </c>
      <c r="D748" s="197">
        <v>163</v>
      </c>
      <c r="E748" s="118" t="s">
        <v>146</v>
      </c>
      <c r="F748" s="195" t="s">
        <v>108</v>
      </c>
      <c r="G748" s="195" t="s">
        <v>145</v>
      </c>
      <c r="H748" s="309" t="s">
        <v>188</v>
      </c>
      <c r="I748" s="363"/>
      <c r="J748" s="57"/>
      <c r="K748" s="57"/>
      <c r="L748" s="57"/>
      <c r="M748" s="56"/>
      <c r="N748" s="116"/>
      <c r="O748" s="159"/>
      <c r="P748" s="5"/>
      <c r="Q748" s="5"/>
      <c r="R748" s="5"/>
      <c r="S748" s="5"/>
      <c r="T748" s="5"/>
      <c r="U748" s="128"/>
      <c r="V748" s="128"/>
      <c r="W748" s="5"/>
      <c r="X748" s="5"/>
      <c r="Y748" s="5"/>
      <c r="Z748" s="5"/>
      <c r="AA748" s="5"/>
      <c r="AB748" s="128"/>
      <c r="AC748" s="128"/>
      <c r="AD748" s="5"/>
      <c r="AE748" s="5"/>
      <c r="AF748" s="5"/>
      <c r="AG748" s="5"/>
      <c r="AH748" s="5"/>
      <c r="AI748" s="128"/>
      <c r="AJ748" s="128"/>
      <c r="AK748" s="5"/>
      <c r="AL748" s="5"/>
      <c r="AM748" s="5"/>
      <c r="AN748" s="5"/>
      <c r="AO748" s="5"/>
      <c r="AP748" s="128"/>
      <c r="AQ748" s="128"/>
      <c r="AR748" s="5"/>
      <c r="AS748" s="5"/>
      <c r="AT748" s="5"/>
      <c r="AU748" s="5"/>
      <c r="AV748" s="5"/>
      <c r="AW748" s="128"/>
      <c r="AX748" s="128"/>
      <c r="AY748" s="5"/>
      <c r="AZ748" s="341"/>
      <c r="BA748" s="354"/>
      <c r="BB748" s="5"/>
      <c r="BC748" s="5"/>
      <c r="BD748" s="5"/>
      <c r="BE748" s="5"/>
      <c r="BF748" s="128"/>
      <c r="BG748" s="128"/>
      <c r="BH748" s="5"/>
      <c r="BI748" s="5"/>
      <c r="BJ748" s="5"/>
      <c r="BK748" s="5"/>
      <c r="BL748" s="5"/>
      <c r="BM748" s="128"/>
      <c r="BN748" s="128"/>
      <c r="BO748" s="5"/>
      <c r="BP748" s="5"/>
      <c r="BQ748" s="5"/>
      <c r="BR748" s="5"/>
      <c r="BS748" s="5"/>
      <c r="BT748" s="128"/>
      <c r="BU748" s="128"/>
      <c r="BV748" s="5"/>
      <c r="BW748" s="5"/>
      <c r="BX748" s="5"/>
      <c r="BY748" s="5"/>
      <c r="BZ748" s="5"/>
      <c r="CA748" s="128"/>
      <c r="CB748" s="128"/>
      <c r="CC748" s="5"/>
      <c r="CD748" s="5"/>
      <c r="CE748" s="5"/>
      <c r="CF748" s="5"/>
      <c r="CG748" s="5"/>
      <c r="CH748" s="128"/>
      <c r="CI748" s="128"/>
      <c r="CJ748" s="5"/>
      <c r="CK748" s="5"/>
      <c r="CL748" s="5"/>
      <c r="CM748" s="5"/>
      <c r="CN748" s="5"/>
      <c r="CO748" s="128"/>
      <c r="CP748" s="128"/>
      <c r="CQ748" s="5"/>
      <c r="CR748" s="341"/>
      <c r="CS748" s="355" t="s">
        <v>514</v>
      </c>
      <c r="CT748" s="51">
        <v>855</v>
      </c>
      <c r="CU748" s="51">
        <v>855</v>
      </c>
      <c r="CV748" s="51">
        <v>1</v>
      </c>
      <c r="CW748" s="52">
        <v>100</v>
      </c>
      <c r="CX748" s="52">
        <f t="shared" si="509"/>
        <v>1</v>
      </c>
      <c r="CY748" s="139">
        <f>CX748*AUXILIAR!$B$56</f>
        <v>30000000</v>
      </c>
      <c r="CZ748" s="5"/>
      <c r="DA748" s="5"/>
      <c r="DB748" s="5"/>
      <c r="DC748" s="5"/>
      <c r="DD748" s="5"/>
      <c r="DE748" s="128"/>
      <c r="DF748" s="128"/>
      <c r="DG748" s="5"/>
      <c r="DH748" s="5"/>
      <c r="DI748" s="5"/>
      <c r="DJ748" s="5"/>
      <c r="DK748" s="5"/>
      <c r="DL748" s="128"/>
      <c r="DM748" s="128"/>
      <c r="DN748" s="5"/>
      <c r="DO748" s="5"/>
      <c r="DP748" s="5"/>
      <c r="DQ748" s="5"/>
      <c r="DR748" s="5"/>
      <c r="DS748" s="128"/>
      <c r="DT748" s="128"/>
      <c r="DU748" s="5"/>
      <c r="DV748" s="5"/>
      <c r="DW748" s="5"/>
      <c r="DX748" s="5"/>
      <c r="DY748" s="5"/>
      <c r="DZ748" s="128"/>
      <c r="EA748" s="128"/>
      <c r="EB748" s="5"/>
      <c r="EC748" s="5"/>
      <c r="ED748" s="5"/>
      <c r="EE748" s="5"/>
      <c r="EF748" s="5"/>
      <c r="EG748" s="128"/>
      <c r="EH748" s="128"/>
      <c r="EI748" s="5"/>
      <c r="EJ748" s="341"/>
      <c r="EK748" s="354"/>
      <c r="EL748" s="5"/>
      <c r="EM748" s="5"/>
      <c r="EN748" s="5"/>
      <c r="EO748" s="5"/>
      <c r="EP748" s="128"/>
      <c r="EQ748" s="128"/>
      <c r="ER748" s="5"/>
      <c r="ES748" s="5"/>
      <c r="ET748" s="5"/>
      <c r="EU748" s="5"/>
      <c r="EV748" s="5"/>
      <c r="EW748" s="128"/>
      <c r="EX748" s="128"/>
      <c r="EY748" s="5"/>
      <c r="EZ748" s="5"/>
      <c r="FA748" s="5"/>
      <c r="FB748" s="5"/>
      <c r="FC748" s="5"/>
      <c r="FD748" s="128"/>
      <c r="FE748" s="128"/>
      <c r="FF748" s="5"/>
      <c r="FG748" s="5"/>
      <c r="FH748" s="5"/>
      <c r="FI748" s="5"/>
      <c r="FJ748" s="5"/>
      <c r="FK748" s="128"/>
      <c r="FL748" s="128"/>
      <c r="FM748" s="5"/>
      <c r="FN748" s="5"/>
      <c r="FO748" s="5"/>
      <c r="FP748" s="5"/>
      <c r="FQ748" s="5"/>
      <c r="FR748" s="128"/>
      <c r="FS748" s="128"/>
      <c r="FT748" s="5"/>
      <c r="FU748" s="5"/>
      <c r="FV748" s="5"/>
      <c r="FW748" s="5"/>
      <c r="FX748" s="5"/>
      <c r="FY748" s="128"/>
      <c r="FZ748" s="128"/>
      <c r="GA748" s="5"/>
      <c r="GB748" s="341"/>
      <c r="GC748" s="354"/>
      <c r="GD748" s="5"/>
      <c r="GE748" s="5"/>
      <c r="GF748" s="5"/>
      <c r="GG748" s="5"/>
      <c r="GH748" s="128"/>
      <c r="GI748" s="128"/>
      <c r="GJ748" s="5"/>
      <c r="GK748" s="5"/>
      <c r="GL748" s="5"/>
      <c r="GM748" s="5"/>
      <c r="GN748" s="5"/>
      <c r="GO748" s="128"/>
      <c r="GP748" s="128"/>
      <c r="GQ748" s="5"/>
      <c r="GR748" s="5"/>
      <c r="GS748" s="5"/>
      <c r="GT748" s="5"/>
      <c r="GU748" s="5"/>
      <c r="GV748" s="128"/>
      <c r="GW748" s="128"/>
      <c r="GX748" s="5"/>
      <c r="GY748" s="5"/>
      <c r="GZ748" s="5"/>
      <c r="HA748" s="5"/>
      <c r="HB748" s="5"/>
      <c r="HC748" s="128"/>
      <c r="HD748" s="128"/>
      <c r="HE748" s="5"/>
      <c r="HF748" s="5"/>
      <c r="HG748" s="5"/>
      <c r="HH748" s="5"/>
      <c r="HI748" s="5"/>
      <c r="HJ748" s="128"/>
      <c r="HK748" s="128"/>
      <c r="HL748" s="5"/>
      <c r="HM748" s="5"/>
      <c r="HN748" s="5"/>
      <c r="HO748" s="5"/>
      <c r="HP748" s="5"/>
      <c r="HQ748" s="128"/>
      <c r="HR748" s="128"/>
      <c r="HS748" s="5"/>
      <c r="HT748" s="341"/>
      <c r="HU748" s="354"/>
      <c r="HV748" s="5"/>
      <c r="HW748" s="5"/>
      <c r="HX748" s="5"/>
      <c r="HY748" s="5"/>
      <c r="HZ748" s="128"/>
      <c r="IA748" s="128"/>
      <c r="IB748" s="5"/>
      <c r="IC748" s="5"/>
      <c r="ID748" s="5"/>
      <c r="IE748" s="5"/>
      <c r="IF748" s="5"/>
      <c r="IG748" s="128"/>
      <c r="IH748" s="128"/>
      <c r="II748" s="5"/>
      <c r="IJ748" s="5"/>
      <c r="IK748" s="5"/>
      <c r="IL748" s="5"/>
      <c r="IM748" s="5"/>
      <c r="IN748" s="128"/>
      <c r="IO748" s="128"/>
      <c r="IP748" s="5"/>
      <c r="IQ748" s="5"/>
      <c r="IR748" s="5"/>
      <c r="IS748" s="5"/>
      <c r="IT748" s="5"/>
      <c r="IU748" s="128"/>
      <c r="IV748" s="128"/>
      <c r="IW748" s="5"/>
      <c r="IX748" s="5"/>
      <c r="IY748" s="5"/>
      <c r="IZ748" s="5"/>
      <c r="JA748" s="5"/>
      <c r="JB748" s="128"/>
      <c r="JC748" s="128"/>
      <c r="JD748" s="5"/>
      <c r="JE748" s="5"/>
      <c r="JF748" s="5"/>
      <c r="JG748" s="5"/>
      <c r="JH748" s="5"/>
      <c r="JI748" s="128"/>
      <c r="JJ748" s="128"/>
      <c r="JK748" s="145"/>
      <c r="JL748" s="397"/>
    </row>
    <row r="749" spans="1:272" ht="30">
      <c r="A749" s="8" t="s">
        <v>33</v>
      </c>
      <c r="B749" s="8" t="s">
        <v>9</v>
      </c>
      <c r="C749" s="8">
        <v>1</v>
      </c>
      <c r="D749" s="197">
        <v>163</v>
      </c>
      <c r="E749" s="118" t="s">
        <v>146</v>
      </c>
      <c r="F749" s="195" t="s">
        <v>108</v>
      </c>
      <c r="G749" s="195" t="s">
        <v>145</v>
      </c>
      <c r="H749" s="309" t="s">
        <v>188</v>
      </c>
      <c r="I749" s="363"/>
      <c r="J749" s="57"/>
      <c r="K749" s="57"/>
      <c r="L749" s="57"/>
      <c r="M749" s="56"/>
      <c r="N749" s="116"/>
      <c r="O749" s="159"/>
      <c r="P749" s="5"/>
      <c r="Q749" s="5"/>
      <c r="R749" s="5"/>
      <c r="S749" s="5"/>
      <c r="T749" s="5"/>
      <c r="U749" s="128"/>
      <c r="V749" s="128"/>
      <c r="W749" s="5"/>
      <c r="X749" s="5"/>
      <c r="Y749" s="5"/>
      <c r="Z749" s="5"/>
      <c r="AA749" s="5"/>
      <c r="AB749" s="128"/>
      <c r="AC749" s="128"/>
      <c r="AD749" s="5"/>
      <c r="AE749" s="5"/>
      <c r="AF749" s="5"/>
      <c r="AG749" s="5"/>
      <c r="AH749" s="5"/>
      <c r="AI749" s="128"/>
      <c r="AJ749" s="128"/>
      <c r="AK749" s="5"/>
      <c r="AL749" s="5"/>
      <c r="AM749" s="5"/>
      <c r="AN749" s="5"/>
      <c r="AO749" s="5"/>
      <c r="AP749" s="128"/>
      <c r="AQ749" s="128"/>
      <c r="AR749" s="5"/>
      <c r="AS749" s="5"/>
      <c r="AT749" s="5"/>
      <c r="AU749" s="5"/>
      <c r="AV749" s="5"/>
      <c r="AW749" s="128"/>
      <c r="AX749" s="128"/>
      <c r="AY749" s="5"/>
      <c r="AZ749" s="341"/>
      <c r="BA749" s="354"/>
      <c r="BB749" s="5"/>
      <c r="BC749" s="5"/>
      <c r="BD749" s="5"/>
      <c r="BE749" s="5"/>
      <c r="BF749" s="128"/>
      <c r="BG749" s="128"/>
      <c r="BH749" s="5"/>
      <c r="BI749" s="5"/>
      <c r="BJ749" s="5"/>
      <c r="BK749" s="5"/>
      <c r="BL749" s="5"/>
      <c r="BM749" s="128"/>
      <c r="BN749" s="128"/>
      <c r="BO749" s="5"/>
      <c r="BP749" s="5"/>
      <c r="BQ749" s="5"/>
      <c r="BR749" s="5"/>
      <c r="BS749" s="5"/>
      <c r="BT749" s="128"/>
      <c r="BU749" s="128"/>
      <c r="BV749" s="5"/>
      <c r="BW749" s="5"/>
      <c r="BX749" s="5"/>
      <c r="BY749" s="5"/>
      <c r="BZ749" s="5"/>
      <c r="CA749" s="128"/>
      <c r="CB749" s="128"/>
      <c r="CC749" s="5"/>
      <c r="CD749" s="5"/>
      <c r="CE749" s="5"/>
      <c r="CF749" s="5"/>
      <c r="CG749" s="5"/>
      <c r="CH749" s="128"/>
      <c r="CI749" s="128"/>
      <c r="CJ749" s="5"/>
      <c r="CK749" s="5"/>
      <c r="CL749" s="5"/>
      <c r="CM749" s="5"/>
      <c r="CN749" s="5"/>
      <c r="CO749" s="128"/>
      <c r="CP749" s="128"/>
      <c r="CQ749" s="5"/>
      <c r="CR749" s="341"/>
      <c r="CS749" s="355" t="s">
        <v>519</v>
      </c>
      <c r="CT749" s="51">
        <v>102</v>
      </c>
      <c r="CU749" s="51">
        <v>102</v>
      </c>
      <c r="CV749" s="51">
        <v>1</v>
      </c>
      <c r="CW749" s="52">
        <v>100</v>
      </c>
      <c r="CX749" s="52">
        <f t="shared" si="509"/>
        <v>1</v>
      </c>
      <c r="CY749" s="139">
        <f>CX749*AUXILIAR!$B$57</f>
        <v>20000000</v>
      </c>
      <c r="CZ749" s="5"/>
      <c r="DA749" s="5"/>
      <c r="DB749" s="5"/>
      <c r="DC749" s="5"/>
      <c r="DD749" s="5"/>
      <c r="DE749" s="128"/>
      <c r="DF749" s="128"/>
      <c r="DG749" s="5"/>
      <c r="DH749" s="5"/>
      <c r="DI749" s="5"/>
      <c r="DJ749" s="5"/>
      <c r="DK749" s="5"/>
      <c r="DL749" s="128"/>
      <c r="DM749" s="128"/>
      <c r="DN749" s="5"/>
      <c r="DO749" s="5"/>
      <c r="DP749" s="5"/>
      <c r="DQ749" s="5"/>
      <c r="DR749" s="5"/>
      <c r="DS749" s="128"/>
      <c r="DT749" s="128"/>
      <c r="DU749" s="5"/>
      <c r="DV749" s="5"/>
      <c r="DW749" s="5"/>
      <c r="DX749" s="5"/>
      <c r="DY749" s="5"/>
      <c r="DZ749" s="128"/>
      <c r="EA749" s="128"/>
      <c r="EB749" s="5"/>
      <c r="EC749" s="5"/>
      <c r="ED749" s="5"/>
      <c r="EE749" s="5"/>
      <c r="EF749" s="5"/>
      <c r="EG749" s="128"/>
      <c r="EH749" s="128"/>
      <c r="EI749" s="5"/>
      <c r="EJ749" s="341"/>
      <c r="EK749" s="354"/>
      <c r="EL749" s="5"/>
      <c r="EM749" s="5"/>
      <c r="EN749" s="5"/>
      <c r="EO749" s="5"/>
      <c r="EP749" s="128"/>
      <c r="EQ749" s="128"/>
      <c r="ER749" s="5"/>
      <c r="ES749" s="5"/>
      <c r="ET749" s="5"/>
      <c r="EU749" s="5"/>
      <c r="EV749" s="5"/>
      <c r="EW749" s="128"/>
      <c r="EX749" s="128"/>
      <c r="EY749" s="5"/>
      <c r="EZ749" s="5"/>
      <c r="FA749" s="5"/>
      <c r="FB749" s="5"/>
      <c r="FC749" s="5"/>
      <c r="FD749" s="128"/>
      <c r="FE749" s="128"/>
      <c r="FF749" s="5"/>
      <c r="FG749" s="5"/>
      <c r="FH749" s="5"/>
      <c r="FI749" s="5"/>
      <c r="FJ749" s="5"/>
      <c r="FK749" s="128"/>
      <c r="FL749" s="128"/>
      <c r="FM749" s="5"/>
      <c r="FN749" s="5"/>
      <c r="FO749" s="5"/>
      <c r="FP749" s="5"/>
      <c r="FQ749" s="5"/>
      <c r="FR749" s="128"/>
      <c r="FS749" s="128"/>
      <c r="FT749" s="5"/>
      <c r="FU749" s="5"/>
      <c r="FV749" s="5"/>
      <c r="FW749" s="5"/>
      <c r="FX749" s="5"/>
      <c r="FY749" s="128"/>
      <c r="FZ749" s="128"/>
      <c r="GA749" s="5"/>
      <c r="GB749" s="341"/>
      <c r="GC749" s="354"/>
      <c r="GD749" s="5"/>
      <c r="GE749" s="5"/>
      <c r="GF749" s="5"/>
      <c r="GG749" s="5"/>
      <c r="GH749" s="128"/>
      <c r="GI749" s="128"/>
      <c r="GJ749" s="5"/>
      <c r="GK749" s="5"/>
      <c r="GL749" s="5"/>
      <c r="GM749" s="5"/>
      <c r="GN749" s="5"/>
      <c r="GO749" s="128"/>
      <c r="GP749" s="128"/>
      <c r="GQ749" s="5"/>
      <c r="GR749" s="5"/>
      <c r="GS749" s="5"/>
      <c r="GT749" s="5"/>
      <c r="GU749" s="5"/>
      <c r="GV749" s="128"/>
      <c r="GW749" s="128"/>
      <c r="GX749" s="5"/>
      <c r="GY749" s="5"/>
      <c r="GZ749" s="5"/>
      <c r="HA749" s="5"/>
      <c r="HB749" s="5"/>
      <c r="HC749" s="128"/>
      <c r="HD749" s="128"/>
      <c r="HE749" s="5"/>
      <c r="HF749" s="5"/>
      <c r="HG749" s="5"/>
      <c r="HH749" s="5"/>
      <c r="HI749" s="5"/>
      <c r="HJ749" s="128"/>
      <c r="HK749" s="128"/>
      <c r="HL749" s="5"/>
      <c r="HM749" s="5"/>
      <c r="HN749" s="5"/>
      <c r="HO749" s="5"/>
      <c r="HP749" s="5"/>
      <c r="HQ749" s="128"/>
      <c r="HR749" s="128"/>
      <c r="HS749" s="5"/>
      <c r="HT749" s="341"/>
      <c r="HU749" s="354"/>
      <c r="HV749" s="5"/>
      <c r="HW749" s="5"/>
      <c r="HX749" s="5"/>
      <c r="HY749" s="5"/>
      <c r="HZ749" s="128"/>
      <c r="IA749" s="128"/>
      <c r="IB749" s="5"/>
      <c r="IC749" s="5"/>
      <c r="ID749" s="5"/>
      <c r="IE749" s="5"/>
      <c r="IF749" s="5"/>
      <c r="IG749" s="128"/>
      <c r="IH749" s="128"/>
      <c r="II749" s="5"/>
      <c r="IJ749" s="5"/>
      <c r="IK749" s="5"/>
      <c r="IL749" s="5"/>
      <c r="IM749" s="5"/>
      <c r="IN749" s="128"/>
      <c r="IO749" s="128"/>
      <c r="IP749" s="5"/>
      <c r="IQ749" s="5"/>
      <c r="IR749" s="5"/>
      <c r="IS749" s="5"/>
      <c r="IT749" s="5"/>
      <c r="IU749" s="128"/>
      <c r="IV749" s="128"/>
      <c r="IW749" s="5"/>
      <c r="IX749" s="5"/>
      <c r="IY749" s="5"/>
      <c r="IZ749" s="5"/>
      <c r="JA749" s="5"/>
      <c r="JB749" s="128"/>
      <c r="JC749" s="128"/>
      <c r="JD749" s="5"/>
      <c r="JE749" s="5"/>
      <c r="JF749" s="5"/>
      <c r="JG749" s="5"/>
      <c r="JH749" s="5"/>
      <c r="JI749" s="128"/>
      <c r="JJ749" s="128"/>
      <c r="JK749" s="145"/>
      <c r="JL749" s="397"/>
    </row>
    <row r="750" spans="1:272" ht="30">
      <c r="A750" s="8" t="s">
        <v>33</v>
      </c>
      <c r="B750" s="8" t="s">
        <v>9</v>
      </c>
      <c r="C750" s="8">
        <v>1</v>
      </c>
      <c r="D750" s="197">
        <v>163</v>
      </c>
      <c r="E750" s="118" t="s">
        <v>146</v>
      </c>
      <c r="F750" s="195" t="s">
        <v>108</v>
      </c>
      <c r="G750" s="195" t="s">
        <v>145</v>
      </c>
      <c r="H750" s="309" t="s">
        <v>188</v>
      </c>
      <c r="I750" s="363"/>
      <c r="J750" s="57"/>
      <c r="K750" s="57"/>
      <c r="L750" s="57"/>
      <c r="M750" s="56"/>
      <c r="N750" s="116"/>
      <c r="O750" s="159"/>
      <c r="P750" s="5"/>
      <c r="Q750" s="5"/>
      <c r="R750" s="5"/>
      <c r="S750" s="5"/>
      <c r="T750" s="5"/>
      <c r="U750" s="128"/>
      <c r="V750" s="128"/>
      <c r="W750" s="5"/>
      <c r="X750" s="5"/>
      <c r="Y750" s="5"/>
      <c r="Z750" s="5"/>
      <c r="AA750" s="5"/>
      <c r="AB750" s="128"/>
      <c r="AC750" s="128"/>
      <c r="AD750" s="5"/>
      <c r="AE750" s="5"/>
      <c r="AF750" s="5"/>
      <c r="AG750" s="5"/>
      <c r="AH750" s="5"/>
      <c r="AI750" s="128"/>
      <c r="AJ750" s="128"/>
      <c r="AK750" s="5"/>
      <c r="AL750" s="5"/>
      <c r="AM750" s="5"/>
      <c r="AN750" s="5"/>
      <c r="AO750" s="5"/>
      <c r="AP750" s="128"/>
      <c r="AQ750" s="128"/>
      <c r="AR750" s="5"/>
      <c r="AS750" s="5"/>
      <c r="AT750" s="5"/>
      <c r="AU750" s="5"/>
      <c r="AV750" s="5"/>
      <c r="AW750" s="128"/>
      <c r="AX750" s="128"/>
      <c r="AY750" s="5"/>
      <c r="AZ750" s="341"/>
      <c r="BA750" s="354"/>
      <c r="BB750" s="5"/>
      <c r="BC750" s="5"/>
      <c r="BD750" s="5"/>
      <c r="BE750" s="5"/>
      <c r="BF750" s="128"/>
      <c r="BG750" s="128"/>
      <c r="BH750" s="5"/>
      <c r="BI750" s="5"/>
      <c r="BJ750" s="5"/>
      <c r="BK750" s="5"/>
      <c r="BL750" s="5"/>
      <c r="BM750" s="128"/>
      <c r="BN750" s="128"/>
      <c r="BO750" s="5"/>
      <c r="BP750" s="5"/>
      <c r="BQ750" s="5"/>
      <c r="BR750" s="5"/>
      <c r="BS750" s="5"/>
      <c r="BT750" s="128"/>
      <c r="BU750" s="128"/>
      <c r="BV750" s="5"/>
      <c r="BW750" s="5"/>
      <c r="BX750" s="5"/>
      <c r="BY750" s="5"/>
      <c r="BZ750" s="5"/>
      <c r="CA750" s="128"/>
      <c r="CB750" s="128"/>
      <c r="CC750" s="5"/>
      <c r="CD750" s="5"/>
      <c r="CE750" s="5"/>
      <c r="CF750" s="5"/>
      <c r="CG750" s="5"/>
      <c r="CH750" s="128"/>
      <c r="CI750" s="128"/>
      <c r="CJ750" s="5"/>
      <c r="CK750" s="5"/>
      <c r="CL750" s="5"/>
      <c r="CM750" s="5"/>
      <c r="CN750" s="5"/>
      <c r="CO750" s="128"/>
      <c r="CP750" s="128"/>
      <c r="CQ750" s="5"/>
      <c r="CR750" s="341"/>
      <c r="CS750" s="355" t="s">
        <v>520</v>
      </c>
      <c r="CT750" s="51">
        <v>107</v>
      </c>
      <c r="CU750" s="51">
        <v>107</v>
      </c>
      <c r="CV750" s="51">
        <v>1</v>
      </c>
      <c r="CW750" s="52">
        <v>100</v>
      </c>
      <c r="CX750" s="52">
        <f t="shared" si="509"/>
        <v>1</v>
      </c>
      <c r="CY750" s="139">
        <f>CX750*AUXILIAR!$B$57</f>
        <v>20000000</v>
      </c>
      <c r="CZ750" s="5"/>
      <c r="DA750" s="5"/>
      <c r="DB750" s="5"/>
      <c r="DC750" s="5"/>
      <c r="DD750" s="5"/>
      <c r="DE750" s="128"/>
      <c r="DF750" s="128"/>
      <c r="DG750" s="5"/>
      <c r="DH750" s="5"/>
      <c r="DI750" s="5"/>
      <c r="DJ750" s="5"/>
      <c r="DK750" s="5"/>
      <c r="DL750" s="128"/>
      <c r="DM750" s="128"/>
      <c r="DN750" s="5"/>
      <c r="DO750" s="5"/>
      <c r="DP750" s="5"/>
      <c r="DQ750" s="5"/>
      <c r="DR750" s="5"/>
      <c r="DS750" s="128"/>
      <c r="DT750" s="128"/>
      <c r="DU750" s="5"/>
      <c r="DV750" s="5"/>
      <c r="DW750" s="5"/>
      <c r="DX750" s="5"/>
      <c r="DY750" s="5"/>
      <c r="DZ750" s="128"/>
      <c r="EA750" s="128"/>
      <c r="EB750" s="5"/>
      <c r="EC750" s="5"/>
      <c r="ED750" s="5"/>
      <c r="EE750" s="5"/>
      <c r="EF750" s="5"/>
      <c r="EG750" s="128"/>
      <c r="EH750" s="128"/>
      <c r="EI750" s="5"/>
      <c r="EJ750" s="341"/>
      <c r="EK750" s="354"/>
      <c r="EL750" s="5"/>
      <c r="EM750" s="5"/>
      <c r="EN750" s="5"/>
      <c r="EO750" s="5"/>
      <c r="EP750" s="128"/>
      <c r="EQ750" s="128"/>
      <c r="ER750" s="5"/>
      <c r="ES750" s="5"/>
      <c r="ET750" s="5"/>
      <c r="EU750" s="5"/>
      <c r="EV750" s="5"/>
      <c r="EW750" s="128"/>
      <c r="EX750" s="128"/>
      <c r="EY750" s="5"/>
      <c r="EZ750" s="5"/>
      <c r="FA750" s="5"/>
      <c r="FB750" s="5"/>
      <c r="FC750" s="5"/>
      <c r="FD750" s="128"/>
      <c r="FE750" s="128"/>
      <c r="FF750" s="5"/>
      <c r="FG750" s="5"/>
      <c r="FH750" s="5"/>
      <c r="FI750" s="5"/>
      <c r="FJ750" s="5"/>
      <c r="FK750" s="128"/>
      <c r="FL750" s="128"/>
      <c r="FM750" s="5"/>
      <c r="FN750" s="5"/>
      <c r="FO750" s="5"/>
      <c r="FP750" s="5"/>
      <c r="FQ750" s="5"/>
      <c r="FR750" s="128"/>
      <c r="FS750" s="128"/>
      <c r="FT750" s="5"/>
      <c r="FU750" s="5"/>
      <c r="FV750" s="5"/>
      <c r="FW750" s="5"/>
      <c r="FX750" s="5"/>
      <c r="FY750" s="128"/>
      <c r="FZ750" s="128"/>
      <c r="GA750" s="5"/>
      <c r="GB750" s="341"/>
      <c r="GC750" s="354"/>
      <c r="GD750" s="5"/>
      <c r="GE750" s="5"/>
      <c r="GF750" s="5"/>
      <c r="GG750" s="5"/>
      <c r="GH750" s="128"/>
      <c r="GI750" s="128"/>
      <c r="GJ750" s="5"/>
      <c r="GK750" s="5"/>
      <c r="GL750" s="5"/>
      <c r="GM750" s="5"/>
      <c r="GN750" s="5"/>
      <c r="GO750" s="128"/>
      <c r="GP750" s="128"/>
      <c r="GQ750" s="5"/>
      <c r="GR750" s="5"/>
      <c r="GS750" s="5"/>
      <c r="GT750" s="5"/>
      <c r="GU750" s="5"/>
      <c r="GV750" s="128"/>
      <c r="GW750" s="128"/>
      <c r="GX750" s="5"/>
      <c r="GY750" s="5"/>
      <c r="GZ750" s="5"/>
      <c r="HA750" s="5"/>
      <c r="HB750" s="5"/>
      <c r="HC750" s="128"/>
      <c r="HD750" s="128"/>
      <c r="HE750" s="5"/>
      <c r="HF750" s="5"/>
      <c r="HG750" s="5"/>
      <c r="HH750" s="5"/>
      <c r="HI750" s="5"/>
      <c r="HJ750" s="128"/>
      <c r="HK750" s="128"/>
      <c r="HL750" s="5"/>
      <c r="HM750" s="5"/>
      <c r="HN750" s="5"/>
      <c r="HO750" s="5"/>
      <c r="HP750" s="5"/>
      <c r="HQ750" s="128"/>
      <c r="HR750" s="128"/>
      <c r="HS750" s="5"/>
      <c r="HT750" s="341"/>
      <c r="HU750" s="354"/>
      <c r="HV750" s="5"/>
      <c r="HW750" s="5"/>
      <c r="HX750" s="5"/>
      <c r="HY750" s="5"/>
      <c r="HZ750" s="128"/>
      <c r="IA750" s="128"/>
      <c r="IB750" s="5"/>
      <c r="IC750" s="5"/>
      <c r="ID750" s="5"/>
      <c r="IE750" s="5"/>
      <c r="IF750" s="5"/>
      <c r="IG750" s="128"/>
      <c r="IH750" s="128"/>
      <c r="II750" s="5"/>
      <c r="IJ750" s="5"/>
      <c r="IK750" s="5"/>
      <c r="IL750" s="5"/>
      <c r="IM750" s="5"/>
      <c r="IN750" s="128"/>
      <c r="IO750" s="128"/>
      <c r="IP750" s="5"/>
      <c r="IQ750" s="5"/>
      <c r="IR750" s="5"/>
      <c r="IS750" s="5"/>
      <c r="IT750" s="5"/>
      <c r="IU750" s="128"/>
      <c r="IV750" s="128"/>
      <c r="IW750" s="5"/>
      <c r="IX750" s="5"/>
      <c r="IY750" s="5"/>
      <c r="IZ750" s="5"/>
      <c r="JA750" s="5"/>
      <c r="JB750" s="128"/>
      <c r="JC750" s="128"/>
      <c r="JD750" s="5"/>
      <c r="JE750" s="5"/>
      <c r="JF750" s="5"/>
      <c r="JG750" s="5"/>
      <c r="JH750" s="5"/>
      <c r="JI750" s="128"/>
      <c r="JJ750" s="128"/>
      <c r="JK750" s="145"/>
      <c r="JL750" s="397"/>
    </row>
    <row r="751" spans="1:272" ht="30">
      <c r="A751" s="8" t="s">
        <v>33</v>
      </c>
      <c r="B751" s="8" t="s">
        <v>9</v>
      </c>
      <c r="C751" s="8">
        <v>1</v>
      </c>
      <c r="D751" s="197">
        <v>163</v>
      </c>
      <c r="E751" s="118" t="s">
        <v>146</v>
      </c>
      <c r="F751" s="195" t="s">
        <v>108</v>
      </c>
      <c r="G751" s="195" t="s">
        <v>145</v>
      </c>
      <c r="H751" s="309" t="s">
        <v>188</v>
      </c>
      <c r="I751" s="363"/>
      <c r="J751" s="57"/>
      <c r="K751" s="57"/>
      <c r="L751" s="57"/>
      <c r="M751" s="56"/>
      <c r="N751" s="116"/>
      <c r="O751" s="159"/>
      <c r="P751" s="5"/>
      <c r="Q751" s="5"/>
      <c r="R751" s="5"/>
      <c r="S751" s="5"/>
      <c r="T751" s="5"/>
      <c r="U751" s="128"/>
      <c r="V751" s="128"/>
      <c r="W751" s="5"/>
      <c r="X751" s="5"/>
      <c r="Y751" s="5"/>
      <c r="Z751" s="5"/>
      <c r="AA751" s="5"/>
      <c r="AB751" s="128"/>
      <c r="AC751" s="128"/>
      <c r="AD751" s="5"/>
      <c r="AE751" s="5"/>
      <c r="AF751" s="5"/>
      <c r="AG751" s="5"/>
      <c r="AH751" s="5"/>
      <c r="AI751" s="128"/>
      <c r="AJ751" s="128"/>
      <c r="AK751" s="5"/>
      <c r="AL751" s="5"/>
      <c r="AM751" s="5"/>
      <c r="AN751" s="5"/>
      <c r="AO751" s="5"/>
      <c r="AP751" s="128"/>
      <c r="AQ751" s="128"/>
      <c r="AR751" s="5"/>
      <c r="AS751" s="5"/>
      <c r="AT751" s="5"/>
      <c r="AU751" s="5"/>
      <c r="AV751" s="5"/>
      <c r="AW751" s="128"/>
      <c r="AX751" s="128"/>
      <c r="AY751" s="5"/>
      <c r="AZ751" s="341"/>
      <c r="BA751" s="354"/>
      <c r="BB751" s="5"/>
      <c r="BC751" s="5"/>
      <c r="BD751" s="5"/>
      <c r="BE751" s="5"/>
      <c r="BF751" s="128"/>
      <c r="BG751" s="128"/>
      <c r="BH751" s="5"/>
      <c r="BI751" s="5"/>
      <c r="BJ751" s="5"/>
      <c r="BK751" s="5"/>
      <c r="BL751" s="5"/>
      <c r="BM751" s="128"/>
      <c r="BN751" s="128"/>
      <c r="BO751" s="5"/>
      <c r="BP751" s="5"/>
      <c r="BQ751" s="5"/>
      <c r="BR751" s="5"/>
      <c r="BS751" s="5"/>
      <c r="BT751" s="128"/>
      <c r="BU751" s="128"/>
      <c r="BV751" s="5"/>
      <c r="BW751" s="5"/>
      <c r="BX751" s="5"/>
      <c r="BY751" s="5"/>
      <c r="BZ751" s="5"/>
      <c r="CA751" s="128"/>
      <c r="CB751" s="128"/>
      <c r="CC751" s="5"/>
      <c r="CD751" s="5"/>
      <c r="CE751" s="5"/>
      <c r="CF751" s="5"/>
      <c r="CG751" s="5"/>
      <c r="CH751" s="128"/>
      <c r="CI751" s="128"/>
      <c r="CJ751" s="5"/>
      <c r="CK751" s="5"/>
      <c r="CL751" s="5"/>
      <c r="CM751" s="5"/>
      <c r="CN751" s="5"/>
      <c r="CO751" s="128"/>
      <c r="CP751" s="128"/>
      <c r="CQ751" s="5"/>
      <c r="CR751" s="341"/>
      <c r="CS751" s="355" t="s">
        <v>521</v>
      </c>
      <c r="CT751" s="51">
        <v>787.3</v>
      </c>
      <c r="CU751" s="51">
        <v>787.3</v>
      </c>
      <c r="CV751" s="51">
        <v>1</v>
      </c>
      <c r="CW751" s="52">
        <v>100</v>
      </c>
      <c r="CX751" s="52">
        <f t="shared" si="509"/>
        <v>1</v>
      </c>
      <c r="CY751" s="139">
        <f>CX751*AUXILIAR!$B$57</f>
        <v>20000000</v>
      </c>
      <c r="CZ751" s="5"/>
      <c r="DA751" s="5"/>
      <c r="DB751" s="5"/>
      <c r="DC751" s="5"/>
      <c r="DD751" s="5"/>
      <c r="DE751" s="128"/>
      <c r="DF751" s="128"/>
      <c r="DG751" s="5"/>
      <c r="DH751" s="5"/>
      <c r="DI751" s="5"/>
      <c r="DJ751" s="5"/>
      <c r="DK751" s="5"/>
      <c r="DL751" s="128"/>
      <c r="DM751" s="128"/>
      <c r="DN751" s="5"/>
      <c r="DO751" s="5"/>
      <c r="DP751" s="5"/>
      <c r="DQ751" s="5"/>
      <c r="DR751" s="5"/>
      <c r="DS751" s="128"/>
      <c r="DT751" s="128"/>
      <c r="DU751" s="5"/>
      <c r="DV751" s="5"/>
      <c r="DW751" s="5"/>
      <c r="DX751" s="5"/>
      <c r="DY751" s="5"/>
      <c r="DZ751" s="128"/>
      <c r="EA751" s="128"/>
      <c r="EB751" s="5"/>
      <c r="EC751" s="5"/>
      <c r="ED751" s="5"/>
      <c r="EE751" s="5"/>
      <c r="EF751" s="5"/>
      <c r="EG751" s="128"/>
      <c r="EH751" s="128"/>
      <c r="EI751" s="5"/>
      <c r="EJ751" s="341"/>
      <c r="EK751" s="354"/>
      <c r="EL751" s="5"/>
      <c r="EM751" s="5"/>
      <c r="EN751" s="5"/>
      <c r="EO751" s="5"/>
      <c r="EP751" s="128"/>
      <c r="EQ751" s="128"/>
      <c r="ER751" s="5"/>
      <c r="ES751" s="5"/>
      <c r="ET751" s="5"/>
      <c r="EU751" s="5"/>
      <c r="EV751" s="5"/>
      <c r="EW751" s="128"/>
      <c r="EX751" s="128"/>
      <c r="EY751" s="5"/>
      <c r="EZ751" s="5"/>
      <c r="FA751" s="5"/>
      <c r="FB751" s="5"/>
      <c r="FC751" s="5"/>
      <c r="FD751" s="128"/>
      <c r="FE751" s="128"/>
      <c r="FF751" s="5"/>
      <c r="FG751" s="5"/>
      <c r="FH751" s="5"/>
      <c r="FI751" s="5"/>
      <c r="FJ751" s="5"/>
      <c r="FK751" s="128"/>
      <c r="FL751" s="128"/>
      <c r="FM751" s="5"/>
      <c r="FN751" s="5"/>
      <c r="FO751" s="5"/>
      <c r="FP751" s="5"/>
      <c r="FQ751" s="5"/>
      <c r="FR751" s="128"/>
      <c r="FS751" s="128"/>
      <c r="FT751" s="5"/>
      <c r="FU751" s="5"/>
      <c r="FV751" s="5"/>
      <c r="FW751" s="5"/>
      <c r="FX751" s="5"/>
      <c r="FY751" s="128"/>
      <c r="FZ751" s="128"/>
      <c r="GA751" s="5"/>
      <c r="GB751" s="341"/>
      <c r="GC751" s="354"/>
      <c r="GD751" s="5"/>
      <c r="GE751" s="5"/>
      <c r="GF751" s="5"/>
      <c r="GG751" s="5"/>
      <c r="GH751" s="128"/>
      <c r="GI751" s="128"/>
      <c r="GJ751" s="5"/>
      <c r="GK751" s="5"/>
      <c r="GL751" s="5"/>
      <c r="GM751" s="5"/>
      <c r="GN751" s="5"/>
      <c r="GO751" s="128"/>
      <c r="GP751" s="128"/>
      <c r="GQ751" s="5"/>
      <c r="GR751" s="5"/>
      <c r="GS751" s="5"/>
      <c r="GT751" s="5"/>
      <c r="GU751" s="5"/>
      <c r="GV751" s="128"/>
      <c r="GW751" s="128"/>
      <c r="GX751" s="5"/>
      <c r="GY751" s="5"/>
      <c r="GZ751" s="5"/>
      <c r="HA751" s="5"/>
      <c r="HB751" s="5"/>
      <c r="HC751" s="128"/>
      <c r="HD751" s="128"/>
      <c r="HE751" s="5"/>
      <c r="HF751" s="5"/>
      <c r="HG751" s="5"/>
      <c r="HH751" s="5"/>
      <c r="HI751" s="5"/>
      <c r="HJ751" s="128"/>
      <c r="HK751" s="128"/>
      <c r="HL751" s="5"/>
      <c r="HM751" s="5"/>
      <c r="HN751" s="5"/>
      <c r="HO751" s="5"/>
      <c r="HP751" s="5"/>
      <c r="HQ751" s="128"/>
      <c r="HR751" s="128"/>
      <c r="HS751" s="5"/>
      <c r="HT751" s="341"/>
      <c r="HU751" s="354"/>
      <c r="HV751" s="5"/>
      <c r="HW751" s="5"/>
      <c r="HX751" s="5"/>
      <c r="HY751" s="5"/>
      <c r="HZ751" s="128"/>
      <c r="IA751" s="128"/>
      <c r="IB751" s="5"/>
      <c r="IC751" s="5"/>
      <c r="ID751" s="5"/>
      <c r="IE751" s="5"/>
      <c r="IF751" s="5"/>
      <c r="IG751" s="128"/>
      <c r="IH751" s="128"/>
      <c r="II751" s="5"/>
      <c r="IJ751" s="5"/>
      <c r="IK751" s="5"/>
      <c r="IL751" s="5"/>
      <c r="IM751" s="5"/>
      <c r="IN751" s="128"/>
      <c r="IO751" s="128"/>
      <c r="IP751" s="5"/>
      <c r="IQ751" s="5"/>
      <c r="IR751" s="5"/>
      <c r="IS751" s="5"/>
      <c r="IT751" s="5"/>
      <c r="IU751" s="128"/>
      <c r="IV751" s="128"/>
      <c r="IW751" s="5"/>
      <c r="IX751" s="5"/>
      <c r="IY751" s="5"/>
      <c r="IZ751" s="5"/>
      <c r="JA751" s="5"/>
      <c r="JB751" s="128"/>
      <c r="JC751" s="128"/>
      <c r="JD751" s="5"/>
      <c r="JE751" s="5"/>
      <c r="JF751" s="5"/>
      <c r="JG751" s="5"/>
      <c r="JH751" s="5"/>
      <c r="JI751" s="128"/>
      <c r="JJ751" s="128"/>
      <c r="JK751" s="145"/>
      <c r="JL751" s="397"/>
    </row>
    <row r="752" spans="1:272" ht="30">
      <c r="A752" s="8" t="s">
        <v>33</v>
      </c>
      <c r="B752" s="8" t="s">
        <v>9</v>
      </c>
      <c r="C752" s="8">
        <v>1</v>
      </c>
      <c r="D752" s="197">
        <v>163</v>
      </c>
      <c r="E752" s="118" t="s">
        <v>146</v>
      </c>
      <c r="F752" s="195" t="s">
        <v>108</v>
      </c>
      <c r="G752" s="195" t="s">
        <v>145</v>
      </c>
      <c r="H752" s="309" t="s">
        <v>188</v>
      </c>
      <c r="I752" s="363"/>
      <c r="J752" s="57"/>
      <c r="K752" s="57"/>
      <c r="L752" s="57"/>
      <c r="M752" s="56"/>
      <c r="N752" s="116"/>
      <c r="O752" s="159"/>
      <c r="P752" s="5"/>
      <c r="Q752" s="5"/>
      <c r="R752" s="5"/>
      <c r="S752" s="5"/>
      <c r="T752" s="5"/>
      <c r="U752" s="128"/>
      <c r="V752" s="128"/>
      <c r="W752" s="5"/>
      <c r="X752" s="5"/>
      <c r="Y752" s="5"/>
      <c r="Z752" s="5"/>
      <c r="AA752" s="5"/>
      <c r="AB752" s="128"/>
      <c r="AC752" s="128"/>
      <c r="AD752" s="5"/>
      <c r="AE752" s="5"/>
      <c r="AF752" s="5"/>
      <c r="AG752" s="5"/>
      <c r="AH752" s="5"/>
      <c r="AI752" s="128"/>
      <c r="AJ752" s="128"/>
      <c r="AK752" s="5"/>
      <c r="AL752" s="5"/>
      <c r="AM752" s="5"/>
      <c r="AN752" s="5"/>
      <c r="AO752" s="5"/>
      <c r="AP752" s="128"/>
      <c r="AQ752" s="128"/>
      <c r="AR752" s="5"/>
      <c r="AS752" s="5"/>
      <c r="AT752" s="5"/>
      <c r="AU752" s="5"/>
      <c r="AV752" s="5"/>
      <c r="AW752" s="128"/>
      <c r="AX752" s="128"/>
      <c r="AY752" s="5"/>
      <c r="AZ752" s="341"/>
      <c r="BA752" s="354"/>
      <c r="BB752" s="5"/>
      <c r="BC752" s="5"/>
      <c r="BD752" s="5"/>
      <c r="BE752" s="5"/>
      <c r="BF752" s="128"/>
      <c r="BG752" s="128"/>
      <c r="BH752" s="5"/>
      <c r="BI752" s="5"/>
      <c r="BJ752" s="5"/>
      <c r="BK752" s="5"/>
      <c r="BL752" s="5"/>
      <c r="BM752" s="128"/>
      <c r="BN752" s="128"/>
      <c r="BO752" s="5"/>
      <c r="BP752" s="5"/>
      <c r="BQ752" s="5"/>
      <c r="BR752" s="5"/>
      <c r="BS752" s="5"/>
      <c r="BT752" s="128"/>
      <c r="BU752" s="128"/>
      <c r="BV752" s="5"/>
      <c r="BW752" s="5"/>
      <c r="BX752" s="5"/>
      <c r="BY752" s="5"/>
      <c r="BZ752" s="5"/>
      <c r="CA752" s="128"/>
      <c r="CB752" s="128"/>
      <c r="CC752" s="5"/>
      <c r="CD752" s="5"/>
      <c r="CE752" s="5"/>
      <c r="CF752" s="5"/>
      <c r="CG752" s="5"/>
      <c r="CH752" s="128"/>
      <c r="CI752" s="128"/>
      <c r="CJ752" s="5"/>
      <c r="CK752" s="5"/>
      <c r="CL752" s="5"/>
      <c r="CM752" s="5"/>
      <c r="CN752" s="5"/>
      <c r="CO752" s="128"/>
      <c r="CP752" s="128"/>
      <c r="CQ752" s="5"/>
      <c r="CR752" s="341"/>
      <c r="CS752" s="355" t="s">
        <v>522</v>
      </c>
      <c r="CT752" s="51">
        <v>119.9</v>
      </c>
      <c r="CU752" s="51">
        <v>119.9</v>
      </c>
      <c r="CV752" s="51">
        <v>1</v>
      </c>
      <c r="CW752" s="52">
        <v>100</v>
      </c>
      <c r="CX752" s="52">
        <f t="shared" si="509"/>
        <v>1</v>
      </c>
      <c r="CY752" s="139">
        <f>CX752*AUXILIAR!$B$57</f>
        <v>20000000</v>
      </c>
      <c r="CZ752" s="5"/>
      <c r="DA752" s="5"/>
      <c r="DB752" s="5"/>
      <c r="DC752" s="5"/>
      <c r="DD752" s="5"/>
      <c r="DE752" s="128"/>
      <c r="DF752" s="128"/>
      <c r="DG752" s="5"/>
      <c r="DH752" s="5"/>
      <c r="DI752" s="5"/>
      <c r="DJ752" s="5"/>
      <c r="DK752" s="5"/>
      <c r="DL752" s="128"/>
      <c r="DM752" s="128"/>
      <c r="DN752" s="5"/>
      <c r="DO752" s="5"/>
      <c r="DP752" s="5"/>
      <c r="DQ752" s="5"/>
      <c r="DR752" s="5"/>
      <c r="DS752" s="128"/>
      <c r="DT752" s="128"/>
      <c r="DU752" s="5"/>
      <c r="DV752" s="5"/>
      <c r="DW752" s="5"/>
      <c r="DX752" s="5"/>
      <c r="DY752" s="5"/>
      <c r="DZ752" s="128"/>
      <c r="EA752" s="128"/>
      <c r="EB752" s="5"/>
      <c r="EC752" s="5"/>
      <c r="ED752" s="5"/>
      <c r="EE752" s="5"/>
      <c r="EF752" s="5"/>
      <c r="EG752" s="128"/>
      <c r="EH752" s="128"/>
      <c r="EI752" s="5"/>
      <c r="EJ752" s="341"/>
      <c r="EK752" s="354"/>
      <c r="EL752" s="5"/>
      <c r="EM752" s="5"/>
      <c r="EN752" s="5"/>
      <c r="EO752" s="5"/>
      <c r="EP752" s="128"/>
      <c r="EQ752" s="128"/>
      <c r="ER752" s="5"/>
      <c r="ES752" s="5"/>
      <c r="ET752" s="5"/>
      <c r="EU752" s="5"/>
      <c r="EV752" s="5"/>
      <c r="EW752" s="128"/>
      <c r="EX752" s="128"/>
      <c r="EY752" s="5"/>
      <c r="EZ752" s="5"/>
      <c r="FA752" s="5"/>
      <c r="FB752" s="5"/>
      <c r="FC752" s="5"/>
      <c r="FD752" s="128"/>
      <c r="FE752" s="128"/>
      <c r="FF752" s="5"/>
      <c r="FG752" s="5"/>
      <c r="FH752" s="5"/>
      <c r="FI752" s="5"/>
      <c r="FJ752" s="5"/>
      <c r="FK752" s="128"/>
      <c r="FL752" s="128"/>
      <c r="FM752" s="5"/>
      <c r="FN752" s="5"/>
      <c r="FO752" s="5"/>
      <c r="FP752" s="5"/>
      <c r="FQ752" s="5"/>
      <c r="FR752" s="128"/>
      <c r="FS752" s="128"/>
      <c r="FT752" s="5"/>
      <c r="FU752" s="5"/>
      <c r="FV752" s="5"/>
      <c r="FW752" s="5"/>
      <c r="FX752" s="5"/>
      <c r="FY752" s="128"/>
      <c r="FZ752" s="128"/>
      <c r="GA752" s="5"/>
      <c r="GB752" s="341"/>
      <c r="GC752" s="354"/>
      <c r="GD752" s="5"/>
      <c r="GE752" s="5"/>
      <c r="GF752" s="5"/>
      <c r="GG752" s="5"/>
      <c r="GH752" s="128"/>
      <c r="GI752" s="128"/>
      <c r="GJ752" s="5"/>
      <c r="GK752" s="5"/>
      <c r="GL752" s="5"/>
      <c r="GM752" s="5"/>
      <c r="GN752" s="5"/>
      <c r="GO752" s="128"/>
      <c r="GP752" s="128"/>
      <c r="GQ752" s="5"/>
      <c r="GR752" s="5"/>
      <c r="GS752" s="5"/>
      <c r="GT752" s="5"/>
      <c r="GU752" s="5"/>
      <c r="GV752" s="128"/>
      <c r="GW752" s="128"/>
      <c r="GX752" s="5"/>
      <c r="GY752" s="5"/>
      <c r="GZ752" s="5"/>
      <c r="HA752" s="5"/>
      <c r="HB752" s="5"/>
      <c r="HC752" s="128"/>
      <c r="HD752" s="128"/>
      <c r="HE752" s="5"/>
      <c r="HF752" s="5"/>
      <c r="HG752" s="5"/>
      <c r="HH752" s="5"/>
      <c r="HI752" s="5"/>
      <c r="HJ752" s="128"/>
      <c r="HK752" s="128"/>
      <c r="HL752" s="5"/>
      <c r="HM752" s="5"/>
      <c r="HN752" s="5"/>
      <c r="HO752" s="5"/>
      <c r="HP752" s="5"/>
      <c r="HQ752" s="128"/>
      <c r="HR752" s="128"/>
      <c r="HS752" s="5"/>
      <c r="HT752" s="341"/>
      <c r="HU752" s="354"/>
      <c r="HV752" s="5"/>
      <c r="HW752" s="5"/>
      <c r="HX752" s="5"/>
      <c r="HY752" s="5"/>
      <c r="HZ752" s="128"/>
      <c r="IA752" s="128"/>
      <c r="IB752" s="5"/>
      <c r="IC752" s="5"/>
      <c r="ID752" s="5"/>
      <c r="IE752" s="5"/>
      <c r="IF752" s="5"/>
      <c r="IG752" s="128"/>
      <c r="IH752" s="128"/>
      <c r="II752" s="5"/>
      <c r="IJ752" s="5"/>
      <c r="IK752" s="5"/>
      <c r="IL752" s="5"/>
      <c r="IM752" s="5"/>
      <c r="IN752" s="128"/>
      <c r="IO752" s="128"/>
      <c r="IP752" s="5"/>
      <c r="IQ752" s="5"/>
      <c r="IR752" s="5"/>
      <c r="IS752" s="5"/>
      <c r="IT752" s="5"/>
      <c r="IU752" s="128"/>
      <c r="IV752" s="128"/>
      <c r="IW752" s="5"/>
      <c r="IX752" s="5"/>
      <c r="IY752" s="5"/>
      <c r="IZ752" s="5"/>
      <c r="JA752" s="5"/>
      <c r="JB752" s="128"/>
      <c r="JC752" s="128"/>
      <c r="JD752" s="5"/>
      <c r="JE752" s="5"/>
      <c r="JF752" s="5"/>
      <c r="JG752" s="5"/>
      <c r="JH752" s="5"/>
      <c r="JI752" s="128"/>
      <c r="JJ752" s="128"/>
      <c r="JK752" s="145"/>
      <c r="JL752" s="397"/>
    </row>
    <row r="753" spans="1:272" ht="30">
      <c r="A753" s="8" t="s">
        <v>33</v>
      </c>
      <c r="B753" s="8" t="s">
        <v>9</v>
      </c>
      <c r="C753" s="8">
        <v>1</v>
      </c>
      <c r="D753" s="197">
        <v>163</v>
      </c>
      <c r="E753" s="118" t="s">
        <v>146</v>
      </c>
      <c r="F753" s="195" t="s">
        <v>108</v>
      </c>
      <c r="G753" s="195" t="s">
        <v>145</v>
      </c>
      <c r="H753" s="309" t="s">
        <v>188</v>
      </c>
      <c r="I753" s="363"/>
      <c r="J753" s="57"/>
      <c r="K753" s="57"/>
      <c r="L753" s="57"/>
      <c r="M753" s="56"/>
      <c r="N753" s="116"/>
      <c r="O753" s="159"/>
      <c r="P753" s="5"/>
      <c r="Q753" s="5"/>
      <c r="R753" s="5"/>
      <c r="S753" s="5"/>
      <c r="T753" s="5"/>
      <c r="U753" s="128"/>
      <c r="V753" s="128"/>
      <c r="W753" s="5"/>
      <c r="X753" s="5"/>
      <c r="Y753" s="5"/>
      <c r="Z753" s="5"/>
      <c r="AA753" s="5"/>
      <c r="AB753" s="128"/>
      <c r="AC753" s="128"/>
      <c r="AD753" s="5"/>
      <c r="AE753" s="5"/>
      <c r="AF753" s="5"/>
      <c r="AG753" s="5"/>
      <c r="AH753" s="5"/>
      <c r="AI753" s="128"/>
      <c r="AJ753" s="128"/>
      <c r="AK753" s="5"/>
      <c r="AL753" s="5"/>
      <c r="AM753" s="5"/>
      <c r="AN753" s="5"/>
      <c r="AO753" s="5"/>
      <c r="AP753" s="128"/>
      <c r="AQ753" s="128"/>
      <c r="AR753" s="5"/>
      <c r="AS753" s="5"/>
      <c r="AT753" s="5"/>
      <c r="AU753" s="5"/>
      <c r="AV753" s="5"/>
      <c r="AW753" s="128"/>
      <c r="AX753" s="128"/>
      <c r="AY753" s="5"/>
      <c r="AZ753" s="341"/>
      <c r="BA753" s="354"/>
      <c r="BB753" s="5"/>
      <c r="BC753" s="5"/>
      <c r="BD753" s="5"/>
      <c r="BE753" s="5"/>
      <c r="BF753" s="128"/>
      <c r="BG753" s="128"/>
      <c r="BH753" s="5"/>
      <c r="BI753" s="5"/>
      <c r="BJ753" s="5"/>
      <c r="BK753" s="5"/>
      <c r="BL753" s="5"/>
      <c r="BM753" s="128"/>
      <c r="BN753" s="128"/>
      <c r="BO753" s="5"/>
      <c r="BP753" s="5"/>
      <c r="BQ753" s="5"/>
      <c r="BR753" s="5"/>
      <c r="BS753" s="5"/>
      <c r="BT753" s="128"/>
      <c r="BU753" s="128"/>
      <c r="BV753" s="5"/>
      <c r="BW753" s="5"/>
      <c r="BX753" s="5"/>
      <c r="BY753" s="5"/>
      <c r="BZ753" s="5"/>
      <c r="CA753" s="128"/>
      <c r="CB753" s="128"/>
      <c r="CC753" s="5"/>
      <c r="CD753" s="5"/>
      <c r="CE753" s="5"/>
      <c r="CF753" s="5"/>
      <c r="CG753" s="5"/>
      <c r="CH753" s="128"/>
      <c r="CI753" s="128"/>
      <c r="CJ753" s="5"/>
      <c r="CK753" s="5"/>
      <c r="CL753" s="5"/>
      <c r="CM753" s="5"/>
      <c r="CN753" s="5"/>
      <c r="CO753" s="128"/>
      <c r="CP753" s="128"/>
      <c r="CQ753" s="5"/>
      <c r="CR753" s="341"/>
      <c r="CS753" s="355" t="s">
        <v>523</v>
      </c>
      <c r="CT753" s="51">
        <v>32</v>
      </c>
      <c r="CU753" s="51">
        <v>32</v>
      </c>
      <c r="CV753" s="51">
        <v>1</v>
      </c>
      <c r="CW753" s="52">
        <v>100</v>
      </c>
      <c r="CX753" s="52">
        <f t="shared" si="509"/>
        <v>1</v>
      </c>
      <c r="CY753" s="139">
        <f>CX753*AUXILIAR!$B$58</f>
        <v>10000000</v>
      </c>
      <c r="CZ753" s="5"/>
      <c r="DA753" s="5"/>
      <c r="DB753" s="5"/>
      <c r="DC753" s="5"/>
      <c r="DD753" s="5"/>
      <c r="DE753" s="128"/>
      <c r="DF753" s="128"/>
      <c r="DG753" s="5"/>
      <c r="DH753" s="5"/>
      <c r="DI753" s="5"/>
      <c r="DJ753" s="5"/>
      <c r="DK753" s="5"/>
      <c r="DL753" s="128"/>
      <c r="DM753" s="128"/>
      <c r="DN753" s="5"/>
      <c r="DO753" s="5"/>
      <c r="DP753" s="5"/>
      <c r="DQ753" s="5"/>
      <c r="DR753" s="5"/>
      <c r="DS753" s="128"/>
      <c r="DT753" s="128"/>
      <c r="DU753" s="5"/>
      <c r="DV753" s="5"/>
      <c r="DW753" s="5"/>
      <c r="DX753" s="5"/>
      <c r="DY753" s="5"/>
      <c r="DZ753" s="128"/>
      <c r="EA753" s="128"/>
      <c r="EB753" s="5"/>
      <c r="EC753" s="5"/>
      <c r="ED753" s="5"/>
      <c r="EE753" s="5"/>
      <c r="EF753" s="5"/>
      <c r="EG753" s="128"/>
      <c r="EH753" s="128"/>
      <c r="EI753" s="5"/>
      <c r="EJ753" s="341"/>
      <c r="EK753" s="354"/>
      <c r="EL753" s="5"/>
      <c r="EM753" s="5"/>
      <c r="EN753" s="5"/>
      <c r="EO753" s="5"/>
      <c r="EP753" s="128"/>
      <c r="EQ753" s="128"/>
      <c r="ER753" s="5"/>
      <c r="ES753" s="5"/>
      <c r="ET753" s="5"/>
      <c r="EU753" s="5"/>
      <c r="EV753" s="5"/>
      <c r="EW753" s="128"/>
      <c r="EX753" s="128"/>
      <c r="EY753" s="5"/>
      <c r="EZ753" s="5"/>
      <c r="FA753" s="5"/>
      <c r="FB753" s="5"/>
      <c r="FC753" s="5"/>
      <c r="FD753" s="128"/>
      <c r="FE753" s="128"/>
      <c r="FF753" s="5"/>
      <c r="FG753" s="5"/>
      <c r="FH753" s="5"/>
      <c r="FI753" s="5"/>
      <c r="FJ753" s="5"/>
      <c r="FK753" s="128"/>
      <c r="FL753" s="128"/>
      <c r="FM753" s="5"/>
      <c r="FN753" s="5"/>
      <c r="FO753" s="5"/>
      <c r="FP753" s="5"/>
      <c r="FQ753" s="5"/>
      <c r="FR753" s="128"/>
      <c r="FS753" s="128"/>
      <c r="FT753" s="5"/>
      <c r="FU753" s="5"/>
      <c r="FV753" s="5"/>
      <c r="FW753" s="5"/>
      <c r="FX753" s="5"/>
      <c r="FY753" s="128"/>
      <c r="FZ753" s="128"/>
      <c r="GA753" s="5"/>
      <c r="GB753" s="341"/>
      <c r="GC753" s="354"/>
      <c r="GD753" s="5"/>
      <c r="GE753" s="5"/>
      <c r="GF753" s="5"/>
      <c r="GG753" s="5"/>
      <c r="GH753" s="128"/>
      <c r="GI753" s="128"/>
      <c r="GJ753" s="5"/>
      <c r="GK753" s="5"/>
      <c r="GL753" s="5"/>
      <c r="GM753" s="5"/>
      <c r="GN753" s="5"/>
      <c r="GO753" s="128"/>
      <c r="GP753" s="128"/>
      <c r="GQ753" s="5"/>
      <c r="GR753" s="5"/>
      <c r="GS753" s="5"/>
      <c r="GT753" s="5"/>
      <c r="GU753" s="5"/>
      <c r="GV753" s="128"/>
      <c r="GW753" s="128"/>
      <c r="GX753" s="5"/>
      <c r="GY753" s="5"/>
      <c r="GZ753" s="5"/>
      <c r="HA753" s="5"/>
      <c r="HB753" s="5"/>
      <c r="HC753" s="128"/>
      <c r="HD753" s="128"/>
      <c r="HE753" s="5"/>
      <c r="HF753" s="5"/>
      <c r="HG753" s="5"/>
      <c r="HH753" s="5"/>
      <c r="HI753" s="5"/>
      <c r="HJ753" s="128"/>
      <c r="HK753" s="128"/>
      <c r="HL753" s="5"/>
      <c r="HM753" s="5"/>
      <c r="HN753" s="5"/>
      <c r="HO753" s="5"/>
      <c r="HP753" s="5"/>
      <c r="HQ753" s="128"/>
      <c r="HR753" s="128"/>
      <c r="HS753" s="5"/>
      <c r="HT753" s="341"/>
      <c r="HU753" s="354"/>
      <c r="HV753" s="5"/>
      <c r="HW753" s="5"/>
      <c r="HX753" s="5"/>
      <c r="HY753" s="5"/>
      <c r="HZ753" s="128"/>
      <c r="IA753" s="128"/>
      <c r="IB753" s="5"/>
      <c r="IC753" s="5"/>
      <c r="ID753" s="5"/>
      <c r="IE753" s="5"/>
      <c r="IF753" s="5"/>
      <c r="IG753" s="128"/>
      <c r="IH753" s="128"/>
      <c r="II753" s="5"/>
      <c r="IJ753" s="5"/>
      <c r="IK753" s="5"/>
      <c r="IL753" s="5"/>
      <c r="IM753" s="5"/>
      <c r="IN753" s="128"/>
      <c r="IO753" s="128"/>
      <c r="IP753" s="5"/>
      <c r="IQ753" s="5"/>
      <c r="IR753" s="5"/>
      <c r="IS753" s="5"/>
      <c r="IT753" s="5"/>
      <c r="IU753" s="128"/>
      <c r="IV753" s="128"/>
      <c r="IW753" s="5"/>
      <c r="IX753" s="5"/>
      <c r="IY753" s="5"/>
      <c r="IZ753" s="5"/>
      <c r="JA753" s="5"/>
      <c r="JB753" s="128"/>
      <c r="JC753" s="128"/>
      <c r="JD753" s="5"/>
      <c r="JE753" s="5"/>
      <c r="JF753" s="5"/>
      <c r="JG753" s="5"/>
      <c r="JH753" s="5"/>
      <c r="JI753" s="128"/>
      <c r="JJ753" s="128"/>
      <c r="JK753" s="145"/>
      <c r="JL753" s="397"/>
    </row>
    <row r="754" spans="1:272" ht="30">
      <c r="A754" s="8" t="s">
        <v>33</v>
      </c>
      <c r="B754" s="8" t="s">
        <v>9</v>
      </c>
      <c r="C754" s="8">
        <v>1</v>
      </c>
      <c r="D754" s="197">
        <v>163</v>
      </c>
      <c r="E754" s="118" t="s">
        <v>146</v>
      </c>
      <c r="F754" s="195" t="s">
        <v>108</v>
      </c>
      <c r="G754" s="195" t="s">
        <v>145</v>
      </c>
      <c r="H754" s="309" t="s">
        <v>188</v>
      </c>
      <c r="I754" s="363"/>
      <c r="J754" s="57"/>
      <c r="K754" s="57"/>
      <c r="L754" s="57"/>
      <c r="M754" s="56"/>
      <c r="N754" s="116"/>
      <c r="O754" s="159"/>
      <c r="P754" s="5"/>
      <c r="Q754" s="5"/>
      <c r="R754" s="5"/>
      <c r="S754" s="5"/>
      <c r="T754" s="5"/>
      <c r="U754" s="128"/>
      <c r="V754" s="128"/>
      <c r="W754" s="5"/>
      <c r="X754" s="5"/>
      <c r="Y754" s="5"/>
      <c r="Z754" s="5"/>
      <c r="AA754" s="5"/>
      <c r="AB754" s="128"/>
      <c r="AC754" s="128"/>
      <c r="AD754" s="5"/>
      <c r="AE754" s="5"/>
      <c r="AF754" s="5"/>
      <c r="AG754" s="5"/>
      <c r="AH754" s="5"/>
      <c r="AI754" s="128"/>
      <c r="AJ754" s="128"/>
      <c r="AK754" s="5"/>
      <c r="AL754" s="5"/>
      <c r="AM754" s="5"/>
      <c r="AN754" s="5"/>
      <c r="AO754" s="5"/>
      <c r="AP754" s="128"/>
      <c r="AQ754" s="128"/>
      <c r="AR754" s="5"/>
      <c r="AS754" s="5"/>
      <c r="AT754" s="5"/>
      <c r="AU754" s="5"/>
      <c r="AV754" s="5"/>
      <c r="AW754" s="128"/>
      <c r="AX754" s="128"/>
      <c r="AY754" s="5"/>
      <c r="AZ754" s="341"/>
      <c r="BA754" s="354"/>
      <c r="BB754" s="5"/>
      <c r="BC754" s="5"/>
      <c r="BD754" s="5"/>
      <c r="BE754" s="5"/>
      <c r="BF754" s="128"/>
      <c r="BG754" s="128"/>
      <c r="BH754" s="5"/>
      <c r="BI754" s="5"/>
      <c r="BJ754" s="5"/>
      <c r="BK754" s="5"/>
      <c r="BL754" s="5"/>
      <c r="BM754" s="128"/>
      <c r="BN754" s="128"/>
      <c r="BO754" s="5"/>
      <c r="BP754" s="5"/>
      <c r="BQ754" s="5"/>
      <c r="BR754" s="5"/>
      <c r="BS754" s="5"/>
      <c r="BT754" s="128"/>
      <c r="BU754" s="128"/>
      <c r="BV754" s="5"/>
      <c r="BW754" s="5"/>
      <c r="BX754" s="5"/>
      <c r="BY754" s="5"/>
      <c r="BZ754" s="5"/>
      <c r="CA754" s="128"/>
      <c r="CB754" s="128"/>
      <c r="CC754" s="5"/>
      <c r="CD754" s="5"/>
      <c r="CE754" s="5"/>
      <c r="CF754" s="5"/>
      <c r="CG754" s="5"/>
      <c r="CH754" s="128"/>
      <c r="CI754" s="128"/>
      <c r="CJ754" s="5"/>
      <c r="CK754" s="5"/>
      <c r="CL754" s="5"/>
      <c r="CM754" s="5"/>
      <c r="CN754" s="5"/>
      <c r="CO754" s="128"/>
      <c r="CP754" s="128"/>
      <c r="CQ754" s="5"/>
      <c r="CR754" s="341"/>
      <c r="CS754" s="355" t="s">
        <v>524</v>
      </c>
      <c r="CT754" s="51">
        <v>56.43</v>
      </c>
      <c r="CU754" s="51">
        <v>56.43</v>
      </c>
      <c r="CV754" s="51">
        <v>1</v>
      </c>
      <c r="CW754" s="52">
        <v>100</v>
      </c>
      <c r="CX754" s="52">
        <f t="shared" si="509"/>
        <v>1</v>
      </c>
      <c r="CY754" s="139">
        <f>CX754*AUXILIAR!$B$58</f>
        <v>10000000</v>
      </c>
      <c r="CZ754" s="5"/>
      <c r="DA754" s="5"/>
      <c r="DB754" s="5"/>
      <c r="DC754" s="5"/>
      <c r="DD754" s="5"/>
      <c r="DE754" s="128"/>
      <c r="DF754" s="128"/>
      <c r="DG754" s="5"/>
      <c r="DH754" s="5"/>
      <c r="DI754" s="5"/>
      <c r="DJ754" s="5"/>
      <c r="DK754" s="5"/>
      <c r="DL754" s="128"/>
      <c r="DM754" s="128"/>
      <c r="DN754" s="5"/>
      <c r="DO754" s="5"/>
      <c r="DP754" s="5"/>
      <c r="DQ754" s="5"/>
      <c r="DR754" s="5"/>
      <c r="DS754" s="128"/>
      <c r="DT754" s="128"/>
      <c r="DU754" s="5"/>
      <c r="DV754" s="5"/>
      <c r="DW754" s="5"/>
      <c r="DX754" s="5"/>
      <c r="DY754" s="5"/>
      <c r="DZ754" s="128"/>
      <c r="EA754" s="128"/>
      <c r="EB754" s="5"/>
      <c r="EC754" s="5"/>
      <c r="ED754" s="5"/>
      <c r="EE754" s="5"/>
      <c r="EF754" s="5"/>
      <c r="EG754" s="128"/>
      <c r="EH754" s="128"/>
      <c r="EI754" s="5"/>
      <c r="EJ754" s="341"/>
      <c r="EK754" s="354"/>
      <c r="EL754" s="5"/>
      <c r="EM754" s="5"/>
      <c r="EN754" s="5"/>
      <c r="EO754" s="5"/>
      <c r="EP754" s="128"/>
      <c r="EQ754" s="128"/>
      <c r="ER754" s="5"/>
      <c r="ES754" s="5"/>
      <c r="ET754" s="5"/>
      <c r="EU754" s="5"/>
      <c r="EV754" s="5"/>
      <c r="EW754" s="128"/>
      <c r="EX754" s="128"/>
      <c r="EY754" s="5"/>
      <c r="EZ754" s="5"/>
      <c r="FA754" s="5"/>
      <c r="FB754" s="5"/>
      <c r="FC754" s="5"/>
      <c r="FD754" s="128"/>
      <c r="FE754" s="128"/>
      <c r="FF754" s="5"/>
      <c r="FG754" s="5"/>
      <c r="FH754" s="5"/>
      <c r="FI754" s="5"/>
      <c r="FJ754" s="5"/>
      <c r="FK754" s="128"/>
      <c r="FL754" s="128"/>
      <c r="FM754" s="5"/>
      <c r="FN754" s="5"/>
      <c r="FO754" s="5"/>
      <c r="FP754" s="5"/>
      <c r="FQ754" s="5"/>
      <c r="FR754" s="128"/>
      <c r="FS754" s="128"/>
      <c r="FT754" s="5"/>
      <c r="FU754" s="5"/>
      <c r="FV754" s="5"/>
      <c r="FW754" s="5"/>
      <c r="FX754" s="5"/>
      <c r="FY754" s="128"/>
      <c r="FZ754" s="128"/>
      <c r="GA754" s="5"/>
      <c r="GB754" s="341"/>
      <c r="GC754" s="354"/>
      <c r="GD754" s="5"/>
      <c r="GE754" s="5"/>
      <c r="GF754" s="5"/>
      <c r="GG754" s="5"/>
      <c r="GH754" s="128"/>
      <c r="GI754" s="128"/>
      <c r="GJ754" s="5"/>
      <c r="GK754" s="5"/>
      <c r="GL754" s="5"/>
      <c r="GM754" s="5"/>
      <c r="GN754" s="5"/>
      <c r="GO754" s="128"/>
      <c r="GP754" s="128"/>
      <c r="GQ754" s="5"/>
      <c r="GR754" s="5"/>
      <c r="GS754" s="5"/>
      <c r="GT754" s="5"/>
      <c r="GU754" s="5"/>
      <c r="GV754" s="128"/>
      <c r="GW754" s="128"/>
      <c r="GX754" s="5"/>
      <c r="GY754" s="5"/>
      <c r="GZ754" s="5"/>
      <c r="HA754" s="5"/>
      <c r="HB754" s="5"/>
      <c r="HC754" s="128"/>
      <c r="HD754" s="128"/>
      <c r="HE754" s="5"/>
      <c r="HF754" s="5"/>
      <c r="HG754" s="5"/>
      <c r="HH754" s="5"/>
      <c r="HI754" s="5"/>
      <c r="HJ754" s="128"/>
      <c r="HK754" s="128"/>
      <c r="HL754" s="5"/>
      <c r="HM754" s="5"/>
      <c r="HN754" s="5"/>
      <c r="HO754" s="5"/>
      <c r="HP754" s="5"/>
      <c r="HQ754" s="128"/>
      <c r="HR754" s="128"/>
      <c r="HS754" s="5"/>
      <c r="HT754" s="341"/>
      <c r="HU754" s="354"/>
      <c r="HV754" s="5"/>
      <c r="HW754" s="5"/>
      <c r="HX754" s="5"/>
      <c r="HY754" s="5"/>
      <c r="HZ754" s="128"/>
      <c r="IA754" s="128"/>
      <c r="IB754" s="5"/>
      <c r="IC754" s="5"/>
      <c r="ID754" s="5"/>
      <c r="IE754" s="5"/>
      <c r="IF754" s="5"/>
      <c r="IG754" s="128"/>
      <c r="IH754" s="128"/>
      <c r="II754" s="5"/>
      <c r="IJ754" s="5"/>
      <c r="IK754" s="5"/>
      <c r="IL754" s="5"/>
      <c r="IM754" s="5"/>
      <c r="IN754" s="128"/>
      <c r="IO754" s="128"/>
      <c r="IP754" s="5"/>
      <c r="IQ754" s="5"/>
      <c r="IR754" s="5"/>
      <c r="IS754" s="5"/>
      <c r="IT754" s="5"/>
      <c r="IU754" s="128"/>
      <c r="IV754" s="128"/>
      <c r="IW754" s="5"/>
      <c r="IX754" s="5"/>
      <c r="IY754" s="5"/>
      <c r="IZ754" s="5"/>
      <c r="JA754" s="5"/>
      <c r="JB754" s="128"/>
      <c r="JC754" s="128"/>
      <c r="JD754" s="5"/>
      <c r="JE754" s="5"/>
      <c r="JF754" s="5"/>
      <c r="JG754" s="5"/>
      <c r="JH754" s="5"/>
      <c r="JI754" s="128"/>
      <c r="JJ754" s="128"/>
      <c r="JK754" s="145"/>
      <c r="JL754" s="397"/>
    </row>
    <row r="755" spans="1:272" ht="30">
      <c r="A755" s="8" t="s">
        <v>33</v>
      </c>
      <c r="B755" s="8" t="s">
        <v>9</v>
      </c>
      <c r="C755" s="8">
        <v>1</v>
      </c>
      <c r="D755" s="197">
        <v>163</v>
      </c>
      <c r="E755" s="118" t="s">
        <v>146</v>
      </c>
      <c r="F755" s="195" t="s">
        <v>108</v>
      </c>
      <c r="G755" s="195" t="s">
        <v>145</v>
      </c>
      <c r="H755" s="309" t="s">
        <v>188</v>
      </c>
      <c r="I755" s="363"/>
      <c r="J755" s="57"/>
      <c r="K755" s="57"/>
      <c r="L755" s="57"/>
      <c r="M755" s="56"/>
      <c r="N755" s="116"/>
      <c r="O755" s="159"/>
      <c r="P755" s="5"/>
      <c r="Q755" s="5"/>
      <c r="R755" s="5"/>
      <c r="S755" s="5"/>
      <c r="T755" s="5"/>
      <c r="U755" s="128"/>
      <c r="V755" s="128"/>
      <c r="W755" s="5"/>
      <c r="X755" s="5"/>
      <c r="Y755" s="5"/>
      <c r="Z755" s="5"/>
      <c r="AA755" s="5"/>
      <c r="AB755" s="128"/>
      <c r="AC755" s="128"/>
      <c r="AD755" s="5"/>
      <c r="AE755" s="5"/>
      <c r="AF755" s="5"/>
      <c r="AG755" s="5"/>
      <c r="AH755" s="5"/>
      <c r="AI755" s="128"/>
      <c r="AJ755" s="128"/>
      <c r="AK755" s="5"/>
      <c r="AL755" s="5"/>
      <c r="AM755" s="5"/>
      <c r="AN755" s="5"/>
      <c r="AO755" s="5"/>
      <c r="AP755" s="128"/>
      <c r="AQ755" s="128"/>
      <c r="AR755" s="5"/>
      <c r="AS755" s="5"/>
      <c r="AT755" s="5"/>
      <c r="AU755" s="5"/>
      <c r="AV755" s="5"/>
      <c r="AW755" s="128"/>
      <c r="AX755" s="128"/>
      <c r="AY755" s="5"/>
      <c r="AZ755" s="341"/>
      <c r="BA755" s="354"/>
      <c r="BB755" s="5"/>
      <c r="BC755" s="5"/>
      <c r="BD755" s="5"/>
      <c r="BE755" s="5"/>
      <c r="BF755" s="128"/>
      <c r="BG755" s="128"/>
      <c r="BH755" s="5"/>
      <c r="BI755" s="5"/>
      <c r="BJ755" s="5"/>
      <c r="BK755" s="5"/>
      <c r="BL755" s="5"/>
      <c r="BM755" s="128"/>
      <c r="BN755" s="128"/>
      <c r="BO755" s="5"/>
      <c r="BP755" s="5"/>
      <c r="BQ755" s="5"/>
      <c r="BR755" s="5"/>
      <c r="BS755" s="5"/>
      <c r="BT755" s="128"/>
      <c r="BU755" s="128"/>
      <c r="BV755" s="5"/>
      <c r="BW755" s="5"/>
      <c r="BX755" s="5"/>
      <c r="BY755" s="5"/>
      <c r="BZ755" s="5"/>
      <c r="CA755" s="128"/>
      <c r="CB755" s="128"/>
      <c r="CC755" s="5"/>
      <c r="CD755" s="5"/>
      <c r="CE755" s="5"/>
      <c r="CF755" s="5"/>
      <c r="CG755" s="5"/>
      <c r="CH755" s="128"/>
      <c r="CI755" s="128"/>
      <c r="CJ755" s="5"/>
      <c r="CK755" s="5"/>
      <c r="CL755" s="5"/>
      <c r="CM755" s="5"/>
      <c r="CN755" s="5"/>
      <c r="CO755" s="128"/>
      <c r="CP755" s="128"/>
      <c r="CQ755" s="5"/>
      <c r="CR755" s="341"/>
      <c r="CS755" s="355" t="s">
        <v>525</v>
      </c>
      <c r="CT755" s="51">
        <v>548</v>
      </c>
      <c r="CU755" s="51">
        <v>548</v>
      </c>
      <c r="CV755" s="51">
        <v>1</v>
      </c>
      <c r="CW755" s="52">
        <v>100</v>
      </c>
      <c r="CX755" s="52">
        <f t="shared" si="509"/>
        <v>1</v>
      </c>
      <c r="CY755" s="139">
        <f>CX755*AUXILIAR!$B$58</f>
        <v>10000000</v>
      </c>
      <c r="CZ755" s="5"/>
      <c r="DA755" s="5"/>
      <c r="DB755" s="5"/>
      <c r="DC755" s="5"/>
      <c r="DD755" s="5"/>
      <c r="DE755" s="128"/>
      <c r="DF755" s="128"/>
      <c r="DG755" s="5"/>
      <c r="DH755" s="5"/>
      <c r="DI755" s="5"/>
      <c r="DJ755" s="5"/>
      <c r="DK755" s="5"/>
      <c r="DL755" s="128"/>
      <c r="DM755" s="128"/>
      <c r="DN755" s="5"/>
      <c r="DO755" s="5"/>
      <c r="DP755" s="5"/>
      <c r="DQ755" s="5"/>
      <c r="DR755" s="5"/>
      <c r="DS755" s="128"/>
      <c r="DT755" s="128"/>
      <c r="DU755" s="5"/>
      <c r="DV755" s="5"/>
      <c r="DW755" s="5"/>
      <c r="DX755" s="5"/>
      <c r="DY755" s="5"/>
      <c r="DZ755" s="128"/>
      <c r="EA755" s="128"/>
      <c r="EB755" s="5"/>
      <c r="EC755" s="5"/>
      <c r="ED755" s="5"/>
      <c r="EE755" s="5"/>
      <c r="EF755" s="5"/>
      <c r="EG755" s="128"/>
      <c r="EH755" s="128"/>
      <c r="EI755" s="5"/>
      <c r="EJ755" s="341"/>
      <c r="EK755" s="354"/>
      <c r="EL755" s="5"/>
      <c r="EM755" s="5"/>
      <c r="EN755" s="5"/>
      <c r="EO755" s="5"/>
      <c r="EP755" s="128"/>
      <c r="EQ755" s="128"/>
      <c r="ER755" s="5"/>
      <c r="ES755" s="5"/>
      <c r="ET755" s="5"/>
      <c r="EU755" s="5"/>
      <c r="EV755" s="5"/>
      <c r="EW755" s="128"/>
      <c r="EX755" s="128"/>
      <c r="EY755" s="5"/>
      <c r="EZ755" s="5"/>
      <c r="FA755" s="5"/>
      <c r="FB755" s="5"/>
      <c r="FC755" s="5"/>
      <c r="FD755" s="128"/>
      <c r="FE755" s="128"/>
      <c r="FF755" s="5"/>
      <c r="FG755" s="5"/>
      <c r="FH755" s="5"/>
      <c r="FI755" s="5"/>
      <c r="FJ755" s="5"/>
      <c r="FK755" s="128"/>
      <c r="FL755" s="128"/>
      <c r="FM755" s="5"/>
      <c r="FN755" s="5"/>
      <c r="FO755" s="5"/>
      <c r="FP755" s="5"/>
      <c r="FQ755" s="5"/>
      <c r="FR755" s="128"/>
      <c r="FS755" s="128"/>
      <c r="FT755" s="5"/>
      <c r="FU755" s="5"/>
      <c r="FV755" s="5"/>
      <c r="FW755" s="5"/>
      <c r="FX755" s="5"/>
      <c r="FY755" s="128"/>
      <c r="FZ755" s="128"/>
      <c r="GA755" s="5"/>
      <c r="GB755" s="341"/>
      <c r="GC755" s="354"/>
      <c r="GD755" s="5"/>
      <c r="GE755" s="5"/>
      <c r="GF755" s="5"/>
      <c r="GG755" s="5"/>
      <c r="GH755" s="128"/>
      <c r="GI755" s="128"/>
      <c r="GJ755" s="5"/>
      <c r="GK755" s="5"/>
      <c r="GL755" s="5"/>
      <c r="GM755" s="5"/>
      <c r="GN755" s="5"/>
      <c r="GO755" s="128"/>
      <c r="GP755" s="128"/>
      <c r="GQ755" s="5"/>
      <c r="GR755" s="5"/>
      <c r="GS755" s="5"/>
      <c r="GT755" s="5"/>
      <c r="GU755" s="5"/>
      <c r="GV755" s="128"/>
      <c r="GW755" s="128"/>
      <c r="GX755" s="5"/>
      <c r="GY755" s="5"/>
      <c r="GZ755" s="5"/>
      <c r="HA755" s="5"/>
      <c r="HB755" s="5"/>
      <c r="HC755" s="128"/>
      <c r="HD755" s="128"/>
      <c r="HE755" s="5"/>
      <c r="HF755" s="5"/>
      <c r="HG755" s="5"/>
      <c r="HH755" s="5"/>
      <c r="HI755" s="5"/>
      <c r="HJ755" s="128"/>
      <c r="HK755" s="128"/>
      <c r="HL755" s="5"/>
      <c r="HM755" s="5"/>
      <c r="HN755" s="5"/>
      <c r="HO755" s="5"/>
      <c r="HP755" s="5"/>
      <c r="HQ755" s="128"/>
      <c r="HR755" s="128"/>
      <c r="HS755" s="5"/>
      <c r="HT755" s="341"/>
      <c r="HU755" s="354"/>
      <c r="HV755" s="5"/>
      <c r="HW755" s="5"/>
      <c r="HX755" s="5"/>
      <c r="HY755" s="5"/>
      <c r="HZ755" s="128"/>
      <c r="IA755" s="128"/>
      <c r="IB755" s="5"/>
      <c r="IC755" s="5"/>
      <c r="ID755" s="5"/>
      <c r="IE755" s="5"/>
      <c r="IF755" s="5"/>
      <c r="IG755" s="128"/>
      <c r="IH755" s="128"/>
      <c r="II755" s="5"/>
      <c r="IJ755" s="5"/>
      <c r="IK755" s="5"/>
      <c r="IL755" s="5"/>
      <c r="IM755" s="5"/>
      <c r="IN755" s="128"/>
      <c r="IO755" s="128"/>
      <c r="IP755" s="5"/>
      <c r="IQ755" s="5"/>
      <c r="IR755" s="5"/>
      <c r="IS755" s="5"/>
      <c r="IT755" s="5"/>
      <c r="IU755" s="128"/>
      <c r="IV755" s="128"/>
      <c r="IW755" s="5"/>
      <c r="IX755" s="5"/>
      <c r="IY755" s="5"/>
      <c r="IZ755" s="5"/>
      <c r="JA755" s="5"/>
      <c r="JB755" s="128"/>
      <c r="JC755" s="128"/>
      <c r="JD755" s="5"/>
      <c r="JE755" s="5"/>
      <c r="JF755" s="5"/>
      <c r="JG755" s="5"/>
      <c r="JH755" s="5"/>
      <c r="JI755" s="128"/>
      <c r="JJ755" s="128"/>
      <c r="JK755" s="145"/>
      <c r="JL755" s="397"/>
    </row>
    <row r="756" spans="1:272" ht="30">
      <c r="A756" s="8" t="s">
        <v>33</v>
      </c>
      <c r="B756" s="8" t="s">
        <v>9</v>
      </c>
      <c r="C756" s="8">
        <v>1</v>
      </c>
      <c r="D756" s="197">
        <v>163</v>
      </c>
      <c r="E756" s="118" t="s">
        <v>146</v>
      </c>
      <c r="F756" s="195" t="s">
        <v>108</v>
      </c>
      <c r="G756" s="195" t="s">
        <v>145</v>
      </c>
      <c r="H756" s="309" t="s">
        <v>188</v>
      </c>
      <c r="I756" s="363"/>
      <c r="J756" s="57"/>
      <c r="K756" s="57"/>
      <c r="L756" s="57"/>
      <c r="M756" s="56"/>
      <c r="N756" s="116"/>
      <c r="O756" s="159"/>
      <c r="P756" s="5"/>
      <c r="Q756" s="5"/>
      <c r="R756" s="5"/>
      <c r="S756" s="5"/>
      <c r="T756" s="5"/>
      <c r="U756" s="128"/>
      <c r="V756" s="128"/>
      <c r="W756" s="5"/>
      <c r="X756" s="5"/>
      <c r="Y756" s="5"/>
      <c r="Z756" s="5"/>
      <c r="AA756" s="5"/>
      <c r="AB756" s="128"/>
      <c r="AC756" s="128"/>
      <c r="AD756" s="5"/>
      <c r="AE756" s="5"/>
      <c r="AF756" s="5"/>
      <c r="AG756" s="5"/>
      <c r="AH756" s="5"/>
      <c r="AI756" s="128"/>
      <c r="AJ756" s="128"/>
      <c r="AK756" s="5"/>
      <c r="AL756" s="5"/>
      <c r="AM756" s="5"/>
      <c r="AN756" s="5"/>
      <c r="AO756" s="5"/>
      <c r="AP756" s="128"/>
      <c r="AQ756" s="128"/>
      <c r="AR756" s="5"/>
      <c r="AS756" s="5"/>
      <c r="AT756" s="5"/>
      <c r="AU756" s="5"/>
      <c r="AV756" s="5"/>
      <c r="AW756" s="128"/>
      <c r="AX756" s="128"/>
      <c r="AY756" s="5"/>
      <c r="AZ756" s="341"/>
      <c r="BA756" s="354"/>
      <c r="BB756" s="5"/>
      <c r="BC756" s="5"/>
      <c r="BD756" s="5"/>
      <c r="BE756" s="5"/>
      <c r="BF756" s="128"/>
      <c r="BG756" s="128"/>
      <c r="BH756" s="5"/>
      <c r="BI756" s="5"/>
      <c r="BJ756" s="5"/>
      <c r="BK756" s="5"/>
      <c r="BL756" s="5"/>
      <c r="BM756" s="128"/>
      <c r="BN756" s="128"/>
      <c r="BO756" s="5"/>
      <c r="BP756" s="5"/>
      <c r="BQ756" s="5"/>
      <c r="BR756" s="5"/>
      <c r="BS756" s="5"/>
      <c r="BT756" s="128"/>
      <c r="BU756" s="128"/>
      <c r="BV756" s="5"/>
      <c r="BW756" s="5"/>
      <c r="BX756" s="5"/>
      <c r="BY756" s="5"/>
      <c r="BZ756" s="5"/>
      <c r="CA756" s="128"/>
      <c r="CB756" s="128"/>
      <c r="CC756" s="5"/>
      <c r="CD756" s="5"/>
      <c r="CE756" s="5"/>
      <c r="CF756" s="5"/>
      <c r="CG756" s="5"/>
      <c r="CH756" s="128"/>
      <c r="CI756" s="128"/>
      <c r="CJ756" s="5"/>
      <c r="CK756" s="5"/>
      <c r="CL756" s="5"/>
      <c r="CM756" s="5"/>
      <c r="CN756" s="5"/>
      <c r="CO756" s="128"/>
      <c r="CP756" s="128"/>
      <c r="CQ756" s="5"/>
      <c r="CR756" s="341"/>
      <c r="CS756" s="355" t="s">
        <v>526</v>
      </c>
      <c r="CT756" s="51">
        <v>620</v>
      </c>
      <c r="CU756" s="51">
        <v>620</v>
      </c>
      <c r="CV756" s="51">
        <v>1</v>
      </c>
      <c r="CW756" s="52">
        <v>100</v>
      </c>
      <c r="CX756" s="52">
        <f t="shared" si="509"/>
        <v>1</v>
      </c>
      <c r="CY756" s="139">
        <f>CX756*AUXILIAR!$B$58</f>
        <v>10000000</v>
      </c>
      <c r="CZ756" s="5"/>
      <c r="DA756" s="5"/>
      <c r="DB756" s="5"/>
      <c r="DC756" s="5"/>
      <c r="DD756" s="5"/>
      <c r="DE756" s="128"/>
      <c r="DF756" s="128"/>
      <c r="DG756" s="5"/>
      <c r="DH756" s="5"/>
      <c r="DI756" s="5"/>
      <c r="DJ756" s="5"/>
      <c r="DK756" s="5"/>
      <c r="DL756" s="128"/>
      <c r="DM756" s="128"/>
      <c r="DN756" s="5"/>
      <c r="DO756" s="5"/>
      <c r="DP756" s="5"/>
      <c r="DQ756" s="5"/>
      <c r="DR756" s="5"/>
      <c r="DS756" s="128"/>
      <c r="DT756" s="128"/>
      <c r="DU756" s="5"/>
      <c r="DV756" s="5"/>
      <c r="DW756" s="5"/>
      <c r="DX756" s="5"/>
      <c r="DY756" s="5"/>
      <c r="DZ756" s="128"/>
      <c r="EA756" s="128"/>
      <c r="EB756" s="5"/>
      <c r="EC756" s="5"/>
      <c r="ED756" s="5"/>
      <c r="EE756" s="5"/>
      <c r="EF756" s="5"/>
      <c r="EG756" s="128"/>
      <c r="EH756" s="128"/>
      <c r="EI756" s="5"/>
      <c r="EJ756" s="341"/>
      <c r="EK756" s="354"/>
      <c r="EL756" s="5"/>
      <c r="EM756" s="5"/>
      <c r="EN756" s="5"/>
      <c r="EO756" s="5"/>
      <c r="EP756" s="128"/>
      <c r="EQ756" s="128"/>
      <c r="ER756" s="5"/>
      <c r="ES756" s="5"/>
      <c r="ET756" s="5"/>
      <c r="EU756" s="5"/>
      <c r="EV756" s="5"/>
      <c r="EW756" s="128"/>
      <c r="EX756" s="128"/>
      <c r="EY756" s="5"/>
      <c r="EZ756" s="5"/>
      <c r="FA756" s="5"/>
      <c r="FB756" s="5"/>
      <c r="FC756" s="5"/>
      <c r="FD756" s="128"/>
      <c r="FE756" s="128"/>
      <c r="FF756" s="5"/>
      <c r="FG756" s="5"/>
      <c r="FH756" s="5"/>
      <c r="FI756" s="5"/>
      <c r="FJ756" s="5"/>
      <c r="FK756" s="128"/>
      <c r="FL756" s="128"/>
      <c r="FM756" s="5"/>
      <c r="FN756" s="5"/>
      <c r="FO756" s="5"/>
      <c r="FP756" s="5"/>
      <c r="FQ756" s="5"/>
      <c r="FR756" s="128"/>
      <c r="FS756" s="128"/>
      <c r="FT756" s="5"/>
      <c r="FU756" s="5"/>
      <c r="FV756" s="5"/>
      <c r="FW756" s="5"/>
      <c r="FX756" s="5"/>
      <c r="FY756" s="128"/>
      <c r="FZ756" s="128"/>
      <c r="GA756" s="5"/>
      <c r="GB756" s="341"/>
      <c r="GC756" s="354"/>
      <c r="GD756" s="5"/>
      <c r="GE756" s="5"/>
      <c r="GF756" s="5"/>
      <c r="GG756" s="5"/>
      <c r="GH756" s="128"/>
      <c r="GI756" s="128"/>
      <c r="GJ756" s="5"/>
      <c r="GK756" s="5"/>
      <c r="GL756" s="5"/>
      <c r="GM756" s="5"/>
      <c r="GN756" s="5"/>
      <c r="GO756" s="128"/>
      <c r="GP756" s="128"/>
      <c r="GQ756" s="5"/>
      <c r="GR756" s="5"/>
      <c r="GS756" s="5"/>
      <c r="GT756" s="5"/>
      <c r="GU756" s="5"/>
      <c r="GV756" s="128"/>
      <c r="GW756" s="128"/>
      <c r="GX756" s="5"/>
      <c r="GY756" s="5"/>
      <c r="GZ756" s="5"/>
      <c r="HA756" s="5"/>
      <c r="HB756" s="5"/>
      <c r="HC756" s="128"/>
      <c r="HD756" s="128"/>
      <c r="HE756" s="5"/>
      <c r="HF756" s="5"/>
      <c r="HG756" s="5"/>
      <c r="HH756" s="5"/>
      <c r="HI756" s="5"/>
      <c r="HJ756" s="128"/>
      <c r="HK756" s="128"/>
      <c r="HL756" s="5"/>
      <c r="HM756" s="5"/>
      <c r="HN756" s="5"/>
      <c r="HO756" s="5"/>
      <c r="HP756" s="5"/>
      <c r="HQ756" s="128"/>
      <c r="HR756" s="128"/>
      <c r="HS756" s="5"/>
      <c r="HT756" s="341"/>
      <c r="HU756" s="354"/>
      <c r="HV756" s="5"/>
      <c r="HW756" s="5"/>
      <c r="HX756" s="5"/>
      <c r="HY756" s="5"/>
      <c r="HZ756" s="128"/>
      <c r="IA756" s="128"/>
      <c r="IB756" s="5"/>
      <c r="IC756" s="5"/>
      <c r="ID756" s="5"/>
      <c r="IE756" s="5"/>
      <c r="IF756" s="5"/>
      <c r="IG756" s="128"/>
      <c r="IH756" s="128"/>
      <c r="II756" s="5"/>
      <c r="IJ756" s="5"/>
      <c r="IK756" s="5"/>
      <c r="IL756" s="5"/>
      <c r="IM756" s="5"/>
      <c r="IN756" s="128"/>
      <c r="IO756" s="128"/>
      <c r="IP756" s="5"/>
      <c r="IQ756" s="5"/>
      <c r="IR756" s="5"/>
      <c r="IS756" s="5"/>
      <c r="IT756" s="5"/>
      <c r="IU756" s="128"/>
      <c r="IV756" s="128"/>
      <c r="IW756" s="5"/>
      <c r="IX756" s="5"/>
      <c r="IY756" s="5"/>
      <c r="IZ756" s="5"/>
      <c r="JA756" s="5"/>
      <c r="JB756" s="128"/>
      <c r="JC756" s="128"/>
      <c r="JD756" s="5"/>
      <c r="JE756" s="5"/>
      <c r="JF756" s="5"/>
      <c r="JG756" s="5"/>
      <c r="JH756" s="5"/>
      <c r="JI756" s="128"/>
      <c r="JJ756" s="128"/>
      <c r="JK756" s="145"/>
      <c r="JL756" s="397"/>
    </row>
    <row r="757" spans="1:272" ht="30">
      <c r="A757" s="8" t="s">
        <v>33</v>
      </c>
      <c r="B757" s="8" t="s">
        <v>9</v>
      </c>
      <c r="C757" s="8">
        <v>1</v>
      </c>
      <c r="D757" s="197">
        <v>163</v>
      </c>
      <c r="E757" s="118" t="s">
        <v>146</v>
      </c>
      <c r="F757" s="195" t="s">
        <v>108</v>
      </c>
      <c r="G757" s="195" t="s">
        <v>145</v>
      </c>
      <c r="H757" s="309" t="s">
        <v>188</v>
      </c>
      <c r="I757" s="363"/>
      <c r="J757" s="57"/>
      <c r="K757" s="57"/>
      <c r="L757" s="57"/>
      <c r="M757" s="56"/>
      <c r="N757" s="116"/>
      <c r="O757" s="159"/>
      <c r="P757" s="5"/>
      <c r="Q757" s="5"/>
      <c r="R757" s="5"/>
      <c r="S757" s="5"/>
      <c r="T757" s="5"/>
      <c r="U757" s="128"/>
      <c r="V757" s="128"/>
      <c r="W757" s="5"/>
      <c r="X757" s="5"/>
      <c r="Y757" s="5"/>
      <c r="Z757" s="5"/>
      <c r="AA757" s="5"/>
      <c r="AB757" s="128"/>
      <c r="AC757" s="128"/>
      <c r="AD757" s="5"/>
      <c r="AE757" s="5"/>
      <c r="AF757" s="5"/>
      <c r="AG757" s="5"/>
      <c r="AH757" s="5"/>
      <c r="AI757" s="128"/>
      <c r="AJ757" s="128"/>
      <c r="AK757" s="5"/>
      <c r="AL757" s="5"/>
      <c r="AM757" s="5"/>
      <c r="AN757" s="5"/>
      <c r="AO757" s="5"/>
      <c r="AP757" s="128"/>
      <c r="AQ757" s="128"/>
      <c r="AR757" s="5"/>
      <c r="AS757" s="5"/>
      <c r="AT757" s="5"/>
      <c r="AU757" s="5"/>
      <c r="AV757" s="5"/>
      <c r="AW757" s="128"/>
      <c r="AX757" s="128"/>
      <c r="AY757" s="5"/>
      <c r="AZ757" s="341"/>
      <c r="BA757" s="354"/>
      <c r="BB757" s="5"/>
      <c r="BC757" s="5"/>
      <c r="BD757" s="5"/>
      <c r="BE757" s="5"/>
      <c r="BF757" s="128"/>
      <c r="BG757" s="128"/>
      <c r="BH757" s="5"/>
      <c r="BI757" s="5"/>
      <c r="BJ757" s="5"/>
      <c r="BK757" s="5"/>
      <c r="BL757" s="5"/>
      <c r="BM757" s="128"/>
      <c r="BN757" s="128"/>
      <c r="BO757" s="5"/>
      <c r="BP757" s="5"/>
      <c r="BQ757" s="5"/>
      <c r="BR757" s="5"/>
      <c r="BS757" s="5"/>
      <c r="BT757" s="128"/>
      <c r="BU757" s="128"/>
      <c r="BV757" s="5"/>
      <c r="BW757" s="5"/>
      <c r="BX757" s="5"/>
      <c r="BY757" s="5"/>
      <c r="BZ757" s="5"/>
      <c r="CA757" s="128"/>
      <c r="CB757" s="128"/>
      <c r="CC757" s="5"/>
      <c r="CD757" s="5"/>
      <c r="CE757" s="5"/>
      <c r="CF757" s="5"/>
      <c r="CG757" s="5"/>
      <c r="CH757" s="128"/>
      <c r="CI757" s="128"/>
      <c r="CJ757" s="5"/>
      <c r="CK757" s="5"/>
      <c r="CL757" s="5"/>
      <c r="CM757" s="5"/>
      <c r="CN757" s="5"/>
      <c r="CO757" s="128"/>
      <c r="CP757" s="128"/>
      <c r="CQ757" s="5"/>
      <c r="CR757" s="341"/>
      <c r="CS757" s="355" t="s">
        <v>527</v>
      </c>
      <c r="CT757" s="51">
        <v>670</v>
      </c>
      <c r="CU757" s="51">
        <v>670</v>
      </c>
      <c r="CV757" s="51">
        <v>1</v>
      </c>
      <c r="CW757" s="52">
        <v>100</v>
      </c>
      <c r="CX757" s="52">
        <f t="shared" si="509"/>
        <v>1</v>
      </c>
      <c r="CY757" s="139">
        <f>CX757*AUXILIAR!$B$58</f>
        <v>10000000</v>
      </c>
      <c r="CZ757" s="5"/>
      <c r="DA757" s="5"/>
      <c r="DB757" s="5"/>
      <c r="DC757" s="5"/>
      <c r="DD757" s="5"/>
      <c r="DE757" s="128"/>
      <c r="DF757" s="128"/>
      <c r="DG757" s="5"/>
      <c r="DH757" s="5"/>
      <c r="DI757" s="5"/>
      <c r="DJ757" s="5"/>
      <c r="DK757" s="5"/>
      <c r="DL757" s="128"/>
      <c r="DM757" s="128"/>
      <c r="DN757" s="5"/>
      <c r="DO757" s="5"/>
      <c r="DP757" s="5"/>
      <c r="DQ757" s="5"/>
      <c r="DR757" s="5"/>
      <c r="DS757" s="128"/>
      <c r="DT757" s="128"/>
      <c r="DU757" s="5"/>
      <c r="DV757" s="5"/>
      <c r="DW757" s="5"/>
      <c r="DX757" s="5"/>
      <c r="DY757" s="5"/>
      <c r="DZ757" s="128"/>
      <c r="EA757" s="128"/>
      <c r="EB757" s="5"/>
      <c r="EC757" s="5"/>
      <c r="ED757" s="5"/>
      <c r="EE757" s="5"/>
      <c r="EF757" s="5"/>
      <c r="EG757" s="128"/>
      <c r="EH757" s="128"/>
      <c r="EI757" s="5"/>
      <c r="EJ757" s="341"/>
      <c r="EK757" s="354"/>
      <c r="EL757" s="5"/>
      <c r="EM757" s="5"/>
      <c r="EN757" s="5"/>
      <c r="EO757" s="5"/>
      <c r="EP757" s="128"/>
      <c r="EQ757" s="128"/>
      <c r="ER757" s="5"/>
      <c r="ES757" s="5"/>
      <c r="ET757" s="5"/>
      <c r="EU757" s="5"/>
      <c r="EV757" s="5"/>
      <c r="EW757" s="128"/>
      <c r="EX757" s="128"/>
      <c r="EY757" s="5"/>
      <c r="EZ757" s="5"/>
      <c r="FA757" s="5"/>
      <c r="FB757" s="5"/>
      <c r="FC757" s="5"/>
      <c r="FD757" s="128"/>
      <c r="FE757" s="128"/>
      <c r="FF757" s="5"/>
      <c r="FG757" s="5"/>
      <c r="FH757" s="5"/>
      <c r="FI757" s="5"/>
      <c r="FJ757" s="5"/>
      <c r="FK757" s="128"/>
      <c r="FL757" s="128"/>
      <c r="FM757" s="5"/>
      <c r="FN757" s="5"/>
      <c r="FO757" s="5"/>
      <c r="FP757" s="5"/>
      <c r="FQ757" s="5"/>
      <c r="FR757" s="128"/>
      <c r="FS757" s="128"/>
      <c r="FT757" s="5"/>
      <c r="FU757" s="5"/>
      <c r="FV757" s="5"/>
      <c r="FW757" s="5"/>
      <c r="FX757" s="5"/>
      <c r="FY757" s="128"/>
      <c r="FZ757" s="128"/>
      <c r="GA757" s="5"/>
      <c r="GB757" s="341"/>
      <c r="GC757" s="354"/>
      <c r="GD757" s="5"/>
      <c r="GE757" s="5"/>
      <c r="GF757" s="5"/>
      <c r="GG757" s="5"/>
      <c r="GH757" s="128"/>
      <c r="GI757" s="128"/>
      <c r="GJ757" s="5"/>
      <c r="GK757" s="5"/>
      <c r="GL757" s="5"/>
      <c r="GM757" s="5"/>
      <c r="GN757" s="5"/>
      <c r="GO757" s="128"/>
      <c r="GP757" s="128"/>
      <c r="GQ757" s="5"/>
      <c r="GR757" s="5"/>
      <c r="GS757" s="5"/>
      <c r="GT757" s="5"/>
      <c r="GU757" s="5"/>
      <c r="GV757" s="128"/>
      <c r="GW757" s="128"/>
      <c r="GX757" s="5"/>
      <c r="GY757" s="5"/>
      <c r="GZ757" s="5"/>
      <c r="HA757" s="5"/>
      <c r="HB757" s="5"/>
      <c r="HC757" s="128"/>
      <c r="HD757" s="128"/>
      <c r="HE757" s="5"/>
      <c r="HF757" s="5"/>
      <c r="HG757" s="5"/>
      <c r="HH757" s="5"/>
      <c r="HI757" s="5"/>
      <c r="HJ757" s="128"/>
      <c r="HK757" s="128"/>
      <c r="HL757" s="5"/>
      <c r="HM757" s="5"/>
      <c r="HN757" s="5"/>
      <c r="HO757" s="5"/>
      <c r="HP757" s="5"/>
      <c r="HQ757" s="128"/>
      <c r="HR757" s="128"/>
      <c r="HS757" s="5"/>
      <c r="HT757" s="341"/>
      <c r="HU757" s="354"/>
      <c r="HV757" s="5"/>
      <c r="HW757" s="5"/>
      <c r="HX757" s="5"/>
      <c r="HY757" s="5"/>
      <c r="HZ757" s="128"/>
      <c r="IA757" s="128"/>
      <c r="IB757" s="5"/>
      <c r="IC757" s="5"/>
      <c r="ID757" s="5"/>
      <c r="IE757" s="5"/>
      <c r="IF757" s="5"/>
      <c r="IG757" s="128"/>
      <c r="IH757" s="128"/>
      <c r="II757" s="5"/>
      <c r="IJ757" s="5"/>
      <c r="IK757" s="5"/>
      <c r="IL757" s="5"/>
      <c r="IM757" s="5"/>
      <c r="IN757" s="128"/>
      <c r="IO757" s="128"/>
      <c r="IP757" s="5"/>
      <c r="IQ757" s="5"/>
      <c r="IR757" s="5"/>
      <c r="IS757" s="5"/>
      <c r="IT757" s="5"/>
      <c r="IU757" s="128"/>
      <c r="IV757" s="128"/>
      <c r="IW757" s="5"/>
      <c r="IX757" s="5"/>
      <c r="IY757" s="5"/>
      <c r="IZ757" s="5"/>
      <c r="JA757" s="5"/>
      <c r="JB757" s="128"/>
      <c r="JC757" s="128"/>
      <c r="JD757" s="5"/>
      <c r="JE757" s="5"/>
      <c r="JF757" s="5"/>
      <c r="JG757" s="5"/>
      <c r="JH757" s="5"/>
      <c r="JI757" s="128"/>
      <c r="JJ757" s="128"/>
      <c r="JK757" s="145"/>
      <c r="JL757" s="397"/>
    </row>
    <row r="758" spans="1:272" ht="30">
      <c r="A758" s="8" t="s">
        <v>33</v>
      </c>
      <c r="B758" s="8" t="s">
        <v>9</v>
      </c>
      <c r="C758" s="8">
        <v>1</v>
      </c>
      <c r="D758" s="197">
        <v>163</v>
      </c>
      <c r="E758" s="118" t="s">
        <v>146</v>
      </c>
      <c r="F758" s="195" t="s">
        <v>108</v>
      </c>
      <c r="G758" s="195" t="s">
        <v>145</v>
      </c>
      <c r="H758" s="309" t="s">
        <v>188</v>
      </c>
      <c r="I758" s="363"/>
      <c r="J758" s="57"/>
      <c r="K758" s="57"/>
      <c r="L758" s="57"/>
      <c r="M758" s="56"/>
      <c r="N758" s="116"/>
      <c r="O758" s="159"/>
      <c r="P758" s="5"/>
      <c r="Q758" s="5"/>
      <c r="R758" s="5"/>
      <c r="S758" s="5"/>
      <c r="T758" s="5"/>
      <c r="U758" s="128"/>
      <c r="V758" s="128"/>
      <c r="W758" s="5"/>
      <c r="X758" s="5"/>
      <c r="Y758" s="5"/>
      <c r="Z758" s="5"/>
      <c r="AA758" s="5"/>
      <c r="AB758" s="128"/>
      <c r="AC758" s="128"/>
      <c r="AD758" s="5"/>
      <c r="AE758" s="5"/>
      <c r="AF758" s="5"/>
      <c r="AG758" s="5"/>
      <c r="AH758" s="5"/>
      <c r="AI758" s="128"/>
      <c r="AJ758" s="128"/>
      <c r="AK758" s="5"/>
      <c r="AL758" s="5"/>
      <c r="AM758" s="5"/>
      <c r="AN758" s="5"/>
      <c r="AO758" s="5"/>
      <c r="AP758" s="128"/>
      <c r="AQ758" s="128"/>
      <c r="AR758" s="5"/>
      <c r="AS758" s="5"/>
      <c r="AT758" s="5"/>
      <c r="AU758" s="5"/>
      <c r="AV758" s="5"/>
      <c r="AW758" s="128"/>
      <c r="AX758" s="128"/>
      <c r="AY758" s="5"/>
      <c r="AZ758" s="341"/>
      <c r="BA758" s="354"/>
      <c r="BB758" s="5"/>
      <c r="BC758" s="5"/>
      <c r="BD758" s="5"/>
      <c r="BE758" s="5"/>
      <c r="BF758" s="128"/>
      <c r="BG758" s="128"/>
      <c r="BH758" s="5"/>
      <c r="BI758" s="5"/>
      <c r="BJ758" s="5"/>
      <c r="BK758" s="5"/>
      <c r="BL758" s="5"/>
      <c r="BM758" s="128"/>
      <c r="BN758" s="128"/>
      <c r="BO758" s="5"/>
      <c r="BP758" s="5"/>
      <c r="BQ758" s="5"/>
      <c r="BR758" s="5"/>
      <c r="BS758" s="5"/>
      <c r="BT758" s="128"/>
      <c r="BU758" s="128"/>
      <c r="BV758" s="5"/>
      <c r="BW758" s="5"/>
      <c r="BX758" s="5"/>
      <c r="BY758" s="5"/>
      <c r="BZ758" s="5"/>
      <c r="CA758" s="128"/>
      <c r="CB758" s="128"/>
      <c r="CC758" s="5"/>
      <c r="CD758" s="5"/>
      <c r="CE758" s="5"/>
      <c r="CF758" s="5"/>
      <c r="CG758" s="5"/>
      <c r="CH758" s="128"/>
      <c r="CI758" s="128"/>
      <c r="CJ758" s="5"/>
      <c r="CK758" s="5"/>
      <c r="CL758" s="5"/>
      <c r="CM758" s="5"/>
      <c r="CN758" s="5"/>
      <c r="CO758" s="128"/>
      <c r="CP758" s="128"/>
      <c r="CQ758" s="5"/>
      <c r="CR758" s="341"/>
      <c r="CS758" s="355" t="s">
        <v>528</v>
      </c>
      <c r="CT758" s="51">
        <v>805</v>
      </c>
      <c r="CU758" s="51">
        <v>805</v>
      </c>
      <c r="CV758" s="51">
        <v>1</v>
      </c>
      <c r="CW758" s="52">
        <v>100</v>
      </c>
      <c r="CX758" s="52">
        <f t="shared" si="509"/>
        <v>1</v>
      </c>
      <c r="CY758" s="139">
        <f>CX758*AUXILIAR!$B$58</f>
        <v>10000000</v>
      </c>
      <c r="CZ758" s="5"/>
      <c r="DA758" s="5"/>
      <c r="DB758" s="5"/>
      <c r="DC758" s="5"/>
      <c r="DD758" s="5"/>
      <c r="DE758" s="128"/>
      <c r="DF758" s="128"/>
      <c r="DG758" s="5"/>
      <c r="DH758" s="5"/>
      <c r="DI758" s="5"/>
      <c r="DJ758" s="5"/>
      <c r="DK758" s="5"/>
      <c r="DL758" s="128"/>
      <c r="DM758" s="128"/>
      <c r="DN758" s="5"/>
      <c r="DO758" s="5"/>
      <c r="DP758" s="5"/>
      <c r="DQ758" s="5"/>
      <c r="DR758" s="5"/>
      <c r="DS758" s="128"/>
      <c r="DT758" s="128"/>
      <c r="DU758" s="5"/>
      <c r="DV758" s="5"/>
      <c r="DW758" s="5"/>
      <c r="DX758" s="5"/>
      <c r="DY758" s="5"/>
      <c r="DZ758" s="128"/>
      <c r="EA758" s="128"/>
      <c r="EB758" s="5"/>
      <c r="EC758" s="5"/>
      <c r="ED758" s="5"/>
      <c r="EE758" s="5"/>
      <c r="EF758" s="5"/>
      <c r="EG758" s="128"/>
      <c r="EH758" s="128"/>
      <c r="EI758" s="5"/>
      <c r="EJ758" s="341"/>
      <c r="EK758" s="354"/>
      <c r="EL758" s="5"/>
      <c r="EM758" s="5"/>
      <c r="EN758" s="5"/>
      <c r="EO758" s="5"/>
      <c r="EP758" s="128"/>
      <c r="EQ758" s="128"/>
      <c r="ER758" s="5"/>
      <c r="ES758" s="5"/>
      <c r="ET758" s="5"/>
      <c r="EU758" s="5"/>
      <c r="EV758" s="5"/>
      <c r="EW758" s="128"/>
      <c r="EX758" s="128"/>
      <c r="EY758" s="5"/>
      <c r="EZ758" s="5"/>
      <c r="FA758" s="5"/>
      <c r="FB758" s="5"/>
      <c r="FC758" s="5"/>
      <c r="FD758" s="128"/>
      <c r="FE758" s="128"/>
      <c r="FF758" s="5"/>
      <c r="FG758" s="5"/>
      <c r="FH758" s="5"/>
      <c r="FI758" s="5"/>
      <c r="FJ758" s="5"/>
      <c r="FK758" s="128"/>
      <c r="FL758" s="128"/>
      <c r="FM758" s="5"/>
      <c r="FN758" s="5"/>
      <c r="FO758" s="5"/>
      <c r="FP758" s="5"/>
      <c r="FQ758" s="5"/>
      <c r="FR758" s="128"/>
      <c r="FS758" s="128"/>
      <c r="FT758" s="5"/>
      <c r="FU758" s="5"/>
      <c r="FV758" s="5"/>
      <c r="FW758" s="5"/>
      <c r="FX758" s="5"/>
      <c r="FY758" s="128"/>
      <c r="FZ758" s="128"/>
      <c r="GA758" s="5"/>
      <c r="GB758" s="341"/>
      <c r="GC758" s="354"/>
      <c r="GD758" s="5"/>
      <c r="GE758" s="5"/>
      <c r="GF758" s="5"/>
      <c r="GG758" s="5"/>
      <c r="GH758" s="128"/>
      <c r="GI758" s="128"/>
      <c r="GJ758" s="5"/>
      <c r="GK758" s="5"/>
      <c r="GL758" s="5"/>
      <c r="GM758" s="5"/>
      <c r="GN758" s="5"/>
      <c r="GO758" s="128"/>
      <c r="GP758" s="128"/>
      <c r="GQ758" s="5"/>
      <c r="GR758" s="5"/>
      <c r="GS758" s="5"/>
      <c r="GT758" s="5"/>
      <c r="GU758" s="5"/>
      <c r="GV758" s="128"/>
      <c r="GW758" s="128"/>
      <c r="GX758" s="5"/>
      <c r="GY758" s="5"/>
      <c r="GZ758" s="5"/>
      <c r="HA758" s="5"/>
      <c r="HB758" s="5"/>
      <c r="HC758" s="128"/>
      <c r="HD758" s="128"/>
      <c r="HE758" s="5"/>
      <c r="HF758" s="5"/>
      <c r="HG758" s="5"/>
      <c r="HH758" s="5"/>
      <c r="HI758" s="5"/>
      <c r="HJ758" s="128"/>
      <c r="HK758" s="128"/>
      <c r="HL758" s="5"/>
      <c r="HM758" s="5"/>
      <c r="HN758" s="5"/>
      <c r="HO758" s="5"/>
      <c r="HP758" s="5"/>
      <c r="HQ758" s="128"/>
      <c r="HR758" s="128"/>
      <c r="HS758" s="5"/>
      <c r="HT758" s="341"/>
      <c r="HU758" s="354"/>
      <c r="HV758" s="5"/>
      <c r="HW758" s="5"/>
      <c r="HX758" s="5"/>
      <c r="HY758" s="5"/>
      <c r="HZ758" s="128"/>
      <c r="IA758" s="128"/>
      <c r="IB758" s="5"/>
      <c r="IC758" s="5"/>
      <c r="ID758" s="5"/>
      <c r="IE758" s="5"/>
      <c r="IF758" s="5"/>
      <c r="IG758" s="128"/>
      <c r="IH758" s="128"/>
      <c r="II758" s="5"/>
      <c r="IJ758" s="5"/>
      <c r="IK758" s="5"/>
      <c r="IL758" s="5"/>
      <c r="IM758" s="5"/>
      <c r="IN758" s="128"/>
      <c r="IO758" s="128"/>
      <c r="IP758" s="5"/>
      <c r="IQ758" s="5"/>
      <c r="IR758" s="5"/>
      <c r="IS758" s="5"/>
      <c r="IT758" s="5"/>
      <c r="IU758" s="128"/>
      <c r="IV758" s="128"/>
      <c r="IW758" s="5"/>
      <c r="IX758" s="5"/>
      <c r="IY758" s="5"/>
      <c r="IZ758" s="5"/>
      <c r="JA758" s="5"/>
      <c r="JB758" s="128"/>
      <c r="JC758" s="128"/>
      <c r="JD758" s="5"/>
      <c r="JE758" s="5"/>
      <c r="JF758" s="5"/>
      <c r="JG758" s="5"/>
      <c r="JH758" s="5"/>
      <c r="JI758" s="128"/>
      <c r="JJ758" s="128"/>
      <c r="JK758" s="145"/>
      <c r="JL758" s="397"/>
    </row>
    <row r="759" spans="1:272" ht="15.75" customHeight="1">
      <c r="A759" s="64" t="s">
        <v>33</v>
      </c>
      <c r="B759" s="64" t="s">
        <v>9</v>
      </c>
      <c r="C759" s="65" t="s">
        <v>19</v>
      </c>
      <c r="D759" s="126">
        <v>406</v>
      </c>
      <c r="E759" s="157" t="s">
        <v>146</v>
      </c>
      <c r="F759" s="119" t="s">
        <v>108</v>
      </c>
      <c r="G759" s="119" t="s">
        <v>145</v>
      </c>
      <c r="H759" s="305" t="s">
        <v>188</v>
      </c>
      <c r="I759" s="377"/>
      <c r="J759" s="65"/>
      <c r="K759" s="65"/>
      <c r="L759" s="65"/>
      <c r="M759" s="80" t="s">
        <v>115</v>
      </c>
      <c r="N759" s="79">
        <f>SUM(N760:N763)</f>
        <v>3.9999999999999432</v>
      </c>
      <c r="O759" s="79">
        <f>SUM(O760:O763)</f>
        <v>11999999.999999829</v>
      </c>
      <c r="P759" s="65"/>
      <c r="Q759" s="65"/>
      <c r="R759" s="65"/>
      <c r="S759" s="65"/>
      <c r="T759" s="80" t="s">
        <v>115</v>
      </c>
      <c r="U759" s="79">
        <f>SUM(U760:U763)</f>
        <v>0</v>
      </c>
      <c r="V759" s="79">
        <f>SUM(V760:V763)</f>
        <v>0</v>
      </c>
      <c r="W759" s="65"/>
      <c r="X759" s="65"/>
      <c r="Y759" s="65"/>
      <c r="Z759" s="65"/>
      <c r="AA759" s="80" t="s">
        <v>115</v>
      </c>
      <c r="AB759" s="79">
        <f>SUM(AB760:AB763)</f>
        <v>0</v>
      </c>
      <c r="AC759" s="79">
        <f>SUM(AC760:AC763)</f>
        <v>0</v>
      </c>
      <c r="AD759" s="65"/>
      <c r="AE759" s="65"/>
      <c r="AF759" s="65"/>
      <c r="AG759" s="65"/>
      <c r="AH759" s="80" t="s">
        <v>115</v>
      </c>
      <c r="AI759" s="79">
        <f>SUM(AI760:AI763)</f>
        <v>0</v>
      </c>
      <c r="AJ759" s="79">
        <f>SUM(AJ760:AJ763)</f>
        <v>0</v>
      </c>
      <c r="AK759" s="65"/>
      <c r="AL759" s="65"/>
      <c r="AM759" s="65"/>
      <c r="AN759" s="65"/>
      <c r="AO759" s="80" t="s">
        <v>115</v>
      </c>
      <c r="AP759" s="79">
        <f>SUM(AP760:AP763)</f>
        <v>0</v>
      </c>
      <c r="AQ759" s="79">
        <f>SUM(AQ760:AQ763)</f>
        <v>0</v>
      </c>
      <c r="AR759" s="65"/>
      <c r="AS759" s="65"/>
      <c r="AT759" s="65"/>
      <c r="AU759" s="65"/>
      <c r="AV759" s="80" t="s">
        <v>115</v>
      </c>
      <c r="AW759" s="79">
        <f>SUM(AW760:AW763)</f>
        <v>0</v>
      </c>
      <c r="AX759" s="79">
        <f>SUM(AX760:AX763)</f>
        <v>0</v>
      </c>
      <c r="AY759" s="65"/>
      <c r="AZ759" s="308"/>
      <c r="BA759" s="377"/>
      <c r="BB759" s="65"/>
      <c r="BC759" s="65"/>
      <c r="BD759" s="65"/>
      <c r="BE759" s="80" t="s">
        <v>115</v>
      </c>
      <c r="BF759" s="79">
        <f>SUM(BF760:BF763)</f>
        <v>0</v>
      </c>
      <c r="BG759" s="79">
        <f>SUM(BG760:BG763)</f>
        <v>0</v>
      </c>
      <c r="BH759" s="65"/>
      <c r="BI759" s="65"/>
      <c r="BJ759" s="65"/>
      <c r="BK759" s="65"/>
      <c r="BL759" s="80" t="s">
        <v>115</v>
      </c>
      <c r="BM759" s="79">
        <f>SUM(BM760:BM763)</f>
        <v>0</v>
      </c>
      <c r="BN759" s="79">
        <f>SUM(BN760:BN763)</f>
        <v>0</v>
      </c>
      <c r="BO759" s="65"/>
      <c r="BP759" s="65"/>
      <c r="BQ759" s="65"/>
      <c r="BR759" s="65"/>
      <c r="BS759" s="80" t="s">
        <v>115</v>
      </c>
      <c r="BT759" s="79">
        <f>SUM(BT760:BT763)</f>
        <v>0</v>
      </c>
      <c r="BU759" s="79">
        <f>SUM(BU760:BU763)</f>
        <v>0</v>
      </c>
      <c r="BV759" s="65"/>
      <c r="BW759" s="65"/>
      <c r="BX759" s="65"/>
      <c r="BY759" s="65"/>
      <c r="BZ759" s="80" t="s">
        <v>115</v>
      </c>
      <c r="CA759" s="79">
        <f>SUM(CA760:CA763)</f>
        <v>0</v>
      </c>
      <c r="CB759" s="79">
        <f>SUM(CB760:CB763)</f>
        <v>0</v>
      </c>
      <c r="CC759" s="65"/>
      <c r="CD759" s="65"/>
      <c r="CE759" s="65"/>
      <c r="CF759" s="65"/>
      <c r="CG759" s="80" t="s">
        <v>115</v>
      </c>
      <c r="CH759" s="79">
        <f>SUM(CH760:CH763)</f>
        <v>0</v>
      </c>
      <c r="CI759" s="79">
        <f>SUM(CI760:CI763)</f>
        <v>0</v>
      </c>
      <c r="CJ759" s="65"/>
      <c r="CK759" s="65"/>
      <c r="CL759" s="65"/>
      <c r="CM759" s="65"/>
      <c r="CN759" s="80" t="s">
        <v>115</v>
      </c>
      <c r="CO759" s="79">
        <f>SUM(CO760:CO763)</f>
        <v>0</v>
      </c>
      <c r="CP759" s="79">
        <f>SUM(CP760:CP763)</f>
        <v>0</v>
      </c>
      <c r="CQ759" s="65"/>
      <c r="CR759" s="308"/>
      <c r="CS759" s="377"/>
      <c r="CT759" s="65"/>
      <c r="CU759" s="65"/>
      <c r="CV759" s="65"/>
      <c r="CW759" s="80" t="s">
        <v>115</v>
      </c>
      <c r="CX759" s="79">
        <f>SUM(CX760:CX763)</f>
        <v>4</v>
      </c>
      <c r="CY759" s="79">
        <f>SUM(CY760:CY763)</f>
        <v>160000000</v>
      </c>
      <c r="CZ759" s="65"/>
      <c r="DA759" s="65"/>
      <c r="DB759" s="65"/>
      <c r="DC759" s="65"/>
      <c r="DD759" s="80" t="s">
        <v>115</v>
      </c>
      <c r="DE759" s="79">
        <f>SUM(DE760:DE763)</f>
        <v>0</v>
      </c>
      <c r="DF759" s="79">
        <f>SUM(DF760:DF763)</f>
        <v>0</v>
      </c>
      <c r="DG759" s="65"/>
      <c r="DH759" s="65"/>
      <c r="DI759" s="65"/>
      <c r="DJ759" s="65"/>
      <c r="DK759" s="80" t="s">
        <v>115</v>
      </c>
      <c r="DL759" s="79">
        <f>SUM(DL760:DL763)</f>
        <v>0</v>
      </c>
      <c r="DM759" s="79">
        <f>SUM(DM760:DM763)</f>
        <v>0</v>
      </c>
      <c r="DN759" s="65"/>
      <c r="DO759" s="65"/>
      <c r="DP759" s="65"/>
      <c r="DQ759" s="65"/>
      <c r="DR759" s="80" t="s">
        <v>115</v>
      </c>
      <c r="DS759" s="79">
        <f>SUM(DS760:DS763)</f>
        <v>0</v>
      </c>
      <c r="DT759" s="79">
        <f>SUM(DT760:DT763)</f>
        <v>0</v>
      </c>
      <c r="DU759" s="65"/>
      <c r="DV759" s="65"/>
      <c r="DW759" s="65"/>
      <c r="DX759" s="65"/>
      <c r="DY759" s="80" t="s">
        <v>115</v>
      </c>
      <c r="DZ759" s="79">
        <f>SUM(DZ760:DZ763)</f>
        <v>0</v>
      </c>
      <c r="EA759" s="79">
        <f>SUM(EA760:EA763)</f>
        <v>0</v>
      </c>
      <c r="EB759" s="65"/>
      <c r="EC759" s="65"/>
      <c r="ED759" s="65"/>
      <c r="EE759" s="65"/>
      <c r="EF759" s="80" t="s">
        <v>115</v>
      </c>
      <c r="EG759" s="79">
        <f>SUM(EG760:EG763)</f>
        <v>0</v>
      </c>
      <c r="EH759" s="79">
        <f>SUM(EH760:EH763)</f>
        <v>0</v>
      </c>
      <c r="EI759" s="65"/>
      <c r="EJ759" s="308"/>
      <c r="EK759" s="377"/>
      <c r="EL759" s="65"/>
      <c r="EM759" s="65"/>
      <c r="EN759" s="65"/>
      <c r="EO759" s="80" t="s">
        <v>115</v>
      </c>
      <c r="EP759" s="79">
        <f>SUM(EP760:EP763)</f>
        <v>0</v>
      </c>
      <c r="EQ759" s="79">
        <f>SUM(EQ760:EQ763)</f>
        <v>0</v>
      </c>
      <c r="ER759" s="65"/>
      <c r="ES759" s="65"/>
      <c r="ET759" s="65"/>
      <c r="EU759" s="65"/>
      <c r="EV759" s="80" t="s">
        <v>115</v>
      </c>
      <c r="EW759" s="79">
        <f>SUM(EW760:EW763)</f>
        <v>0</v>
      </c>
      <c r="EX759" s="79">
        <f>SUM(EX760:EX763)</f>
        <v>0</v>
      </c>
      <c r="EY759" s="65"/>
      <c r="EZ759" s="65"/>
      <c r="FA759" s="65"/>
      <c r="FB759" s="65"/>
      <c r="FC759" s="80" t="s">
        <v>115</v>
      </c>
      <c r="FD759" s="79">
        <f>SUM(FD760:FD763)</f>
        <v>0</v>
      </c>
      <c r="FE759" s="79">
        <f>SUM(FE760:FE763)</f>
        <v>0</v>
      </c>
      <c r="FF759" s="65"/>
      <c r="FG759" s="65"/>
      <c r="FH759" s="65"/>
      <c r="FI759" s="65"/>
      <c r="FJ759" s="80" t="s">
        <v>115</v>
      </c>
      <c r="FK759" s="79">
        <f>SUM(FK760:FK763)</f>
        <v>0</v>
      </c>
      <c r="FL759" s="79">
        <f>SUM(FL760:FL763)</f>
        <v>0</v>
      </c>
      <c r="FM759" s="65"/>
      <c r="FN759" s="65"/>
      <c r="FO759" s="65"/>
      <c r="FP759" s="65"/>
      <c r="FQ759" s="80" t="s">
        <v>115</v>
      </c>
      <c r="FR759" s="79">
        <f>SUM(FR760:FR763)</f>
        <v>0</v>
      </c>
      <c r="FS759" s="79">
        <f>SUM(FS760:FS763)</f>
        <v>0</v>
      </c>
      <c r="FT759" s="65"/>
      <c r="FU759" s="65"/>
      <c r="FV759" s="65"/>
      <c r="FW759" s="65"/>
      <c r="FX759" s="80" t="s">
        <v>115</v>
      </c>
      <c r="FY759" s="79">
        <f>SUM(FY760:FY763)</f>
        <v>0</v>
      </c>
      <c r="FZ759" s="79">
        <f>SUM(FZ760:FZ763)</f>
        <v>0</v>
      </c>
      <c r="GA759" s="65"/>
      <c r="GB759" s="308"/>
      <c r="GC759" s="377"/>
      <c r="GD759" s="65"/>
      <c r="GE759" s="65"/>
      <c r="GF759" s="65"/>
      <c r="GG759" s="80" t="s">
        <v>115</v>
      </c>
      <c r="GH759" s="79">
        <f>SUM(GH760:GH763)</f>
        <v>0</v>
      </c>
      <c r="GI759" s="79">
        <f>SUM(GI760:GI763)</f>
        <v>0</v>
      </c>
      <c r="GJ759" s="65"/>
      <c r="GK759" s="65"/>
      <c r="GL759" s="65"/>
      <c r="GM759" s="65"/>
      <c r="GN759" s="80" t="s">
        <v>115</v>
      </c>
      <c r="GO759" s="79">
        <f>SUM(GO760:GO763)</f>
        <v>0</v>
      </c>
      <c r="GP759" s="79">
        <f>SUM(GP760:GP763)</f>
        <v>0</v>
      </c>
      <c r="GQ759" s="65"/>
      <c r="GR759" s="65"/>
      <c r="GS759" s="65"/>
      <c r="GT759" s="65"/>
      <c r="GU759" s="80" t="s">
        <v>115</v>
      </c>
      <c r="GV759" s="79">
        <f>SUM(GV760:GV763)</f>
        <v>0</v>
      </c>
      <c r="GW759" s="79">
        <f>SUM(GW760:GW763)</f>
        <v>0</v>
      </c>
      <c r="GX759" s="65"/>
      <c r="GY759" s="65"/>
      <c r="GZ759" s="65"/>
      <c r="HA759" s="65"/>
      <c r="HB759" s="80" t="s">
        <v>115</v>
      </c>
      <c r="HC759" s="79">
        <f>SUM(HC760:HC763)</f>
        <v>0</v>
      </c>
      <c r="HD759" s="79">
        <f>SUM(HD760:HD763)</f>
        <v>0</v>
      </c>
      <c r="HE759" s="65"/>
      <c r="HF759" s="65"/>
      <c r="HG759" s="65"/>
      <c r="HH759" s="65"/>
      <c r="HI759" s="80" t="s">
        <v>115</v>
      </c>
      <c r="HJ759" s="79">
        <f>SUM(HJ760:HJ763)</f>
        <v>0</v>
      </c>
      <c r="HK759" s="79">
        <f>SUM(HK760:HK763)</f>
        <v>0</v>
      </c>
      <c r="HL759" s="65"/>
      <c r="HM759" s="65"/>
      <c r="HN759" s="65"/>
      <c r="HO759" s="65"/>
      <c r="HP759" s="80" t="s">
        <v>115</v>
      </c>
      <c r="HQ759" s="79">
        <f>SUM(HQ760:HQ763)</f>
        <v>0</v>
      </c>
      <c r="HR759" s="79">
        <f>SUM(HR760:HR763)</f>
        <v>0</v>
      </c>
      <c r="HS759" s="65"/>
      <c r="HT759" s="308"/>
      <c r="HU759" s="377"/>
      <c r="HV759" s="65"/>
      <c r="HW759" s="65"/>
      <c r="HX759" s="65"/>
      <c r="HY759" s="80" t="s">
        <v>115</v>
      </c>
      <c r="HZ759" s="79">
        <f>SUM(HZ760:HZ763)</f>
        <v>0</v>
      </c>
      <c r="IA759" s="79">
        <f>SUM(IA760:IA763)</f>
        <v>0</v>
      </c>
      <c r="IB759" s="65"/>
      <c r="IC759" s="65"/>
      <c r="ID759" s="65"/>
      <c r="IE759" s="65"/>
      <c r="IF759" s="80" t="s">
        <v>115</v>
      </c>
      <c r="IG759" s="79">
        <f>SUM(IG760:IG763)</f>
        <v>0</v>
      </c>
      <c r="IH759" s="79">
        <f>SUM(IH760:IH763)</f>
        <v>0</v>
      </c>
      <c r="II759" s="65"/>
      <c r="IJ759" s="65"/>
      <c r="IK759" s="65"/>
      <c r="IL759" s="65"/>
      <c r="IM759" s="80" t="s">
        <v>115</v>
      </c>
      <c r="IN759" s="79">
        <f>SUM(IN760:IN763)</f>
        <v>0</v>
      </c>
      <c r="IO759" s="79">
        <f>SUM(IO760:IO763)</f>
        <v>0</v>
      </c>
      <c r="IP759" s="65"/>
      <c r="IQ759" s="65"/>
      <c r="IR759" s="65"/>
      <c r="IS759" s="65"/>
      <c r="IT759" s="80" t="s">
        <v>115</v>
      </c>
      <c r="IU759" s="79">
        <f>SUM(IU760:IU763)</f>
        <v>0</v>
      </c>
      <c r="IV759" s="79">
        <f>SUM(IV760:IV763)</f>
        <v>0</v>
      </c>
      <c r="IW759" s="65"/>
      <c r="IX759" s="65"/>
      <c r="IY759" s="65"/>
      <c r="IZ759" s="65"/>
      <c r="JA759" s="80" t="s">
        <v>115</v>
      </c>
      <c r="JB759" s="79">
        <f>SUM(JB760:JB763)</f>
        <v>0</v>
      </c>
      <c r="JC759" s="79">
        <f>SUM(JC760:JC763)</f>
        <v>0</v>
      </c>
      <c r="JD759" s="65"/>
      <c r="JE759" s="65"/>
      <c r="JF759" s="65"/>
      <c r="JG759" s="65"/>
      <c r="JH759" s="80" t="s">
        <v>115</v>
      </c>
      <c r="JI759" s="79">
        <f>SUM(JI760:JI763)</f>
        <v>0</v>
      </c>
      <c r="JJ759" s="79">
        <f>SUM(JJ760:JJ763)</f>
        <v>0</v>
      </c>
      <c r="JK759" s="146"/>
      <c r="JL759" s="423"/>
    </row>
    <row r="760" spans="1:272" ht="30">
      <c r="A760" s="8" t="s">
        <v>33</v>
      </c>
      <c r="B760" s="8" t="s">
        <v>9</v>
      </c>
      <c r="C760" s="8">
        <v>1</v>
      </c>
      <c r="D760" s="197">
        <v>406</v>
      </c>
      <c r="E760" s="118" t="s">
        <v>146</v>
      </c>
      <c r="F760" s="195" t="s">
        <v>108</v>
      </c>
      <c r="G760" s="195" t="s">
        <v>145</v>
      </c>
      <c r="H760" s="309" t="s">
        <v>188</v>
      </c>
      <c r="I760" s="355" t="s">
        <v>477</v>
      </c>
      <c r="J760" s="51">
        <v>339.1</v>
      </c>
      <c r="K760" s="51">
        <v>342</v>
      </c>
      <c r="L760" s="51">
        <f>K760-J760</f>
        <v>2.8999999999999773</v>
      </c>
      <c r="M760" s="52">
        <v>100</v>
      </c>
      <c r="N760" s="52">
        <f t="shared" ref="N760" si="515">L760*M760/100</f>
        <v>2.8999999999999773</v>
      </c>
      <c r="O760" s="139">
        <f>N760*AUXILIAR!$B$50</f>
        <v>8699999.9999999311</v>
      </c>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c r="AY760" s="5"/>
      <c r="AZ760" s="341"/>
      <c r="BA760" s="354"/>
      <c r="BB760" s="5"/>
      <c r="BC760" s="5"/>
      <c r="BD760" s="5"/>
      <c r="BE760" s="5"/>
      <c r="BF760" s="5"/>
      <c r="BG760" s="5"/>
      <c r="BH760" s="5"/>
      <c r="BI760" s="5"/>
      <c r="BJ760" s="5"/>
      <c r="BK760" s="5"/>
      <c r="BL760" s="5"/>
      <c r="BM760" s="5"/>
      <c r="BN760" s="5"/>
      <c r="BO760" s="5"/>
      <c r="BP760" s="5"/>
      <c r="BQ760" s="5"/>
      <c r="BR760" s="5"/>
      <c r="BS760" s="5"/>
      <c r="BT760" s="5"/>
      <c r="BU760" s="5"/>
      <c r="BV760" s="5"/>
      <c r="BW760" s="5"/>
      <c r="BX760" s="5"/>
      <c r="BY760" s="5"/>
      <c r="BZ760" s="5"/>
      <c r="CA760" s="5"/>
      <c r="CB760" s="5"/>
      <c r="CC760" s="5"/>
      <c r="CD760" s="5"/>
      <c r="CE760" s="5"/>
      <c r="CF760" s="5"/>
      <c r="CG760" s="5"/>
      <c r="CH760" s="5"/>
      <c r="CI760" s="5"/>
      <c r="CJ760" s="5"/>
      <c r="CK760" s="5"/>
      <c r="CL760" s="5"/>
      <c r="CM760" s="5"/>
      <c r="CN760" s="5"/>
      <c r="CO760" s="5"/>
      <c r="CP760" s="5"/>
      <c r="CQ760" s="5"/>
      <c r="CR760" s="341"/>
      <c r="CS760" s="355" t="s">
        <v>515</v>
      </c>
      <c r="CT760" s="51">
        <v>322.8</v>
      </c>
      <c r="CU760" s="51">
        <v>322.8</v>
      </c>
      <c r="CV760" s="51">
        <v>1</v>
      </c>
      <c r="CW760" s="52">
        <v>100</v>
      </c>
      <c r="CX760" s="52">
        <f t="shared" ref="CX760:CX763" si="516">CV760*CW760/100</f>
        <v>1</v>
      </c>
      <c r="CY760" s="139">
        <f>CX760*AUXILIAR!$B$59</f>
        <v>40000000</v>
      </c>
      <c r="CZ760" s="5"/>
      <c r="DA760" s="5"/>
      <c r="DB760" s="5"/>
      <c r="DC760" s="5"/>
      <c r="DD760" s="5"/>
      <c r="DE760" s="5"/>
      <c r="DF760" s="5"/>
      <c r="DG760" s="5"/>
      <c r="DH760" s="5"/>
      <c r="DI760" s="5"/>
      <c r="DJ760" s="5"/>
      <c r="DK760" s="5"/>
      <c r="DL760" s="5"/>
      <c r="DM760" s="5"/>
      <c r="DN760" s="5"/>
      <c r="DO760" s="5"/>
      <c r="DP760" s="5"/>
      <c r="DQ760" s="5"/>
      <c r="DR760" s="5"/>
      <c r="DS760" s="5"/>
      <c r="DT760" s="5"/>
      <c r="DU760" s="5"/>
      <c r="DV760" s="5"/>
      <c r="DW760" s="5"/>
      <c r="DX760" s="5"/>
      <c r="DY760" s="5"/>
      <c r="DZ760" s="5"/>
      <c r="EA760" s="5"/>
      <c r="EB760" s="5"/>
      <c r="EC760" s="5"/>
      <c r="ED760" s="5"/>
      <c r="EE760" s="5"/>
      <c r="EF760" s="5"/>
      <c r="EG760" s="5"/>
      <c r="EH760" s="5"/>
      <c r="EI760" s="5"/>
      <c r="EJ760" s="341"/>
      <c r="EK760" s="354"/>
      <c r="EL760" s="5"/>
      <c r="EM760" s="5"/>
      <c r="EN760" s="5"/>
      <c r="EO760" s="5"/>
      <c r="EP760" s="5"/>
      <c r="EQ760" s="5"/>
      <c r="ER760" s="5"/>
      <c r="ES760" s="5"/>
      <c r="ET760" s="5"/>
      <c r="EU760" s="5"/>
      <c r="EV760" s="5"/>
      <c r="EW760" s="5"/>
      <c r="EX760" s="5"/>
      <c r="EY760" s="5"/>
      <c r="EZ760" s="5"/>
      <c r="FA760" s="5"/>
      <c r="FB760" s="5"/>
      <c r="FC760" s="5"/>
      <c r="FD760" s="5"/>
      <c r="FE760" s="5"/>
      <c r="FF760" s="5"/>
      <c r="FG760" s="5"/>
      <c r="FH760" s="5"/>
      <c r="FI760" s="5"/>
      <c r="FJ760" s="5"/>
      <c r="FK760" s="5"/>
      <c r="FL760" s="5"/>
      <c r="FM760" s="5"/>
      <c r="FN760" s="5"/>
      <c r="FO760" s="5"/>
      <c r="FP760" s="5"/>
      <c r="FQ760" s="5"/>
      <c r="FR760" s="5"/>
      <c r="FS760" s="5"/>
      <c r="FT760" s="5"/>
      <c r="FU760" s="5"/>
      <c r="FV760" s="5"/>
      <c r="FW760" s="5"/>
      <c r="FX760" s="5"/>
      <c r="FY760" s="5"/>
      <c r="FZ760" s="5"/>
      <c r="GA760" s="5"/>
      <c r="GB760" s="341"/>
      <c r="GC760" s="354"/>
      <c r="GD760" s="5"/>
      <c r="GE760" s="5"/>
      <c r="GF760" s="5"/>
      <c r="GG760" s="5"/>
      <c r="GH760" s="5"/>
      <c r="GI760" s="5"/>
      <c r="GJ760" s="5"/>
      <c r="GK760" s="5"/>
      <c r="GL760" s="5"/>
      <c r="GM760" s="5"/>
      <c r="GN760" s="5"/>
      <c r="GO760" s="5"/>
      <c r="GP760" s="5"/>
      <c r="GQ760" s="5"/>
      <c r="GR760" s="5"/>
      <c r="GS760" s="5"/>
      <c r="GT760" s="5"/>
      <c r="GU760" s="5"/>
      <c r="GV760" s="5"/>
      <c r="GW760" s="5"/>
      <c r="GX760" s="5"/>
      <c r="GY760" s="5"/>
      <c r="GZ760" s="5"/>
      <c r="HA760" s="5"/>
      <c r="HB760" s="5"/>
      <c r="HC760" s="5"/>
      <c r="HD760" s="5"/>
      <c r="HE760" s="5"/>
      <c r="HF760" s="5"/>
      <c r="HG760" s="5"/>
      <c r="HH760" s="5"/>
      <c r="HI760" s="5"/>
      <c r="HJ760" s="5"/>
      <c r="HK760" s="5"/>
      <c r="HL760" s="5"/>
      <c r="HM760" s="5"/>
      <c r="HN760" s="5"/>
      <c r="HO760" s="5"/>
      <c r="HP760" s="5"/>
      <c r="HQ760" s="5"/>
      <c r="HR760" s="5"/>
      <c r="HS760" s="5"/>
      <c r="HT760" s="341"/>
      <c r="HU760" s="354"/>
      <c r="HV760" s="5"/>
      <c r="HW760" s="5"/>
      <c r="HX760" s="5"/>
      <c r="HY760" s="5"/>
      <c r="HZ760" s="5"/>
      <c r="IA760" s="5"/>
      <c r="IB760" s="5"/>
      <c r="IC760" s="5"/>
      <c r="ID760" s="5"/>
      <c r="IE760" s="5"/>
      <c r="IF760" s="5"/>
      <c r="IG760" s="5"/>
      <c r="IH760" s="5"/>
      <c r="II760" s="5"/>
      <c r="IJ760" s="5"/>
      <c r="IK760" s="5"/>
      <c r="IL760" s="5"/>
      <c r="IM760" s="5"/>
      <c r="IN760" s="5"/>
      <c r="IO760" s="5"/>
      <c r="IP760" s="5"/>
      <c r="IQ760" s="5"/>
      <c r="IR760" s="5"/>
      <c r="IS760" s="5"/>
      <c r="IT760" s="5"/>
      <c r="IU760" s="5"/>
      <c r="IV760" s="5"/>
      <c r="IW760" s="5"/>
      <c r="IX760" s="5"/>
      <c r="IY760" s="5"/>
      <c r="IZ760" s="5"/>
      <c r="JA760" s="5"/>
      <c r="JB760" s="5"/>
      <c r="JC760" s="5"/>
      <c r="JD760" s="5"/>
      <c r="JE760" s="5"/>
      <c r="JF760" s="5"/>
      <c r="JG760" s="5"/>
      <c r="JH760" s="5"/>
      <c r="JI760" s="5"/>
      <c r="JJ760" s="5"/>
      <c r="JK760" s="145"/>
      <c r="JL760" s="397"/>
    </row>
    <row r="761" spans="1:272" ht="30">
      <c r="A761" s="8" t="s">
        <v>33</v>
      </c>
      <c r="B761" s="8" t="s">
        <v>9</v>
      </c>
      <c r="C761" s="8">
        <v>1</v>
      </c>
      <c r="D761" s="197">
        <v>406</v>
      </c>
      <c r="E761" s="118" t="s">
        <v>146</v>
      </c>
      <c r="F761" s="195" t="s">
        <v>108</v>
      </c>
      <c r="G761" s="195" t="s">
        <v>145</v>
      </c>
      <c r="H761" s="309" t="s">
        <v>188</v>
      </c>
      <c r="I761" s="355" t="s">
        <v>478</v>
      </c>
      <c r="J761" s="51">
        <v>339.1</v>
      </c>
      <c r="K761" s="51">
        <v>340.2</v>
      </c>
      <c r="L761" s="51">
        <f>K761-J761</f>
        <v>1.0999999999999659</v>
      </c>
      <c r="M761" s="52">
        <v>100</v>
      </c>
      <c r="N761" s="52">
        <f t="shared" ref="N761" si="517">L761*M761/100</f>
        <v>1.0999999999999659</v>
      </c>
      <c r="O761" s="139">
        <f>N761*AUXILIAR!$B$50</f>
        <v>3299999.9999998976</v>
      </c>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c r="AY761" s="5"/>
      <c r="AZ761" s="341"/>
      <c r="BA761" s="354"/>
      <c r="BB761" s="5"/>
      <c r="BC761" s="5"/>
      <c r="BD761" s="5"/>
      <c r="BE761" s="5"/>
      <c r="BF761" s="5"/>
      <c r="BG761" s="5"/>
      <c r="BH761" s="5"/>
      <c r="BI761" s="5"/>
      <c r="BJ761" s="5"/>
      <c r="BK761" s="5"/>
      <c r="BL761" s="5"/>
      <c r="BM761" s="5"/>
      <c r="BN761" s="5"/>
      <c r="BO761" s="5"/>
      <c r="BP761" s="5"/>
      <c r="BQ761" s="5"/>
      <c r="BR761" s="5"/>
      <c r="BS761" s="5"/>
      <c r="BT761" s="5"/>
      <c r="BU761" s="5"/>
      <c r="BV761" s="5"/>
      <c r="BW761" s="5"/>
      <c r="BX761" s="5"/>
      <c r="BY761" s="5"/>
      <c r="BZ761" s="5"/>
      <c r="CA761" s="5"/>
      <c r="CB761" s="5"/>
      <c r="CC761" s="5"/>
      <c r="CD761" s="5"/>
      <c r="CE761" s="5"/>
      <c r="CF761" s="5"/>
      <c r="CG761" s="5"/>
      <c r="CH761" s="5"/>
      <c r="CI761" s="5"/>
      <c r="CJ761" s="5"/>
      <c r="CK761" s="5"/>
      <c r="CL761" s="5"/>
      <c r="CM761" s="5"/>
      <c r="CN761" s="5"/>
      <c r="CO761" s="5"/>
      <c r="CP761" s="5"/>
      <c r="CQ761" s="5"/>
      <c r="CR761" s="341"/>
      <c r="CS761" s="355" t="s">
        <v>516</v>
      </c>
      <c r="CT761" s="51">
        <v>329</v>
      </c>
      <c r="CU761" s="51">
        <v>329</v>
      </c>
      <c r="CV761" s="51">
        <v>1</v>
      </c>
      <c r="CW761" s="52">
        <v>100</v>
      </c>
      <c r="CX761" s="52">
        <f t="shared" si="516"/>
        <v>1</v>
      </c>
      <c r="CY761" s="139">
        <f>CX761*AUXILIAR!$B$59</f>
        <v>40000000</v>
      </c>
      <c r="CZ761" s="5"/>
      <c r="DA761" s="5"/>
      <c r="DB761" s="5"/>
      <c r="DC761" s="5"/>
      <c r="DD761" s="5"/>
      <c r="DE761" s="5"/>
      <c r="DF761" s="5"/>
      <c r="DG761" s="5"/>
      <c r="DH761" s="5"/>
      <c r="DI761" s="5"/>
      <c r="DJ761" s="5"/>
      <c r="DK761" s="5"/>
      <c r="DL761" s="5"/>
      <c r="DM761" s="5"/>
      <c r="DN761" s="5"/>
      <c r="DO761" s="5"/>
      <c r="DP761" s="5"/>
      <c r="DQ761" s="5"/>
      <c r="DR761" s="5"/>
      <c r="DS761" s="5"/>
      <c r="DT761" s="5"/>
      <c r="DU761" s="5"/>
      <c r="DV761" s="5"/>
      <c r="DW761" s="5"/>
      <c r="DX761" s="5"/>
      <c r="DY761" s="5"/>
      <c r="DZ761" s="5"/>
      <c r="EA761" s="5"/>
      <c r="EB761" s="5"/>
      <c r="EC761" s="5"/>
      <c r="ED761" s="5"/>
      <c r="EE761" s="5"/>
      <c r="EF761" s="5"/>
      <c r="EG761" s="5"/>
      <c r="EH761" s="5"/>
      <c r="EI761" s="5"/>
      <c r="EJ761" s="341"/>
      <c r="EK761" s="354"/>
      <c r="EL761" s="5"/>
      <c r="EM761" s="5"/>
      <c r="EN761" s="5"/>
      <c r="EO761" s="5"/>
      <c r="EP761" s="5"/>
      <c r="EQ761" s="5"/>
      <c r="ER761" s="5"/>
      <c r="ES761" s="5"/>
      <c r="ET761" s="5"/>
      <c r="EU761" s="5"/>
      <c r="EV761" s="5"/>
      <c r="EW761" s="5"/>
      <c r="EX761" s="5"/>
      <c r="EY761" s="5"/>
      <c r="EZ761" s="5"/>
      <c r="FA761" s="5"/>
      <c r="FB761" s="5"/>
      <c r="FC761" s="5"/>
      <c r="FD761" s="5"/>
      <c r="FE761" s="5"/>
      <c r="FF761" s="5"/>
      <c r="FG761" s="5"/>
      <c r="FH761" s="5"/>
      <c r="FI761" s="5"/>
      <c r="FJ761" s="5"/>
      <c r="FK761" s="5"/>
      <c r="FL761" s="5"/>
      <c r="FM761" s="5"/>
      <c r="FN761" s="5"/>
      <c r="FO761" s="5"/>
      <c r="FP761" s="5"/>
      <c r="FQ761" s="5"/>
      <c r="FR761" s="5"/>
      <c r="FS761" s="5"/>
      <c r="FT761" s="5"/>
      <c r="FU761" s="5"/>
      <c r="FV761" s="5"/>
      <c r="FW761" s="5"/>
      <c r="FX761" s="5"/>
      <c r="FY761" s="5"/>
      <c r="FZ761" s="5"/>
      <c r="GA761" s="5"/>
      <c r="GB761" s="341"/>
      <c r="GC761" s="354"/>
      <c r="GD761" s="5"/>
      <c r="GE761" s="5"/>
      <c r="GF761" s="5"/>
      <c r="GG761" s="5"/>
      <c r="GH761" s="5"/>
      <c r="GI761" s="5"/>
      <c r="GJ761" s="5"/>
      <c r="GK761" s="5"/>
      <c r="GL761" s="5"/>
      <c r="GM761" s="5"/>
      <c r="GN761" s="5"/>
      <c r="GO761" s="5"/>
      <c r="GP761" s="5"/>
      <c r="GQ761" s="5"/>
      <c r="GR761" s="5"/>
      <c r="GS761" s="5"/>
      <c r="GT761" s="5"/>
      <c r="GU761" s="5"/>
      <c r="GV761" s="5"/>
      <c r="GW761" s="5"/>
      <c r="GX761" s="5"/>
      <c r="GY761" s="5"/>
      <c r="GZ761" s="5"/>
      <c r="HA761" s="5"/>
      <c r="HB761" s="5"/>
      <c r="HC761" s="5"/>
      <c r="HD761" s="5"/>
      <c r="HE761" s="5"/>
      <c r="HF761" s="5"/>
      <c r="HG761" s="5"/>
      <c r="HH761" s="5"/>
      <c r="HI761" s="5"/>
      <c r="HJ761" s="5"/>
      <c r="HK761" s="5"/>
      <c r="HL761" s="5"/>
      <c r="HM761" s="5"/>
      <c r="HN761" s="5"/>
      <c r="HO761" s="5"/>
      <c r="HP761" s="5"/>
      <c r="HQ761" s="5"/>
      <c r="HR761" s="5"/>
      <c r="HS761" s="5"/>
      <c r="HT761" s="341"/>
      <c r="HU761" s="354"/>
      <c r="HV761" s="5"/>
      <c r="HW761" s="5"/>
      <c r="HX761" s="5"/>
      <c r="HY761" s="5"/>
      <c r="HZ761" s="5"/>
      <c r="IA761" s="5"/>
      <c r="IB761" s="5"/>
      <c r="IC761" s="5"/>
      <c r="ID761" s="5"/>
      <c r="IE761" s="5"/>
      <c r="IF761" s="5"/>
      <c r="IG761" s="5"/>
      <c r="IH761" s="5"/>
      <c r="II761" s="5"/>
      <c r="IJ761" s="5"/>
      <c r="IK761" s="5"/>
      <c r="IL761" s="5"/>
      <c r="IM761" s="5"/>
      <c r="IN761" s="5"/>
      <c r="IO761" s="5"/>
      <c r="IP761" s="5"/>
      <c r="IQ761" s="5"/>
      <c r="IR761" s="5"/>
      <c r="IS761" s="5"/>
      <c r="IT761" s="5"/>
      <c r="IU761" s="5"/>
      <c r="IV761" s="5"/>
      <c r="IW761" s="5"/>
      <c r="IX761" s="5"/>
      <c r="IY761" s="5"/>
      <c r="IZ761" s="5"/>
      <c r="JA761" s="5"/>
      <c r="JB761" s="5"/>
      <c r="JC761" s="5"/>
      <c r="JD761" s="5"/>
      <c r="JE761" s="5"/>
      <c r="JF761" s="5"/>
      <c r="JG761" s="5"/>
      <c r="JH761" s="5"/>
      <c r="JI761" s="5"/>
      <c r="JJ761" s="5"/>
      <c r="JK761" s="145"/>
      <c r="JL761" s="397"/>
    </row>
    <row r="762" spans="1:272" ht="30">
      <c r="A762" s="8" t="s">
        <v>33</v>
      </c>
      <c r="B762" s="8" t="s">
        <v>9</v>
      </c>
      <c r="C762" s="8">
        <v>1</v>
      </c>
      <c r="D762" s="197">
        <v>406</v>
      </c>
      <c r="E762" s="118" t="s">
        <v>146</v>
      </c>
      <c r="F762" s="195" t="s">
        <v>108</v>
      </c>
      <c r="G762" s="195" t="s">
        <v>145</v>
      </c>
      <c r="H762" s="309" t="s">
        <v>188</v>
      </c>
      <c r="I762" s="363"/>
      <c r="J762" s="57"/>
      <c r="K762" s="57"/>
      <c r="L762" s="57"/>
      <c r="M762" s="56"/>
      <c r="N762" s="56"/>
      <c r="O762" s="161"/>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c r="AY762" s="5"/>
      <c r="AZ762" s="341"/>
      <c r="BA762" s="354"/>
      <c r="BB762" s="5"/>
      <c r="BC762" s="5"/>
      <c r="BD762" s="5"/>
      <c r="BE762" s="5"/>
      <c r="BF762" s="5"/>
      <c r="BG762" s="5"/>
      <c r="BH762" s="5"/>
      <c r="BI762" s="5"/>
      <c r="BJ762" s="5"/>
      <c r="BK762" s="5"/>
      <c r="BL762" s="5"/>
      <c r="BM762" s="5"/>
      <c r="BN762" s="5"/>
      <c r="BO762" s="5"/>
      <c r="BP762" s="5"/>
      <c r="BQ762" s="5"/>
      <c r="BR762" s="5"/>
      <c r="BS762" s="5"/>
      <c r="BT762" s="5"/>
      <c r="BU762" s="5"/>
      <c r="BV762" s="5"/>
      <c r="BW762" s="5"/>
      <c r="BX762" s="5"/>
      <c r="BY762" s="5"/>
      <c r="BZ762" s="5"/>
      <c r="CA762" s="5"/>
      <c r="CB762" s="5"/>
      <c r="CC762" s="5"/>
      <c r="CD762" s="5"/>
      <c r="CE762" s="5"/>
      <c r="CF762" s="5"/>
      <c r="CG762" s="5"/>
      <c r="CH762" s="5"/>
      <c r="CI762" s="5"/>
      <c r="CJ762" s="5"/>
      <c r="CK762" s="5"/>
      <c r="CL762" s="5"/>
      <c r="CM762" s="5"/>
      <c r="CN762" s="5"/>
      <c r="CO762" s="5"/>
      <c r="CP762" s="5"/>
      <c r="CQ762" s="5"/>
      <c r="CR762" s="341"/>
      <c r="CS762" s="355" t="s">
        <v>517</v>
      </c>
      <c r="CT762" s="51">
        <v>339.1</v>
      </c>
      <c r="CU762" s="51">
        <v>339.1</v>
      </c>
      <c r="CV762" s="51">
        <v>1</v>
      </c>
      <c r="CW762" s="52">
        <v>100</v>
      </c>
      <c r="CX762" s="52">
        <f t="shared" si="516"/>
        <v>1</v>
      </c>
      <c r="CY762" s="139">
        <f>CX762*AUXILIAR!$B$59</f>
        <v>40000000</v>
      </c>
      <c r="CZ762" s="5"/>
      <c r="DA762" s="5"/>
      <c r="DB762" s="5"/>
      <c r="DC762" s="5"/>
      <c r="DD762" s="5"/>
      <c r="DE762" s="5"/>
      <c r="DF762" s="5"/>
      <c r="DG762" s="5"/>
      <c r="DH762" s="5"/>
      <c r="DI762" s="5"/>
      <c r="DJ762" s="5"/>
      <c r="DK762" s="5"/>
      <c r="DL762" s="5"/>
      <c r="DM762" s="5"/>
      <c r="DN762" s="5"/>
      <c r="DO762" s="5"/>
      <c r="DP762" s="5"/>
      <c r="DQ762" s="5"/>
      <c r="DR762" s="5"/>
      <c r="DS762" s="5"/>
      <c r="DT762" s="5"/>
      <c r="DU762" s="5"/>
      <c r="DV762" s="5"/>
      <c r="DW762" s="5"/>
      <c r="DX762" s="5"/>
      <c r="DY762" s="5"/>
      <c r="DZ762" s="5"/>
      <c r="EA762" s="5"/>
      <c r="EB762" s="5"/>
      <c r="EC762" s="5"/>
      <c r="ED762" s="5"/>
      <c r="EE762" s="5"/>
      <c r="EF762" s="5"/>
      <c r="EG762" s="5"/>
      <c r="EH762" s="5"/>
      <c r="EI762" s="5"/>
      <c r="EJ762" s="341"/>
      <c r="EK762" s="354"/>
      <c r="EL762" s="5"/>
      <c r="EM762" s="5"/>
      <c r="EN762" s="5"/>
      <c r="EO762" s="5"/>
      <c r="EP762" s="5"/>
      <c r="EQ762" s="5"/>
      <c r="ER762" s="5"/>
      <c r="ES762" s="5"/>
      <c r="ET762" s="5"/>
      <c r="EU762" s="5"/>
      <c r="EV762" s="5"/>
      <c r="EW762" s="5"/>
      <c r="EX762" s="5"/>
      <c r="EY762" s="5"/>
      <c r="EZ762" s="5"/>
      <c r="FA762" s="5"/>
      <c r="FB762" s="5"/>
      <c r="FC762" s="5"/>
      <c r="FD762" s="5"/>
      <c r="FE762" s="5"/>
      <c r="FF762" s="5"/>
      <c r="FG762" s="5"/>
      <c r="FH762" s="5"/>
      <c r="FI762" s="5"/>
      <c r="FJ762" s="5"/>
      <c r="FK762" s="5"/>
      <c r="FL762" s="5"/>
      <c r="FM762" s="5"/>
      <c r="FN762" s="5"/>
      <c r="FO762" s="5"/>
      <c r="FP762" s="5"/>
      <c r="FQ762" s="5"/>
      <c r="FR762" s="5"/>
      <c r="FS762" s="5"/>
      <c r="FT762" s="5"/>
      <c r="FU762" s="5"/>
      <c r="FV762" s="5"/>
      <c r="FW762" s="5"/>
      <c r="FX762" s="5"/>
      <c r="FY762" s="5"/>
      <c r="FZ762" s="5"/>
      <c r="GA762" s="5"/>
      <c r="GB762" s="341"/>
      <c r="GC762" s="354"/>
      <c r="GD762" s="5"/>
      <c r="GE762" s="5"/>
      <c r="GF762" s="5"/>
      <c r="GG762" s="5"/>
      <c r="GH762" s="5"/>
      <c r="GI762" s="5"/>
      <c r="GJ762" s="5"/>
      <c r="GK762" s="5"/>
      <c r="GL762" s="5"/>
      <c r="GM762" s="5"/>
      <c r="GN762" s="5"/>
      <c r="GO762" s="5"/>
      <c r="GP762" s="5"/>
      <c r="GQ762" s="5"/>
      <c r="GR762" s="5"/>
      <c r="GS762" s="5"/>
      <c r="GT762" s="5"/>
      <c r="GU762" s="5"/>
      <c r="GV762" s="5"/>
      <c r="GW762" s="5"/>
      <c r="GX762" s="5"/>
      <c r="GY762" s="5"/>
      <c r="GZ762" s="5"/>
      <c r="HA762" s="5"/>
      <c r="HB762" s="5"/>
      <c r="HC762" s="5"/>
      <c r="HD762" s="5"/>
      <c r="HE762" s="5"/>
      <c r="HF762" s="5"/>
      <c r="HG762" s="5"/>
      <c r="HH762" s="5"/>
      <c r="HI762" s="5"/>
      <c r="HJ762" s="5"/>
      <c r="HK762" s="5"/>
      <c r="HL762" s="5"/>
      <c r="HM762" s="5"/>
      <c r="HN762" s="5"/>
      <c r="HO762" s="5"/>
      <c r="HP762" s="5"/>
      <c r="HQ762" s="5"/>
      <c r="HR762" s="5"/>
      <c r="HS762" s="5"/>
      <c r="HT762" s="341"/>
      <c r="HU762" s="354"/>
      <c r="HV762" s="5"/>
      <c r="HW762" s="5"/>
      <c r="HX762" s="5"/>
      <c r="HY762" s="5"/>
      <c r="HZ762" s="5"/>
      <c r="IA762" s="5"/>
      <c r="IB762" s="5"/>
      <c r="IC762" s="5"/>
      <c r="ID762" s="5"/>
      <c r="IE762" s="5"/>
      <c r="IF762" s="5"/>
      <c r="IG762" s="5"/>
      <c r="IH762" s="5"/>
      <c r="II762" s="5"/>
      <c r="IJ762" s="5"/>
      <c r="IK762" s="5"/>
      <c r="IL762" s="5"/>
      <c r="IM762" s="5"/>
      <c r="IN762" s="5"/>
      <c r="IO762" s="5"/>
      <c r="IP762" s="5"/>
      <c r="IQ762" s="5"/>
      <c r="IR762" s="5"/>
      <c r="IS762" s="5"/>
      <c r="IT762" s="5"/>
      <c r="IU762" s="5"/>
      <c r="IV762" s="5"/>
      <c r="IW762" s="5"/>
      <c r="IX762" s="5"/>
      <c r="IY762" s="5"/>
      <c r="IZ762" s="5"/>
      <c r="JA762" s="5"/>
      <c r="JB762" s="5"/>
      <c r="JC762" s="5"/>
      <c r="JD762" s="5"/>
      <c r="JE762" s="5"/>
      <c r="JF762" s="5"/>
      <c r="JG762" s="5"/>
      <c r="JH762" s="5"/>
      <c r="JI762" s="5"/>
      <c r="JJ762" s="5"/>
      <c r="JK762" s="145"/>
      <c r="JL762" s="397"/>
    </row>
    <row r="763" spans="1:272" ht="30">
      <c r="A763" s="8" t="s">
        <v>33</v>
      </c>
      <c r="B763" s="8" t="s">
        <v>9</v>
      </c>
      <c r="C763" s="8">
        <v>1</v>
      </c>
      <c r="D763" s="197">
        <v>406</v>
      </c>
      <c r="E763" s="118" t="s">
        <v>146</v>
      </c>
      <c r="F763" s="195" t="s">
        <v>108</v>
      </c>
      <c r="G763" s="195" t="s">
        <v>145</v>
      </c>
      <c r="H763" s="309" t="s">
        <v>188</v>
      </c>
      <c r="I763" s="363"/>
      <c r="J763" s="57"/>
      <c r="K763" s="57"/>
      <c r="L763" s="57"/>
      <c r="M763" s="56"/>
      <c r="N763" s="56"/>
      <c r="O763" s="161"/>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c r="AY763" s="5"/>
      <c r="AZ763" s="341"/>
      <c r="BA763" s="354"/>
      <c r="BB763" s="5"/>
      <c r="BC763" s="5"/>
      <c r="BD763" s="5"/>
      <c r="BE763" s="5"/>
      <c r="BF763" s="5"/>
      <c r="BG763" s="5"/>
      <c r="BH763" s="5"/>
      <c r="BI763" s="5"/>
      <c r="BJ763" s="5"/>
      <c r="BK763" s="5"/>
      <c r="BL763" s="5"/>
      <c r="BM763" s="5"/>
      <c r="BN763" s="5"/>
      <c r="BO763" s="5"/>
      <c r="BP763" s="5"/>
      <c r="BQ763" s="5"/>
      <c r="BR763" s="5"/>
      <c r="BS763" s="5"/>
      <c r="BT763" s="5"/>
      <c r="BU763" s="5"/>
      <c r="BV763" s="5"/>
      <c r="BW763" s="5"/>
      <c r="BX763" s="5"/>
      <c r="BY763" s="5"/>
      <c r="BZ763" s="5"/>
      <c r="CA763" s="5"/>
      <c r="CB763" s="5"/>
      <c r="CC763" s="5"/>
      <c r="CD763" s="5"/>
      <c r="CE763" s="5"/>
      <c r="CF763" s="5"/>
      <c r="CG763" s="5"/>
      <c r="CH763" s="5"/>
      <c r="CI763" s="5"/>
      <c r="CJ763" s="5"/>
      <c r="CK763" s="5"/>
      <c r="CL763" s="5"/>
      <c r="CM763" s="5"/>
      <c r="CN763" s="5"/>
      <c r="CO763" s="5"/>
      <c r="CP763" s="5"/>
      <c r="CQ763" s="5"/>
      <c r="CR763" s="341"/>
      <c r="CS763" s="355" t="s">
        <v>518</v>
      </c>
      <c r="CT763" s="51">
        <v>342.7</v>
      </c>
      <c r="CU763" s="51">
        <v>342.7</v>
      </c>
      <c r="CV763" s="51">
        <v>1</v>
      </c>
      <c r="CW763" s="52">
        <v>100</v>
      </c>
      <c r="CX763" s="52">
        <f t="shared" si="516"/>
        <v>1</v>
      </c>
      <c r="CY763" s="139">
        <f>CX763*AUXILIAR!$B$59</f>
        <v>40000000</v>
      </c>
      <c r="CZ763" s="5"/>
      <c r="DA763" s="5"/>
      <c r="DB763" s="5"/>
      <c r="DC763" s="5"/>
      <c r="DD763" s="5"/>
      <c r="DE763" s="5"/>
      <c r="DF763" s="5"/>
      <c r="DG763" s="5"/>
      <c r="DH763" s="5"/>
      <c r="DI763" s="5"/>
      <c r="DJ763" s="5"/>
      <c r="DK763" s="5"/>
      <c r="DL763" s="5"/>
      <c r="DM763" s="5"/>
      <c r="DN763" s="5"/>
      <c r="DO763" s="5"/>
      <c r="DP763" s="5"/>
      <c r="DQ763" s="5"/>
      <c r="DR763" s="5"/>
      <c r="DS763" s="5"/>
      <c r="DT763" s="5"/>
      <c r="DU763" s="5"/>
      <c r="DV763" s="5"/>
      <c r="DW763" s="5"/>
      <c r="DX763" s="5"/>
      <c r="DY763" s="5"/>
      <c r="DZ763" s="5"/>
      <c r="EA763" s="5"/>
      <c r="EB763" s="5"/>
      <c r="EC763" s="5"/>
      <c r="ED763" s="5"/>
      <c r="EE763" s="5"/>
      <c r="EF763" s="5"/>
      <c r="EG763" s="5"/>
      <c r="EH763" s="5"/>
      <c r="EI763" s="5"/>
      <c r="EJ763" s="341"/>
      <c r="EK763" s="354"/>
      <c r="EL763" s="5"/>
      <c r="EM763" s="5"/>
      <c r="EN763" s="5"/>
      <c r="EO763" s="5"/>
      <c r="EP763" s="5"/>
      <c r="EQ763" s="5"/>
      <c r="ER763" s="5"/>
      <c r="ES763" s="5"/>
      <c r="ET763" s="5"/>
      <c r="EU763" s="5"/>
      <c r="EV763" s="5"/>
      <c r="EW763" s="5"/>
      <c r="EX763" s="5"/>
      <c r="EY763" s="5"/>
      <c r="EZ763" s="5"/>
      <c r="FA763" s="5"/>
      <c r="FB763" s="5"/>
      <c r="FC763" s="5"/>
      <c r="FD763" s="5"/>
      <c r="FE763" s="5"/>
      <c r="FF763" s="5"/>
      <c r="FG763" s="5"/>
      <c r="FH763" s="5"/>
      <c r="FI763" s="5"/>
      <c r="FJ763" s="5"/>
      <c r="FK763" s="5"/>
      <c r="FL763" s="5"/>
      <c r="FM763" s="5"/>
      <c r="FN763" s="5"/>
      <c r="FO763" s="5"/>
      <c r="FP763" s="5"/>
      <c r="FQ763" s="5"/>
      <c r="FR763" s="5"/>
      <c r="FS763" s="5"/>
      <c r="FT763" s="5"/>
      <c r="FU763" s="5"/>
      <c r="FV763" s="5"/>
      <c r="FW763" s="5"/>
      <c r="FX763" s="5"/>
      <c r="FY763" s="5"/>
      <c r="FZ763" s="5"/>
      <c r="GA763" s="5"/>
      <c r="GB763" s="341"/>
      <c r="GC763" s="354"/>
      <c r="GD763" s="5"/>
      <c r="GE763" s="5"/>
      <c r="GF763" s="5"/>
      <c r="GG763" s="5"/>
      <c r="GH763" s="5"/>
      <c r="GI763" s="5"/>
      <c r="GJ763" s="5"/>
      <c r="GK763" s="5"/>
      <c r="GL763" s="5"/>
      <c r="GM763" s="5"/>
      <c r="GN763" s="5"/>
      <c r="GO763" s="5"/>
      <c r="GP763" s="5"/>
      <c r="GQ763" s="5"/>
      <c r="GR763" s="5"/>
      <c r="GS763" s="5"/>
      <c r="GT763" s="5"/>
      <c r="GU763" s="5"/>
      <c r="GV763" s="5"/>
      <c r="GW763" s="5"/>
      <c r="GX763" s="5"/>
      <c r="GY763" s="5"/>
      <c r="GZ763" s="5"/>
      <c r="HA763" s="5"/>
      <c r="HB763" s="5"/>
      <c r="HC763" s="5"/>
      <c r="HD763" s="5"/>
      <c r="HE763" s="5"/>
      <c r="HF763" s="5"/>
      <c r="HG763" s="5"/>
      <c r="HH763" s="5"/>
      <c r="HI763" s="5"/>
      <c r="HJ763" s="5"/>
      <c r="HK763" s="5"/>
      <c r="HL763" s="5"/>
      <c r="HM763" s="5"/>
      <c r="HN763" s="5"/>
      <c r="HO763" s="5"/>
      <c r="HP763" s="5"/>
      <c r="HQ763" s="5"/>
      <c r="HR763" s="5"/>
      <c r="HS763" s="5"/>
      <c r="HT763" s="341"/>
      <c r="HU763" s="354"/>
      <c r="HV763" s="5"/>
      <c r="HW763" s="5"/>
      <c r="HX763" s="5"/>
      <c r="HY763" s="5"/>
      <c r="HZ763" s="5"/>
      <c r="IA763" s="5"/>
      <c r="IB763" s="5"/>
      <c r="IC763" s="5"/>
      <c r="ID763" s="5"/>
      <c r="IE763" s="5"/>
      <c r="IF763" s="5"/>
      <c r="IG763" s="5"/>
      <c r="IH763" s="5"/>
      <c r="II763" s="5"/>
      <c r="IJ763" s="5"/>
      <c r="IK763" s="5"/>
      <c r="IL763" s="5"/>
      <c r="IM763" s="5"/>
      <c r="IN763" s="5"/>
      <c r="IO763" s="5"/>
      <c r="IP763" s="5"/>
      <c r="IQ763" s="5"/>
      <c r="IR763" s="5"/>
      <c r="IS763" s="5"/>
      <c r="IT763" s="5"/>
      <c r="IU763" s="5"/>
      <c r="IV763" s="5"/>
      <c r="IW763" s="5"/>
      <c r="IX763" s="5"/>
      <c r="IY763" s="5"/>
      <c r="IZ763" s="5"/>
      <c r="JA763" s="5"/>
      <c r="JB763" s="5"/>
      <c r="JC763" s="5"/>
      <c r="JD763" s="5"/>
      <c r="JE763" s="5"/>
      <c r="JF763" s="5"/>
      <c r="JG763" s="5"/>
      <c r="JH763" s="5"/>
      <c r="JI763" s="5"/>
      <c r="JJ763" s="5"/>
      <c r="JK763" s="145"/>
      <c r="JL763" s="397"/>
    </row>
    <row r="764" spans="1:272" ht="15.75" customHeight="1">
      <c r="A764" s="1" t="s">
        <v>33</v>
      </c>
      <c r="B764" s="1" t="s">
        <v>144</v>
      </c>
      <c r="C764" s="2" t="s">
        <v>143</v>
      </c>
      <c r="D764" s="1">
        <v>1</v>
      </c>
      <c r="E764" s="2" t="s">
        <v>142</v>
      </c>
      <c r="F764" s="38" t="s">
        <v>108</v>
      </c>
      <c r="G764" s="2" t="s">
        <v>141</v>
      </c>
      <c r="H764" s="303"/>
      <c r="I764" s="353"/>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303"/>
      <c r="BA764" s="353"/>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303"/>
      <c r="CS764" s="353"/>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303"/>
      <c r="EK764" s="353"/>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303"/>
      <c r="GC764" s="353"/>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303"/>
      <c r="HU764" s="353"/>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c r="IT764" s="2"/>
      <c r="IU764" s="2"/>
      <c r="IV764" s="2"/>
      <c r="IW764" s="2"/>
      <c r="IX764" s="2"/>
      <c r="IY764" s="2"/>
      <c r="IZ764" s="2"/>
      <c r="JA764" s="2"/>
      <c r="JB764" s="2"/>
      <c r="JC764" s="2"/>
      <c r="JD764" s="2"/>
      <c r="JE764" s="2"/>
      <c r="JF764" s="2"/>
      <c r="JG764" s="2"/>
      <c r="JH764" s="2"/>
      <c r="JI764" s="2"/>
      <c r="JJ764" s="2"/>
      <c r="JK764" s="148"/>
      <c r="JL764" s="425"/>
    </row>
    <row r="765" spans="1:272" ht="15.75" customHeight="1">
      <c r="A765" s="8" t="s">
        <v>33</v>
      </c>
      <c r="B765" s="8" t="s">
        <v>140</v>
      </c>
      <c r="C765" s="5"/>
      <c r="D765" s="197" t="s">
        <v>139</v>
      </c>
      <c r="E765" s="118"/>
      <c r="F765" s="195"/>
      <c r="G765" s="195"/>
      <c r="H765" s="309"/>
      <c r="I765" s="354"/>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c r="AY765" s="5"/>
      <c r="AZ765" s="341"/>
      <c r="BA765" s="354"/>
      <c r="BB765" s="5"/>
      <c r="BC765" s="5"/>
      <c r="BD765" s="5"/>
      <c r="BE765" s="5"/>
      <c r="BF765" s="5"/>
      <c r="BG765" s="5"/>
      <c r="BH765" s="5"/>
      <c r="BI765" s="5"/>
      <c r="BJ765" s="5"/>
      <c r="BK765" s="5"/>
      <c r="BL765" s="5"/>
      <c r="BM765" s="5"/>
      <c r="BN765" s="5"/>
      <c r="BO765" s="5"/>
      <c r="BP765" s="5"/>
      <c r="BQ765" s="5"/>
      <c r="BR765" s="5"/>
      <c r="BS765" s="5"/>
      <c r="BT765" s="5"/>
      <c r="BU765" s="5"/>
      <c r="BV765" s="5"/>
      <c r="BW765" s="5"/>
      <c r="BX765" s="5"/>
      <c r="BY765" s="5"/>
      <c r="BZ765" s="5"/>
      <c r="CA765" s="5"/>
      <c r="CB765" s="5"/>
      <c r="CC765" s="5"/>
      <c r="CD765" s="5"/>
      <c r="CE765" s="5"/>
      <c r="CF765" s="5"/>
      <c r="CG765" s="5"/>
      <c r="CH765" s="5"/>
      <c r="CI765" s="5"/>
      <c r="CJ765" s="5"/>
      <c r="CK765" s="5"/>
      <c r="CL765" s="5"/>
      <c r="CM765" s="5"/>
      <c r="CN765" s="5"/>
      <c r="CO765" s="5"/>
      <c r="CP765" s="5"/>
      <c r="CQ765" s="5"/>
      <c r="CR765" s="341"/>
      <c r="CS765" s="354"/>
      <c r="CT765" s="5"/>
      <c r="CU765" s="5"/>
      <c r="CV765" s="5"/>
      <c r="CW765" s="5"/>
      <c r="CX765" s="5"/>
      <c r="CY765" s="5"/>
      <c r="CZ765" s="5"/>
      <c r="DA765" s="5"/>
      <c r="DB765" s="5"/>
      <c r="DC765" s="5"/>
      <c r="DD765" s="5"/>
      <c r="DE765" s="5"/>
      <c r="DF765" s="5"/>
      <c r="DG765" s="5"/>
      <c r="DH765" s="5"/>
      <c r="DI765" s="5"/>
      <c r="DJ765" s="5"/>
      <c r="DK765" s="5"/>
      <c r="DL765" s="5"/>
      <c r="DM765" s="5"/>
      <c r="DN765" s="5"/>
      <c r="DO765" s="5"/>
      <c r="DP765" s="5"/>
      <c r="DQ765" s="5"/>
      <c r="DR765" s="5"/>
      <c r="DS765" s="5"/>
      <c r="DT765" s="5"/>
      <c r="DU765" s="5"/>
      <c r="DV765" s="5"/>
      <c r="DW765" s="5"/>
      <c r="DX765" s="5"/>
      <c r="DY765" s="5"/>
      <c r="DZ765" s="5"/>
      <c r="EA765" s="5"/>
      <c r="EB765" s="5"/>
      <c r="EC765" s="5"/>
      <c r="ED765" s="5"/>
      <c r="EE765" s="5"/>
      <c r="EF765" s="5"/>
      <c r="EG765" s="5"/>
      <c r="EH765" s="5"/>
      <c r="EI765" s="5"/>
      <c r="EJ765" s="341"/>
      <c r="EK765" s="354"/>
      <c r="EL765" s="5"/>
      <c r="EM765" s="5"/>
      <c r="EN765" s="5"/>
      <c r="EO765" s="5"/>
      <c r="EP765" s="5"/>
      <c r="EQ765" s="5"/>
      <c r="ER765" s="5"/>
      <c r="ES765" s="5"/>
      <c r="ET765" s="5"/>
      <c r="EU765" s="5"/>
      <c r="EV765" s="5"/>
      <c r="EW765" s="5"/>
      <c r="EX765" s="5"/>
      <c r="EY765" s="5"/>
      <c r="EZ765" s="5"/>
      <c r="FA765" s="5"/>
      <c r="FB765" s="5"/>
      <c r="FC765" s="5"/>
      <c r="FD765" s="5"/>
      <c r="FE765" s="5"/>
      <c r="FF765" s="5"/>
      <c r="FG765" s="5"/>
      <c r="FH765" s="5"/>
      <c r="FI765" s="5"/>
      <c r="FJ765" s="5"/>
      <c r="FK765" s="5"/>
      <c r="FL765" s="5"/>
      <c r="FM765" s="5"/>
      <c r="FN765" s="5"/>
      <c r="FO765" s="5"/>
      <c r="FP765" s="5"/>
      <c r="FQ765" s="5"/>
      <c r="FR765" s="5"/>
      <c r="FS765" s="5"/>
      <c r="FT765" s="5"/>
      <c r="FU765" s="5"/>
      <c r="FV765" s="5"/>
      <c r="FW765" s="5"/>
      <c r="FX765" s="5"/>
      <c r="FY765" s="5"/>
      <c r="FZ765" s="5"/>
      <c r="GA765" s="5"/>
      <c r="GB765" s="341"/>
      <c r="GC765" s="354"/>
      <c r="GD765" s="5"/>
      <c r="GE765" s="5"/>
      <c r="GF765" s="5"/>
      <c r="GG765" s="5"/>
      <c r="GH765" s="5"/>
      <c r="GI765" s="5"/>
      <c r="GJ765" s="5"/>
      <c r="GK765" s="5"/>
      <c r="GL765" s="5"/>
      <c r="GM765" s="5"/>
      <c r="GN765" s="5"/>
      <c r="GO765" s="5"/>
      <c r="GP765" s="5"/>
      <c r="GQ765" s="5"/>
      <c r="GR765" s="5"/>
      <c r="GS765" s="5"/>
      <c r="GT765" s="5"/>
      <c r="GU765" s="5"/>
      <c r="GV765" s="5"/>
      <c r="GW765" s="5"/>
      <c r="GX765" s="5"/>
      <c r="GY765" s="5"/>
      <c r="GZ765" s="5"/>
      <c r="HA765" s="5"/>
      <c r="HB765" s="5"/>
      <c r="HC765" s="5"/>
      <c r="HD765" s="5"/>
      <c r="HE765" s="5"/>
      <c r="HF765" s="5"/>
      <c r="HG765" s="5"/>
      <c r="HH765" s="5"/>
      <c r="HI765" s="5"/>
      <c r="HJ765" s="5"/>
      <c r="HK765" s="5"/>
      <c r="HL765" s="5"/>
      <c r="HM765" s="5"/>
      <c r="HN765" s="5"/>
      <c r="HO765" s="5"/>
      <c r="HP765" s="5"/>
      <c r="HQ765" s="5"/>
      <c r="HR765" s="5"/>
      <c r="HS765" s="5"/>
      <c r="HT765" s="341"/>
      <c r="HU765" s="354"/>
      <c r="HV765" s="5"/>
      <c r="HW765" s="5"/>
      <c r="HX765" s="5"/>
      <c r="HY765" s="5"/>
      <c r="HZ765" s="5"/>
      <c r="IA765" s="5"/>
      <c r="IB765" s="5"/>
      <c r="IC765" s="5"/>
      <c r="ID765" s="5"/>
      <c r="IE765" s="5"/>
      <c r="IF765" s="5"/>
      <c r="IG765" s="5"/>
      <c r="IH765" s="5"/>
      <c r="II765" s="5"/>
      <c r="IJ765" s="5"/>
      <c r="IK765" s="5"/>
      <c r="IL765" s="5"/>
      <c r="IM765" s="5"/>
      <c r="IN765" s="5"/>
      <c r="IO765" s="5"/>
      <c r="IP765" s="5"/>
      <c r="IQ765" s="5"/>
      <c r="IR765" s="5"/>
      <c r="IS765" s="5"/>
      <c r="IT765" s="5"/>
      <c r="IU765" s="5"/>
      <c r="IV765" s="5"/>
      <c r="IW765" s="5"/>
      <c r="IX765" s="5"/>
      <c r="IY765" s="5"/>
      <c r="IZ765" s="5"/>
      <c r="JA765" s="5"/>
      <c r="JB765" s="5"/>
      <c r="JC765" s="5"/>
      <c r="JD765" s="5"/>
      <c r="JE765" s="5"/>
      <c r="JF765" s="5"/>
      <c r="JG765" s="5"/>
      <c r="JH765" s="5"/>
      <c r="JI765" s="5"/>
      <c r="JJ765" s="5"/>
      <c r="JK765" s="145"/>
      <c r="JL765" s="397"/>
    </row>
    <row r="766" spans="1:272" ht="15.75" customHeight="1">
      <c r="A766" s="8" t="s">
        <v>33</v>
      </c>
      <c r="B766" s="8" t="s">
        <v>18</v>
      </c>
      <c r="C766" s="5"/>
      <c r="D766" s="197" t="s">
        <v>139</v>
      </c>
      <c r="E766" s="118"/>
      <c r="F766" s="195"/>
      <c r="G766" s="195"/>
      <c r="H766" s="309"/>
      <c r="I766" s="354"/>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c r="AY766" s="5"/>
      <c r="AZ766" s="341"/>
      <c r="BA766" s="354"/>
      <c r="BB766" s="5"/>
      <c r="BC766" s="5"/>
      <c r="BD766" s="5"/>
      <c r="BE766" s="5"/>
      <c r="BF766" s="5"/>
      <c r="BG766" s="5"/>
      <c r="BH766" s="5"/>
      <c r="BI766" s="5"/>
      <c r="BJ766" s="5"/>
      <c r="BK766" s="5"/>
      <c r="BL766" s="5"/>
      <c r="BM766" s="5"/>
      <c r="BN766" s="5"/>
      <c r="BO766" s="5"/>
      <c r="BP766" s="5"/>
      <c r="BQ766" s="5"/>
      <c r="BR766" s="5"/>
      <c r="BS766" s="5"/>
      <c r="BT766" s="5"/>
      <c r="BU766" s="5"/>
      <c r="BV766" s="5"/>
      <c r="BW766" s="5"/>
      <c r="BX766" s="5"/>
      <c r="BY766" s="5"/>
      <c r="BZ766" s="5"/>
      <c r="CA766" s="5"/>
      <c r="CB766" s="5"/>
      <c r="CC766" s="5"/>
      <c r="CD766" s="5"/>
      <c r="CE766" s="5"/>
      <c r="CF766" s="5"/>
      <c r="CG766" s="5"/>
      <c r="CH766" s="5"/>
      <c r="CI766" s="5"/>
      <c r="CJ766" s="5"/>
      <c r="CK766" s="5"/>
      <c r="CL766" s="5"/>
      <c r="CM766" s="5"/>
      <c r="CN766" s="5"/>
      <c r="CO766" s="5"/>
      <c r="CP766" s="5"/>
      <c r="CQ766" s="5"/>
      <c r="CR766" s="341"/>
      <c r="CS766" s="354"/>
      <c r="CT766" s="5"/>
      <c r="CU766" s="5"/>
      <c r="CV766" s="5"/>
      <c r="CW766" s="5"/>
      <c r="CX766" s="5"/>
      <c r="CY766" s="5"/>
      <c r="CZ766" s="5"/>
      <c r="DA766" s="5"/>
      <c r="DB766" s="5"/>
      <c r="DC766" s="5"/>
      <c r="DD766" s="5"/>
      <c r="DE766" s="5"/>
      <c r="DF766" s="5"/>
      <c r="DG766" s="5"/>
      <c r="DH766" s="5"/>
      <c r="DI766" s="5"/>
      <c r="DJ766" s="5"/>
      <c r="DK766" s="5"/>
      <c r="DL766" s="5"/>
      <c r="DM766" s="5"/>
      <c r="DN766" s="5"/>
      <c r="DO766" s="5"/>
      <c r="DP766" s="5"/>
      <c r="DQ766" s="5"/>
      <c r="DR766" s="5"/>
      <c r="DS766" s="5"/>
      <c r="DT766" s="5"/>
      <c r="DU766" s="5"/>
      <c r="DV766" s="5"/>
      <c r="DW766" s="5"/>
      <c r="DX766" s="5"/>
      <c r="DY766" s="5"/>
      <c r="DZ766" s="5"/>
      <c r="EA766" s="5"/>
      <c r="EB766" s="5"/>
      <c r="EC766" s="5"/>
      <c r="ED766" s="5"/>
      <c r="EE766" s="5"/>
      <c r="EF766" s="5"/>
      <c r="EG766" s="5"/>
      <c r="EH766" s="5"/>
      <c r="EI766" s="5"/>
      <c r="EJ766" s="341"/>
      <c r="EK766" s="354"/>
      <c r="EL766" s="5"/>
      <c r="EM766" s="5"/>
      <c r="EN766" s="5"/>
      <c r="EO766" s="5"/>
      <c r="EP766" s="5"/>
      <c r="EQ766" s="5"/>
      <c r="ER766" s="5"/>
      <c r="ES766" s="5"/>
      <c r="ET766" s="5"/>
      <c r="EU766" s="5"/>
      <c r="EV766" s="5"/>
      <c r="EW766" s="5"/>
      <c r="EX766" s="5"/>
      <c r="EY766" s="5"/>
      <c r="EZ766" s="5"/>
      <c r="FA766" s="5"/>
      <c r="FB766" s="5"/>
      <c r="FC766" s="5"/>
      <c r="FD766" s="5"/>
      <c r="FE766" s="5"/>
      <c r="FF766" s="5"/>
      <c r="FG766" s="5"/>
      <c r="FH766" s="5"/>
      <c r="FI766" s="5"/>
      <c r="FJ766" s="5"/>
      <c r="FK766" s="5"/>
      <c r="FL766" s="5"/>
      <c r="FM766" s="5"/>
      <c r="FN766" s="5"/>
      <c r="FO766" s="5"/>
      <c r="FP766" s="5"/>
      <c r="FQ766" s="5"/>
      <c r="FR766" s="5"/>
      <c r="FS766" s="5"/>
      <c r="FT766" s="5"/>
      <c r="FU766" s="5"/>
      <c r="FV766" s="5"/>
      <c r="FW766" s="5"/>
      <c r="FX766" s="5"/>
      <c r="FY766" s="5"/>
      <c r="FZ766" s="5"/>
      <c r="GA766" s="5"/>
      <c r="GB766" s="341"/>
      <c r="GC766" s="354"/>
      <c r="GD766" s="5"/>
      <c r="GE766" s="5"/>
      <c r="GF766" s="5"/>
      <c r="GG766" s="5"/>
      <c r="GH766" s="5"/>
      <c r="GI766" s="5"/>
      <c r="GJ766" s="5"/>
      <c r="GK766" s="5"/>
      <c r="GL766" s="5"/>
      <c r="GM766" s="5"/>
      <c r="GN766" s="5"/>
      <c r="GO766" s="5"/>
      <c r="GP766" s="5"/>
      <c r="GQ766" s="5"/>
      <c r="GR766" s="5"/>
      <c r="GS766" s="5"/>
      <c r="GT766" s="5"/>
      <c r="GU766" s="5"/>
      <c r="GV766" s="5"/>
      <c r="GW766" s="5"/>
      <c r="GX766" s="5"/>
      <c r="GY766" s="5"/>
      <c r="GZ766" s="5"/>
      <c r="HA766" s="5"/>
      <c r="HB766" s="5"/>
      <c r="HC766" s="5"/>
      <c r="HD766" s="5"/>
      <c r="HE766" s="5"/>
      <c r="HF766" s="5"/>
      <c r="HG766" s="5"/>
      <c r="HH766" s="5"/>
      <c r="HI766" s="5"/>
      <c r="HJ766" s="5"/>
      <c r="HK766" s="5"/>
      <c r="HL766" s="5"/>
      <c r="HM766" s="5"/>
      <c r="HN766" s="5"/>
      <c r="HO766" s="5"/>
      <c r="HP766" s="5"/>
      <c r="HQ766" s="5"/>
      <c r="HR766" s="5"/>
      <c r="HS766" s="5"/>
      <c r="HT766" s="341"/>
      <c r="HU766" s="354"/>
      <c r="HV766" s="5"/>
      <c r="HW766" s="5"/>
      <c r="HX766" s="5"/>
      <c r="HY766" s="5"/>
      <c r="HZ766" s="5"/>
      <c r="IA766" s="5"/>
      <c r="IB766" s="5"/>
      <c r="IC766" s="5"/>
      <c r="ID766" s="5"/>
      <c r="IE766" s="5"/>
      <c r="IF766" s="5"/>
      <c r="IG766" s="5"/>
      <c r="IH766" s="5"/>
      <c r="II766" s="5"/>
      <c r="IJ766" s="5"/>
      <c r="IK766" s="5"/>
      <c r="IL766" s="5"/>
      <c r="IM766" s="5"/>
      <c r="IN766" s="5"/>
      <c r="IO766" s="5"/>
      <c r="IP766" s="5"/>
      <c r="IQ766" s="5"/>
      <c r="IR766" s="5"/>
      <c r="IS766" s="5"/>
      <c r="IT766" s="5"/>
      <c r="IU766" s="5"/>
      <c r="IV766" s="5"/>
      <c r="IW766" s="5"/>
      <c r="IX766" s="5"/>
      <c r="IY766" s="5"/>
      <c r="IZ766" s="5"/>
      <c r="JA766" s="5"/>
      <c r="JB766" s="5"/>
      <c r="JC766" s="5"/>
      <c r="JD766" s="5"/>
      <c r="JE766" s="5"/>
      <c r="JF766" s="5"/>
      <c r="JG766" s="5"/>
      <c r="JH766" s="5"/>
      <c r="JI766" s="5"/>
      <c r="JJ766" s="5"/>
      <c r="JK766" s="145"/>
      <c r="JL766" s="397"/>
    </row>
    <row r="767" spans="1:272" ht="15.75" customHeight="1">
      <c r="A767" s="8" t="s">
        <v>33</v>
      </c>
      <c r="B767" s="8" t="s">
        <v>18</v>
      </c>
      <c r="C767" s="5"/>
      <c r="D767" s="199">
        <v>153</v>
      </c>
      <c r="E767" s="118"/>
      <c r="F767" s="195"/>
      <c r="G767" s="195"/>
      <c r="H767" s="309"/>
      <c r="I767" s="354"/>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c r="AY767" s="5"/>
      <c r="AZ767" s="341"/>
      <c r="BA767" s="354"/>
      <c r="BB767" s="5"/>
      <c r="BC767" s="5"/>
      <c r="BD767" s="5"/>
      <c r="BE767" s="5"/>
      <c r="BF767" s="5"/>
      <c r="BG767" s="5"/>
      <c r="BH767" s="5"/>
      <c r="BI767" s="5"/>
      <c r="BJ767" s="5"/>
      <c r="BK767" s="5"/>
      <c r="BL767" s="5"/>
      <c r="BM767" s="5"/>
      <c r="BN767" s="5"/>
      <c r="BO767" s="5"/>
      <c r="BP767" s="5"/>
      <c r="BQ767" s="5"/>
      <c r="BR767" s="5"/>
      <c r="BS767" s="5"/>
      <c r="BT767" s="5"/>
      <c r="BU767" s="5"/>
      <c r="BV767" s="5"/>
      <c r="BW767" s="5"/>
      <c r="BX767" s="5"/>
      <c r="BY767" s="5"/>
      <c r="BZ767" s="5"/>
      <c r="CA767" s="5"/>
      <c r="CB767" s="5"/>
      <c r="CC767" s="5"/>
      <c r="CD767" s="5"/>
      <c r="CE767" s="5"/>
      <c r="CF767" s="5"/>
      <c r="CG767" s="5"/>
      <c r="CH767" s="5"/>
      <c r="CI767" s="5"/>
      <c r="CJ767" s="5"/>
      <c r="CK767" s="5"/>
      <c r="CL767" s="5"/>
      <c r="CM767" s="5"/>
      <c r="CN767" s="5"/>
      <c r="CO767" s="5"/>
      <c r="CP767" s="5"/>
      <c r="CQ767" s="5"/>
      <c r="CR767" s="341"/>
      <c r="CS767" s="354"/>
      <c r="CT767" s="5"/>
      <c r="CU767" s="5"/>
      <c r="CV767" s="5"/>
      <c r="CW767" s="5"/>
      <c r="CX767" s="5"/>
      <c r="CY767" s="5"/>
      <c r="CZ767" s="5"/>
      <c r="DA767" s="5"/>
      <c r="DB767" s="5"/>
      <c r="DC767" s="5"/>
      <c r="DD767" s="5"/>
      <c r="DE767" s="5"/>
      <c r="DF767" s="5"/>
      <c r="DG767" s="5"/>
      <c r="DH767" s="5"/>
      <c r="DI767" s="5"/>
      <c r="DJ767" s="5"/>
      <c r="DK767" s="5"/>
      <c r="DL767" s="5"/>
      <c r="DM767" s="5"/>
      <c r="DN767" s="5"/>
      <c r="DO767" s="5"/>
      <c r="DP767" s="5"/>
      <c r="DQ767" s="5"/>
      <c r="DR767" s="5"/>
      <c r="DS767" s="5"/>
      <c r="DT767" s="5"/>
      <c r="DU767" s="5"/>
      <c r="DV767" s="5"/>
      <c r="DW767" s="5"/>
      <c r="DX767" s="5"/>
      <c r="DY767" s="5"/>
      <c r="DZ767" s="5"/>
      <c r="EA767" s="5"/>
      <c r="EB767" s="5"/>
      <c r="EC767" s="5"/>
      <c r="ED767" s="5"/>
      <c r="EE767" s="5"/>
      <c r="EF767" s="5"/>
      <c r="EG767" s="5"/>
      <c r="EH767" s="5"/>
      <c r="EI767" s="5"/>
      <c r="EJ767" s="341"/>
      <c r="EK767" s="354"/>
      <c r="EL767" s="5"/>
      <c r="EM767" s="5"/>
      <c r="EN767" s="5"/>
      <c r="EO767" s="5"/>
      <c r="EP767" s="5"/>
      <c r="EQ767" s="5"/>
      <c r="ER767" s="5"/>
      <c r="ES767" s="5"/>
      <c r="ET767" s="5"/>
      <c r="EU767" s="5"/>
      <c r="EV767" s="5"/>
      <c r="EW767" s="5"/>
      <c r="EX767" s="5"/>
      <c r="EY767" s="5"/>
      <c r="EZ767" s="5"/>
      <c r="FA767" s="5"/>
      <c r="FB767" s="5"/>
      <c r="FC767" s="5"/>
      <c r="FD767" s="5"/>
      <c r="FE767" s="5"/>
      <c r="FF767" s="5"/>
      <c r="FG767" s="5"/>
      <c r="FH767" s="5"/>
      <c r="FI767" s="5"/>
      <c r="FJ767" s="5"/>
      <c r="FK767" s="5"/>
      <c r="FL767" s="5"/>
      <c r="FM767" s="5"/>
      <c r="FN767" s="5"/>
      <c r="FO767" s="5"/>
      <c r="FP767" s="5"/>
      <c r="FQ767" s="5"/>
      <c r="FR767" s="5"/>
      <c r="FS767" s="5"/>
      <c r="FT767" s="5"/>
      <c r="FU767" s="5"/>
      <c r="FV767" s="5"/>
      <c r="FW767" s="5"/>
      <c r="FX767" s="5"/>
      <c r="FY767" s="5"/>
      <c r="FZ767" s="5"/>
      <c r="GA767" s="5"/>
      <c r="GB767" s="341"/>
      <c r="GC767" s="354"/>
      <c r="GD767" s="5"/>
      <c r="GE767" s="5"/>
      <c r="GF767" s="5"/>
      <c r="GG767" s="5"/>
      <c r="GH767" s="5"/>
      <c r="GI767" s="5"/>
      <c r="GJ767" s="5"/>
      <c r="GK767" s="5"/>
      <c r="GL767" s="5"/>
      <c r="GM767" s="5"/>
      <c r="GN767" s="5"/>
      <c r="GO767" s="5"/>
      <c r="GP767" s="5"/>
      <c r="GQ767" s="5"/>
      <c r="GR767" s="5"/>
      <c r="GS767" s="5"/>
      <c r="GT767" s="5"/>
      <c r="GU767" s="5"/>
      <c r="GV767" s="5"/>
      <c r="GW767" s="5"/>
      <c r="GX767" s="5"/>
      <c r="GY767" s="5"/>
      <c r="GZ767" s="5"/>
      <c r="HA767" s="5"/>
      <c r="HB767" s="5"/>
      <c r="HC767" s="5"/>
      <c r="HD767" s="5"/>
      <c r="HE767" s="5"/>
      <c r="HF767" s="5"/>
      <c r="HG767" s="5"/>
      <c r="HH767" s="5"/>
      <c r="HI767" s="5"/>
      <c r="HJ767" s="5"/>
      <c r="HK767" s="5"/>
      <c r="HL767" s="5"/>
      <c r="HM767" s="5"/>
      <c r="HN767" s="5"/>
      <c r="HO767" s="5"/>
      <c r="HP767" s="5"/>
      <c r="HQ767" s="5"/>
      <c r="HR767" s="5"/>
      <c r="HS767" s="5"/>
      <c r="HT767" s="341"/>
      <c r="HU767" s="354"/>
      <c r="HV767" s="5"/>
      <c r="HW767" s="5"/>
      <c r="HX767" s="5"/>
      <c r="HY767" s="5"/>
      <c r="HZ767" s="5"/>
      <c r="IA767" s="5"/>
      <c r="IB767" s="5"/>
      <c r="IC767" s="5"/>
      <c r="ID767" s="5"/>
      <c r="IE767" s="5"/>
      <c r="IF767" s="5"/>
      <c r="IG767" s="5"/>
      <c r="IH767" s="5"/>
      <c r="II767" s="5"/>
      <c r="IJ767" s="5"/>
      <c r="IK767" s="5"/>
      <c r="IL767" s="5"/>
      <c r="IM767" s="5"/>
      <c r="IN767" s="5"/>
      <c r="IO767" s="5"/>
      <c r="IP767" s="5"/>
      <c r="IQ767" s="5"/>
      <c r="IR767" s="5"/>
      <c r="IS767" s="5"/>
      <c r="IT767" s="5"/>
      <c r="IU767" s="5"/>
      <c r="IV767" s="5"/>
      <c r="IW767" s="5"/>
      <c r="IX767" s="5"/>
      <c r="IY767" s="5"/>
      <c r="IZ767" s="5"/>
      <c r="JA767" s="5"/>
      <c r="JB767" s="5"/>
      <c r="JC767" s="5"/>
      <c r="JD767" s="5"/>
      <c r="JE767" s="5"/>
      <c r="JF767" s="5"/>
      <c r="JG767" s="5"/>
      <c r="JH767" s="5"/>
      <c r="JI767" s="5"/>
      <c r="JJ767" s="5"/>
      <c r="JK767" s="145"/>
      <c r="JL767" s="397"/>
    </row>
    <row r="768" spans="1:272" ht="15.75" customHeight="1">
      <c r="A768" s="8" t="s">
        <v>33</v>
      </c>
      <c r="B768" s="8" t="s">
        <v>8</v>
      </c>
      <c r="C768" s="5"/>
      <c r="D768" s="199">
        <v>153</v>
      </c>
      <c r="E768" s="118"/>
      <c r="F768" s="195"/>
      <c r="G768" s="195"/>
      <c r="H768" s="309"/>
      <c r="I768" s="354"/>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c r="AY768" s="5"/>
      <c r="AZ768" s="341"/>
      <c r="BA768" s="354"/>
      <c r="BB768" s="5"/>
      <c r="BC768" s="5"/>
      <c r="BD768" s="5"/>
      <c r="BE768" s="5"/>
      <c r="BF768" s="5"/>
      <c r="BG768" s="5"/>
      <c r="BH768" s="5"/>
      <c r="BI768" s="5"/>
      <c r="BJ768" s="5"/>
      <c r="BK768" s="5"/>
      <c r="BL768" s="5"/>
      <c r="BM768" s="5"/>
      <c r="BN768" s="5"/>
      <c r="BO768" s="5"/>
      <c r="BP768" s="5"/>
      <c r="BQ768" s="5"/>
      <c r="BR768" s="5"/>
      <c r="BS768" s="5"/>
      <c r="BT768" s="5"/>
      <c r="BU768" s="5"/>
      <c r="BV768" s="5"/>
      <c r="BW768" s="5"/>
      <c r="BX768" s="5"/>
      <c r="BY768" s="5"/>
      <c r="BZ768" s="5"/>
      <c r="CA768" s="5"/>
      <c r="CB768" s="5"/>
      <c r="CC768" s="5"/>
      <c r="CD768" s="5"/>
      <c r="CE768" s="5"/>
      <c r="CF768" s="5"/>
      <c r="CG768" s="5"/>
      <c r="CH768" s="5"/>
      <c r="CI768" s="5"/>
      <c r="CJ768" s="5"/>
      <c r="CK768" s="5"/>
      <c r="CL768" s="5"/>
      <c r="CM768" s="5"/>
      <c r="CN768" s="5"/>
      <c r="CO768" s="5"/>
      <c r="CP768" s="5"/>
      <c r="CQ768" s="5"/>
      <c r="CR768" s="341"/>
      <c r="CS768" s="354"/>
      <c r="CT768" s="5"/>
      <c r="CU768" s="5"/>
      <c r="CV768" s="5"/>
      <c r="CW768" s="5"/>
      <c r="CX768" s="5"/>
      <c r="CY768" s="5"/>
      <c r="CZ768" s="5"/>
      <c r="DA768" s="5"/>
      <c r="DB768" s="5"/>
      <c r="DC768" s="5"/>
      <c r="DD768" s="5"/>
      <c r="DE768" s="5"/>
      <c r="DF768" s="5"/>
      <c r="DG768" s="5"/>
      <c r="DH768" s="5"/>
      <c r="DI768" s="5"/>
      <c r="DJ768" s="5"/>
      <c r="DK768" s="5"/>
      <c r="DL768" s="5"/>
      <c r="DM768" s="5"/>
      <c r="DN768" s="5"/>
      <c r="DO768" s="5"/>
      <c r="DP768" s="5"/>
      <c r="DQ768" s="5"/>
      <c r="DR768" s="5"/>
      <c r="DS768" s="5"/>
      <c r="DT768" s="5"/>
      <c r="DU768" s="5"/>
      <c r="DV768" s="5"/>
      <c r="DW768" s="5"/>
      <c r="DX768" s="5"/>
      <c r="DY768" s="5"/>
      <c r="DZ768" s="5"/>
      <c r="EA768" s="5"/>
      <c r="EB768" s="5"/>
      <c r="EC768" s="5"/>
      <c r="ED768" s="5"/>
      <c r="EE768" s="5"/>
      <c r="EF768" s="5"/>
      <c r="EG768" s="5"/>
      <c r="EH768" s="5"/>
      <c r="EI768" s="5"/>
      <c r="EJ768" s="341"/>
      <c r="EK768" s="354"/>
      <c r="EL768" s="5"/>
      <c r="EM768" s="5"/>
      <c r="EN768" s="5"/>
      <c r="EO768" s="5"/>
      <c r="EP768" s="5"/>
      <c r="EQ768" s="5"/>
      <c r="ER768" s="5"/>
      <c r="ES768" s="5"/>
      <c r="ET768" s="5"/>
      <c r="EU768" s="5"/>
      <c r="EV768" s="5"/>
      <c r="EW768" s="5"/>
      <c r="EX768" s="5"/>
      <c r="EY768" s="5"/>
      <c r="EZ768" s="5"/>
      <c r="FA768" s="5"/>
      <c r="FB768" s="5"/>
      <c r="FC768" s="5"/>
      <c r="FD768" s="5"/>
      <c r="FE768" s="5"/>
      <c r="FF768" s="5"/>
      <c r="FG768" s="5"/>
      <c r="FH768" s="5"/>
      <c r="FI768" s="5"/>
      <c r="FJ768" s="5"/>
      <c r="FK768" s="5"/>
      <c r="FL768" s="5"/>
      <c r="FM768" s="5"/>
      <c r="FN768" s="5"/>
      <c r="FO768" s="5"/>
      <c r="FP768" s="5"/>
      <c r="FQ768" s="5"/>
      <c r="FR768" s="5"/>
      <c r="FS768" s="5"/>
      <c r="FT768" s="5"/>
      <c r="FU768" s="5"/>
      <c r="FV768" s="5"/>
      <c r="FW768" s="5"/>
      <c r="FX768" s="5"/>
      <c r="FY768" s="5"/>
      <c r="FZ768" s="5"/>
      <c r="GA768" s="5"/>
      <c r="GB768" s="341"/>
      <c r="GC768" s="354"/>
      <c r="GD768" s="5"/>
      <c r="GE768" s="5"/>
      <c r="GF768" s="5"/>
      <c r="GG768" s="5"/>
      <c r="GH768" s="5"/>
      <c r="GI768" s="5"/>
      <c r="GJ768" s="5"/>
      <c r="GK768" s="5"/>
      <c r="GL768" s="5"/>
      <c r="GM768" s="5"/>
      <c r="GN768" s="5"/>
      <c r="GO768" s="5"/>
      <c r="GP768" s="5"/>
      <c r="GQ768" s="5"/>
      <c r="GR768" s="5"/>
      <c r="GS768" s="5"/>
      <c r="GT768" s="5"/>
      <c r="GU768" s="5"/>
      <c r="GV768" s="5"/>
      <c r="GW768" s="5"/>
      <c r="GX768" s="5"/>
      <c r="GY768" s="5"/>
      <c r="GZ768" s="5"/>
      <c r="HA768" s="5"/>
      <c r="HB768" s="5"/>
      <c r="HC768" s="5"/>
      <c r="HD768" s="5"/>
      <c r="HE768" s="5"/>
      <c r="HF768" s="5"/>
      <c r="HG768" s="5"/>
      <c r="HH768" s="5"/>
      <c r="HI768" s="5"/>
      <c r="HJ768" s="5"/>
      <c r="HK768" s="5"/>
      <c r="HL768" s="5"/>
      <c r="HM768" s="5"/>
      <c r="HN768" s="5"/>
      <c r="HO768" s="5"/>
      <c r="HP768" s="5"/>
      <c r="HQ768" s="5"/>
      <c r="HR768" s="5"/>
      <c r="HS768" s="5"/>
      <c r="HT768" s="341"/>
      <c r="HU768" s="354"/>
      <c r="HV768" s="5"/>
      <c r="HW768" s="5"/>
      <c r="HX768" s="5"/>
      <c r="HY768" s="5"/>
      <c r="HZ768" s="5"/>
      <c r="IA768" s="5"/>
      <c r="IB768" s="5"/>
      <c r="IC768" s="5"/>
      <c r="ID768" s="5"/>
      <c r="IE768" s="5"/>
      <c r="IF768" s="5"/>
      <c r="IG768" s="5"/>
      <c r="IH768" s="5"/>
      <c r="II768" s="5"/>
      <c r="IJ768" s="5"/>
      <c r="IK768" s="5"/>
      <c r="IL768" s="5"/>
      <c r="IM768" s="5"/>
      <c r="IN768" s="5"/>
      <c r="IO768" s="5"/>
      <c r="IP768" s="5"/>
      <c r="IQ768" s="5"/>
      <c r="IR768" s="5"/>
      <c r="IS768" s="5"/>
      <c r="IT768" s="5"/>
      <c r="IU768" s="5"/>
      <c r="IV768" s="5"/>
      <c r="IW768" s="5"/>
      <c r="IX768" s="5"/>
      <c r="IY768" s="5"/>
      <c r="IZ768" s="5"/>
      <c r="JA768" s="5"/>
      <c r="JB768" s="5"/>
      <c r="JC768" s="5"/>
      <c r="JD768" s="5"/>
      <c r="JE768" s="5"/>
      <c r="JF768" s="5"/>
      <c r="JG768" s="5"/>
      <c r="JH768" s="5"/>
      <c r="JI768" s="5"/>
      <c r="JJ768" s="5"/>
      <c r="JK768" s="145"/>
      <c r="JL768" s="397"/>
    </row>
    <row r="769" spans="1:272" ht="15.75" customHeight="1" thickBot="1">
      <c r="A769" s="8" t="s">
        <v>33</v>
      </c>
      <c r="B769" s="8" t="s">
        <v>8</v>
      </c>
      <c r="C769" s="5"/>
      <c r="D769" s="199">
        <v>365</v>
      </c>
      <c r="E769" s="118"/>
      <c r="F769" s="195"/>
      <c r="G769" s="195"/>
      <c r="H769" s="309"/>
      <c r="I769" s="354"/>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c r="AY769" s="5"/>
      <c r="AZ769" s="341"/>
      <c r="BA769" s="354"/>
      <c r="BB769" s="5"/>
      <c r="BC769" s="5"/>
      <c r="BD769" s="5"/>
      <c r="BE769" s="5"/>
      <c r="BF769" s="5"/>
      <c r="BG769" s="5"/>
      <c r="BH769" s="5"/>
      <c r="BI769" s="5"/>
      <c r="BJ769" s="5"/>
      <c r="BK769" s="5"/>
      <c r="BL769" s="5"/>
      <c r="BM769" s="5"/>
      <c r="BN769" s="5"/>
      <c r="BO769" s="5"/>
      <c r="BP769" s="5"/>
      <c r="BQ769" s="5"/>
      <c r="BR769" s="5"/>
      <c r="BS769" s="5"/>
      <c r="BT769" s="5"/>
      <c r="BU769" s="5"/>
      <c r="BV769" s="5"/>
      <c r="BW769" s="5"/>
      <c r="BX769" s="5"/>
      <c r="BY769" s="5"/>
      <c r="BZ769" s="5"/>
      <c r="CA769" s="5"/>
      <c r="CB769" s="5"/>
      <c r="CC769" s="5"/>
      <c r="CD769" s="5"/>
      <c r="CE769" s="5"/>
      <c r="CF769" s="5"/>
      <c r="CG769" s="5"/>
      <c r="CH769" s="5"/>
      <c r="CI769" s="5"/>
      <c r="CJ769" s="5"/>
      <c r="CK769" s="5"/>
      <c r="CL769" s="5"/>
      <c r="CM769" s="5"/>
      <c r="CN769" s="5"/>
      <c r="CO769" s="5"/>
      <c r="CP769" s="5"/>
      <c r="CQ769" s="5"/>
      <c r="CR769" s="341"/>
      <c r="CS769" s="354"/>
      <c r="CT769" s="5"/>
      <c r="CU769" s="5"/>
      <c r="CV769" s="5"/>
      <c r="CW769" s="5"/>
      <c r="CX769" s="5"/>
      <c r="CY769" s="5"/>
      <c r="CZ769" s="5"/>
      <c r="DA769" s="5"/>
      <c r="DB769" s="5"/>
      <c r="DC769" s="5"/>
      <c r="DD769" s="5"/>
      <c r="DE769" s="5"/>
      <c r="DF769" s="5"/>
      <c r="DG769" s="5"/>
      <c r="DH769" s="5"/>
      <c r="DI769" s="5"/>
      <c r="DJ769" s="5"/>
      <c r="DK769" s="5"/>
      <c r="DL769" s="5"/>
      <c r="DM769" s="5"/>
      <c r="DN769" s="5"/>
      <c r="DO769" s="5"/>
      <c r="DP769" s="5"/>
      <c r="DQ769" s="5"/>
      <c r="DR769" s="5"/>
      <c r="DS769" s="5"/>
      <c r="DT769" s="5"/>
      <c r="DU769" s="5"/>
      <c r="DV769" s="5"/>
      <c r="DW769" s="5"/>
      <c r="DX769" s="5"/>
      <c r="DY769" s="5"/>
      <c r="DZ769" s="5"/>
      <c r="EA769" s="5"/>
      <c r="EB769" s="5"/>
      <c r="EC769" s="5"/>
      <c r="ED769" s="5"/>
      <c r="EE769" s="5"/>
      <c r="EF769" s="5"/>
      <c r="EG769" s="5"/>
      <c r="EH769" s="5"/>
      <c r="EI769" s="5"/>
      <c r="EJ769" s="341"/>
      <c r="EK769" s="354"/>
      <c r="EL769" s="5"/>
      <c r="EM769" s="5"/>
      <c r="EN769" s="5"/>
      <c r="EO769" s="5"/>
      <c r="EP769" s="5"/>
      <c r="EQ769" s="5"/>
      <c r="ER769" s="5"/>
      <c r="ES769" s="5"/>
      <c r="ET769" s="5"/>
      <c r="EU769" s="5"/>
      <c r="EV769" s="5"/>
      <c r="EW769" s="5"/>
      <c r="EX769" s="5"/>
      <c r="EY769" s="5"/>
      <c r="EZ769" s="5"/>
      <c r="FA769" s="5"/>
      <c r="FB769" s="5"/>
      <c r="FC769" s="5"/>
      <c r="FD769" s="5"/>
      <c r="FE769" s="5"/>
      <c r="FF769" s="5"/>
      <c r="FG769" s="5"/>
      <c r="FH769" s="5"/>
      <c r="FI769" s="5"/>
      <c r="FJ769" s="5"/>
      <c r="FK769" s="5"/>
      <c r="FL769" s="5"/>
      <c r="FM769" s="5"/>
      <c r="FN769" s="5"/>
      <c r="FO769" s="5"/>
      <c r="FP769" s="5"/>
      <c r="FQ769" s="5"/>
      <c r="FR769" s="5"/>
      <c r="FS769" s="5"/>
      <c r="FT769" s="5"/>
      <c r="FU769" s="5"/>
      <c r="FV769" s="5"/>
      <c r="FW769" s="5"/>
      <c r="FX769" s="5"/>
      <c r="FY769" s="5"/>
      <c r="FZ769" s="5"/>
      <c r="GA769" s="5"/>
      <c r="GB769" s="341"/>
      <c r="GC769" s="354"/>
      <c r="GD769" s="5"/>
      <c r="GE769" s="5"/>
      <c r="GF769" s="5"/>
      <c r="GG769" s="5"/>
      <c r="GH769" s="5"/>
      <c r="GI769" s="5"/>
      <c r="GJ769" s="5"/>
      <c r="GK769" s="5"/>
      <c r="GL769" s="5"/>
      <c r="GM769" s="5"/>
      <c r="GN769" s="5"/>
      <c r="GO769" s="5"/>
      <c r="GP769" s="5"/>
      <c r="GQ769" s="5"/>
      <c r="GR769" s="5"/>
      <c r="GS769" s="5"/>
      <c r="GT769" s="5"/>
      <c r="GU769" s="5"/>
      <c r="GV769" s="5"/>
      <c r="GW769" s="5"/>
      <c r="GX769" s="5"/>
      <c r="GY769" s="5"/>
      <c r="GZ769" s="5"/>
      <c r="HA769" s="5"/>
      <c r="HB769" s="5"/>
      <c r="HC769" s="5"/>
      <c r="HD769" s="5"/>
      <c r="HE769" s="5"/>
      <c r="HF769" s="5"/>
      <c r="HG769" s="5"/>
      <c r="HH769" s="5"/>
      <c r="HI769" s="5"/>
      <c r="HJ769" s="5"/>
      <c r="HK769" s="5"/>
      <c r="HL769" s="5"/>
      <c r="HM769" s="5"/>
      <c r="HN769" s="5"/>
      <c r="HO769" s="5"/>
      <c r="HP769" s="5"/>
      <c r="HQ769" s="5"/>
      <c r="HR769" s="5"/>
      <c r="HS769" s="5"/>
      <c r="HT769" s="341"/>
      <c r="HU769" s="354"/>
      <c r="HV769" s="5"/>
      <c r="HW769" s="5"/>
      <c r="HX769" s="5"/>
      <c r="HY769" s="5"/>
      <c r="HZ769" s="5"/>
      <c r="IA769" s="5"/>
      <c r="IB769" s="5"/>
      <c r="IC769" s="5"/>
      <c r="ID769" s="5"/>
      <c r="IE769" s="5"/>
      <c r="IF769" s="5"/>
      <c r="IG769" s="5"/>
      <c r="IH769" s="5"/>
      <c r="II769" s="5"/>
      <c r="IJ769" s="5"/>
      <c r="IK769" s="5"/>
      <c r="IL769" s="5"/>
      <c r="IM769" s="5"/>
      <c r="IN769" s="5"/>
      <c r="IO769" s="5"/>
      <c r="IP769" s="5"/>
      <c r="IQ769" s="5"/>
      <c r="IR769" s="5"/>
      <c r="IS769" s="5"/>
      <c r="IT769" s="5"/>
      <c r="IU769" s="5"/>
      <c r="IV769" s="5"/>
      <c r="IW769" s="5"/>
      <c r="IX769" s="5"/>
      <c r="IY769" s="5"/>
      <c r="IZ769" s="5"/>
      <c r="JA769" s="5"/>
      <c r="JB769" s="5"/>
      <c r="JC769" s="5"/>
      <c r="JD769" s="5"/>
      <c r="JE769" s="5"/>
      <c r="JF769" s="5"/>
      <c r="JG769" s="5"/>
      <c r="JH769" s="5"/>
      <c r="JI769" s="5"/>
      <c r="JJ769" s="5"/>
      <c r="JK769" s="145"/>
      <c r="JL769" s="397"/>
    </row>
    <row r="770" spans="1:272" ht="26.25" customHeight="1" thickTop="1" thickBot="1">
      <c r="A770" s="1" t="s">
        <v>33</v>
      </c>
      <c r="B770" s="1" t="s">
        <v>138</v>
      </c>
      <c r="C770" s="2" t="s">
        <v>21</v>
      </c>
      <c r="D770" s="1">
        <v>1</v>
      </c>
      <c r="E770" s="2" t="s">
        <v>137</v>
      </c>
      <c r="F770" s="38" t="s">
        <v>108</v>
      </c>
      <c r="G770" s="2" t="s">
        <v>36</v>
      </c>
      <c r="H770" s="303"/>
      <c r="I770" s="353"/>
      <c r="J770" s="2"/>
      <c r="K770" s="2"/>
      <c r="L770" s="2"/>
      <c r="M770" s="38" t="s">
        <v>116</v>
      </c>
      <c r="N770" s="81">
        <f>N771</f>
        <v>7.4</v>
      </c>
      <c r="O770" s="81">
        <f>O771</f>
        <v>592000000</v>
      </c>
      <c r="P770" s="2"/>
      <c r="Q770" s="2"/>
      <c r="R770" s="2"/>
      <c r="S770" s="2"/>
      <c r="T770" s="38" t="s">
        <v>116</v>
      </c>
      <c r="U770" s="81">
        <f>U771</f>
        <v>0</v>
      </c>
      <c r="V770" s="81">
        <f>V771</f>
        <v>0</v>
      </c>
      <c r="W770" s="2"/>
      <c r="X770" s="2"/>
      <c r="Y770" s="2"/>
      <c r="Z770" s="2"/>
      <c r="AA770" s="38" t="s">
        <v>116</v>
      </c>
      <c r="AB770" s="81">
        <f>AB771</f>
        <v>0</v>
      </c>
      <c r="AC770" s="81">
        <f>AC771</f>
        <v>0</v>
      </c>
      <c r="AD770" s="2"/>
      <c r="AE770" s="2"/>
      <c r="AF770" s="2"/>
      <c r="AG770" s="2"/>
      <c r="AH770" s="38" t="s">
        <v>116</v>
      </c>
      <c r="AI770" s="81">
        <f>AI771</f>
        <v>0</v>
      </c>
      <c r="AJ770" s="81">
        <f>AJ771</f>
        <v>0</v>
      </c>
      <c r="AK770" s="2"/>
      <c r="AL770" s="2"/>
      <c r="AM770" s="2"/>
      <c r="AN770" s="2"/>
      <c r="AO770" s="38" t="s">
        <v>116</v>
      </c>
      <c r="AP770" s="81">
        <f>AP771</f>
        <v>0</v>
      </c>
      <c r="AQ770" s="81">
        <f>AQ771</f>
        <v>0</v>
      </c>
      <c r="AR770" s="2"/>
      <c r="AS770" s="2"/>
      <c r="AT770" s="2"/>
      <c r="AU770" s="2"/>
      <c r="AV770" s="38" t="s">
        <v>116</v>
      </c>
      <c r="AW770" s="81">
        <f>AW771</f>
        <v>0</v>
      </c>
      <c r="AX770" s="91" t="s">
        <v>130</v>
      </c>
      <c r="AY770" s="92">
        <f>AW770+AP770+AI770+AB770+U770+N770</f>
        <v>7.4</v>
      </c>
      <c r="AZ770" s="92">
        <f>AZ771+AQ770+AJ770+AC770+V770+O770</f>
        <v>592000000</v>
      </c>
      <c r="BA770" s="353"/>
      <c r="BB770" s="2"/>
      <c r="BC770" s="2"/>
      <c r="BD770" s="2"/>
      <c r="BE770" s="38" t="s">
        <v>116</v>
      </c>
      <c r="BF770" s="81">
        <f>BF771</f>
        <v>0</v>
      </c>
      <c r="BG770" s="81">
        <f>BG771</f>
        <v>0</v>
      </c>
      <c r="BH770" s="2"/>
      <c r="BI770" s="2"/>
      <c r="BJ770" s="2"/>
      <c r="BK770" s="2"/>
      <c r="BL770" s="38" t="s">
        <v>116</v>
      </c>
      <c r="BM770" s="81">
        <f>BM771</f>
        <v>0</v>
      </c>
      <c r="BN770" s="81">
        <f>BN771</f>
        <v>0</v>
      </c>
      <c r="BO770" s="2"/>
      <c r="BP770" s="2"/>
      <c r="BQ770" s="2"/>
      <c r="BR770" s="2"/>
      <c r="BS770" s="38" t="s">
        <v>116</v>
      </c>
      <c r="BT770" s="81">
        <f>BT771</f>
        <v>0</v>
      </c>
      <c r="BU770" s="81">
        <f>BU771</f>
        <v>0</v>
      </c>
      <c r="BV770" s="2"/>
      <c r="BW770" s="2"/>
      <c r="BX770" s="2"/>
      <c r="BY770" s="2"/>
      <c r="BZ770" s="38" t="s">
        <v>116</v>
      </c>
      <c r="CA770" s="81">
        <f>CA771</f>
        <v>0</v>
      </c>
      <c r="CB770" s="81">
        <f>CB771</f>
        <v>0</v>
      </c>
      <c r="CC770" s="2"/>
      <c r="CD770" s="2"/>
      <c r="CE770" s="2"/>
      <c r="CF770" s="2"/>
      <c r="CG770" s="38" t="s">
        <v>116</v>
      </c>
      <c r="CH770" s="81">
        <f>CH771</f>
        <v>0</v>
      </c>
      <c r="CI770" s="81">
        <f>CI771</f>
        <v>0</v>
      </c>
      <c r="CJ770" s="2"/>
      <c r="CK770" s="2"/>
      <c r="CL770" s="2"/>
      <c r="CM770" s="2"/>
      <c r="CN770" s="38" t="s">
        <v>116</v>
      </c>
      <c r="CO770" s="81">
        <f>CO771</f>
        <v>0</v>
      </c>
      <c r="CP770" s="131" t="s">
        <v>117</v>
      </c>
      <c r="CQ770" s="92">
        <f>CO770+CH770+CA770+BT770+BM770+BF770</f>
        <v>0</v>
      </c>
      <c r="CR770" s="92">
        <f>CR771+CI770+CB770+BU770+BN770+BG770</f>
        <v>0</v>
      </c>
      <c r="CS770" s="353"/>
      <c r="CT770" s="2"/>
      <c r="CU770" s="2"/>
      <c r="CV770" s="2"/>
      <c r="CW770" s="38" t="s">
        <v>116</v>
      </c>
      <c r="CX770" s="81">
        <f>CX771</f>
        <v>2.5</v>
      </c>
      <c r="CY770" s="81">
        <f>CY771</f>
        <v>200000000</v>
      </c>
      <c r="CZ770" s="2"/>
      <c r="DA770" s="2"/>
      <c r="DB770" s="2"/>
      <c r="DC770" s="2"/>
      <c r="DD770" s="38" t="s">
        <v>116</v>
      </c>
      <c r="DE770" s="81">
        <f>DE771</f>
        <v>0</v>
      </c>
      <c r="DF770" s="81">
        <f>DF771</f>
        <v>0</v>
      </c>
      <c r="DG770" s="2"/>
      <c r="DH770" s="2"/>
      <c r="DI770" s="2"/>
      <c r="DJ770" s="2"/>
      <c r="DK770" s="38" t="s">
        <v>116</v>
      </c>
      <c r="DL770" s="81">
        <f>DL771</f>
        <v>0</v>
      </c>
      <c r="DM770" s="81">
        <f>DM771</f>
        <v>0</v>
      </c>
      <c r="DN770" s="2"/>
      <c r="DO770" s="2"/>
      <c r="DP770" s="2"/>
      <c r="DQ770" s="2"/>
      <c r="DR770" s="38" t="s">
        <v>116</v>
      </c>
      <c r="DS770" s="81">
        <f>DS771</f>
        <v>0</v>
      </c>
      <c r="DT770" s="81">
        <f>DT771</f>
        <v>0</v>
      </c>
      <c r="DU770" s="2"/>
      <c r="DV770" s="2"/>
      <c r="DW770" s="2"/>
      <c r="DX770" s="2"/>
      <c r="DY770" s="38" t="s">
        <v>116</v>
      </c>
      <c r="DZ770" s="81">
        <f>DZ771</f>
        <v>0</v>
      </c>
      <c r="EA770" s="81">
        <f>EA771</f>
        <v>0</v>
      </c>
      <c r="EB770" s="2"/>
      <c r="EC770" s="2"/>
      <c r="ED770" s="2"/>
      <c r="EE770" s="2"/>
      <c r="EF770" s="38" t="s">
        <v>116</v>
      </c>
      <c r="EG770" s="81">
        <f>EG771</f>
        <v>0</v>
      </c>
      <c r="EH770" s="91" t="s">
        <v>120</v>
      </c>
      <c r="EI770" s="92">
        <f>EG770+DZ770+DS770+DL770+DE770+CX770</f>
        <v>2.5</v>
      </c>
      <c r="EJ770" s="92">
        <f>EJ771+EA770+DT770+DM770+DF770+CY770</f>
        <v>200000000</v>
      </c>
      <c r="EK770" s="353"/>
      <c r="EL770" s="2"/>
      <c r="EM770" s="2"/>
      <c r="EN770" s="2"/>
      <c r="EO770" s="38" t="s">
        <v>116</v>
      </c>
      <c r="EP770" s="81">
        <f>EP771</f>
        <v>0</v>
      </c>
      <c r="EQ770" s="81">
        <f>EQ771</f>
        <v>0</v>
      </c>
      <c r="ER770" s="2"/>
      <c r="ES770" s="2"/>
      <c r="ET770" s="2"/>
      <c r="EU770" s="2"/>
      <c r="EV770" s="38" t="s">
        <v>116</v>
      </c>
      <c r="EW770" s="81">
        <f>EW771</f>
        <v>0</v>
      </c>
      <c r="EX770" s="81">
        <f>EX771</f>
        <v>0</v>
      </c>
      <c r="EY770" s="2"/>
      <c r="EZ770" s="2"/>
      <c r="FA770" s="2"/>
      <c r="FB770" s="2"/>
      <c r="FC770" s="38" t="s">
        <v>116</v>
      </c>
      <c r="FD770" s="81">
        <f>FD771</f>
        <v>0</v>
      </c>
      <c r="FE770" s="81">
        <f>FE771</f>
        <v>0</v>
      </c>
      <c r="FF770" s="2"/>
      <c r="FG770" s="2"/>
      <c r="FH770" s="2"/>
      <c r="FI770" s="2"/>
      <c r="FJ770" s="38" t="s">
        <v>116</v>
      </c>
      <c r="FK770" s="81">
        <f>FK771</f>
        <v>0</v>
      </c>
      <c r="FL770" s="81">
        <f>FL771</f>
        <v>0</v>
      </c>
      <c r="FM770" s="2"/>
      <c r="FN770" s="2"/>
      <c r="FO770" s="2"/>
      <c r="FP770" s="2"/>
      <c r="FQ770" s="38" t="s">
        <v>116</v>
      </c>
      <c r="FR770" s="81">
        <f>FR771</f>
        <v>0</v>
      </c>
      <c r="FS770" s="81">
        <f>FS771</f>
        <v>0</v>
      </c>
      <c r="FT770" s="2"/>
      <c r="FU770" s="2"/>
      <c r="FV770" s="2"/>
      <c r="FW770" s="2"/>
      <c r="FX770" s="38" t="s">
        <v>116</v>
      </c>
      <c r="FY770" s="81">
        <f>FY771</f>
        <v>0</v>
      </c>
      <c r="FZ770" s="91" t="s">
        <v>122</v>
      </c>
      <c r="GA770" s="92">
        <f>FY770+FR770+FK770+FD770+EW770+EP770</f>
        <v>0</v>
      </c>
      <c r="GB770" s="92">
        <f>GB771+FS770+FL770+FE770+EX770+EQ770</f>
        <v>0</v>
      </c>
      <c r="GC770" s="353"/>
      <c r="GD770" s="2"/>
      <c r="GE770" s="2"/>
      <c r="GF770" s="2"/>
      <c r="GG770" s="38" t="s">
        <v>116</v>
      </c>
      <c r="GH770" s="81">
        <f>GH771</f>
        <v>2</v>
      </c>
      <c r="GI770" s="81">
        <f>GI771</f>
        <v>4000000</v>
      </c>
      <c r="GJ770" s="2"/>
      <c r="GK770" s="2"/>
      <c r="GL770" s="2"/>
      <c r="GM770" s="2"/>
      <c r="GN770" s="38" t="s">
        <v>116</v>
      </c>
      <c r="GO770" s="81">
        <f>GO771</f>
        <v>0</v>
      </c>
      <c r="GP770" s="81">
        <f>GP771</f>
        <v>0</v>
      </c>
      <c r="GQ770" s="2"/>
      <c r="GR770" s="2"/>
      <c r="GS770" s="2"/>
      <c r="GT770" s="2"/>
      <c r="GU770" s="38" t="s">
        <v>116</v>
      </c>
      <c r="GV770" s="81">
        <f>GV771</f>
        <v>0</v>
      </c>
      <c r="GW770" s="81">
        <f>GW771</f>
        <v>0</v>
      </c>
      <c r="GX770" s="2"/>
      <c r="GY770" s="2"/>
      <c r="GZ770" s="2"/>
      <c r="HA770" s="2"/>
      <c r="HB770" s="38" t="s">
        <v>116</v>
      </c>
      <c r="HC770" s="81">
        <f>HC771</f>
        <v>0</v>
      </c>
      <c r="HD770" s="81">
        <f>HD771</f>
        <v>0</v>
      </c>
      <c r="HE770" s="2"/>
      <c r="HF770" s="2"/>
      <c r="HG770" s="2"/>
      <c r="HH770" s="2"/>
      <c r="HI770" s="38" t="s">
        <v>116</v>
      </c>
      <c r="HJ770" s="81">
        <f>HJ771</f>
        <v>0</v>
      </c>
      <c r="HK770" s="81">
        <f>HK771</f>
        <v>0</v>
      </c>
      <c r="HL770" s="2"/>
      <c r="HM770" s="2"/>
      <c r="HN770" s="2"/>
      <c r="HO770" s="2"/>
      <c r="HP770" s="38" t="s">
        <v>116</v>
      </c>
      <c r="HQ770" s="81">
        <f>HQ771</f>
        <v>0</v>
      </c>
      <c r="HR770" s="91" t="s">
        <v>124</v>
      </c>
      <c r="HS770" s="92">
        <f>HQ770+HJ770+HC770+GV770+GO770+GH770</f>
        <v>2</v>
      </c>
      <c r="HT770" s="92">
        <f>HT771+HK770+HD770+GW770+GP770+GI770</f>
        <v>4000000</v>
      </c>
      <c r="HU770" s="353"/>
      <c r="HV770" s="2"/>
      <c r="HW770" s="2"/>
      <c r="HX770" s="2"/>
      <c r="HY770" s="38" t="s">
        <v>116</v>
      </c>
      <c r="HZ770" s="81">
        <f>HZ771</f>
        <v>0</v>
      </c>
      <c r="IA770" s="81">
        <f>IA771</f>
        <v>0</v>
      </c>
      <c r="IB770" s="2"/>
      <c r="IC770" s="2"/>
      <c r="ID770" s="2"/>
      <c r="IE770" s="2"/>
      <c r="IF770" s="38" t="s">
        <v>116</v>
      </c>
      <c r="IG770" s="81">
        <f>IG771</f>
        <v>0</v>
      </c>
      <c r="IH770" s="81">
        <f>IH771</f>
        <v>0</v>
      </c>
      <c r="II770" s="2"/>
      <c r="IJ770" s="2"/>
      <c r="IK770" s="2"/>
      <c r="IL770" s="2"/>
      <c r="IM770" s="38" t="s">
        <v>116</v>
      </c>
      <c r="IN770" s="81">
        <f>IN771</f>
        <v>0</v>
      </c>
      <c r="IO770" s="81">
        <f>IO771</f>
        <v>0</v>
      </c>
      <c r="IP770" s="2"/>
      <c r="IQ770" s="2"/>
      <c r="IR770" s="2"/>
      <c r="IS770" s="2"/>
      <c r="IT770" s="38" t="s">
        <v>116</v>
      </c>
      <c r="IU770" s="81">
        <f>IU771</f>
        <v>0</v>
      </c>
      <c r="IV770" s="81">
        <f>IV771</f>
        <v>0</v>
      </c>
      <c r="IW770" s="2"/>
      <c r="IX770" s="2"/>
      <c r="IY770" s="2"/>
      <c r="IZ770" s="2"/>
      <c r="JA770" s="38" t="s">
        <v>116</v>
      </c>
      <c r="JB770" s="81">
        <f>JB771</f>
        <v>0</v>
      </c>
      <c r="JC770" s="81">
        <f>JC771</f>
        <v>0</v>
      </c>
      <c r="JD770" s="2"/>
      <c r="JE770" s="2"/>
      <c r="JF770" s="2"/>
      <c r="JG770" s="2"/>
      <c r="JH770" s="38" t="s">
        <v>116</v>
      </c>
      <c r="JI770" s="81">
        <f>JI771</f>
        <v>0</v>
      </c>
      <c r="JJ770" s="91" t="s">
        <v>189</v>
      </c>
      <c r="JK770" s="92">
        <f>JI770+JB770+IU770+IN770+IG770+HZ770</f>
        <v>0</v>
      </c>
      <c r="JL770" s="92">
        <f>JL771+JC770+IV770+IO770+IH770+IA770</f>
        <v>0</v>
      </c>
    </row>
    <row r="771" spans="1:272" ht="13.5" customHeight="1" thickTop="1">
      <c r="A771" s="64" t="s">
        <v>33</v>
      </c>
      <c r="B771" s="64" t="s">
        <v>11</v>
      </c>
      <c r="C771" s="65" t="s">
        <v>21</v>
      </c>
      <c r="D771" s="126">
        <v>101</v>
      </c>
      <c r="E771" s="157" t="s">
        <v>137</v>
      </c>
      <c r="F771" s="119" t="s">
        <v>108</v>
      </c>
      <c r="G771" s="119" t="s">
        <v>36</v>
      </c>
      <c r="H771" s="305" t="s">
        <v>188</v>
      </c>
      <c r="I771" s="377"/>
      <c r="J771" s="65"/>
      <c r="K771" s="65"/>
      <c r="L771" s="65"/>
      <c r="M771" s="80" t="s">
        <v>115</v>
      </c>
      <c r="N771" s="79">
        <f>SUM(N772:N774)</f>
        <v>7.4</v>
      </c>
      <c r="O771" s="79">
        <f>SUM(O772:O774)</f>
        <v>592000000</v>
      </c>
      <c r="P771" s="65"/>
      <c r="Q771" s="65"/>
      <c r="R771" s="65"/>
      <c r="S771" s="65"/>
      <c r="T771" s="80" t="s">
        <v>115</v>
      </c>
      <c r="U771" s="79">
        <f>SUM(U772:U774)</f>
        <v>0</v>
      </c>
      <c r="V771" s="79">
        <f>SUM(V772:V774)</f>
        <v>0</v>
      </c>
      <c r="W771" s="65"/>
      <c r="X771" s="65"/>
      <c r="Y771" s="65"/>
      <c r="Z771" s="65"/>
      <c r="AA771" s="80" t="s">
        <v>115</v>
      </c>
      <c r="AB771" s="79">
        <f>SUM(AB772:AB774)</f>
        <v>0</v>
      </c>
      <c r="AC771" s="79">
        <f>SUM(AC772:AC774)</f>
        <v>0</v>
      </c>
      <c r="AD771" s="65"/>
      <c r="AE771" s="65"/>
      <c r="AF771" s="65"/>
      <c r="AG771" s="65"/>
      <c r="AH771" s="80" t="s">
        <v>115</v>
      </c>
      <c r="AI771" s="79">
        <f>SUM(AI772:AI774)</f>
        <v>0</v>
      </c>
      <c r="AJ771" s="79">
        <f>SUM(AJ772:AJ774)</f>
        <v>0</v>
      </c>
      <c r="AK771" s="65"/>
      <c r="AL771" s="65"/>
      <c r="AM771" s="65"/>
      <c r="AN771" s="65"/>
      <c r="AO771" s="80" t="s">
        <v>115</v>
      </c>
      <c r="AP771" s="79">
        <f>SUM(AP772:AP774)</f>
        <v>0</v>
      </c>
      <c r="AQ771" s="79">
        <f>SUM(AQ772:AQ774)</f>
        <v>0</v>
      </c>
      <c r="AR771" s="65"/>
      <c r="AS771" s="65"/>
      <c r="AT771" s="65"/>
      <c r="AU771" s="65"/>
      <c r="AV771" s="80" t="s">
        <v>115</v>
      </c>
      <c r="AW771" s="79">
        <f>SUM(AW772:AW774)</f>
        <v>0</v>
      </c>
      <c r="AX771" s="79">
        <f>SUM(AX772:AX774)</f>
        <v>0</v>
      </c>
      <c r="AY771" s="38" t="s">
        <v>116</v>
      </c>
      <c r="AZ771" s="346">
        <f>AX771</f>
        <v>0</v>
      </c>
      <c r="BA771" s="377"/>
      <c r="BB771" s="65"/>
      <c r="BC771" s="65"/>
      <c r="BD771" s="65"/>
      <c r="BE771" s="80" t="s">
        <v>115</v>
      </c>
      <c r="BF771" s="79">
        <f>SUM(BF772:BF774)</f>
        <v>0</v>
      </c>
      <c r="BG771" s="79">
        <f>SUM(BG772:BG774)</f>
        <v>0</v>
      </c>
      <c r="BH771" s="65"/>
      <c r="BI771" s="65"/>
      <c r="BJ771" s="65"/>
      <c r="BK771" s="65"/>
      <c r="BL771" s="80" t="s">
        <v>115</v>
      </c>
      <c r="BM771" s="79">
        <f>SUM(BM772:BM774)</f>
        <v>0</v>
      </c>
      <c r="BN771" s="79">
        <f>SUM(BN772:BN774)</f>
        <v>0</v>
      </c>
      <c r="BO771" s="65"/>
      <c r="BP771" s="65"/>
      <c r="BQ771" s="65"/>
      <c r="BR771" s="65"/>
      <c r="BS771" s="80" t="s">
        <v>115</v>
      </c>
      <c r="BT771" s="79">
        <f>SUM(BT772:BT774)</f>
        <v>0</v>
      </c>
      <c r="BU771" s="79">
        <f>SUM(BU772:BU774)</f>
        <v>0</v>
      </c>
      <c r="BV771" s="65"/>
      <c r="BW771" s="65"/>
      <c r="BX771" s="65"/>
      <c r="BY771" s="65"/>
      <c r="BZ771" s="80" t="s">
        <v>115</v>
      </c>
      <c r="CA771" s="79">
        <f>SUM(CA772:CA774)</f>
        <v>0</v>
      </c>
      <c r="CB771" s="79">
        <f>SUM(CB772:CB774)</f>
        <v>0</v>
      </c>
      <c r="CC771" s="65"/>
      <c r="CD771" s="65"/>
      <c r="CE771" s="65"/>
      <c r="CF771" s="65"/>
      <c r="CG771" s="80" t="s">
        <v>115</v>
      </c>
      <c r="CH771" s="79">
        <f>SUM(CH772:CH774)</f>
        <v>0</v>
      </c>
      <c r="CI771" s="79">
        <f>SUM(CI772:CI774)</f>
        <v>0</v>
      </c>
      <c r="CJ771" s="65"/>
      <c r="CK771" s="65"/>
      <c r="CL771" s="65"/>
      <c r="CM771" s="65"/>
      <c r="CN771" s="80" t="s">
        <v>115</v>
      </c>
      <c r="CO771" s="79">
        <f>SUM(CO772:CO774)</f>
        <v>0</v>
      </c>
      <c r="CP771" s="79">
        <f>SUM(CP772:CP774)</f>
        <v>0</v>
      </c>
      <c r="CQ771" s="38" t="s">
        <v>116</v>
      </c>
      <c r="CR771" s="346">
        <f>CP771</f>
        <v>0</v>
      </c>
      <c r="CS771" s="377"/>
      <c r="CT771" s="65"/>
      <c r="CU771" s="65"/>
      <c r="CV771" s="65"/>
      <c r="CW771" s="80" t="s">
        <v>115</v>
      </c>
      <c r="CX771" s="79">
        <f>SUM(CX772:CX774)</f>
        <v>2.5</v>
      </c>
      <c r="CY771" s="79">
        <f>SUM(CY772:CY774)</f>
        <v>200000000</v>
      </c>
      <c r="CZ771" s="65"/>
      <c r="DA771" s="65"/>
      <c r="DB771" s="65"/>
      <c r="DC771" s="65"/>
      <c r="DD771" s="80" t="s">
        <v>115</v>
      </c>
      <c r="DE771" s="79">
        <f>SUM(DE772:DE774)</f>
        <v>0</v>
      </c>
      <c r="DF771" s="79">
        <f>SUM(DF772:DF774)</f>
        <v>0</v>
      </c>
      <c r="DG771" s="65"/>
      <c r="DH771" s="65"/>
      <c r="DI771" s="65"/>
      <c r="DJ771" s="65"/>
      <c r="DK771" s="80" t="s">
        <v>115</v>
      </c>
      <c r="DL771" s="79">
        <f>SUM(DL772:DL774)</f>
        <v>0</v>
      </c>
      <c r="DM771" s="79">
        <f>SUM(DM772:DM774)</f>
        <v>0</v>
      </c>
      <c r="DN771" s="65"/>
      <c r="DO771" s="65"/>
      <c r="DP771" s="65"/>
      <c r="DQ771" s="65"/>
      <c r="DR771" s="80" t="s">
        <v>115</v>
      </c>
      <c r="DS771" s="79">
        <f>SUM(DS772:DS774)</f>
        <v>0</v>
      </c>
      <c r="DT771" s="79">
        <f>SUM(DT772:DT774)</f>
        <v>0</v>
      </c>
      <c r="DU771" s="65"/>
      <c r="DV771" s="65"/>
      <c r="DW771" s="65"/>
      <c r="DX771" s="65"/>
      <c r="DY771" s="80" t="s">
        <v>115</v>
      </c>
      <c r="DZ771" s="79">
        <f>SUM(DZ772:DZ774)</f>
        <v>0</v>
      </c>
      <c r="EA771" s="79">
        <f>SUM(EA772:EA774)</f>
        <v>0</v>
      </c>
      <c r="EB771" s="65"/>
      <c r="EC771" s="65"/>
      <c r="ED771" s="65"/>
      <c r="EE771" s="65"/>
      <c r="EF771" s="80" t="s">
        <v>115</v>
      </c>
      <c r="EG771" s="79">
        <f>SUM(EG772:EG774)</f>
        <v>0</v>
      </c>
      <c r="EH771" s="79">
        <f>SUM(EH772:EH774)</f>
        <v>0</v>
      </c>
      <c r="EI771" s="38" t="s">
        <v>116</v>
      </c>
      <c r="EJ771" s="346">
        <f>EH771</f>
        <v>0</v>
      </c>
      <c r="EK771" s="377"/>
      <c r="EL771" s="65"/>
      <c r="EM771" s="65"/>
      <c r="EN771" s="65"/>
      <c r="EO771" s="80" t="s">
        <v>115</v>
      </c>
      <c r="EP771" s="79">
        <f>SUM(EP772:EP774)</f>
        <v>0</v>
      </c>
      <c r="EQ771" s="79">
        <f>SUM(EQ772:EQ774)</f>
        <v>0</v>
      </c>
      <c r="ER771" s="65"/>
      <c r="ES771" s="65"/>
      <c r="ET771" s="65"/>
      <c r="EU771" s="65"/>
      <c r="EV771" s="80" t="s">
        <v>115</v>
      </c>
      <c r="EW771" s="79">
        <f>SUM(EW772:EW774)</f>
        <v>0</v>
      </c>
      <c r="EX771" s="79">
        <f>SUM(EX772:EX774)</f>
        <v>0</v>
      </c>
      <c r="EY771" s="65"/>
      <c r="EZ771" s="65"/>
      <c r="FA771" s="65"/>
      <c r="FB771" s="65"/>
      <c r="FC771" s="80" t="s">
        <v>115</v>
      </c>
      <c r="FD771" s="79">
        <f>SUM(FD772:FD774)</f>
        <v>0</v>
      </c>
      <c r="FE771" s="79">
        <f>SUM(FE772:FE774)</f>
        <v>0</v>
      </c>
      <c r="FF771" s="65"/>
      <c r="FG771" s="65"/>
      <c r="FH771" s="65"/>
      <c r="FI771" s="65"/>
      <c r="FJ771" s="80" t="s">
        <v>115</v>
      </c>
      <c r="FK771" s="79">
        <f>SUM(FK772:FK774)</f>
        <v>0</v>
      </c>
      <c r="FL771" s="79">
        <f>SUM(FL772:FL774)</f>
        <v>0</v>
      </c>
      <c r="FM771" s="65"/>
      <c r="FN771" s="65"/>
      <c r="FO771" s="65"/>
      <c r="FP771" s="65"/>
      <c r="FQ771" s="80" t="s">
        <v>115</v>
      </c>
      <c r="FR771" s="79">
        <f>SUM(FR772:FR774)</f>
        <v>0</v>
      </c>
      <c r="FS771" s="79">
        <f>SUM(FS772:FS774)</f>
        <v>0</v>
      </c>
      <c r="FT771" s="65"/>
      <c r="FU771" s="65"/>
      <c r="FV771" s="65"/>
      <c r="FW771" s="65"/>
      <c r="FX771" s="80" t="s">
        <v>115</v>
      </c>
      <c r="FY771" s="79">
        <f>SUM(FY772:FY774)</f>
        <v>0</v>
      </c>
      <c r="FZ771" s="79">
        <f>SUM(FZ772:FZ774)</f>
        <v>0</v>
      </c>
      <c r="GA771" s="38" t="s">
        <v>116</v>
      </c>
      <c r="GB771" s="346">
        <f>FZ771</f>
        <v>0</v>
      </c>
      <c r="GC771" s="377"/>
      <c r="GD771" s="65"/>
      <c r="GE771" s="65"/>
      <c r="GF771" s="65"/>
      <c r="GG771" s="80" t="s">
        <v>115</v>
      </c>
      <c r="GH771" s="79">
        <f>SUM(GH772:GH774)</f>
        <v>2</v>
      </c>
      <c r="GI771" s="79">
        <f>SUM(GI772:GI774)</f>
        <v>4000000</v>
      </c>
      <c r="GJ771" s="65"/>
      <c r="GK771" s="65"/>
      <c r="GL771" s="65"/>
      <c r="GM771" s="65"/>
      <c r="GN771" s="80" t="s">
        <v>115</v>
      </c>
      <c r="GO771" s="79">
        <f>SUM(GO772:GO774)</f>
        <v>0</v>
      </c>
      <c r="GP771" s="79">
        <f>SUM(GP772:GP774)</f>
        <v>0</v>
      </c>
      <c r="GQ771" s="65"/>
      <c r="GR771" s="65"/>
      <c r="GS771" s="65"/>
      <c r="GT771" s="65"/>
      <c r="GU771" s="80" t="s">
        <v>115</v>
      </c>
      <c r="GV771" s="79">
        <f>SUM(GV772:GV774)</f>
        <v>0</v>
      </c>
      <c r="GW771" s="79">
        <f>SUM(GW772:GW774)</f>
        <v>0</v>
      </c>
      <c r="GX771" s="65"/>
      <c r="GY771" s="65"/>
      <c r="GZ771" s="65"/>
      <c r="HA771" s="65"/>
      <c r="HB771" s="80" t="s">
        <v>115</v>
      </c>
      <c r="HC771" s="79">
        <f>SUM(HC772:HC774)</f>
        <v>0</v>
      </c>
      <c r="HD771" s="79">
        <f>SUM(HD772:HD774)</f>
        <v>0</v>
      </c>
      <c r="HE771" s="65"/>
      <c r="HF771" s="65"/>
      <c r="HG771" s="65"/>
      <c r="HH771" s="65"/>
      <c r="HI771" s="80" t="s">
        <v>115</v>
      </c>
      <c r="HJ771" s="79">
        <f>SUM(HJ772:HJ774)</f>
        <v>0</v>
      </c>
      <c r="HK771" s="79">
        <f>SUM(HK772:HK774)</f>
        <v>0</v>
      </c>
      <c r="HL771" s="65"/>
      <c r="HM771" s="65"/>
      <c r="HN771" s="65"/>
      <c r="HO771" s="65"/>
      <c r="HP771" s="80" t="s">
        <v>115</v>
      </c>
      <c r="HQ771" s="79">
        <f>SUM(HQ772:HQ774)</f>
        <v>0</v>
      </c>
      <c r="HR771" s="79">
        <f>SUM(HR772:HR774)</f>
        <v>0</v>
      </c>
      <c r="HS771" s="38" t="s">
        <v>116</v>
      </c>
      <c r="HT771" s="346">
        <f>HR771</f>
        <v>0</v>
      </c>
      <c r="HU771" s="377"/>
      <c r="HV771" s="65"/>
      <c r="HW771" s="65"/>
      <c r="HX771" s="65"/>
      <c r="HY771" s="80" t="s">
        <v>115</v>
      </c>
      <c r="HZ771" s="79">
        <f>SUM(HZ772:HZ774)</f>
        <v>0</v>
      </c>
      <c r="IA771" s="79">
        <f>SUM(IA772:IA774)</f>
        <v>0</v>
      </c>
      <c r="IB771" s="65"/>
      <c r="IC771" s="65"/>
      <c r="ID771" s="65"/>
      <c r="IE771" s="65"/>
      <c r="IF771" s="80" t="s">
        <v>115</v>
      </c>
      <c r="IG771" s="79">
        <f>SUM(IG772:IG774)</f>
        <v>0</v>
      </c>
      <c r="IH771" s="79">
        <f>SUM(IH772:IH774)</f>
        <v>0</v>
      </c>
      <c r="II771" s="65"/>
      <c r="IJ771" s="65"/>
      <c r="IK771" s="65"/>
      <c r="IL771" s="65"/>
      <c r="IM771" s="80" t="s">
        <v>115</v>
      </c>
      <c r="IN771" s="79">
        <f>SUM(IN772:IN774)</f>
        <v>0</v>
      </c>
      <c r="IO771" s="79">
        <f>SUM(IO772:IO774)</f>
        <v>0</v>
      </c>
      <c r="IP771" s="65"/>
      <c r="IQ771" s="65"/>
      <c r="IR771" s="65"/>
      <c r="IS771" s="65"/>
      <c r="IT771" s="80" t="s">
        <v>115</v>
      </c>
      <c r="IU771" s="79">
        <f>SUM(IU772:IU774)</f>
        <v>0</v>
      </c>
      <c r="IV771" s="79">
        <f>SUM(IV772:IV774)</f>
        <v>0</v>
      </c>
      <c r="IW771" s="65"/>
      <c r="IX771" s="65"/>
      <c r="IY771" s="65"/>
      <c r="IZ771" s="65"/>
      <c r="JA771" s="80" t="s">
        <v>115</v>
      </c>
      <c r="JB771" s="79">
        <f>SUM(JB772:JB774)</f>
        <v>0</v>
      </c>
      <c r="JC771" s="79">
        <f>SUM(JC772:JC774)</f>
        <v>0</v>
      </c>
      <c r="JD771" s="65"/>
      <c r="JE771" s="65"/>
      <c r="JF771" s="65"/>
      <c r="JG771" s="65"/>
      <c r="JH771" s="80" t="s">
        <v>115</v>
      </c>
      <c r="JI771" s="79">
        <f>SUM(JI772:JI774)</f>
        <v>0</v>
      </c>
      <c r="JJ771" s="79">
        <f>SUM(JJ772:JJ774)</f>
        <v>0</v>
      </c>
      <c r="JK771" s="38" t="s">
        <v>116</v>
      </c>
      <c r="JL771" s="346">
        <f>JJ771</f>
        <v>0</v>
      </c>
    </row>
    <row r="772" spans="1:272" ht="76.5">
      <c r="A772" s="8" t="s">
        <v>33</v>
      </c>
      <c r="B772" s="8" t="s">
        <v>11</v>
      </c>
      <c r="C772" s="8">
        <v>1</v>
      </c>
      <c r="D772" s="197">
        <v>101</v>
      </c>
      <c r="E772" s="118" t="s">
        <v>137</v>
      </c>
      <c r="F772" s="195" t="s">
        <v>108</v>
      </c>
      <c r="G772" s="195" t="s">
        <v>36</v>
      </c>
      <c r="H772" s="309" t="s">
        <v>188</v>
      </c>
      <c r="I772" s="355" t="s">
        <v>532</v>
      </c>
      <c r="J772" s="51">
        <v>0</v>
      </c>
      <c r="K772" s="51">
        <v>2.4</v>
      </c>
      <c r="L772" s="51">
        <f>K772-J772</f>
        <v>2.4</v>
      </c>
      <c r="M772" s="52">
        <v>100</v>
      </c>
      <c r="N772" s="52">
        <f t="shared" ref="N772" si="518">L772*M772/100</f>
        <v>2.4</v>
      </c>
      <c r="O772" s="139">
        <f>N772*AUXILIAR!$B$72</f>
        <v>192000000</v>
      </c>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c r="AY772" s="5"/>
      <c r="AZ772" s="341"/>
      <c r="BA772" s="354"/>
      <c r="BB772" s="5"/>
      <c r="BC772" s="5"/>
      <c r="BD772" s="5"/>
      <c r="BE772" s="5"/>
      <c r="BF772" s="5"/>
      <c r="BG772" s="5"/>
      <c r="BH772" s="5"/>
      <c r="BI772" s="5"/>
      <c r="BJ772" s="5"/>
      <c r="BK772" s="5"/>
      <c r="BL772" s="5"/>
      <c r="BM772" s="5"/>
      <c r="BN772" s="5"/>
      <c r="BO772" s="5"/>
      <c r="BP772" s="5"/>
      <c r="BQ772" s="5"/>
      <c r="BR772" s="5"/>
      <c r="BS772" s="5"/>
      <c r="BT772" s="5"/>
      <c r="BU772" s="5"/>
      <c r="BV772" s="5"/>
      <c r="BW772" s="5"/>
      <c r="BX772" s="5"/>
      <c r="BY772" s="5"/>
      <c r="BZ772" s="5"/>
      <c r="CA772" s="5"/>
      <c r="CB772" s="5"/>
      <c r="CC772" s="5"/>
      <c r="CD772" s="5"/>
      <c r="CE772" s="5"/>
      <c r="CF772" s="5"/>
      <c r="CG772" s="5"/>
      <c r="CH772" s="5"/>
      <c r="CI772" s="5"/>
      <c r="CJ772" s="5"/>
      <c r="CK772" s="5"/>
      <c r="CL772" s="5"/>
      <c r="CM772" s="5"/>
      <c r="CN772" s="5"/>
      <c r="CO772" s="5"/>
      <c r="CP772" s="5"/>
      <c r="CQ772" s="5"/>
      <c r="CR772" s="341"/>
      <c r="CS772" s="355" t="s">
        <v>532</v>
      </c>
      <c r="CT772" s="51">
        <v>121</v>
      </c>
      <c r="CU772" s="51">
        <v>121</v>
      </c>
      <c r="CV772" s="51">
        <v>1</v>
      </c>
      <c r="CW772" s="52">
        <v>100</v>
      </c>
      <c r="CX772" s="52">
        <f t="shared" ref="CX772" si="519">CV772*CW772/100</f>
        <v>1</v>
      </c>
      <c r="CY772" s="139">
        <f>CX772*AUXILIAR!$B$56</f>
        <v>30000000</v>
      </c>
      <c r="CZ772" s="5"/>
      <c r="DA772" s="5"/>
      <c r="DB772" s="5"/>
      <c r="DC772" s="5"/>
      <c r="DD772" s="5"/>
      <c r="DE772" s="5"/>
      <c r="DF772" s="5"/>
      <c r="DG772" s="5"/>
      <c r="DH772" s="5"/>
      <c r="DI772" s="5"/>
      <c r="DJ772" s="5"/>
      <c r="DK772" s="5"/>
      <c r="DL772" s="5"/>
      <c r="DM772" s="5"/>
      <c r="DN772" s="5"/>
      <c r="DO772" s="5"/>
      <c r="DP772" s="5"/>
      <c r="DQ772" s="5"/>
      <c r="DR772" s="5"/>
      <c r="DS772" s="5"/>
      <c r="DT772" s="5"/>
      <c r="DU772" s="5"/>
      <c r="DV772" s="5"/>
      <c r="DW772" s="5"/>
      <c r="DX772" s="5"/>
      <c r="DY772" s="5"/>
      <c r="DZ772" s="5"/>
      <c r="EA772" s="5"/>
      <c r="EB772" s="5"/>
      <c r="EC772" s="5"/>
      <c r="ED772" s="5"/>
      <c r="EE772" s="5"/>
      <c r="EF772" s="5"/>
      <c r="EG772" s="5"/>
      <c r="EH772" s="5"/>
      <c r="EI772" s="5"/>
      <c r="EJ772" s="341"/>
      <c r="EK772" s="354"/>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341"/>
      <c r="GC772" s="420" t="s">
        <v>535</v>
      </c>
      <c r="GD772" s="51">
        <v>0</v>
      </c>
      <c r="GE772" s="51">
        <v>1</v>
      </c>
      <c r="GF772" s="52">
        <f>(GE772-GD772)</f>
        <v>1</v>
      </c>
      <c r="GG772" s="51">
        <v>100</v>
      </c>
      <c r="GH772" s="52">
        <f t="shared" ref="GH772" si="520">GF772*GG772/100</f>
        <v>1</v>
      </c>
      <c r="GI772" s="139">
        <f>GH772*AUXILIAR!$B$67</f>
        <v>2000000</v>
      </c>
      <c r="GJ772" s="5"/>
      <c r="GK772" s="5"/>
      <c r="GL772" s="5"/>
      <c r="GM772" s="5"/>
      <c r="GN772" s="5"/>
      <c r="GO772" s="5"/>
      <c r="GP772" s="5"/>
      <c r="GQ772" s="5"/>
      <c r="GR772" s="5"/>
      <c r="GS772" s="5"/>
      <c r="GT772" s="5"/>
      <c r="GU772" s="5"/>
      <c r="GV772" s="5"/>
      <c r="GW772" s="5"/>
      <c r="GX772" s="5"/>
      <c r="GY772" s="5"/>
      <c r="GZ772" s="5"/>
      <c r="HA772" s="5"/>
      <c r="HB772" s="5"/>
      <c r="HC772" s="5"/>
      <c r="HD772" s="5"/>
      <c r="HE772" s="5"/>
      <c r="HF772" s="5"/>
      <c r="HG772" s="5"/>
      <c r="HH772" s="5"/>
      <c r="HI772" s="5"/>
      <c r="HJ772" s="5"/>
      <c r="HK772" s="5"/>
      <c r="HL772" s="5"/>
      <c r="HM772" s="5"/>
      <c r="HN772" s="5"/>
      <c r="HO772" s="5"/>
      <c r="HP772" s="5"/>
      <c r="HQ772" s="5"/>
      <c r="HR772" s="5"/>
      <c r="HS772" s="5"/>
      <c r="HT772" s="341"/>
      <c r="HU772" s="354"/>
      <c r="HV772" s="5"/>
      <c r="HW772" s="5"/>
      <c r="HX772" s="5"/>
      <c r="HY772" s="5"/>
      <c r="HZ772" s="5"/>
      <c r="IA772" s="5"/>
      <c r="IB772" s="5"/>
      <c r="IC772" s="5"/>
      <c r="ID772" s="5"/>
      <c r="IE772" s="5"/>
      <c r="IF772" s="5"/>
      <c r="IG772" s="5"/>
      <c r="IH772" s="5"/>
      <c r="II772" s="5"/>
      <c r="IJ772" s="5"/>
      <c r="IK772" s="5"/>
      <c r="IL772" s="5"/>
      <c r="IM772" s="5"/>
      <c r="IN772" s="5"/>
      <c r="IO772" s="5"/>
      <c r="IP772" s="5"/>
      <c r="IQ772" s="5"/>
      <c r="IR772" s="5"/>
      <c r="IS772" s="5"/>
      <c r="IT772" s="5"/>
      <c r="IU772" s="5"/>
      <c r="IV772" s="5"/>
      <c r="IW772" s="5"/>
      <c r="IX772" s="5"/>
      <c r="IY772" s="5"/>
      <c r="IZ772" s="5"/>
      <c r="JA772" s="5"/>
      <c r="JB772" s="5"/>
      <c r="JC772" s="5"/>
      <c r="JD772" s="5"/>
      <c r="JE772" s="5"/>
      <c r="JF772" s="5"/>
      <c r="JG772" s="5"/>
      <c r="JH772" s="5"/>
      <c r="JI772" s="5"/>
      <c r="JJ772" s="5"/>
      <c r="JK772" s="145"/>
      <c r="JL772" s="397"/>
    </row>
    <row r="773" spans="1:272" ht="60">
      <c r="A773" s="8" t="s">
        <v>33</v>
      </c>
      <c r="B773" s="8" t="s">
        <v>11</v>
      </c>
      <c r="C773" s="8">
        <v>1</v>
      </c>
      <c r="D773" s="197">
        <v>101</v>
      </c>
      <c r="E773" s="118" t="s">
        <v>137</v>
      </c>
      <c r="F773" s="195" t="s">
        <v>108</v>
      </c>
      <c r="G773" s="195" t="s">
        <v>36</v>
      </c>
      <c r="H773" s="309" t="s">
        <v>188</v>
      </c>
      <c r="I773" s="413" t="s">
        <v>534</v>
      </c>
      <c r="J773" s="51">
        <v>0</v>
      </c>
      <c r="K773" s="51">
        <v>5</v>
      </c>
      <c r="L773" s="51">
        <f>K773-J773</f>
        <v>5</v>
      </c>
      <c r="M773" s="52">
        <v>100</v>
      </c>
      <c r="N773" s="52">
        <f t="shared" ref="N773" si="521">L773*M773/100</f>
        <v>5</v>
      </c>
      <c r="O773" s="139">
        <f>N773*AUXILIAR!$B$72</f>
        <v>400000000</v>
      </c>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c r="AY773" s="5"/>
      <c r="AZ773" s="341"/>
      <c r="BA773" s="354"/>
      <c r="BB773" s="5"/>
      <c r="BC773" s="5"/>
      <c r="BD773" s="5"/>
      <c r="BE773" s="5"/>
      <c r="BF773" s="5"/>
      <c r="BG773" s="5"/>
      <c r="BH773" s="5"/>
      <c r="BI773" s="5"/>
      <c r="BJ773" s="5"/>
      <c r="BK773" s="5"/>
      <c r="BL773" s="5"/>
      <c r="BM773" s="5"/>
      <c r="BN773" s="5"/>
      <c r="BO773" s="5"/>
      <c r="BP773" s="5"/>
      <c r="BQ773" s="5"/>
      <c r="BR773" s="5"/>
      <c r="BS773" s="5"/>
      <c r="BT773" s="5"/>
      <c r="BU773" s="5"/>
      <c r="BV773" s="5"/>
      <c r="BW773" s="5"/>
      <c r="BX773" s="5"/>
      <c r="BY773" s="5"/>
      <c r="BZ773" s="5"/>
      <c r="CA773" s="5"/>
      <c r="CB773" s="5"/>
      <c r="CC773" s="5"/>
      <c r="CD773" s="5"/>
      <c r="CE773" s="5"/>
      <c r="CF773" s="5"/>
      <c r="CG773" s="5"/>
      <c r="CH773" s="5"/>
      <c r="CI773" s="5"/>
      <c r="CJ773" s="5"/>
      <c r="CK773" s="5"/>
      <c r="CL773" s="5"/>
      <c r="CM773" s="5"/>
      <c r="CN773" s="5"/>
      <c r="CO773" s="5"/>
      <c r="CP773" s="5"/>
      <c r="CQ773" s="5"/>
      <c r="CR773" s="341"/>
      <c r="CS773" s="355" t="s">
        <v>531</v>
      </c>
      <c r="CT773" s="51">
        <v>321</v>
      </c>
      <c r="CU773" s="51">
        <v>321</v>
      </c>
      <c r="CV773" s="51">
        <v>1</v>
      </c>
      <c r="CW773" s="52">
        <v>50</v>
      </c>
      <c r="CX773" s="52">
        <f t="shared" ref="CX773:CX774" si="522">CV773*CW773/100</f>
        <v>0.5</v>
      </c>
      <c r="CY773" s="139">
        <f>CX773*AUXILIAR!$B$62</f>
        <v>140000000</v>
      </c>
      <c r="CZ773" s="5"/>
      <c r="DA773" s="5"/>
      <c r="DB773" s="5"/>
      <c r="DC773" s="5"/>
      <c r="DD773" s="5"/>
      <c r="DE773" s="5"/>
      <c r="DF773" s="5"/>
      <c r="DG773" s="5"/>
      <c r="DH773" s="5"/>
      <c r="DI773" s="5"/>
      <c r="DJ773" s="5"/>
      <c r="DK773" s="5"/>
      <c r="DL773" s="5"/>
      <c r="DM773" s="5"/>
      <c r="DN773" s="5"/>
      <c r="DO773" s="5"/>
      <c r="DP773" s="5"/>
      <c r="DQ773" s="5"/>
      <c r="DR773" s="5"/>
      <c r="DS773" s="5"/>
      <c r="DT773" s="5"/>
      <c r="DU773" s="5"/>
      <c r="DV773" s="5"/>
      <c r="DW773" s="5"/>
      <c r="DX773" s="5"/>
      <c r="DY773" s="5"/>
      <c r="DZ773" s="5"/>
      <c r="EA773" s="5"/>
      <c r="EB773" s="5"/>
      <c r="EC773" s="5"/>
      <c r="ED773" s="5"/>
      <c r="EE773" s="5"/>
      <c r="EF773" s="5"/>
      <c r="EG773" s="5"/>
      <c r="EH773" s="5"/>
      <c r="EI773" s="5"/>
      <c r="EJ773" s="341"/>
      <c r="EK773" s="354"/>
      <c r="EL773" s="5"/>
      <c r="EM773" s="5"/>
      <c r="EN773" s="5"/>
      <c r="EO773" s="5"/>
      <c r="EP773" s="5"/>
      <c r="EQ773" s="5"/>
      <c r="ER773" s="5"/>
      <c r="ES773" s="5"/>
      <c r="ET773" s="5"/>
      <c r="EU773" s="5"/>
      <c r="EV773" s="5"/>
      <c r="EW773" s="5"/>
      <c r="EX773" s="5"/>
      <c r="EY773" s="5"/>
      <c r="EZ773" s="5"/>
      <c r="FA773" s="5"/>
      <c r="FB773" s="5"/>
      <c r="FC773" s="5"/>
      <c r="FD773" s="5"/>
      <c r="FE773" s="5"/>
      <c r="FF773" s="5"/>
      <c r="FG773" s="5"/>
      <c r="FH773" s="5"/>
      <c r="FI773" s="5"/>
      <c r="FJ773" s="5"/>
      <c r="FK773" s="5"/>
      <c r="FL773" s="5"/>
      <c r="FM773" s="5"/>
      <c r="FN773" s="5"/>
      <c r="FO773" s="5"/>
      <c r="FP773" s="5"/>
      <c r="FQ773" s="5"/>
      <c r="FR773" s="5"/>
      <c r="FS773" s="5"/>
      <c r="FT773" s="5"/>
      <c r="FU773" s="5"/>
      <c r="FV773" s="5"/>
      <c r="FW773" s="5"/>
      <c r="FX773" s="5"/>
      <c r="FY773" s="5"/>
      <c r="FZ773" s="5"/>
      <c r="GA773" s="5"/>
      <c r="GB773" s="341"/>
      <c r="GC773" s="420" t="s">
        <v>536</v>
      </c>
      <c r="GD773" s="51">
        <v>0</v>
      </c>
      <c r="GE773" s="51">
        <v>1</v>
      </c>
      <c r="GF773" s="52">
        <f>(GE773-GD773)</f>
        <v>1</v>
      </c>
      <c r="GG773" s="51">
        <v>100</v>
      </c>
      <c r="GH773" s="52">
        <f t="shared" ref="GH773" si="523">GF773*GG773/100</f>
        <v>1</v>
      </c>
      <c r="GI773" s="139">
        <f>GH773*AUXILIAR!$B$67</f>
        <v>2000000</v>
      </c>
      <c r="GJ773" s="5"/>
      <c r="GK773" s="5"/>
      <c r="GL773" s="5"/>
      <c r="GM773" s="5"/>
      <c r="GN773" s="5"/>
      <c r="GO773" s="5"/>
      <c r="GP773" s="5"/>
      <c r="GQ773" s="5"/>
      <c r="GR773" s="5"/>
      <c r="GS773" s="5"/>
      <c r="GT773" s="5"/>
      <c r="GU773" s="5"/>
      <c r="GV773" s="5"/>
      <c r="GW773" s="5"/>
      <c r="GX773" s="5"/>
      <c r="GY773" s="5"/>
      <c r="GZ773" s="5"/>
      <c r="HA773" s="5"/>
      <c r="HB773" s="5"/>
      <c r="HC773" s="5"/>
      <c r="HD773" s="5"/>
      <c r="HE773" s="5"/>
      <c r="HF773" s="5"/>
      <c r="HG773" s="5"/>
      <c r="HH773" s="5"/>
      <c r="HI773" s="5"/>
      <c r="HJ773" s="5"/>
      <c r="HK773" s="5"/>
      <c r="HL773" s="5"/>
      <c r="HM773" s="5"/>
      <c r="HN773" s="5"/>
      <c r="HO773" s="5"/>
      <c r="HP773" s="5"/>
      <c r="HQ773" s="5"/>
      <c r="HR773" s="5"/>
      <c r="HS773" s="5"/>
      <c r="HT773" s="341"/>
      <c r="HU773" s="354"/>
      <c r="HV773" s="5"/>
      <c r="HW773" s="5"/>
      <c r="HX773" s="5"/>
      <c r="HY773" s="5"/>
      <c r="HZ773" s="5"/>
      <c r="IA773" s="5"/>
      <c r="IB773" s="5"/>
      <c r="IC773" s="5"/>
      <c r="ID773" s="5"/>
      <c r="IE773" s="5"/>
      <c r="IF773" s="5"/>
      <c r="IG773" s="5"/>
      <c r="IH773" s="5"/>
      <c r="II773" s="5"/>
      <c r="IJ773" s="5"/>
      <c r="IK773" s="5"/>
      <c r="IL773" s="5"/>
      <c r="IM773" s="5"/>
      <c r="IN773" s="5"/>
      <c r="IO773" s="5"/>
      <c r="IP773" s="5"/>
      <c r="IQ773" s="5"/>
      <c r="IR773" s="5"/>
      <c r="IS773" s="5"/>
      <c r="IT773" s="5"/>
      <c r="IU773" s="5"/>
      <c r="IV773" s="5"/>
      <c r="IW773" s="5"/>
      <c r="IX773" s="5"/>
      <c r="IY773" s="5"/>
      <c r="IZ773" s="5"/>
      <c r="JA773" s="5"/>
      <c r="JB773" s="5"/>
      <c r="JC773" s="5"/>
      <c r="JD773" s="5"/>
      <c r="JE773" s="5"/>
      <c r="JF773" s="5"/>
      <c r="JG773" s="5"/>
      <c r="JH773" s="5"/>
      <c r="JI773" s="5"/>
      <c r="JJ773" s="5"/>
      <c r="JK773" s="145"/>
      <c r="JL773" s="397"/>
    </row>
    <row r="774" spans="1:272" ht="60">
      <c r="A774" s="8" t="s">
        <v>33</v>
      </c>
      <c r="B774" s="8" t="s">
        <v>11</v>
      </c>
      <c r="C774" s="8">
        <v>1</v>
      </c>
      <c r="D774" s="197">
        <v>101</v>
      </c>
      <c r="E774" s="118" t="s">
        <v>137</v>
      </c>
      <c r="F774" s="195" t="s">
        <v>108</v>
      </c>
      <c r="G774" s="195" t="s">
        <v>36</v>
      </c>
      <c r="H774" s="309" t="s">
        <v>188</v>
      </c>
      <c r="I774" s="354"/>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c r="AY774" s="5"/>
      <c r="AZ774" s="341"/>
      <c r="BA774" s="354"/>
      <c r="BB774" s="5"/>
      <c r="BC774" s="5"/>
      <c r="BD774" s="5"/>
      <c r="BE774" s="5"/>
      <c r="BF774" s="5"/>
      <c r="BG774" s="5"/>
      <c r="BH774" s="5"/>
      <c r="BI774" s="5"/>
      <c r="BJ774" s="5"/>
      <c r="BK774" s="5"/>
      <c r="BL774" s="5"/>
      <c r="BM774" s="5"/>
      <c r="BN774" s="5"/>
      <c r="BO774" s="5"/>
      <c r="BP774" s="5"/>
      <c r="BQ774" s="5"/>
      <c r="BR774" s="5"/>
      <c r="BS774" s="5"/>
      <c r="BT774" s="5"/>
      <c r="BU774" s="5"/>
      <c r="BV774" s="5"/>
      <c r="BW774" s="5"/>
      <c r="BX774" s="5"/>
      <c r="BY774" s="5"/>
      <c r="BZ774" s="5"/>
      <c r="CA774" s="5"/>
      <c r="CB774" s="5"/>
      <c r="CC774" s="5"/>
      <c r="CD774" s="5"/>
      <c r="CE774" s="5"/>
      <c r="CF774" s="5"/>
      <c r="CG774" s="5"/>
      <c r="CH774" s="5"/>
      <c r="CI774" s="5"/>
      <c r="CJ774" s="5"/>
      <c r="CK774" s="5"/>
      <c r="CL774" s="5"/>
      <c r="CM774" s="5"/>
      <c r="CN774" s="5"/>
      <c r="CO774" s="5"/>
      <c r="CP774" s="5"/>
      <c r="CQ774" s="5"/>
      <c r="CR774" s="341"/>
      <c r="CS774" s="413" t="s">
        <v>534</v>
      </c>
      <c r="CT774" s="51">
        <v>1</v>
      </c>
      <c r="CU774" s="51">
        <v>1</v>
      </c>
      <c r="CV774" s="51">
        <v>1</v>
      </c>
      <c r="CW774" s="52">
        <v>100</v>
      </c>
      <c r="CX774" s="52">
        <f t="shared" si="522"/>
        <v>1</v>
      </c>
      <c r="CY774" s="139">
        <f>CX774*AUXILIAR!$B$56</f>
        <v>30000000</v>
      </c>
      <c r="CZ774" s="5"/>
      <c r="DA774" s="5"/>
      <c r="DB774" s="5"/>
      <c r="DC774" s="5"/>
      <c r="DD774" s="5"/>
      <c r="DE774" s="5"/>
      <c r="DF774" s="5"/>
      <c r="DG774" s="5"/>
      <c r="DH774" s="5"/>
      <c r="DI774" s="5"/>
      <c r="DJ774" s="5"/>
      <c r="DK774" s="5"/>
      <c r="DL774" s="5"/>
      <c r="DM774" s="5"/>
      <c r="DN774" s="5"/>
      <c r="DO774" s="5"/>
      <c r="DP774" s="5"/>
      <c r="DQ774" s="5"/>
      <c r="DR774" s="5"/>
      <c r="DS774" s="5"/>
      <c r="DT774" s="5"/>
      <c r="DU774" s="5"/>
      <c r="DV774" s="5"/>
      <c r="DW774" s="5"/>
      <c r="DX774" s="5"/>
      <c r="DY774" s="5"/>
      <c r="DZ774" s="5"/>
      <c r="EA774" s="5"/>
      <c r="EB774" s="5"/>
      <c r="EC774" s="5"/>
      <c r="ED774" s="5"/>
      <c r="EE774" s="5"/>
      <c r="EF774" s="5"/>
      <c r="EG774" s="5"/>
      <c r="EH774" s="5"/>
      <c r="EI774" s="5"/>
      <c r="EJ774" s="341"/>
      <c r="EK774" s="354"/>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341"/>
      <c r="GC774" s="354"/>
      <c r="GD774" s="5"/>
      <c r="GE774" s="5"/>
      <c r="GF774" s="5"/>
      <c r="GG774" s="5"/>
      <c r="GH774" s="5"/>
      <c r="GI774" s="5"/>
      <c r="GJ774" s="5"/>
      <c r="GK774" s="5"/>
      <c r="GL774" s="5"/>
      <c r="GM774" s="5"/>
      <c r="GN774" s="5"/>
      <c r="GO774" s="5"/>
      <c r="GP774" s="5"/>
      <c r="GQ774" s="5"/>
      <c r="GR774" s="5"/>
      <c r="GS774" s="5"/>
      <c r="GT774" s="5"/>
      <c r="GU774" s="5"/>
      <c r="GV774" s="5"/>
      <c r="GW774" s="5"/>
      <c r="GX774" s="5"/>
      <c r="GY774" s="5"/>
      <c r="GZ774" s="5"/>
      <c r="HA774" s="5"/>
      <c r="HB774" s="5"/>
      <c r="HC774" s="5"/>
      <c r="HD774" s="5"/>
      <c r="HE774" s="5"/>
      <c r="HF774" s="5"/>
      <c r="HG774" s="5"/>
      <c r="HH774" s="5"/>
      <c r="HI774" s="5"/>
      <c r="HJ774" s="5"/>
      <c r="HK774" s="5"/>
      <c r="HL774" s="5"/>
      <c r="HM774" s="5"/>
      <c r="HN774" s="5"/>
      <c r="HO774" s="5"/>
      <c r="HP774" s="5"/>
      <c r="HQ774" s="5"/>
      <c r="HR774" s="5"/>
      <c r="HS774" s="5"/>
      <c r="HT774" s="341"/>
      <c r="HU774" s="354"/>
      <c r="HV774" s="5"/>
      <c r="HW774" s="5"/>
      <c r="HX774" s="5"/>
      <c r="HY774" s="5"/>
      <c r="HZ774" s="5"/>
      <c r="IA774" s="5"/>
      <c r="IB774" s="5"/>
      <c r="IC774" s="5"/>
      <c r="ID774" s="5"/>
      <c r="IE774" s="5"/>
      <c r="IF774" s="5"/>
      <c r="IG774" s="5"/>
      <c r="IH774" s="5"/>
      <c r="II774" s="5"/>
      <c r="IJ774" s="5"/>
      <c r="IK774" s="5"/>
      <c r="IL774" s="5"/>
      <c r="IM774" s="5"/>
      <c r="IN774" s="5"/>
      <c r="IO774" s="5"/>
      <c r="IP774" s="5"/>
      <c r="IQ774" s="5"/>
      <c r="IR774" s="5"/>
      <c r="IS774" s="5"/>
      <c r="IT774" s="5"/>
      <c r="IU774" s="5"/>
      <c r="IV774" s="5"/>
      <c r="IW774" s="5"/>
      <c r="IX774" s="5"/>
      <c r="IY774" s="5"/>
      <c r="IZ774" s="5"/>
      <c r="JA774" s="5"/>
      <c r="JB774" s="5"/>
      <c r="JC774" s="5"/>
      <c r="JD774" s="5"/>
      <c r="JE774" s="5"/>
      <c r="JF774" s="5"/>
      <c r="JG774" s="5"/>
      <c r="JH774" s="5"/>
      <c r="JI774" s="5"/>
      <c r="JJ774" s="5"/>
      <c r="JK774" s="145"/>
      <c r="JL774" s="397"/>
    </row>
  </sheetData>
  <autoFilter ref="A2:JK774" xr:uid="{00000000-0009-0000-0000-000001000000}"/>
  <mergeCells count="82">
    <mergeCell ref="II4:IO4"/>
    <mergeCell ref="HU4:IA4"/>
    <mergeCell ref="HE4:HK4"/>
    <mergeCell ref="EK5:EN5"/>
    <mergeCell ref="FF5:FI5"/>
    <mergeCell ref="FM5:FP5"/>
    <mergeCell ref="GJ5:GM5"/>
    <mergeCell ref="HE5:HH5"/>
    <mergeCell ref="GQ4:GW4"/>
    <mergeCell ref="A4:E6"/>
    <mergeCell ref="F4:H6"/>
    <mergeCell ref="I4:O4"/>
    <mergeCell ref="AD4:AJ4"/>
    <mergeCell ref="AK4:AQ4"/>
    <mergeCell ref="I5:L5"/>
    <mergeCell ref="AD5:AG5"/>
    <mergeCell ref="AK5:AN5"/>
    <mergeCell ref="W4:AC4"/>
    <mergeCell ref="W5:Z5"/>
    <mergeCell ref="P4:V4"/>
    <mergeCell ref="P5:S5"/>
    <mergeCell ref="AR5:AU5"/>
    <mergeCell ref="EK4:EQ4"/>
    <mergeCell ref="FF4:FL4"/>
    <mergeCell ref="II5:IL5"/>
    <mergeCell ref="HU3:JL3"/>
    <mergeCell ref="HL4:HT4"/>
    <mergeCell ref="GJ4:GP4"/>
    <mergeCell ref="BA4:BG4"/>
    <mergeCell ref="BV4:CB4"/>
    <mergeCell ref="IP4:IV4"/>
    <mergeCell ref="IW4:JC4"/>
    <mergeCell ref="GX4:HD4"/>
    <mergeCell ref="IB4:IH4"/>
    <mergeCell ref="FT4:GB4"/>
    <mergeCell ref="CS5:CV5"/>
    <mergeCell ref="IP5:IS5"/>
    <mergeCell ref="I1:JL1"/>
    <mergeCell ref="I3:AZ3"/>
    <mergeCell ref="BA3:CR3"/>
    <mergeCell ref="CS3:EJ3"/>
    <mergeCell ref="EK3:GB3"/>
    <mergeCell ref="GC3:HT3"/>
    <mergeCell ref="F1:H1"/>
    <mergeCell ref="HU5:HX5"/>
    <mergeCell ref="IB5:IE5"/>
    <mergeCell ref="FM4:FS4"/>
    <mergeCell ref="GC4:GI4"/>
    <mergeCell ref="EY4:FE4"/>
    <mergeCell ref="ER4:EX4"/>
    <mergeCell ref="BO4:BU4"/>
    <mergeCell ref="CS4:CY4"/>
    <mergeCell ref="DG4:DM4"/>
    <mergeCell ref="DG5:DJ5"/>
    <mergeCell ref="BA5:BD5"/>
    <mergeCell ref="BV5:BY5"/>
    <mergeCell ref="CC5:CF5"/>
    <mergeCell ref="EB4:EJ4"/>
    <mergeCell ref="HL5:HO5"/>
    <mergeCell ref="BH4:BN4"/>
    <mergeCell ref="BH5:BK5"/>
    <mergeCell ref="CZ4:DF4"/>
    <mergeCell ref="CZ5:DC5"/>
    <mergeCell ref="DN5:DQ5"/>
    <mergeCell ref="CJ5:CM5"/>
    <mergeCell ref="BO5:BR5"/>
    <mergeCell ref="IW5:IZ5"/>
    <mergeCell ref="JD4:JL4"/>
    <mergeCell ref="AR4:AZ4"/>
    <mergeCell ref="CJ4:CR4"/>
    <mergeCell ref="CC4:CI4"/>
    <mergeCell ref="JD5:JG5"/>
    <mergeCell ref="DN4:DT4"/>
    <mergeCell ref="DU4:EA4"/>
    <mergeCell ref="FT5:FW5"/>
    <mergeCell ref="DU5:DX5"/>
    <mergeCell ref="EB5:EE5"/>
    <mergeCell ref="GC5:GF5"/>
    <mergeCell ref="GQ5:GT5"/>
    <mergeCell ref="EY5:FB5"/>
    <mergeCell ref="ER5:EU5"/>
    <mergeCell ref="GX5:HA5"/>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100-000000000000}">
          <x14:formula1>
            <xm:f>AUXILIAR!$A$2:$A$6</xm:f>
          </x14:formula1>
          <xm:sqref>A1:A4 A7:A1048576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outlinePr summaryBelow="0" summaryRight="0"/>
  </sheetPr>
  <dimension ref="A1:BQ404"/>
  <sheetViews>
    <sheetView showGridLines="0" zoomScaleNormal="100" workbookViewId="0">
      <pane xSplit="4" ySplit="6" topLeftCell="T7" activePane="bottomRight" state="frozen"/>
      <selection pane="topRight" activeCell="E1" sqref="E1"/>
      <selection pane="bottomLeft" activeCell="A7" sqref="A7"/>
      <selection pane="bottomRight" activeCell="D7" sqref="D7"/>
    </sheetView>
  </sheetViews>
  <sheetFormatPr defaultColWidth="14.42578125" defaultRowHeight="15.75" customHeight="1"/>
  <cols>
    <col min="1" max="1" width="13.28515625" customWidth="1"/>
    <col min="2" max="2" width="7.28515625" customWidth="1"/>
    <col min="3" max="3" width="14.7109375" customWidth="1"/>
    <col min="4" max="4" width="7.28515625" customWidth="1"/>
    <col min="5" max="5" width="31.5703125" customWidth="1"/>
    <col min="6" max="6" width="23.28515625" customWidth="1"/>
    <col min="7" max="7" width="17.7109375" customWidth="1"/>
    <col min="8" max="8" width="20.5703125" customWidth="1"/>
    <col min="9" max="9" width="30.85546875" customWidth="1"/>
    <col min="10" max="12" width="7.7109375" customWidth="1"/>
    <col min="13" max="13" width="15.7109375" customWidth="1"/>
    <col min="14" max="14" width="10" customWidth="1"/>
    <col min="15" max="15" width="17.28515625" customWidth="1"/>
    <col min="16" max="16" width="15.7109375" customWidth="1"/>
    <col min="17" max="17" width="8" customWidth="1"/>
    <col min="18" max="18" width="18.28515625" customWidth="1"/>
    <col min="19" max="19" width="30.7109375" customWidth="1"/>
    <col min="20" max="21" width="7.7109375" customWidth="1"/>
    <col min="22" max="22" width="8.5703125" customWidth="1"/>
    <col min="23" max="23" width="15.7109375" customWidth="1"/>
    <col min="24" max="24" width="8.42578125" customWidth="1"/>
    <col min="25" max="25" width="18.85546875" customWidth="1"/>
    <col min="26" max="26" width="15.7109375" customWidth="1"/>
    <col min="27" max="27" width="8.140625" customWidth="1"/>
    <col min="28" max="28" width="19.42578125" customWidth="1"/>
    <col min="29" max="29" width="30.85546875" customWidth="1"/>
    <col min="30" max="32" width="7.7109375" customWidth="1"/>
    <col min="33" max="33" width="15.7109375" customWidth="1"/>
    <col min="34" max="34" width="7.7109375" customWidth="1"/>
    <col min="35" max="35" width="18.42578125" customWidth="1"/>
    <col min="36" max="36" width="15.7109375" customWidth="1"/>
    <col min="37" max="37" width="7.7109375" customWidth="1"/>
    <col min="38" max="38" width="18.5703125" customWidth="1"/>
    <col min="39" max="39" width="20.7109375" customWidth="1"/>
    <col min="40" max="42" width="7.7109375" customWidth="1"/>
    <col min="43" max="43" width="15.7109375" customWidth="1"/>
    <col min="44" max="44" width="7.7109375" customWidth="1"/>
    <col min="45" max="45" width="17.28515625" customWidth="1"/>
    <col min="46" max="46" width="15.7109375" customWidth="1"/>
    <col min="47" max="47" width="7.7109375" customWidth="1"/>
    <col min="48" max="48" width="18.140625" customWidth="1"/>
    <col min="49" max="49" width="20.7109375" customWidth="1"/>
    <col min="50" max="52" width="7.7109375" customWidth="1"/>
    <col min="53" max="53" width="15.7109375" customWidth="1"/>
    <col min="54" max="54" width="8.140625" customWidth="1"/>
    <col min="55" max="55" width="18.7109375" customWidth="1"/>
    <col min="56" max="56" width="15.7109375" customWidth="1"/>
    <col min="57" max="57" width="8.140625" customWidth="1"/>
    <col min="58" max="58" width="16.5703125" customWidth="1"/>
    <col min="59" max="59" width="20.7109375" customWidth="1"/>
    <col min="60" max="62" width="7.7109375" customWidth="1"/>
    <col min="63" max="63" width="15.7109375" customWidth="1"/>
    <col min="64" max="64" width="7.7109375" customWidth="1"/>
    <col min="65" max="65" width="17.85546875" customWidth="1"/>
    <col min="66" max="66" width="15.7109375" customWidth="1"/>
    <col min="67" max="67" width="7.7109375" customWidth="1"/>
    <col min="68" max="68" width="20.85546875" customWidth="1"/>
    <col min="69" max="69" width="45.7109375" customWidth="1"/>
  </cols>
  <sheetData>
    <row r="1" spans="1:69" ht="45" customHeight="1" thickTop="1" thickBot="1">
      <c r="C1" s="19" t="s">
        <v>53</v>
      </c>
      <c r="F1" s="588"/>
      <c r="G1" s="588"/>
      <c r="H1" s="589"/>
      <c r="I1" s="594" t="s">
        <v>729</v>
      </c>
      <c r="J1" s="595"/>
      <c r="K1" s="595"/>
      <c r="L1" s="595"/>
      <c r="M1" s="595"/>
      <c r="N1" s="595"/>
      <c r="O1" s="595"/>
      <c r="P1" s="595"/>
      <c r="Q1" s="595"/>
      <c r="R1" s="595"/>
      <c r="S1" s="595"/>
      <c r="T1" s="595"/>
      <c r="U1" s="595"/>
      <c r="V1" s="595"/>
      <c r="W1" s="595"/>
      <c r="X1" s="595"/>
      <c r="Y1" s="595"/>
      <c r="Z1" s="595"/>
      <c r="AA1" s="595"/>
      <c r="AB1" s="595"/>
      <c r="AC1" s="595"/>
      <c r="AD1" s="595"/>
      <c r="AE1" s="595"/>
      <c r="AF1" s="595"/>
      <c r="AG1" s="595"/>
      <c r="AH1" s="595"/>
      <c r="AI1" s="595"/>
      <c r="AJ1" s="595"/>
      <c r="AK1" s="595"/>
      <c r="AL1" s="595"/>
      <c r="AM1" s="595"/>
      <c r="AN1" s="595"/>
      <c r="AO1" s="595"/>
      <c r="AP1" s="595"/>
      <c r="AQ1" s="595"/>
      <c r="AR1" s="595"/>
      <c r="AS1" s="595"/>
      <c r="AT1" s="595"/>
      <c r="AU1" s="595"/>
      <c r="AV1" s="595"/>
      <c r="AW1" s="595"/>
      <c r="AX1" s="595"/>
      <c r="AY1" s="595"/>
      <c r="AZ1" s="595"/>
      <c r="BA1" s="595"/>
      <c r="BB1" s="595"/>
      <c r="BC1" s="595"/>
      <c r="BD1" s="595"/>
      <c r="BE1" s="595"/>
      <c r="BF1" s="595"/>
      <c r="BG1" s="595"/>
      <c r="BH1" s="595"/>
      <c r="BI1" s="595"/>
      <c r="BJ1" s="595"/>
      <c r="BK1" s="595"/>
      <c r="BL1" s="595"/>
      <c r="BM1" s="595"/>
      <c r="BN1" s="595"/>
      <c r="BO1" s="595"/>
      <c r="BP1" s="595"/>
    </row>
    <row r="2" spans="1:69" ht="20.25" customHeight="1" thickTop="1" thickBot="1">
      <c r="A2" s="13"/>
      <c r="B2" s="13" t="s">
        <v>0</v>
      </c>
      <c r="C2" s="14"/>
      <c r="D2" s="15"/>
      <c r="E2" s="14" t="s">
        <v>1</v>
      </c>
      <c r="F2" s="15"/>
      <c r="G2" s="15"/>
      <c r="H2" s="299"/>
      <c r="I2" s="596" t="s">
        <v>2</v>
      </c>
      <c r="J2" s="596"/>
      <c r="K2" s="596"/>
      <c r="L2" s="596"/>
      <c r="M2" s="596"/>
      <c r="N2" s="596"/>
      <c r="O2" s="596"/>
      <c r="P2" s="596"/>
      <c r="Q2" s="596"/>
      <c r="R2" s="596"/>
      <c r="S2" s="597"/>
      <c r="T2" s="597"/>
      <c r="U2" s="597"/>
      <c r="V2" s="597"/>
      <c r="W2" s="597"/>
      <c r="X2" s="597"/>
      <c r="Y2" s="597"/>
      <c r="Z2" s="597"/>
      <c r="AA2" s="597"/>
      <c r="AB2" s="597"/>
      <c r="AC2" s="596"/>
      <c r="AD2" s="596"/>
      <c r="AE2" s="596"/>
      <c r="AF2" s="596"/>
      <c r="AG2" s="596"/>
      <c r="AH2" s="596"/>
      <c r="AI2" s="596"/>
      <c r="AJ2" s="596"/>
      <c r="AK2" s="596"/>
      <c r="AL2" s="596"/>
      <c r="AM2" s="597"/>
      <c r="AN2" s="597"/>
      <c r="AO2" s="597"/>
      <c r="AP2" s="597"/>
      <c r="AQ2" s="597"/>
      <c r="AR2" s="597"/>
      <c r="AS2" s="597"/>
      <c r="AT2" s="597"/>
      <c r="AU2" s="597"/>
      <c r="AV2" s="597"/>
      <c r="AW2" s="596"/>
      <c r="AX2" s="596"/>
      <c r="AY2" s="596"/>
      <c r="AZ2" s="596"/>
      <c r="BA2" s="596"/>
      <c r="BB2" s="596"/>
      <c r="BC2" s="596"/>
      <c r="BD2" s="596"/>
      <c r="BE2" s="596"/>
      <c r="BF2" s="596"/>
      <c r="BG2" s="597"/>
      <c r="BH2" s="597"/>
      <c r="BI2" s="597"/>
      <c r="BJ2" s="597"/>
      <c r="BK2" s="597"/>
      <c r="BL2" s="597"/>
      <c r="BM2" s="597"/>
      <c r="BN2" s="597"/>
      <c r="BO2" s="597"/>
      <c r="BP2" s="597"/>
      <c r="BQ2" s="336"/>
    </row>
    <row r="3" spans="1:69" ht="41.25" customHeight="1" thickTop="1">
      <c r="A3" s="16" t="s">
        <v>28</v>
      </c>
      <c r="B3" s="16" t="s">
        <v>4</v>
      </c>
      <c r="C3" s="16" t="s">
        <v>45</v>
      </c>
      <c r="D3" s="16" t="s">
        <v>5</v>
      </c>
      <c r="E3" s="16" t="s">
        <v>46</v>
      </c>
      <c r="F3" s="16" t="s">
        <v>25</v>
      </c>
      <c r="G3" s="17" t="s">
        <v>47</v>
      </c>
      <c r="H3" s="301" t="s">
        <v>44</v>
      </c>
      <c r="I3" s="587" t="s">
        <v>738</v>
      </c>
      <c r="J3" s="584"/>
      <c r="K3" s="584"/>
      <c r="L3" s="584"/>
      <c r="M3" s="584"/>
      <c r="N3" s="584"/>
      <c r="O3" s="584"/>
      <c r="P3" s="584"/>
      <c r="Q3" s="584"/>
      <c r="R3" s="584"/>
      <c r="S3" s="591" t="s">
        <v>739</v>
      </c>
      <c r="T3" s="592"/>
      <c r="U3" s="592"/>
      <c r="V3" s="592"/>
      <c r="W3" s="592"/>
      <c r="X3" s="592"/>
      <c r="Y3" s="592"/>
      <c r="Z3" s="592"/>
      <c r="AA3" s="592"/>
      <c r="AB3" s="593"/>
      <c r="AC3" s="587" t="s">
        <v>740</v>
      </c>
      <c r="AD3" s="584"/>
      <c r="AE3" s="584"/>
      <c r="AF3" s="584"/>
      <c r="AG3" s="584"/>
      <c r="AH3" s="584"/>
      <c r="AI3" s="584"/>
      <c r="AJ3" s="584"/>
      <c r="AK3" s="584"/>
      <c r="AL3" s="584"/>
      <c r="AM3" s="591" t="s">
        <v>741</v>
      </c>
      <c r="AN3" s="592"/>
      <c r="AO3" s="592"/>
      <c r="AP3" s="592"/>
      <c r="AQ3" s="592"/>
      <c r="AR3" s="592"/>
      <c r="AS3" s="592"/>
      <c r="AT3" s="592"/>
      <c r="AU3" s="592"/>
      <c r="AV3" s="593"/>
      <c r="AW3" s="587" t="s">
        <v>742</v>
      </c>
      <c r="AX3" s="584"/>
      <c r="AY3" s="584"/>
      <c r="AZ3" s="584"/>
      <c r="BA3" s="584"/>
      <c r="BB3" s="584"/>
      <c r="BC3" s="584"/>
      <c r="BD3" s="584"/>
      <c r="BE3" s="584"/>
      <c r="BF3" s="584"/>
      <c r="BG3" s="591" t="s">
        <v>743</v>
      </c>
      <c r="BH3" s="592"/>
      <c r="BI3" s="592"/>
      <c r="BJ3" s="592"/>
      <c r="BK3" s="592"/>
      <c r="BL3" s="592"/>
      <c r="BM3" s="592"/>
      <c r="BN3" s="592"/>
      <c r="BO3" s="592"/>
      <c r="BP3" s="593"/>
      <c r="BQ3" s="365" t="s">
        <v>57</v>
      </c>
    </row>
    <row r="4" spans="1:69" ht="20.25" customHeight="1">
      <c r="A4" s="572"/>
      <c r="B4" s="573"/>
      <c r="C4" s="573"/>
      <c r="D4" s="573"/>
      <c r="E4" s="574"/>
      <c r="F4" s="572"/>
      <c r="G4" s="573"/>
      <c r="H4" s="581"/>
      <c r="I4" s="584" t="s">
        <v>58</v>
      </c>
      <c r="J4" s="584"/>
      <c r="K4" s="584"/>
      <c r="L4" s="585"/>
      <c r="M4" s="58" t="s">
        <v>256</v>
      </c>
      <c r="N4" s="58" t="s">
        <v>257</v>
      </c>
      <c r="O4" s="151" t="s">
        <v>347</v>
      </c>
      <c r="P4" s="58" t="s">
        <v>259</v>
      </c>
      <c r="Q4" s="58" t="s">
        <v>258</v>
      </c>
      <c r="R4" s="228" t="s">
        <v>59</v>
      </c>
      <c r="S4" s="586" t="s">
        <v>58</v>
      </c>
      <c r="T4" s="584"/>
      <c r="U4" s="584"/>
      <c r="V4" s="585"/>
      <c r="W4" s="58" t="s">
        <v>256</v>
      </c>
      <c r="X4" s="58" t="s">
        <v>257</v>
      </c>
      <c r="Y4" s="151" t="s">
        <v>347</v>
      </c>
      <c r="Z4" s="58" t="s">
        <v>259</v>
      </c>
      <c r="AA4" s="58" t="s">
        <v>258</v>
      </c>
      <c r="AB4" s="342" t="s">
        <v>59</v>
      </c>
      <c r="AC4" s="587" t="s">
        <v>60</v>
      </c>
      <c r="AD4" s="584"/>
      <c r="AE4" s="584"/>
      <c r="AF4" s="585"/>
      <c r="AG4" s="58" t="s">
        <v>256</v>
      </c>
      <c r="AH4" s="58" t="s">
        <v>257</v>
      </c>
      <c r="AI4" s="151" t="s">
        <v>347</v>
      </c>
      <c r="AJ4" s="58" t="s">
        <v>259</v>
      </c>
      <c r="AK4" s="58" t="s">
        <v>258</v>
      </c>
      <c r="AL4" s="228" t="s">
        <v>59</v>
      </c>
      <c r="AM4" s="586" t="s">
        <v>58</v>
      </c>
      <c r="AN4" s="584"/>
      <c r="AO4" s="584"/>
      <c r="AP4" s="585"/>
      <c r="AQ4" s="58" t="s">
        <v>256</v>
      </c>
      <c r="AR4" s="58" t="s">
        <v>257</v>
      </c>
      <c r="AS4" s="151" t="s">
        <v>347</v>
      </c>
      <c r="AT4" s="58" t="s">
        <v>259</v>
      </c>
      <c r="AU4" s="58" t="s">
        <v>258</v>
      </c>
      <c r="AV4" s="342" t="s">
        <v>59</v>
      </c>
      <c r="AW4" s="584" t="s">
        <v>58</v>
      </c>
      <c r="AX4" s="584"/>
      <c r="AY4" s="584"/>
      <c r="AZ4" s="585"/>
      <c r="BA4" s="58" t="s">
        <v>256</v>
      </c>
      <c r="BB4" s="58" t="s">
        <v>257</v>
      </c>
      <c r="BC4" s="151" t="s">
        <v>347</v>
      </c>
      <c r="BD4" s="58" t="s">
        <v>259</v>
      </c>
      <c r="BE4" s="58" t="s">
        <v>258</v>
      </c>
      <c r="BF4" s="228" t="s">
        <v>59</v>
      </c>
      <c r="BG4" s="586" t="s">
        <v>58</v>
      </c>
      <c r="BH4" s="584"/>
      <c r="BI4" s="584"/>
      <c r="BJ4" s="585"/>
      <c r="BK4" s="58" t="s">
        <v>256</v>
      </c>
      <c r="BL4" s="58" t="s">
        <v>257</v>
      </c>
      <c r="BM4" s="151" t="s">
        <v>347</v>
      </c>
      <c r="BN4" s="58" t="s">
        <v>259</v>
      </c>
      <c r="BO4" s="58" t="s">
        <v>258</v>
      </c>
      <c r="BP4" s="342" t="s">
        <v>59</v>
      </c>
      <c r="BQ4" s="328" t="s">
        <v>109</v>
      </c>
    </row>
    <row r="5" spans="1:69" ht="24" customHeight="1">
      <c r="A5" s="575"/>
      <c r="B5" s="576"/>
      <c r="C5" s="576"/>
      <c r="D5" s="576"/>
      <c r="E5" s="577"/>
      <c r="F5" s="575"/>
      <c r="G5" s="576"/>
      <c r="H5" s="582"/>
      <c r="I5" s="28" t="s">
        <v>196</v>
      </c>
      <c r="J5" s="27" t="s">
        <v>63</v>
      </c>
      <c r="K5" s="28" t="s">
        <v>62</v>
      </c>
      <c r="L5" s="28" t="s">
        <v>64</v>
      </c>
      <c r="M5" s="82"/>
      <c r="N5" s="83"/>
      <c r="O5" s="83"/>
      <c r="P5" s="82"/>
      <c r="Q5" s="83"/>
      <c r="R5" s="83"/>
      <c r="S5" s="358" t="s">
        <v>196</v>
      </c>
      <c r="T5" s="27" t="s">
        <v>63</v>
      </c>
      <c r="U5" s="28" t="s">
        <v>62</v>
      </c>
      <c r="V5" s="28" t="s">
        <v>64</v>
      </c>
      <c r="W5" s="82"/>
      <c r="X5" s="83"/>
      <c r="Y5" s="83"/>
      <c r="Z5" s="82"/>
      <c r="AA5" s="83"/>
      <c r="AB5" s="344"/>
      <c r="AC5" s="28" t="s">
        <v>196</v>
      </c>
      <c r="AD5" s="27" t="s">
        <v>63</v>
      </c>
      <c r="AE5" s="28" t="s">
        <v>62</v>
      </c>
      <c r="AF5" s="28" t="s">
        <v>64</v>
      </c>
      <c r="AG5" s="82"/>
      <c r="AH5" s="83"/>
      <c r="AI5" s="83"/>
      <c r="AJ5" s="82"/>
      <c r="AK5" s="83"/>
      <c r="AL5" s="83"/>
      <c r="AM5" s="358" t="s">
        <v>196</v>
      </c>
      <c r="AN5" s="27" t="s">
        <v>63</v>
      </c>
      <c r="AO5" s="28" t="s">
        <v>62</v>
      </c>
      <c r="AP5" s="28" t="s">
        <v>64</v>
      </c>
      <c r="AQ5" s="82"/>
      <c r="AR5" s="83"/>
      <c r="AS5" s="83"/>
      <c r="AT5" s="82"/>
      <c r="AU5" s="83"/>
      <c r="AV5" s="344"/>
      <c r="AW5" s="28" t="s">
        <v>196</v>
      </c>
      <c r="AX5" s="27" t="s">
        <v>63</v>
      </c>
      <c r="AY5" s="28" t="s">
        <v>62</v>
      </c>
      <c r="AZ5" s="28" t="s">
        <v>64</v>
      </c>
      <c r="BA5" s="82"/>
      <c r="BB5" s="83"/>
      <c r="BC5" s="83"/>
      <c r="BD5" s="82"/>
      <c r="BE5" s="83"/>
      <c r="BF5" s="83"/>
      <c r="BG5" s="343" t="s">
        <v>196</v>
      </c>
      <c r="BH5" s="27" t="s">
        <v>63</v>
      </c>
      <c r="BI5" s="28" t="s">
        <v>62</v>
      </c>
      <c r="BJ5" s="28" t="s">
        <v>64</v>
      </c>
      <c r="BK5" s="82"/>
      <c r="BL5" s="83"/>
      <c r="BM5" s="83"/>
      <c r="BN5" s="82"/>
      <c r="BO5" s="83"/>
      <c r="BP5" s="344"/>
      <c r="BQ5" s="329"/>
    </row>
    <row r="6" spans="1:69" ht="12.75">
      <c r="A6" s="578"/>
      <c r="B6" s="579"/>
      <c r="C6" s="579"/>
      <c r="D6" s="579"/>
      <c r="E6" s="580"/>
      <c r="F6" s="578"/>
      <c r="G6" s="579"/>
      <c r="H6" s="583"/>
      <c r="I6" s="28"/>
      <c r="J6" s="28"/>
      <c r="K6" s="28"/>
      <c r="L6" s="28"/>
      <c r="M6" s="28"/>
      <c r="N6" s="28"/>
      <c r="O6" s="28"/>
      <c r="P6" s="28"/>
      <c r="Q6" s="28"/>
      <c r="R6" s="228"/>
      <c r="S6" s="358"/>
      <c r="T6" s="28"/>
      <c r="U6" s="28"/>
      <c r="V6" s="28"/>
      <c r="W6" s="28"/>
      <c r="X6" s="28"/>
      <c r="Y6" s="28"/>
      <c r="Z6" s="28"/>
      <c r="AA6" s="28"/>
      <c r="AB6" s="342"/>
      <c r="AC6" s="28"/>
      <c r="AD6" s="28"/>
      <c r="AE6" s="28"/>
      <c r="AF6" s="28"/>
      <c r="AG6" s="28"/>
      <c r="AH6" s="28"/>
      <c r="AI6" s="28"/>
      <c r="AJ6" s="28"/>
      <c r="AK6" s="28"/>
      <c r="AL6" s="228"/>
      <c r="AM6" s="358"/>
      <c r="AN6" s="28"/>
      <c r="AO6" s="28"/>
      <c r="AP6" s="28"/>
      <c r="AQ6" s="28"/>
      <c r="AR6" s="28"/>
      <c r="AS6" s="28"/>
      <c r="AT6" s="28"/>
      <c r="AU6" s="28"/>
      <c r="AV6" s="342"/>
      <c r="AW6" s="58"/>
      <c r="AX6" s="20"/>
      <c r="AY6" s="20"/>
      <c r="AZ6" s="20"/>
      <c r="BA6" s="20"/>
      <c r="BB6" s="20"/>
      <c r="BC6" s="20"/>
      <c r="BD6" s="20"/>
      <c r="BE6" s="20"/>
      <c r="BF6" s="228"/>
      <c r="BG6" s="343"/>
      <c r="BH6" s="20"/>
      <c r="BI6" s="20"/>
      <c r="BJ6" s="20"/>
      <c r="BK6" s="20"/>
      <c r="BL6" s="20"/>
      <c r="BM6" s="20"/>
      <c r="BN6" s="20"/>
      <c r="BO6" s="20"/>
      <c r="BP6" s="342"/>
      <c r="BQ6" s="330"/>
    </row>
    <row r="7" spans="1:69" ht="42" customHeight="1">
      <c r="A7" s="1" t="s">
        <v>33</v>
      </c>
      <c r="B7" s="1"/>
      <c r="C7" s="2" t="s">
        <v>48</v>
      </c>
      <c r="D7" s="1">
        <v>1</v>
      </c>
      <c r="E7" s="2" t="s">
        <v>35</v>
      </c>
      <c r="F7" s="38" t="s">
        <v>108</v>
      </c>
      <c r="G7" s="2" t="s">
        <v>34</v>
      </c>
      <c r="H7" s="303" t="s">
        <v>188</v>
      </c>
      <c r="I7" s="262"/>
      <c r="J7" s="3"/>
      <c r="K7" s="3"/>
      <c r="L7" s="3"/>
      <c r="M7" s="38" t="s">
        <v>261</v>
      </c>
      <c r="N7" s="81">
        <f>N8+N11+N22+N41</f>
        <v>13</v>
      </c>
      <c r="O7" s="81">
        <f>O8+O11+O22+O41</f>
        <v>39000000</v>
      </c>
      <c r="P7" s="38" t="s">
        <v>262</v>
      </c>
      <c r="Q7" s="81">
        <f>Q8+Q11+Q22+Q41</f>
        <v>5.1580500000000002</v>
      </c>
      <c r="R7" s="89">
        <f>R8+R11+R22+R41</f>
        <v>15474150</v>
      </c>
      <c r="S7" s="345"/>
      <c r="T7" s="3"/>
      <c r="U7" s="3"/>
      <c r="V7" s="3"/>
      <c r="W7" s="38" t="s">
        <v>261</v>
      </c>
      <c r="X7" s="81">
        <f>X8+X11+X22+X41</f>
        <v>20.350999999999999</v>
      </c>
      <c r="Y7" s="81">
        <f>Y8+Y11+Y22+Y41</f>
        <v>101755000.00000001</v>
      </c>
      <c r="Z7" s="38" t="s">
        <v>262</v>
      </c>
      <c r="AA7" s="81">
        <f>AA8+AA11+AA22+AA41</f>
        <v>14.828253999999996</v>
      </c>
      <c r="AB7" s="346">
        <f>AB8+AB11+AB22+AB41</f>
        <v>74141269.999999985</v>
      </c>
      <c r="AC7" s="262"/>
      <c r="AD7" s="3"/>
      <c r="AE7" s="3"/>
      <c r="AF7" s="3"/>
      <c r="AG7" s="38" t="s">
        <v>116</v>
      </c>
      <c r="AH7" s="81">
        <f>AH8+AH11+AH22+AH41</f>
        <v>24.240000000000002</v>
      </c>
      <c r="AI7" s="81">
        <f>AI8+AI11+AI22+AI41</f>
        <v>548200000</v>
      </c>
      <c r="AJ7" s="38" t="s">
        <v>116</v>
      </c>
      <c r="AK7" s="81">
        <f>AK8+AK11+AK22+AK41</f>
        <v>13.2987</v>
      </c>
      <c r="AL7" s="89">
        <f>AL8+AL11+AL22+AL41</f>
        <v>277321000</v>
      </c>
      <c r="AM7" s="345"/>
      <c r="AN7" s="3"/>
      <c r="AO7" s="3"/>
      <c r="AP7" s="3"/>
      <c r="AQ7" s="38" t="s">
        <v>116</v>
      </c>
      <c r="AR7" s="81">
        <f>AR8+AR11+AR22+AR41</f>
        <v>0</v>
      </c>
      <c r="AS7" s="81">
        <f>AS8+AS11+AS22+AS41</f>
        <v>0</v>
      </c>
      <c r="AT7" s="38" t="s">
        <v>116</v>
      </c>
      <c r="AU7" s="81">
        <f>AU8+AU11+AU22+AU41</f>
        <v>0</v>
      </c>
      <c r="AV7" s="346">
        <f>AV8+AV11+AV22+AV41</f>
        <v>0</v>
      </c>
      <c r="AW7" s="262"/>
      <c r="AX7" s="3"/>
      <c r="AY7" s="3"/>
      <c r="AZ7" s="3"/>
      <c r="BA7" s="38" t="s">
        <v>116</v>
      </c>
      <c r="BB7" s="81">
        <f>BB8+BB11+BB22+BB41</f>
        <v>3.3755000000000175</v>
      </c>
      <c r="BC7" s="81">
        <f>BC8+BC11+BC22+BC41</f>
        <v>6751000.0000000345</v>
      </c>
      <c r="BD7" s="38" t="s">
        <v>116</v>
      </c>
      <c r="BE7" s="81">
        <f>BE8+BE11+BE22+BE41</f>
        <v>2.1791420000000121</v>
      </c>
      <c r="BF7" s="89">
        <f>BF8+BF11+BF22+BF41</f>
        <v>4358284.0000000242</v>
      </c>
      <c r="BG7" s="345"/>
      <c r="BH7" s="3"/>
      <c r="BI7" s="3"/>
      <c r="BJ7" s="3"/>
      <c r="BK7" s="38" t="s">
        <v>116</v>
      </c>
      <c r="BL7" s="81">
        <f>BL8+BL11+BL22+BL41</f>
        <v>0</v>
      </c>
      <c r="BM7" s="81">
        <f>BM8+BM11+BM22+BM41</f>
        <v>0</v>
      </c>
      <c r="BN7" s="38" t="s">
        <v>116</v>
      </c>
      <c r="BO7" s="81">
        <f>BO8+BO11+BO22+BO41</f>
        <v>0</v>
      </c>
      <c r="BP7" s="346">
        <f>BP8+BP11+BP22+BP41</f>
        <v>0</v>
      </c>
      <c r="BQ7" s="331"/>
    </row>
    <row r="8" spans="1:69" ht="18" customHeight="1">
      <c r="A8" s="64" t="s">
        <v>33</v>
      </c>
      <c r="B8" s="64" t="s">
        <v>14</v>
      </c>
      <c r="C8" s="120" t="s">
        <v>48</v>
      </c>
      <c r="D8" s="117">
        <v>101</v>
      </c>
      <c r="E8" s="119" t="s">
        <v>35</v>
      </c>
      <c r="F8" s="119" t="s">
        <v>108</v>
      </c>
      <c r="G8" s="119" t="s">
        <v>34</v>
      </c>
      <c r="H8" s="305" t="s">
        <v>188</v>
      </c>
      <c r="I8" s="263"/>
      <c r="J8" s="70"/>
      <c r="K8" s="70"/>
      <c r="L8" s="70"/>
      <c r="M8" s="80" t="s">
        <v>115</v>
      </c>
      <c r="N8" s="79">
        <f>SUM(N9:N10)</f>
        <v>0</v>
      </c>
      <c r="O8" s="79">
        <f>SUM(O9:O10)</f>
        <v>0</v>
      </c>
      <c r="P8" s="80" t="s">
        <v>115</v>
      </c>
      <c r="Q8" s="79">
        <f>SUM(Q9:Q10)</f>
        <v>0</v>
      </c>
      <c r="R8" s="256">
        <f>SUM(R9:R10)</f>
        <v>0</v>
      </c>
      <c r="S8" s="347"/>
      <c r="T8" s="70"/>
      <c r="U8" s="70"/>
      <c r="V8" s="70"/>
      <c r="W8" s="80" t="s">
        <v>115</v>
      </c>
      <c r="X8" s="79">
        <f>SUM(X9:X10)</f>
        <v>0</v>
      </c>
      <c r="Y8" s="79">
        <f>SUM(Y9:Y10)</f>
        <v>0</v>
      </c>
      <c r="Z8" s="80" t="s">
        <v>115</v>
      </c>
      <c r="AA8" s="79">
        <f>SUM(AA9:AA10)</f>
        <v>0</v>
      </c>
      <c r="AB8" s="348">
        <f>SUM(AB9:AB10)</f>
        <v>0</v>
      </c>
      <c r="AC8" s="263"/>
      <c r="AD8" s="70"/>
      <c r="AE8" s="70"/>
      <c r="AF8" s="71"/>
      <c r="AG8" s="80" t="s">
        <v>115</v>
      </c>
      <c r="AH8" s="79">
        <f>SUM(AH9:AH10)</f>
        <v>2</v>
      </c>
      <c r="AI8" s="79">
        <f>SUM(AI9:AI10)</f>
        <v>40000000</v>
      </c>
      <c r="AJ8" s="80" t="s">
        <v>115</v>
      </c>
      <c r="AK8" s="79">
        <f>SUM(AK9:AK10)</f>
        <v>1.0349000000000002</v>
      </c>
      <c r="AL8" s="256">
        <f>SUM(AL9:AL10)</f>
        <v>20698000</v>
      </c>
      <c r="AM8" s="347"/>
      <c r="AN8" s="70"/>
      <c r="AO8" s="70"/>
      <c r="AP8" s="70"/>
      <c r="AQ8" s="80" t="s">
        <v>115</v>
      </c>
      <c r="AR8" s="79">
        <f>SUM(AR9:AR10)</f>
        <v>0</v>
      </c>
      <c r="AS8" s="79">
        <f>SUM(AS9:AS10)</f>
        <v>0</v>
      </c>
      <c r="AT8" s="80" t="s">
        <v>115</v>
      </c>
      <c r="AU8" s="79">
        <f>SUM(AU9:AU10)</f>
        <v>0</v>
      </c>
      <c r="AV8" s="348">
        <f>SUM(AV9:AV10)</f>
        <v>0</v>
      </c>
      <c r="AW8" s="263"/>
      <c r="AX8" s="70"/>
      <c r="AY8" s="70"/>
      <c r="AZ8" s="70"/>
      <c r="BA8" s="80" t="s">
        <v>115</v>
      </c>
      <c r="BB8" s="79">
        <f>SUM(BB9:BB10)</f>
        <v>0</v>
      </c>
      <c r="BC8" s="79">
        <f>SUM(BC9:BC10)</f>
        <v>0</v>
      </c>
      <c r="BD8" s="80" t="s">
        <v>115</v>
      </c>
      <c r="BE8" s="79">
        <f>SUM(BE9:BE10)</f>
        <v>0</v>
      </c>
      <c r="BF8" s="256">
        <f>SUM(BF9:BF10)</f>
        <v>0</v>
      </c>
      <c r="BG8" s="347"/>
      <c r="BH8" s="70"/>
      <c r="BI8" s="70"/>
      <c r="BJ8" s="70"/>
      <c r="BK8" s="80" t="s">
        <v>115</v>
      </c>
      <c r="BL8" s="79">
        <f>SUM(BL9:BL10)</f>
        <v>0</v>
      </c>
      <c r="BM8" s="79">
        <f>SUM(BM9:BM10)</f>
        <v>0</v>
      </c>
      <c r="BN8" s="80" t="s">
        <v>115</v>
      </c>
      <c r="BO8" s="79">
        <f>SUM(BO9:BO10)</f>
        <v>0</v>
      </c>
      <c r="BP8" s="348">
        <f>SUM(BP9:BP10)</f>
        <v>0</v>
      </c>
      <c r="BQ8" s="332"/>
    </row>
    <row r="9" spans="1:69" ht="15">
      <c r="A9" s="8" t="s">
        <v>33</v>
      </c>
      <c r="B9" s="8" t="s">
        <v>14</v>
      </c>
      <c r="C9" s="8">
        <v>1</v>
      </c>
      <c r="D9" s="199">
        <v>101</v>
      </c>
      <c r="E9" s="118" t="s">
        <v>35</v>
      </c>
      <c r="F9" s="118" t="s">
        <v>108</v>
      </c>
      <c r="G9" s="118" t="s">
        <v>34</v>
      </c>
      <c r="H9" s="307" t="s">
        <v>188</v>
      </c>
      <c r="I9" s="208"/>
      <c r="J9" s="6"/>
      <c r="K9" s="6"/>
      <c r="L9" s="6"/>
      <c r="M9" s="6"/>
      <c r="N9" s="56">
        <f t="shared" ref="N9:O9" si="0">L9*M9/100</f>
        <v>0</v>
      </c>
      <c r="O9" s="56">
        <f t="shared" si="0"/>
        <v>0</v>
      </c>
      <c r="P9" s="6"/>
      <c r="Q9" s="56">
        <f t="shared" ref="Q9" si="1">N9*P9/100</f>
        <v>0</v>
      </c>
      <c r="R9" s="255"/>
      <c r="S9" s="349"/>
      <c r="T9" s="6"/>
      <c r="U9" s="6"/>
      <c r="V9" s="6"/>
      <c r="W9" s="6"/>
      <c r="X9" s="56">
        <f t="shared" ref="X9:Y9" si="2">V9*W9/100</f>
        <v>0</v>
      </c>
      <c r="Y9" s="56">
        <f t="shared" si="2"/>
        <v>0</v>
      </c>
      <c r="Z9" s="6"/>
      <c r="AA9" s="56">
        <f t="shared" ref="AA9:AB9" si="3">X9*Z9/100</f>
        <v>0</v>
      </c>
      <c r="AB9" s="361">
        <f t="shared" si="3"/>
        <v>0</v>
      </c>
      <c r="AC9" s="239" t="s">
        <v>229</v>
      </c>
      <c r="AD9" s="73">
        <v>0</v>
      </c>
      <c r="AE9" s="73">
        <v>0</v>
      </c>
      <c r="AF9" s="73">
        <v>1</v>
      </c>
      <c r="AG9" s="73">
        <v>100</v>
      </c>
      <c r="AH9" s="52">
        <f t="shared" ref="AH9:AH21" si="4">AF9*AG9/100</f>
        <v>1</v>
      </c>
      <c r="AI9" s="139">
        <f>AH9*AUXILIAR!$B$61</f>
        <v>20000000</v>
      </c>
      <c r="AJ9" s="214">
        <v>37.840000000000003</v>
      </c>
      <c r="AK9" s="52">
        <f>AF9*AJ9/100</f>
        <v>0.37840000000000001</v>
      </c>
      <c r="AL9" s="260">
        <f>AK9*AUXILIAR!$B$61</f>
        <v>7568000</v>
      </c>
      <c r="AM9" s="349"/>
      <c r="AN9" s="6"/>
      <c r="AO9" s="6"/>
      <c r="AP9" s="6"/>
      <c r="AQ9" s="6"/>
      <c r="AR9" s="6"/>
      <c r="AS9" s="6"/>
      <c r="AT9" s="6"/>
      <c r="AU9" s="6"/>
      <c r="AV9" s="350"/>
      <c r="AW9" s="208"/>
      <c r="AX9" s="6"/>
      <c r="AY9" s="6"/>
      <c r="AZ9" s="6"/>
      <c r="BA9" s="6"/>
      <c r="BB9" s="6"/>
      <c r="BC9" s="6"/>
      <c r="BD9" s="6"/>
      <c r="BE9" s="6"/>
      <c r="BF9" s="255"/>
      <c r="BG9" s="349"/>
      <c r="BH9" s="6"/>
      <c r="BI9" s="6"/>
      <c r="BJ9" s="6"/>
      <c r="BK9" s="6"/>
      <c r="BL9" s="6"/>
      <c r="BM9" s="6"/>
      <c r="BN9" s="6"/>
      <c r="BO9" s="6"/>
      <c r="BP9" s="350"/>
      <c r="BQ9" s="333"/>
    </row>
    <row r="10" spans="1:69" ht="15">
      <c r="A10" s="8" t="s">
        <v>33</v>
      </c>
      <c r="B10" s="8" t="s">
        <v>14</v>
      </c>
      <c r="C10" s="8">
        <v>1</v>
      </c>
      <c r="D10" s="199">
        <v>101</v>
      </c>
      <c r="E10" s="118" t="s">
        <v>35</v>
      </c>
      <c r="F10" s="118" t="s">
        <v>108</v>
      </c>
      <c r="G10" s="118" t="s">
        <v>34</v>
      </c>
      <c r="H10" s="307" t="s">
        <v>188</v>
      </c>
      <c r="I10" s="208"/>
      <c r="J10" s="6"/>
      <c r="K10" s="6"/>
      <c r="L10" s="6"/>
      <c r="M10" s="6"/>
      <c r="N10" s="56"/>
      <c r="O10" s="56"/>
      <c r="P10" s="6"/>
      <c r="Q10" s="56"/>
      <c r="R10" s="255"/>
      <c r="S10" s="349"/>
      <c r="T10" s="6"/>
      <c r="U10" s="6"/>
      <c r="V10" s="6"/>
      <c r="W10" s="6"/>
      <c r="X10" s="6"/>
      <c r="Y10" s="6"/>
      <c r="Z10" s="6"/>
      <c r="AA10" s="6"/>
      <c r="AB10" s="350"/>
      <c r="AC10" s="239" t="s">
        <v>230</v>
      </c>
      <c r="AD10" s="73">
        <v>52.93</v>
      </c>
      <c r="AE10" s="73">
        <v>52.93</v>
      </c>
      <c r="AF10" s="73">
        <v>1</v>
      </c>
      <c r="AG10" s="73">
        <v>100</v>
      </c>
      <c r="AH10" s="52">
        <f t="shared" si="4"/>
        <v>1</v>
      </c>
      <c r="AI10" s="139">
        <f>AH10*AUXILIAR!$B$61</f>
        <v>20000000</v>
      </c>
      <c r="AJ10" s="214">
        <v>65.650000000000006</v>
      </c>
      <c r="AK10" s="52">
        <f>AF10*AJ10/100</f>
        <v>0.65650000000000008</v>
      </c>
      <c r="AL10" s="260">
        <f>AK10*AUXILIAR!$B$61</f>
        <v>13130000.000000002</v>
      </c>
      <c r="AM10" s="349"/>
      <c r="AN10" s="6"/>
      <c r="AO10" s="6"/>
      <c r="AP10" s="6"/>
      <c r="AQ10" s="6"/>
      <c r="AR10" s="6"/>
      <c r="AS10" s="6"/>
      <c r="AT10" s="6"/>
      <c r="AU10" s="6"/>
      <c r="AV10" s="350"/>
      <c r="AW10" s="208"/>
      <c r="AX10" s="6"/>
      <c r="AY10" s="6"/>
      <c r="AZ10" s="6"/>
      <c r="BA10" s="6"/>
      <c r="BB10" s="6"/>
      <c r="BC10" s="6"/>
      <c r="BD10" s="6"/>
      <c r="BE10" s="6"/>
      <c r="BF10" s="255"/>
      <c r="BG10" s="349"/>
      <c r="BH10" s="6"/>
      <c r="BI10" s="6"/>
      <c r="BJ10" s="6"/>
      <c r="BK10" s="6"/>
      <c r="BL10" s="6"/>
      <c r="BM10" s="6"/>
      <c r="BN10" s="6"/>
      <c r="BO10" s="6"/>
      <c r="BP10" s="350"/>
      <c r="BQ10" s="333"/>
    </row>
    <row r="11" spans="1:69" ht="18" customHeight="1">
      <c r="A11" s="64" t="s">
        <v>33</v>
      </c>
      <c r="B11" s="64" t="s">
        <v>14</v>
      </c>
      <c r="C11" s="120" t="s">
        <v>48</v>
      </c>
      <c r="D11" s="117">
        <v>290</v>
      </c>
      <c r="E11" s="119" t="s">
        <v>35</v>
      </c>
      <c r="F11" s="119" t="s">
        <v>108</v>
      </c>
      <c r="G11" s="119" t="s">
        <v>34</v>
      </c>
      <c r="H11" s="305" t="s">
        <v>188</v>
      </c>
      <c r="I11" s="263"/>
      <c r="J11" s="70"/>
      <c r="K11" s="70"/>
      <c r="L11" s="70"/>
      <c r="M11" s="80" t="s">
        <v>115</v>
      </c>
      <c r="N11" s="79">
        <f>SUM(N12:N21)</f>
        <v>0</v>
      </c>
      <c r="O11" s="79">
        <f>SUM(O12:O21)</f>
        <v>0</v>
      </c>
      <c r="P11" s="80" t="s">
        <v>115</v>
      </c>
      <c r="Q11" s="79">
        <f>SUM(Q12:Q21)</f>
        <v>0</v>
      </c>
      <c r="R11" s="256">
        <f>SUM(R12:R21)</f>
        <v>0</v>
      </c>
      <c r="S11" s="347"/>
      <c r="T11" s="70"/>
      <c r="U11" s="70"/>
      <c r="V11" s="70"/>
      <c r="W11" s="80" t="s">
        <v>115</v>
      </c>
      <c r="X11" s="79">
        <f>SUM(X12:X21)</f>
        <v>0</v>
      </c>
      <c r="Y11" s="79">
        <f>SUM(Y12:Y21)</f>
        <v>0</v>
      </c>
      <c r="Z11" s="80" t="s">
        <v>115</v>
      </c>
      <c r="AA11" s="79">
        <f>SUM(AA12:AA21)</f>
        <v>0</v>
      </c>
      <c r="AB11" s="348">
        <f>SUM(AB12:AB21)</f>
        <v>0</v>
      </c>
      <c r="AC11" s="263"/>
      <c r="AD11" s="70"/>
      <c r="AE11" s="70"/>
      <c r="AF11" s="71"/>
      <c r="AG11" s="80" t="s">
        <v>115</v>
      </c>
      <c r="AH11" s="79">
        <f>SUM(AH12:AH21)</f>
        <v>10</v>
      </c>
      <c r="AI11" s="79">
        <f>SUM(AI12:AI21)</f>
        <v>190000000</v>
      </c>
      <c r="AJ11" s="80" t="s">
        <v>115</v>
      </c>
      <c r="AK11" s="79">
        <f>SUM(AK12:AK21)</f>
        <v>9</v>
      </c>
      <c r="AL11" s="256">
        <f>SUM(AL12:AL21)</f>
        <v>170000000</v>
      </c>
      <c r="AM11" s="347"/>
      <c r="AN11" s="70"/>
      <c r="AO11" s="70"/>
      <c r="AP11" s="70"/>
      <c r="AQ11" s="80" t="s">
        <v>115</v>
      </c>
      <c r="AR11" s="79">
        <f>SUM(AR12:AR21)</f>
        <v>0</v>
      </c>
      <c r="AS11" s="79">
        <f>SUM(AS12:AS21)</f>
        <v>0</v>
      </c>
      <c r="AT11" s="80" t="s">
        <v>115</v>
      </c>
      <c r="AU11" s="79">
        <f>SUM(AU12:AU21)</f>
        <v>0</v>
      </c>
      <c r="AV11" s="348">
        <f>SUM(AV12:AV21)</f>
        <v>0</v>
      </c>
      <c r="AW11" s="263"/>
      <c r="AX11" s="70"/>
      <c r="AY11" s="70"/>
      <c r="AZ11" s="70"/>
      <c r="BA11" s="80" t="s">
        <v>115</v>
      </c>
      <c r="BB11" s="79">
        <f>SUM(BB12:BB21)</f>
        <v>0</v>
      </c>
      <c r="BC11" s="79">
        <f>SUM(BC12:BC21)</f>
        <v>0</v>
      </c>
      <c r="BD11" s="80" t="s">
        <v>115</v>
      </c>
      <c r="BE11" s="79">
        <f>SUM(BE12:BE21)</f>
        <v>0</v>
      </c>
      <c r="BF11" s="256">
        <f>SUM(BF12:BF21)</f>
        <v>0</v>
      </c>
      <c r="BG11" s="347"/>
      <c r="BH11" s="70"/>
      <c r="BI11" s="70"/>
      <c r="BJ11" s="70"/>
      <c r="BK11" s="80" t="s">
        <v>115</v>
      </c>
      <c r="BL11" s="79">
        <f>SUM(BL12:BL21)</f>
        <v>0</v>
      </c>
      <c r="BM11" s="79">
        <f>SUM(BM12:BM21)</f>
        <v>0</v>
      </c>
      <c r="BN11" s="80" t="s">
        <v>115</v>
      </c>
      <c r="BO11" s="79">
        <f>SUM(BO12:BO21)</f>
        <v>0</v>
      </c>
      <c r="BP11" s="348">
        <f>SUM(BP12:BP21)</f>
        <v>0</v>
      </c>
      <c r="BQ11" s="332"/>
    </row>
    <row r="12" spans="1:69" ht="30">
      <c r="A12" s="8" t="s">
        <v>33</v>
      </c>
      <c r="B12" s="8" t="s">
        <v>14</v>
      </c>
      <c r="C12" s="8">
        <v>1</v>
      </c>
      <c r="D12" s="199">
        <v>290</v>
      </c>
      <c r="E12" s="118" t="s">
        <v>35</v>
      </c>
      <c r="F12" s="118" t="s">
        <v>108</v>
      </c>
      <c r="G12" s="118" t="s">
        <v>34</v>
      </c>
      <c r="H12" s="307" t="s">
        <v>188</v>
      </c>
      <c r="I12" s="208"/>
      <c r="J12" s="6"/>
      <c r="K12" s="6"/>
      <c r="L12" s="6"/>
      <c r="M12" s="6"/>
      <c r="N12" s="6"/>
      <c r="O12" s="6"/>
      <c r="P12" s="6"/>
      <c r="Q12" s="6"/>
      <c r="R12" s="255"/>
      <c r="S12" s="349"/>
      <c r="T12" s="6"/>
      <c r="U12" s="6"/>
      <c r="V12" s="6"/>
      <c r="W12" s="6"/>
      <c r="X12" s="6"/>
      <c r="Y12" s="6"/>
      <c r="Z12" s="6"/>
      <c r="AA12" s="6"/>
      <c r="AB12" s="350"/>
      <c r="AC12" s="239" t="s">
        <v>200</v>
      </c>
      <c r="AD12" s="73">
        <v>4.83</v>
      </c>
      <c r="AE12" s="73">
        <v>4.83</v>
      </c>
      <c r="AF12" s="73">
        <v>1</v>
      </c>
      <c r="AG12" s="73">
        <v>100</v>
      </c>
      <c r="AH12" s="52">
        <f t="shared" si="4"/>
        <v>1</v>
      </c>
      <c r="AI12" s="139">
        <f>AH12*AUXILIAR!$B$57</f>
        <v>20000000</v>
      </c>
      <c r="AJ12" s="214">
        <v>100</v>
      </c>
      <c r="AK12" s="52">
        <f t="shared" ref="AK12:AK21" si="5">AF12*AJ12/100</f>
        <v>1</v>
      </c>
      <c r="AL12" s="260">
        <f>AK12*AUXILIAR!$B$57</f>
        <v>20000000</v>
      </c>
      <c r="AM12" s="349"/>
      <c r="AN12" s="6"/>
      <c r="AO12" s="6"/>
      <c r="AP12" s="6"/>
      <c r="AQ12" s="6"/>
      <c r="AR12" s="6"/>
      <c r="AS12" s="6"/>
      <c r="AT12" s="6"/>
      <c r="AU12" s="6"/>
      <c r="AV12" s="350"/>
      <c r="AW12" s="208"/>
      <c r="AX12" s="6"/>
      <c r="AY12" s="6"/>
      <c r="AZ12" s="6"/>
      <c r="BA12" s="6"/>
      <c r="BB12" s="6"/>
      <c r="BC12" s="6"/>
      <c r="BD12" s="6"/>
      <c r="BE12" s="6"/>
      <c r="BF12" s="255"/>
      <c r="BG12" s="349"/>
      <c r="BH12" s="6"/>
      <c r="BI12" s="6"/>
      <c r="BJ12" s="6"/>
      <c r="BK12" s="6"/>
      <c r="BL12" s="6"/>
      <c r="BM12" s="6"/>
      <c r="BN12" s="6"/>
      <c r="BO12" s="6"/>
      <c r="BP12" s="350"/>
      <c r="BQ12" s="333"/>
    </row>
    <row r="13" spans="1:69" ht="30">
      <c r="A13" s="8" t="s">
        <v>33</v>
      </c>
      <c r="B13" s="8" t="s">
        <v>14</v>
      </c>
      <c r="C13" s="8">
        <v>1</v>
      </c>
      <c r="D13" s="199">
        <v>290</v>
      </c>
      <c r="E13" s="118" t="s">
        <v>35</v>
      </c>
      <c r="F13" s="118" t="s">
        <v>108</v>
      </c>
      <c r="G13" s="118" t="s">
        <v>34</v>
      </c>
      <c r="H13" s="307" t="s">
        <v>188</v>
      </c>
      <c r="I13" s="208"/>
      <c r="J13" s="6"/>
      <c r="K13" s="6"/>
      <c r="L13" s="6"/>
      <c r="M13" s="6"/>
      <c r="N13" s="6"/>
      <c r="O13" s="6"/>
      <c r="P13" s="6"/>
      <c r="Q13" s="6"/>
      <c r="R13" s="255"/>
      <c r="S13" s="349"/>
      <c r="T13" s="6"/>
      <c r="U13" s="6"/>
      <c r="V13" s="6"/>
      <c r="W13" s="6"/>
      <c r="X13" s="6"/>
      <c r="Y13" s="6"/>
      <c r="Z13" s="6"/>
      <c r="AA13" s="6"/>
      <c r="AB13" s="350"/>
      <c r="AC13" s="239" t="s">
        <v>197</v>
      </c>
      <c r="AD13" s="73">
        <v>32.17</v>
      </c>
      <c r="AE13" s="73">
        <v>32.17</v>
      </c>
      <c r="AF13" s="73">
        <v>1</v>
      </c>
      <c r="AG13" s="73">
        <v>100</v>
      </c>
      <c r="AH13" s="52">
        <f t="shared" ref="AH13" si="6">AF13*AG13/100</f>
        <v>1</v>
      </c>
      <c r="AI13" s="139">
        <f>AH13*AUXILIAR!$B$56</f>
        <v>30000000</v>
      </c>
      <c r="AJ13" s="214">
        <v>100</v>
      </c>
      <c r="AK13" s="52">
        <f t="shared" si="5"/>
        <v>1</v>
      </c>
      <c r="AL13" s="260">
        <f>AK13*AUXILIAR!$B$56</f>
        <v>30000000</v>
      </c>
      <c r="AM13" s="349"/>
      <c r="AN13" s="6"/>
      <c r="AO13" s="6"/>
      <c r="AP13" s="6"/>
      <c r="AQ13" s="6"/>
      <c r="AR13" s="6"/>
      <c r="AS13" s="6"/>
      <c r="AT13" s="6"/>
      <c r="AU13" s="6"/>
      <c r="AV13" s="350"/>
      <c r="AW13" s="208"/>
      <c r="AX13" s="6"/>
      <c r="AY13" s="6"/>
      <c r="AZ13" s="6"/>
      <c r="BA13" s="6"/>
      <c r="BB13" s="6"/>
      <c r="BC13" s="6"/>
      <c r="BD13" s="6"/>
      <c r="BE13" s="6"/>
      <c r="BF13" s="255"/>
      <c r="BG13" s="349"/>
      <c r="BH13" s="6"/>
      <c r="BI13" s="6"/>
      <c r="BJ13" s="6"/>
      <c r="BK13" s="6"/>
      <c r="BL13" s="6"/>
      <c r="BM13" s="6"/>
      <c r="BN13" s="6"/>
      <c r="BO13" s="6"/>
      <c r="BP13" s="350"/>
      <c r="BQ13" s="333"/>
    </row>
    <row r="14" spans="1:69" ht="30">
      <c r="A14" s="8" t="s">
        <v>33</v>
      </c>
      <c r="B14" s="8" t="s">
        <v>14</v>
      </c>
      <c r="C14" s="8">
        <v>1</v>
      </c>
      <c r="D14" s="199">
        <v>290</v>
      </c>
      <c r="E14" s="118" t="s">
        <v>35</v>
      </c>
      <c r="F14" s="118" t="s">
        <v>108</v>
      </c>
      <c r="G14" s="118" t="s">
        <v>34</v>
      </c>
      <c r="H14" s="307" t="s">
        <v>188</v>
      </c>
      <c r="I14" s="208"/>
      <c r="J14" s="6"/>
      <c r="K14" s="6"/>
      <c r="L14" s="6"/>
      <c r="M14" s="6"/>
      <c r="N14" s="6"/>
      <c r="O14" s="6"/>
      <c r="P14" s="6"/>
      <c r="Q14" s="6"/>
      <c r="R14" s="255"/>
      <c r="S14" s="349"/>
      <c r="T14" s="6"/>
      <c r="U14" s="6"/>
      <c r="V14" s="6"/>
      <c r="W14" s="6"/>
      <c r="X14" s="6"/>
      <c r="Y14" s="6"/>
      <c r="Z14" s="6"/>
      <c r="AA14" s="6"/>
      <c r="AB14" s="350"/>
      <c r="AC14" s="239" t="s">
        <v>198</v>
      </c>
      <c r="AD14" s="73">
        <v>62.6</v>
      </c>
      <c r="AE14" s="73">
        <v>62.6</v>
      </c>
      <c r="AF14" s="73">
        <v>1</v>
      </c>
      <c r="AG14" s="73">
        <v>100</v>
      </c>
      <c r="AH14" s="52">
        <f t="shared" si="4"/>
        <v>1</v>
      </c>
      <c r="AI14" s="139">
        <f>AH14*AUXILIAR!$B$56</f>
        <v>30000000</v>
      </c>
      <c r="AJ14" s="214">
        <v>100</v>
      </c>
      <c r="AK14" s="52">
        <f t="shared" si="5"/>
        <v>1</v>
      </c>
      <c r="AL14" s="260">
        <f>AK14*AUXILIAR!$B$56</f>
        <v>30000000</v>
      </c>
      <c r="AM14" s="349"/>
      <c r="AN14" s="6"/>
      <c r="AO14" s="6"/>
      <c r="AP14" s="6"/>
      <c r="AQ14" s="6"/>
      <c r="AR14" s="6"/>
      <c r="AS14" s="6"/>
      <c r="AT14" s="6"/>
      <c r="AU14" s="6"/>
      <c r="AV14" s="350"/>
      <c r="AW14" s="208"/>
      <c r="AX14" s="6"/>
      <c r="AY14" s="6"/>
      <c r="AZ14" s="6"/>
      <c r="BA14" s="6"/>
      <c r="BB14" s="6"/>
      <c r="BC14" s="6"/>
      <c r="BD14" s="6"/>
      <c r="BE14" s="6"/>
      <c r="BF14" s="255"/>
      <c r="BG14" s="349"/>
      <c r="BH14" s="6"/>
      <c r="BI14" s="6"/>
      <c r="BJ14" s="6"/>
      <c r="BK14" s="6"/>
      <c r="BL14" s="6"/>
      <c r="BM14" s="6"/>
      <c r="BN14" s="6"/>
      <c r="BO14" s="6"/>
      <c r="BP14" s="350"/>
      <c r="BQ14" s="333"/>
    </row>
    <row r="15" spans="1:69" ht="30">
      <c r="A15" s="8" t="s">
        <v>33</v>
      </c>
      <c r="B15" s="8" t="s">
        <v>14</v>
      </c>
      <c r="C15" s="8">
        <v>1</v>
      </c>
      <c r="D15" s="199">
        <v>290</v>
      </c>
      <c r="E15" s="118" t="s">
        <v>35</v>
      </c>
      <c r="F15" s="118" t="s">
        <v>108</v>
      </c>
      <c r="G15" s="118" t="s">
        <v>34</v>
      </c>
      <c r="H15" s="307" t="s">
        <v>188</v>
      </c>
      <c r="I15" s="208"/>
      <c r="J15" s="6"/>
      <c r="K15" s="6"/>
      <c r="L15" s="6"/>
      <c r="M15" s="6"/>
      <c r="N15" s="6"/>
      <c r="O15" s="6"/>
      <c r="P15" s="6"/>
      <c r="Q15" s="6"/>
      <c r="R15" s="255"/>
      <c r="S15" s="349"/>
      <c r="T15" s="6"/>
      <c r="U15" s="6"/>
      <c r="V15" s="6"/>
      <c r="W15" s="6"/>
      <c r="X15" s="6"/>
      <c r="Y15" s="6"/>
      <c r="Z15" s="6"/>
      <c r="AA15" s="6"/>
      <c r="AB15" s="350"/>
      <c r="AC15" s="239" t="s">
        <v>201</v>
      </c>
      <c r="AD15" s="73">
        <v>80.05</v>
      </c>
      <c r="AE15" s="73">
        <v>80.05</v>
      </c>
      <c r="AF15" s="73">
        <v>1</v>
      </c>
      <c r="AG15" s="73">
        <v>100</v>
      </c>
      <c r="AH15" s="52">
        <f t="shared" si="4"/>
        <v>1</v>
      </c>
      <c r="AI15" s="139">
        <f>AH15*AUXILIAR!$B$57</f>
        <v>20000000</v>
      </c>
      <c r="AJ15" s="214">
        <v>100</v>
      </c>
      <c r="AK15" s="52">
        <f t="shared" si="5"/>
        <v>1</v>
      </c>
      <c r="AL15" s="260">
        <f>AK15*AUXILIAR!$B$57</f>
        <v>20000000</v>
      </c>
      <c r="AM15" s="349"/>
      <c r="AN15" s="6"/>
      <c r="AO15" s="6"/>
      <c r="AP15" s="6"/>
      <c r="AQ15" s="6"/>
      <c r="AR15" s="6"/>
      <c r="AS15" s="6"/>
      <c r="AT15" s="6"/>
      <c r="AU15" s="6"/>
      <c r="AV15" s="350"/>
      <c r="AW15" s="208"/>
      <c r="AX15" s="6"/>
      <c r="AY15" s="6"/>
      <c r="AZ15" s="6"/>
      <c r="BA15" s="6"/>
      <c r="BB15" s="6"/>
      <c r="BC15" s="6"/>
      <c r="BD15" s="6"/>
      <c r="BE15" s="6"/>
      <c r="BF15" s="255"/>
      <c r="BG15" s="349"/>
      <c r="BH15" s="6"/>
      <c r="BI15" s="6"/>
      <c r="BJ15" s="6"/>
      <c r="BK15" s="6"/>
      <c r="BL15" s="6"/>
      <c r="BM15" s="6"/>
      <c r="BN15" s="6"/>
      <c r="BO15" s="6"/>
      <c r="BP15" s="350"/>
      <c r="BQ15" s="333"/>
    </row>
    <row r="16" spans="1:69" ht="15">
      <c r="A16" s="8" t="s">
        <v>33</v>
      </c>
      <c r="B16" s="8" t="s">
        <v>14</v>
      </c>
      <c r="C16" s="8">
        <v>1</v>
      </c>
      <c r="D16" s="199">
        <v>290</v>
      </c>
      <c r="E16" s="118" t="s">
        <v>35</v>
      </c>
      <c r="F16" s="118" t="s">
        <v>108</v>
      </c>
      <c r="G16" s="118" t="s">
        <v>34</v>
      </c>
      <c r="H16" s="307" t="s">
        <v>188</v>
      </c>
      <c r="I16" s="208"/>
      <c r="J16" s="6"/>
      <c r="K16" s="6"/>
      <c r="L16" s="6"/>
      <c r="M16" s="6"/>
      <c r="N16" s="6"/>
      <c r="O16" s="6"/>
      <c r="P16" s="6"/>
      <c r="Q16" s="6"/>
      <c r="R16" s="255"/>
      <c r="S16" s="349"/>
      <c r="T16" s="6"/>
      <c r="U16" s="6"/>
      <c r="V16" s="6"/>
      <c r="W16" s="6"/>
      <c r="X16" s="6"/>
      <c r="Y16" s="6"/>
      <c r="Z16" s="6"/>
      <c r="AA16" s="6"/>
      <c r="AB16" s="350"/>
      <c r="AC16" s="239" t="s">
        <v>204</v>
      </c>
      <c r="AD16" s="73">
        <v>80.08</v>
      </c>
      <c r="AE16" s="73">
        <v>80.08</v>
      </c>
      <c r="AF16" s="73">
        <v>1</v>
      </c>
      <c r="AG16" s="73">
        <v>100</v>
      </c>
      <c r="AH16" s="52">
        <f t="shared" ref="AH16:AH17" si="7">AF16*AG16/100</f>
        <v>1</v>
      </c>
      <c r="AI16" s="139">
        <f>AH16*AUXILIAR!$B$58</f>
        <v>10000000</v>
      </c>
      <c r="AJ16" s="214">
        <v>100</v>
      </c>
      <c r="AK16" s="52">
        <f t="shared" si="5"/>
        <v>1</v>
      </c>
      <c r="AL16" s="260">
        <f>AK16*AUXILIAR!$B$58</f>
        <v>10000000</v>
      </c>
      <c r="AM16" s="349"/>
      <c r="AN16" s="6"/>
      <c r="AO16" s="6"/>
      <c r="AP16" s="6"/>
      <c r="AQ16" s="6"/>
      <c r="AR16" s="6"/>
      <c r="AS16" s="6"/>
      <c r="AT16" s="6"/>
      <c r="AU16" s="6"/>
      <c r="AV16" s="350"/>
      <c r="AW16" s="208"/>
      <c r="AX16" s="6"/>
      <c r="AY16" s="6"/>
      <c r="AZ16" s="6"/>
      <c r="BA16" s="6"/>
      <c r="BB16" s="6"/>
      <c r="BC16" s="6"/>
      <c r="BD16" s="6"/>
      <c r="BE16" s="6"/>
      <c r="BF16" s="255"/>
      <c r="BG16" s="349"/>
      <c r="BH16" s="6"/>
      <c r="BI16" s="6"/>
      <c r="BJ16" s="6"/>
      <c r="BK16" s="6"/>
      <c r="BL16" s="6"/>
      <c r="BM16" s="6"/>
      <c r="BN16" s="6"/>
      <c r="BO16" s="6"/>
      <c r="BP16" s="350"/>
      <c r="BQ16" s="333"/>
    </row>
    <row r="17" spans="1:69" ht="15">
      <c r="A17" s="8" t="s">
        <v>33</v>
      </c>
      <c r="B17" s="8" t="s">
        <v>14</v>
      </c>
      <c r="C17" s="8">
        <v>1</v>
      </c>
      <c r="D17" s="199">
        <v>290</v>
      </c>
      <c r="E17" s="118" t="s">
        <v>35</v>
      </c>
      <c r="F17" s="118" t="s">
        <v>108</v>
      </c>
      <c r="G17" s="118" t="s">
        <v>34</v>
      </c>
      <c r="H17" s="307" t="s">
        <v>188</v>
      </c>
      <c r="I17" s="208"/>
      <c r="J17" s="6"/>
      <c r="K17" s="6"/>
      <c r="L17" s="6"/>
      <c r="M17" s="6"/>
      <c r="N17" s="6"/>
      <c r="O17" s="6"/>
      <c r="P17" s="6"/>
      <c r="Q17" s="6"/>
      <c r="R17" s="255"/>
      <c r="S17" s="349"/>
      <c r="T17" s="6"/>
      <c r="U17" s="6"/>
      <c r="V17" s="6"/>
      <c r="W17" s="6"/>
      <c r="X17" s="6"/>
      <c r="Y17" s="6"/>
      <c r="Z17" s="6"/>
      <c r="AA17" s="6"/>
      <c r="AB17" s="350"/>
      <c r="AC17" s="239" t="s">
        <v>205</v>
      </c>
      <c r="AD17" s="73">
        <v>81.099999999999994</v>
      </c>
      <c r="AE17" s="73">
        <v>81.099999999999994</v>
      </c>
      <c r="AF17" s="73">
        <v>1</v>
      </c>
      <c r="AG17" s="73">
        <v>100</v>
      </c>
      <c r="AH17" s="52">
        <f t="shared" si="7"/>
        <v>1</v>
      </c>
      <c r="AI17" s="139">
        <f>AH17*AUXILIAR!$B$61</f>
        <v>20000000</v>
      </c>
      <c r="AJ17" s="73">
        <v>0</v>
      </c>
      <c r="AK17" s="52">
        <f t="shared" si="5"/>
        <v>0</v>
      </c>
      <c r="AL17" s="260">
        <f>AK17*AUXILIAR!$B$61</f>
        <v>0</v>
      </c>
      <c r="AM17" s="349"/>
      <c r="AN17" s="6"/>
      <c r="AO17" s="6"/>
      <c r="AP17" s="6"/>
      <c r="AQ17" s="6"/>
      <c r="AR17" s="6"/>
      <c r="AS17" s="6"/>
      <c r="AT17" s="6"/>
      <c r="AU17" s="6"/>
      <c r="AV17" s="350"/>
      <c r="AW17" s="208"/>
      <c r="AX17" s="6"/>
      <c r="AY17" s="6"/>
      <c r="AZ17" s="6"/>
      <c r="BA17" s="6"/>
      <c r="BB17" s="6"/>
      <c r="BC17" s="6"/>
      <c r="BD17" s="6"/>
      <c r="BE17" s="6"/>
      <c r="BF17" s="255"/>
      <c r="BG17" s="349"/>
      <c r="BH17" s="6"/>
      <c r="BI17" s="6"/>
      <c r="BJ17" s="6"/>
      <c r="BK17" s="6"/>
      <c r="BL17" s="6"/>
      <c r="BM17" s="6"/>
      <c r="BN17" s="6"/>
      <c r="BO17" s="6"/>
      <c r="BP17" s="350"/>
      <c r="BQ17" s="333"/>
    </row>
    <row r="18" spans="1:69" ht="30">
      <c r="A18" s="8" t="s">
        <v>33</v>
      </c>
      <c r="B18" s="8" t="s">
        <v>14</v>
      </c>
      <c r="C18" s="8">
        <v>1</v>
      </c>
      <c r="D18" s="199">
        <v>290</v>
      </c>
      <c r="E18" s="118" t="s">
        <v>35</v>
      </c>
      <c r="F18" s="118" t="s">
        <v>108</v>
      </c>
      <c r="G18" s="118" t="s">
        <v>34</v>
      </c>
      <c r="H18" s="307" t="s">
        <v>188</v>
      </c>
      <c r="I18" s="208"/>
      <c r="J18" s="6"/>
      <c r="K18" s="6"/>
      <c r="L18" s="6"/>
      <c r="M18" s="6"/>
      <c r="N18" s="6"/>
      <c r="O18" s="6"/>
      <c r="P18" s="6"/>
      <c r="Q18" s="6"/>
      <c r="R18" s="255"/>
      <c r="S18" s="349"/>
      <c r="T18" s="6"/>
      <c r="U18" s="6"/>
      <c r="V18" s="6"/>
      <c r="W18" s="6"/>
      <c r="X18" s="6"/>
      <c r="Y18" s="6"/>
      <c r="Z18" s="6"/>
      <c r="AA18" s="6"/>
      <c r="AB18" s="350"/>
      <c r="AC18" s="239" t="s">
        <v>199</v>
      </c>
      <c r="AD18" s="73">
        <v>83.59</v>
      </c>
      <c r="AE18" s="73">
        <v>83.59</v>
      </c>
      <c r="AF18" s="73">
        <v>1</v>
      </c>
      <c r="AG18" s="73">
        <v>100</v>
      </c>
      <c r="AH18" s="52">
        <f t="shared" si="4"/>
        <v>1</v>
      </c>
      <c r="AI18" s="139">
        <f>AH18*AUXILIAR!$B$56</f>
        <v>30000000</v>
      </c>
      <c r="AJ18" s="214">
        <v>100</v>
      </c>
      <c r="AK18" s="52">
        <f t="shared" si="5"/>
        <v>1</v>
      </c>
      <c r="AL18" s="260">
        <f>AK18*AUXILIAR!$B$56</f>
        <v>30000000</v>
      </c>
      <c r="AM18" s="349"/>
      <c r="AN18" s="6"/>
      <c r="AO18" s="6"/>
      <c r="AP18" s="6"/>
      <c r="AQ18" s="6"/>
      <c r="AR18" s="6"/>
      <c r="AS18" s="6"/>
      <c r="AT18" s="6"/>
      <c r="AU18" s="6"/>
      <c r="AV18" s="350"/>
      <c r="AW18" s="208"/>
      <c r="AX18" s="6"/>
      <c r="AY18" s="6"/>
      <c r="AZ18" s="6"/>
      <c r="BA18" s="6"/>
      <c r="BB18" s="6"/>
      <c r="BC18" s="6"/>
      <c r="BD18" s="6"/>
      <c r="BE18" s="6"/>
      <c r="BF18" s="255"/>
      <c r="BG18" s="349"/>
      <c r="BH18" s="6"/>
      <c r="BI18" s="6"/>
      <c r="BJ18" s="6"/>
      <c r="BK18" s="6"/>
      <c r="BL18" s="6"/>
      <c r="BM18" s="6"/>
      <c r="BN18" s="6"/>
      <c r="BO18" s="6"/>
      <c r="BP18" s="350"/>
      <c r="BQ18" s="333"/>
    </row>
    <row r="19" spans="1:69" ht="15">
      <c r="A19" s="8" t="s">
        <v>33</v>
      </c>
      <c r="B19" s="8" t="s">
        <v>14</v>
      </c>
      <c r="C19" s="8">
        <v>1</v>
      </c>
      <c r="D19" s="199">
        <v>290</v>
      </c>
      <c r="E19" s="118" t="s">
        <v>35</v>
      </c>
      <c r="F19" s="118" t="s">
        <v>108</v>
      </c>
      <c r="G19" s="118" t="s">
        <v>34</v>
      </c>
      <c r="H19" s="307" t="s">
        <v>188</v>
      </c>
      <c r="I19" s="208"/>
      <c r="J19" s="6"/>
      <c r="K19" s="6"/>
      <c r="L19" s="6"/>
      <c r="M19" s="6"/>
      <c r="N19" s="6"/>
      <c r="O19" s="6"/>
      <c r="P19" s="6"/>
      <c r="Q19" s="6"/>
      <c r="R19" s="255"/>
      <c r="S19" s="349"/>
      <c r="T19" s="6"/>
      <c r="U19" s="6"/>
      <c r="V19" s="6"/>
      <c r="W19" s="6"/>
      <c r="X19" s="6"/>
      <c r="Y19" s="6"/>
      <c r="Z19" s="6"/>
      <c r="AA19" s="6"/>
      <c r="AB19" s="350"/>
      <c r="AC19" s="239" t="s">
        <v>204</v>
      </c>
      <c r="AD19" s="73">
        <v>83.65</v>
      </c>
      <c r="AE19" s="73">
        <v>83.65</v>
      </c>
      <c r="AF19" s="73">
        <v>1</v>
      </c>
      <c r="AG19" s="73">
        <v>100</v>
      </c>
      <c r="AH19" s="52">
        <f t="shared" ref="AH19" si="8">AF19*AG19/100</f>
        <v>1</v>
      </c>
      <c r="AI19" s="139">
        <f>AH19*AUXILIAR!$B$58</f>
        <v>10000000</v>
      </c>
      <c r="AJ19" s="214">
        <v>100</v>
      </c>
      <c r="AK19" s="52">
        <f t="shared" si="5"/>
        <v>1</v>
      </c>
      <c r="AL19" s="260">
        <f>AK19*AUXILIAR!$B$58</f>
        <v>10000000</v>
      </c>
      <c r="AM19" s="349"/>
      <c r="AN19" s="6"/>
      <c r="AO19" s="6"/>
      <c r="AP19" s="6"/>
      <c r="AQ19" s="6"/>
      <c r="AR19" s="6"/>
      <c r="AS19" s="6"/>
      <c r="AT19" s="6"/>
      <c r="AU19" s="6"/>
      <c r="AV19" s="350"/>
      <c r="AW19" s="208"/>
      <c r="AX19" s="6"/>
      <c r="AY19" s="6"/>
      <c r="AZ19" s="6"/>
      <c r="BA19" s="6"/>
      <c r="BB19" s="6"/>
      <c r="BC19" s="6"/>
      <c r="BD19" s="6"/>
      <c r="BE19" s="6"/>
      <c r="BF19" s="255"/>
      <c r="BG19" s="349"/>
      <c r="BH19" s="6"/>
      <c r="BI19" s="6"/>
      <c r="BJ19" s="6"/>
      <c r="BK19" s="6"/>
      <c r="BL19" s="6"/>
      <c r="BM19" s="6"/>
      <c r="BN19" s="6"/>
      <c r="BO19" s="6"/>
      <c r="BP19" s="350"/>
      <c r="BQ19" s="333"/>
    </row>
    <row r="20" spans="1:69" ht="30">
      <c r="A20" s="8" t="s">
        <v>33</v>
      </c>
      <c r="B20" s="8" t="s">
        <v>14</v>
      </c>
      <c r="C20" s="8">
        <v>1</v>
      </c>
      <c r="D20" s="199">
        <v>290</v>
      </c>
      <c r="E20" s="118" t="s">
        <v>35</v>
      </c>
      <c r="F20" s="118" t="s">
        <v>108</v>
      </c>
      <c r="G20" s="118" t="s">
        <v>34</v>
      </c>
      <c r="H20" s="307" t="s">
        <v>188</v>
      </c>
      <c r="I20" s="208"/>
      <c r="J20" s="6"/>
      <c r="K20" s="6"/>
      <c r="L20" s="6"/>
      <c r="M20" s="6"/>
      <c r="N20" s="6"/>
      <c r="O20" s="6"/>
      <c r="P20" s="6"/>
      <c r="Q20" s="6"/>
      <c r="R20" s="255"/>
      <c r="S20" s="349"/>
      <c r="T20" s="6"/>
      <c r="U20" s="6"/>
      <c r="V20" s="6"/>
      <c r="W20" s="6"/>
      <c r="X20" s="6"/>
      <c r="Y20" s="6"/>
      <c r="Z20" s="6"/>
      <c r="AA20" s="6"/>
      <c r="AB20" s="350"/>
      <c r="AC20" s="239" t="s">
        <v>202</v>
      </c>
      <c r="AD20" s="73">
        <v>85.84</v>
      </c>
      <c r="AE20" s="73">
        <v>85.84</v>
      </c>
      <c r="AF20" s="73">
        <v>1</v>
      </c>
      <c r="AG20" s="73">
        <v>100</v>
      </c>
      <c r="AH20" s="52">
        <f t="shared" si="4"/>
        <v>1</v>
      </c>
      <c r="AI20" s="139">
        <f>AH20*AUXILIAR!$B$58</f>
        <v>10000000</v>
      </c>
      <c r="AJ20" s="214">
        <v>100</v>
      </c>
      <c r="AK20" s="52">
        <f t="shared" si="5"/>
        <v>1</v>
      </c>
      <c r="AL20" s="260">
        <f>AK20*AUXILIAR!$B$58</f>
        <v>10000000</v>
      </c>
      <c r="AM20" s="349"/>
      <c r="AN20" s="6"/>
      <c r="AO20" s="6"/>
      <c r="AP20" s="6"/>
      <c r="AQ20" s="6"/>
      <c r="AR20" s="6"/>
      <c r="AS20" s="6"/>
      <c r="AT20" s="6"/>
      <c r="AU20" s="6"/>
      <c r="AV20" s="350"/>
      <c r="AW20" s="208"/>
      <c r="AX20" s="6"/>
      <c r="AY20" s="6"/>
      <c r="AZ20" s="6"/>
      <c r="BA20" s="6"/>
      <c r="BB20" s="6"/>
      <c r="BC20" s="6"/>
      <c r="BD20" s="6"/>
      <c r="BE20" s="6"/>
      <c r="BF20" s="255"/>
      <c r="BG20" s="349"/>
      <c r="BH20" s="6"/>
      <c r="BI20" s="6"/>
      <c r="BJ20" s="6"/>
      <c r="BK20" s="6"/>
      <c r="BL20" s="6"/>
      <c r="BM20" s="6"/>
      <c r="BN20" s="6"/>
      <c r="BO20" s="6"/>
      <c r="BP20" s="350"/>
      <c r="BQ20" s="333"/>
    </row>
    <row r="21" spans="1:69" ht="30">
      <c r="A21" s="8" t="s">
        <v>33</v>
      </c>
      <c r="B21" s="8" t="s">
        <v>14</v>
      </c>
      <c r="C21" s="8">
        <v>1</v>
      </c>
      <c r="D21" s="199">
        <v>290</v>
      </c>
      <c r="E21" s="118" t="s">
        <v>35</v>
      </c>
      <c r="F21" s="118" t="s">
        <v>108</v>
      </c>
      <c r="G21" s="118" t="s">
        <v>34</v>
      </c>
      <c r="H21" s="307" t="s">
        <v>188</v>
      </c>
      <c r="I21" s="208"/>
      <c r="J21" s="6"/>
      <c r="K21" s="6"/>
      <c r="L21" s="6"/>
      <c r="M21" s="6"/>
      <c r="N21" s="6"/>
      <c r="O21" s="6"/>
      <c r="P21" s="6"/>
      <c r="Q21" s="6"/>
      <c r="R21" s="255"/>
      <c r="S21" s="349"/>
      <c r="T21" s="6"/>
      <c r="U21" s="6"/>
      <c r="V21" s="6"/>
      <c r="W21" s="6"/>
      <c r="X21" s="6"/>
      <c r="Y21" s="6"/>
      <c r="Z21" s="6"/>
      <c r="AA21" s="6"/>
      <c r="AB21" s="350"/>
      <c r="AC21" s="239" t="s">
        <v>203</v>
      </c>
      <c r="AD21" s="73">
        <v>85.84</v>
      </c>
      <c r="AE21" s="73">
        <v>85.84</v>
      </c>
      <c r="AF21" s="73">
        <v>1</v>
      </c>
      <c r="AG21" s="73">
        <v>100</v>
      </c>
      <c r="AH21" s="52">
        <f t="shared" si="4"/>
        <v>1</v>
      </c>
      <c r="AI21" s="139">
        <f>AH21*AUXILIAR!$B$58</f>
        <v>10000000</v>
      </c>
      <c r="AJ21" s="214">
        <v>100</v>
      </c>
      <c r="AK21" s="52">
        <f t="shared" si="5"/>
        <v>1</v>
      </c>
      <c r="AL21" s="260">
        <f>AK21*AUXILIAR!$B$58</f>
        <v>10000000</v>
      </c>
      <c r="AM21" s="349"/>
      <c r="AN21" s="6"/>
      <c r="AO21" s="6"/>
      <c r="AP21" s="6"/>
      <c r="AQ21" s="6"/>
      <c r="AR21" s="6"/>
      <c r="AS21" s="6"/>
      <c r="AT21" s="6"/>
      <c r="AU21" s="6"/>
      <c r="AV21" s="350"/>
      <c r="AW21" s="208"/>
      <c r="AX21" s="6"/>
      <c r="AY21" s="6"/>
      <c r="AZ21" s="6"/>
      <c r="BA21" s="6"/>
      <c r="BB21" s="6"/>
      <c r="BC21" s="6"/>
      <c r="BD21" s="6"/>
      <c r="BE21" s="6"/>
      <c r="BF21" s="255"/>
      <c r="BG21" s="349"/>
      <c r="BH21" s="6"/>
      <c r="BI21" s="6"/>
      <c r="BJ21" s="6"/>
      <c r="BK21" s="6"/>
      <c r="BL21" s="6"/>
      <c r="BM21" s="6"/>
      <c r="BN21" s="6"/>
      <c r="BO21" s="6"/>
      <c r="BP21" s="350"/>
      <c r="BQ21" s="333"/>
    </row>
    <row r="22" spans="1:69" ht="18" customHeight="1">
      <c r="A22" s="64" t="s">
        <v>33</v>
      </c>
      <c r="B22" s="64" t="s">
        <v>14</v>
      </c>
      <c r="C22" s="120" t="s">
        <v>48</v>
      </c>
      <c r="D22" s="117">
        <v>386</v>
      </c>
      <c r="E22" s="119" t="s">
        <v>35</v>
      </c>
      <c r="F22" s="119" t="s">
        <v>108</v>
      </c>
      <c r="G22" s="119" t="s">
        <v>34</v>
      </c>
      <c r="H22" s="305" t="s">
        <v>188</v>
      </c>
      <c r="I22" s="263"/>
      <c r="J22" s="70"/>
      <c r="K22" s="70"/>
      <c r="L22" s="71"/>
      <c r="M22" s="80" t="s">
        <v>115</v>
      </c>
      <c r="N22" s="79">
        <f>SUM(N23:N40)</f>
        <v>13</v>
      </c>
      <c r="O22" s="79">
        <f>SUM(O23:O40)</f>
        <v>39000000</v>
      </c>
      <c r="P22" s="80" t="s">
        <v>115</v>
      </c>
      <c r="Q22" s="79">
        <f>SUM(Q23:Q40)</f>
        <v>5.1580500000000002</v>
      </c>
      <c r="R22" s="256">
        <f>SUM(R23:R40)</f>
        <v>15474150</v>
      </c>
      <c r="S22" s="347"/>
      <c r="T22" s="70"/>
      <c r="U22" s="70"/>
      <c r="V22" s="71"/>
      <c r="W22" s="80" t="s">
        <v>115</v>
      </c>
      <c r="X22" s="79">
        <f>SUM(X23:X40)</f>
        <v>20.350999999999999</v>
      </c>
      <c r="Y22" s="79">
        <f>SUM(Y23:Y40)</f>
        <v>101755000.00000001</v>
      </c>
      <c r="Z22" s="80" t="s">
        <v>115</v>
      </c>
      <c r="AA22" s="79">
        <f>SUM(AA23:AA40)</f>
        <v>14.828253999999996</v>
      </c>
      <c r="AB22" s="348">
        <f>SUM(AB23:AB40)</f>
        <v>74141269.999999985</v>
      </c>
      <c r="AC22" s="263"/>
      <c r="AD22" s="70"/>
      <c r="AE22" s="70"/>
      <c r="AF22" s="71"/>
      <c r="AG22" s="80" t="s">
        <v>115</v>
      </c>
      <c r="AH22" s="79">
        <f>SUM(AH23:AH40)</f>
        <v>12.24</v>
      </c>
      <c r="AI22" s="79">
        <f>SUM(AI23:AI40)</f>
        <v>318200000</v>
      </c>
      <c r="AJ22" s="80" t="s">
        <v>115</v>
      </c>
      <c r="AK22" s="79">
        <f>SUM(AK23:AK40)</f>
        <v>3.2637999999999998</v>
      </c>
      <c r="AL22" s="256">
        <f>SUM(AL23:AL40)</f>
        <v>86623000</v>
      </c>
      <c r="AM22" s="347"/>
      <c r="AN22" s="70"/>
      <c r="AO22" s="70"/>
      <c r="AP22" s="70"/>
      <c r="AQ22" s="80" t="s">
        <v>115</v>
      </c>
      <c r="AR22" s="79">
        <f>SUM(AR23:AR40)</f>
        <v>0</v>
      </c>
      <c r="AS22" s="79">
        <f>SUM(AS23:AS40)</f>
        <v>0</v>
      </c>
      <c r="AT22" s="80" t="s">
        <v>115</v>
      </c>
      <c r="AU22" s="79">
        <f>SUM(AU23:AU40)</f>
        <v>0</v>
      </c>
      <c r="AV22" s="348">
        <f>SUM(AV23:AV40)</f>
        <v>0</v>
      </c>
      <c r="AW22" s="263"/>
      <c r="AX22" s="70"/>
      <c r="AY22" s="70"/>
      <c r="AZ22" s="71"/>
      <c r="BA22" s="80" t="s">
        <v>115</v>
      </c>
      <c r="BB22" s="79">
        <f>SUM(BB23:BB40)</f>
        <v>3.3755000000000175</v>
      </c>
      <c r="BC22" s="79">
        <f>SUM(BC23:BC40)</f>
        <v>6751000.0000000345</v>
      </c>
      <c r="BD22" s="80" t="s">
        <v>115</v>
      </c>
      <c r="BE22" s="79">
        <f>SUM(BE23:BE40)</f>
        <v>2.1791420000000121</v>
      </c>
      <c r="BF22" s="256">
        <f>SUM(BF23:BF40)</f>
        <v>4358284.0000000242</v>
      </c>
      <c r="BG22" s="347"/>
      <c r="BH22" s="70"/>
      <c r="BI22" s="70"/>
      <c r="BJ22" s="70"/>
      <c r="BK22" s="80" t="s">
        <v>115</v>
      </c>
      <c r="BL22" s="79">
        <f>SUM(BL23:BL40)</f>
        <v>0</v>
      </c>
      <c r="BM22" s="79">
        <f>SUM(BM23:BM40)</f>
        <v>0</v>
      </c>
      <c r="BN22" s="80" t="s">
        <v>115</v>
      </c>
      <c r="BO22" s="79">
        <f>SUM(BO23:BO40)</f>
        <v>0</v>
      </c>
      <c r="BP22" s="348">
        <f>SUM(BP23:BP40)</f>
        <v>0</v>
      </c>
      <c r="BQ22" s="332"/>
    </row>
    <row r="23" spans="1:69" ht="45">
      <c r="A23" s="8" t="s">
        <v>33</v>
      </c>
      <c r="B23" s="8" t="s">
        <v>14</v>
      </c>
      <c r="C23" s="8">
        <v>1</v>
      </c>
      <c r="D23" s="199">
        <v>386</v>
      </c>
      <c r="E23" s="118" t="s">
        <v>35</v>
      </c>
      <c r="F23" s="118" t="s">
        <v>108</v>
      </c>
      <c r="G23" s="118" t="s">
        <v>34</v>
      </c>
      <c r="H23" s="307" t="s">
        <v>188</v>
      </c>
      <c r="I23" s="297" t="s">
        <v>228</v>
      </c>
      <c r="J23" s="73">
        <v>337.7</v>
      </c>
      <c r="K23" s="73">
        <v>340.7</v>
      </c>
      <c r="L23" s="73">
        <f>K23-J23</f>
        <v>3</v>
      </c>
      <c r="M23" s="73">
        <v>100</v>
      </c>
      <c r="N23" s="52">
        <f t="shared" ref="N23:N26" si="9">L23*M23/100</f>
        <v>3</v>
      </c>
      <c r="O23" s="73">
        <f>N23*AUXILIAR!$B$50</f>
        <v>9000000</v>
      </c>
      <c r="P23" s="214">
        <v>41.59</v>
      </c>
      <c r="Q23" s="52">
        <f>L23*P23/100</f>
        <v>1.2477</v>
      </c>
      <c r="R23" s="296">
        <f>Q23*AUXILIAR!$B$50</f>
        <v>3743100</v>
      </c>
      <c r="S23" s="362" t="s">
        <v>206</v>
      </c>
      <c r="T23" s="73">
        <v>324.10000000000002</v>
      </c>
      <c r="U23" s="73">
        <v>324.60000000000002</v>
      </c>
      <c r="V23" s="73">
        <f>U23-T23</f>
        <v>0.5</v>
      </c>
      <c r="W23" s="73">
        <v>100</v>
      </c>
      <c r="X23" s="52">
        <f t="shared" ref="X23:X40" si="10">V23*W23/100</f>
        <v>0.5</v>
      </c>
      <c r="Y23" s="139">
        <f>X23*AUXILIAR!$B$53</f>
        <v>2500000</v>
      </c>
      <c r="Z23" s="214">
        <v>100</v>
      </c>
      <c r="AA23" s="52">
        <f>V23*Z23/100</f>
        <v>0.5</v>
      </c>
      <c r="AB23" s="356">
        <f>AA23*AUXILIAR!$B$53</f>
        <v>2500000</v>
      </c>
      <c r="AC23" s="239" t="s">
        <v>223</v>
      </c>
      <c r="AD23" s="73">
        <v>339.9</v>
      </c>
      <c r="AE23" s="73">
        <v>339.9</v>
      </c>
      <c r="AF23" s="73">
        <v>1</v>
      </c>
      <c r="AG23" s="73">
        <v>100</v>
      </c>
      <c r="AH23" s="52">
        <f t="shared" ref="AH23" si="11">AF23*AG23/100</f>
        <v>1</v>
      </c>
      <c r="AI23" s="139">
        <f>AH23*AUXILIAR!$B$58</f>
        <v>10000000</v>
      </c>
      <c r="AJ23" s="214">
        <v>80.849999999999994</v>
      </c>
      <c r="AK23" s="52">
        <f t="shared" ref="AK23" si="12">AF23*AJ23/100</f>
        <v>0.8085</v>
      </c>
      <c r="AL23" s="260">
        <f>AK23*AUXILIAR!$B$58</f>
        <v>8085000</v>
      </c>
      <c r="AM23" s="349"/>
      <c r="AN23" s="6"/>
      <c r="AO23" s="6"/>
      <c r="AP23" s="6"/>
      <c r="AQ23" s="6"/>
      <c r="AR23" s="6"/>
      <c r="AS23" s="6"/>
      <c r="AT23" s="6"/>
      <c r="AU23" s="6"/>
      <c r="AV23" s="350"/>
      <c r="AW23" s="239" t="s">
        <v>234</v>
      </c>
      <c r="AX23" s="73">
        <v>344.4</v>
      </c>
      <c r="AY23" s="73">
        <v>344.64</v>
      </c>
      <c r="AZ23" s="73">
        <f>AY23-AX23</f>
        <v>0.24000000000000909</v>
      </c>
      <c r="BA23" s="73">
        <v>100</v>
      </c>
      <c r="BB23" s="52">
        <f>AZ23*BA23/100</f>
        <v>0.24000000000000909</v>
      </c>
      <c r="BC23" s="139">
        <f>BB23*AUXILIAR!$B$67</f>
        <v>480000.00000001816</v>
      </c>
      <c r="BD23" s="214">
        <v>86.14</v>
      </c>
      <c r="BE23" s="52">
        <f>AZ23*BD23/100</f>
        <v>0.20673600000000783</v>
      </c>
      <c r="BF23" s="260">
        <f>BE23*AUXILIAR!$B$67</f>
        <v>413472.00000001566</v>
      </c>
      <c r="BG23" s="349"/>
      <c r="BH23" s="6"/>
      <c r="BI23" s="6"/>
      <c r="BJ23" s="6"/>
      <c r="BK23" s="6"/>
      <c r="BL23" s="6"/>
      <c r="BM23" s="6"/>
      <c r="BN23" s="6"/>
      <c r="BO23" s="6"/>
      <c r="BP23" s="350"/>
      <c r="BQ23" s="333"/>
    </row>
    <row r="24" spans="1:69" ht="45">
      <c r="A24" s="8" t="s">
        <v>33</v>
      </c>
      <c r="B24" s="8" t="s">
        <v>14</v>
      </c>
      <c r="C24" s="8">
        <v>1</v>
      </c>
      <c r="D24" s="199">
        <v>386</v>
      </c>
      <c r="E24" s="118" t="s">
        <v>35</v>
      </c>
      <c r="F24" s="118" t="s">
        <v>108</v>
      </c>
      <c r="G24" s="118" t="s">
        <v>34</v>
      </c>
      <c r="H24" s="307" t="s">
        <v>188</v>
      </c>
      <c r="I24" s="297" t="s">
        <v>228</v>
      </c>
      <c r="J24" s="73">
        <v>340.7</v>
      </c>
      <c r="K24" s="73">
        <v>344.2</v>
      </c>
      <c r="L24" s="73">
        <f t="shared" ref="L24:L26" si="13">K24-J24</f>
        <v>3.5</v>
      </c>
      <c r="M24" s="73">
        <v>100</v>
      </c>
      <c r="N24" s="52">
        <f t="shared" si="9"/>
        <v>3.5</v>
      </c>
      <c r="O24" s="73">
        <f>N24*AUXILIAR!$B$50</f>
        <v>10500000</v>
      </c>
      <c r="P24" s="214">
        <v>34.29</v>
      </c>
      <c r="Q24" s="52">
        <f t="shared" ref="Q24:Q26" si="14">L24*P24/100</f>
        <v>1.2001500000000001</v>
      </c>
      <c r="R24" s="296">
        <f>Q24*AUXILIAR!$B$50</f>
        <v>3600450</v>
      </c>
      <c r="S24" s="362" t="s">
        <v>207</v>
      </c>
      <c r="T24" s="73">
        <v>324.60000000000002</v>
      </c>
      <c r="U24" s="73">
        <v>324.654</v>
      </c>
      <c r="V24" s="73">
        <f t="shared" ref="V24:V40" si="15">U24-T24</f>
        <v>5.3999999999973625E-2</v>
      </c>
      <c r="W24" s="73">
        <v>100</v>
      </c>
      <c r="X24" s="52">
        <f t="shared" si="10"/>
        <v>5.3999999999973625E-2</v>
      </c>
      <c r="Y24" s="139">
        <f>X24*AUXILIAR!$B$53</f>
        <v>269999.9999998681</v>
      </c>
      <c r="Z24" s="214">
        <v>100</v>
      </c>
      <c r="AA24" s="52">
        <f t="shared" ref="AA24:AA40" si="16">V24*Z24/100</f>
        <v>5.3999999999973625E-2</v>
      </c>
      <c r="AB24" s="356">
        <f>AA24*AUXILIAR!$B$53</f>
        <v>269999.9999998681</v>
      </c>
      <c r="AC24" s="239" t="s">
        <v>226</v>
      </c>
      <c r="AD24" s="73">
        <v>340.2</v>
      </c>
      <c r="AE24" s="73">
        <v>340.2</v>
      </c>
      <c r="AF24" s="73">
        <v>1</v>
      </c>
      <c r="AG24" s="73">
        <v>100</v>
      </c>
      <c r="AH24" s="52">
        <f>AF24*AG24/100</f>
        <v>1</v>
      </c>
      <c r="AI24" s="139">
        <f>AH24*AUXILIAR!$B$56</f>
        <v>30000000</v>
      </c>
      <c r="AJ24" s="214">
        <v>12.2</v>
      </c>
      <c r="AK24" s="52">
        <f>AF24*AJ24/100</f>
        <v>0.122</v>
      </c>
      <c r="AL24" s="260">
        <f>AK24*AUXILIAR!$B$56</f>
        <v>3660000</v>
      </c>
      <c r="AM24" s="349"/>
      <c r="AN24" s="6"/>
      <c r="AO24" s="6"/>
      <c r="AP24" s="6"/>
      <c r="AQ24" s="6"/>
      <c r="AR24" s="6"/>
      <c r="AS24" s="6"/>
      <c r="AT24" s="6"/>
      <c r="AU24" s="6"/>
      <c r="AV24" s="350"/>
      <c r="AW24" s="239" t="s">
        <v>235</v>
      </c>
      <c r="AX24" s="73">
        <v>344.64</v>
      </c>
      <c r="AY24" s="73">
        <v>345</v>
      </c>
      <c r="AZ24" s="73">
        <f t="shared" ref="AZ24:AZ32" si="17">AY24-AX24</f>
        <v>0.36000000000001364</v>
      </c>
      <c r="BA24" s="73">
        <v>100</v>
      </c>
      <c r="BB24" s="52">
        <f>AZ24*BA24/100</f>
        <v>0.36000000000001364</v>
      </c>
      <c r="BC24" s="139">
        <f>BB24*AUXILIAR!$B$67</f>
        <v>720000.00000002724</v>
      </c>
      <c r="BD24" s="214">
        <v>82.48</v>
      </c>
      <c r="BE24" s="52">
        <f t="shared" ref="BE24:BE26" si="18">AZ24*BD24/100</f>
        <v>0.29692800000001129</v>
      </c>
      <c r="BF24" s="260">
        <f>BE24*AUXILIAR!$B$67</f>
        <v>593856.00000002258</v>
      </c>
      <c r="BG24" s="349"/>
      <c r="BH24" s="6"/>
      <c r="BI24" s="6"/>
      <c r="BJ24" s="6"/>
      <c r="BK24" s="6"/>
      <c r="BL24" s="6"/>
      <c r="BM24" s="6"/>
      <c r="BN24" s="6"/>
      <c r="BO24" s="6"/>
      <c r="BP24" s="350"/>
      <c r="BQ24" s="333"/>
    </row>
    <row r="25" spans="1:69" ht="45">
      <c r="A25" s="8" t="s">
        <v>33</v>
      </c>
      <c r="B25" s="8" t="s">
        <v>14</v>
      </c>
      <c r="C25" s="8">
        <v>1</v>
      </c>
      <c r="D25" s="199">
        <v>386</v>
      </c>
      <c r="E25" s="118" t="s">
        <v>35</v>
      </c>
      <c r="F25" s="118" t="s">
        <v>108</v>
      </c>
      <c r="G25" s="118" t="s">
        <v>34</v>
      </c>
      <c r="H25" s="307" t="s">
        <v>188</v>
      </c>
      <c r="I25" s="239" t="s">
        <v>227</v>
      </c>
      <c r="J25" s="73">
        <v>337.7</v>
      </c>
      <c r="K25" s="73">
        <v>340.7</v>
      </c>
      <c r="L25" s="73">
        <f t="shared" si="13"/>
        <v>3</v>
      </c>
      <c r="M25" s="73">
        <v>100</v>
      </c>
      <c r="N25" s="52">
        <f t="shared" si="9"/>
        <v>3</v>
      </c>
      <c r="O25" s="73">
        <f>N25*AUXILIAR!$B$50</f>
        <v>9000000</v>
      </c>
      <c r="P25" s="214">
        <v>41.83</v>
      </c>
      <c r="Q25" s="52">
        <f t="shared" si="14"/>
        <v>1.2548999999999999</v>
      </c>
      <c r="R25" s="296">
        <f>Q25*AUXILIAR!$B$50</f>
        <v>3764699.9999999995</v>
      </c>
      <c r="S25" s="362" t="s">
        <v>208</v>
      </c>
      <c r="T25" s="73">
        <v>324.654</v>
      </c>
      <c r="U25" s="73">
        <v>328.3</v>
      </c>
      <c r="V25" s="73">
        <f t="shared" si="15"/>
        <v>3.646000000000015</v>
      </c>
      <c r="W25" s="73">
        <v>100</v>
      </c>
      <c r="X25" s="52">
        <f t="shared" si="10"/>
        <v>3.646000000000015</v>
      </c>
      <c r="Y25" s="139">
        <f>X25*AUXILIAR!$B$53</f>
        <v>18230000.000000075</v>
      </c>
      <c r="Z25" s="214">
        <v>100</v>
      </c>
      <c r="AA25" s="52">
        <f t="shared" si="16"/>
        <v>3.646000000000015</v>
      </c>
      <c r="AB25" s="356">
        <f>AA25*AUXILIAR!$B$53</f>
        <v>18230000.000000075</v>
      </c>
      <c r="AC25" s="239" t="s">
        <v>224</v>
      </c>
      <c r="AD25" s="73">
        <v>343.45</v>
      </c>
      <c r="AE25" s="73">
        <v>343.45</v>
      </c>
      <c r="AF25" s="73">
        <v>1</v>
      </c>
      <c r="AG25" s="73">
        <v>100</v>
      </c>
      <c r="AH25" s="52">
        <f>AF25*AG25/100</f>
        <v>1</v>
      </c>
      <c r="AI25" s="139">
        <f>AH25*AUXILIAR!$B$58</f>
        <v>10000000</v>
      </c>
      <c r="AJ25" s="214">
        <v>41.66</v>
      </c>
      <c r="AK25" s="52">
        <f>AF25*AJ25/100</f>
        <v>0.41659999999999997</v>
      </c>
      <c r="AL25" s="260">
        <f>AK25*AUXILIAR!$B$58</f>
        <v>4165999.9999999995</v>
      </c>
      <c r="AM25" s="349"/>
      <c r="AN25" s="6"/>
      <c r="AO25" s="6"/>
      <c r="AP25" s="6"/>
      <c r="AQ25" s="6"/>
      <c r="AR25" s="6"/>
      <c r="AS25" s="6"/>
      <c r="AT25" s="6"/>
      <c r="AU25" s="6"/>
      <c r="AV25" s="350"/>
      <c r="AW25" s="239" t="s">
        <v>236</v>
      </c>
      <c r="AX25" s="73">
        <v>345</v>
      </c>
      <c r="AY25" s="73">
        <v>345.58</v>
      </c>
      <c r="AZ25" s="73">
        <f t="shared" si="17"/>
        <v>0.57999999999998408</v>
      </c>
      <c r="BA25" s="73">
        <v>100</v>
      </c>
      <c r="BB25" s="52">
        <f>AZ25*BA25/100</f>
        <v>0.57999999999998408</v>
      </c>
      <c r="BC25" s="139">
        <f>BB25*AUXILIAR!$B$67</f>
        <v>1159999.9999999681</v>
      </c>
      <c r="BD25" s="214">
        <v>75.010000000000005</v>
      </c>
      <c r="BE25" s="52">
        <f t="shared" si="18"/>
        <v>0.43505799999998807</v>
      </c>
      <c r="BF25" s="260">
        <f>BE25*AUXILIAR!$B$67</f>
        <v>870115.99999997613</v>
      </c>
      <c r="BG25" s="349"/>
      <c r="BH25" s="6"/>
      <c r="BI25" s="6"/>
      <c r="BJ25" s="6"/>
      <c r="BK25" s="6"/>
      <c r="BL25" s="6"/>
      <c r="BM25" s="6"/>
      <c r="BN25" s="6"/>
      <c r="BO25" s="6"/>
      <c r="BP25" s="350"/>
      <c r="BQ25" s="333"/>
    </row>
    <row r="26" spans="1:69" ht="45">
      <c r="A26" s="8" t="s">
        <v>33</v>
      </c>
      <c r="B26" s="8" t="s">
        <v>14</v>
      </c>
      <c r="C26" s="8">
        <v>1</v>
      </c>
      <c r="D26" s="199">
        <v>386</v>
      </c>
      <c r="E26" s="118" t="s">
        <v>35</v>
      </c>
      <c r="F26" s="118" t="s">
        <v>108</v>
      </c>
      <c r="G26" s="118" t="s">
        <v>34</v>
      </c>
      <c r="H26" s="307" t="s">
        <v>188</v>
      </c>
      <c r="I26" s="297" t="s">
        <v>227</v>
      </c>
      <c r="J26" s="73">
        <v>340.7</v>
      </c>
      <c r="K26" s="73">
        <v>344.2</v>
      </c>
      <c r="L26" s="73">
        <f t="shared" si="13"/>
        <v>3.5</v>
      </c>
      <c r="M26" s="73">
        <v>100</v>
      </c>
      <c r="N26" s="52">
        <f t="shared" si="9"/>
        <v>3.5</v>
      </c>
      <c r="O26" s="73">
        <f>N26*AUXILIAR!$B$50</f>
        <v>10500000</v>
      </c>
      <c r="P26" s="214">
        <v>41.58</v>
      </c>
      <c r="Q26" s="52">
        <f t="shared" si="14"/>
        <v>1.4553</v>
      </c>
      <c r="R26" s="296">
        <f>Q26*AUXILIAR!$B$50</f>
        <v>4365900</v>
      </c>
      <c r="S26" s="362" t="s">
        <v>209</v>
      </c>
      <c r="T26" s="73">
        <v>328.3</v>
      </c>
      <c r="U26" s="73">
        <v>328.35399999999998</v>
      </c>
      <c r="V26" s="73">
        <f t="shared" si="15"/>
        <v>5.3999999999973625E-2</v>
      </c>
      <c r="W26" s="73">
        <v>100</v>
      </c>
      <c r="X26" s="52">
        <f t="shared" si="10"/>
        <v>5.3999999999973625E-2</v>
      </c>
      <c r="Y26" s="139">
        <f>X26*AUXILIAR!$B$53</f>
        <v>269999.9999998681</v>
      </c>
      <c r="Z26" s="214">
        <v>100</v>
      </c>
      <c r="AA26" s="52">
        <f t="shared" si="16"/>
        <v>5.3999999999973625E-2</v>
      </c>
      <c r="AB26" s="356">
        <f>AA26*AUXILIAR!$B$53</f>
        <v>269999.9999998681</v>
      </c>
      <c r="AC26" s="239" t="s">
        <v>225</v>
      </c>
      <c r="AD26" s="73">
        <v>344.2</v>
      </c>
      <c r="AE26" s="73">
        <v>344.2</v>
      </c>
      <c r="AF26" s="73">
        <v>1</v>
      </c>
      <c r="AG26" s="73">
        <v>100</v>
      </c>
      <c r="AH26" s="52">
        <f>AF26*AG26/100</f>
        <v>1</v>
      </c>
      <c r="AI26" s="139">
        <f>AH26*AUXILIAR!$B$58</f>
        <v>10000000</v>
      </c>
      <c r="AJ26" s="214">
        <v>12.52</v>
      </c>
      <c r="AK26" s="52">
        <f>AF26*AJ26/100</f>
        <v>0.12520000000000001</v>
      </c>
      <c r="AL26" s="260">
        <f>AK26*AUXILIAR!$B$58</f>
        <v>1252000</v>
      </c>
      <c r="AM26" s="349"/>
      <c r="AN26" s="6"/>
      <c r="AO26" s="6"/>
      <c r="AP26" s="6"/>
      <c r="AQ26" s="6"/>
      <c r="AR26" s="6"/>
      <c r="AS26" s="6"/>
      <c r="AT26" s="6"/>
      <c r="AU26" s="6"/>
      <c r="AV26" s="350"/>
      <c r="AW26" s="239" t="s">
        <v>237</v>
      </c>
      <c r="AX26" s="73">
        <v>345.58</v>
      </c>
      <c r="AY26" s="73">
        <v>347.06</v>
      </c>
      <c r="AZ26" s="73">
        <f t="shared" si="17"/>
        <v>1.4800000000000182</v>
      </c>
      <c r="BA26" s="73">
        <v>100</v>
      </c>
      <c r="BB26" s="52">
        <f>AZ26*BA26/100</f>
        <v>1.4800000000000182</v>
      </c>
      <c r="BC26" s="139">
        <f>BB26*AUXILIAR!$B$67</f>
        <v>2960000.0000000363</v>
      </c>
      <c r="BD26" s="214">
        <v>64.5</v>
      </c>
      <c r="BE26" s="52">
        <f t="shared" si="18"/>
        <v>0.95460000000001177</v>
      </c>
      <c r="BF26" s="260">
        <f>BE26*AUXILIAR!$B$67</f>
        <v>1909200.0000000235</v>
      </c>
      <c r="BG26" s="349"/>
      <c r="BH26" s="6"/>
      <c r="BI26" s="6"/>
      <c r="BJ26" s="6"/>
      <c r="BK26" s="6"/>
      <c r="BL26" s="6"/>
      <c r="BM26" s="6"/>
      <c r="BN26" s="6"/>
      <c r="BO26" s="6"/>
      <c r="BP26" s="350"/>
      <c r="BQ26" s="333"/>
    </row>
    <row r="27" spans="1:69" ht="45.75" customHeight="1">
      <c r="A27" s="8" t="s">
        <v>33</v>
      </c>
      <c r="B27" s="8" t="s">
        <v>14</v>
      </c>
      <c r="C27" s="8">
        <v>1</v>
      </c>
      <c r="D27" s="199">
        <v>386</v>
      </c>
      <c r="E27" s="118" t="s">
        <v>35</v>
      </c>
      <c r="F27" s="118" t="s">
        <v>108</v>
      </c>
      <c r="G27" s="118" t="s">
        <v>34</v>
      </c>
      <c r="H27" s="307" t="s">
        <v>188</v>
      </c>
      <c r="I27" s="208"/>
      <c r="J27" s="6"/>
      <c r="K27" s="6"/>
      <c r="L27" s="6"/>
      <c r="M27" s="6"/>
      <c r="N27" s="56"/>
      <c r="O27" s="56"/>
      <c r="P27" s="6"/>
      <c r="Q27" s="56"/>
      <c r="R27" s="255"/>
      <c r="S27" s="362" t="s">
        <v>210</v>
      </c>
      <c r="T27" s="73">
        <v>328.35399999999998</v>
      </c>
      <c r="U27" s="73">
        <v>328.75</v>
      </c>
      <c r="V27" s="73">
        <f t="shared" si="15"/>
        <v>0.39600000000001501</v>
      </c>
      <c r="W27" s="73">
        <v>100</v>
      </c>
      <c r="X27" s="52">
        <f t="shared" si="10"/>
        <v>0.39600000000001501</v>
      </c>
      <c r="Y27" s="139">
        <f>X27*AUXILIAR!$B$53</f>
        <v>1980000.000000075</v>
      </c>
      <c r="Z27" s="214">
        <v>100</v>
      </c>
      <c r="AA27" s="52">
        <f t="shared" si="16"/>
        <v>0.39600000000001501</v>
      </c>
      <c r="AB27" s="356">
        <f>AA27*AUXILIAR!$B$53</f>
        <v>1980000.000000075</v>
      </c>
      <c r="AC27" s="292" t="s">
        <v>305</v>
      </c>
      <c r="AD27" s="62">
        <v>344.4</v>
      </c>
      <c r="AE27" s="104">
        <v>344.4</v>
      </c>
      <c r="AF27" s="104">
        <v>1</v>
      </c>
      <c r="AG27" s="62">
        <v>100</v>
      </c>
      <c r="AH27" s="62">
        <f t="shared" ref="AH27:AH28" si="19">AF27*AG27/100</f>
        <v>1</v>
      </c>
      <c r="AI27" s="152">
        <f>AH27*AUXILIAR!$B$59</f>
        <v>40000000</v>
      </c>
      <c r="AJ27" s="214">
        <v>93.76</v>
      </c>
      <c r="AK27" s="52">
        <f t="shared" ref="AK27:AK32" si="20">AF27*AJ27/100</f>
        <v>0.9376000000000001</v>
      </c>
      <c r="AL27" s="289">
        <f>AK27*AUXILIAR!$B$59</f>
        <v>37504000.000000007</v>
      </c>
      <c r="AM27" s="349"/>
      <c r="AN27" s="6"/>
      <c r="AO27" s="6"/>
      <c r="AP27" s="6"/>
      <c r="AQ27" s="6"/>
      <c r="AR27" s="6"/>
      <c r="AS27" s="6"/>
      <c r="AT27" s="6"/>
      <c r="AU27" s="6"/>
      <c r="AV27" s="350"/>
      <c r="AW27" s="590" t="s">
        <v>322</v>
      </c>
      <c r="AX27" s="590"/>
      <c r="AY27" s="590"/>
      <c r="AZ27" s="590"/>
      <c r="BA27" s="590"/>
      <c r="BB27" s="590"/>
      <c r="BC27" s="590"/>
      <c r="BD27" s="590"/>
      <c r="BE27" s="590"/>
      <c r="BF27" s="590"/>
      <c r="BG27" s="349"/>
      <c r="BH27" s="6"/>
      <c r="BI27" s="6"/>
      <c r="BJ27" s="6"/>
      <c r="BK27" s="6"/>
      <c r="BL27" s="6"/>
      <c r="BM27" s="6"/>
      <c r="BN27" s="6"/>
      <c r="BO27" s="6"/>
      <c r="BP27" s="350"/>
      <c r="BQ27" s="333"/>
    </row>
    <row r="28" spans="1:69" ht="45">
      <c r="A28" s="8" t="s">
        <v>33</v>
      </c>
      <c r="B28" s="8" t="s">
        <v>14</v>
      </c>
      <c r="C28" s="8">
        <v>1</v>
      </c>
      <c r="D28" s="199">
        <v>386</v>
      </c>
      <c r="E28" s="118" t="s">
        <v>35</v>
      </c>
      <c r="F28" s="118" t="s">
        <v>108</v>
      </c>
      <c r="G28" s="118" t="s">
        <v>34</v>
      </c>
      <c r="H28" s="307" t="s">
        <v>188</v>
      </c>
      <c r="I28" s="208"/>
      <c r="J28" s="6"/>
      <c r="K28" s="6"/>
      <c r="L28" s="6"/>
      <c r="M28" s="6"/>
      <c r="N28" s="56"/>
      <c r="O28" s="56"/>
      <c r="P28" s="6"/>
      <c r="Q28" s="56"/>
      <c r="R28" s="255"/>
      <c r="S28" s="362" t="s">
        <v>211</v>
      </c>
      <c r="T28" s="73">
        <v>328.75</v>
      </c>
      <c r="U28" s="73">
        <v>328.79399999999998</v>
      </c>
      <c r="V28" s="73">
        <f t="shared" si="15"/>
        <v>4.399999999998272E-2</v>
      </c>
      <c r="W28" s="73">
        <v>100</v>
      </c>
      <c r="X28" s="52">
        <f t="shared" si="10"/>
        <v>4.399999999998272E-2</v>
      </c>
      <c r="Y28" s="139">
        <f>X28*AUXILIAR!$B$53</f>
        <v>219999.99999991359</v>
      </c>
      <c r="Z28" s="214">
        <v>100</v>
      </c>
      <c r="AA28" s="52">
        <f t="shared" si="16"/>
        <v>4.399999999998272E-2</v>
      </c>
      <c r="AB28" s="356">
        <f>AA28*AUXILIAR!$B$53</f>
        <v>219999.99999991359</v>
      </c>
      <c r="AC28" s="292" t="s">
        <v>305</v>
      </c>
      <c r="AD28" s="104">
        <v>345.35</v>
      </c>
      <c r="AE28" s="104">
        <v>345.35</v>
      </c>
      <c r="AF28" s="104">
        <v>1</v>
      </c>
      <c r="AG28" s="62">
        <v>100</v>
      </c>
      <c r="AH28" s="62">
        <f t="shared" si="19"/>
        <v>1</v>
      </c>
      <c r="AI28" s="152">
        <f>AH28*AUXILIAR!$B$59</f>
        <v>40000000</v>
      </c>
      <c r="AJ28" s="214">
        <v>74.39</v>
      </c>
      <c r="AK28" s="52">
        <f t="shared" si="20"/>
        <v>0.74390000000000001</v>
      </c>
      <c r="AL28" s="289">
        <f>AK28*AUXILIAR!$B$59</f>
        <v>29756000</v>
      </c>
      <c r="AM28" s="349"/>
      <c r="AN28" s="6"/>
      <c r="AO28" s="6"/>
      <c r="AP28" s="6"/>
      <c r="AQ28" s="6"/>
      <c r="AR28" s="6"/>
      <c r="AS28" s="6"/>
      <c r="AT28" s="6"/>
      <c r="AU28" s="6"/>
      <c r="AV28" s="350"/>
      <c r="AW28" s="239" t="s">
        <v>238</v>
      </c>
      <c r="AX28" s="73">
        <v>347.06</v>
      </c>
      <c r="AY28" s="73">
        <v>347.58</v>
      </c>
      <c r="AZ28" s="73">
        <f t="shared" si="17"/>
        <v>0.51999999999998181</v>
      </c>
      <c r="BA28" s="73">
        <v>41</v>
      </c>
      <c r="BB28" s="52">
        <f t="shared" ref="BB28:BB32" si="21">AZ28*BA28/100</f>
        <v>0.21319999999999253</v>
      </c>
      <c r="BC28" s="139">
        <f>BB28*AUXILIAR!$B$67</f>
        <v>426399.99999998504</v>
      </c>
      <c r="BD28" s="214">
        <v>29.33</v>
      </c>
      <c r="BE28" s="52">
        <f t="shared" ref="BE28:BE32" si="22">AZ28*BD28/100</f>
        <v>0.15251599999999466</v>
      </c>
      <c r="BF28" s="260">
        <f>BE28*AUXILIAR!$B$67</f>
        <v>305031.99999998929</v>
      </c>
      <c r="BG28" s="349"/>
      <c r="BH28" s="6"/>
      <c r="BI28" s="6"/>
      <c r="BJ28" s="6"/>
      <c r="BK28" s="6"/>
      <c r="BL28" s="6"/>
      <c r="BM28" s="6"/>
      <c r="BN28" s="6"/>
      <c r="BO28" s="6"/>
      <c r="BP28" s="350"/>
      <c r="BQ28" s="333"/>
    </row>
    <row r="29" spans="1:69" ht="45">
      <c r="A29" s="8" t="s">
        <v>33</v>
      </c>
      <c r="B29" s="8" t="s">
        <v>14</v>
      </c>
      <c r="C29" s="8">
        <v>1</v>
      </c>
      <c r="D29" s="199">
        <v>386</v>
      </c>
      <c r="E29" s="118" t="s">
        <v>35</v>
      </c>
      <c r="F29" s="118" t="s">
        <v>108</v>
      </c>
      <c r="G29" s="118" t="s">
        <v>34</v>
      </c>
      <c r="H29" s="307" t="s">
        <v>188</v>
      </c>
      <c r="I29" s="208"/>
      <c r="J29" s="6"/>
      <c r="K29" s="6"/>
      <c r="L29" s="6"/>
      <c r="M29" s="6"/>
      <c r="N29" s="56"/>
      <c r="O29" s="56"/>
      <c r="P29" s="6"/>
      <c r="Q29" s="56"/>
      <c r="R29" s="255"/>
      <c r="S29" s="362" t="s">
        <v>212</v>
      </c>
      <c r="T29" s="73">
        <v>328.79399999999998</v>
      </c>
      <c r="U29" s="73">
        <v>329.5</v>
      </c>
      <c r="V29" s="73">
        <f t="shared" si="15"/>
        <v>0.70600000000001728</v>
      </c>
      <c r="W29" s="73">
        <v>100</v>
      </c>
      <c r="X29" s="52">
        <f t="shared" si="10"/>
        <v>0.70600000000001728</v>
      </c>
      <c r="Y29" s="139">
        <f>X29*AUXILIAR!$B$53</f>
        <v>3530000.0000000866</v>
      </c>
      <c r="Z29" s="214">
        <v>100</v>
      </c>
      <c r="AA29" s="52">
        <f t="shared" si="16"/>
        <v>0.70600000000001728</v>
      </c>
      <c r="AB29" s="356">
        <f>AA29*AUXILIAR!$B$53</f>
        <v>3530000.0000000866</v>
      </c>
      <c r="AC29" s="292" t="s">
        <v>298</v>
      </c>
      <c r="AD29" s="62">
        <v>347.43</v>
      </c>
      <c r="AE29" s="62">
        <v>347.43</v>
      </c>
      <c r="AF29" s="62">
        <v>1</v>
      </c>
      <c r="AG29" s="62">
        <v>100</v>
      </c>
      <c r="AH29" s="62">
        <f t="shared" ref="AH29" si="23">AF29*AG29/100</f>
        <v>1</v>
      </c>
      <c r="AI29" s="139">
        <f>AH29*AUXILIAR!$B$56</f>
        <v>30000000</v>
      </c>
      <c r="AJ29" s="73">
        <v>0</v>
      </c>
      <c r="AK29" s="52">
        <f t="shared" si="20"/>
        <v>0</v>
      </c>
      <c r="AL29" s="260">
        <f>AK29*AUXILIAR!$B$56</f>
        <v>0</v>
      </c>
      <c r="AM29" s="349"/>
      <c r="AN29" s="6"/>
      <c r="AO29" s="6"/>
      <c r="AP29" s="6"/>
      <c r="AQ29" s="6"/>
      <c r="AR29" s="6"/>
      <c r="AS29" s="6"/>
      <c r="AT29" s="6"/>
      <c r="AU29" s="6"/>
      <c r="AV29" s="350"/>
      <c r="AW29" s="239" t="s">
        <v>239</v>
      </c>
      <c r="AX29" s="73">
        <v>347.58</v>
      </c>
      <c r="AY29" s="73">
        <v>348.34</v>
      </c>
      <c r="AZ29" s="73">
        <f t="shared" si="17"/>
        <v>0.75999999999999091</v>
      </c>
      <c r="BA29" s="73">
        <v>34</v>
      </c>
      <c r="BB29" s="52">
        <f t="shared" si="21"/>
        <v>0.25839999999999691</v>
      </c>
      <c r="BC29" s="139">
        <f>BB29*AUXILIAR!$B$67</f>
        <v>516799.99999999383</v>
      </c>
      <c r="BD29" s="214">
        <v>17.54</v>
      </c>
      <c r="BE29" s="52">
        <f t="shared" si="22"/>
        <v>0.1333039999999984</v>
      </c>
      <c r="BF29" s="260">
        <f>BE29*AUXILIAR!$B$67</f>
        <v>266607.9999999968</v>
      </c>
      <c r="BG29" s="349"/>
      <c r="BH29" s="6"/>
      <c r="BI29" s="6"/>
      <c r="BJ29" s="6"/>
      <c r="BK29" s="6"/>
      <c r="BL29" s="6"/>
      <c r="BM29" s="6"/>
      <c r="BN29" s="6"/>
      <c r="BO29" s="6"/>
      <c r="BP29" s="350"/>
      <c r="BQ29" s="333"/>
    </row>
    <row r="30" spans="1:69" ht="45">
      <c r="A30" s="8" t="s">
        <v>33</v>
      </c>
      <c r="B30" s="8" t="s">
        <v>14</v>
      </c>
      <c r="C30" s="8">
        <v>1</v>
      </c>
      <c r="D30" s="199">
        <v>386</v>
      </c>
      <c r="E30" s="118" t="s">
        <v>35</v>
      </c>
      <c r="F30" s="118" t="s">
        <v>108</v>
      </c>
      <c r="G30" s="118" t="s">
        <v>34</v>
      </c>
      <c r="H30" s="307" t="s">
        <v>188</v>
      </c>
      <c r="I30" s="208"/>
      <c r="J30" s="6"/>
      <c r="K30" s="6"/>
      <c r="L30" s="6"/>
      <c r="M30" s="6"/>
      <c r="N30" s="56"/>
      <c r="O30" s="56"/>
      <c r="P30" s="6"/>
      <c r="Q30" s="56"/>
      <c r="R30" s="255"/>
      <c r="S30" s="362" t="s">
        <v>213</v>
      </c>
      <c r="T30" s="73">
        <v>329.5</v>
      </c>
      <c r="U30" s="73">
        <v>329.54399999999998</v>
      </c>
      <c r="V30" s="73">
        <f t="shared" si="15"/>
        <v>4.399999999998272E-2</v>
      </c>
      <c r="W30" s="73">
        <v>100</v>
      </c>
      <c r="X30" s="52">
        <f t="shared" si="10"/>
        <v>4.399999999998272E-2</v>
      </c>
      <c r="Y30" s="139">
        <f>X30*AUXILIAR!$B$53</f>
        <v>219999.99999991359</v>
      </c>
      <c r="Z30" s="214">
        <v>100</v>
      </c>
      <c r="AA30" s="52">
        <f t="shared" si="16"/>
        <v>4.399999999998272E-2</v>
      </c>
      <c r="AB30" s="356">
        <f>AA30*AUXILIAR!$B$53</f>
        <v>219999.99999991359</v>
      </c>
      <c r="AC30" s="292" t="s">
        <v>309</v>
      </c>
      <c r="AD30" s="52">
        <v>348.8</v>
      </c>
      <c r="AE30" s="52">
        <v>348.8</v>
      </c>
      <c r="AF30" s="52">
        <v>1</v>
      </c>
      <c r="AG30" s="52">
        <v>7</v>
      </c>
      <c r="AH30" s="52">
        <f>AF30*AG30/100</f>
        <v>7.0000000000000007E-2</v>
      </c>
      <c r="AI30" s="139">
        <f>AH30*AUXILIAR!$B$57</f>
        <v>1400000.0000000002</v>
      </c>
      <c r="AJ30" s="214">
        <v>0</v>
      </c>
      <c r="AK30" s="52">
        <f t="shared" si="20"/>
        <v>0</v>
      </c>
      <c r="AL30" s="260">
        <f>AK30*AUXILIAR!$B$57</f>
        <v>0</v>
      </c>
      <c r="AM30" s="349"/>
      <c r="AN30" s="6"/>
      <c r="AO30" s="6"/>
      <c r="AP30" s="6"/>
      <c r="AQ30" s="6"/>
      <c r="AR30" s="6"/>
      <c r="AS30" s="6"/>
      <c r="AT30" s="6"/>
      <c r="AU30" s="6"/>
      <c r="AV30" s="350"/>
      <c r="AW30" s="239" t="s">
        <v>240</v>
      </c>
      <c r="AX30" s="73">
        <v>348.34</v>
      </c>
      <c r="AY30" s="73">
        <v>348.77</v>
      </c>
      <c r="AZ30" s="73">
        <f t="shared" si="17"/>
        <v>0.43000000000000682</v>
      </c>
      <c r="BA30" s="73">
        <v>36</v>
      </c>
      <c r="BB30" s="52">
        <f t="shared" si="21"/>
        <v>0.15480000000000246</v>
      </c>
      <c r="BC30" s="139">
        <f>BB30*AUXILIAR!$B$67</f>
        <v>309600.00000000495</v>
      </c>
      <c r="BD30" s="73">
        <v>0</v>
      </c>
      <c r="BE30" s="52">
        <f t="shared" si="22"/>
        <v>0</v>
      </c>
      <c r="BF30" s="260">
        <f>BE30*AUXILIAR!$B$67</f>
        <v>0</v>
      </c>
      <c r="BG30" s="349"/>
      <c r="BH30" s="6"/>
      <c r="BI30" s="6"/>
      <c r="BJ30" s="6"/>
      <c r="BK30" s="6"/>
      <c r="BL30" s="6"/>
      <c r="BM30" s="6"/>
      <c r="BN30" s="6"/>
      <c r="BO30" s="6"/>
      <c r="BP30" s="350"/>
      <c r="BQ30" s="333"/>
    </row>
    <row r="31" spans="1:69" ht="45">
      <c r="A31" s="8" t="s">
        <v>33</v>
      </c>
      <c r="B31" s="8" t="s">
        <v>14</v>
      </c>
      <c r="C31" s="8">
        <v>1</v>
      </c>
      <c r="D31" s="199">
        <v>386</v>
      </c>
      <c r="E31" s="118" t="s">
        <v>35</v>
      </c>
      <c r="F31" s="118" t="s">
        <v>108</v>
      </c>
      <c r="G31" s="118" t="s">
        <v>34</v>
      </c>
      <c r="H31" s="307" t="s">
        <v>188</v>
      </c>
      <c r="I31" s="208"/>
      <c r="J31" s="6"/>
      <c r="K31" s="6"/>
      <c r="L31" s="6"/>
      <c r="M31" s="6"/>
      <c r="N31" s="56"/>
      <c r="O31" s="56"/>
      <c r="P31" s="6"/>
      <c r="Q31" s="56"/>
      <c r="R31" s="255"/>
      <c r="S31" s="362" t="s">
        <v>214</v>
      </c>
      <c r="T31" s="73">
        <v>329.54399999999998</v>
      </c>
      <c r="U31" s="73">
        <v>330.03</v>
      </c>
      <c r="V31" s="73">
        <f t="shared" si="15"/>
        <v>0.48599999999999</v>
      </c>
      <c r="W31" s="73">
        <v>100</v>
      </c>
      <c r="X31" s="52">
        <f t="shared" si="10"/>
        <v>0.48599999999999</v>
      </c>
      <c r="Y31" s="139">
        <f>X31*AUXILIAR!$B$53</f>
        <v>2429999.9999999502</v>
      </c>
      <c r="Z31" s="214">
        <v>100</v>
      </c>
      <c r="AA31" s="52">
        <f t="shared" si="16"/>
        <v>0.48599999999999</v>
      </c>
      <c r="AB31" s="356">
        <f>AA31*AUXILIAR!$B$53</f>
        <v>2429999.9999999502</v>
      </c>
      <c r="AC31" s="292" t="s">
        <v>306</v>
      </c>
      <c r="AD31" s="52">
        <v>349.5</v>
      </c>
      <c r="AE31" s="52">
        <v>349.5</v>
      </c>
      <c r="AF31" s="52">
        <v>1</v>
      </c>
      <c r="AG31" s="52">
        <v>17</v>
      </c>
      <c r="AH31" s="52">
        <f>AF31*AG31/100</f>
        <v>0.17</v>
      </c>
      <c r="AI31" s="152">
        <f>AH31*AUXILIAR!$B$59</f>
        <v>6800000.0000000009</v>
      </c>
      <c r="AJ31" s="73">
        <v>0</v>
      </c>
      <c r="AK31" s="52">
        <f t="shared" si="20"/>
        <v>0</v>
      </c>
      <c r="AL31" s="289">
        <f>AK31*AUXILIAR!$B$59</f>
        <v>0</v>
      </c>
      <c r="AM31" s="349"/>
      <c r="AN31" s="6"/>
      <c r="AO31" s="6"/>
      <c r="AP31" s="6"/>
      <c r="AQ31" s="6"/>
      <c r="AR31" s="6"/>
      <c r="AS31" s="6"/>
      <c r="AT31" s="6"/>
      <c r="AU31" s="6"/>
      <c r="AV31" s="350"/>
      <c r="AW31" s="239" t="s">
        <v>241</v>
      </c>
      <c r="AX31" s="73">
        <v>348.77</v>
      </c>
      <c r="AY31" s="73">
        <v>349.12</v>
      </c>
      <c r="AZ31" s="73">
        <f t="shared" si="17"/>
        <v>0.35000000000002274</v>
      </c>
      <c r="BA31" s="73">
        <v>7</v>
      </c>
      <c r="BB31" s="52">
        <f t="shared" si="21"/>
        <v>2.450000000000159E-2</v>
      </c>
      <c r="BC31" s="139">
        <f>BB31*AUXILIAR!$B$67</f>
        <v>49000.00000000318</v>
      </c>
      <c r="BD31" s="73">
        <v>0</v>
      </c>
      <c r="BE31" s="52">
        <f t="shared" si="22"/>
        <v>0</v>
      </c>
      <c r="BF31" s="260">
        <f>BE31*AUXILIAR!$B$67</f>
        <v>0</v>
      </c>
      <c r="BG31" s="349"/>
      <c r="BH31" s="6"/>
      <c r="BI31" s="6"/>
      <c r="BJ31" s="6"/>
      <c r="BK31" s="6"/>
      <c r="BL31" s="6"/>
      <c r="BM31" s="6"/>
      <c r="BN31" s="6"/>
      <c r="BO31" s="6"/>
      <c r="BP31" s="350"/>
      <c r="BQ31" s="333"/>
    </row>
    <row r="32" spans="1:69" ht="45">
      <c r="A32" s="8" t="s">
        <v>33</v>
      </c>
      <c r="B32" s="8" t="s">
        <v>14</v>
      </c>
      <c r="C32" s="8">
        <v>1</v>
      </c>
      <c r="D32" s="199">
        <v>386</v>
      </c>
      <c r="E32" s="118" t="s">
        <v>35</v>
      </c>
      <c r="F32" s="118" t="s">
        <v>108</v>
      </c>
      <c r="G32" s="118" t="s">
        <v>34</v>
      </c>
      <c r="H32" s="307" t="s">
        <v>188</v>
      </c>
      <c r="I32" s="208"/>
      <c r="J32" s="6"/>
      <c r="K32" s="6"/>
      <c r="L32" s="6"/>
      <c r="M32" s="6"/>
      <c r="N32" s="56"/>
      <c r="O32" s="56"/>
      <c r="P32" s="6"/>
      <c r="Q32" s="56"/>
      <c r="R32" s="255"/>
      <c r="S32" s="362" t="s">
        <v>215</v>
      </c>
      <c r="T32" s="73">
        <v>330.03</v>
      </c>
      <c r="U32" s="73">
        <v>330.07400000000001</v>
      </c>
      <c r="V32" s="73">
        <f t="shared" si="15"/>
        <v>4.4000000000039563E-2</v>
      </c>
      <c r="W32" s="73">
        <v>100</v>
      </c>
      <c r="X32" s="52">
        <f t="shared" si="10"/>
        <v>4.4000000000039563E-2</v>
      </c>
      <c r="Y32" s="139">
        <f>X32*AUXILIAR!$B$53</f>
        <v>220000.00000019782</v>
      </c>
      <c r="Z32" s="214">
        <v>100</v>
      </c>
      <c r="AA32" s="52">
        <f t="shared" si="16"/>
        <v>4.4000000000039563E-2</v>
      </c>
      <c r="AB32" s="356">
        <f>AA32*AUXILIAR!$B$53</f>
        <v>220000.00000019782</v>
      </c>
      <c r="AC32" s="292" t="s">
        <v>310</v>
      </c>
      <c r="AD32" s="104">
        <v>352.58</v>
      </c>
      <c r="AE32" s="104">
        <v>352.58</v>
      </c>
      <c r="AF32" s="104">
        <v>1</v>
      </c>
      <c r="AG32" s="62">
        <v>100</v>
      </c>
      <c r="AH32" s="62">
        <f t="shared" ref="AH32" si="24">AF32*AG32/100</f>
        <v>1</v>
      </c>
      <c r="AI32" s="139">
        <f>AH32*AUXILIAR!$B$57</f>
        <v>20000000</v>
      </c>
      <c r="AJ32" s="73">
        <v>0</v>
      </c>
      <c r="AK32" s="52">
        <f t="shared" si="20"/>
        <v>0</v>
      </c>
      <c r="AL32" s="260">
        <f>AK32*AUXILIAR!$B$57</f>
        <v>0</v>
      </c>
      <c r="AM32" s="349"/>
      <c r="AN32" s="6"/>
      <c r="AO32" s="6"/>
      <c r="AP32" s="6"/>
      <c r="AQ32" s="6"/>
      <c r="AR32" s="6"/>
      <c r="AS32" s="6"/>
      <c r="AT32" s="6"/>
      <c r="AU32" s="6"/>
      <c r="AV32" s="350"/>
      <c r="AW32" s="239" t="s">
        <v>242</v>
      </c>
      <c r="AX32" s="73">
        <v>349.12</v>
      </c>
      <c r="AY32" s="73">
        <v>349.5</v>
      </c>
      <c r="AZ32" s="73">
        <f t="shared" si="17"/>
        <v>0.37999999999999545</v>
      </c>
      <c r="BA32" s="73">
        <v>17</v>
      </c>
      <c r="BB32" s="52">
        <f t="shared" si="21"/>
        <v>6.4599999999999227E-2</v>
      </c>
      <c r="BC32" s="139">
        <f>BB32*AUXILIAR!$B$67</f>
        <v>129199.99999999846</v>
      </c>
      <c r="BD32" s="214">
        <v>0</v>
      </c>
      <c r="BE32" s="52">
        <f t="shared" si="22"/>
        <v>0</v>
      </c>
      <c r="BF32" s="260">
        <f>BE32*AUXILIAR!$B$67</f>
        <v>0</v>
      </c>
      <c r="BG32" s="349"/>
      <c r="BH32" s="6"/>
      <c r="BI32" s="6"/>
      <c r="BJ32" s="6"/>
      <c r="BK32" s="6"/>
      <c r="BL32" s="6"/>
      <c r="BM32" s="6"/>
      <c r="BN32" s="6"/>
      <c r="BO32" s="6"/>
      <c r="BP32" s="350"/>
      <c r="BQ32" s="333"/>
    </row>
    <row r="33" spans="1:69" ht="30">
      <c r="A33" s="8" t="s">
        <v>33</v>
      </c>
      <c r="B33" s="8" t="s">
        <v>14</v>
      </c>
      <c r="C33" s="8">
        <v>1</v>
      </c>
      <c r="D33" s="199">
        <v>386</v>
      </c>
      <c r="E33" s="118" t="s">
        <v>35</v>
      </c>
      <c r="F33" s="118" t="s">
        <v>108</v>
      </c>
      <c r="G33" s="118" t="s">
        <v>34</v>
      </c>
      <c r="H33" s="307" t="s">
        <v>188</v>
      </c>
      <c r="I33" s="208"/>
      <c r="J33" s="6"/>
      <c r="K33" s="6"/>
      <c r="L33" s="6"/>
      <c r="M33" s="6"/>
      <c r="N33" s="56"/>
      <c r="O33" s="56"/>
      <c r="P33" s="6"/>
      <c r="Q33" s="56"/>
      <c r="R33" s="255"/>
      <c r="S33" s="362" t="s">
        <v>216</v>
      </c>
      <c r="T33" s="73">
        <v>330.07400000000001</v>
      </c>
      <c r="U33" s="73">
        <v>331.6</v>
      </c>
      <c r="V33" s="73">
        <f t="shared" si="15"/>
        <v>1.5260000000000105</v>
      </c>
      <c r="W33" s="73">
        <v>100</v>
      </c>
      <c r="X33" s="52">
        <f t="shared" si="10"/>
        <v>1.5260000000000105</v>
      </c>
      <c r="Y33" s="139">
        <f>X33*AUXILIAR!$B$53</f>
        <v>7630000.0000000522</v>
      </c>
      <c r="Z33" s="214">
        <v>100</v>
      </c>
      <c r="AA33" s="52">
        <f t="shared" si="16"/>
        <v>1.5260000000000105</v>
      </c>
      <c r="AB33" s="356">
        <f>AA33*AUXILIAR!$B$53</f>
        <v>7630000.0000000522</v>
      </c>
      <c r="AC33" s="239" t="s">
        <v>231</v>
      </c>
      <c r="AD33" s="73">
        <v>372.95</v>
      </c>
      <c r="AE33" s="73">
        <v>372.95</v>
      </c>
      <c r="AF33" s="73">
        <v>1</v>
      </c>
      <c r="AG33" s="73">
        <v>100</v>
      </c>
      <c r="AH33" s="52">
        <f>AF33*AG33/100</f>
        <v>1</v>
      </c>
      <c r="AI33" s="139">
        <f>AH33*AUXILIAR!$B$61</f>
        <v>20000000</v>
      </c>
      <c r="AJ33" s="214">
        <v>11</v>
      </c>
      <c r="AK33" s="52">
        <f>AF33*AJ33/100</f>
        <v>0.11</v>
      </c>
      <c r="AL33" s="260">
        <f>AK33*AUXILIAR!$B$61</f>
        <v>2200000</v>
      </c>
      <c r="AM33" s="349"/>
      <c r="AN33" s="6"/>
      <c r="AO33" s="6"/>
      <c r="AP33" s="6"/>
      <c r="AQ33" s="6"/>
      <c r="AR33" s="6"/>
      <c r="AS33" s="6"/>
      <c r="AT33" s="6"/>
      <c r="AU33" s="6"/>
      <c r="AV33" s="350"/>
      <c r="AW33" s="208"/>
      <c r="AX33" s="6"/>
      <c r="AY33" s="6"/>
      <c r="AZ33" s="6"/>
      <c r="BA33" s="6"/>
      <c r="BB33" s="6"/>
      <c r="BC33" s="6"/>
      <c r="BD33" s="6"/>
      <c r="BE33" s="6"/>
      <c r="BF33" s="255"/>
      <c r="BG33" s="349"/>
      <c r="BH33" s="6"/>
      <c r="BI33" s="6"/>
      <c r="BJ33" s="6"/>
      <c r="BK33" s="6"/>
      <c r="BL33" s="6"/>
      <c r="BM33" s="6"/>
      <c r="BN33" s="6"/>
      <c r="BO33" s="6"/>
      <c r="BP33" s="350"/>
      <c r="BQ33" s="333"/>
    </row>
    <row r="34" spans="1:69" ht="30">
      <c r="A34" s="8" t="s">
        <v>33</v>
      </c>
      <c r="B34" s="8" t="s">
        <v>14</v>
      </c>
      <c r="C34" s="8">
        <v>1</v>
      </c>
      <c r="D34" s="199">
        <v>386</v>
      </c>
      <c r="E34" s="118" t="s">
        <v>35</v>
      </c>
      <c r="F34" s="118" t="s">
        <v>108</v>
      </c>
      <c r="G34" s="118" t="s">
        <v>34</v>
      </c>
      <c r="H34" s="307" t="s">
        <v>188</v>
      </c>
      <c r="I34" s="208"/>
      <c r="J34" s="6"/>
      <c r="K34" s="6"/>
      <c r="L34" s="6"/>
      <c r="M34" s="6"/>
      <c r="N34" s="56"/>
      <c r="O34" s="56"/>
      <c r="P34" s="6"/>
      <c r="Q34" s="56"/>
      <c r="R34" s="255"/>
      <c r="S34" s="362" t="s">
        <v>217</v>
      </c>
      <c r="T34" s="73">
        <v>331.6</v>
      </c>
      <c r="U34" s="73">
        <v>332.95</v>
      </c>
      <c r="V34" s="73">
        <f t="shared" si="15"/>
        <v>1.3499999999999659</v>
      </c>
      <c r="W34" s="73">
        <v>100</v>
      </c>
      <c r="X34" s="52">
        <f t="shared" si="10"/>
        <v>1.3499999999999659</v>
      </c>
      <c r="Y34" s="139">
        <f>X34*AUXILIAR!$B$53</f>
        <v>6749999.9999998296</v>
      </c>
      <c r="Z34" s="214">
        <v>100</v>
      </c>
      <c r="AA34" s="52">
        <f t="shared" si="16"/>
        <v>1.3499999999999659</v>
      </c>
      <c r="AB34" s="356">
        <f>AA34*AUXILIAR!$B$53</f>
        <v>6749999.9999998296</v>
      </c>
      <c r="AC34" s="292" t="s">
        <v>307</v>
      </c>
      <c r="AD34" s="104">
        <v>390.8</v>
      </c>
      <c r="AE34" s="104">
        <v>390.8</v>
      </c>
      <c r="AF34" s="104">
        <v>1</v>
      </c>
      <c r="AG34" s="62">
        <v>100</v>
      </c>
      <c r="AH34" s="62">
        <f t="shared" ref="AH34" si="25">AF34*AG34/100</f>
        <v>1</v>
      </c>
      <c r="AI34" s="152">
        <f>AH34*AUXILIAR!$B$59</f>
        <v>40000000</v>
      </c>
      <c r="AJ34" s="73">
        <v>0</v>
      </c>
      <c r="AK34" s="52">
        <f t="shared" ref="AK34:AK36" si="26">AF34*AJ34/100</f>
        <v>0</v>
      </c>
      <c r="AL34" s="289">
        <f>AK34*AUXILIAR!$B$59</f>
        <v>0</v>
      </c>
      <c r="AM34" s="349"/>
      <c r="AN34" s="6"/>
      <c r="AO34" s="6"/>
      <c r="AP34" s="6"/>
      <c r="AQ34" s="6"/>
      <c r="AR34" s="6"/>
      <c r="AS34" s="6"/>
      <c r="AT34" s="6"/>
      <c r="AU34" s="6"/>
      <c r="AV34" s="350"/>
      <c r="AW34" s="208"/>
      <c r="AX34" s="6"/>
      <c r="AY34" s="6"/>
      <c r="AZ34" s="6"/>
      <c r="BA34" s="6"/>
      <c r="BB34" s="6"/>
      <c r="BC34" s="6"/>
      <c r="BD34" s="6"/>
      <c r="BE34" s="6"/>
      <c r="BF34" s="255"/>
      <c r="BG34" s="349"/>
      <c r="BH34" s="6"/>
      <c r="BI34" s="6"/>
      <c r="BJ34" s="6"/>
      <c r="BK34" s="6"/>
      <c r="BL34" s="6"/>
      <c r="BM34" s="6"/>
      <c r="BN34" s="6"/>
      <c r="BO34" s="6"/>
      <c r="BP34" s="350"/>
      <c r="BQ34" s="333"/>
    </row>
    <row r="35" spans="1:69" ht="45">
      <c r="A35" s="8" t="s">
        <v>33</v>
      </c>
      <c r="B35" s="8" t="s">
        <v>14</v>
      </c>
      <c r="C35" s="8">
        <v>1</v>
      </c>
      <c r="D35" s="199">
        <v>386</v>
      </c>
      <c r="E35" s="118" t="s">
        <v>35</v>
      </c>
      <c r="F35" s="118" t="s">
        <v>108</v>
      </c>
      <c r="G35" s="118" t="s">
        <v>34</v>
      </c>
      <c r="H35" s="307" t="s">
        <v>188</v>
      </c>
      <c r="I35" s="208"/>
      <c r="J35" s="6"/>
      <c r="K35" s="6"/>
      <c r="L35" s="6"/>
      <c r="M35" s="6"/>
      <c r="N35" s="56"/>
      <c r="O35" s="56"/>
      <c r="P35" s="6"/>
      <c r="Q35" s="56"/>
      <c r="R35" s="255"/>
      <c r="S35" s="362" t="s">
        <v>218</v>
      </c>
      <c r="T35" s="73">
        <v>332.95</v>
      </c>
      <c r="U35" s="73">
        <v>335.67700000000002</v>
      </c>
      <c r="V35" s="73">
        <f t="shared" si="15"/>
        <v>2.7270000000000323</v>
      </c>
      <c r="W35" s="73">
        <v>100</v>
      </c>
      <c r="X35" s="52">
        <f t="shared" si="10"/>
        <v>2.7270000000000323</v>
      </c>
      <c r="Y35" s="139">
        <f>X35*AUXILIAR!$B$53</f>
        <v>13635000.000000162</v>
      </c>
      <c r="Z35" s="214">
        <v>59.07</v>
      </c>
      <c r="AA35" s="52">
        <f t="shared" si="16"/>
        <v>1.6108389000000189</v>
      </c>
      <c r="AB35" s="356">
        <f>AA35*AUXILIAR!$B$53</f>
        <v>8054194.500000095</v>
      </c>
      <c r="AC35" s="239" t="s">
        <v>232</v>
      </c>
      <c r="AD35" s="73">
        <v>432.9</v>
      </c>
      <c r="AE35" s="73">
        <v>432.9</v>
      </c>
      <c r="AF35" s="73">
        <v>1</v>
      </c>
      <c r="AG35" s="73">
        <v>100</v>
      </c>
      <c r="AH35" s="52">
        <f>AF35*AG35/100</f>
        <v>1</v>
      </c>
      <c r="AI35" s="139">
        <f>AH35*AUXILIAR!$B$56</f>
        <v>30000000</v>
      </c>
      <c r="AJ35" s="73">
        <v>0</v>
      </c>
      <c r="AK35" s="52">
        <f t="shared" si="26"/>
        <v>0</v>
      </c>
      <c r="AL35" s="260">
        <f>AK35*AUXILIAR!$B$56</f>
        <v>0</v>
      </c>
      <c r="AM35" s="349"/>
      <c r="AN35" s="6"/>
      <c r="AO35" s="6"/>
      <c r="AP35" s="6"/>
      <c r="AQ35" s="6"/>
      <c r="AR35" s="6"/>
      <c r="AS35" s="6"/>
      <c r="AT35" s="6"/>
      <c r="AU35" s="6"/>
      <c r="AV35" s="350"/>
      <c r="AW35" s="208"/>
      <c r="AX35" s="6"/>
      <c r="AY35" s="6"/>
      <c r="AZ35" s="6"/>
      <c r="BA35" s="6"/>
      <c r="BB35" s="6"/>
      <c r="BC35" s="6"/>
      <c r="BD35" s="6"/>
      <c r="BE35" s="6"/>
      <c r="BF35" s="255"/>
      <c r="BG35" s="349"/>
      <c r="BH35" s="6"/>
      <c r="BI35" s="6"/>
      <c r="BJ35" s="6"/>
      <c r="BK35" s="6"/>
      <c r="BL35" s="6"/>
      <c r="BM35" s="6"/>
      <c r="BN35" s="6"/>
      <c r="BO35" s="6"/>
      <c r="BP35" s="350"/>
      <c r="BQ35" s="333"/>
    </row>
    <row r="36" spans="1:69" ht="30">
      <c r="A36" s="8" t="s">
        <v>33</v>
      </c>
      <c r="B36" s="8" t="s">
        <v>14</v>
      </c>
      <c r="C36" s="8">
        <v>1</v>
      </c>
      <c r="D36" s="199">
        <v>386</v>
      </c>
      <c r="E36" s="118" t="s">
        <v>35</v>
      </c>
      <c r="F36" s="118" t="s">
        <v>108</v>
      </c>
      <c r="G36" s="118" t="s">
        <v>34</v>
      </c>
      <c r="H36" s="307" t="s">
        <v>188</v>
      </c>
      <c r="I36" s="208"/>
      <c r="J36" s="6"/>
      <c r="K36" s="6"/>
      <c r="L36" s="6"/>
      <c r="M36" s="6"/>
      <c r="N36" s="56"/>
      <c r="O36" s="56"/>
      <c r="P36" s="6"/>
      <c r="Q36" s="56"/>
      <c r="R36" s="255"/>
      <c r="S36" s="362" t="s">
        <v>219</v>
      </c>
      <c r="T36" s="73">
        <v>335.67700000000002</v>
      </c>
      <c r="U36" s="73">
        <v>337.7</v>
      </c>
      <c r="V36" s="73">
        <f t="shared" si="15"/>
        <v>2.0229999999999677</v>
      </c>
      <c r="W36" s="73">
        <v>100</v>
      </c>
      <c r="X36" s="52">
        <f t="shared" si="10"/>
        <v>2.0229999999999677</v>
      </c>
      <c r="Y36" s="139">
        <f>X36*AUXILIAR!$B$53</f>
        <v>10114999.999999838</v>
      </c>
      <c r="Z36" s="214">
        <v>76.7</v>
      </c>
      <c r="AA36" s="52">
        <f t="shared" si="16"/>
        <v>1.5516409999999752</v>
      </c>
      <c r="AB36" s="356">
        <f>AA36*AUXILIAR!$B$53</f>
        <v>7758204.9999998761</v>
      </c>
      <c r="AC36" s="239" t="s">
        <v>233</v>
      </c>
      <c r="AD36" s="73">
        <v>433.6</v>
      </c>
      <c r="AE36" s="73">
        <v>433.6</v>
      </c>
      <c r="AF36" s="73">
        <v>1</v>
      </c>
      <c r="AG36" s="73">
        <v>100</v>
      </c>
      <c r="AH36" s="52">
        <f>AF36*AG36/100</f>
        <v>1</v>
      </c>
      <c r="AI36" s="139">
        <f>AH36*AUXILIAR!$B$56</f>
        <v>30000000</v>
      </c>
      <c r="AJ36" s="73">
        <v>0</v>
      </c>
      <c r="AK36" s="52">
        <f t="shared" si="26"/>
        <v>0</v>
      </c>
      <c r="AL36" s="260">
        <f>AK36*AUXILIAR!$B$56</f>
        <v>0</v>
      </c>
      <c r="AM36" s="349"/>
      <c r="AN36" s="6"/>
      <c r="AO36" s="6"/>
      <c r="AP36" s="6"/>
      <c r="AQ36" s="6"/>
      <c r="AR36" s="6"/>
      <c r="AS36" s="6"/>
      <c r="AT36" s="6"/>
      <c r="AU36" s="6"/>
      <c r="AV36" s="350"/>
      <c r="AW36" s="208"/>
      <c r="AX36" s="6"/>
      <c r="AY36" s="6"/>
      <c r="AZ36" s="6"/>
      <c r="BA36" s="6"/>
      <c r="BB36" s="6"/>
      <c r="BC36" s="6"/>
      <c r="BD36" s="6"/>
      <c r="BE36" s="6"/>
      <c r="BF36" s="255"/>
      <c r="BG36" s="349"/>
      <c r="BH36" s="6"/>
      <c r="BI36" s="6"/>
      <c r="BJ36" s="6"/>
      <c r="BK36" s="6"/>
      <c r="BL36" s="6"/>
      <c r="BM36" s="6"/>
      <c r="BN36" s="6"/>
      <c r="BO36" s="6"/>
      <c r="BP36" s="350"/>
      <c r="BQ36" s="333"/>
    </row>
    <row r="37" spans="1:69" ht="45">
      <c r="A37" s="8" t="s">
        <v>33</v>
      </c>
      <c r="B37" s="8" t="s">
        <v>14</v>
      </c>
      <c r="C37" s="8">
        <v>1</v>
      </c>
      <c r="D37" s="199">
        <v>386</v>
      </c>
      <c r="E37" s="118" t="s">
        <v>35</v>
      </c>
      <c r="F37" s="118" t="s">
        <v>108</v>
      </c>
      <c r="G37" s="118" t="s">
        <v>34</v>
      </c>
      <c r="H37" s="307" t="s">
        <v>188</v>
      </c>
      <c r="I37" s="208"/>
      <c r="J37" s="6"/>
      <c r="K37" s="6"/>
      <c r="L37" s="6"/>
      <c r="M37" s="6"/>
      <c r="N37" s="56"/>
      <c r="O37" s="56"/>
      <c r="P37" s="6"/>
      <c r="Q37" s="56"/>
      <c r="R37" s="255"/>
      <c r="S37" s="362" t="s">
        <v>220</v>
      </c>
      <c r="T37" s="73">
        <v>337.79199999999997</v>
      </c>
      <c r="U37" s="73">
        <v>337.92500000000001</v>
      </c>
      <c r="V37" s="73">
        <f t="shared" si="15"/>
        <v>0.1330000000000382</v>
      </c>
      <c r="W37" s="73">
        <v>100</v>
      </c>
      <c r="X37" s="52">
        <f t="shared" si="10"/>
        <v>0.1330000000000382</v>
      </c>
      <c r="Y37" s="139">
        <f>X37*AUXILIAR!$B$53</f>
        <v>665000.00000019104</v>
      </c>
      <c r="Z37" s="214">
        <v>87.81</v>
      </c>
      <c r="AA37" s="52">
        <f t="shared" si="16"/>
        <v>0.11678730000003355</v>
      </c>
      <c r="AB37" s="356">
        <f>AA37*AUXILIAR!$B$53</f>
        <v>583936.50000016775</v>
      </c>
      <c r="AC37" s="208"/>
      <c r="AD37" s="6"/>
      <c r="AE37" s="6"/>
      <c r="AF37" s="6"/>
      <c r="AG37" s="6"/>
      <c r="AH37" s="6"/>
      <c r="AI37" s="6"/>
      <c r="AJ37" s="6"/>
      <c r="AK37" s="6"/>
      <c r="AL37" s="255"/>
      <c r="AM37" s="349"/>
      <c r="AN37" s="6"/>
      <c r="AO37" s="6"/>
      <c r="AP37" s="6"/>
      <c r="AQ37" s="6"/>
      <c r="AR37" s="6"/>
      <c r="AS37" s="6"/>
      <c r="AT37" s="6"/>
      <c r="AU37" s="6"/>
      <c r="AV37" s="350"/>
      <c r="AW37" s="208"/>
      <c r="AX37" s="6"/>
      <c r="AY37" s="6"/>
      <c r="AZ37" s="6"/>
      <c r="BA37" s="6"/>
      <c r="BB37" s="6"/>
      <c r="BC37" s="6"/>
      <c r="BD37" s="6"/>
      <c r="BE37" s="6"/>
      <c r="BF37" s="255"/>
      <c r="BG37" s="349"/>
      <c r="BH37" s="6"/>
      <c r="BI37" s="6"/>
      <c r="BJ37" s="6"/>
      <c r="BK37" s="6"/>
      <c r="BL37" s="6"/>
      <c r="BM37" s="6"/>
      <c r="BN37" s="6"/>
      <c r="BO37" s="6"/>
      <c r="BP37" s="350"/>
      <c r="BQ37" s="333"/>
    </row>
    <row r="38" spans="1:69" ht="45">
      <c r="A38" s="8" t="s">
        <v>33</v>
      </c>
      <c r="B38" s="8" t="s">
        <v>14</v>
      </c>
      <c r="C38" s="8">
        <v>1</v>
      </c>
      <c r="D38" s="199">
        <v>386</v>
      </c>
      <c r="E38" s="118" t="s">
        <v>35</v>
      </c>
      <c r="F38" s="118" t="s">
        <v>108</v>
      </c>
      <c r="G38" s="118" t="s">
        <v>34</v>
      </c>
      <c r="H38" s="307" t="s">
        <v>188</v>
      </c>
      <c r="I38" s="208"/>
      <c r="J38" s="6"/>
      <c r="K38" s="6"/>
      <c r="L38" s="6"/>
      <c r="M38" s="6"/>
      <c r="N38" s="56"/>
      <c r="O38" s="56"/>
      <c r="P38" s="6"/>
      <c r="Q38" s="56"/>
      <c r="R38" s="255"/>
      <c r="S38" s="362" t="s">
        <v>260</v>
      </c>
      <c r="T38" s="73">
        <v>337.78199999999998</v>
      </c>
      <c r="U38" s="73">
        <v>340.35</v>
      </c>
      <c r="V38" s="73">
        <f t="shared" si="15"/>
        <v>2.5680000000000405</v>
      </c>
      <c r="W38" s="73">
        <v>100</v>
      </c>
      <c r="X38" s="52">
        <f t="shared" si="10"/>
        <v>2.5680000000000405</v>
      </c>
      <c r="Y38" s="139">
        <f>X38*AUXILIAR!$B$53</f>
        <v>12840000.000000203</v>
      </c>
      <c r="Z38" s="214">
        <v>48.26</v>
      </c>
      <c r="AA38" s="52">
        <f t="shared" si="16"/>
        <v>1.2393168000000194</v>
      </c>
      <c r="AB38" s="356">
        <f>AA38*AUXILIAR!$B$53</f>
        <v>6196584.0000000969</v>
      </c>
      <c r="AC38" s="208"/>
      <c r="AD38" s="6"/>
      <c r="AE38" s="6"/>
      <c r="AF38" s="6"/>
      <c r="AG38" s="6"/>
      <c r="AH38" s="6"/>
      <c r="AI38" s="6"/>
      <c r="AJ38" s="6"/>
      <c r="AK38" s="6"/>
      <c r="AL38" s="255"/>
      <c r="AM38" s="349"/>
      <c r="AN38" s="6"/>
      <c r="AO38" s="6"/>
      <c r="AP38" s="6"/>
      <c r="AQ38" s="6"/>
      <c r="AR38" s="6"/>
      <c r="AS38" s="6"/>
      <c r="AT38" s="6"/>
      <c r="AU38" s="6"/>
      <c r="AV38" s="350"/>
      <c r="AW38" s="208"/>
      <c r="AX38" s="6"/>
      <c r="AY38" s="6"/>
      <c r="AZ38" s="6"/>
      <c r="BA38" s="6"/>
      <c r="BB38" s="6"/>
      <c r="BC38" s="6"/>
      <c r="BD38" s="6"/>
      <c r="BE38" s="6"/>
      <c r="BF38" s="255"/>
      <c r="BG38" s="349"/>
      <c r="BH38" s="6"/>
      <c r="BI38" s="6"/>
      <c r="BJ38" s="6"/>
      <c r="BK38" s="6"/>
      <c r="BL38" s="6"/>
      <c r="BM38" s="6"/>
      <c r="BN38" s="6"/>
      <c r="BO38" s="6"/>
      <c r="BP38" s="350"/>
      <c r="BQ38" s="333"/>
    </row>
    <row r="39" spans="1:69" ht="30">
      <c r="A39" s="8" t="s">
        <v>33</v>
      </c>
      <c r="B39" s="8" t="s">
        <v>14</v>
      </c>
      <c r="C39" s="8">
        <v>1</v>
      </c>
      <c r="D39" s="199">
        <v>386</v>
      </c>
      <c r="E39" s="118" t="s">
        <v>35</v>
      </c>
      <c r="F39" s="118" t="s">
        <v>108</v>
      </c>
      <c r="G39" s="118" t="s">
        <v>34</v>
      </c>
      <c r="H39" s="307" t="s">
        <v>188</v>
      </c>
      <c r="I39" s="208"/>
      <c r="J39" s="6"/>
      <c r="K39" s="6"/>
      <c r="L39" s="6"/>
      <c r="M39" s="6"/>
      <c r="N39" s="56"/>
      <c r="O39" s="56"/>
      <c r="P39" s="6"/>
      <c r="Q39" s="56"/>
      <c r="R39" s="255"/>
      <c r="S39" s="362" t="s">
        <v>221</v>
      </c>
      <c r="T39" s="73">
        <v>340.35</v>
      </c>
      <c r="U39" s="73">
        <v>343.9</v>
      </c>
      <c r="V39" s="73">
        <f t="shared" si="15"/>
        <v>3.5499999999999545</v>
      </c>
      <c r="W39" s="73">
        <v>100</v>
      </c>
      <c r="X39" s="52">
        <f t="shared" si="10"/>
        <v>3.5499999999999545</v>
      </c>
      <c r="Y39" s="139">
        <f>X39*AUXILIAR!$B$53</f>
        <v>17749999.999999773</v>
      </c>
      <c r="Z39" s="214">
        <v>37.54</v>
      </c>
      <c r="AA39" s="52">
        <f t="shared" si="16"/>
        <v>1.3326699999999829</v>
      </c>
      <c r="AB39" s="356">
        <f>AA39*AUXILIAR!$B$53</f>
        <v>6663349.9999999143</v>
      </c>
      <c r="AC39" s="208"/>
      <c r="AD39" s="6"/>
      <c r="AE39" s="6"/>
      <c r="AF39" s="6"/>
      <c r="AG39" s="6"/>
      <c r="AH39" s="6"/>
      <c r="AI39" s="6"/>
      <c r="AJ39" s="6"/>
      <c r="AK39" s="6"/>
      <c r="AL39" s="255"/>
      <c r="AM39" s="349"/>
      <c r="AN39" s="6"/>
      <c r="AO39" s="6"/>
      <c r="AP39" s="6"/>
      <c r="AQ39" s="6"/>
      <c r="AR39" s="6"/>
      <c r="AS39" s="6"/>
      <c r="AT39" s="6"/>
      <c r="AU39" s="6"/>
      <c r="AV39" s="350"/>
      <c r="AW39" s="208"/>
      <c r="AX39" s="6"/>
      <c r="AY39" s="6"/>
      <c r="AZ39" s="6"/>
      <c r="BA39" s="6"/>
      <c r="BB39" s="6"/>
      <c r="BC39" s="6"/>
      <c r="BD39" s="6"/>
      <c r="BE39" s="6"/>
      <c r="BF39" s="255"/>
      <c r="BG39" s="349"/>
      <c r="BH39" s="6"/>
      <c r="BI39" s="6"/>
      <c r="BJ39" s="6"/>
      <c r="BK39" s="6"/>
      <c r="BL39" s="6"/>
      <c r="BM39" s="6"/>
      <c r="BN39" s="6"/>
      <c r="BO39" s="6"/>
      <c r="BP39" s="350"/>
      <c r="BQ39" s="333"/>
    </row>
    <row r="40" spans="1:69" ht="30">
      <c r="A40" s="8" t="s">
        <v>33</v>
      </c>
      <c r="B40" s="8" t="s">
        <v>14</v>
      </c>
      <c r="C40" s="8">
        <v>1</v>
      </c>
      <c r="D40" s="199">
        <v>386</v>
      </c>
      <c r="E40" s="118" t="s">
        <v>35</v>
      </c>
      <c r="F40" s="118" t="s">
        <v>108</v>
      </c>
      <c r="G40" s="118" t="s">
        <v>34</v>
      </c>
      <c r="H40" s="307" t="s">
        <v>188</v>
      </c>
      <c r="I40" s="208"/>
      <c r="J40" s="6"/>
      <c r="K40" s="6"/>
      <c r="L40" s="6"/>
      <c r="M40" s="6"/>
      <c r="N40" s="56"/>
      <c r="O40" s="56"/>
      <c r="P40" s="6"/>
      <c r="Q40" s="56"/>
      <c r="R40" s="255"/>
      <c r="S40" s="362" t="s">
        <v>222</v>
      </c>
      <c r="T40" s="73">
        <v>343.9</v>
      </c>
      <c r="U40" s="73">
        <v>344.4</v>
      </c>
      <c r="V40" s="73">
        <f t="shared" si="15"/>
        <v>0.5</v>
      </c>
      <c r="W40" s="73">
        <v>100</v>
      </c>
      <c r="X40" s="52">
        <f t="shared" si="10"/>
        <v>0.5</v>
      </c>
      <c r="Y40" s="139">
        <f>X40*AUXILIAR!$B$53</f>
        <v>2500000</v>
      </c>
      <c r="Z40" s="214">
        <v>25.4</v>
      </c>
      <c r="AA40" s="52">
        <f t="shared" si="16"/>
        <v>0.127</v>
      </c>
      <c r="AB40" s="356">
        <f>AA40*AUXILIAR!$B$53</f>
        <v>635000</v>
      </c>
      <c r="AC40" s="208"/>
      <c r="AD40" s="6"/>
      <c r="AE40" s="6"/>
      <c r="AF40" s="6"/>
      <c r="AG40" s="6"/>
      <c r="AH40" s="6"/>
      <c r="AI40" s="6"/>
      <c r="AJ40" s="6"/>
      <c r="AK40" s="6"/>
      <c r="AL40" s="255"/>
      <c r="AM40" s="349"/>
      <c r="AN40" s="6"/>
      <c r="AO40" s="6"/>
      <c r="AP40" s="6"/>
      <c r="AQ40" s="6"/>
      <c r="AR40" s="6"/>
      <c r="AS40" s="6"/>
      <c r="AT40" s="6"/>
      <c r="AU40" s="6"/>
      <c r="AV40" s="350"/>
      <c r="AW40" s="208"/>
      <c r="AX40" s="6"/>
      <c r="AY40" s="6"/>
      <c r="AZ40" s="6"/>
      <c r="BA40" s="6"/>
      <c r="BB40" s="6"/>
      <c r="BC40" s="6"/>
      <c r="BD40" s="6"/>
      <c r="BE40" s="6"/>
      <c r="BF40" s="255"/>
      <c r="BG40" s="349"/>
      <c r="BH40" s="6"/>
      <c r="BI40" s="6"/>
      <c r="BJ40" s="6"/>
      <c r="BK40" s="6"/>
      <c r="BL40" s="6"/>
      <c r="BM40" s="6"/>
      <c r="BN40" s="6"/>
      <c r="BO40" s="6"/>
      <c r="BP40" s="350"/>
      <c r="BQ40" s="333"/>
    </row>
    <row r="41" spans="1:69" ht="18" customHeight="1">
      <c r="A41" s="64" t="s">
        <v>33</v>
      </c>
      <c r="B41" s="64" t="s">
        <v>14</v>
      </c>
      <c r="C41" s="120" t="s">
        <v>48</v>
      </c>
      <c r="D41" s="117">
        <v>448</v>
      </c>
      <c r="E41" s="119" t="s">
        <v>35</v>
      </c>
      <c r="F41" s="119" t="s">
        <v>108</v>
      </c>
      <c r="G41" s="119" t="s">
        <v>34</v>
      </c>
      <c r="H41" s="305" t="s">
        <v>188</v>
      </c>
      <c r="I41" s="263"/>
      <c r="J41" s="70"/>
      <c r="K41" s="70"/>
      <c r="L41" s="70"/>
      <c r="M41" s="80" t="s">
        <v>115</v>
      </c>
      <c r="N41" s="79">
        <f>SUM(N42:N43)</f>
        <v>0</v>
      </c>
      <c r="O41" s="79">
        <f>SUM(O42:O43)</f>
        <v>0</v>
      </c>
      <c r="P41" s="80" t="s">
        <v>115</v>
      </c>
      <c r="Q41" s="79">
        <f>SUM(Q42:Q43)</f>
        <v>0</v>
      </c>
      <c r="R41" s="256">
        <f>SUM(R42:R43)</f>
        <v>0</v>
      </c>
      <c r="S41" s="347"/>
      <c r="T41" s="70"/>
      <c r="U41" s="70"/>
      <c r="V41" s="70"/>
      <c r="W41" s="80" t="s">
        <v>115</v>
      </c>
      <c r="X41" s="79">
        <f>SUM(X42:X43)</f>
        <v>0</v>
      </c>
      <c r="Y41" s="79"/>
      <c r="Z41" s="80" t="s">
        <v>115</v>
      </c>
      <c r="AA41" s="79">
        <f>SUM(AA42:AA43)</f>
        <v>0</v>
      </c>
      <c r="AB41" s="348">
        <f>SUM(AB42:AB43)</f>
        <v>0</v>
      </c>
      <c r="AC41" s="263"/>
      <c r="AD41" s="70"/>
      <c r="AE41" s="70"/>
      <c r="AF41" s="70"/>
      <c r="AG41" s="80" t="s">
        <v>115</v>
      </c>
      <c r="AH41" s="79">
        <f>SUM(AH42:AH43)</f>
        <v>0</v>
      </c>
      <c r="AI41" s="79">
        <f>SUM(AI42:AI43)</f>
        <v>0</v>
      </c>
      <c r="AJ41" s="80" t="s">
        <v>115</v>
      </c>
      <c r="AK41" s="79">
        <f>SUM(AK42:AK43)</f>
        <v>0</v>
      </c>
      <c r="AL41" s="256">
        <f>SUM(AL42:AL43)</f>
        <v>0</v>
      </c>
      <c r="AM41" s="347"/>
      <c r="AN41" s="70"/>
      <c r="AO41" s="70"/>
      <c r="AP41" s="70"/>
      <c r="AQ41" s="80" t="s">
        <v>115</v>
      </c>
      <c r="AR41" s="79">
        <f>SUM(AR42:AR43)</f>
        <v>0</v>
      </c>
      <c r="AS41" s="79">
        <f>SUM(AS42:AS43)</f>
        <v>0</v>
      </c>
      <c r="AT41" s="80" t="s">
        <v>115</v>
      </c>
      <c r="AU41" s="79">
        <f>SUM(AU42:AU43)</f>
        <v>0</v>
      </c>
      <c r="AV41" s="348">
        <f>SUM(AV42:AV43)</f>
        <v>0</v>
      </c>
      <c r="AW41" s="263"/>
      <c r="AX41" s="70"/>
      <c r="AY41" s="70"/>
      <c r="AZ41" s="70"/>
      <c r="BA41" s="80" t="s">
        <v>115</v>
      </c>
      <c r="BB41" s="79">
        <f>SUM(BB42:BB43)</f>
        <v>0</v>
      </c>
      <c r="BC41" s="79">
        <f>SUM(BC42:BC43)</f>
        <v>0</v>
      </c>
      <c r="BD41" s="80" t="s">
        <v>115</v>
      </c>
      <c r="BE41" s="79">
        <f>SUM(BE42:BE43)</f>
        <v>0</v>
      </c>
      <c r="BF41" s="256">
        <f>SUM(BF42:BF43)</f>
        <v>0</v>
      </c>
      <c r="BG41" s="347"/>
      <c r="BH41" s="70"/>
      <c r="BI41" s="70"/>
      <c r="BJ41" s="70"/>
      <c r="BK41" s="80" t="s">
        <v>115</v>
      </c>
      <c r="BL41" s="79">
        <f>SUM(BL42:BL43)</f>
        <v>0</v>
      </c>
      <c r="BM41" s="79">
        <f>SUM(BM42:BM43)</f>
        <v>0</v>
      </c>
      <c r="BN41" s="80" t="s">
        <v>115</v>
      </c>
      <c r="BO41" s="79">
        <f>SUM(BO42:BO43)</f>
        <v>0</v>
      </c>
      <c r="BP41" s="348">
        <f>SUM(BP42:BP43)</f>
        <v>0</v>
      </c>
      <c r="BQ41" s="332"/>
    </row>
    <row r="42" spans="1:69" ht="15">
      <c r="A42" s="8" t="s">
        <v>33</v>
      </c>
      <c r="B42" s="8" t="s">
        <v>14</v>
      </c>
      <c r="C42" s="8"/>
      <c r="D42" s="200">
        <v>448</v>
      </c>
      <c r="E42" s="118" t="s">
        <v>35</v>
      </c>
      <c r="F42" s="118" t="s">
        <v>108</v>
      </c>
      <c r="G42" s="118" t="s">
        <v>34</v>
      </c>
      <c r="H42" s="307" t="s">
        <v>188</v>
      </c>
      <c r="I42" s="121"/>
      <c r="J42" s="98"/>
      <c r="K42" s="98"/>
      <c r="L42" s="98"/>
      <c r="M42" s="112"/>
      <c r="N42" s="113"/>
      <c r="O42" s="113"/>
      <c r="P42" s="112"/>
      <c r="Q42" s="113"/>
      <c r="R42" s="257"/>
      <c r="S42" s="351"/>
      <c r="T42" s="98"/>
      <c r="U42" s="98"/>
      <c r="V42" s="98"/>
      <c r="W42" s="112"/>
      <c r="X42" s="113"/>
      <c r="Y42" s="113"/>
      <c r="Z42" s="112"/>
      <c r="AA42" s="113"/>
      <c r="AB42" s="352"/>
      <c r="AC42" s="121"/>
      <c r="AD42" s="98"/>
      <c r="AE42" s="98"/>
      <c r="AF42" s="98"/>
      <c r="AG42" s="112"/>
      <c r="AH42" s="113"/>
      <c r="AI42" s="113"/>
      <c r="AJ42" s="112"/>
      <c r="AK42" s="113"/>
      <c r="AL42" s="257"/>
      <c r="AM42" s="351"/>
      <c r="AN42" s="98"/>
      <c r="AO42" s="98"/>
      <c r="AP42" s="98"/>
      <c r="AQ42" s="112"/>
      <c r="AR42" s="113"/>
      <c r="AS42" s="113"/>
      <c r="AT42" s="112"/>
      <c r="AU42" s="113"/>
      <c r="AV42" s="352"/>
      <c r="AW42" s="121"/>
      <c r="AX42" s="98"/>
      <c r="AY42" s="98"/>
      <c r="AZ42" s="98"/>
      <c r="BA42" s="112"/>
      <c r="BB42" s="113"/>
      <c r="BC42" s="113"/>
      <c r="BD42" s="112"/>
      <c r="BE42" s="113"/>
      <c r="BF42" s="257"/>
      <c r="BG42" s="351"/>
      <c r="BH42" s="98"/>
      <c r="BI42" s="98"/>
      <c r="BJ42" s="98"/>
      <c r="BK42" s="112"/>
      <c r="BL42" s="113"/>
      <c r="BM42" s="113"/>
      <c r="BN42" s="112"/>
      <c r="BO42" s="113"/>
      <c r="BP42" s="352"/>
      <c r="BQ42" s="333"/>
    </row>
    <row r="43" spans="1:69" ht="15">
      <c r="A43" s="8" t="s">
        <v>33</v>
      </c>
      <c r="B43" s="8" t="s">
        <v>14</v>
      </c>
      <c r="C43" s="8"/>
      <c r="D43" s="200">
        <v>448</v>
      </c>
      <c r="E43" s="118" t="s">
        <v>35</v>
      </c>
      <c r="F43" s="118" t="s">
        <v>108</v>
      </c>
      <c r="G43" s="118" t="s">
        <v>34</v>
      </c>
      <c r="H43" s="307" t="s">
        <v>188</v>
      </c>
      <c r="I43" s="121"/>
      <c r="J43" s="98"/>
      <c r="K43" s="98"/>
      <c r="L43" s="98"/>
      <c r="M43" s="112"/>
      <c r="N43" s="113"/>
      <c r="O43" s="113"/>
      <c r="P43" s="112"/>
      <c r="Q43" s="113"/>
      <c r="R43" s="257"/>
      <c r="S43" s="351"/>
      <c r="T43" s="98"/>
      <c r="U43" s="98"/>
      <c r="V43" s="98"/>
      <c r="W43" s="112"/>
      <c r="X43" s="113"/>
      <c r="Y43" s="113"/>
      <c r="Z43" s="112"/>
      <c r="AA43" s="113"/>
      <c r="AB43" s="352"/>
      <c r="AC43" s="121"/>
      <c r="AD43" s="98"/>
      <c r="AE43" s="98"/>
      <c r="AF43" s="98"/>
      <c r="AG43" s="112"/>
      <c r="AH43" s="113"/>
      <c r="AI43" s="113"/>
      <c r="AJ43" s="112"/>
      <c r="AK43" s="113"/>
      <c r="AL43" s="257"/>
      <c r="AM43" s="351"/>
      <c r="AN43" s="98"/>
      <c r="AO43" s="98"/>
      <c r="AP43" s="98"/>
      <c r="AQ43" s="112"/>
      <c r="AR43" s="113"/>
      <c r="AS43" s="113"/>
      <c r="AT43" s="112"/>
      <c r="AU43" s="113"/>
      <c r="AV43" s="352"/>
      <c r="AW43" s="121"/>
      <c r="AX43" s="98"/>
      <c r="AY43" s="98"/>
      <c r="AZ43" s="98"/>
      <c r="BA43" s="112"/>
      <c r="BB43" s="113"/>
      <c r="BC43" s="113"/>
      <c r="BD43" s="112"/>
      <c r="BE43" s="113"/>
      <c r="BF43" s="257"/>
      <c r="BG43" s="351"/>
      <c r="BH43" s="98"/>
      <c r="BI43" s="98"/>
      <c r="BJ43" s="98"/>
      <c r="BK43" s="112"/>
      <c r="BL43" s="113"/>
      <c r="BM43" s="113"/>
      <c r="BN43" s="112"/>
      <c r="BO43" s="113"/>
      <c r="BP43" s="352"/>
      <c r="BQ43" s="333"/>
    </row>
    <row r="44" spans="1:69" ht="42" customHeight="1">
      <c r="A44" s="1" t="s">
        <v>33</v>
      </c>
      <c r="B44" s="1" t="s">
        <v>144</v>
      </c>
      <c r="C44" s="2" t="s">
        <v>20</v>
      </c>
      <c r="D44" s="1">
        <v>1</v>
      </c>
      <c r="E44" s="2" t="s">
        <v>187</v>
      </c>
      <c r="F44" s="38" t="s">
        <v>108</v>
      </c>
      <c r="G44" s="2" t="s">
        <v>36</v>
      </c>
      <c r="H44" s="303"/>
      <c r="I44" s="262"/>
      <c r="J44" s="3"/>
      <c r="K44" s="3"/>
      <c r="L44" s="3"/>
      <c r="M44" s="38" t="s">
        <v>261</v>
      </c>
      <c r="N44" s="81">
        <f>N45+N49+N52</f>
        <v>4.5199999999999818</v>
      </c>
      <c r="O44" s="81">
        <f>O45+O49+O52</f>
        <v>13559999.999999946</v>
      </c>
      <c r="P44" s="38" t="s">
        <v>262</v>
      </c>
      <c r="Q44" s="81">
        <f>Q45+Q49+Q52</f>
        <v>0.22599999999999909</v>
      </c>
      <c r="R44" s="89">
        <f>R45+R49+R52</f>
        <v>677999.99999999732</v>
      </c>
      <c r="S44" s="345"/>
      <c r="T44" s="3"/>
      <c r="U44" s="3"/>
      <c r="V44" s="3"/>
      <c r="W44" s="38" t="s">
        <v>261</v>
      </c>
      <c r="X44" s="81">
        <f>X45+X49+X52</f>
        <v>0</v>
      </c>
      <c r="Y44" s="81">
        <f>Y45+Y49+Y52</f>
        <v>0</v>
      </c>
      <c r="Z44" s="38" t="s">
        <v>262</v>
      </c>
      <c r="AA44" s="81">
        <f>AA45+AA49+AA52</f>
        <v>0</v>
      </c>
      <c r="AB44" s="346">
        <f>AB45+AB49+AB52</f>
        <v>0</v>
      </c>
      <c r="AC44" s="262"/>
      <c r="AD44" s="3"/>
      <c r="AE44" s="3"/>
      <c r="AF44" s="3"/>
      <c r="AG44" s="38" t="s">
        <v>116</v>
      </c>
      <c r="AH44" s="81">
        <f>AH45+AH49+AH52</f>
        <v>2</v>
      </c>
      <c r="AI44" s="81">
        <f>AI45+AI49+AI52</f>
        <v>80000000</v>
      </c>
      <c r="AJ44" s="38" t="s">
        <v>116</v>
      </c>
      <c r="AK44" s="81">
        <f>AK45+AK49+AK52</f>
        <v>1.31</v>
      </c>
      <c r="AL44" s="89">
        <f>AL45+AL49+AL52</f>
        <v>52400000</v>
      </c>
      <c r="AM44" s="345"/>
      <c r="AN44" s="3"/>
      <c r="AO44" s="3"/>
      <c r="AP44" s="3"/>
      <c r="AQ44" s="38" t="s">
        <v>116</v>
      </c>
      <c r="AR44" s="81">
        <f>AR45+AR49+AR52</f>
        <v>0</v>
      </c>
      <c r="AS44" s="81">
        <f>AS45+AS49+AS52</f>
        <v>0</v>
      </c>
      <c r="AT44" s="38" t="s">
        <v>116</v>
      </c>
      <c r="AU44" s="81">
        <f>AU45+AU49+AU52</f>
        <v>0</v>
      </c>
      <c r="AV44" s="346">
        <f>AV45+AV49+AV52</f>
        <v>0</v>
      </c>
      <c r="AW44" s="262"/>
      <c r="AX44" s="3"/>
      <c r="AY44" s="3"/>
      <c r="AZ44" s="3"/>
      <c r="BA44" s="38" t="s">
        <v>116</v>
      </c>
      <c r="BB44" s="81">
        <f>BB45+BB49+BB52</f>
        <v>24.770000000000003</v>
      </c>
      <c r="BC44" s="81">
        <f>BC45+BC49+BC52</f>
        <v>49540000</v>
      </c>
      <c r="BD44" s="38" t="s">
        <v>116</v>
      </c>
      <c r="BE44" s="81">
        <f>BE45+BE49+BE52</f>
        <v>9.1515710000000006</v>
      </c>
      <c r="BF44" s="89">
        <f>BF45+BF49+BF52</f>
        <v>18303142</v>
      </c>
      <c r="BG44" s="345"/>
      <c r="BH44" s="3"/>
      <c r="BI44" s="3"/>
      <c r="BJ44" s="3"/>
      <c r="BK44" s="38" t="s">
        <v>116</v>
      </c>
      <c r="BL44" s="81">
        <f>BL45+BL49+BL52</f>
        <v>0</v>
      </c>
      <c r="BM44" s="81">
        <f>BM45+BM49+BM52</f>
        <v>0</v>
      </c>
      <c r="BN44" s="38" t="s">
        <v>116</v>
      </c>
      <c r="BO44" s="81">
        <f>BO45+BO49+BO52</f>
        <v>0</v>
      </c>
      <c r="BP44" s="346">
        <f>BP45+BP49+BP52</f>
        <v>0</v>
      </c>
      <c r="BQ44" s="331"/>
    </row>
    <row r="45" spans="1:69" ht="15" customHeight="1">
      <c r="A45" s="64" t="s">
        <v>33</v>
      </c>
      <c r="B45" s="64" t="s">
        <v>8</v>
      </c>
      <c r="C45" s="65" t="s">
        <v>20</v>
      </c>
      <c r="D45" s="126">
        <v>365</v>
      </c>
      <c r="E45" s="119" t="s">
        <v>187</v>
      </c>
      <c r="F45" s="119" t="s">
        <v>108</v>
      </c>
      <c r="G45" s="185" t="s">
        <v>400</v>
      </c>
      <c r="H45" s="305" t="s">
        <v>188</v>
      </c>
      <c r="I45" s="263"/>
      <c r="J45" s="70"/>
      <c r="K45" s="70"/>
      <c r="L45" s="70"/>
      <c r="M45" s="80" t="s">
        <v>115</v>
      </c>
      <c r="N45" s="79">
        <f>SUM(N46:N47)</f>
        <v>4.5199999999999818</v>
      </c>
      <c r="O45" s="79">
        <f>SUM(O46:O47)</f>
        <v>13559999.999999946</v>
      </c>
      <c r="P45" s="80" t="s">
        <v>115</v>
      </c>
      <c r="Q45" s="79">
        <f>SUM(Q46:Q47)</f>
        <v>0.22599999999999909</v>
      </c>
      <c r="R45" s="256">
        <f>SUM(R46:R47)</f>
        <v>677999.99999999732</v>
      </c>
      <c r="S45" s="347"/>
      <c r="T45" s="70"/>
      <c r="U45" s="70"/>
      <c r="V45" s="70"/>
      <c r="W45" s="80" t="s">
        <v>115</v>
      </c>
      <c r="X45" s="79">
        <f>SUM(X46:X47)</f>
        <v>0</v>
      </c>
      <c r="Y45" s="79">
        <f>SUM(Y46:Y47)</f>
        <v>0</v>
      </c>
      <c r="Z45" s="80" t="s">
        <v>115</v>
      </c>
      <c r="AA45" s="79">
        <f>SUM(AA46:AA47)</f>
        <v>0</v>
      </c>
      <c r="AB45" s="348">
        <f>SUM(AB46:AB47)</f>
        <v>0</v>
      </c>
      <c r="AC45" s="263"/>
      <c r="AD45" s="70"/>
      <c r="AE45" s="70"/>
      <c r="AF45" s="70"/>
      <c r="AG45" s="80" t="s">
        <v>115</v>
      </c>
      <c r="AH45" s="79">
        <f>SUM(AH46:AH47)</f>
        <v>2</v>
      </c>
      <c r="AI45" s="79">
        <f>SUM(AI46:AI47)</f>
        <v>80000000</v>
      </c>
      <c r="AJ45" s="80" t="s">
        <v>115</v>
      </c>
      <c r="AK45" s="79">
        <f>SUM(AK46:AK47)</f>
        <v>1.31</v>
      </c>
      <c r="AL45" s="256">
        <f>SUM(AL46:AL47)</f>
        <v>52400000</v>
      </c>
      <c r="AM45" s="347"/>
      <c r="AN45" s="70"/>
      <c r="AO45" s="70"/>
      <c r="AP45" s="70"/>
      <c r="AQ45" s="80" t="s">
        <v>115</v>
      </c>
      <c r="AR45" s="79">
        <f>SUM(AR46:AR47)</f>
        <v>0</v>
      </c>
      <c r="AS45" s="79">
        <f>SUM(AS46:AS47)</f>
        <v>0</v>
      </c>
      <c r="AT45" s="80" t="s">
        <v>115</v>
      </c>
      <c r="AU45" s="79">
        <f>SUM(AU46:AU47)</f>
        <v>0</v>
      </c>
      <c r="AV45" s="348">
        <f>SUM(AV46:AV47)</f>
        <v>0</v>
      </c>
      <c r="AW45" s="263"/>
      <c r="AX45" s="70"/>
      <c r="AY45" s="70"/>
      <c r="AZ45" s="70"/>
      <c r="BA45" s="80" t="s">
        <v>115</v>
      </c>
      <c r="BB45" s="79">
        <f>SUM(BB46:BB47)</f>
        <v>21.19</v>
      </c>
      <c r="BC45" s="79">
        <f>SUM(BC46:BC47)</f>
        <v>42380000</v>
      </c>
      <c r="BD45" s="80" t="s">
        <v>115</v>
      </c>
      <c r="BE45" s="79">
        <f>SUM(BE46:BE47)</f>
        <v>7.2046000000000001</v>
      </c>
      <c r="BF45" s="256">
        <f>SUM(BF46:BF47)</f>
        <v>14409200</v>
      </c>
      <c r="BG45" s="347"/>
      <c r="BH45" s="70"/>
      <c r="BI45" s="70"/>
      <c r="BJ45" s="70"/>
      <c r="BK45" s="80" t="s">
        <v>115</v>
      </c>
      <c r="BL45" s="79">
        <f>SUM(BL46:BL47)</f>
        <v>0</v>
      </c>
      <c r="BM45" s="79">
        <f>SUM(BM46:BM47)</f>
        <v>0</v>
      </c>
      <c r="BN45" s="80" t="s">
        <v>115</v>
      </c>
      <c r="BO45" s="79">
        <f>SUM(BO46:BO47)</f>
        <v>0</v>
      </c>
      <c r="BP45" s="348">
        <f>SUM(BP46:BP47)</f>
        <v>0</v>
      </c>
      <c r="BQ45" s="332"/>
    </row>
    <row r="46" spans="1:69" ht="38.25" customHeight="1">
      <c r="A46" s="8" t="s">
        <v>33</v>
      </c>
      <c r="B46" s="8" t="s">
        <v>8</v>
      </c>
      <c r="C46" s="8">
        <v>1</v>
      </c>
      <c r="D46" s="199">
        <v>365</v>
      </c>
      <c r="E46" s="118" t="s">
        <v>187</v>
      </c>
      <c r="F46" s="118" t="s">
        <v>108</v>
      </c>
      <c r="G46" s="196" t="s">
        <v>400</v>
      </c>
      <c r="H46" s="307" t="s">
        <v>188</v>
      </c>
      <c r="I46" s="265" t="s">
        <v>695</v>
      </c>
      <c r="J46" s="51">
        <v>628.9</v>
      </c>
      <c r="K46" s="51">
        <v>631.16</v>
      </c>
      <c r="L46" s="105">
        <f t="shared" ref="L46:L48" si="27">K46-J46</f>
        <v>2.2599999999999909</v>
      </c>
      <c r="M46" s="52">
        <v>100</v>
      </c>
      <c r="N46" s="52">
        <f t="shared" ref="N46:N47" si="28">L46*M46/100</f>
        <v>2.2599999999999909</v>
      </c>
      <c r="O46" s="139">
        <f>N46*AUXILIAR!$B$50</f>
        <v>6779999.999999973</v>
      </c>
      <c r="P46" s="219"/>
      <c r="Q46" s="52">
        <f t="shared" ref="Q46:Q47" si="29">L46*P46/100</f>
        <v>0</v>
      </c>
      <c r="R46" s="296">
        <f>Q46*AUXILIAR!$B$50</f>
        <v>0</v>
      </c>
      <c r="S46" s="349"/>
      <c r="T46" s="6"/>
      <c r="U46" s="6"/>
      <c r="V46" s="6"/>
      <c r="W46" s="6"/>
      <c r="X46" s="6"/>
      <c r="Y46" s="6"/>
      <c r="Z46" s="6"/>
      <c r="AA46" s="6"/>
      <c r="AB46" s="350"/>
      <c r="AC46" s="461" t="s">
        <v>388</v>
      </c>
      <c r="AD46" s="51">
        <v>709</v>
      </c>
      <c r="AE46" s="51">
        <v>709</v>
      </c>
      <c r="AF46" s="51">
        <v>1</v>
      </c>
      <c r="AG46" s="52">
        <v>100</v>
      </c>
      <c r="AH46" s="52">
        <f t="shared" ref="AH46:AH47" si="30">AF46*AG46/100</f>
        <v>1</v>
      </c>
      <c r="AI46" s="139">
        <f>AH46*AUXILIAR!$B$59</f>
        <v>40000000</v>
      </c>
      <c r="AJ46" s="219">
        <v>31</v>
      </c>
      <c r="AK46" s="52">
        <f t="shared" ref="AK46" si="31">AF46*AJ46/100</f>
        <v>0.31</v>
      </c>
      <c r="AL46" s="289">
        <f>AK46*AUXILIAR!$B$59</f>
        <v>12400000</v>
      </c>
      <c r="AM46" s="349"/>
      <c r="AN46" s="6"/>
      <c r="AO46" s="6"/>
      <c r="AP46" s="6"/>
      <c r="AQ46" s="6"/>
      <c r="AR46" s="6"/>
      <c r="AS46" s="6"/>
      <c r="AT46" s="6"/>
      <c r="AU46" s="6"/>
      <c r="AV46" s="350"/>
      <c r="AW46" s="456" t="s">
        <v>387</v>
      </c>
      <c r="AX46" s="443">
        <v>753.2</v>
      </c>
      <c r="AY46" s="443">
        <v>793.4</v>
      </c>
      <c r="AZ46" s="443">
        <v>21.19</v>
      </c>
      <c r="BA46" s="443">
        <v>100</v>
      </c>
      <c r="BB46" s="457">
        <f t="shared" ref="BB46" si="32">AZ46*BA46/100</f>
        <v>21.19</v>
      </c>
      <c r="BC46" s="446">
        <f>BB46*AUXILIAR!$B$67</f>
        <v>42380000</v>
      </c>
      <c r="BD46" s="445">
        <v>34</v>
      </c>
      <c r="BE46" s="445">
        <f>BB46*BD46/100</f>
        <v>7.2046000000000001</v>
      </c>
      <c r="BF46" s="458">
        <f>BE46*AUXILIAR!$B$67</f>
        <v>14409200</v>
      </c>
      <c r="BG46" s="349"/>
      <c r="BH46" s="6"/>
      <c r="BI46" s="6"/>
      <c r="BJ46" s="6"/>
      <c r="BK46" s="6"/>
      <c r="BL46" s="6"/>
      <c r="BM46" s="6"/>
      <c r="BN46" s="6"/>
      <c r="BO46" s="6"/>
      <c r="BP46" s="350"/>
      <c r="BQ46" s="333"/>
    </row>
    <row r="47" spans="1:69" ht="39" customHeight="1">
      <c r="A47" s="8" t="s">
        <v>33</v>
      </c>
      <c r="B47" s="8" t="s">
        <v>8</v>
      </c>
      <c r="C47" s="8">
        <v>1</v>
      </c>
      <c r="D47" s="199">
        <v>365</v>
      </c>
      <c r="E47" s="118" t="s">
        <v>187</v>
      </c>
      <c r="F47" s="118" t="s">
        <v>108</v>
      </c>
      <c r="G47" s="196" t="s">
        <v>400</v>
      </c>
      <c r="H47" s="307" t="s">
        <v>188</v>
      </c>
      <c r="I47" s="265" t="s">
        <v>696</v>
      </c>
      <c r="J47" s="51">
        <v>628.9</v>
      </c>
      <c r="K47" s="51">
        <v>631.16</v>
      </c>
      <c r="L47" s="105">
        <f t="shared" si="27"/>
        <v>2.2599999999999909</v>
      </c>
      <c r="M47" s="52">
        <v>100</v>
      </c>
      <c r="N47" s="52">
        <f t="shared" si="28"/>
        <v>2.2599999999999909</v>
      </c>
      <c r="O47" s="139">
        <f>N47*AUXILIAR!$B$50</f>
        <v>6779999.999999973</v>
      </c>
      <c r="P47" s="219">
        <v>10</v>
      </c>
      <c r="Q47" s="52">
        <f t="shared" si="29"/>
        <v>0.22599999999999909</v>
      </c>
      <c r="R47" s="296">
        <f>Q47*AUXILIAR!$B$50</f>
        <v>677999.99999999732</v>
      </c>
      <c r="S47" s="349"/>
      <c r="T47" s="6"/>
      <c r="U47" s="6"/>
      <c r="V47" s="6"/>
      <c r="W47" s="6"/>
      <c r="X47" s="6"/>
      <c r="Y47" s="6"/>
      <c r="Z47" s="6"/>
      <c r="AA47" s="6"/>
      <c r="AB47" s="255"/>
      <c r="AC47" s="462" t="s">
        <v>389</v>
      </c>
      <c r="AD47" s="265">
        <v>656.3</v>
      </c>
      <c r="AE47" s="51">
        <v>656.3</v>
      </c>
      <c r="AF47" s="51">
        <v>1</v>
      </c>
      <c r="AG47" s="52">
        <v>100</v>
      </c>
      <c r="AH47" s="52">
        <f t="shared" si="30"/>
        <v>1</v>
      </c>
      <c r="AI47" s="139">
        <f>AH47*AUXILIAR!$B$59</f>
        <v>40000000</v>
      </c>
      <c r="AJ47" s="219">
        <v>100</v>
      </c>
      <c r="AK47" s="52">
        <f t="shared" ref="AK47" si="33">AF47*AJ47/100</f>
        <v>1</v>
      </c>
      <c r="AL47" s="289">
        <f>AK47*AUXILIAR!$B$59</f>
        <v>40000000</v>
      </c>
      <c r="AM47" s="349"/>
      <c r="AN47" s="6"/>
      <c r="AO47" s="6"/>
      <c r="AP47" s="6"/>
      <c r="AQ47" s="6"/>
      <c r="AR47" s="6"/>
      <c r="AS47" s="6"/>
      <c r="AT47" s="6"/>
      <c r="AU47" s="6"/>
      <c r="AV47" s="350"/>
      <c r="AW47" s="208"/>
      <c r="AX47" s="6"/>
      <c r="AY47" s="6"/>
      <c r="AZ47" s="6"/>
      <c r="BA47" s="6"/>
      <c r="BB47" s="6"/>
      <c r="BC47" s="6"/>
      <c r="BD47" s="6"/>
      <c r="BE47" s="6"/>
      <c r="BF47" s="255"/>
      <c r="BG47" s="349"/>
      <c r="BH47" s="6"/>
      <c r="BI47" s="6"/>
      <c r="BJ47" s="6"/>
      <c r="BK47" s="6"/>
      <c r="BL47" s="6"/>
      <c r="BM47" s="6"/>
      <c r="BN47" s="6"/>
      <c r="BO47" s="6"/>
      <c r="BP47" s="350"/>
      <c r="BQ47" s="333"/>
    </row>
    <row r="48" spans="1:69" ht="39" customHeight="1">
      <c r="A48" s="8" t="s">
        <v>33</v>
      </c>
      <c r="B48" s="8" t="s">
        <v>8</v>
      </c>
      <c r="C48" s="8">
        <v>1</v>
      </c>
      <c r="D48" s="199">
        <v>365</v>
      </c>
      <c r="E48" s="118" t="s">
        <v>187</v>
      </c>
      <c r="F48" s="118" t="s">
        <v>108</v>
      </c>
      <c r="G48" s="196" t="s">
        <v>400</v>
      </c>
      <c r="H48" s="307" t="s">
        <v>188</v>
      </c>
      <c r="I48" s="443" t="s">
        <v>399</v>
      </c>
      <c r="J48" s="443">
        <v>870.7</v>
      </c>
      <c r="K48" s="443">
        <v>872.3</v>
      </c>
      <c r="L48" s="444">
        <f t="shared" si="27"/>
        <v>1.5999999999999091</v>
      </c>
      <c r="M48" s="445">
        <v>100</v>
      </c>
      <c r="N48" s="445">
        <f t="shared" ref="N48" si="34">L48*M48/100</f>
        <v>1.5999999999999091</v>
      </c>
      <c r="O48" s="446">
        <f>N48*AUXILIAR!$B$50</f>
        <v>4799999.9999997271</v>
      </c>
      <c r="P48" s="442">
        <v>81</v>
      </c>
      <c r="Q48" s="445">
        <f t="shared" ref="Q48" si="35">L48*P48/100</f>
        <v>1.2959999999999263</v>
      </c>
      <c r="R48" s="447">
        <f>Q48*AUXILIAR!$B$50</f>
        <v>3887999.9999997788</v>
      </c>
      <c r="S48" s="349"/>
      <c r="T48" s="6"/>
      <c r="U48" s="6"/>
      <c r="V48" s="6"/>
      <c r="W48" s="6"/>
      <c r="X48" s="208"/>
      <c r="Y48" s="208"/>
      <c r="Z48" s="6"/>
      <c r="AA48" s="208"/>
      <c r="AB48" s="357"/>
      <c r="AC48" s="183"/>
      <c r="AD48" s="51"/>
      <c r="AE48" s="51"/>
      <c r="AF48" s="51"/>
      <c r="AG48" s="52"/>
      <c r="AH48" s="129"/>
      <c r="AI48" s="158"/>
      <c r="AJ48" s="219"/>
      <c r="AK48" s="129"/>
      <c r="AL48" s="441"/>
      <c r="AM48" s="349"/>
      <c r="AN48" s="6"/>
      <c r="AO48" s="6"/>
      <c r="AP48" s="6"/>
      <c r="AQ48" s="6"/>
      <c r="AR48" s="208"/>
      <c r="AS48" s="208"/>
      <c r="AT48" s="6"/>
      <c r="AU48" s="208"/>
      <c r="AV48" s="357"/>
      <c r="AW48" s="208"/>
      <c r="AX48" s="6"/>
      <c r="AY48" s="6"/>
      <c r="AZ48" s="6"/>
      <c r="BA48" s="6"/>
      <c r="BB48" s="208"/>
      <c r="BC48" s="208"/>
      <c r="BD48" s="6"/>
      <c r="BE48" s="208"/>
      <c r="BF48" s="259"/>
      <c r="BG48" s="349"/>
      <c r="BH48" s="6"/>
      <c r="BI48" s="6"/>
      <c r="BJ48" s="6"/>
      <c r="BK48" s="6"/>
      <c r="BL48" s="208"/>
      <c r="BM48" s="208"/>
      <c r="BN48" s="6"/>
      <c r="BO48" s="208"/>
      <c r="BP48" s="357"/>
      <c r="BQ48" s="333"/>
    </row>
    <row r="49" spans="1:69" ht="15">
      <c r="A49" s="64" t="s">
        <v>33</v>
      </c>
      <c r="B49" s="64" t="s">
        <v>8</v>
      </c>
      <c r="C49" s="65" t="s">
        <v>20</v>
      </c>
      <c r="D49" s="126">
        <v>364</v>
      </c>
      <c r="E49" s="119" t="s">
        <v>187</v>
      </c>
      <c r="F49" s="119" t="s">
        <v>108</v>
      </c>
      <c r="G49" s="185" t="s">
        <v>400</v>
      </c>
      <c r="H49" s="305" t="s">
        <v>188</v>
      </c>
      <c r="I49" s="263"/>
      <c r="J49" s="70"/>
      <c r="K49" s="70"/>
      <c r="L49" s="70"/>
      <c r="M49" s="80" t="s">
        <v>115</v>
      </c>
      <c r="N49" s="79">
        <f>SUM(N50:N51)</f>
        <v>0</v>
      </c>
      <c r="O49" s="79">
        <f>SUM(O50:O51)</f>
        <v>0</v>
      </c>
      <c r="P49" s="80" t="s">
        <v>115</v>
      </c>
      <c r="Q49" s="79">
        <f>SUM(Q50:Q51)</f>
        <v>0</v>
      </c>
      <c r="R49" s="256">
        <f>SUM(R50:R51)</f>
        <v>0</v>
      </c>
      <c r="S49" s="347"/>
      <c r="T49" s="70"/>
      <c r="U49" s="70"/>
      <c r="V49" s="70"/>
      <c r="W49" s="80" t="s">
        <v>115</v>
      </c>
      <c r="X49" s="79">
        <f>SUM(X50:X51)</f>
        <v>0</v>
      </c>
      <c r="Y49" s="79"/>
      <c r="Z49" s="80" t="s">
        <v>115</v>
      </c>
      <c r="AA49" s="79">
        <f>SUM(AA50:AA51)</f>
        <v>0</v>
      </c>
      <c r="AB49" s="348">
        <f>SUM(AB50:AB51)</f>
        <v>0</v>
      </c>
      <c r="AC49" s="263"/>
      <c r="AD49" s="70"/>
      <c r="AE49" s="70"/>
      <c r="AF49" s="70"/>
      <c r="AG49" s="80" t="s">
        <v>115</v>
      </c>
      <c r="AH49" s="79">
        <f>SUM(AH50:AH51)</f>
        <v>0</v>
      </c>
      <c r="AI49" s="79">
        <f>SUM(AI50:AI51)</f>
        <v>0</v>
      </c>
      <c r="AJ49" s="80" t="s">
        <v>115</v>
      </c>
      <c r="AK49" s="79">
        <f>SUM(AK50:AK51)</f>
        <v>0</v>
      </c>
      <c r="AL49" s="256">
        <f>SUM(AL50:AL51)</f>
        <v>0</v>
      </c>
      <c r="AM49" s="347"/>
      <c r="AN49" s="70"/>
      <c r="AO49" s="70"/>
      <c r="AP49" s="70"/>
      <c r="AQ49" s="80" t="s">
        <v>115</v>
      </c>
      <c r="AR49" s="79">
        <f>SUM(AR50:AR51)</f>
        <v>0</v>
      </c>
      <c r="AS49" s="79">
        <f>SUM(AS50:AS51)</f>
        <v>0</v>
      </c>
      <c r="AT49" s="80" t="s">
        <v>115</v>
      </c>
      <c r="AU49" s="79">
        <f>SUM(AU50:AU51)</f>
        <v>0</v>
      </c>
      <c r="AV49" s="348">
        <f>SUM(AV50:AV51)</f>
        <v>0</v>
      </c>
      <c r="AW49" s="263"/>
      <c r="AX49" s="70"/>
      <c r="AY49" s="70"/>
      <c r="AZ49" s="70"/>
      <c r="BA49" s="80" t="s">
        <v>115</v>
      </c>
      <c r="BB49" s="79">
        <f>SUM(BB50:BB51)</f>
        <v>0</v>
      </c>
      <c r="BC49" s="79">
        <f>SUM(BC50:BC51)</f>
        <v>0</v>
      </c>
      <c r="BD49" s="80" t="s">
        <v>115</v>
      </c>
      <c r="BE49" s="79">
        <f>SUM(BE50:BE51)</f>
        <v>0</v>
      </c>
      <c r="BF49" s="256">
        <f>SUM(BF50:BF51)</f>
        <v>0</v>
      </c>
      <c r="BG49" s="347"/>
      <c r="BH49" s="70"/>
      <c r="BI49" s="70"/>
      <c r="BJ49" s="70"/>
      <c r="BK49" s="80" t="s">
        <v>115</v>
      </c>
      <c r="BL49" s="79">
        <f>SUM(BL50:BL51)</f>
        <v>0</v>
      </c>
      <c r="BM49" s="79">
        <f>SUM(BM50:BM51)</f>
        <v>0</v>
      </c>
      <c r="BN49" s="80" t="s">
        <v>115</v>
      </c>
      <c r="BO49" s="79">
        <f>SUM(BO50:BO51)</f>
        <v>0</v>
      </c>
      <c r="BP49" s="348">
        <f>SUM(BP50:BP51)</f>
        <v>0</v>
      </c>
      <c r="BQ49" s="332"/>
    </row>
    <row r="50" spans="1:69" ht="22.5">
      <c r="A50" s="8" t="s">
        <v>33</v>
      </c>
      <c r="B50" s="8" t="s">
        <v>8</v>
      </c>
      <c r="C50" s="8"/>
      <c r="D50" s="199">
        <v>364</v>
      </c>
      <c r="E50" s="118" t="s">
        <v>187</v>
      </c>
      <c r="F50" s="118" t="s">
        <v>108</v>
      </c>
      <c r="G50" s="196" t="s">
        <v>400</v>
      </c>
      <c r="H50" s="307" t="s">
        <v>188</v>
      </c>
      <c r="I50" s="208"/>
      <c r="J50" s="6"/>
      <c r="K50" s="6"/>
      <c r="L50" s="6"/>
      <c r="M50" s="6"/>
      <c r="N50" s="6"/>
      <c r="O50" s="6"/>
      <c r="P50" s="6"/>
      <c r="Q50" s="6"/>
      <c r="R50" s="255"/>
      <c r="S50" s="349"/>
      <c r="T50" s="6"/>
      <c r="U50" s="6"/>
      <c r="V50" s="6"/>
      <c r="W50" s="6"/>
      <c r="X50" s="6"/>
      <c r="Y50" s="6"/>
      <c r="Z50" s="6"/>
      <c r="AA50" s="6"/>
      <c r="AB50" s="350"/>
      <c r="AC50" s="208"/>
      <c r="AD50" s="6"/>
      <c r="AE50" s="6"/>
      <c r="AF50" s="6"/>
      <c r="AG50" s="6"/>
      <c r="AH50" s="6"/>
      <c r="AI50" s="6"/>
      <c r="AJ50" s="6"/>
      <c r="AK50" s="6"/>
      <c r="AL50" s="255"/>
      <c r="AM50" s="349"/>
      <c r="AN50" s="6"/>
      <c r="AO50" s="6"/>
      <c r="AP50" s="6"/>
      <c r="AQ50" s="6"/>
      <c r="AR50" s="6"/>
      <c r="AS50" s="6"/>
      <c r="AT50" s="6"/>
      <c r="AU50" s="6"/>
      <c r="AV50" s="350"/>
      <c r="AW50" s="208"/>
      <c r="AX50" s="6"/>
      <c r="AY50" s="6"/>
      <c r="AZ50" s="6"/>
      <c r="BA50" s="6"/>
      <c r="BB50" s="6"/>
      <c r="BC50" s="6"/>
      <c r="BD50" s="6"/>
      <c r="BE50" s="6"/>
      <c r="BF50" s="255"/>
      <c r="BG50" s="349"/>
      <c r="BH50" s="6"/>
      <c r="BI50" s="6"/>
      <c r="BJ50" s="6"/>
      <c r="BK50" s="6"/>
      <c r="BL50" s="6"/>
      <c r="BM50" s="6"/>
      <c r="BN50" s="6"/>
      <c r="BO50" s="6"/>
      <c r="BP50" s="350"/>
      <c r="BQ50" s="333"/>
    </row>
    <row r="51" spans="1:69" ht="22.5">
      <c r="A51" s="8" t="s">
        <v>33</v>
      </c>
      <c r="B51" s="8" t="s">
        <v>8</v>
      </c>
      <c r="C51" s="8"/>
      <c r="D51" s="199">
        <v>364</v>
      </c>
      <c r="E51" s="118" t="s">
        <v>187</v>
      </c>
      <c r="F51" s="118" t="s">
        <v>108</v>
      </c>
      <c r="G51" s="196" t="s">
        <v>400</v>
      </c>
      <c r="H51" s="307" t="s">
        <v>188</v>
      </c>
      <c r="I51" s="208"/>
      <c r="J51" s="6"/>
      <c r="K51" s="6"/>
      <c r="L51" s="6"/>
      <c r="M51" s="6"/>
      <c r="N51" s="6"/>
      <c r="O51" s="6"/>
      <c r="P51" s="6"/>
      <c r="Q51" s="6"/>
      <c r="R51" s="255"/>
      <c r="S51" s="349"/>
      <c r="T51" s="6"/>
      <c r="U51" s="6"/>
      <c r="V51" s="6"/>
      <c r="W51" s="6"/>
      <c r="X51" s="6"/>
      <c r="Y51" s="6"/>
      <c r="Z51" s="6"/>
      <c r="AA51" s="6"/>
      <c r="AB51" s="350"/>
      <c r="AC51" s="208"/>
      <c r="AD51" s="6"/>
      <c r="AE51" s="6"/>
      <c r="AF51" s="6"/>
      <c r="AG51" s="6"/>
      <c r="AH51" s="6"/>
      <c r="AI51" s="6"/>
      <c r="AJ51" s="6"/>
      <c r="AK51" s="6"/>
      <c r="AL51" s="255"/>
      <c r="AM51" s="349"/>
      <c r="AN51" s="6"/>
      <c r="AO51" s="6"/>
      <c r="AP51" s="6"/>
      <c r="AQ51" s="6"/>
      <c r="AR51" s="6"/>
      <c r="AS51" s="6"/>
      <c r="AT51" s="6"/>
      <c r="AU51" s="6"/>
      <c r="AV51" s="350"/>
      <c r="AW51" s="208"/>
      <c r="AX51" s="6"/>
      <c r="AY51" s="6"/>
      <c r="AZ51" s="6"/>
      <c r="BA51" s="6"/>
      <c r="BB51" s="6"/>
      <c r="BC51" s="6"/>
      <c r="BD51" s="6"/>
      <c r="BE51" s="6"/>
      <c r="BF51" s="255"/>
      <c r="BG51" s="349"/>
      <c r="BH51" s="6"/>
      <c r="BI51" s="6"/>
      <c r="BJ51" s="6"/>
      <c r="BK51" s="6"/>
      <c r="BL51" s="6"/>
      <c r="BM51" s="6"/>
      <c r="BN51" s="6"/>
      <c r="BO51" s="6"/>
      <c r="BP51" s="350"/>
      <c r="BQ51" s="333"/>
    </row>
    <row r="52" spans="1:69" ht="15">
      <c r="A52" s="64" t="s">
        <v>33</v>
      </c>
      <c r="B52" s="64" t="s">
        <v>18</v>
      </c>
      <c r="C52" s="65" t="s">
        <v>143</v>
      </c>
      <c r="D52" s="126">
        <v>364</v>
      </c>
      <c r="E52" s="119" t="s">
        <v>187</v>
      </c>
      <c r="F52" s="119" t="s">
        <v>108</v>
      </c>
      <c r="G52" s="185" t="s">
        <v>400</v>
      </c>
      <c r="H52" s="305" t="s">
        <v>188</v>
      </c>
      <c r="I52" s="263"/>
      <c r="J52" s="70"/>
      <c r="K52" s="70"/>
      <c r="L52" s="70"/>
      <c r="M52" s="80" t="s">
        <v>115</v>
      </c>
      <c r="N52" s="79">
        <f>SUM(N53:N54)</f>
        <v>0</v>
      </c>
      <c r="O52" s="79">
        <f>SUM(O53:O54)</f>
        <v>0</v>
      </c>
      <c r="P52" s="80" t="s">
        <v>115</v>
      </c>
      <c r="Q52" s="79">
        <f>SUM(Q53:Q54)</f>
        <v>0</v>
      </c>
      <c r="R52" s="256">
        <f>SUM(R53:R54)</f>
        <v>0</v>
      </c>
      <c r="S52" s="347"/>
      <c r="T52" s="70"/>
      <c r="U52" s="70"/>
      <c r="V52" s="70"/>
      <c r="W52" s="80" t="s">
        <v>115</v>
      </c>
      <c r="X52" s="79">
        <f>SUM(X53:X54)</f>
        <v>0</v>
      </c>
      <c r="Y52" s="79"/>
      <c r="Z52" s="80" t="s">
        <v>115</v>
      </c>
      <c r="AA52" s="79">
        <f>SUM(AA53:AA54)</f>
        <v>0</v>
      </c>
      <c r="AB52" s="348">
        <f>SUM(AB53:AB54)</f>
        <v>0</v>
      </c>
      <c r="AC52" s="263"/>
      <c r="AD52" s="70"/>
      <c r="AE52" s="70"/>
      <c r="AF52" s="70"/>
      <c r="AG52" s="80" t="s">
        <v>115</v>
      </c>
      <c r="AH52" s="79">
        <f>SUM(AH53:AH54)</f>
        <v>0</v>
      </c>
      <c r="AI52" s="79">
        <f>SUM(AI53:AI54)</f>
        <v>0</v>
      </c>
      <c r="AJ52" s="80" t="s">
        <v>115</v>
      </c>
      <c r="AK52" s="79">
        <f>SUM(AK53:AK54)</f>
        <v>0</v>
      </c>
      <c r="AL52" s="256">
        <f>SUM(AL53:AL54)</f>
        <v>0</v>
      </c>
      <c r="AM52" s="347"/>
      <c r="AN52" s="70"/>
      <c r="AO52" s="70"/>
      <c r="AP52" s="70"/>
      <c r="AQ52" s="80" t="s">
        <v>115</v>
      </c>
      <c r="AR52" s="79">
        <f>SUM(AR53:AR54)</f>
        <v>0</v>
      </c>
      <c r="AS52" s="79">
        <f>SUM(AS53:AS54)</f>
        <v>0</v>
      </c>
      <c r="AT52" s="80" t="s">
        <v>115</v>
      </c>
      <c r="AU52" s="79">
        <f>SUM(AU53:AU54)</f>
        <v>0</v>
      </c>
      <c r="AV52" s="348">
        <f>SUM(AV53:AV54)</f>
        <v>0</v>
      </c>
      <c r="AW52" s="263"/>
      <c r="AX52" s="70"/>
      <c r="AY52" s="70"/>
      <c r="AZ52" s="70"/>
      <c r="BA52" s="80" t="s">
        <v>115</v>
      </c>
      <c r="BB52" s="79">
        <f>SUM(BB53:BB54)</f>
        <v>3.58</v>
      </c>
      <c r="BC52" s="79">
        <f>SUM(BC53:BC54)</f>
        <v>7160000</v>
      </c>
      <c r="BD52" s="80" t="s">
        <v>115</v>
      </c>
      <c r="BE52" s="79">
        <f>SUM(BE53:BE54)</f>
        <v>1.946971</v>
      </c>
      <c r="BF52" s="256">
        <f>SUM(BF53:BF54)</f>
        <v>3893942</v>
      </c>
      <c r="BG52" s="347"/>
      <c r="BH52" s="70"/>
      <c r="BI52" s="70"/>
      <c r="BJ52" s="70"/>
      <c r="BK52" s="80" t="s">
        <v>115</v>
      </c>
      <c r="BL52" s="79">
        <f>SUM(BL53:BL54)</f>
        <v>0</v>
      </c>
      <c r="BM52" s="79">
        <f>SUM(BM53:BM54)</f>
        <v>0</v>
      </c>
      <c r="BN52" s="80" t="s">
        <v>115</v>
      </c>
      <c r="BO52" s="79">
        <f>SUM(BO53:BO54)</f>
        <v>0</v>
      </c>
      <c r="BP52" s="348">
        <f>SUM(BP53:BP54)</f>
        <v>0</v>
      </c>
      <c r="BQ52" s="332"/>
    </row>
    <row r="53" spans="1:69" ht="30">
      <c r="A53" s="8" t="s">
        <v>33</v>
      </c>
      <c r="B53" s="8" t="s">
        <v>18</v>
      </c>
      <c r="C53" s="8">
        <v>1</v>
      </c>
      <c r="D53" s="199">
        <v>364</v>
      </c>
      <c r="E53" s="118" t="s">
        <v>187</v>
      </c>
      <c r="F53" s="118" t="s">
        <v>108</v>
      </c>
      <c r="G53" s="196" t="s">
        <v>400</v>
      </c>
      <c r="H53" s="307" t="s">
        <v>188</v>
      </c>
      <c r="I53" s="127"/>
      <c r="J53" s="57"/>
      <c r="K53" s="57"/>
      <c r="L53" s="57"/>
      <c r="M53" s="57"/>
      <c r="N53" s="184"/>
      <c r="O53" s="161"/>
      <c r="P53" s="6"/>
      <c r="Q53" s="6"/>
      <c r="R53" s="255"/>
      <c r="S53" s="349"/>
      <c r="T53" s="6"/>
      <c r="U53" s="6"/>
      <c r="V53" s="6"/>
      <c r="W53" s="6"/>
      <c r="X53" s="6"/>
      <c r="Y53" s="6"/>
      <c r="Z53" s="6"/>
      <c r="AA53" s="6"/>
      <c r="AB53" s="350"/>
      <c r="AC53" s="208"/>
      <c r="AD53" s="6"/>
      <c r="AE53" s="6"/>
      <c r="AF53" s="6"/>
      <c r="AG53" s="6"/>
      <c r="AH53" s="6"/>
      <c r="AI53" s="6"/>
      <c r="AJ53" s="6"/>
      <c r="AK53" s="6"/>
      <c r="AL53" s="255"/>
      <c r="AM53" s="349"/>
      <c r="AN53" s="6"/>
      <c r="AO53" s="6"/>
      <c r="AP53" s="6"/>
      <c r="AQ53" s="6"/>
      <c r="AR53" s="6"/>
      <c r="AS53" s="6"/>
      <c r="AT53" s="6"/>
      <c r="AU53" s="6"/>
      <c r="AV53" s="350"/>
      <c r="AW53" s="265" t="s">
        <v>387</v>
      </c>
      <c r="AX53" s="51">
        <v>115.2</v>
      </c>
      <c r="AY53" s="51">
        <v>159.9</v>
      </c>
      <c r="AZ53" s="436">
        <v>1.35</v>
      </c>
      <c r="BA53" s="436">
        <v>100</v>
      </c>
      <c r="BB53" s="182">
        <f t="shared" ref="BB53:BB54" si="36">AZ53*BA53/100</f>
        <v>1.35</v>
      </c>
      <c r="BC53" s="139">
        <f>BB53*AUXILIAR!$B$67</f>
        <v>2700000</v>
      </c>
      <c r="BD53" s="73">
        <v>100</v>
      </c>
      <c r="BE53" s="52">
        <f>BB53*BD53/100</f>
        <v>1.35</v>
      </c>
      <c r="BF53" s="260">
        <f>BE53*AUXILIAR!$B$67</f>
        <v>2700000</v>
      </c>
      <c r="BG53" s="349"/>
      <c r="BH53" s="6"/>
      <c r="BI53" s="6"/>
      <c r="BJ53" s="6"/>
      <c r="BK53" s="6"/>
      <c r="BL53" s="6"/>
      <c r="BM53" s="6"/>
      <c r="BN53" s="6"/>
      <c r="BO53" s="6"/>
      <c r="BP53" s="350"/>
      <c r="BQ53" s="333"/>
    </row>
    <row r="54" spans="1:69" ht="30">
      <c r="A54" s="8" t="s">
        <v>33</v>
      </c>
      <c r="B54" s="8" t="s">
        <v>18</v>
      </c>
      <c r="C54" s="8">
        <v>1</v>
      </c>
      <c r="D54" s="199">
        <v>364</v>
      </c>
      <c r="E54" s="118" t="s">
        <v>187</v>
      </c>
      <c r="F54" s="118" t="s">
        <v>108</v>
      </c>
      <c r="G54" s="196" t="s">
        <v>400</v>
      </c>
      <c r="H54" s="307" t="s">
        <v>188</v>
      </c>
      <c r="I54" s="127"/>
      <c r="J54" s="57"/>
      <c r="K54" s="57"/>
      <c r="L54" s="57"/>
      <c r="M54" s="57"/>
      <c r="N54" s="184"/>
      <c r="O54" s="161"/>
      <c r="P54" s="6"/>
      <c r="Q54" s="6"/>
      <c r="R54" s="255"/>
      <c r="S54" s="349"/>
      <c r="T54" s="6"/>
      <c r="U54" s="6"/>
      <c r="V54" s="6"/>
      <c r="W54" s="6"/>
      <c r="X54" s="6"/>
      <c r="Y54" s="6"/>
      <c r="Z54" s="6"/>
      <c r="AA54" s="6"/>
      <c r="AB54" s="350"/>
      <c r="AC54" s="208"/>
      <c r="AD54" s="6"/>
      <c r="AE54" s="6"/>
      <c r="AF54" s="6"/>
      <c r="AG54" s="6"/>
      <c r="AH54" s="6"/>
      <c r="AI54" s="6"/>
      <c r="AJ54" s="6"/>
      <c r="AK54" s="6"/>
      <c r="AL54" s="255"/>
      <c r="AM54" s="349"/>
      <c r="AN54" s="6"/>
      <c r="AO54" s="6"/>
      <c r="AP54" s="6"/>
      <c r="AQ54" s="6"/>
      <c r="AR54" s="6"/>
      <c r="AS54" s="6"/>
      <c r="AT54" s="6"/>
      <c r="AU54" s="6"/>
      <c r="AV54" s="350"/>
      <c r="AW54" s="265" t="s">
        <v>387</v>
      </c>
      <c r="AX54" s="51">
        <v>162.4</v>
      </c>
      <c r="AY54" s="51">
        <v>192.7</v>
      </c>
      <c r="AZ54" s="436">
        <f>2.23+6.1</f>
        <v>8.33</v>
      </c>
      <c r="BA54" s="521">
        <f>100*(2.23/8.33)</f>
        <v>26.770708283313326</v>
      </c>
      <c r="BB54" s="182">
        <f t="shared" si="36"/>
        <v>2.23</v>
      </c>
      <c r="BC54" s="139">
        <f>BB54*AUXILIAR!$B$67</f>
        <v>4460000</v>
      </c>
      <c r="BD54" s="214">
        <v>26.77</v>
      </c>
      <c r="BE54" s="52">
        <f>BB54*BD54/100</f>
        <v>0.59697100000000003</v>
      </c>
      <c r="BF54" s="260">
        <f>BE54*AUXILIAR!$B$67</f>
        <v>1193942</v>
      </c>
      <c r="BG54" s="349"/>
      <c r="BH54" s="6"/>
      <c r="BI54" s="6"/>
      <c r="BJ54" s="6"/>
      <c r="BK54" s="6"/>
      <c r="BL54" s="6"/>
      <c r="BM54" s="6"/>
      <c r="BN54" s="6"/>
      <c r="BO54" s="6"/>
      <c r="BP54" s="350"/>
      <c r="BQ54" s="333"/>
    </row>
    <row r="55" spans="1:69" ht="42" customHeight="1">
      <c r="A55" s="1" t="s">
        <v>33</v>
      </c>
      <c r="B55" s="1" t="s">
        <v>172</v>
      </c>
      <c r="C55" s="2" t="s">
        <v>22</v>
      </c>
      <c r="D55" s="1">
        <v>1</v>
      </c>
      <c r="E55" s="2" t="s">
        <v>186</v>
      </c>
      <c r="F55" s="38" t="s">
        <v>108</v>
      </c>
      <c r="G55" s="2" t="s">
        <v>34</v>
      </c>
      <c r="H55" s="303" t="s">
        <v>188</v>
      </c>
      <c r="I55" s="262"/>
      <c r="J55" s="3"/>
      <c r="K55" s="3"/>
      <c r="L55" s="3"/>
      <c r="M55" s="38" t="s">
        <v>261</v>
      </c>
      <c r="N55" s="81">
        <f>N56</f>
        <v>0</v>
      </c>
      <c r="O55" s="81">
        <f>O56</f>
        <v>0</v>
      </c>
      <c r="P55" s="38" t="s">
        <v>262</v>
      </c>
      <c r="Q55" s="81">
        <f>Q56</f>
        <v>0</v>
      </c>
      <c r="R55" s="89">
        <f>R56</f>
        <v>0</v>
      </c>
      <c r="S55" s="345"/>
      <c r="T55" s="3"/>
      <c r="U55" s="3"/>
      <c r="V55" s="3"/>
      <c r="W55" s="38" t="s">
        <v>261</v>
      </c>
      <c r="X55" s="81">
        <f>X56</f>
        <v>0</v>
      </c>
      <c r="Y55" s="81">
        <f>Y56</f>
        <v>0</v>
      </c>
      <c r="Z55" s="38" t="s">
        <v>262</v>
      </c>
      <c r="AA55" s="81">
        <f>AA56</f>
        <v>0</v>
      </c>
      <c r="AB55" s="346">
        <f>AB56</f>
        <v>0</v>
      </c>
      <c r="AC55" s="262"/>
      <c r="AD55" s="3"/>
      <c r="AE55" s="3"/>
      <c r="AF55" s="3"/>
      <c r="AG55" s="38" t="s">
        <v>116</v>
      </c>
      <c r="AH55" s="81">
        <f>AH56</f>
        <v>0</v>
      </c>
      <c r="AI55" s="81">
        <f>AI56</f>
        <v>0</v>
      </c>
      <c r="AJ55" s="38" t="s">
        <v>116</v>
      </c>
      <c r="AK55" s="81">
        <f>AK56</f>
        <v>0</v>
      </c>
      <c r="AL55" s="89">
        <f>AL56</f>
        <v>0</v>
      </c>
      <c r="AM55" s="345"/>
      <c r="AN55" s="3"/>
      <c r="AO55" s="3"/>
      <c r="AP55" s="3"/>
      <c r="AQ55" s="38" t="s">
        <v>116</v>
      </c>
      <c r="AR55" s="81">
        <f>AR56</f>
        <v>0</v>
      </c>
      <c r="AS55" s="81">
        <f>AS56</f>
        <v>0</v>
      </c>
      <c r="AT55" s="38" t="s">
        <v>116</v>
      </c>
      <c r="AU55" s="81">
        <f>AU56</f>
        <v>0</v>
      </c>
      <c r="AV55" s="346">
        <f>AV56</f>
        <v>0</v>
      </c>
      <c r="AW55" s="262"/>
      <c r="AX55" s="3"/>
      <c r="AY55" s="3"/>
      <c r="AZ55" s="3"/>
      <c r="BA55" s="38" t="s">
        <v>116</v>
      </c>
      <c r="BB55" s="81">
        <f>BB56</f>
        <v>0</v>
      </c>
      <c r="BC55" s="81">
        <f>BC56</f>
        <v>0</v>
      </c>
      <c r="BD55" s="38" t="s">
        <v>116</v>
      </c>
      <c r="BE55" s="81">
        <f>BE56</f>
        <v>0</v>
      </c>
      <c r="BF55" s="89">
        <f>BF56</f>
        <v>0</v>
      </c>
      <c r="BG55" s="345"/>
      <c r="BH55" s="3"/>
      <c r="BI55" s="3"/>
      <c r="BJ55" s="3"/>
      <c r="BK55" s="38" t="s">
        <v>116</v>
      </c>
      <c r="BL55" s="81">
        <f>BL56</f>
        <v>0</v>
      </c>
      <c r="BM55" s="81">
        <f>BM56</f>
        <v>0</v>
      </c>
      <c r="BN55" s="38" t="s">
        <v>116</v>
      </c>
      <c r="BO55" s="81">
        <f>BO56</f>
        <v>0</v>
      </c>
      <c r="BP55" s="346">
        <f>BP56</f>
        <v>0</v>
      </c>
      <c r="BQ55" s="331"/>
    </row>
    <row r="56" spans="1:69" ht="30">
      <c r="A56" s="64" t="s">
        <v>33</v>
      </c>
      <c r="B56" s="64" t="s">
        <v>12</v>
      </c>
      <c r="C56" s="65" t="s">
        <v>22</v>
      </c>
      <c r="D56" s="126">
        <v>101</v>
      </c>
      <c r="E56" s="119" t="s">
        <v>186</v>
      </c>
      <c r="F56" s="119" t="s">
        <v>108</v>
      </c>
      <c r="G56" s="185" t="s">
        <v>34</v>
      </c>
      <c r="H56" s="305" t="s">
        <v>188</v>
      </c>
      <c r="I56" s="263"/>
      <c r="J56" s="70"/>
      <c r="K56" s="70"/>
      <c r="L56" s="70"/>
      <c r="M56" s="80" t="s">
        <v>115</v>
      </c>
      <c r="N56" s="79">
        <f>SUM(N57:N58)</f>
        <v>0</v>
      </c>
      <c r="O56" s="79">
        <f>SUM(O57:O58)</f>
        <v>0</v>
      </c>
      <c r="P56" s="80" t="s">
        <v>115</v>
      </c>
      <c r="Q56" s="79">
        <f>SUM(Q57:Q58)</f>
        <v>0</v>
      </c>
      <c r="R56" s="256">
        <f>SUM(R57:R58)</f>
        <v>0</v>
      </c>
      <c r="S56" s="347"/>
      <c r="T56" s="70"/>
      <c r="U56" s="70"/>
      <c r="V56" s="70"/>
      <c r="W56" s="80" t="s">
        <v>115</v>
      </c>
      <c r="X56" s="79">
        <f>SUM(X57:X58)</f>
        <v>0</v>
      </c>
      <c r="Y56" s="79">
        <f>SUM(Y57:Y58)</f>
        <v>0</v>
      </c>
      <c r="Z56" s="80" t="s">
        <v>115</v>
      </c>
      <c r="AA56" s="79">
        <f>SUM(AA57:AA58)</f>
        <v>0</v>
      </c>
      <c r="AB56" s="348">
        <f>SUM(AB57:AB58)</f>
        <v>0</v>
      </c>
      <c r="AC56" s="263"/>
      <c r="AD56" s="70"/>
      <c r="AE56" s="70"/>
      <c r="AF56" s="70"/>
      <c r="AG56" s="80" t="s">
        <v>115</v>
      </c>
      <c r="AH56" s="79">
        <f>SUM(AH57:AH58)</f>
        <v>0</v>
      </c>
      <c r="AI56" s="79">
        <f>SUM(AI57:AI58)</f>
        <v>0</v>
      </c>
      <c r="AJ56" s="80" t="s">
        <v>115</v>
      </c>
      <c r="AK56" s="79">
        <f>SUM(AK57:AK58)</f>
        <v>0</v>
      </c>
      <c r="AL56" s="256">
        <f>SUM(AL57:AL58)</f>
        <v>0</v>
      </c>
      <c r="AM56" s="347"/>
      <c r="AN56" s="70"/>
      <c r="AO56" s="70"/>
      <c r="AP56" s="70"/>
      <c r="AQ56" s="80" t="s">
        <v>115</v>
      </c>
      <c r="AR56" s="79">
        <f>SUM(AR57:AR58)</f>
        <v>0</v>
      </c>
      <c r="AS56" s="79">
        <f>SUM(AS57:AS58)</f>
        <v>0</v>
      </c>
      <c r="AT56" s="80" t="s">
        <v>115</v>
      </c>
      <c r="AU56" s="79">
        <f>SUM(AU57:AU58)</f>
        <v>0</v>
      </c>
      <c r="AV56" s="348">
        <f>SUM(AV57:AV58)</f>
        <v>0</v>
      </c>
      <c r="AW56" s="263"/>
      <c r="AX56" s="70"/>
      <c r="AY56" s="70"/>
      <c r="AZ56" s="70"/>
      <c r="BA56" s="80" t="s">
        <v>115</v>
      </c>
      <c r="BB56" s="79">
        <f>SUM(BB57:BB58)</f>
        <v>0</v>
      </c>
      <c r="BC56" s="79">
        <f>SUM(BC57:BC58)</f>
        <v>0</v>
      </c>
      <c r="BD56" s="80" t="s">
        <v>115</v>
      </c>
      <c r="BE56" s="79">
        <f>SUM(BE57:BE58)</f>
        <v>0</v>
      </c>
      <c r="BF56" s="256">
        <f>SUM(BF57:BF58)</f>
        <v>0</v>
      </c>
      <c r="BG56" s="347"/>
      <c r="BH56" s="70"/>
      <c r="BI56" s="70"/>
      <c r="BJ56" s="70"/>
      <c r="BK56" s="80" t="s">
        <v>115</v>
      </c>
      <c r="BL56" s="79">
        <f>SUM(BL57:BL58)</f>
        <v>0</v>
      </c>
      <c r="BM56" s="79">
        <f>SUM(BM57:BM58)</f>
        <v>0</v>
      </c>
      <c r="BN56" s="80" t="s">
        <v>115</v>
      </c>
      <c r="BO56" s="79">
        <f>SUM(BO57:BO58)</f>
        <v>0</v>
      </c>
      <c r="BP56" s="348">
        <f>SUM(BP57:BP58)</f>
        <v>0</v>
      </c>
      <c r="BQ56" s="332"/>
    </row>
    <row r="57" spans="1:69" ht="15">
      <c r="A57" s="8" t="s">
        <v>33</v>
      </c>
      <c r="B57" s="8" t="s">
        <v>12</v>
      </c>
      <c r="C57" s="8"/>
      <c r="D57" s="199">
        <v>101</v>
      </c>
      <c r="E57" s="118" t="s">
        <v>186</v>
      </c>
      <c r="F57" s="118" t="s">
        <v>108</v>
      </c>
      <c r="G57" s="196" t="s">
        <v>34</v>
      </c>
      <c r="H57" s="307" t="s">
        <v>188</v>
      </c>
      <c r="I57" s="208"/>
      <c r="J57" s="6"/>
      <c r="K57" s="6"/>
      <c r="L57" s="6"/>
      <c r="M57" s="6"/>
      <c r="N57" s="6"/>
      <c r="O57" s="6"/>
      <c r="P57" s="6"/>
      <c r="Q57" s="6"/>
      <c r="R57" s="255"/>
      <c r="S57" s="349"/>
      <c r="T57" s="6"/>
      <c r="U57" s="6"/>
      <c r="V57" s="6"/>
      <c r="W57" s="6"/>
      <c r="X57" s="6"/>
      <c r="Y57" s="6"/>
      <c r="Z57" s="6"/>
      <c r="AA57" s="6"/>
      <c r="AB57" s="350"/>
      <c r="AC57" s="208"/>
      <c r="AD57" s="6"/>
      <c r="AE57" s="6"/>
      <c r="AF57" s="6"/>
      <c r="AG57" s="6"/>
      <c r="AH57" s="6"/>
      <c r="AI57" s="6"/>
      <c r="AJ57" s="6"/>
      <c r="AK57" s="6"/>
      <c r="AL57" s="255"/>
      <c r="AM57" s="349"/>
      <c r="AN57" s="6"/>
      <c r="AO57" s="6"/>
      <c r="AP57" s="6"/>
      <c r="AQ57" s="6"/>
      <c r="AR57" s="6"/>
      <c r="AS57" s="6"/>
      <c r="AT57" s="6"/>
      <c r="AU57" s="6"/>
      <c r="AV57" s="350"/>
      <c r="AW57" s="208"/>
      <c r="AX57" s="6"/>
      <c r="AY57" s="6"/>
      <c r="AZ57" s="6"/>
      <c r="BA57" s="6"/>
      <c r="BB57" s="6"/>
      <c r="BC57" s="6"/>
      <c r="BD57" s="6"/>
      <c r="BE57" s="6"/>
      <c r="BF57" s="255"/>
      <c r="BG57" s="349"/>
      <c r="BH57" s="6"/>
      <c r="BI57" s="6"/>
      <c r="BJ57" s="6"/>
      <c r="BK57" s="6"/>
      <c r="BL57" s="6"/>
      <c r="BM57" s="6"/>
      <c r="BN57" s="6"/>
      <c r="BO57" s="6"/>
      <c r="BP57" s="350"/>
      <c r="BQ57" s="333"/>
    </row>
    <row r="58" spans="1:69" ht="15">
      <c r="A58" s="8" t="s">
        <v>33</v>
      </c>
      <c r="B58" s="8" t="s">
        <v>12</v>
      </c>
      <c r="C58" s="8"/>
      <c r="D58" s="199">
        <v>101</v>
      </c>
      <c r="E58" s="118" t="s">
        <v>186</v>
      </c>
      <c r="F58" s="118" t="s">
        <v>108</v>
      </c>
      <c r="G58" s="196" t="s">
        <v>34</v>
      </c>
      <c r="H58" s="307" t="s">
        <v>188</v>
      </c>
      <c r="I58" s="208"/>
      <c r="J58" s="6"/>
      <c r="K58" s="6"/>
      <c r="L58" s="6"/>
      <c r="M58" s="6"/>
      <c r="N58" s="6"/>
      <c r="O58" s="6"/>
      <c r="P58" s="6"/>
      <c r="Q58" s="6"/>
      <c r="R58" s="255"/>
      <c r="S58" s="349"/>
      <c r="T58" s="6"/>
      <c r="U58" s="6"/>
      <c r="V58" s="6"/>
      <c r="W58" s="6"/>
      <c r="X58" s="6"/>
      <c r="Y58" s="6"/>
      <c r="Z58" s="6"/>
      <c r="AA58" s="6"/>
      <c r="AB58" s="350"/>
      <c r="AC58" s="208"/>
      <c r="AD58" s="6"/>
      <c r="AE58" s="6"/>
      <c r="AF58" s="6"/>
      <c r="AG58" s="6"/>
      <c r="AH58" s="6"/>
      <c r="AI58" s="6"/>
      <c r="AJ58" s="6"/>
      <c r="AK58" s="6"/>
      <c r="AL58" s="255"/>
      <c r="AM58" s="349"/>
      <c r="AN58" s="6"/>
      <c r="AO58" s="6"/>
      <c r="AP58" s="6"/>
      <c r="AQ58" s="6"/>
      <c r="AR58" s="6"/>
      <c r="AS58" s="6"/>
      <c r="AT58" s="6"/>
      <c r="AU58" s="6"/>
      <c r="AV58" s="350"/>
      <c r="AW58" s="208"/>
      <c r="AX58" s="6"/>
      <c r="AY58" s="6"/>
      <c r="AZ58" s="6"/>
      <c r="BA58" s="6"/>
      <c r="BB58" s="6"/>
      <c r="BC58" s="6"/>
      <c r="BD58" s="6"/>
      <c r="BE58" s="6"/>
      <c r="BF58" s="255"/>
      <c r="BG58" s="349"/>
      <c r="BH58" s="6"/>
      <c r="BI58" s="6"/>
      <c r="BJ58" s="6"/>
      <c r="BK58" s="6"/>
      <c r="BL58" s="6"/>
      <c r="BM58" s="6"/>
      <c r="BN58" s="6"/>
      <c r="BO58" s="6"/>
      <c r="BP58" s="350"/>
      <c r="BQ58" s="333"/>
    </row>
    <row r="59" spans="1:69" ht="42" customHeight="1">
      <c r="A59" s="1" t="s">
        <v>33</v>
      </c>
      <c r="B59" s="1" t="s">
        <v>182</v>
      </c>
      <c r="C59" s="2" t="s">
        <v>24</v>
      </c>
      <c r="D59" s="1">
        <v>1</v>
      </c>
      <c r="E59" s="2" t="s">
        <v>185</v>
      </c>
      <c r="F59" s="38" t="s">
        <v>108</v>
      </c>
      <c r="G59" s="2" t="s">
        <v>336</v>
      </c>
      <c r="H59" s="303" t="s">
        <v>188</v>
      </c>
      <c r="I59" s="262"/>
      <c r="J59" s="3"/>
      <c r="K59" s="3"/>
      <c r="L59" s="3"/>
      <c r="M59" s="38" t="s">
        <v>261</v>
      </c>
      <c r="N59" s="81">
        <f>N60+N63+N66+N69+N72+N75</f>
        <v>0</v>
      </c>
      <c r="O59" s="81">
        <f>O60+O63+O66+O69+O72+O75</f>
        <v>0</v>
      </c>
      <c r="P59" s="38" t="s">
        <v>262</v>
      </c>
      <c r="Q59" s="81">
        <f>Q60+Q63+Q66+Q69+Q72+Q75</f>
        <v>0</v>
      </c>
      <c r="R59" s="89">
        <f>R60+R63+R66+R69+R72+R75</f>
        <v>0</v>
      </c>
      <c r="S59" s="345"/>
      <c r="T59" s="3"/>
      <c r="U59" s="3"/>
      <c r="V59" s="3"/>
      <c r="W59" s="38" t="s">
        <v>261</v>
      </c>
      <c r="X59" s="81">
        <f>X60+X63+X66+X69+X72+X75</f>
        <v>0</v>
      </c>
      <c r="Y59" s="81">
        <f>Y60+Y63+Y66+Y69+Y72+Y75</f>
        <v>0</v>
      </c>
      <c r="Z59" s="38" t="s">
        <v>262</v>
      </c>
      <c r="AA59" s="81">
        <f>AA60+AA63+AA66+AA69+AA72+AA75</f>
        <v>0</v>
      </c>
      <c r="AB59" s="346">
        <f>AB60+AB63+AB66+AB69+AB72+AB75</f>
        <v>0</v>
      </c>
      <c r="AC59" s="262"/>
      <c r="AD59" s="3"/>
      <c r="AE59" s="3"/>
      <c r="AF59" s="3"/>
      <c r="AG59" s="38" t="s">
        <v>116</v>
      </c>
      <c r="AH59" s="81">
        <f>AH60+AH63+AH66+AH69+AH72+AH75</f>
        <v>0</v>
      </c>
      <c r="AI59" s="81">
        <f>AI60+AI63+AI66+AI69+AI72+AI75</f>
        <v>0</v>
      </c>
      <c r="AJ59" s="38" t="s">
        <v>116</v>
      </c>
      <c r="AK59" s="81">
        <f>AK60+AK63+AK66+AK69+AK72+AK75</f>
        <v>0</v>
      </c>
      <c r="AL59" s="89">
        <f>AL60+AL63+AL66+AL69+AL72+AL75</f>
        <v>0</v>
      </c>
      <c r="AM59" s="345"/>
      <c r="AN59" s="3"/>
      <c r="AO59" s="3"/>
      <c r="AP59" s="3"/>
      <c r="AQ59" s="38" t="s">
        <v>116</v>
      </c>
      <c r="AR59" s="81">
        <f>AR60+AR63+AR66+AR69+AR72+AR75</f>
        <v>0</v>
      </c>
      <c r="AS59" s="81">
        <f>AS60+AS63+AS66+AS69+AS72+AS75</f>
        <v>0</v>
      </c>
      <c r="AT59" s="38" t="s">
        <v>116</v>
      </c>
      <c r="AU59" s="81">
        <f>AU60+AU63+AU66+AU69+AU72+AU75</f>
        <v>0</v>
      </c>
      <c r="AV59" s="346">
        <f>AV60+AV63+AV66+AV69+AV72+AV75</f>
        <v>0</v>
      </c>
      <c r="AW59" s="262"/>
      <c r="AX59" s="3"/>
      <c r="AY59" s="3"/>
      <c r="AZ59" s="3"/>
      <c r="BA59" s="38" t="s">
        <v>116</v>
      </c>
      <c r="BB59" s="81">
        <f>BB60+BB63+BB66+BB69+BB72+BB75</f>
        <v>0</v>
      </c>
      <c r="BC59" s="81">
        <f>BC60+BC63+BC66+BC69+BC72+BC75</f>
        <v>0</v>
      </c>
      <c r="BD59" s="38" t="s">
        <v>116</v>
      </c>
      <c r="BE59" s="81">
        <f>BE60+BE63+BE66+BE69+BE72+BE75</f>
        <v>0</v>
      </c>
      <c r="BF59" s="89">
        <f>BF60+BF63+BF66+BF69+BF72+BF75</f>
        <v>0</v>
      </c>
      <c r="BG59" s="345"/>
      <c r="BH59" s="3"/>
      <c r="BI59" s="3"/>
      <c r="BJ59" s="3"/>
      <c r="BK59" s="38" t="s">
        <v>116</v>
      </c>
      <c r="BL59" s="81">
        <f>BL60+BL63+BL66+BL69+BL72+BL75</f>
        <v>0</v>
      </c>
      <c r="BM59" s="81">
        <f>BM60+BM63+BM66+BM69+BM72+BM75</f>
        <v>0</v>
      </c>
      <c r="BN59" s="38" t="s">
        <v>116</v>
      </c>
      <c r="BO59" s="81">
        <f>BO60+BO63+BO66+BO69+BO72+BO75</f>
        <v>0</v>
      </c>
      <c r="BP59" s="346">
        <f>BP60+BP63+BP66+BP69+BP72+BP75</f>
        <v>0</v>
      </c>
      <c r="BQ59" s="331"/>
    </row>
    <row r="60" spans="1:69" ht="24">
      <c r="A60" s="64" t="s">
        <v>33</v>
      </c>
      <c r="B60" s="64" t="s">
        <v>16</v>
      </c>
      <c r="C60" s="65" t="s">
        <v>24</v>
      </c>
      <c r="D60" s="117">
        <v>153</v>
      </c>
      <c r="E60" s="119" t="s">
        <v>185</v>
      </c>
      <c r="F60" s="119" t="s">
        <v>108</v>
      </c>
      <c r="G60" s="119" t="s">
        <v>336</v>
      </c>
      <c r="H60" s="305" t="s">
        <v>188</v>
      </c>
      <c r="I60" s="263"/>
      <c r="J60" s="70"/>
      <c r="K60" s="70"/>
      <c r="L60" s="70"/>
      <c r="M60" s="80" t="s">
        <v>115</v>
      </c>
      <c r="N60" s="79">
        <f>SUM(N61:N62)</f>
        <v>0</v>
      </c>
      <c r="O60" s="79">
        <f>SUM(O61:O62)</f>
        <v>0</v>
      </c>
      <c r="P60" s="80" t="s">
        <v>115</v>
      </c>
      <c r="Q60" s="79">
        <f>SUM(Q61:Q62)</f>
        <v>0</v>
      </c>
      <c r="R60" s="256">
        <f>SUM(R61:R62)</f>
        <v>0</v>
      </c>
      <c r="S60" s="347"/>
      <c r="T60" s="70"/>
      <c r="U60" s="70"/>
      <c r="V60" s="70"/>
      <c r="W60" s="80" t="s">
        <v>115</v>
      </c>
      <c r="X60" s="79">
        <f>SUM(X61:X62)</f>
        <v>0</v>
      </c>
      <c r="Y60" s="79">
        <f>SUM(Y61:Y62)</f>
        <v>0</v>
      </c>
      <c r="Z60" s="80" t="s">
        <v>115</v>
      </c>
      <c r="AA60" s="79">
        <f>SUM(AA61:AA62)</f>
        <v>0</v>
      </c>
      <c r="AB60" s="348">
        <f>SUM(AB61:AB62)</f>
        <v>0</v>
      </c>
      <c r="AC60" s="263"/>
      <c r="AD60" s="70"/>
      <c r="AE60" s="70"/>
      <c r="AF60" s="70"/>
      <c r="AG60" s="80" t="s">
        <v>115</v>
      </c>
      <c r="AH60" s="79">
        <f>SUM(AH61:AH62)</f>
        <v>0</v>
      </c>
      <c r="AI60" s="79">
        <f>SUM(AI61:AI62)</f>
        <v>0</v>
      </c>
      <c r="AJ60" s="80" t="s">
        <v>115</v>
      </c>
      <c r="AK60" s="79">
        <f>SUM(AK61:AK62)</f>
        <v>0</v>
      </c>
      <c r="AL60" s="256">
        <f>SUM(AL61:AL62)</f>
        <v>0</v>
      </c>
      <c r="AM60" s="347"/>
      <c r="AN60" s="70"/>
      <c r="AO60" s="70"/>
      <c r="AP60" s="70"/>
      <c r="AQ60" s="80" t="s">
        <v>115</v>
      </c>
      <c r="AR60" s="79">
        <f>SUM(AR61:AR62)</f>
        <v>0</v>
      </c>
      <c r="AS60" s="79">
        <f>SUM(AS61:AS62)</f>
        <v>0</v>
      </c>
      <c r="AT60" s="80" t="s">
        <v>115</v>
      </c>
      <c r="AU60" s="79">
        <f>SUM(AU61:AU62)</f>
        <v>0</v>
      </c>
      <c r="AV60" s="348">
        <f>SUM(AV61:AV62)</f>
        <v>0</v>
      </c>
      <c r="AW60" s="263"/>
      <c r="AX60" s="70"/>
      <c r="AY60" s="70"/>
      <c r="AZ60" s="70"/>
      <c r="BA60" s="80" t="s">
        <v>115</v>
      </c>
      <c r="BB60" s="79">
        <f>SUM(BB61:BB62)</f>
        <v>0</v>
      </c>
      <c r="BC60" s="79">
        <f>SUM(BC61:BC62)</f>
        <v>0</v>
      </c>
      <c r="BD60" s="80" t="s">
        <v>115</v>
      </c>
      <c r="BE60" s="79">
        <f>SUM(BE61:BE62)</f>
        <v>0</v>
      </c>
      <c r="BF60" s="256">
        <f>SUM(BF61:BF62)</f>
        <v>0</v>
      </c>
      <c r="BG60" s="347"/>
      <c r="BH60" s="70"/>
      <c r="BI60" s="70"/>
      <c r="BJ60" s="70"/>
      <c r="BK60" s="80" t="s">
        <v>115</v>
      </c>
      <c r="BL60" s="79">
        <f>SUM(BL61:BL62)</f>
        <v>0</v>
      </c>
      <c r="BM60" s="79">
        <f>SUM(BM61:BM62)</f>
        <v>0</v>
      </c>
      <c r="BN60" s="80" t="s">
        <v>115</v>
      </c>
      <c r="BO60" s="79">
        <f>SUM(BO61:BO62)</f>
        <v>0</v>
      </c>
      <c r="BP60" s="348">
        <f>SUM(BP61:BP62)</f>
        <v>0</v>
      </c>
      <c r="BQ60" s="332"/>
    </row>
    <row r="61" spans="1:69" ht="22.5">
      <c r="A61" s="8" t="s">
        <v>33</v>
      </c>
      <c r="B61" s="8" t="s">
        <v>16</v>
      </c>
      <c r="C61" s="8"/>
      <c r="D61" s="199">
        <v>153</v>
      </c>
      <c r="E61" s="118" t="s">
        <v>185</v>
      </c>
      <c r="F61" s="118" t="s">
        <v>108</v>
      </c>
      <c r="G61" s="196" t="s">
        <v>336</v>
      </c>
      <c r="H61" s="307" t="s">
        <v>188</v>
      </c>
      <c r="I61" s="208"/>
      <c r="J61" s="6"/>
      <c r="K61" s="6"/>
      <c r="L61" s="6"/>
      <c r="M61" s="6"/>
      <c r="N61" s="6"/>
      <c r="O61" s="6"/>
      <c r="P61" s="6"/>
      <c r="Q61" s="6"/>
      <c r="R61" s="255"/>
      <c r="S61" s="349"/>
      <c r="T61" s="6"/>
      <c r="U61" s="6"/>
      <c r="V61" s="6"/>
      <c r="W61" s="6"/>
      <c r="X61" s="6"/>
      <c r="Y61" s="6"/>
      <c r="Z61" s="6"/>
      <c r="AA61" s="6"/>
      <c r="AB61" s="350"/>
      <c r="AC61" s="208"/>
      <c r="AD61" s="6"/>
      <c r="AE61" s="6"/>
      <c r="AF61" s="6"/>
      <c r="AG61" s="6"/>
      <c r="AH61" s="6"/>
      <c r="AI61" s="6"/>
      <c r="AJ61" s="6"/>
      <c r="AK61" s="6"/>
      <c r="AL61" s="255"/>
      <c r="AM61" s="349"/>
      <c r="AN61" s="6"/>
      <c r="AO61" s="6"/>
      <c r="AP61" s="6"/>
      <c r="AQ61" s="6"/>
      <c r="AR61" s="6"/>
      <c r="AS61" s="6"/>
      <c r="AT61" s="6"/>
      <c r="AU61" s="6"/>
      <c r="AV61" s="350"/>
      <c r="AW61" s="208"/>
      <c r="AX61" s="6"/>
      <c r="AY61" s="6"/>
      <c r="AZ61" s="6"/>
      <c r="BA61" s="6"/>
      <c r="BB61" s="6"/>
      <c r="BC61" s="6"/>
      <c r="BD61" s="6"/>
      <c r="BE61" s="6"/>
      <c r="BF61" s="255"/>
      <c r="BG61" s="349"/>
      <c r="BH61" s="6"/>
      <c r="BI61" s="6"/>
      <c r="BJ61" s="6"/>
      <c r="BK61" s="6"/>
      <c r="BL61" s="6"/>
      <c r="BM61" s="6"/>
      <c r="BN61" s="6"/>
      <c r="BO61" s="6"/>
      <c r="BP61" s="350"/>
      <c r="BQ61" s="333"/>
    </row>
    <row r="62" spans="1:69" ht="22.5">
      <c r="A62" s="8" t="s">
        <v>33</v>
      </c>
      <c r="B62" s="8" t="s">
        <v>16</v>
      </c>
      <c r="C62" s="8"/>
      <c r="D62" s="199">
        <v>153</v>
      </c>
      <c r="E62" s="118" t="s">
        <v>185</v>
      </c>
      <c r="F62" s="118" t="s">
        <v>108</v>
      </c>
      <c r="G62" s="196" t="s">
        <v>336</v>
      </c>
      <c r="H62" s="307" t="s">
        <v>188</v>
      </c>
      <c r="I62" s="208"/>
      <c r="J62" s="6"/>
      <c r="K62" s="6"/>
      <c r="L62" s="6"/>
      <c r="M62" s="6"/>
      <c r="N62" s="6"/>
      <c r="O62" s="6"/>
      <c r="P62" s="6"/>
      <c r="Q62" s="6"/>
      <c r="R62" s="255"/>
      <c r="S62" s="349"/>
      <c r="T62" s="6"/>
      <c r="U62" s="6"/>
      <c r="V62" s="6"/>
      <c r="W62" s="6"/>
      <c r="X62" s="6"/>
      <c r="Y62" s="6"/>
      <c r="Z62" s="6"/>
      <c r="AA62" s="6"/>
      <c r="AB62" s="350"/>
      <c r="AC62" s="208"/>
      <c r="AD62" s="6"/>
      <c r="AE62" s="6"/>
      <c r="AF62" s="6"/>
      <c r="AG62" s="6"/>
      <c r="AH62" s="6"/>
      <c r="AI62" s="6"/>
      <c r="AJ62" s="6"/>
      <c r="AK62" s="6"/>
      <c r="AL62" s="255"/>
      <c r="AM62" s="349"/>
      <c r="AN62" s="6"/>
      <c r="AO62" s="6"/>
      <c r="AP62" s="6"/>
      <c r="AQ62" s="6"/>
      <c r="AR62" s="6"/>
      <c r="AS62" s="6"/>
      <c r="AT62" s="6"/>
      <c r="AU62" s="6"/>
      <c r="AV62" s="350"/>
      <c r="AW62" s="208"/>
      <c r="AX62" s="6"/>
      <c r="AY62" s="6"/>
      <c r="AZ62" s="6"/>
      <c r="BA62" s="6"/>
      <c r="BB62" s="6"/>
      <c r="BC62" s="6"/>
      <c r="BD62" s="6"/>
      <c r="BE62" s="6"/>
      <c r="BF62" s="255"/>
      <c r="BG62" s="349"/>
      <c r="BH62" s="6"/>
      <c r="BI62" s="6"/>
      <c r="BJ62" s="6"/>
      <c r="BK62" s="6"/>
      <c r="BL62" s="6"/>
      <c r="BM62" s="6"/>
      <c r="BN62" s="6"/>
      <c r="BO62" s="6"/>
      <c r="BP62" s="350"/>
      <c r="BQ62" s="333"/>
    </row>
    <row r="63" spans="1:69" ht="24">
      <c r="A63" s="64" t="s">
        <v>33</v>
      </c>
      <c r="B63" s="64" t="s">
        <v>16</v>
      </c>
      <c r="C63" s="65" t="s">
        <v>24</v>
      </c>
      <c r="D63" s="117">
        <v>414</v>
      </c>
      <c r="E63" s="119" t="s">
        <v>185</v>
      </c>
      <c r="F63" s="119" t="s">
        <v>108</v>
      </c>
      <c r="G63" s="119" t="s">
        <v>336</v>
      </c>
      <c r="H63" s="305" t="s">
        <v>188</v>
      </c>
      <c r="I63" s="263"/>
      <c r="J63" s="70"/>
      <c r="K63" s="70"/>
      <c r="L63" s="70"/>
      <c r="M63" s="80" t="s">
        <v>115</v>
      </c>
      <c r="N63" s="79">
        <f>SUM(N64:N65)</f>
        <v>0</v>
      </c>
      <c r="O63" s="79">
        <f>SUM(O64:O65)</f>
        <v>0</v>
      </c>
      <c r="P63" s="80" t="s">
        <v>115</v>
      </c>
      <c r="Q63" s="79">
        <f>SUM(Q64:Q65)</f>
        <v>0</v>
      </c>
      <c r="R63" s="256">
        <f>SUM(R64:R65)</f>
        <v>0</v>
      </c>
      <c r="S63" s="347"/>
      <c r="T63" s="70"/>
      <c r="U63" s="70"/>
      <c r="V63" s="70"/>
      <c r="W63" s="80" t="s">
        <v>115</v>
      </c>
      <c r="X63" s="79">
        <f>SUM(X64:X65)</f>
        <v>0</v>
      </c>
      <c r="Y63" s="79">
        <f>SUM(Y64:Y65)</f>
        <v>0</v>
      </c>
      <c r="Z63" s="80" t="s">
        <v>115</v>
      </c>
      <c r="AA63" s="79">
        <f>SUM(AA64:AA65)</f>
        <v>0</v>
      </c>
      <c r="AB63" s="348">
        <f>SUM(AB64:AB65)</f>
        <v>0</v>
      </c>
      <c r="AC63" s="263"/>
      <c r="AD63" s="70"/>
      <c r="AE63" s="70"/>
      <c r="AF63" s="70"/>
      <c r="AG63" s="80" t="s">
        <v>115</v>
      </c>
      <c r="AH63" s="79">
        <f>SUM(AH64:AH65)</f>
        <v>0</v>
      </c>
      <c r="AI63" s="79">
        <f>SUM(AI64:AI65)</f>
        <v>0</v>
      </c>
      <c r="AJ63" s="80" t="s">
        <v>115</v>
      </c>
      <c r="AK63" s="79">
        <f>SUM(AK64:AK65)</f>
        <v>0</v>
      </c>
      <c r="AL63" s="256">
        <f>SUM(AL64:AL65)</f>
        <v>0</v>
      </c>
      <c r="AM63" s="347"/>
      <c r="AN63" s="70"/>
      <c r="AO63" s="70"/>
      <c r="AP63" s="70"/>
      <c r="AQ63" s="80" t="s">
        <v>115</v>
      </c>
      <c r="AR63" s="79">
        <f>SUM(AR64:AR65)</f>
        <v>0</v>
      </c>
      <c r="AS63" s="79">
        <f>SUM(AS64:AS65)</f>
        <v>0</v>
      </c>
      <c r="AT63" s="80" t="s">
        <v>115</v>
      </c>
      <c r="AU63" s="79">
        <f>SUM(AU64:AU65)</f>
        <v>0</v>
      </c>
      <c r="AV63" s="348">
        <f>SUM(AV64:AV65)</f>
        <v>0</v>
      </c>
      <c r="AW63" s="263"/>
      <c r="AX63" s="70"/>
      <c r="AY63" s="70"/>
      <c r="AZ63" s="70"/>
      <c r="BA63" s="80" t="s">
        <v>115</v>
      </c>
      <c r="BB63" s="79">
        <f>SUM(BB64:BB65)</f>
        <v>0</v>
      </c>
      <c r="BC63" s="79">
        <f>SUM(BC64:BC65)</f>
        <v>0</v>
      </c>
      <c r="BD63" s="80" t="s">
        <v>115</v>
      </c>
      <c r="BE63" s="79">
        <f>SUM(BE64:BE65)</f>
        <v>0</v>
      </c>
      <c r="BF63" s="256">
        <f>SUM(BF64:BF65)</f>
        <v>0</v>
      </c>
      <c r="BG63" s="347"/>
      <c r="BH63" s="70"/>
      <c r="BI63" s="70"/>
      <c r="BJ63" s="70"/>
      <c r="BK63" s="80" t="s">
        <v>115</v>
      </c>
      <c r="BL63" s="79">
        <f>SUM(BL64:BL65)</f>
        <v>0</v>
      </c>
      <c r="BM63" s="79">
        <f>SUM(BM64:BM65)</f>
        <v>0</v>
      </c>
      <c r="BN63" s="80" t="s">
        <v>115</v>
      </c>
      <c r="BO63" s="79">
        <f>SUM(BO64:BO65)</f>
        <v>0</v>
      </c>
      <c r="BP63" s="348">
        <f>SUM(BP64:BP65)</f>
        <v>0</v>
      </c>
      <c r="BQ63" s="332"/>
    </row>
    <row r="64" spans="1:69" ht="22.5">
      <c r="A64" s="8" t="s">
        <v>33</v>
      </c>
      <c r="B64" s="8" t="s">
        <v>16</v>
      </c>
      <c r="C64" s="8"/>
      <c r="D64" s="199">
        <v>414</v>
      </c>
      <c r="E64" s="118" t="s">
        <v>185</v>
      </c>
      <c r="F64" s="118" t="s">
        <v>108</v>
      </c>
      <c r="G64" s="196" t="s">
        <v>336</v>
      </c>
      <c r="H64" s="307" t="s">
        <v>188</v>
      </c>
      <c r="I64" s="208"/>
      <c r="J64" s="6"/>
      <c r="K64" s="6"/>
      <c r="L64" s="6"/>
      <c r="M64" s="6"/>
      <c r="N64" s="6"/>
      <c r="O64" s="6"/>
      <c r="P64" s="6"/>
      <c r="Q64" s="6"/>
      <c r="R64" s="255"/>
      <c r="S64" s="349"/>
      <c r="T64" s="6"/>
      <c r="U64" s="6"/>
      <c r="V64" s="6"/>
      <c r="W64" s="6"/>
      <c r="X64" s="6"/>
      <c r="Y64" s="6"/>
      <c r="Z64" s="6"/>
      <c r="AA64" s="6"/>
      <c r="AB64" s="350"/>
      <c r="AC64" s="208"/>
      <c r="AD64" s="6"/>
      <c r="AE64" s="6"/>
      <c r="AF64" s="6"/>
      <c r="AG64" s="6"/>
      <c r="AH64" s="6"/>
      <c r="AI64" s="6"/>
      <c r="AJ64" s="6"/>
      <c r="AK64" s="6"/>
      <c r="AL64" s="255"/>
      <c r="AM64" s="349"/>
      <c r="AN64" s="6"/>
      <c r="AO64" s="6"/>
      <c r="AP64" s="6"/>
      <c r="AQ64" s="6"/>
      <c r="AR64" s="6"/>
      <c r="AS64" s="6"/>
      <c r="AT64" s="6"/>
      <c r="AU64" s="6"/>
      <c r="AV64" s="350"/>
      <c r="AW64" s="208"/>
      <c r="AX64" s="6"/>
      <c r="AY64" s="6"/>
      <c r="AZ64" s="6"/>
      <c r="BA64" s="6"/>
      <c r="BB64" s="6"/>
      <c r="BC64" s="6"/>
      <c r="BD64" s="6"/>
      <c r="BE64" s="6"/>
      <c r="BF64" s="255"/>
      <c r="BG64" s="349"/>
      <c r="BH64" s="6"/>
      <c r="BI64" s="6"/>
      <c r="BJ64" s="6"/>
      <c r="BK64" s="6"/>
      <c r="BL64" s="6"/>
      <c r="BM64" s="6"/>
      <c r="BN64" s="6"/>
      <c r="BO64" s="6"/>
      <c r="BP64" s="350"/>
      <c r="BQ64" s="333"/>
    </row>
    <row r="65" spans="1:69" ht="22.5">
      <c r="A65" s="8" t="s">
        <v>33</v>
      </c>
      <c r="B65" s="8" t="s">
        <v>16</v>
      </c>
      <c r="C65" s="8"/>
      <c r="D65" s="199">
        <v>414</v>
      </c>
      <c r="E65" s="118" t="s">
        <v>185</v>
      </c>
      <c r="F65" s="118" t="s">
        <v>108</v>
      </c>
      <c r="G65" s="196" t="s">
        <v>336</v>
      </c>
      <c r="H65" s="307" t="s">
        <v>188</v>
      </c>
      <c r="I65" s="208"/>
      <c r="J65" s="6"/>
      <c r="K65" s="6"/>
      <c r="L65" s="6"/>
      <c r="M65" s="6"/>
      <c r="N65" s="6"/>
      <c r="O65" s="6"/>
      <c r="P65" s="6"/>
      <c r="Q65" s="6"/>
      <c r="R65" s="255"/>
      <c r="S65" s="349"/>
      <c r="T65" s="6"/>
      <c r="U65" s="6"/>
      <c r="V65" s="6"/>
      <c r="W65" s="6"/>
      <c r="X65" s="6"/>
      <c r="Y65" s="6"/>
      <c r="Z65" s="6"/>
      <c r="AA65" s="6"/>
      <c r="AB65" s="350"/>
      <c r="AC65" s="208"/>
      <c r="AD65" s="6"/>
      <c r="AE65" s="6"/>
      <c r="AF65" s="6"/>
      <c r="AG65" s="6"/>
      <c r="AH65" s="6"/>
      <c r="AI65" s="6"/>
      <c r="AJ65" s="6"/>
      <c r="AK65" s="6"/>
      <c r="AL65" s="255"/>
      <c r="AM65" s="349"/>
      <c r="AN65" s="6"/>
      <c r="AO65" s="6"/>
      <c r="AP65" s="6"/>
      <c r="AQ65" s="6"/>
      <c r="AR65" s="6"/>
      <c r="AS65" s="6"/>
      <c r="AT65" s="6"/>
      <c r="AU65" s="6"/>
      <c r="AV65" s="350"/>
      <c r="AW65" s="208"/>
      <c r="AX65" s="6"/>
      <c r="AY65" s="6"/>
      <c r="AZ65" s="6"/>
      <c r="BA65" s="6"/>
      <c r="BB65" s="6"/>
      <c r="BC65" s="6"/>
      <c r="BD65" s="6"/>
      <c r="BE65" s="6"/>
      <c r="BF65" s="255"/>
      <c r="BG65" s="349"/>
      <c r="BH65" s="6"/>
      <c r="BI65" s="6"/>
      <c r="BJ65" s="6"/>
      <c r="BK65" s="6"/>
      <c r="BL65" s="6"/>
      <c r="BM65" s="6"/>
      <c r="BN65" s="6"/>
      <c r="BO65" s="6"/>
      <c r="BP65" s="350"/>
      <c r="BQ65" s="333"/>
    </row>
    <row r="66" spans="1:69" ht="24">
      <c r="A66" s="64" t="s">
        <v>33</v>
      </c>
      <c r="B66" s="64" t="s">
        <v>16</v>
      </c>
      <c r="C66" s="65" t="s">
        <v>24</v>
      </c>
      <c r="D66" s="117">
        <v>80</v>
      </c>
      <c r="E66" s="119" t="s">
        <v>185</v>
      </c>
      <c r="F66" s="119" t="s">
        <v>108</v>
      </c>
      <c r="G66" s="119" t="s">
        <v>336</v>
      </c>
      <c r="H66" s="305" t="s">
        <v>188</v>
      </c>
      <c r="I66" s="263"/>
      <c r="J66" s="70"/>
      <c r="K66" s="70"/>
      <c r="L66" s="70"/>
      <c r="M66" s="80" t="s">
        <v>115</v>
      </c>
      <c r="N66" s="79">
        <f>SUM(N67:N68)</f>
        <v>0</v>
      </c>
      <c r="O66" s="79">
        <f>SUM(O67:O68)</f>
        <v>0</v>
      </c>
      <c r="P66" s="80" t="s">
        <v>115</v>
      </c>
      <c r="Q66" s="79">
        <f>SUM(Q67:Q68)</f>
        <v>0</v>
      </c>
      <c r="R66" s="256">
        <f>SUM(R67:R68)</f>
        <v>0</v>
      </c>
      <c r="S66" s="347"/>
      <c r="T66" s="70"/>
      <c r="U66" s="70"/>
      <c r="V66" s="70"/>
      <c r="W66" s="80" t="s">
        <v>115</v>
      </c>
      <c r="X66" s="79">
        <f>SUM(X67:X68)</f>
        <v>0</v>
      </c>
      <c r="Y66" s="79">
        <f>SUM(Y67:Y68)</f>
        <v>0</v>
      </c>
      <c r="Z66" s="80" t="s">
        <v>115</v>
      </c>
      <c r="AA66" s="79">
        <f>SUM(AA67:AA68)</f>
        <v>0</v>
      </c>
      <c r="AB66" s="348">
        <f>SUM(AB67:AB68)</f>
        <v>0</v>
      </c>
      <c r="AC66" s="263"/>
      <c r="AD66" s="70"/>
      <c r="AE66" s="70"/>
      <c r="AF66" s="70"/>
      <c r="AG66" s="80" t="s">
        <v>115</v>
      </c>
      <c r="AH66" s="79">
        <f>SUM(AH67:AH68)</f>
        <v>0</v>
      </c>
      <c r="AI66" s="79">
        <f>SUM(AI67:AI68)</f>
        <v>0</v>
      </c>
      <c r="AJ66" s="80" t="s">
        <v>115</v>
      </c>
      <c r="AK66" s="79">
        <f>SUM(AK67:AK68)</f>
        <v>0</v>
      </c>
      <c r="AL66" s="256">
        <f>SUM(AL67:AL68)</f>
        <v>0</v>
      </c>
      <c r="AM66" s="347"/>
      <c r="AN66" s="70"/>
      <c r="AO66" s="70"/>
      <c r="AP66" s="70"/>
      <c r="AQ66" s="80" t="s">
        <v>115</v>
      </c>
      <c r="AR66" s="79">
        <f>SUM(AR67:AR68)</f>
        <v>0</v>
      </c>
      <c r="AS66" s="79">
        <f>SUM(AS67:AS68)</f>
        <v>0</v>
      </c>
      <c r="AT66" s="80" t="s">
        <v>115</v>
      </c>
      <c r="AU66" s="79">
        <f>SUM(AU67:AU68)</f>
        <v>0</v>
      </c>
      <c r="AV66" s="348">
        <f>SUM(AV67:AV68)</f>
        <v>0</v>
      </c>
      <c r="AW66" s="263"/>
      <c r="AX66" s="70"/>
      <c r="AY66" s="70"/>
      <c r="AZ66" s="70"/>
      <c r="BA66" s="80" t="s">
        <v>115</v>
      </c>
      <c r="BB66" s="79">
        <f>SUM(BB67:BB68)</f>
        <v>0</v>
      </c>
      <c r="BC66" s="79">
        <f>SUM(BC67:BC68)</f>
        <v>0</v>
      </c>
      <c r="BD66" s="80" t="s">
        <v>115</v>
      </c>
      <c r="BE66" s="79">
        <f>SUM(BE67:BE68)</f>
        <v>0</v>
      </c>
      <c r="BF66" s="256">
        <f>SUM(BF67:BF68)</f>
        <v>0</v>
      </c>
      <c r="BG66" s="347"/>
      <c r="BH66" s="70"/>
      <c r="BI66" s="70"/>
      <c r="BJ66" s="70"/>
      <c r="BK66" s="80" t="s">
        <v>115</v>
      </c>
      <c r="BL66" s="79">
        <f>SUM(BL67:BL68)</f>
        <v>0</v>
      </c>
      <c r="BM66" s="79">
        <f>SUM(BM67:BM68)</f>
        <v>0</v>
      </c>
      <c r="BN66" s="80" t="s">
        <v>115</v>
      </c>
      <c r="BO66" s="79">
        <f>SUM(BO67:BO68)</f>
        <v>0</v>
      </c>
      <c r="BP66" s="348">
        <f>SUM(BP67:BP68)</f>
        <v>0</v>
      </c>
      <c r="BQ66" s="332"/>
    </row>
    <row r="67" spans="1:69" ht="22.5">
      <c r="A67" s="8" t="s">
        <v>33</v>
      </c>
      <c r="B67" s="8" t="s">
        <v>16</v>
      </c>
      <c r="C67" s="8"/>
      <c r="D67" s="199">
        <v>80</v>
      </c>
      <c r="E67" s="118" t="s">
        <v>185</v>
      </c>
      <c r="F67" s="118" t="s">
        <v>108</v>
      </c>
      <c r="G67" s="196" t="s">
        <v>336</v>
      </c>
      <c r="H67" s="307" t="s">
        <v>188</v>
      </c>
      <c r="I67" s="208"/>
      <c r="J67" s="6"/>
      <c r="K67" s="6"/>
      <c r="L67" s="6"/>
      <c r="M67" s="6"/>
      <c r="N67" s="6"/>
      <c r="O67" s="6"/>
      <c r="P67" s="6"/>
      <c r="Q67" s="6"/>
      <c r="R67" s="255"/>
      <c r="S67" s="349"/>
      <c r="T67" s="6"/>
      <c r="U67" s="6"/>
      <c r="V67" s="6"/>
      <c r="W67" s="6"/>
      <c r="X67" s="6"/>
      <c r="Y67" s="6"/>
      <c r="Z67" s="6"/>
      <c r="AA67" s="6"/>
      <c r="AB67" s="350"/>
      <c r="AC67" s="208"/>
      <c r="AD67" s="6"/>
      <c r="AE67" s="6"/>
      <c r="AF67" s="6"/>
      <c r="AG67" s="6"/>
      <c r="AH67" s="6"/>
      <c r="AI67" s="6"/>
      <c r="AJ67" s="6"/>
      <c r="AK67" s="6"/>
      <c r="AL67" s="255"/>
      <c r="AM67" s="349"/>
      <c r="AN67" s="6"/>
      <c r="AO67" s="6"/>
      <c r="AP67" s="6"/>
      <c r="AQ67" s="6"/>
      <c r="AR67" s="6"/>
      <c r="AS67" s="6"/>
      <c r="AT67" s="6"/>
      <c r="AU67" s="6"/>
      <c r="AV67" s="350"/>
      <c r="AW67" s="208"/>
      <c r="AX67" s="6"/>
      <c r="AY67" s="6"/>
      <c r="AZ67" s="6"/>
      <c r="BA67" s="6"/>
      <c r="BB67" s="6"/>
      <c r="BC67" s="6"/>
      <c r="BD67" s="6"/>
      <c r="BE67" s="6"/>
      <c r="BF67" s="255"/>
      <c r="BG67" s="349"/>
      <c r="BH67" s="6"/>
      <c r="BI67" s="6"/>
      <c r="BJ67" s="6"/>
      <c r="BK67" s="6"/>
      <c r="BL67" s="6"/>
      <c r="BM67" s="6"/>
      <c r="BN67" s="6"/>
      <c r="BO67" s="6"/>
      <c r="BP67" s="350"/>
      <c r="BQ67" s="333"/>
    </row>
    <row r="68" spans="1:69" ht="22.5">
      <c r="A68" s="8" t="s">
        <v>33</v>
      </c>
      <c r="B68" s="8" t="s">
        <v>16</v>
      </c>
      <c r="C68" s="8"/>
      <c r="D68" s="199">
        <v>80</v>
      </c>
      <c r="E68" s="118" t="s">
        <v>185</v>
      </c>
      <c r="F68" s="118" t="s">
        <v>108</v>
      </c>
      <c r="G68" s="196" t="s">
        <v>336</v>
      </c>
      <c r="H68" s="307" t="s">
        <v>188</v>
      </c>
      <c r="I68" s="208"/>
      <c r="J68" s="6"/>
      <c r="K68" s="6"/>
      <c r="L68" s="6"/>
      <c r="M68" s="6"/>
      <c r="N68" s="6"/>
      <c r="O68" s="6"/>
      <c r="P68" s="6"/>
      <c r="Q68" s="6"/>
      <c r="R68" s="255"/>
      <c r="S68" s="349"/>
      <c r="T68" s="6"/>
      <c r="U68" s="6"/>
      <c r="V68" s="6"/>
      <c r="W68" s="6"/>
      <c r="X68" s="6"/>
      <c r="Y68" s="6"/>
      <c r="Z68" s="6"/>
      <c r="AA68" s="6"/>
      <c r="AB68" s="350"/>
      <c r="AC68" s="208"/>
      <c r="AD68" s="6"/>
      <c r="AE68" s="6"/>
      <c r="AF68" s="6"/>
      <c r="AG68" s="6"/>
      <c r="AH68" s="6"/>
      <c r="AI68" s="6"/>
      <c r="AJ68" s="6"/>
      <c r="AK68" s="6"/>
      <c r="AL68" s="255"/>
      <c r="AM68" s="349"/>
      <c r="AN68" s="6"/>
      <c r="AO68" s="6"/>
      <c r="AP68" s="6"/>
      <c r="AQ68" s="6"/>
      <c r="AR68" s="6"/>
      <c r="AS68" s="6"/>
      <c r="AT68" s="6"/>
      <c r="AU68" s="6"/>
      <c r="AV68" s="350"/>
      <c r="AW68" s="208"/>
      <c r="AX68" s="6"/>
      <c r="AY68" s="6"/>
      <c r="AZ68" s="6"/>
      <c r="BA68" s="6"/>
      <c r="BB68" s="6"/>
      <c r="BC68" s="6"/>
      <c r="BD68" s="6"/>
      <c r="BE68" s="6"/>
      <c r="BF68" s="255"/>
      <c r="BG68" s="349"/>
      <c r="BH68" s="6"/>
      <c r="BI68" s="6"/>
      <c r="BJ68" s="6"/>
      <c r="BK68" s="6"/>
      <c r="BL68" s="6"/>
      <c r="BM68" s="6"/>
      <c r="BN68" s="6"/>
      <c r="BO68" s="6"/>
      <c r="BP68" s="350"/>
      <c r="BQ68" s="333"/>
    </row>
    <row r="69" spans="1:69" ht="24">
      <c r="A69" s="64" t="s">
        <v>33</v>
      </c>
      <c r="B69" s="64" t="s">
        <v>18</v>
      </c>
      <c r="C69" s="65" t="s">
        <v>337</v>
      </c>
      <c r="D69" s="117">
        <v>153</v>
      </c>
      <c r="E69" s="119" t="s">
        <v>185</v>
      </c>
      <c r="F69" s="119" t="s">
        <v>108</v>
      </c>
      <c r="G69" s="119" t="s">
        <v>336</v>
      </c>
      <c r="H69" s="305" t="s">
        <v>188</v>
      </c>
      <c r="I69" s="263"/>
      <c r="J69" s="70"/>
      <c r="K69" s="70"/>
      <c r="L69" s="70"/>
      <c r="M69" s="80" t="s">
        <v>115</v>
      </c>
      <c r="N69" s="79">
        <f>SUM(N70:N71)</f>
        <v>0</v>
      </c>
      <c r="O69" s="79">
        <f>SUM(O70:O71)</f>
        <v>0</v>
      </c>
      <c r="P69" s="80" t="s">
        <v>115</v>
      </c>
      <c r="Q69" s="79">
        <f>SUM(Q70:Q71)</f>
        <v>0</v>
      </c>
      <c r="R69" s="256">
        <f>SUM(R70:R71)</f>
        <v>0</v>
      </c>
      <c r="S69" s="347"/>
      <c r="T69" s="70"/>
      <c r="U69" s="70"/>
      <c r="V69" s="70"/>
      <c r="W69" s="80" t="s">
        <v>115</v>
      </c>
      <c r="X69" s="79">
        <f>SUM(X70:X71)</f>
        <v>0</v>
      </c>
      <c r="Y69" s="79">
        <f>SUM(Y70:Y71)</f>
        <v>0</v>
      </c>
      <c r="Z69" s="80" t="s">
        <v>115</v>
      </c>
      <c r="AA69" s="79">
        <f>SUM(AA70:AA71)</f>
        <v>0</v>
      </c>
      <c r="AB69" s="348">
        <f>SUM(AB70:AB71)</f>
        <v>0</v>
      </c>
      <c r="AC69" s="263"/>
      <c r="AD69" s="70"/>
      <c r="AE69" s="70"/>
      <c r="AF69" s="70"/>
      <c r="AG69" s="80" t="s">
        <v>115</v>
      </c>
      <c r="AH69" s="79">
        <f>SUM(AH70:AH71)</f>
        <v>0</v>
      </c>
      <c r="AI69" s="79">
        <f>SUM(AI70:AI71)</f>
        <v>0</v>
      </c>
      <c r="AJ69" s="80" t="s">
        <v>115</v>
      </c>
      <c r="AK69" s="79">
        <f>SUM(AK70:AK71)</f>
        <v>0</v>
      </c>
      <c r="AL69" s="256">
        <f>SUM(AL70:AL71)</f>
        <v>0</v>
      </c>
      <c r="AM69" s="347"/>
      <c r="AN69" s="70"/>
      <c r="AO69" s="70"/>
      <c r="AP69" s="70"/>
      <c r="AQ69" s="80" t="s">
        <v>115</v>
      </c>
      <c r="AR69" s="79">
        <f>SUM(AR70:AR71)</f>
        <v>0</v>
      </c>
      <c r="AS69" s="79">
        <f>SUM(AS70:AS71)</f>
        <v>0</v>
      </c>
      <c r="AT69" s="80" t="s">
        <v>115</v>
      </c>
      <c r="AU69" s="79">
        <f>SUM(AU70:AU71)</f>
        <v>0</v>
      </c>
      <c r="AV69" s="348">
        <f>SUM(AV70:AV71)</f>
        <v>0</v>
      </c>
      <c r="AW69" s="263"/>
      <c r="AX69" s="70"/>
      <c r="AY69" s="70"/>
      <c r="AZ69" s="70"/>
      <c r="BA69" s="80" t="s">
        <v>115</v>
      </c>
      <c r="BB69" s="79">
        <f>SUM(BB70:BB71)</f>
        <v>0</v>
      </c>
      <c r="BC69" s="79">
        <f>SUM(BC70:BC71)</f>
        <v>0</v>
      </c>
      <c r="BD69" s="80" t="s">
        <v>115</v>
      </c>
      <c r="BE69" s="79">
        <f>SUM(BE70:BE71)</f>
        <v>0</v>
      </c>
      <c r="BF69" s="256">
        <f>SUM(BF70:BF71)</f>
        <v>0</v>
      </c>
      <c r="BG69" s="347"/>
      <c r="BH69" s="70"/>
      <c r="BI69" s="70"/>
      <c r="BJ69" s="70"/>
      <c r="BK69" s="80" t="s">
        <v>115</v>
      </c>
      <c r="BL69" s="79">
        <f>SUM(BL70:BL71)</f>
        <v>0</v>
      </c>
      <c r="BM69" s="79">
        <f>SUM(BM70:BM71)</f>
        <v>0</v>
      </c>
      <c r="BN69" s="80" t="s">
        <v>115</v>
      </c>
      <c r="BO69" s="79">
        <f>SUM(BO70:BO71)</f>
        <v>0</v>
      </c>
      <c r="BP69" s="348">
        <f>SUM(BP70:BP71)</f>
        <v>0</v>
      </c>
      <c r="BQ69" s="332"/>
    </row>
    <row r="70" spans="1:69" ht="22.5">
      <c r="A70" s="8" t="s">
        <v>33</v>
      </c>
      <c r="B70" s="8" t="s">
        <v>18</v>
      </c>
      <c r="C70" s="8"/>
      <c r="D70" s="199">
        <v>153</v>
      </c>
      <c r="E70" s="118" t="s">
        <v>185</v>
      </c>
      <c r="F70" s="118" t="s">
        <v>108</v>
      </c>
      <c r="G70" s="196" t="s">
        <v>336</v>
      </c>
      <c r="H70" s="307" t="s">
        <v>188</v>
      </c>
      <c r="I70" s="208"/>
      <c r="J70" s="6"/>
      <c r="K70" s="6"/>
      <c r="L70" s="6"/>
      <c r="M70" s="6"/>
      <c r="N70" s="6"/>
      <c r="O70" s="6"/>
      <c r="P70" s="6"/>
      <c r="Q70" s="6"/>
      <c r="R70" s="255"/>
      <c r="S70" s="349"/>
      <c r="T70" s="6"/>
      <c r="U70" s="6"/>
      <c r="V70" s="6"/>
      <c r="W70" s="6"/>
      <c r="X70" s="6"/>
      <c r="Y70" s="6"/>
      <c r="Z70" s="6"/>
      <c r="AA70" s="6"/>
      <c r="AB70" s="350"/>
      <c r="AC70" s="208"/>
      <c r="AD70" s="6"/>
      <c r="AE70" s="6"/>
      <c r="AF70" s="6"/>
      <c r="AG70" s="6"/>
      <c r="AH70" s="6"/>
      <c r="AI70" s="6"/>
      <c r="AJ70" s="6"/>
      <c r="AK70" s="6"/>
      <c r="AL70" s="255"/>
      <c r="AM70" s="349"/>
      <c r="AN70" s="6"/>
      <c r="AO70" s="6"/>
      <c r="AP70" s="6"/>
      <c r="AQ70" s="6"/>
      <c r="AR70" s="6"/>
      <c r="AS70" s="6"/>
      <c r="AT70" s="6"/>
      <c r="AU70" s="6"/>
      <c r="AV70" s="350"/>
      <c r="AW70" s="208"/>
      <c r="AX70" s="6"/>
      <c r="AY70" s="6"/>
      <c r="AZ70" s="6"/>
      <c r="BA70" s="6"/>
      <c r="BB70" s="6"/>
      <c r="BC70" s="6"/>
      <c r="BD70" s="6"/>
      <c r="BE70" s="6"/>
      <c r="BF70" s="255"/>
      <c r="BG70" s="349"/>
      <c r="BH70" s="6"/>
      <c r="BI70" s="6"/>
      <c r="BJ70" s="6"/>
      <c r="BK70" s="6"/>
      <c r="BL70" s="6"/>
      <c r="BM70" s="6"/>
      <c r="BN70" s="6"/>
      <c r="BO70" s="6"/>
      <c r="BP70" s="350"/>
      <c r="BQ70" s="333"/>
    </row>
    <row r="71" spans="1:69" ht="22.5">
      <c r="A71" s="8" t="s">
        <v>33</v>
      </c>
      <c r="B71" s="8" t="s">
        <v>18</v>
      </c>
      <c r="C71" s="8"/>
      <c r="D71" s="199">
        <v>153</v>
      </c>
      <c r="E71" s="118" t="s">
        <v>185</v>
      </c>
      <c r="F71" s="118" t="s">
        <v>108</v>
      </c>
      <c r="G71" s="196" t="s">
        <v>336</v>
      </c>
      <c r="H71" s="307" t="s">
        <v>188</v>
      </c>
      <c r="I71" s="208"/>
      <c r="J71" s="6"/>
      <c r="K71" s="6"/>
      <c r="L71" s="6"/>
      <c r="M71" s="6"/>
      <c r="N71" s="6"/>
      <c r="O71" s="6"/>
      <c r="P71" s="6"/>
      <c r="Q71" s="6"/>
      <c r="R71" s="255"/>
      <c r="S71" s="349"/>
      <c r="T71" s="6"/>
      <c r="U71" s="6"/>
      <c r="V71" s="6"/>
      <c r="W71" s="6"/>
      <c r="X71" s="6"/>
      <c r="Y71" s="6"/>
      <c r="Z71" s="6"/>
      <c r="AA71" s="6"/>
      <c r="AB71" s="350"/>
      <c r="AC71" s="208"/>
      <c r="AD71" s="6"/>
      <c r="AE71" s="6"/>
      <c r="AF71" s="6"/>
      <c r="AG71" s="6"/>
      <c r="AH71" s="6"/>
      <c r="AI71" s="6"/>
      <c r="AJ71" s="6"/>
      <c r="AK71" s="6"/>
      <c r="AL71" s="255"/>
      <c r="AM71" s="349"/>
      <c r="AN71" s="6"/>
      <c r="AO71" s="6"/>
      <c r="AP71" s="6"/>
      <c r="AQ71" s="6"/>
      <c r="AR71" s="6"/>
      <c r="AS71" s="6"/>
      <c r="AT71" s="6"/>
      <c r="AU71" s="6"/>
      <c r="AV71" s="350"/>
      <c r="AW71" s="208"/>
      <c r="AX71" s="6"/>
      <c r="AY71" s="6"/>
      <c r="AZ71" s="6"/>
      <c r="BA71" s="6"/>
      <c r="BB71" s="6"/>
      <c r="BC71" s="6"/>
      <c r="BD71" s="6"/>
      <c r="BE71" s="6"/>
      <c r="BF71" s="255"/>
      <c r="BG71" s="349"/>
      <c r="BH71" s="6"/>
      <c r="BI71" s="6"/>
      <c r="BJ71" s="6"/>
      <c r="BK71" s="6"/>
      <c r="BL71" s="6"/>
      <c r="BM71" s="6"/>
      <c r="BN71" s="6"/>
      <c r="BO71" s="6"/>
      <c r="BP71" s="350"/>
      <c r="BQ71" s="333"/>
    </row>
    <row r="72" spans="1:69" ht="24">
      <c r="A72" s="64" t="s">
        <v>33</v>
      </c>
      <c r="B72" s="64" t="s">
        <v>18</v>
      </c>
      <c r="C72" s="65" t="s">
        <v>337</v>
      </c>
      <c r="D72" s="117">
        <v>414</v>
      </c>
      <c r="E72" s="119" t="s">
        <v>185</v>
      </c>
      <c r="F72" s="119" t="s">
        <v>108</v>
      </c>
      <c r="G72" s="119" t="s">
        <v>336</v>
      </c>
      <c r="H72" s="305" t="s">
        <v>188</v>
      </c>
      <c r="I72" s="263"/>
      <c r="J72" s="70"/>
      <c r="K72" s="70"/>
      <c r="L72" s="70"/>
      <c r="M72" s="80" t="s">
        <v>115</v>
      </c>
      <c r="N72" s="79">
        <f>SUM(N73:N74)</f>
        <v>0</v>
      </c>
      <c r="O72" s="79">
        <f>SUM(O73:O74)</f>
        <v>0</v>
      </c>
      <c r="P72" s="80" t="s">
        <v>115</v>
      </c>
      <c r="Q72" s="79">
        <f>SUM(Q73:Q74)</f>
        <v>0</v>
      </c>
      <c r="R72" s="256">
        <f>SUM(R73:R74)</f>
        <v>0</v>
      </c>
      <c r="S72" s="347"/>
      <c r="T72" s="70"/>
      <c r="U72" s="70"/>
      <c r="V72" s="70"/>
      <c r="W72" s="80" t="s">
        <v>115</v>
      </c>
      <c r="X72" s="79">
        <f>SUM(X73:X74)</f>
        <v>0</v>
      </c>
      <c r="Y72" s="79">
        <f>SUM(Y73:Y74)</f>
        <v>0</v>
      </c>
      <c r="Z72" s="80" t="s">
        <v>115</v>
      </c>
      <c r="AA72" s="79">
        <f>SUM(AA73:AA74)</f>
        <v>0</v>
      </c>
      <c r="AB72" s="348">
        <f>SUM(AB73:AB74)</f>
        <v>0</v>
      </c>
      <c r="AC72" s="263"/>
      <c r="AD72" s="70"/>
      <c r="AE72" s="70"/>
      <c r="AF72" s="70"/>
      <c r="AG72" s="80" t="s">
        <v>115</v>
      </c>
      <c r="AH72" s="79">
        <f>SUM(AH73:AH74)</f>
        <v>0</v>
      </c>
      <c r="AI72" s="79">
        <f>SUM(AI73:AI74)</f>
        <v>0</v>
      </c>
      <c r="AJ72" s="80" t="s">
        <v>115</v>
      </c>
      <c r="AK72" s="79">
        <f>SUM(AK73:AK74)</f>
        <v>0</v>
      </c>
      <c r="AL72" s="256">
        <f>SUM(AL73:AL74)</f>
        <v>0</v>
      </c>
      <c r="AM72" s="347"/>
      <c r="AN72" s="70"/>
      <c r="AO72" s="70"/>
      <c r="AP72" s="70"/>
      <c r="AQ72" s="80" t="s">
        <v>115</v>
      </c>
      <c r="AR72" s="79">
        <f>SUM(AR73:AR74)</f>
        <v>0</v>
      </c>
      <c r="AS72" s="79">
        <f>SUM(AS73:AS74)</f>
        <v>0</v>
      </c>
      <c r="AT72" s="80" t="s">
        <v>115</v>
      </c>
      <c r="AU72" s="79">
        <f>SUM(AU73:AU74)</f>
        <v>0</v>
      </c>
      <c r="AV72" s="348">
        <f>SUM(AV73:AV74)</f>
        <v>0</v>
      </c>
      <c r="AW72" s="263"/>
      <c r="AX72" s="70"/>
      <c r="AY72" s="70"/>
      <c r="AZ72" s="70"/>
      <c r="BA72" s="80" t="s">
        <v>115</v>
      </c>
      <c r="BB72" s="79">
        <f>SUM(BB73:BB74)</f>
        <v>0</v>
      </c>
      <c r="BC72" s="79">
        <f>SUM(BC73:BC74)</f>
        <v>0</v>
      </c>
      <c r="BD72" s="80" t="s">
        <v>115</v>
      </c>
      <c r="BE72" s="79">
        <f>SUM(BE73:BE74)</f>
        <v>0</v>
      </c>
      <c r="BF72" s="256">
        <f>SUM(BF73:BF74)</f>
        <v>0</v>
      </c>
      <c r="BG72" s="347"/>
      <c r="BH72" s="70"/>
      <c r="BI72" s="70"/>
      <c r="BJ72" s="70"/>
      <c r="BK72" s="80" t="s">
        <v>115</v>
      </c>
      <c r="BL72" s="79">
        <f>SUM(BL73:BL74)</f>
        <v>0</v>
      </c>
      <c r="BM72" s="79">
        <f>SUM(BM73:BM74)</f>
        <v>0</v>
      </c>
      <c r="BN72" s="80" t="s">
        <v>115</v>
      </c>
      <c r="BO72" s="79">
        <f>SUM(BO73:BO74)</f>
        <v>0</v>
      </c>
      <c r="BP72" s="348">
        <f>SUM(BP73:BP74)</f>
        <v>0</v>
      </c>
      <c r="BQ72" s="332"/>
    </row>
    <row r="73" spans="1:69" ht="22.5">
      <c r="A73" s="8" t="s">
        <v>33</v>
      </c>
      <c r="B73" s="8" t="s">
        <v>18</v>
      </c>
      <c r="C73" s="8"/>
      <c r="D73" s="199">
        <v>414</v>
      </c>
      <c r="E73" s="118" t="s">
        <v>185</v>
      </c>
      <c r="F73" s="118" t="s">
        <v>108</v>
      </c>
      <c r="G73" s="196" t="s">
        <v>336</v>
      </c>
      <c r="H73" s="307" t="s">
        <v>188</v>
      </c>
      <c r="I73" s="208"/>
      <c r="J73" s="6"/>
      <c r="K73" s="6"/>
      <c r="L73" s="6"/>
      <c r="M73" s="6"/>
      <c r="N73" s="6"/>
      <c r="O73" s="6"/>
      <c r="P73" s="6"/>
      <c r="Q73" s="6"/>
      <c r="R73" s="255"/>
      <c r="S73" s="349"/>
      <c r="T73" s="6"/>
      <c r="U73" s="6"/>
      <c r="V73" s="6"/>
      <c r="W73" s="6"/>
      <c r="X73" s="6"/>
      <c r="Y73" s="6"/>
      <c r="Z73" s="6"/>
      <c r="AA73" s="6"/>
      <c r="AB73" s="350"/>
      <c r="AC73" s="208"/>
      <c r="AD73" s="6"/>
      <c r="AE73" s="6"/>
      <c r="AF73" s="6"/>
      <c r="AG73" s="6"/>
      <c r="AH73" s="6"/>
      <c r="AI73" s="6"/>
      <c r="AJ73" s="6"/>
      <c r="AK73" s="6"/>
      <c r="AL73" s="255"/>
      <c r="AM73" s="349"/>
      <c r="AN73" s="6"/>
      <c r="AO73" s="6"/>
      <c r="AP73" s="6"/>
      <c r="AQ73" s="6"/>
      <c r="AR73" s="6"/>
      <c r="AS73" s="6"/>
      <c r="AT73" s="6"/>
      <c r="AU73" s="6"/>
      <c r="AV73" s="350"/>
      <c r="AW73" s="208"/>
      <c r="AX73" s="6"/>
      <c r="AY73" s="6"/>
      <c r="AZ73" s="6"/>
      <c r="BA73" s="6"/>
      <c r="BB73" s="6"/>
      <c r="BC73" s="6"/>
      <c r="BD73" s="6"/>
      <c r="BE73" s="6"/>
      <c r="BF73" s="255"/>
      <c r="BG73" s="349"/>
      <c r="BH73" s="6"/>
      <c r="BI73" s="6"/>
      <c r="BJ73" s="6"/>
      <c r="BK73" s="6"/>
      <c r="BL73" s="6"/>
      <c r="BM73" s="6"/>
      <c r="BN73" s="6"/>
      <c r="BO73" s="6"/>
      <c r="BP73" s="350"/>
      <c r="BQ73" s="333"/>
    </row>
    <row r="74" spans="1:69" ht="22.5">
      <c r="A74" s="8" t="s">
        <v>33</v>
      </c>
      <c r="B74" s="8" t="s">
        <v>18</v>
      </c>
      <c r="C74" s="8"/>
      <c r="D74" s="199">
        <v>414</v>
      </c>
      <c r="E74" s="118" t="s">
        <v>185</v>
      </c>
      <c r="F74" s="118" t="s">
        <v>108</v>
      </c>
      <c r="G74" s="196" t="s">
        <v>336</v>
      </c>
      <c r="H74" s="307" t="s">
        <v>188</v>
      </c>
      <c r="I74" s="208"/>
      <c r="J74" s="6"/>
      <c r="K74" s="6"/>
      <c r="L74" s="6"/>
      <c r="M74" s="6"/>
      <c r="N74" s="6"/>
      <c r="O74" s="6"/>
      <c r="P74" s="6"/>
      <c r="Q74" s="6"/>
      <c r="R74" s="255"/>
      <c r="S74" s="349"/>
      <c r="T74" s="6"/>
      <c r="U74" s="6"/>
      <c r="V74" s="6"/>
      <c r="W74" s="6"/>
      <c r="X74" s="6"/>
      <c r="Y74" s="6"/>
      <c r="Z74" s="6"/>
      <c r="AA74" s="6"/>
      <c r="AB74" s="350"/>
      <c r="AC74" s="208"/>
      <c r="AD74" s="6"/>
      <c r="AE74" s="6"/>
      <c r="AF74" s="6"/>
      <c r="AG74" s="6"/>
      <c r="AH74" s="6"/>
      <c r="AI74" s="6"/>
      <c r="AJ74" s="6"/>
      <c r="AK74" s="6"/>
      <c r="AL74" s="255"/>
      <c r="AM74" s="349"/>
      <c r="AN74" s="6"/>
      <c r="AO74" s="6"/>
      <c r="AP74" s="6"/>
      <c r="AQ74" s="6"/>
      <c r="AR74" s="6"/>
      <c r="AS74" s="6"/>
      <c r="AT74" s="6"/>
      <c r="AU74" s="6"/>
      <c r="AV74" s="350"/>
      <c r="AW74" s="208"/>
      <c r="AX74" s="6"/>
      <c r="AY74" s="6"/>
      <c r="AZ74" s="6"/>
      <c r="BA74" s="6"/>
      <c r="BB74" s="6"/>
      <c r="BC74" s="6"/>
      <c r="BD74" s="6"/>
      <c r="BE74" s="6"/>
      <c r="BF74" s="255"/>
      <c r="BG74" s="349"/>
      <c r="BH74" s="6"/>
      <c r="BI74" s="6"/>
      <c r="BJ74" s="6"/>
      <c r="BK74" s="6"/>
      <c r="BL74" s="6"/>
      <c r="BM74" s="6"/>
      <c r="BN74" s="6"/>
      <c r="BO74" s="6"/>
      <c r="BP74" s="350"/>
      <c r="BQ74" s="333"/>
    </row>
    <row r="75" spans="1:69" ht="24">
      <c r="A75" s="64" t="s">
        <v>33</v>
      </c>
      <c r="B75" s="64" t="s">
        <v>18</v>
      </c>
      <c r="C75" s="65" t="s">
        <v>337</v>
      </c>
      <c r="D75" s="117">
        <v>80</v>
      </c>
      <c r="E75" s="119" t="s">
        <v>185</v>
      </c>
      <c r="F75" s="119" t="s">
        <v>108</v>
      </c>
      <c r="G75" s="119" t="s">
        <v>336</v>
      </c>
      <c r="H75" s="305" t="s">
        <v>188</v>
      </c>
      <c r="I75" s="263"/>
      <c r="J75" s="70"/>
      <c r="K75" s="70"/>
      <c r="L75" s="70"/>
      <c r="M75" s="80" t="s">
        <v>115</v>
      </c>
      <c r="N75" s="79">
        <f>SUM(N76:N77)</f>
        <v>0</v>
      </c>
      <c r="O75" s="79">
        <f>SUM(O76:O77)</f>
        <v>0</v>
      </c>
      <c r="P75" s="80" t="s">
        <v>115</v>
      </c>
      <c r="Q75" s="79">
        <f>SUM(Q76:Q77)</f>
        <v>0</v>
      </c>
      <c r="R75" s="256">
        <f>SUM(R76:R77)</f>
        <v>0</v>
      </c>
      <c r="S75" s="347"/>
      <c r="T75" s="70"/>
      <c r="U75" s="70"/>
      <c r="V75" s="70"/>
      <c r="W75" s="80" t="s">
        <v>115</v>
      </c>
      <c r="X75" s="79">
        <f>SUM(X76:X77)</f>
        <v>0</v>
      </c>
      <c r="Y75" s="79">
        <f>SUM(Y76:Y77)</f>
        <v>0</v>
      </c>
      <c r="Z75" s="80" t="s">
        <v>115</v>
      </c>
      <c r="AA75" s="79">
        <f>SUM(AA76:AA77)</f>
        <v>0</v>
      </c>
      <c r="AB75" s="348">
        <f>SUM(AB76:AB77)</f>
        <v>0</v>
      </c>
      <c r="AC75" s="263"/>
      <c r="AD75" s="70"/>
      <c r="AE75" s="70"/>
      <c r="AF75" s="70"/>
      <c r="AG75" s="80" t="s">
        <v>115</v>
      </c>
      <c r="AH75" s="79">
        <f>SUM(AH76:AH77)</f>
        <v>0</v>
      </c>
      <c r="AI75" s="79">
        <f>SUM(AI76:AI77)</f>
        <v>0</v>
      </c>
      <c r="AJ75" s="80" t="s">
        <v>115</v>
      </c>
      <c r="AK75" s="79">
        <f>SUM(AK76:AK77)</f>
        <v>0</v>
      </c>
      <c r="AL75" s="256">
        <f>SUM(AL76:AL77)</f>
        <v>0</v>
      </c>
      <c r="AM75" s="347"/>
      <c r="AN75" s="70"/>
      <c r="AO75" s="70"/>
      <c r="AP75" s="70"/>
      <c r="AQ75" s="80" t="s">
        <v>115</v>
      </c>
      <c r="AR75" s="79">
        <f>SUM(AR76:AR77)</f>
        <v>0</v>
      </c>
      <c r="AS75" s="79">
        <f>SUM(AS76:AS77)</f>
        <v>0</v>
      </c>
      <c r="AT75" s="80" t="s">
        <v>115</v>
      </c>
      <c r="AU75" s="79">
        <f>SUM(AU76:AU77)</f>
        <v>0</v>
      </c>
      <c r="AV75" s="348">
        <f>SUM(AV76:AV77)</f>
        <v>0</v>
      </c>
      <c r="AW75" s="263"/>
      <c r="AX75" s="70"/>
      <c r="AY75" s="70"/>
      <c r="AZ75" s="70"/>
      <c r="BA75" s="80" t="s">
        <v>115</v>
      </c>
      <c r="BB75" s="79">
        <f>SUM(BB76:BB77)</f>
        <v>0</v>
      </c>
      <c r="BC75" s="79">
        <f>SUM(BC76:BC77)</f>
        <v>0</v>
      </c>
      <c r="BD75" s="80" t="s">
        <v>115</v>
      </c>
      <c r="BE75" s="79">
        <f>SUM(BE76:BE77)</f>
        <v>0</v>
      </c>
      <c r="BF75" s="256">
        <f>SUM(BF76:BF77)</f>
        <v>0</v>
      </c>
      <c r="BG75" s="347"/>
      <c r="BH75" s="70"/>
      <c r="BI75" s="70"/>
      <c r="BJ75" s="70"/>
      <c r="BK75" s="80" t="s">
        <v>115</v>
      </c>
      <c r="BL75" s="79">
        <f>SUM(BL76:BL77)</f>
        <v>0</v>
      </c>
      <c r="BM75" s="79">
        <f>SUM(BM76:BM77)</f>
        <v>0</v>
      </c>
      <c r="BN75" s="80" t="s">
        <v>115</v>
      </c>
      <c r="BO75" s="79">
        <f>SUM(BO76:BO77)</f>
        <v>0</v>
      </c>
      <c r="BP75" s="348">
        <f>SUM(BP76:BP77)</f>
        <v>0</v>
      </c>
      <c r="BQ75" s="332"/>
    </row>
    <row r="76" spans="1:69" ht="22.5">
      <c r="A76" s="8" t="s">
        <v>33</v>
      </c>
      <c r="B76" s="8" t="s">
        <v>18</v>
      </c>
      <c r="C76" s="8"/>
      <c r="D76" s="199">
        <v>80</v>
      </c>
      <c r="E76" s="118" t="s">
        <v>185</v>
      </c>
      <c r="F76" s="118" t="s">
        <v>108</v>
      </c>
      <c r="G76" s="196" t="s">
        <v>336</v>
      </c>
      <c r="H76" s="307" t="s">
        <v>188</v>
      </c>
      <c r="I76" s="208"/>
      <c r="J76" s="6"/>
      <c r="K76" s="6"/>
      <c r="L76" s="6"/>
      <c r="M76" s="6"/>
      <c r="N76" s="6"/>
      <c r="O76" s="6"/>
      <c r="P76" s="6"/>
      <c r="Q76" s="6"/>
      <c r="R76" s="255"/>
      <c r="S76" s="349"/>
      <c r="T76" s="6"/>
      <c r="U76" s="6"/>
      <c r="V76" s="6"/>
      <c r="W76" s="6"/>
      <c r="X76" s="6"/>
      <c r="Y76" s="6"/>
      <c r="Z76" s="6"/>
      <c r="AA76" s="6"/>
      <c r="AB76" s="350"/>
      <c r="AC76" s="208"/>
      <c r="AD76" s="6"/>
      <c r="AE76" s="6"/>
      <c r="AF76" s="6"/>
      <c r="AG76" s="6"/>
      <c r="AH76" s="6"/>
      <c r="AI76" s="6"/>
      <c r="AJ76" s="6"/>
      <c r="AK76" s="6"/>
      <c r="AL76" s="255"/>
      <c r="AM76" s="349"/>
      <c r="AN76" s="6"/>
      <c r="AO76" s="6"/>
      <c r="AP76" s="6"/>
      <c r="AQ76" s="6"/>
      <c r="AR76" s="6"/>
      <c r="AS76" s="6"/>
      <c r="AT76" s="6"/>
      <c r="AU76" s="6"/>
      <c r="AV76" s="350"/>
      <c r="AW76" s="208"/>
      <c r="AX76" s="6"/>
      <c r="AY76" s="6"/>
      <c r="AZ76" s="6"/>
      <c r="BA76" s="6"/>
      <c r="BB76" s="6"/>
      <c r="BC76" s="6"/>
      <c r="BD76" s="6"/>
      <c r="BE76" s="6"/>
      <c r="BF76" s="255"/>
      <c r="BG76" s="349"/>
      <c r="BH76" s="6"/>
      <c r="BI76" s="6"/>
      <c r="BJ76" s="6"/>
      <c r="BK76" s="6"/>
      <c r="BL76" s="6"/>
      <c r="BM76" s="6"/>
      <c r="BN76" s="6"/>
      <c r="BO76" s="6"/>
      <c r="BP76" s="350"/>
      <c r="BQ76" s="333"/>
    </row>
    <row r="77" spans="1:69" ht="22.5">
      <c r="A77" s="8" t="s">
        <v>33</v>
      </c>
      <c r="B77" s="8" t="s">
        <v>18</v>
      </c>
      <c r="C77" s="8"/>
      <c r="D77" s="199">
        <v>80</v>
      </c>
      <c r="E77" s="118" t="s">
        <v>185</v>
      </c>
      <c r="F77" s="118" t="s">
        <v>108</v>
      </c>
      <c r="G77" s="196" t="s">
        <v>336</v>
      </c>
      <c r="H77" s="307" t="s">
        <v>188</v>
      </c>
      <c r="I77" s="208"/>
      <c r="J77" s="6"/>
      <c r="K77" s="6"/>
      <c r="L77" s="6"/>
      <c r="M77" s="6"/>
      <c r="N77" s="6"/>
      <c r="O77" s="6"/>
      <c r="P77" s="6"/>
      <c r="Q77" s="6"/>
      <c r="R77" s="255"/>
      <c r="S77" s="349"/>
      <c r="T77" s="6"/>
      <c r="U77" s="6"/>
      <c r="V77" s="6"/>
      <c r="W77" s="6"/>
      <c r="X77" s="6"/>
      <c r="Y77" s="6"/>
      <c r="Z77" s="6"/>
      <c r="AA77" s="6"/>
      <c r="AB77" s="350"/>
      <c r="AC77" s="208"/>
      <c r="AD77" s="6"/>
      <c r="AE77" s="6"/>
      <c r="AF77" s="6"/>
      <c r="AG77" s="6"/>
      <c r="AH77" s="6"/>
      <c r="AI77" s="6"/>
      <c r="AJ77" s="6"/>
      <c r="AK77" s="6"/>
      <c r="AL77" s="255"/>
      <c r="AM77" s="349"/>
      <c r="AN77" s="6"/>
      <c r="AO77" s="6"/>
      <c r="AP77" s="6"/>
      <c r="AQ77" s="6"/>
      <c r="AR77" s="6"/>
      <c r="AS77" s="6"/>
      <c r="AT77" s="6"/>
      <c r="AU77" s="6"/>
      <c r="AV77" s="350"/>
      <c r="AW77" s="208"/>
      <c r="AX77" s="6"/>
      <c r="AY77" s="6"/>
      <c r="AZ77" s="6"/>
      <c r="BA77" s="6"/>
      <c r="BB77" s="6"/>
      <c r="BC77" s="6"/>
      <c r="BD77" s="6"/>
      <c r="BE77" s="6"/>
      <c r="BF77" s="255"/>
      <c r="BG77" s="349"/>
      <c r="BH77" s="6"/>
      <c r="BI77" s="6"/>
      <c r="BJ77" s="6"/>
      <c r="BK77" s="6"/>
      <c r="BL77" s="6"/>
      <c r="BM77" s="6"/>
      <c r="BN77" s="6"/>
      <c r="BO77" s="6"/>
      <c r="BP77" s="350"/>
      <c r="BQ77" s="333"/>
    </row>
    <row r="78" spans="1:69" ht="42" customHeight="1">
      <c r="A78" s="1" t="s">
        <v>33</v>
      </c>
      <c r="B78" s="1" t="s">
        <v>184</v>
      </c>
      <c r="C78" s="2" t="s">
        <v>21</v>
      </c>
      <c r="D78" s="1">
        <v>1</v>
      </c>
      <c r="E78" s="2" t="s">
        <v>183</v>
      </c>
      <c r="F78" s="38" t="s">
        <v>108</v>
      </c>
      <c r="G78" s="2" t="s">
        <v>355</v>
      </c>
      <c r="H78" s="303" t="s">
        <v>188</v>
      </c>
      <c r="I78" s="262"/>
      <c r="J78" s="3"/>
      <c r="K78" s="3"/>
      <c r="L78" s="3"/>
      <c r="M78" s="38" t="s">
        <v>261</v>
      </c>
      <c r="N78" s="81">
        <f>N79+N82+N85+N88</f>
        <v>0</v>
      </c>
      <c r="O78" s="81">
        <f>O79+O82+O85+O88</f>
        <v>0</v>
      </c>
      <c r="P78" s="38" t="s">
        <v>262</v>
      </c>
      <c r="Q78" s="81">
        <f>Q79+Q82+Q85+Q88</f>
        <v>0</v>
      </c>
      <c r="R78" s="89">
        <f>R79+R82+R85+R88</f>
        <v>0</v>
      </c>
      <c r="S78" s="345"/>
      <c r="T78" s="3"/>
      <c r="U78" s="3"/>
      <c r="V78" s="3"/>
      <c r="W78" s="38" t="s">
        <v>261</v>
      </c>
      <c r="X78" s="81">
        <f>X79+X82+X85+X88</f>
        <v>0</v>
      </c>
      <c r="Y78" s="81">
        <f>Y79+Y82+Y85+Y88</f>
        <v>0</v>
      </c>
      <c r="Z78" s="38" t="s">
        <v>262</v>
      </c>
      <c r="AA78" s="81">
        <f>AA79+AA82+AA85+AA88</f>
        <v>0</v>
      </c>
      <c r="AB78" s="346">
        <f>AB79+AB82+AB85+AB88</f>
        <v>0</v>
      </c>
      <c r="AC78" s="262"/>
      <c r="AD78" s="3"/>
      <c r="AE78" s="3"/>
      <c r="AF78" s="3"/>
      <c r="AG78" s="38" t="s">
        <v>116</v>
      </c>
      <c r="AH78" s="81">
        <f>AH79+AH82+AH85+AH88</f>
        <v>0</v>
      </c>
      <c r="AI78" s="81">
        <f>AI79+AI82+AI85+AI88</f>
        <v>0</v>
      </c>
      <c r="AJ78" s="38" t="s">
        <v>116</v>
      </c>
      <c r="AK78" s="81">
        <f>AK79+AK82+AK85+AK88</f>
        <v>0</v>
      </c>
      <c r="AL78" s="89">
        <f>AL79+AL82+AL85+AL88</f>
        <v>0</v>
      </c>
      <c r="AM78" s="345"/>
      <c r="AN78" s="3"/>
      <c r="AO78" s="3"/>
      <c r="AP78" s="3"/>
      <c r="AQ78" s="38" t="s">
        <v>116</v>
      </c>
      <c r="AR78" s="81">
        <f>AR79+AR82+AR85+AR88</f>
        <v>0</v>
      </c>
      <c r="AS78" s="81">
        <f>AS79+AS82+AS85+AS88</f>
        <v>0</v>
      </c>
      <c r="AT78" s="38" t="s">
        <v>116</v>
      </c>
      <c r="AU78" s="81">
        <f>AU79+AU82+AU85+AU88</f>
        <v>0</v>
      </c>
      <c r="AV78" s="346">
        <f>AV79+AV82+AV85+AV88</f>
        <v>0</v>
      </c>
      <c r="AW78" s="262"/>
      <c r="AX78" s="3"/>
      <c r="AY78" s="3"/>
      <c r="AZ78" s="3"/>
      <c r="BA78" s="38" t="s">
        <v>116</v>
      </c>
      <c r="BB78" s="81">
        <f>BB79+BB82+BB85+BB88</f>
        <v>0</v>
      </c>
      <c r="BC78" s="81">
        <f>BC79+BC82+BC85+BC88</f>
        <v>0</v>
      </c>
      <c r="BD78" s="38" t="s">
        <v>116</v>
      </c>
      <c r="BE78" s="81">
        <f>BE79+BE82+BE85+BE88</f>
        <v>0</v>
      </c>
      <c r="BF78" s="89">
        <f>BF79+BF82+BF85+BF88</f>
        <v>0</v>
      </c>
      <c r="BG78" s="345"/>
      <c r="BH78" s="3"/>
      <c r="BI78" s="3"/>
      <c r="BJ78" s="3"/>
      <c r="BK78" s="38" t="s">
        <v>116</v>
      </c>
      <c r="BL78" s="81">
        <f>BL79+BL82+BL85+BL88</f>
        <v>0</v>
      </c>
      <c r="BM78" s="81">
        <f>BM79+BM82+BM85+BM88</f>
        <v>0</v>
      </c>
      <c r="BN78" s="38" t="s">
        <v>116</v>
      </c>
      <c r="BO78" s="81">
        <f>BO79+BO82+BO85+BO88</f>
        <v>0</v>
      </c>
      <c r="BP78" s="346">
        <f>BP79+BP82+BP85+BP88</f>
        <v>0</v>
      </c>
      <c r="BQ78" s="331"/>
    </row>
    <row r="79" spans="1:69" ht="15" customHeight="1">
      <c r="A79" s="64" t="s">
        <v>33</v>
      </c>
      <c r="B79" s="64" t="s">
        <v>11</v>
      </c>
      <c r="C79" s="65" t="s">
        <v>21</v>
      </c>
      <c r="D79" s="126">
        <v>116</v>
      </c>
      <c r="E79" s="119" t="s">
        <v>183</v>
      </c>
      <c r="F79" s="119" t="s">
        <v>108</v>
      </c>
      <c r="G79" s="119" t="s">
        <v>355</v>
      </c>
      <c r="H79" s="308" t="s">
        <v>188</v>
      </c>
      <c r="I79" s="263"/>
      <c r="J79" s="70"/>
      <c r="K79" s="70"/>
      <c r="L79" s="70"/>
      <c r="M79" s="80" t="s">
        <v>115</v>
      </c>
      <c r="N79" s="79">
        <f>SUM(N80:N81)</f>
        <v>0</v>
      </c>
      <c r="O79" s="79">
        <f>SUM(O80:O81)</f>
        <v>0</v>
      </c>
      <c r="P79" s="80" t="s">
        <v>115</v>
      </c>
      <c r="Q79" s="79">
        <f>SUM(Q80:Q81)</f>
        <v>0</v>
      </c>
      <c r="R79" s="256">
        <f>SUM(R80:R81)</f>
        <v>0</v>
      </c>
      <c r="S79" s="347"/>
      <c r="T79" s="70"/>
      <c r="U79" s="70"/>
      <c r="V79" s="70"/>
      <c r="W79" s="80" t="s">
        <v>115</v>
      </c>
      <c r="X79" s="79">
        <f>SUM(X80:X81)</f>
        <v>0</v>
      </c>
      <c r="Y79" s="79">
        <f>SUM(Y80:Y81)</f>
        <v>0</v>
      </c>
      <c r="Z79" s="80" t="s">
        <v>115</v>
      </c>
      <c r="AA79" s="79">
        <f>SUM(AA80:AA81)</f>
        <v>0</v>
      </c>
      <c r="AB79" s="348">
        <f>SUM(AB80:AB81)</f>
        <v>0</v>
      </c>
      <c r="AC79" s="263"/>
      <c r="AD79" s="70"/>
      <c r="AE79" s="70"/>
      <c r="AF79" s="70"/>
      <c r="AG79" s="80" t="s">
        <v>115</v>
      </c>
      <c r="AH79" s="79">
        <f>SUM(AH80:AH81)</f>
        <v>0</v>
      </c>
      <c r="AI79" s="79">
        <f>SUM(AI80:AI81)</f>
        <v>0</v>
      </c>
      <c r="AJ79" s="80" t="s">
        <v>115</v>
      </c>
      <c r="AK79" s="79">
        <f>SUM(AK80:AK81)</f>
        <v>0</v>
      </c>
      <c r="AL79" s="256">
        <f>SUM(AL80:AL81)</f>
        <v>0</v>
      </c>
      <c r="AM79" s="347"/>
      <c r="AN79" s="70"/>
      <c r="AO79" s="70"/>
      <c r="AP79" s="70"/>
      <c r="AQ79" s="80" t="s">
        <v>115</v>
      </c>
      <c r="AR79" s="79">
        <f>SUM(AR80:AR81)</f>
        <v>0</v>
      </c>
      <c r="AS79" s="79">
        <f>SUM(AS80:AS81)</f>
        <v>0</v>
      </c>
      <c r="AT79" s="80" t="s">
        <v>115</v>
      </c>
      <c r="AU79" s="79">
        <f>SUM(AU80:AU81)</f>
        <v>0</v>
      </c>
      <c r="AV79" s="348">
        <f>SUM(AV80:AV81)</f>
        <v>0</v>
      </c>
      <c r="AW79" s="263"/>
      <c r="AX79" s="70"/>
      <c r="AY79" s="70"/>
      <c r="AZ79" s="70"/>
      <c r="BA79" s="80" t="s">
        <v>115</v>
      </c>
      <c r="BB79" s="79">
        <f>SUM(BB80:BB81)</f>
        <v>0</v>
      </c>
      <c r="BC79" s="79">
        <f>SUM(BC80:BC81)</f>
        <v>0</v>
      </c>
      <c r="BD79" s="80" t="s">
        <v>115</v>
      </c>
      <c r="BE79" s="79">
        <f>SUM(BE80:BE81)</f>
        <v>0</v>
      </c>
      <c r="BF79" s="256">
        <f>SUM(BF80:BF81)</f>
        <v>0</v>
      </c>
      <c r="BG79" s="347"/>
      <c r="BH79" s="70"/>
      <c r="BI79" s="70"/>
      <c r="BJ79" s="70"/>
      <c r="BK79" s="80" t="s">
        <v>115</v>
      </c>
      <c r="BL79" s="79">
        <f>SUM(BL80:BL81)</f>
        <v>0</v>
      </c>
      <c r="BM79" s="79">
        <f>SUM(BM80:BM81)</f>
        <v>0</v>
      </c>
      <c r="BN79" s="80" t="s">
        <v>115</v>
      </c>
      <c r="BO79" s="79">
        <f>SUM(BO80:BO81)</f>
        <v>0</v>
      </c>
      <c r="BP79" s="348">
        <f>SUM(BP80:BP81)</f>
        <v>0</v>
      </c>
      <c r="BQ79" s="332"/>
    </row>
    <row r="80" spans="1:69" ht="15">
      <c r="A80" s="8" t="s">
        <v>33</v>
      </c>
      <c r="B80" s="8" t="s">
        <v>11</v>
      </c>
      <c r="C80" s="8"/>
      <c r="D80" s="199">
        <v>116</v>
      </c>
      <c r="E80" s="118" t="s">
        <v>183</v>
      </c>
      <c r="F80" s="118" t="s">
        <v>108</v>
      </c>
      <c r="G80" s="196" t="s">
        <v>355</v>
      </c>
      <c r="H80" s="307" t="s">
        <v>188</v>
      </c>
      <c r="I80" s="208"/>
      <c r="J80" s="6"/>
      <c r="K80" s="6"/>
      <c r="L80" s="6"/>
      <c r="M80" s="6"/>
      <c r="N80" s="6"/>
      <c r="O80" s="6"/>
      <c r="P80" s="6"/>
      <c r="Q80" s="6"/>
      <c r="R80" s="255"/>
      <c r="S80" s="349"/>
      <c r="T80" s="6"/>
      <c r="U80" s="6"/>
      <c r="V80" s="6"/>
      <c r="W80" s="6"/>
      <c r="X80" s="6"/>
      <c r="Y80" s="6"/>
      <c r="Z80" s="6"/>
      <c r="AA80" s="6"/>
      <c r="AB80" s="350"/>
      <c r="AC80" s="208"/>
      <c r="AD80" s="6"/>
      <c r="AE80" s="6"/>
      <c r="AF80" s="6"/>
      <c r="AG80" s="6"/>
      <c r="AH80" s="6"/>
      <c r="AI80" s="6"/>
      <c r="AJ80" s="6"/>
      <c r="AK80" s="6"/>
      <c r="AL80" s="255"/>
      <c r="AM80" s="349"/>
      <c r="AN80" s="6"/>
      <c r="AO80" s="6"/>
      <c r="AP80" s="6"/>
      <c r="AQ80" s="6"/>
      <c r="AR80" s="6"/>
      <c r="AS80" s="6"/>
      <c r="AT80" s="6"/>
      <c r="AU80" s="6"/>
      <c r="AV80" s="350"/>
      <c r="AW80" s="208"/>
      <c r="AX80" s="6"/>
      <c r="AY80" s="6"/>
      <c r="AZ80" s="6"/>
      <c r="BA80" s="6"/>
      <c r="BB80" s="6"/>
      <c r="BC80" s="6"/>
      <c r="BD80" s="6"/>
      <c r="BE80" s="6"/>
      <c r="BF80" s="255"/>
      <c r="BG80" s="349"/>
      <c r="BH80" s="6"/>
      <c r="BI80" s="6"/>
      <c r="BJ80" s="6"/>
      <c r="BK80" s="6"/>
      <c r="BL80" s="6"/>
      <c r="BM80" s="6"/>
      <c r="BN80" s="6"/>
      <c r="BO80" s="6"/>
      <c r="BP80" s="350"/>
      <c r="BQ80" s="333"/>
    </row>
    <row r="81" spans="1:69" ht="15">
      <c r="A81" s="8" t="s">
        <v>33</v>
      </c>
      <c r="B81" s="8" t="s">
        <v>11</v>
      </c>
      <c r="C81" s="8"/>
      <c r="D81" s="199">
        <v>116</v>
      </c>
      <c r="E81" s="118" t="s">
        <v>183</v>
      </c>
      <c r="F81" s="118" t="s">
        <v>108</v>
      </c>
      <c r="G81" s="196" t="s">
        <v>355</v>
      </c>
      <c r="H81" s="307" t="s">
        <v>188</v>
      </c>
      <c r="I81" s="208"/>
      <c r="J81" s="6"/>
      <c r="K81" s="6"/>
      <c r="L81" s="6"/>
      <c r="M81" s="6"/>
      <c r="N81" s="6"/>
      <c r="O81" s="6"/>
      <c r="P81" s="6"/>
      <c r="Q81" s="6"/>
      <c r="R81" s="255"/>
      <c r="S81" s="349"/>
      <c r="T81" s="6"/>
      <c r="U81" s="6"/>
      <c r="V81" s="6"/>
      <c r="W81" s="6"/>
      <c r="X81" s="6"/>
      <c r="Y81" s="6"/>
      <c r="Z81" s="6"/>
      <c r="AA81" s="6"/>
      <c r="AB81" s="350"/>
      <c r="AC81" s="208"/>
      <c r="AD81" s="6"/>
      <c r="AE81" s="6"/>
      <c r="AF81" s="6"/>
      <c r="AG81" s="6"/>
      <c r="AH81" s="6"/>
      <c r="AI81" s="6"/>
      <c r="AJ81" s="6"/>
      <c r="AK81" s="6"/>
      <c r="AL81" s="255"/>
      <c r="AM81" s="349"/>
      <c r="AN81" s="6"/>
      <c r="AO81" s="6"/>
      <c r="AP81" s="6"/>
      <c r="AQ81" s="6"/>
      <c r="AR81" s="6"/>
      <c r="AS81" s="6"/>
      <c r="AT81" s="6"/>
      <c r="AU81" s="6"/>
      <c r="AV81" s="350"/>
      <c r="AW81" s="208"/>
      <c r="AX81" s="6"/>
      <c r="AY81" s="6"/>
      <c r="AZ81" s="6"/>
      <c r="BA81" s="6"/>
      <c r="BB81" s="6"/>
      <c r="BC81" s="6"/>
      <c r="BD81" s="6"/>
      <c r="BE81" s="6"/>
      <c r="BF81" s="255"/>
      <c r="BG81" s="349"/>
      <c r="BH81" s="6"/>
      <c r="BI81" s="6"/>
      <c r="BJ81" s="6"/>
      <c r="BK81" s="6"/>
      <c r="BL81" s="6"/>
      <c r="BM81" s="6"/>
      <c r="BN81" s="6"/>
      <c r="BO81" s="6"/>
      <c r="BP81" s="350"/>
      <c r="BQ81" s="333"/>
    </row>
    <row r="82" spans="1:69" ht="15" customHeight="1">
      <c r="A82" s="64" t="s">
        <v>33</v>
      </c>
      <c r="B82" s="64" t="s">
        <v>11</v>
      </c>
      <c r="C82" s="65" t="s">
        <v>21</v>
      </c>
      <c r="D82" s="126">
        <v>465</v>
      </c>
      <c r="E82" s="119" t="s">
        <v>183</v>
      </c>
      <c r="F82" s="119" t="s">
        <v>108</v>
      </c>
      <c r="G82" s="119" t="s">
        <v>355</v>
      </c>
      <c r="H82" s="308" t="s">
        <v>188</v>
      </c>
      <c r="I82" s="263"/>
      <c r="J82" s="70"/>
      <c r="K82" s="70"/>
      <c r="L82" s="70"/>
      <c r="M82" s="80" t="s">
        <v>115</v>
      </c>
      <c r="N82" s="79">
        <f>SUM(N83:N84)</f>
        <v>0</v>
      </c>
      <c r="O82" s="79">
        <f>SUM(O83:O84)</f>
        <v>0</v>
      </c>
      <c r="P82" s="80" t="s">
        <v>115</v>
      </c>
      <c r="Q82" s="79">
        <f>SUM(Q83:Q84)</f>
        <v>0</v>
      </c>
      <c r="R82" s="256">
        <f>SUM(R83:R84)</f>
        <v>0</v>
      </c>
      <c r="S82" s="347"/>
      <c r="T82" s="70"/>
      <c r="U82" s="70"/>
      <c r="V82" s="70"/>
      <c r="W82" s="80" t="s">
        <v>115</v>
      </c>
      <c r="X82" s="79">
        <f>SUM(X83:X84)</f>
        <v>0</v>
      </c>
      <c r="Y82" s="79">
        <f>SUM(Y83:Y84)</f>
        <v>0</v>
      </c>
      <c r="Z82" s="80" t="s">
        <v>115</v>
      </c>
      <c r="AA82" s="79">
        <f>SUM(AA83:AA84)</f>
        <v>0</v>
      </c>
      <c r="AB82" s="348">
        <f>SUM(AB83:AB84)</f>
        <v>0</v>
      </c>
      <c r="AC82" s="263"/>
      <c r="AD82" s="70"/>
      <c r="AE82" s="70"/>
      <c r="AF82" s="70"/>
      <c r="AG82" s="80" t="s">
        <v>115</v>
      </c>
      <c r="AH82" s="79">
        <f>SUM(AH83:AH84)</f>
        <v>0</v>
      </c>
      <c r="AI82" s="79">
        <f>SUM(AI83:AI84)</f>
        <v>0</v>
      </c>
      <c r="AJ82" s="80" t="s">
        <v>115</v>
      </c>
      <c r="AK82" s="79">
        <f>SUM(AK83:AK84)</f>
        <v>0</v>
      </c>
      <c r="AL82" s="256">
        <f>SUM(AL83:AL84)</f>
        <v>0</v>
      </c>
      <c r="AM82" s="347"/>
      <c r="AN82" s="70"/>
      <c r="AO82" s="70"/>
      <c r="AP82" s="70"/>
      <c r="AQ82" s="80" t="s">
        <v>115</v>
      </c>
      <c r="AR82" s="79">
        <f>SUM(AR83:AR84)</f>
        <v>0</v>
      </c>
      <c r="AS82" s="79">
        <f>SUM(AS83:AS84)</f>
        <v>0</v>
      </c>
      <c r="AT82" s="80" t="s">
        <v>115</v>
      </c>
      <c r="AU82" s="79">
        <f>SUM(AU83:AU84)</f>
        <v>0</v>
      </c>
      <c r="AV82" s="348">
        <f>SUM(AV83:AV84)</f>
        <v>0</v>
      </c>
      <c r="AW82" s="263"/>
      <c r="AX82" s="70"/>
      <c r="AY82" s="70"/>
      <c r="AZ82" s="70"/>
      <c r="BA82" s="80" t="s">
        <v>115</v>
      </c>
      <c r="BB82" s="79">
        <f>SUM(BB83:BB84)</f>
        <v>0</v>
      </c>
      <c r="BC82" s="79">
        <f>SUM(BC83:BC84)</f>
        <v>0</v>
      </c>
      <c r="BD82" s="80" t="s">
        <v>115</v>
      </c>
      <c r="BE82" s="79">
        <f>SUM(BE83:BE84)</f>
        <v>0</v>
      </c>
      <c r="BF82" s="256">
        <f>SUM(BF83:BF84)</f>
        <v>0</v>
      </c>
      <c r="BG82" s="347"/>
      <c r="BH82" s="70"/>
      <c r="BI82" s="70"/>
      <c r="BJ82" s="70"/>
      <c r="BK82" s="80" t="s">
        <v>115</v>
      </c>
      <c r="BL82" s="79">
        <f>SUM(BL83:BL84)</f>
        <v>0</v>
      </c>
      <c r="BM82" s="79">
        <f>SUM(BM83:BM84)</f>
        <v>0</v>
      </c>
      <c r="BN82" s="80" t="s">
        <v>115</v>
      </c>
      <c r="BO82" s="79">
        <f>SUM(BO83:BO84)</f>
        <v>0</v>
      </c>
      <c r="BP82" s="348">
        <f>SUM(BP83:BP84)</f>
        <v>0</v>
      </c>
      <c r="BQ82" s="332"/>
    </row>
    <row r="83" spans="1:69" ht="15">
      <c r="A83" s="8" t="s">
        <v>33</v>
      </c>
      <c r="B83" s="8" t="s">
        <v>11</v>
      </c>
      <c r="C83" s="8"/>
      <c r="D83" s="199">
        <v>465</v>
      </c>
      <c r="E83" s="118" t="s">
        <v>183</v>
      </c>
      <c r="F83" s="118" t="s">
        <v>108</v>
      </c>
      <c r="G83" s="196" t="s">
        <v>355</v>
      </c>
      <c r="H83" s="307" t="s">
        <v>188</v>
      </c>
      <c r="I83" s="208"/>
      <c r="J83" s="6"/>
      <c r="K83" s="6"/>
      <c r="L83" s="6"/>
      <c r="M83" s="6"/>
      <c r="N83" s="6"/>
      <c r="O83" s="6"/>
      <c r="P83" s="6"/>
      <c r="Q83" s="6"/>
      <c r="R83" s="255"/>
      <c r="S83" s="349"/>
      <c r="T83" s="6"/>
      <c r="U83" s="6"/>
      <c r="V83" s="6"/>
      <c r="W83" s="6"/>
      <c r="X83" s="6"/>
      <c r="Y83" s="6"/>
      <c r="Z83" s="6"/>
      <c r="AA83" s="6"/>
      <c r="AB83" s="350"/>
      <c r="AC83" s="208"/>
      <c r="AD83" s="6"/>
      <c r="AE83" s="6"/>
      <c r="AF83" s="6"/>
      <c r="AG83" s="6"/>
      <c r="AH83" s="6"/>
      <c r="AI83" s="6"/>
      <c r="AJ83" s="6"/>
      <c r="AK83" s="6"/>
      <c r="AL83" s="255"/>
      <c r="AM83" s="349"/>
      <c r="AN83" s="6"/>
      <c r="AO83" s="6"/>
      <c r="AP83" s="6"/>
      <c r="AQ83" s="6"/>
      <c r="AR83" s="6"/>
      <c r="AS83" s="6"/>
      <c r="AT83" s="6"/>
      <c r="AU83" s="6"/>
      <c r="AV83" s="350"/>
      <c r="AW83" s="208"/>
      <c r="AX83" s="6"/>
      <c r="AY83" s="6"/>
      <c r="AZ83" s="6"/>
      <c r="BA83" s="6"/>
      <c r="BB83" s="6"/>
      <c r="BC83" s="6"/>
      <c r="BD83" s="6"/>
      <c r="BE83" s="6"/>
      <c r="BF83" s="255"/>
      <c r="BG83" s="349"/>
      <c r="BH83" s="6"/>
      <c r="BI83" s="6"/>
      <c r="BJ83" s="6"/>
      <c r="BK83" s="6"/>
      <c r="BL83" s="6"/>
      <c r="BM83" s="6"/>
      <c r="BN83" s="6"/>
      <c r="BO83" s="6"/>
      <c r="BP83" s="350"/>
      <c r="BQ83" s="333"/>
    </row>
    <row r="84" spans="1:69" ht="15">
      <c r="A84" s="8" t="s">
        <v>33</v>
      </c>
      <c r="B84" s="8" t="s">
        <v>11</v>
      </c>
      <c r="C84" s="8"/>
      <c r="D84" s="199">
        <v>465</v>
      </c>
      <c r="E84" s="118" t="s">
        <v>183</v>
      </c>
      <c r="F84" s="118" t="s">
        <v>108</v>
      </c>
      <c r="G84" s="196" t="s">
        <v>355</v>
      </c>
      <c r="H84" s="307" t="s">
        <v>188</v>
      </c>
      <c r="I84" s="208"/>
      <c r="J84" s="6"/>
      <c r="K84" s="6"/>
      <c r="L84" s="6"/>
      <c r="M84" s="6"/>
      <c r="N84" s="6"/>
      <c r="O84" s="6"/>
      <c r="P84" s="6"/>
      <c r="Q84" s="6"/>
      <c r="R84" s="255"/>
      <c r="S84" s="349"/>
      <c r="T84" s="6"/>
      <c r="U84" s="6"/>
      <c r="V84" s="6"/>
      <c r="W84" s="6"/>
      <c r="X84" s="6"/>
      <c r="Y84" s="6"/>
      <c r="Z84" s="6"/>
      <c r="AA84" s="6"/>
      <c r="AB84" s="350"/>
      <c r="AC84" s="208"/>
      <c r="AD84" s="6"/>
      <c r="AE84" s="6"/>
      <c r="AF84" s="6"/>
      <c r="AG84" s="6"/>
      <c r="AH84" s="6"/>
      <c r="AI84" s="6"/>
      <c r="AJ84" s="6"/>
      <c r="AK84" s="6"/>
      <c r="AL84" s="255"/>
      <c r="AM84" s="349"/>
      <c r="AN84" s="6"/>
      <c r="AO84" s="6"/>
      <c r="AP84" s="6"/>
      <c r="AQ84" s="6"/>
      <c r="AR84" s="6"/>
      <c r="AS84" s="6"/>
      <c r="AT84" s="6"/>
      <c r="AU84" s="6"/>
      <c r="AV84" s="350"/>
      <c r="AW84" s="208"/>
      <c r="AX84" s="6"/>
      <c r="AY84" s="6"/>
      <c r="AZ84" s="6"/>
      <c r="BA84" s="6"/>
      <c r="BB84" s="6"/>
      <c r="BC84" s="6"/>
      <c r="BD84" s="6"/>
      <c r="BE84" s="6"/>
      <c r="BF84" s="255"/>
      <c r="BG84" s="349"/>
      <c r="BH84" s="6"/>
      <c r="BI84" s="6"/>
      <c r="BJ84" s="6"/>
      <c r="BK84" s="6"/>
      <c r="BL84" s="6"/>
      <c r="BM84" s="6"/>
      <c r="BN84" s="6"/>
      <c r="BO84" s="6"/>
      <c r="BP84" s="350"/>
      <c r="BQ84" s="333"/>
    </row>
    <row r="85" spans="1:69" ht="15" customHeight="1">
      <c r="A85" s="64" t="s">
        <v>33</v>
      </c>
      <c r="B85" s="64" t="s">
        <v>11</v>
      </c>
      <c r="C85" s="65" t="s">
        <v>21</v>
      </c>
      <c r="D85" s="126">
        <v>493</v>
      </c>
      <c r="E85" s="119" t="s">
        <v>183</v>
      </c>
      <c r="F85" s="119" t="s">
        <v>108</v>
      </c>
      <c r="G85" s="119" t="s">
        <v>355</v>
      </c>
      <c r="H85" s="308" t="s">
        <v>188</v>
      </c>
      <c r="I85" s="263"/>
      <c r="J85" s="70"/>
      <c r="K85" s="70"/>
      <c r="L85" s="70"/>
      <c r="M85" s="80" t="s">
        <v>115</v>
      </c>
      <c r="N85" s="79">
        <f>SUM(N86:N87)</f>
        <v>0</v>
      </c>
      <c r="O85" s="79">
        <f>SUM(O86:O87)</f>
        <v>0</v>
      </c>
      <c r="P85" s="80" t="s">
        <v>115</v>
      </c>
      <c r="Q85" s="79">
        <f>SUM(Q86:Q87)</f>
        <v>0</v>
      </c>
      <c r="R85" s="256">
        <f>SUM(R86:R87)</f>
        <v>0</v>
      </c>
      <c r="S85" s="347"/>
      <c r="T85" s="70"/>
      <c r="U85" s="70"/>
      <c r="V85" s="70"/>
      <c r="W85" s="80" t="s">
        <v>115</v>
      </c>
      <c r="X85" s="79">
        <f>SUM(X86:X87)</f>
        <v>0</v>
      </c>
      <c r="Y85" s="79">
        <f>SUM(Y86:Y87)</f>
        <v>0</v>
      </c>
      <c r="Z85" s="80" t="s">
        <v>115</v>
      </c>
      <c r="AA85" s="79">
        <f>SUM(AA86:AA87)</f>
        <v>0</v>
      </c>
      <c r="AB85" s="348">
        <f>SUM(AB86:AB87)</f>
        <v>0</v>
      </c>
      <c r="AC85" s="263"/>
      <c r="AD85" s="70"/>
      <c r="AE85" s="70"/>
      <c r="AF85" s="70"/>
      <c r="AG85" s="80" t="s">
        <v>115</v>
      </c>
      <c r="AH85" s="79">
        <f>SUM(AH86:AH87)</f>
        <v>0</v>
      </c>
      <c r="AI85" s="79">
        <f>SUM(AI86:AI87)</f>
        <v>0</v>
      </c>
      <c r="AJ85" s="80" t="s">
        <v>115</v>
      </c>
      <c r="AK85" s="79">
        <f>SUM(AK86:AK87)</f>
        <v>0</v>
      </c>
      <c r="AL85" s="256">
        <f>SUM(AL86:AL87)</f>
        <v>0</v>
      </c>
      <c r="AM85" s="347"/>
      <c r="AN85" s="70"/>
      <c r="AO85" s="70"/>
      <c r="AP85" s="70"/>
      <c r="AQ85" s="80" t="s">
        <v>115</v>
      </c>
      <c r="AR85" s="79">
        <f>SUM(AR86:AR87)</f>
        <v>0</v>
      </c>
      <c r="AS85" s="79">
        <f>SUM(AS86:AS87)</f>
        <v>0</v>
      </c>
      <c r="AT85" s="80" t="s">
        <v>115</v>
      </c>
      <c r="AU85" s="79">
        <f>SUM(AU86:AU87)</f>
        <v>0</v>
      </c>
      <c r="AV85" s="348">
        <f>SUM(AV86:AV87)</f>
        <v>0</v>
      </c>
      <c r="AW85" s="263"/>
      <c r="AX85" s="70"/>
      <c r="AY85" s="70"/>
      <c r="AZ85" s="70"/>
      <c r="BA85" s="80" t="s">
        <v>115</v>
      </c>
      <c r="BB85" s="79">
        <f>SUM(BB86:BB87)</f>
        <v>0</v>
      </c>
      <c r="BC85" s="79">
        <f>SUM(BC86:BC87)</f>
        <v>0</v>
      </c>
      <c r="BD85" s="80" t="s">
        <v>115</v>
      </c>
      <c r="BE85" s="79">
        <f>SUM(BE86:BE87)</f>
        <v>0</v>
      </c>
      <c r="BF85" s="256">
        <f>SUM(BF86:BF87)</f>
        <v>0</v>
      </c>
      <c r="BG85" s="347"/>
      <c r="BH85" s="70"/>
      <c r="BI85" s="70"/>
      <c r="BJ85" s="70"/>
      <c r="BK85" s="80" t="s">
        <v>115</v>
      </c>
      <c r="BL85" s="79">
        <f>SUM(BL86:BL87)</f>
        <v>0</v>
      </c>
      <c r="BM85" s="79">
        <f>SUM(BM86:BM87)</f>
        <v>0</v>
      </c>
      <c r="BN85" s="80" t="s">
        <v>115</v>
      </c>
      <c r="BO85" s="79">
        <f>SUM(BO86:BO87)</f>
        <v>0</v>
      </c>
      <c r="BP85" s="348">
        <f>SUM(BP86:BP87)</f>
        <v>0</v>
      </c>
      <c r="BQ85" s="332"/>
    </row>
    <row r="86" spans="1:69" ht="15">
      <c r="A86" s="8" t="s">
        <v>33</v>
      </c>
      <c r="B86" s="8" t="s">
        <v>11</v>
      </c>
      <c r="C86" s="8"/>
      <c r="D86" s="199">
        <v>493</v>
      </c>
      <c r="E86" s="118" t="s">
        <v>183</v>
      </c>
      <c r="F86" s="118" t="s">
        <v>108</v>
      </c>
      <c r="G86" s="196" t="s">
        <v>355</v>
      </c>
      <c r="H86" s="307" t="s">
        <v>188</v>
      </c>
      <c r="I86" s="208"/>
      <c r="J86" s="6"/>
      <c r="K86" s="6"/>
      <c r="L86" s="6"/>
      <c r="M86" s="6"/>
      <c r="N86" s="6"/>
      <c r="O86" s="6"/>
      <c r="P86" s="6"/>
      <c r="Q86" s="6"/>
      <c r="R86" s="255"/>
      <c r="S86" s="349"/>
      <c r="T86" s="6"/>
      <c r="U86" s="6"/>
      <c r="V86" s="6"/>
      <c r="W86" s="6"/>
      <c r="X86" s="6"/>
      <c r="Y86" s="6"/>
      <c r="Z86" s="6"/>
      <c r="AA86" s="6"/>
      <c r="AB86" s="350"/>
      <c r="AC86" s="208"/>
      <c r="AD86" s="6"/>
      <c r="AE86" s="6"/>
      <c r="AF86" s="6"/>
      <c r="AG86" s="6"/>
      <c r="AH86" s="6"/>
      <c r="AI86" s="6"/>
      <c r="AJ86" s="6"/>
      <c r="AK86" s="6"/>
      <c r="AL86" s="255"/>
      <c r="AM86" s="349"/>
      <c r="AN86" s="6"/>
      <c r="AO86" s="6"/>
      <c r="AP86" s="6"/>
      <c r="AQ86" s="6"/>
      <c r="AR86" s="6"/>
      <c r="AS86" s="6"/>
      <c r="AT86" s="6"/>
      <c r="AU86" s="6"/>
      <c r="AV86" s="350"/>
      <c r="AW86" s="208"/>
      <c r="AX86" s="6"/>
      <c r="AY86" s="6"/>
      <c r="AZ86" s="6"/>
      <c r="BA86" s="6"/>
      <c r="BB86" s="6"/>
      <c r="BC86" s="6"/>
      <c r="BD86" s="6"/>
      <c r="BE86" s="6"/>
      <c r="BF86" s="255"/>
      <c r="BG86" s="349"/>
      <c r="BH86" s="6"/>
      <c r="BI86" s="6"/>
      <c r="BJ86" s="6"/>
      <c r="BK86" s="6"/>
      <c r="BL86" s="6"/>
      <c r="BM86" s="6"/>
      <c r="BN86" s="6"/>
      <c r="BO86" s="6"/>
      <c r="BP86" s="350"/>
      <c r="BQ86" s="333"/>
    </row>
    <row r="87" spans="1:69" ht="15">
      <c r="A87" s="8" t="s">
        <v>33</v>
      </c>
      <c r="B87" s="8" t="s">
        <v>11</v>
      </c>
      <c r="C87" s="8"/>
      <c r="D87" s="199">
        <v>493</v>
      </c>
      <c r="E87" s="118" t="s">
        <v>183</v>
      </c>
      <c r="F87" s="118" t="s">
        <v>108</v>
      </c>
      <c r="G87" s="196" t="s">
        <v>355</v>
      </c>
      <c r="H87" s="307" t="s">
        <v>188</v>
      </c>
      <c r="I87" s="208"/>
      <c r="J87" s="6"/>
      <c r="K87" s="6"/>
      <c r="L87" s="6"/>
      <c r="M87" s="6"/>
      <c r="N87" s="6"/>
      <c r="O87" s="6"/>
      <c r="P87" s="6"/>
      <c r="Q87" s="6"/>
      <c r="R87" s="255"/>
      <c r="S87" s="349"/>
      <c r="T87" s="6"/>
      <c r="U87" s="6"/>
      <c r="V87" s="6"/>
      <c r="W87" s="6"/>
      <c r="X87" s="6"/>
      <c r="Y87" s="6"/>
      <c r="Z87" s="6"/>
      <c r="AA87" s="6"/>
      <c r="AB87" s="350"/>
      <c r="AC87" s="208"/>
      <c r="AD87" s="6"/>
      <c r="AE87" s="6"/>
      <c r="AF87" s="6"/>
      <c r="AG87" s="6"/>
      <c r="AH87" s="6"/>
      <c r="AI87" s="6"/>
      <c r="AJ87" s="6"/>
      <c r="AK87" s="6"/>
      <c r="AL87" s="255"/>
      <c r="AM87" s="349"/>
      <c r="AN87" s="6"/>
      <c r="AO87" s="6"/>
      <c r="AP87" s="6"/>
      <c r="AQ87" s="6"/>
      <c r="AR87" s="6"/>
      <c r="AS87" s="6"/>
      <c r="AT87" s="6"/>
      <c r="AU87" s="6"/>
      <c r="AV87" s="350"/>
      <c r="AW87" s="208"/>
      <c r="AX87" s="6"/>
      <c r="AY87" s="6"/>
      <c r="AZ87" s="6"/>
      <c r="BA87" s="6"/>
      <c r="BB87" s="6"/>
      <c r="BC87" s="6"/>
      <c r="BD87" s="6"/>
      <c r="BE87" s="6"/>
      <c r="BF87" s="255"/>
      <c r="BG87" s="349"/>
      <c r="BH87" s="6"/>
      <c r="BI87" s="6"/>
      <c r="BJ87" s="6"/>
      <c r="BK87" s="6"/>
      <c r="BL87" s="6"/>
      <c r="BM87" s="6"/>
      <c r="BN87" s="6"/>
      <c r="BO87" s="6"/>
      <c r="BP87" s="350"/>
      <c r="BQ87" s="333"/>
    </row>
    <row r="88" spans="1:69" ht="15">
      <c r="A88" s="64" t="s">
        <v>33</v>
      </c>
      <c r="B88" s="64" t="s">
        <v>8</v>
      </c>
      <c r="C88" s="65" t="s">
        <v>20</v>
      </c>
      <c r="D88" s="126">
        <v>116</v>
      </c>
      <c r="E88" s="119" t="s">
        <v>183</v>
      </c>
      <c r="F88" s="119" t="s">
        <v>108</v>
      </c>
      <c r="G88" s="119" t="s">
        <v>355</v>
      </c>
      <c r="H88" s="308" t="s">
        <v>188</v>
      </c>
      <c r="I88" s="263"/>
      <c r="J88" s="70"/>
      <c r="K88" s="70"/>
      <c r="L88" s="70"/>
      <c r="M88" s="80" t="s">
        <v>115</v>
      </c>
      <c r="N88" s="79">
        <f>SUM(N89:N90)</f>
        <v>0</v>
      </c>
      <c r="O88" s="79">
        <f>SUM(O89:O90)</f>
        <v>0</v>
      </c>
      <c r="P88" s="80" t="s">
        <v>115</v>
      </c>
      <c r="Q88" s="79">
        <f>SUM(Q89:Q90)</f>
        <v>0</v>
      </c>
      <c r="R88" s="256">
        <f>SUM(R89:R90)</f>
        <v>0</v>
      </c>
      <c r="S88" s="347"/>
      <c r="T88" s="70"/>
      <c r="U88" s="70"/>
      <c r="V88" s="70"/>
      <c r="W88" s="80" t="s">
        <v>115</v>
      </c>
      <c r="X88" s="79">
        <f>SUM(X89:X90)</f>
        <v>0</v>
      </c>
      <c r="Y88" s="79">
        <f>SUM(Y89:Y90)</f>
        <v>0</v>
      </c>
      <c r="Z88" s="80" t="s">
        <v>115</v>
      </c>
      <c r="AA88" s="79">
        <f>SUM(AA89:AA90)</f>
        <v>0</v>
      </c>
      <c r="AB88" s="348">
        <f>SUM(AB89:AB90)</f>
        <v>0</v>
      </c>
      <c r="AC88" s="263"/>
      <c r="AD88" s="70"/>
      <c r="AE88" s="70"/>
      <c r="AF88" s="70"/>
      <c r="AG88" s="80" t="s">
        <v>115</v>
      </c>
      <c r="AH88" s="79">
        <f>SUM(AH89:AH90)</f>
        <v>0</v>
      </c>
      <c r="AI88" s="79">
        <f>SUM(AI89:AI90)</f>
        <v>0</v>
      </c>
      <c r="AJ88" s="80" t="s">
        <v>115</v>
      </c>
      <c r="AK88" s="79">
        <f>SUM(AK89:AK90)</f>
        <v>0</v>
      </c>
      <c r="AL88" s="256">
        <f>SUM(AL89:AL90)</f>
        <v>0</v>
      </c>
      <c r="AM88" s="347"/>
      <c r="AN88" s="70"/>
      <c r="AO88" s="70"/>
      <c r="AP88" s="70"/>
      <c r="AQ88" s="80" t="s">
        <v>115</v>
      </c>
      <c r="AR88" s="79">
        <f>SUM(AR89:AR90)</f>
        <v>0</v>
      </c>
      <c r="AS88" s="79">
        <f>SUM(AS89:AS90)</f>
        <v>0</v>
      </c>
      <c r="AT88" s="80" t="s">
        <v>115</v>
      </c>
      <c r="AU88" s="79">
        <f>SUM(AU89:AU90)</f>
        <v>0</v>
      </c>
      <c r="AV88" s="348">
        <f>SUM(AV89:AV90)</f>
        <v>0</v>
      </c>
      <c r="AW88" s="263"/>
      <c r="AX88" s="70"/>
      <c r="AY88" s="70"/>
      <c r="AZ88" s="70"/>
      <c r="BA88" s="80" t="s">
        <v>115</v>
      </c>
      <c r="BB88" s="79">
        <f>SUM(BB89:BB90)</f>
        <v>0</v>
      </c>
      <c r="BC88" s="79">
        <f>SUM(BC89:BC90)</f>
        <v>0</v>
      </c>
      <c r="BD88" s="80" t="s">
        <v>115</v>
      </c>
      <c r="BE88" s="79">
        <f>SUM(BE89:BE90)</f>
        <v>0</v>
      </c>
      <c r="BF88" s="256">
        <f>SUM(BF89:BF90)</f>
        <v>0</v>
      </c>
      <c r="BG88" s="347"/>
      <c r="BH88" s="70"/>
      <c r="BI88" s="70"/>
      <c r="BJ88" s="70"/>
      <c r="BK88" s="80" t="s">
        <v>115</v>
      </c>
      <c r="BL88" s="79">
        <f>SUM(BL89:BL90)</f>
        <v>0</v>
      </c>
      <c r="BM88" s="79">
        <f>SUM(BM89:BM90)</f>
        <v>0</v>
      </c>
      <c r="BN88" s="80" t="s">
        <v>115</v>
      </c>
      <c r="BO88" s="79">
        <f>SUM(BO89:BO90)</f>
        <v>0</v>
      </c>
      <c r="BP88" s="348">
        <f>SUM(BP89:BP90)</f>
        <v>0</v>
      </c>
      <c r="BQ88" s="332"/>
    </row>
    <row r="89" spans="1:69" ht="15">
      <c r="A89" s="8" t="s">
        <v>33</v>
      </c>
      <c r="B89" s="8" t="s">
        <v>8</v>
      </c>
      <c r="C89" s="8"/>
      <c r="D89" s="199">
        <v>116</v>
      </c>
      <c r="E89" s="118" t="s">
        <v>183</v>
      </c>
      <c r="F89" s="118" t="s">
        <v>108</v>
      </c>
      <c r="G89" s="196" t="s">
        <v>355</v>
      </c>
      <c r="H89" s="307" t="s">
        <v>188</v>
      </c>
      <c r="I89" s="208"/>
      <c r="J89" s="6"/>
      <c r="K89" s="6"/>
      <c r="L89" s="6"/>
      <c r="M89" s="6"/>
      <c r="N89" s="6"/>
      <c r="O89" s="6"/>
      <c r="P89" s="6"/>
      <c r="Q89" s="6"/>
      <c r="R89" s="255"/>
      <c r="S89" s="349"/>
      <c r="T89" s="6"/>
      <c r="U89" s="6"/>
      <c r="V89" s="6"/>
      <c r="W89" s="6"/>
      <c r="X89" s="6"/>
      <c r="Y89" s="6"/>
      <c r="Z89" s="6"/>
      <c r="AA89" s="6"/>
      <c r="AB89" s="350"/>
      <c r="AC89" s="208"/>
      <c r="AD89" s="6"/>
      <c r="AE89" s="6"/>
      <c r="AF89" s="6"/>
      <c r="AG89" s="6"/>
      <c r="AH89" s="6"/>
      <c r="AI89" s="6"/>
      <c r="AJ89" s="6"/>
      <c r="AK89" s="6"/>
      <c r="AL89" s="255"/>
      <c r="AM89" s="349"/>
      <c r="AN89" s="6"/>
      <c r="AO89" s="6"/>
      <c r="AP89" s="6"/>
      <c r="AQ89" s="6"/>
      <c r="AR89" s="6"/>
      <c r="AS89" s="6"/>
      <c r="AT89" s="6"/>
      <c r="AU89" s="6"/>
      <c r="AV89" s="350"/>
      <c r="AW89" s="208"/>
      <c r="AX89" s="6"/>
      <c r="AY89" s="6"/>
      <c r="AZ89" s="6"/>
      <c r="BA89" s="6"/>
      <c r="BB89" s="6"/>
      <c r="BC89" s="6"/>
      <c r="BD89" s="6"/>
      <c r="BE89" s="6"/>
      <c r="BF89" s="255"/>
      <c r="BG89" s="349"/>
      <c r="BH89" s="6"/>
      <c r="BI89" s="6"/>
      <c r="BJ89" s="6"/>
      <c r="BK89" s="6"/>
      <c r="BL89" s="6"/>
      <c r="BM89" s="6"/>
      <c r="BN89" s="6"/>
      <c r="BO89" s="6"/>
      <c r="BP89" s="350"/>
      <c r="BQ89" s="333"/>
    </row>
    <row r="90" spans="1:69" ht="15">
      <c r="A90" s="8" t="s">
        <v>33</v>
      </c>
      <c r="B90" s="8" t="s">
        <v>8</v>
      </c>
      <c r="C90" s="8"/>
      <c r="D90" s="199">
        <v>116</v>
      </c>
      <c r="E90" s="118" t="s">
        <v>183</v>
      </c>
      <c r="F90" s="118" t="s">
        <v>108</v>
      </c>
      <c r="G90" s="196" t="s">
        <v>355</v>
      </c>
      <c r="H90" s="307" t="s">
        <v>188</v>
      </c>
      <c r="I90" s="208"/>
      <c r="J90" s="6"/>
      <c r="K90" s="6"/>
      <c r="L90" s="6"/>
      <c r="M90" s="6"/>
      <c r="N90" s="6"/>
      <c r="O90" s="6"/>
      <c r="P90" s="6"/>
      <c r="Q90" s="6"/>
      <c r="R90" s="255"/>
      <c r="S90" s="349"/>
      <c r="T90" s="6"/>
      <c r="U90" s="6"/>
      <c r="V90" s="6"/>
      <c r="W90" s="6"/>
      <c r="X90" s="6"/>
      <c r="Y90" s="6"/>
      <c r="Z90" s="6"/>
      <c r="AA90" s="6"/>
      <c r="AB90" s="350"/>
      <c r="AC90" s="208"/>
      <c r="AD90" s="6"/>
      <c r="AE90" s="6"/>
      <c r="AF90" s="6"/>
      <c r="AG90" s="6"/>
      <c r="AH90" s="6"/>
      <c r="AI90" s="6"/>
      <c r="AJ90" s="6"/>
      <c r="AK90" s="6"/>
      <c r="AL90" s="255"/>
      <c r="AM90" s="349"/>
      <c r="AN90" s="6"/>
      <c r="AO90" s="6"/>
      <c r="AP90" s="6"/>
      <c r="AQ90" s="6"/>
      <c r="AR90" s="6"/>
      <c r="AS90" s="6"/>
      <c r="AT90" s="6"/>
      <c r="AU90" s="6"/>
      <c r="AV90" s="350"/>
      <c r="AW90" s="208"/>
      <c r="AX90" s="6"/>
      <c r="AY90" s="6"/>
      <c r="AZ90" s="6"/>
      <c r="BA90" s="6"/>
      <c r="BB90" s="6"/>
      <c r="BC90" s="6"/>
      <c r="BD90" s="6"/>
      <c r="BE90" s="6"/>
      <c r="BF90" s="255"/>
      <c r="BG90" s="349"/>
      <c r="BH90" s="6"/>
      <c r="BI90" s="6"/>
      <c r="BJ90" s="6"/>
      <c r="BK90" s="6"/>
      <c r="BL90" s="6"/>
      <c r="BM90" s="6"/>
      <c r="BN90" s="6"/>
      <c r="BO90" s="6"/>
      <c r="BP90" s="350"/>
      <c r="BQ90" s="333"/>
    </row>
    <row r="91" spans="1:69" ht="42" customHeight="1">
      <c r="A91" s="1" t="s">
        <v>33</v>
      </c>
      <c r="B91" s="1" t="s">
        <v>182</v>
      </c>
      <c r="C91" s="2" t="s">
        <v>19</v>
      </c>
      <c r="D91" s="1">
        <v>1</v>
      </c>
      <c r="E91" s="2" t="s">
        <v>181</v>
      </c>
      <c r="F91" s="38" t="s">
        <v>108</v>
      </c>
      <c r="G91" s="2" t="s">
        <v>37</v>
      </c>
      <c r="H91" s="303" t="s">
        <v>188</v>
      </c>
      <c r="I91" s="262"/>
      <c r="J91" s="3"/>
      <c r="K91" s="3"/>
      <c r="L91" s="3"/>
      <c r="M91" s="38" t="s">
        <v>261</v>
      </c>
      <c r="N91" s="81">
        <f>N92+N95+N98</f>
        <v>0</v>
      </c>
      <c r="O91" s="81">
        <f>O92+O95+O98</f>
        <v>0</v>
      </c>
      <c r="P91" s="38" t="s">
        <v>262</v>
      </c>
      <c r="Q91" s="81">
        <f>Q92+Q95+Q98</f>
        <v>0</v>
      </c>
      <c r="R91" s="89">
        <f>R92+R95+R98</f>
        <v>0</v>
      </c>
      <c r="S91" s="345"/>
      <c r="T91" s="3"/>
      <c r="U91" s="3"/>
      <c r="V91" s="3"/>
      <c r="W91" s="38" t="s">
        <v>261</v>
      </c>
      <c r="X91" s="81">
        <f>X92+X95+X98</f>
        <v>0</v>
      </c>
      <c r="Y91" s="81">
        <f>Y92+Y95+Y98</f>
        <v>0</v>
      </c>
      <c r="Z91" s="38" t="s">
        <v>262</v>
      </c>
      <c r="AA91" s="81">
        <f>AA92+AA95+AA98</f>
        <v>0</v>
      </c>
      <c r="AB91" s="346">
        <f>AB92+AB95+AB98</f>
        <v>0</v>
      </c>
      <c r="AC91" s="262"/>
      <c r="AD91" s="3"/>
      <c r="AE91" s="3"/>
      <c r="AF91" s="3"/>
      <c r="AG91" s="38" t="s">
        <v>116</v>
      </c>
      <c r="AH91" s="81">
        <f>AH92+AH95+AH98</f>
        <v>0</v>
      </c>
      <c r="AI91" s="81">
        <f>AI92+AI95+AI98</f>
        <v>0</v>
      </c>
      <c r="AJ91" s="38" t="s">
        <v>116</v>
      </c>
      <c r="AK91" s="81">
        <f>AK92+AK95+AK98</f>
        <v>0</v>
      </c>
      <c r="AL91" s="89">
        <f>AL92+AL95+AL98</f>
        <v>0</v>
      </c>
      <c r="AM91" s="345"/>
      <c r="AN91" s="3"/>
      <c r="AO91" s="3"/>
      <c r="AP91" s="3"/>
      <c r="AQ91" s="38" t="s">
        <v>116</v>
      </c>
      <c r="AR91" s="81">
        <f>AR92+AR95+AR98</f>
        <v>0</v>
      </c>
      <c r="AS91" s="81">
        <f>AS92+AS95+AS98</f>
        <v>0</v>
      </c>
      <c r="AT91" s="38" t="s">
        <v>116</v>
      </c>
      <c r="AU91" s="81">
        <f>AU92+AU95+AU98</f>
        <v>0</v>
      </c>
      <c r="AV91" s="346">
        <f>AV92+AV95+AV98</f>
        <v>0</v>
      </c>
      <c r="AW91" s="262"/>
      <c r="AX91" s="3"/>
      <c r="AY91" s="3"/>
      <c r="AZ91" s="3"/>
      <c r="BA91" s="38" t="s">
        <v>116</v>
      </c>
      <c r="BB91" s="81">
        <f>BB92+BB95+BB98</f>
        <v>0</v>
      </c>
      <c r="BC91" s="81">
        <f>BC92+BC95+BC98</f>
        <v>0</v>
      </c>
      <c r="BD91" s="38" t="s">
        <v>116</v>
      </c>
      <c r="BE91" s="81">
        <f>BE92+BE95+BE98</f>
        <v>0</v>
      </c>
      <c r="BF91" s="89">
        <f>BF92+BF95+BF98</f>
        <v>0</v>
      </c>
      <c r="BG91" s="345"/>
      <c r="BH91" s="3"/>
      <c r="BI91" s="3"/>
      <c r="BJ91" s="3"/>
      <c r="BK91" s="38" t="s">
        <v>116</v>
      </c>
      <c r="BL91" s="81">
        <f>BL92+BL95+BL98</f>
        <v>0</v>
      </c>
      <c r="BM91" s="81">
        <f>BM92+BM95+BM98</f>
        <v>0</v>
      </c>
      <c r="BN91" s="38" t="s">
        <v>116</v>
      </c>
      <c r="BO91" s="81">
        <f>BO92+BO95+BO98</f>
        <v>0</v>
      </c>
      <c r="BP91" s="346">
        <f>BP92+BP95+BP98</f>
        <v>0</v>
      </c>
      <c r="BQ91" s="331"/>
    </row>
    <row r="92" spans="1:69" ht="15">
      <c r="A92" s="64" t="s">
        <v>33</v>
      </c>
      <c r="B92" s="64" t="s">
        <v>9</v>
      </c>
      <c r="C92" s="65" t="s">
        <v>19</v>
      </c>
      <c r="D92" s="126">
        <v>163</v>
      </c>
      <c r="E92" s="119" t="s">
        <v>181</v>
      </c>
      <c r="F92" s="186" t="s">
        <v>108</v>
      </c>
      <c r="G92" s="186" t="s">
        <v>421</v>
      </c>
      <c r="H92" s="308" t="s">
        <v>188</v>
      </c>
      <c r="I92" s="263"/>
      <c r="J92" s="70"/>
      <c r="K92" s="70"/>
      <c r="L92" s="70"/>
      <c r="M92" s="80" t="s">
        <v>115</v>
      </c>
      <c r="N92" s="79">
        <f>SUM(N93:N94)</f>
        <v>0</v>
      </c>
      <c r="O92" s="79">
        <f>SUM(O93:O94)</f>
        <v>0</v>
      </c>
      <c r="P92" s="80" t="s">
        <v>115</v>
      </c>
      <c r="Q92" s="79">
        <f>SUM(Q93:Q94)</f>
        <v>0</v>
      </c>
      <c r="R92" s="256">
        <f>SUM(R93:R94)</f>
        <v>0</v>
      </c>
      <c r="S92" s="347"/>
      <c r="T92" s="70"/>
      <c r="U92" s="70"/>
      <c r="V92" s="70"/>
      <c r="W92" s="80" t="s">
        <v>115</v>
      </c>
      <c r="X92" s="79">
        <f>SUM(X93:X94)</f>
        <v>0</v>
      </c>
      <c r="Y92" s="79">
        <f>SUM(Y93:Y94)</f>
        <v>0</v>
      </c>
      <c r="Z92" s="80" t="s">
        <v>115</v>
      </c>
      <c r="AA92" s="79">
        <f>SUM(AA93:AA94)</f>
        <v>0</v>
      </c>
      <c r="AB92" s="348">
        <f>SUM(AB93:AB94)</f>
        <v>0</v>
      </c>
      <c r="AC92" s="263"/>
      <c r="AD92" s="70"/>
      <c r="AE92" s="70"/>
      <c r="AF92" s="70"/>
      <c r="AG92" s="80" t="s">
        <v>115</v>
      </c>
      <c r="AH92" s="79">
        <f>SUM(AH93:AH94)</f>
        <v>0</v>
      </c>
      <c r="AI92" s="79">
        <f>SUM(AI93:AI94)</f>
        <v>0</v>
      </c>
      <c r="AJ92" s="80" t="s">
        <v>115</v>
      </c>
      <c r="AK92" s="79">
        <f>SUM(AK93:AK94)</f>
        <v>0</v>
      </c>
      <c r="AL92" s="256">
        <f>SUM(AL93:AL94)</f>
        <v>0</v>
      </c>
      <c r="AM92" s="347"/>
      <c r="AN92" s="70"/>
      <c r="AO92" s="70"/>
      <c r="AP92" s="70"/>
      <c r="AQ92" s="80" t="s">
        <v>115</v>
      </c>
      <c r="AR92" s="79">
        <f>SUM(AR93:AR94)</f>
        <v>0</v>
      </c>
      <c r="AS92" s="79">
        <f>SUM(AS93:AS94)</f>
        <v>0</v>
      </c>
      <c r="AT92" s="80" t="s">
        <v>115</v>
      </c>
      <c r="AU92" s="79">
        <f>SUM(AU93:AU94)</f>
        <v>0</v>
      </c>
      <c r="AV92" s="348">
        <f>SUM(AV93:AV94)</f>
        <v>0</v>
      </c>
      <c r="AW92" s="263"/>
      <c r="AX92" s="70"/>
      <c r="AY92" s="70"/>
      <c r="AZ92" s="70"/>
      <c r="BA92" s="80" t="s">
        <v>115</v>
      </c>
      <c r="BB92" s="79">
        <f>SUM(BB93:BB94)</f>
        <v>0</v>
      </c>
      <c r="BC92" s="79">
        <f>SUM(BC93:BC94)</f>
        <v>0</v>
      </c>
      <c r="BD92" s="80" t="s">
        <v>115</v>
      </c>
      <c r="BE92" s="79">
        <f>SUM(BE93:BE94)</f>
        <v>0</v>
      </c>
      <c r="BF92" s="256">
        <f>SUM(BF93:BF94)</f>
        <v>0</v>
      </c>
      <c r="BG92" s="347"/>
      <c r="BH92" s="70"/>
      <c r="BI92" s="70"/>
      <c r="BJ92" s="70"/>
      <c r="BK92" s="80" t="s">
        <v>115</v>
      </c>
      <c r="BL92" s="79">
        <f>SUM(BL93:BL94)</f>
        <v>0</v>
      </c>
      <c r="BM92" s="79">
        <f>SUM(BM93:BM94)</f>
        <v>0</v>
      </c>
      <c r="BN92" s="80" t="s">
        <v>115</v>
      </c>
      <c r="BO92" s="79">
        <f>SUM(BO93:BO94)</f>
        <v>0</v>
      </c>
      <c r="BP92" s="348">
        <f>SUM(BP93:BP94)</f>
        <v>0</v>
      </c>
      <c r="BQ92" s="332"/>
    </row>
    <row r="93" spans="1:69" ht="15">
      <c r="A93" s="8" t="s">
        <v>33</v>
      </c>
      <c r="B93" s="56" t="s">
        <v>9</v>
      </c>
      <c r="C93" s="8"/>
      <c r="D93" s="200">
        <v>163</v>
      </c>
      <c r="E93" s="118" t="s">
        <v>181</v>
      </c>
      <c r="F93" s="118" t="s">
        <v>108</v>
      </c>
      <c r="G93" s="118" t="s">
        <v>422</v>
      </c>
      <c r="H93" s="307" t="s">
        <v>188</v>
      </c>
      <c r="I93" s="208"/>
      <c r="J93" s="6"/>
      <c r="K93" s="6"/>
      <c r="L93" s="6"/>
      <c r="M93" s="6"/>
      <c r="N93" s="6"/>
      <c r="O93" s="6"/>
      <c r="P93" s="6"/>
      <c r="Q93" s="6"/>
      <c r="R93" s="255"/>
      <c r="S93" s="349"/>
      <c r="T93" s="6"/>
      <c r="U93" s="6"/>
      <c r="V93" s="6"/>
      <c r="W93" s="6"/>
      <c r="X93" s="6"/>
      <c r="Y93" s="6"/>
      <c r="Z93" s="6"/>
      <c r="AA93" s="6"/>
      <c r="AB93" s="350"/>
      <c r="AC93" s="208"/>
      <c r="AD93" s="6"/>
      <c r="AE93" s="6"/>
      <c r="AF93" s="6"/>
      <c r="AG93" s="6"/>
      <c r="AH93" s="6"/>
      <c r="AI93" s="6"/>
      <c r="AJ93" s="6"/>
      <c r="AK93" s="6"/>
      <c r="AL93" s="255"/>
      <c r="AM93" s="349"/>
      <c r="AN93" s="6"/>
      <c r="AO93" s="6"/>
      <c r="AP93" s="6"/>
      <c r="AQ93" s="6"/>
      <c r="AR93" s="6"/>
      <c r="AS93" s="6"/>
      <c r="AT93" s="6"/>
      <c r="AU93" s="6"/>
      <c r="AV93" s="350"/>
      <c r="AW93" s="208"/>
      <c r="AX93" s="6"/>
      <c r="AY93" s="6"/>
      <c r="AZ93" s="6"/>
      <c r="BA93" s="6"/>
      <c r="BB93" s="6"/>
      <c r="BC93" s="6"/>
      <c r="BD93" s="6"/>
      <c r="BE93" s="6"/>
      <c r="BF93" s="255"/>
      <c r="BG93" s="349"/>
      <c r="BH93" s="6"/>
      <c r="BI93" s="6"/>
      <c r="BJ93" s="6"/>
      <c r="BK93" s="6"/>
      <c r="BL93" s="6"/>
      <c r="BM93" s="6"/>
      <c r="BN93" s="6"/>
      <c r="BO93" s="6"/>
      <c r="BP93" s="350"/>
      <c r="BQ93" s="333"/>
    </row>
    <row r="94" spans="1:69" ht="15">
      <c r="A94" s="8" t="s">
        <v>33</v>
      </c>
      <c r="B94" s="56" t="s">
        <v>9</v>
      </c>
      <c r="C94" s="8"/>
      <c r="D94" s="200">
        <v>163</v>
      </c>
      <c r="E94" s="118" t="s">
        <v>181</v>
      </c>
      <c r="F94" s="118" t="s">
        <v>108</v>
      </c>
      <c r="G94" s="118" t="s">
        <v>422</v>
      </c>
      <c r="H94" s="307" t="s">
        <v>188</v>
      </c>
      <c r="I94" s="208"/>
      <c r="J94" s="6"/>
      <c r="K94" s="6"/>
      <c r="L94" s="6"/>
      <c r="M94" s="6"/>
      <c r="N94" s="6"/>
      <c r="O94" s="6"/>
      <c r="P94" s="6"/>
      <c r="Q94" s="6"/>
      <c r="R94" s="255"/>
      <c r="S94" s="349"/>
      <c r="T94" s="6"/>
      <c r="U94" s="6"/>
      <c r="V94" s="6"/>
      <c r="W94" s="6"/>
      <c r="X94" s="6"/>
      <c r="Y94" s="6"/>
      <c r="Z94" s="6"/>
      <c r="AA94" s="6"/>
      <c r="AB94" s="350"/>
      <c r="AC94" s="208"/>
      <c r="AD94" s="6"/>
      <c r="AE94" s="6"/>
      <c r="AF94" s="6"/>
      <c r="AG94" s="6"/>
      <c r="AH94" s="6"/>
      <c r="AI94" s="6"/>
      <c r="AJ94" s="6"/>
      <c r="AK94" s="6"/>
      <c r="AL94" s="255"/>
      <c r="AM94" s="349"/>
      <c r="AN94" s="6"/>
      <c r="AO94" s="6"/>
      <c r="AP94" s="6"/>
      <c r="AQ94" s="6"/>
      <c r="AR94" s="6"/>
      <c r="AS94" s="6"/>
      <c r="AT94" s="6"/>
      <c r="AU94" s="6"/>
      <c r="AV94" s="350"/>
      <c r="AW94" s="208"/>
      <c r="AX94" s="6"/>
      <c r="AY94" s="6"/>
      <c r="AZ94" s="6"/>
      <c r="BA94" s="6"/>
      <c r="BB94" s="6"/>
      <c r="BC94" s="6"/>
      <c r="BD94" s="6"/>
      <c r="BE94" s="6"/>
      <c r="BF94" s="255"/>
      <c r="BG94" s="349"/>
      <c r="BH94" s="6"/>
      <c r="BI94" s="6"/>
      <c r="BJ94" s="6"/>
      <c r="BK94" s="6"/>
      <c r="BL94" s="6"/>
      <c r="BM94" s="6"/>
      <c r="BN94" s="6"/>
      <c r="BO94" s="6"/>
      <c r="BP94" s="350"/>
      <c r="BQ94" s="333"/>
    </row>
    <row r="95" spans="1:69" ht="15">
      <c r="A95" s="64" t="s">
        <v>33</v>
      </c>
      <c r="B95" s="64" t="s">
        <v>10</v>
      </c>
      <c r="C95" s="65" t="s">
        <v>423</v>
      </c>
      <c r="D95" s="126">
        <v>163</v>
      </c>
      <c r="E95" s="119" t="s">
        <v>181</v>
      </c>
      <c r="F95" s="186" t="s">
        <v>108</v>
      </c>
      <c r="G95" s="186" t="s">
        <v>421</v>
      </c>
      <c r="H95" s="308" t="s">
        <v>188</v>
      </c>
      <c r="I95" s="263"/>
      <c r="J95" s="70"/>
      <c r="K95" s="70"/>
      <c r="L95" s="70"/>
      <c r="M95" s="80" t="s">
        <v>115</v>
      </c>
      <c r="N95" s="79">
        <f>SUM(N96:N97)</f>
        <v>0</v>
      </c>
      <c r="O95" s="79">
        <f>SUM(O96:O97)</f>
        <v>0</v>
      </c>
      <c r="P95" s="80" t="s">
        <v>115</v>
      </c>
      <c r="Q95" s="79">
        <f>SUM(Q96:Q97)</f>
        <v>0</v>
      </c>
      <c r="R95" s="256">
        <f>SUM(R96:R97)</f>
        <v>0</v>
      </c>
      <c r="S95" s="347"/>
      <c r="T95" s="70"/>
      <c r="U95" s="70"/>
      <c r="V95" s="70"/>
      <c r="W95" s="80" t="s">
        <v>115</v>
      </c>
      <c r="X95" s="79">
        <f>SUM(X96:X97)</f>
        <v>0</v>
      </c>
      <c r="Y95" s="79">
        <f>SUM(Y96:Y97)</f>
        <v>0</v>
      </c>
      <c r="Z95" s="80" t="s">
        <v>115</v>
      </c>
      <c r="AA95" s="79">
        <f>SUM(AA96:AA97)</f>
        <v>0</v>
      </c>
      <c r="AB95" s="348">
        <f>SUM(AB96:AB97)</f>
        <v>0</v>
      </c>
      <c r="AC95" s="263"/>
      <c r="AD95" s="70"/>
      <c r="AE95" s="70"/>
      <c r="AF95" s="70"/>
      <c r="AG95" s="80" t="s">
        <v>115</v>
      </c>
      <c r="AH95" s="79">
        <f>SUM(AH96:AH97)</f>
        <v>0</v>
      </c>
      <c r="AI95" s="79">
        <f>SUM(AI96:AI97)</f>
        <v>0</v>
      </c>
      <c r="AJ95" s="80" t="s">
        <v>115</v>
      </c>
      <c r="AK95" s="79">
        <f>SUM(AK96:AK97)</f>
        <v>0</v>
      </c>
      <c r="AL95" s="256">
        <f>SUM(AL96:AL97)</f>
        <v>0</v>
      </c>
      <c r="AM95" s="347"/>
      <c r="AN95" s="70"/>
      <c r="AO95" s="70"/>
      <c r="AP95" s="70"/>
      <c r="AQ95" s="80" t="s">
        <v>115</v>
      </c>
      <c r="AR95" s="79">
        <f>SUM(AR96:AR97)</f>
        <v>0</v>
      </c>
      <c r="AS95" s="79">
        <f>SUM(AS96:AS97)</f>
        <v>0</v>
      </c>
      <c r="AT95" s="80" t="s">
        <v>115</v>
      </c>
      <c r="AU95" s="79">
        <f>SUM(AU96:AU97)</f>
        <v>0</v>
      </c>
      <c r="AV95" s="348">
        <f>SUM(AV96:AV97)</f>
        <v>0</v>
      </c>
      <c r="AW95" s="263"/>
      <c r="AX95" s="70"/>
      <c r="AY95" s="70"/>
      <c r="AZ95" s="70"/>
      <c r="BA95" s="80" t="s">
        <v>115</v>
      </c>
      <c r="BB95" s="79">
        <f>SUM(BB96:BB97)</f>
        <v>0</v>
      </c>
      <c r="BC95" s="79">
        <f>SUM(BC96:BC97)</f>
        <v>0</v>
      </c>
      <c r="BD95" s="80" t="s">
        <v>115</v>
      </c>
      <c r="BE95" s="79">
        <f>SUM(BE96:BE97)</f>
        <v>0</v>
      </c>
      <c r="BF95" s="256">
        <f>SUM(BF96:BF97)</f>
        <v>0</v>
      </c>
      <c r="BG95" s="347"/>
      <c r="BH95" s="70"/>
      <c r="BI95" s="70"/>
      <c r="BJ95" s="70"/>
      <c r="BK95" s="80" t="s">
        <v>115</v>
      </c>
      <c r="BL95" s="79">
        <f>SUM(BL96:BL97)</f>
        <v>0</v>
      </c>
      <c r="BM95" s="79">
        <f>SUM(BM96:BM97)</f>
        <v>0</v>
      </c>
      <c r="BN95" s="80" t="s">
        <v>115</v>
      </c>
      <c r="BO95" s="79">
        <f>SUM(BO96:BO97)</f>
        <v>0</v>
      </c>
      <c r="BP95" s="348">
        <f>SUM(BP96:BP97)</f>
        <v>0</v>
      </c>
      <c r="BQ95" s="332"/>
    </row>
    <row r="96" spans="1:69" ht="15">
      <c r="A96" s="8" t="s">
        <v>33</v>
      </c>
      <c r="B96" s="56" t="s">
        <v>10</v>
      </c>
      <c r="C96" s="8"/>
      <c r="D96" s="200">
        <v>163</v>
      </c>
      <c r="E96" s="118" t="s">
        <v>181</v>
      </c>
      <c r="F96" s="118" t="s">
        <v>108</v>
      </c>
      <c r="G96" s="118" t="s">
        <v>422</v>
      </c>
      <c r="H96" s="307" t="s">
        <v>188</v>
      </c>
      <c r="I96" s="208"/>
      <c r="J96" s="6"/>
      <c r="K96" s="6"/>
      <c r="L96" s="6"/>
      <c r="M96" s="6"/>
      <c r="N96" s="6"/>
      <c r="O96" s="6"/>
      <c r="P96" s="6"/>
      <c r="Q96" s="6"/>
      <c r="R96" s="255"/>
      <c r="S96" s="349"/>
      <c r="T96" s="6"/>
      <c r="U96" s="6"/>
      <c r="V96" s="6"/>
      <c r="W96" s="6"/>
      <c r="X96" s="6"/>
      <c r="Y96" s="6"/>
      <c r="Z96" s="6"/>
      <c r="AA96" s="6"/>
      <c r="AB96" s="350"/>
      <c r="AC96" s="208"/>
      <c r="AD96" s="6"/>
      <c r="AE96" s="6"/>
      <c r="AF96" s="6"/>
      <c r="AG96" s="6"/>
      <c r="AH96" s="6"/>
      <c r="AI96" s="6"/>
      <c r="AJ96" s="6"/>
      <c r="AK96" s="6"/>
      <c r="AL96" s="255"/>
      <c r="AM96" s="349"/>
      <c r="AN96" s="6"/>
      <c r="AO96" s="6"/>
      <c r="AP96" s="6"/>
      <c r="AQ96" s="6"/>
      <c r="AR96" s="6"/>
      <c r="AS96" s="6"/>
      <c r="AT96" s="6"/>
      <c r="AU96" s="6"/>
      <c r="AV96" s="350"/>
      <c r="AW96" s="208"/>
      <c r="AX96" s="6"/>
      <c r="AY96" s="6"/>
      <c r="AZ96" s="6"/>
      <c r="BA96" s="6"/>
      <c r="BB96" s="6"/>
      <c r="BC96" s="6"/>
      <c r="BD96" s="6"/>
      <c r="BE96" s="6"/>
      <c r="BF96" s="255"/>
      <c r="BG96" s="349"/>
      <c r="BH96" s="6"/>
      <c r="BI96" s="6"/>
      <c r="BJ96" s="6"/>
      <c r="BK96" s="6"/>
      <c r="BL96" s="6"/>
      <c r="BM96" s="6"/>
      <c r="BN96" s="6"/>
      <c r="BO96" s="6"/>
      <c r="BP96" s="350"/>
      <c r="BQ96" s="333"/>
    </row>
    <row r="97" spans="1:69" ht="15">
      <c r="A97" s="8" t="s">
        <v>33</v>
      </c>
      <c r="B97" s="56" t="s">
        <v>10</v>
      </c>
      <c r="C97" s="8"/>
      <c r="D97" s="200">
        <v>163</v>
      </c>
      <c r="E97" s="118" t="s">
        <v>181</v>
      </c>
      <c r="F97" s="118" t="s">
        <v>108</v>
      </c>
      <c r="G97" s="118" t="s">
        <v>422</v>
      </c>
      <c r="H97" s="307" t="s">
        <v>188</v>
      </c>
      <c r="I97" s="208"/>
      <c r="J97" s="6"/>
      <c r="K97" s="6"/>
      <c r="L97" s="6"/>
      <c r="M97" s="6"/>
      <c r="N97" s="6"/>
      <c r="O97" s="6"/>
      <c r="P97" s="6"/>
      <c r="Q97" s="6"/>
      <c r="R97" s="255"/>
      <c r="S97" s="349"/>
      <c r="T97" s="6"/>
      <c r="U97" s="6"/>
      <c r="V97" s="6"/>
      <c r="W97" s="6"/>
      <c r="X97" s="6"/>
      <c r="Y97" s="6"/>
      <c r="Z97" s="6"/>
      <c r="AA97" s="6"/>
      <c r="AB97" s="350"/>
      <c r="AC97" s="208"/>
      <c r="AD97" s="6"/>
      <c r="AE97" s="6"/>
      <c r="AF97" s="6"/>
      <c r="AG97" s="6"/>
      <c r="AH97" s="6"/>
      <c r="AI97" s="6"/>
      <c r="AJ97" s="6"/>
      <c r="AK97" s="6"/>
      <c r="AL97" s="255"/>
      <c r="AM97" s="349"/>
      <c r="AN97" s="6"/>
      <c r="AO97" s="6"/>
      <c r="AP97" s="6"/>
      <c r="AQ97" s="6"/>
      <c r="AR97" s="6"/>
      <c r="AS97" s="6"/>
      <c r="AT97" s="6"/>
      <c r="AU97" s="6"/>
      <c r="AV97" s="350"/>
      <c r="AW97" s="208"/>
      <c r="AX97" s="6"/>
      <c r="AY97" s="6"/>
      <c r="AZ97" s="6"/>
      <c r="BA97" s="6"/>
      <c r="BB97" s="6"/>
      <c r="BC97" s="6"/>
      <c r="BD97" s="6"/>
      <c r="BE97" s="6"/>
      <c r="BF97" s="255"/>
      <c r="BG97" s="349"/>
      <c r="BH97" s="6"/>
      <c r="BI97" s="6"/>
      <c r="BJ97" s="6"/>
      <c r="BK97" s="6"/>
      <c r="BL97" s="6"/>
      <c r="BM97" s="6"/>
      <c r="BN97" s="6"/>
      <c r="BO97" s="6"/>
      <c r="BP97" s="350"/>
      <c r="BQ97" s="333"/>
    </row>
    <row r="98" spans="1:69" ht="15">
      <c r="A98" s="64" t="s">
        <v>33</v>
      </c>
      <c r="B98" s="64" t="s">
        <v>10</v>
      </c>
      <c r="C98" s="65" t="s">
        <v>423</v>
      </c>
      <c r="D98" s="126">
        <v>230</v>
      </c>
      <c r="E98" s="119" t="s">
        <v>181</v>
      </c>
      <c r="F98" s="186" t="s">
        <v>108</v>
      </c>
      <c r="G98" s="186" t="s">
        <v>421</v>
      </c>
      <c r="H98" s="308" t="s">
        <v>188</v>
      </c>
      <c r="I98" s="263"/>
      <c r="J98" s="70"/>
      <c r="K98" s="70"/>
      <c r="L98" s="70"/>
      <c r="M98" s="80" t="s">
        <v>115</v>
      </c>
      <c r="N98" s="79">
        <f>SUM(N99:N100)</f>
        <v>0</v>
      </c>
      <c r="O98" s="79">
        <f>SUM(O99:O100)</f>
        <v>0</v>
      </c>
      <c r="P98" s="80" t="s">
        <v>115</v>
      </c>
      <c r="Q98" s="79">
        <f>SUM(Q99:Q100)</f>
        <v>0</v>
      </c>
      <c r="R98" s="256">
        <f>SUM(R99:R100)</f>
        <v>0</v>
      </c>
      <c r="S98" s="347"/>
      <c r="T98" s="70"/>
      <c r="U98" s="70"/>
      <c r="V98" s="70"/>
      <c r="W98" s="80" t="s">
        <v>115</v>
      </c>
      <c r="X98" s="79">
        <f>SUM(X99:X100)</f>
        <v>0</v>
      </c>
      <c r="Y98" s="79">
        <f>SUM(Y99:Y100)</f>
        <v>0</v>
      </c>
      <c r="Z98" s="80" t="s">
        <v>115</v>
      </c>
      <c r="AA98" s="79">
        <f>SUM(AA99:AA100)</f>
        <v>0</v>
      </c>
      <c r="AB98" s="348">
        <f>SUM(AB99:AB100)</f>
        <v>0</v>
      </c>
      <c r="AC98" s="263"/>
      <c r="AD98" s="70"/>
      <c r="AE98" s="70"/>
      <c r="AF98" s="70"/>
      <c r="AG98" s="80" t="s">
        <v>115</v>
      </c>
      <c r="AH98" s="79">
        <f>SUM(AH99:AH100)</f>
        <v>0</v>
      </c>
      <c r="AI98" s="79">
        <f>SUM(AI99:AI100)</f>
        <v>0</v>
      </c>
      <c r="AJ98" s="80" t="s">
        <v>115</v>
      </c>
      <c r="AK98" s="79">
        <f>SUM(AK99:AK100)</f>
        <v>0</v>
      </c>
      <c r="AL98" s="256">
        <f>SUM(AL99:AL100)</f>
        <v>0</v>
      </c>
      <c r="AM98" s="347"/>
      <c r="AN98" s="70"/>
      <c r="AO98" s="70"/>
      <c r="AP98" s="70"/>
      <c r="AQ98" s="80" t="s">
        <v>115</v>
      </c>
      <c r="AR98" s="79">
        <f>SUM(AR99:AR100)</f>
        <v>0</v>
      </c>
      <c r="AS98" s="79">
        <f>SUM(AS99:AS100)</f>
        <v>0</v>
      </c>
      <c r="AT98" s="80" t="s">
        <v>115</v>
      </c>
      <c r="AU98" s="79">
        <f>SUM(AU99:AU100)</f>
        <v>0</v>
      </c>
      <c r="AV98" s="348">
        <f>SUM(AV99:AV100)</f>
        <v>0</v>
      </c>
      <c r="AW98" s="263"/>
      <c r="AX98" s="70"/>
      <c r="AY98" s="70"/>
      <c r="AZ98" s="70"/>
      <c r="BA98" s="80" t="s">
        <v>115</v>
      </c>
      <c r="BB98" s="79">
        <f>SUM(BB99:BB100)</f>
        <v>0</v>
      </c>
      <c r="BC98" s="79">
        <f>SUM(BC99:BC100)</f>
        <v>0</v>
      </c>
      <c r="BD98" s="80" t="s">
        <v>115</v>
      </c>
      <c r="BE98" s="79">
        <f>SUM(BE99:BE100)</f>
        <v>0</v>
      </c>
      <c r="BF98" s="256">
        <f>SUM(BF99:BF100)</f>
        <v>0</v>
      </c>
      <c r="BG98" s="347"/>
      <c r="BH98" s="70"/>
      <c r="BI98" s="70"/>
      <c r="BJ98" s="70"/>
      <c r="BK98" s="80" t="s">
        <v>115</v>
      </c>
      <c r="BL98" s="79">
        <f>SUM(BL99:BL100)</f>
        <v>0</v>
      </c>
      <c r="BM98" s="79">
        <f>SUM(BM99:BM100)</f>
        <v>0</v>
      </c>
      <c r="BN98" s="80" t="s">
        <v>115</v>
      </c>
      <c r="BO98" s="79">
        <f>SUM(BO99:BO100)</f>
        <v>0</v>
      </c>
      <c r="BP98" s="348">
        <f>SUM(BP99:BP100)</f>
        <v>0</v>
      </c>
      <c r="BQ98" s="332"/>
    </row>
    <row r="99" spans="1:69" ht="15">
      <c r="A99" s="8" t="s">
        <v>33</v>
      </c>
      <c r="B99" s="56" t="s">
        <v>10</v>
      </c>
      <c r="C99" s="8"/>
      <c r="D99" s="200">
        <v>230</v>
      </c>
      <c r="E99" s="118" t="s">
        <v>181</v>
      </c>
      <c r="F99" s="118" t="s">
        <v>108</v>
      </c>
      <c r="G99" s="118" t="s">
        <v>422</v>
      </c>
      <c r="H99" s="307" t="s">
        <v>188</v>
      </c>
      <c r="I99" s="208"/>
      <c r="J99" s="6"/>
      <c r="K99" s="6"/>
      <c r="L99" s="6"/>
      <c r="M99" s="6"/>
      <c r="N99" s="6"/>
      <c r="O99" s="6"/>
      <c r="P99" s="6"/>
      <c r="Q99" s="6"/>
      <c r="R99" s="255"/>
      <c r="S99" s="349"/>
      <c r="T99" s="6"/>
      <c r="U99" s="6"/>
      <c r="V99" s="6"/>
      <c r="W99" s="6"/>
      <c r="X99" s="6"/>
      <c r="Y99" s="6"/>
      <c r="Z99" s="6"/>
      <c r="AA99" s="6"/>
      <c r="AB99" s="350"/>
      <c r="AC99" s="208"/>
      <c r="AD99" s="6"/>
      <c r="AE99" s="6"/>
      <c r="AF99" s="6"/>
      <c r="AG99" s="6"/>
      <c r="AH99" s="6"/>
      <c r="AI99" s="6"/>
      <c r="AJ99" s="6"/>
      <c r="AK99" s="6"/>
      <c r="AL99" s="255"/>
      <c r="AM99" s="349"/>
      <c r="AN99" s="6"/>
      <c r="AO99" s="6"/>
      <c r="AP99" s="6"/>
      <c r="AQ99" s="6"/>
      <c r="AR99" s="6"/>
      <c r="AS99" s="6"/>
      <c r="AT99" s="6"/>
      <c r="AU99" s="6"/>
      <c r="AV99" s="350"/>
      <c r="AW99" s="208"/>
      <c r="AX99" s="6"/>
      <c r="AY99" s="6"/>
      <c r="AZ99" s="6"/>
      <c r="BA99" s="6"/>
      <c r="BB99" s="6"/>
      <c r="BC99" s="6"/>
      <c r="BD99" s="6"/>
      <c r="BE99" s="6"/>
      <c r="BF99" s="255"/>
      <c r="BG99" s="349"/>
      <c r="BH99" s="6"/>
      <c r="BI99" s="6"/>
      <c r="BJ99" s="6"/>
      <c r="BK99" s="6"/>
      <c r="BL99" s="6"/>
      <c r="BM99" s="6"/>
      <c r="BN99" s="6"/>
      <c r="BO99" s="6"/>
      <c r="BP99" s="350"/>
      <c r="BQ99" s="333"/>
    </row>
    <row r="100" spans="1:69" ht="15">
      <c r="A100" s="8" t="s">
        <v>33</v>
      </c>
      <c r="B100" s="56" t="s">
        <v>10</v>
      </c>
      <c r="C100" s="8"/>
      <c r="D100" s="200">
        <v>230</v>
      </c>
      <c r="E100" s="118" t="s">
        <v>181</v>
      </c>
      <c r="F100" s="118" t="s">
        <v>108</v>
      </c>
      <c r="G100" s="118" t="s">
        <v>422</v>
      </c>
      <c r="H100" s="307" t="s">
        <v>188</v>
      </c>
      <c r="I100" s="208"/>
      <c r="J100" s="6"/>
      <c r="K100" s="6"/>
      <c r="L100" s="6"/>
      <c r="M100" s="6"/>
      <c r="N100" s="6"/>
      <c r="O100" s="6"/>
      <c r="P100" s="6"/>
      <c r="Q100" s="6"/>
      <c r="R100" s="255"/>
      <c r="S100" s="349"/>
      <c r="T100" s="6"/>
      <c r="U100" s="6"/>
      <c r="V100" s="6"/>
      <c r="W100" s="6"/>
      <c r="X100" s="6"/>
      <c r="Y100" s="6"/>
      <c r="Z100" s="6"/>
      <c r="AA100" s="6"/>
      <c r="AB100" s="350"/>
      <c r="AC100" s="208"/>
      <c r="AD100" s="6"/>
      <c r="AE100" s="6"/>
      <c r="AF100" s="6"/>
      <c r="AG100" s="6"/>
      <c r="AH100" s="6"/>
      <c r="AI100" s="6"/>
      <c r="AJ100" s="6"/>
      <c r="AK100" s="6"/>
      <c r="AL100" s="255"/>
      <c r="AM100" s="349"/>
      <c r="AN100" s="6"/>
      <c r="AO100" s="6"/>
      <c r="AP100" s="6"/>
      <c r="AQ100" s="6"/>
      <c r="AR100" s="6"/>
      <c r="AS100" s="6"/>
      <c r="AT100" s="6"/>
      <c r="AU100" s="6"/>
      <c r="AV100" s="350"/>
      <c r="AW100" s="208"/>
      <c r="AX100" s="6"/>
      <c r="AY100" s="6"/>
      <c r="AZ100" s="6"/>
      <c r="BA100" s="6"/>
      <c r="BB100" s="6"/>
      <c r="BC100" s="6"/>
      <c r="BD100" s="6"/>
      <c r="BE100" s="6"/>
      <c r="BF100" s="255"/>
      <c r="BG100" s="349"/>
      <c r="BH100" s="6"/>
      <c r="BI100" s="6"/>
      <c r="BJ100" s="6"/>
      <c r="BK100" s="6"/>
      <c r="BL100" s="6"/>
      <c r="BM100" s="6"/>
      <c r="BN100" s="6"/>
      <c r="BO100" s="6"/>
      <c r="BP100" s="350"/>
      <c r="BQ100" s="333"/>
    </row>
    <row r="101" spans="1:69" ht="42" customHeight="1">
      <c r="A101" s="1" t="s">
        <v>33</v>
      </c>
      <c r="B101" s="1" t="s">
        <v>138</v>
      </c>
      <c r="C101" s="1" t="s">
        <v>180</v>
      </c>
      <c r="D101" s="1">
        <v>1</v>
      </c>
      <c r="E101" s="2" t="s">
        <v>180</v>
      </c>
      <c r="F101" s="38" t="s">
        <v>108</v>
      </c>
      <c r="G101" s="2" t="s">
        <v>34</v>
      </c>
      <c r="H101" s="303" t="s">
        <v>188</v>
      </c>
      <c r="I101" s="262"/>
      <c r="J101" s="3"/>
      <c r="K101" s="3"/>
      <c r="L101" s="3"/>
      <c r="M101" s="38" t="s">
        <v>261</v>
      </c>
      <c r="N101" s="81">
        <f>N102+N105+N108+N111</f>
        <v>0</v>
      </c>
      <c r="O101" s="81">
        <f>O102+O105+O108+O111</f>
        <v>0</v>
      </c>
      <c r="P101" s="38" t="s">
        <v>262</v>
      </c>
      <c r="Q101" s="81">
        <f>Q102+Q105+Q108+Q111</f>
        <v>0</v>
      </c>
      <c r="R101" s="89">
        <f>R102+R105+R108+R111</f>
        <v>0</v>
      </c>
      <c r="S101" s="345"/>
      <c r="T101" s="3"/>
      <c r="U101" s="3"/>
      <c r="V101" s="3"/>
      <c r="W101" s="38" t="s">
        <v>261</v>
      </c>
      <c r="X101" s="81">
        <f>X102+X105+X108+X111</f>
        <v>0</v>
      </c>
      <c r="Y101" s="81">
        <f>Y102+Y105+Y108+Y111</f>
        <v>0</v>
      </c>
      <c r="Z101" s="38" t="s">
        <v>262</v>
      </c>
      <c r="AA101" s="81">
        <f>AA102+AA105+AA108+AA111</f>
        <v>0</v>
      </c>
      <c r="AB101" s="346">
        <f>AB102+AB105+AB108+AB111</f>
        <v>0</v>
      </c>
      <c r="AC101" s="262"/>
      <c r="AD101" s="3"/>
      <c r="AE101" s="3"/>
      <c r="AF101" s="3"/>
      <c r="AG101" s="38" t="s">
        <v>116</v>
      </c>
      <c r="AH101" s="81">
        <f>AH102+AH105+AH108+AH111</f>
        <v>0</v>
      </c>
      <c r="AI101" s="81">
        <f>AI102+AI105+AI108+AI111</f>
        <v>0</v>
      </c>
      <c r="AJ101" s="38" t="s">
        <v>116</v>
      </c>
      <c r="AK101" s="81">
        <f>AK102+AK105+AK108+AK111</f>
        <v>0</v>
      </c>
      <c r="AL101" s="89">
        <f>AL102+AL105+AL108+AL111</f>
        <v>0</v>
      </c>
      <c r="AM101" s="345"/>
      <c r="AN101" s="3"/>
      <c r="AO101" s="3"/>
      <c r="AP101" s="3"/>
      <c r="AQ101" s="38" t="s">
        <v>116</v>
      </c>
      <c r="AR101" s="81">
        <f>AR102+AR105+AR108+AR111</f>
        <v>0</v>
      </c>
      <c r="AS101" s="81">
        <f>AS102+AS105+AS108+AS111</f>
        <v>0</v>
      </c>
      <c r="AT101" s="38" t="s">
        <v>116</v>
      </c>
      <c r="AU101" s="81">
        <f>AU102+AU105+AU108+AU111</f>
        <v>0</v>
      </c>
      <c r="AV101" s="346">
        <f>AV102+AV105+AV108+AV111</f>
        <v>0</v>
      </c>
      <c r="AW101" s="262"/>
      <c r="AX101" s="3"/>
      <c r="AY101" s="3"/>
      <c r="AZ101" s="3"/>
      <c r="BA101" s="38" t="s">
        <v>116</v>
      </c>
      <c r="BB101" s="81">
        <f>BB102+BB105+BB108+BB111</f>
        <v>0</v>
      </c>
      <c r="BC101" s="81">
        <f>BC102+BC105+BC108+BC111</f>
        <v>0</v>
      </c>
      <c r="BD101" s="38" t="s">
        <v>116</v>
      </c>
      <c r="BE101" s="81">
        <f>BE102+BE105+BE108+BE111</f>
        <v>0</v>
      </c>
      <c r="BF101" s="89">
        <f>BF102+BF105+BF108+BF111</f>
        <v>0</v>
      </c>
      <c r="BG101" s="345"/>
      <c r="BH101" s="3"/>
      <c r="BI101" s="3"/>
      <c r="BJ101" s="3"/>
      <c r="BK101" s="38" t="s">
        <v>116</v>
      </c>
      <c r="BL101" s="81">
        <f>BL102+BL105+BL108+BL111</f>
        <v>0</v>
      </c>
      <c r="BM101" s="81">
        <f>BM102+BM105+BM108+BM111</f>
        <v>0</v>
      </c>
      <c r="BN101" s="38" t="s">
        <v>116</v>
      </c>
      <c r="BO101" s="81">
        <f>BO102+BO105+BO108+BO111</f>
        <v>0</v>
      </c>
      <c r="BP101" s="346">
        <f>BP102+BP105+BP108+BP111</f>
        <v>0</v>
      </c>
      <c r="BQ101" s="331"/>
    </row>
    <row r="102" spans="1:69" ht="15">
      <c r="A102" s="64" t="s">
        <v>33</v>
      </c>
      <c r="B102" s="64" t="s">
        <v>15</v>
      </c>
      <c r="C102" s="65" t="s">
        <v>23</v>
      </c>
      <c r="D102" s="126">
        <v>116</v>
      </c>
      <c r="E102" s="119" t="s">
        <v>180</v>
      </c>
      <c r="F102" s="119" t="s">
        <v>108</v>
      </c>
      <c r="G102" s="119" t="s">
        <v>34</v>
      </c>
      <c r="H102" s="308" t="s">
        <v>188</v>
      </c>
      <c r="I102" s="263"/>
      <c r="J102" s="70"/>
      <c r="K102" s="70"/>
      <c r="L102" s="70"/>
      <c r="M102" s="80" t="s">
        <v>115</v>
      </c>
      <c r="N102" s="79">
        <f>SUM(N103:N104)</f>
        <v>0</v>
      </c>
      <c r="O102" s="79">
        <f>SUM(O103:O104)</f>
        <v>0</v>
      </c>
      <c r="P102" s="80" t="s">
        <v>115</v>
      </c>
      <c r="Q102" s="79">
        <f>SUM(Q103:Q104)</f>
        <v>0</v>
      </c>
      <c r="R102" s="256">
        <f>SUM(R103:R104)</f>
        <v>0</v>
      </c>
      <c r="S102" s="347"/>
      <c r="T102" s="70"/>
      <c r="U102" s="70"/>
      <c r="V102" s="70"/>
      <c r="W102" s="80" t="s">
        <v>115</v>
      </c>
      <c r="X102" s="79">
        <f>SUM(X103:X104)</f>
        <v>0</v>
      </c>
      <c r="Y102" s="79">
        <f>SUM(Y103:Y104)</f>
        <v>0</v>
      </c>
      <c r="Z102" s="80" t="s">
        <v>115</v>
      </c>
      <c r="AA102" s="79">
        <f>SUM(AA103:AA104)</f>
        <v>0</v>
      </c>
      <c r="AB102" s="348">
        <f>SUM(AB103:AB104)</f>
        <v>0</v>
      </c>
      <c r="AC102" s="263"/>
      <c r="AD102" s="70"/>
      <c r="AE102" s="70"/>
      <c r="AF102" s="70"/>
      <c r="AG102" s="80" t="s">
        <v>115</v>
      </c>
      <c r="AH102" s="79">
        <f>SUM(AH103:AH104)</f>
        <v>0</v>
      </c>
      <c r="AI102" s="79">
        <f>SUM(AI103:AI104)</f>
        <v>0</v>
      </c>
      <c r="AJ102" s="80" t="s">
        <v>115</v>
      </c>
      <c r="AK102" s="79">
        <f>SUM(AK103:AK104)</f>
        <v>0</v>
      </c>
      <c r="AL102" s="256">
        <f>SUM(AL103:AL104)</f>
        <v>0</v>
      </c>
      <c r="AM102" s="347"/>
      <c r="AN102" s="70"/>
      <c r="AO102" s="70"/>
      <c r="AP102" s="70"/>
      <c r="AQ102" s="80" t="s">
        <v>115</v>
      </c>
      <c r="AR102" s="79">
        <f>SUM(AR103:AR104)</f>
        <v>0</v>
      </c>
      <c r="AS102" s="79">
        <f>SUM(AS103:AS104)</f>
        <v>0</v>
      </c>
      <c r="AT102" s="80" t="s">
        <v>115</v>
      </c>
      <c r="AU102" s="79">
        <f>SUM(AU103:AU104)</f>
        <v>0</v>
      </c>
      <c r="AV102" s="348">
        <f>SUM(AV103:AV104)</f>
        <v>0</v>
      </c>
      <c r="AW102" s="263"/>
      <c r="AX102" s="70"/>
      <c r="AY102" s="70"/>
      <c r="AZ102" s="70"/>
      <c r="BA102" s="80" t="s">
        <v>115</v>
      </c>
      <c r="BB102" s="79">
        <f>SUM(BB103:BB104)</f>
        <v>0</v>
      </c>
      <c r="BC102" s="79">
        <f>SUM(BC103:BC104)</f>
        <v>0</v>
      </c>
      <c r="BD102" s="80" t="s">
        <v>115</v>
      </c>
      <c r="BE102" s="79">
        <f>SUM(BE103:BE104)</f>
        <v>0</v>
      </c>
      <c r="BF102" s="256">
        <f>SUM(BF103:BF104)</f>
        <v>0</v>
      </c>
      <c r="BG102" s="347"/>
      <c r="BH102" s="70"/>
      <c r="BI102" s="70"/>
      <c r="BJ102" s="70"/>
      <c r="BK102" s="80" t="s">
        <v>115</v>
      </c>
      <c r="BL102" s="79">
        <f>SUM(BL103:BL104)</f>
        <v>0</v>
      </c>
      <c r="BM102" s="79">
        <f>SUM(BM103:BM104)</f>
        <v>0</v>
      </c>
      <c r="BN102" s="80" t="s">
        <v>115</v>
      </c>
      <c r="BO102" s="79">
        <f>SUM(BO103:BO104)</f>
        <v>0</v>
      </c>
      <c r="BP102" s="348">
        <f>SUM(BP103:BP104)</f>
        <v>0</v>
      </c>
      <c r="BQ102" s="332"/>
    </row>
    <row r="103" spans="1:69" ht="15">
      <c r="A103" s="8" t="s">
        <v>33</v>
      </c>
      <c r="B103" s="8" t="s">
        <v>15</v>
      </c>
      <c r="C103" s="8"/>
      <c r="D103" s="199">
        <v>116</v>
      </c>
      <c r="E103" s="118" t="s">
        <v>180</v>
      </c>
      <c r="F103" s="118" t="s">
        <v>108</v>
      </c>
      <c r="G103" s="195" t="s">
        <v>34</v>
      </c>
      <c r="H103" s="309" t="s">
        <v>188</v>
      </c>
      <c r="I103" s="208"/>
      <c r="J103" s="6"/>
      <c r="K103" s="6"/>
      <c r="L103" s="6"/>
      <c r="M103" s="6"/>
      <c r="N103" s="6"/>
      <c r="O103" s="6"/>
      <c r="P103" s="6"/>
      <c r="Q103" s="6"/>
      <c r="R103" s="255"/>
      <c r="S103" s="349"/>
      <c r="T103" s="6"/>
      <c r="U103" s="6"/>
      <c r="V103" s="6"/>
      <c r="W103" s="6"/>
      <c r="X103" s="6"/>
      <c r="Y103" s="6"/>
      <c r="Z103" s="6"/>
      <c r="AA103" s="6"/>
      <c r="AB103" s="350"/>
      <c r="AC103" s="208"/>
      <c r="AD103" s="6"/>
      <c r="AE103" s="6"/>
      <c r="AF103" s="6"/>
      <c r="AG103" s="6"/>
      <c r="AH103" s="6"/>
      <c r="AI103" s="6"/>
      <c r="AJ103" s="6"/>
      <c r="AK103" s="6"/>
      <c r="AL103" s="255"/>
      <c r="AM103" s="349"/>
      <c r="AN103" s="6"/>
      <c r="AO103" s="6"/>
      <c r="AP103" s="6"/>
      <c r="AQ103" s="6"/>
      <c r="AR103" s="6"/>
      <c r="AS103" s="6"/>
      <c r="AT103" s="6"/>
      <c r="AU103" s="6"/>
      <c r="AV103" s="350"/>
      <c r="AW103" s="208"/>
      <c r="AX103" s="6"/>
      <c r="AY103" s="6"/>
      <c r="AZ103" s="6"/>
      <c r="BA103" s="6"/>
      <c r="BB103" s="6"/>
      <c r="BC103" s="6"/>
      <c r="BD103" s="6"/>
      <c r="BE103" s="6"/>
      <c r="BF103" s="255"/>
      <c r="BG103" s="349"/>
      <c r="BH103" s="6"/>
      <c r="BI103" s="6"/>
      <c r="BJ103" s="6"/>
      <c r="BK103" s="6"/>
      <c r="BL103" s="6"/>
      <c r="BM103" s="6"/>
      <c r="BN103" s="6"/>
      <c r="BO103" s="6"/>
      <c r="BP103" s="350"/>
      <c r="BQ103" s="333"/>
    </row>
    <row r="104" spans="1:69" ht="15">
      <c r="A104" s="8" t="s">
        <v>33</v>
      </c>
      <c r="B104" s="8" t="s">
        <v>15</v>
      </c>
      <c r="C104" s="8"/>
      <c r="D104" s="199">
        <v>116</v>
      </c>
      <c r="E104" s="118" t="s">
        <v>180</v>
      </c>
      <c r="F104" s="118" t="s">
        <v>108</v>
      </c>
      <c r="G104" s="195" t="s">
        <v>34</v>
      </c>
      <c r="H104" s="309" t="s">
        <v>188</v>
      </c>
      <c r="I104" s="208"/>
      <c r="J104" s="6"/>
      <c r="K104" s="6"/>
      <c r="L104" s="6"/>
      <c r="M104" s="6"/>
      <c r="N104" s="6"/>
      <c r="O104" s="6"/>
      <c r="P104" s="6"/>
      <c r="Q104" s="6"/>
      <c r="R104" s="255"/>
      <c r="S104" s="349"/>
      <c r="T104" s="6"/>
      <c r="U104" s="6"/>
      <c r="V104" s="6"/>
      <c r="W104" s="6"/>
      <c r="X104" s="6"/>
      <c r="Y104" s="6"/>
      <c r="Z104" s="6"/>
      <c r="AA104" s="6"/>
      <c r="AB104" s="350"/>
      <c r="AC104" s="208"/>
      <c r="AD104" s="6"/>
      <c r="AE104" s="6"/>
      <c r="AF104" s="6"/>
      <c r="AG104" s="6"/>
      <c r="AH104" s="6"/>
      <c r="AI104" s="6"/>
      <c r="AJ104" s="6"/>
      <c r="AK104" s="6"/>
      <c r="AL104" s="255"/>
      <c r="AM104" s="349"/>
      <c r="AN104" s="6"/>
      <c r="AO104" s="6"/>
      <c r="AP104" s="6"/>
      <c r="AQ104" s="6"/>
      <c r="AR104" s="6"/>
      <c r="AS104" s="6"/>
      <c r="AT104" s="6"/>
      <c r="AU104" s="6"/>
      <c r="AV104" s="350"/>
      <c r="AW104" s="208"/>
      <c r="AX104" s="6"/>
      <c r="AY104" s="6"/>
      <c r="AZ104" s="6"/>
      <c r="BA104" s="6"/>
      <c r="BB104" s="6"/>
      <c r="BC104" s="6"/>
      <c r="BD104" s="6"/>
      <c r="BE104" s="6"/>
      <c r="BF104" s="255"/>
      <c r="BG104" s="349"/>
      <c r="BH104" s="6"/>
      <c r="BI104" s="6"/>
      <c r="BJ104" s="6"/>
      <c r="BK104" s="6"/>
      <c r="BL104" s="6"/>
      <c r="BM104" s="6"/>
      <c r="BN104" s="6"/>
      <c r="BO104" s="6"/>
      <c r="BP104" s="350"/>
      <c r="BQ104" s="333"/>
    </row>
    <row r="105" spans="1:69" ht="15">
      <c r="A105" s="64" t="s">
        <v>33</v>
      </c>
      <c r="B105" s="64" t="s">
        <v>15</v>
      </c>
      <c r="C105" s="65" t="s">
        <v>23</v>
      </c>
      <c r="D105" s="126">
        <v>101</v>
      </c>
      <c r="E105" s="119" t="s">
        <v>180</v>
      </c>
      <c r="F105" s="119" t="s">
        <v>108</v>
      </c>
      <c r="G105" s="119" t="s">
        <v>34</v>
      </c>
      <c r="H105" s="308" t="s">
        <v>188</v>
      </c>
      <c r="I105" s="263"/>
      <c r="J105" s="70"/>
      <c r="K105" s="70"/>
      <c r="L105" s="70"/>
      <c r="M105" s="80" t="s">
        <v>115</v>
      </c>
      <c r="N105" s="79">
        <f>SUM(N106:N107)</f>
        <v>0</v>
      </c>
      <c r="O105" s="79">
        <f>SUM(O106:O107)</f>
        <v>0</v>
      </c>
      <c r="P105" s="80" t="s">
        <v>115</v>
      </c>
      <c r="Q105" s="79">
        <f>SUM(Q106:Q107)</f>
        <v>0</v>
      </c>
      <c r="R105" s="256">
        <f>SUM(R106:R107)</f>
        <v>0</v>
      </c>
      <c r="S105" s="347"/>
      <c r="T105" s="70"/>
      <c r="U105" s="70"/>
      <c r="V105" s="70"/>
      <c r="W105" s="80" t="s">
        <v>115</v>
      </c>
      <c r="X105" s="79">
        <f>SUM(X106:X107)</f>
        <v>0</v>
      </c>
      <c r="Y105" s="79">
        <f>SUM(Y106:Y107)</f>
        <v>0</v>
      </c>
      <c r="Z105" s="80" t="s">
        <v>115</v>
      </c>
      <c r="AA105" s="79">
        <f>SUM(AA106:AA107)</f>
        <v>0</v>
      </c>
      <c r="AB105" s="348">
        <f>SUM(AB106:AB107)</f>
        <v>0</v>
      </c>
      <c r="AC105" s="263"/>
      <c r="AD105" s="70"/>
      <c r="AE105" s="70"/>
      <c r="AF105" s="70"/>
      <c r="AG105" s="80" t="s">
        <v>115</v>
      </c>
      <c r="AH105" s="79">
        <f>SUM(AH106:AH107)</f>
        <v>0</v>
      </c>
      <c r="AI105" s="79">
        <f>SUM(AI106:AI107)</f>
        <v>0</v>
      </c>
      <c r="AJ105" s="80" t="s">
        <v>115</v>
      </c>
      <c r="AK105" s="79">
        <f>SUM(AK106:AK107)</f>
        <v>0</v>
      </c>
      <c r="AL105" s="256">
        <f>SUM(AL106:AL107)</f>
        <v>0</v>
      </c>
      <c r="AM105" s="347"/>
      <c r="AN105" s="70"/>
      <c r="AO105" s="70"/>
      <c r="AP105" s="70"/>
      <c r="AQ105" s="80" t="s">
        <v>115</v>
      </c>
      <c r="AR105" s="79">
        <f>SUM(AR106:AR107)</f>
        <v>0</v>
      </c>
      <c r="AS105" s="79">
        <f>SUM(AS106:AS107)</f>
        <v>0</v>
      </c>
      <c r="AT105" s="80" t="s">
        <v>115</v>
      </c>
      <c r="AU105" s="79">
        <f>SUM(AU106:AU107)</f>
        <v>0</v>
      </c>
      <c r="AV105" s="348">
        <f>SUM(AV106:AV107)</f>
        <v>0</v>
      </c>
      <c r="AW105" s="263"/>
      <c r="AX105" s="70"/>
      <c r="AY105" s="70"/>
      <c r="AZ105" s="70"/>
      <c r="BA105" s="80" t="s">
        <v>115</v>
      </c>
      <c r="BB105" s="79">
        <f>SUM(BB106:BB107)</f>
        <v>0</v>
      </c>
      <c r="BC105" s="79">
        <f>SUM(BC106:BC107)</f>
        <v>0</v>
      </c>
      <c r="BD105" s="80" t="s">
        <v>115</v>
      </c>
      <c r="BE105" s="79">
        <f>SUM(BE106:BE107)</f>
        <v>0</v>
      </c>
      <c r="BF105" s="256">
        <f>SUM(BF106:BF107)</f>
        <v>0</v>
      </c>
      <c r="BG105" s="347"/>
      <c r="BH105" s="70"/>
      <c r="BI105" s="70"/>
      <c r="BJ105" s="70"/>
      <c r="BK105" s="80" t="s">
        <v>115</v>
      </c>
      <c r="BL105" s="79">
        <f>SUM(BL106:BL107)</f>
        <v>0</v>
      </c>
      <c r="BM105" s="79">
        <f>SUM(BM106:BM107)</f>
        <v>0</v>
      </c>
      <c r="BN105" s="80" t="s">
        <v>115</v>
      </c>
      <c r="BO105" s="79">
        <f>SUM(BO106:BO107)</f>
        <v>0</v>
      </c>
      <c r="BP105" s="348">
        <f>SUM(BP106:BP107)</f>
        <v>0</v>
      </c>
      <c r="BQ105" s="332"/>
    </row>
    <row r="106" spans="1:69" ht="15">
      <c r="A106" s="8" t="s">
        <v>33</v>
      </c>
      <c r="B106" s="8" t="s">
        <v>15</v>
      </c>
      <c r="C106" s="8"/>
      <c r="D106" s="199">
        <v>101</v>
      </c>
      <c r="E106" s="118" t="s">
        <v>180</v>
      </c>
      <c r="F106" s="118" t="s">
        <v>108</v>
      </c>
      <c r="G106" s="195" t="s">
        <v>34</v>
      </c>
      <c r="H106" s="309" t="s">
        <v>188</v>
      </c>
      <c r="I106" s="208"/>
      <c r="J106" s="6"/>
      <c r="K106" s="6"/>
      <c r="L106" s="6"/>
      <c r="M106" s="6"/>
      <c r="N106" s="6"/>
      <c r="O106" s="6"/>
      <c r="P106" s="6"/>
      <c r="Q106" s="6"/>
      <c r="R106" s="255"/>
      <c r="S106" s="349"/>
      <c r="T106" s="6"/>
      <c r="U106" s="6"/>
      <c r="V106" s="6"/>
      <c r="W106" s="6"/>
      <c r="X106" s="6"/>
      <c r="Y106" s="6"/>
      <c r="Z106" s="6"/>
      <c r="AA106" s="6"/>
      <c r="AB106" s="350"/>
      <c r="AC106" s="208"/>
      <c r="AD106" s="6"/>
      <c r="AE106" s="6"/>
      <c r="AF106" s="6"/>
      <c r="AG106" s="6"/>
      <c r="AH106" s="6"/>
      <c r="AI106" s="6"/>
      <c r="AJ106" s="6"/>
      <c r="AK106" s="6"/>
      <c r="AL106" s="255"/>
      <c r="AM106" s="349"/>
      <c r="AN106" s="6"/>
      <c r="AO106" s="6"/>
      <c r="AP106" s="6"/>
      <c r="AQ106" s="6"/>
      <c r="AR106" s="6"/>
      <c r="AS106" s="6"/>
      <c r="AT106" s="6"/>
      <c r="AU106" s="6"/>
      <c r="AV106" s="350"/>
      <c r="AW106" s="208"/>
      <c r="AX106" s="6"/>
      <c r="AY106" s="6"/>
      <c r="AZ106" s="6"/>
      <c r="BA106" s="6"/>
      <c r="BB106" s="6"/>
      <c r="BC106" s="6"/>
      <c r="BD106" s="6"/>
      <c r="BE106" s="6"/>
      <c r="BF106" s="255"/>
      <c r="BG106" s="349"/>
      <c r="BH106" s="6"/>
      <c r="BI106" s="6"/>
      <c r="BJ106" s="6"/>
      <c r="BK106" s="6"/>
      <c r="BL106" s="6"/>
      <c r="BM106" s="6"/>
      <c r="BN106" s="6"/>
      <c r="BO106" s="6"/>
      <c r="BP106" s="350"/>
      <c r="BQ106" s="333"/>
    </row>
    <row r="107" spans="1:69" ht="15">
      <c r="A107" s="8" t="s">
        <v>33</v>
      </c>
      <c r="B107" s="8" t="s">
        <v>15</v>
      </c>
      <c r="C107" s="8"/>
      <c r="D107" s="199">
        <v>101</v>
      </c>
      <c r="E107" s="118" t="s">
        <v>180</v>
      </c>
      <c r="F107" s="118" t="s">
        <v>108</v>
      </c>
      <c r="G107" s="195" t="s">
        <v>34</v>
      </c>
      <c r="H107" s="309" t="s">
        <v>188</v>
      </c>
      <c r="I107" s="208"/>
      <c r="J107" s="6"/>
      <c r="K107" s="6"/>
      <c r="L107" s="6"/>
      <c r="M107" s="6"/>
      <c r="N107" s="6"/>
      <c r="O107" s="6"/>
      <c r="P107" s="6"/>
      <c r="Q107" s="6"/>
      <c r="R107" s="255"/>
      <c r="S107" s="349"/>
      <c r="T107" s="6"/>
      <c r="U107" s="6"/>
      <c r="V107" s="6"/>
      <c r="W107" s="6"/>
      <c r="X107" s="6"/>
      <c r="Y107" s="6"/>
      <c r="Z107" s="6"/>
      <c r="AA107" s="6"/>
      <c r="AB107" s="350"/>
      <c r="AC107" s="208"/>
      <c r="AD107" s="6"/>
      <c r="AE107" s="6"/>
      <c r="AF107" s="6"/>
      <c r="AG107" s="6"/>
      <c r="AH107" s="6"/>
      <c r="AI107" s="6"/>
      <c r="AJ107" s="6"/>
      <c r="AK107" s="6"/>
      <c r="AL107" s="255"/>
      <c r="AM107" s="349"/>
      <c r="AN107" s="6"/>
      <c r="AO107" s="6"/>
      <c r="AP107" s="6"/>
      <c r="AQ107" s="6"/>
      <c r="AR107" s="6"/>
      <c r="AS107" s="6"/>
      <c r="AT107" s="6"/>
      <c r="AU107" s="6"/>
      <c r="AV107" s="350"/>
      <c r="AW107" s="208"/>
      <c r="AX107" s="6"/>
      <c r="AY107" s="6"/>
      <c r="AZ107" s="6"/>
      <c r="BA107" s="6"/>
      <c r="BB107" s="6"/>
      <c r="BC107" s="6"/>
      <c r="BD107" s="6"/>
      <c r="BE107" s="6"/>
      <c r="BF107" s="255"/>
      <c r="BG107" s="349"/>
      <c r="BH107" s="6"/>
      <c r="BI107" s="6"/>
      <c r="BJ107" s="6"/>
      <c r="BK107" s="6"/>
      <c r="BL107" s="6"/>
      <c r="BM107" s="6"/>
      <c r="BN107" s="6"/>
      <c r="BO107" s="6"/>
      <c r="BP107" s="350"/>
      <c r="BQ107" s="333"/>
    </row>
    <row r="108" spans="1:69" ht="23.25" customHeight="1">
      <c r="A108" s="64" t="s">
        <v>33</v>
      </c>
      <c r="B108" s="64" t="s">
        <v>11</v>
      </c>
      <c r="C108" s="65" t="s">
        <v>21</v>
      </c>
      <c r="D108" s="126">
        <v>116</v>
      </c>
      <c r="E108" s="119" t="s">
        <v>180</v>
      </c>
      <c r="F108" s="119" t="s">
        <v>108</v>
      </c>
      <c r="G108" s="119" t="s">
        <v>34</v>
      </c>
      <c r="H108" s="308" t="s">
        <v>188</v>
      </c>
      <c r="I108" s="263"/>
      <c r="J108" s="70"/>
      <c r="K108" s="70"/>
      <c r="L108" s="70"/>
      <c r="M108" s="80" t="s">
        <v>115</v>
      </c>
      <c r="N108" s="79">
        <f>SUM(N109:N110)</f>
        <v>0</v>
      </c>
      <c r="O108" s="79">
        <f>SUM(O109:O110)</f>
        <v>0</v>
      </c>
      <c r="P108" s="80" t="s">
        <v>115</v>
      </c>
      <c r="Q108" s="79">
        <f>SUM(Q109:Q110)</f>
        <v>0</v>
      </c>
      <c r="R108" s="256">
        <f>SUM(R109:R110)</f>
        <v>0</v>
      </c>
      <c r="S108" s="347"/>
      <c r="T108" s="70"/>
      <c r="U108" s="70"/>
      <c r="V108" s="70"/>
      <c r="W108" s="80" t="s">
        <v>115</v>
      </c>
      <c r="X108" s="79">
        <f>SUM(X109:X110)</f>
        <v>0</v>
      </c>
      <c r="Y108" s="79">
        <f>SUM(Y109:Y110)</f>
        <v>0</v>
      </c>
      <c r="Z108" s="80" t="s">
        <v>115</v>
      </c>
      <c r="AA108" s="79">
        <f>SUM(AA109:AA110)</f>
        <v>0</v>
      </c>
      <c r="AB108" s="348">
        <f>SUM(AB109:AB110)</f>
        <v>0</v>
      </c>
      <c r="AC108" s="263"/>
      <c r="AD108" s="70"/>
      <c r="AE108" s="70"/>
      <c r="AF108" s="70"/>
      <c r="AG108" s="80" t="s">
        <v>115</v>
      </c>
      <c r="AH108" s="79">
        <f>SUM(AH109:AH110)</f>
        <v>0</v>
      </c>
      <c r="AI108" s="79">
        <f>SUM(AI109:AI110)</f>
        <v>0</v>
      </c>
      <c r="AJ108" s="80" t="s">
        <v>115</v>
      </c>
      <c r="AK108" s="79">
        <f>SUM(AK109:AK110)</f>
        <v>0</v>
      </c>
      <c r="AL108" s="256">
        <f>SUM(AL109:AL110)</f>
        <v>0</v>
      </c>
      <c r="AM108" s="347"/>
      <c r="AN108" s="70"/>
      <c r="AO108" s="70"/>
      <c r="AP108" s="70"/>
      <c r="AQ108" s="80" t="s">
        <v>115</v>
      </c>
      <c r="AR108" s="79">
        <f>SUM(AR109:AR110)</f>
        <v>0</v>
      </c>
      <c r="AS108" s="79">
        <f>SUM(AS109:AS110)</f>
        <v>0</v>
      </c>
      <c r="AT108" s="80" t="s">
        <v>115</v>
      </c>
      <c r="AU108" s="79">
        <f>SUM(AU109:AU110)</f>
        <v>0</v>
      </c>
      <c r="AV108" s="348">
        <f>SUM(AV109:AV110)</f>
        <v>0</v>
      </c>
      <c r="AW108" s="263"/>
      <c r="AX108" s="70"/>
      <c r="AY108" s="70"/>
      <c r="AZ108" s="70"/>
      <c r="BA108" s="80" t="s">
        <v>115</v>
      </c>
      <c r="BB108" s="79">
        <f>SUM(BB109:BB110)</f>
        <v>0</v>
      </c>
      <c r="BC108" s="79">
        <f>SUM(BC109:BC110)</f>
        <v>0</v>
      </c>
      <c r="BD108" s="80" t="s">
        <v>115</v>
      </c>
      <c r="BE108" s="79">
        <f>SUM(BE109:BE110)</f>
        <v>0</v>
      </c>
      <c r="BF108" s="256">
        <f>SUM(BF109:BF110)</f>
        <v>0</v>
      </c>
      <c r="BG108" s="347"/>
      <c r="BH108" s="70"/>
      <c r="BI108" s="70"/>
      <c r="BJ108" s="70"/>
      <c r="BK108" s="80" t="s">
        <v>115</v>
      </c>
      <c r="BL108" s="79">
        <f>SUM(BL109:BL110)</f>
        <v>0</v>
      </c>
      <c r="BM108" s="79">
        <f>SUM(BM109:BM110)</f>
        <v>0</v>
      </c>
      <c r="BN108" s="80" t="s">
        <v>115</v>
      </c>
      <c r="BO108" s="79">
        <f>SUM(BO109:BO110)</f>
        <v>0</v>
      </c>
      <c r="BP108" s="348">
        <f>SUM(BP109:BP110)</f>
        <v>0</v>
      </c>
      <c r="BQ108" s="332"/>
    </row>
    <row r="109" spans="1:69" ht="15">
      <c r="A109" s="8" t="s">
        <v>33</v>
      </c>
      <c r="B109" s="8" t="s">
        <v>11</v>
      </c>
      <c r="C109" s="8"/>
      <c r="D109" s="199">
        <v>116</v>
      </c>
      <c r="E109" s="118" t="s">
        <v>180</v>
      </c>
      <c r="F109" s="118" t="s">
        <v>108</v>
      </c>
      <c r="G109" s="195" t="s">
        <v>34</v>
      </c>
      <c r="H109" s="309" t="s">
        <v>188</v>
      </c>
      <c r="I109" s="208"/>
      <c r="J109" s="6"/>
      <c r="K109" s="6"/>
      <c r="L109" s="6"/>
      <c r="M109" s="6"/>
      <c r="N109" s="6"/>
      <c r="O109" s="6"/>
      <c r="P109" s="6"/>
      <c r="Q109" s="6"/>
      <c r="R109" s="255"/>
      <c r="S109" s="349"/>
      <c r="T109" s="6"/>
      <c r="U109" s="6"/>
      <c r="V109" s="6"/>
      <c r="W109" s="6"/>
      <c r="X109" s="6"/>
      <c r="Y109" s="6"/>
      <c r="Z109" s="6"/>
      <c r="AA109" s="6"/>
      <c r="AB109" s="350"/>
      <c r="AC109" s="208"/>
      <c r="AD109" s="6"/>
      <c r="AE109" s="6"/>
      <c r="AF109" s="6"/>
      <c r="AG109" s="6"/>
      <c r="AH109" s="6"/>
      <c r="AI109" s="6"/>
      <c r="AJ109" s="6"/>
      <c r="AK109" s="6"/>
      <c r="AL109" s="255"/>
      <c r="AM109" s="349"/>
      <c r="AN109" s="6"/>
      <c r="AO109" s="6"/>
      <c r="AP109" s="6"/>
      <c r="AQ109" s="6"/>
      <c r="AR109" s="6"/>
      <c r="AS109" s="6"/>
      <c r="AT109" s="6"/>
      <c r="AU109" s="6"/>
      <c r="AV109" s="350"/>
      <c r="AW109" s="208"/>
      <c r="AX109" s="6"/>
      <c r="AY109" s="6"/>
      <c r="AZ109" s="6"/>
      <c r="BA109" s="6"/>
      <c r="BB109" s="6"/>
      <c r="BC109" s="6"/>
      <c r="BD109" s="6"/>
      <c r="BE109" s="6"/>
      <c r="BF109" s="255"/>
      <c r="BG109" s="349"/>
      <c r="BH109" s="6"/>
      <c r="BI109" s="6"/>
      <c r="BJ109" s="6"/>
      <c r="BK109" s="6"/>
      <c r="BL109" s="6"/>
      <c r="BM109" s="6"/>
      <c r="BN109" s="6"/>
      <c r="BO109" s="6"/>
      <c r="BP109" s="350"/>
      <c r="BQ109" s="333"/>
    </row>
    <row r="110" spans="1:69" ht="15">
      <c r="A110" s="8" t="s">
        <v>33</v>
      </c>
      <c r="B110" s="8" t="s">
        <v>11</v>
      </c>
      <c r="C110" s="8"/>
      <c r="D110" s="199">
        <v>116</v>
      </c>
      <c r="E110" s="118" t="s">
        <v>180</v>
      </c>
      <c r="F110" s="118" t="s">
        <v>108</v>
      </c>
      <c r="G110" s="195" t="s">
        <v>34</v>
      </c>
      <c r="H110" s="309" t="s">
        <v>188</v>
      </c>
      <c r="I110" s="208"/>
      <c r="J110" s="6"/>
      <c r="K110" s="6"/>
      <c r="L110" s="6"/>
      <c r="M110" s="6"/>
      <c r="N110" s="6"/>
      <c r="O110" s="6"/>
      <c r="P110" s="6"/>
      <c r="Q110" s="6"/>
      <c r="R110" s="255"/>
      <c r="S110" s="349"/>
      <c r="T110" s="6"/>
      <c r="U110" s="6"/>
      <c r="V110" s="6"/>
      <c r="W110" s="6"/>
      <c r="X110" s="6"/>
      <c r="Y110" s="6"/>
      <c r="Z110" s="6"/>
      <c r="AA110" s="6"/>
      <c r="AB110" s="350"/>
      <c r="AC110" s="208"/>
      <c r="AD110" s="6"/>
      <c r="AE110" s="6"/>
      <c r="AF110" s="6"/>
      <c r="AG110" s="6"/>
      <c r="AH110" s="6"/>
      <c r="AI110" s="6"/>
      <c r="AJ110" s="6"/>
      <c r="AK110" s="6"/>
      <c r="AL110" s="255"/>
      <c r="AM110" s="349"/>
      <c r="AN110" s="6"/>
      <c r="AO110" s="6"/>
      <c r="AP110" s="6"/>
      <c r="AQ110" s="6"/>
      <c r="AR110" s="6"/>
      <c r="AS110" s="6"/>
      <c r="AT110" s="6"/>
      <c r="AU110" s="6"/>
      <c r="AV110" s="350"/>
      <c r="AW110" s="208"/>
      <c r="AX110" s="6"/>
      <c r="AY110" s="6"/>
      <c r="AZ110" s="6"/>
      <c r="BA110" s="6"/>
      <c r="BB110" s="6"/>
      <c r="BC110" s="6"/>
      <c r="BD110" s="6"/>
      <c r="BE110" s="6"/>
      <c r="BF110" s="255"/>
      <c r="BG110" s="349"/>
      <c r="BH110" s="6"/>
      <c r="BI110" s="6"/>
      <c r="BJ110" s="6"/>
      <c r="BK110" s="6"/>
      <c r="BL110" s="6"/>
      <c r="BM110" s="6"/>
      <c r="BN110" s="6"/>
      <c r="BO110" s="6"/>
      <c r="BP110" s="350"/>
      <c r="BQ110" s="333"/>
    </row>
    <row r="111" spans="1:69" ht="19.5" customHeight="1">
      <c r="A111" s="64" t="s">
        <v>33</v>
      </c>
      <c r="B111" s="64" t="s">
        <v>11</v>
      </c>
      <c r="C111" s="65" t="s">
        <v>21</v>
      </c>
      <c r="D111" s="126">
        <v>101</v>
      </c>
      <c r="E111" s="119" t="s">
        <v>180</v>
      </c>
      <c r="F111" s="119" t="s">
        <v>108</v>
      </c>
      <c r="G111" s="119" t="s">
        <v>34</v>
      </c>
      <c r="H111" s="308" t="s">
        <v>188</v>
      </c>
      <c r="I111" s="263"/>
      <c r="J111" s="70"/>
      <c r="K111" s="70"/>
      <c r="L111" s="70"/>
      <c r="M111" s="80" t="s">
        <v>115</v>
      </c>
      <c r="N111" s="79">
        <f>SUM(N112:N113)</f>
        <v>0</v>
      </c>
      <c r="O111" s="79">
        <f>SUM(O112:O113)</f>
        <v>0</v>
      </c>
      <c r="P111" s="80" t="s">
        <v>115</v>
      </c>
      <c r="Q111" s="79">
        <f>SUM(Q112:Q113)</f>
        <v>0</v>
      </c>
      <c r="R111" s="256">
        <f>SUM(R112:R113)</f>
        <v>0</v>
      </c>
      <c r="S111" s="347"/>
      <c r="T111" s="70"/>
      <c r="U111" s="70"/>
      <c r="V111" s="70"/>
      <c r="W111" s="80" t="s">
        <v>115</v>
      </c>
      <c r="X111" s="79">
        <f>SUM(X112:X113)</f>
        <v>0</v>
      </c>
      <c r="Y111" s="79">
        <f>SUM(Y112:Y113)</f>
        <v>0</v>
      </c>
      <c r="Z111" s="80" t="s">
        <v>115</v>
      </c>
      <c r="AA111" s="79">
        <f>SUM(AA112:AA113)</f>
        <v>0</v>
      </c>
      <c r="AB111" s="348">
        <f>SUM(AB112:AB113)</f>
        <v>0</v>
      </c>
      <c r="AC111" s="263"/>
      <c r="AD111" s="70"/>
      <c r="AE111" s="70"/>
      <c r="AF111" s="70"/>
      <c r="AG111" s="80" t="s">
        <v>115</v>
      </c>
      <c r="AH111" s="79">
        <f>SUM(AH112:AH113)</f>
        <v>0</v>
      </c>
      <c r="AI111" s="79">
        <f>SUM(AI112:AI113)</f>
        <v>0</v>
      </c>
      <c r="AJ111" s="80" t="s">
        <v>115</v>
      </c>
      <c r="AK111" s="79">
        <f>SUM(AK112:AK113)</f>
        <v>0</v>
      </c>
      <c r="AL111" s="256">
        <f>SUM(AL112:AL113)</f>
        <v>0</v>
      </c>
      <c r="AM111" s="347"/>
      <c r="AN111" s="70"/>
      <c r="AO111" s="70"/>
      <c r="AP111" s="70"/>
      <c r="AQ111" s="80" t="s">
        <v>115</v>
      </c>
      <c r="AR111" s="79">
        <f>SUM(AR112:AR113)</f>
        <v>0</v>
      </c>
      <c r="AS111" s="79">
        <f>SUM(AS112:AS113)</f>
        <v>0</v>
      </c>
      <c r="AT111" s="80" t="s">
        <v>115</v>
      </c>
      <c r="AU111" s="79">
        <f>SUM(AU112:AU113)</f>
        <v>0</v>
      </c>
      <c r="AV111" s="348">
        <f>SUM(AV112:AV113)</f>
        <v>0</v>
      </c>
      <c r="AW111" s="263"/>
      <c r="AX111" s="70"/>
      <c r="AY111" s="70"/>
      <c r="AZ111" s="70"/>
      <c r="BA111" s="80" t="s">
        <v>115</v>
      </c>
      <c r="BB111" s="79">
        <f>SUM(BB112:BB113)</f>
        <v>0</v>
      </c>
      <c r="BC111" s="79">
        <f>SUM(BC112:BC113)</f>
        <v>0</v>
      </c>
      <c r="BD111" s="80" t="s">
        <v>115</v>
      </c>
      <c r="BE111" s="79">
        <f>SUM(BE112:BE113)</f>
        <v>0</v>
      </c>
      <c r="BF111" s="256">
        <f>SUM(BF112:BF113)</f>
        <v>0</v>
      </c>
      <c r="BG111" s="347"/>
      <c r="BH111" s="70"/>
      <c r="BI111" s="70"/>
      <c r="BJ111" s="70"/>
      <c r="BK111" s="80" t="s">
        <v>115</v>
      </c>
      <c r="BL111" s="79">
        <f>SUM(BL112:BL113)</f>
        <v>0</v>
      </c>
      <c r="BM111" s="79">
        <f>SUM(BM112:BM113)</f>
        <v>0</v>
      </c>
      <c r="BN111" s="80" t="s">
        <v>115</v>
      </c>
      <c r="BO111" s="79">
        <f>SUM(BO112:BO113)</f>
        <v>0</v>
      </c>
      <c r="BP111" s="348">
        <f>SUM(BP112:BP113)</f>
        <v>0</v>
      </c>
      <c r="BQ111" s="332"/>
    </row>
    <row r="112" spans="1:69" ht="15">
      <c r="A112" s="8" t="s">
        <v>33</v>
      </c>
      <c r="B112" s="8" t="s">
        <v>11</v>
      </c>
      <c r="C112" s="8"/>
      <c r="D112" s="199">
        <v>101</v>
      </c>
      <c r="E112" s="118" t="s">
        <v>180</v>
      </c>
      <c r="F112" s="118" t="s">
        <v>108</v>
      </c>
      <c r="G112" s="195" t="s">
        <v>34</v>
      </c>
      <c r="H112" s="309" t="s">
        <v>188</v>
      </c>
      <c r="I112" s="208"/>
      <c r="J112" s="6"/>
      <c r="K112" s="6"/>
      <c r="L112" s="6"/>
      <c r="M112" s="6"/>
      <c r="N112" s="6"/>
      <c r="O112" s="6"/>
      <c r="P112" s="6"/>
      <c r="Q112" s="6"/>
      <c r="R112" s="255"/>
      <c r="S112" s="349"/>
      <c r="T112" s="6"/>
      <c r="U112" s="6"/>
      <c r="V112" s="6"/>
      <c r="W112" s="6"/>
      <c r="X112" s="6"/>
      <c r="Y112" s="6"/>
      <c r="Z112" s="6"/>
      <c r="AA112" s="6"/>
      <c r="AB112" s="350"/>
      <c r="AC112" s="208"/>
      <c r="AD112" s="6"/>
      <c r="AE112" s="6"/>
      <c r="AF112" s="6"/>
      <c r="AG112" s="6"/>
      <c r="AH112" s="6"/>
      <c r="AI112" s="6"/>
      <c r="AJ112" s="6"/>
      <c r="AK112" s="6"/>
      <c r="AL112" s="255"/>
      <c r="AM112" s="349"/>
      <c r="AN112" s="6"/>
      <c r="AO112" s="6"/>
      <c r="AP112" s="6"/>
      <c r="AQ112" s="6"/>
      <c r="AR112" s="6"/>
      <c r="AS112" s="6"/>
      <c r="AT112" s="6"/>
      <c r="AU112" s="6"/>
      <c r="AV112" s="350"/>
      <c r="AW112" s="208"/>
      <c r="AX112" s="6"/>
      <c r="AY112" s="6"/>
      <c r="AZ112" s="6"/>
      <c r="BA112" s="6"/>
      <c r="BB112" s="6"/>
      <c r="BC112" s="6"/>
      <c r="BD112" s="6"/>
      <c r="BE112" s="6"/>
      <c r="BF112" s="255"/>
      <c r="BG112" s="349"/>
      <c r="BH112" s="6"/>
      <c r="BI112" s="6"/>
      <c r="BJ112" s="6"/>
      <c r="BK112" s="6"/>
      <c r="BL112" s="6"/>
      <c r="BM112" s="6"/>
      <c r="BN112" s="6"/>
      <c r="BO112" s="6"/>
      <c r="BP112" s="350"/>
      <c r="BQ112" s="333"/>
    </row>
    <row r="113" spans="1:69" ht="15">
      <c r="A113" s="8" t="s">
        <v>33</v>
      </c>
      <c r="B113" s="8" t="s">
        <v>11</v>
      </c>
      <c r="C113" s="8"/>
      <c r="D113" s="199">
        <v>101</v>
      </c>
      <c r="E113" s="118" t="s">
        <v>180</v>
      </c>
      <c r="F113" s="118" t="s">
        <v>108</v>
      </c>
      <c r="G113" s="195" t="s">
        <v>34</v>
      </c>
      <c r="H113" s="309" t="s">
        <v>188</v>
      </c>
      <c r="I113" s="208"/>
      <c r="J113" s="6"/>
      <c r="K113" s="6"/>
      <c r="L113" s="6"/>
      <c r="M113" s="6"/>
      <c r="N113" s="6"/>
      <c r="O113" s="6"/>
      <c r="P113" s="6"/>
      <c r="Q113" s="6"/>
      <c r="R113" s="255"/>
      <c r="S113" s="349"/>
      <c r="T113" s="6"/>
      <c r="U113" s="6"/>
      <c r="V113" s="6"/>
      <c r="W113" s="6"/>
      <c r="X113" s="6"/>
      <c r="Y113" s="6"/>
      <c r="Z113" s="6"/>
      <c r="AA113" s="6"/>
      <c r="AB113" s="350"/>
      <c r="AC113" s="208"/>
      <c r="AD113" s="6"/>
      <c r="AE113" s="6"/>
      <c r="AF113" s="6"/>
      <c r="AG113" s="6"/>
      <c r="AH113" s="6"/>
      <c r="AI113" s="6"/>
      <c r="AJ113" s="6"/>
      <c r="AK113" s="6"/>
      <c r="AL113" s="255"/>
      <c r="AM113" s="349"/>
      <c r="AN113" s="6"/>
      <c r="AO113" s="6"/>
      <c r="AP113" s="6"/>
      <c r="AQ113" s="6"/>
      <c r="AR113" s="6"/>
      <c r="AS113" s="6"/>
      <c r="AT113" s="6"/>
      <c r="AU113" s="6"/>
      <c r="AV113" s="350"/>
      <c r="AW113" s="208"/>
      <c r="AX113" s="6"/>
      <c r="AY113" s="6"/>
      <c r="AZ113" s="6"/>
      <c r="BA113" s="6"/>
      <c r="BB113" s="6"/>
      <c r="BC113" s="6"/>
      <c r="BD113" s="6"/>
      <c r="BE113" s="6"/>
      <c r="BF113" s="255"/>
      <c r="BG113" s="349"/>
      <c r="BH113" s="6"/>
      <c r="BI113" s="6"/>
      <c r="BJ113" s="6"/>
      <c r="BK113" s="6"/>
      <c r="BL113" s="6"/>
      <c r="BM113" s="6"/>
      <c r="BN113" s="6"/>
      <c r="BO113" s="6"/>
      <c r="BP113" s="350"/>
      <c r="BQ113" s="333"/>
    </row>
    <row r="114" spans="1:69" ht="15">
      <c r="A114" s="1" t="s">
        <v>33</v>
      </c>
      <c r="B114" s="1" t="s">
        <v>138</v>
      </c>
      <c r="C114" s="2" t="s">
        <v>20</v>
      </c>
      <c r="D114" s="1">
        <v>1</v>
      </c>
      <c r="E114" s="2" t="s">
        <v>179</v>
      </c>
      <c r="F114" s="38" t="s">
        <v>108</v>
      </c>
      <c r="G114" s="2" t="s">
        <v>141</v>
      </c>
      <c r="H114" s="303"/>
      <c r="I114" s="93"/>
      <c r="J114" s="2"/>
      <c r="K114" s="2"/>
      <c r="L114" s="2"/>
      <c r="M114" s="2"/>
      <c r="N114" s="2"/>
      <c r="O114" s="2"/>
      <c r="P114" s="2"/>
      <c r="Q114" s="2"/>
      <c r="R114" s="148"/>
      <c r="S114" s="353"/>
      <c r="T114" s="2"/>
      <c r="U114" s="2"/>
      <c r="V114" s="2"/>
      <c r="W114" s="2"/>
      <c r="X114" s="2"/>
      <c r="Y114" s="2"/>
      <c r="Z114" s="2"/>
      <c r="AA114" s="2"/>
      <c r="AB114" s="303"/>
      <c r="AC114" s="93"/>
      <c r="AD114" s="2"/>
      <c r="AE114" s="2"/>
      <c r="AF114" s="2"/>
      <c r="AG114" s="2"/>
      <c r="AH114" s="2"/>
      <c r="AI114" s="2"/>
      <c r="AJ114" s="2"/>
      <c r="AK114" s="2"/>
      <c r="AL114" s="148"/>
      <c r="AM114" s="353"/>
      <c r="AN114" s="2"/>
      <c r="AO114" s="2"/>
      <c r="AP114" s="2"/>
      <c r="AQ114" s="2"/>
      <c r="AR114" s="2"/>
      <c r="AS114" s="2"/>
      <c r="AT114" s="2"/>
      <c r="AU114" s="2"/>
      <c r="AV114" s="303"/>
      <c r="AW114" s="93"/>
      <c r="AX114" s="2"/>
      <c r="AY114" s="2"/>
      <c r="AZ114" s="2"/>
      <c r="BA114" s="2"/>
      <c r="BB114" s="2"/>
      <c r="BC114" s="2"/>
      <c r="BD114" s="2"/>
      <c r="BE114" s="2"/>
      <c r="BF114" s="148"/>
      <c r="BG114" s="353"/>
      <c r="BH114" s="2"/>
      <c r="BI114" s="2"/>
      <c r="BJ114" s="2"/>
      <c r="BK114" s="2"/>
      <c r="BL114" s="2"/>
      <c r="BM114" s="2"/>
      <c r="BN114" s="2"/>
      <c r="BO114" s="2"/>
      <c r="BP114" s="303"/>
      <c r="BQ114" s="331"/>
    </row>
    <row r="115" spans="1:69" ht="15.75" customHeight="1">
      <c r="A115" s="8" t="s">
        <v>33</v>
      </c>
      <c r="B115" s="8" t="s">
        <v>8</v>
      </c>
      <c r="C115" s="5"/>
      <c r="D115" s="197" t="s">
        <v>151</v>
      </c>
      <c r="E115" s="118"/>
      <c r="F115" s="195"/>
      <c r="G115" s="195"/>
      <c r="H115" s="309"/>
      <c r="I115" s="128"/>
      <c r="J115" s="5"/>
      <c r="K115" s="5"/>
      <c r="L115" s="5"/>
      <c r="M115" s="5"/>
      <c r="N115" s="5"/>
      <c r="O115" s="5"/>
      <c r="P115" s="5"/>
      <c r="Q115" s="5"/>
      <c r="R115" s="145"/>
      <c r="S115" s="354"/>
      <c r="T115" s="5"/>
      <c r="U115" s="5"/>
      <c r="V115" s="5"/>
      <c r="W115" s="5"/>
      <c r="X115" s="5"/>
      <c r="Y115" s="5"/>
      <c r="Z115" s="5"/>
      <c r="AA115" s="5"/>
      <c r="AB115" s="341"/>
      <c r="AC115" s="128"/>
      <c r="AD115" s="5"/>
      <c r="AE115" s="5"/>
      <c r="AF115" s="5"/>
      <c r="AG115" s="5"/>
      <c r="AH115" s="5"/>
      <c r="AI115" s="5"/>
      <c r="AJ115" s="5"/>
      <c r="AK115" s="5"/>
      <c r="AL115" s="145"/>
      <c r="AM115" s="354"/>
      <c r="AN115" s="5"/>
      <c r="AO115" s="5"/>
      <c r="AP115" s="5"/>
      <c r="AQ115" s="5"/>
      <c r="AR115" s="5"/>
      <c r="AS115" s="5"/>
      <c r="AT115" s="5"/>
      <c r="AU115" s="5"/>
      <c r="AV115" s="341"/>
      <c r="AW115" s="128"/>
      <c r="AX115" s="5"/>
      <c r="AY115" s="5"/>
      <c r="AZ115" s="5"/>
      <c r="BA115" s="5"/>
      <c r="BB115" s="5"/>
      <c r="BC115" s="5"/>
      <c r="BD115" s="5"/>
      <c r="BE115" s="5"/>
      <c r="BF115" s="145"/>
      <c r="BG115" s="354"/>
      <c r="BH115" s="5"/>
      <c r="BI115" s="5"/>
      <c r="BJ115" s="5"/>
      <c r="BK115" s="5"/>
      <c r="BL115" s="5"/>
      <c r="BM115" s="5"/>
      <c r="BN115" s="5"/>
      <c r="BO115" s="5"/>
      <c r="BP115" s="341"/>
      <c r="BQ115" s="333"/>
    </row>
    <row r="116" spans="1:69" ht="15.75" customHeight="1">
      <c r="A116" s="8" t="s">
        <v>33</v>
      </c>
      <c r="B116" s="8" t="s">
        <v>11</v>
      </c>
      <c r="C116" s="5"/>
      <c r="D116" s="197" t="s">
        <v>151</v>
      </c>
      <c r="E116" s="118"/>
      <c r="F116" s="195"/>
      <c r="G116" s="195"/>
      <c r="H116" s="309"/>
      <c r="I116" s="128"/>
      <c r="J116" s="5"/>
      <c r="K116" s="5"/>
      <c r="L116" s="5"/>
      <c r="M116" s="5"/>
      <c r="N116" s="5"/>
      <c r="O116" s="5"/>
      <c r="P116" s="5"/>
      <c r="Q116" s="5"/>
      <c r="R116" s="145"/>
      <c r="S116" s="354"/>
      <c r="T116" s="5"/>
      <c r="U116" s="5"/>
      <c r="V116" s="5"/>
      <c r="W116" s="5"/>
      <c r="X116" s="5"/>
      <c r="Y116" s="5"/>
      <c r="Z116" s="5"/>
      <c r="AA116" s="5"/>
      <c r="AB116" s="341"/>
      <c r="AC116" s="128"/>
      <c r="AD116" s="5"/>
      <c r="AE116" s="5"/>
      <c r="AF116" s="5"/>
      <c r="AG116" s="5"/>
      <c r="AH116" s="5"/>
      <c r="AI116" s="5"/>
      <c r="AJ116" s="5"/>
      <c r="AK116" s="5"/>
      <c r="AL116" s="145"/>
      <c r="AM116" s="354"/>
      <c r="AN116" s="5"/>
      <c r="AO116" s="5"/>
      <c r="AP116" s="5"/>
      <c r="AQ116" s="5"/>
      <c r="AR116" s="5"/>
      <c r="AS116" s="5"/>
      <c r="AT116" s="5"/>
      <c r="AU116" s="5"/>
      <c r="AV116" s="341"/>
      <c r="AW116" s="128"/>
      <c r="AX116" s="5"/>
      <c r="AY116" s="5"/>
      <c r="AZ116" s="5"/>
      <c r="BA116" s="5"/>
      <c r="BB116" s="5"/>
      <c r="BC116" s="5"/>
      <c r="BD116" s="5"/>
      <c r="BE116" s="5"/>
      <c r="BF116" s="145"/>
      <c r="BG116" s="354"/>
      <c r="BH116" s="5"/>
      <c r="BI116" s="5"/>
      <c r="BJ116" s="5"/>
      <c r="BK116" s="5"/>
      <c r="BL116" s="5"/>
      <c r="BM116" s="5"/>
      <c r="BN116" s="5"/>
      <c r="BO116" s="5"/>
      <c r="BP116" s="341"/>
      <c r="BQ116" s="333"/>
    </row>
    <row r="117" spans="1:69" ht="15.75" customHeight="1">
      <c r="A117" s="1" t="s">
        <v>33</v>
      </c>
      <c r="B117" s="1" t="s">
        <v>172</v>
      </c>
      <c r="C117" s="2" t="s">
        <v>48</v>
      </c>
      <c r="D117" s="1">
        <v>1</v>
      </c>
      <c r="E117" s="2" t="s">
        <v>178</v>
      </c>
      <c r="F117" s="38" t="s">
        <v>108</v>
      </c>
      <c r="G117" s="2" t="s">
        <v>36</v>
      </c>
      <c r="H117" s="303"/>
      <c r="I117" s="93"/>
      <c r="J117" s="2"/>
      <c r="K117" s="2"/>
      <c r="L117" s="2"/>
      <c r="M117" s="2"/>
      <c r="N117" s="2"/>
      <c r="O117" s="2"/>
      <c r="P117" s="2"/>
      <c r="Q117" s="2"/>
      <c r="R117" s="148"/>
      <c r="S117" s="353"/>
      <c r="T117" s="2"/>
      <c r="U117" s="2"/>
      <c r="V117" s="2"/>
      <c r="W117" s="2"/>
      <c r="X117" s="2"/>
      <c r="Y117" s="2"/>
      <c r="Z117" s="2"/>
      <c r="AA117" s="2"/>
      <c r="AB117" s="303"/>
      <c r="AC117" s="93"/>
      <c r="AD117" s="2"/>
      <c r="AE117" s="2"/>
      <c r="AF117" s="2"/>
      <c r="AG117" s="2"/>
      <c r="AH117" s="2"/>
      <c r="AI117" s="2"/>
      <c r="AJ117" s="2"/>
      <c r="AK117" s="2"/>
      <c r="AL117" s="148"/>
      <c r="AM117" s="353"/>
      <c r="AN117" s="2"/>
      <c r="AO117" s="2"/>
      <c r="AP117" s="2"/>
      <c r="AQ117" s="2"/>
      <c r="AR117" s="2"/>
      <c r="AS117" s="2"/>
      <c r="AT117" s="2"/>
      <c r="AU117" s="2"/>
      <c r="AV117" s="303"/>
      <c r="AW117" s="93"/>
      <c r="AX117" s="2"/>
      <c r="AY117" s="2"/>
      <c r="AZ117" s="2"/>
      <c r="BA117" s="2"/>
      <c r="BB117" s="2"/>
      <c r="BC117" s="2"/>
      <c r="BD117" s="2"/>
      <c r="BE117" s="2"/>
      <c r="BF117" s="148"/>
      <c r="BG117" s="353"/>
      <c r="BH117" s="2"/>
      <c r="BI117" s="2"/>
      <c r="BJ117" s="2"/>
      <c r="BK117" s="2"/>
      <c r="BL117" s="2"/>
      <c r="BM117" s="2"/>
      <c r="BN117" s="2"/>
      <c r="BO117" s="2"/>
      <c r="BP117" s="303"/>
      <c r="BQ117" s="331"/>
    </row>
    <row r="118" spans="1:69" ht="15.75" customHeight="1">
      <c r="A118" s="8" t="s">
        <v>33</v>
      </c>
      <c r="B118" s="8" t="s">
        <v>14</v>
      </c>
      <c r="C118" s="5"/>
      <c r="D118" s="197">
        <v>116</v>
      </c>
      <c r="E118" s="118"/>
      <c r="F118" s="195"/>
      <c r="G118" s="195"/>
      <c r="H118" s="309"/>
      <c r="I118" s="128"/>
      <c r="J118" s="5"/>
      <c r="K118" s="5"/>
      <c r="L118" s="5"/>
      <c r="M118" s="5"/>
      <c r="N118" s="5"/>
      <c r="O118" s="5"/>
      <c r="P118" s="5"/>
      <c r="Q118" s="5"/>
      <c r="R118" s="145"/>
      <c r="S118" s="354"/>
      <c r="T118" s="5"/>
      <c r="U118" s="5"/>
      <c r="V118" s="5"/>
      <c r="W118" s="5"/>
      <c r="X118" s="5"/>
      <c r="Y118" s="5"/>
      <c r="Z118" s="5"/>
      <c r="AA118" s="5"/>
      <c r="AB118" s="341"/>
      <c r="AC118" s="128"/>
      <c r="AD118" s="5"/>
      <c r="AE118" s="5"/>
      <c r="AF118" s="5"/>
      <c r="AG118" s="5"/>
      <c r="AH118" s="5"/>
      <c r="AI118" s="5"/>
      <c r="AJ118" s="5"/>
      <c r="AK118" s="5"/>
      <c r="AL118" s="145"/>
      <c r="AM118" s="354"/>
      <c r="AN118" s="5"/>
      <c r="AO118" s="5"/>
      <c r="AP118" s="5"/>
      <c r="AQ118" s="5"/>
      <c r="AR118" s="5"/>
      <c r="AS118" s="5"/>
      <c r="AT118" s="5"/>
      <c r="AU118" s="5"/>
      <c r="AV118" s="341"/>
      <c r="AW118" s="128"/>
      <c r="AX118" s="5"/>
      <c r="AY118" s="5"/>
      <c r="AZ118" s="5"/>
      <c r="BA118" s="5"/>
      <c r="BB118" s="5"/>
      <c r="BC118" s="5"/>
      <c r="BD118" s="5"/>
      <c r="BE118" s="5"/>
      <c r="BF118" s="145"/>
      <c r="BG118" s="354"/>
      <c r="BH118" s="5"/>
      <c r="BI118" s="5"/>
      <c r="BJ118" s="5"/>
      <c r="BK118" s="5"/>
      <c r="BL118" s="5"/>
      <c r="BM118" s="5"/>
      <c r="BN118" s="5"/>
      <c r="BO118" s="5"/>
      <c r="BP118" s="341"/>
      <c r="BQ118" s="333"/>
    </row>
    <row r="119" spans="1:69" ht="15.75" customHeight="1">
      <c r="A119" s="8" t="s">
        <v>33</v>
      </c>
      <c r="B119" s="8" t="s">
        <v>14</v>
      </c>
      <c r="C119" s="5"/>
      <c r="D119" s="197">
        <v>392</v>
      </c>
      <c r="E119" s="118"/>
      <c r="F119" s="195"/>
      <c r="G119" s="195"/>
      <c r="H119" s="309"/>
      <c r="I119" s="128"/>
      <c r="J119" s="5"/>
      <c r="K119" s="5"/>
      <c r="L119" s="5"/>
      <c r="M119" s="5"/>
      <c r="N119" s="5"/>
      <c r="O119" s="5"/>
      <c r="P119" s="5"/>
      <c r="Q119" s="5"/>
      <c r="R119" s="145"/>
      <c r="S119" s="354"/>
      <c r="T119" s="5"/>
      <c r="U119" s="5"/>
      <c r="V119" s="5"/>
      <c r="W119" s="5"/>
      <c r="X119" s="5"/>
      <c r="Y119" s="5"/>
      <c r="Z119" s="5"/>
      <c r="AA119" s="5"/>
      <c r="AB119" s="341"/>
      <c r="AC119" s="128"/>
      <c r="AD119" s="5"/>
      <c r="AE119" s="5"/>
      <c r="AF119" s="5"/>
      <c r="AG119" s="5"/>
      <c r="AH119" s="5"/>
      <c r="AI119" s="5"/>
      <c r="AJ119" s="5"/>
      <c r="AK119" s="5"/>
      <c r="AL119" s="145"/>
      <c r="AM119" s="354"/>
      <c r="AN119" s="5"/>
      <c r="AO119" s="5"/>
      <c r="AP119" s="5"/>
      <c r="AQ119" s="5"/>
      <c r="AR119" s="5"/>
      <c r="AS119" s="5"/>
      <c r="AT119" s="5"/>
      <c r="AU119" s="5"/>
      <c r="AV119" s="341"/>
      <c r="AW119" s="128"/>
      <c r="AX119" s="5"/>
      <c r="AY119" s="5"/>
      <c r="AZ119" s="5"/>
      <c r="BA119" s="5"/>
      <c r="BB119" s="5"/>
      <c r="BC119" s="5"/>
      <c r="BD119" s="5"/>
      <c r="BE119" s="5"/>
      <c r="BF119" s="145"/>
      <c r="BG119" s="354"/>
      <c r="BH119" s="5"/>
      <c r="BI119" s="5"/>
      <c r="BJ119" s="5"/>
      <c r="BK119" s="5"/>
      <c r="BL119" s="5"/>
      <c r="BM119" s="5"/>
      <c r="BN119" s="5"/>
      <c r="BO119" s="5"/>
      <c r="BP119" s="341"/>
      <c r="BQ119" s="333"/>
    </row>
    <row r="120" spans="1:69" ht="15.75" customHeight="1">
      <c r="A120" s="1" t="s">
        <v>33</v>
      </c>
      <c r="B120" s="1" t="s">
        <v>138</v>
      </c>
      <c r="C120" s="2" t="s">
        <v>21</v>
      </c>
      <c r="D120" s="1">
        <v>1</v>
      </c>
      <c r="E120" s="2" t="s">
        <v>177</v>
      </c>
      <c r="F120" s="38" t="s">
        <v>108</v>
      </c>
      <c r="G120" s="2" t="s">
        <v>176</v>
      </c>
      <c r="H120" s="303"/>
      <c r="I120" s="93"/>
      <c r="J120" s="2"/>
      <c r="K120" s="2"/>
      <c r="L120" s="2"/>
      <c r="M120" s="2"/>
      <c r="N120" s="2"/>
      <c r="O120" s="2"/>
      <c r="P120" s="2"/>
      <c r="Q120" s="2"/>
      <c r="R120" s="148"/>
      <c r="S120" s="353"/>
      <c r="T120" s="2"/>
      <c r="U120" s="2"/>
      <c r="V120" s="2"/>
      <c r="W120" s="2"/>
      <c r="X120" s="2"/>
      <c r="Y120" s="2"/>
      <c r="Z120" s="2"/>
      <c r="AA120" s="2"/>
      <c r="AB120" s="303"/>
      <c r="AC120" s="93"/>
      <c r="AD120" s="2"/>
      <c r="AE120" s="2"/>
      <c r="AF120" s="2"/>
      <c r="AG120" s="2"/>
      <c r="AH120" s="2"/>
      <c r="AI120" s="2"/>
      <c r="AJ120" s="2"/>
      <c r="AK120" s="2"/>
      <c r="AL120" s="148"/>
      <c r="AM120" s="353"/>
      <c r="AN120" s="2"/>
      <c r="AO120" s="2"/>
      <c r="AP120" s="2"/>
      <c r="AQ120" s="2"/>
      <c r="AR120" s="2"/>
      <c r="AS120" s="2"/>
      <c r="AT120" s="2"/>
      <c r="AU120" s="2"/>
      <c r="AV120" s="303"/>
      <c r="AW120" s="93"/>
      <c r="AX120" s="2"/>
      <c r="AY120" s="2"/>
      <c r="AZ120" s="2"/>
      <c r="BA120" s="2"/>
      <c r="BB120" s="2"/>
      <c r="BC120" s="2"/>
      <c r="BD120" s="2"/>
      <c r="BE120" s="2"/>
      <c r="BF120" s="148"/>
      <c r="BG120" s="353"/>
      <c r="BH120" s="2"/>
      <c r="BI120" s="2"/>
      <c r="BJ120" s="2"/>
      <c r="BK120" s="2"/>
      <c r="BL120" s="2"/>
      <c r="BM120" s="2"/>
      <c r="BN120" s="2"/>
      <c r="BO120" s="2"/>
      <c r="BP120" s="303"/>
      <c r="BQ120" s="331"/>
    </row>
    <row r="121" spans="1:69" ht="15.75" customHeight="1">
      <c r="A121" s="8" t="s">
        <v>33</v>
      </c>
      <c r="B121" s="8" t="s">
        <v>11</v>
      </c>
      <c r="C121" s="5"/>
      <c r="D121" s="197">
        <v>393</v>
      </c>
      <c r="E121" s="118"/>
      <c r="F121" s="195"/>
      <c r="G121" s="195"/>
      <c r="H121" s="309"/>
      <c r="I121" s="128"/>
      <c r="J121" s="5"/>
      <c r="K121" s="5"/>
      <c r="L121" s="5"/>
      <c r="M121" s="5"/>
      <c r="N121" s="5"/>
      <c r="O121" s="5"/>
      <c r="P121" s="5"/>
      <c r="Q121" s="5"/>
      <c r="R121" s="145"/>
      <c r="S121" s="354"/>
      <c r="T121" s="5"/>
      <c r="U121" s="5"/>
      <c r="V121" s="5"/>
      <c r="W121" s="5"/>
      <c r="X121" s="5"/>
      <c r="Y121" s="5"/>
      <c r="Z121" s="5"/>
      <c r="AA121" s="5"/>
      <c r="AB121" s="341"/>
      <c r="AC121" s="128"/>
      <c r="AD121" s="5"/>
      <c r="AE121" s="5"/>
      <c r="AF121" s="5"/>
      <c r="AG121" s="5"/>
      <c r="AH121" s="5"/>
      <c r="AI121" s="5"/>
      <c r="AJ121" s="5"/>
      <c r="AK121" s="5"/>
      <c r="AL121" s="145"/>
      <c r="AM121" s="354"/>
      <c r="AN121" s="5"/>
      <c r="AO121" s="5"/>
      <c r="AP121" s="5"/>
      <c r="AQ121" s="5"/>
      <c r="AR121" s="5"/>
      <c r="AS121" s="5"/>
      <c r="AT121" s="5"/>
      <c r="AU121" s="5"/>
      <c r="AV121" s="341"/>
      <c r="AW121" s="128"/>
      <c r="AX121" s="5"/>
      <c r="AY121" s="5"/>
      <c r="AZ121" s="5"/>
      <c r="BA121" s="5"/>
      <c r="BB121" s="5"/>
      <c r="BC121" s="5"/>
      <c r="BD121" s="5"/>
      <c r="BE121" s="5"/>
      <c r="BF121" s="145"/>
      <c r="BG121" s="354"/>
      <c r="BH121" s="5"/>
      <c r="BI121" s="5"/>
      <c r="BJ121" s="5"/>
      <c r="BK121" s="5"/>
      <c r="BL121" s="5"/>
      <c r="BM121" s="5"/>
      <c r="BN121" s="5"/>
      <c r="BO121" s="5"/>
      <c r="BP121" s="341"/>
      <c r="BQ121" s="333"/>
    </row>
    <row r="122" spans="1:69" ht="30" customHeight="1">
      <c r="A122" s="1" t="s">
        <v>33</v>
      </c>
      <c r="B122" s="1" t="s">
        <v>138</v>
      </c>
      <c r="C122" s="2" t="s">
        <v>23</v>
      </c>
      <c r="D122" s="1">
        <v>1</v>
      </c>
      <c r="E122" s="2" t="s">
        <v>175</v>
      </c>
      <c r="F122" s="38" t="s">
        <v>108</v>
      </c>
      <c r="G122" s="2" t="s">
        <v>165</v>
      </c>
      <c r="H122" s="303"/>
      <c r="I122" s="262"/>
      <c r="J122" s="3"/>
      <c r="K122" s="3"/>
      <c r="L122" s="3"/>
      <c r="M122" s="38" t="s">
        <v>261</v>
      </c>
      <c r="N122" s="81">
        <f>N123+N135</f>
        <v>94.200000000000017</v>
      </c>
      <c r="O122" s="81">
        <f>O123+O135</f>
        <v>282600000.00000006</v>
      </c>
      <c r="P122" s="38" t="s">
        <v>262</v>
      </c>
      <c r="Q122" s="81">
        <f>Q123+Q135</f>
        <v>94.200000000000017</v>
      </c>
      <c r="R122" s="89">
        <f>R123+R135</f>
        <v>3768000000.000001</v>
      </c>
      <c r="S122" s="345"/>
      <c r="T122" s="3"/>
      <c r="U122" s="3"/>
      <c r="V122" s="3"/>
      <c r="W122" s="38" t="s">
        <v>261</v>
      </c>
      <c r="X122" s="81">
        <f>X123+X135</f>
        <v>0</v>
      </c>
      <c r="Y122" s="81">
        <f>Y123+Y135</f>
        <v>0</v>
      </c>
      <c r="Z122" s="38" t="s">
        <v>262</v>
      </c>
      <c r="AA122" s="81">
        <f>AA123+AA135</f>
        <v>0</v>
      </c>
      <c r="AB122" s="346">
        <f>AB123+AB135</f>
        <v>0</v>
      </c>
      <c r="AC122" s="262"/>
      <c r="AD122" s="3"/>
      <c r="AE122" s="3"/>
      <c r="AF122" s="3"/>
      <c r="AG122" s="38" t="s">
        <v>116</v>
      </c>
      <c r="AH122" s="81">
        <f>AH123+AH135</f>
        <v>17</v>
      </c>
      <c r="AI122" s="81">
        <f>AI123+AI135</f>
        <v>460000000</v>
      </c>
      <c r="AJ122" s="38" t="s">
        <v>116</v>
      </c>
      <c r="AK122" s="81">
        <f>AK123+AK135</f>
        <v>12.141</v>
      </c>
      <c r="AL122" s="89">
        <f>AL123+AL135</f>
        <v>485640000</v>
      </c>
      <c r="AM122" s="345"/>
      <c r="AN122" s="3"/>
      <c r="AO122" s="3"/>
      <c r="AP122" s="3"/>
      <c r="AQ122" s="38" t="s">
        <v>116</v>
      </c>
      <c r="AR122" s="81">
        <f>AR123+AR135</f>
        <v>7.5</v>
      </c>
      <c r="AS122" s="81">
        <f>AS123+AS135</f>
        <v>37500000</v>
      </c>
      <c r="AT122" s="38" t="s">
        <v>116</v>
      </c>
      <c r="AU122" s="81">
        <f>AU123+AU135</f>
        <v>7.5</v>
      </c>
      <c r="AV122" s="346">
        <f>AV123+AV135</f>
        <v>300000000</v>
      </c>
      <c r="AW122" s="262"/>
      <c r="AX122" s="3"/>
      <c r="AY122" s="3"/>
      <c r="AZ122" s="3"/>
      <c r="BA122" s="38" t="s">
        <v>116</v>
      </c>
      <c r="BB122" s="81">
        <f>BB123+BB135</f>
        <v>0</v>
      </c>
      <c r="BC122" s="81">
        <f>BC123+BC135</f>
        <v>0</v>
      </c>
      <c r="BD122" s="38" t="s">
        <v>116</v>
      </c>
      <c r="BE122" s="81">
        <f>BE123+BE135</f>
        <v>0</v>
      </c>
      <c r="BF122" s="89">
        <f>BF123+BF135</f>
        <v>0</v>
      </c>
      <c r="BG122" s="345"/>
      <c r="BH122" s="3"/>
      <c r="BI122" s="3"/>
      <c r="BJ122" s="3"/>
      <c r="BK122" s="38" t="s">
        <v>116</v>
      </c>
      <c r="BL122" s="81">
        <f>BL123+BL135</f>
        <v>135.57999999999998</v>
      </c>
      <c r="BM122" s="81">
        <f>BM123+BM135</f>
        <v>135580000</v>
      </c>
      <c r="BN122" s="38" t="s">
        <v>116</v>
      </c>
      <c r="BO122" s="81">
        <f>BO123+BO135</f>
        <v>91.151741000000001</v>
      </c>
      <c r="BP122" s="346">
        <f>BP123+BP135</f>
        <v>3646069640</v>
      </c>
      <c r="BQ122" s="331"/>
    </row>
    <row r="123" spans="1:69" ht="15.75" customHeight="1">
      <c r="A123" s="64" t="s">
        <v>33</v>
      </c>
      <c r="B123" s="64" t="s">
        <v>15</v>
      </c>
      <c r="C123" s="65" t="s">
        <v>23</v>
      </c>
      <c r="D123" s="126">
        <v>381</v>
      </c>
      <c r="E123" s="119" t="s">
        <v>175</v>
      </c>
      <c r="F123" s="119" t="s">
        <v>108</v>
      </c>
      <c r="G123" s="119" t="s">
        <v>165</v>
      </c>
      <c r="H123" s="308"/>
      <c r="I123" s="263"/>
      <c r="J123" s="70"/>
      <c r="K123" s="70"/>
      <c r="L123" s="70"/>
      <c r="M123" s="80" t="s">
        <v>115</v>
      </c>
      <c r="N123" s="79">
        <f>SUM(N124:N134)</f>
        <v>0</v>
      </c>
      <c r="O123" s="79">
        <f>SUM(O124:O134)</f>
        <v>0</v>
      </c>
      <c r="P123" s="80" t="s">
        <v>115</v>
      </c>
      <c r="Q123" s="79">
        <f>SUM(Q124:Q134)</f>
        <v>0</v>
      </c>
      <c r="R123" s="256">
        <f>SUM(R124:R134)</f>
        <v>0</v>
      </c>
      <c r="S123" s="347"/>
      <c r="T123" s="70"/>
      <c r="U123" s="70"/>
      <c r="V123" s="70"/>
      <c r="W123" s="80" t="s">
        <v>115</v>
      </c>
      <c r="X123" s="79">
        <f>SUM(X124:X134)</f>
        <v>0</v>
      </c>
      <c r="Y123" s="79">
        <f>SUM(Y124:Y134)</f>
        <v>0</v>
      </c>
      <c r="Z123" s="80" t="s">
        <v>115</v>
      </c>
      <c r="AA123" s="79">
        <f>SUM(AA124:AA134)</f>
        <v>0</v>
      </c>
      <c r="AB123" s="348">
        <f>SUM(AB124:AB134)</f>
        <v>0</v>
      </c>
      <c r="AC123" s="263"/>
      <c r="AD123" s="70"/>
      <c r="AE123" s="70"/>
      <c r="AF123" s="70"/>
      <c r="AG123" s="80" t="s">
        <v>115</v>
      </c>
      <c r="AH123" s="79">
        <f>SUM(AH124:AH134)</f>
        <v>11</v>
      </c>
      <c r="AI123" s="79">
        <f>SUM(AI124:AI134)</f>
        <v>250000000</v>
      </c>
      <c r="AJ123" s="80" t="s">
        <v>115</v>
      </c>
      <c r="AK123" s="79">
        <f>SUM(AK124:AK134)</f>
        <v>11</v>
      </c>
      <c r="AL123" s="256">
        <f>SUM(AL124:AL134)</f>
        <v>440000000</v>
      </c>
      <c r="AM123" s="347"/>
      <c r="AN123" s="70"/>
      <c r="AO123" s="70"/>
      <c r="AP123" s="70"/>
      <c r="AQ123" s="80" t="s">
        <v>115</v>
      </c>
      <c r="AR123" s="79">
        <f>SUM(AR124:AR134)</f>
        <v>0</v>
      </c>
      <c r="AS123" s="79">
        <f>SUM(AS124:AS134)</f>
        <v>0</v>
      </c>
      <c r="AT123" s="80" t="s">
        <v>115</v>
      </c>
      <c r="AU123" s="79">
        <f>SUM(AU124:AU134)</f>
        <v>0</v>
      </c>
      <c r="AV123" s="348">
        <f>SUM(AV124:AV134)</f>
        <v>0</v>
      </c>
      <c r="AW123" s="263"/>
      <c r="AX123" s="70"/>
      <c r="AY123" s="70"/>
      <c r="AZ123" s="70"/>
      <c r="BA123" s="80" t="s">
        <v>115</v>
      </c>
      <c r="BB123" s="79">
        <f>SUM(BB124:BB134)</f>
        <v>0</v>
      </c>
      <c r="BC123" s="79">
        <f>SUM(BC124:BC134)</f>
        <v>0</v>
      </c>
      <c r="BD123" s="80" t="s">
        <v>115</v>
      </c>
      <c r="BE123" s="79">
        <f>SUM(BE124:BE134)</f>
        <v>0</v>
      </c>
      <c r="BF123" s="256">
        <f>SUM(BF124:BF134)</f>
        <v>0</v>
      </c>
      <c r="BG123" s="347"/>
      <c r="BH123" s="70"/>
      <c r="BI123" s="70"/>
      <c r="BJ123" s="70"/>
      <c r="BK123" s="80" t="s">
        <v>115</v>
      </c>
      <c r="BL123" s="79">
        <f>SUM(BL124:BL134)</f>
        <v>88</v>
      </c>
      <c r="BM123" s="79">
        <f>SUM(BM124:BM134)</f>
        <v>88000000</v>
      </c>
      <c r="BN123" s="80" t="s">
        <v>115</v>
      </c>
      <c r="BO123" s="79">
        <f>SUM(BO124:BO134)</f>
        <v>88</v>
      </c>
      <c r="BP123" s="348">
        <f>SUM(BP124:BP134)</f>
        <v>3520000000</v>
      </c>
      <c r="BQ123" s="332"/>
    </row>
    <row r="124" spans="1:69" ht="45">
      <c r="A124" s="8" t="s">
        <v>33</v>
      </c>
      <c r="B124" s="8" t="s">
        <v>15</v>
      </c>
      <c r="C124" s="8">
        <v>1</v>
      </c>
      <c r="D124" s="197">
        <v>381</v>
      </c>
      <c r="E124" s="118" t="s">
        <v>175</v>
      </c>
      <c r="F124" s="195" t="s">
        <v>108</v>
      </c>
      <c r="G124" s="195" t="s">
        <v>165</v>
      </c>
      <c r="H124" s="309"/>
      <c r="I124" s="208"/>
      <c r="J124" s="6"/>
      <c r="K124" s="6"/>
      <c r="L124" s="6"/>
      <c r="M124" s="6"/>
      <c r="N124" s="6"/>
      <c r="O124" s="6"/>
      <c r="P124" s="6"/>
      <c r="Q124" s="6"/>
      <c r="R124" s="255"/>
      <c r="S124" s="349"/>
      <c r="T124" s="6"/>
      <c r="U124" s="6"/>
      <c r="V124" s="6"/>
      <c r="W124" s="6"/>
      <c r="X124" s="6"/>
      <c r="Y124" s="6"/>
      <c r="Z124" s="6"/>
      <c r="AA124" s="6"/>
      <c r="AB124" s="350"/>
      <c r="AC124" s="265" t="s">
        <v>540</v>
      </c>
      <c r="AD124" s="51">
        <v>1</v>
      </c>
      <c r="AE124" s="51">
        <v>1</v>
      </c>
      <c r="AF124" s="51">
        <v>1</v>
      </c>
      <c r="AG124" s="52">
        <v>100</v>
      </c>
      <c r="AH124" s="52">
        <f t="shared" ref="AH124:AH134" si="37">AF124*AG124/100</f>
        <v>1</v>
      </c>
      <c r="AI124" s="139">
        <f>AH124*AUXILIAR!$B$56</f>
        <v>30000000</v>
      </c>
      <c r="AJ124" s="214">
        <v>100</v>
      </c>
      <c r="AK124" s="52">
        <f t="shared" ref="AK124:AK134" si="38">AF124*AJ124/100</f>
        <v>1</v>
      </c>
      <c r="AL124" s="289">
        <f>AK124*AUXILIAR!$B$59</f>
        <v>40000000</v>
      </c>
      <c r="AM124" s="349"/>
      <c r="AN124" s="6"/>
      <c r="AO124" s="6"/>
      <c r="AP124" s="6"/>
      <c r="AQ124" s="6"/>
      <c r="AR124" s="6"/>
      <c r="AS124" s="6"/>
      <c r="AT124" s="6"/>
      <c r="AU124" s="6"/>
      <c r="AV124" s="350"/>
      <c r="AW124" s="208"/>
      <c r="AX124" s="6"/>
      <c r="AY124" s="6"/>
      <c r="AZ124" s="6"/>
      <c r="BA124" s="6"/>
      <c r="BB124" s="6"/>
      <c r="BC124" s="6"/>
      <c r="BD124" s="6"/>
      <c r="BE124" s="6"/>
      <c r="BF124" s="255"/>
      <c r="BG124" s="355" t="s">
        <v>543</v>
      </c>
      <c r="BH124" s="51">
        <v>0</v>
      </c>
      <c r="BI124" s="51">
        <v>88</v>
      </c>
      <c r="BJ124" s="52">
        <f t="shared" ref="BJ124" si="39">BI124-BH124</f>
        <v>88</v>
      </c>
      <c r="BK124" s="51">
        <v>100</v>
      </c>
      <c r="BL124" s="52">
        <f t="shared" ref="BL124" si="40">BJ124*BK124/100</f>
        <v>88</v>
      </c>
      <c r="BM124" s="139">
        <f>BL124*AUXILIAR!$B$70</f>
        <v>88000000</v>
      </c>
      <c r="BN124" s="214">
        <v>100</v>
      </c>
      <c r="BO124" s="52">
        <f t="shared" ref="BO124" si="41">BJ124*BN124/100</f>
        <v>88</v>
      </c>
      <c r="BP124" s="289">
        <f>BO124*AUXILIAR!$B$59</f>
        <v>3520000000</v>
      </c>
      <c r="BQ124" s="333"/>
    </row>
    <row r="125" spans="1:69" ht="45">
      <c r="A125" s="8" t="s">
        <v>33</v>
      </c>
      <c r="B125" s="8" t="s">
        <v>15</v>
      </c>
      <c r="C125" s="8">
        <v>1</v>
      </c>
      <c r="D125" s="197">
        <v>381</v>
      </c>
      <c r="E125" s="118" t="s">
        <v>175</v>
      </c>
      <c r="F125" s="195" t="s">
        <v>108</v>
      </c>
      <c r="G125" s="195" t="s">
        <v>165</v>
      </c>
      <c r="H125" s="309"/>
      <c r="I125" s="208"/>
      <c r="J125" s="6"/>
      <c r="K125" s="6"/>
      <c r="L125" s="6"/>
      <c r="M125" s="6"/>
      <c r="N125" s="6"/>
      <c r="O125" s="6"/>
      <c r="P125" s="6"/>
      <c r="Q125" s="6"/>
      <c r="R125" s="255"/>
      <c r="S125" s="349"/>
      <c r="T125" s="6"/>
      <c r="U125" s="6"/>
      <c r="V125" s="6"/>
      <c r="W125" s="6"/>
      <c r="X125" s="6"/>
      <c r="Y125" s="6"/>
      <c r="Z125" s="6"/>
      <c r="AA125" s="6"/>
      <c r="AB125" s="350"/>
      <c r="AC125" s="265" t="s">
        <v>540</v>
      </c>
      <c r="AD125" s="51">
        <v>1</v>
      </c>
      <c r="AE125" s="51">
        <v>1</v>
      </c>
      <c r="AF125" s="51">
        <v>1</v>
      </c>
      <c r="AG125" s="52">
        <v>100</v>
      </c>
      <c r="AH125" s="52">
        <f t="shared" si="37"/>
        <v>1</v>
      </c>
      <c r="AI125" s="139">
        <f>AH125*AUXILIAR!$B$56</f>
        <v>30000000</v>
      </c>
      <c r="AJ125" s="214">
        <v>100</v>
      </c>
      <c r="AK125" s="52">
        <f t="shared" si="38"/>
        <v>1</v>
      </c>
      <c r="AL125" s="289">
        <f>AK125*AUXILIAR!$B$59</f>
        <v>40000000</v>
      </c>
      <c r="AM125" s="349"/>
      <c r="AN125" s="6"/>
      <c r="AO125" s="6"/>
      <c r="AP125" s="6"/>
      <c r="AQ125" s="6"/>
      <c r="AR125" s="6"/>
      <c r="AS125" s="6"/>
      <c r="AT125" s="6"/>
      <c r="AU125" s="6"/>
      <c r="AV125" s="350"/>
      <c r="AW125" s="208"/>
      <c r="AX125" s="6"/>
      <c r="AY125" s="6"/>
      <c r="AZ125" s="6"/>
      <c r="BA125" s="6"/>
      <c r="BB125" s="6"/>
      <c r="BC125" s="6"/>
      <c r="BD125" s="6"/>
      <c r="BE125" s="6"/>
      <c r="BF125" s="255"/>
      <c r="BG125" s="349"/>
      <c r="BH125" s="6"/>
      <c r="BI125" s="6"/>
      <c r="BJ125" s="6"/>
      <c r="BK125" s="6"/>
      <c r="BL125" s="6"/>
      <c r="BM125" s="6"/>
      <c r="BN125" s="6"/>
      <c r="BO125" s="6"/>
      <c r="BP125" s="350"/>
      <c r="BQ125" s="333"/>
    </row>
    <row r="126" spans="1:69" ht="45">
      <c r="A126" s="8" t="s">
        <v>33</v>
      </c>
      <c r="B126" s="8" t="s">
        <v>15</v>
      </c>
      <c r="C126" s="8">
        <v>1</v>
      </c>
      <c r="D126" s="197">
        <v>381</v>
      </c>
      <c r="E126" s="118" t="s">
        <v>175</v>
      </c>
      <c r="F126" s="195" t="s">
        <v>108</v>
      </c>
      <c r="G126" s="195" t="s">
        <v>165</v>
      </c>
      <c r="H126" s="309"/>
      <c r="I126" s="208"/>
      <c r="J126" s="6"/>
      <c r="K126" s="6"/>
      <c r="L126" s="6"/>
      <c r="M126" s="6"/>
      <c r="N126" s="6"/>
      <c r="O126" s="6"/>
      <c r="P126" s="6"/>
      <c r="Q126" s="6"/>
      <c r="R126" s="255"/>
      <c r="S126" s="349"/>
      <c r="T126" s="6"/>
      <c r="U126" s="6"/>
      <c r="V126" s="6"/>
      <c r="W126" s="6"/>
      <c r="X126" s="6"/>
      <c r="Y126" s="6"/>
      <c r="Z126" s="6"/>
      <c r="AA126" s="6"/>
      <c r="AB126" s="350"/>
      <c r="AC126" s="265" t="s">
        <v>540</v>
      </c>
      <c r="AD126" s="51">
        <v>1</v>
      </c>
      <c r="AE126" s="51">
        <v>1</v>
      </c>
      <c r="AF126" s="51">
        <v>1</v>
      </c>
      <c r="AG126" s="52">
        <v>100</v>
      </c>
      <c r="AH126" s="52">
        <f t="shared" si="37"/>
        <v>1</v>
      </c>
      <c r="AI126" s="139">
        <f>AH126*AUXILIAR!$B$56</f>
        <v>30000000</v>
      </c>
      <c r="AJ126" s="214">
        <v>100</v>
      </c>
      <c r="AK126" s="52">
        <f t="shared" si="38"/>
        <v>1</v>
      </c>
      <c r="AL126" s="289">
        <f>AK126*AUXILIAR!$B$59</f>
        <v>40000000</v>
      </c>
      <c r="AM126" s="349"/>
      <c r="AN126" s="6"/>
      <c r="AO126" s="6"/>
      <c r="AP126" s="6"/>
      <c r="AQ126" s="6"/>
      <c r="AR126" s="6"/>
      <c r="AS126" s="6"/>
      <c r="AT126" s="6"/>
      <c r="AU126" s="6"/>
      <c r="AV126" s="350"/>
      <c r="AW126" s="208"/>
      <c r="AX126" s="6"/>
      <c r="AY126" s="6"/>
      <c r="AZ126" s="6"/>
      <c r="BA126" s="6"/>
      <c r="BB126" s="6"/>
      <c r="BC126" s="6"/>
      <c r="BD126" s="6"/>
      <c r="BE126" s="6"/>
      <c r="BF126" s="255"/>
      <c r="BG126" s="349"/>
      <c r="BH126" s="6"/>
      <c r="BI126" s="6"/>
      <c r="BJ126" s="6"/>
      <c r="BK126" s="6"/>
      <c r="BL126" s="6"/>
      <c r="BM126" s="6"/>
      <c r="BN126" s="6"/>
      <c r="BO126" s="6"/>
      <c r="BP126" s="350"/>
      <c r="BQ126" s="333"/>
    </row>
    <row r="127" spans="1:69" ht="45">
      <c r="A127" s="8" t="s">
        <v>33</v>
      </c>
      <c r="B127" s="8" t="s">
        <v>15</v>
      </c>
      <c r="C127" s="8">
        <v>1</v>
      </c>
      <c r="D127" s="197">
        <v>381</v>
      </c>
      <c r="E127" s="118" t="s">
        <v>175</v>
      </c>
      <c r="F127" s="195" t="s">
        <v>108</v>
      </c>
      <c r="G127" s="195" t="s">
        <v>165</v>
      </c>
      <c r="H127" s="309"/>
      <c r="I127" s="208"/>
      <c r="J127" s="6"/>
      <c r="K127" s="6"/>
      <c r="L127" s="6"/>
      <c r="M127" s="6"/>
      <c r="N127" s="6"/>
      <c r="O127" s="6"/>
      <c r="P127" s="6"/>
      <c r="Q127" s="6"/>
      <c r="R127" s="255"/>
      <c r="S127" s="349"/>
      <c r="T127" s="6"/>
      <c r="U127" s="6"/>
      <c r="V127" s="6"/>
      <c r="W127" s="6"/>
      <c r="X127" s="6"/>
      <c r="Y127" s="6"/>
      <c r="Z127" s="6"/>
      <c r="AA127" s="6"/>
      <c r="AB127" s="350"/>
      <c r="AC127" s="265" t="s">
        <v>546</v>
      </c>
      <c r="AD127" s="51">
        <v>19.399999999999999</v>
      </c>
      <c r="AE127" s="51">
        <v>19.399999999999999</v>
      </c>
      <c r="AF127" s="51">
        <v>1</v>
      </c>
      <c r="AG127" s="52">
        <v>100</v>
      </c>
      <c r="AH127" s="52">
        <f t="shared" si="37"/>
        <v>1</v>
      </c>
      <c r="AI127" s="139">
        <f>AH127*AUXILIAR!$B$57</f>
        <v>20000000</v>
      </c>
      <c r="AJ127" s="214">
        <v>100</v>
      </c>
      <c r="AK127" s="52">
        <f t="shared" si="38"/>
        <v>1</v>
      </c>
      <c r="AL127" s="289">
        <f>AK127*AUXILIAR!$B$59</f>
        <v>40000000</v>
      </c>
      <c r="AM127" s="349"/>
      <c r="AN127" s="6"/>
      <c r="AO127" s="6"/>
      <c r="AP127" s="6"/>
      <c r="AQ127" s="6"/>
      <c r="AR127" s="6"/>
      <c r="AS127" s="6"/>
      <c r="AT127" s="6"/>
      <c r="AU127" s="6"/>
      <c r="AV127" s="350"/>
      <c r="AW127" s="208"/>
      <c r="AX127" s="6"/>
      <c r="AY127" s="6"/>
      <c r="AZ127" s="6"/>
      <c r="BA127" s="6"/>
      <c r="BB127" s="6"/>
      <c r="BC127" s="6"/>
      <c r="BD127" s="6"/>
      <c r="BE127" s="6"/>
      <c r="BF127" s="255"/>
      <c r="BG127" s="349"/>
      <c r="BH127" s="6"/>
      <c r="BI127" s="6"/>
      <c r="BJ127" s="6"/>
      <c r="BK127" s="6"/>
      <c r="BL127" s="6"/>
      <c r="BM127" s="6"/>
      <c r="BN127" s="6"/>
      <c r="BO127" s="6"/>
      <c r="BP127" s="350"/>
      <c r="BQ127" s="333"/>
    </row>
    <row r="128" spans="1:69" ht="30">
      <c r="A128" s="8" t="s">
        <v>33</v>
      </c>
      <c r="B128" s="8" t="s">
        <v>15</v>
      </c>
      <c r="C128" s="8">
        <v>1</v>
      </c>
      <c r="D128" s="197">
        <v>381</v>
      </c>
      <c r="E128" s="118" t="s">
        <v>175</v>
      </c>
      <c r="F128" s="195" t="s">
        <v>108</v>
      </c>
      <c r="G128" s="195" t="s">
        <v>165</v>
      </c>
      <c r="H128" s="309"/>
      <c r="I128" s="208"/>
      <c r="J128" s="6"/>
      <c r="K128" s="6"/>
      <c r="L128" s="6"/>
      <c r="M128" s="6"/>
      <c r="N128" s="6"/>
      <c r="O128" s="6"/>
      <c r="P128" s="6"/>
      <c r="Q128" s="6"/>
      <c r="R128" s="255"/>
      <c r="S128" s="349"/>
      <c r="T128" s="6"/>
      <c r="U128" s="6"/>
      <c r="V128" s="6"/>
      <c r="W128" s="6"/>
      <c r="X128" s="6"/>
      <c r="Y128" s="6"/>
      <c r="Z128" s="6"/>
      <c r="AA128" s="6"/>
      <c r="AB128" s="350"/>
      <c r="AC128" s="265" t="s">
        <v>547</v>
      </c>
      <c r="AD128" s="51">
        <v>57</v>
      </c>
      <c r="AE128" s="51">
        <v>57</v>
      </c>
      <c r="AF128" s="51">
        <v>1</v>
      </c>
      <c r="AG128" s="52">
        <v>100</v>
      </c>
      <c r="AH128" s="52">
        <f t="shared" si="37"/>
        <v>1</v>
      </c>
      <c r="AI128" s="139">
        <f>AH128*AUXILIAR!$B$57</f>
        <v>20000000</v>
      </c>
      <c r="AJ128" s="214">
        <v>100</v>
      </c>
      <c r="AK128" s="52">
        <f t="shared" si="38"/>
        <v>1</v>
      </c>
      <c r="AL128" s="289">
        <f>AK128*AUXILIAR!$B$59</f>
        <v>40000000</v>
      </c>
      <c r="AM128" s="349"/>
      <c r="AN128" s="6"/>
      <c r="AO128" s="6"/>
      <c r="AP128" s="6"/>
      <c r="AQ128" s="6"/>
      <c r="AR128" s="6"/>
      <c r="AS128" s="6"/>
      <c r="AT128" s="6"/>
      <c r="AU128" s="6"/>
      <c r="AV128" s="350"/>
      <c r="AW128" s="208"/>
      <c r="AX128" s="6"/>
      <c r="AY128" s="6"/>
      <c r="AZ128" s="6"/>
      <c r="BA128" s="6"/>
      <c r="BB128" s="6"/>
      <c r="BC128" s="6"/>
      <c r="BD128" s="6"/>
      <c r="BE128" s="6"/>
      <c r="BF128" s="255"/>
      <c r="BG128" s="349"/>
      <c r="BH128" s="6"/>
      <c r="BI128" s="6"/>
      <c r="BJ128" s="6"/>
      <c r="BK128" s="6"/>
      <c r="BL128" s="6"/>
      <c r="BM128" s="6"/>
      <c r="BN128" s="6"/>
      <c r="BO128" s="6"/>
      <c r="BP128" s="350"/>
      <c r="BQ128" s="333"/>
    </row>
    <row r="129" spans="1:69" ht="30">
      <c r="A129" s="8" t="s">
        <v>33</v>
      </c>
      <c r="B129" s="8" t="s">
        <v>15</v>
      </c>
      <c r="C129" s="8">
        <v>1</v>
      </c>
      <c r="D129" s="197">
        <v>381</v>
      </c>
      <c r="E129" s="118" t="s">
        <v>175</v>
      </c>
      <c r="F129" s="195" t="s">
        <v>108</v>
      </c>
      <c r="G129" s="195" t="s">
        <v>165</v>
      </c>
      <c r="H129" s="309"/>
      <c r="I129" s="208"/>
      <c r="J129" s="6"/>
      <c r="K129" s="6"/>
      <c r="L129" s="6"/>
      <c r="M129" s="6"/>
      <c r="N129" s="6"/>
      <c r="O129" s="6"/>
      <c r="P129" s="6"/>
      <c r="Q129" s="6"/>
      <c r="R129" s="255"/>
      <c r="S129" s="349"/>
      <c r="T129" s="6"/>
      <c r="U129" s="6"/>
      <c r="V129" s="6"/>
      <c r="W129" s="6"/>
      <c r="X129" s="6"/>
      <c r="Y129" s="6"/>
      <c r="Z129" s="6"/>
      <c r="AA129" s="6"/>
      <c r="AB129" s="350"/>
      <c r="AC129" s="265" t="s">
        <v>548</v>
      </c>
      <c r="AD129" s="51">
        <v>67.7</v>
      </c>
      <c r="AE129" s="51">
        <v>67.7</v>
      </c>
      <c r="AF129" s="51">
        <v>1</v>
      </c>
      <c r="AG129" s="52">
        <v>100</v>
      </c>
      <c r="AH129" s="52">
        <f t="shared" si="37"/>
        <v>1</v>
      </c>
      <c r="AI129" s="139">
        <f>AH129*AUXILIAR!$B$57</f>
        <v>20000000</v>
      </c>
      <c r="AJ129" s="214">
        <v>100</v>
      </c>
      <c r="AK129" s="52">
        <f t="shared" si="38"/>
        <v>1</v>
      </c>
      <c r="AL129" s="289">
        <f>AK129*AUXILIAR!$B$59</f>
        <v>40000000</v>
      </c>
      <c r="AM129" s="349"/>
      <c r="AN129" s="6"/>
      <c r="AO129" s="6"/>
      <c r="AP129" s="6"/>
      <c r="AQ129" s="6"/>
      <c r="AR129" s="6"/>
      <c r="AS129" s="6"/>
      <c r="AT129" s="6"/>
      <c r="AU129" s="6"/>
      <c r="AV129" s="350"/>
      <c r="AW129" s="208"/>
      <c r="AX129" s="6"/>
      <c r="AY129" s="6"/>
      <c r="AZ129" s="6"/>
      <c r="BA129" s="6"/>
      <c r="BB129" s="6"/>
      <c r="BC129" s="6"/>
      <c r="BD129" s="6"/>
      <c r="BE129" s="6"/>
      <c r="BF129" s="255"/>
      <c r="BG129" s="349"/>
      <c r="BH129" s="6"/>
      <c r="BI129" s="6"/>
      <c r="BJ129" s="6"/>
      <c r="BK129" s="6"/>
      <c r="BL129" s="6"/>
      <c r="BM129" s="6"/>
      <c r="BN129" s="6"/>
      <c r="BO129" s="6"/>
      <c r="BP129" s="350"/>
      <c r="BQ129" s="333"/>
    </row>
    <row r="130" spans="1:69" ht="45">
      <c r="A130" s="8" t="s">
        <v>33</v>
      </c>
      <c r="B130" s="8" t="s">
        <v>15</v>
      </c>
      <c r="C130" s="8">
        <v>1</v>
      </c>
      <c r="D130" s="197">
        <v>381</v>
      </c>
      <c r="E130" s="118" t="s">
        <v>175</v>
      </c>
      <c r="F130" s="195" t="s">
        <v>108</v>
      </c>
      <c r="G130" s="195" t="s">
        <v>165</v>
      </c>
      <c r="H130" s="309"/>
      <c r="I130" s="208"/>
      <c r="J130" s="6"/>
      <c r="K130" s="6"/>
      <c r="L130" s="6"/>
      <c r="M130" s="6"/>
      <c r="N130" s="6"/>
      <c r="O130" s="6"/>
      <c r="P130" s="6"/>
      <c r="Q130" s="6"/>
      <c r="R130" s="255"/>
      <c r="S130" s="349"/>
      <c r="T130" s="6"/>
      <c r="U130" s="6"/>
      <c r="V130" s="6"/>
      <c r="W130" s="6"/>
      <c r="X130" s="6"/>
      <c r="Y130" s="6"/>
      <c r="Z130" s="6"/>
      <c r="AA130" s="6"/>
      <c r="AB130" s="350"/>
      <c r="AC130" s="265" t="s">
        <v>549</v>
      </c>
      <c r="AD130" s="51">
        <v>10.5</v>
      </c>
      <c r="AE130" s="51">
        <v>10.5</v>
      </c>
      <c r="AF130" s="51">
        <v>1</v>
      </c>
      <c r="AG130" s="52">
        <v>100</v>
      </c>
      <c r="AH130" s="52">
        <f t="shared" si="37"/>
        <v>1</v>
      </c>
      <c r="AI130" s="139">
        <f>AH130*AUXILIAR!$B$57</f>
        <v>20000000</v>
      </c>
      <c r="AJ130" s="214">
        <v>100</v>
      </c>
      <c r="AK130" s="52">
        <f t="shared" si="38"/>
        <v>1</v>
      </c>
      <c r="AL130" s="289">
        <f>AK130*AUXILIAR!$B$59</f>
        <v>40000000</v>
      </c>
      <c r="AM130" s="349"/>
      <c r="AN130" s="6"/>
      <c r="AO130" s="6"/>
      <c r="AP130" s="6"/>
      <c r="AQ130" s="6"/>
      <c r="AR130" s="6"/>
      <c r="AS130" s="6"/>
      <c r="AT130" s="6"/>
      <c r="AU130" s="6"/>
      <c r="AV130" s="350"/>
      <c r="AW130" s="208"/>
      <c r="AX130" s="6"/>
      <c r="AY130" s="6"/>
      <c r="AZ130" s="6"/>
      <c r="BA130" s="6"/>
      <c r="BB130" s="6"/>
      <c r="BC130" s="6"/>
      <c r="BD130" s="6"/>
      <c r="BE130" s="6"/>
      <c r="BF130" s="255"/>
      <c r="BG130" s="349"/>
      <c r="BH130" s="6"/>
      <c r="BI130" s="6"/>
      <c r="BJ130" s="6"/>
      <c r="BK130" s="6"/>
      <c r="BL130" s="6"/>
      <c r="BM130" s="6"/>
      <c r="BN130" s="6"/>
      <c r="BO130" s="6"/>
      <c r="BP130" s="350"/>
      <c r="BQ130" s="333"/>
    </row>
    <row r="131" spans="1:69" ht="45">
      <c r="A131" s="8" t="s">
        <v>33</v>
      </c>
      <c r="B131" s="8" t="s">
        <v>15</v>
      </c>
      <c r="C131" s="8">
        <v>1</v>
      </c>
      <c r="D131" s="197">
        <v>381</v>
      </c>
      <c r="E131" s="118" t="s">
        <v>175</v>
      </c>
      <c r="F131" s="195" t="s">
        <v>108</v>
      </c>
      <c r="G131" s="195" t="s">
        <v>165</v>
      </c>
      <c r="H131" s="309"/>
      <c r="I131" s="208"/>
      <c r="J131" s="6"/>
      <c r="K131" s="6"/>
      <c r="L131" s="6"/>
      <c r="M131" s="6"/>
      <c r="N131" s="6"/>
      <c r="O131" s="6"/>
      <c r="P131" s="6"/>
      <c r="Q131" s="6"/>
      <c r="R131" s="255"/>
      <c r="S131" s="349"/>
      <c r="T131" s="6"/>
      <c r="U131" s="6"/>
      <c r="V131" s="6"/>
      <c r="W131" s="6"/>
      <c r="X131" s="6"/>
      <c r="Y131" s="6"/>
      <c r="Z131" s="6"/>
      <c r="AA131" s="6"/>
      <c r="AB131" s="350"/>
      <c r="AC131" s="265" t="s">
        <v>550</v>
      </c>
      <c r="AD131" s="51">
        <v>12</v>
      </c>
      <c r="AE131" s="51">
        <v>12</v>
      </c>
      <c r="AF131" s="51">
        <v>1</v>
      </c>
      <c r="AG131" s="52">
        <v>100</v>
      </c>
      <c r="AH131" s="52">
        <f t="shared" si="37"/>
        <v>1</v>
      </c>
      <c r="AI131" s="139">
        <f>AH131*AUXILIAR!$B$57</f>
        <v>20000000</v>
      </c>
      <c r="AJ131" s="214">
        <v>100</v>
      </c>
      <c r="AK131" s="52">
        <f t="shared" si="38"/>
        <v>1</v>
      </c>
      <c r="AL131" s="289">
        <f>AK131*AUXILIAR!$B$59</f>
        <v>40000000</v>
      </c>
      <c r="AM131" s="349"/>
      <c r="AN131" s="6"/>
      <c r="AO131" s="6"/>
      <c r="AP131" s="6"/>
      <c r="AQ131" s="6"/>
      <c r="AR131" s="6"/>
      <c r="AS131" s="6"/>
      <c r="AT131" s="6"/>
      <c r="AU131" s="6"/>
      <c r="AV131" s="350"/>
      <c r="AW131" s="208"/>
      <c r="AX131" s="6"/>
      <c r="AY131" s="6"/>
      <c r="AZ131" s="6"/>
      <c r="BA131" s="6"/>
      <c r="BB131" s="6"/>
      <c r="BC131" s="6"/>
      <c r="BD131" s="6"/>
      <c r="BE131" s="6"/>
      <c r="BF131" s="255"/>
      <c r="BG131" s="349"/>
      <c r="BH131" s="6"/>
      <c r="BI131" s="6"/>
      <c r="BJ131" s="6"/>
      <c r="BK131" s="6"/>
      <c r="BL131" s="6"/>
      <c r="BM131" s="6"/>
      <c r="BN131" s="6"/>
      <c r="BO131" s="6"/>
      <c r="BP131" s="350"/>
      <c r="BQ131" s="333"/>
    </row>
    <row r="132" spans="1:69" ht="30">
      <c r="A132" s="8" t="s">
        <v>33</v>
      </c>
      <c r="B132" s="8" t="s">
        <v>15</v>
      </c>
      <c r="C132" s="8">
        <v>1</v>
      </c>
      <c r="D132" s="197">
        <v>381</v>
      </c>
      <c r="E132" s="118" t="s">
        <v>175</v>
      </c>
      <c r="F132" s="195" t="s">
        <v>108</v>
      </c>
      <c r="G132" s="195" t="s">
        <v>165</v>
      </c>
      <c r="H132" s="309"/>
      <c r="I132" s="208"/>
      <c r="J132" s="6"/>
      <c r="K132" s="6"/>
      <c r="L132" s="6"/>
      <c r="M132" s="6"/>
      <c r="N132" s="6"/>
      <c r="O132" s="6"/>
      <c r="P132" s="6"/>
      <c r="Q132" s="6"/>
      <c r="R132" s="255"/>
      <c r="S132" s="349"/>
      <c r="T132" s="6"/>
      <c r="U132" s="6"/>
      <c r="V132" s="6"/>
      <c r="W132" s="6"/>
      <c r="X132" s="6"/>
      <c r="Y132" s="6"/>
      <c r="Z132" s="6"/>
      <c r="AA132" s="6"/>
      <c r="AB132" s="350"/>
      <c r="AC132" s="265" t="s">
        <v>551</v>
      </c>
      <c r="AD132" s="51">
        <v>16</v>
      </c>
      <c r="AE132" s="51">
        <v>16</v>
      </c>
      <c r="AF132" s="51">
        <v>1</v>
      </c>
      <c r="AG132" s="52">
        <v>100</v>
      </c>
      <c r="AH132" s="52">
        <f t="shared" si="37"/>
        <v>1</v>
      </c>
      <c r="AI132" s="139">
        <f>AH132*AUXILIAR!$B$57</f>
        <v>20000000</v>
      </c>
      <c r="AJ132" s="214">
        <v>100</v>
      </c>
      <c r="AK132" s="52">
        <f t="shared" si="38"/>
        <v>1</v>
      </c>
      <c r="AL132" s="289">
        <f>AK132*AUXILIAR!$B$59</f>
        <v>40000000</v>
      </c>
      <c r="AM132" s="349"/>
      <c r="AN132" s="6"/>
      <c r="AO132" s="6"/>
      <c r="AP132" s="6"/>
      <c r="AQ132" s="6"/>
      <c r="AR132" s="6"/>
      <c r="AS132" s="6"/>
      <c r="AT132" s="6"/>
      <c r="AU132" s="6"/>
      <c r="AV132" s="350"/>
      <c r="AW132" s="208"/>
      <c r="AX132" s="6"/>
      <c r="AY132" s="6"/>
      <c r="AZ132" s="6"/>
      <c r="BA132" s="6"/>
      <c r="BB132" s="6"/>
      <c r="BC132" s="6"/>
      <c r="BD132" s="6"/>
      <c r="BE132" s="6"/>
      <c r="BF132" s="255"/>
      <c r="BG132" s="349"/>
      <c r="BH132" s="6"/>
      <c r="BI132" s="6"/>
      <c r="BJ132" s="6"/>
      <c r="BK132" s="6"/>
      <c r="BL132" s="6"/>
      <c r="BM132" s="6"/>
      <c r="BN132" s="6"/>
      <c r="BO132" s="6"/>
      <c r="BP132" s="350"/>
      <c r="BQ132" s="333"/>
    </row>
    <row r="133" spans="1:69" ht="45">
      <c r="A133" s="8" t="s">
        <v>33</v>
      </c>
      <c r="B133" s="8" t="s">
        <v>15</v>
      </c>
      <c r="C133" s="8">
        <v>1</v>
      </c>
      <c r="D133" s="197">
        <v>381</v>
      </c>
      <c r="E133" s="118" t="s">
        <v>175</v>
      </c>
      <c r="F133" s="195" t="s">
        <v>108</v>
      </c>
      <c r="G133" s="195" t="s">
        <v>165</v>
      </c>
      <c r="H133" s="309"/>
      <c r="I133" s="208"/>
      <c r="J133" s="6"/>
      <c r="K133" s="6"/>
      <c r="L133" s="6"/>
      <c r="M133" s="6"/>
      <c r="N133" s="6"/>
      <c r="O133" s="6"/>
      <c r="P133" s="6"/>
      <c r="Q133" s="6"/>
      <c r="R133" s="255"/>
      <c r="S133" s="349"/>
      <c r="T133" s="6"/>
      <c r="U133" s="6"/>
      <c r="V133" s="6"/>
      <c r="W133" s="6"/>
      <c r="X133" s="6"/>
      <c r="Y133" s="6"/>
      <c r="Z133" s="6"/>
      <c r="AA133" s="6"/>
      <c r="AB133" s="350"/>
      <c r="AC133" s="265" t="s">
        <v>552</v>
      </c>
      <c r="AD133" s="51">
        <v>25.7</v>
      </c>
      <c r="AE133" s="51">
        <v>25.7</v>
      </c>
      <c r="AF133" s="51">
        <v>1</v>
      </c>
      <c r="AG133" s="52">
        <v>100</v>
      </c>
      <c r="AH133" s="52">
        <f t="shared" si="37"/>
        <v>1</v>
      </c>
      <c r="AI133" s="139">
        <f>AH133*AUXILIAR!$B$57</f>
        <v>20000000</v>
      </c>
      <c r="AJ133" s="214">
        <v>100</v>
      </c>
      <c r="AK133" s="52">
        <f t="shared" si="38"/>
        <v>1</v>
      </c>
      <c r="AL133" s="289">
        <f>AK133*AUXILIAR!$B$59</f>
        <v>40000000</v>
      </c>
      <c r="AM133" s="349"/>
      <c r="AN133" s="6"/>
      <c r="AO133" s="6"/>
      <c r="AP133" s="6"/>
      <c r="AQ133" s="6"/>
      <c r="AR133" s="6"/>
      <c r="AS133" s="6"/>
      <c r="AT133" s="6"/>
      <c r="AU133" s="6"/>
      <c r="AV133" s="350"/>
      <c r="AW133" s="208"/>
      <c r="AX133" s="6"/>
      <c r="AY133" s="6"/>
      <c r="AZ133" s="6"/>
      <c r="BA133" s="6"/>
      <c r="BB133" s="6"/>
      <c r="BC133" s="6"/>
      <c r="BD133" s="6"/>
      <c r="BE133" s="6"/>
      <c r="BF133" s="255"/>
      <c r="BG133" s="349"/>
      <c r="BH133" s="6"/>
      <c r="BI133" s="6"/>
      <c r="BJ133" s="6"/>
      <c r="BK133" s="6"/>
      <c r="BL133" s="6"/>
      <c r="BM133" s="6"/>
      <c r="BN133" s="6"/>
      <c r="BO133" s="6"/>
      <c r="BP133" s="350"/>
      <c r="BQ133" s="333"/>
    </row>
    <row r="134" spans="1:69" ht="45">
      <c r="A134" s="8" t="s">
        <v>33</v>
      </c>
      <c r="B134" s="8" t="s">
        <v>15</v>
      </c>
      <c r="C134" s="8">
        <v>1</v>
      </c>
      <c r="D134" s="197">
        <v>381</v>
      </c>
      <c r="E134" s="118" t="s">
        <v>175</v>
      </c>
      <c r="F134" s="195" t="s">
        <v>108</v>
      </c>
      <c r="G134" s="195" t="s">
        <v>165</v>
      </c>
      <c r="H134" s="309"/>
      <c r="I134" s="208"/>
      <c r="J134" s="6"/>
      <c r="K134" s="6"/>
      <c r="L134" s="6"/>
      <c r="M134" s="6"/>
      <c r="N134" s="6"/>
      <c r="O134" s="6"/>
      <c r="P134" s="6"/>
      <c r="Q134" s="6"/>
      <c r="R134" s="255"/>
      <c r="S134" s="349"/>
      <c r="T134" s="6"/>
      <c r="U134" s="6"/>
      <c r="V134" s="6"/>
      <c r="W134" s="6"/>
      <c r="X134" s="6"/>
      <c r="Y134" s="6"/>
      <c r="Z134" s="6"/>
      <c r="AA134" s="6"/>
      <c r="AB134" s="350"/>
      <c r="AC134" s="265" t="s">
        <v>553</v>
      </c>
      <c r="AD134" s="51">
        <v>33</v>
      </c>
      <c r="AE134" s="51">
        <v>33</v>
      </c>
      <c r="AF134" s="51">
        <v>1</v>
      </c>
      <c r="AG134" s="52">
        <v>100</v>
      </c>
      <c r="AH134" s="52">
        <f t="shared" si="37"/>
        <v>1</v>
      </c>
      <c r="AI134" s="139">
        <f>AH134*AUXILIAR!$B$57</f>
        <v>20000000</v>
      </c>
      <c r="AJ134" s="214">
        <v>100</v>
      </c>
      <c r="AK134" s="52">
        <f t="shared" si="38"/>
        <v>1</v>
      </c>
      <c r="AL134" s="289">
        <f>AK134*AUXILIAR!$B$59</f>
        <v>40000000</v>
      </c>
      <c r="AM134" s="349"/>
      <c r="AN134" s="6"/>
      <c r="AO134" s="6"/>
      <c r="AP134" s="6"/>
      <c r="AQ134" s="6"/>
      <c r="AR134" s="6"/>
      <c r="AS134" s="6"/>
      <c r="AT134" s="6"/>
      <c r="AU134" s="6"/>
      <c r="AV134" s="350"/>
      <c r="AW134" s="208"/>
      <c r="AX134" s="6"/>
      <c r="AY134" s="6"/>
      <c r="AZ134" s="6"/>
      <c r="BA134" s="6"/>
      <c r="BB134" s="6"/>
      <c r="BC134" s="6"/>
      <c r="BD134" s="6"/>
      <c r="BE134" s="6"/>
      <c r="BF134" s="255"/>
      <c r="BG134" s="349"/>
      <c r="BH134" s="6"/>
      <c r="BI134" s="6"/>
      <c r="BJ134" s="6"/>
      <c r="BK134" s="6"/>
      <c r="BL134" s="6"/>
      <c r="BM134" s="6"/>
      <c r="BN134" s="6"/>
      <c r="BO134" s="6"/>
      <c r="BP134" s="350"/>
      <c r="BQ134" s="333"/>
    </row>
    <row r="135" spans="1:69" ht="15.75" customHeight="1">
      <c r="A135" s="64" t="s">
        <v>33</v>
      </c>
      <c r="B135" s="64" t="s">
        <v>8</v>
      </c>
      <c r="C135" s="65" t="s">
        <v>20</v>
      </c>
      <c r="D135" s="126">
        <v>381</v>
      </c>
      <c r="E135" s="119" t="s">
        <v>175</v>
      </c>
      <c r="F135" s="119" t="s">
        <v>108</v>
      </c>
      <c r="G135" s="119" t="s">
        <v>165</v>
      </c>
      <c r="H135" s="308"/>
      <c r="I135" s="263"/>
      <c r="J135" s="70"/>
      <c r="K135" s="70"/>
      <c r="L135" s="70"/>
      <c r="M135" s="80" t="s">
        <v>115</v>
      </c>
      <c r="N135" s="79">
        <f>SUM(N136:N153)</f>
        <v>94.200000000000017</v>
      </c>
      <c r="O135" s="79">
        <f>SUM(O136:O153)</f>
        <v>282600000.00000006</v>
      </c>
      <c r="P135" s="80" t="s">
        <v>115</v>
      </c>
      <c r="Q135" s="79">
        <f>SUM(Q136:Q153)</f>
        <v>94.200000000000017</v>
      </c>
      <c r="R135" s="256">
        <f>SUM(R136:R153)</f>
        <v>3768000000.000001</v>
      </c>
      <c r="S135" s="347"/>
      <c r="T135" s="70"/>
      <c r="U135" s="70"/>
      <c r="V135" s="70"/>
      <c r="W135" s="80" t="s">
        <v>115</v>
      </c>
      <c r="X135" s="79">
        <f>SUM(X136:X153)</f>
        <v>0</v>
      </c>
      <c r="Y135" s="79">
        <f>SUM(Y136:Y153)</f>
        <v>0</v>
      </c>
      <c r="Z135" s="80" t="s">
        <v>115</v>
      </c>
      <c r="AA135" s="79">
        <f>SUM(AA136:AA153)</f>
        <v>0</v>
      </c>
      <c r="AB135" s="348">
        <f>SUM(AB136:AB153)</f>
        <v>0</v>
      </c>
      <c r="AC135" s="263"/>
      <c r="AD135" s="70"/>
      <c r="AE135" s="70"/>
      <c r="AF135" s="70"/>
      <c r="AG135" s="80" t="s">
        <v>115</v>
      </c>
      <c r="AH135" s="79">
        <f>SUM(AH136:AH153)</f>
        <v>6</v>
      </c>
      <c r="AI135" s="79">
        <f>SUM(AI136:AI153)</f>
        <v>210000000</v>
      </c>
      <c r="AJ135" s="80" t="s">
        <v>115</v>
      </c>
      <c r="AK135" s="79">
        <f>SUM(AK136:AK153)</f>
        <v>1.141</v>
      </c>
      <c r="AL135" s="256">
        <f>SUM(AL136:AL153)</f>
        <v>45640000</v>
      </c>
      <c r="AM135" s="347"/>
      <c r="AN135" s="70"/>
      <c r="AO135" s="70"/>
      <c r="AP135" s="70"/>
      <c r="AQ135" s="80" t="s">
        <v>115</v>
      </c>
      <c r="AR135" s="79">
        <f>SUM(AR136:AR153)</f>
        <v>7.5</v>
      </c>
      <c r="AS135" s="79">
        <f>SUM(AS136:AS153)</f>
        <v>37500000</v>
      </c>
      <c r="AT135" s="80" t="s">
        <v>115</v>
      </c>
      <c r="AU135" s="79">
        <f>SUM(AU136:AU153)</f>
        <v>7.5</v>
      </c>
      <c r="AV135" s="348">
        <f>SUM(AV136:AV153)</f>
        <v>300000000</v>
      </c>
      <c r="AW135" s="263"/>
      <c r="AX135" s="70"/>
      <c r="AY135" s="70"/>
      <c r="AZ135" s="70"/>
      <c r="BA135" s="80" t="s">
        <v>115</v>
      </c>
      <c r="BB135" s="79">
        <f>SUM(BB136:BB153)</f>
        <v>0</v>
      </c>
      <c r="BC135" s="79">
        <f>SUM(BC136:BC153)</f>
        <v>0</v>
      </c>
      <c r="BD135" s="80" t="s">
        <v>115</v>
      </c>
      <c r="BE135" s="79">
        <f>SUM(BE136:BE153)</f>
        <v>0</v>
      </c>
      <c r="BF135" s="256">
        <f>SUM(BF136:BF153)</f>
        <v>0</v>
      </c>
      <c r="BG135" s="347"/>
      <c r="BH135" s="70"/>
      <c r="BI135" s="70"/>
      <c r="BJ135" s="70"/>
      <c r="BK135" s="80" t="s">
        <v>115</v>
      </c>
      <c r="BL135" s="79">
        <f>SUM(BL136:BL153)</f>
        <v>47.579999999999984</v>
      </c>
      <c r="BM135" s="79">
        <f>SUM(BM136:BM153)</f>
        <v>47579999.999999993</v>
      </c>
      <c r="BN135" s="80" t="s">
        <v>115</v>
      </c>
      <c r="BO135" s="79">
        <f>SUM(BO136:BO153)</f>
        <v>3.1517409999999995</v>
      </c>
      <c r="BP135" s="348">
        <f>SUM(BP136:BP153)</f>
        <v>126069639.99999999</v>
      </c>
      <c r="BQ135" s="332"/>
    </row>
    <row r="136" spans="1:69" ht="45">
      <c r="A136" s="8" t="s">
        <v>33</v>
      </c>
      <c r="B136" s="8" t="s">
        <v>8</v>
      </c>
      <c r="C136" s="8">
        <v>1</v>
      </c>
      <c r="D136" s="197">
        <v>381</v>
      </c>
      <c r="E136" s="118" t="s">
        <v>175</v>
      </c>
      <c r="F136" s="195" t="s">
        <v>108</v>
      </c>
      <c r="G136" s="195" t="s">
        <v>165</v>
      </c>
      <c r="H136" s="309"/>
      <c r="I136" s="265" t="s">
        <v>538</v>
      </c>
      <c r="J136" s="51">
        <v>49</v>
      </c>
      <c r="K136" s="51">
        <v>50</v>
      </c>
      <c r="L136" s="51">
        <f t="shared" ref="L136:L153" si="42">K136-J136</f>
        <v>1</v>
      </c>
      <c r="M136" s="52">
        <v>100</v>
      </c>
      <c r="N136" s="52">
        <f t="shared" ref="N136:N153" si="43">L136*M136/100</f>
        <v>1</v>
      </c>
      <c r="O136" s="139">
        <f>N136*AUXILIAR!$B$50</f>
        <v>3000000</v>
      </c>
      <c r="P136" s="436">
        <v>100</v>
      </c>
      <c r="Q136" s="52">
        <f t="shared" ref="Q136:Q153" si="44">L136*P136/100</f>
        <v>1</v>
      </c>
      <c r="R136" s="289">
        <f>Q136*AUXILIAR!$B$59</f>
        <v>40000000</v>
      </c>
      <c r="S136" s="354"/>
      <c r="T136" s="5"/>
      <c r="U136" s="5"/>
      <c r="V136" s="5"/>
      <c r="W136" s="5"/>
      <c r="X136" s="5"/>
      <c r="Y136" s="5"/>
      <c r="Z136" s="5"/>
      <c r="AA136" s="5"/>
      <c r="AB136" s="341"/>
      <c r="AC136" s="265" t="s">
        <v>541</v>
      </c>
      <c r="AD136" s="51" t="s">
        <v>765</v>
      </c>
      <c r="AE136" s="51" t="s">
        <v>765</v>
      </c>
      <c r="AF136" s="51">
        <v>1</v>
      </c>
      <c r="AG136" s="52">
        <v>100</v>
      </c>
      <c r="AH136" s="52">
        <f t="shared" ref="AH136:AH141" si="45">AF136*AG136/100</f>
        <v>1</v>
      </c>
      <c r="AI136" s="139">
        <f>AH136*AUXILIAR!$B$59</f>
        <v>40000000</v>
      </c>
      <c r="AJ136" s="214">
        <v>0</v>
      </c>
      <c r="AK136" s="52">
        <f t="shared" ref="AK136:AK141" si="46">AF136*AJ136/100</f>
        <v>0</v>
      </c>
      <c r="AL136" s="289">
        <f>AK136*AUXILIAR!$B$59</f>
        <v>0</v>
      </c>
      <c r="AM136" s="355" t="s">
        <v>537</v>
      </c>
      <c r="AN136" s="51">
        <v>490</v>
      </c>
      <c r="AO136" s="51">
        <v>497.5</v>
      </c>
      <c r="AP136" s="51">
        <f>AO136-AN136</f>
        <v>7.5</v>
      </c>
      <c r="AQ136" s="51">
        <v>100</v>
      </c>
      <c r="AR136" s="52">
        <f>AP136*AQ136/100</f>
        <v>7.5</v>
      </c>
      <c r="AS136" s="139">
        <f>AR136*AUXILIAR!$B$53</f>
        <v>37500000</v>
      </c>
      <c r="AT136" s="436">
        <v>100</v>
      </c>
      <c r="AU136" s="52">
        <f t="shared" ref="AU136" si="47">AP136*AT136/100</f>
        <v>7.5</v>
      </c>
      <c r="AV136" s="289">
        <f>AU136*AUXILIAR!$B$59</f>
        <v>300000000</v>
      </c>
      <c r="AW136" s="128"/>
      <c r="AX136" s="5"/>
      <c r="AY136" s="5"/>
      <c r="AZ136" s="5"/>
      <c r="BA136" s="5"/>
      <c r="BB136" s="5"/>
      <c r="BC136" s="5"/>
      <c r="BD136" s="5"/>
      <c r="BE136" s="5"/>
      <c r="BF136" s="145"/>
      <c r="BG136" s="355" t="s">
        <v>544</v>
      </c>
      <c r="BH136" s="51">
        <v>22.3</v>
      </c>
      <c r="BI136" s="51">
        <v>41</v>
      </c>
      <c r="BJ136" s="52">
        <f t="shared" ref="BJ136:BJ141" si="48">BI136-BH136</f>
        <v>18.7</v>
      </c>
      <c r="BK136" s="51">
        <v>100</v>
      </c>
      <c r="BL136" s="52">
        <f t="shared" ref="BL136:BL141" si="49">BJ136*BK136/100</f>
        <v>18.7</v>
      </c>
      <c r="BM136" s="139">
        <f>BL136*AUXILIAR!$B$70</f>
        <v>18700000</v>
      </c>
      <c r="BN136" s="436">
        <v>10.61</v>
      </c>
      <c r="BO136" s="52">
        <f t="shared" ref="BO136:BO141" si="50">BJ136*BN136/100</f>
        <v>1.9840699999999998</v>
      </c>
      <c r="BP136" s="289">
        <f>BO136*AUXILIAR!$B$59</f>
        <v>79362799.999999985</v>
      </c>
      <c r="BQ136" s="333"/>
    </row>
    <row r="137" spans="1:69" ht="45">
      <c r="A137" s="8" t="s">
        <v>33</v>
      </c>
      <c r="B137" s="8" t="s">
        <v>8</v>
      </c>
      <c r="C137" s="8">
        <v>1</v>
      </c>
      <c r="D137" s="197">
        <v>381</v>
      </c>
      <c r="E137" s="118" t="s">
        <v>175</v>
      </c>
      <c r="F137" s="195" t="s">
        <v>108</v>
      </c>
      <c r="G137" s="195" t="s">
        <v>165</v>
      </c>
      <c r="H137" s="309"/>
      <c r="I137" s="265" t="s">
        <v>554</v>
      </c>
      <c r="J137" s="51">
        <v>3.5</v>
      </c>
      <c r="K137" s="51">
        <v>4</v>
      </c>
      <c r="L137" s="51">
        <f t="shared" si="42"/>
        <v>0.5</v>
      </c>
      <c r="M137" s="52">
        <v>100</v>
      </c>
      <c r="N137" s="52">
        <f t="shared" si="43"/>
        <v>0.5</v>
      </c>
      <c r="O137" s="139">
        <f>N137*AUXILIAR!$B$50</f>
        <v>1500000</v>
      </c>
      <c r="P137" s="436">
        <v>100</v>
      </c>
      <c r="Q137" s="52">
        <f t="shared" si="44"/>
        <v>0.5</v>
      </c>
      <c r="R137" s="289">
        <f>Q137*AUXILIAR!$B$59</f>
        <v>20000000</v>
      </c>
      <c r="S137" s="354"/>
      <c r="T137" s="5"/>
      <c r="U137" s="5"/>
      <c r="V137" s="5"/>
      <c r="W137" s="5"/>
      <c r="X137" s="5"/>
      <c r="Y137" s="5"/>
      <c r="Z137" s="5"/>
      <c r="AA137" s="5"/>
      <c r="AB137" s="341"/>
      <c r="AC137" s="265" t="s">
        <v>541</v>
      </c>
      <c r="AD137" s="51" t="s">
        <v>766</v>
      </c>
      <c r="AE137" s="51" t="s">
        <v>767</v>
      </c>
      <c r="AF137" s="51">
        <v>1</v>
      </c>
      <c r="AG137" s="52">
        <v>100</v>
      </c>
      <c r="AH137" s="52">
        <f t="shared" si="45"/>
        <v>1</v>
      </c>
      <c r="AI137" s="139">
        <f>AH137*AUXILIAR!$B$59</f>
        <v>40000000</v>
      </c>
      <c r="AJ137" s="214">
        <v>0</v>
      </c>
      <c r="AK137" s="52">
        <f t="shared" si="46"/>
        <v>0</v>
      </c>
      <c r="AL137" s="289">
        <f>AK137*AUXILIAR!$B$59</f>
        <v>0</v>
      </c>
      <c r="AM137" s="354"/>
      <c r="AN137" s="5"/>
      <c r="AO137" s="5"/>
      <c r="AP137" s="5"/>
      <c r="AQ137" s="5"/>
      <c r="AR137" s="5"/>
      <c r="AS137" s="5"/>
      <c r="AT137" s="5"/>
      <c r="AU137" s="5"/>
      <c r="AV137" s="341"/>
      <c r="AW137" s="128"/>
      <c r="AX137" s="5"/>
      <c r="AY137" s="5"/>
      <c r="AZ137" s="5"/>
      <c r="BA137" s="5"/>
      <c r="BB137" s="5"/>
      <c r="BC137" s="5"/>
      <c r="BD137" s="5"/>
      <c r="BE137" s="5"/>
      <c r="BF137" s="145"/>
      <c r="BG137" s="355" t="s">
        <v>545</v>
      </c>
      <c r="BH137" s="51">
        <v>35.36</v>
      </c>
      <c r="BI137" s="51">
        <v>41</v>
      </c>
      <c r="BJ137" s="52">
        <f t="shared" si="48"/>
        <v>5.6400000000000006</v>
      </c>
      <c r="BK137" s="51">
        <v>100</v>
      </c>
      <c r="BL137" s="52">
        <f t="shared" si="49"/>
        <v>5.64</v>
      </c>
      <c r="BM137" s="139">
        <f>BL137*AUXILIAR!$B$70</f>
        <v>5640000</v>
      </c>
      <c r="BN137" s="436">
        <v>11.34</v>
      </c>
      <c r="BO137" s="52">
        <f t="shared" si="50"/>
        <v>0.63957600000000003</v>
      </c>
      <c r="BP137" s="289">
        <f>BO137*AUXILIAR!$B$59</f>
        <v>25583040</v>
      </c>
      <c r="BQ137" s="333"/>
    </row>
    <row r="138" spans="1:69" ht="45">
      <c r="A138" s="8" t="s">
        <v>33</v>
      </c>
      <c r="B138" s="8" t="s">
        <v>8</v>
      </c>
      <c r="C138" s="8">
        <v>1</v>
      </c>
      <c r="D138" s="197">
        <v>381</v>
      </c>
      <c r="E138" s="118" t="s">
        <v>175</v>
      </c>
      <c r="F138" s="195" t="s">
        <v>108</v>
      </c>
      <c r="G138" s="195" t="s">
        <v>165</v>
      </c>
      <c r="H138" s="309"/>
      <c r="I138" s="265" t="s">
        <v>555</v>
      </c>
      <c r="J138" s="51">
        <v>478.2</v>
      </c>
      <c r="K138" s="51">
        <v>497</v>
      </c>
      <c r="L138" s="51">
        <f t="shared" si="42"/>
        <v>18.800000000000011</v>
      </c>
      <c r="M138" s="52">
        <v>100</v>
      </c>
      <c r="N138" s="52">
        <f t="shared" si="43"/>
        <v>18.800000000000011</v>
      </c>
      <c r="O138" s="139">
        <f>N138*AUXILIAR!$B$50</f>
        <v>56400000.000000037</v>
      </c>
      <c r="P138" s="436">
        <v>100</v>
      </c>
      <c r="Q138" s="52">
        <f t="shared" si="44"/>
        <v>18.800000000000011</v>
      </c>
      <c r="R138" s="289">
        <f>Q138*AUXILIAR!$B$59</f>
        <v>752000000.00000048</v>
      </c>
      <c r="S138" s="354"/>
      <c r="T138" s="5"/>
      <c r="U138" s="5"/>
      <c r="V138" s="5"/>
      <c r="W138" s="5"/>
      <c r="X138" s="5"/>
      <c r="Y138" s="5"/>
      <c r="Z138" s="5"/>
      <c r="AA138" s="5"/>
      <c r="AB138" s="341"/>
      <c r="AC138" s="265" t="s">
        <v>558</v>
      </c>
      <c r="AD138" s="51" t="s">
        <v>764</v>
      </c>
      <c r="AE138" s="51" t="s">
        <v>764</v>
      </c>
      <c r="AF138" s="51">
        <v>1</v>
      </c>
      <c r="AG138" s="52">
        <v>100</v>
      </c>
      <c r="AH138" s="52">
        <f t="shared" si="45"/>
        <v>1</v>
      </c>
      <c r="AI138" s="139">
        <f>AH138*AUXILIAR!$B$59</f>
        <v>40000000</v>
      </c>
      <c r="AJ138" s="214">
        <v>14.1</v>
      </c>
      <c r="AK138" s="52">
        <f t="shared" si="46"/>
        <v>0.14099999999999999</v>
      </c>
      <c r="AL138" s="289">
        <f>AK138*AUXILIAR!$B$59</f>
        <v>5639999.9999999991</v>
      </c>
      <c r="AM138" s="354"/>
      <c r="AN138" s="5"/>
      <c r="AO138" s="5"/>
      <c r="AP138" s="5"/>
      <c r="AQ138" s="5"/>
      <c r="AR138" s="5"/>
      <c r="AS138" s="5"/>
      <c r="AT138" s="5"/>
      <c r="AU138" s="5"/>
      <c r="AV138" s="341"/>
      <c r="AW138" s="128"/>
      <c r="AX138" s="5"/>
      <c r="AY138" s="5"/>
      <c r="AZ138" s="5"/>
      <c r="BA138" s="5"/>
      <c r="BB138" s="5"/>
      <c r="BC138" s="5"/>
      <c r="BD138" s="5"/>
      <c r="BE138" s="5"/>
      <c r="BF138" s="145"/>
      <c r="BG138" s="355" t="s">
        <v>544</v>
      </c>
      <c r="BH138" s="51">
        <v>48.72</v>
      </c>
      <c r="BI138" s="51">
        <v>50.37</v>
      </c>
      <c r="BJ138" s="52">
        <f t="shared" si="48"/>
        <v>1.6499999999999986</v>
      </c>
      <c r="BK138" s="51">
        <v>100</v>
      </c>
      <c r="BL138" s="52">
        <f t="shared" si="49"/>
        <v>1.6499999999999986</v>
      </c>
      <c r="BM138" s="139">
        <f>BL138*AUXILIAR!$B$70</f>
        <v>1649999.9999999986</v>
      </c>
      <c r="BN138" s="436">
        <v>1.85</v>
      </c>
      <c r="BO138" s="52">
        <f t="shared" si="50"/>
        <v>3.0524999999999976E-2</v>
      </c>
      <c r="BP138" s="289">
        <f>BO138*AUXILIAR!$B$59</f>
        <v>1220999.9999999991</v>
      </c>
      <c r="BQ138" s="333"/>
    </row>
    <row r="139" spans="1:69" ht="45">
      <c r="A139" s="8" t="s">
        <v>33</v>
      </c>
      <c r="B139" s="8" t="s">
        <v>8</v>
      </c>
      <c r="C139" s="8">
        <v>1</v>
      </c>
      <c r="D139" s="197">
        <v>381</v>
      </c>
      <c r="E139" s="118" t="s">
        <v>175</v>
      </c>
      <c r="F139" s="195" t="s">
        <v>108</v>
      </c>
      <c r="G139" s="195" t="s">
        <v>165</v>
      </c>
      <c r="H139" s="309"/>
      <c r="I139" s="265" t="s">
        <v>555</v>
      </c>
      <c r="J139" s="51">
        <v>478.2</v>
      </c>
      <c r="K139" s="51">
        <v>497</v>
      </c>
      <c r="L139" s="51">
        <f t="shared" si="42"/>
        <v>18.800000000000011</v>
      </c>
      <c r="M139" s="52">
        <v>100</v>
      </c>
      <c r="N139" s="52">
        <f t="shared" si="43"/>
        <v>18.800000000000011</v>
      </c>
      <c r="O139" s="139">
        <f>N139*AUXILIAR!$B$50</f>
        <v>56400000.000000037</v>
      </c>
      <c r="P139" s="436">
        <v>100</v>
      </c>
      <c r="Q139" s="52">
        <f t="shared" si="44"/>
        <v>18.800000000000011</v>
      </c>
      <c r="R139" s="289">
        <f>Q139*AUXILIAR!$B$59</f>
        <v>752000000.00000048</v>
      </c>
      <c r="S139" s="354"/>
      <c r="T139" s="5"/>
      <c r="U139" s="5"/>
      <c r="V139" s="5"/>
      <c r="W139" s="5"/>
      <c r="X139" s="5"/>
      <c r="Y139" s="5"/>
      <c r="Z139" s="5"/>
      <c r="AA139" s="5"/>
      <c r="AB139" s="341"/>
      <c r="AC139" s="265" t="s">
        <v>541</v>
      </c>
      <c r="AD139" s="51" t="s">
        <v>768</v>
      </c>
      <c r="AE139" s="51" t="s">
        <v>768</v>
      </c>
      <c r="AF139" s="51">
        <v>1</v>
      </c>
      <c r="AG139" s="52">
        <v>100</v>
      </c>
      <c r="AH139" s="52">
        <f t="shared" si="45"/>
        <v>1</v>
      </c>
      <c r="AI139" s="139">
        <f>AH139*AUXILIAR!$B$59</f>
        <v>40000000</v>
      </c>
      <c r="AJ139" s="214">
        <v>100</v>
      </c>
      <c r="AK139" s="52">
        <f t="shared" si="46"/>
        <v>1</v>
      </c>
      <c r="AL139" s="289">
        <f>AK139*AUXILIAR!$B$59</f>
        <v>40000000</v>
      </c>
      <c r="AM139" s="354"/>
      <c r="AN139" s="5"/>
      <c r="AO139" s="5"/>
      <c r="AP139" s="5"/>
      <c r="AQ139" s="5"/>
      <c r="AR139" s="5"/>
      <c r="AS139" s="5"/>
      <c r="AT139" s="5"/>
      <c r="AU139" s="5"/>
      <c r="AV139" s="341"/>
      <c r="AW139" s="128"/>
      <c r="AX139" s="5"/>
      <c r="AY139" s="5"/>
      <c r="AZ139" s="5"/>
      <c r="BA139" s="5"/>
      <c r="BB139" s="5"/>
      <c r="BC139" s="5"/>
      <c r="BD139" s="5"/>
      <c r="BE139" s="5"/>
      <c r="BF139" s="145"/>
      <c r="BG139" s="355" t="s">
        <v>545</v>
      </c>
      <c r="BH139" s="51">
        <v>48.81</v>
      </c>
      <c r="BI139" s="51">
        <v>58.86</v>
      </c>
      <c r="BJ139" s="52">
        <f t="shared" si="48"/>
        <v>10.049999999999997</v>
      </c>
      <c r="BK139" s="51">
        <v>100</v>
      </c>
      <c r="BL139" s="52">
        <f t="shared" si="49"/>
        <v>10.049999999999997</v>
      </c>
      <c r="BM139" s="139">
        <f>BL139*AUXILIAR!$B$70</f>
        <v>10049999.999999996</v>
      </c>
      <c r="BN139" s="436">
        <v>2.3199999999999998</v>
      </c>
      <c r="BO139" s="52">
        <f t="shared" si="50"/>
        <v>0.23315999999999992</v>
      </c>
      <c r="BP139" s="289">
        <f>BO139*AUXILIAR!$B$59</f>
        <v>9326399.9999999963</v>
      </c>
      <c r="BQ139" s="333"/>
    </row>
    <row r="140" spans="1:69" ht="45">
      <c r="A140" s="8" t="s">
        <v>33</v>
      </c>
      <c r="B140" s="8" t="s">
        <v>8</v>
      </c>
      <c r="C140" s="8">
        <v>1</v>
      </c>
      <c r="D140" s="197">
        <v>381</v>
      </c>
      <c r="E140" s="118" t="s">
        <v>175</v>
      </c>
      <c r="F140" s="195" t="s">
        <v>108</v>
      </c>
      <c r="G140" s="195" t="s">
        <v>165</v>
      </c>
      <c r="H140" s="309"/>
      <c r="I140" s="265" t="s">
        <v>555</v>
      </c>
      <c r="J140" s="51">
        <v>534</v>
      </c>
      <c r="K140" s="51">
        <v>536</v>
      </c>
      <c r="L140" s="51">
        <f t="shared" si="42"/>
        <v>2</v>
      </c>
      <c r="M140" s="52">
        <v>100</v>
      </c>
      <c r="N140" s="52">
        <f t="shared" si="43"/>
        <v>2</v>
      </c>
      <c r="O140" s="139">
        <f>N140*AUXILIAR!$B$50</f>
        <v>6000000</v>
      </c>
      <c r="P140" s="436">
        <v>100</v>
      </c>
      <c r="Q140" s="52">
        <f t="shared" si="44"/>
        <v>2</v>
      </c>
      <c r="R140" s="289">
        <f>Q140*AUXILIAR!$B$59</f>
        <v>80000000</v>
      </c>
      <c r="S140" s="354"/>
      <c r="T140" s="5"/>
      <c r="U140" s="5"/>
      <c r="V140" s="5"/>
      <c r="W140" s="5"/>
      <c r="X140" s="5"/>
      <c r="Y140" s="5"/>
      <c r="Z140" s="5"/>
      <c r="AA140" s="5"/>
      <c r="AB140" s="341"/>
      <c r="AC140" s="265" t="s">
        <v>541</v>
      </c>
      <c r="AD140" s="51" t="s">
        <v>769</v>
      </c>
      <c r="AE140" s="51" t="s">
        <v>769</v>
      </c>
      <c r="AF140" s="51">
        <v>1</v>
      </c>
      <c r="AG140" s="52">
        <v>100</v>
      </c>
      <c r="AH140" s="52">
        <f t="shared" si="45"/>
        <v>1</v>
      </c>
      <c r="AI140" s="139">
        <f>AH140*AUXILIAR!$B$59</f>
        <v>40000000</v>
      </c>
      <c r="AJ140" s="214">
        <v>0</v>
      </c>
      <c r="AK140" s="52">
        <f t="shared" si="46"/>
        <v>0</v>
      </c>
      <c r="AL140" s="289">
        <f>AK140*AUXILIAR!$B$59</f>
        <v>0</v>
      </c>
      <c r="AM140" s="354"/>
      <c r="AN140" s="5"/>
      <c r="AO140" s="5"/>
      <c r="AP140" s="5"/>
      <c r="AQ140" s="5"/>
      <c r="AR140" s="5"/>
      <c r="AS140" s="5"/>
      <c r="AT140" s="5"/>
      <c r="AU140" s="5"/>
      <c r="AV140" s="341"/>
      <c r="AW140" s="128"/>
      <c r="AX140" s="5"/>
      <c r="AY140" s="5"/>
      <c r="AZ140" s="5"/>
      <c r="BA140" s="5"/>
      <c r="BB140" s="5"/>
      <c r="BC140" s="5"/>
      <c r="BD140" s="5"/>
      <c r="BE140" s="5"/>
      <c r="BF140" s="145"/>
      <c r="BG140" s="355" t="s">
        <v>544</v>
      </c>
      <c r="BH140" s="51">
        <v>52.14</v>
      </c>
      <c r="BI140" s="51">
        <v>54.08</v>
      </c>
      <c r="BJ140" s="51">
        <f t="shared" si="48"/>
        <v>1.9399999999999977</v>
      </c>
      <c r="BK140" s="51">
        <v>100</v>
      </c>
      <c r="BL140" s="52">
        <f t="shared" si="49"/>
        <v>1.9399999999999977</v>
      </c>
      <c r="BM140" s="139">
        <f>BL140*AUXILIAR!$B$70</f>
        <v>1939999.9999999977</v>
      </c>
      <c r="BN140" s="436">
        <v>2.0499999999999998</v>
      </c>
      <c r="BO140" s="52">
        <f t="shared" si="50"/>
        <v>3.9769999999999951E-2</v>
      </c>
      <c r="BP140" s="289">
        <f>BO140*AUXILIAR!$B$59</f>
        <v>1590799.9999999981</v>
      </c>
      <c r="BQ140" s="333"/>
    </row>
    <row r="141" spans="1:69" ht="30">
      <c r="A141" s="8" t="s">
        <v>33</v>
      </c>
      <c r="B141" s="8" t="s">
        <v>8</v>
      </c>
      <c r="C141" s="8">
        <v>1</v>
      </c>
      <c r="D141" s="197">
        <v>381</v>
      </c>
      <c r="E141" s="118" t="s">
        <v>175</v>
      </c>
      <c r="F141" s="195" t="s">
        <v>108</v>
      </c>
      <c r="G141" s="195" t="s">
        <v>165</v>
      </c>
      <c r="H141" s="309"/>
      <c r="I141" s="265" t="s">
        <v>555</v>
      </c>
      <c r="J141" s="51">
        <v>588</v>
      </c>
      <c r="K141" s="51">
        <v>591</v>
      </c>
      <c r="L141" s="51">
        <f t="shared" si="42"/>
        <v>3</v>
      </c>
      <c r="M141" s="52">
        <v>100</v>
      </c>
      <c r="N141" s="52">
        <f t="shared" si="43"/>
        <v>3</v>
      </c>
      <c r="O141" s="139">
        <f>N141*AUXILIAR!$B$50</f>
        <v>9000000</v>
      </c>
      <c r="P141" s="436">
        <v>100</v>
      </c>
      <c r="Q141" s="52">
        <f t="shared" si="44"/>
        <v>3</v>
      </c>
      <c r="R141" s="289">
        <f>Q141*AUXILIAR!$B$59</f>
        <v>120000000</v>
      </c>
      <c r="S141" s="354"/>
      <c r="T141" s="5"/>
      <c r="U141" s="5"/>
      <c r="V141" s="5"/>
      <c r="W141" s="5"/>
      <c r="X141" s="5"/>
      <c r="Y141" s="5"/>
      <c r="Z141" s="5"/>
      <c r="AA141" s="5"/>
      <c r="AB141" s="341"/>
      <c r="AC141" s="265" t="s">
        <v>542</v>
      </c>
      <c r="AD141" s="51">
        <v>477.69</v>
      </c>
      <c r="AE141" s="51">
        <v>477.69</v>
      </c>
      <c r="AF141" s="51">
        <v>1</v>
      </c>
      <c r="AG141" s="52">
        <v>100</v>
      </c>
      <c r="AH141" s="52">
        <f t="shared" si="45"/>
        <v>1</v>
      </c>
      <c r="AI141" s="139">
        <f>AH141*AUXILIAR!$B$58</f>
        <v>10000000</v>
      </c>
      <c r="AJ141" s="214">
        <v>0</v>
      </c>
      <c r="AK141" s="52">
        <f t="shared" si="46"/>
        <v>0</v>
      </c>
      <c r="AL141" s="289">
        <f>AK141*AUXILIAR!$B$59</f>
        <v>0</v>
      </c>
      <c r="AM141" s="354"/>
      <c r="AN141" s="5"/>
      <c r="AO141" s="5"/>
      <c r="AP141" s="5"/>
      <c r="AQ141" s="5"/>
      <c r="AR141" s="5"/>
      <c r="AS141" s="5"/>
      <c r="AT141" s="5"/>
      <c r="AU141" s="5"/>
      <c r="AV141" s="341"/>
      <c r="AW141" s="128"/>
      <c r="AX141" s="5"/>
      <c r="AY141" s="5"/>
      <c r="AZ141" s="5"/>
      <c r="BA141" s="5"/>
      <c r="BB141" s="5"/>
      <c r="BC141" s="5"/>
      <c r="BD141" s="5"/>
      <c r="BE141" s="5"/>
      <c r="BF141" s="145"/>
      <c r="BG141" s="355" t="s">
        <v>544</v>
      </c>
      <c r="BH141" s="51">
        <v>56.2</v>
      </c>
      <c r="BI141" s="51">
        <v>65.8</v>
      </c>
      <c r="BJ141" s="51">
        <f t="shared" si="48"/>
        <v>9.5999999999999943</v>
      </c>
      <c r="BK141" s="51">
        <v>100</v>
      </c>
      <c r="BL141" s="52">
        <f t="shared" si="49"/>
        <v>9.5999999999999943</v>
      </c>
      <c r="BM141" s="139">
        <f>BL141*AUXILIAR!$B$70</f>
        <v>9599999.9999999944</v>
      </c>
      <c r="BN141" s="436">
        <v>2.34</v>
      </c>
      <c r="BO141" s="52">
        <f t="shared" si="50"/>
        <v>0.22463999999999984</v>
      </c>
      <c r="BP141" s="289">
        <f>BO141*AUXILIAR!$B$59</f>
        <v>8985599.9999999944</v>
      </c>
      <c r="BQ141" s="333"/>
    </row>
    <row r="142" spans="1:69" ht="30">
      <c r="A142" s="8" t="s">
        <v>33</v>
      </c>
      <c r="B142" s="8" t="s">
        <v>8</v>
      </c>
      <c r="C142" s="8">
        <v>1</v>
      </c>
      <c r="D142" s="197">
        <v>381</v>
      </c>
      <c r="E142" s="118" t="s">
        <v>175</v>
      </c>
      <c r="F142" s="195" t="s">
        <v>108</v>
      </c>
      <c r="G142" s="195" t="s">
        <v>165</v>
      </c>
      <c r="H142" s="309"/>
      <c r="I142" s="265" t="s">
        <v>555</v>
      </c>
      <c r="J142" s="51">
        <v>662</v>
      </c>
      <c r="K142" s="51">
        <v>668</v>
      </c>
      <c r="L142" s="51">
        <f t="shared" si="42"/>
        <v>6</v>
      </c>
      <c r="M142" s="52">
        <v>100</v>
      </c>
      <c r="N142" s="52">
        <f t="shared" si="43"/>
        <v>6</v>
      </c>
      <c r="O142" s="139">
        <f>N142*AUXILIAR!$B$50</f>
        <v>18000000</v>
      </c>
      <c r="P142" s="436">
        <v>100</v>
      </c>
      <c r="Q142" s="52">
        <f t="shared" si="44"/>
        <v>6</v>
      </c>
      <c r="R142" s="289">
        <f>Q142*AUXILIAR!$B$59</f>
        <v>240000000</v>
      </c>
      <c r="S142" s="354"/>
      <c r="T142" s="5"/>
      <c r="U142" s="5"/>
      <c r="V142" s="5"/>
      <c r="W142" s="5"/>
      <c r="X142" s="5"/>
      <c r="Y142" s="5"/>
      <c r="Z142" s="5"/>
      <c r="AA142" s="5"/>
      <c r="AB142" s="341"/>
      <c r="AC142" s="128"/>
      <c r="AD142" s="5"/>
      <c r="AE142" s="5"/>
      <c r="AF142" s="5"/>
      <c r="AG142" s="5"/>
      <c r="AH142" s="5"/>
      <c r="AI142" s="5"/>
      <c r="AJ142" s="5"/>
      <c r="AK142" s="5"/>
      <c r="AL142" s="145"/>
      <c r="AM142" s="354"/>
      <c r="AN142" s="5"/>
      <c r="AO142" s="5"/>
      <c r="AP142" s="5"/>
      <c r="AQ142" s="5"/>
      <c r="AR142" s="5"/>
      <c r="AS142" s="5"/>
      <c r="AT142" s="5"/>
      <c r="AU142" s="5"/>
      <c r="AV142" s="341"/>
      <c r="AW142" s="128"/>
      <c r="AX142" s="5"/>
      <c r="AY142" s="5"/>
      <c r="AZ142" s="5"/>
      <c r="BA142" s="5"/>
      <c r="BB142" s="5"/>
      <c r="BC142" s="5"/>
      <c r="BD142" s="5"/>
      <c r="BE142" s="5"/>
      <c r="BF142" s="145"/>
      <c r="BG142" s="354"/>
      <c r="BH142" s="5"/>
      <c r="BI142" s="5"/>
      <c r="BJ142" s="5"/>
      <c r="BK142" s="5"/>
      <c r="BL142" s="5"/>
      <c r="BM142" s="5"/>
      <c r="BN142" s="5"/>
      <c r="BO142" s="5"/>
      <c r="BP142" s="341"/>
      <c r="BQ142" s="333"/>
    </row>
    <row r="143" spans="1:69" ht="30">
      <c r="A143" s="8" t="s">
        <v>33</v>
      </c>
      <c r="B143" s="8" t="s">
        <v>8</v>
      </c>
      <c r="C143" s="8">
        <v>1</v>
      </c>
      <c r="D143" s="197">
        <v>381</v>
      </c>
      <c r="E143" s="118" t="s">
        <v>175</v>
      </c>
      <c r="F143" s="195" t="s">
        <v>108</v>
      </c>
      <c r="G143" s="195" t="s">
        <v>165</v>
      </c>
      <c r="H143" s="309"/>
      <c r="I143" s="265" t="s">
        <v>555</v>
      </c>
      <c r="J143" s="51">
        <v>662</v>
      </c>
      <c r="K143" s="51">
        <v>668</v>
      </c>
      <c r="L143" s="51">
        <f t="shared" si="42"/>
        <v>6</v>
      </c>
      <c r="M143" s="52">
        <v>100</v>
      </c>
      <c r="N143" s="52">
        <f t="shared" si="43"/>
        <v>6</v>
      </c>
      <c r="O143" s="139">
        <f>N143*AUXILIAR!$B$50</f>
        <v>18000000</v>
      </c>
      <c r="P143" s="436">
        <v>100</v>
      </c>
      <c r="Q143" s="52">
        <f t="shared" si="44"/>
        <v>6</v>
      </c>
      <c r="R143" s="289">
        <f>Q143*AUXILIAR!$B$59</f>
        <v>240000000</v>
      </c>
      <c r="S143" s="354"/>
      <c r="T143" s="5"/>
      <c r="U143" s="5"/>
      <c r="V143" s="5"/>
      <c r="W143" s="5"/>
      <c r="X143" s="5"/>
      <c r="Y143" s="5"/>
      <c r="Z143" s="5"/>
      <c r="AA143" s="5"/>
      <c r="AB143" s="341"/>
      <c r="AC143" s="128"/>
      <c r="AD143" s="5"/>
      <c r="AE143" s="5"/>
      <c r="AF143" s="5"/>
      <c r="AG143" s="5"/>
      <c r="AH143" s="5"/>
      <c r="AI143" s="5"/>
      <c r="AJ143" s="5"/>
      <c r="AK143" s="5"/>
      <c r="AL143" s="145"/>
      <c r="AM143" s="354"/>
      <c r="AN143" s="5"/>
      <c r="AO143" s="5"/>
      <c r="AP143" s="5"/>
      <c r="AQ143" s="5"/>
      <c r="AR143" s="5"/>
      <c r="AS143" s="5"/>
      <c r="AT143" s="5"/>
      <c r="AU143" s="5"/>
      <c r="AV143" s="341"/>
      <c r="AW143" s="128"/>
      <c r="AX143" s="5"/>
      <c r="AY143" s="5"/>
      <c r="AZ143" s="5"/>
      <c r="BA143" s="5"/>
      <c r="BB143" s="5"/>
      <c r="BC143" s="5"/>
      <c r="BD143" s="5"/>
      <c r="BE143" s="5"/>
      <c r="BF143" s="145"/>
      <c r="BG143" s="354"/>
      <c r="BH143" s="5"/>
      <c r="BI143" s="5"/>
      <c r="BJ143" s="5"/>
      <c r="BK143" s="5"/>
      <c r="BL143" s="5"/>
      <c r="BM143" s="5"/>
      <c r="BN143" s="5"/>
      <c r="BO143" s="5"/>
      <c r="BP143" s="341"/>
      <c r="BQ143" s="333"/>
    </row>
    <row r="144" spans="1:69" ht="30">
      <c r="A144" s="8" t="s">
        <v>33</v>
      </c>
      <c r="B144" s="8" t="s">
        <v>8</v>
      </c>
      <c r="C144" s="8">
        <v>1</v>
      </c>
      <c r="D144" s="197">
        <v>381</v>
      </c>
      <c r="E144" s="118" t="s">
        <v>175</v>
      </c>
      <c r="F144" s="195" t="s">
        <v>108</v>
      </c>
      <c r="G144" s="195" t="s">
        <v>165</v>
      </c>
      <c r="H144" s="309"/>
      <c r="I144" s="265" t="s">
        <v>555</v>
      </c>
      <c r="J144" s="51">
        <v>684</v>
      </c>
      <c r="K144" s="51">
        <v>685</v>
      </c>
      <c r="L144" s="51">
        <f t="shared" si="42"/>
        <v>1</v>
      </c>
      <c r="M144" s="52">
        <v>100</v>
      </c>
      <c r="N144" s="52">
        <f t="shared" si="43"/>
        <v>1</v>
      </c>
      <c r="O144" s="139">
        <f>N144*AUXILIAR!$B$50</f>
        <v>3000000</v>
      </c>
      <c r="P144" s="436">
        <v>100</v>
      </c>
      <c r="Q144" s="52">
        <f t="shared" si="44"/>
        <v>1</v>
      </c>
      <c r="R144" s="289">
        <f>Q144*AUXILIAR!$B$59</f>
        <v>40000000</v>
      </c>
      <c r="S144" s="354"/>
      <c r="T144" s="5"/>
      <c r="U144" s="5"/>
      <c r="V144" s="5"/>
      <c r="W144" s="5"/>
      <c r="X144" s="5"/>
      <c r="Y144" s="5"/>
      <c r="Z144" s="5"/>
      <c r="AA144" s="5"/>
      <c r="AB144" s="341"/>
      <c r="AC144" s="128"/>
      <c r="AD144" s="5"/>
      <c r="AE144" s="5"/>
      <c r="AF144" s="5"/>
      <c r="AG144" s="5"/>
      <c r="AH144" s="5"/>
      <c r="AI144" s="5"/>
      <c r="AJ144" s="5"/>
      <c r="AK144" s="5"/>
      <c r="AL144" s="145"/>
      <c r="AM144" s="354"/>
      <c r="AN144" s="5"/>
      <c r="AO144" s="5"/>
      <c r="AP144" s="5"/>
      <c r="AQ144" s="5"/>
      <c r="AR144" s="5"/>
      <c r="AS144" s="5"/>
      <c r="AT144" s="5"/>
      <c r="AU144" s="5"/>
      <c r="AV144" s="341"/>
      <c r="AW144" s="128"/>
      <c r="AX144" s="5"/>
      <c r="AY144" s="5"/>
      <c r="AZ144" s="5"/>
      <c r="BA144" s="5"/>
      <c r="BB144" s="5"/>
      <c r="BC144" s="5"/>
      <c r="BD144" s="5"/>
      <c r="BE144" s="5"/>
      <c r="BF144" s="145"/>
      <c r="BG144" s="354"/>
      <c r="BH144" s="5"/>
      <c r="BI144" s="5"/>
      <c r="BJ144" s="5"/>
      <c r="BK144" s="5"/>
      <c r="BL144" s="5"/>
      <c r="BM144" s="5"/>
      <c r="BN144" s="5"/>
      <c r="BO144" s="5"/>
      <c r="BP144" s="341"/>
      <c r="BQ144" s="333"/>
    </row>
    <row r="145" spans="1:69" ht="30">
      <c r="A145" s="8" t="s">
        <v>33</v>
      </c>
      <c r="B145" s="8" t="s">
        <v>8</v>
      </c>
      <c r="C145" s="8">
        <v>1</v>
      </c>
      <c r="D145" s="197">
        <v>381</v>
      </c>
      <c r="E145" s="118" t="s">
        <v>175</v>
      </c>
      <c r="F145" s="195" t="s">
        <v>108</v>
      </c>
      <c r="G145" s="195" t="s">
        <v>165</v>
      </c>
      <c r="H145" s="309"/>
      <c r="I145" s="265" t="s">
        <v>555</v>
      </c>
      <c r="J145" s="51">
        <v>723</v>
      </c>
      <c r="K145" s="51">
        <v>724</v>
      </c>
      <c r="L145" s="51">
        <f t="shared" si="42"/>
        <v>1</v>
      </c>
      <c r="M145" s="52">
        <v>100</v>
      </c>
      <c r="N145" s="52">
        <f t="shared" si="43"/>
        <v>1</v>
      </c>
      <c r="O145" s="139">
        <f>N145*AUXILIAR!$B$50</f>
        <v>3000000</v>
      </c>
      <c r="P145" s="436">
        <v>100</v>
      </c>
      <c r="Q145" s="52">
        <f t="shared" si="44"/>
        <v>1</v>
      </c>
      <c r="R145" s="289">
        <f>Q145*AUXILIAR!$B$59</f>
        <v>40000000</v>
      </c>
      <c r="S145" s="354"/>
      <c r="T145" s="5"/>
      <c r="U145" s="5"/>
      <c r="V145" s="5"/>
      <c r="W145" s="5"/>
      <c r="X145" s="5"/>
      <c r="Y145" s="5"/>
      <c r="Z145" s="5"/>
      <c r="AA145" s="5"/>
      <c r="AB145" s="341"/>
      <c r="AC145" s="128"/>
      <c r="AD145" s="5"/>
      <c r="AE145" s="5"/>
      <c r="AF145" s="5"/>
      <c r="AG145" s="5"/>
      <c r="AH145" s="5"/>
      <c r="AI145" s="5"/>
      <c r="AJ145" s="5"/>
      <c r="AK145" s="5"/>
      <c r="AL145" s="145"/>
      <c r="AM145" s="354"/>
      <c r="AN145" s="5"/>
      <c r="AO145" s="5"/>
      <c r="AP145" s="5"/>
      <c r="AQ145" s="5"/>
      <c r="AR145" s="5"/>
      <c r="AS145" s="5"/>
      <c r="AT145" s="5"/>
      <c r="AU145" s="5"/>
      <c r="AV145" s="341"/>
      <c r="AW145" s="128"/>
      <c r="AX145" s="5"/>
      <c r="AY145" s="5"/>
      <c r="AZ145" s="5"/>
      <c r="BA145" s="5"/>
      <c r="BB145" s="5"/>
      <c r="BC145" s="5"/>
      <c r="BD145" s="5"/>
      <c r="BE145" s="5"/>
      <c r="BF145" s="145"/>
      <c r="BG145" s="354"/>
      <c r="BH145" s="5"/>
      <c r="BI145" s="5"/>
      <c r="BJ145" s="5"/>
      <c r="BK145" s="5"/>
      <c r="BL145" s="5"/>
      <c r="BM145" s="5"/>
      <c r="BN145" s="5"/>
      <c r="BO145" s="5"/>
      <c r="BP145" s="341"/>
      <c r="BQ145" s="333"/>
    </row>
    <row r="146" spans="1:69" ht="30">
      <c r="A146" s="8" t="s">
        <v>33</v>
      </c>
      <c r="B146" s="8" t="s">
        <v>8</v>
      </c>
      <c r="C146" s="8">
        <v>1</v>
      </c>
      <c r="D146" s="197">
        <v>381</v>
      </c>
      <c r="E146" s="118" t="s">
        <v>175</v>
      </c>
      <c r="F146" s="195" t="s">
        <v>108</v>
      </c>
      <c r="G146" s="195" t="s">
        <v>165</v>
      </c>
      <c r="H146" s="309"/>
      <c r="I146" s="265" t="s">
        <v>555</v>
      </c>
      <c r="J146" s="51">
        <v>869</v>
      </c>
      <c r="K146" s="51">
        <v>871</v>
      </c>
      <c r="L146" s="51">
        <f t="shared" si="42"/>
        <v>2</v>
      </c>
      <c r="M146" s="52">
        <v>100</v>
      </c>
      <c r="N146" s="52">
        <f t="shared" si="43"/>
        <v>2</v>
      </c>
      <c r="O146" s="139">
        <f>N146*AUXILIAR!$B$50</f>
        <v>6000000</v>
      </c>
      <c r="P146" s="436">
        <v>100</v>
      </c>
      <c r="Q146" s="52">
        <f t="shared" si="44"/>
        <v>2</v>
      </c>
      <c r="R146" s="289">
        <f>Q146*AUXILIAR!$B$59</f>
        <v>80000000</v>
      </c>
      <c r="S146" s="354"/>
      <c r="T146" s="5"/>
      <c r="U146" s="5"/>
      <c r="V146" s="5"/>
      <c r="W146" s="5"/>
      <c r="X146" s="5"/>
      <c r="Y146" s="5"/>
      <c r="Z146" s="5"/>
      <c r="AA146" s="5"/>
      <c r="AB146" s="341"/>
      <c r="AC146" s="128"/>
      <c r="AD146" s="5"/>
      <c r="AE146" s="5"/>
      <c r="AF146" s="5"/>
      <c r="AG146" s="5"/>
      <c r="AH146" s="5"/>
      <c r="AI146" s="5"/>
      <c r="AJ146" s="5"/>
      <c r="AK146" s="5"/>
      <c r="AL146" s="145"/>
      <c r="AM146" s="354"/>
      <c r="AN146" s="5"/>
      <c r="AO146" s="5"/>
      <c r="AP146" s="5"/>
      <c r="AQ146" s="5"/>
      <c r="AR146" s="5"/>
      <c r="AS146" s="5"/>
      <c r="AT146" s="5"/>
      <c r="AU146" s="5"/>
      <c r="AV146" s="341"/>
      <c r="AW146" s="128"/>
      <c r="AX146" s="5"/>
      <c r="AY146" s="5"/>
      <c r="AZ146" s="5"/>
      <c r="BA146" s="5"/>
      <c r="BB146" s="5"/>
      <c r="BC146" s="5"/>
      <c r="BD146" s="5"/>
      <c r="BE146" s="5"/>
      <c r="BF146" s="145"/>
      <c r="BG146" s="354"/>
      <c r="BH146" s="5"/>
      <c r="BI146" s="5"/>
      <c r="BJ146" s="5"/>
      <c r="BK146" s="5"/>
      <c r="BL146" s="5"/>
      <c r="BM146" s="5"/>
      <c r="BN146" s="5"/>
      <c r="BO146" s="5"/>
      <c r="BP146" s="341"/>
      <c r="BQ146" s="333"/>
    </row>
    <row r="147" spans="1:69" ht="30">
      <c r="A147" s="8" t="s">
        <v>33</v>
      </c>
      <c r="B147" s="8" t="s">
        <v>8</v>
      </c>
      <c r="C147" s="8">
        <v>1</v>
      </c>
      <c r="D147" s="197">
        <v>381</v>
      </c>
      <c r="E147" s="118" t="s">
        <v>175</v>
      </c>
      <c r="F147" s="195" t="s">
        <v>108</v>
      </c>
      <c r="G147" s="195" t="s">
        <v>165</v>
      </c>
      <c r="H147" s="309"/>
      <c r="I147" s="265" t="s">
        <v>555</v>
      </c>
      <c r="J147" s="51">
        <v>877</v>
      </c>
      <c r="K147" s="51">
        <v>890</v>
      </c>
      <c r="L147" s="51">
        <f t="shared" si="42"/>
        <v>13</v>
      </c>
      <c r="M147" s="52">
        <v>100</v>
      </c>
      <c r="N147" s="52">
        <f t="shared" si="43"/>
        <v>13</v>
      </c>
      <c r="O147" s="139">
        <f>N147*AUXILIAR!$B$50</f>
        <v>39000000</v>
      </c>
      <c r="P147" s="436">
        <v>100</v>
      </c>
      <c r="Q147" s="52">
        <f t="shared" si="44"/>
        <v>13</v>
      </c>
      <c r="R147" s="289">
        <f>Q147*AUXILIAR!$B$59</f>
        <v>520000000</v>
      </c>
      <c r="S147" s="354"/>
      <c r="T147" s="5"/>
      <c r="U147" s="5"/>
      <c r="V147" s="5"/>
      <c r="W147" s="5"/>
      <c r="X147" s="5"/>
      <c r="Y147" s="5"/>
      <c r="Z147" s="5"/>
      <c r="AA147" s="5"/>
      <c r="AB147" s="341"/>
      <c r="AC147" s="128"/>
      <c r="AD147" s="5"/>
      <c r="AE147" s="5"/>
      <c r="AF147" s="5"/>
      <c r="AG147" s="5"/>
      <c r="AH147" s="5"/>
      <c r="AI147" s="5"/>
      <c r="AJ147" s="5"/>
      <c r="AK147" s="5"/>
      <c r="AL147" s="145"/>
      <c r="AM147" s="354"/>
      <c r="AN147" s="5"/>
      <c r="AO147" s="5"/>
      <c r="AP147" s="5"/>
      <c r="AQ147" s="5"/>
      <c r="AR147" s="5"/>
      <c r="AS147" s="5"/>
      <c r="AT147" s="5"/>
      <c r="AU147" s="5"/>
      <c r="AV147" s="341"/>
      <c r="AW147" s="128"/>
      <c r="AX147" s="5"/>
      <c r="AY147" s="5"/>
      <c r="AZ147" s="5"/>
      <c r="BA147" s="5"/>
      <c r="BB147" s="5"/>
      <c r="BC147" s="5"/>
      <c r="BD147" s="5"/>
      <c r="BE147" s="5"/>
      <c r="BF147" s="145"/>
      <c r="BG147" s="354"/>
      <c r="BH147" s="5"/>
      <c r="BI147" s="5"/>
      <c r="BJ147" s="5"/>
      <c r="BK147" s="5"/>
      <c r="BL147" s="5"/>
      <c r="BM147" s="5"/>
      <c r="BN147" s="5"/>
      <c r="BO147" s="5"/>
      <c r="BP147" s="341"/>
      <c r="BQ147" s="333"/>
    </row>
    <row r="148" spans="1:69" ht="30">
      <c r="A148" s="8" t="s">
        <v>33</v>
      </c>
      <c r="B148" s="8" t="s">
        <v>8</v>
      </c>
      <c r="C148" s="8">
        <v>1</v>
      </c>
      <c r="D148" s="197">
        <v>381</v>
      </c>
      <c r="E148" s="118" t="s">
        <v>175</v>
      </c>
      <c r="F148" s="195" t="s">
        <v>108</v>
      </c>
      <c r="G148" s="195" t="s">
        <v>165</v>
      </c>
      <c r="H148" s="309"/>
      <c r="I148" s="265" t="s">
        <v>555</v>
      </c>
      <c r="J148" s="51">
        <v>935</v>
      </c>
      <c r="K148" s="51">
        <v>937</v>
      </c>
      <c r="L148" s="51">
        <f t="shared" si="42"/>
        <v>2</v>
      </c>
      <c r="M148" s="52">
        <v>100</v>
      </c>
      <c r="N148" s="52">
        <f t="shared" si="43"/>
        <v>2</v>
      </c>
      <c r="O148" s="139">
        <f>N148*AUXILIAR!$B$50</f>
        <v>6000000</v>
      </c>
      <c r="P148" s="436">
        <v>100</v>
      </c>
      <c r="Q148" s="52">
        <f t="shared" si="44"/>
        <v>2</v>
      </c>
      <c r="R148" s="289">
        <f>Q148*AUXILIAR!$B$59</f>
        <v>80000000</v>
      </c>
      <c r="S148" s="354"/>
      <c r="T148" s="5"/>
      <c r="U148" s="5"/>
      <c r="V148" s="5"/>
      <c r="W148" s="5"/>
      <c r="X148" s="5"/>
      <c r="Y148" s="5"/>
      <c r="Z148" s="5"/>
      <c r="AA148" s="5"/>
      <c r="AB148" s="341"/>
      <c r="AC148" s="128"/>
      <c r="AD148" s="5"/>
      <c r="AE148" s="5"/>
      <c r="AF148" s="5"/>
      <c r="AG148" s="5"/>
      <c r="AH148" s="5"/>
      <c r="AI148" s="5"/>
      <c r="AJ148" s="5"/>
      <c r="AK148" s="5"/>
      <c r="AL148" s="145"/>
      <c r="AM148" s="354"/>
      <c r="AN148" s="5"/>
      <c r="AO148" s="5"/>
      <c r="AP148" s="5"/>
      <c r="AQ148" s="5"/>
      <c r="AR148" s="5"/>
      <c r="AS148" s="5"/>
      <c r="AT148" s="5"/>
      <c r="AU148" s="5"/>
      <c r="AV148" s="341"/>
      <c r="AW148" s="128"/>
      <c r="AX148" s="5"/>
      <c r="AY148" s="5"/>
      <c r="AZ148" s="5"/>
      <c r="BA148" s="5"/>
      <c r="BB148" s="5"/>
      <c r="BC148" s="5"/>
      <c r="BD148" s="5"/>
      <c r="BE148" s="5"/>
      <c r="BF148" s="145"/>
      <c r="BG148" s="354"/>
      <c r="BH148" s="5"/>
      <c r="BI148" s="5"/>
      <c r="BJ148" s="5"/>
      <c r="BK148" s="5"/>
      <c r="BL148" s="5"/>
      <c r="BM148" s="5"/>
      <c r="BN148" s="5"/>
      <c r="BO148" s="5"/>
      <c r="BP148" s="341"/>
      <c r="BQ148" s="333"/>
    </row>
    <row r="149" spans="1:69" ht="30">
      <c r="A149" s="8" t="s">
        <v>33</v>
      </c>
      <c r="B149" s="8" t="s">
        <v>8</v>
      </c>
      <c r="C149" s="8">
        <v>1</v>
      </c>
      <c r="D149" s="197">
        <v>381</v>
      </c>
      <c r="E149" s="118" t="s">
        <v>175</v>
      </c>
      <c r="F149" s="195" t="s">
        <v>108</v>
      </c>
      <c r="G149" s="195" t="s">
        <v>165</v>
      </c>
      <c r="H149" s="309"/>
      <c r="I149" s="265" t="s">
        <v>555</v>
      </c>
      <c r="J149" s="51">
        <v>44</v>
      </c>
      <c r="K149" s="51">
        <v>46</v>
      </c>
      <c r="L149" s="51">
        <f t="shared" si="42"/>
        <v>2</v>
      </c>
      <c r="M149" s="52">
        <v>100</v>
      </c>
      <c r="N149" s="52">
        <f t="shared" si="43"/>
        <v>2</v>
      </c>
      <c r="O149" s="139">
        <f>N149*AUXILIAR!$B$50</f>
        <v>6000000</v>
      </c>
      <c r="P149" s="436">
        <v>100</v>
      </c>
      <c r="Q149" s="52">
        <f t="shared" si="44"/>
        <v>2</v>
      </c>
      <c r="R149" s="289">
        <f>Q149*AUXILIAR!$B$59</f>
        <v>80000000</v>
      </c>
      <c r="S149" s="354"/>
      <c r="T149" s="5"/>
      <c r="U149" s="5"/>
      <c r="V149" s="5"/>
      <c r="W149" s="5"/>
      <c r="X149" s="5"/>
      <c r="Y149" s="5"/>
      <c r="Z149" s="5"/>
      <c r="AA149" s="5"/>
      <c r="AB149" s="341"/>
      <c r="AC149" s="128"/>
      <c r="AD149" s="5"/>
      <c r="AE149" s="5"/>
      <c r="AF149" s="5"/>
      <c r="AG149" s="5"/>
      <c r="AH149" s="5"/>
      <c r="AI149" s="5"/>
      <c r="AJ149" s="5"/>
      <c r="AK149" s="5"/>
      <c r="AL149" s="145"/>
      <c r="AM149" s="354"/>
      <c r="AN149" s="5"/>
      <c r="AO149" s="5"/>
      <c r="AP149" s="5"/>
      <c r="AQ149" s="5"/>
      <c r="AR149" s="5"/>
      <c r="AS149" s="5"/>
      <c r="AT149" s="5"/>
      <c r="AU149" s="5"/>
      <c r="AV149" s="341"/>
      <c r="AW149" s="128"/>
      <c r="AX149" s="5"/>
      <c r="AY149" s="5"/>
      <c r="AZ149" s="5"/>
      <c r="BA149" s="5"/>
      <c r="BB149" s="5"/>
      <c r="BC149" s="5"/>
      <c r="BD149" s="5"/>
      <c r="BE149" s="5"/>
      <c r="BF149" s="145"/>
      <c r="BG149" s="354"/>
      <c r="BH149" s="5"/>
      <c r="BI149" s="5"/>
      <c r="BJ149" s="5"/>
      <c r="BK149" s="5"/>
      <c r="BL149" s="5"/>
      <c r="BM149" s="5"/>
      <c r="BN149" s="5"/>
      <c r="BO149" s="5"/>
      <c r="BP149" s="341"/>
      <c r="BQ149" s="333"/>
    </row>
    <row r="150" spans="1:69" ht="30">
      <c r="A150" s="8" t="s">
        <v>33</v>
      </c>
      <c r="B150" s="8" t="s">
        <v>8</v>
      </c>
      <c r="C150" s="8">
        <v>1</v>
      </c>
      <c r="D150" s="197">
        <v>381</v>
      </c>
      <c r="E150" s="118" t="s">
        <v>175</v>
      </c>
      <c r="F150" s="195" t="s">
        <v>108</v>
      </c>
      <c r="G150" s="195" t="s">
        <v>165</v>
      </c>
      <c r="H150" s="309"/>
      <c r="I150" s="265" t="s">
        <v>555</v>
      </c>
      <c r="J150" s="51">
        <v>55</v>
      </c>
      <c r="K150" s="51">
        <v>65</v>
      </c>
      <c r="L150" s="51">
        <f t="shared" si="42"/>
        <v>10</v>
      </c>
      <c r="M150" s="52">
        <v>100</v>
      </c>
      <c r="N150" s="52">
        <f t="shared" si="43"/>
        <v>10</v>
      </c>
      <c r="O150" s="139">
        <f>N150*AUXILIAR!$B$50</f>
        <v>30000000</v>
      </c>
      <c r="P150" s="436">
        <v>100</v>
      </c>
      <c r="Q150" s="52">
        <f t="shared" si="44"/>
        <v>10</v>
      </c>
      <c r="R150" s="289">
        <f>Q150*AUXILIAR!$B$59</f>
        <v>400000000</v>
      </c>
      <c r="S150" s="354"/>
      <c r="T150" s="5"/>
      <c r="U150" s="5"/>
      <c r="V150" s="5"/>
      <c r="W150" s="5"/>
      <c r="X150" s="5"/>
      <c r="Y150" s="5"/>
      <c r="Z150" s="5"/>
      <c r="AA150" s="5"/>
      <c r="AB150" s="341"/>
      <c r="AC150" s="128"/>
      <c r="AD150" s="5"/>
      <c r="AE150" s="5"/>
      <c r="AF150" s="5"/>
      <c r="AG150" s="5"/>
      <c r="AH150" s="5"/>
      <c r="AI150" s="5"/>
      <c r="AJ150" s="5"/>
      <c r="AK150" s="5"/>
      <c r="AL150" s="145"/>
      <c r="AM150" s="354"/>
      <c r="AN150" s="5"/>
      <c r="AO150" s="5"/>
      <c r="AP150" s="5"/>
      <c r="AQ150" s="5"/>
      <c r="AR150" s="5"/>
      <c r="AS150" s="5"/>
      <c r="AT150" s="5"/>
      <c r="AU150" s="5"/>
      <c r="AV150" s="341"/>
      <c r="AW150" s="128"/>
      <c r="AX150" s="5"/>
      <c r="AY150" s="5"/>
      <c r="AZ150" s="5"/>
      <c r="BA150" s="5"/>
      <c r="BB150" s="5"/>
      <c r="BC150" s="5"/>
      <c r="BD150" s="5"/>
      <c r="BE150" s="5"/>
      <c r="BF150" s="145"/>
      <c r="BG150" s="354"/>
      <c r="BH150" s="5"/>
      <c r="BI150" s="5"/>
      <c r="BJ150" s="5"/>
      <c r="BK150" s="5"/>
      <c r="BL150" s="5"/>
      <c r="BM150" s="5"/>
      <c r="BN150" s="5"/>
      <c r="BO150" s="5"/>
      <c r="BP150" s="341"/>
      <c r="BQ150" s="333"/>
    </row>
    <row r="151" spans="1:69" ht="45">
      <c r="A151" s="8" t="s">
        <v>33</v>
      </c>
      <c r="B151" s="8" t="s">
        <v>8</v>
      </c>
      <c r="C151" s="8">
        <v>1</v>
      </c>
      <c r="D151" s="197">
        <v>381</v>
      </c>
      <c r="E151" s="118" t="s">
        <v>175</v>
      </c>
      <c r="F151" s="195" t="s">
        <v>108</v>
      </c>
      <c r="G151" s="195" t="s">
        <v>165</v>
      </c>
      <c r="H151" s="309"/>
      <c r="I151" s="265" t="s">
        <v>556</v>
      </c>
      <c r="J151" s="51">
        <v>561</v>
      </c>
      <c r="K151" s="51">
        <v>565</v>
      </c>
      <c r="L151" s="51">
        <f t="shared" si="42"/>
        <v>4</v>
      </c>
      <c r="M151" s="52">
        <v>100</v>
      </c>
      <c r="N151" s="52">
        <f t="shared" si="43"/>
        <v>4</v>
      </c>
      <c r="O151" s="139">
        <f>N151*AUXILIAR!$B$50</f>
        <v>12000000</v>
      </c>
      <c r="P151" s="436">
        <v>100</v>
      </c>
      <c r="Q151" s="52">
        <f t="shared" si="44"/>
        <v>4</v>
      </c>
      <c r="R151" s="289">
        <f>Q151*AUXILIAR!$B$59</f>
        <v>160000000</v>
      </c>
      <c r="S151" s="354"/>
      <c r="T151" s="5"/>
      <c r="U151" s="5"/>
      <c r="V151" s="5"/>
      <c r="W151" s="5"/>
      <c r="X151" s="5"/>
      <c r="Y151" s="5"/>
      <c r="Z151" s="5"/>
      <c r="AA151" s="5"/>
      <c r="AB151" s="341"/>
      <c r="AC151" s="128"/>
      <c r="AD151" s="5"/>
      <c r="AE151" s="5"/>
      <c r="AF151" s="5"/>
      <c r="AG151" s="5"/>
      <c r="AH151" s="5"/>
      <c r="AI151" s="5"/>
      <c r="AJ151" s="5"/>
      <c r="AK151" s="5"/>
      <c r="AL151" s="145"/>
      <c r="AM151" s="354"/>
      <c r="AN151" s="5"/>
      <c r="AO151" s="5"/>
      <c r="AP151" s="5"/>
      <c r="AQ151" s="5"/>
      <c r="AR151" s="5"/>
      <c r="AS151" s="5"/>
      <c r="AT151" s="5"/>
      <c r="AU151" s="5"/>
      <c r="AV151" s="341"/>
      <c r="AW151" s="128"/>
      <c r="AX151" s="5"/>
      <c r="AY151" s="5"/>
      <c r="AZ151" s="5"/>
      <c r="BA151" s="5"/>
      <c r="BB151" s="5"/>
      <c r="BC151" s="5"/>
      <c r="BD151" s="5"/>
      <c r="BE151" s="5"/>
      <c r="BF151" s="145"/>
      <c r="BG151" s="354"/>
      <c r="BH151" s="5"/>
      <c r="BI151" s="5"/>
      <c r="BJ151" s="5"/>
      <c r="BK151" s="5"/>
      <c r="BL151" s="5"/>
      <c r="BM151" s="5"/>
      <c r="BN151" s="5"/>
      <c r="BO151" s="5"/>
      <c r="BP151" s="341"/>
      <c r="BQ151" s="333"/>
    </row>
    <row r="152" spans="1:69" ht="15">
      <c r="A152" s="8" t="s">
        <v>33</v>
      </c>
      <c r="B152" s="8" t="s">
        <v>8</v>
      </c>
      <c r="C152" s="8">
        <v>1</v>
      </c>
      <c r="D152" s="197">
        <v>381</v>
      </c>
      <c r="E152" s="118" t="s">
        <v>175</v>
      </c>
      <c r="F152" s="195" t="s">
        <v>108</v>
      </c>
      <c r="G152" s="195" t="s">
        <v>165</v>
      </c>
      <c r="H152" s="309"/>
      <c r="I152" s="265" t="s">
        <v>539</v>
      </c>
      <c r="J152" s="51">
        <v>52.9</v>
      </c>
      <c r="K152" s="51">
        <v>54</v>
      </c>
      <c r="L152" s="51">
        <f t="shared" si="42"/>
        <v>1.1000000000000014</v>
      </c>
      <c r="M152" s="52">
        <v>100</v>
      </c>
      <c r="N152" s="52">
        <f t="shared" si="43"/>
        <v>1.1000000000000014</v>
      </c>
      <c r="O152" s="139">
        <f>N152*AUXILIAR!$B$50</f>
        <v>3300000.0000000042</v>
      </c>
      <c r="P152" s="436">
        <v>100</v>
      </c>
      <c r="Q152" s="52">
        <f t="shared" si="44"/>
        <v>1.1000000000000014</v>
      </c>
      <c r="R152" s="289">
        <f>Q152*AUXILIAR!$B$59</f>
        <v>44000000.00000006</v>
      </c>
      <c r="S152" s="354"/>
      <c r="T152" s="5"/>
      <c r="U152" s="5"/>
      <c r="V152" s="5"/>
      <c r="W152" s="5"/>
      <c r="X152" s="5"/>
      <c r="Y152" s="5"/>
      <c r="Z152" s="5"/>
      <c r="AA152" s="5"/>
      <c r="AB152" s="341"/>
      <c r="AC152" s="128"/>
      <c r="AD152" s="5"/>
      <c r="AE152" s="5"/>
      <c r="AF152" s="5"/>
      <c r="AG152" s="5"/>
      <c r="AH152" s="5"/>
      <c r="AI152" s="5"/>
      <c r="AJ152" s="5"/>
      <c r="AK152" s="5"/>
      <c r="AL152" s="145"/>
      <c r="AM152" s="354"/>
      <c r="AN152" s="5"/>
      <c r="AO152" s="5"/>
      <c r="AP152" s="5"/>
      <c r="AQ152" s="5"/>
      <c r="AR152" s="5"/>
      <c r="AS152" s="5"/>
      <c r="AT152" s="5"/>
      <c r="AU152" s="5"/>
      <c r="AV152" s="341"/>
      <c r="AW152" s="128"/>
      <c r="AX152" s="5"/>
      <c r="AY152" s="5"/>
      <c r="AZ152" s="5"/>
      <c r="BA152" s="5"/>
      <c r="BB152" s="5"/>
      <c r="BC152" s="5"/>
      <c r="BD152" s="5"/>
      <c r="BE152" s="5"/>
      <c r="BF152" s="145"/>
      <c r="BG152" s="354"/>
      <c r="BH152" s="5"/>
      <c r="BI152" s="5"/>
      <c r="BJ152" s="5"/>
      <c r="BK152" s="5"/>
      <c r="BL152" s="5"/>
      <c r="BM152" s="5"/>
      <c r="BN152" s="5"/>
      <c r="BO152" s="5"/>
      <c r="BP152" s="341"/>
      <c r="BQ152" s="333"/>
    </row>
    <row r="153" spans="1:69" ht="45">
      <c r="A153" s="8" t="s">
        <v>33</v>
      </c>
      <c r="B153" s="8" t="s">
        <v>8</v>
      </c>
      <c r="C153" s="8">
        <v>1</v>
      </c>
      <c r="D153" s="197">
        <v>381</v>
      </c>
      <c r="E153" s="118" t="s">
        <v>175</v>
      </c>
      <c r="F153" s="195" t="s">
        <v>108</v>
      </c>
      <c r="G153" s="195" t="s">
        <v>165</v>
      </c>
      <c r="H153" s="309"/>
      <c r="I153" s="265" t="s">
        <v>557</v>
      </c>
      <c r="J153" s="51">
        <v>66</v>
      </c>
      <c r="K153" s="51">
        <v>68</v>
      </c>
      <c r="L153" s="51">
        <f t="shared" si="42"/>
        <v>2</v>
      </c>
      <c r="M153" s="52">
        <v>100</v>
      </c>
      <c r="N153" s="52">
        <f t="shared" si="43"/>
        <v>2</v>
      </c>
      <c r="O153" s="139">
        <f>N153*AUXILIAR!$B$50</f>
        <v>6000000</v>
      </c>
      <c r="P153" s="436">
        <v>100</v>
      </c>
      <c r="Q153" s="52">
        <f t="shared" si="44"/>
        <v>2</v>
      </c>
      <c r="R153" s="289">
        <f>Q153*AUXILIAR!$B$59</f>
        <v>80000000</v>
      </c>
      <c r="S153" s="354"/>
      <c r="T153" s="5"/>
      <c r="U153" s="5"/>
      <c r="V153" s="5"/>
      <c r="W153" s="5"/>
      <c r="X153" s="5"/>
      <c r="Y153" s="5"/>
      <c r="Z153" s="5"/>
      <c r="AA153" s="5"/>
      <c r="AB153" s="341"/>
      <c r="AC153" s="128"/>
      <c r="AD153" s="5"/>
      <c r="AE153" s="5"/>
      <c r="AF153" s="5"/>
      <c r="AG153" s="5"/>
      <c r="AH153" s="5"/>
      <c r="AI153" s="5"/>
      <c r="AJ153" s="5"/>
      <c r="AK153" s="5"/>
      <c r="AL153" s="145"/>
      <c r="AM153" s="354"/>
      <c r="AN153" s="5"/>
      <c r="AO153" s="5"/>
      <c r="AP153" s="5"/>
      <c r="AQ153" s="5"/>
      <c r="AR153" s="5"/>
      <c r="AS153" s="5"/>
      <c r="AT153" s="5"/>
      <c r="AU153" s="5"/>
      <c r="AV153" s="341"/>
      <c r="AW153" s="128"/>
      <c r="AX153" s="5"/>
      <c r="AY153" s="5"/>
      <c r="AZ153" s="5"/>
      <c r="BA153" s="5"/>
      <c r="BB153" s="5"/>
      <c r="BC153" s="5"/>
      <c r="BD153" s="5"/>
      <c r="BE153" s="5"/>
      <c r="BF153" s="145"/>
      <c r="BG153" s="354"/>
      <c r="BH153" s="5"/>
      <c r="BI153" s="5"/>
      <c r="BJ153" s="5"/>
      <c r="BK153" s="5"/>
      <c r="BL153" s="5"/>
      <c r="BM153" s="5"/>
      <c r="BN153" s="5"/>
      <c r="BO153" s="5"/>
      <c r="BP153" s="341"/>
      <c r="BQ153" s="333"/>
    </row>
    <row r="154" spans="1:69" ht="15.75" customHeight="1">
      <c r="A154" s="1" t="s">
        <v>33</v>
      </c>
      <c r="B154" s="1" t="s">
        <v>172</v>
      </c>
      <c r="C154" s="2" t="s">
        <v>174</v>
      </c>
      <c r="D154" s="1">
        <v>1</v>
      </c>
      <c r="E154" s="2" t="s">
        <v>173</v>
      </c>
      <c r="F154" s="38" t="s">
        <v>108</v>
      </c>
      <c r="G154" s="2" t="s">
        <v>165</v>
      </c>
      <c r="H154" s="303"/>
      <c r="I154" s="262"/>
      <c r="J154" s="3"/>
      <c r="K154" s="3"/>
      <c r="L154" s="3"/>
      <c r="M154" s="38" t="s">
        <v>261</v>
      </c>
      <c r="N154" s="81">
        <f>N155+N158+N167</f>
        <v>79.69999999999996</v>
      </c>
      <c r="O154" s="81">
        <f>O155+O158+O167</f>
        <v>239099999.99999988</v>
      </c>
      <c r="P154" s="38" t="s">
        <v>262</v>
      </c>
      <c r="Q154" s="81">
        <f>Q155+Q158+Q167</f>
        <v>79.69999999999996</v>
      </c>
      <c r="R154" s="89">
        <f>R155+R158+R167</f>
        <v>239099999.99999988</v>
      </c>
      <c r="S154" s="345"/>
      <c r="T154" s="3"/>
      <c r="U154" s="3"/>
      <c r="V154" s="3"/>
      <c r="W154" s="38" t="s">
        <v>261</v>
      </c>
      <c r="X154" s="81">
        <f>X155+X158+X167</f>
        <v>0</v>
      </c>
      <c r="Y154" s="81">
        <f>Y155+Y158+Y167</f>
        <v>0</v>
      </c>
      <c r="Z154" s="38" t="s">
        <v>262</v>
      </c>
      <c r="AA154" s="81">
        <f>AA155+AA158+AA167</f>
        <v>0</v>
      </c>
      <c r="AB154" s="346">
        <f>AB155+AB158+AB167</f>
        <v>0</v>
      </c>
      <c r="AC154" s="262"/>
      <c r="AD154" s="3"/>
      <c r="AE154" s="3"/>
      <c r="AF154" s="3"/>
      <c r="AG154" s="38" t="s">
        <v>116</v>
      </c>
      <c r="AH154" s="81">
        <f>AH155+AH158+AH167</f>
        <v>41</v>
      </c>
      <c r="AI154" s="81">
        <f>AI155+AI158+AI167</f>
        <v>2580000000</v>
      </c>
      <c r="AJ154" s="38" t="s">
        <v>116</v>
      </c>
      <c r="AK154" s="81">
        <f>AK155+AK158+AK167</f>
        <v>29.513574999999996</v>
      </c>
      <c r="AL154" s="89">
        <f>AL155+AL158+AL167</f>
        <v>1623010000</v>
      </c>
      <c r="AM154" s="345"/>
      <c r="AN154" s="3"/>
      <c r="AO154" s="3"/>
      <c r="AP154" s="3"/>
      <c r="AQ154" s="38" t="s">
        <v>116</v>
      </c>
      <c r="AR154" s="81">
        <f>AR155+AR158+AR167</f>
        <v>94.66</v>
      </c>
      <c r="AS154" s="81">
        <f>AS155+AS158+AS167</f>
        <v>709950000</v>
      </c>
      <c r="AT154" s="38" t="s">
        <v>116</v>
      </c>
      <c r="AU154" s="81">
        <f>AU155+AU158+AU167</f>
        <v>56.890659999999997</v>
      </c>
      <c r="AV154" s="346">
        <f>AV155+AV158+AV167</f>
        <v>426679950</v>
      </c>
      <c r="AW154" s="262"/>
      <c r="AX154" s="3"/>
      <c r="AY154" s="3"/>
      <c r="AZ154" s="3"/>
      <c r="BA154" s="38" t="s">
        <v>116</v>
      </c>
      <c r="BB154" s="81">
        <f>BB155+BB158+BB167</f>
        <v>0</v>
      </c>
      <c r="BC154" s="81">
        <f>BC155+BC158+BC167</f>
        <v>0</v>
      </c>
      <c r="BD154" s="38" t="s">
        <v>116</v>
      </c>
      <c r="BE154" s="81">
        <f>BE155+BE158+BE167</f>
        <v>0</v>
      </c>
      <c r="BF154" s="89">
        <f>BF155+BF158+BF167</f>
        <v>0</v>
      </c>
      <c r="BG154" s="345"/>
      <c r="BH154" s="3"/>
      <c r="BI154" s="3"/>
      <c r="BJ154" s="3"/>
      <c r="BK154" s="38" t="s">
        <v>116</v>
      </c>
      <c r="BL154" s="81">
        <f>BL155+BL158+BL167</f>
        <v>30</v>
      </c>
      <c r="BM154" s="81">
        <f>BM155+BM158+BM167</f>
        <v>30000000</v>
      </c>
      <c r="BN154" s="38" t="s">
        <v>116</v>
      </c>
      <c r="BO154" s="81">
        <f>BO155+BO158+BO167</f>
        <v>30</v>
      </c>
      <c r="BP154" s="346">
        <f>BP155+BP158+BP167</f>
        <v>30000000</v>
      </c>
      <c r="BQ154" s="331"/>
    </row>
    <row r="155" spans="1:69" ht="15.75" customHeight="1">
      <c r="A155" s="64" t="s">
        <v>33</v>
      </c>
      <c r="B155" s="64" t="s">
        <v>168</v>
      </c>
      <c r="C155" s="65" t="s">
        <v>174</v>
      </c>
      <c r="D155" s="126">
        <v>116</v>
      </c>
      <c r="E155" s="119" t="s">
        <v>173</v>
      </c>
      <c r="F155" s="119" t="s">
        <v>108</v>
      </c>
      <c r="G155" s="119" t="s">
        <v>165</v>
      </c>
      <c r="H155" s="308"/>
      <c r="I155" s="263"/>
      <c r="J155" s="70"/>
      <c r="K155" s="70"/>
      <c r="L155" s="70"/>
      <c r="M155" s="80" t="s">
        <v>115</v>
      </c>
      <c r="N155" s="79">
        <f>SUM(N156:N157)</f>
        <v>2.4</v>
      </c>
      <c r="O155" s="79">
        <f>SUM(O156:O157)</f>
        <v>7200000</v>
      </c>
      <c r="P155" s="80" t="s">
        <v>115</v>
      </c>
      <c r="Q155" s="79">
        <f>SUM(Q156:Q157)</f>
        <v>2.4</v>
      </c>
      <c r="R155" s="256">
        <f>SUM(R156:R157)</f>
        <v>7200000</v>
      </c>
      <c r="S155" s="347"/>
      <c r="T155" s="70"/>
      <c r="U155" s="70"/>
      <c r="V155" s="70"/>
      <c r="W155" s="80" t="s">
        <v>115</v>
      </c>
      <c r="X155" s="79">
        <f>SUM(X156:X157)</f>
        <v>0</v>
      </c>
      <c r="Y155" s="79">
        <f>SUM(Y156:Y157)</f>
        <v>0</v>
      </c>
      <c r="Z155" s="80" t="s">
        <v>115</v>
      </c>
      <c r="AA155" s="79">
        <f>SUM(AA156:AA157)</f>
        <v>0</v>
      </c>
      <c r="AB155" s="348">
        <f>SUM(AB156:AB157)</f>
        <v>0</v>
      </c>
      <c r="AC155" s="263"/>
      <c r="AD155" s="70"/>
      <c r="AE155" s="70"/>
      <c r="AF155" s="70"/>
      <c r="AG155" s="80" t="s">
        <v>115</v>
      </c>
      <c r="AH155" s="79">
        <f>SUM(AH156:AH157)</f>
        <v>2</v>
      </c>
      <c r="AI155" s="79">
        <f>SUM(AI156:AI157)</f>
        <v>40000000</v>
      </c>
      <c r="AJ155" s="80" t="s">
        <v>115</v>
      </c>
      <c r="AK155" s="79">
        <f>SUM(AK156:AK157)</f>
        <v>2</v>
      </c>
      <c r="AL155" s="256">
        <f>SUM(AL156:AL157)</f>
        <v>40000000</v>
      </c>
      <c r="AM155" s="347"/>
      <c r="AN155" s="70"/>
      <c r="AO155" s="70"/>
      <c r="AP155" s="70"/>
      <c r="AQ155" s="80" t="s">
        <v>115</v>
      </c>
      <c r="AR155" s="79">
        <f>SUM(AR156:AR157)</f>
        <v>0</v>
      </c>
      <c r="AS155" s="79">
        <f>SUM(AS156:AS157)</f>
        <v>0</v>
      </c>
      <c r="AT155" s="80" t="s">
        <v>115</v>
      </c>
      <c r="AU155" s="79">
        <f>SUM(AU156:AU157)</f>
        <v>0</v>
      </c>
      <c r="AV155" s="348">
        <f>SUM(AV156:AV157)</f>
        <v>0</v>
      </c>
      <c r="AW155" s="263"/>
      <c r="AX155" s="70"/>
      <c r="AY155" s="70"/>
      <c r="AZ155" s="70"/>
      <c r="BA155" s="80" t="s">
        <v>115</v>
      </c>
      <c r="BB155" s="79">
        <f>SUM(BB156:BB157)</f>
        <v>0</v>
      </c>
      <c r="BC155" s="79">
        <f>SUM(BC156:BC157)</f>
        <v>0</v>
      </c>
      <c r="BD155" s="80" t="s">
        <v>115</v>
      </c>
      <c r="BE155" s="79">
        <f>SUM(BE156:BE157)</f>
        <v>0</v>
      </c>
      <c r="BF155" s="256">
        <f>SUM(BF156:BF157)</f>
        <v>0</v>
      </c>
      <c r="BG155" s="347"/>
      <c r="BH155" s="70"/>
      <c r="BI155" s="70"/>
      <c r="BJ155" s="70"/>
      <c r="BK155" s="80" t="s">
        <v>115</v>
      </c>
      <c r="BL155" s="79">
        <f>SUM(BL156:BL157)</f>
        <v>0</v>
      </c>
      <c r="BM155" s="79">
        <f>SUM(BM156:BM157)</f>
        <v>0</v>
      </c>
      <c r="BN155" s="80" t="s">
        <v>115</v>
      </c>
      <c r="BO155" s="79">
        <f>SUM(BO156:BO157)</f>
        <v>0</v>
      </c>
      <c r="BP155" s="348">
        <f>SUM(BP156:BP157)</f>
        <v>0</v>
      </c>
      <c r="BQ155" s="332"/>
    </row>
    <row r="156" spans="1:69" ht="60">
      <c r="A156" s="8" t="s">
        <v>33</v>
      </c>
      <c r="B156" s="8" t="s">
        <v>168</v>
      </c>
      <c r="C156" s="8">
        <v>1</v>
      </c>
      <c r="D156" s="199">
        <v>116</v>
      </c>
      <c r="E156" s="118" t="s">
        <v>173</v>
      </c>
      <c r="F156" s="195" t="s">
        <v>108</v>
      </c>
      <c r="G156" s="195" t="s">
        <v>165</v>
      </c>
      <c r="H156" s="309"/>
      <c r="I156" s="265" t="s">
        <v>566</v>
      </c>
      <c r="J156" s="51">
        <v>0</v>
      </c>
      <c r="K156" s="51">
        <v>2.4</v>
      </c>
      <c r="L156" s="51">
        <f>K156-J156</f>
        <v>2.4</v>
      </c>
      <c r="M156" s="52">
        <v>100</v>
      </c>
      <c r="N156" s="52">
        <f t="shared" ref="N156" si="51">L156*M156/100</f>
        <v>2.4</v>
      </c>
      <c r="O156" s="139">
        <f>N156*AUXILIAR!$B$50</f>
        <v>7200000</v>
      </c>
      <c r="P156" s="52">
        <v>100</v>
      </c>
      <c r="Q156" s="52">
        <f>L156*P156/100</f>
        <v>2.4</v>
      </c>
      <c r="R156" s="260">
        <f>Q156*AUXILIAR!$B$50</f>
        <v>7200000</v>
      </c>
      <c r="S156" s="354"/>
      <c r="T156" s="5"/>
      <c r="U156" s="5"/>
      <c r="V156" s="5"/>
      <c r="W156" s="5"/>
      <c r="X156" s="5"/>
      <c r="Y156" s="5"/>
      <c r="Z156" s="5"/>
      <c r="AA156" s="5"/>
      <c r="AB156" s="341"/>
      <c r="AC156" s="265" t="s">
        <v>580</v>
      </c>
      <c r="AD156" s="51">
        <v>1</v>
      </c>
      <c r="AE156" s="51">
        <v>1</v>
      </c>
      <c r="AF156" s="51">
        <v>1</v>
      </c>
      <c r="AG156" s="52">
        <v>100</v>
      </c>
      <c r="AH156" s="52">
        <f t="shared" ref="AH156:AH157" si="52">AF156*AG156/100</f>
        <v>1</v>
      </c>
      <c r="AI156" s="139">
        <f>AH156*AUXILIAR!$B$57</f>
        <v>20000000</v>
      </c>
      <c r="AJ156" s="435">
        <v>100</v>
      </c>
      <c r="AK156" s="52">
        <f>AF156*AJ156/100</f>
        <v>1</v>
      </c>
      <c r="AL156" s="260">
        <f>AK156*AUXILIAR!$B$57</f>
        <v>20000000</v>
      </c>
      <c r="AM156" s="354"/>
      <c r="AN156" s="5"/>
      <c r="AO156" s="5"/>
      <c r="AP156" s="5"/>
      <c r="AQ156" s="5"/>
      <c r="AR156" s="5"/>
      <c r="AS156" s="5"/>
      <c r="AT156" s="5"/>
      <c r="AU156" s="5"/>
      <c r="AV156" s="341"/>
      <c r="AW156" s="128"/>
      <c r="AX156" s="5"/>
      <c r="AY156" s="5"/>
      <c r="AZ156" s="5"/>
      <c r="BA156" s="5"/>
      <c r="BB156" s="5"/>
      <c r="BC156" s="5"/>
      <c r="BD156" s="5"/>
      <c r="BE156" s="5"/>
      <c r="BF156" s="145"/>
      <c r="BG156" s="354"/>
      <c r="BH156" s="5"/>
      <c r="BI156" s="5"/>
      <c r="BJ156" s="5"/>
      <c r="BK156" s="5"/>
      <c r="BL156" s="5"/>
      <c r="BM156" s="5"/>
      <c r="BN156" s="5"/>
      <c r="BO156" s="5"/>
      <c r="BP156" s="341"/>
      <c r="BQ156" s="333"/>
    </row>
    <row r="157" spans="1:69" ht="75">
      <c r="A157" s="8" t="s">
        <v>33</v>
      </c>
      <c r="B157" s="8" t="s">
        <v>168</v>
      </c>
      <c r="C157" s="8">
        <v>1</v>
      </c>
      <c r="D157" s="199">
        <v>116</v>
      </c>
      <c r="E157" s="118" t="s">
        <v>173</v>
      </c>
      <c r="F157" s="195" t="s">
        <v>108</v>
      </c>
      <c r="G157" s="195" t="s">
        <v>165</v>
      </c>
      <c r="H157" s="309"/>
      <c r="I157" s="128"/>
      <c r="J157" s="5"/>
      <c r="K157" s="5"/>
      <c r="L157" s="5"/>
      <c r="M157" s="5"/>
      <c r="N157" s="5"/>
      <c r="O157" s="5"/>
      <c r="P157" s="5"/>
      <c r="Q157" s="5"/>
      <c r="R157" s="145"/>
      <c r="S157" s="354"/>
      <c r="T157" s="5"/>
      <c r="U157" s="5"/>
      <c r="V157" s="5"/>
      <c r="W157" s="5"/>
      <c r="X157" s="5"/>
      <c r="Y157" s="5"/>
      <c r="Z157" s="5"/>
      <c r="AA157" s="5"/>
      <c r="AB157" s="341"/>
      <c r="AC157" s="265" t="s">
        <v>579</v>
      </c>
      <c r="AD157" s="51">
        <v>73.3</v>
      </c>
      <c r="AE157" s="51">
        <v>73.3</v>
      </c>
      <c r="AF157" s="51">
        <v>1</v>
      </c>
      <c r="AG157" s="52">
        <v>100</v>
      </c>
      <c r="AH157" s="52">
        <f t="shared" si="52"/>
        <v>1</v>
      </c>
      <c r="AI157" s="139">
        <f>AH157*AUXILIAR!$B$57</f>
        <v>20000000</v>
      </c>
      <c r="AJ157" s="52">
        <v>100</v>
      </c>
      <c r="AK157" s="52">
        <f>AF157*AJ157/100</f>
        <v>1</v>
      </c>
      <c r="AL157" s="260">
        <f>AK157*AUXILIAR!$B$57</f>
        <v>20000000</v>
      </c>
      <c r="AM157" s="354"/>
      <c r="AN157" s="5"/>
      <c r="AO157" s="5"/>
      <c r="AP157" s="5"/>
      <c r="AQ157" s="5"/>
      <c r="AR157" s="5"/>
      <c r="AS157" s="5"/>
      <c r="AT157" s="5"/>
      <c r="AU157" s="5"/>
      <c r="AV157" s="341"/>
      <c r="AW157" s="128"/>
      <c r="AX157" s="5"/>
      <c r="AY157" s="5"/>
      <c r="AZ157" s="5"/>
      <c r="BA157" s="5"/>
      <c r="BB157" s="5"/>
      <c r="BC157" s="5"/>
      <c r="BD157" s="5"/>
      <c r="BE157" s="5"/>
      <c r="BF157" s="145"/>
      <c r="BG157" s="354"/>
      <c r="BH157" s="5"/>
      <c r="BI157" s="5"/>
      <c r="BJ157" s="5"/>
      <c r="BK157" s="5"/>
      <c r="BL157" s="5"/>
      <c r="BM157" s="5"/>
      <c r="BN157" s="5"/>
      <c r="BO157" s="5"/>
      <c r="BP157" s="341"/>
      <c r="BQ157" s="333"/>
    </row>
    <row r="158" spans="1:69" ht="15.75" customHeight="1">
      <c r="A158" s="64" t="s">
        <v>33</v>
      </c>
      <c r="B158" s="64" t="s">
        <v>168</v>
      </c>
      <c r="C158" s="65" t="s">
        <v>174</v>
      </c>
      <c r="D158" s="126">
        <v>376</v>
      </c>
      <c r="E158" s="119" t="s">
        <v>173</v>
      </c>
      <c r="F158" s="119" t="s">
        <v>108</v>
      </c>
      <c r="G158" s="119" t="s">
        <v>165</v>
      </c>
      <c r="H158" s="308"/>
      <c r="I158" s="263"/>
      <c r="J158" s="70"/>
      <c r="K158" s="70"/>
      <c r="L158" s="70"/>
      <c r="M158" s="80" t="s">
        <v>115</v>
      </c>
      <c r="N158" s="79">
        <f>SUM(N159:N160)</f>
        <v>18.799999999999955</v>
      </c>
      <c r="O158" s="79">
        <f>SUM(O159:O160)</f>
        <v>56399999.999999866</v>
      </c>
      <c r="P158" s="80" t="s">
        <v>115</v>
      </c>
      <c r="Q158" s="79">
        <f>SUM(Q159:Q160)</f>
        <v>18.799999999999955</v>
      </c>
      <c r="R158" s="256">
        <f>SUM(R159:R160)</f>
        <v>56399999.999999866</v>
      </c>
      <c r="S158" s="347"/>
      <c r="T158" s="70"/>
      <c r="U158" s="70"/>
      <c r="V158" s="70"/>
      <c r="W158" s="80" t="s">
        <v>115</v>
      </c>
      <c r="X158" s="79">
        <f>SUM(X159:X160)</f>
        <v>0</v>
      </c>
      <c r="Y158" s="79">
        <f>SUM(Y159:Y160)</f>
        <v>0</v>
      </c>
      <c r="Z158" s="80" t="s">
        <v>115</v>
      </c>
      <c r="AA158" s="79">
        <f>SUM(AA159:AA160)</f>
        <v>0</v>
      </c>
      <c r="AB158" s="348">
        <f>SUM(AB159:AB160)</f>
        <v>0</v>
      </c>
      <c r="AC158" s="263"/>
      <c r="AD158" s="70"/>
      <c r="AE158" s="70"/>
      <c r="AF158" s="70"/>
      <c r="AG158" s="80" t="s">
        <v>115</v>
      </c>
      <c r="AH158" s="79">
        <f>SUM(AH159:AH160)</f>
        <v>2</v>
      </c>
      <c r="AI158" s="79">
        <f>SUM(AI159:AI160)</f>
        <v>40000000</v>
      </c>
      <c r="AJ158" s="80" t="s">
        <v>115</v>
      </c>
      <c r="AK158" s="79">
        <f>SUM(AK159:AK160)</f>
        <v>2</v>
      </c>
      <c r="AL158" s="256">
        <f>SUM(AL159:AL160)</f>
        <v>40000000</v>
      </c>
      <c r="AM158" s="347"/>
      <c r="AN158" s="70"/>
      <c r="AO158" s="70"/>
      <c r="AP158" s="70"/>
      <c r="AQ158" s="80" t="s">
        <v>115</v>
      </c>
      <c r="AR158" s="79">
        <f>SUM(AR159:AR160)</f>
        <v>0</v>
      </c>
      <c r="AS158" s="79">
        <f>SUM(AS159:AS160)</f>
        <v>0</v>
      </c>
      <c r="AT158" s="80" t="s">
        <v>115</v>
      </c>
      <c r="AU158" s="79">
        <f>SUM(AU159:AU160)</f>
        <v>0</v>
      </c>
      <c r="AV158" s="348">
        <f>SUM(AV159:AV160)</f>
        <v>0</v>
      </c>
      <c r="AW158" s="263"/>
      <c r="AX158" s="70"/>
      <c r="AY158" s="70"/>
      <c r="AZ158" s="70"/>
      <c r="BA158" s="80" t="s">
        <v>115</v>
      </c>
      <c r="BB158" s="79">
        <f>SUM(BB159:BB160)</f>
        <v>0</v>
      </c>
      <c r="BC158" s="79">
        <f>SUM(BC159:BC160)</f>
        <v>0</v>
      </c>
      <c r="BD158" s="80" t="s">
        <v>115</v>
      </c>
      <c r="BE158" s="79">
        <f>SUM(BE159:BE160)</f>
        <v>0</v>
      </c>
      <c r="BF158" s="256">
        <f>SUM(BF159:BF160)</f>
        <v>0</v>
      </c>
      <c r="BG158" s="347"/>
      <c r="BH158" s="70"/>
      <c r="BI158" s="70"/>
      <c r="BJ158" s="70"/>
      <c r="BK158" s="80" t="s">
        <v>115</v>
      </c>
      <c r="BL158" s="79">
        <f>SUM(BL159:BL160)</f>
        <v>30</v>
      </c>
      <c r="BM158" s="79">
        <f>SUM(BM159:BM160)</f>
        <v>30000000</v>
      </c>
      <c r="BN158" s="80" t="s">
        <v>115</v>
      </c>
      <c r="BO158" s="79">
        <f>SUM(BO159:BO160)</f>
        <v>30</v>
      </c>
      <c r="BP158" s="348">
        <f>SUM(BP159:BP160)</f>
        <v>30000000</v>
      </c>
      <c r="BQ158" s="332"/>
    </row>
    <row r="159" spans="1:69" ht="60">
      <c r="A159" s="8" t="s">
        <v>33</v>
      </c>
      <c r="B159" s="8" t="s">
        <v>168</v>
      </c>
      <c r="C159" s="8">
        <v>1</v>
      </c>
      <c r="D159" s="199">
        <v>376</v>
      </c>
      <c r="E159" s="118" t="s">
        <v>173</v>
      </c>
      <c r="F159" s="195" t="s">
        <v>108</v>
      </c>
      <c r="G159" s="195" t="s">
        <v>165</v>
      </c>
      <c r="H159" s="309"/>
      <c r="I159" s="265" t="s">
        <v>569</v>
      </c>
      <c r="J159" s="51">
        <v>617</v>
      </c>
      <c r="K159" s="51">
        <v>618.4</v>
      </c>
      <c r="L159" s="51">
        <f>(K159-J159)*2</f>
        <v>2.7999999999999545</v>
      </c>
      <c r="M159" s="52">
        <v>100</v>
      </c>
      <c r="N159" s="52">
        <f t="shared" ref="N159:N160" si="53">L159*M159/100</f>
        <v>2.7999999999999545</v>
      </c>
      <c r="O159" s="139">
        <f>N159*AUXILIAR!$B$50</f>
        <v>8399999.999999864</v>
      </c>
      <c r="P159" s="435">
        <v>100</v>
      </c>
      <c r="Q159" s="52">
        <f t="shared" ref="Q159:Q160" si="54">L159*P159/100</f>
        <v>2.7999999999999545</v>
      </c>
      <c r="R159" s="260">
        <f>Q159*AUXILIAR!$B$50</f>
        <v>8399999.999999864</v>
      </c>
      <c r="S159" s="349"/>
      <c r="T159" s="6"/>
      <c r="U159" s="6"/>
      <c r="V159" s="6"/>
      <c r="W159" s="6"/>
      <c r="X159" s="6"/>
      <c r="Y159" s="6"/>
      <c r="Z159" s="6"/>
      <c r="AA159" s="6"/>
      <c r="AB159" s="350"/>
      <c r="AC159" s="265" t="s">
        <v>574</v>
      </c>
      <c r="AD159" s="51">
        <v>663.26</v>
      </c>
      <c r="AE159" s="51">
        <v>663.26</v>
      </c>
      <c r="AF159" s="51">
        <v>1</v>
      </c>
      <c r="AG159" s="52">
        <v>100</v>
      </c>
      <c r="AH159" s="52">
        <f t="shared" ref="AH159:AH166" si="55">AF159*AG159/100</f>
        <v>1</v>
      </c>
      <c r="AI159" s="139">
        <f>AH159*AUXILIAR!$B$57</f>
        <v>20000000</v>
      </c>
      <c r="AJ159" s="435">
        <v>100</v>
      </c>
      <c r="AK159" s="52">
        <f>AF159*AJ159/100</f>
        <v>1</v>
      </c>
      <c r="AL159" s="260">
        <f>AK159*AUXILIAR!$B$57</f>
        <v>20000000</v>
      </c>
      <c r="AM159" s="349"/>
      <c r="AN159" s="6"/>
      <c r="AO159" s="6"/>
      <c r="AP159" s="6"/>
      <c r="AQ159" s="6"/>
      <c r="AR159" s="6"/>
      <c r="AS159" s="6"/>
      <c r="AT159" s="6"/>
      <c r="AU159" s="6"/>
      <c r="AV159" s="350"/>
      <c r="AW159" s="208"/>
      <c r="AX159" s="6"/>
      <c r="AY159" s="6"/>
      <c r="AZ159" s="6"/>
      <c r="BA159" s="6"/>
      <c r="BB159" s="6"/>
      <c r="BC159" s="6"/>
      <c r="BD159" s="6"/>
      <c r="BE159" s="6"/>
      <c r="BF159" s="255"/>
      <c r="BG159" s="355" t="s">
        <v>591</v>
      </c>
      <c r="BH159" s="51">
        <v>0</v>
      </c>
      <c r="BI159" s="51">
        <v>30</v>
      </c>
      <c r="BJ159" s="52">
        <f t="shared" ref="BJ159" si="56">BI159-BH159</f>
        <v>30</v>
      </c>
      <c r="BK159" s="51">
        <v>100</v>
      </c>
      <c r="BL159" s="52">
        <f t="shared" ref="BL159" si="57">BJ159*BK159/100</f>
        <v>30</v>
      </c>
      <c r="BM159" s="139">
        <f>BL159*AUXILIAR!$B$70</f>
        <v>30000000</v>
      </c>
      <c r="BN159" s="51">
        <v>100</v>
      </c>
      <c r="BO159" s="52">
        <f>BJ159*BN159/100</f>
        <v>30</v>
      </c>
      <c r="BP159" s="356">
        <f>BO159*AUXILIAR!$B$70</f>
        <v>30000000</v>
      </c>
      <c r="BQ159" s="333"/>
    </row>
    <row r="160" spans="1:69" ht="45">
      <c r="A160" s="8" t="s">
        <v>33</v>
      </c>
      <c r="B160" s="8" t="s">
        <v>168</v>
      </c>
      <c r="C160" s="8">
        <v>1</v>
      </c>
      <c r="D160" s="199">
        <v>376</v>
      </c>
      <c r="E160" s="118" t="s">
        <v>173</v>
      </c>
      <c r="F160" s="195" t="s">
        <v>108</v>
      </c>
      <c r="G160" s="195" t="s">
        <v>165</v>
      </c>
      <c r="H160" s="309"/>
      <c r="I160" s="265" t="s">
        <v>570</v>
      </c>
      <c r="J160" s="51">
        <v>634</v>
      </c>
      <c r="K160" s="51">
        <v>650</v>
      </c>
      <c r="L160" s="51">
        <f>(K160-J160)</f>
        <v>16</v>
      </c>
      <c r="M160" s="52">
        <v>100</v>
      </c>
      <c r="N160" s="52">
        <f t="shared" si="53"/>
        <v>16</v>
      </c>
      <c r="O160" s="139">
        <f>N160*AUXILIAR!$B$50</f>
        <v>48000000</v>
      </c>
      <c r="P160" s="52">
        <v>100</v>
      </c>
      <c r="Q160" s="52">
        <f t="shared" si="54"/>
        <v>16</v>
      </c>
      <c r="R160" s="260">
        <f>Q160*AUXILIAR!$B$50</f>
        <v>48000000</v>
      </c>
      <c r="S160" s="349"/>
      <c r="T160" s="6"/>
      <c r="U160" s="6"/>
      <c r="V160" s="6"/>
      <c r="W160" s="6"/>
      <c r="X160" s="6"/>
      <c r="Y160" s="6"/>
      <c r="Z160" s="6"/>
      <c r="AA160" s="6"/>
      <c r="AB160" s="350"/>
      <c r="AC160" s="265" t="s">
        <v>578</v>
      </c>
      <c r="AD160" s="51">
        <v>617.45000000000005</v>
      </c>
      <c r="AE160" s="51">
        <v>617.45000000000005</v>
      </c>
      <c r="AF160" s="51">
        <v>1</v>
      </c>
      <c r="AG160" s="52">
        <v>100</v>
      </c>
      <c r="AH160" s="52">
        <f t="shared" si="55"/>
        <v>1</v>
      </c>
      <c r="AI160" s="139">
        <f>AH160*AUXILIAR!$B$57</f>
        <v>20000000</v>
      </c>
      <c r="AJ160" s="435">
        <v>100</v>
      </c>
      <c r="AK160" s="52">
        <f>AF160*AJ160/100</f>
        <v>1</v>
      </c>
      <c r="AL160" s="260">
        <f>AK160*AUXILIAR!$B$57</f>
        <v>20000000</v>
      </c>
      <c r="AM160" s="349"/>
      <c r="AN160" s="6"/>
      <c r="AO160" s="6"/>
      <c r="AP160" s="6"/>
      <c r="AQ160" s="6"/>
      <c r="AR160" s="6"/>
      <c r="AS160" s="6"/>
      <c r="AT160" s="6"/>
      <c r="AU160" s="6"/>
      <c r="AV160" s="350"/>
      <c r="AW160" s="208"/>
      <c r="AX160" s="6"/>
      <c r="AY160" s="6"/>
      <c r="AZ160" s="6"/>
      <c r="BA160" s="6"/>
      <c r="BB160" s="6"/>
      <c r="BC160" s="6"/>
      <c r="BD160" s="6"/>
      <c r="BE160" s="6"/>
      <c r="BF160" s="255"/>
      <c r="BG160" s="349"/>
      <c r="BH160" s="6"/>
      <c r="BI160" s="6"/>
      <c r="BJ160" s="6"/>
      <c r="BK160" s="6"/>
      <c r="BL160" s="6"/>
      <c r="BM160" s="6"/>
      <c r="BN160" s="6"/>
      <c r="BO160" s="6"/>
      <c r="BP160" s="350"/>
      <c r="BQ160" s="333"/>
    </row>
    <row r="161" spans="1:69" ht="45">
      <c r="A161" s="8" t="s">
        <v>33</v>
      </c>
      <c r="B161" s="8" t="s">
        <v>168</v>
      </c>
      <c r="C161" s="8">
        <v>1</v>
      </c>
      <c r="D161" s="199">
        <v>376</v>
      </c>
      <c r="E161" s="118" t="s">
        <v>173</v>
      </c>
      <c r="F161" s="195" t="s">
        <v>108</v>
      </c>
      <c r="G161" s="195" t="s">
        <v>165</v>
      </c>
      <c r="H161" s="309"/>
      <c r="I161" s="127"/>
      <c r="J161" s="57"/>
      <c r="K161" s="57"/>
      <c r="L161" s="57"/>
      <c r="M161" s="56"/>
      <c r="N161" s="116"/>
      <c r="O161" s="159"/>
      <c r="P161" s="6"/>
      <c r="Q161" s="208"/>
      <c r="R161" s="259"/>
      <c r="S161" s="349"/>
      <c r="T161" s="6"/>
      <c r="U161" s="6"/>
      <c r="V161" s="6"/>
      <c r="W161" s="6"/>
      <c r="X161" s="208"/>
      <c r="Y161" s="208"/>
      <c r="Z161" s="6"/>
      <c r="AA161" s="208"/>
      <c r="AB161" s="357"/>
      <c r="AC161" s="265" t="s">
        <v>578</v>
      </c>
      <c r="AD161" s="51">
        <v>648.29999999999995</v>
      </c>
      <c r="AE161" s="51">
        <v>648.29999999999995</v>
      </c>
      <c r="AF161" s="51">
        <v>1</v>
      </c>
      <c r="AG161" s="52">
        <v>100</v>
      </c>
      <c r="AH161" s="52">
        <f t="shared" si="55"/>
        <v>1</v>
      </c>
      <c r="AI161" s="139">
        <f>AH161*AUXILIAR!$B$57</f>
        <v>20000000</v>
      </c>
      <c r="AJ161" s="435">
        <v>100</v>
      </c>
      <c r="AK161" s="52">
        <f t="shared" ref="AK161:AK162" si="58">AF161*AJ161/100</f>
        <v>1</v>
      </c>
      <c r="AL161" s="260">
        <f>AK161*AUXILIAR!$B$57</f>
        <v>20000000</v>
      </c>
      <c r="AM161" s="349"/>
      <c r="AN161" s="6"/>
      <c r="AO161" s="6"/>
      <c r="AP161" s="6"/>
      <c r="AQ161" s="6"/>
      <c r="AR161" s="208"/>
      <c r="AS161" s="208"/>
      <c r="AT161" s="6"/>
      <c r="AU161" s="208"/>
      <c r="AV161" s="357"/>
      <c r="AW161" s="208"/>
      <c r="AX161" s="6"/>
      <c r="AY161" s="6"/>
      <c r="AZ161" s="6"/>
      <c r="BA161" s="6"/>
      <c r="BB161" s="208"/>
      <c r="BC161" s="208"/>
      <c r="BD161" s="6"/>
      <c r="BE161" s="208"/>
      <c r="BF161" s="259"/>
      <c r="BG161" s="349"/>
      <c r="BH161" s="6"/>
      <c r="BI161" s="6"/>
      <c r="BJ161" s="6"/>
      <c r="BK161" s="6"/>
      <c r="BL161" s="208"/>
      <c r="BM161" s="208"/>
      <c r="BN161" s="6"/>
      <c r="BO161" s="208"/>
      <c r="BP161" s="357"/>
      <c r="BQ161" s="333"/>
    </row>
    <row r="162" spans="1:69" ht="45">
      <c r="A162" s="8" t="s">
        <v>33</v>
      </c>
      <c r="B162" s="8" t="s">
        <v>168</v>
      </c>
      <c r="C162" s="8">
        <v>1</v>
      </c>
      <c r="D162" s="199">
        <v>376</v>
      </c>
      <c r="E162" s="118" t="s">
        <v>173</v>
      </c>
      <c r="F162" s="195" t="s">
        <v>108</v>
      </c>
      <c r="G162" s="195" t="s">
        <v>165</v>
      </c>
      <c r="H162" s="309"/>
      <c r="I162" s="127"/>
      <c r="J162" s="57"/>
      <c r="K162" s="57"/>
      <c r="L162" s="57"/>
      <c r="M162" s="56"/>
      <c r="N162" s="116"/>
      <c r="O162" s="159"/>
      <c r="P162" s="6"/>
      <c r="Q162" s="208"/>
      <c r="R162" s="259"/>
      <c r="S162" s="349"/>
      <c r="T162" s="6"/>
      <c r="U162" s="6"/>
      <c r="V162" s="6"/>
      <c r="W162" s="6"/>
      <c r="X162" s="208"/>
      <c r="Y162" s="208"/>
      <c r="Z162" s="6"/>
      <c r="AA162" s="208"/>
      <c r="AB162" s="357"/>
      <c r="AC162" s="265" t="s">
        <v>578</v>
      </c>
      <c r="AD162" s="51">
        <v>633</v>
      </c>
      <c r="AE162" s="51">
        <v>633</v>
      </c>
      <c r="AF162" s="51">
        <v>1</v>
      </c>
      <c r="AG162" s="52">
        <v>100</v>
      </c>
      <c r="AH162" s="52">
        <f t="shared" si="55"/>
        <v>1</v>
      </c>
      <c r="AI162" s="139">
        <f>AH162*AUXILIAR!$B$57</f>
        <v>20000000</v>
      </c>
      <c r="AJ162" s="435">
        <v>100</v>
      </c>
      <c r="AK162" s="52">
        <f t="shared" si="58"/>
        <v>1</v>
      </c>
      <c r="AL162" s="260">
        <f>AK162*AUXILIAR!$B$57</f>
        <v>20000000</v>
      </c>
      <c r="AM162" s="349"/>
      <c r="AN162" s="6"/>
      <c r="AO162" s="6"/>
      <c r="AP162" s="6"/>
      <c r="AQ162" s="6"/>
      <c r="AR162" s="208"/>
      <c r="AS162" s="208"/>
      <c r="AT162" s="6"/>
      <c r="AU162" s="208"/>
      <c r="AV162" s="357"/>
      <c r="AW162" s="208"/>
      <c r="AX162" s="6"/>
      <c r="AY162" s="6"/>
      <c r="AZ162" s="6"/>
      <c r="BA162" s="6"/>
      <c r="BB162" s="208"/>
      <c r="BC162" s="208"/>
      <c r="BD162" s="6"/>
      <c r="BE162" s="208"/>
      <c r="BF162" s="259"/>
      <c r="BG162" s="349"/>
      <c r="BH162" s="6"/>
      <c r="BI162" s="6"/>
      <c r="BJ162" s="6"/>
      <c r="BK162" s="6"/>
      <c r="BL162" s="208"/>
      <c r="BM162" s="208"/>
      <c r="BN162" s="6"/>
      <c r="BO162" s="208"/>
      <c r="BP162" s="357"/>
      <c r="BQ162" s="333"/>
    </row>
    <row r="163" spans="1:69" ht="30">
      <c r="A163" s="8" t="s">
        <v>33</v>
      </c>
      <c r="B163" s="8" t="s">
        <v>168</v>
      </c>
      <c r="C163" s="8">
        <v>1</v>
      </c>
      <c r="D163" s="199">
        <v>376</v>
      </c>
      <c r="E163" s="118" t="s">
        <v>173</v>
      </c>
      <c r="F163" s="195" t="s">
        <v>108</v>
      </c>
      <c r="G163" s="195" t="s">
        <v>165</v>
      </c>
      <c r="H163" s="309"/>
      <c r="I163" s="127"/>
      <c r="J163" s="57"/>
      <c r="K163" s="57"/>
      <c r="L163" s="57"/>
      <c r="M163" s="56"/>
      <c r="N163" s="116"/>
      <c r="O163" s="159"/>
      <c r="P163" s="6"/>
      <c r="Q163" s="208"/>
      <c r="R163" s="259"/>
      <c r="S163" s="349"/>
      <c r="T163" s="6"/>
      <c r="U163" s="6"/>
      <c r="V163" s="6"/>
      <c r="W163" s="6"/>
      <c r="X163" s="208"/>
      <c r="Y163" s="208"/>
      <c r="Z163" s="6"/>
      <c r="AA163" s="208"/>
      <c r="AB163" s="357"/>
      <c r="AC163" s="265" t="s">
        <v>585</v>
      </c>
      <c r="AD163" s="51">
        <v>646.04999999999995</v>
      </c>
      <c r="AE163" s="51">
        <v>646.04999999999995</v>
      </c>
      <c r="AF163" s="51">
        <v>1</v>
      </c>
      <c r="AG163" s="52">
        <v>100</v>
      </c>
      <c r="AH163" s="52">
        <f t="shared" si="55"/>
        <v>1</v>
      </c>
      <c r="AI163" s="139">
        <f>AH163*AUXILIAR!$B$58</f>
        <v>10000000</v>
      </c>
      <c r="AJ163" s="435">
        <v>100</v>
      </c>
      <c r="AK163" s="52">
        <f t="shared" ref="AK163:AK164" si="59">AF163*AJ163/100</f>
        <v>1</v>
      </c>
      <c r="AL163" s="260">
        <f>AK163*AUXILIAR!$B$58</f>
        <v>10000000</v>
      </c>
      <c r="AM163" s="349"/>
      <c r="AN163" s="6"/>
      <c r="AO163" s="6"/>
      <c r="AP163" s="6"/>
      <c r="AQ163" s="6"/>
      <c r="AR163" s="208"/>
      <c r="AS163" s="208"/>
      <c r="AT163" s="6"/>
      <c r="AU163" s="208"/>
      <c r="AV163" s="357"/>
      <c r="AW163" s="208"/>
      <c r="AX163" s="6"/>
      <c r="AY163" s="6"/>
      <c r="AZ163" s="6"/>
      <c r="BA163" s="6"/>
      <c r="BB163" s="208"/>
      <c r="BC163" s="208"/>
      <c r="BD163" s="6"/>
      <c r="BE163" s="208"/>
      <c r="BF163" s="259"/>
      <c r="BG163" s="349"/>
      <c r="BH163" s="6"/>
      <c r="BI163" s="6"/>
      <c r="BJ163" s="6"/>
      <c r="BK163" s="6"/>
      <c r="BL163" s="208"/>
      <c r="BM163" s="208"/>
      <c r="BN163" s="6"/>
      <c r="BO163" s="208"/>
      <c r="BP163" s="357"/>
      <c r="BQ163" s="333"/>
    </row>
    <row r="164" spans="1:69" ht="30">
      <c r="A164" s="8" t="s">
        <v>33</v>
      </c>
      <c r="B164" s="8" t="s">
        <v>168</v>
      </c>
      <c r="C164" s="8">
        <v>1</v>
      </c>
      <c r="D164" s="199">
        <v>376</v>
      </c>
      <c r="E164" s="118" t="s">
        <v>173</v>
      </c>
      <c r="F164" s="195" t="s">
        <v>108</v>
      </c>
      <c r="G164" s="195" t="s">
        <v>165</v>
      </c>
      <c r="H164" s="309"/>
      <c r="I164" s="127"/>
      <c r="J164" s="57"/>
      <c r="K164" s="57"/>
      <c r="L164" s="57"/>
      <c r="M164" s="56"/>
      <c r="N164" s="116"/>
      <c r="O164" s="159"/>
      <c r="P164" s="6"/>
      <c r="Q164" s="208"/>
      <c r="R164" s="259"/>
      <c r="S164" s="349"/>
      <c r="T164" s="6"/>
      <c r="U164" s="6"/>
      <c r="V164" s="6"/>
      <c r="W164" s="6"/>
      <c r="X164" s="208"/>
      <c r="Y164" s="208"/>
      <c r="Z164" s="6"/>
      <c r="AA164" s="208"/>
      <c r="AB164" s="357"/>
      <c r="AC164" s="265" t="s">
        <v>585</v>
      </c>
      <c r="AD164" s="51">
        <v>639.25</v>
      </c>
      <c r="AE164" s="51">
        <v>639.25</v>
      </c>
      <c r="AF164" s="51">
        <v>1</v>
      </c>
      <c r="AG164" s="52">
        <v>100</v>
      </c>
      <c r="AH164" s="52">
        <f t="shared" si="55"/>
        <v>1</v>
      </c>
      <c r="AI164" s="139">
        <f>AH164*AUXILIAR!$B$58</f>
        <v>10000000</v>
      </c>
      <c r="AJ164" s="435">
        <v>100</v>
      </c>
      <c r="AK164" s="52">
        <f t="shared" si="59"/>
        <v>1</v>
      </c>
      <c r="AL164" s="260">
        <f>AK164*AUXILIAR!$B$58</f>
        <v>10000000</v>
      </c>
      <c r="AM164" s="349"/>
      <c r="AN164" s="6"/>
      <c r="AO164" s="6"/>
      <c r="AP164" s="6"/>
      <c r="AQ164" s="6"/>
      <c r="AR164" s="208"/>
      <c r="AS164" s="208"/>
      <c r="AT164" s="6"/>
      <c r="AU164" s="208"/>
      <c r="AV164" s="357"/>
      <c r="AW164" s="208"/>
      <c r="AX164" s="6"/>
      <c r="AY164" s="6"/>
      <c r="AZ164" s="6"/>
      <c r="BA164" s="6"/>
      <c r="BB164" s="208"/>
      <c r="BC164" s="208"/>
      <c r="BD164" s="6"/>
      <c r="BE164" s="208"/>
      <c r="BF164" s="259"/>
      <c r="BG164" s="349"/>
      <c r="BH164" s="6"/>
      <c r="BI164" s="6"/>
      <c r="BJ164" s="6"/>
      <c r="BK164" s="6"/>
      <c r="BL164" s="208"/>
      <c r="BM164" s="208"/>
      <c r="BN164" s="6"/>
      <c r="BO164" s="208"/>
      <c r="BP164" s="357"/>
      <c r="BQ164" s="333"/>
    </row>
    <row r="165" spans="1:69" ht="15">
      <c r="A165" s="8" t="s">
        <v>33</v>
      </c>
      <c r="B165" s="8" t="s">
        <v>168</v>
      </c>
      <c r="C165" s="8">
        <v>1</v>
      </c>
      <c r="D165" s="199">
        <v>376</v>
      </c>
      <c r="E165" s="118" t="s">
        <v>173</v>
      </c>
      <c r="F165" s="195" t="s">
        <v>108</v>
      </c>
      <c r="G165" s="195" t="s">
        <v>165</v>
      </c>
      <c r="H165" s="309"/>
      <c r="I165" s="127"/>
      <c r="J165" s="57"/>
      <c r="K165" s="57"/>
      <c r="L165" s="57"/>
      <c r="M165" s="56"/>
      <c r="N165" s="116"/>
      <c r="O165" s="159"/>
      <c r="P165" s="6"/>
      <c r="Q165" s="208"/>
      <c r="R165" s="259"/>
      <c r="S165" s="349"/>
      <c r="T165" s="6"/>
      <c r="U165" s="6"/>
      <c r="V165" s="6"/>
      <c r="W165" s="6"/>
      <c r="X165" s="208"/>
      <c r="Y165" s="208"/>
      <c r="Z165" s="6"/>
      <c r="AA165" s="208"/>
      <c r="AB165" s="357"/>
      <c r="AC165" s="265" t="s">
        <v>590</v>
      </c>
      <c r="AD165" s="51">
        <v>637.26</v>
      </c>
      <c r="AE165" s="51">
        <v>637.26</v>
      </c>
      <c r="AF165" s="51">
        <v>1</v>
      </c>
      <c r="AG165" s="52">
        <v>100</v>
      </c>
      <c r="AH165" s="52">
        <f t="shared" si="55"/>
        <v>1</v>
      </c>
      <c r="AI165" s="139">
        <f>AH165*AUXILIAR!$B$58</f>
        <v>10000000</v>
      </c>
      <c r="AJ165" s="52">
        <v>100</v>
      </c>
      <c r="AK165" s="52">
        <f>AF165*AJ165/100</f>
        <v>1</v>
      </c>
      <c r="AL165" s="260">
        <f>AK165*AUXILIAR!$B$58</f>
        <v>10000000</v>
      </c>
      <c r="AM165" s="349"/>
      <c r="AN165" s="6"/>
      <c r="AO165" s="6"/>
      <c r="AP165" s="6"/>
      <c r="AQ165" s="6"/>
      <c r="AR165" s="208"/>
      <c r="AS165" s="208"/>
      <c r="AT165" s="6"/>
      <c r="AU165" s="208"/>
      <c r="AV165" s="357"/>
      <c r="AW165" s="208"/>
      <c r="AX165" s="6"/>
      <c r="AY165" s="6"/>
      <c r="AZ165" s="6"/>
      <c r="BA165" s="6"/>
      <c r="BB165" s="208"/>
      <c r="BC165" s="208"/>
      <c r="BD165" s="6"/>
      <c r="BE165" s="208"/>
      <c r="BF165" s="259"/>
      <c r="BG165" s="349"/>
      <c r="BH165" s="6"/>
      <c r="BI165" s="6"/>
      <c r="BJ165" s="6"/>
      <c r="BK165" s="6"/>
      <c r="BL165" s="208"/>
      <c r="BM165" s="208"/>
      <c r="BN165" s="6"/>
      <c r="BO165" s="208"/>
      <c r="BP165" s="357"/>
      <c r="BQ165" s="333"/>
    </row>
    <row r="166" spans="1:69" ht="15">
      <c r="A166" s="8" t="s">
        <v>33</v>
      </c>
      <c r="B166" s="8" t="s">
        <v>168</v>
      </c>
      <c r="C166" s="8">
        <v>1</v>
      </c>
      <c r="D166" s="199">
        <v>376</v>
      </c>
      <c r="E166" s="118" t="s">
        <v>173</v>
      </c>
      <c r="F166" s="195" t="s">
        <v>108</v>
      </c>
      <c r="G166" s="195" t="s">
        <v>165</v>
      </c>
      <c r="H166" s="309"/>
      <c r="I166" s="127"/>
      <c r="J166" s="57"/>
      <c r="K166" s="57"/>
      <c r="L166" s="57"/>
      <c r="M166" s="56"/>
      <c r="N166" s="116"/>
      <c r="O166" s="159"/>
      <c r="P166" s="6"/>
      <c r="Q166" s="208"/>
      <c r="R166" s="259"/>
      <c r="S166" s="349"/>
      <c r="T166" s="6"/>
      <c r="U166" s="6"/>
      <c r="V166" s="6"/>
      <c r="W166" s="6"/>
      <c r="X166" s="208"/>
      <c r="Y166" s="208"/>
      <c r="Z166" s="6"/>
      <c r="AA166" s="208"/>
      <c r="AB166" s="357"/>
      <c r="AC166" s="265" t="s">
        <v>590</v>
      </c>
      <c r="AD166" s="51">
        <v>644.1</v>
      </c>
      <c r="AE166" s="51">
        <v>644.1</v>
      </c>
      <c r="AF166" s="51">
        <v>1</v>
      </c>
      <c r="AG166" s="52">
        <v>100</v>
      </c>
      <c r="AH166" s="52">
        <f t="shared" si="55"/>
        <v>1</v>
      </c>
      <c r="AI166" s="139">
        <f>AH166*AUXILIAR!$B$58</f>
        <v>10000000</v>
      </c>
      <c r="AJ166" s="52">
        <v>100</v>
      </c>
      <c r="AK166" s="52">
        <f>AF166*AJ166/100</f>
        <v>1</v>
      </c>
      <c r="AL166" s="260">
        <f>AK166*AUXILIAR!$B$58</f>
        <v>10000000</v>
      </c>
      <c r="AM166" s="349"/>
      <c r="AN166" s="6"/>
      <c r="AO166" s="6"/>
      <c r="AP166" s="6"/>
      <c r="AQ166" s="6"/>
      <c r="AR166" s="208"/>
      <c r="AS166" s="208"/>
      <c r="AT166" s="6"/>
      <c r="AU166" s="208"/>
      <c r="AV166" s="357"/>
      <c r="AW166" s="208"/>
      <c r="AX166" s="6"/>
      <c r="AY166" s="6"/>
      <c r="AZ166" s="6"/>
      <c r="BA166" s="6"/>
      <c r="BB166" s="208"/>
      <c r="BC166" s="208"/>
      <c r="BD166" s="6"/>
      <c r="BE166" s="208"/>
      <c r="BF166" s="259"/>
      <c r="BG166" s="349"/>
      <c r="BH166" s="6"/>
      <c r="BI166" s="6"/>
      <c r="BJ166" s="6"/>
      <c r="BK166" s="6"/>
      <c r="BL166" s="208"/>
      <c r="BM166" s="208"/>
      <c r="BN166" s="6"/>
      <c r="BO166" s="208"/>
      <c r="BP166" s="357"/>
      <c r="BQ166" s="333"/>
    </row>
    <row r="167" spans="1:69" ht="15.75" customHeight="1">
      <c r="A167" s="64" t="s">
        <v>33</v>
      </c>
      <c r="B167" s="64" t="s">
        <v>168</v>
      </c>
      <c r="C167" s="65" t="s">
        <v>174</v>
      </c>
      <c r="D167" s="126">
        <v>101</v>
      </c>
      <c r="E167" s="119" t="s">
        <v>173</v>
      </c>
      <c r="F167" s="119" t="s">
        <v>108</v>
      </c>
      <c r="G167" s="119" t="s">
        <v>165</v>
      </c>
      <c r="H167" s="308"/>
      <c r="I167" s="263"/>
      <c r="J167" s="70"/>
      <c r="K167" s="70"/>
      <c r="L167" s="70"/>
      <c r="M167" s="80" t="s">
        <v>115</v>
      </c>
      <c r="N167" s="79">
        <f>SUM(N168:N198)</f>
        <v>58.5</v>
      </c>
      <c r="O167" s="79">
        <f>SUM(O168:O198)</f>
        <v>175500000</v>
      </c>
      <c r="P167" s="80" t="s">
        <v>115</v>
      </c>
      <c r="Q167" s="79">
        <f>SUM(Q168:Q198)</f>
        <v>58.5</v>
      </c>
      <c r="R167" s="256">
        <f>SUM(R168:R198)</f>
        <v>175500000</v>
      </c>
      <c r="S167" s="347"/>
      <c r="T167" s="70"/>
      <c r="U167" s="70"/>
      <c r="V167" s="70"/>
      <c r="W167" s="80" t="s">
        <v>115</v>
      </c>
      <c r="X167" s="79">
        <f>SUM(X168:X198)</f>
        <v>0</v>
      </c>
      <c r="Y167" s="79">
        <f>SUM(Y168:Y198)</f>
        <v>0</v>
      </c>
      <c r="Z167" s="80" t="s">
        <v>115</v>
      </c>
      <c r="AA167" s="79">
        <f>SUM(AA168:AA198)</f>
        <v>0</v>
      </c>
      <c r="AB167" s="348">
        <f>SUM(AB168:AB198)</f>
        <v>0</v>
      </c>
      <c r="AC167" s="263"/>
      <c r="AD167" s="70"/>
      <c r="AE167" s="70"/>
      <c r="AF167" s="70"/>
      <c r="AG167" s="80" t="s">
        <v>115</v>
      </c>
      <c r="AH167" s="79">
        <f>SUM(AH168:AH198)</f>
        <v>37</v>
      </c>
      <c r="AI167" s="79">
        <f>SUM(AI168:AI198)</f>
        <v>2500000000</v>
      </c>
      <c r="AJ167" s="80" t="s">
        <v>115</v>
      </c>
      <c r="AK167" s="79">
        <f>SUM(AK168:AK198)</f>
        <v>25.513574999999996</v>
      </c>
      <c r="AL167" s="256">
        <f>SUM(AL168:AL198)</f>
        <v>1543010000</v>
      </c>
      <c r="AM167" s="347"/>
      <c r="AN167" s="70"/>
      <c r="AO167" s="70"/>
      <c r="AP167" s="70"/>
      <c r="AQ167" s="80" t="s">
        <v>115</v>
      </c>
      <c r="AR167" s="79">
        <f>SUM(AR168:AR198)</f>
        <v>94.66</v>
      </c>
      <c r="AS167" s="79">
        <f>SUM(AS168:AS198)</f>
        <v>709950000</v>
      </c>
      <c r="AT167" s="80" t="s">
        <v>115</v>
      </c>
      <c r="AU167" s="79">
        <f>SUM(AU168:AU198)</f>
        <v>56.890659999999997</v>
      </c>
      <c r="AV167" s="348">
        <f>SUM(AV168:AV198)</f>
        <v>426679950</v>
      </c>
      <c r="AW167" s="263"/>
      <c r="AX167" s="70"/>
      <c r="AY167" s="70"/>
      <c r="AZ167" s="70"/>
      <c r="BA167" s="80" t="s">
        <v>115</v>
      </c>
      <c r="BB167" s="79">
        <f>SUM(BB168:BB198)</f>
        <v>0</v>
      </c>
      <c r="BC167" s="79">
        <f>SUM(BC168:BC198)</f>
        <v>0</v>
      </c>
      <c r="BD167" s="80" t="s">
        <v>115</v>
      </c>
      <c r="BE167" s="79">
        <f>SUM(BE168:BE198)</f>
        <v>0</v>
      </c>
      <c r="BF167" s="256">
        <f>SUM(BF168:BF198)</f>
        <v>0</v>
      </c>
      <c r="BG167" s="347"/>
      <c r="BH167" s="70"/>
      <c r="BI167" s="70"/>
      <c r="BJ167" s="70"/>
      <c r="BK167" s="80" t="s">
        <v>115</v>
      </c>
      <c r="BL167" s="79">
        <f>SUM(BL168:BL198)</f>
        <v>0</v>
      </c>
      <c r="BM167" s="79">
        <f>SUM(BM168:BM198)</f>
        <v>0</v>
      </c>
      <c r="BN167" s="80" t="s">
        <v>115</v>
      </c>
      <c r="BO167" s="79">
        <f>SUM(BO168:BO198)</f>
        <v>0</v>
      </c>
      <c r="BP167" s="348">
        <f>SUM(BP168:BP198)</f>
        <v>0</v>
      </c>
      <c r="BQ167" s="332"/>
    </row>
    <row r="168" spans="1:69" ht="45">
      <c r="A168" s="8" t="s">
        <v>33</v>
      </c>
      <c r="B168" s="8" t="s">
        <v>12</v>
      </c>
      <c r="C168" s="8">
        <v>1</v>
      </c>
      <c r="D168" s="199">
        <v>101</v>
      </c>
      <c r="E168" s="118" t="s">
        <v>173</v>
      </c>
      <c r="F168" s="195" t="s">
        <v>108</v>
      </c>
      <c r="G168" s="195" t="s">
        <v>165</v>
      </c>
      <c r="H168" s="309"/>
      <c r="I168" s="265" t="s">
        <v>563</v>
      </c>
      <c r="J168" s="51">
        <v>0</v>
      </c>
      <c r="K168" s="51">
        <v>2</v>
      </c>
      <c r="L168" s="51">
        <f>K168-J168</f>
        <v>2</v>
      </c>
      <c r="M168" s="52">
        <v>100</v>
      </c>
      <c r="N168" s="52">
        <f t="shared" ref="N168:N175" si="60">L168*M168/100</f>
        <v>2</v>
      </c>
      <c r="O168" s="139">
        <f>N168*AUXILIAR!$B$50</f>
        <v>6000000</v>
      </c>
      <c r="P168" s="52">
        <v>100</v>
      </c>
      <c r="Q168" s="52">
        <f t="shared" ref="Q168:Q169" si="61">L168*P168/100</f>
        <v>2</v>
      </c>
      <c r="R168" s="260">
        <f>Q168*AUXILIAR!$B$50</f>
        <v>6000000</v>
      </c>
      <c r="S168" s="354"/>
      <c r="T168" s="5"/>
      <c r="U168" s="5"/>
      <c r="V168" s="5"/>
      <c r="W168" s="5"/>
      <c r="X168" s="5"/>
      <c r="Y168" s="5"/>
      <c r="Z168" s="5"/>
      <c r="AA168" s="5"/>
      <c r="AB168" s="341"/>
      <c r="AC168" s="265" t="s">
        <v>592</v>
      </c>
      <c r="AD168" s="207">
        <v>0</v>
      </c>
      <c r="AE168" s="207">
        <v>7</v>
      </c>
      <c r="AF168" s="207">
        <f>AE168-AD168</f>
        <v>7</v>
      </c>
      <c r="AG168" s="52">
        <v>100</v>
      </c>
      <c r="AH168" s="52">
        <f t="shared" ref="AH168:AH171" si="62">AF168*AG168/100</f>
        <v>7</v>
      </c>
      <c r="AI168" s="139">
        <f>AH168*AUXILIAR!$B$62</f>
        <v>1960000000</v>
      </c>
      <c r="AJ168" s="439">
        <f>AVERAGE(73.01,47.63,62.55,62.5)</f>
        <v>61.422499999999999</v>
      </c>
      <c r="AK168" s="52">
        <f>AF168*AJ168/100</f>
        <v>4.2995749999999999</v>
      </c>
      <c r="AL168" s="260">
        <f>AK168*AUXILIAR!$B$62</f>
        <v>1203881000</v>
      </c>
      <c r="AM168" s="355" t="s">
        <v>562</v>
      </c>
      <c r="AN168" s="51">
        <v>0</v>
      </c>
      <c r="AO168" s="51">
        <v>47.33</v>
      </c>
      <c r="AP168" s="51">
        <f>(AO168-AN168)*2</f>
        <v>94.66</v>
      </c>
      <c r="AQ168" s="51">
        <v>100</v>
      </c>
      <c r="AR168" s="52">
        <f>AP168*AQ168/100</f>
        <v>94.66</v>
      </c>
      <c r="AS168" s="139">
        <f>AR168*AUXILIAR!$B$53*1.5</f>
        <v>709950000</v>
      </c>
      <c r="AT168" s="436">
        <v>60.1</v>
      </c>
      <c r="AU168" s="194">
        <f>AP168*AT168/100</f>
        <v>56.890659999999997</v>
      </c>
      <c r="AV168" s="356">
        <f>AU168*AUXILIAR!$B$53*1.5</f>
        <v>426679950</v>
      </c>
      <c r="AW168" s="128"/>
      <c r="AX168" s="5"/>
      <c r="AY168" s="5"/>
      <c r="AZ168" s="5"/>
      <c r="BA168" s="5"/>
      <c r="BB168" s="5"/>
      <c r="BC168" s="5"/>
      <c r="BD168" s="5"/>
      <c r="BE168" s="5"/>
      <c r="BF168" s="145"/>
      <c r="BG168" s="354"/>
      <c r="BH168" s="5"/>
      <c r="BI168" s="5"/>
      <c r="BJ168" s="5"/>
      <c r="BK168" s="5"/>
      <c r="BL168" s="5"/>
      <c r="BM168" s="5"/>
      <c r="BN168" s="5"/>
      <c r="BO168" s="5"/>
      <c r="BP168" s="341"/>
      <c r="BQ168" s="333"/>
    </row>
    <row r="169" spans="1:69" ht="60">
      <c r="A169" s="8" t="s">
        <v>33</v>
      </c>
      <c r="B169" s="8" t="s">
        <v>12</v>
      </c>
      <c r="C169" s="8">
        <v>1</v>
      </c>
      <c r="D169" s="199">
        <v>101</v>
      </c>
      <c r="E169" s="118" t="s">
        <v>173</v>
      </c>
      <c r="F169" s="195" t="s">
        <v>108</v>
      </c>
      <c r="G169" s="195" t="s">
        <v>165</v>
      </c>
      <c r="H169" s="309"/>
      <c r="I169" s="265" t="s">
        <v>564</v>
      </c>
      <c r="J169" s="51">
        <v>0</v>
      </c>
      <c r="K169" s="51">
        <v>1</v>
      </c>
      <c r="L169" s="51">
        <f>K169-J169</f>
        <v>1</v>
      </c>
      <c r="M169" s="52">
        <v>100</v>
      </c>
      <c r="N169" s="52">
        <f t="shared" si="60"/>
        <v>1</v>
      </c>
      <c r="O169" s="139">
        <f>N169*AUXILIAR!$B$50</f>
        <v>3000000</v>
      </c>
      <c r="P169" s="52">
        <v>100</v>
      </c>
      <c r="Q169" s="52">
        <f t="shared" si="61"/>
        <v>1</v>
      </c>
      <c r="R169" s="260">
        <f>Q169*AUXILIAR!$B$50</f>
        <v>3000000</v>
      </c>
      <c r="S169" s="354"/>
      <c r="T169" s="5"/>
      <c r="U169" s="5"/>
      <c r="V169" s="5"/>
      <c r="W169" s="5"/>
      <c r="X169" s="5"/>
      <c r="Y169" s="5"/>
      <c r="Z169" s="5"/>
      <c r="AA169" s="5"/>
      <c r="AB169" s="341"/>
      <c r="AC169" s="265" t="s">
        <v>573</v>
      </c>
      <c r="AD169" s="51">
        <v>1</v>
      </c>
      <c r="AE169" s="51">
        <v>1</v>
      </c>
      <c r="AF169" s="51">
        <v>1</v>
      </c>
      <c r="AG169" s="52">
        <v>100</v>
      </c>
      <c r="AH169" s="52">
        <f t="shared" si="62"/>
        <v>1</v>
      </c>
      <c r="AI169" s="139">
        <f>AH169*AUXILIAR!$B$57</f>
        <v>20000000</v>
      </c>
      <c r="AJ169" s="435">
        <v>0</v>
      </c>
      <c r="AK169" s="52">
        <f>AF169*AJ169/100</f>
        <v>0</v>
      </c>
      <c r="AL169" s="260">
        <f>AK169*AUXILIAR!$B$57</f>
        <v>0</v>
      </c>
      <c r="AM169" s="354"/>
      <c r="AN169" s="5"/>
      <c r="AO169" s="5"/>
      <c r="AP169" s="5"/>
      <c r="AQ169" s="5"/>
      <c r="AR169" s="5"/>
      <c r="AS169" s="5"/>
      <c r="AT169" s="5"/>
      <c r="AU169" s="5"/>
      <c r="AV169" s="341"/>
      <c r="AW169" s="128"/>
      <c r="AX169" s="5"/>
      <c r="AY169" s="5"/>
      <c r="AZ169" s="5"/>
      <c r="BA169" s="5"/>
      <c r="BB169" s="5"/>
      <c r="BC169" s="5"/>
      <c r="BD169" s="5"/>
      <c r="BE169" s="5"/>
      <c r="BF169" s="145"/>
      <c r="BG169" s="354"/>
      <c r="BH169" s="5"/>
      <c r="BI169" s="5"/>
      <c r="BJ169" s="5"/>
      <c r="BK169" s="5"/>
      <c r="BL169" s="5"/>
      <c r="BM169" s="5"/>
      <c r="BN169" s="5"/>
      <c r="BO169" s="5"/>
      <c r="BP169" s="341"/>
      <c r="BQ169" s="333"/>
    </row>
    <row r="170" spans="1:69" ht="45">
      <c r="A170" s="8" t="s">
        <v>33</v>
      </c>
      <c r="B170" s="8" t="s">
        <v>12</v>
      </c>
      <c r="C170" s="8">
        <v>1</v>
      </c>
      <c r="D170" s="199">
        <v>101</v>
      </c>
      <c r="E170" s="118" t="s">
        <v>173</v>
      </c>
      <c r="F170" s="195" t="s">
        <v>108</v>
      </c>
      <c r="G170" s="195" t="s">
        <v>165</v>
      </c>
      <c r="H170" s="309"/>
      <c r="I170" s="265" t="s">
        <v>565</v>
      </c>
      <c r="J170" s="51">
        <v>0</v>
      </c>
      <c r="K170" s="51">
        <v>1.5</v>
      </c>
      <c r="L170" s="51">
        <f>K170-J170</f>
        <v>1.5</v>
      </c>
      <c r="M170" s="52">
        <v>100</v>
      </c>
      <c r="N170" s="52">
        <f t="shared" si="60"/>
        <v>1.5</v>
      </c>
      <c r="O170" s="139">
        <f>N170*AUXILIAR!$B$50</f>
        <v>4500000</v>
      </c>
      <c r="P170" s="435">
        <v>100</v>
      </c>
      <c r="Q170" s="52">
        <f t="shared" ref="Q170" si="63">L170*P170/100</f>
        <v>1.5</v>
      </c>
      <c r="R170" s="260">
        <f>Q170*AUXILIAR!$B$50</f>
        <v>4500000</v>
      </c>
      <c r="S170" s="354"/>
      <c r="T170" s="5"/>
      <c r="U170" s="5"/>
      <c r="V170" s="5"/>
      <c r="W170" s="5"/>
      <c r="X170" s="5"/>
      <c r="Y170" s="5"/>
      <c r="Z170" s="5"/>
      <c r="AA170" s="5"/>
      <c r="AB170" s="341"/>
      <c r="AC170" s="265" t="s">
        <v>572</v>
      </c>
      <c r="AD170" s="51">
        <v>109.2</v>
      </c>
      <c r="AE170" s="51">
        <v>109.2</v>
      </c>
      <c r="AF170" s="51">
        <v>1</v>
      </c>
      <c r="AG170" s="52">
        <v>100</v>
      </c>
      <c r="AH170" s="52">
        <f t="shared" si="62"/>
        <v>1</v>
      </c>
      <c r="AI170" s="139">
        <f>AH170*AUXILIAR!$B$57</f>
        <v>20000000</v>
      </c>
      <c r="AJ170" s="435">
        <v>55.75</v>
      </c>
      <c r="AK170" s="52">
        <f>AF170*AJ170/100</f>
        <v>0.5575</v>
      </c>
      <c r="AL170" s="260">
        <f>AK170*AUXILIAR!$B$57</f>
        <v>11150000</v>
      </c>
      <c r="AM170" s="354"/>
      <c r="AN170" s="5"/>
      <c r="AO170" s="5"/>
      <c r="AP170" s="5"/>
      <c r="AQ170" s="5"/>
      <c r="AR170" s="5"/>
      <c r="AS170" s="5"/>
      <c r="AT170" s="5"/>
      <c r="AU170" s="5"/>
      <c r="AV170" s="341"/>
      <c r="AW170" s="128"/>
      <c r="AX170" s="5"/>
      <c r="AY170" s="5"/>
      <c r="AZ170" s="5"/>
      <c r="BA170" s="5"/>
      <c r="BB170" s="5"/>
      <c r="BC170" s="5"/>
      <c r="BD170" s="5"/>
      <c r="BE170" s="5"/>
      <c r="BF170" s="145"/>
      <c r="BG170" s="354"/>
      <c r="BH170" s="5"/>
      <c r="BI170" s="5"/>
      <c r="BJ170" s="5"/>
      <c r="BK170" s="5"/>
      <c r="BL170" s="5"/>
      <c r="BM170" s="5"/>
      <c r="BN170" s="5"/>
      <c r="BO170" s="5"/>
      <c r="BP170" s="341"/>
      <c r="BQ170" s="333"/>
    </row>
    <row r="171" spans="1:69" ht="45">
      <c r="A171" s="8" t="s">
        <v>33</v>
      </c>
      <c r="B171" s="8" t="s">
        <v>12</v>
      </c>
      <c r="C171" s="8">
        <v>1</v>
      </c>
      <c r="D171" s="199">
        <v>101</v>
      </c>
      <c r="E171" s="118" t="s">
        <v>173</v>
      </c>
      <c r="F171" s="195" t="s">
        <v>108</v>
      </c>
      <c r="G171" s="195" t="s">
        <v>165</v>
      </c>
      <c r="H171" s="309"/>
      <c r="I171" s="265" t="s">
        <v>567</v>
      </c>
      <c r="J171" s="51">
        <v>0</v>
      </c>
      <c r="K171" s="51">
        <v>2.5</v>
      </c>
      <c r="L171" s="51">
        <f>(K171-J171)*2</f>
        <v>5</v>
      </c>
      <c r="M171" s="52">
        <v>100</v>
      </c>
      <c r="N171" s="52">
        <f t="shared" si="60"/>
        <v>5</v>
      </c>
      <c r="O171" s="139">
        <f>N171*AUXILIAR!$B$50</f>
        <v>15000000</v>
      </c>
      <c r="P171" s="52">
        <v>100</v>
      </c>
      <c r="Q171" s="52">
        <f t="shared" ref="Q171" si="64">L171*P171/100</f>
        <v>5</v>
      </c>
      <c r="R171" s="260">
        <f>Q171*AUXILIAR!$B$50</f>
        <v>15000000</v>
      </c>
      <c r="S171" s="354"/>
      <c r="T171" s="5"/>
      <c r="U171" s="5"/>
      <c r="V171" s="5"/>
      <c r="W171" s="5"/>
      <c r="X171" s="5"/>
      <c r="Y171" s="5"/>
      <c r="Z171" s="5"/>
      <c r="AA171" s="5"/>
      <c r="AB171" s="341"/>
      <c r="AC171" s="265" t="s">
        <v>572</v>
      </c>
      <c r="AD171" s="51">
        <v>140.30000000000001</v>
      </c>
      <c r="AE171" s="51">
        <v>140.30000000000001</v>
      </c>
      <c r="AF171" s="51">
        <v>1</v>
      </c>
      <c r="AG171" s="52">
        <v>100</v>
      </c>
      <c r="AH171" s="52">
        <f t="shared" si="62"/>
        <v>1</v>
      </c>
      <c r="AI171" s="139">
        <f>AH171*AUXILIAR!$B$57</f>
        <v>20000000</v>
      </c>
      <c r="AJ171" s="435">
        <v>100</v>
      </c>
      <c r="AK171" s="52">
        <f>AF171*AJ171/100</f>
        <v>1</v>
      </c>
      <c r="AL171" s="260">
        <f>AK171*AUXILIAR!$B$57</f>
        <v>20000000</v>
      </c>
      <c r="AM171" s="354"/>
      <c r="AN171" s="5"/>
      <c r="AO171" s="5"/>
      <c r="AP171" s="5"/>
      <c r="AQ171" s="5"/>
      <c r="AR171" s="5"/>
      <c r="AS171" s="5"/>
      <c r="AT171" s="5"/>
      <c r="AU171" s="5"/>
      <c r="AV171" s="341"/>
      <c r="AW171" s="128"/>
      <c r="AX171" s="5"/>
      <c r="AY171" s="5"/>
      <c r="AZ171" s="5"/>
      <c r="BA171" s="5"/>
      <c r="BB171" s="5"/>
      <c r="BC171" s="5"/>
      <c r="BD171" s="5"/>
      <c r="BE171" s="5"/>
      <c r="BF171" s="145"/>
      <c r="BG171" s="354"/>
      <c r="BH171" s="5"/>
      <c r="BI171" s="5"/>
      <c r="BJ171" s="5"/>
      <c r="BK171" s="5"/>
      <c r="BL171" s="5"/>
      <c r="BM171" s="5"/>
      <c r="BN171" s="5"/>
      <c r="BO171" s="5"/>
      <c r="BP171" s="341"/>
      <c r="BQ171" s="333"/>
    </row>
    <row r="172" spans="1:69" ht="60">
      <c r="A172" s="8" t="s">
        <v>33</v>
      </c>
      <c r="B172" s="8" t="s">
        <v>12</v>
      </c>
      <c r="C172" s="8">
        <v>1</v>
      </c>
      <c r="D172" s="199">
        <v>101</v>
      </c>
      <c r="E172" s="118" t="s">
        <v>173</v>
      </c>
      <c r="F172" s="195" t="s">
        <v>108</v>
      </c>
      <c r="G172" s="195" t="s">
        <v>165</v>
      </c>
      <c r="H172" s="309"/>
      <c r="I172" s="265" t="s">
        <v>568</v>
      </c>
      <c r="J172" s="51">
        <v>0</v>
      </c>
      <c r="K172" s="51">
        <v>3.5</v>
      </c>
      <c r="L172" s="51">
        <f>(K172-J172)*2</f>
        <v>7</v>
      </c>
      <c r="M172" s="52">
        <v>100</v>
      </c>
      <c r="N172" s="52">
        <f t="shared" si="60"/>
        <v>7</v>
      </c>
      <c r="O172" s="139">
        <f>N172*AUXILIAR!$B$50</f>
        <v>21000000</v>
      </c>
      <c r="P172" s="52">
        <v>100</v>
      </c>
      <c r="Q172" s="52">
        <f t="shared" ref="Q172" si="65">L172*P172/100</f>
        <v>7</v>
      </c>
      <c r="R172" s="260">
        <f>Q172*AUXILIAR!$B$50</f>
        <v>21000000</v>
      </c>
      <c r="S172" s="354"/>
      <c r="T172" s="5"/>
      <c r="U172" s="5"/>
      <c r="V172" s="5"/>
      <c r="W172" s="5"/>
      <c r="X172" s="5"/>
      <c r="Y172" s="5"/>
      <c r="Z172" s="5"/>
      <c r="AA172" s="5"/>
      <c r="AB172" s="341"/>
      <c r="AC172" s="265" t="s">
        <v>575</v>
      </c>
      <c r="AD172" s="51">
        <v>1</v>
      </c>
      <c r="AE172" s="51">
        <v>1</v>
      </c>
      <c r="AF172" s="51">
        <v>1</v>
      </c>
      <c r="AG172" s="52">
        <v>100</v>
      </c>
      <c r="AH172" s="52">
        <f>AF172*AG172/100</f>
        <v>1</v>
      </c>
      <c r="AI172" s="139">
        <f>AH172*AUXILIAR!$B$59</f>
        <v>40000000</v>
      </c>
      <c r="AJ172" s="435">
        <v>79.03</v>
      </c>
      <c r="AK172" s="52">
        <f>AF172*AJ172/100</f>
        <v>0.7903</v>
      </c>
      <c r="AL172" s="260">
        <f>AK172*AUXILIAR!$B$59</f>
        <v>31612000</v>
      </c>
      <c r="AM172" s="354"/>
      <c r="AN172" s="5"/>
      <c r="AO172" s="5"/>
      <c r="AP172" s="5"/>
      <c r="AQ172" s="5"/>
      <c r="AR172" s="5"/>
      <c r="AS172" s="5"/>
      <c r="AT172" s="5"/>
      <c r="AU172" s="5"/>
      <c r="AV172" s="341"/>
      <c r="AW172" s="128"/>
      <c r="AX172" s="5"/>
      <c r="AY172" s="5"/>
      <c r="AZ172" s="5"/>
      <c r="BA172" s="5"/>
      <c r="BB172" s="5"/>
      <c r="BC172" s="5"/>
      <c r="BD172" s="5"/>
      <c r="BE172" s="5"/>
      <c r="BF172" s="145"/>
      <c r="BG172" s="354"/>
      <c r="BH172" s="5"/>
      <c r="BI172" s="5"/>
      <c r="BJ172" s="5"/>
      <c r="BK172" s="5"/>
      <c r="BL172" s="5"/>
      <c r="BM172" s="5"/>
      <c r="BN172" s="5"/>
      <c r="BO172" s="5"/>
      <c r="BP172" s="341"/>
      <c r="BQ172" s="333"/>
    </row>
    <row r="173" spans="1:69" ht="60">
      <c r="A173" s="8" t="s">
        <v>33</v>
      </c>
      <c r="B173" s="8" t="s">
        <v>12</v>
      </c>
      <c r="C173" s="8">
        <v>1</v>
      </c>
      <c r="D173" s="199">
        <v>101</v>
      </c>
      <c r="E173" s="118" t="s">
        <v>173</v>
      </c>
      <c r="F173" s="195" t="s">
        <v>108</v>
      </c>
      <c r="G173" s="195" t="s">
        <v>165</v>
      </c>
      <c r="H173" s="309"/>
      <c r="I173" s="265" t="s">
        <v>571</v>
      </c>
      <c r="J173" s="51">
        <v>49</v>
      </c>
      <c r="K173" s="51">
        <v>60</v>
      </c>
      <c r="L173" s="51">
        <f>(K173-J173)</f>
        <v>11</v>
      </c>
      <c r="M173" s="52">
        <v>100</v>
      </c>
      <c r="N173" s="52">
        <f t="shared" si="60"/>
        <v>11</v>
      </c>
      <c r="O173" s="139">
        <f>N173*AUXILIAR!$B$50</f>
        <v>33000000</v>
      </c>
      <c r="P173" s="52">
        <v>100</v>
      </c>
      <c r="Q173" s="52">
        <f t="shared" ref="Q173" si="66">L173*P173/100</f>
        <v>11</v>
      </c>
      <c r="R173" s="260">
        <f>Q173*AUXILIAR!$B$50</f>
        <v>33000000</v>
      </c>
      <c r="S173" s="354"/>
      <c r="T173" s="5"/>
      <c r="U173" s="5"/>
      <c r="V173" s="5"/>
      <c r="W173" s="5"/>
      <c r="X173" s="5"/>
      <c r="Y173" s="5"/>
      <c r="Z173" s="5"/>
      <c r="AA173" s="5"/>
      <c r="AB173" s="341"/>
      <c r="AC173" s="265" t="s">
        <v>576</v>
      </c>
      <c r="AD173" s="51">
        <v>1</v>
      </c>
      <c r="AE173" s="51">
        <v>1</v>
      </c>
      <c r="AF173" s="51">
        <v>1</v>
      </c>
      <c r="AG173" s="52">
        <v>100</v>
      </c>
      <c r="AH173" s="52">
        <f t="shared" ref="AH173:AH200" si="67">AF173*AG173/100</f>
        <v>1</v>
      </c>
      <c r="AI173" s="139">
        <f>AH173*AUXILIAR!$B$59</f>
        <v>40000000</v>
      </c>
      <c r="AJ173" s="435">
        <v>100</v>
      </c>
      <c r="AK173" s="52">
        <f t="shared" ref="AK173:AK175" si="68">AF173*AJ173/100</f>
        <v>1</v>
      </c>
      <c r="AL173" s="260">
        <f>AK173*AUXILIAR!$B$59</f>
        <v>40000000</v>
      </c>
      <c r="AM173" s="354"/>
      <c r="AN173" s="5"/>
      <c r="AO173" s="5"/>
      <c r="AP173" s="5"/>
      <c r="AQ173" s="5"/>
      <c r="AR173" s="5"/>
      <c r="AS173" s="5"/>
      <c r="AT173" s="5"/>
      <c r="AU173" s="5"/>
      <c r="AV173" s="341"/>
      <c r="AW173" s="128"/>
      <c r="AX173" s="5"/>
      <c r="AY173" s="5"/>
      <c r="AZ173" s="5"/>
      <c r="BA173" s="5"/>
      <c r="BB173" s="5"/>
      <c r="BC173" s="5"/>
      <c r="BD173" s="5"/>
      <c r="BE173" s="5"/>
      <c r="BF173" s="145"/>
      <c r="BG173" s="354"/>
      <c r="BH173" s="5"/>
      <c r="BI173" s="5"/>
      <c r="BJ173" s="5"/>
      <c r="BK173" s="5"/>
      <c r="BL173" s="5"/>
      <c r="BM173" s="5"/>
      <c r="BN173" s="5"/>
      <c r="BO173" s="5"/>
      <c r="BP173" s="341"/>
      <c r="BQ173" s="333"/>
    </row>
    <row r="174" spans="1:69" ht="75">
      <c r="A174" s="8" t="s">
        <v>33</v>
      </c>
      <c r="B174" s="8" t="s">
        <v>12</v>
      </c>
      <c r="C174" s="8">
        <v>1</v>
      </c>
      <c r="D174" s="199">
        <v>101</v>
      </c>
      <c r="E174" s="118" t="s">
        <v>173</v>
      </c>
      <c r="F174" s="195" t="s">
        <v>108</v>
      </c>
      <c r="G174" s="195" t="s">
        <v>165</v>
      </c>
      <c r="H174" s="309"/>
      <c r="I174" s="265" t="s">
        <v>571</v>
      </c>
      <c r="J174" s="51">
        <v>110</v>
      </c>
      <c r="K174" s="51">
        <v>125</v>
      </c>
      <c r="L174" s="51">
        <f>(K174-J174)</f>
        <v>15</v>
      </c>
      <c r="M174" s="52">
        <v>100</v>
      </c>
      <c r="N174" s="52">
        <f t="shared" si="60"/>
        <v>15</v>
      </c>
      <c r="O174" s="139">
        <f>N174*AUXILIAR!$B$50</f>
        <v>45000000</v>
      </c>
      <c r="P174" s="52">
        <v>100</v>
      </c>
      <c r="Q174" s="52">
        <f t="shared" ref="Q174" si="69">L174*P174/100</f>
        <v>15</v>
      </c>
      <c r="R174" s="260">
        <f>Q174*AUXILIAR!$B$50</f>
        <v>45000000</v>
      </c>
      <c r="S174" s="354"/>
      <c r="T174" s="5"/>
      <c r="U174" s="5"/>
      <c r="V174" s="5"/>
      <c r="W174" s="5"/>
      <c r="X174" s="5"/>
      <c r="Y174" s="5"/>
      <c r="Z174" s="5"/>
      <c r="AA174" s="5"/>
      <c r="AB174" s="341"/>
      <c r="AC174" s="265" t="s">
        <v>577</v>
      </c>
      <c r="AD174" s="51">
        <v>1</v>
      </c>
      <c r="AE174" s="51">
        <v>1</v>
      </c>
      <c r="AF174" s="51">
        <v>1</v>
      </c>
      <c r="AG174" s="52">
        <v>100</v>
      </c>
      <c r="AH174" s="52">
        <f t="shared" si="67"/>
        <v>1</v>
      </c>
      <c r="AI174" s="139">
        <f>AH174*AUXILIAR!$B$59</f>
        <v>40000000</v>
      </c>
      <c r="AJ174" s="435">
        <v>93.12</v>
      </c>
      <c r="AK174" s="52">
        <f t="shared" si="68"/>
        <v>0.93120000000000003</v>
      </c>
      <c r="AL174" s="260">
        <f>AK174*AUXILIAR!$B$59</f>
        <v>37248000</v>
      </c>
      <c r="AM174" s="354"/>
      <c r="AN174" s="5"/>
      <c r="AO174" s="5"/>
      <c r="AP174" s="5"/>
      <c r="AQ174" s="5"/>
      <c r="AR174" s="5"/>
      <c r="AS174" s="5"/>
      <c r="AT174" s="5"/>
      <c r="AU174" s="5"/>
      <c r="AV174" s="341"/>
      <c r="AW174" s="128"/>
      <c r="AX174" s="5"/>
      <c r="AY174" s="5"/>
      <c r="AZ174" s="5"/>
      <c r="BA174" s="5"/>
      <c r="BB174" s="5"/>
      <c r="BC174" s="5"/>
      <c r="BD174" s="5"/>
      <c r="BE174" s="5"/>
      <c r="BF174" s="145"/>
      <c r="BG174" s="354"/>
      <c r="BH174" s="5"/>
      <c r="BI174" s="5"/>
      <c r="BJ174" s="5"/>
      <c r="BK174" s="5"/>
      <c r="BL174" s="5"/>
      <c r="BM174" s="5"/>
      <c r="BN174" s="5"/>
      <c r="BO174" s="5"/>
      <c r="BP174" s="341"/>
      <c r="BQ174" s="333"/>
    </row>
    <row r="175" spans="1:69" ht="75">
      <c r="A175" s="8" t="s">
        <v>33</v>
      </c>
      <c r="B175" s="8" t="s">
        <v>12</v>
      </c>
      <c r="C175" s="8">
        <v>1</v>
      </c>
      <c r="D175" s="199">
        <v>101</v>
      </c>
      <c r="E175" s="118" t="s">
        <v>173</v>
      </c>
      <c r="F175" s="195" t="s">
        <v>108</v>
      </c>
      <c r="G175" s="195" t="s">
        <v>165</v>
      </c>
      <c r="H175" s="309"/>
      <c r="I175" s="265" t="s">
        <v>571</v>
      </c>
      <c r="J175" s="51">
        <v>130</v>
      </c>
      <c r="K175" s="51">
        <v>146</v>
      </c>
      <c r="L175" s="51">
        <f>(K175-J175)</f>
        <v>16</v>
      </c>
      <c r="M175" s="52">
        <v>100</v>
      </c>
      <c r="N175" s="52">
        <f t="shared" si="60"/>
        <v>16</v>
      </c>
      <c r="O175" s="139">
        <f>N175*AUXILIAR!$B$50</f>
        <v>48000000</v>
      </c>
      <c r="P175" s="52">
        <v>100</v>
      </c>
      <c r="Q175" s="52">
        <f t="shared" ref="Q175" si="70">L175*P175/100</f>
        <v>16</v>
      </c>
      <c r="R175" s="260">
        <f>Q175*AUXILIAR!$B$50</f>
        <v>48000000</v>
      </c>
      <c r="S175" s="354"/>
      <c r="T175" s="5"/>
      <c r="U175" s="5"/>
      <c r="V175" s="5"/>
      <c r="W175" s="5"/>
      <c r="X175" s="5"/>
      <c r="Y175" s="5"/>
      <c r="Z175" s="5"/>
      <c r="AA175" s="5"/>
      <c r="AB175" s="341"/>
      <c r="AC175" s="265" t="s">
        <v>577</v>
      </c>
      <c r="AD175" s="51">
        <v>1</v>
      </c>
      <c r="AE175" s="51">
        <v>1</v>
      </c>
      <c r="AF175" s="51">
        <v>1</v>
      </c>
      <c r="AG175" s="52">
        <v>100</v>
      </c>
      <c r="AH175" s="52">
        <f t="shared" si="67"/>
        <v>1</v>
      </c>
      <c r="AI175" s="139">
        <f>AH175*AUXILIAR!$B$59</f>
        <v>40000000</v>
      </c>
      <c r="AJ175" s="52">
        <v>0</v>
      </c>
      <c r="AK175" s="52">
        <f t="shared" si="68"/>
        <v>0</v>
      </c>
      <c r="AL175" s="260">
        <f>AK175*AUXILIAR!$B$59</f>
        <v>0</v>
      </c>
      <c r="AM175" s="354"/>
      <c r="AN175" s="5"/>
      <c r="AO175" s="5"/>
      <c r="AP175" s="5"/>
      <c r="AQ175" s="5"/>
      <c r="AR175" s="5"/>
      <c r="AS175" s="5"/>
      <c r="AT175" s="5"/>
      <c r="AU175" s="5"/>
      <c r="AV175" s="341"/>
      <c r="AW175" s="128"/>
      <c r="AX175" s="5"/>
      <c r="AY175" s="5"/>
      <c r="AZ175" s="5"/>
      <c r="BA175" s="5"/>
      <c r="BB175" s="5"/>
      <c r="BC175" s="5"/>
      <c r="BD175" s="5"/>
      <c r="BE175" s="5"/>
      <c r="BF175" s="145"/>
      <c r="BG175" s="354"/>
      <c r="BH175" s="5"/>
      <c r="BI175" s="5"/>
      <c r="BJ175" s="5"/>
      <c r="BK175" s="5"/>
      <c r="BL175" s="5"/>
      <c r="BM175" s="5"/>
      <c r="BN175" s="5"/>
      <c r="BO175" s="5"/>
      <c r="BP175" s="341"/>
      <c r="BQ175" s="333"/>
    </row>
    <row r="176" spans="1:69" ht="75">
      <c r="A176" s="8" t="s">
        <v>33</v>
      </c>
      <c r="B176" s="8" t="s">
        <v>12</v>
      </c>
      <c r="C176" s="8">
        <v>1</v>
      </c>
      <c r="D176" s="199">
        <v>101</v>
      </c>
      <c r="E176" s="118" t="s">
        <v>173</v>
      </c>
      <c r="F176" s="195" t="s">
        <v>108</v>
      </c>
      <c r="G176" s="195" t="s">
        <v>165</v>
      </c>
      <c r="H176" s="309"/>
      <c r="I176" s="128"/>
      <c r="J176" s="5"/>
      <c r="K176" s="5"/>
      <c r="L176" s="5"/>
      <c r="M176" s="5"/>
      <c r="N176" s="5"/>
      <c r="O176" s="5"/>
      <c r="P176" s="5"/>
      <c r="Q176" s="5"/>
      <c r="R176" s="145"/>
      <c r="S176" s="354"/>
      <c r="T176" s="5"/>
      <c r="U176" s="5"/>
      <c r="V176" s="5"/>
      <c r="W176" s="5"/>
      <c r="X176" s="5"/>
      <c r="Y176" s="5"/>
      <c r="Z176" s="5"/>
      <c r="AA176" s="5"/>
      <c r="AB176" s="341"/>
      <c r="AC176" s="265" t="s">
        <v>581</v>
      </c>
      <c r="AD176" s="51">
        <v>1</v>
      </c>
      <c r="AE176" s="51">
        <v>1</v>
      </c>
      <c r="AF176" s="51">
        <v>1</v>
      </c>
      <c r="AG176" s="52">
        <v>100</v>
      </c>
      <c r="AH176" s="52">
        <f t="shared" si="67"/>
        <v>1</v>
      </c>
      <c r="AI176" s="139">
        <f>AH176*AUXILIAR!$B$59</f>
        <v>40000000</v>
      </c>
      <c r="AJ176" s="435">
        <v>45.99</v>
      </c>
      <c r="AK176" s="52">
        <f t="shared" ref="AK176:AK177" si="71">AF176*AJ176/100</f>
        <v>0.45990000000000003</v>
      </c>
      <c r="AL176" s="260">
        <f>AK176*AUXILIAR!$B$59</f>
        <v>18396000</v>
      </c>
      <c r="AM176" s="354"/>
      <c r="AN176" s="5"/>
      <c r="AO176" s="5"/>
      <c r="AP176" s="5"/>
      <c r="AQ176" s="5"/>
      <c r="AR176" s="5"/>
      <c r="AS176" s="5"/>
      <c r="AT176" s="5"/>
      <c r="AU176" s="5"/>
      <c r="AV176" s="341"/>
      <c r="AW176" s="128"/>
      <c r="AX176" s="5"/>
      <c r="AY176" s="5"/>
      <c r="AZ176" s="5"/>
      <c r="BA176" s="5"/>
      <c r="BB176" s="5"/>
      <c r="BC176" s="5"/>
      <c r="BD176" s="5"/>
      <c r="BE176" s="5"/>
      <c r="BF176" s="145"/>
      <c r="BG176" s="354"/>
      <c r="BH176" s="5"/>
      <c r="BI176" s="5"/>
      <c r="BJ176" s="5"/>
      <c r="BK176" s="5"/>
      <c r="BL176" s="5"/>
      <c r="BM176" s="5"/>
      <c r="BN176" s="5"/>
      <c r="BO176" s="5"/>
      <c r="BP176" s="341"/>
      <c r="BQ176" s="333"/>
    </row>
    <row r="177" spans="1:69" ht="75">
      <c r="A177" s="8" t="s">
        <v>33</v>
      </c>
      <c r="B177" s="8" t="s">
        <v>12</v>
      </c>
      <c r="C177" s="8">
        <v>1</v>
      </c>
      <c r="D177" s="199">
        <v>101</v>
      </c>
      <c r="E177" s="118" t="s">
        <v>173</v>
      </c>
      <c r="F177" s="195" t="s">
        <v>108</v>
      </c>
      <c r="G177" s="195" t="s">
        <v>165</v>
      </c>
      <c r="H177" s="309"/>
      <c r="I177" s="128"/>
      <c r="J177" s="5"/>
      <c r="K177" s="5"/>
      <c r="L177" s="5"/>
      <c r="M177" s="5"/>
      <c r="N177" s="5"/>
      <c r="O177" s="5"/>
      <c r="P177" s="5"/>
      <c r="Q177" s="5"/>
      <c r="R177" s="145"/>
      <c r="S177" s="354"/>
      <c r="T177" s="5"/>
      <c r="U177" s="5"/>
      <c r="V177" s="5"/>
      <c r="W177" s="5"/>
      <c r="X177" s="5"/>
      <c r="Y177" s="5"/>
      <c r="Z177" s="5"/>
      <c r="AA177" s="5"/>
      <c r="AB177" s="341"/>
      <c r="AC177" s="265" t="s">
        <v>581</v>
      </c>
      <c r="AD177" s="51">
        <v>1</v>
      </c>
      <c r="AE177" s="51">
        <v>1</v>
      </c>
      <c r="AF177" s="51">
        <v>1</v>
      </c>
      <c r="AG177" s="52">
        <v>100</v>
      </c>
      <c r="AH177" s="52">
        <f t="shared" si="67"/>
        <v>1</v>
      </c>
      <c r="AI177" s="139">
        <f>AH177*AUXILIAR!$B$59</f>
        <v>40000000</v>
      </c>
      <c r="AJ177" s="435">
        <v>22.29</v>
      </c>
      <c r="AK177" s="52">
        <f t="shared" si="71"/>
        <v>0.22289999999999999</v>
      </c>
      <c r="AL177" s="260">
        <f>AK177*AUXILIAR!$B$59</f>
        <v>8916000</v>
      </c>
      <c r="AM177" s="354"/>
      <c r="AN177" s="5"/>
      <c r="AO177" s="5"/>
      <c r="AP177" s="5"/>
      <c r="AQ177" s="5"/>
      <c r="AR177" s="5"/>
      <c r="AS177" s="5"/>
      <c r="AT177" s="5"/>
      <c r="AU177" s="5"/>
      <c r="AV177" s="341"/>
      <c r="AW177" s="128"/>
      <c r="AX177" s="5"/>
      <c r="AY177" s="5"/>
      <c r="AZ177" s="5"/>
      <c r="BA177" s="5"/>
      <c r="BB177" s="5"/>
      <c r="BC177" s="5"/>
      <c r="BD177" s="5"/>
      <c r="BE177" s="5"/>
      <c r="BF177" s="145"/>
      <c r="BG177" s="354"/>
      <c r="BH177" s="5"/>
      <c r="BI177" s="5"/>
      <c r="BJ177" s="5"/>
      <c r="BK177" s="5"/>
      <c r="BL177" s="5"/>
      <c r="BM177" s="5"/>
      <c r="BN177" s="5"/>
      <c r="BO177" s="5"/>
      <c r="BP177" s="341"/>
      <c r="BQ177" s="333"/>
    </row>
    <row r="178" spans="1:69" ht="75">
      <c r="A178" s="8" t="s">
        <v>33</v>
      </c>
      <c r="B178" s="8" t="s">
        <v>12</v>
      </c>
      <c r="C178" s="8">
        <v>1</v>
      </c>
      <c r="D178" s="199">
        <v>101</v>
      </c>
      <c r="E178" s="118" t="s">
        <v>173</v>
      </c>
      <c r="F178" s="195" t="s">
        <v>108</v>
      </c>
      <c r="G178" s="195" t="s">
        <v>165</v>
      </c>
      <c r="H178" s="309"/>
      <c r="I178" s="128"/>
      <c r="J178" s="5"/>
      <c r="K178" s="5"/>
      <c r="L178" s="5"/>
      <c r="M178" s="5"/>
      <c r="N178" s="5"/>
      <c r="O178" s="5"/>
      <c r="P178" s="5"/>
      <c r="Q178" s="5"/>
      <c r="R178" s="145"/>
      <c r="S178" s="354"/>
      <c r="T178" s="5"/>
      <c r="U178" s="5"/>
      <c r="V178" s="5"/>
      <c r="W178" s="5"/>
      <c r="X178" s="5"/>
      <c r="Y178" s="5"/>
      <c r="Z178" s="5"/>
      <c r="AA178" s="5"/>
      <c r="AB178" s="341"/>
      <c r="AC178" s="265" t="s">
        <v>582</v>
      </c>
      <c r="AD178" s="51">
        <v>1</v>
      </c>
      <c r="AE178" s="51">
        <v>1</v>
      </c>
      <c r="AF178" s="51">
        <v>1</v>
      </c>
      <c r="AG178" s="52">
        <v>100</v>
      </c>
      <c r="AH178" s="52">
        <f t="shared" si="67"/>
        <v>1</v>
      </c>
      <c r="AI178" s="139">
        <f>AH178*AUXILIAR!$B$59</f>
        <v>40000000</v>
      </c>
      <c r="AJ178" s="435">
        <v>30.95</v>
      </c>
      <c r="AK178" s="52">
        <f t="shared" ref="AK178" si="72">AF178*AJ178/100</f>
        <v>0.3095</v>
      </c>
      <c r="AL178" s="260">
        <f>AK178*AUXILIAR!$B$59</f>
        <v>12380000</v>
      </c>
      <c r="AM178" s="354"/>
      <c r="AN178" s="5"/>
      <c r="AO178" s="5"/>
      <c r="AP178" s="5"/>
      <c r="AQ178" s="5"/>
      <c r="AR178" s="5"/>
      <c r="AS178" s="5"/>
      <c r="AT178" s="5"/>
      <c r="AU178" s="5"/>
      <c r="AV178" s="341"/>
      <c r="AW178" s="128"/>
      <c r="AX178" s="5"/>
      <c r="AY178" s="5"/>
      <c r="AZ178" s="5"/>
      <c r="BA178" s="5"/>
      <c r="BB178" s="5"/>
      <c r="BC178" s="5"/>
      <c r="BD178" s="5"/>
      <c r="BE178" s="5"/>
      <c r="BF178" s="145"/>
      <c r="BG178" s="354"/>
      <c r="BH178" s="5"/>
      <c r="BI178" s="5"/>
      <c r="BJ178" s="5"/>
      <c r="BK178" s="5"/>
      <c r="BL178" s="5"/>
      <c r="BM178" s="5"/>
      <c r="BN178" s="5"/>
      <c r="BO178" s="5"/>
      <c r="BP178" s="341"/>
      <c r="BQ178" s="333"/>
    </row>
    <row r="179" spans="1:69" ht="45">
      <c r="A179" s="8" t="s">
        <v>33</v>
      </c>
      <c r="B179" s="8" t="s">
        <v>12</v>
      </c>
      <c r="C179" s="8">
        <v>1</v>
      </c>
      <c r="D179" s="199">
        <v>101</v>
      </c>
      <c r="E179" s="118" t="s">
        <v>173</v>
      </c>
      <c r="F179" s="195" t="s">
        <v>108</v>
      </c>
      <c r="G179" s="195" t="s">
        <v>165</v>
      </c>
      <c r="H179" s="309"/>
      <c r="I179" s="128"/>
      <c r="J179" s="5"/>
      <c r="K179" s="5"/>
      <c r="L179" s="5"/>
      <c r="M179" s="5"/>
      <c r="N179" s="5"/>
      <c r="O179" s="5"/>
      <c r="P179" s="5"/>
      <c r="Q179" s="5"/>
      <c r="R179" s="145"/>
      <c r="S179" s="354"/>
      <c r="T179" s="5"/>
      <c r="U179" s="5"/>
      <c r="V179" s="5"/>
      <c r="W179" s="5"/>
      <c r="X179" s="5"/>
      <c r="Y179" s="5"/>
      <c r="Z179" s="5"/>
      <c r="AA179" s="5"/>
      <c r="AB179" s="341"/>
      <c r="AC179" s="265" t="s">
        <v>583</v>
      </c>
      <c r="AD179" s="51">
        <v>1</v>
      </c>
      <c r="AE179" s="51">
        <v>1</v>
      </c>
      <c r="AF179" s="51">
        <v>1</v>
      </c>
      <c r="AG179" s="52">
        <v>100</v>
      </c>
      <c r="AH179" s="52">
        <f t="shared" si="67"/>
        <v>1</v>
      </c>
      <c r="AI179" s="139">
        <f>AH179*AUXILIAR!$B$58</f>
        <v>10000000</v>
      </c>
      <c r="AJ179" s="435">
        <v>76.86</v>
      </c>
      <c r="AK179" s="52">
        <f t="shared" ref="AK179" si="73">AF179*AJ179/100</f>
        <v>0.76859999999999995</v>
      </c>
      <c r="AL179" s="260">
        <f>AK179*AUXILIAR!$B$58</f>
        <v>7685999.9999999991</v>
      </c>
      <c r="AM179" s="354"/>
      <c r="AN179" s="5"/>
      <c r="AO179" s="5"/>
      <c r="AP179" s="5"/>
      <c r="AQ179" s="5"/>
      <c r="AR179" s="5"/>
      <c r="AS179" s="5"/>
      <c r="AT179" s="5"/>
      <c r="AU179" s="5"/>
      <c r="AV179" s="341"/>
      <c r="AW179" s="128"/>
      <c r="AX179" s="5"/>
      <c r="AY179" s="5"/>
      <c r="AZ179" s="5"/>
      <c r="BA179" s="5"/>
      <c r="BB179" s="5"/>
      <c r="BC179" s="5"/>
      <c r="BD179" s="5"/>
      <c r="BE179" s="5"/>
      <c r="BF179" s="145"/>
      <c r="BG179" s="354"/>
      <c r="BH179" s="5"/>
      <c r="BI179" s="5"/>
      <c r="BJ179" s="5"/>
      <c r="BK179" s="5"/>
      <c r="BL179" s="5"/>
      <c r="BM179" s="5"/>
      <c r="BN179" s="5"/>
      <c r="BO179" s="5"/>
      <c r="BP179" s="341"/>
      <c r="BQ179" s="333"/>
    </row>
    <row r="180" spans="1:69" ht="45">
      <c r="A180" s="8" t="s">
        <v>33</v>
      </c>
      <c r="B180" s="8" t="s">
        <v>12</v>
      </c>
      <c r="C180" s="8">
        <v>1</v>
      </c>
      <c r="D180" s="199">
        <v>101</v>
      </c>
      <c r="E180" s="118" t="s">
        <v>173</v>
      </c>
      <c r="F180" s="195" t="s">
        <v>108</v>
      </c>
      <c r="G180" s="195" t="s">
        <v>165</v>
      </c>
      <c r="H180" s="309"/>
      <c r="I180" s="128"/>
      <c r="J180" s="5"/>
      <c r="K180" s="5"/>
      <c r="L180" s="5"/>
      <c r="M180" s="5"/>
      <c r="N180" s="5"/>
      <c r="O180" s="5"/>
      <c r="P180" s="5"/>
      <c r="Q180" s="5"/>
      <c r="R180" s="145"/>
      <c r="S180" s="354"/>
      <c r="T180" s="5"/>
      <c r="U180" s="5"/>
      <c r="V180" s="5"/>
      <c r="W180" s="5"/>
      <c r="X180" s="5"/>
      <c r="Y180" s="5"/>
      <c r="Z180" s="5"/>
      <c r="AA180" s="5"/>
      <c r="AB180" s="341"/>
      <c r="AC180" s="265" t="s">
        <v>583</v>
      </c>
      <c r="AD180" s="51">
        <v>1</v>
      </c>
      <c r="AE180" s="51">
        <v>1</v>
      </c>
      <c r="AF180" s="51">
        <v>1</v>
      </c>
      <c r="AG180" s="52">
        <v>100</v>
      </c>
      <c r="AH180" s="52">
        <f t="shared" si="67"/>
        <v>1</v>
      </c>
      <c r="AI180" s="139">
        <f>AH180*AUXILIAR!$B$58</f>
        <v>10000000</v>
      </c>
      <c r="AJ180" s="435">
        <v>74.599999999999994</v>
      </c>
      <c r="AK180" s="52">
        <f t="shared" ref="AK180:AK182" si="74">AF180*AJ180/100</f>
        <v>0.746</v>
      </c>
      <c r="AL180" s="260">
        <f>AK180*AUXILIAR!$B$58</f>
        <v>7460000</v>
      </c>
      <c r="AM180" s="354"/>
      <c r="AN180" s="5"/>
      <c r="AO180" s="5"/>
      <c r="AP180" s="5"/>
      <c r="AQ180" s="5"/>
      <c r="AR180" s="5"/>
      <c r="AS180" s="5"/>
      <c r="AT180" s="5"/>
      <c r="AU180" s="5"/>
      <c r="AV180" s="341"/>
      <c r="AW180" s="128"/>
      <c r="AX180" s="5"/>
      <c r="AY180" s="5"/>
      <c r="AZ180" s="5"/>
      <c r="BA180" s="5"/>
      <c r="BB180" s="5"/>
      <c r="BC180" s="5"/>
      <c r="BD180" s="5"/>
      <c r="BE180" s="5"/>
      <c r="BF180" s="145"/>
      <c r="BG180" s="354"/>
      <c r="BH180" s="5"/>
      <c r="BI180" s="5"/>
      <c r="BJ180" s="5"/>
      <c r="BK180" s="5"/>
      <c r="BL180" s="5"/>
      <c r="BM180" s="5"/>
      <c r="BN180" s="5"/>
      <c r="BO180" s="5"/>
      <c r="BP180" s="341"/>
      <c r="BQ180" s="333"/>
    </row>
    <row r="181" spans="1:69" ht="45">
      <c r="A181" s="8" t="s">
        <v>33</v>
      </c>
      <c r="B181" s="8" t="s">
        <v>12</v>
      </c>
      <c r="C181" s="8">
        <v>1</v>
      </c>
      <c r="D181" s="199">
        <v>101</v>
      </c>
      <c r="E181" s="118" t="s">
        <v>173</v>
      </c>
      <c r="F181" s="195" t="s">
        <v>108</v>
      </c>
      <c r="G181" s="195" t="s">
        <v>165</v>
      </c>
      <c r="H181" s="309"/>
      <c r="I181" s="128"/>
      <c r="J181" s="5"/>
      <c r="K181" s="5"/>
      <c r="L181" s="5"/>
      <c r="M181" s="5"/>
      <c r="N181" s="5"/>
      <c r="O181" s="5"/>
      <c r="P181" s="5"/>
      <c r="Q181" s="5"/>
      <c r="R181" s="145"/>
      <c r="S181" s="354"/>
      <c r="T181" s="5"/>
      <c r="U181" s="5"/>
      <c r="V181" s="5"/>
      <c r="W181" s="5"/>
      <c r="X181" s="5"/>
      <c r="Y181" s="5"/>
      <c r="Z181" s="5"/>
      <c r="AA181" s="5"/>
      <c r="AB181" s="341"/>
      <c r="AC181" s="265" t="s">
        <v>583</v>
      </c>
      <c r="AD181" s="51">
        <v>1</v>
      </c>
      <c r="AE181" s="51">
        <v>1</v>
      </c>
      <c r="AF181" s="51">
        <v>1</v>
      </c>
      <c r="AG181" s="52">
        <v>100</v>
      </c>
      <c r="AH181" s="52">
        <f t="shared" si="67"/>
        <v>1</v>
      </c>
      <c r="AI181" s="139">
        <f>AH181*AUXILIAR!$B$58</f>
        <v>10000000</v>
      </c>
      <c r="AJ181" s="435">
        <v>86.32</v>
      </c>
      <c r="AK181" s="52">
        <f t="shared" si="74"/>
        <v>0.86319999999999997</v>
      </c>
      <c r="AL181" s="260">
        <f>AK181*AUXILIAR!$B$58</f>
        <v>8632000</v>
      </c>
      <c r="AM181" s="354"/>
      <c r="AN181" s="5"/>
      <c r="AO181" s="5"/>
      <c r="AP181" s="5"/>
      <c r="AQ181" s="5"/>
      <c r="AR181" s="5"/>
      <c r="AS181" s="5"/>
      <c r="AT181" s="5"/>
      <c r="AU181" s="5"/>
      <c r="AV181" s="341"/>
      <c r="AW181" s="128"/>
      <c r="AX181" s="5"/>
      <c r="AY181" s="5"/>
      <c r="AZ181" s="5"/>
      <c r="BA181" s="5"/>
      <c r="BB181" s="5"/>
      <c r="BC181" s="5"/>
      <c r="BD181" s="5"/>
      <c r="BE181" s="5"/>
      <c r="BF181" s="145"/>
      <c r="BG181" s="354"/>
      <c r="BH181" s="5"/>
      <c r="BI181" s="5"/>
      <c r="BJ181" s="5"/>
      <c r="BK181" s="5"/>
      <c r="BL181" s="5"/>
      <c r="BM181" s="5"/>
      <c r="BN181" s="5"/>
      <c r="BO181" s="5"/>
      <c r="BP181" s="341"/>
      <c r="BQ181" s="333"/>
    </row>
    <row r="182" spans="1:69" ht="45">
      <c r="A182" s="8" t="s">
        <v>33</v>
      </c>
      <c r="B182" s="8" t="s">
        <v>12</v>
      </c>
      <c r="C182" s="8">
        <v>1</v>
      </c>
      <c r="D182" s="199">
        <v>101</v>
      </c>
      <c r="E182" s="118" t="s">
        <v>173</v>
      </c>
      <c r="F182" s="195" t="s">
        <v>108</v>
      </c>
      <c r="G182" s="195" t="s">
        <v>165</v>
      </c>
      <c r="H182" s="309"/>
      <c r="I182" s="128"/>
      <c r="J182" s="5"/>
      <c r="K182" s="5"/>
      <c r="L182" s="5"/>
      <c r="M182" s="5"/>
      <c r="N182" s="5"/>
      <c r="O182" s="5"/>
      <c r="P182" s="5"/>
      <c r="Q182" s="5"/>
      <c r="R182" s="145"/>
      <c r="S182" s="354"/>
      <c r="T182" s="5"/>
      <c r="U182" s="5"/>
      <c r="V182" s="5"/>
      <c r="W182" s="5"/>
      <c r="X182" s="5"/>
      <c r="Y182" s="5"/>
      <c r="Z182" s="5"/>
      <c r="AA182" s="5"/>
      <c r="AB182" s="341"/>
      <c r="AC182" s="265" t="s">
        <v>583</v>
      </c>
      <c r="AD182" s="51">
        <v>1</v>
      </c>
      <c r="AE182" s="51">
        <v>1</v>
      </c>
      <c r="AF182" s="51">
        <v>1</v>
      </c>
      <c r="AG182" s="52">
        <v>100</v>
      </c>
      <c r="AH182" s="52">
        <f t="shared" si="67"/>
        <v>1</v>
      </c>
      <c r="AI182" s="139">
        <f>AH182*AUXILIAR!$B$58</f>
        <v>10000000</v>
      </c>
      <c r="AJ182" s="435">
        <v>100</v>
      </c>
      <c r="AK182" s="52">
        <f t="shared" si="74"/>
        <v>1</v>
      </c>
      <c r="AL182" s="260">
        <f>AK182*AUXILIAR!$B$58</f>
        <v>10000000</v>
      </c>
      <c r="AM182" s="354"/>
      <c r="AN182" s="5"/>
      <c r="AO182" s="5"/>
      <c r="AP182" s="5"/>
      <c r="AQ182" s="5"/>
      <c r="AR182" s="5"/>
      <c r="AS182" s="5"/>
      <c r="AT182" s="5"/>
      <c r="AU182" s="5"/>
      <c r="AV182" s="341"/>
      <c r="AW182" s="128"/>
      <c r="AX182" s="5"/>
      <c r="AY182" s="5"/>
      <c r="AZ182" s="5"/>
      <c r="BA182" s="5"/>
      <c r="BB182" s="5"/>
      <c r="BC182" s="5"/>
      <c r="BD182" s="5"/>
      <c r="BE182" s="5"/>
      <c r="BF182" s="145"/>
      <c r="BG182" s="354"/>
      <c r="BH182" s="5"/>
      <c r="BI182" s="5"/>
      <c r="BJ182" s="5"/>
      <c r="BK182" s="5"/>
      <c r="BL182" s="5"/>
      <c r="BM182" s="5"/>
      <c r="BN182" s="5"/>
      <c r="BO182" s="5"/>
      <c r="BP182" s="341"/>
      <c r="BQ182" s="333"/>
    </row>
    <row r="183" spans="1:69" ht="30">
      <c r="A183" s="8" t="s">
        <v>33</v>
      </c>
      <c r="B183" s="8" t="s">
        <v>12</v>
      </c>
      <c r="C183" s="8">
        <v>1</v>
      </c>
      <c r="D183" s="199">
        <v>101</v>
      </c>
      <c r="E183" s="118" t="s">
        <v>173</v>
      </c>
      <c r="F183" s="195" t="s">
        <v>108</v>
      </c>
      <c r="G183" s="195" t="s">
        <v>165</v>
      </c>
      <c r="H183" s="309"/>
      <c r="I183" s="128"/>
      <c r="J183" s="5"/>
      <c r="K183" s="5"/>
      <c r="L183" s="5"/>
      <c r="M183" s="5"/>
      <c r="N183" s="5"/>
      <c r="O183" s="5"/>
      <c r="P183" s="5"/>
      <c r="Q183" s="5"/>
      <c r="R183" s="145"/>
      <c r="S183" s="354"/>
      <c r="T183" s="5"/>
      <c r="U183" s="5"/>
      <c r="V183" s="5"/>
      <c r="W183" s="5"/>
      <c r="X183" s="5"/>
      <c r="Y183" s="5"/>
      <c r="Z183" s="5"/>
      <c r="AA183" s="5"/>
      <c r="AB183" s="341"/>
      <c r="AC183" s="265" t="s">
        <v>584</v>
      </c>
      <c r="AD183" s="51">
        <v>1</v>
      </c>
      <c r="AE183" s="51">
        <v>1</v>
      </c>
      <c r="AF183" s="51">
        <v>1</v>
      </c>
      <c r="AG183" s="52">
        <v>100</v>
      </c>
      <c r="AH183" s="52">
        <f t="shared" si="67"/>
        <v>1</v>
      </c>
      <c r="AI183" s="139">
        <f>AH183*AUXILIAR!$B$58</f>
        <v>10000000</v>
      </c>
      <c r="AJ183" s="435">
        <v>100</v>
      </c>
      <c r="AK183" s="52">
        <f t="shared" ref="AK183:AK185" si="75">AF183*AJ183/100</f>
        <v>1</v>
      </c>
      <c r="AL183" s="260">
        <f>AK183*AUXILIAR!$B$58</f>
        <v>10000000</v>
      </c>
      <c r="AM183" s="354"/>
      <c r="AN183" s="5"/>
      <c r="AO183" s="5"/>
      <c r="AP183" s="5"/>
      <c r="AQ183" s="5"/>
      <c r="AR183" s="5"/>
      <c r="AS183" s="5"/>
      <c r="AT183" s="5"/>
      <c r="AU183" s="5"/>
      <c r="AV183" s="341"/>
      <c r="AW183" s="128"/>
      <c r="AX183" s="5"/>
      <c r="AY183" s="5"/>
      <c r="AZ183" s="5"/>
      <c r="BA183" s="5"/>
      <c r="BB183" s="5"/>
      <c r="BC183" s="5"/>
      <c r="BD183" s="5"/>
      <c r="BE183" s="5"/>
      <c r="BF183" s="145"/>
      <c r="BG183" s="354"/>
      <c r="BH183" s="5"/>
      <c r="BI183" s="5"/>
      <c r="BJ183" s="5"/>
      <c r="BK183" s="5"/>
      <c r="BL183" s="5"/>
      <c r="BM183" s="5"/>
      <c r="BN183" s="5"/>
      <c r="BO183" s="5"/>
      <c r="BP183" s="341"/>
      <c r="BQ183" s="333"/>
    </row>
    <row r="184" spans="1:69" ht="30">
      <c r="A184" s="8" t="s">
        <v>33</v>
      </c>
      <c r="B184" s="8" t="s">
        <v>12</v>
      </c>
      <c r="C184" s="8">
        <v>1</v>
      </c>
      <c r="D184" s="199">
        <v>101</v>
      </c>
      <c r="E184" s="118" t="s">
        <v>173</v>
      </c>
      <c r="F184" s="195" t="s">
        <v>108</v>
      </c>
      <c r="G184" s="195" t="s">
        <v>165</v>
      </c>
      <c r="H184" s="309"/>
      <c r="I184" s="128"/>
      <c r="J184" s="5"/>
      <c r="K184" s="5"/>
      <c r="L184" s="5"/>
      <c r="M184" s="5"/>
      <c r="N184" s="5"/>
      <c r="O184" s="5"/>
      <c r="P184" s="5"/>
      <c r="Q184" s="5"/>
      <c r="R184" s="145"/>
      <c r="S184" s="354"/>
      <c r="T184" s="5"/>
      <c r="U184" s="5"/>
      <c r="V184" s="5"/>
      <c r="W184" s="5"/>
      <c r="X184" s="5"/>
      <c r="Y184" s="5"/>
      <c r="Z184" s="5"/>
      <c r="AA184" s="5"/>
      <c r="AB184" s="341"/>
      <c r="AC184" s="265" t="s">
        <v>584</v>
      </c>
      <c r="AD184" s="51">
        <v>1</v>
      </c>
      <c r="AE184" s="51">
        <v>1</v>
      </c>
      <c r="AF184" s="51">
        <v>1</v>
      </c>
      <c r="AG184" s="52">
        <v>100</v>
      </c>
      <c r="AH184" s="52">
        <f t="shared" si="67"/>
        <v>1</v>
      </c>
      <c r="AI184" s="139">
        <f>AH184*AUXILIAR!$B$58</f>
        <v>10000000</v>
      </c>
      <c r="AJ184" s="435">
        <v>53.31</v>
      </c>
      <c r="AK184" s="52">
        <f t="shared" si="75"/>
        <v>0.53310000000000002</v>
      </c>
      <c r="AL184" s="260">
        <f>AK184*AUXILIAR!$B$58</f>
        <v>5331000</v>
      </c>
      <c r="AM184" s="354"/>
      <c r="AN184" s="5"/>
      <c r="AO184" s="5"/>
      <c r="AP184" s="5"/>
      <c r="AQ184" s="5"/>
      <c r="AR184" s="5"/>
      <c r="AS184" s="5"/>
      <c r="AT184" s="5"/>
      <c r="AU184" s="5"/>
      <c r="AV184" s="341"/>
      <c r="AW184" s="128"/>
      <c r="AX184" s="5"/>
      <c r="AY184" s="5"/>
      <c r="AZ184" s="5"/>
      <c r="BA184" s="5"/>
      <c r="BB184" s="5"/>
      <c r="BC184" s="5"/>
      <c r="BD184" s="5"/>
      <c r="BE184" s="5"/>
      <c r="BF184" s="145"/>
      <c r="BG184" s="354"/>
      <c r="BH184" s="5"/>
      <c r="BI184" s="5"/>
      <c r="BJ184" s="5"/>
      <c r="BK184" s="5"/>
      <c r="BL184" s="5"/>
      <c r="BM184" s="5"/>
      <c r="BN184" s="5"/>
      <c r="BO184" s="5"/>
      <c r="BP184" s="341"/>
      <c r="BQ184" s="333"/>
    </row>
    <row r="185" spans="1:69" ht="30">
      <c r="A185" s="8" t="s">
        <v>33</v>
      </c>
      <c r="B185" s="8" t="s">
        <v>12</v>
      </c>
      <c r="C185" s="8">
        <v>1</v>
      </c>
      <c r="D185" s="199">
        <v>101</v>
      </c>
      <c r="E185" s="118" t="s">
        <v>173</v>
      </c>
      <c r="F185" s="195" t="s">
        <v>108</v>
      </c>
      <c r="G185" s="195" t="s">
        <v>165</v>
      </c>
      <c r="H185" s="309"/>
      <c r="I185" s="128"/>
      <c r="J185" s="5"/>
      <c r="K185" s="5"/>
      <c r="L185" s="5"/>
      <c r="M185" s="5"/>
      <c r="N185" s="5"/>
      <c r="O185" s="5"/>
      <c r="P185" s="5"/>
      <c r="Q185" s="5"/>
      <c r="R185" s="145"/>
      <c r="S185" s="354"/>
      <c r="T185" s="5"/>
      <c r="U185" s="5"/>
      <c r="V185" s="5"/>
      <c r="W185" s="5"/>
      <c r="X185" s="5"/>
      <c r="Y185" s="5"/>
      <c r="Z185" s="5"/>
      <c r="AA185" s="5"/>
      <c r="AB185" s="341"/>
      <c r="AC185" s="265" t="s">
        <v>584</v>
      </c>
      <c r="AD185" s="51">
        <v>1</v>
      </c>
      <c r="AE185" s="51">
        <v>1</v>
      </c>
      <c r="AF185" s="51">
        <v>1</v>
      </c>
      <c r="AG185" s="52">
        <v>100</v>
      </c>
      <c r="AH185" s="52">
        <f t="shared" si="67"/>
        <v>1</v>
      </c>
      <c r="AI185" s="139">
        <f>AH185*AUXILIAR!$B$58</f>
        <v>10000000</v>
      </c>
      <c r="AJ185" s="435">
        <v>61.84</v>
      </c>
      <c r="AK185" s="52">
        <f t="shared" si="75"/>
        <v>0.61840000000000006</v>
      </c>
      <c r="AL185" s="260">
        <f>AK185*AUXILIAR!$B$58</f>
        <v>6184000.0000000009</v>
      </c>
      <c r="AM185" s="354"/>
      <c r="AN185" s="5"/>
      <c r="AO185" s="5"/>
      <c r="AP185" s="5"/>
      <c r="AQ185" s="5"/>
      <c r="AR185" s="5"/>
      <c r="AS185" s="5"/>
      <c r="AT185" s="5"/>
      <c r="AU185" s="5"/>
      <c r="AV185" s="341"/>
      <c r="AW185" s="128"/>
      <c r="AX185" s="5"/>
      <c r="AY185" s="5"/>
      <c r="AZ185" s="5"/>
      <c r="BA185" s="5"/>
      <c r="BB185" s="5"/>
      <c r="BC185" s="5"/>
      <c r="BD185" s="5"/>
      <c r="BE185" s="5"/>
      <c r="BF185" s="145"/>
      <c r="BG185" s="354"/>
      <c r="BH185" s="5"/>
      <c r="BI185" s="5"/>
      <c r="BJ185" s="5"/>
      <c r="BK185" s="5"/>
      <c r="BL185" s="5"/>
      <c r="BM185" s="5"/>
      <c r="BN185" s="5"/>
      <c r="BO185" s="5"/>
      <c r="BP185" s="341"/>
      <c r="BQ185" s="333"/>
    </row>
    <row r="186" spans="1:69" ht="45">
      <c r="A186" s="8" t="s">
        <v>33</v>
      </c>
      <c r="B186" s="8" t="s">
        <v>12</v>
      </c>
      <c r="C186" s="8">
        <v>1</v>
      </c>
      <c r="D186" s="199">
        <v>101</v>
      </c>
      <c r="E186" s="118" t="s">
        <v>173</v>
      </c>
      <c r="F186" s="195" t="s">
        <v>108</v>
      </c>
      <c r="G186" s="195" t="s">
        <v>165</v>
      </c>
      <c r="H186" s="309"/>
      <c r="I186" s="128"/>
      <c r="J186" s="5"/>
      <c r="K186" s="5"/>
      <c r="L186" s="5"/>
      <c r="M186" s="5"/>
      <c r="N186" s="5"/>
      <c r="O186" s="5"/>
      <c r="P186" s="5"/>
      <c r="Q186" s="5"/>
      <c r="R186" s="145"/>
      <c r="S186" s="354"/>
      <c r="T186" s="5"/>
      <c r="U186" s="5"/>
      <c r="V186" s="5"/>
      <c r="W186" s="5"/>
      <c r="X186" s="5"/>
      <c r="Y186" s="5"/>
      <c r="Z186" s="5"/>
      <c r="AA186" s="5"/>
      <c r="AB186" s="341"/>
      <c r="AC186" s="265" t="s">
        <v>586</v>
      </c>
      <c r="AD186" s="51">
        <v>1</v>
      </c>
      <c r="AE186" s="51">
        <v>1</v>
      </c>
      <c r="AF186" s="51">
        <v>1</v>
      </c>
      <c r="AG186" s="52">
        <v>100</v>
      </c>
      <c r="AH186" s="52">
        <f t="shared" si="67"/>
        <v>1</v>
      </c>
      <c r="AI186" s="139">
        <f>AH186*AUXILIAR!$B$58</f>
        <v>10000000</v>
      </c>
      <c r="AJ186" s="435">
        <v>76.45</v>
      </c>
      <c r="AK186" s="52">
        <f t="shared" ref="AK186" si="76">AF186*AJ186/100</f>
        <v>0.76450000000000007</v>
      </c>
      <c r="AL186" s="260">
        <f>AK186*AUXILIAR!$B$58</f>
        <v>7645000.0000000009</v>
      </c>
      <c r="AM186" s="354"/>
      <c r="AN186" s="5"/>
      <c r="AO186" s="5"/>
      <c r="AP186" s="5"/>
      <c r="AQ186" s="5"/>
      <c r="AR186" s="5"/>
      <c r="AS186" s="5"/>
      <c r="AT186" s="5"/>
      <c r="AU186" s="5"/>
      <c r="AV186" s="341"/>
      <c r="AW186" s="128"/>
      <c r="AX186" s="5"/>
      <c r="AY186" s="5"/>
      <c r="AZ186" s="5"/>
      <c r="BA186" s="5"/>
      <c r="BB186" s="5"/>
      <c r="BC186" s="5"/>
      <c r="BD186" s="5"/>
      <c r="BE186" s="5"/>
      <c r="BF186" s="145"/>
      <c r="BG186" s="354"/>
      <c r="BH186" s="5"/>
      <c r="BI186" s="5"/>
      <c r="BJ186" s="5"/>
      <c r="BK186" s="5"/>
      <c r="BL186" s="5"/>
      <c r="BM186" s="5"/>
      <c r="BN186" s="5"/>
      <c r="BO186" s="5"/>
      <c r="BP186" s="341"/>
      <c r="BQ186" s="333"/>
    </row>
    <row r="187" spans="1:69" ht="45">
      <c r="A187" s="8" t="s">
        <v>33</v>
      </c>
      <c r="B187" s="8" t="s">
        <v>12</v>
      </c>
      <c r="C187" s="8">
        <v>1</v>
      </c>
      <c r="D187" s="199">
        <v>101</v>
      </c>
      <c r="E187" s="118" t="s">
        <v>173</v>
      </c>
      <c r="F187" s="195" t="s">
        <v>108</v>
      </c>
      <c r="G187" s="195" t="s">
        <v>165</v>
      </c>
      <c r="H187" s="309"/>
      <c r="I187" s="128"/>
      <c r="J187" s="5"/>
      <c r="K187" s="5"/>
      <c r="L187" s="5"/>
      <c r="M187" s="5"/>
      <c r="N187" s="5"/>
      <c r="O187" s="5"/>
      <c r="P187" s="5"/>
      <c r="Q187" s="5"/>
      <c r="R187" s="145"/>
      <c r="S187" s="354"/>
      <c r="T187" s="5"/>
      <c r="U187" s="5"/>
      <c r="V187" s="5"/>
      <c r="W187" s="5"/>
      <c r="X187" s="5"/>
      <c r="Y187" s="5"/>
      <c r="Z187" s="5"/>
      <c r="AA187" s="5"/>
      <c r="AB187" s="341"/>
      <c r="AC187" s="265" t="s">
        <v>586</v>
      </c>
      <c r="AD187" s="51">
        <v>1</v>
      </c>
      <c r="AE187" s="51">
        <v>1</v>
      </c>
      <c r="AF187" s="51">
        <v>1</v>
      </c>
      <c r="AG187" s="52">
        <v>100</v>
      </c>
      <c r="AH187" s="52">
        <f t="shared" si="67"/>
        <v>1</v>
      </c>
      <c r="AI187" s="139">
        <f>AH187*AUXILIAR!$B$58</f>
        <v>10000000</v>
      </c>
      <c r="AJ187" s="435">
        <v>95.99</v>
      </c>
      <c r="AK187" s="52">
        <f t="shared" ref="AK187:AK197" si="77">AF187*AJ187/100</f>
        <v>0.95989999999999998</v>
      </c>
      <c r="AL187" s="260">
        <f>AK187*AUXILIAR!$B$58</f>
        <v>9599000</v>
      </c>
      <c r="AM187" s="354"/>
      <c r="AN187" s="5"/>
      <c r="AO187" s="5"/>
      <c r="AP187" s="5"/>
      <c r="AQ187" s="5"/>
      <c r="AR187" s="5"/>
      <c r="AS187" s="5"/>
      <c r="AT187" s="5"/>
      <c r="AU187" s="5"/>
      <c r="AV187" s="341"/>
      <c r="AW187" s="128"/>
      <c r="AX187" s="5"/>
      <c r="AY187" s="5"/>
      <c r="AZ187" s="5"/>
      <c r="BA187" s="5"/>
      <c r="BB187" s="5"/>
      <c r="BC187" s="5"/>
      <c r="BD187" s="5"/>
      <c r="BE187" s="5"/>
      <c r="BF187" s="145"/>
      <c r="BG187" s="354"/>
      <c r="BH187" s="5"/>
      <c r="BI187" s="5"/>
      <c r="BJ187" s="5"/>
      <c r="BK187" s="5"/>
      <c r="BL187" s="5"/>
      <c r="BM187" s="5"/>
      <c r="BN187" s="5"/>
      <c r="BO187" s="5"/>
      <c r="BP187" s="341"/>
      <c r="BQ187" s="333"/>
    </row>
    <row r="188" spans="1:69" ht="45">
      <c r="A188" s="8" t="s">
        <v>33</v>
      </c>
      <c r="B188" s="8" t="s">
        <v>12</v>
      </c>
      <c r="C188" s="8">
        <v>1</v>
      </c>
      <c r="D188" s="199">
        <v>101</v>
      </c>
      <c r="E188" s="118" t="s">
        <v>173</v>
      </c>
      <c r="F188" s="195" t="s">
        <v>108</v>
      </c>
      <c r="G188" s="195" t="s">
        <v>165</v>
      </c>
      <c r="H188" s="309"/>
      <c r="I188" s="128"/>
      <c r="J188" s="5"/>
      <c r="K188" s="5"/>
      <c r="L188" s="5"/>
      <c r="M188" s="5"/>
      <c r="N188" s="5"/>
      <c r="O188" s="5"/>
      <c r="P188" s="5"/>
      <c r="Q188" s="5"/>
      <c r="R188" s="145"/>
      <c r="S188" s="354"/>
      <c r="T188" s="5"/>
      <c r="U188" s="5"/>
      <c r="V188" s="5"/>
      <c r="W188" s="5"/>
      <c r="X188" s="5"/>
      <c r="Y188" s="5"/>
      <c r="Z188" s="5"/>
      <c r="AA188" s="5"/>
      <c r="AB188" s="341"/>
      <c r="AC188" s="265" t="s">
        <v>586</v>
      </c>
      <c r="AD188" s="51">
        <v>1</v>
      </c>
      <c r="AE188" s="51">
        <v>1</v>
      </c>
      <c r="AF188" s="51">
        <v>1</v>
      </c>
      <c r="AG188" s="52">
        <v>100</v>
      </c>
      <c r="AH188" s="52">
        <f t="shared" si="67"/>
        <v>1</v>
      </c>
      <c r="AI188" s="139">
        <f>AH188*AUXILIAR!$B$58</f>
        <v>10000000</v>
      </c>
      <c r="AJ188" s="435">
        <v>94.29</v>
      </c>
      <c r="AK188" s="52">
        <f t="shared" si="77"/>
        <v>0.94290000000000007</v>
      </c>
      <c r="AL188" s="260">
        <f>AK188*AUXILIAR!$B$58</f>
        <v>9429000</v>
      </c>
      <c r="AM188" s="354"/>
      <c r="AN188" s="5"/>
      <c r="AO188" s="5"/>
      <c r="AP188" s="5"/>
      <c r="AQ188" s="5"/>
      <c r="AR188" s="5"/>
      <c r="AS188" s="5"/>
      <c r="AT188" s="5"/>
      <c r="AU188" s="5"/>
      <c r="AV188" s="341"/>
      <c r="AW188" s="128"/>
      <c r="AX188" s="5"/>
      <c r="AY188" s="5"/>
      <c r="AZ188" s="5"/>
      <c r="BA188" s="5"/>
      <c r="BB188" s="5"/>
      <c r="BC188" s="5"/>
      <c r="BD188" s="5"/>
      <c r="BE188" s="5"/>
      <c r="BF188" s="145"/>
      <c r="BG188" s="354"/>
      <c r="BH188" s="5"/>
      <c r="BI188" s="5"/>
      <c r="BJ188" s="5"/>
      <c r="BK188" s="5"/>
      <c r="BL188" s="5"/>
      <c r="BM188" s="5"/>
      <c r="BN188" s="5"/>
      <c r="BO188" s="5"/>
      <c r="BP188" s="341"/>
      <c r="BQ188" s="333"/>
    </row>
    <row r="189" spans="1:69" ht="45">
      <c r="A189" s="8" t="s">
        <v>33</v>
      </c>
      <c r="B189" s="8" t="s">
        <v>12</v>
      </c>
      <c r="C189" s="8">
        <v>1</v>
      </c>
      <c r="D189" s="199">
        <v>101</v>
      </c>
      <c r="E189" s="118" t="s">
        <v>173</v>
      </c>
      <c r="F189" s="195" t="s">
        <v>108</v>
      </c>
      <c r="G189" s="195" t="s">
        <v>165</v>
      </c>
      <c r="H189" s="309"/>
      <c r="I189" s="128"/>
      <c r="J189" s="5"/>
      <c r="K189" s="5"/>
      <c r="L189" s="5"/>
      <c r="M189" s="5"/>
      <c r="N189" s="5"/>
      <c r="O189" s="5"/>
      <c r="P189" s="5"/>
      <c r="Q189" s="5"/>
      <c r="R189" s="145"/>
      <c r="S189" s="354"/>
      <c r="T189" s="5"/>
      <c r="U189" s="5"/>
      <c r="V189" s="5"/>
      <c r="W189" s="5"/>
      <c r="X189" s="5"/>
      <c r="Y189" s="5"/>
      <c r="Z189" s="5"/>
      <c r="AA189" s="5"/>
      <c r="AB189" s="341"/>
      <c r="AC189" s="265" t="s">
        <v>586</v>
      </c>
      <c r="AD189" s="51">
        <v>1</v>
      </c>
      <c r="AE189" s="51">
        <v>1</v>
      </c>
      <c r="AF189" s="51">
        <v>1</v>
      </c>
      <c r="AG189" s="52">
        <v>100</v>
      </c>
      <c r="AH189" s="52">
        <f t="shared" si="67"/>
        <v>1</v>
      </c>
      <c r="AI189" s="139">
        <f>AH189*AUXILIAR!$B$58</f>
        <v>10000000</v>
      </c>
      <c r="AJ189" s="435">
        <v>100</v>
      </c>
      <c r="AK189" s="52">
        <f t="shared" si="77"/>
        <v>1</v>
      </c>
      <c r="AL189" s="260">
        <f>AK189*AUXILIAR!$B$58</f>
        <v>10000000</v>
      </c>
      <c r="AM189" s="354"/>
      <c r="AN189" s="5"/>
      <c r="AO189" s="5"/>
      <c r="AP189" s="5"/>
      <c r="AQ189" s="5"/>
      <c r="AR189" s="5"/>
      <c r="AS189" s="5"/>
      <c r="AT189" s="5"/>
      <c r="AU189" s="5"/>
      <c r="AV189" s="341"/>
      <c r="AW189" s="128"/>
      <c r="AX189" s="5"/>
      <c r="AY189" s="5"/>
      <c r="AZ189" s="5"/>
      <c r="BA189" s="5"/>
      <c r="BB189" s="5"/>
      <c r="BC189" s="5"/>
      <c r="BD189" s="5"/>
      <c r="BE189" s="5"/>
      <c r="BF189" s="145"/>
      <c r="BG189" s="354"/>
      <c r="BH189" s="5"/>
      <c r="BI189" s="5"/>
      <c r="BJ189" s="5"/>
      <c r="BK189" s="5"/>
      <c r="BL189" s="5"/>
      <c r="BM189" s="5"/>
      <c r="BN189" s="5"/>
      <c r="BO189" s="5"/>
      <c r="BP189" s="341"/>
      <c r="BQ189" s="333"/>
    </row>
    <row r="190" spans="1:69" ht="45">
      <c r="A190" s="8" t="s">
        <v>33</v>
      </c>
      <c r="B190" s="8" t="s">
        <v>12</v>
      </c>
      <c r="C190" s="8">
        <v>1</v>
      </c>
      <c r="D190" s="199">
        <v>101</v>
      </c>
      <c r="E190" s="118" t="s">
        <v>173</v>
      </c>
      <c r="F190" s="195" t="s">
        <v>108</v>
      </c>
      <c r="G190" s="195" t="s">
        <v>165</v>
      </c>
      <c r="H190" s="309"/>
      <c r="I190" s="128"/>
      <c r="J190" s="5"/>
      <c r="K190" s="5"/>
      <c r="L190" s="5"/>
      <c r="M190" s="5"/>
      <c r="N190" s="5"/>
      <c r="O190" s="5"/>
      <c r="P190" s="5"/>
      <c r="Q190" s="5"/>
      <c r="R190" s="145"/>
      <c r="S190" s="354"/>
      <c r="T190" s="5"/>
      <c r="U190" s="5"/>
      <c r="V190" s="5"/>
      <c r="W190" s="5"/>
      <c r="X190" s="5"/>
      <c r="Y190" s="5"/>
      <c r="Z190" s="5"/>
      <c r="AA190" s="5"/>
      <c r="AB190" s="341"/>
      <c r="AC190" s="265" t="s">
        <v>586</v>
      </c>
      <c r="AD190" s="51">
        <v>1</v>
      </c>
      <c r="AE190" s="51">
        <v>1</v>
      </c>
      <c r="AF190" s="51">
        <v>1</v>
      </c>
      <c r="AG190" s="52">
        <v>100</v>
      </c>
      <c r="AH190" s="52">
        <f t="shared" si="67"/>
        <v>1</v>
      </c>
      <c r="AI190" s="139">
        <f>AH190*AUXILIAR!$B$58</f>
        <v>10000000</v>
      </c>
      <c r="AJ190" s="435">
        <v>100</v>
      </c>
      <c r="AK190" s="52">
        <f t="shared" si="77"/>
        <v>1</v>
      </c>
      <c r="AL190" s="260">
        <f>AK190*AUXILIAR!$B$58</f>
        <v>10000000</v>
      </c>
      <c r="AM190" s="354"/>
      <c r="AN190" s="5"/>
      <c r="AO190" s="5"/>
      <c r="AP190" s="5"/>
      <c r="AQ190" s="5"/>
      <c r="AR190" s="5"/>
      <c r="AS190" s="5"/>
      <c r="AT190" s="5"/>
      <c r="AU190" s="5"/>
      <c r="AV190" s="341"/>
      <c r="AW190" s="128"/>
      <c r="AX190" s="5"/>
      <c r="AY190" s="5"/>
      <c r="AZ190" s="5"/>
      <c r="BA190" s="5"/>
      <c r="BB190" s="5"/>
      <c r="BC190" s="5"/>
      <c r="BD190" s="5"/>
      <c r="BE190" s="5"/>
      <c r="BF190" s="145"/>
      <c r="BG190" s="354"/>
      <c r="BH190" s="5"/>
      <c r="BI190" s="5"/>
      <c r="BJ190" s="5"/>
      <c r="BK190" s="5"/>
      <c r="BL190" s="5"/>
      <c r="BM190" s="5"/>
      <c r="BN190" s="5"/>
      <c r="BO190" s="5"/>
      <c r="BP190" s="341"/>
      <c r="BQ190" s="333"/>
    </row>
    <row r="191" spans="1:69" ht="45">
      <c r="A191" s="8" t="s">
        <v>33</v>
      </c>
      <c r="B191" s="8" t="s">
        <v>12</v>
      </c>
      <c r="C191" s="8">
        <v>1</v>
      </c>
      <c r="D191" s="199">
        <v>101</v>
      </c>
      <c r="E191" s="118" t="s">
        <v>173</v>
      </c>
      <c r="F191" s="195" t="s">
        <v>108</v>
      </c>
      <c r="G191" s="195" t="s">
        <v>165</v>
      </c>
      <c r="H191" s="309"/>
      <c r="I191" s="128"/>
      <c r="J191" s="5"/>
      <c r="K191" s="5"/>
      <c r="L191" s="5"/>
      <c r="M191" s="5"/>
      <c r="N191" s="5"/>
      <c r="O191" s="5"/>
      <c r="P191" s="5"/>
      <c r="Q191" s="5"/>
      <c r="R191" s="145"/>
      <c r="S191" s="354"/>
      <c r="T191" s="5"/>
      <c r="U191" s="5"/>
      <c r="V191" s="5"/>
      <c r="W191" s="5"/>
      <c r="X191" s="5"/>
      <c r="Y191" s="5"/>
      <c r="Z191" s="5"/>
      <c r="AA191" s="5"/>
      <c r="AB191" s="341"/>
      <c r="AC191" s="265" t="s">
        <v>586</v>
      </c>
      <c r="AD191" s="51">
        <v>1</v>
      </c>
      <c r="AE191" s="51">
        <v>1</v>
      </c>
      <c r="AF191" s="51">
        <v>1</v>
      </c>
      <c r="AG191" s="52">
        <v>100</v>
      </c>
      <c r="AH191" s="52">
        <f t="shared" si="67"/>
        <v>1</v>
      </c>
      <c r="AI191" s="139">
        <f>AH191*AUXILIAR!$B$58</f>
        <v>10000000</v>
      </c>
      <c r="AJ191" s="435">
        <v>100</v>
      </c>
      <c r="AK191" s="52">
        <f t="shared" si="77"/>
        <v>1</v>
      </c>
      <c r="AL191" s="260">
        <f>AK191*AUXILIAR!$B$58</f>
        <v>10000000</v>
      </c>
      <c r="AM191" s="354"/>
      <c r="AN191" s="5"/>
      <c r="AO191" s="5"/>
      <c r="AP191" s="5"/>
      <c r="AQ191" s="5"/>
      <c r="AR191" s="5"/>
      <c r="AS191" s="5"/>
      <c r="AT191" s="5"/>
      <c r="AU191" s="5"/>
      <c r="AV191" s="341"/>
      <c r="AW191" s="128"/>
      <c r="AX191" s="5"/>
      <c r="AY191" s="5"/>
      <c r="AZ191" s="5"/>
      <c r="BA191" s="5"/>
      <c r="BB191" s="5"/>
      <c r="BC191" s="5"/>
      <c r="BD191" s="5"/>
      <c r="BE191" s="5"/>
      <c r="BF191" s="145"/>
      <c r="BG191" s="354"/>
      <c r="BH191" s="5"/>
      <c r="BI191" s="5"/>
      <c r="BJ191" s="5"/>
      <c r="BK191" s="5"/>
      <c r="BL191" s="5"/>
      <c r="BM191" s="5"/>
      <c r="BN191" s="5"/>
      <c r="BO191" s="5"/>
      <c r="BP191" s="341"/>
      <c r="BQ191" s="333"/>
    </row>
    <row r="192" spans="1:69" ht="45">
      <c r="A192" s="8" t="s">
        <v>33</v>
      </c>
      <c r="B192" s="8" t="s">
        <v>12</v>
      </c>
      <c r="C192" s="8">
        <v>1</v>
      </c>
      <c r="D192" s="199">
        <v>101</v>
      </c>
      <c r="E192" s="118" t="s">
        <v>173</v>
      </c>
      <c r="F192" s="195" t="s">
        <v>108</v>
      </c>
      <c r="G192" s="195" t="s">
        <v>165</v>
      </c>
      <c r="H192" s="309"/>
      <c r="I192" s="128"/>
      <c r="J192" s="5"/>
      <c r="K192" s="5"/>
      <c r="L192" s="5"/>
      <c r="M192" s="5"/>
      <c r="N192" s="5"/>
      <c r="O192" s="5"/>
      <c r="P192" s="5"/>
      <c r="Q192" s="5"/>
      <c r="R192" s="145"/>
      <c r="S192" s="354"/>
      <c r="T192" s="5"/>
      <c r="U192" s="5"/>
      <c r="V192" s="5"/>
      <c r="W192" s="5"/>
      <c r="X192" s="5"/>
      <c r="Y192" s="5"/>
      <c r="Z192" s="5"/>
      <c r="AA192" s="5"/>
      <c r="AB192" s="341"/>
      <c r="AC192" s="265" t="s">
        <v>586</v>
      </c>
      <c r="AD192" s="51">
        <v>1</v>
      </c>
      <c r="AE192" s="51">
        <v>1</v>
      </c>
      <c r="AF192" s="51">
        <v>1</v>
      </c>
      <c r="AG192" s="52">
        <v>100</v>
      </c>
      <c r="AH192" s="52">
        <f t="shared" si="67"/>
        <v>1</v>
      </c>
      <c r="AI192" s="139">
        <f>AH192*AUXILIAR!$B$58</f>
        <v>10000000</v>
      </c>
      <c r="AJ192" s="435">
        <v>100</v>
      </c>
      <c r="AK192" s="52">
        <f t="shared" si="77"/>
        <v>1</v>
      </c>
      <c r="AL192" s="260">
        <f>AK192*AUXILIAR!$B$58</f>
        <v>10000000</v>
      </c>
      <c r="AM192" s="354"/>
      <c r="AN192" s="5"/>
      <c r="AO192" s="5"/>
      <c r="AP192" s="5"/>
      <c r="AQ192" s="5"/>
      <c r="AR192" s="5"/>
      <c r="AS192" s="5"/>
      <c r="AT192" s="5"/>
      <c r="AU192" s="5"/>
      <c r="AV192" s="341"/>
      <c r="AW192" s="128"/>
      <c r="AX192" s="5"/>
      <c r="AY192" s="5"/>
      <c r="AZ192" s="5"/>
      <c r="BA192" s="5"/>
      <c r="BB192" s="5"/>
      <c r="BC192" s="5"/>
      <c r="BD192" s="5"/>
      <c r="BE192" s="5"/>
      <c r="BF192" s="145"/>
      <c r="BG192" s="354"/>
      <c r="BH192" s="5"/>
      <c r="BI192" s="5"/>
      <c r="BJ192" s="5"/>
      <c r="BK192" s="5"/>
      <c r="BL192" s="5"/>
      <c r="BM192" s="5"/>
      <c r="BN192" s="5"/>
      <c r="BO192" s="5"/>
      <c r="BP192" s="341"/>
      <c r="BQ192" s="333"/>
    </row>
    <row r="193" spans="1:69" ht="45">
      <c r="A193" s="8" t="s">
        <v>33</v>
      </c>
      <c r="B193" s="8" t="s">
        <v>12</v>
      </c>
      <c r="C193" s="8">
        <v>1</v>
      </c>
      <c r="D193" s="199">
        <v>101</v>
      </c>
      <c r="E193" s="118" t="s">
        <v>173</v>
      </c>
      <c r="F193" s="195" t="s">
        <v>108</v>
      </c>
      <c r="G193" s="195" t="s">
        <v>165</v>
      </c>
      <c r="H193" s="309"/>
      <c r="I193" s="128"/>
      <c r="J193" s="5"/>
      <c r="K193" s="5"/>
      <c r="L193" s="5"/>
      <c r="M193" s="5"/>
      <c r="N193" s="5"/>
      <c r="O193" s="5"/>
      <c r="P193" s="5"/>
      <c r="Q193" s="5"/>
      <c r="R193" s="145"/>
      <c r="S193" s="354"/>
      <c r="T193" s="5"/>
      <c r="U193" s="5"/>
      <c r="V193" s="5"/>
      <c r="W193" s="5"/>
      <c r="X193" s="5"/>
      <c r="Y193" s="5"/>
      <c r="Z193" s="5"/>
      <c r="AA193" s="5"/>
      <c r="AB193" s="341"/>
      <c r="AC193" s="265" t="s">
        <v>586</v>
      </c>
      <c r="AD193" s="51">
        <v>1</v>
      </c>
      <c r="AE193" s="51">
        <v>1</v>
      </c>
      <c r="AF193" s="51">
        <v>1</v>
      </c>
      <c r="AG193" s="52">
        <v>100</v>
      </c>
      <c r="AH193" s="52">
        <f t="shared" si="67"/>
        <v>1</v>
      </c>
      <c r="AI193" s="139">
        <f>AH193*AUXILIAR!$B$58</f>
        <v>10000000</v>
      </c>
      <c r="AJ193" s="435">
        <v>100</v>
      </c>
      <c r="AK193" s="52">
        <f t="shared" si="77"/>
        <v>1</v>
      </c>
      <c r="AL193" s="260">
        <f>AK193*AUXILIAR!$B$58</f>
        <v>10000000</v>
      </c>
      <c r="AM193" s="354"/>
      <c r="AN193" s="5"/>
      <c r="AO193" s="5"/>
      <c r="AP193" s="5"/>
      <c r="AQ193" s="5"/>
      <c r="AR193" s="5"/>
      <c r="AS193" s="5"/>
      <c r="AT193" s="5"/>
      <c r="AU193" s="5"/>
      <c r="AV193" s="341"/>
      <c r="AW193" s="128"/>
      <c r="AX193" s="5"/>
      <c r="AY193" s="5"/>
      <c r="AZ193" s="5"/>
      <c r="BA193" s="5"/>
      <c r="BB193" s="5"/>
      <c r="BC193" s="5"/>
      <c r="BD193" s="5"/>
      <c r="BE193" s="5"/>
      <c r="BF193" s="145"/>
      <c r="BG193" s="354"/>
      <c r="BH193" s="5"/>
      <c r="BI193" s="5"/>
      <c r="BJ193" s="5"/>
      <c r="BK193" s="5"/>
      <c r="BL193" s="5"/>
      <c r="BM193" s="5"/>
      <c r="BN193" s="5"/>
      <c r="BO193" s="5"/>
      <c r="BP193" s="341"/>
      <c r="BQ193" s="333"/>
    </row>
    <row r="194" spans="1:69" ht="45">
      <c r="A194" s="8" t="s">
        <v>33</v>
      </c>
      <c r="B194" s="8" t="s">
        <v>12</v>
      </c>
      <c r="C194" s="8">
        <v>1</v>
      </c>
      <c r="D194" s="199">
        <v>101</v>
      </c>
      <c r="E194" s="118" t="s">
        <v>173</v>
      </c>
      <c r="F194" s="195" t="s">
        <v>108</v>
      </c>
      <c r="G194" s="195" t="s">
        <v>165</v>
      </c>
      <c r="H194" s="309"/>
      <c r="I194" s="128"/>
      <c r="J194" s="5"/>
      <c r="K194" s="5"/>
      <c r="L194" s="5"/>
      <c r="M194" s="5"/>
      <c r="N194" s="5"/>
      <c r="O194" s="5"/>
      <c r="P194" s="5"/>
      <c r="Q194" s="5"/>
      <c r="R194" s="145"/>
      <c r="S194" s="354"/>
      <c r="T194" s="5"/>
      <c r="U194" s="5"/>
      <c r="V194" s="5"/>
      <c r="W194" s="5"/>
      <c r="X194" s="5"/>
      <c r="Y194" s="5"/>
      <c r="Z194" s="5"/>
      <c r="AA194" s="5"/>
      <c r="AB194" s="341"/>
      <c r="AC194" s="265" t="s">
        <v>586</v>
      </c>
      <c r="AD194" s="51">
        <v>1</v>
      </c>
      <c r="AE194" s="51">
        <v>1</v>
      </c>
      <c r="AF194" s="51">
        <v>1</v>
      </c>
      <c r="AG194" s="52">
        <v>100</v>
      </c>
      <c r="AH194" s="52">
        <f t="shared" si="67"/>
        <v>1</v>
      </c>
      <c r="AI194" s="139">
        <f>AH194*AUXILIAR!$B$58</f>
        <v>10000000</v>
      </c>
      <c r="AJ194" s="435">
        <v>14.3</v>
      </c>
      <c r="AK194" s="52">
        <f t="shared" si="77"/>
        <v>0.14300000000000002</v>
      </c>
      <c r="AL194" s="260">
        <f>AK194*AUXILIAR!$B$58</f>
        <v>1430000.0000000002</v>
      </c>
      <c r="AM194" s="354"/>
      <c r="AN194" s="5"/>
      <c r="AO194" s="5"/>
      <c r="AP194" s="5"/>
      <c r="AQ194" s="5"/>
      <c r="AR194" s="5"/>
      <c r="AS194" s="5"/>
      <c r="AT194" s="5"/>
      <c r="AU194" s="5"/>
      <c r="AV194" s="341"/>
      <c r="AW194" s="128"/>
      <c r="AX194" s="5"/>
      <c r="AY194" s="5"/>
      <c r="AZ194" s="5"/>
      <c r="BA194" s="5"/>
      <c r="BB194" s="5"/>
      <c r="BC194" s="5"/>
      <c r="BD194" s="5"/>
      <c r="BE194" s="5"/>
      <c r="BF194" s="145"/>
      <c r="BG194" s="354"/>
      <c r="BH194" s="5"/>
      <c r="BI194" s="5"/>
      <c r="BJ194" s="5"/>
      <c r="BK194" s="5"/>
      <c r="BL194" s="5"/>
      <c r="BM194" s="5"/>
      <c r="BN194" s="5"/>
      <c r="BO194" s="5"/>
      <c r="BP194" s="341"/>
      <c r="BQ194" s="333"/>
    </row>
    <row r="195" spans="1:69" ht="45">
      <c r="A195" s="8" t="s">
        <v>33</v>
      </c>
      <c r="B195" s="8" t="s">
        <v>12</v>
      </c>
      <c r="C195" s="8">
        <v>1</v>
      </c>
      <c r="D195" s="199">
        <v>101</v>
      </c>
      <c r="E195" s="118" t="s">
        <v>173</v>
      </c>
      <c r="F195" s="195" t="s">
        <v>108</v>
      </c>
      <c r="G195" s="195" t="s">
        <v>165</v>
      </c>
      <c r="H195" s="309"/>
      <c r="I195" s="128"/>
      <c r="J195" s="5"/>
      <c r="K195" s="5"/>
      <c r="L195" s="5"/>
      <c r="M195" s="5"/>
      <c r="N195" s="5"/>
      <c r="O195" s="5"/>
      <c r="P195" s="5"/>
      <c r="Q195" s="5"/>
      <c r="R195" s="145"/>
      <c r="S195" s="354"/>
      <c r="T195" s="5"/>
      <c r="U195" s="5"/>
      <c r="V195" s="5"/>
      <c r="W195" s="5"/>
      <c r="X195" s="5"/>
      <c r="Y195" s="5"/>
      <c r="Z195" s="5"/>
      <c r="AA195" s="5"/>
      <c r="AB195" s="341"/>
      <c r="AC195" s="265" t="s">
        <v>586</v>
      </c>
      <c r="AD195" s="51">
        <v>1</v>
      </c>
      <c r="AE195" s="51">
        <v>1</v>
      </c>
      <c r="AF195" s="51">
        <v>1</v>
      </c>
      <c r="AG195" s="52">
        <v>100</v>
      </c>
      <c r="AH195" s="52">
        <f t="shared" si="67"/>
        <v>1</v>
      </c>
      <c r="AI195" s="139">
        <f>AH195*AUXILIAR!$B$58</f>
        <v>10000000</v>
      </c>
      <c r="AJ195" s="435">
        <v>42.43</v>
      </c>
      <c r="AK195" s="52">
        <f t="shared" si="77"/>
        <v>0.42430000000000001</v>
      </c>
      <c r="AL195" s="260">
        <f>AK195*AUXILIAR!$B$58</f>
        <v>4243000</v>
      </c>
      <c r="AM195" s="354"/>
      <c r="AN195" s="5"/>
      <c r="AO195" s="5"/>
      <c r="AP195" s="5"/>
      <c r="AQ195" s="5"/>
      <c r="AR195" s="5"/>
      <c r="AS195" s="5"/>
      <c r="AT195" s="5"/>
      <c r="AU195" s="5"/>
      <c r="AV195" s="341"/>
      <c r="AW195" s="128"/>
      <c r="AX195" s="5"/>
      <c r="AY195" s="5"/>
      <c r="AZ195" s="5"/>
      <c r="BA195" s="5"/>
      <c r="BB195" s="5"/>
      <c r="BC195" s="5"/>
      <c r="BD195" s="5"/>
      <c r="BE195" s="5"/>
      <c r="BF195" s="145"/>
      <c r="BG195" s="354"/>
      <c r="BH195" s="5"/>
      <c r="BI195" s="5"/>
      <c r="BJ195" s="5"/>
      <c r="BK195" s="5"/>
      <c r="BL195" s="5"/>
      <c r="BM195" s="5"/>
      <c r="BN195" s="5"/>
      <c r="BO195" s="5"/>
      <c r="BP195" s="341"/>
      <c r="BQ195" s="333"/>
    </row>
    <row r="196" spans="1:69" ht="45">
      <c r="A196" s="8" t="s">
        <v>33</v>
      </c>
      <c r="B196" s="8" t="s">
        <v>12</v>
      </c>
      <c r="C196" s="8">
        <v>1</v>
      </c>
      <c r="D196" s="199">
        <v>101</v>
      </c>
      <c r="E196" s="118" t="s">
        <v>173</v>
      </c>
      <c r="F196" s="195" t="s">
        <v>108</v>
      </c>
      <c r="G196" s="195" t="s">
        <v>165</v>
      </c>
      <c r="H196" s="309"/>
      <c r="I196" s="128"/>
      <c r="J196" s="5"/>
      <c r="K196" s="5"/>
      <c r="L196" s="5"/>
      <c r="M196" s="5"/>
      <c r="N196" s="5"/>
      <c r="O196" s="5"/>
      <c r="P196" s="5"/>
      <c r="Q196" s="5"/>
      <c r="R196" s="145"/>
      <c r="S196" s="354"/>
      <c r="T196" s="5"/>
      <c r="U196" s="5"/>
      <c r="V196" s="5"/>
      <c r="W196" s="5"/>
      <c r="X196" s="5"/>
      <c r="Y196" s="5"/>
      <c r="Z196" s="5"/>
      <c r="AA196" s="5"/>
      <c r="AB196" s="341"/>
      <c r="AC196" s="265" t="s">
        <v>586</v>
      </c>
      <c r="AD196" s="51">
        <v>1</v>
      </c>
      <c r="AE196" s="51">
        <v>1</v>
      </c>
      <c r="AF196" s="51">
        <v>1</v>
      </c>
      <c r="AG196" s="52">
        <v>100</v>
      </c>
      <c r="AH196" s="52">
        <f t="shared" si="67"/>
        <v>1</v>
      </c>
      <c r="AI196" s="139">
        <f>AH196*AUXILIAR!$B$58</f>
        <v>10000000</v>
      </c>
      <c r="AJ196" s="435">
        <v>62.94</v>
      </c>
      <c r="AK196" s="52">
        <f t="shared" si="77"/>
        <v>0.62939999999999996</v>
      </c>
      <c r="AL196" s="260">
        <f>AK196*AUXILIAR!$B$58</f>
        <v>6294000</v>
      </c>
      <c r="AM196" s="354"/>
      <c r="AN196" s="5"/>
      <c r="AO196" s="5"/>
      <c r="AP196" s="5"/>
      <c r="AQ196" s="5"/>
      <c r="AR196" s="5"/>
      <c r="AS196" s="5"/>
      <c r="AT196" s="5"/>
      <c r="AU196" s="5"/>
      <c r="AV196" s="341"/>
      <c r="AW196" s="128"/>
      <c r="AX196" s="5"/>
      <c r="AY196" s="5"/>
      <c r="AZ196" s="5"/>
      <c r="BA196" s="5"/>
      <c r="BB196" s="5"/>
      <c r="BC196" s="5"/>
      <c r="BD196" s="5"/>
      <c r="BE196" s="5"/>
      <c r="BF196" s="145"/>
      <c r="BG196" s="354"/>
      <c r="BH196" s="5"/>
      <c r="BI196" s="5"/>
      <c r="BJ196" s="5"/>
      <c r="BK196" s="5"/>
      <c r="BL196" s="5"/>
      <c r="BM196" s="5"/>
      <c r="BN196" s="5"/>
      <c r="BO196" s="5"/>
      <c r="BP196" s="341"/>
      <c r="BQ196" s="333"/>
    </row>
    <row r="197" spans="1:69" ht="45">
      <c r="A197" s="8" t="s">
        <v>33</v>
      </c>
      <c r="B197" s="8" t="s">
        <v>12</v>
      </c>
      <c r="C197" s="8">
        <v>1</v>
      </c>
      <c r="D197" s="199">
        <v>101</v>
      </c>
      <c r="E197" s="118" t="s">
        <v>173</v>
      </c>
      <c r="F197" s="195" t="s">
        <v>108</v>
      </c>
      <c r="G197" s="195" t="s">
        <v>165</v>
      </c>
      <c r="H197" s="309"/>
      <c r="I197" s="128"/>
      <c r="J197" s="5"/>
      <c r="K197" s="5"/>
      <c r="L197" s="5"/>
      <c r="M197" s="5"/>
      <c r="N197" s="5"/>
      <c r="O197" s="5"/>
      <c r="P197" s="5"/>
      <c r="Q197" s="5"/>
      <c r="R197" s="145"/>
      <c r="S197" s="354"/>
      <c r="T197" s="5"/>
      <c r="U197" s="5"/>
      <c r="V197" s="5"/>
      <c r="W197" s="5"/>
      <c r="X197" s="5"/>
      <c r="Y197" s="5"/>
      <c r="Z197" s="5"/>
      <c r="AA197" s="5"/>
      <c r="AB197" s="341"/>
      <c r="AC197" s="265" t="s">
        <v>586</v>
      </c>
      <c r="AD197" s="51">
        <v>1</v>
      </c>
      <c r="AE197" s="51">
        <v>1</v>
      </c>
      <c r="AF197" s="51">
        <v>1</v>
      </c>
      <c r="AG197" s="52">
        <v>100</v>
      </c>
      <c r="AH197" s="52">
        <f t="shared" si="67"/>
        <v>1</v>
      </c>
      <c r="AI197" s="139">
        <f>AH197*AUXILIAR!$B$58</f>
        <v>10000000</v>
      </c>
      <c r="AJ197" s="435">
        <v>54.94</v>
      </c>
      <c r="AK197" s="52">
        <f t="shared" si="77"/>
        <v>0.5494</v>
      </c>
      <c r="AL197" s="260">
        <f>AK197*AUXILIAR!$B$58</f>
        <v>5494000</v>
      </c>
      <c r="AM197" s="354"/>
      <c r="AN197" s="5"/>
      <c r="AO197" s="5"/>
      <c r="AP197" s="5"/>
      <c r="AQ197" s="5"/>
      <c r="AR197" s="5"/>
      <c r="AS197" s="5"/>
      <c r="AT197" s="5"/>
      <c r="AU197" s="5"/>
      <c r="AV197" s="341"/>
      <c r="AW197" s="128"/>
      <c r="AX197" s="5"/>
      <c r="AY197" s="5"/>
      <c r="AZ197" s="5"/>
      <c r="BA197" s="5"/>
      <c r="BB197" s="5"/>
      <c r="BC197" s="5"/>
      <c r="BD197" s="5"/>
      <c r="BE197" s="5"/>
      <c r="BF197" s="145"/>
      <c r="BG197" s="354"/>
      <c r="BH197" s="5"/>
      <c r="BI197" s="5"/>
      <c r="BJ197" s="5"/>
      <c r="BK197" s="5"/>
      <c r="BL197" s="5"/>
      <c r="BM197" s="5"/>
      <c r="BN197" s="5"/>
      <c r="BO197" s="5"/>
      <c r="BP197" s="341"/>
      <c r="BQ197" s="333"/>
    </row>
    <row r="198" spans="1:69" ht="45">
      <c r="A198" s="8" t="s">
        <v>33</v>
      </c>
      <c r="B198" s="8" t="s">
        <v>12</v>
      </c>
      <c r="C198" s="8">
        <v>1</v>
      </c>
      <c r="D198" s="199">
        <v>101</v>
      </c>
      <c r="E198" s="118" t="s">
        <v>173</v>
      </c>
      <c r="F198" s="195" t="s">
        <v>108</v>
      </c>
      <c r="G198" s="195" t="s">
        <v>165</v>
      </c>
      <c r="H198" s="309"/>
      <c r="I198" s="128"/>
      <c r="J198" s="5"/>
      <c r="K198" s="5"/>
      <c r="L198" s="5"/>
      <c r="M198" s="5"/>
      <c r="N198" s="5"/>
      <c r="O198" s="5"/>
      <c r="P198" s="5"/>
      <c r="Q198" s="5"/>
      <c r="R198" s="145"/>
      <c r="S198" s="354"/>
      <c r="T198" s="5"/>
      <c r="U198" s="5"/>
      <c r="V198" s="5"/>
      <c r="W198" s="5"/>
      <c r="X198" s="5"/>
      <c r="Y198" s="5"/>
      <c r="Z198" s="5"/>
      <c r="AA198" s="5"/>
      <c r="AB198" s="341"/>
      <c r="AC198" s="265" t="s">
        <v>587</v>
      </c>
      <c r="AD198" s="51">
        <v>169.65</v>
      </c>
      <c r="AE198" s="51">
        <v>169.65</v>
      </c>
      <c r="AF198" s="51">
        <v>1</v>
      </c>
      <c r="AG198" s="52">
        <v>100</v>
      </c>
      <c r="AH198" s="52">
        <f t="shared" si="67"/>
        <v>1</v>
      </c>
      <c r="AI198" s="139">
        <f>AH198*AUXILIAR!$B$58</f>
        <v>10000000</v>
      </c>
      <c r="AJ198" s="435">
        <v>100</v>
      </c>
      <c r="AK198" s="52">
        <f t="shared" ref="AK198" si="78">AF198*AJ198/100</f>
        <v>1</v>
      </c>
      <c r="AL198" s="260">
        <f>AK198*AUXILIAR!$B$58</f>
        <v>10000000</v>
      </c>
      <c r="AM198" s="354"/>
      <c r="AN198" s="5"/>
      <c r="AO198" s="5"/>
      <c r="AP198" s="5"/>
      <c r="AQ198" s="5"/>
      <c r="AR198" s="5"/>
      <c r="AS198" s="5"/>
      <c r="AT198" s="5"/>
      <c r="AU198" s="5"/>
      <c r="AV198" s="341"/>
      <c r="AW198" s="128"/>
      <c r="AX198" s="5"/>
      <c r="AY198" s="5"/>
      <c r="AZ198" s="5"/>
      <c r="BA198" s="5"/>
      <c r="BB198" s="5"/>
      <c r="BC198" s="5"/>
      <c r="BD198" s="5"/>
      <c r="BE198" s="5"/>
      <c r="BF198" s="145"/>
      <c r="BG198" s="354"/>
      <c r="BH198" s="5"/>
      <c r="BI198" s="5"/>
      <c r="BJ198" s="5"/>
      <c r="BK198" s="5"/>
      <c r="BL198" s="5"/>
      <c r="BM198" s="5"/>
      <c r="BN198" s="5"/>
      <c r="BO198" s="5"/>
      <c r="BP198" s="341"/>
      <c r="BQ198" s="333"/>
    </row>
    <row r="199" spans="1:69" ht="75">
      <c r="A199" s="8" t="s">
        <v>33</v>
      </c>
      <c r="B199" s="8" t="s">
        <v>12</v>
      </c>
      <c r="C199" s="8">
        <v>1</v>
      </c>
      <c r="D199" s="199">
        <v>101</v>
      </c>
      <c r="E199" s="118" t="s">
        <v>173</v>
      </c>
      <c r="F199" s="195" t="s">
        <v>108</v>
      </c>
      <c r="G199" s="195" t="s">
        <v>165</v>
      </c>
      <c r="H199" s="309"/>
      <c r="I199" s="128"/>
      <c r="J199" s="5"/>
      <c r="K199" s="5"/>
      <c r="L199" s="5"/>
      <c r="M199" s="5"/>
      <c r="N199" s="5"/>
      <c r="O199" s="5"/>
      <c r="P199" s="5"/>
      <c r="Q199" s="5"/>
      <c r="R199" s="145"/>
      <c r="S199" s="354"/>
      <c r="T199" s="5"/>
      <c r="U199" s="5"/>
      <c r="V199" s="5"/>
      <c r="W199" s="5"/>
      <c r="X199" s="5"/>
      <c r="Y199" s="5"/>
      <c r="Z199" s="5"/>
      <c r="AA199" s="5"/>
      <c r="AB199" s="341"/>
      <c r="AC199" s="459" t="s">
        <v>588</v>
      </c>
      <c r="AD199" s="443">
        <v>229.3</v>
      </c>
      <c r="AE199" s="443">
        <v>229.3</v>
      </c>
      <c r="AF199" s="443">
        <v>1</v>
      </c>
      <c r="AG199" s="445">
        <v>100</v>
      </c>
      <c r="AH199" s="445">
        <f t="shared" si="67"/>
        <v>1</v>
      </c>
      <c r="AI199" s="446">
        <f>AH199*AUXILIAR!$B$58</f>
        <v>10000000</v>
      </c>
      <c r="AJ199" s="445">
        <v>48.61</v>
      </c>
      <c r="AK199" s="481">
        <f t="shared" ref="AK199:AK200" si="79">AH199*AJ199/100</f>
        <v>0.48609999999999998</v>
      </c>
      <c r="AL199" s="463">
        <f>AK199*AUXILIAR!$B$58</f>
        <v>4861000</v>
      </c>
      <c r="AM199" s="354"/>
      <c r="AN199" s="5"/>
      <c r="AO199" s="5"/>
      <c r="AP199" s="5"/>
      <c r="AQ199" s="5"/>
      <c r="AR199" s="5"/>
      <c r="AS199" s="5"/>
      <c r="AT199" s="5"/>
      <c r="AU199" s="5"/>
      <c r="AV199" s="341"/>
      <c r="AW199" s="128"/>
      <c r="AX199" s="5"/>
      <c r="AY199" s="5"/>
      <c r="AZ199" s="5"/>
      <c r="BA199" s="5"/>
      <c r="BB199" s="5"/>
      <c r="BC199" s="5"/>
      <c r="BD199" s="5"/>
      <c r="BE199" s="5"/>
      <c r="BF199" s="145"/>
      <c r="BG199" s="354"/>
      <c r="BH199" s="5"/>
      <c r="BI199" s="5"/>
      <c r="BJ199" s="5"/>
      <c r="BK199" s="5"/>
      <c r="BL199" s="5"/>
      <c r="BM199" s="5"/>
      <c r="BN199" s="5"/>
      <c r="BO199" s="5"/>
      <c r="BP199" s="341"/>
      <c r="BQ199" s="333"/>
    </row>
    <row r="200" spans="1:69" ht="75">
      <c r="A200" s="8" t="s">
        <v>33</v>
      </c>
      <c r="B200" s="8" t="s">
        <v>12</v>
      </c>
      <c r="C200" s="8">
        <v>1</v>
      </c>
      <c r="D200" s="199">
        <v>101</v>
      </c>
      <c r="E200" s="118" t="s">
        <v>173</v>
      </c>
      <c r="F200" s="195" t="s">
        <v>108</v>
      </c>
      <c r="G200" s="195" t="s">
        <v>165</v>
      </c>
      <c r="H200" s="309"/>
      <c r="I200" s="128"/>
      <c r="J200" s="5"/>
      <c r="K200" s="5"/>
      <c r="L200" s="5"/>
      <c r="M200" s="5"/>
      <c r="N200" s="5"/>
      <c r="O200" s="5"/>
      <c r="P200" s="5"/>
      <c r="Q200" s="5"/>
      <c r="R200" s="145"/>
      <c r="S200" s="354"/>
      <c r="T200" s="5"/>
      <c r="U200" s="5"/>
      <c r="V200" s="5"/>
      <c r="W200" s="5"/>
      <c r="X200" s="5"/>
      <c r="Y200" s="5"/>
      <c r="Z200" s="5"/>
      <c r="AA200" s="5"/>
      <c r="AB200" s="341"/>
      <c r="AC200" s="459" t="s">
        <v>589</v>
      </c>
      <c r="AD200" s="443">
        <v>232.15</v>
      </c>
      <c r="AE200" s="443">
        <v>232.15</v>
      </c>
      <c r="AF200" s="443">
        <v>1</v>
      </c>
      <c r="AG200" s="445">
        <v>100</v>
      </c>
      <c r="AH200" s="445">
        <f t="shared" si="67"/>
        <v>1</v>
      </c>
      <c r="AI200" s="446">
        <f>AH200*AUXILIAR!$B$58</f>
        <v>10000000</v>
      </c>
      <c r="AJ200" s="445">
        <v>7.58</v>
      </c>
      <c r="AK200" s="481">
        <f t="shared" si="79"/>
        <v>7.5800000000000006E-2</v>
      </c>
      <c r="AL200" s="463">
        <f>AK200*AUXILIAR!$B$58</f>
        <v>758000.00000000012</v>
      </c>
      <c r="AM200" s="354"/>
      <c r="AN200" s="5"/>
      <c r="AO200" s="5"/>
      <c r="AP200" s="5"/>
      <c r="AQ200" s="5"/>
      <c r="AR200" s="5"/>
      <c r="AS200" s="5"/>
      <c r="AT200" s="5"/>
      <c r="AU200" s="5"/>
      <c r="AV200" s="341"/>
      <c r="AW200" s="128"/>
      <c r="AX200" s="5"/>
      <c r="AY200" s="5"/>
      <c r="AZ200" s="5"/>
      <c r="BA200" s="5"/>
      <c r="BB200" s="5"/>
      <c r="BC200" s="5"/>
      <c r="BD200" s="5"/>
      <c r="BE200" s="5"/>
      <c r="BF200" s="145"/>
      <c r="BG200" s="354"/>
      <c r="BH200" s="5"/>
      <c r="BI200" s="5"/>
      <c r="BJ200" s="5"/>
      <c r="BK200" s="5"/>
      <c r="BL200" s="5"/>
      <c r="BM200" s="5"/>
      <c r="BN200" s="5"/>
      <c r="BO200" s="5"/>
      <c r="BP200" s="341"/>
      <c r="BQ200" s="333"/>
    </row>
    <row r="201" spans="1:69" ht="30">
      <c r="A201" s="1" t="s">
        <v>33</v>
      </c>
      <c r="B201" s="1" t="s">
        <v>172</v>
      </c>
      <c r="C201" s="2" t="s">
        <v>22</v>
      </c>
      <c r="D201" s="1">
        <v>1</v>
      </c>
      <c r="E201" s="2" t="s">
        <v>171</v>
      </c>
      <c r="F201" s="38" t="s">
        <v>108</v>
      </c>
      <c r="G201" s="2" t="s">
        <v>165</v>
      </c>
      <c r="H201" s="303"/>
      <c r="I201" s="262"/>
      <c r="J201" s="3"/>
      <c r="K201" s="3"/>
      <c r="L201" s="3"/>
      <c r="M201" s="38" t="s">
        <v>261</v>
      </c>
      <c r="N201" s="81">
        <f>N202+N210</f>
        <v>13.719999999999999</v>
      </c>
      <c r="O201" s="81">
        <f>O202+O210</f>
        <v>41160000</v>
      </c>
      <c r="P201" s="38" t="s">
        <v>262</v>
      </c>
      <c r="Q201" s="81">
        <f>Q202+Q210</f>
        <v>13.719999999999999</v>
      </c>
      <c r="R201" s="89">
        <f>R202+R210</f>
        <v>41160000</v>
      </c>
      <c r="S201" s="345"/>
      <c r="T201" s="3"/>
      <c r="U201" s="3"/>
      <c r="V201" s="3"/>
      <c r="W201" s="38" t="s">
        <v>261</v>
      </c>
      <c r="X201" s="81">
        <f>X202+X210</f>
        <v>25.399999999999991</v>
      </c>
      <c r="Y201" s="81">
        <f>Y202+Y210</f>
        <v>126999999.99999996</v>
      </c>
      <c r="Z201" s="38" t="s">
        <v>262</v>
      </c>
      <c r="AA201" s="81">
        <f>AA202+AA210</f>
        <v>25.399999999999991</v>
      </c>
      <c r="AB201" s="346">
        <f>AB202+AB210</f>
        <v>126999999.99999996</v>
      </c>
      <c r="AC201" s="262"/>
      <c r="AD201" s="3"/>
      <c r="AE201" s="3"/>
      <c r="AF201" s="3"/>
      <c r="AG201" s="38" t="s">
        <v>116</v>
      </c>
      <c r="AH201" s="81">
        <f>AH202+AH210</f>
        <v>9</v>
      </c>
      <c r="AI201" s="81">
        <f>AI202+AI210</f>
        <v>240000000</v>
      </c>
      <c r="AJ201" s="38" t="s">
        <v>116</v>
      </c>
      <c r="AK201" s="81">
        <f>AK202+AK210</f>
        <v>7</v>
      </c>
      <c r="AL201" s="89">
        <f>AL202+AL210</f>
        <v>280000000</v>
      </c>
      <c r="AM201" s="345"/>
      <c r="AN201" s="3"/>
      <c r="AO201" s="3"/>
      <c r="AP201" s="3"/>
      <c r="AQ201" s="38" t="s">
        <v>116</v>
      </c>
      <c r="AR201" s="81">
        <f>AR202+AR210</f>
        <v>0</v>
      </c>
      <c r="AS201" s="81">
        <f>AS202+AS210</f>
        <v>0</v>
      </c>
      <c r="AT201" s="38" t="s">
        <v>116</v>
      </c>
      <c r="AU201" s="81">
        <f>AU202+AU210</f>
        <v>0</v>
      </c>
      <c r="AV201" s="346">
        <f>AV202+AV210</f>
        <v>0</v>
      </c>
      <c r="AW201" s="262"/>
      <c r="AX201" s="3"/>
      <c r="AY201" s="3"/>
      <c r="AZ201" s="3"/>
      <c r="BA201" s="38" t="s">
        <v>116</v>
      </c>
      <c r="BB201" s="81">
        <f>BB202+BB210</f>
        <v>0</v>
      </c>
      <c r="BC201" s="81">
        <f>BC202+BC210</f>
        <v>0</v>
      </c>
      <c r="BD201" s="38" t="s">
        <v>116</v>
      </c>
      <c r="BE201" s="81">
        <f>BE202+BE210</f>
        <v>0</v>
      </c>
      <c r="BF201" s="89">
        <f>BF202+BF210</f>
        <v>0</v>
      </c>
      <c r="BG201" s="345"/>
      <c r="BH201" s="3"/>
      <c r="BI201" s="3"/>
      <c r="BJ201" s="3"/>
      <c r="BK201" s="38" t="s">
        <v>116</v>
      </c>
      <c r="BL201" s="81">
        <f>BL202+BL210</f>
        <v>48.30000000000004</v>
      </c>
      <c r="BM201" s="81">
        <f>BM202+BM210</f>
        <v>48300000.000000037</v>
      </c>
      <c r="BN201" s="38" t="s">
        <v>116</v>
      </c>
      <c r="BO201" s="81">
        <f>BO202+BO210</f>
        <v>27.010400000000047</v>
      </c>
      <c r="BP201" s="346">
        <f>BP202+BP210</f>
        <v>27010400.000000048</v>
      </c>
      <c r="BQ201" s="331"/>
    </row>
    <row r="202" spans="1:69" ht="15">
      <c r="A202" s="64" t="s">
        <v>33</v>
      </c>
      <c r="B202" s="64" t="s">
        <v>168</v>
      </c>
      <c r="C202" s="65" t="s">
        <v>174</v>
      </c>
      <c r="D202" s="126">
        <v>116</v>
      </c>
      <c r="E202" s="119" t="s">
        <v>171</v>
      </c>
      <c r="F202" s="119" t="s">
        <v>108</v>
      </c>
      <c r="G202" s="119" t="s">
        <v>165</v>
      </c>
      <c r="H202" s="308"/>
      <c r="I202" s="263"/>
      <c r="J202" s="70"/>
      <c r="K202" s="70"/>
      <c r="L202" s="70"/>
      <c r="M202" s="80" t="s">
        <v>115</v>
      </c>
      <c r="N202" s="79">
        <f>SUM(N203:N209)</f>
        <v>6.34</v>
      </c>
      <c r="O202" s="79">
        <f>SUM(O203:O209)</f>
        <v>19020000</v>
      </c>
      <c r="P202" s="80" t="s">
        <v>115</v>
      </c>
      <c r="Q202" s="79">
        <f>SUM(Q203:Q209)</f>
        <v>6.34</v>
      </c>
      <c r="R202" s="256">
        <f>SUM(R203:R209)</f>
        <v>19020000</v>
      </c>
      <c r="S202" s="347"/>
      <c r="T202" s="70"/>
      <c r="U202" s="70"/>
      <c r="V202" s="70"/>
      <c r="W202" s="80" t="s">
        <v>115</v>
      </c>
      <c r="X202" s="79">
        <f>SUM(X203:X209)</f>
        <v>0</v>
      </c>
      <c r="Y202" s="79">
        <f>SUM(Y203:Y209)</f>
        <v>0</v>
      </c>
      <c r="Z202" s="80" t="s">
        <v>115</v>
      </c>
      <c r="AA202" s="79">
        <f>SUM(AA203:AA209)</f>
        <v>0</v>
      </c>
      <c r="AB202" s="348">
        <f>SUM(AB203:AB209)</f>
        <v>0</v>
      </c>
      <c r="AC202" s="263"/>
      <c r="AD202" s="70"/>
      <c r="AE202" s="70"/>
      <c r="AF202" s="70"/>
      <c r="AG202" s="80" t="s">
        <v>115</v>
      </c>
      <c r="AH202" s="79">
        <f>SUM(AH203:AH209)</f>
        <v>7</v>
      </c>
      <c r="AI202" s="79">
        <f>SUM(AI203:AI209)</f>
        <v>190000000</v>
      </c>
      <c r="AJ202" s="80" t="s">
        <v>115</v>
      </c>
      <c r="AK202" s="79">
        <f>SUM(AK203:AK209)</f>
        <v>6</v>
      </c>
      <c r="AL202" s="256">
        <f>SUM(AL203:AL209)</f>
        <v>240000000</v>
      </c>
      <c r="AM202" s="347"/>
      <c r="AN202" s="70"/>
      <c r="AO202" s="70"/>
      <c r="AP202" s="70"/>
      <c r="AQ202" s="80" t="s">
        <v>115</v>
      </c>
      <c r="AR202" s="79">
        <f>SUM(AR203:AR209)</f>
        <v>0</v>
      </c>
      <c r="AS202" s="79">
        <f>SUM(AS203:AS209)</f>
        <v>0</v>
      </c>
      <c r="AT202" s="80" t="s">
        <v>115</v>
      </c>
      <c r="AU202" s="79">
        <f>SUM(AU203:AU209)</f>
        <v>0</v>
      </c>
      <c r="AV202" s="348">
        <f>SUM(AV203:AV209)</f>
        <v>0</v>
      </c>
      <c r="AW202" s="263"/>
      <c r="AX202" s="70"/>
      <c r="AY202" s="70"/>
      <c r="AZ202" s="70"/>
      <c r="BA202" s="80" t="s">
        <v>115</v>
      </c>
      <c r="BB202" s="79">
        <f>SUM(BB203:BB209)</f>
        <v>0</v>
      </c>
      <c r="BC202" s="79">
        <f>SUM(BC203:BC209)</f>
        <v>0</v>
      </c>
      <c r="BD202" s="80" t="s">
        <v>115</v>
      </c>
      <c r="BE202" s="79">
        <f>SUM(BE203:BE209)</f>
        <v>0</v>
      </c>
      <c r="BF202" s="256">
        <f>SUM(BF203:BF209)</f>
        <v>0</v>
      </c>
      <c r="BG202" s="347"/>
      <c r="BH202" s="70"/>
      <c r="BI202" s="70"/>
      <c r="BJ202" s="70"/>
      <c r="BK202" s="80" t="s">
        <v>115</v>
      </c>
      <c r="BL202" s="79">
        <f>SUM(BL203:BL209)</f>
        <v>6.5999999999999943</v>
      </c>
      <c r="BM202" s="79">
        <f>SUM(BM203:BM209)</f>
        <v>6599999.9999999944</v>
      </c>
      <c r="BN202" s="80" t="s">
        <v>115</v>
      </c>
      <c r="BO202" s="79">
        <f>SUM(BO203:BO209)</f>
        <v>0</v>
      </c>
      <c r="BP202" s="348">
        <f>SUM(BP203:BP209)</f>
        <v>0</v>
      </c>
      <c r="BQ202" s="332"/>
    </row>
    <row r="203" spans="1:69" ht="45">
      <c r="A203" s="8" t="s">
        <v>33</v>
      </c>
      <c r="B203" s="8" t="s">
        <v>168</v>
      </c>
      <c r="C203" s="8">
        <v>1</v>
      </c>
      <c r="D203" s="197">
        <v>116</v>
      </c>
      <c r="E203" s="118" t="s">
        <v>171</v>
      </c>
      <c r="F203" s="195" t="s">
        <v>108</v>
      </c>
      <c r="G203" s="195" t="s">
        <v>165</v>
      </c>
      <c r="H203" s="309"/>
      <c r="I203" s="265" t="s">
        <v>593</v>
      </c>
      <c r="J203" s="51">
        <v>0</v>
      </c>
      <c r="K203" s="51">
        <v>1.44</v>
      </c>
      <c r="L203" s="51">
        <f>(K203-J203)</f>
        <v>1.44</v>
      </c>
      <c r="M203" s="52">
        <v>100</v>
      </c>
      <c r="N203" s="52">
        <f t="shared" ref="N203:N205" si="80">L203*M203/100</f>
        <v>1.44</v>
      </c>
      <c r="O203" s="139">
        <f>N203*AUXILIAR!$B$50</f>
        <v>4320000</v>
      </c>
      <c r="P203" s="52">
        <v>100</v>
      </c>
      <c r="Q203" s="52">
        <f t="shared" ref="Q203" si="81">L203*P203/100</f>
        <v>1.44</v>
      </c>
      <c r="R203" s="260">
        <f>Q203*AUXILIAR!$B$50</f>
        <v>4320000</v>
      </c>
      <c r="S203" s="349"/>
      <c r="T203" s="6"/>
      <c r="U203" s="6"/>
      <c r="V203" s="6"/>
      <c r="W203" s="6"/>
      <c r="X203" s="6"/>
      <c r="Y203" s="6"/>
      <c r="Z203" s="6"/>
      <c r="AA203" s="6"/>
      <c r="AB203" s="350"/>
      <c r="AC203" s="265" t="s">
        <v>598</v>
      </c>
      <c r="AD203" s="51">
        <v>127.6</v>
      </c>
      <c r="AE203" s="51">
        <v>127.6</v>
      </c>
      <c r="AF203" s="51">
        <v>1</v>
      </c>
      <c r="AG203" s="52">
        <v>100</v>
      </c>
      <c r="AH203" s="52">
        <f t="shared" ref="AH203:AH209" si="82">AF203*AG203/100</f>
        <v>1</v>
      </c>
      <c r="AI203" s="139">
        <f>AH203*AUXILIAR!$B$59</f>
        <v>40000000</v>
      </c>
      <c r="AJ203" s="52">
        <v>100</v>
      </c>
      <c r="AK203" s="52">
        <f t="shared" ref="AK203:AK204" si="83">AF203*AJ203/100</f>
        <v>1</v>
      </c>
      <c r="AL203" s="260">
        <f>AK203*AUXILIAR!$B$59</f>
        <v>40000000</v>
      </c>
      <c r="AM203" s="349"/>
      <c r="AN203" s="6"/>
      <c r="AO203" s="6"/>
      <c r="AP203" s="6"/>
      <c r="AQ203" s="6"/>
      <c r="AR203" s="6"/>
      <c r="AS203" s="6"/>
      <c r="AT203" s="6"/>
      <c r="AU203" s="6"/>
      <c r="AV203" s="350"/>
      <c r="AW203" s="208"/>
      <c r="AX203" s="6"/>
      <c r="AY203" s="6"/>
      <c r="AZ203" s="6"/>
      <c r="BA203" s="6"/>
      <c r="BB203" s="6"/>
      <c r="BC203" s="6"/>
      <c r="BD203" s="6"/>
      <c r="BE203" s="6"/>
      <c r="BF203" s="255"/>
      <c r="BG203" s="355" t="s">
        <v>606</v>
      </c>
      <c r="BH203" s="51">
        <v>188</v>
      </c>
      <c r="BI203" s="51">
        <v>189.5</v>
      </c>
      <c r="BJ203" s="52">
        <f t="shared" ref="BJ203:BJ205" si="84">BI203-BH203</f>
        <v>1.5</v>
      </c>
      <c r="BK203" s="51">
        <v>100</v>
      </c>
      <c r="BL203" s="52">
        <f t="shared" ref="BL203:BL205" si="85">BJ203*BK203/100</f>
        <v>1.5</v>
      </c>
      <c r="BM203" s="139">
        <f>BL203*AUXILIAR!$B$70</f>
        <v>1500000</v>
      </c>
      <c r="BN203" s="209">
        <v>0</v>
      </c>
      <c r="BO203" s="52">
        <f>BJ203*BN203/100</f>
        <v>0</v>
      </c>
      <c r="BP203" s="356">
        <f>BO203*AUXILIAR!$B$70</f>
        <v>0</v>
      </c>
      <c r="BQ203" s="333"/>
    </row>
    <row r="204" spans="1:69" ht="60">
      <c r="A204" s="8" t="s">
        <v>33</v>
      </c>
      <c r="B204" s="8" t="s">
        <v>168</v>
      </c>
      <c r="C204" s="8">
        <v>1</v>
      </c>
      <c r="D204" s="197">
        <v>116</v>
      </c>
      <c r="E204" s="118" t="s">
        <v>171</v>
      </c>
      <c r="F204" s="195" t="s">
        <v>108</v>
      </c>
      <c r="G204" s="195" t="s">
        <v>165</v>
      </c>
      <c r="H204" s="309"/>
      <c r="I204" s="265" t="s">
        <v>594</v>
      </c>
      <c r="J204" s="51">
        <v>0</v>
      </c>
      <c r="K204" s="51">
        <v>2.4</v>
      </c>
      <c r="L204" s="51">
        <f>(K204-J204)</f>
        <v>2.4</v>
      </c>
      <c r="M204" s="52">
        <v>100</v>
      </c>
      <c r="N204" s="52">
        <f t="shared" si="80"/>
        <v>2.4</v>
      </c>
      <c r="O204" s="139">
        <f>N204*AUXILIAR!$B$50</f>
        <v>7200000</v>
      </c>
      <c r="P204" s="52">
        <v>100</v>
      </c>
      <c r="Q204" s="52">
        <f t="shared" ref="Q204" si="86">L204*P204/100</f>
        <v>2.4</v>
      </c>
      <c r="R204" s="260">
        <f>Q204*AUXILIAR!$B$50</f>
        <v>7200000</v>
      </c>
      <c r="S204" s="349"/>
      <c r="T204" s="6"/>
      <c r="U204" s="6"/>
      <c r="V204" s="6"/>
      <c r="W204" s="6"/>
      <c r="X204" s="6"/>
      <c r="Y204" s="6"/>
      <c r="Z204" s="6"/>
      <c r="AA204" s="6"/>
      <c r="AB204" s="350"/>
      <c r="AC204" s="265" t="s">
        <v>599</v>
      </c>
      <c r="AD204" s="51">
        <v>131.80000000000001</v>
      </c>
      <c r="AE204" s="51">
        <v>131.80000000000001</v>
      </c>
      <c r="AF204" s="51">
        <v>1</v>
      </c>
      <c r="AG204" s="52">
        <v>100</v>
      </c>
      <c r="AH204" s="52">
        <f t="shared" si="82"/>
        <v>1</v>
      </c>
      <c r="AI204" s="139">
        <f>AH204*AUXILIAR!$B$59</f>
        <v>40000000</v>
      </c>
      <c r="AJ204" s="52">
        <v>100</v>
      </c>
      <c r="AK204" s="52">
        <f t="shared" si="83"/>
        <v>1</v>
      </c>
      <c r="AL204" s="260">
        <f>AK204*AUXILIAR!$B$59</f>
        <v>40000000</v>
      </c>
      <c r="AM204" s="349"/>
      <c r="AN204" s="6"/>
      <c r="AO204" s="6"/>
      <c r="AP204" s="6"/>
      <c r="AQ204" s="6"/>
      <c r="AR204" s="6"/>
      <c r="AS204" s="6"/>
      <c r="AT204" s="6"/>
      <c r="AU204" s="6"/>
      <c r="AV204" s="350"/>
      <c r="AW204" s="208"/>
      <c r="AX204" s="6"/>
      <c r="AY204" s="6"/>
      <c r="AZ204" s="6"/>
      <c r="BA204" s="6"/>
      <c r="BB204" s="6"/>
      <c r="BC204" s="6"/>
      <c r="BD204" s="6"/>
      <c r="BE204" s="6"/>
      <c r="BF204" s="255"/>
      <c r="BG204" s="355" t="s">
        <v>606</v>
      </c>
      <c r="BH204" s="51">
        <v>193.4</v>
      </c>
      <c r="BI204" s="51">
        <v>195.3</v>
      </c>
      <c r="BJ204" s="52">
        <f t="shared" si="84"/>
        <v>1.9000000000000057</v>
      </c>
      <c r="BK204" s="51">
        <v>100</v>
      </c>
      <c r="BL204" s="52">
        <f t="shared" si="85"/>
        <v>1.9000000000000057</v>
      </c>
      <c r="BM204" s="139">
        <f>BL204*AUXILIAR!$B$70</f>
        <v>1900000.0000000056</v>
      </c>
      <c r="BN204" s="209">
        <v>0</v>
      </c>
      <c r="BO204" s="52">
        <f t="shared" ref="BO204:BO205" si="87">BJ204*BN204/100</f>
        <v>0</v>
      </c>
      <c r="BP204" s="356">
        <f>BO204*AUXILIAR!$B$70</f>
        <v>0</v>
      </c>
      <c r="BQ204" s="333"/>
    </row>
    <row r="205" spans="1:69" ht="45">
      <c r="A205" s="8" t="s">
        <v>33</v>
      </c>
      <c r="B205" s="8" t="s">
        <v>168</v>
      </c>
      <c r="C205" s="8">
        <v>1</v>
      </c>
      <c r="D205" s="197">
        <v>116</v>
      </c>
      <c r="E205" s="118" t="s">
        <v>171</v>
      </c>
      <c r="F205" s="195" t="s">
        <v>108</v>
      </c>
      <c r="G205" s="195" t="s">
        <v>165</v>
      </c>
      <c r="H205" s="309"/>
      <c r="I205" s="265" t="s">
        <v>596</v>
      </c>
      <c r="J205" s="51">
        <v>0</v>
      </c>
      <c r="K205" s="51">
        <v>2.5</v>
      </c>
      <c r="L205" s="51">
        <f>(K205-J205)</f>
        <v>2.5</v>
      </c>
      <c r="M205" s="52">
        <v>100</v>
      </c>
      <c r="N205" s="52">
        <f t="shared" si="80"/>
        <v>2.5</v>
      </c>
      <c r="O205" s="139">
        <f>N205*AUXILIAR!$B$50</f>
        <v>7500000</v>
      </c>
      <c r="P205" s="52">
        <v>100</v>
      </c>
      <c r="Q205" s="52">
        <f t="shared" ref="Q205" si="88">L205*P205/100</f>
        <v>2.5</v>
      </c>
      <c r="R205" s="260">
        <f>Q205*AUXILIAR!$B$50</f>
        <v>7500000</v>
      </c>
      <c r="S205" s="349"/>
      <c r="T205" s="6"/>
      <c r="U205" s="6"/>
      <c r="V205" s="6"/>
      <c r="W205" s="6"/>
      <c r="X205" s="6"/>
      <c r="Y205" s="6"/>
      <c r="Z205" s="6"/>
      <c r="AA205" s="6"/>
      <c r="AB205" s="350"/>
      <c r="AC205" s="265" t="s">
        <v>600</v>
      </c>
      <c r="AD205" s="51">
        <v>138.80000000000001</v>
      </c>
      <c r="AE205" s="51">
        <v>138.80000000000001</v>
      </c>
      <c r="AF205" s="51">
        <v>1</v>
      </c>
      <c r="AG205" s="52">
        <v>100</v>
      </c>
      <c r="AH205" s="52">
        <f t="shared" si="82"/>
        <v>1</v>
      </c>
      <c r="AI205" s="139">
        <f>AH205*AUXILIAR!$B$59</f>
        <v>40000000</v>
      </c>
      <c r="AJ205" s="435">
        <v>100</v>
      </c>
      <c r="AK205" s="52">
        <f t="shared" ref="AK205:AK207" si="89">AF205*AJ205/100</f>
        <v>1</v>
      </c>
      <c r="AL205" s="260">
        <f>AK205*AUXILIAR!$B$59</f>
        <v>40000000</v>
      </c>
      <c r="AM205" s="349"/>
      <c r="AN205" s="6"/>
      <c r="AO205" s="6"/>
      <c r="AP205" s="6"/>
      <c r="AQ205" s="6"/>
      <c r="AR205" s="6"/>
      <c r="AS205" s="6"/>
      <c r="AT205" s="6"/>
      <c r="AU205" s="6"/>
      <c r="AV205" s="350"/>
      <c r="AW205" s="208"/>
      <c r="AX205" s="6"/>
      <c r="AY205" s="6"/>
      <c r="AZ205" s="6"/>
      <c r="BA205" s="6"/>
      <c r="BB205" s="6"/>
      <c r="BC205" s="6"/>
      <c r="BD205" s="6"/>
      <c r="BE205" s="6"/>
      <c r="BF205" s="255"/>
      <c r="BG205" s="355" t="s">
        <v>606</v>
      </c>
      <c r="BH205" s="51">
        <v>196</v>
      </c>
      <c r="BI205" s="51">
        <v>199.2</v>
      </c>
      <c r="BJ205" s="52">
        <f t="shared" si="84"/>
        <v>3.1999999999999886</v>
      </c>
      <c r="BK205" s="51">
        <v>100</v>
      </c>
      <c r="BL205" s="52">
        <f t="shared" si="85"/>
        <v>3.1999999999999886</v>
      </c>
      <c r="BM205" s="139">
        <f>BL205*AUXILIAR!$B$70</f>
        <v>3199999.9999999888</v>
      </c>
      <c r="BN205" s="209">
        <v>0</v>
      </c>
      <c r="BO205" s="52">
        <f t="shared" si="87"/>
        <v>0</v>
      </c>
      <c r="BP205" s="356">
        <f>BO205*AUXILIAR!$B$70</f>
        <v>0</v>
      </c>
      <c r="BQ205" s="333"/>
    </row>
    <row r="206" spans="1:69" ht="60">
      <c r="A206" s="8" t="s">
        <v>33</v>
      </c>
      <c r="B206" s="8" t="s">
        <v>168</v>
      </c>
      <c r="C206" s="8">
        <v>1</v>
      </c>
      <c r="D206" s="197">
        <v>116</v>
      </c>
      <c r="E206" s="118" t="s">
        <v>171</v>
      </c>
      <c r="F206" s="195" t="s">
        <v>108</v>
      </c>
      <c r="G206" s="195" t="s">
        <v>165</v>
      </c>
      <c r="H206" s="309"/>
      <c r="I206" s="208"/>
      <c r="J206" s="6"/>
      <c r="K206" s="6"/>
      <c r="L206" s="6"/>
      <c r="M206" s="6"/>
      <c r="N206" s="6"/>
      <c r="O206" s="6"/>
      <c r="P206" s="6"/>
      <c r="Q206" s="6"/>
      <c r="R206" s="255"/>
      <c r="S206" s="349"/>
      <c r="T206" s="6"/>
      <c r="U206" s="6"/>
      <c r="V206" s="6"/>
      <c r="W206" s="6"/>
      <c r="X206" s="6"/>
      <c r="Y206" s="6"/>
      <c r="Z206" s="6"/>
      <c r="AA206" s="6"/>
      <c r="AB206" s="350"/>
      <c r="AC206" s="265" t="s">
        <v>601</v>
      </c>
      <c r="AD206" s="51">
        <v>141.80000000000001</v>
      </c>
      <c r="AE206" s="51">
        <v>141.80000000000001</v>
      </c>
      <c r="AF206" s="51">
        <v>1</v>
      </c>
      <c r="AG206" s="52">
        <v>100</v>
      </c>
      <c r="AH206" s="52">
        <f t="shared" si="82"/>
        <v>1</v>
      </c>
      <c r="AI206" s="139">
        <f>AH206*AUXILIAR!$B$59</f>
        <v>40000000</v>
      </c>
      <c r="AJ206" s="435">
        <v>0</v>
      </c>
      <c r="AK206" s="52">
        <f t="shared" si="89"/>
        <v>0</v>
      </c>
      <c r="AL206" s="260">
        <f>AK206*AUXILIAR!$B$59</f>
        <v>0</v>
      </c>
      <c r="AM206" s="349"/>
      <c r="AN206" s="6"/>
      <c r="AO206" s="6"/>
      <c r="AP206" s="6"/>
      <c r="AQ206" s="6"/>
      <c r="AR206" s="6"/>
      <c r="AS206" s="6"/>
      <c r="AT206" s="6"/>
      <c r="AU206" s="6"/>
      <c r="AV206" s="350"/>
      <c r="AW206" s="208"/>
      <c r="AX206" s="6"/>
      <c r="AY206" s="6"/>
      <c r="AZ206" s="6"/>
      <c r="BA206" s="6"/>
      <c r="BB206" s="6"/>
      <c r="BC206" s="6"/>
      <c r="BD206" s="6"/>
      <c r="BE206" s="6"/>
      <c r="BF206" s="255"/>
      <c r="BG206" s="349"/>
      <c r="BH206" s="6"/>
      <c r="BI206" s="6"/>
      <c r="BJ206" s="6"/>
      <c r="BK206" s="6"/>
      <c r="BL206" s="6"/>
      <c r="BM206" s="6"/>
      <c r="BN206" s="6"/>
      <c r="BO206" s="6"/>
      <c r="BP206" s="350"/>
      <c r="BQ206" s="333"/>
    </row>
    <row r="207" spans="1:69" ht="45">
      <c r="A207" s="8" t="s">
        <v>33</v>
      </c>
      <c r="B207" s="8" t="s">
        <v>168</v>
      </c>
      <c r="C207" s="8">
        <v>1</v>
      </c>
      <c r="D207" s="197">
        <v>116</v>
      </c>
      <c r="E207" s="118" t="s">
        <v>171</v>
      </c>
      <c r="F207" s="195" t="s">
        <v>108</v>
      </c>
      <c r="G207" s="195" t="s">
        <v>165</v>
      </c>
      <c r="H207" s="309"/>
      <c r="I207" s="208"/>
      <c r="J207" s="6"/>
      <c r="K207" s="6"/>
      <c r="L207" s="6"/>
      <c r="M207" s="6"/>
      <c r="N207" s="6"/>
      <c r="O207" s="6"/>
      <c r="P207" s="6"/>
      <c r="Q207" s="6"/>
      <c r="R207" s="255"/>
      <c r="S207" s="349"/>
      <c r="T207" s="6"/>
      <c r="U207" s="6"/>
      <c r="V207" s="6"/>
      <c r="W207" s="6"/>
      <c r="X207" s="6"/>
      <c r="Y207" s="6"/>
      <c r="Z207" s="6"/>
      <c r="AA207" s="6"/>
      <c r="AB207" s="350"/>
      <c r="AC207" s="265" t="s">
        <v>602</v>
      </c>
      <c r="AD207" s="51">
        <v>128.69999999999999</v>
      </c>
      <c r="AE207" s="51">
        <v>128.69999999999999</v>
      </c>
      <c r="AF207" s="51">
        <v>1</v>
      </c>
      <c r="AG207" s="52">
        <v>100</v>
      </c>
      <c r="AH207" s="52">
        <f t="shared" si="82"/>
        <v>1</v>
      </c>
      <c r="AI207" s="139">
        <f>AH207*AUXILIAR!$B$58</f>
        <v>10000000</v>
      </c>
      <c r="AJ207" s="52">
        <v>100</v>
      </c>
      <c r="AK207" s="52">
        <f t="shared" si="89"/>
        <v>1</v>
      </c>
      <c r="AL207" s="260">
        <f>AK207*AUXILIAR!$B$59</f>
        <v>40000000</v>
      </c>
      <c r="AM207" s="349"/>
      <c r="AN207" s="6"/>
      <c r="AO207" s="6"/>
      <c r="AP207" s="6"/>
      <c r="AQ207" s="6"/>
      <c r="AR207" s="6"/>
      <c r="AS207" s="6"/>
      <c r="AT207" s="6"/>
      <c r="AU207" s="6"/>
      <c r="AV207" s="350"/>
      <c r="AW207" s="208"/>
      <c r="AX207" s="6"/>
      <c r="AY207" s="6"/>
      <c r="AZ207" s="6"/>
      <c r="BA207" s="6"/>
      <c r="BB207" s="6"/>
      <c r="BC207" s="6"/>
      <c r="BD207" s="6"/>
      <c r="BE207" s="6"/>
      <c r="BF207" s="255"/>
      <c r="BG207" s="349"/>
      <c r="BH207" s="6"/>
      <c r="BI207" s="6"/>
      <c r="BJ207" s="6"/>
      <c r="BK207" s="6"/>
      <c r="BL207" s="6"/>
      <c r="BM207" s="6"/>
      <c r="BN207" s="6"/>
      <c r="BO207" s="6"/>
      <c r="BP207" s="350"/>
      <c r="BQ207" s="333"/>
    </row>
    <row r="208" spans="1:69" ht="60">
      <c r="A208" s="8" t="s">
        <v>33</v>
      </c>
      <c r="B208" s="8" t="s">
        <v>168</v>
      </c>
      <c r="C208" s="8">
        <v>1</v>
      </c>
      <c r="D208" s="197">
        <v>116</v>
      </c>
      <c r="E208" s="118" t="s">
        <v>171</v>
      </c>
      <c r="F208" s="195" t="s">
        <v>108</v>
      </c>
      <c r="G208" s="195" t="s">
        <v>165</v>
      </c>
      <c r="H208" s="309"/>
      <c r="I208" s="208"/>
      <c r="J208" s="6"/>
      <c r="K208" s="6"/>
      <c r="L208" s="6"/>
      <c r="M208" s="6"/>
      <c r="N208" s="208"/>
      <c r="O208" s="208"/>
      <c r="P208" s="6"/>
      <c r="Q208" s="208"/>
      <c r="R208" s="259"/>
      <c r="S208" s="349"/>
      <c r="T208" s="6"/>
      <c r="U208" s="6"/>
      <c r="V208" s="6"/>
      <c r="W208" s="6"/>
      <c r="X208" s="208"/>
      <c r="Y208" s="208"/>
      <c r="Z208" s="6"/>
      <c r="AA208" s="208"/>
      <c r="AB208" s="357"/>
      <c r="AC208" s="265" t="s">
        <v>604</v>
      </c>
      <c r="AD208" s="51">
        <v>116.5</v>
      </c>
      <c r="AE208" s="51">
        <v>116.5</v>
      </c>
      <c r="AF208" s="51">
        <v>1</v>
      </c>
      <c r="AG208" s="52">
        <v>100</v>
      </c>
      <c r="AH208" s="52">
        <f t="shared" si="82"/>
        <v>1</v>
      </c>
      <c r="AI208" s="139">
        <f>AH208*AUXILIAR!$B$58</f>
        <v>10000000</v>
      </c>
      <c r="AJ208" s="52">
        <v>100</v>
      </c>
      <c r="AK208" s="52">
        <f t="shared" ref="AK208:AK209" si="90">AF208*AJ208/100</f>
        <v>1</v>
      </c>
      <c r="AL208" s="260">
        <f>AK208*AUXILIAR!$B$59</f>
        <v>40000000</v>
      </c>
      <c r="AM208" s="349"/>
      <c r="AN208" s="6"/>
      <c r="AO208" s="6"/>
      <c r="AP208" s="6"/>
      <c r="AQ208" s="6"/>
      <c r="AR208" s="208"/>
      <c r="AS208" s="208"/>
      <c r="AT208" s="6"/>
      <c r="AU208" s="208"/>
      <c r="AV208" s="357"/>
      <c r="AW208" s="208"/>
      <c r="AX208" s="6"/>
      <c r="AY208" s="6"/>
      <c r="AZ208" s="6"/>
      <c r="BA208" s="6"/>
      <c r="BB208" s="208"/>
      <c r="BC208" s="208"/>
      <c r="BD208" s="6"/>
      <c r="BE208" s="208"/>
      <c r="BF208" s="259"/>
      <c r="BG208" s="349"/>
      <c r="BH208" s="6"/>
      <c r="BI208" s="6"/>
      <c r="BJ208" s="6"/>
      <c r="BK208" s="6"/>
      <c r="BL208" s="208"/>
      <c r="BM208" s="208"/>
      <c r="BN208" s="6"/>
      <c r="BO208" s="208"/>
      <c r="BP208" s="357"/>
      <c r="BQ208" s="333"/>
    </row>
    <row r="209" spans="1:69" ht="60">
      <c r="A209" s="8" t="s">
        <v>33</v>
      </c>
      <c r="B209" s="8" t="s">
        <v>168</v>
      </c>
      <c r="C209" s="8">
        <v>1</v>
      </c>
      <c r="D209" s="197">
        <v>116</v>
      </c>
      <c r="E209" s="118" t="s">
        <v>171</v>
      </c>
      <c r="F209" s="195" t="s">
        <v>108</v>
      </c>
      <c r="G209" s="195" t="s">
        <v>165</v>
      </c>
      <c r="H209" s="309"/>
      <c r="I209" s="208"/>
      <c r="J209" s="6"/>
      <c r="K209" s="6"/>
      <c r="L209" s="6"/>
      <c r="M209" s="6"/>
      <c r="N209" s="208"/>
      <c r="O209" s="208"/>
      <c r="P209" s="6"/>
      <c r="Q209" s="208"/>
      <c r="R209" s="259"/>
      <c r="S209" s="349"/>
      <c r="T209" s="6"/>
      <c r="U209" s="6"/>
      <c r="V209" s="6"/>
      <c r="W209" s="6"/>
      <c r="X209" s="208"/>
      <c r="Y209" s="208"/>
      <c r="Z209" s="6"/>
      <c r="AA209" s="208"/>
      <c r="AB209" s="357"/>
      <c r="AC209" s="265" t="s">
        <v>605</v>
      </c>
      <c r="AD209" s="51">
        <v>117.5</v>
      </c>
      <c r="AE209" s="51">
        <v>117.5</v>
      </c>
      <c r="AF209" s="51">
        <v>1</v>
      </c>
      <c r="AG209" s="52">
        <v>100</v>
      </c>
      <c r="AH209" s="52">
        <f t="shared" si="82"/>
        <v>1</v>
      </c>
      <c r="AI209" s="139">
        <f>AH209*AUXILIAR!$B$58</f>
        <v>10000000</v>
      </c>
      <c r="AJ209" s="52">
        <v>100</v>
      </c>
      <c r="AK209" s="52">
        <f t="shared" si="90"/>
        <v>1</v>
      </c>
      <c r="AL209" s="260">
        <f>AK209*AUXILIAR!$B$59</f>
        <v>40000000</v>
      </c>
      <c r="AM209" s="349"/>
      <c r="AN209" s="6"/>
      <c r="AO209" s="6"/>
      <c r="AP209" s="6"/>
      <c r="AQ209" s="6"/>
      <c r="AR209" s="208"/>
      <c r="AS209" s="208"/>
      <c r="AT209" s="6"/>
      <c r="AU209" s="208"/>
      <c r="AV209" s="357"/>
      <c r="AW209" s="208"/>
      <c r="AX209" s="6"/>
      <c r="AY209" s="6"/>
      <c r="AZ209" s="6"/>
      <c r="BA209" s="6"/>
      <c r="BB209" s="208"/>
      <c r="BC209" s="208"/>
      <c r="BD209" s="6"/>
      <c r="BE209" s="208"/>
      <c r="BF209" s="259"/>
      <c r="BG209" s="349"/>
      <c r="BH209" s="6"/>
      <c r="BI209" s="6"/>
      <c r="BJ209" s="6"/>
      <c r="BK209" s="6"/>
      <c r="BL209" s="208"/>
      <c r="BM209" s="208"/>
      <c r="BN209" s="6"/>
      <c r="BO209" s="208"/>
      <c r="BP209" s="357"/>
      <c r="BQ209" s="333"/>
    </row>
    <row r="210" spans="1:69" ht="23.25" customHeight="1">
      <c r="A210" s="64" t="s">
        <v>33</v>
      </c>
      <c r="B210" s="64" t="s">
        <v>12</v>
      </c>
      <c r="C210" s="65" t="s">
        <v>22</v>
      </c>
      <c r="D210" s="126">
        <v>116</v>
      </c>
      <c r="E210" s="119" t="s">
        <v>171</v>
      </c>
      <c r="F210" s="119" t="s">
        <v>108</v>
      </c>
      <c r="G210" s="119" t="s">
        <v>165</v>
      </c>
      <c r="H210" s="308"/>
      <c r="I210" s="263"/>
      <c r="J210" s="70"/>
      <c r="K210" s="70"/>
      <c r="L210" s="70"/>
      <c r="M210" s="80" t="s">
        <v>115</v>
      </c>
      <c r="N210" s="79">
        <f>SUM(N211:N229)</f>
        <v>7.38</v>
      </c>
      <c r="O210" s="79">
        <f>SUM(O211:O229)</f>
        <v>22140000</v>
      </c>
      <c r="P210" s="80" t="s">
        <v>115</v>
      </c>
      <c r="Q210" s="79">
        <f>SUM(Q211:Q229)</f>
        <v>7.38</v>
      </c>
      <c r="R210" s="256">
        <f>SUM(R211:R229)</f>
        <v>22140000</v>
      </c>
      <c r="S210" s="347"/>
      <c r="T210" s="70"/>
      <c r="U210" s="70"/>
      <c r="V210" s="70"/>
      <c r="W210" s="80" t="s">
        <v>115</v>
      </c>
      <c r="X210" s="79">
        <f>SUM(X211:X229)</f>
        <v>25.399999999999991</v>
      </c>
      <c r="Y210" s="79">
        <f>SUM(Y211:Y229)</f>
        <v>126999999.99999996</v>
      </c>
      <c r="Z210" s="80" t="s">
        <v>115</v>
      </c>
      <c r="AA210" s="79">
        <f>SUM(AA211:AA229)</f>
        <v>25.399999999999991</v>
      </c>
      <c r="AB210" s="348">
        <f>SUM(AB211:AB229)</f>
        <v>126999999.99999996</v>
      </c>
      <c r="AC210" s="263"/>
      <c r="AD210" s="70"/>
      <c r="AE210" s="70"/>
      <c r="AF210" s="70"/>
      <c r="AG210" s="80" t="s">
        <v>115</v>
      </c>
      <c r="AH210" s="79">
        <f>SUM(AH211:AH229)</f>
        <v>2</v>
      </c>
      <c r="AI210" s="79">
        <f>SUM(AI211:AI229)</f>
        <v>50000000</v>
      </c>
      <c r="AJ210" s="80" t="s">
        <v>115</v>
      </c>
      <c r="AK210" s="79">
        <f>SUM(AK211:AK229)</f>
        <v>1</v>
      </c>
      <c r="AL210" s="256">
        <f>SUM(AL211:AL229)</f>
        <v>40000000</v>
      </c>
      <c r="AM210" s="347"/>
      <c r="AN210" s="70"/>
      <c r="AO210" s="70"/>
      <c r="AP210" s="70"/>
      <c r="AQ210" s="80" t="s">
        <v>115</v>
      </c>
      <c r="AR210" s="79">
        <f>SUM(AR211:AR229)</f>
        <v>0</v>
      </c>
      <c r="AS210" s="79">
        <f>SUM(AS211:AS229)</f>
        <v>0</v>
      </c>
      <c r="AT210" s="80" t="s">
        <v>115</v>
      </c>
      <c r="AU210" s="79">
        <f>SUM(AU211:AU229)</f>
        <v>0</v>
      </c>
      <c r="AV210" s="348">
        <f>SUM(AV211:AV229)</f>
        <v>0</v>
      </c>
      <c r="AW210" s="263"/>
      <c r="AX210" s="70"/>
      <c r="AY210" s="70"/>
      <c r="AZ210" s="70"/>
      <c r="BA210" s="80" t="s">
        <v>115</v>
      </c>
      <c r="BB210" s="79">
        <f>SUM(BB211:BB229)</f>
        <v>0</v>
      </c>
      <c r="BC210" s="79">
        <f>SUM(BC211:BC229)</f>
        <v>0</v>
      </c>
      <c r="BD210" s="80" t="s">
        <v>115</v>
      </c>
      <c r="BE210" s="79">
        <f>SUM(BE211:BE229)</f>
        <v>0</v>
      </c>
      <c r="BF210" s="256">
        <f>SUM(BF211:BF229)</f>
        <v>0</v>
      </c>
      <c r="BG210" s="347"/>
      <c r="BH210" s="70"/>
      <c r="BI210" s="70"/>
      <c r="BJ210" s="70"/>
      <c r="BK210" s="80" t="s">
        <v>115</v>
      </c>
      <c r="BL210" s="79">
        <f>SUM(BL211:BL229)</f>
        <v>41.700000000000045</v>
      </c>
      <c r="BM210" s="79">
        <f>SUM(BM211:BM229)</f>
        <v>41700000.000000045</v>
      </c>
      <c r="BN210" s="80" t="s">
        <v>115</v>
      </c>
      <c r="BO210" s="79">
        <f>SUM(BO211:BO229)</f>
        <v>27.010400000000047</v>
      </c>
      <c r="BP210" s="348">
        <f>SUM(BP211:BP229)</f>
        <v>27010400.000000048</v>
      </c>
      <c r="BQ210" s="332"/>
    </row>
    <row r="211" spans="1:69" ht="60">
      <c r="A211" s="8" t="s">
        <v>33</v>
      </c>
      <c r="B211" s="8" t="s">
        <v>12</v>
      </c>
      <c r="C211" s="8">
        <v>1</v>
      </c>
      <c r="D211" s="197">
        <v>116</v>
      </c>
      <c r="E211" s="118" t="s">
        <v>171</v>
      </c>
      <c r="F211" s="195" t="s">
        <v>108</v>
      </c>
      <c r="G211" s="195" t="s">
        <v>165</v>
      </c>
      <c r="H211" s="309"/>
      <c r="I211" s="265" t="s">
        <v>595</v>
      </c>
      <c r="J211" s="51">
        <v>0</v>
      </c>
      <c r="K211" s="51">
        <v>7.38</v>
      </c>
      <c r="L211" s="51">
        <f>(K211-J211)</f>
        <v>7.38</v>
      </c>
      <c r="M211" s="52">
        <v>100</v>
      </c>
      <c r="N211" s="52">
        <f t="shared" ref="N211" si="91">L211*M211/100</f>
        <v>7.38</v>
      </c>
      <c r="O211" s="139">
        <f>N211*AUXILIAR!$B$50</f>
        <v>22140000</v>
      </c>
      <c r="P211" s="52">
        <v>100</v>
      </c>
      <c r="Q211" s="52">
        <f t="shared" ref="Q211" si="92">L211*P211/100</f>
        <v>7.38</v>
      </c>
      <c r="R211" s="260">
        <f>Q211*AUXILIAR!$B$50</f>
        <v>22140000</v>
      </c>
      <c r="S211" s="355" t="s">
        <v>51</v>
      </c>
      <c r="T211" s="51">
        <v>117.3</v>
      </c>
      <c r="U211" s="51">
        <v>122.9</v>
      </c>
      <c r="V211" s="54">
        <f>U211-T211</f>
        <v>5.6000000000000085</v>
      </c>
      <c r="W211" s="52">
        <v>100</v>
      </c>
      <c r="X211" s="52">
        <f t="shared" ref="X211:X212" si="93">V211*W211/100</f>
        <v>5.6000000000000094</v>
      </c>
      <c r="Y211" s="139">
        <f>X211*AUXILIAR!$B$53</f>
        <v>28000000.000000048</v>
      </c>
      <c r="Z211" s="73">
        <v>100</v>
      </c>
      <c r="AA211" s="52">
        <f t="shared" ref="AA211" si="94">V211*Z211/100</f>
        <v>5.6000000000000094</v>
      </c>
      <c r="AB211" s="356">
        <f>AA211*AUXILIAR!$B$53</f>
        <v>28000000.000000048</v>
      </c>
      <c r="AC211" s="265" t="s">
        <v>597</v>
      </c>
      <c r="AD211" s="51">
        <v>4.5</v>
      </c>
      <c r="AE211" s="51">
        <v>4.5</v>
      </c>
      <c r="AF211" s="51">
        <v>1</v>
      </c>
      <c r="AG211" s="52">
        <v>100</v>
      </c>
      <c r="AH211" s="52">
        <f t="shared" ref="AH211:AH212" si="95">AF211*AG211/100</f>
        <v>1</v>
      </c>
      <c r="AI211" s="139">
        <f>AH211*AUXILIAR!$B$59</f>
        <v>40000000</v>
      </c>
      <c r="AJ211" s="52">
        <v>100</v>
      </c>
      <c r="AK211" s="52">
        <f t="shared" ref="AK211:AK212" si="96">AF211*AJ211/100</f>
        <v>1</v>
      </c>
      <c r="AL211" s="260">
        <f>AK211*AUXILIAR!$B$59</f>
        <v>40000000</v>
      </c>
      <c r="AM211" s="354"/>
      <c r="AN211" s="5"/>
      <c r="AO211" s="5"/>
      <c r="AP211" s="5"/>
      <c r="AQ211" s="5"/>
      <c r="AR211" s="5"/>
      <c r="AS211" s="5"/>
      <c r="AT211" s="5"/>
      <c r="AU211" s="5"/>
      <c r="AV211" s="341"/>
      <c r="AW211" s="128"/>
      <c r="AX211" s="5"/>
      <c r="AY211" s="5"/>
      <c r="AZ211" s="5"/>
      <c r="BA211" s="5"/>
      <c r="BB211" s="5"/>
      <c r="BC211" s="5"/>
      <c r="BD211" s="5"/>
      <c r="BE211" s="5"/>
      <c r="BF211" s="145"/>
      <c r="BG211" s="355" t="s">
        <v>606</v>
      </c>
      <c r="BH211" s="51">
        <v>5.5</v>
      </c>
      <c r="BI211" s="51">
        <v>6.2</v>
      </c>
      <c r="BJ211" s="52">
        <f t="shared" ref="BJ211:BJ229" si="97">BI211-BH211</f>
        <v>0.70000000000000018</v>
      </c>
      <c r="BK211" s="51">
        <v>100</v>
      </c>
      <c r="BL211" s="52">
        <f t="shared" ref="BL211:BL229" si="98">BJ211*BK211/100</f>
        <v>0.70000000000000018</v>
      </c>
      <c r="BM211" s="139">
        <f>BL211*AUXILIAR!$B$70</f>
        <v>700000.00000000023</v>
      </c>
      <c r="BN211" s="435">
        <v>0</v>
      </c>
      <c r="BO211" s="52">
        <f t="shared" ref="BO211:BO217" si="99">BJ211*BN211/100</f>
        <v>0</v>
      </c>
      <c r="BP211" s="356">
        <f>BO211*AUXILIAR!$B$70</f>
        <v>0</v>
      </c>
      <c r="BQ211" s="333"/>
    </row>
    <row r="212" spans="1:69" ht="45">
      <c r="A212" s="8" t="s">
        <v>33</v>
      </c>
      <c r="B212" s="8" t="s">
        <v>12</v>
      </c>
      <c r="C212" s="8">
        <v>1</v>
      </c>
      <c r="D212" s="197">
        <v>116</v>
      </c>
      <c r="E212" s="118" t="s">
        <v>171</v>
      </c>
      <c r="F212" s="195" t="s">
        <v>108</v>
      </c>
      <c r="G212" s="195" t="s">
        <v>165</v>
      </c>
      <c r="H212" s="309"/>
      <c r="I212" s="128"/>
      <c r="J212" s="5"/>
      <c r="K212" s="5"/>
      <c r="L212" s="5"/>
      <c r="M212" s="5"/>
      <c r="N212" s="5"/>
      <c r="O212" s="5"/>
      <c r="P212" s="5"/>
      <c r="Q212" s="5"/>
      <c r="R212" s="145"/>
      <c r="S212" s="355" t="s">
        <v>51</v>
      </c>
      <c r="T212" s="51">
        <v>122.9</v>
      </c>
      <c r="U212" s="51">
        <v>142.69999999999999</v>
      </c>
      <c r="V212" s="54">
        <f>U212-T212</f>
        <v>19.799999999999983</v>
      </c>
      <c r="W212" s="52">
        <v>100</v>
      </c>
      <c r="X212" s="52">
        <f t="shared" si="93"/>
        <v>19.799999999999983</v>
      </c>
      <c r="Y212" s="139">
        <f>X212*AUXILIAR!$B$53</f>
        <v>98999999.999999911</v>
      </c>
      <c r="Z212" s="73">
        <v>100</v>
      </c>
      <c r="AA212" s="52">
        <f t="shared" ref="AA212" si="100">V212*Z212/100</f>
        <v>19.799999999999983</v>
      </c>
      <c r="AB212" s="356">
        <f>AA212*AUXILIAR!$B$53</f>
        <v>98999999.999999911</v>
      </c>
      <c r="AC212" s="265" t="s">
        <v>603</v>
      </c>
      <c r="AD212" s="51">
        <v>1</v>
      </c>
      <c r="AE212" s="51">
        <v>1</v>
      </c>
      <c r="AF212" s="51">
        <v>1</v>
      </c>
      <c r="AG212" s="52">
        <v>100</v>
      </c>
      <c r="AH212" s="52">
        <f t="shared" si="95"/>
        <v>1</v>
      </c>
      <c r="AI212" s="139">
        <f>AH212*AUXILIAR!$B$58</f>
        <v>10000000</v>
      </c>
      <c r="AJ212" s="435">
        <v>0</v>
      </c>
      <c r="AK212" s="52">
        <f t="shared" si="96"/>
        <v>0</v>
      </c>
      <c r="AL212" s="260">
        <f>AK212*AUXILIAR!$B$59</f>
        <v>0</v>
      </c>
      <c r="AM212" s="354"/>
      <c r="AN212" s="5"/>
      <c r="AO212" s="5"/>
      <c r="AP212" s="5"/>
      <c r="AQ212" s="5"/>
      <c r="AR212" s="5"/>
      <c r="AS212" s="5"/>
      <c r="AT212" s="5"/>
      <c r="AU212" s="5"/>
      <c r="AV212" s="341"/>
      <c r="AW212" s="128"/>
      <c r="AX212" s="5"/>
      <c r="AY212" s="5"/>
      <c r="AZ212" s="5"/>
      <c r="BA212" s="5"/>
      <c r="BB212" s="5"/>
      <c r="BC212" s="5"/>
      <c r="BD212" s="5"/>
      <c r="BE212" s="5"/>
      <c r="BF212" s="145"/>
      <c r="BG212" s="355" t="s">
        <v>606</v>
      </c>
      <c r="BH212" s="51">
        <v>6.7</v>
      </c>
      <c r="BI212" s="51">
        <v>8</v>
      </c>
      <c r="BJ212" s="52">
        <f t="shared" si="97"/>
        <v>1.2999999999999998</v>
      </c>
      <c r="BK212" s="51">
        <v>100</v>
      </c>
      <c r="BL212" s="52">
        <f t="shared" si="98"/>
        <v>1.2999999999999998</v>
      </c>
      <c r="BM212" s="139">
        <f>BL212*AUXILIAR!$B$70</f>
        <v>1299999.9999999998</v>
      </c>
      <c r="BN212" s="52">
        <v>100</v>
      </c>
      <c r="BO212" s="52">
        <f t="shared" si="99"/>
        <v>1.2999999999999998</v>
      </c>
      <c r="BP212" s="356">
        <f>BO212*AUXILIAR!$B$70</f>
        <v>1299999.9999999998</v>
      </c>
      <c r="BQ212" s="333"/>
    </row>
    <row r="213" spans="1:69" ht="30">
      <c r="A213" s="8" t="s">
        <v>33</v>
      </c>
      <c r="B213" s="8" t="s">
        <v>12</v>
      </c>
      <c r="C213" s="8">
        <v>1</v>
      </c>
      <c r="D213" s="197">
        <v>116</v>
      </c>
      <c r="E213" s="118" t="s">
        <v>171</v>
      </c>
      <c r="F213" s="195" t="s">
        <v>108</v>
      </c>
      <c r="G213" s="195" t="s">
        <v>165</v>
      </c>
      <c r="H213" s="309"/>
      <c r="I213" s="128"/>
      <c r="J213" s="5"/>
      <c r="K213" s="5"/>
      <c r="L213" s="5"/>
      <c r="M213" s="5"/>
      <c r="N213" s="5"/>
      <c r="O213" s="5"/>
      <c r="P213" s="5"/>
      <c r="Q213" s="5"/>
      <c r="R213" s="145"/>
      <c r="S213" s="354"/>
      <c r="T213" s="5"/>
      <c r="U213" s="5"/>
      <c r="V213" s="5"/>
      <c r="W213" s="5"/>
      <c r="X213" s="5"/>
      <c r="Y213" s="5"/>
      <c r="Z213" s="5"/>
      <c r="AA213" s="5"/>
      <c r="AB213" s="341"/>
      <c r="AC213" s="128"/>
      <c r="AD213" s="5"/>
      <c r="AE213" s="5"/>
      <c r="AF213" s="5"/>
      <c r="AG213" s="5"/>
      <c r="AH213" s="5"/>
      <c r="AI213" s="5"/>
      <c r="AJ213" s="5"/>
      <c r="AK213" s="5"/>
      <c r="AL213" s="145"/>
      <c r="AM213" s="354"/>
      <c r="AN213" s="5"/>
      <c r="AO213" s="5"/>
      <c r="AP213" s="5"/>
      <c r="AQ213" s="5"/>
      <c r="AR213" s="5"/>
      <c r="AS213" s="5"/>
      <c r="AT213" s="5"/>
      <c r="AU213" s="5"/>
      <c r="AV213" s="341"/>
      <c r="AW213" s="128"/>
      <c r="AX213" s="5"/>
      <c r="AY213" s="5"/>
      <c r="AZ213" s="5"/>
      <c r="BA213" s="5"/>
      <c r="BB213" s="5"/>
      <c r="BC213" s="5"/>
      <c r="BD213" s="5"/>
      <c r="BE213" s="5"/>
      <c r="BF213" s="145"/>
      <c r="BG213" s="355" t="s">
        <v>606</v>
      </c>
      <c r="BH213" s="51">
        <v>11.2</v>
      </c>
      <c r="BI213" s="51">
        <v>12.4</v>
      </c>
      <c r="BJ213" s="52">
        <f t="shared" si="97"/>
        <v>1.2000000000000011</v>
      </c>
      <c r="BK213" s="51">
        <v>100</v>
      </c>
      <c r="BL213" s="52">
        <f t="shared" si="98"/>
        <v>1.2000000000000011</v>
      </c>
      <c r="BM213" s="139">
        <f>BL213*AUXILIAR!$B$70</f>
        <v>1200000.0000000012</v>
      </c>
      <c r="BN213" s="52">
        <v>100</v>
      </c>
      <c r="BO213" s="52">
        <f t="shared" si="99"/>
        <v>1.2000000000000011</v>
      </c>
      <c r="BP213" s="356">
        <f>BO213*AUXILIAR!$B$70</f>
        <v>1200000.0000000012</v>
      </c>
      <c r="BQ213" s="333"/>
    </row>
    <row r="214" spans="1:69" ht="30">
      <c r="A214" s="8" t="s">
        <v>33</v>
      </c>
      <c r="B214" s="8" t="s">
        <v>12</v>
      </c>
      <c r="C214" s="8">
        <v>1</v>
      </c>
      <c r="D214" s="197">
        <v>116</v>
      </c>
      <c r="E214" s="118" t="s">
        <v>171</v>
      </c>
      <c r="F214" s="195" t="s">
        <v>108</v>
      </c>
      <c r="G214" s="195" t="s">
        <v>165</v>
      </c>
      <c r="H214" s="309"/>
      <c r="I214" s="128"/>
      <c r="J214" s="5"/>
      <c r="K214" s="5"/>
      <c r="L214" s="5"/>
      <c r="M214" s="5"/>
      <c r="N214" s="5"/>
      <c r="O214" s="5"/>
      <c r="P214" s="5"/>
      <c r="Q214" s="5"/>
      <c r="R214" s="145"/>
      <c r="S214" s="354"/>
      <c r="T214" s="5"/>
      <c r="U214" s="5"/>
      <c r="V214" s="5"/>
      <c r="W214" s="5"/>
      <c r="X214" s="5"/>
      <c r="Y214" s="5"/>
      <c r="Z214" s="5"/>
      <c r="AA214" s="5"/>
      <c r="AB214" s="341"/>
      <c r="AC214" s="128"/>
      <c r="AD214" s="5"/>
      <c r="AE214" s="5"/>
      <c r="AF214" s="5"/>
      <c r="AG214" s="5"/>
      <c r="AH214" s="5"/>
      <c r="AI214" s="5"/>
      <c r="AJ214" s="5"/>
      <c r="AK214" s="5"/>
      <c r="AL214" s="145"/>
      <c r="AM214" s="354"/>
      <c r="AN214" s="5"/>
      <c r="AO214" s="5"/>
      <c r="AP214" s="5"/>
      <c r="AQ214" s="5"/>
      <c r="AR214" s="5"/>
      <c r="AS214" s="5"/>
      <c r="AT214" s="5"/>
      <c r="AU214" s="5"/>
      <c r="AV214" s="341"/>
      <c r="AW214" s="128"/>
      <c r="AX214" s="5"/>
      <c r="AY214" s="5"/>
      <c r="AZ214" s="5"/>
      <c r="BA214" s="5"/>
      <c r="BB214" s="5"/>
      <c r="BC214" s="5"/>
      <c r="BD214" s="5"/>
      <c r="BE214" s="5"/>
      <c r="BF214" s="145"/>
      <c r="BG214" s="355" t="s">
        <v>606</v>
      </c>
      <c r="BH214" s="51">
        <v>12.8</v>
      </c>
      <c r="BI214" s="51">
        <v>14.2</v>
      </c>
      <c r="BJ214" s="52">
        <f t="shared" si="97"/>
        <v>1.3999999999999986</v>
      </c>
      <c r="BK214" s="51">
        <v>100</v>
      </c>
      <c r="BL214" s="52">
        <f t="shared" si="98"/>
        <v>1.3999999999999986</v>
      </c>
      <c r="BM214" s="139">
        <f>BL214*AUXILIAR!$B$70</f>
        <v>1399999.9999999986</v>
      </c>
      <c r="BN214" s="52">
        <v>100</v>
      </c>
      <c r="BO214" s="52">
        <f t="shared" si="99"/>
        <v>1.3999999999999986</v>
      </c>
      <c r="BP214" s="356">
        <f>BO214*AUXILIAR!$B$70</f>
        <v>1399999.9999999986</v>
      </c>
      <c r="BQ214" s="333"/>
    </row>
    <row r="215" spans="1:69" ht="30">
      <c r="A215" s="8" t="s">
        <v>33</v>
      </c>
      <c r="B215" s="8" t="s">
        <v>12</v>
      </c>
      <c r="C215" s="8">
        <v>1</v>
      </c>
      <c r="D215" s="197">
        <v>116</v>
      </c>
      <c r="E215" s="118" t="s">
        <v>171</v>
      </c>
      <c r="F215" s="195" t="s">
        <v>108</v>
      </c>
      <c r="G215" s="195" t="s">
        <v>165</v>
      </c>
      <c r="H215" s="309"/>
      <c r="I215" s="128"/>
      <c r="J215" s="5"/>
      <c r="K215" s="5"/>
      <c r="L215" s="5"/>
      <c r="M215" s="5"/>
      <c r="N215" s="5"/>
      <c r="O215" s="5"/>
      <c r="P215" s="5"/>
      <c r="Q215" s="5"/>
      <c r="R215" s="145"/>
      <c r="S215" s="354"/>
      <c r="T215" s="5"/>
      <c r="U215" s="5"/>
      <c r="V215" s="5"/>
      <c r="W215" s="5"/>
      <c r="X215" s="5"/>
      <c r="Y215" s="5"/>
      <c r="Z215" s="5"/>
      <c r="AA215" s="5"/>
      <c r="AB215" s="341"/>
      <c r="AC215" s="128"/>
      <c r="AD215" s="5"/>
      <c r="AE215" s="5"/>
      <c r="AF215" s="5"/>
      <c r="AG215" s="5"/>
      <c r="AH215" s="5"/>
      <c r="AI215" s="5"/>
      <c r="AJ215" s="5"/>
      <c r="AK215" s="5"/>
      <c r="AL215" s="145"/>
      <c r="AM215" s="354"/>
      <c r="AN215" s="5"/>
      <c r="AO215" s="5"/>
      <c r="AP215" s="5"/>
      <c r="AQ215" s="5"/>
      <c r="AR215" s="5"/>
      <c r="AS215" s="5"/>
      <c r="AT215" s="5"/>
      <c r="AU215" s="5"/>
      <c r="AV215" s="341"/>
      <c r="AW215" s="128"/>
      <c r="AX215" s="5"/>
      <c r="AY215" s="5"/>
      <c r="AZ215" s="5"/>
      <c r="BA215" s="5"/>
      <c r="BB215" s="5"/>
      <c r="BC215" s="5"/>
      <c r="BD215" s="5"/>
      <c r="BE215" s="5"/>
      <c r="BF215" s="145"/>
      <c r="BG215" s="355" t="s">
        <v>606</v>
      </c>
      <c r="BH215" s="51">
        <v>34</v>
      </c>
      <c r="BI215" s="51">
        <v>35</v>
      </c>
      <c r="BJ215" s="52">
        <f t="shared" si="97"/>
        <v>1</v>
      </c>
      <c r="BK215" s="51">
        <v>100</v>
      </c>
      <c r="BL215" s="52">
        <f t="shared" si="98"/>
        <v>1</v>
      </c>
      <c r="BM215" s="139">
        <f>BL215*AUXILIAR!$B$70</f>
        <v>1000000</v>
      </c>
      <c r="BN215" s="52">
        <v>100</v>
      </c>
      <c r="BO215" s="52">
        <f t="shared" si="99"/>
        <v>1</v>
      </c>
      <c r="BP215" s="356">
        <f>BO215*AUXILIAR!$B$70</f>
        <v>1000000</v>
      </c>
      <c r="BQ215" s="333"/>
    </row>
    <row r="216" spans="1:69" ht="30">
      <c r="A216" s="8" t="s">
        <v>33</v>
      </c>
      <c r="B216" s="8" t="s">
        <v>12</v>
      </c>
      <c r="C216" s="8">
        <v>1</v>
      </c>
      <c r="D216" s="197">
        <v>116</v>
      </c>
      <c r="E216" s="118" t="s">
        <v>171</v>
      </c>
      <c r="F216" s="195" t="s">
        <v>108</v>
      </c>
      <c r="G216" s="195" t="s">
        <v>165</v>
      </c>
      <c r="H216" s="309"/>
      <c r="I216" s="128"/>
      <c r="J216" s="5"/>
      <c r="K216" s="5"/>
      <c r="L216" s="5"/>
      <c r="M216" s="5"/>
      <c r="N216" s="5"/>
      <c r="O216" s="5"/>
      <c r="P216" s="5"/>
      <c r="Q216" s="5"/>
      <c r="R216" s="145"/>
      <c r="S216" s="354"/>
      <c r="T216" s="5"/>
      <c r="U216" s="5"/>
      <c r="V216" s="5"/>
      <c r="W216" s="5"/>
      <c r="X216" s="5"/>
      <c r="Y216" s="5"/>
      <c r="Z216" s="5"/>
      <c r="AA216" s="5"/>
      <c r="AB216" s="341"/>
      <c r="AC216" s="128"/>
      <c r="AD216" s="5"/>
      <c r="AE216" s="5"/>
      <c r="AF216" s="5"/>
      <c r="AG216" s="5"/>
      <c r="AH216" s="5"/>
      <c r="AI216" s="5"/>
      <c r="AJ216" s="5"/>
      <c r="AK216" s="5"/>
      <c r="AL216" s="145"/>
      <c r="AM216" s="354"/>
      <c r="AN216" s="5"/>
      <c r="AO216" s="5"/>
      <c r="AP216" s="5"/>
      <c r="AQ216" s="5"/>
      <c r="AR216" s="5"/>
      <c r="AS216" s="5"/>
      <c r="AT216" s="5"/>
      <c r="AU216" s="5"/>
      <c r="AV216" s="341"/>
      <c r="AW216" s="128"/>
      <c r="AX216" s="5"/>
      <c r="AY216" s="5"/>
      <c r="AZ216" s="5"/>
      <c r="BA216" s="5"/>
      <c r="BB216" s="5"/>
      <c r="BC216" s="5"/>
      <c r="BD216" s="5"/>
      <c r="BE216" s="5"/>
      <c r="BF216" s="145"/>
      <c r="BG216" s="355" t="s">
        <v>606</v>
      </c>
      <c r="BH216" s="51">
        <v>40.299999999999997</v>
      </c>
      <c r="BI216" s="51">
        <v>41.3</v>
      </c>
      <c r="BJ216" s="52">
        <f t="shared" si="97"/>
        <v>1</v>
      </c>
      <c r="BK216" s="51">
        <v>100</v>
      </c>
      <c r="BL216" s="52">
        <f t="shared" si="98"/>
        <v>1</v>
      </c>
      <c r="BM216" s="139">
        <f>BL216*AUXILIAR!$B$70</f>
        <v>1000000</v>
      </c>
      <c r="BN216" s="209">
        <v>0</v>
      </c>
      <c r="BO216" s="52">
        <f t="shared" si="99"/>
        <v>0</v>
      </c>
      <c r="BP216" s="356">
        <f>BO216*AUXILIAR!$B$70</f>
        <v>0</v>
      </c>
      <c r="BQ216" s="333"/>
    </row>
    <row r="217" spans="1:69" ht="30">
      <c r="A217" s="8" t="s">
        <v>33</v>
      </c>
      <c r="B217" s="8" t="s">
        <v>12</v>
      </c>
      <c r="C217" s="8">
        <v>1</v>
      </c>
      <c r="D217" s="197">
        <v>116</v>
      </c>
      <c r="E217" s="118" t="s">
        <v>171</v>
      </c>
      <c r="F217" s="195" t="s">
        <v>108</v>
      </c>
      <c r="G217" s="195" t="s">
        <v>165</v>
      </c>
      <c r="H217" s="309"/>
      <c r="I217" s="128"/>
      <c r="J217" s="5"/>
      <c r="K217" s="5"/>
      <c r="L217" s="5"/>
      <c r="M217" s="5"/>
      <c r="N217" s="5"/>
      <c r="O217" s="5"/>
      <c r="P217" s="5"/>
      <c r="Q217" s="5"/>
      <c r="R217" s="145"/>
      <c r="S217" s="354"/>
      <c r="T217" s="5"/>
      <c r="U217" s="5"/>
      <c r="V217" s="5"/>
      <c r="W217" s="5"/>
      <c r="X217" s="5"/>
      <c r="Y217" s="5"/>
      <c r="Z217" s="5"/>
      <c r="AA217" s="5"/>
      <c r="AB217" s="341"/>
      <c r="AC217" s="128"/>
      <c r="AD217" s="5"/>
      <c r="AE217" s="5"/>
      <c r="AF217" s="5"/>
      <c r="AG217" s="5"/>
      <c r="AH217" s="5"/>
      <c r="AI217" s="5"/>
      <c r="AJ217" s="5"/>
      <c r="AK217" s="5"/>
      <c r="AL217" s="145"/>
      <c r="AM217" s="354"/>
      <c r="AN217" s="5"/>
      <c r="AO217" s="5"/>
      <c r="AP217" s="5"/>
      <c r="AQ217" s="5"/>
      <c r="AR217" s="5"/>
      <c r="AS217" s="5"/>
      <c r="AT217" s="5"/>
      <c r="AU217" s="5"/>
      <c r="AV217" s="341"/>
      <c r="AW217" s="128"/>
      <c r="AX217" s="5"/>
      <c r="AY217" s="5"/>
      <c r="AZ217" s="5"/>
      <c r="BA217" s="5"/>
      <c r="BB217" s="5"/>
      <c r="BC217" s="5"/>
      <c r="BD217" s="5"/>
      <c r="BE217" s="5"/>
      <c r="BF217" s="145"/>
      <c r="BG217" s="355" t="s">
        <v>606</v>
      </c>
      <c r="BH217" s="51">
        <v>104.6</v>
      </c>
      <c r="BI217" s="51">
        <v>112.3</v>
      </c>
      <c r="BJ217" s="52">
        <f t="shared" si="97"/>
        <v>7.7000000000000028</v>
      </c>
      <c r="BK217" s="51">
        <v>100</v>
      </c>
      <c r="BL217" s="52">
        <f t="shared" si="98"/>
        <v>7.700000000000002</v>
      </c>
      <c r="BM217" s="139">
        <f>BL217*AUXILIAR!$B$70</f>
        <v>7700000.0000000019</v>
      </c>
      <c r="BN217" s="435">
        <v>35.200000000000003</v>
      </c>
      <c r="BO217" s="52">
        <f t="shared" si="99"/>
        <v>2.7104000000000013</v>
      </c>
      <c r="BP217" s="356">
        <f>BO217*AUXILIAR!$B$70</f>
        <v>2710400.0000000014</v>
      </c>
      <c r="BQ217" s="333"/>
    </row>
    <row r="218" spans="1:69" ht="30">
      <c r="A218" s="8" t="s">
        <v>33</v>
      </c>
      <c r="B218" s="8" t="s">
        <v>12</v>
      </c>
      <c r="C218" s="8">
        <v>1</v>
      </c>
      <c r="D218" s="197">
        <v>116</v>
      </c>
      <c r="E218" s="118" t="s">
        <v>171</v>
      </c>
      <c r="F218" s="195" t="s">
        <v>108</v>
      </c>
      <c r="G218" s="195" t="s">
        <v>165</v>
      </c>
      <c r="H218" s="309"/>
      <c r="I218" s="128"/>
      <c r="J218" s="5"/>
      <c r="K218" s="5"/>
      <c r="L218" s="5"/>
      <c r="M218" s="5"/>
      <c r="N218" s="5"/>
      <c r="O218" s="5"/>
      <c r="P218" s="5"/>
      <c r="Q218" s="5"/>
      <c r="R218" s="145"/>
      <c r="S218" s="354"/>
      <c r="T218" s="5"/>
      <c r="U218" s="5"/>
      <c r="V218" s="5"/>
      <c r="W218" s="5"/>
      <c r="X218" s="5"/>
      <c r="Y218" s="5"/>
      <c r="Z218" s="5"/>
      <c r="AA218" s="5"/>
      <c r="AB218" s="341"/>
      <c r="AC218" s="128"/>
      <c r="AD218" s="5"/>
      <c r="AE218" s="5"/>
      <c r="AF218" s="5"/>
      <c r="AG218" s="5"/>
      <c r="AH218" s="5"/>
      <c r="AI218" s="5"/>
      <c r="AJ218" s="5"/>
      <c r="AK218" s="5"/>
      <c r="AL218" s="145"/>
      <c r="AM218" s="354"/>
      <c r="AN218" s="5"/>
      <c r="AO218" s="5"/>
      <c r="AP218" s="5"/>
      <c r="AQ218" s="5"/>
      <c r="AR218" s="5"/>
      <c r="AS218" s="5"/>
      <c r="AT218" s="5"/>
      <c r="AU218" s="5"/>
      <c r="AV218" s="341"/>
      <c r="AW218" s="128"/>
      <c r="AX218" s="5"/>
      <c r="AY218" s="5"/>
      <c r="AZ218" s="5"/>
      <c r="BA218" s="5"/>
      <c r="BB218" s="5"/>
      <c r="BC218" s="5"/>
      <c r="BD218" s="5"/>
      <c r="BE218" s="5"/>
      <c r="BF218" s="145"/>
      <c r="BG218" s="355" t="s">
        <v>606</v>
      </c>
      <c r="BH218" s="51">
        <v>115.4</v>
      </c>
      <c r="BI218" s="51">
        <v>118</v>
      </c>
      <c r="BJ218" s="52">
        <f t="shared" si="97"/>
        <v>2.5999999999999943</v>
      </c>
      <c r="BK218" s="51">
        <v>100</v>
      </c>
      <c r="BL218" s="52">
        <f t="shared" si="98"/>
        <v>2.5999999999999943</v>
      </c>
      <c r="BM218" s="139">
        <f>BL218*AUXILIAR!$B$70</f>
        <v>2599999.9999999944</v>
      </c>
      <c r="BN218" s="439">
        <v>100</v>
      </c>
      <c r="BO218" s="182">
        <f t="shared" ref="BO218:BO229" si="101">BJ218*BN218/100</f>
        <v>2.5999999999999943</v>
      </c>
      <c r="BP218" s="356">
        <f>BO218*AUXILIAR!$B$70</f>
        <v>2599999.9999999944</v>
      </c>
      <c r="BQ218" s="333"/>
    </row>
    <row r="219" spans="1:69" ht="30">
      <c r="A219" s="8" t="s">
        <v>33</v>
      </c>
      <c r="B219" s="8" t="s">
        <v>12</v>
      </c>
      <c r="C219" s="8">
        <v>1</v>
      </c>
      <c r="D219" s="197">
        <v>116</v>
      </c>
      <c r="E219" s="118" t="s">
        <v>171</v>
      </c>
      <c r="F219" s="195" t="s">
        <v>108</v>
      </c>
      <c r="G219" s="195" t="s">
        <v>165</v>
      </c>
      <c r="H219" s="309"/>
      <c r="I219" s="128"/>
      <c r="J219" s="5"/>
      <c r="K219" s="5"/>
      <c r="L219" s="5"/>
      <c r="M219" s="5"/>
      <c r="N219" s="5"/>
      <c r="O219" s="5"/>
      <c r="P219" s="5"/>
      <c r="Q219" s="5"/>
      <c r="R219" s="145"/>
      <c r="S219" s="354"/>
      <c r="T219" s="5"/>
      <c r="U219" s="5"/>
      <c r="V219" s="5"/>
      <c r="W219" s="5"/>
      <c r="X219" s="5"/>
      <c r="Y219" s="5"/>
      <c r="Z219" s="5"/>
      <c r="AA219" s="5"/>
      <c r="AB219" s="341"/>
      <c r="AC219" s="128"/>
      <c r="AD219" s="5"/>
      <c r="AE219" s="5"/>
      <c r="AF219" s="5"/>
      <c r="AG219" s="5"/>
      <c r="AH219" s="5"/>
      <c r="AI219" s="5"/>
      <c r="AJ219" s="5"/>
      <c r="AK219" s="5"/>
      <c r="AL219" s="145"/>
      <c r="AM219" s="354"/>
      <c r="AN219" s="5"/>
      <c r="AO219" s="5"/>
      <c r="AP219" s="5"/>
      <c r="AQ219" s="5"/>
      <c r="AR219" s="5"/>
      <c r="AS219" s="5"/>
      <c r="AT219" s="5"/>
      <c r="AU219" s="5"/>
      <c r="AV219" s="341"/>
      <c r="AW219" s="128"/>
      <c r="AX219" s="5"/>
      <c r="AY219" s="5"/>
      <c r="AZ219" s="5"/>
      <c r="BA219" s="5"/>
      <c r="BB219" s="5"/>
      <c r="BC219" s="5"/>
      <c r="BD219" s="5"/>
      <c r="BE219" s="5"/>
      <c r="BF219" s="145"/>
      <c r="BG219" s="355" t="s">
        <v>606</v>
      </c>
      <c r="BH219" s="51">
        <v>122.5</v>
      </c>
      <c r="BI219" s="51">
        <v>126</v>
      </c>
      <c r="BJ219" s="52">
        <f t="shared" si="97"/>
        <v>3.5</v>
      </c>
      <c r="BK219" s="51">
        <v>100</v>
      </c>
      <c r="BL219" s="52">
        <f t="shared" si="98"/>
        <v>3.5</v>
      </c>
      <c r="BM219" s="139">
        <f>BL219*AUXILIAR!$B$70</f>
        <v>3500000</v>
      </c>
      <c r="BN219" s="439">
        <v>100</v>
      </c>
      <c r="BO219" s="182">
        <f t="shared" si="101"/>
        <v>3.5</v>
      </c>
      <c r="BP219" s="356">
        <f>BO219*AUXILIAR!$B$70</f>
        <v>3500000</v>
      </c>
      <c r="BQ219" s="333"/>
    </row>
    <row r="220" spans="1:69" ht="30">
      <c r="A220" s="8" t="s">
        <v>33</v>
      </c>
      <c r="B220" s="8" t="s">
        <v>12</v>
      </c>
      <c r="C220" s="8">
        <v>1</v>
      </c>
      <c r="D220" s="197">
        <v>116</v>
      </c>
      <c r="E220" s="118" t="s">
        <v>171</v>
      </c>
      <c r="F220" s="195" t="s">
        <v>108</v>
      </c>
      <c r="G220" s="195" t="s">
        <v>165</v>
      </c>
      <c r="H220" s="309"/>
      <c r="I220" s="128"/>
      <c r="J220" s="5"/>
      <c r="K220" s="5"/>
      <c r="L220" s="5"/>
      <c r="M220" s="5"/>
      <c r="N220" s="5"/>
      <c r="O220" s="5"/>
      <c r="P220" s="5"/>
      <c r="Q220" s="5"/>
      <c r="R220" s="145"/>
      <c r="S220" s="354"/>
      <c r="T220" s="5"/>
      <c r="U220" s="5"/>
      <c r="V220" s="5"/>
      <c r="W220" s="5"/>
      <c r="X220" s="5"/>
      <c r="Y220" s="5"/>
      <c r="Z220" s="5"/>
      <c r="AA220" s="5"/>
      <c r="AB220" s="341"/>
      <c r="AC220" s="128"/>
      <c r="AD220" s="5"/>
      <c r="AE220" s="5"/>
      <c r="AF220" s="5"/>
      <c r="AG220" s="5"/>
      <c r="AH220" s="5"/>
      <c r="AI220" s="5"/>
      <c r="AJ220" s="5"/>
      <c r="AK220" s="5"/>
      <c r="AL220" s="145"/>
      <c r="AM220" s="354"/>
      <c r="AN220" s="5"/>
      <c r="AO220" s="5"/>
      <c r="AP220" s="5"/>
      <c r="AQ220" s="5"/>
      <c r="AR220" s="5"/>
      <c r="AS220" s="5"/>
      <c r="AT220" s="5"/>
      <c r="AU220" s="5"/>
      <c r="AV220" s="341"/>
      <c r="AW220" s="128"/>
      <c r="AX220" s="5"/>
      <c r="AY220" s="5"/>
      <c r="AZ220" s="5"/>
      <c r="BA220" s="5"/>
      <c r="BB220" s="5"/>
      <c r="BC220" s="5"/>
      <c r="BD220" s="5"/>
      <c r="BE220" s="5"/>
      <c r="BF220" s="145"/>
      <c r="BG220" s="355" t="s">
        <v>606</v>
      </c>
      <c r="BH220" s="51">
        <v>126.2</v>
      </c>
      <c r="BI220" s="51">
        <v>128.80000000000001</v>
      </c>
      <c r="BJ220" s="52">
        <f t="shared" si="97"/>
        <v>2.6000000000000085</v>
      </c>
      <c r="BK220" s="51">
        <v>100</v>
      </c>
      <c r="BL220" s="52">
        <f t="shared" si="98"/>
        <v>2.6000000000000085</v>
      </c>
      <c r="BM220" s="139">
        <f>BL220*AUXILIAR!$B$70</f>
        <v>2600000.0000000084</v>
      </c>
      <c r="BN220" s="439">
        <v>100</v>
      </c>
      <c r="BO220" s="182">
        <f t="shared" si="101"/>
        <v>2.6000000000000085</v>
      </c>
      <c r="BP220" s="356">
        <f>BO220*AUXILIAR!$B$70</f>
        <v>2600000.0000000084</v>
      </c>
      <c r="BQ220" s="333"/>
    </row>
    <row r="221" spans="1:69" ht="30">
      <c r="A221" s="8" t="s">
        <v>33</v>
      </c>
      <c r="B221" s="8" t="s">
        <v>12</v>
      </c>
      <c r="C221" s="8">
        <v>1</v>
      </c>
      <c r="D221" s="197">
        <v>116</v>
      </c>
      <c r="E221" s="118" t="s">
        <v>171</v>
      </c>
      <c r="F221" s="195" t="s">
        <v>108</v>
      </c>
      <c r="G221" s="195" t="s">
        <v>165</v>
      </c>
      <c r="H221" s="309"/>
      <c r="I221" s="128"/>
      <c r="J221" s="5"/>
      <c r="K221" s="5"/>
      <c r="L221" s="5"/>
      <c r="M221" s="5"/>
      <c r="N221" s="5"/>
      <c r="O221" s="5"/>
      <c r="P221" s="5"/>
      <c r="Q221" s="5"/>
      <c r="R221" s="145"/>
      <c r="S221" s="354"/>
      <c r="T221" s="5"/>
      <c r="U221" s="5"/>
      <c r="V221" s="5"/>
      <c r="W221" s="5"/>
      <c r="X221" s="5"/>
      <c r="Y221" s="5"/>
      <c r="Z221" s="5"/>
      <c r="AA221" s="5"/>
      <c r="AB221" s="341"/>
      <c r="AC221" s="128"/>
      <c r="AD221" s="5"/>
      <c r="AE221" s="5"/>
      <c r="AF221" s="5"/>
      <c r="AG221" s="5"/>
      <c r="AH221" s="5"/>
      <c r="AI221" s="5"/>
      <c r="AJ221" s="5"/>
      <c r="AK221" s="5"/>
      <c r="AL221" s="145"/>
      <c r="AM221" s="354"/>
      <c r="AN221" s="5"/>
      <c r="AO221" s="5"/>
      <c r="AP221" s="5"/>
      <c r="AQ221" s="5"/>
      <c r="AR221" s="5"/>
      <c r="AS221" s="5"/>
      <c r="AT221" s="5"/>
      <c r="AU221" s="5"/>
      <c r="AV221" s="341"/>
      <c r="AW221" s="128"/>
      <c r="AX221" s="5"/>
      <c r="AY221" s="5"/>
      <c r="AZ221" s="5"/>
      <c r="BA221" s="5"/>
      <c r="BB221" s="5"/>
      <c r="BC221" s="5"/>
      <c r="BD221" s="5"/>
      <c r="BE221" s="5"/>
      <c r="BF221" s="145"/>
      <c r="BG221" s="355" t="s">
        <v>606</v>
      </c>
      <c r="BH221" s="51">
        <v>129.69999999999999</v>
      </c>
      <c r="BI221" s="51">
        <v>130.5</v>
      </c>
      <c r="BJ221" s="52">
        <f t="shared" si="97"/>
        <v>0.80000000000001137</v>
      </c>
      <c r="BK221" s="51">
        <v>100</v>
      </c>
      <c r="BL221" s="52">
        <f t="shared" si="98"/>
        <v>0.80000000000001137</v>
      </c>
      <c r="BM221" s="139">
        <f>BL221*AUXILIAR!$B$70</f>
        <v>800000.00000001141</v>
      </c>
      <c r="BN221" s="438">
        <v>0</v>
      </c>
      <c r="BO221" s="182">
        <f t="shared" si="101"/>
        <v>0</v>
      </c>
      <c r="BP221" s="356">
        <f>BO221*AUXILIAR!$B$70</f>
        <v>0</v>
      </c>
      <c r="BQ221" s="333"/>
    </row>
    <row r="222" spans="1:69" ht="30">
      <c r="A222" s="8" t="s">
        <v>33</v>
      </c>
      <c r="B222" s="8" t="s">
        <v>12</v>
      </c>
      <c r="C222" s="8">
        <v>1</v>
      </c>
      <c r="D222" s="197">
        <v>116</v>
      </c>
      <c r="E222" s="118" t="s">
        <v>171</v>
      </c>
      <c r="F222" s="195" t="s">
        <v>108</v>
      </c>
      <c r="G222" s="195" t="s">
        <v>165</v>
      </c>
      <c r="H222" s="309"/>
      <c r="I222" s="128"/>
      <c r="J222" s="5"/>
      <c r="K222" s="5"/>
      <c r="L222" s="5"/>
      <c r="M222" s="5"/>
      <c r="N222" s="5"/>
      <c r="O222" s="5"/>
      <c r="P222" s="5"/>
      <c r="Q222" s="5"/>
      <c r="R222" s="145"/>
      <c r="S222" s="354"/>
      <c r="T222" s="5"/>
      <c r="U222" s="5"/>
      <c r="V222" s="5"/>
      <c r="W222" s="5"/>
      <c r="X222" s="5"/>
      <c r="Y222" s="5"/>
      <c r="Z222" s="5"/>
      <c r="AA222" s="5"/>
      <c r="AB222" s="341"/>
      <c r="AC222" s="128"/>
      <c r="AD222" s="5"/>
      <c r="AE222" s="5"/>
      <c r="AF222" s="5"/>
      <c r="AG222" s="5"/>
      <c r="AH222" s="5"/>
      <c r="AI222" s="5"/>
      <c r="AJ222" s="5"/>
      <c r="AK222" s="5"/>
      <c r="AL222" s="145"/>
      <c r="AM222" s="354"/>
      <c r="AN222" s="5"/>
      <c r="AO222" s="5"/>
      <c r="AP222" s="5"/>
      <c r="AQ222" s="5"/>
      <c r="AR222" s="5"/>
      <c r="AS222" s="5"/>
      <c r="AT222" s="5"/>
      <c r="AU222" s="5"/>
      <c r="AV222" s="341"/>
      <c r="AW222" s="128"/>
      <c r="AX222" s="5"/>
      <c r="AY222" s="5"/>
      <c r="AZ222" s="5"/>
      <c r="BA222" s="5"/>
      <c r="BB222" s="5"/>
      <c r="BC222" s="5"/>
      <c r="BD222" s="5"/>
      <c r="BE222" s="5"/>
      <c r="BF222" s="145"/>
      <c r="BG222" s="355" t="s">
        <v>606</v>
      </c>
      <c r="BH222" s="51">
        <v>132.19999999999999</v>
      </c>
      <c r="BI222" s="51">
        <v>133.19999999999999</v>
      </c>
      <c r="BJ222" s="52">
        <f t="shared" si="97"/>
        <v>1</v>
      </c>
      <c r="BK222" s="51">
        <v>100</v>
      </c>
      <c r="BL222" s="52">
        <f t="shared" si="98"/>
        <v>1</v>
      </c>
      <c r="BM222" s="139">
        <f>BL222*AUXILIAR!$B$70</f>
        <v>1000000</v>
      </c>
      <c r="BN222" s="438">
        <v>0</v>
      </c>
      <c r="BO222" s="182">
        <f t="shared" si="101"/>
        <v>0</v>
      </c>
      <c r="BP222" s="356">
        <f>BO222*AUXILIAR!$B$70</f>
        <v>0</v>
      </c>
      <c r="BQ222" s="333"/>
    </row>
    <row r="223" spans="1:69" ht="30">
      <c r="A223" s="8" t="s">
        <v>33</v>
      </c>
      <c r="B223" s="8" t="s">
        <v>12</v>
      </c>
      <c r="C223" s="8">
        <v>1</v>
      </c>
      <c r="D223" s="197">
        <v>116</v>
      </c>
      <c r="E223" s="118" t="s">
        <v>171</v>
      </c>
      <c r="F223" s="195" t="s">
        <v>108</v>
      </c>
      <c r="G223" s="195" t="s">
        <v>165</v>
      </c>
      <c r="H223" s="309"/>
      <c r="I223" s="128"/>
      <c r="J223" s="5"/>
      <c r="K223" s="5"/>
      <c r="L223" s="5"/>
      <c r="M223" s="5"/>
      <c r="N223" s="5"/>
      <c r="O223" s="5"/>
      <c r="P223" s="5"/>
      <c r="Q223" s="5"/>
      <c r="R223" s="145"/>
      <c r="S223" s="354"/>
      <c r="T223" s="5"/>
      <c r="U223" s="5"/>
      <c r="V223" s="5"/>
      <c r="W223" s="5"/>
      <c r="X223" s="5"/>
      <c r="Y223" s="5"/>
      <c r="Z223" s="5"/>
      <c r="AA223" s="5"/>
      <c r="AB223" s="341"/>
      <c r="AC223" s="128"/>
      <c r="AD223" s="5"/>
      <c r="AE223" s="5"/>
      <c r="AF223" s="5"/>
      <c r="AG223" s="5"/>
      <c r="AH223" s="5"/>
      <c r="AI223" s="5"/>
      <c r="AJ223" s="5"/>
      <c r="AK223" s="5"/>
      <c r="AL223" s="145"/>
      <c r="AM223" s="354"/>
      <c r="AN223" s="5"/>
      <c r="AO223" s="5"/>
      <c r="AP223" s="5"/>
      <c r="AQ223" s="5"/>
      <c r="AR223" s="5"/>
      <c r="AS223" s="5"/>
      <c r="AT223" s="5"/>
      <c r="AU223" s="5"/>
      <c r="AV223" s="341"/>
      <c r="AW223" s="128"/>
      <c r="AX223" s="5"/>
      <c r="AY223" s="5"/>
      <c r="AZ223" s="5"/>
      <c r="BA223" s="5"/>
      <c r="BB223" s="5"/>
      <c r="BC223" s="5"/>
      <c r="BD223" s="5"/>
      <c r="BE223" s="5"/>
      <c r="BF223" s="145"/>
      <c r="BG223" s="355" t="s">
        <v>606</v>
      </c>
      <c r="BH223" s="51">
        <v>134.69999999999999</v>
      </c>
      <c r="BI223" s="51">
        <v>136.30000000000001</v>
      </c>
      <c r="BJ223" s="52">
        <f t="shared" si="97"/>
        <v>1.6000000000000227</v>
      </c>
      <c r="BK223" s="51">
        <v>100</v>
      </c>
      <c r="BL223" s="52">
        <f t="shared" si="98"/>
        <v>1.6000000000000227</v>
      </c>
      <c r="BM223" s="139">
        <f>BL223*AUXILIAR!$B$70</f>
        <v>1600000.0000000228</v>
      </c>
      <c r="BN223" s="439">
        <v>100</v>
      </c>
      <c r="BO223" s="182">
        <f t="shared" si="101"/>
        <v>1.6000000000000227</v>
      </c>
      <c r="BP223" s="356">
        <f>BO223*AUXILIAR!$B$70</f>
        <v>1600000.0000000228</v>
      </c>
      <c r="BQ223" s="333"/>
    </row>
    <row r="224" spans="1:69" ht="30">
      <c r="A224" s="8" t="s">
        <v>33</v>
      </c>
      <c r="B224" s="8" t="s">
        <v>12</v>
      </c>
      <c r="C224" s="8">
        <v>1</v>
      </c>
      <c r="D224" s="197">
        <v>116</v>
      </c>
      <c r="E224" s="118" t="s">
        <v>171</v>
      </c>
      <c r="F224" s="195" t="s">
        <v>108</v>
      </c>
      <c r="G224" s="195" t="s">
        <v>165</v>
      </c>
      <c r="H224" s="309"/>
      <c r="I224" s="128"/>
      <c r="J224" s="5"/>
      <c r="K224" s="5"/>
      <c r="L224" s="5"/>
      <c r="M224" s="5"/>
      <c r="N224" s="5"/>
      <c r="O224" s="5"/>
      <c r="P224" s="5"/>
      <c r="Q224" s="5"/>
      <c r="R224" s="145"/>
      <c r="S224" s="354"/>
      <c r="T224" s="5"/>
      <c r="U224" s="5"/>
      <c r="V224" s="5"/>
      <c r="W224" s="5"/>
      <c r="X224" s="5"/>
      <c r="Y224" s="5"/>
      <c r="Z224" s="5"/>
      <c r="AA224" s="5"/>
      <c r="AB224" s="341"/>
      <c r="AC224" s="128"/>
      <c r="AD224" s="5"/>
      <c r="AE224" s="5"/>
      <c r="AF224" s="5"/>
      <c r="AG224" s="5"/>
      <c r="AH224" s="5"/>
      <c r="AI224" s="5"/>
      <c r="AJ224" s="5"/>
      <c r="AK224" s="5"/>
      <c r="AL224" s="145"/>
      <c r="AM224" s="354"/>
      <c r="AN224" s="5"/>
      <c r="AO224" s="5"/>
      <c r="AP224" s="5"/>
      <c r="AQ224" s="5"/>
      <c r="AR224" s="5"/>
      <c r="AS224" s="5"/>
      <c r="AT224" s="5"/>
      <c r="AU224" s="5"/>
      <c r="AV224" s="341"/>
      <c r="AW224" s="128"/>
      <c r="AX224" s="5"/>
      <c r="AY224" s="5"/>
      <c r="AZ224" s="5"/>
      <c r="BA224" s="5"/>
      <c r="BB224" s="5"/>
      <c r="BC224" s="5"/>
      <c r="BD224" s="5"/>
      <c r="BE224" s="5"/>
      <c r="BF224" s="145"/>
      <c r="BG224" s="355" t="s">
        <v>606</v>
      </c>
      <c r="BH224" s="51">
        <v>136.69999999999999</v>
      </c>
      <c r="BI224" s="51">
        <v>139.5</v>
      </c>
      <c r="BJ224" s="52">
        <f t="shared" si="97"/>
        <v>2.8000000000000114</v>
      </c>
      <c r="BK224" s="51">
        <v>100</v>
      </c>
      <c r="BL224" s="52">
        <f t="shared" si="98"/>
        <v>2.8000000000000114</v>
      </c>
      <c r="BM224" s="139">
        <f>BL224*AUXILIAR!$B$70</f>
        <v>2800000.0000000112</v>
      </c>
      <c r="BN224" s="439">
        <v>100</v>
      </c>
      <c r="BO224" s="182">
        <f t="shared" si="101"/>
        <v>2.8000000000000114</v>
      </c>
      <c r="BP224" s="356">
        <f>BO224*AUXILIAR!$B$70</f>
        <v>2800000.0000000112</v>
      </c>
      <c r="BQ224" s="333"/>
    </row>
    <row r="225" spans="1:69" ht="30">
      <c r="A225" s="8" t="s">
        <v>33</v>
      </c>
      <c r="B225" s="8" t="s">
        <v>12</v>
      </c>
      <c r="C225" s="8">
        <v>1</v>
      </c>
      <c r="D225" s="197">
        <v>116</v>
      </c>
      <c r="E225" s="118" t="s">
        <v>171</v>
      </c>
      <c r="F225" s="195" t="s">
        <v>108</v>
      </c>
      <c r="G225" s="195" t="s">
        <v>165</v>
      </c>
      <c r="H225" s="309"/>
      <c r="I225" s="128"/>
      <c r="J225" s="5"/>
      <c r="K225" s="5"/>
      <c r="L225" s="5"/>
      <c r="M225" s="5"/>
      <c r="N225" s="5"/>
      <c r="O225" s="5"/>
      <c r="P225" s="5"/>
      <c r="Q225" s="5"/>
      <c r="R225" s="145"/>
      <c r="S225" s="354"/>
      <c r="T225" s="5"/>
      <c r="U225" s="5"/>
      <c r="V225" s="5"/>
      <c r="W225" s="5"/>
      <c r="X225" s="5"/>
      <c r="Y225" s="5"/>
      <c r="Z225" s="5"/>
      <c r="AA225" s="5"/>
      <c r="AB225" s="341"/>
      <c r="AC225" s="128"/>
      <c r="AD225" s="5"/>
      <c r="AE225" s="5"/>
      <c r="AF225" s="5"/>
      <c r="AG225" s="5"/>
      <c r="AH225" s="5"/>
      <c r="AI225" s="5"/>
      <c r="AJ225" s="5"/>
      <c r="AK225" s="5"/>
      <c r="AL225" s="145"/>
      <c r="AM225" s="354"/>
      <c r="AN225" s="5"/>
      <c r="AO225" s="5"/>
      <c r="AP225" s="5"/>
      <c r="AQ225" s="5"/>
      <c r="AR225" s="5"/>
      <c r="AS225" s="5"/>
      <c r="AT225" s="5"/>
      <c r="AU225" s="5"/>
      <c r="AV225" s="341"/>
      <c r="AW225" s="128"/>
      <c r="AX225" s="5"/>
      <c r="AY225" s="5"/>
      <c r="AZ225" s="5"/>
      <c r="BA225" s="5"/>
      <c r="BB225" s="5"/>
      <c r="BC225" s="5"/>
      <c r="BD225" s="5"/>
      <c r="BE225" s="5"/>
      <c r="BF225" s="145"/>
      <c r="BG225" s="355" t="s">
        <v>606</v>
      </c>
      <c r="BH225" s="51">
        <v>156.1</v>
      </c>
      <c r="BI225" s="51">
        <v>158.4</v>
      </c>
      <c r="BJ225" s="52">
        <f t="shared" si="97"/>
        <v>2.3000000000000114</v>
      </c>
      <c r="BK225" s="51">
        <v>100</v>
      </c>
      <c r="BL225" s="52">
        <f t="shared" si="98"/>
        <v>2.3000000000000114</v>
      </c>
      <c r="BM225" s="139">
        <f>BL225*AUXILIAR!$B$70</f>
        <v>2300000.0000000112</v>
      </c>
      <c r="BN225" s="439">
        <v>100</v>
      </c>
      <c r="BO225" s="182">
        <f t="shared" si="101"/>
        <v>2.3000000000000114</v>
      </c>
      <c r="BP225" s="356">
        <f>BO225*AUXILIAR!$B$70</f>
        <v>2300000.0000000112</v>
      </c>
      <c r="BQ225" s="333"/>
    </row>
    <row r="226" spans="1:69" ht="30">
      <c r="A226" s="8" t="s">
        <v>33</v>
      </c>
      <c r="B226" s="8" t="s">
        <v>12</v>
      </c>
      <c r="C226" s="8">
        <v>1</v>
      </c>
      <c r="D226" s="197">
        <v>116</v>
      </c>
      <c r="E226" s="118" t="s">
        <v>171</v>
      </c>
      <c r="F226" s="195" t="s">
        <v>108</v>
      </c>
      <c r="G226" s="195" t="s">
        <v>165</v>
      </c>
      <c r="H226" s="309"/>
      <c r="I226" s="128"/>
      <c r="J226" s="5"/>
      <c r="K226" s="5"/>
      <c r="L226" s="5"/>
      <c r="M226" s="5"/>
      <c r="N226" s="5"/>
      <c r="O226" s="5"/>
      <c r="P226" s="5"/>
      <c r="Q226" s="5"/>
      <c r="R226" s="145"/>
      <c r="S226" s="354"/>
      <c r="T226" s="5"/>
      <c r="U226" s="5"/>
      <c r="V226" s="5"/>
      <c r="W226" s="5"/>
      <c r="X226" s="5"/>
      <c r="Y226" s="5"/>
      <c r="Z226" s="5"/>
      <c r="AA226" s="5"/>
      <c r="AB226" s="341"/>
      <c r="AC226" s="128"/>
      <c r="AD226" s="5"/>
      <c r="AE226" s="5"/>
      <c r="AF226" s="5"/>
      <c r="AG226" s="5"/>
      <c r="AH226" s="5"/>
      <c r="AI226" s="5"/>
      <c r="AJ226" s="5"/>
      <c r="AK226" s="5"/>
      <c r="AL226" s="145"/>
      <c r="AM226" s="354"/>
      <c r="AN226" s="5"/>
      <c r="AO226" s="5"/>
      <c r="AP226" s="5"/>
      <c r="AQ226" s="5"/>
      <c r="AR226" s="5"/>
      <c r="AS226" s="5"/>
      <c r="AT226" s="5"/>
      <c r="AU226" s="5"/>
      <c r="AV226" s="341"/>
      <c r="AW226" s="128"/>
      <c r="AX226" s="5"/>
      <c r="AY226" s="5"/>
      <c r="AZ226" s="5"/>
      <c r="BA226" s="5"/>
      <c r="BB226" s="5"/>
      <c r="BC226" s="5"/>
      <c r="BD226" s="5"/>
      <c r="BE226" s="5"/>
      <c r="BF226" s="145"/>
      <c r="BG226" s="355" t="s">
        <v>606</v>
      </c>
      <c r="BH226" s="51">
        <v>179</v>
      </c>
      <c r="BI226" s="51">
        <v>179.2</v>
      </c>
      <c r="BJ226" s="52">
        <f t="shared" si="97"/>
        <v>0.19999999999998863</v>
      </c>
      <c r="BK226" s="51">
        <v>100</v>
      </c>
      <c r="BL226" s="52">
        <f t="shared" si="98"/>
        <v>0.19999999999998863</v>
      </c>
      <c r="BM226" s="139">
        <f>BL226*AUXILIAR!$B$70</f>
        <v>199999.99999998862</v>
      </c>
      <c r="BN226" s="438">
        <v>0</v>
      </c>
      <c r="BO226" s="182">
        <f t="shared" si="101"/>
        <v>0</v>
      </c>
      <c r="BP226" s="356">
        <f>BO226*AUXILIAR!$B$70</f>
        <v>0</v>
      </c>
      <c r="BQ226" s="333"/>
    </row>
    <row r="227" spans="1:69" ht="30">
      <c r="A227" s="8" t="s">
        <v>33</v>
      </c>
      <c r="B227" s="8" t="s">
        <v>12</v>
      </c>
      <c r="C227" s="8">
        <v>1</v>
      </c>
      <c r="D227" s="197">
        <v>116</v>
      </c>
      <c r="E227" s="118" t="s">
        <v>171</v>
      </c>
      <c r="F227" s="195" t="s">
        <v>108</v>
      </c>
      <c r="G227" s="195" t="s">
        <v>165</v>
      </c>
      <c r="H227" s="309"/>
      <c r="I227" s="128"/>
      <c r="J227" s="5"/>
      <c r="K227" s="5"/>
      <c r="L227" s="5"/>
      <c r="M227" s="5"/>
      <c r="N227" s="5"/>
      <c r="O227" s="5"/>
      <c r="P227" s="5"/>
      <c r="Q227" s="5"/>
      <c r="R227" s="145"/>
      <c r="S227" s="354"/>
      <c r="T227" s="5"/>
      <c r="U227" s="5"/>
      <c r="V227" s="5"/>
      <c r="W227" s="5"/>
      <c r="X227" s="5"/>
      <c r="Y227" s="5"/>
      <c r="Z227" s="5"/>
      <c r="AA227" s="5"/>
      <c r="AB227" s="341"/>
      <c r="AC227" s="128"/>
      <c r="AD227" s="5"/>
      <c r="AE227" s="5"/>
      <c r="AF227" s="5"/>
      <c r="AG227" s="5"/>
      <c r="AH227" s="5"/>
      <c r="AI227" s="5"/>
      <c r="AJ227" s="5"/>
      <c r="AK227" s="5"/>
      <c r="AL227" s="145"/>
      <c r="AM227" s="354"/>
      <c r="AN227" s="5"/>
      <c r="AO227" s="5"/>
      <c r="AP227" s="5"/>
      <c r="AQ227" s="5"/>
      <c r="AR227" s="5"/>
      <c r="AS227" s="5"/>
      <c r="AT227" s="5"/>
      <c r="AU227" s="5"/>
      <c r="AV227" s="341"/>
      <c r="AW227" s="128"/>
      <c r="AX227" s="5"/>
      <c r="AY227" s="5"/>
      <c r="AZ227" s="5"/>
      <c r="BA227" s="5"/>
      <c r="BB227" s="5"/>
      <c r="BC227" s="5"/>
      <c r="BD227" s="5"/>
      <c r="BE227" s="5"/>
      <c r="BF227" s="145"/>
      <c r="BG227" s="355" t="s">
        <v>606</v>
      </c>
      <c r="BH227" s="51">
        <v>211</v>
      </c>
      <c r="BI227" s="51">
        <v>212.5</v>
      </c>
      <c r="BJ227" s="52">
        <f t="shared" si="97"/>
        <v>1.5</v>
      </c>
      <c r="BK227" s="51">
        <v>100</v>
      </c>
      <c r="BL227" s="52">
        <f t="shared" si="98"/>
        <v>1.5</v>
      </c>
      <c r="BM227" s="139">
        <f>BL227*AUXILIAR!$B$70</f>
        <v>1500000</v>
      </c>
      <c r="BN227" s="439">
        <v>100</v>
      </c>
      <c r="BO227" s="182">
        <f t="shared" si="101"/>
        <v>1.5</v>
      </c>
      <c r="BP227" s="356">
        <f>BO227*AUXILIAR!$B$70</f>
        <v>1500000</v>
      </c>
      <c r="BQ227" s="333"/>
    </row>
    <row r="228" spans="1:69" ht="30">
      <c r="A228" s="8" t="s">
        <v>33</v>
      </c>
      <c r="B228" s="8" t="s">
        <v>12</v>
      </c>
      <c r="C228" s="8">
        <v>1</v>
      </c>
      <c r="D228" s="197">
        <v>116</v>
      </c>
      <c r="E228" s="118" t="s">
        <v>171</v>
      </c>
      <c r="F228" s="195" t="s">
        <v>108</v>
      </c>
      <c r="G228" s="195" t="s">
        <v>165</v>
      </c>
      <c r="H228" s="309"/>
      <c r="I228" s="128"/>
      <c r="J228" s="5"/>
      <c r="K228" s="5"/>
      <c r="L228" s="5"/>
      <c r="M228" s="5"/>
      <c r="N228" s="5"/>
      <c r="O228" s="5"/>
      <c r="P228" s="5"/>
      <c r="Q228" s="5"/>
      <c r="R228" s="145"/>
      <c r="S228" s="354"/>
      <c r="T228" s="5"/>
      <c r="U228" s="5"/>
      <c r="V228" s="5"/>
      <c r="W228" s="5"/>
      <c r="X228" s="5"/>
      <c r="Y228" s="5"/>
      <c r="Z228" s="5"/>
      <c r="AA228" s="5"/>
      <c r="AB228" s="341"/>
      <c r="AC228" s="128"/>
      <c r="AD228" s="5"/>
      <c r="AE228" s="5"/>
      <c r="AF228" s="5"/>
      <c r="AG228" s="5"/>
      <c r="AH228" s="5"/>
      <c r="AI228" s="5"/>
      <c r="AJ228" s="5"/>
      <c r="AK228" s="5"/>
      <c r="AL228" s="145"/>
      <c r="AM228" s="354"/>
      <c r="AN228" s="5"/>
      <c r="AO228" s="5"/>
      <c r="AP228" s="5"/>
      <c r="AQ228" s="5"/>
      <c r="AR228" s="5"/>
      <c r="AS228" s="5"/>
      <c r="AT228" s="5"/>
      <c r="AU228" s="5"/>
      <c r="AV228" s="341"/>
      <c r="AW228" s="128"/>
      <c r="AX228" s="5"/>
      <c r="AY228" s="5"/>
      <c r="AZ228" s="5"/>
      <c r="BA228" s="5"/>
      <c r="BB228" s="5"/>
      <c r="BC228" s="5"/>
      <c r="BD228" s="5"/>
      <c r="BE228" s="5"/>
      <c r="BF228" s="145"/>
      <c r="BG228" s="355" t="s">
        <v>606</v>
      </c>
      <c r="BH228" s="51">
        <v>212.5</v>
      </c>
      <c r="BI228" s="51">
        <v>215</v>
      </c>
      <c r="BJ228" s="52">
        <f t="shared" si="97"/>
        <v>2.5</v>
      </c>
      <c r="BK228" s="51">
        <v>100</v>
      </c>
      <c r="BL228" s="52">
        <f t="shared" si="98"/>
        <v>2.5</v>
      </c>
      <c r="BM228" s="139">
        <f>BL228*AUXILIAR!$B$70</f>
        <v>2500000</v>
      </c>
      <c r="BN228" s="439">
        <v>100</v>
      </c>
      <c r="BO228" s="182">
        <f t="shared" si="101"/>
        <v>2.5</v>
      </c>
      <c r="BP228" s="356">
        <f>BO228*AUXILIAR!$B$70</f>
        <v>2500000</v>
      </c>
      <c r="BQ228" s="333"/>
    </row>
    <row r="229" spans="1:69" ht="30">
      <c r="A229" s="8" t="s">
        <v>33</v>
      </c>
      <c r="B229" s="8" t="s">
        <v>12</v>
      </c>
      <c r="C229" s="8">
        <v>1</v>
      </c>
      <c r="D229" s="197">
        <v>116</v>
      </c>
      <c r="E229" s="118" t="s">
        <v>171</v>
      </c>
      <c r="F229" s="195" t="s">
        <v>108</v>
      </c>
      <c r="G229" s="195" t="s">
        <v>165</v>
      </c>
      <c r="H229" s="309"/>
      <c r="I229" s="128"/>
      <c r="J229" s="5"/>
      <c r="K229" s="5"/>
      <c r="L229" s="5"/>
      <c r="M229" s="5"/>
      <c r="N229" s="5"/>
      <c r="O229" s="5"/>
      <c r="P229" s="5"/>
      <c r="Q229" s="5"/>
      <c r="R229" s="145"/>
      <c r="S229" s="354"/>
      <c r="T229" s="5"/>
      <c r="U229" s="5"/>
      <c r="V229" s="5"/>
      <c r="W229" s="5"/>
      <c r="X229" s="5"/>
      <c r="Y229" s="5"/>
      <c r="Z229" s="5"/>
      <c r="AA229" s="5"/>
      <c r="AB229" s="341"/>
      <c r="AC229" s="128"/>
      <c r="AD229" s="5"/>
      <c r="AE229" s="5"/>
      <c r="AF229" s="5"/>
      <c r="AG229" s="5"/>
      <c r="AH229" s="5"/>
      <c r="AI229" s="5"/>
      <c r="AJ229" s="5"/>
      <c r="AK229" s="5"/>
      <c r="AL229" s="145"/>
      <c r="AM229" s="354"/>
      <c r="AN229" s="5"/>
      <c r="AO229" s="5"/>
      <c r="AP229" s="5"/>
      <c r="AQ229" s="5"/>
      <c r="AR229" s="5"/>
      <c r="AS229" s="5"/>
      <c r="AT229" s="5"/>
      <c r="AU229" s="5"/>
      <c r="AV229" s="341"/>
      <c r="AW229" s="128"/>
      <c r="AX229" s="5"/>
      <c r="AY229" s="5"/>
      <c r="AZ229" s="5"/>
      <c r="BA229" s="5"/>
      <c r="BB229" s="5"/>
      <c r="BC229" s="5"/>
      <c r="BD229" s="5"/>
      <c r="BE229" s="5"/>
      <c r="BF229" s="145"/>
      <c r="BG229" s="355" t="s">
        <v>606</v>
      </c>
      <c r="BH229" s="51">
        <v>304</v>
      </c>
      <c r="BI229" s="51">
        <v>310</v>
      </c>
      <c r="BJ229" s="52">
        <f t="shared" si="97"/>
        <v>6</v>
      </c>
      <c r="BK229" s="51">
        <v>100</v>
      </c>
      <c r="BL229" s="52">
        <f t="shared" si="98"/>
        <v>6</v>
      </c>
      <c r="BM229" s="139">
        <f>BL229*AUXILIAR!$B$70</f>
        <v>6000000</v>
      </c>
      <c r="BN229" s="439">
        <v>0</v>
      </c>
      <c r="BO229" s="182">
        <f t="shared" si="101"/>
        <v>0</v>
      </c>
      <c r="BP229" s="356">
        <f>BO229*AUXILIAR!$B$70</f>
        <v>0</v>
      </c>
      <c r="BQ229" s="333"/>
    </row>
    <row r="230" spans="1:69" ht="15.75" customHeight="1">
      <c r="A230" s="1" t="s">
        <v>33</v>
      </c>
      <c r="B230" s="1" t="s">
        <v>170</v>
      </c>
      <c r="C230" s="2" t="s">
        <v>23</v>
      </c>
      <c r="D230" s="1">
        <v>1</v>
      </c>
      <c r="E230" s="2" t="s">
        <v>169</v>
      </c>
      <c r="F230" s="38" t="s">
        <v>108</v>
      </c>
      <c r="G230" s="2" t="s">
        <v>165</v>
      </c>
      <c r="H230" s="303"/>
      <c r="I230" s="262"/>
      <c r="J230" s="3"/>
      <c r="K230" s="3"/>
      <c r="L230" s="3"/>
      <c r="M230" s="38" t="s">
        <v>261</v>
      </c>
      <c r="N230" s="81">
        <f>N231+N238</f>
        <v>55</v>
      </c>
      <c r="O230" s="81">
        <f>O231+O238</f>
        <v>165000000</v>
      </c>
      <c r="P230" s="38" t="s">
        <v>262</v>
      </c>
      <c r="Q230" s="81">
        <f>Q231+Q238</f>
        <v>32.539499999999997</v>
      </c>
      <c r="R230" s="89">
        <f>R231+R238</f>
        <v>97618500</v>
      </c>
      <c r="S230" s="345"/>
      <c r="T230" s="3"/>
      <c r="U230" s="3"/>
      <c r="V230" s="3"/>
      <c r="W230" s="38" t="s">
        <v>261</v>
      </c>
      <c r="X230" s="81">
        <f>X231+X238</f>
        <v>30.5</v>
      </c>
      <c r="Y230" s="81">
        <f>Y231+Y238</f>
        <v>1464000000</v>
      </c>
      <c r="Z230" s="38" t="s">
        <v>262</v>
      </c>
      <c r="AA230" s="81">
        <f>AA231+AA238</f>
        <v>30.5</v>
      </c>
      <c r="AB230" s="346">
        <f>AB231+AB238</f>
        <v>1464000000</v>
      </c>
      <c r="AC230" s="262"/>
      <c r="AD230" s="3"/>
      <c r="AE230" s="3"/>
      <c r="AF230" s="3"/>
      <c r="AG230" s="38" t="s">
        <v>116</v>
      </c>
      <c r="AH230" s="81">
        <f>AH231+AH238</f>
        <v>4</v>
      </c>
      <c r="AI230" s="81">
        <f>AI231+AI238</f>
        <v>160000000</v>
      </c>
      <c r="AJ230" s="38" t="s">
        <v>116</v>
      </c>
      <c r="AK230" s="81">
        <f>AK231+AK238</f>
        <v>1.0317000000000001</v>
      </c>
      <c r="AL230" s="89">
        <f>AL231+AL238</f>
        <v>41268000</v>
      </c>
      <c r="AM230" s="345"/>
      <c r="AN230" s="3"/>
      <c r="AO230" s="3"/>
      <c r="AP230" s="3"/>
      <c r="AQ230" s="38" t="s">
        <v>116</v>
      </c>
      <c r="AR230" s="81">
        <f>AR231+AR238</f>
        <v>23.57</v>
      </c>
      <c r="AS230" s="81">
        <f>AS231+AS238</f>
        <v>117850000</v>
      </c>
      <c r="AT230" s="38" t="s">
        <v>116</v>
      </c>
      <c r="AU230" s="81">
        <f>AU231+AU238</f>
        <v>0</v>
      </c>
      <c r="AV230" s="346">
        <f>AV231+AV238</f>
        <v>0</v>
      </c>
      <c r="AW230" s="262"/>
      <c r="AX230" s="3"/>
      <c r="AY230" s="3"/>
      <c r="AZ230" s="3"/>
      <c r="BA230" s="38" t="s">
        <v>116</v>
      </c>
      <c r="BB230" s="81">
        <f>BB231+BB238</f>
        <v>0</v>
      </c>
      <c r="BC230" s="81">
        <f>BC231+BC238</f>
        <v>0</v>
      </c>
      <c r="BD230" s="38" t="s">
        <v>116</v>
      </c>
      <c r="BE230" s="81">
        <f>BE231+BE238</f>
        <v>0</v>
      </c>
      <c r="BF230" s="89">
        <f>BF231+BF238</f>
        <v>0</v>
      </c>
      <c r="BG230" s="345"/>
      <c r="BH230" s="3"/>
      <c r="BI230" s="3"/>
      <c r="BJ230" s="3"/>
      <c r="BK230" s="38" t="s">
        <v>116</v>
      </c>
      <c r="BL230" s="81">
        <f>BL231+BL238</f>
        <v>30</v>
      </c>
      <c r="BM230" s="81">
        <f>BM231+BM238</f>
        <v>90000000</v>
      </c>
      <c r="BN230" s="38" t="s">
        <v>116</v>
      </c>
      <c r="BO230" s="81">
        <f>BO231+BO238</f>
        <v>0</v>
      </c>
      <c r="BP230" s="346">
        <f>BP231+BP238</f>
        <v>0</v>
      </c>
      <c r="BQ230" s="331"/>
    </row>
    <row r="231" spans="1:69" ht="15.75" customHeight="1">
      <c r="A231" s="64" t="s">
        <v>33</v>
      </c>
      <c r="B231" s="64" t="s">
        <v>168</v>
      </c>
      <c r="C231" s="65" t="s">
        <v>174</v>
      </c>
      <c r="D231" s="126">
        <v>116</v>
      </c>
      <c r="E231" s="119" t="s">
        <v>169</v>
      </c>
      <c r="F231" s="119" t="s">
        <v>108</v>
      </c>
      <c r="G231" s="119" t="s">
        <v>165</v>
      </c>
      <c r="H231" s="308"/>
      <c r="I231" s="263"/>
      <c r="J231" s="70"/>
      <c r="K231" s="70"/>
      <c r="L231" s="70"/>
      <c r="M231" s="80" t="s">
        <v>115</v>
      </c>
      <c r="N231" s="79">
        <f>SUM(N232:N233)</f>
        <v>15</v>
      </c>
      <c r="O231" s="79">
        <f>SUM(O232:O233)</f>
        <v>45000000</v>
      </c>
      <c r="P231" s="80" t="s">
        <v>115</v>
      </c>
      <c r="Q231" s="79">
        <f>SUM(Q232:Q233)</f>
        <v>13.7295</v>
      </c>
      <c r="R231" s="256">
        <f>SUM(R232:R233)</f>
        <v>41188500</v>
      </c>
      <c r="S231" s="347"/>
      <c r="T231" s="70"/>
      <c r="U231" s="70"/>
      <c r="V231" s="70"/>
      <c r="W231" s="80" t="s">
        <v>115</v>
      </c>
      <c r="X231" s="79">
        <f>SUM(X232:X233)</f>
        <v>0</v>
      </c>
      <c r="Y231" s="79">
        <f>SUM(Y232:Y233)</f>
        <v>0</v>
      </c>
      <c r="Z231" s="80" t="s">
        <v>115</v>
      </c>
      <c r="AA231" s="79">
        <f>SUM(AA232:AA233)</f>
        <v>0</v>
      </c>
      <c r="AB231" s="348">
        <f>SUM(AB232:AB233)</f>
        <v>0</v>
      </c>
      <c r="AC231" s="263"/>
      <c r="AD231" s="70"/>
      <c r="AE231" s="70"/>
      <c r="AF231" s="70"/>
      <c r="AG231" s="80" t="s">
        <v>115</v>
      </c>
      <c r="AH231" s="79">
        <f>SUM(AH232:AH233)</f>
        <v>2</v>
      </c>
      <c r="AI231" s="79">
        <f>SUM(AI232:AI233)</f>
        <v>80000000</v>
      </c>
      <c r="AJ231" s="80" t="s">
        <v>115</v>
      </c>
      <c r="AK231" s="79">
        <f>SUM(AK232:AK233)</f>
        <v>0</v>
      </c>
      <c r="AL231" s="256">
        <f>SUM(AL232:AL233)</f>
        <v>0</v>
      </c>
      <c r="AM231" s="347"/>
      <c r="AN231" s="70"/>
      <c r="AO231" s="70"/>
      <c r="AP231" s="70"/>
      <c r="AQ231" s="80" t="s">
        <v>115</v>
      </c>
      <c r="AR231" s="79">
        <f>SUM(AR232:AR233)</f>
        <v>23.57</v>
      </c>
      <c r="AS231" s="79">
        <f>SUM(AS232:AS233)</f>
        <v>117850000</v>
      </c>
      <c r="AT231" s="80" t="s">
        <v>115</v>
      </c>
      <c r="AU231" s="79">
        <f>SUM(AU232:AU233)</f>
        <v>0</v>
      </c>
      <c r="AV231" s="348">
        <f>SUM(AV232:AV233)</f>
        <v>0</v>
      </c>
      <c r="AW231" s="263"/>
      <c r="AX231" s="70"/>
      <c r="AY231" s="70"/>
      <c r="AZ231" s="70"/>
      <c r="BA231" s="80" t="s">
        <v>115</v>
      </c>
      <c r="BB231" s="79">
        <f>SUM(BB232:BB233)</f>
        <v>0</v>
      </c>
      <c r="BC231" s="79">
        <f>SUM(BC232:BC233)</f>
        <v>0</v>
      </c>
      <c r="BD231" s="80" t="s">
        <v>115</v>
      </c>
      <c r="BE231" s="79">
        <f>SUM(BE232:BE233)</f>
        <v>0</v>
      </c>
      <c r="BF231" s="256">
        <f>SUM(BF232:BF233)</f>
        <v>0</v>
      </c>
      <c r="BG231" s="347"/>
      <c r="BH231" s="70"/>
      <c r="BI231" s="70"/>
      <c r="BJ231" s="70"/>
      <c r="BK231" s="80" t="s">
        <v>115</v>
      </c>
      <c r="BL231" s="79">
        <f>SUM(BL232:BL233)</f>
        <v>0</v>
      </c>
      <c r="BM231" s="79">
        <f>SUM(BM232:BM233)</f>
        <v>0</v>
      </c>
      <c r="BN231" s="80" t="s">
        <v>115</v>
      </c>
      <c r="BO231" s="79">
        <f>SUM(BO232:BO233)</f>
        <v>0</v>
      </c>
      <c r="BP231" s="348">
        <f>SUM(BP232:BP233)</f>
        <v>0</v>
      </c>
      <c r="BQ231" s="332"/>
    </row>
    <row r="232" spans="1:69" ht="75">
      <c r="A232" s="8" t="s">
        <v>33</v>
      </c>
      <c r="B232" s="8" t="s">
        <v>168</v>
      </c>
      <c r="C232" s="8">
        <v>1</v>
      </c>
      <c r="D232" s="197">
        <v>116</v>
      </c>
      <c r="E232" s="118" t="s">
        <v>169</v>
      </c>
      <c r="F232" s="195" t="s">
        <v>108</v>
      </c>
      <c r="G232" s="195" t="s">
        <v>165</v>
      </c>
      <c r="H232" s="309"/>
      <c r="I232" s="265" t="s">
        <v>610</v>
      </c>
      <c r="J232" s="51">
        <v>0</v>
      </c>
      <c r="K232" s="51">
        <v>15</v>
      </c>
      <c r="L232" s="51">
        <f>(K232-J232)</f>
        <v>15</v>
      </c>
      <c r="M232" s="52">
        <v>100</v>
      </c>
      <c r="N232" s="52">
        <f t="shared" ref="N232" si="102">L232*M232/100</f>
        <v>15</v>
      </c>
      <c r="O232" s="139">
        <f>N232*AUXILIAR!$B$50</f>
        <v>45000000</v>
      </c>
      <c r="P232" s="52">
        <v>91.53</v>
      </c>
      <c r="Q232" s="52">
        <f t="shared" ref="Q232" si="103">L232*P232/100</f>
        <v>13.7295</v>
      </c>
      <c r="R232" s="260">
        <f>Q232*AUXILIAR!$B$50</f>
        <v>41188500</v>
      </c>
      <c r="S232" s="349"/>
      <c r="T232" s="6"/>
      <c r="U232" s="6"/>
      <c r="V232" s="6"/>
      <c r="W232" s="6"/>
      <c r="X232" s="6"/>
      <c r="Y232" s="6"/>
      <c r="Z232" s="6"/>
      <c r="AA232" s="6"/>
      <c r="AB232" s="350"/>
      <c r="AC232" s="265" t="s">
        <v>614</v>
      </c>
      <c r="AD232" s="51">
        <v>1</v>
      </c>
      <c r="AE232" s="51">
        <v>1</v>
      </c>
      <c r="AF232" s="51">
        <v>1</v>
      </c>
      <c r="AG232" s="52">
        <v>100</v>
      </c>
      <c r="AH232" s="52">
        <f t="shared" ref="AH232:AH237" si="104">AF232*AG232/100</f>
        <v>1</v>
      </c>
      <c r="AI232" s="139">
        <f>AH232*AUXILIAR!$B$59</f>
        <v>40000000</v>
      </c>
      <c r="AJ232" s="52">
        <v>0</v>
      </c>
      <c r="AK232" s="52">
        <f t="shared" ref="AK232" si="105">AF232*AJ232/100</f>
        <v>0</v>
      </c>
      <c r="AL232" s="260">
        <f>AK232*AUXILIAR!$B$59</f>
        <v>0</v>
      </c>
      <c r="AM232" s="355" t="s">
        <v>607</v>
      </c>
      <c r="AN232" s="51">
        <v>0</v>
      </c>
      <c r="AO232" s="51">
        <v>11.785</v>
      </c>
      <c r="AP232" s="51">
        <f>(AO232-AN232)*2</f>
        <v>23.57</v>
      </c>
      <c r="AQ232" s="51">
        <v>100</v>
      </c>
      <c r="AR232" s="52">
        <f>AP232*AQ232/100</f>
        <v>23.57</v>
      </c>
      <c r="AS232" s="139">
        <f>AR232*AUXILIAR!$B$53</f>
        <v>117850000</v>
      </c>
      <c r="AT232" s="51">
        <v>0</v>
      </c>
      <c r="AU232" s="194">
        <f>AP232*AT232/100</f>
        <v>0</v>
      </c>
      <c r="AV232" s="356">
        <f>AU232*AUXILIAR!$B$53</f>
        <v>0</v>
      </c>
      <c r="AW232" s="208"/>
      <c r="AX232" s="6"/>
      <c r="AY232" s="6"/>
      <c r="AZ232" s="6"/>
      <c r="BA232" s="6"/>
      <c r="BB232" s="6"/>
      <c r="BC232" s="6"/>
      <c r="BD232" s="6"/>
      <c r="BE232" s="6"/>
      <c r="BF232" s="255"/>
      <c r="BG232" s="349"/>
      <c r="BH232" s="6"/>
      <c r="BI232" s="6"/>
      <c r="BJ232" s="6"/>
      <c r="BK232" s="6"/>
      <c r="BL232" s="6"/>
      <c r="BM232" s="6"/>
      <c r="BN232" s="6"/>
      <c r="BO232" s="6"/>
      <c r="BP232" s="350"/>
      <c r="BQ232" s="333"/>
    </row>
    <row r="233" spans="1:69" ht="75">
      <c r="A233" s="8" t="s">
        <v>33</v>
      </c>
      <c r="B233" s="8" t="s">
        <v>168</v>
      </c>
      <c r="C233" s="8">
        <v>1</v>
      </c>
      <c r="D233" s="197">
        <v>116</v>
      </c>
      <c r="E233" s="118" t="s">
        <v>169</v>
      </c>
      <c r="F233" s="195" t="s">
        <v>108</v>
      </c>
      <c r="G233" s="195" t="s">
        <v>165</v>
      </c>
      <c r="H233" s="309"/>
      <c r="I233" s="208"/>
      <c r="J233" s="6"/>
      <c r="K233" s="6"/>
      <c r="L233" s="6"/>
      <c r="M233" s="6"/>
      <c r="N233" s="6"/>
      <c r="O233" s="6"/>
      <c r="P233" s="6"/>
      <c r="Q233" s="6"/>
      <c r="R233" s="255"/>
      <c r="S233" s="349"/>
      <c r="T233" s="6"/>
      <c r="U233" s="6"/>
      <c r="V233" s="6"/>
      <c r="W233" s="6"/>
      <c r="X233" s="6"/>
      <c r="Y233" s="6"/>
      <c r="Z233" s="6"/>
      <c r="AA233" s="6"/>
      <c r="AB233" s="350"/>
      <c r="AC233" s="265" t="s">
        <v>615</v>
      </c>
      <c r="AD233" s="51">
        <v>1</v>
      </c>
      <c r="AE233" s="51">
        <v>1</v>
      </c>
      <c r="AF233" s="51">
        <v>1</v>
      </c>
      <c r="AG233" s="52">
        <v>100</v>
      </c>
      <c r="AH233" s="52">
        <f t="shared" si="104"/>
        <v>1</v>
      </c>
      <c r="AI233" s="139">
        <f>AH233*AUXILIAR!$B$59</f>
        <v>40000000</v>
      </c>
      <c r="AJ233" s="52">
        <v>0</v>
      </c>
      <c r="AK233" s="52">
        <f t="shared" ref="AK233" si="106">AF233*AJ233/100</f>
        <v>0</v>
      </c>
      <c r="AL233" s="260">
        <f>AK233*AUXILIAR!$B$59</f>
        <v>0</v>
      </c>
      <c r="AM233" s="349"/>
      <c r="AN233" s="6"/>
      <c r="AO233" s="6"/>
      <c r="AP233" s="6"/>
      <c r="AQ233" s="6"/>
      <c r="AR233" s="6"/>
      <c r="AS233" s="6"/>
      <c r="AT233" s="6"/>
      <c r="AU233" s="6"/>
      <c r="AV233" s="350"/>
      <c r="AW233" s="208"/>
      <c r="AX233" s="6"/>
      <c r="AY233" s="6"/>
      <c r="AZ233" s="6"/>
      <c r="BA233" s="6"/>
      <c r="BB233" s="6"/>
      <c r="BC233" s="6"/>
      <c r="BD233" s="6"/>
      <c r="BE233" s="6"/>
      <c r="BF233" s="255"/>
      <c r="BG233" s="349"/>
      <c r="BH233" s="6"/>
      <c r="BI233" s="6"/>
      <c r="BJ233" s="6"/>
      <c r="BK233" s="6"/>
      <c r="BL233" s="6"/>
      <c r="BM233" s="6"/>
      <c r="BN233" s="6"/>
      <c r="BO233" s="6"/>
      <c r="BP233" s="350"/>
      <c r="BQ233" s="333"/>
    </row>
    <row r="234" spans="1:69" ht="45">
      <c r="A234" s="8" t="s">
        <v>33</v>
      </c>
      <c r="B234" s="8" t="s">
        <v>168</v>
      </c>
      <c r="C234" s="8">
        <v>1</v>
      </c>
      <c r="D234" s="197">
        <v>116</v>
      </c>
      <c r="E234" s="118" t="s">
        <v>169</v>
      </c>
      <c r="F234" s="195" t="s">
        <v>108</v>
      </c>
      <c r="G234" s="195" t="s">
        <v>165</v>
      </c>
      <c r="H234" s="309"/>
      <c r="I234" s="208"/>
      <c r="J234" s="6"/>
      <c r="K234" s="6"/>
      <c r="L234" s="6"/>
      <c r="M234" s="6"/>
      <c r="N234" s="208"/>
      <c r="O234" s="208"/>
      <c r="P234" s="6"/>
      <c r="Q234" s="208"/>
      <c r="R234" s="259"/>
      <c r="S234" s="349"/>
      <c r="T234" s="6"/>
      <c r="U234" s="6"/>
      <c r="V234" s="6"/>
      <c r="W234" s="6"/>
      <c r="X234" s="208"/>
      <c r="Y234" s="208"/>
      <c r="Z234" s="6"/>
      <c r="AA234" s="208"/>
      <c r="AB234" s="357"/>
      <c r="AC234" s="265" t="s">
        <v>616</v>
      </c>
      <c r="AD234" s="51">
        <v>12.8</v>
      </c>
      <c r="AE234" s="51">
        <v>12.8</v>
      </c>
      <c r="AF234" s="51">
        <v>1</v>
      </c>
      <c r="AG234" s="52">
        <v>100</v>
      </c>
      <c r="AH234" s="52">
        <f t="shared" si="104"/>
        <v>1</v>
      </c>
      <c r="AI234" s="139">
        <f>AH234*AUXILIAR!$B$57</f>
        <v>20000000</v>
      </c>
      <c r="AJ234" s="52">
        <v>100</v>
      </c>
      <c r="AK234" s="52">
        <f t="shared" ref="AK234:AK235" si="107">AF234*AJ234/100</f>
        <v>1</v>
      </c>
      <c r="AL234" s="260">
        <f>AK234*AUXILIAR!$B$57</f>
        <v>20000000</v>
      </c>
      <c r="AM234" s="349"/>
      <c r="AN234" s="6"/>
      <c r="AO234" s="6"/>
      <c r="AP234" s="6"/>
      <c r="AQ234" s="6"/>
      <c r="AR234" s="208"/>
      <c r="AS234" s="208"/>
      <c r="AT234" s="6"/>
      <c r="AU234" s="208"/>
      <c r="AV234" s="357"/>
      <c r="AW234" s="208"/>
      <c r="AX234" s="6"/>
      <c r="AY234" s="6"/>
      <c r="AZ234" s="6"/>
      <c r="BA234" s="6"/>
      <c r="BB234" s="208"/>
      <c r="BC234" s="208"/>
      <c r="BD234" s="6"/>
      <c r="BE234" s="208"/>
      <c r="BF234" s="259"/>
      <c r="BG234" s="349"/>
      <c r="BH234" s="6"/>
      <c r="BI234" s="6"/>
      <c r="BJ234" s="6"/>
      <c r="BK234" s="6"/>
      <c r="BL234" s="208"/>
      <c r="BM234" s="208"/>
      <c r="BN234" s="6"/>
      <c r="BO234" s="208"/>
      <c r="BP234" s="357"/>
      <c r="BQ234" s="333"/>
    </row>
    <row r="235" spans="1:69" ht="45">
      <c r="A235" s="8" t="s">
        <v>33</v>
      </c>
      <c r="B235" s="8" t="s">
        <v>168</v>
      </c>
      <c r="C235" s="8">
        <v>1</v>
      </c>
      <c r="D235" s="197">
        <v>116</v>
      </c>
      <c r="E235" s="118" t="s">
        <v>169</v>
      </c>
      <c r="F235" s="195" t="s">
        <v>108</v>
      </c>
      <c r="G235" s="195" t="s">
        <v>165</v>
      </c>
      <c r="H235" s="309"/>
      <c r="I235" s="208"/>
      <c r="J235" s="6"/>
      <c r="K235" s="6"/>
      <c r="L235" s="6"/>
      <c r="M235" s="6"/>
      <c r="N235" s="208"/>
      <c r="O235" s="208"/>
      <c r="P235" s="6"/>
      <c r="Q235" s="208"/>
      <c r="R235" s="259"/>
      <c r="S235" s="349"/>
      <c r="T235" s="6"/>
      <c r="U235" s="6"/>
      <c r="V235" s="6"/>
      <c r="W235" s="6"/>
      <c r="X235" s="208"/>
      <c r="Y235" s="208"/>
      <c r="Z235" s="6"/>
      <c r="AA235" s="208"/>
      <c r="AB235" s="357"/>
      <c r="AC235" s="265" t="s">
        <v>616</v>
      </c>
      <c r="AD235" s="51">
        <v>88.6</v>
      </c>
      <c r="AE235" s="51">
        <v>88.6</v>
      </c>
      <c r="AF235" s="51">
        <v>1</v>
      </c>
      <c r="AG235" s="52">
        <v>100</v>
      </c>
      <c r="AH235" s="52">
        <f t="shared" si="104"/>
        <v>1</v>
      </c>
      <c r="AI235" s="139">
        <f>AH235*AUXILIAR!$B$57</f>
        <v>20000000</v>
      </c>
      <c r="AJ235" s="435">
        <v>100</v>
      </c>
      <c r="AK235" s="52">
        <f t="shared" si="107"/>
        <v>1</v>
      </c>
      <c r="AL235" s="260">
        <f>AK235*AUXILIAR!$B$59</f>
        <v>40000000</v>
      </c>
      <c r="AM235" s="349"/>
      <c r="AN235" s="6"/>
      <c r="AO235" s="6"/>
      <c r="AP235" s="6"/>
      <c r="AQ235" s="6"/>
      <c r="AR235" s="208"/>
      <c r="AS235" s="208"/>
      <c r="AT235" s="6"/>
      <c r="AU235" s="208"/>
      <c r="AV235" s="357"/>
      <c r="AW235" s="208"/>
      <c r="AX235" s="6"/>
      <c r="AY235" s="6"/>
      <c r="AZ235" s="6"/>
      <c r="BA235" s="6"/>
      <c r="BB235" s="208"/>
      <c r="BC235" s="208"/>
      <c r="BD235" s="6"/>
      <c r="BE235" s="208"/>
      <c r="BF235" s="259"/>
      <c r="BG235" s="349"/>
      <c r="BH235" s="6"/>
      <c r="BI235" s="6"/>
      <c r="BJ235" s="6"/>
      <c r="BK235" s="6"/>
      <c r="BL235" s="208"/>
      <c r="BM235" s="208"/>
      <c r="BN235" s="6"/>
      <c r="BO235" s="208"/>
      <c r="BP235" s="357"/>
      <c r="BQ235" s="333"/>
    </row>
    <row r="236" spans="1:69" ht="75">
      <c r="A236" s="8" t="s">
        <v>33</v>
      </c>
      <c r="B236" s="8" t="s">
        <v>168</v>
      </c>
      <c r="C236" s="8">
        <v>1</v>
      </c>
      <c r="D236" s="197">
        <v>116</v>
      </c>
      <c r="E236" s="118" t="s">
        <v>169</v>
      </c>
      <c r="F236" s="195" t="s">
        <v>108</v>
      </c>
      <c r="G236" s="195" t="s">
        <v>165</v>
      </c>
      <c r="H236" s="309"/>
      <c r="I236" s="208"/>
      <c r="J236" s="6"/>
      <c r="K236" s="6"/>
      <c r="L236" s="6"/>
      <c r="M236" s="6"/>
      <c r="N236" s="208"/>
      <c r="O236" s="208"/>
      <c r="P236" s="6"/>
      <c r="Q236" s="208"/>
      <c r="R236" s="259"/>
      <c r="S236" s="349"/>
      <c r="T236" s="6"/>
      <c r="U236" s="6"/>
      <c r="V236" s="6"/>
      <c r="W236" s="6"/>
      <c r="X236" s="208"/>
      <c r="Y236" s="208"/>
      <c r="Z236" s="6"/>
      <c r="AA236" s="208"/>
      <c r="AB236" s="357"/>
      <c r="AC236" s="265" t="s">
        <v>619</v>
      </c>
      <c r="AD236" s="51">
        <v>1</v>
      </c>
      <c r="AE236" s="51">
        <v>1</v>
      </c>
      <c r="AF236" s="51">
        <v>1</v>
      </c>
      <c r="AG236" s="52">
        <v>100</v>
      </c>
      <c r="AH236" s="52">
        <f t="shared" si="104"/>
        <v>1</v>
      </c>
      <c r="AI236" s="139">
        <f>AH236*AUXILIAR!$B$59</f>
        <v>40000000</v>
      </c>
      <c r="AJ236" s="435">
        <v>0</v>
      </c>
      <c r="AK236" s="52">
        <f t="shared" ref="AK236" si="108">AF236*AJ236/100</f>
        <v>0</v>
      </c>
      <c r="AL236" s="260">
        <f>AK236*AUXILIAR!$B$59</f>
        <v>0</v>
      </c>
      <c r="AM236" s="349"/>
      <c r="AN236" s="6"/>
      <c r="AO236" s="6"/>
      <c r="AP236" s="6"/>
      <c r="AQ236" s="6"/>
      <c r="AR236" s="208"/>
      <c r="AS236" s="208"/>
      <c r="AT236" s="6"/>
      <c r="AU236" s="208"/>
      <c r="AV236" s="357"/>
      <c r="AW236" s="208"/>
      <c r="AX236" s="6"/>
      <c r="AY236" s="6"/>
      <c r="AZ236" s="6"/>
      <c r="BA236" s="6"/>
      <c r="BB236" s="208"/>
      <c r="BC236" s="208"/>
      <c r="BD236" s="6"/>
      <c r="BE236" s="208"/>
      <c r="BF236" s="259"/>
      <c r="BG236" s="349"/>
      <c r="BH236" s="6"/>
      <c r="BI236" s="6"/>
      <c r="BJ236" s="6"/>
      <c r="BK236" s="6"/>
      <c r="BL236" s="208"/>
      <c r="BM236" s="208"/>
      <c r="BN236" s="6"/>
      <c r="BO236" s="208"/>
      <c r="BP236" s="357"/>
      <c r="BQ236" s="333"/>
    </row>
    <row r="237" spans="1:69" ht="45">
      <c r="A237" s="8" t="s">
        <v>33</v>
      </c>
      <c r="B237" s="8" t="s">
        <v>168</v>
      </c>
      <c r="C237" s="8">
        <v>1</v>
      </c>
      <c r="D237" s="197">
        <v>116</v>
      </c>
      <c r="E237" s="118" t="s">
        <v>169</v>
      </c>
      <c r="F237" s="195" t="s">
        <v>108</v>
      </c>
      <c r="G237" s="195" t="s">
        <v>165</v>
      </c>
      <c r="H237" s="309"/>
      <c r="I237" s="208"/>
      <c r="J237" s="6"/>
      <c r="K237" s="6"/>
      <c r="L237" s="6"/>
      <c r="M237" s="6"/>
      <c r="N237" s="208"/>
      <c r="O237" s="208"/>
      <c r="P237" s="6"/>
      <c r="Q237" s="208"/>
      <c r="R237" s="259"/>
      <c r="S237" s="349"/>
      <c r="T237" s="6"/>
      <c r="U237" s="6"/>
      <c r="V237" s="6"/>
      <c r="W237" s="6"/>
      <c r="X237" s="208"/>
      <c r="Y237" s="208"/>
      <c r="Z237" s="6"/>
      <c r="AA237" s="208"/>
      <c r="AB237" s="357"/>
      <c r="AC237" s="265" t="s">
        <v>621</v>
      </c>
      <c r="AD237" s="51">
        <v>1</v>
      </c>
      <c r="AE237" s="51">
        <v>1</v>
      </c>
      <c r="AF237" s="51">
        <v>4</v>
      </c>
      <c r="AG237" s="52">
        <v>100</v>
      </c>
      <c r="AH237" s="52">
        <f t="shared" si="104"/>
        <v>4</v>
      </c>
      <c r="AI237" s="139">
        <f>AH237*AUXILIAR!$B$58</f>
        <v>40000000</v>
      </c>
      <c r="AJ237" s="52">
        <v>0</v>
      </c>
      <c r="AK237" s="52">
        <f t="shared" ref="AK237" si="109">AF237*AJ237/100</f>
        <v>0</v>
      </c>
      <c r="AL237" s="260">
        <f>AK237*AUXILIAR!$B$58</f>
        <v>0</v>
      </c>
      <c r="AM237" s="349"/>
      <c r="AN237" s="6"/>
      <c r="AO237" s="6"/>
      <c r="AP237" s="6"/>
      <c r="AQ237" s="6"/>
      <c r="AR237" s="208"/>
      <c r="AS237" s="208"/>
      <c r="AT237" s="6"/>
      <c r="AU237" s="208"/>
      <c r="AV237" s="357"/>
      <c r="AW237" s="208"/>
      <c r="AX237" s="6"/>
      <c r="AY237" s="6"/>
      <c r="AZ237" s="6"/>
      <c r="BA237" s="6"/>
      <c r="BB237" s="208"/>
      <c r="BC237" s="208"/>
      <c r="BD237" s="6"/>
      <c r="BE237" s="208"/>
      <c r="BF237" s="259"/>
      <c r="BG237" s="349"/>
      <c r="BH237" s="6"/>
      <c r="BI237" s="6"/>
      <c r="BJ237" s="6"/>
      <c r="BK237" s="6"/>
      <c r="BL237" s="208"/>
      <c r="BM237" s="208"/>
      <c r="BN237" s="6"/>
      <c r="BO237" s="208"/>
      <c r="BP237" s="357"/>
      <c r="BQ237" s="333"/>
    </row>
    <row r="238" spans="1:69" ht="15.75" customHeight="1">
      <c r="A238" s="64" t="s">
        <v>33</v>
      </c>
      <c r="B238" s="64" t="s">
        <v>15</v>
      </c>
      <c r="C238" s="65" t="s">
        <v>23</v>
      </c>
      <c r="D238" s="126">
        <v>116</v>
      </c>
      <c r="E238" s="119" t="s">
        <v>169</v>
      </c>
      <c r="F238" s="119" t="s">
        <v>108</v>
      </c>
      <c r="G238" s="119" t="s">
        <v>165</v>
      </c>
      <c r="H238" s="308"/>
      <c r="I238" s="263"/>
      <c r="J238" s="70"/>
      <c r="K238" s="70"/>
      <c r="L238" s="70"/>
      <c r="M238" s="80" t="s">
        <v>115</v>
      </c>
      <c r="N238" s="79">
        <f>SUM(N239:N240)</f>
        <v>40</v>
      </c>
      <c r="O238" s="79">
        <f>SUM(O239:O240)</f>
        <v>120000000</v>
      </c>
      <c r="P238" s="80" t="s">
        <v>115</v>
      </c>
      <c r="Q238" s="79">
        <f>SUM(Q239:Q240)</f>
        <v>18.809999999999999</v>
      </c>
      <c r="R238" s="256">
        <f>SUM(R239:R240)</f>
        <v>56429999.999999993</v>
      </c>
      <c r="S238" s="347"/>
      <c r="T238" s="70"/>
      <c r="U238" s="70"/>
      <c r="V238" s="70"/>
      <c r="W238" s="80" t="s">
        <v>115</v>
      </c>
      <c r="X238" s="79">
        <f>SUM(X239:X240)</f>
        <v>30.5</v>
      </c>
      <c r="Y238" s="79">
        <f>SUM(Y239:Y240)</f>
        <v>1464000000</v>
      </c>
      <c r="Z238" s="80" t="s">
        <v>115</v>
      </c>
      <c r="AA238" s="79">
        <f>SUM(AA239:AA240)</f>
        <v>30.5</v>
      </c>
      <c r="AB238" s="348">
        <f>SUM(AB239:AB240)</f>
        <v>1464000000</v>
      </c>
      <c r="AC238" s="263"/>
      <c r="AD238" s="70"/>
      <c r="AE238" s="70"/>
      <c r="AF238" s="70"/>
      <c r="AG238" s="80" t="s">
        <v>115</v>
      </c>
      <c r="AH238" s="79">
        <f>SUM(AH239:AH240)</f>
        <v>2</v>
      </c>
      <c r="AI238" s="79">
        <f>SUM(AI239:AI240)</f>
        <v>80000000</v>
      </c>
      <c r="AJ238" s="80" t="s">
        <v>115</v>
      </c>
      <c r="AK238" s="79">
        <f>SUM(AK239:AK240)</f>
        <v>1.0317000000000001</v>
      </c>
      <c r="AL238" s="256">
        <f>SUM(AL239:AL240)</f>
        <v>41268000</v>
      </c>
      <c r="AM238" s="347"/>
      <c r="AN238" s="70"/>
      <c r="AO238" s="70"/>
      <c r="AP238" s="70"/>
      <c r="AQ238" s="80" t="s">
        <v>115</v>
      </c>
      <c r="AR238" s="79">
        <f>SUM(AR239:AR240)</f>
        <v>0</v>
      </c>
      <c r="AS238" s="79">
        <f>SUM(AS239:AS240)</f>
        <v>0</v>
      </c>
      <c r="AT238" s="80" t="s">
        <v>115</v>
      </c>
      <c r="AU238" s="79">
        <f>SUM(AU239:AU240)</f>
        <v>0</v>
      </c>
      <c r="AV238" s="348">
        <f>SUM(AV239:AV240)</f>
        <v>0</v>
      </c>
      <c r="AW238" s="263"/>
      <c r="AX238" s="70"/>
      <c r="AY238" s="70"/>
      <c r="AZ238" s="70"/>
      <c r="BA238" s="80" t="s">
        <v>115</v>
      </c>
      <c r="BB238" s="79">
        <f>SUM(BB239:BB240)</f>
        <v>0</v>
      </c>
      <c r="BC238" s="79">
        <f>SUM(BC239:BC240)</f>
        <v>0</v>
      </c>
      <c r="BD238" s="80" t="s">
        <v>115</v>
      </c>
      <c r="BE238" s="79">
        <f>SUM(BE239:BE240)</f>
        <v>0</v>
      </c>
      <c r="BF238" s="256">
        <f>SUM(BF239:BF240)</f>
        <v>0</v>
      </c>
      <c r="BG238" s="347"/>
      <c r="BH238" s="70"/>
      <c r="BI238" s="70"/>
      <c r="BJ238" s="70"/>
      <c r="BK238" s="80" t="s">
        <v>115</v>
      </c>
      <c r="BL238" s="79">
        <f>SUM(BL239:BL240)</f>
        <v>30</v>
      </c>
      <c r="BM238" s="79">
        <f>SUM(BM239:BM240)</f>
        <v>90000000</v>
      </c>
      <c r="BN238" s="80" t="s">
        <v>115</v>
      </c>
      <c r="BO238" s="79">
        <f>SUM(BO239:BO240)</f>
        <v>0</v>
      </c>
      <c r="BP238" s="348">
        <f>SUM(BP239:BP240)</f>
        <v>0</v>
      </c>
      <c r="BQ238" s="332"/>
    </row>
    <row r="239" spans="1:69" ht="75">
      <c r="A239" s="8" t="s">
        <v>33</v>
      </c>
      <c r="B239" s="8" t="s">
        <v>15</v>
      </c>
      <c r="C239" s="8">
        <v>1</v>
      </c>
      <c r="D239" s="197">
        <v>116</v>
      </c>
      <c r="E239" s="118" t="s">
        <v>169</v>
      </c>
      <c r="F239" s="195" t="s">
        <v>108</v>
      </c>
      <c r="G239" s="195" t="s">
        <v>165</v>
      </c>
      <c r="H239" s="309"/>
      <c r="I239" s="265" t="s">
        <v>608</v>
      </c>
      <c r="J239" s="51">
        <v>0</v>
      </c>
      <c r="K239" s="51">
        <v>20</v>
      </c>
      <c r="L239" s="51">
        <f>(K239-J239)</f>
        <v>20</v>
      </c>
      <c r="M239" s="52">
        <v>100</v>
      </c>
      <c r="N239" s="52">
        <f t="shared" ref="N239:N240" si="110">L239*M239/100</f>
        <v>20</v>
      </c>
      <c r="O239" s="139">
        <f>N239*AUXILIAR!$B$50</f>
        <v>60000000</v>
      </c>
      <c r="P239" s="52">
        <v>0</v>
      </c>
      <c r="Q239" s="52">
        <f t="shared" ref="Q239" si="111">L239*P239/100</f>
        <v>0</v>
      </c>
      <c r="R239" s="260">
        <f>Q239*AUXILIAR!$B$50</f>
        <v>0</v>
      </c>
      <c r="S239" s="355" t="s">
        <v>622</v>
      </c>
      <c r="T239" s="51">
        <v>336.7</v>
      </c>
      <c r="U239" s="51">
        <v>367.2</v>
      </c>
      <c r="V239" s="54">
        <f>U239-T239</f>
        <v>30.5</v>
      </c>
      <c r="W239" s="52">
        <v>100</v>
      </c>
      <c r="X239" s="52">
        <f t="shared" ref="X239" si="112">V239*W239/100</f>
        <v>30.5</v>
      </c>
      <c r="Y239" s="139">
        <f>X239*AUXILIAR!$B$51*6</f>
        <v>1464000000</v>
      </c>
      <c r="Z239" s="73">
        <v>100</v>
      </c>
      <c r="AA239" s="52">
        <f t="shared" ref="AA239" si="113">V239*Z239/100</f>
        <v>30.5</v>
      </c>
      <c r="AB239" s="356">
        <f>AA239*AUXILIAR!$B$51*6</f>
        <v>1464000000</v>
      </c>
      <c r="AC239" s="265" t="s">
        <v>611</v>
      </c>
      <c r="AD239" s="51">
        <v>277.60000000000002</v>
      </c>
      <c r="AE239" s="51">
        <v>277.60000000000002</v>
      </c>
      <c r="AF239" s="51">
        <v>1</v>
      </c>
      <c r="AG239" s="52">
        <v>100</v>
      </c>
      <c r="AH239" s="52">
        <f t="shared" ref="AH239:AH251" si="114">AF239*AG239/100</f>
        <v>1</v>
      </c>
      <c r="AI239" s="139">
        <f>AH239*AUXILIAR!$B$59</f>
        <v>40000000</v>
      </c>
      <c r="AJ239" s="52">
        <v>3.17</v>
      </c>
      <c r="AK239" s="52">
        <f t="shared" ref="AK239" si="115">AF239*AJ239/100</f>
        <v>3.1699999999999999E-2</v>
      </c>
      <c r="AL239" s="260">
        <f>AK239*AUXILIAR!$B$59</f>
        <v>1268000</v>
      </c>
      <c r="AM239" s="354"/>
      <c r="AN239" s="5"/>
      <c r="AO239" s="5"/>
      <c r="AP239" s="5"/>
      <c r="AQ239" s="5"/>
      <c r="AR239" s="5"/>
      <c r="AS239" s="5"/>
      <c r="AT239" s="5"/>
      <c r="AU239" s="5"/>
      <c r="AV239" s="341"/>
      <c r="AW239" s="128"/>
      <c r="AX239" s="5"/>
      <c r="AY239" s="5"/>
      <c r="AZ239" s="5"/>
      <c r="BA239" s="5"/>
      <c r="BB239" s="5"/>
      <c r="BC239" s="5"/>
      <c r="BD239" s="5"/>
      <c r="BE239" s="5"/>
      <c r="BF239" s="145"/>
      <c r="BG239" s="355" t="s">
        <v>606</v>
      </c>
      <c r="BH239" s="51">
        <v>0</v>
      </c>
      <c r="BI239" s="51">
        <v>30</v>
      </c>
      <c r="BJ239" s="52">
        <f t="shared" ref="BJ239" si="116">BI239-BH239</f>
        <v>30</v>
      </c>
      <c r="BK239" s="51">
        <v>100</v>
      </c>
      <c r="BL239" s="52">
        <f t="shared" ref="BL239" si="117">BJ239*BK239/100</f>
        <v>30</v>
      </c>
      <c r="BM239" s="139">
        <f>BL239*AUXILIAR!$B$70*3</f>
        <v>90000000</v>
      </c>
      <c r="BN239" s="439">
        <v>0</v>
      </c>
      <c r="BO239" s="182">
        <f t="shared" ref="BO239" si="118">BJ239*BN239/100</f>
        <v>0</v>
      </c>
      <c r="BP239" s="356">
        <f>BO239*AUXILIAR!$B$70*3</f>
        <v>0</v>
      </c>
      <c r="BQ239" s="333"/>
    </row>
    <row r="240" spans="1:69" ht="75">
      <c r="A240" s="8" t="s">
        <v>33</v>
      </c>
      <c r="B240" s="8" t="s">
        <v>15</v>
      </c>
      <c r="C240" s="8">
        <v>1</v>
      </c>
      <c r="D240" s="197">
        <v>116</v>
      </c>
      <c r="E240" s="118" t="s">
        <v>169</v>
      </c>
      <c r="F240" s="195" t="s">
        <v>108</v>
      </c>
      <c r="G240" s="195" t="s">
        <v>165</v>
      </c>
      <c r="H240" s="309"/>
      <c r="I240" s="265" t="s">
        <v>609</v>
      </c>
      <c r="J240" s="51">
        <v>0</v>
      </c>
      <c r="K240" s="51">
        <v>20</v>
      </c>
      <c r="L240" s="51">
        <f>(K240-J240)</f>
        <v>20</v>
      </c>
      <c r="M240" s="52">
        <v>100</v>
      </c>
      <c r="N240" s="52">
        <f t="shared" si="110"/>
        <v>20</v>
      </c>
      <c r="O240" s="139">
        <f>N240*AUXILIAR!$B$50</f>
        <v>60000000</v>
      </c>
      <c r="P240" s="52">
        <v>94.05</v>
      </c>
      <c r="Q240" s="52">
        <f t="shared" ref="Q240" si="119">L240*P240/100</f>
        <v>18.809999999999999</v>
      </c>
      <c r="R240" s="260">
        <f>Q240*AUXILIAR!$B$50</f>
        <v>56429999.999999993</v>
      </c>
      <c r="S240" s="354"/>
      <c r="T240" s="5"/>
      <c r="U240" s="5"/>
      <c r="V240" s="5"/>
      <c r="W240" s="5"/>
      <c r="X240" s="5"/>
      <c r="Y240" s="5"/>
      <c r="Z240" s="5"/>
      <c r="AA240" s="5"/>
      <c r="AB240" s="341"/>
      <c r="AC240" s="265" t="s">
        <v>612</v>
      </c>
      <c r="AD240" s="51">
        <v>288</v>
      </c>
      <c r="AE240" s="51">
        <v>288</v>
      </c>
      <c r="AF240" s="51">
        <v>1</v>
      </c>
      <c r="AG240" s="52">
        <v>100</v>
      </c>
      <c r="AH240" s="52">
        <f t="shared" si="114"/>
        <v>1</v>
      </c>
      <c r="AI240" s="139">
        <f>AH240*AUXILIAR!$B$59</f>
        <v>40000000</v>
      </c>
      <c r="AJ240" s="52">
        <v>100</v>
      </c>
      <c r="AK240" s="52">
        <f t="shared" ref="AK240" si="120">AF240*AJ240/100</f>
        <v>1</v>
      </c>
      <c r="AL240" s="260">
        <f>AK240*AUXILIAR!$B$59</f>
        <v>40000000</v>
      </c>
      <c r="AM240" s="354"/>
      <c r="AN240" s="5"/>
      <c r="AO240" s="5"/>
      <c r="AP240" s="5"/>
      <c r="AQ240" s="5"/>
      <c r="AR240" s="5"/>
      <c r="AS240" s="5"/>
      <c r="AT240" s="5"/>
      <c r="AU240" s="5"/>
      <c r="AV240" s="341"/>
      <c r="AW240" s="128"/>
      <c r="AX240" s="5"/>
      <c r="AY240" s="5"/>
      <c r="AZ240" s="5"/>
      <c r="BA240" s="5"/>
      <c r="BB240" s="5"/>
      <c r="BC240" s="5"/>
      <c r="BD240" s="5"/>
      <c r="BE240" s="5"/>
      <c r="BF240" s="145"/>
      <c r="BG240" s="354"/>
      <c r="BH240" s="5"/>
      <c r="BI240" s="5"/>
      <c r="BJ240" s="5"/>
      <c r="BK240" s="5"/>
      <c r="BL240" s="5"/>
      <c r="BM240" s="5"/>
      <c r="BN240" s="5"/>
      <c r="BO240" s="5"/>
      <c r="BP240" s="341"/>
      <c r="BQ240" s="333"/>
    </row>
    <row r="241" spans="1:69" ht="60">
      <c r="A241" s="8" t="s">
        <v>33</v>
      </c>
      <c r="B241" s="8" t="s">
        <v>15</v>
      </c>
      <c r="C241" s="8">
        <v>1</v>
      </c>
      <c r="D241" s="197">
        <v>116</v>
      </c>
      <c r="E241" s="118" t="s">
        <v>169</v>
      </c>
      <c r="F241" s="195" t="s">
        <v>108</v>
      </c>
      <c r="G241" s="195" t="s">
        <v>165</v>
      </c>
      <c r="H241" s="309"/>
      <c r="I241" s="128"/>
      <c r="J241" s="5"/>
      <c r="K241" s="5"/>
      <c r="L241" s="5"/>
      <c r="M241" s="5"/>
      <c r="N241" s="5"/>
      <c r="O241" s="5"/>
      <c r="P241" s="5"/>
      <c r="Q241" s="5"/>
      <c r="R241" s="145"/>
      <c r="S241" s="354"/>
      <c r="T241" s="5"/>
      <c r="U241" s="5"/>
      <c r="V241" s="5"/>
      <c r="W241" s="5"/>
      <c r="X241" s="5"/>
      <c r="Y241" s="5"/>
      <c r="Z241" s="5"/>
      <c r="AA241" s="5"/>
      <c r="AB241" s="341"/>
      <c r="AC241" s="265" t="s">
        <v>613</v>
      </c>
      <c r="AD241" s="51">
        <v>305</v>
      </c>
      <c r="AE241" s="51">
        <v>305</v>
      </c>
      <c r="AF241" s="51">
        <v>1</v>
      </c>
      <c r="AG241" s="52">
        <v>100</v>
      </c>
      <c r="AH241" s="52">
        <f t="shared" si="114"/>
        <v>1</v>
      </c>
      <c r="AI241" s="139">
        <f>AH241*AUXILIAR!$B$59</f>
        <v>40000000</v>
      </c>
      <c r="AJ241" s="52">
        <v>100</v>
      </c>
      <c r="AK241" s="52">
        <f t="shared" ref="AK241" si="121">AF241*AJ241/100</f>
        <v>1</v>
      </c>
      <c r="AL241" s="260">
        <f>AK241*AUXILIAR!$B$59</f>
        <v>40000000</v>
      </c>
      <c r="AM241" s="354"/>
      <c r="AN241" s="5"/>
      <c r="AO241" s="5"/>
      <c r="AP241" s="5"/>
      <c r="AQ241" s="5"/>
      <c r="AR241" s="5"/>
      <c r="AS241" s="5"/>
      <c r="AT241" s="5"/>
      <c r="AU241" s="5"/>
      <c r="AV241" s="341"/>
      <c r="AW241" s="128"/>
      <c r="AX241" s="5"/>
      <c r="AY241" s="5"/>
      <c r="AZ241" s="5"/>
      <c r="BA241" s="5"/>
      <c r="BB241" s="5"/>
      <c r="BC241" s="5"/>
      <c r="BD241" s="5"/>
      <c r="BE241" s="5"/>
      <c r="BF241" s="145"/>
      <c r="BG241" s="354"/>
      <c r="BH241" s="5"/>
      <c r="BI241" s="5"/>
      <c r="BJ241" s="5"/>
      <c r="BK241" s="5"/>
      <c r="BL241" s="5"/>
      <c r="BM241" s="5"/>
      <c r="BN241" s="5"/>
      <c r="BO241" s="5"/>
      <c r="BP241" s="341"/>
      <c r="BQ241" s="333"/>
    </row>
    <row r="242" spans="1:69" ht="45">
      <c r="A242" s="8" t="s">
        <v>33</v>
      </c>
      <c r="B242" s="8" t="s">
        <v>15</v>
      </c>
      <c r="C242" s="8">
        <v>1</v>
      </c>
      <c r="D242" s="197">
        <v>116</v>
      </c>
      <c r="E242" s="118" t="s">
        <v>169</v>
      </c>
      <c r="F242" s="195" t="s">
        <v>108</v>
      </c>
      <c r="G242" s="195" t="s">
        <v>165</v>
      </c>
      <c r="H242" s="309"/>
      <c r="I242" s="128"/>
      <c r="J242" s="5"/>
      <c r="K242" s="5"/>
      <c r="L242" s="5"/>
      <c r="M242" s="5"/>
      <c r="N242" s="5"/>
      <c r="O242" s="5"/>
      <c r="P242" s="5"/>
      <c r="Q242" s="5"/>
      <c r="R242" s="145"/>
      <c r="S242" s="354"/>
      <c r="T242" s="5"/>
      <c r="U242" s="5"/>
      <c r="V242" s="5"/>
      <c r="W242" s="5"/>
      <c r="X242" s="5"/>
      <c r="Y242" s="5"/>
      <c r="Z242" s="5"/>
      <c r="AA242" s="5"/>
      <c r="AB242" s="341"/>
      <c r="AC242" s="265" t="s">
        <v>617</v>
      </c>
      <c r="AD242" s="51">
        <v>297.60000000000002</v>
      </c>
      <c r="AE242" s="51">
        <v>297.60000000000002</v>
      </c>
      <c r="AF242" s="51">
        <v>1</v>
      </c>
      <c r="AG242" s="52">
        <v>100</v>
      </c>
      <c r="AH242" s="52">
        <f t="shared" si="114"/>
        <v>1</v>
      </c>
      <c r="AI242" s="139">
        <f>AH242*AUXILIAR!$B$57</f>
        <v>20000000</v>
      </c>
      <c r="AJ242" s="52">
        <v>100</v>
      </c>
      <c r="AK242" s="52">
        <f t="shared" ref="AK242" si="122">AF242*AJ242/100</f>
        <v>1</v>
      </c>
      <c r="AL242" s="260">
        <f>AK242*AUXILIAR!$B$57</f>
        <v>20000000</v>
      </c>
      <c r="AM242" s="354"/>
      <c r="AN242" s="5"/>
      <c r="AO242" s="5"/>
      <c r="AP242" s="5"/>
      <c r="AQ242" s="5"/>
      <c r="AR242" s="5"/>
      <c r="AS242" s="5"/>
      <c r="AT242" s="5"/>
      <c r="AU242" s="5"/>
      <c r="AV242" s="341"/>
      <c r="AW242" s="128"/>
      <c r="AX242" s="5"/>
      <c r="AY242" s="5"/>
      <c r="AZ242" s="5"/>
      <c r="BA242" s="5"/>
      <c r="BB242" s="5"/>
      <c r="BC242" s="5"/>
      <c r="BD242" s="5"/>
      <c r="BE242" s="5"/>
      <c r="BF242" s="145"/>
      <c r="BG242" s="354"/>
      <c r="BH242" s="5"/>
      <c r="BI242" s="5"/>
      <c r="BJ242" s="5"/>
      <c r="BK242" s="5"/>
      <c r="BL242" s="5"/>
      <c r="BM242" s="5"/>
      <c r="BN242" s="5"/>
      <c r="BO242" s="5"/>
      <c r="BP242" s="341"/>
      <c r="BQ242" s="333"/>
    </row>
    <row r="243" spans="1:69" ht="45">
      <c r="A243" s="8" t="s">
        <v>33</v>
      </c>
      <c r="B243" s="8" t="s">
        <v>15</v>
      </c>
      <c r="C243" s="8">
        <v>1</v>
      </c>
      <c r="D243" s="197">
        <v>116</v>
      </c>
      <c r="E243" s="118" t="s">
        <v>169</v>
      </c>
      <c r="F243" s="195" t="s">
        <v>108</v>
      </c>
      <c r="G243" s="195" t="s">
        <v>165</v>
      </c>
      <c r="H243" s="309"/>
      <c r="I243" s="128"/>
      <c r="J243" s="5"/>
      <c r="K243" s="5"/>
      <c r="L243" s="5"/>
      <c r="M243" s="5"/>
      <c r="N243" s="5"/>
      <c r="O243" s="5"/>
      <c r="P243" s="5"/>
      <c r="Q243" s="5"/>
      <c r="R243" s="145"/>
      <c r="S243" s="354"/>
      <c r="T243" s="5"/>
      <c r="U243" s="5"/>
      <c r="V243" s="5"/>
      <c r="W243" s="5"/>
      <c r="X243" s="5"/>
      <c r="Y243" s="5"/>
      <c r="Z243" s="5"/>
      <c r="AA243" s="5"/>
      <c r="AB243" s="341"/>
      <c r="AC243" s="265" t="s">
        <v>617</v>
      </c>
      <c r="AD243" s="51">
        <v>312.2</v>
      </c>
      <c r="AE243" s="51">
        <v>312.2</v>
      </c>
      <c r="AF243" s="51">
        <v>1</v>
      </c>
      <c r="AG243" s="52">
        <v>100</v>
      </c>
      <c r="AH243" s="52">
        <f t="shared" si="114"/>
        <v>1</v>
      </c>
      <c r="AI243" s="139">
        <f>AH243*AUXILIAR!$B$57</f>
        <v>20000000</v>
      </c>
      <c r="AJ243" s="435">
        <v>45</v>
      </c>
      <c r="AK243" s="52">
        <f t="shared" ref="AK243:AK244" si="123">AF243*AJ243/100</f>
        <v>0.45</v>
      </c>
      <c r="AL243" s="260">
        <f>AK243*AUXILIAR!$B$57</f>
        <v>9000000</v>
      </c>
      <c r="AM243" s="354"/>
      <c r="AN243" s="5"/>
      <c r="AO243" s="5"/>
      <c r="AP243" s="5"/>
      <c r="AQ243" s="5"/>
      <c r="AR243" s="5"/>
      <c r="AS243" s="5"/>
      <c r="AT243" s="5"/>
      <c r="AU243" s="5"/>
      <c r="AV243" s="341"/>
      <c r="AW243" s="128"/>
      <c r="AX243" s="5"/>
      <c r="AY243" s="5"/>
      <c r="AZ243" s="5"/>
      <c r="BA243" s="5"/>
      <c r="BB243" s="5"/>
      <c r="BC243" s="5"/>
      <c r="BD243" s="5"/>
      <c r="BE243" s="5"/>
      <c r="BF243" s="145"/>
      <c r="BG243" s="354"/>
      <c r="BH243" s="5"/>
      <c r="BI243" s="5"/>
      <c r="BJ243" s="5"/>
      <c r="BK243" s="5"/>
      <c r="BL243" s="5"/>
      <c r="BM243" s="5"/>
      <c r="BN243" s="5"/>
      <c r="BO243" s="5"/>
      <c r="BP243" s="341"/>
      <c r="BQ243" s="333"/>
    </row>
    <row r="244" spans="1:69" ht="45">
      <c r="A244" s="8" t="s">
        <v>33</v>
      </c>
      <c r="B244" s="8" t="s">
        <v>15</v>
      </c>
      <c r="C244" s="8">
        <v>1</v>
      </c>
      <c r="D244" s="197">
        <v>116</v>
      </c>
      <c r="E244" s="118" t="s">
        <v>169</v>
      </c>
      <c r="F244" s="195" t="s">
        <v>108</v>
      </c>
      <c r="G244" s="195" t="s">
        <v>165</v>
      </c>
      <c r="H244" s="309"/>
      <c r="I244" s="128"/>
      <c r="J244" s="5"/>
      <c r="K244" s="5"/>
      <c r="L244" s="5"/>
      <c r="M244" s="5"/>
      <c r="N244" s="5"/>
      <c r="O244" s="5"/>
      <c r="P244" s="5"/>
      <c r="Q244" s="5"/>
      <c r="R244" s="145"/>
      <c r="S244" s="354"/>
      <c r="T244" s="5"/>
      <c r="U244" s="5"/>
      <c r="V244" s="5"/>
      <c r="W244" s="5"/>
      <c r="X244" s="5"/>
      <c r="Y244" s="5"/>
      <c r="Z244" s="5"/>
      <c r="AA244" s="5"/>
      <c r="AB244" s="341"/>
      <c r="AC244" s="265" t="s">
        <v>617</v>
      </c>
      <c r="AD244" s="51">
        <v>325.7</v>
      </c>
      <c r="AE244" s="51">
        <v>325.7</v>
      </c>
      <c r="AF244" s="51">
        <v>1</v>
      </c>
      <c r="AG244" s="52">
        <v>100</v>
      </c>
      <c r="AH244" s="52">
        <f t="shared" si="114"/>
        <v>1</v>
      </c>
      <c r="AI244" s="139">
        <f>AH244*AUXILIAR!$B$57</f>
        <v>20000000</v>
      </c>
      <c r="AJ244" s="52">
        <v>100</v>
      </c>
      <c r="AK244" s="52">
        <f t="shared" si="123"/>
        <v>1</v>
      </c>
      <c r="AL244" s="260">
        <f>AK244*AUXILIAR!$B$57</f>
        <v>20000000</v>
      </c>
      <c r="AM244" s="354"/>
      <c r="AN244" s="5"/>
      <c r="AO244" s="5"/>
      <c r="AP244" s="5"/>
      <c r="AQ244" s="5"/>
      <c r="AR244" s="5"/>
      <c r="AS244" s="5"/>
      <c r="AT244" s="5"/>
      <c r="AU244" s="5"/>
      <c r="AV244" s="341"/>
      <c r="AW244" s="128"/>
      <c r="AX244" s="5"/>
      <c r="AY244" s="5"/>
      <c r="AZ244" s="5"/>
      <c r="BA244" s="5"/>
      <c r="BB244" s="5"/>
      <c r="BC244" s="5"/>
      <c r="BD244" s="5"/>
      <c r="BE244" s="5"/>
      <c r="BF244" s="145"/>
      <c r="BG244" s="354"/>
      <c r="BH244" s="5"/>
      <c r="BI244" s="5"/>
      <c r="BJ244" s="5"/>
      <c r="BK244" s="5"/>
      <c r="BL244" s="5"/>
      <c r="BM244" s="5"/>
      <c r="BN244" s="5"/>
      <c r="BO244" s="5"/>
      <c r="BP244" s="341"/>
      <c r="BQ244" s="333"/>
    </row>
    <row r="245" spans="1:69" ht="45">
      <c r="A245" s="8" t="s">
        <v>33</v>
      </c>
      <c r="B245" s="8" t="s">
        <v>15</v>
      </c>
      <c r="C245" s="8">
        <v>1</v>
      </c>
      <c r="D245" s="197">
        <v>116</v>
      </c>
      <c r="E245" s="118" t="s">
        <v>169</v>
      </c>
      <c r="F245" s="195" t="s">
        <v>108</v>
      </c>
      <c r="G245" s="195" t="s">
        <v>165</v>
      </c>
      <c r="H245" s="309"/>
      <c r="I245" s="128"/>
      <c r="J245" s="5"/>
      <c r="K245" s="5"/>
      <c r="L245" s="5"/>
      <c r="M245" s="5"/>
      <c r="N245" s="5"/>
      <c r="O245" s="5"/>
      <c r="P245" s="5"/>
      <c r="Q245" s="5"/>
      <c r="R245" s="145"/>
      <c r="S245" s="354"/>
      <c r="T245" s="5"/>
      <c r="U245" s="5"/>
      <c r="V245" s="5"/>
      <c r="W245" s="5"/>
      <c r="X245" s="5"/>
      <c r="Y245" s="5"/>
      <c r="Z245" s="5"/>
      <c r="AA245" s="5"/>
      <c r="AB245" s="341"/>
      <c r="AC245" s="265" t="s">
        <v>617</v>
      </c>
      <c r="AD245" s="51">
        <v>332</v>
      </c>
      <c r="AE245" s="51">
        <v>332</v>
      </c>
      <c r="AF245" s="51">
        <v>1</v>
      </c>
      <c r="AG245" s="52">
        <v>100</v>
      </c>
      <c r="AH245" s="52">
        <f t="shared" si="114"/>
        <v>1</v>
      </c>
      <c r="AI245" s="139">
        <f>AH245*AUXILIAR!$B$57</f>
        <v>20000000</v>
      </c>
      <c r="AJ245" s="435">
        <v>100</v>
      </c>
      <c r="AK245" s="52">
        <f t="shared" ref="AK245:AK246" si="124">AF245*AJ245/100</f>
        <v>1</v>
      </c>
      <c r="AL245" s="260">
        <f>AK245*AUXILIAR!$B$57</f>
        <v>20000000</v>
      </c>
      <c r="AM245" s="354"/>
      <c r="AN245" s="5"/>
      <c r="AO245" s="5"/>
      <c r="AP245" s="5"/>
      <c r="AQ245" s="5"/>
      <c r="AR245" s="5"/>
      <c r="AS245" s="5"/>
      <c r="AT245" s="5"/>
      <c r="AU245" s="5"/>
      <c r="AV245" s="341"/>
      <c r="AW245" s="128"/>
      <c r="AX245" s="5"/>
      <c r="AY245" s="5"/>
      <c r="AZ245" s="5"/>
      <c r="BA245" s="5"/>
      <c r="BB245" s="5"/>
      <c r="BC245" s="5"/>
      <c r="BD245" s="5"/>
      <c r="BE245" s="5"/>
      <c r="BF245" s="145"/>
      <c r="BG245" s="354"/>
      <c r="BH245" s="5"/>
      <c r="BI245" s="5"/>
      <c r="BJ245" s="5"/>
      <c r="BK245" s="5"/>
      <c r="BL245" s="5"/>
      <c r="BM245" s="5"/>
      <c r="BN245" s="5"/>
      <c r="BO245" s="5"/>
      <c r="BP245" s="341"/>
      <c r="BQ245" s="333"/>
    </row>
    <row r="246" spans="1:69" ht="45">
      <c r="A246" s="8" t="s">
        <v>33</v>
      </c>
      <c r="B246" s="8" t="s">
        <v>15</v>
      </c>
      <c r="C246" s="8">
        <v>1</v>
      </c>
      <c r="D246" s="197">
        <v>116</v>
      </c>
      <c r="E246" s="118" t="s">
        <v>169</v>
      </c>
      <c r="F246" s="195" t="s">
        <v>108</v>
      </c>
      <c r="G246" s="195" t="s">
        <v>165</v>
      </c>
      <c r="H246" s="309"/>
      <c r="I246" s="128"/>
      <c r="J246" s="5"/>
      <c r="K246" s="5"/>
      <c r="L246" s="5"/>
      <c r="M246" s="5"/>
      <c r="N246" s="5"/>
      <c r="O246" s="5"/>
      <c r="P246" s="5"/>
      <c r="Q246" s="5"/>
      <c r="R246" s="145"/>
      <c r="S246" s="354"/>
      <c r="T246" s="5"/>
      <c r="U246" s="5"/>
      <c r="V246" s="5"/>
      <c r="W246" s="5"/>
      <c r="X246" s="5"/>
      <c r="Y246" s="5"/>
      <c r="Z246" s="5"/>
      <c r="AA246" s="5"/>
      <c r="AB246" s="341"/>
      <c r="AC246" s="265" t="s">
        <v>617</v>
      </c>
      <c r="AD246" s="51">
        <v>336</v>
      </c>
      <c r="AE246" s="51">
        <v>336</v>
      </c>
      <c r="AF246" s="51">
        <v>1</v>
      </c>
      <c r="AG246" s="52">
        <v>100</v>
      </c>
      <c r="AH246" s="52">
        <f t="shared" si="114"/>
        <v>1</v>
      </c>
      <c r="AI246" s="139">
        <f>AH246*AUXILIAR!$B$57</f>
        <v>20000000</v>
      </c>
      <c r="AJ246" s="52">
        <v>100</v>
      </c>
      <c r="AK246" s="52">
        <f t="shared" si="124"/>
        <v>1</v>
      </c>
      <c r="AL246" s="260">
        <f>AK246*AUXILIAR!$B$57</f>
        <v>20000000</v>
      </c>
      <c r="AM246" s="354"/>
      <c r="AN246" s="5"/>
      <c r="AO246" s="5"/>
      <c r="AP246" s="5"/>
      <c r="AQ246" s="5"/>
      <c r="AR246" s="5"/>
      <c r="AS246" s="5"/>
      <c r="AT246" s="5"/>
      <c r="AU246" s="5"/>
      <c r="AV246" s="341"/>
      <c r="AW246" s="128"/>
      <c r="AX246" s="5"/>
      <c r="AY246" s="5"/>
      <c r="AZ246" s="5"/>
      <c r="BA246" s="5"/>
      <c r="BB246" s="5"/>
      <c r="BC246" s="5"/>
      <c r="BD246" s="5"/>
      <c r="BE246" s="5"/>
      <c r="BF246" s="145"/>
      <c r="BG246" s="354"/>
      <c r="BH246" s="5"/>
      <c r="BI246" s="5"/>
      <c r="BJ246" s="5"/>
      <c r="BK246" s="5"/>
      <c r="BL246" s="5"/>
      <c r="BM246" s="5"/>
      <c r="BN246" s="5"/>
      <c r="BO246" s="5"/>
      <c r="BP246" s="341"/>
      <c r="BQ246" s="333"/>
    </row>
    <row r="247" spans="1:69" ht="45">
      <c r="A247" s="8" t="s">
        <v>33</v>
      </c>
      <c r="B247" s="8" t="s">
        <v>15</v>
      </c>
      <c r="C247" s="8">
        <v>1</v>
      </c>
      <c r="D247" s="197">
        <v>116</v>
      </c>
      <c r="E247" s="118" t="s">
        <v>169</v>
      </c>
      <c r="F247" s="195" t="s">
        <v>108</v>
      </c>
      <c r="G247" s="195" t="s">
        <v>165</v>
      </c>
      <c r="H247" s="309"/>
      <c r="I247" s="128"/>
      <c r="J247" s="5"/>
      <c r="K247" s="5"/>
      <c r="L247" s="5"/>
      <c r="M247" s="5"/>
      <c r="N247" s="5"/>
      <c r="O247" s="5"/>
      <c r="P247" s="5"/>
      <c r="Q247" s="5"/>
      <c r="R247" s="145"/>
      <c r="S247" s="354"/>
      <c r="T247" s="5"/>
      <c r="U247" s="5"/>
      <c r="V247" s="5"/>
      <c r="W247" s="5"/>
      <c r="X247" s="5"/>
      <c r="Y247" s="5"/>
      <c r="Z247" s="5"/>
      <c r="AA247" s="5"/>
      <c r="AB247" s="341"/>
      <c r="AC247" s="265" t="s">
        <v>617</v>
      </c>
      <c r="AD247" s="51">
        <v>340</v>
      </c>
      <c r="AE247" s="51">
        <v>340</v>
      </c>
      <c r="AF247" s="51">
        <v>1</v>
      </c>
      <c r="AG247" s="52">
        <v>100</v>
      </c>
      <c r="AH247" s="52">
        <f t="shared" si="114"/>
        <v>1</v>
      </c>
      <c r="AI247" s="139">
        <f>AH247*AUXILIAR!$B$57</f>
        <v>20000000</v>
      </c>
      <c r="AJ247" s="52">
        <v>100</v>
      </c>
      <c r="AK247" s="52">
        <f t="shared" ref="AK247" si="125">AF247*AJ247/100</f>
        <v>1</v>
      </c>
      <c r="AL247" s="260">
        <f>AK247*AUXILIAR!$B$57</f>
        <v>20000000</v>
      </c>
      <c r="AM247" s="354"/>
      <c r="AN247" s="5"/>
      <c r="AO247" s="5"/>
      <c r="AP247" s="5"/>
      <c r="AQ247" s="5"/>
      <c r="AR247" s="5"/>
      <c r="AS247" s="5"/>
      <c r="AT247" s="5"/>
      <c r="AU247" s="5"/>
      <c r="AV247" s="341"/>
      <c r="AW247" s="128"/>
      <c r="AX247" s="5"/>
      <c r="AY247" s="5"/>
      <c r="AZ247" s="5"/>
      <c r="BA247" s="5"/>
      <c r="BB247" s="5"/>
      <c r="BC247" s="5"/>
      <c r="BD247" s="5"/>
      <c r="BE247" s="5"/>
      <c r="BF247" s="145"/>
      <c r="BG247" s="354"/>
      <c r="BH247" s="5"/>
      <c r="BI247" s="5"/>
      <c r="BJ247" s="5"/>
      <c r="BK247" s="5"/>
      <c r="BL247" s="5"/>
      <c r="BM247" s="5"/>
      <c r="BN247" s="5"/>
      <c r="BO247" s="5"/>
      <c r="BP247" s="341"/>
      <c r="BQ247" s="333"/>
    </row>
    <row r="248" spans="1:69" ht="45">
      <c r="A248" s="8" t="s">
        <v>33</v>
      </c>
      <c r="B248" s="8" t="s">
        <v>15</v>
      </c>
      <c r="C248" s="8">
        <v>1</v>
      </c>
      <c r="D248" s="197">
        <v>116</v>
      </c>
      <c r="E248" s="118" t="s">
        <v>169</v>
      </c>
      <c r="F248" s="195" t="s">
        <v>108</v>
      </c>
      <c r="G248" s="195" t="s">
        <v>165</v>
      </c>
      <c r="H248" s="309"/>
      <c r="I248" s="128"/>
      <c r="J248" s="5"/>
      <c r="K248" s="5"/>
      <c r="L248" s="5"/>
      <c r="M248" s="5"/>
      <c r="N248" s="5"/>
      <c r="O248" s="5"/>
      <c r="P248" s="5"/>
      <c r="Q248" s="5"/>
      <c r="R248" s="145"/>
      <c r="S248" s="354"/>
      <c r="T248" s="5"/>
      <c r="U248" s="5"/>
      <c r="V248" s="5"/>
      <c r="W248" s="5"/>
      <c r="X248" s="5"/>
      <c r="Y248" s="5"/>
      <c r="Z248" s="5"/>
      <c r="AA248" s="5"/>
      <c r="AB248" s="341"/>
      <c r="AC248" s="265" t="s">
        <v>617</v>
      </c>
      <c r="AD248" s="51">
        <v>474.7</v>
      </c>
      <c r="AE248" s="51">
        <v>474.7</v>
      </c>
      <c r="AF248" s="51">
        <v>1</v>
      </c>
      <c r="AG248" s="52">
        <v>100</v>
      </c>
      <c r="AH248" s="52">
        <f t="shared" si="114"/>
        <v>1</v>
      </c>
      <c r="AI248" s="139">
        <f>AH248*AUXILIAR!$B$57</f>
        <v>20000000</v>
      </c>
      <c r="AJ248" s="52">
        <v>100</v>
      </c>
      <c r="AK248" s="52">
        <f t="shared" ref="AK248:AK249" si="126">AF248*AJ248/100</f>
        <v>1</v>
      </c>
      <c r="AL248" s="260">
        <f>AK248*AUXILIAR!$B$57</f>
        <v>20000000</v>
      </c>
      <c r="AM248" s="354"/>
      <c r="AN248" s="5"/>
      <c r="AO248" s="5"/>
      <c r="AP248" s="5"/>
      <c r="AQ248" s="5"/>
      <c r="AR248" s="5"/>
      <c r="AS248" s="5"/>
      <c r="AT248" s="5"/>
      <c r="AU248" s="5"/>
      <c r="AV248" s="341"/>
      <c r="AW248" s="128"/>
      <c r="AX248" s="5"/>
      <c r="AY248" s="5"/>
      <c r="AZ248" s="5"/>
      <c r="BA248" s="5"/>
      <c r="BB248" s="5"/>
      <c r="BC248" s="5"/>
      <c r="BD248" s="5"/>
      <c r="BE248" s="5"/>
      <c r="BF248" s="145"/>
      <c r="BG248" s="354"/>
      <c r="BH248" s="5"/>
      <c r="BI248" s="5"/>
      <c r="BJ248" s="5"/>
      <c r="BK248" s="5"/>
      <c r="BL248" s="5"/>
      <c r="BM248" s="5"/>
      <c r="BN248" s="5"/>
      <c r="BO248" s="5"/>
      <c r="BP248" s="341"/>
      <c r="BQ248" s="333"/>
    </row>
    <row r="249" spans="1:69" ht="45">
      <c r="A249" s="8" t="s">
        <v>33</v>
      </c>
      <c r="B249" s="8" t="s">
        <v>15</v>
      </c>
      <c r="C249" s="8">
        <v>1</v>
      </c>
      <c r="D249" s="197">
        <v>116</v>
      </c>
      <c r="E249" s="118" t="s">
        <v>169</v>
      </c>
      <c r="F249" s="195" t="s">
        <v>108</v>
      </c>
      <c r="G249" s="195" t="s">
        <v>165</v>
      </c>
      <c r="H249" s="309"/>
      <c r="I249" s="128"/>
      <c r="J249" s="5"/>
      <c r="K249" s="5"/>
      <c r="L249" s="5"/>
      <c r="M249" s="5"/>
      <c r="N249" s="5"/>
      <c r="O249" s="5"/>
      <c r="P249" s="5"/>
      <c r="Q249" s="5"/>
      <c r="R249" s="145"/>
      <c r="S249" s="354"/>
      <c r="T249" s="5"/>
      <c r="U249" s="5"/>
      <c r="V249" s="5"/>
      <c r="W249" s="5"/>
      <c r="X249" s="5"/>
      <c r="Y249" s="5"/>
      <c r="Z249" s="5"/>
      <c r="AA249" s="5"/>
      <c r="AB249" s="341"/>
      <c r="AC249" s="265" t="s">
        <v>618</v>
      </c>
      <c r="AD249" s="51">
        <v>308</v>
      </c>
      <c r="AE249" s="51">
        <v>308</v>
      </c>
      <c r="AF249" s="51">
        <v>1</v>
      </c>
      <c r="AG249" s="52">
        <v>100</v>
      </c>
      <c r="AH249" s="52">
        <f t="shared" si="114"/>
        <v>1</v>
      </c>
      <c r="AI249" s="139">
        <f>AH249*AUXILIAR!$B$59</f>
        <v>40000000</v>
      </c>
      <c r="AJ249" s="52">
        <v>100</v>
      </c>
      <c r="AK249" s="52">
        <f t="shared" si="126"/>
        <v>1</v>
      </c>
      <c r="AL249" s="260">
        <f>AK249*AUXILIAR!$B$59</f>
        <v>40000000</v>
      </c>
      <c r="AM249" s="354"/>
      <c r="AN249" s="5"/>
      <c r="AO249" s="5"/>
      <c r="AP249" s="5"/>
      <c r="AQ249" s="5"/>
      <c r="AR249" s="5"/>
      <c r="AS249" s="5"/>
      <c r="AT249" s="5"/>
      <c r="AU249" s="5"/>
      <c r="AV249" s="341"/>
      <c r="AW249" s="128"/>
      <c r="AX249" s="5"/>
      <c r="AY249" s="5"/>
      <c r="AZ249" s="5"/>
      <c r="BA249" s="5"/>
      <c r="BB249" s="5"/>
      <c r="BC249" s="5"/>
      <c r="BD249" s="5"/>
      <c r="BE249" s="5"/>
      <c r="BF249" s="145"/>
      <c r="BG249" s="354"/>
      <c r="BH249" s="5"/>
      <c r="BI249" s="5"/>
      <c r="BJ249" s="5"/>
      <c r="BK249" s="5"/>
      <c r="BL249" s="5"/>
      <c r="BM249" s="5"/>
      <c r="BN249" s="5"/>
      <c r="BO249" s="5"/>
      <c r="BP249" s="341"/>
      <c r="BQ249" s="333"/>
    </row>
    <row r="250" spans="1:69" ht="45">
      <c r="A250" s="8" t="s">
        <v>33</v>
      </c>
      <c r="B250" s="8" t="s">
        <v>15</v>
      </c>
      <c r="C250" s="8">
        <v>1</v>
      </c>
      <c r="D250" s="197">
        <v>116</v>
      </c>
      <c r="E250" s="118" t="s">
        <v>169</v>
      </c>
      <c r="F250" s="195" t="s">
        <v>108</v>
      </c>
      <c r="G250" s="195" t="s">
        <v>165</v>
      </c>
      <c r="H250" s="309"/>
      <c r="I250" s="128"/>
      <c r="J250" s="5"/>
      <c r="K250" s="5"/>
      <c r="L250" s="5"/>
      <c r="M250" s="5"/>
      <c r="N250" s="5"/>
      <c r="O250" s="5"/>
      <c r="P250" s="5"/>
      <c r="Q250" s="5"/>
      <c r="R250" s="145"/>
      <c r="S250" s="354"/>
      <c r="T250" s="5"/>
      <c r="U250" s="5"/>
      <c r="V250" s="5"/>
      <c r="W250" s="5"/>
      <c r="X250" s="5"/>
      <c r="Y250" s="5"/>
      <c r="Z250" s="5"/>
      <c r="AA250" s="5"/>
      <c r="AB250" s="341"/>
      <c r="AC250" s="265" t="s">
        <v>618</v>
      </c>
      <c r="AD250" s="51">
        <v>478</v>
      </c>
      <c r="AE250" s="51">
        <v>478</v>
      </c>
      <c r="AF250" s="51">
        <v>1</v>
      </c>
      <c r="AG250" s="52">
        <v>100</v>
      </c>
      <c r="AH250" s="52">
        <f t="shared" si="114"/>
        <v>1</v>
      </c>
      <c r="AI250" s="139">
        <f>AH250*AUXILIAR!$B$59</f>
        <v>40000000</v>
      </c>
      <c r="AJ250" s="52">
        <v>100</v>
      </c>
      <c r="AK250" s="52">
        <f t="shared" ref="AK250" si="127">AF250*AJ250/100</f>
        <v>1</v>
      </c>
      <c r="AL250" s="260">
        <f>AK250*AUXILIAR!$B$59</f>
        <v>40000000</v>
      </c>
      <c r="AM250" s="354"/>
      <c r="AN250" s="5"/>
      <c r="AO250" s="5"/>
      <c r="AP250" s="5"/>
      <c r="AQ250" s="5"/>
      <c r="AR250" s="5"/>
      <c r="AS250" s="5"/>
      <c r="AT250" s="5"/>
      <c r="AU250" s="5"/>
      <c r="AV250" s="341"/>
      <c r="AW250" s="128"/>
      <c r="AX250" s="5"/>
      <c r="AY250" s="5"/>
      <c r="AZ250" s="5"/>
      <c r="BA250" s="5"/>
      <c r="BB250" s="5"/>
      <c r="BC250" s="5"/>
      <c r="BD250" s="5"/>
      <c r="BE250" s="5"/>
      <c r="BF250" s="145"/>
      <c r="BG250" s="354"/>
      <c r="BH250" s="5"/>
      <c r="BI250" s="5"/>
      <c r="BJ250" s="5"/>
      <c r="BK250" s="5"/>
      <c r="BL250" s="5"/>
      <c r="BM250" s="5"/>
      <c r="BN250" s="5"/>
      <c r="BO250" s="5"/>
      <c r="BP250" s="341"/>
      <c r="BQ250" s="333"/>
    </row>
    <row r="251" spans="1:69" ht="45">
      <c r="A251" s="8" t="s">
        <v>33</v>
      </c>
      <c r="B251" s="8" t="s">
        <v>15</v>
      </c>
      <c r="C251" s="8">
        <v>1</v>
      </c>
      <c r="D251" s="197">
        <v>116</v>
      </c>
      <c r="E251" s="118" t="s">
        <v>169</v>
      </c>
      <c r="F251" s="195" t="s">
        <v>108</v>
      </c>
      <c r="G251" s="195" t="s">
        <v>165</v>
      </c>
      <c r="H251" s="309"/>
      <c r="I251" s="128"/>
      <c r="J251" s="5"/>
      <c r="K251" s="5"/>
      <c r="L251" s="5"/>
      <c r="M251" s="5"/>
      <c r="N251" s="5"/>
      <c r="O251" s="5"/>
      <c r="P251" s="5"/>
      <c r="Q251" s="5"/>
      <c r="R251" s="145"/>
      <c r="S251" s="354"/>
      <c r="T251" s="5"/>
      <c r="U251" s="5"/>
      <c r="V251" s="5"/>
      <c r="W251" s="5"/>
      <c r="X251" s="5"/>
      <c r="Y251" s="5"/>
      <c r="Z251" s="5"/>
      <c r="AA251" s="5"/>
      <c r="AB251" s="341"/>
      <c r="AC251" s="265" t="s">
        <v>620</v>
      </c>
      <c r="AD251" s="51">
        <v>370</v>
      </c>
      <c r="AE251" s="51">
        <v>370</v>
      </c>
      <c r="AF251" s="51">
        <v>1</v>
      </c>
      <c r="AG251" s="52">
        <v>100</v>
      </c>
      <c r="AH251" s="52">
        <f t="shared" si="114"/>
        <v>1</v>
      </c>
      <c r="AI251" s="139">
        <f>AH251*AUXILIAR!$B$58</f>
        <v>10000000</v>
      </c>
      <c r="AJ251" s="52">
        <v>100</v>
      </c>
      <c r="AK251" s="52">
        <f t="shared" ref="AK251" si="128">AF251*AJ251/100</f>
        <v>1</v>
      </c>
      <c r="AL251" s="260">
        <f>AK251*AUXILIAR!$B$58</f>
        <v>10000000</v>
      </c>
      <c r="AM251" s="354"/>
      <c r="AN251" s="5"/>
      <c r="AO251" s="5"/>
      <c r="AP251" s="5"/>
      <c r="AQ251" s="5"/>
      <c r="AR251" s="5"/>
      <c r="AS251" s="5"/>
      <c r="AT251" s="5"/>
      <c r="AU251" s="5"/>
      <c r="AV251" s="341"/>
      <c r="AW251" s="128"/>
      <c r="AX251" s="5"/>
      <c r="AY251" s="5"/>
      <c r="AZ251" s="5"/>
      <c r="BA251" s="5"/>
      <c r="BB251" s="5"/>
      <c r="BC251" s="5"/>
      <c r="BD251" s="5"/>
      <c r="BE251" s="5"/>
      <c r="BF251" s="145"/>
      <c r="BG251" s="354"/>
      <c r="BH251" s="5"/>
      <c r="BI251" s="5"/>
      <c r="BJ251" s="5"/>
      <c r="BK251" s="5"/>
      <c r="BL251" s="5"/>
      <c r="BM251" s="5"/>
      <c r="BN251" s="5"/>
      <c r="BO251" s="5"/>
      <c r="BP251" s="341"/>
      <c r="BQ251" s="333"/>
    </row>
    <row r="252" spans="1:69" ht="15.75" customHeight="1">
      <c r="A252" s="1" t="s">
        <v>33</v>
      </c>
      <c r="B252" s="1" t="s">
        <v>138</v>
      </c>
      <c r="C252" s="2" t="s">
        <v>23</v>
      </c>
      <c r="D252" s="1">
        <v>1</v>
      </c>
      <c r="E252" s="2" t="s">
        <v>167</v>
      </c>
      <c r="F252" s="38" t="s">
        <v>108</v>
      </c>
      <c r="G252" s="2" t="s">
        <v>141</v>
      </c>
      <c r="H252" s="303"/>
      <c r="I252" s="262"/>
      <c r="J252" s="3"/>
      <c r="K252" s="3"/>
      <c r="L252" s="3"/>
      <c r="M252" s="38" t="s">
        <v>261</v>
      </c>
      <c r="N252" s="81">
        <f>N253+N260</f>
        <v>19.699999999999989</v>
      </c>
      <c r="O252" s="81">
        <f>O253+O260</f>
        <v>59099999.99999997</v>
      </c>
      <c r="P252" s="38" t="s">
        <v>262</v>
      </c>
      <c r="Q252" s="81">
        <f>Q253+Q260</f>
        <v>19.699999999999989</v>
      </c>
      <c r="R252" s="89">
        <f>R253+R260</f>
        <v>59099999.99999997</v>
      </c>
      <c r="S252" s="345"/>
      <c r="T252" s="3"/>
      <c r="U252" s="3"/>
      <c r="V252" s="3"/>
      <c r="W252" s="38" t="s">
        <v>261</v>
      </c>
      <c r="X252" s="81">
        <f>X253+X260</f>
        <v>76.700000000000017</v>
      </c>
      <c r="Y252" s="81">
        <f>Y253+Y260</f>
        <v>613600000.00000024</v>
      </c>
      <c r="Z252" s="38" t="s">
        <v>262</v>
      </c>
      <c r="AA252" s="81">
        <f>AA253+AA260</f>
        <v>26.910160000000026</v>
      </c>
      <c r="AB252" s="346">
        <f>AB253+AB260</f>
        <v>215281280.00000021</v>
      </c>
      <c r="AC252" s="262"/>
      <c r="AD252" s="3"/>
      <c r="AE252" s="3"/>
      <c r="AF252" s="3"/>
      <c r="AG252" s="38" t="s">
        <v>116</v>
      </c>
      <c r="AH252" s="81">
        <f>AH253+AH260</f>
        <v>10</v>
      </c>
      <c r="AI252" s="81">
        <f>AI253+AI260</f>
        <v>180000000</v>
      </c>
      <c r="AJ252" s="38" t="s">
        <v>116</v>
      </c>
      <c r="AK252" s="81">
        <f>AK253+AK260</f>
        <v>7.7722000000000007</v>
      </c>
      <c r="AL252" s="89">
        <f>AL253+AL260</f>
        <v>147722000</v>
      </c>
      <c r="AM252" s="345"/>
      <c r="AN252" s="3"/>
      <c r="AO252" s="3"/>
      <c r="AP252" s="3"/>
      <c r="AQ252" s="38" t="s">
        <v>116</v>
      </c>
      <c r="AR252" s="81">
        <f>AR253</f>
        <v>4.9600000000000364</v>
      </c>
      <c r="AS252" s="81">
        <f>AS253</f>
        <v>24800000.000000183</v>
      </c>
      <c r="AT252" s="38" t="s">
        <v>116</v>
      </c>
      <c r="AU252" s="81">
        <f>AU253</f>
        <v>4.9600000000000364</v>
      </c>
      <c r="AV252" s="346">
        <f>AV253</f>
        <v>24800000.000000183</v>
      </c>
      <c r="AW252" s="262"/>
      <c r="AX252" s="3"/>
      <c r="AY252" s="3"/>
      <c r="AZ252" s="3"/>
      <c r="BA252" s="38" t="s">
        <v>116</v>
      </c>
      <c r="BB252" s="81">
        <f>BB253</f>
        <v>0</v>
      </c>
      <c r="BC252" s="81">
        <f>BC253</f>
        <v>0</v>
      </c>
      <c r="BD252" s="38" t="s">
        <v>116</v>
      </c>
      <c r="BE252" s="81">
        <f>BE253</f>
        <v>0</v>
      </c>
      <c r="BF252" s="89">
        <f>BF253</f>
        <v>0</v>
      </c>
      <c r="BG252" s="345"/>
      <c r="BH252" s="3"/>
      <c r="BI252" s="3"/>
      <c r="BJ252" s="3"/>
      <c r="BK252" s="38" t="s">
        <v>116</v>
      </c>
      <c r="BL252" s="81">
        <f>BL253</f>
        <v>77.800000000000011</v>
      </c>
      <c r="BM252" s="81">
        <f>BM253</f>
        <v>77800000</v>
      </c>
      <c r="BN252" s="38" t="s">
        <v>116</v>
      </c>
      <c r="BO252" s="81">
        <f>BO253</f>
        <v>0</v>
      </c>
      <c r="BP252" s="346">
        <f>BP253</f>
        <v>0</v>
      </c>
      <c r="BQ252" s="331"/>
    </row>
    <row r="253" spans="1:69" ht="13.5" customHeight="1">
      <c r="A253" s="64" t="s">
        <v>33</v>
      </c>
      <c r="B253" s="64" t="s">
        <v>15</v>
      </c>
      <c r="C253" s="65" t="s">
        <v>23</v>
      </c>
      <c r="D253" s="126">
        <v>153</v>
      </c>
      <c r="E253" s="119" t="s">
        <v>167</v>
      </c>
      <c r="F253" s="119" t="s">
        <v>108</v>
      </c>
      <c r="G253" s="119" t="s">
        <v>141</v>
      </c>
      <c r="H253" s="308"/>
      <c r="I253" s="263"/>
      <c r="J253" s="70"/>
      <c r="K253" s="70"/>
      <c r="L253" s="70"/>
      <c r="M253" s="80" t="s">
        <v>115</v>
      </c>
      <c r="N253" s="79">
        <f>SUM(N254:N262)</f>
        <v>19.699999999999989</v>
      </c>
      <c r="O253" s="79">
        <f>SUM(O254:O262)</f>
        <v>59099999.99999997</v>
      </c>
      <c r="P253" s="80" t="s">
        <v>115</v>
      </c>
      <c r="Q253" s="79">
        <f>SUM(Q254:Q262)</f>
        <v>19.699999999999989</v>
      </c>
      <c r="R253" s="256">
        <f>SUM(R254:R262)</f>
        <v>59099999.99999997</v>
      </c>
      <c r="S253" s="347"/>
      <c r="T253" s="70"/>
      <c r="U253" s="70"/>
      <c r="V253" s="70"/>
      <c r="W253" s="80" t="s">
        <v>115</v>
      </c>
      <c r="X253" s="79">
        <f>SUM(X254:X262)</f>
        <v>76.700000000000017</v>
      </c>
      <c r="Y253" s="79">
        <f>SUM(Y254:Y262)</f>
        <v>613600000.00000024</v>
      </c>
      <c r="Z253" s="80" t="s">
        <v>115</v>
      </c>
      <c r="AA253" s="79">
        <f>SUM(AA254:AA262)</f>
        <v>26.910160000000026</v>
      </c>
      <c r="AB253" s="348">
        <f>SUM(AB254:AB262)</f>
        <v>215281280.00000021</v>
      </c>
      <c r="AC253" s="263"/>
      <c r="AD253" s="70"/>
      <c r="AE253" s="70"/>
      <c r="AF253" s="70"/>
      <c r="AG253" s="80" t="s">
        <v>115</v>
      </c>
      <c r="AH253" s="79">
        <f>SUM(AH254:AH262)</f>
        <v>9</v>
      </c>
      <c r="AI253" s="79">
        <f>SUM(AI254:AI262)</f>
        <v>170000000</v>
      </c>
      <c r="AJ253" s="80" t="s">
        <v>115</v>
      </c>
      <c r="AK253" s="79">
        <f>SUM(AK254:AK262)</f>
        <v>6.7722000000000007</v>
      </c>
      <c r="AL253" s="256">
        <f>SUM(AL254:AL262)</f>
        <v>137722000</v>
      </c>
      <c r="AM253" s="347"/>
      <c r="AN253" s="70"/>
      <c r="AO253" s="70"/>
      <c r="AP253" s="70"/>
      <c r="AQ253" s="80" t="s">
        <v>115</v>
      </c>
      <c r="AR253" s="79">
        <f>SUM(AR254:AR262)</f>
        <v>4.9600000000000364</v>
      </c>
      <c r="AS253" s="79">
        <f>SUM(AS254:AS262)</f>
        <v>24800000.000000183</v>
      </c>
      <c r="AT253" s="80" t="s">
        <v>115</v>
      </c>
      <c r="AU253" s="79">
        <f>SUM(AU254:AU262)</f>
        <v>4.9600000000000364</v>
      </c>
      <c r="AV253" s="348">
        <f>SUM(AV254:AV262)</f>
        <v>24800000.000000183</v>
      </c>
      <c r="AW253" s="263"/>
      <c r="AX253" s="70"/>
      <c r="AY253" s="70"/>
      <c r="AZ253" s="70"/>
      <c r="BA253" s="80" t="s">
        <v>115</v>
      </c>
      <c r="BB253" s="79">
        <f>SUM(BB254:BB262)</f>
        <v>0</v>
      </c>
      <c r="BC253" s="79">
        <f>SUM(BC254:BC262)</f>
        <v>0</v>
      </c>
      <c r="BD253" s="80" t="s">
        <v>115</v>
      </c>
      <c r="BE253" s="79">
        <f>SUM(BE254:BE262)</f>
        <v>0</v>
      </c>
      <c r="BF253" s="256">
        <f>SUM(BF254:BF262)</f>
        <v>0</v>
      </c>
      <c r="BG253" s="347"/>
      <c r="BH253" s="70"/>
      <c r="BI253" s="70"/>
      <c r="BJ253" s="70"/>
      <c r="BK253" s="80" t="s">
        <v>115</v>
      </c>
      <c r="BL253" s="79">
        <f>SUM(BL254:BL262)</f>
        <v>77.800000000000011</v>
      </c>
      <c r="BM253" s="79">
        <f>SUM(BM254:BM262)</f>
        <v>77800000</v>
      </c>
      <c r="BN253" s="80" t="s">
        <v>115</v>
      </c>
      <c r="BO253" s="79">
        <f>SUM(BO254:BO262)</f>
        <v>0</v>
      </c>
      <c r="BP253" s="348">
        <f>SUM(BP254:BP262)</f>
        <v>0</v>
      </c>
      <c r="BQ253" s="332"/>
    </row>
    <row r="254" spans="1:69" ht="60">
      <c r="A254" s="8" t="s">
        <v>33</v>
      </c>
      <c r="B254" s="8" t="s">
        <v>15</v>
      </c>
      <c r="C254" s="8">
        <v>1</v>
      </c>
      <c r="D254" s="197">
        <v>153</v>
      </c>
      <c r="E254" s="118" t="s">
        <v>167</v>
      </c>
      <c r="F254" s="195" t="s">
        <v>108</v>
      </c>
      <c r="G254" s="195" t="s">
        <v>141</v>
      </c>
      <c r="H254" s="309"/>
      <c r="I254" s="265" t="s">
        <v>652</v>
      </c>
      <c r="J254" s="51">
        <v>50.3</v>
      </c>
      <c r="K254" s="51">
        <v>62.8</v>
      </c>
      <c r="L254" s="51">
        <f>(K254-J254)</f>
        <v>12.5</v>
      </c>
      <c r="M254" s="52">
        <v>100</v>
      </c>
      <c r="N254" s="52">
        <f t="shared" ref="N254" si="129">L254*M254/100</f>
        <v>12.5</v>
      </c>
      <c r="O254" s="139">
        <f>N254*AUXILIAR!$B$50</f>
        <v>37500000</v>
      </c>
      <c r="P254" s="52">
        <v>100</v>
      </c>
      <c r="Q254" s="52">
        <f t="shared" ref="Q254" si="130">L254*P254/100</f>
        <v>12.5</v>
      </c>
      <c r="R254" s="260">
        <f>Q254*AUXILIAR!$B$50</f>
        <v>37500000</v>
      </c>
      <c r="S254" s="355" t="s">
        <v>633</v>
      </c>
      <c r="T254" s="51">
        <v>0</v>
      </c>
      <c r="U254" s="51">
        <v>37.299999999999997</v>
      </c>
      <c r="V254" s="54">
        <f t="shared" ref="V254:V259" si="131">U254-T254</f>
        <v>37.299999999999997</v>
      </c>
      <c r="W254" s="52">
        <v>100</v>
      </c>
      <c r="X254" s="52">
        <f t="shared" ref="X254:X259" si="132">V254*W254/100</f>
        <v>37.299999999999997</v>
      </c>
      <c r="Y254" s="139">
        <f>X254*AUXILIAR!$B$51</f>
        <v>298400000</v>
      </c>
      <c r="Z254" s="73">
        <v>0</v>
      </c>
      <c r="AA254" s="52">
        <f t="shared" ref="AA254" si="133">V254*Z254/100</f>
        <v>0</v>
      </c>
      <c r="AB254" s="356">
        <f>AA254*AUXILIAR!$B$51</f>
        <v>0</v>
      </c>
      <c r="AC254" s="265" t="s">
        <v>625</v>
      </c>
      <c r="AD254" s="51">
        <v>81</v>
      </c>
      <c r="AE254" s="51">
        <v>81</v>
      </c>
      <c r="AF254" s="51">
        <v>1</v>
      </c>
      <c r="AG254" s="52">
        <v>100</v>
      </c>
      <c r="AH254" s="52">
        <f t="shared" ref="AH254:AH262" si="134">AF254*AG254/100</f>
        <v>1</v>
      </c>
      <c r="AI254" s="139">
        <f>AH254*AUXILIAR!$B$57</f>
        <v>20000000</v>
      </c>
      <c r="AJ254" s="52">
        <v>100</v>
      </c>
      <c r="AK254" s="52">
        <f t="shared" ref="AK254" si="135">AF254*AJ254/100</f>
        <v>1</v>
      </c>
      <c r="AL254" s="260">
        <f>AK254*AUXILIAR!$B$57</f>
        <v>20000000</v>
      </c>
      <c r="AM254" s="355" t="s">
        <v>624</v>
      </c>
      <c r="AN254" s="51">
        <v>336.4</v>
      </c>
      <c r="AO254" s="51">
        <v>338.88</v>
      </c>
      <c r="AP254" s="51">
        <f>(AO254-AN254)*2</f>
        <v>4.9600000000000364</v>
      </c>
      <c r="AQ254" s="51">
        <v>100</v>
      </c>
      <c r="AR254" s="52">
        <f>AP254*AQ254/100</f>
        <v>4.9600000000000364</v>
      </c>
      <c r="AS254" s="139">
        <f>AR254*AUXILIAR!$B$53</f>
        <v>24800000.000000183</v>
      </c>
      <c r="AT254" s="436">
        <v>100</v>
      </c>
      <c r="AU254" s="194">
        <f>AP254*AT254/100</f>
        <v>4.9600000000000364</v>
      </c>
      <c r="AV254" s="356">
        <f>AU254*AUXILIAR!$B$53</f>
        <v>24800000.000000183</v>
      </c>
      <c r="AW254" s="128"/>
      <c r="AX254" s="5"/>
      <c r="AY254" s="5"/>
      <c r="AZ254" s="5"/>
      <c r="BA254" s="5"/>
      <c r="BB254" s="5"/>
      <c r="BC254" s="5"/>
      <c r="BD254" s="5"/>
      <c r="BE254" s="5"/>
      <c r="BF254" s="145"/>
      <c r="BG254" s="355" t="s">
        <v>591</v>
      </c>
      <c r="BH254" s="51">
        <v>99.8</v>
      </c>
      <c r="BI254" s="51">
        <v>121.4</v>
      </c>
      <c r="BJ254" s="52">
        <f t="shared" ref="BJ254:BJ258" si="136">BI254-BH254</f>
        <v>21.600000000000009</v>
      </c>
      <c r="BK254" s="51">
        <v>100</v>
      </c>
      <c r="BL254" s="52">
        <f t="shared" ref="BL254:BL258" si="137">BJ254*BK254/100</f>
        <v>21.600000000000009</v>
      </c>
      <c r="BM254" s="139">
        <f>BL254*AUXILIAR!$B$70</f>
        <v>21600000.000000007</v>
      </c>
      <c r="BN254" s="103">
        <v>0</v>
      </c>
      <c r="BO254" s="182">
        <f t="shared" ref="BO254" si="138">BJ254*BN254/100</f>
        <v>0</v>
      </c>
      <c r="BP254" s="356">
        <f>BO254*AUXILIAR!$B$70</f>
        <v>0</v>
      </c>
      <c r="BQ254" s="333"/>
    </row>
    <row r="255" spans="1:69" ht="75">
      <c r="A255" s="8" t="s">
        <v>33</v>
      </c>
      <c r="B255" s="8" t="s">
        <v>15</v>
      </c>
      <c r="C255" s="8">
        <v>1</v>
      </c>
      <c r="D255" s="197">
        <v>153</v>
      </c>
      <c r="E255" s="118" t="s">
        <v>167</v>
      </c>
      <c r="F255" s="195" t="s">
        <v>108</v>
      </c>
      <c r="G255" s="195" t="s">
        <v>141</v>
      </c>
      <c r="H255" s="309"/>
      <c r="I255" s="265" t="s">
        <v>653</v>
      </c>
      <c r="J255" s="51">
        <v>255.4</v>
      </c>
      <c r="K255" s="51">
        <v>259</v>
      </c>
      <c r="L255" s="51">
        <f>(K255-J255)</f>
        <v>3.5999999999999943</v>
      </c>
      <c r="M255" s="52">
        <v>100</v>
      </c>
      <c r="N255" s="52">
        <f>L255*M255/100*2</f>
        <v>7.1999999999999886</v>
      </c>
      <c r="O255" s="139">
        <f>N255*AUXILIAR!$B$50</f>
        <v>21599999.999999966</v>
      </c>
      <c r="P255" s="52">
        <v>100</v>
      </c>
      <c r="Q255" s="52">
        <f>L255*P255/100*2</f>
        <v>7.1999999999999886</v>
      </c>
      <c r="R255" s="260">
        <f>Q255*AUXILIAR!$B$50</f>
        <v>21599999.999999966</v>
      </c>
      <c r="S255" s="355" t="s">
        <v>633</v>
      </c>
      <c r="T255" s="51">
        <v>74.900000000000006</v>
      </c>
      <c r="U255" s="51">
        <v>99.8</v>
      </c>
      <c r="V255" s="54">
        <f t="shared" si="131"/>
        <v>24.899999999999991</v>
      </c>
      <c r="W255" s="52">
        <v>100</v>
      </c>
      <c r="X255" s="52">
        <f t="shared" si="132"/>
        <v>24.899999999999991</v>
      </c>
      <c r="Y255" s="139">
        <f>X255*AUXILIAR!$B$51</f>
        <v>199199999.99999994</v>
      </c>
      <c r="Z255" s="214">
        <v>49.84</v>
      </c>
      <c r="AA255" s="52">
        <f t="shared" ref="AA255:AA259" si="139">V255*Z255/100</f>
        <v>12.410159999999996</v>
      </c>
      <c r="AB255" s="356">
        <f>AA255*AUXILIAR!$B$51</f>
        <v>99281279.99999997</v>
      </c>
      <c r="AC255" s="265" t="s">
        <v>626</v>
      </c>
      <c r="AD255" s="51">
        <v>4.8</v>
      </c>
      <c r="AE255" s="51">
        <v>4.8</v>
      </c>
      <c r="AF255" s="51">
        <v>1</v>
      </c>
      <c r="AG255" s="52">
        <v>100</v>
      </c>
      <c r="AH255" s="52">
        <f t="shared" si="134"/>
        <v>1</v>
      </c>
      <c r="AI255" s="139">
        <f>AH255*AUXILIAR!$B$57</f>
        <v>20000000</v>
      </c>
      <c r="AJ255" s="52">
        <v>0</v>
      </c>
      <c r="AK255" s="52">
        <f t="shared" ref="AK255:AK256" si="140">AF255*AJ255/100</f>
        <v>0</v>
      </c>
      <c r="AL255" s="260">
        <f>AK255*AUXILIAR!$B$57</f>
        <v>0</v>
      </c>
      <c r="AM255" s="354"/>
      <c r="AN255" s="5"/>
      <c r="AO255" s="5"/>
      <c r="AP255" s="5"/>
      <c r="AQ255" s="5"/>
      <c r="AR255" s="5"/>
      <c r="AS255" s="5"/>
      <c r="AT255" s="5"/>
      <c r="AU255" s="5"/>
      <c r="AV255" s="341"/>
      <c r="AW255" s="128"/>
      <c r="AX255" s="5"/>
      <c r="AY255" s="5"/>
      <c r="AZ255" s="5"/>
      <c r="BA255" s="5"/>
      <c r="BB255" s="5"/>
      <c r="BC255" s="5"/>
      <c r="BD255" s="5"/>
      <c r="BE255" s="5"/>
      <c r="BF255" s="145"/>
      <c r="BG255" s="355" t="s">
        <v>591</v>
      </c>
      <c r="BH255" s="51">
        <v>161.80000000000001</v>
      </c>
      <c r="BI255" s="51">
        <v>166.1</v>
      </c>
      <c r="BJ255" s="52">
        <f t="shared" si="136"/>
        <v>4.2999999999999829</v>
      </c>
      <c r="BK255" s="51">
        <v>100</v>
      </c>
      <c r="BL255" s="52">
        <f t="shared" si="137"/>
        <v>4.2999999999999829</v>
      </c>
      <c r="BM255" s="139">
        <f>BL255*AUXILIAR!$B$70</f>
        <v>4299999.9999999832</v>
      </c>
      <c r="BN255" s="103">
        <v>0</v>
      </c>
      <c r="BO255" s="182">
        <f t="shared" ref="BO255:BO258" si="141">BJ255*BN255/100</f>
        <v>0</v>
      </c>
      <c r="BP255" s="356">
        <f>BO255*AUXILIAR!$B$70</f>
        <v>0</v>
      </c>
      <c r="BQ255" s="333"/>
    </row>
    <row r="256" spans="1:69" ht="75">
      <c r="A256" s="8" t="s">
        <v>33</v>
      </c>
      <c r="B256" s="8" t="s">
        <v>15</v>
      </c>
      <c r="C256" s="8">
        <v>1</v>
      </c>
      <c r="D256" s="197">
        <v>153</v>
      </c>
      <c r="E256" s="118" t="s">
        <v>167</v>
      </c>
      <c r="F256" s="195" t="s">
        <v>108</v>
      </c>
      <c r="G256" s="195" t="s">
        <v>141</v>
      </c>
      <c r="H256" s="309"/>
      <c r="I256" s="128"/>
      <c r="J256" s="5"/>
      <c r="K256" s="5"/>
      <c r="L256" s="5"/>
      <c r="M256" s="5"/>
      <c r="N256" s="5"/>
      <c r="O256" s="5"/>
      <c r="P256" s="5"/>
      <c r="Q256" s="5"/>
      <c r="R256" s="145"/>
      <c r="S256" s="355" t="s">
        <v>633</v>
      </c>
      <c r="T256" s="51">
        <v>51.7</v>
      </c>
      <c r="U256" s="51">
        <v>54.3</v>
      </c>
      <c r="V256" s="54">
        <f t="shared" si="131"/>
        <v>2.5999999999999943</v>
      </c>
      <c r="W256" s="52">
        <v>100</v>
      </c>
      <c r="X256" s="52">
        <f t="shared" si="132"/>
        <v>2.5999999999999943</v>
      </c>
      <c r="Y256" s="139">
        <f>X256*AUXILIAR!$B$51</f>
        <v>20799999.999999955</v>
      </c>
      <c r="Z256" s="73">
        <v>100</v>
      </c>
      <c r="AA256" s="52">
        <f t="shared" si="139"/>
        <v>2.5999999999999943</v>
      </c>
      <c r="AB256" s="356">
        <f>AA256*AUXILIAR!$B$51</f>
        <v>20799999.999999955</v>
      </c>
      <c r="AC256" s="265" t="s">
        <v>627</v>
      </c>
      <c r="AD256" s="51">
        <v>337</v>
      </c>
      <c r="AE256" s="51">
        <v>337</v>
      </c>
      <c r="AF256" s="51">
        <v>1</v>
      </c>
      <c r="AG256" s="52">
        <v>100</v>
      </c>
      <c r="AH256" s="52">
        <f t="shared" si="134"/>
        <v>1</v>
      </c>
      <c r="AI256" s="139">
        <f>AH256*AUXILIAR!$B$59</f>
        <v>40000000</v>
      </c>
      <c r="AJ256" s="52">
        <v>100</v>
      </c>
      <c r="AK256" s="52">
        <f t="shared" si="140"/>
        <v>1</v>
      </c>
      <c r="AL256" s="260">
        <f>AK256*AUXILIAR!$B$59</f>
        <v>40000000</v>
      </c>
      <c r="AM256" s="354"/>
      <c r="AN256" s="5"/>
      <c r="AO256" s="5"/>
      <c r="AP256" s="5"/>
      <c r="AQ256" s="5"/>
      <c r="AR256" s="5"/>
      <c r="AS256" s="5"/>
      <c r="AT256" s="5"/>
      <c r="AU256" s="5"/>
      <c r="AV256" s="341"/>
      <c r="AW256" s="128"/>
      <c r="AX256" s="5"/>
      <c r="AY256" s="5"/>
      <c r="AZ256" s="5"/>
      <c r="BA256" s="5"/>
      <c r="BB256" s="5"/>
      <c r="BC256" s="5"/>
      <c r="BD256" s="5"/>
      <c r="BE256" s="5"/>
      <c r="BF256" s="145"/>
      <c r="BG256" s="355" t="s">
        <v>591</v>
      </c>
      <c r="BH256" s="51">
        <v>0</v>
      </c>
      <c r="BI256" s="51">
        <v>15.6</v>
      </c>
      <c r="BJ256" s="52">
        <f t="shared" si="136"/>
        <v>15.6</v>
      </c>
      <c r="BK256" s="51">
        <v>100</v>
      </c>
      <c r="BL256" s="52">
        <f t="shared" si="137"/>
        <v>15.6</v>
      </c>
      <c r="BM256" s="139">
        <f>BL256*AUXILIAR!$B$70</f>
        <v>15600000</v>
      </c>
      <c r="BN256" s="103">
        <v>0</v>
      </c>
      <c r="BO256" s="182">
        <f t="shared" si="141"/>
        <v>0</v>
      </c>
      <c r="BP256" s="356">
        <f>BO256*AUXILIAR!$B$70</f>
        <v>0</v>
      </c>
      <c r="BQ256" s="333"/>
    </row>
    <row r="257" spans="1:69" ht="75">
      <c r="A257" s="8" t="s">
        <v>33</v>
      </c>
      <c r="B257" s="8" t="s">
        <v>15</v>
      </c>
      <c r="C257" s="8">
        <v>1</v>
      </c>
      <c r="D257" s="197">
        <v>153</v>
      </c>
      <c r="E257" s="118" t="s">
        <v>167</v>
      </c>
      <c r="F257" s="195" t="s">
        <v>108</v>
      </c>
      <c r="G257" s="195" t="s">
        <v>141</v>
      </c>
      <c r="H257" s="309"/>
      <c r="I257" s="128"/>
      <c r="J257" s="5"/>
      <c r="K257" s="5"/>
      <c r="L257" s="5"/>
      <c r="M257" s="5"/>
      <c r="N257" s="5"/>
      <c r="O257" s="5"/>
      <c r="P257" s="5"/>
      <c r="Q257" s="5"/>
      <c r="R257" s="145"/>
      <c r="S257" s="355" t="s">
        <v>633</v>
      </c>
      <c r="T257" s="51">
        <v>338.2</v>
      </c>
      <c r="U257" s="51">
        <v>345.2</v>
      </c>
      <c r="V257" s="54">
        <f t="shared" si="131"/>
        <v>7</v>
      </c>
      <c r="W257" s="52">
        <v>100</v>
      </c>
      <c r="X257" s="52">
        <f t="shared" si="132"/>
        <v>7</v>
      </c>
      <c r="Y257" s="139">
        <f>X257*AUXILIAR!$B$51</f>
        <v>56000000</v>
      </c>
      <c r="Z257" s="73">
        <v>100</v>
      </c>
      <c r="AA257" s="52">
        <f t="shared" si="139"/>
        <v>7</v>
      </c>
      <c r="AB257" s="356">
        <f>AA257*AUXILIAR!$B$51</f>
        <v>56000000</v>
      </c>
      <c r="AC257" s="265" t="s">
        <v>628</v>
      </c>
      <c r="AD257" s="51">
        <v>338.3</v>
      </c>
      <c r="AE257" s="51">
        <v>338.3</v>
      </c>
      <c r="AF257" s="51">
        <v>1</v>
      </c>
      <c r="AG257" s="52">
        <v>100</v>
      </c>
      <c r="AH257" s="52">
        <f t="shared" si="134"/>
        <v>1</v>
      </c>
      <c r="AI257" s="139">
        <f>AH257*AUXILIAR!$B$59</f>
        <v>40000000</v>
      </c>
      <c r="AJ257" s="52">
        <v>100</v>
      </c>
      <c r="AK257" s="52">
        <f t="shared" ref="AK257" si="142">AF257*AJ257/100</f>
        <v>1</v>
      </c>
      <c r="AL257" s="260">
        <f>AK257*AUXILIAR!$B$59</f>
        <v>40000000</v>
      </c>
      <c r="AM257" s="354"/>
      <c r="AN257" s="5"/>
      <c r="AO257" s="5"/>
      <c r="AP257" s="5"/>
      <c r="AQ257" s="5"/>
      <c r="AR257" s="5"/>
      <c r="AS257" s="5"/>
      <c r="AT257" s="5"/>
      <c r="AU257" s="5"/>
      <c r="AV257" s="341"/>
      <c r="AW257" s="128"/>
      <c r="AX257" s="5"/>
      <c r="AY257" s="5"/>
      <c r="AZ257" s="5"/>
      <c r="BA257" s="5"/>
      <c r="BB257" s="5"/>
      <c r="BC257" s="5"/>
      <c r="BD257" s="5"/>
      <c r="BE257" s="5"/>
      <c r="BF257" s="145"/>
      <c r="BG257" s="355" t="s">
        <v>591</v>
      </c>
      <c r="BH257" s="51">
        <v>182.7</v>
      </c>
      <c r="BI257" s="51">
        <v>199.1</v>
      </c>
      <c r="BJ257" s="52">
        <f t="shared" si="136"/>
        <v>16.400000000000006</v>
      </c>
      <c r="BK257" s="51">
        <v>100</v>
      </c>
      <c r="BL257" s="52">
        <f t="shared" si="137"/>
        <v>16.400000000000006</v>
      </c>
      <c r="BM257" s="139">
        <f>BL257*AUXILIAR!$B$70</f>
        <v>16400000.000000006</v>
      </c>
      <c r="BN257" s="103">
        <v>0</v>
      </c>
      <c r="BO257" s="182">
        <f t="shared" si="141"/>
        <v>0</v>
      </c>
      <c r="BP257" s="356">
        <f>BO257*AUXILIAR!$B$70</f>
        <v>0</v>
      </c>
      <c r="BQ257" s="333"/>
    </row>
    <row r="258" spans="1:69" ht="30">
      <c r="A258" s="8" t="s">
        <v>33</v>
      </c>
      <c r="B258" s="8" t="s">
        <v>15</v>
      </c>
      <c r="C258" s="8">
        <v>1</v>
      </c>
      <c r="D258" s="197">
        <v>153</v>
      </c>
      <c r="E258" s="118" t="s">
        <v>167</v>
      </c>
      <c r="F258" s="195" t="s">
        <v>108</v>
      </c>
      <c r="G258" s="195" t="s">
        <v>141</v>
      </c>
      <c r="H258" s="309"/>
      <c r="I258" s="128"/>
      <c r="J258" s="5"/>
      <c r="K258" s="5"/>
      <c r="L258" s="5"/>
      <c r="M258" s="5"/>
      <c r="N258" s="5"/>
      <c r="O258" s="5"/>
      <c r="P258" s="5"/>
      <c r="Q258" s="5"/>
      <c r="R258" s="145"/>
      <c r="S258" s="355" t="s">
        <v>633</v>
      </c>
      <c r="T258" s="51">
        <v>72.099999999999994</v>
      </c>
      <c r="U258" s="51">
        <v>74.900000000000006</v>
      </c>
      <c r="V258" s="54">
        <f t="shared" si="131"/>
        <v>2.8000000000000114</v>
      </c>
      <c r="W258" s="52">
        <v>100</v>
      </c>
      <c r="X258" s="52">
        <f t="shared" si="132"/>
        <v>2.8000000000000114</v>
      </c>
      <c r="Y258" s="139">
        <f>X258*AUXILIAR!$B$51</f>
        <v>22400000.000000089</v>
      </c>
      <c r="Z258" s="73">
        <v>100</v>
      </c>
      <c r="AA258" s="52">
        <f t="shared" si="139"/>
        <v>2.8000000000000114</v>
      </c>
      <c r="AB258" s="356">
        <f>AA258*AUXILIAR!$B$51</f>
        <v>22400000.000000089</v>
      </c>
      <c r="AC258" s="265" t="s">
        <v>630</v>
      </c>
      <c r="AD258" s="51">
        <v>73</v>
      </c>
      <c r="AE258" s="51">
        <v>73</v>
      </c>
      <c r="AF258" s="51">
        <v>1</v>
      </c>
      <c r="AG258" s="52">
        <v>100</v>
      </c>
      <c r="AH258" s="52">
        <f t="shared" si="134"/>
        <v>1</v>
      </c>
      <c r="AI258" s="139">
        <f>AH258*AUXILIAR!$B$58</f>
        <v>10000000</v>
      </c>
      <c r="AJ258" s="435">
        <v>100</v>
      </c>
      <c r="AK258" s="52">
        <f t="shared" ref="AK258" si="143">AF258*AJ258/100</f>
        <v>1</v>
      </c>
      <c r="AL258" s="260">
        <f>AK258*AUXILIAR!$B$58</f>
        <v>10000000</v>
      </c>
      <c r="AM258" s="354"/>
      <c r="AN258" s="5"/>
      <c r="AO258" s="5"/>
      <c r="AP258" s="5"/>
      <c r="AQ258" s="5"/>
      <c r="AR258" s="5"/>
      <c r="AS258" s="5"/>
      <c r="AT258" s="5"/>
      <c r="AU258" s="5"/>
      <c r="AV258" s="341"/>
      <c r="AW258" s="128"/>
      <c r="AX258" s="5"/>
      <c r="AY258" s="5"/>
      <c r="AZ258" s="5"/>
      <c r="BA258" s="5"/>
      <c r="BB258" s="5"/>
      <c r="BC258" s="5"/>
      <c r="BD258" s="5"/>
      <c r="BE258" s="5"/>
      <c r="BF258" s="145"/>
      <c r="BG258" s="355" t="s">
        <v>591</v>
      </c>
      <c r="BH258" s="51">
        <v>255.4</v>
      </c>
      <c r="BI258" s="51">
        <v>275.3</v>
      </c>
      <c r="BJ258" s="52">
        <f t="shared" si="136"/>
        <v>19.900000000000006</v>
      </c>
      <c r="BK258" s="51">
        <v>100</v>
      </c>
      <c r="BL258" s="52">
        <f t="shared" si="137"/>
        <v>19.900000000000006</v>
      </c>
      <c r="BM258" s="139">
        <f>BL258*AUXILIAR!$B$70</f>
        <v>19900000.000000007</v>
      </c>
      <c r="BN258" s="103">
        <v>0</v>
      </c>
      <c r="BO258" s="182">
        <f t="shared" si="141"/>
        <v>0</v>
      </c>
      <c r="BP258" s="356">
        <f>BO258*AUXILIAR!$B$70</f>
        <v>0</v>
      </c>
      <c r="BQ258" s="333"/>
    </row>
    <row r="259" spans="1:69" ht="30">
      <c r="A259" s="8" t="s">
        <v>33</v>
      </c>
      <c r="B259" s="8" t="s">
        <v>15</v>
      </c>
      <c r="C259" s="8">
        <v>1</v>
      </c>
      <c r="D259" s="197">
        <v>153</v>
      </c>
      <c r="E259" s="118" t="s">
        <v>167</v>
      </c>
      <c r="F259" s="195" t="s">
        <v>108</v>
      </c>
      <c r="G259" s="195" t="s">
        <v>141</v>
      </c>
      <c r="H259" s="309"/>
      <c r="I259" s="128"/>
      <c r="J259" s="5"/>
      <c r="K259" s="5"/>
      <c r="L259" s="5"/>
      <c r="M259" s="5"/>
      <c r="N259" s="5"/>
      <c r="O259" s="5"/>
      <c r="P259" s="5"/>
      <c r="Q259" s="5"/>
      <c r="R259" s="145"/>
      <c r="S259" s="355" t="s">
        <v>633</v>
      </c>
      <c r="T259" s="51">
        <v>256</v>
      </c>
      <c r="U259" s="51">
        <v>258.10000000000002</v>
      </c>
      <c r="V259" s="54">
        <f t="shared" si="131"/>
        <v>2.1000000000000227</v>
      </c>
      <c r="W259" s="52">
        <v>100</v>
      </c>
      <c r="X259" s="52">
        <f t="shared" si="132"/>
        <v>2.1000000000000227</v>
      </c>
      <c r="Y259" s="139">
        <f>X259*AUXILIAR!$B$51</f>
        <v>16800000.000000183</v>
      </c>
      <c r="Z259" s="73">
        <v>100</v>
      </c>
      <c r="AA259" s="52">
        <f t="shared" si="139"/>
        <v>2.1000000000000227</v>
      </c>
      <c r="AB259" s="356">
        <f>AA259*AUXILIAR!$B$51</f>
        <v>16800000.000000183</v>
      </c>
      <c r="AC259" s="265" t="s">
        <v>630</v>
      </c>
      <c r="AD259" s="51">
        <v>51.04</v>
      </c>
      <c r="AE259" s="51">
        <v>51.04</v>
      </c>
      <c r="AF259" s="51">
        <v>1</v>
      </c>
      <c r="AG259" s="52">
        <v>100</v>
      </c>
      <c r="AH259" s="52">
        <f t="shared" si="134"/>
        <v>1</v>
      </c>
      <c r="AI259" s="139">
        <f>AH259*AUXILIAR!$B$58</f>
        <v>10000000</v>
      </c>
      <c r="AJ259" s="435">
        <v>100</v>
      </c>
      <c r="AK259" s="52">
        <f t="shared" ref="AK259:AK262" si="144">AF259*AJ259/100</f>
        <v>1</v>
      </c>
      <c r="AL259" s="260">
        <f>AK259*AUXILIAR!$B$58</f>
        <v>10000000</v>
      </c>
      <c r="AM259" s="354"/>
      <c r="AN259" s="5"/>
      <c r="AO259" s="5"/>
      <c r="AP259" s="5"/>
      <c r="AQ259" s="5"/>
      <c r="AR259" s="5"/>
      <c r="AS259" s="5"/>
      <c r="AT259" s="5"/>
      <c r="AU259" s="5"/>
      <c r="AV259" s="341"/>
      <c r="AW259" s="128"/>
      <c r="AX259" s="5"/>
      <c r="AY259" s="5"/>
      <c r="AZ259" s="5"/>
      <c r="BA259" s="5"/>
      <c r="BB259" s="5"/>
      <c r="BC259" s="5"/>
      <c r="BD259" s="5"/>
      <c r="BE259" s="5"/>
      <c r="BF259" s="145"/>
      <c r="BG259" s="354"/>
      <c r="BH259" s="5"/>
      <c r="BI259" s="5"/>
      <c r="BJ259" s="5"/>
      <c r="BK259" s="5"/>
      <c r="BL259" s="5"/>
      <c r="BM259" s="5"/>
      <c r="BN259" s="5"/>
      <c r="BO259" s="5"/>
      <c r="BP259" s="341"/>
      <c r="BQ259" s="333"/>
    </row>
    <row r="260" spans="1:69" ht="30">
      <c r="A260" s="8" t="s">
        <v>33</v>
      </c>
      <c r="B260" s="8" t="s">
        <v>15</v>
      </c>
      <c r="C260" s="8">
        <v>1</v>
      </c>
      <c r="D260" s="197">
        <v>153</v>
      </c>
      <c r="E260" s="118" t="s">
        <v>167</v>
      </c>
      <c r="F260" s="195" t="s">
        <v>108</v>
      </c>
      <c r="G260" s="195" t="s">
        <v>141</v>
      </c>
      <c r="H260" s="309"/>
      <c r="I260" s="128"/>
      <c r="J260" s="5"/>
      <c r="K260" s="5"/>
      <c r="L260" s="5"/>
      <c r="M260" s="5"/>
      <c r="N260" s="5"/>
      <c r="O260" s="5"/>
      <c r="P260" s="5"/>
      <c r="Q260" s="5"/>
      <c r="R260" s="145"/>
      <c r="S260" s="354"/>
      <c r="T260" s="5"/>
      <c r="U260" s="5"/>
      <c r="V260" s="5"/>
      <c r="W260" s="5"/>
      <c r="X260" s="5"/>
      <c r="Y260" s="5"/>
      <c r="Z260" s="5"/>
      <c r="AA260" s="5"/>
      <c r="AB260" s="341"/>
      <c r="AC260" s="265" t="s">
        <v>630</v>
      </c>
      <c r="AD260" s="51">
        <v>53.1</v>
      </c>
      <c r="AE260" s="51">
        <v>53.1</v>
      </c>
      <c r="AF260" s="51">
        <v>1</v>
      </c>
      <c r="AG260" s="52">
        <v>100</v>
      </c>
      <c r="AH260" s="52">
        <f t="shared" si="134"/>
        <v>1</v>
      </c>
      <c r="AI260" s="139">
        <f>AH260*AUXILIAR!$B$58</f>
        <v>10000000</v>
      </c>
      <c r="AJ260" s="435">
        <v>100</v>
      </c>
      <c r="AK260" s="52">
        <f t="shared" si="144"/>
        <v>1</v>
      </c>
      <c r="AL260" s="260">
        <f>AK260*AUXILIAR!$B$58</f>
        <v>10000000</v>
      </c>
      <c r="AM260" s="354"/>
      <c r="AN260" s="5"/>
      <c r="AO260" s="5"/>
      <c r="AP260" s="5"/>
      <c r="AQ260" s="5"/>
      <c r="AR260" s="5"/>
      <c r="AS260" s="5"/>
      <c r="AT260" s="5"/>
      <c r="AU260" s="5"/>
      <c r="AV260" s="341"/>
      <c r="AW260" s="128"/>
      <c r="AX260" s="5"/>
      <c r="AY260" s="5"/>
      <c r="AZ260" s="5"/>
      <c r="BA260" s="5"/>
      <c r="BB260" s="5"/>
      <c r="BC260" s="5"/>
      <c r="BD260" s="5"/>
      <c r="BE260" s="5"/>
      <c r="BF260" s="145"/>
      <c r="BG260" s="354"/>
      <c r="BH260" s="5"/>
      <c r="BI260" s="5"/>
      <c r="BJ260" s="5"/>
      <c r="BK260" s="5"/>
      <c r="BL260" s="5"/>
      <c r="BM260" s="5"/>
      <c r="BN260" s="5"/>
      <c r="BO260" s="5"/>
      <c r="BP260" s="341"/>
      <c r="BQ260" s="333"/>
    </row>
    <row r="261" spans="1:69" ht="30">
      <c r="A261" s="8" t="s">
        <v>33</v>
      </c>
      <c r="B261" s="8" t="s">
        <v>15</v>
      </c>
      <c r="C261" s="8">
        <v>1</v>
      </c>
      <c r="D261" s="197">
        <v>153</v>
      </c>
      <c r="E261" s="118" t="s">
        <v>167</v>
      </c>
      <c r="F261" s="195" t="s">
        <v>108</v>
      </c>
      <c r="G261" s="195" t="s">
        <v>141</v>
      </c>
      <c r="H261" s="309"/>
      <c r="I261" s="128"/>
      <c r="J261" s="5"/>
      <c r="K261" s="5"/>
      <c r="L261" s="5"/>
      <c r="M261" s="5"/>
      <c r="N261" s="5"/>
      <c r="O261" s="5"/>
      <c r="P261" s="5"/>
      <c r="Q261" s="5"/>
      <c r="R261" s="145"/>
      <c r="S261" s="354"/>
      <c r="T261" s="5"/>
      <c r="U261" s="5"/>
      <c r="V261" s="5"/>
      <c r="W261" s="5"/>
      <c r="X261" s="5"/>
      <c r="Y261" s="5"/>
      <c r="Z261" s="5"/>
      <c r="AA261" s="5"/>
      <c r="AB261" s="341"/>
      <c r="AC261" s="265" t="s">
        <v>630</v>
      </c>
      <c r="AD261" s="51">
        <v>85.1</v>
      </c>
      <c r="AE261" s="51">
        <v>85.1</v>
      </c>
      <c r="AF261" s="51">
        <v>1</v>
      </c>
      <c r="AG261" s="52">
        <v>100</v>
      </c>
      <c r="AH261" s="52">
        <f t="shared" si="134"/>
        <v>1</v>
      </c>
      <c r="AI261" s="139">
        <f>AH261*AUXILIAR!$B$58</f>
        <v>10000000</v>
      </c>
      <c r="AJ261" s="435">
        <v>72.77</v>
      </c>
      <c r="AK261" s="52">
        <f t="shared" si="144"/>
        <v>0.72770000000000001</v>
      </c>
      <c r="AL261" s="260">
        <f>AK261*AUXILIAR!$B$58</f>
        <v>7277000</v>
      </c>
      <c r="AM261" s="354"/>
      <c r="AN261" s="5"/>
      <c r="AO261" s="5"/>
      <c r="AP261" s="5"/>
      <c r="AQ261" s="5"/>
      <c r="AR261" s="5"/>
      <c r="AS261" s="5"/>
      <c r="AT261" s="5"/>
      <c r="AU261" s="5"/>
      <c r="AV261" s="341"/>
      <c r="AW261" s="128"/>
      <c r="AX261" s="5"/>
      <c r="AY261" s="5"/>
      <c r="AZ261" s="5"/>
      <c r="BA261" s="5"/>
      <c r="BB261" s="5"/>
      <c r="BC261" s="5"/>
      <c r="BD261" s="5"/>
      <c r="BE261" s="5"/>
      <c r="BF261" s="145"/>
      <c r="BG261" s="354"/>
      <c r="BH261" s="5"/>
      <c r="BI261" s="5"/>
      <c r="BJ261" s="5"/>
      <c r="BK261" s="5"/>
      <c r="BL261" s="5"/>
      <c r="BM261" s="5"/>
      <c r="BN261" s="5"/>
      <c r="BO261" s="5"/>
      <c r="BP261" s="341"/>
      <c r="BQ261" s="333"/>
    </row>
    <row r="262" spans="1:69" ht="30">
      <c r="A262" s="8" t="s">
        <v>33</v>
      </c>
      <c r="B262" s="8" t="s">
        <v>15</v>
      </c>
      <c r="C262" s="8">
        <v>1</v>
      </c>
      <c r="D262" s="197">
        <v>153</v>
      </c>
      <c r="E262" s="118" t="s">
        <v>167</v>
      </c>
      <c r="F262" s="195" t="s">
        <v>108</v>
      </c>
      <c r="G262" s="195" t="s">
        <v>141</v>
      </c>
      <c r="H262" s="309"/>
      <c r="I262" s="128"/>
      <c r="J262" s="5"/>
      <c r="K262" s="5"/>
      <c r="L262" s="5"/>
      <c r="M262" s="5"/>
      <c r="N262" s="5"/>
      <c r="O262" s="5"/>
      <c r="P262" s="5"/>
      <c r="Q262" s="5"/>
      <c r="R262" s="145"/>
      <c r="S262" s="354"/>
      <c r="T262" s="5"/>
      <c r="U262" s="5"/>
      <c r="V262" s="5"/>
      <c r="W262" s="5"/>
      <c r="X262" s="5"/>
      <c r="Y262" s="5"/>
      <c r="Z262" s="5"/>
      <c r="AA262" s="5"/>
      <c r="AB262" s="341"/>
      <c r="AC262" s="265" t="s">
        <v>630</v>
      </c>
      <c r="AD262" s="51">
        <v>97</v>
      </c>
      <c r="AE262" s="51">
        <v>97</v>
      </c>
      <c r="AF262" s="51">
        <v>1</v>
      </c>
      <c r="AG262" s="52">
        <v>100</v>
      </c>
      <c r="AH262" s="52">
        <f t="shared" si="134"/>
        <v>1</v>
      </c>
      <c r="AI262" s="139">
        <f>AH262*AUXILIAR!$B$58</f>
        <v>10000000</v>
      </c>
      <c r="AJ262" s="435">
        <v>4.45</v>
      </c>
      <c r="AK262" s="52">
        <f t="shared" si="144"/>
        <v>4.4500000000000005E-2</v>
      </c>
      <c r="AL262" s="260">
        <f>AK262*AUXILIAR!$B$58</f>
        <v>445000.00000000006</v>
      </c>
      <c r="AM262" s="354"/>
      <c r="AN262" s="5"/>
      <c r="AO262" s="5"/>
      <c r="AP262" s="5"/>
      <c r="AQ262" s="5"/>
      <c r="AR262" s="5"/>
      <c r="AS262" s="5"/>
      <c r="AT262" s="5"/>
      <c r="AU262" s="5"/>
      <c r="AV262" s="341"/>
      <c r="AW262" s="128"/>
      <c r="AX262" s="5"/>
      <c r="AY262" s="5"/>
      <c r="AZ262" s="5"/>
      <c r="BA262" s="5"/>
      <c r="BB262" s="5"/>
      <c r="BC262" s="5"/>
      <c r="BD262" s="5"/>
      <c r="BE262" s="5"/>
      <c r="BF262" s="145"/>
      <c r="BG262" s="354"/>
      <c r="BH262" s="5"/>
      <c r="BI262" s="5"/>
      <c r="BJ262" s="5"/>
      <c r="BK262" s="5"/>
      <c r="BL262" s="5"/>
      <c r="BM262" s="5"/>
      <c r="BN262" s="5"/>
      <c r="BO262" s="5"/>
      <c r="BP262" s="341"/>
      <c r="BQ262" s="333"/>
    </row>
    <row r="263" spans="1:69" ht="15.75" customHeight="1">
      <c r="A263" s="1" t="s">
        <v>33</v>
      </c>
      <c r="B263" s="1" t="s">
        <v>138</v>
      </c>
      <c r="C263" s="2" t="s">
        <v>21</v>
      </c>
      <c r="D263" s="1">
        <v>1</v>
      </c>
      <c r="E263" s="2" t="s">
        <v>166</v>
      </c>
      <c r="F263" s="38" t="s">
        <v>108</v>
      </c>
      <c r="G263" s="2" t="s">
        <v>165</v>
      </c>
      <c r="H263" s="303"/>
      <c r="I263" s="262"/>
      <c r="J263" s="3"/>
      <c r="K263" s="3"/>
      <c r="L263" s="3"/>
      <c r="M263" s="38" t="s">
        <v>261</v>
      </c>
      <c r="N263" s="81">
        <f>N264</f>
        <v>3.8</v>
      </c>
      <c r="O263" s="81">
        <f>O264</f>
        <v>11400000</v>
      </c>
      <c r="P263" s="38" t="s">
        <v>262</v>
      </c>
      <c r="Q263" s="81">
        <f>Q264</f>
        <v>3.8</v>
      </c>
      <c r="R263" s="89">
        <f>R264</f>
        <v>11400000</v>
      </c>
      <c r="S263" s="345"/>
      <c r="T263" s="3"/>
      <c r="U263" s="3"/>
      <c r="V263" s="3"/>
      <c r="W263" s="38" t="s">
        <v>261</v>
      </c>
      <c r="X263" s="81">
        <f>X264</f>
        <v>127.49999999999997</v>
      </c>
      <c r="Y263" s="81">
        <f>Y264</f>
        <v>1019999999.9999998</v>
      </c>
      <c r="Z263" s="38" t="s">
        <v>262</v>
      </c>
      <c r="AA263" s="81">
        <f>AA264</f>
        <v>125.95291999999999</v>
      </c>
      <c r="AB263" s="346">
        <f>AB264</f>
        <v>1006827400</v>
      </c>
      <c r="AC263" s="262"/>
      <c r="AD263" s="3"/>
      <c r="AE263" s="3"/>
      <c r="AF263" s="3"/>
      <c r="AG263" s="38" t="s">
        <v>116</v>
      </c>
      <c r="AH263" s="81">
        <f>AH264</f>
        <v>20</v>
      </c>
      <c r="AI263" s="81">
        <f>AI264</f>
        <v>688000000</v>
      </c>
      <c r="AJ263" s="38" t="s">
        <v>116</v>
      </c>
      <c r="AK263" s="81">
        <f>AK264</f>
        <v>18.7</v>
      </c>
      <c r="AL263" s="89">
        <f>AL264</f>
        <v>662000000</v>
      </c>
      <c r="AM263" s="345"/>
      <c r="AN263" s="3"/>
      <c r="AO263" s="3"/>
      <c r="AP263" s="3"/>
      <c r="AQ263" s="38" t="s">
        <v>116</v>
      </c>
      <c r="AR263" s="81">
        <f>AR264</f>
        <v>4.8000000000000682</v>
      </c>
      <c r="AS263" s="81">
        <f>AS264</f>
        <v>96000000.000001371</v>
      </c>
      <c r="AT263" s="38" t="s">
        <v>116</v>
      </c>
      <c r="AU263" s="81">
        <f>AU264</f>
        <v>4.8000000000000682</v>
      </c>
      <c r="AV263" s="346">
        <f>AV264</f>
        <v>96000000.000001371</v>
      </c>
      <c r="AW263" s="262"/>
      <c r="AX263" s="3"/>
      <c r="AY263" s="3"/>
      <c r="AZ263" s="3"/>
      <c r="BA263" s="38" t="s">
        <v>116</v>
      </c>
      <c r="BB263" s="81">
        <f>BB264</f>
        <v>0</v>
      </c>
      <c r="BC263" s="81">
        <f>BC264</f>
        <v>0</v>
      </c>
      <c r="BD263" s="38" t="s">
        <v>116</v>
      </c>
      <c r="BE263" s="81">
        <f>BE264</f>
        <v>0</v>
      </c>
      <c r="BF263" s="89">
        <f>BF264</f>
        <v>0</v>
      </c>
      <c r="BG263" s="345"/>
      <c r="BH263" s="3"/>
      <c r="BI263" s="3"/>
      <c r="BJ263" s="3"/>
      <c r="BK263" s="38" t="s">
        <v>116</v>
      </c>
      <c r="BL263" s="81">
        <f>BL264</f>
        <v>8.8999999999999773</v>
      </c>
      <c r="BM263" s="81">
        <f>BM264</f>
        <v>71199999.999999821</v>
      </c>
      <c r="BN263" s="38" t="s">
        <v>116</v>
      </c>
      <c r="BO263" s="81">
        <f>BO264</f>
        <v>2.6219399999999933</v>
      </c>
      <c r="BP263" s="346">
        <f>BP264</f>
        <v>20975519.999999948</v>
      </c>
      <c r="BQ263" s="331"/>
    </row>
    <row r="264" spans="1:69" ht="12.75" customHeight="1">
      <c r="A264" s="64" t="s">
        <v>33</v>
      </c>
      <c r="B264" s="64" t="s">
        <v>11</v>
      </c>
      <c r="C264" s="65" t="s">
        <v>21</v>
      </c>
      <c r="D264" s="126">
        <v>101</v>
      </c>
      <c r="E264" s="119" t="s">
        <v>166</v>
      </c>
      <c r="F264" s="119" t="s">
        <v>108</v>
      </c>
      <c r="G264" s="119" t="s">
        <v>165</v>
      </c>
      <c r="H264" s="308"/>
      <c r="I264" s="263"/>
      <c r="J264" s="70"/>
      <c r="K264" s="70"/>
      <c r="L264" s="70"/>
      <c r="M264" s="80" t="s">
        <v>115</v>
      </c>
      <c r="N264" s="79">
        <f>SUM(N265:N284)</f>
        <v>3.8</v>
      </c>
      <c r="O264" s="79">
        <f>SUM(O265:O284)</f>
        <v>11400000</v>
      </c>
      <c r="P264" s="80" t="s">
        <v>115</v>
      </c>
      <c r="Q264" s="79">
        <f>SUM(Q265:Q284)</f>
        <v>3.8</v>
      </c>
      <c r="R264" s="256">
        <f>SUM(R265:R284)</f>
        <v>11400000</v>
      </c>
      <c r="S264" s="347"/>
      <c r="T264" s="70"/>
      <c r="U264" s="70"/>
      <c r="V264" s="70"/>
      <c r="W264" s="80" t="s">
        <v>115</v>
      </c>
      <c r="X264" s="79">
        <f>SUM(X265:X284)</f>
        <v>127.49999999999997</v>
      </c>
      <c r="Y264" s="79">
        <f>SUM(Y265:Y284)</f>
        <v>1019999999.9999998</v>
      </c>
      <c r="Z264" s="80" t="s">
        <v>115</v>
      </c>
      <c r="AA264" s="79">
        <f>SUM(AA265:AA284)</f>
        <v>125.95291999999999</v>
      </c>
      <c r="AB264" s="348">
        <f>SUM(AB265:AB284)</f>
        <v>1006827400</v>
      </c>
      <c r="AC264" s="263"/>
      <c r="AD264" s="70"/>
      <c r="AE264" s="70"/>
      <c r="AF264" s="70"/>
      <c r="AG264" s="80" t="s">
        <v>115</v>
      </c>
      <c r="AH264" s="79">
        <f>SUM(AH265:AH284)</f>
        <v>20</v>
      </c>
      <c r="AI264" s="79">
        <f>SUM(AI265:AI284)</f>
        <v>688000000</v>
      </c>
      <c r="AJ264" s="80" t="s">
        <v>115</v>
      </c>
      <c r="AK264" s="79">
        <f>SUM(AK265:AK284)</f>
        <v>18.7</v>
      </c>
      <c r="AL264" s="256">
        <f>SUM(AL265:AL284)</f>
        <v>662000000</v>
      </c>
      <c r="AM264" s="347"/>
      <c r="AN264" s="70"/>
      <c r="AO264" s="70"/>
      <c r="AP264" s="70"/>
      <c r="AQ264" s="80" t="s">
        <v>115</v>
      </c>
      <c r="AR264" s="79">
        <f>SUM(AR265:AR284)</f>
        <v>4.8000000000000682</v>
      </c>
      <c r="AS264" s="79">
        <f>SUM(AS265:AS284)</f>
        <v>96000000.000001371</v>
      </c>
      <c r="AT264" s="80" t="s">
        <v>115</v>
      </c>
      <c r="AU264" s="79">
        <f>SUM(AU265:AU284)</f>
        <v>4.8000000000000682</v>
      </c>
      <c r="AV264" s="348">
        <f>SUM(AV265:AV284)</f>
        <v>96000000.000001371</v>
      </c>
      <c r="AW264" s="263"/>
      <c r="AX264" s="70"/>
      <c r="AY264" s="70"/>
      <c r="AZ264" s="70"/>
      <c r="BA264" s="80" t="s">
        <v>115</v>
      </c>
      <c r="BB264" s="79">
        <f>SUM(BB265:BB284)</f>
        <v>0</v>
      </c>
      <c r="BC264" s="79">
        <f>SUM(BC265:BC284)</f>
        <v>0</v>
      </c>
      <c r="BD264" s="80" t="s">
        <v>115</v>
      </c>
      <c r="BE264" s="79">
        <f>SUM(BE265:BE284)</f>
        <v>0</v>
      </c>
      <c r="BF264" s="256">
        <f>SUM(BF265:BF284)</f>
        <v>0</v>
      </c>
      <c r="BG264" s="347"/>
      <c r="BH264" s="70"/>
      <c r="BI264" s="70"/>
      <c r="BJ264" s="70"/>
      <c r="BK264" s="80" t="s">
        <v>115</v>
      </c>
      <c r="BL264" s="79">
        <f>SUM(BL265:BL284)</f>
        <v>8.8999999999999773</v>
      </c>
      <c r="BM264" s="79">
        <f>SUM(BM265:BM284)</f>
        <v>71199999.999999821</v>
      </c>
      <c r="BN264" s="80" t="s">
        <v>115</v>
      </c>
      <c r="BO264" s="79">
        <f>SUM(BO265:BO284)</f>
        <v>2.6219399999999933</v>
      </c>
      <c r="BP264" s="348">
        <f>SUM(BP265:BP284)</f>
        <v>20975519.999999948</v>
      </c>
      <c r="BQ264" s="332"/>
    </row>
    <row r="265" spans="1:69" ht="75">
      <c r="A265" s="8" t="s">
        <v>33</v>
      </c>
      <c r="B265" s="8" t="s">
        <v>11</v>
      </c>
      <c r="C265" s="8">
        <v>1</v>
      </c>
      <c r="D265" s="197">
        <v>101</v>
      </c>
      <c r="E265" s="118" t="s">
        <v>166</v>
      </c>
      <c r="F265" s="195" t="s">
        <v>108</v>
      </c>
      <c r="G265" s="195" t="s">
        <v>165</v>
      </c>
      <c r="H265" s="309"/>
      <c r="I265" s="265" t="s">
        <v>655</v>
      </c>
      <c r="J265" s="51">
        <v>0</v>
      </c>
      <c r="K265" s="51">
        <v>3.8</v>
      </c>
      <c r="L265" s="51">
        <f>(K265-J265)</f>
        <v>3.8</v>
      </c>
      <c r="M265" s="52">
        <v>100</v>
      </c>
      <c r="N265" s="52">
        <f t="shared" ref="N265" si="145">L265*M265/100</f>
        <v>3.8</v>
      </c>
      <c r="O265" s="139">
        <f>N265*AUXILIAR!$B$50</f>
        <v>11400000</v>
      </c>
      <c r="P265" s="52">
        <v>100</v>
      </c>
      <c r="Q265" s="52">
        <f>L265*P265/100</f>
        <v>3.8</v>
      </c>
      <c r="R265" s="260">
        <f>Q265*AUXILIAR!$B$50</f>
        <v>11400000</v>
      </c>
      <c r="S265" s="355" t="s">
        <v>632</v>
      </c>
      <c r="T265" s="51">
        <v>84.6</v>
      </c>
      <c r="U265" s="51">
        <v>102</v>
      </c>
      <c r="V265" s="54">
        <f t="shared" ref="V265:V277" si="146">U265-T265</f>
        <v>17.400000000000006</v>
      </c>
      <c r="W265" s="52">
        <v>100</v>
      </c>
      <c r="X265" s="52">
        <f t="shared" ref="X265:X277" si="147">V265*W265/100</f>
        <v>17.400000000000006</v>
      </c>
      <c r="Y265" s="139">
        <f>X265*AUXILIAR!$B$51</f>
        <v>139200000.00000006</v>
      </c>
      <c r="Z265" s="214">
        <v>100</v>
      </c>
      <c r="AA265" s="52">
        <f t="shared" ref="AA265:AA272" si="148">V265*Z265/100</f>
        <v>17.400000000000006</v>
      </c>
      <c r="AB265" s="356">
        <f>AA265*AUXILIAR!$B$51</f>
        <v>139200000.00000006</v>
      </c>
      <c r="AC265" s="265" t="s">
        <v>656</v>
      </c>
      <c r="AD265" s="51">
        <v>169.7</v>
      </c>
      <c r="AE265" s="51">
        <v>169.7</v>
      </c>
      <c r="AF265" s="51">
        <v>1</v>
      </c>
      <c r="AG265" s="52">
        <v>100</v>
      </c>
      <c r="AH265" s="52">
        <f t="shared" ref="AH265:AH284" si="149">AF265*AG265/100</f>
        <v>1</v>
      </c>
      <c r="AI265" s="139">
        <f>AH265*AUXILIAR!$B$57</f>
        <v>20000000</v>
      </c>
      <c r="AJ265" s="435">
        <v>100</v>
      </c>
      <c r="AK265" s="52">
        <f t="shared" ref="AK265" si="150">AF265*AJ265/100</f>
        <v>1</v>
      </c>
      <c r="AL265" s="260">
        <f>AK265*AUXILIAR!$B$57</f>
        <v>20000000</v>
      </c>
      <c r="AM265" s="359" t="s">
        <v>654</v>
      </c>
      <c r="AN265" s="51">
        <v>317.7</v>
      </c>
      <c r="AO265" s="51">
        <v>320.10000000000002</v>
      </c>
      <c r="AP265" s="51">
        <f>(AO265-AN265)*2</f>
        <v>4.8000000000000682</v>
      </c>
      <c r="AQ265" s="51">
        <v>100</v>
      </c>
      <c r="AR265" s="52">
        <f>AP265*AQ265/100</f>
        <v>4.8000000000000682</v>
      </c>
      <c r="AS265" s="139">
        <f>AR265*AUXILIAR!$B$53*4</f>
        <v>96000000.000001371</v>
      </c>
      <c r="AT265" s="51">
        <v>100</v>
      </c>
      <c r="AU265" s="194">
        <f>AP265*AT265/100</f>
        <v>4.8000000000000682</v>
      </c>
      <c r="AV265" s="356">
        <f>AU265*AUXILIAR!$B$53*4</f>
        <v>96000000.000001371</v>
      </c>
      <c r="AW265" s="128"/>
      <c r="AX265" s="5"/>
      <c r="AY265" s="5"/>
      <c r="AZ265" s="5"/>
      <c r="BA265" s="5"/>
      <c r="BB265" s="5"/>
      <c r="BC265" s="5"/>
      <c r="BD265" s="5"/>
      <c r="BE265" s="5"/>
      <c r="BF265" s="145"/>
      <c r="BG265" s="355" t="s">
        <v>671</v>
      </c>
      <c r="BH265" s="51">
        <v>297.5</v>
      </c>
      <c r="BI265" s="51">
        <v>306.39999999999998</v>
      </c>
      <c r="BJ265" s="52">
        <f t="shared" ref="BJ265" si="151">BI265-BH265</f>
        <v>8.8999999999999773</v>
      </c>
      <c r="BK265" s="51">
        <v>100</v>
      </c>
      <c r="BL265" s="52">
        <f t="shared" ref="BL265" si="152">BJ265*BK265/100</f>
        <v>8.8999999999999773</v>
      </c>
      <c r="BM265" s="139">
        <f>BL265*AUXILIAR!$B$70*8</f>
        <v>71199999.999999821</v>
      </c>
      <c r="BN265" s="437">
        <v>29.46</v>
      </c>
      <c r="BO265" s="182">
        <f t="shared" ref="BO265" si="153">BJ265*BN265/100</f>
        <v>2.6219399999999933</v>
      </c>
      <c r="BP265" s="356">
        <f>BO265*AUXILIAR!$B$70*8</f>
        <v>20975519.999999948</v>
      </c>
      <c r="BQ265" s="333"/>
    </row>
    <row r="266" spans="1:69" ht="60">
      <c r="A266" s="8" t="s">
        <v>33</v>
      </c>
      <c r="B266" s="8" t="s">
        <v>11</v>
      </c>
      <c r="C266" s="8">
        <v>1</v>
      </c>
      <c r="D266" s="197">
        <v>101</v>
      </c>
      <c r="E266" s="118" t="s">
        <v>166</v>
      </c>
      <c r="F266" s="195" t="s">
        <v>108</v>
      </c>
      <c r="G266" s="195" t="s">
        <v>165</v>
      </c>
      <c r="H266" s="309"/>
      <c r="I266" s="128"/>
      <c r="J266" s="5"/>
      <c r="K266" s="5"/>
      <c r="L266" s="5"/>
      <c r="M266" s="5"/>
      <c r="N266" s="5"/>
      <c r="O266" s="5"/>
      <c r="P266" s="5"/>
      <c r="Q266" s="5"/>
      <c r="R266" s="145"/>
      <c r="S266" s="355" t="s">
        <v>632</v>
      </c>
      <c r="T266" s="51">
        <v>102</v>
      </c>
      <c r="U266" s="51">
        <v>103.5</v>
      </c>
      <c r="V266" s="54">
        <f t="shared" si="146"/>
        <v>1.5</v>
      </c>
      <c r="W266" s="52">
        <v>100</v>
      </c>
      <c r="X266" s="52">
        <f t="shared" si="147"/>
        <v>1.5</v>
      </c>
      <c r="Y266" s="139">
        <f>X266*AUXILIAR!$B$51</f>
        <v>12000000</v>
      </c>
      <c r="Z266" s="214">
        <v>100</v>
      </c>
      <c r="AA266" s="52">
        <f t="shared" si="148"/>
        <v>1.5</v>
      </c>
      <c r="AB266" s="356">
        <f>AA266*AUXILIAR!$B$51</f>
        <v>12000000</v>
      </c>
      <c r="AC266" s="265" t="s">
        <v>657</v>
      </c>
      <c r="AD266" s="51">
        <v>190.6</v>
      </c>
      <c r="AE266" s="51">
        <v>190.6</v>
      </c>
      <c r="AF266" s="51">
        <v>1</v>
      </c>
      <c r="AG266" s="52">
        <v>100</v>
      </c>
      <c r="AH266" s="52">
        <f t="shared" si="149"/>
        <v>1</v>
      </c>
      <c r="AI266" s="139">
        <f>AH266*AUXILIAR!$B$57</f>
        <v>20000000</v>
      </c>
      <c r="AJ266" s="435">
        <v>100</v>
      </c>
      <c r="AK266" s="52">
        <f t="shared" ref="AK266:AK272" si="154">AF266*AJ266/100</f>
        <v>1</v>
      </c>
      <c r="AL266" s="260">
        <f>AK266*AUXILIAR!$B$57</f>
        <v>20000000</v>
      </c>
      <c r="AM266" s="354"/>
      <c r="AN266" s="5"/>
      <c r="AO266" s="5"/>
      <c r="AP266" s="5"/>
      <c r="AQ266" s="5"/>
      <c r="AR266" s="5"/>
      <c r="AS266" s="5"/>
      <c r="AT266" s="5"/>
      <c r="AU266" s="5"/>
      <c r="AV266" s="341"/>
      <c r="AW266" s="128"/>
      <c r="AX266" s="5"/>
      <c r="AY266" s="5"/>
      <c r="AZ266" s="5"/>
      <c r="BA266" s="5"/>
      <c r="BB266" s="5"/>
      <c r="BC266" s="5"/>
      <c r="BD266" s="5"/>
      <c r="BE266" s="5"/>
      <c r="BF266" s="145"/>
      <c r="BG266" s="354"/>
      <c r="BH266" s="5"/>
      <c r="BI266" s="5"/>
      <c r="BJ266" s="5"/>
      <c r="BK266" s="5"/>
      <c r="BL266" s="5"/>
      <c r="BM266" s="5"/>
      <c r="BN266" s="5"/>
      <c r="BO266" s="5"/>
      <c r="BP266" s="341"/>
      <c r="BQ266" s="333"/>
    </row>
    <row r="267" spans="1:69" ht="60">
      <c r="A267" s="8" t="s">
        <v>33</v>
      </c>
      <c r="B267" s="8" t="s">
        <v>11</v>
      </c>
      <c r="C267" s="8">
        <v>1</v>
      </c>
      <c r="D267" s="197">
        <v>101</v>
      </c>
      <c r="E267" s="118" t="s">
        <v>166</v>
      </c>
      <c r="F267" s="195" t="s">
        <v>108</v>
      </c>
      <c r="G267" s="195" t="s">
        <v>165</v>
      </c>
      <c r="H267" s="309"/>
      <c r="I267" s="128"/>
      <c r="J267" s="5"/>
      <c r="K267" s="5"/>
      <c r="L267" s="5"/>
      <c r="M267" s="5"/>
      <c r="N267" s="5"/>
      <c r="O267" s="5"/>
      <c r="P267" s="5"/>
      <c r="Q267" s="5"/>
      <c r="R267" s="145"/>
      <c r="S267" s="355" t="s">
        <v>632</v>
      </c>
      <c r="T267" s="51">
        <v>103.5</v>
      </c>
      <c r="U267" s="51">
        <v>105.2</v>
      </c>
      <c r="V267" s="54">
        <f t="shared" si="146"/>
        <v>1.7000000000000028</v>
      </c>
      <c r="W267" s="52">
        <v>100</v>
      </c>
      <c r="X267" s="52">
        <f t="shared" si="147"/>
        <v>1.7000000000000028</v>
      </c>
      <c r="Y267" s="139">
        <f>X267*AUXILIAR!$B$51</f>
        <v>13600000.000000022</v>
      </c>
      <c r="Z267" s="214">
        <v>100</v>
      </c>
      <c r="AA267" s="52">
        <f t="shared" si="148"/>
        <v>1.7000000000000028</v>
      </c>
      <c r="AB267" s="356">
        <f>AA267*AUXILIAR!$B$51</f>
        <v>13600000.000000022</v>
      </c>
      <c r="AC267" s="265" t="s">
        <v>658</v>
      </c>
      <c r="AD267" s="51">
        <v>204.1</v>
      </c>
      <c r="AE267" s="51">
        <v>204.1</v>
      </c>
      <c r="AF267" s="51">
        <v>1</v>
      </c>
      <c r="AG267" s="52">
        <v>100</v>
      </c>
      <c r="AH267" s="52">
        <f t="shared" si="149"/>
        <v>1</v>
      </c>
      <c r="AI267" s="139">
        <f>AH267*AUXILIAR!$B$57</f>
        <v>20000000</v>
      </c>
      <c r="AJ267" s="435">
        <v>100</v>
      </c>
      <c r="AK267" s="52">
        <f t="shared" si="154"/>
        <v>1</v>
      </c>
      <c r="AL267" s="260">
        <f>AK267*AUXILIAR!$B$57</f>
        <v>20000000</v>
      </c>
      <c r="AM267" s="354"/>
      <c r="AN267" s="5"/>
      <c r="AO267" s="5"/>
      <c r="AP267" s="5"/>
      <c r="AQ267" s="5"/>
      <c r="AR267" s="5"/>
      <c r="AS267" s="5"/>
      <c r="AT267" s="5"/>
      <c r="AU267" s="5"/>
      <c r="AV267" s="341"/>
      <c r="AW267" s="128"/>
      <c r="AX267" s="5"/>
      <c r="AY267" s="5"/>
      <c r="AZ267" s="5"/>
      <c r="BA267" s="5"/>
      <c r="BB267" s="5"/>
      <c r="BC267" s="5"/>
      <c r="BD267" s="5"/>
      <c r="BE267" s="5"/>
      <c r="BF267" s="145"/>
      <c r="BG267" s="354"/>
      <c r="BH267" s="5"/>
      <c r="BI267" s="5"/>
      <c r="BJ267" s="5"/>
      <c r="BK267" s="5"/>
      <c r="BL267" s="5"/>
      <c r="BM267" s="5"/>
      <c r="BN267" s="5"/>
      <c r="BO267" s="5"/>
      <c r="BP267" s="341"/>
      <c r="BQ267" s="333"/>
    </row>
    <row r="268" spans="1:69" ht="60">
      <c r="A268" s="8" t="s">
        <v>33</v>
      </c>
      <c r="B268" s="8" t="s">
        <v>11</v>
      </c>
      <c r="C268" s="8">
        <v>1</v>
      </c>
      <c r="D268" s="197">
        <v>101</v>
      </c>
      <c r="E268" s="118" t="s">
        <v>166</v>
      </c>
      <c r="F268" s="195" t="s">
        <v>108</v>
      </c>
      <c r="G268" s="195" t="s">
        <v>165</v>
      </c>
      <c r="H268" s="309"/>
      <c r="I268" s="128"/>
      <c r="J268" s="5"/>
      <c r="K268" s="5"/>
      <c r="L268" s="5"/>
      <c r="M268" s="5"/>
      <c r="N268" s="5"/>
      <c r="O268" s="5"/>
      <c r="P268" s="5"/>
      <c r="Q268" s="5"/>
      <c r="R268" s="145"/>
      <c r="S268" s="355" t="s">
        <v>632</v>
      </c>
      <c r="T268" s="51">
        <v>105.2</v>
      </c>
      <c r="U268" s="51">
        <v>117.8</v>
      </c>
      <c r="V268" s="54">
        <f t="shared" si="146"/>
        <v>12.599999999999994</v>
      </c>
      <c r="W268" s="52">
        <v>100</v>
      </c>
      <c r="X268" s="52">
        <f t="shared" si="147"/>
        <v>12.599999999999996</v>
      </c>
      <c r="Y268" s="139">
        <f>X268*AUXILIAR!$B$51</f>
        <v>100799999.99999997</v>
      </c>
      <c r="Z268" s="214">
        <v>100</v>
      </c>
      <c r="AA268" s="52">
        <f t="shared" si="148"/>
        <v>12.599999999999996</v>
      </c>
      <c r="AB268" s="356">
        <f>AA268*AUXILIAR!$B$51</f>
        <v>100799999.99999997</v>
      </c>
      <c r="AC268" s="265" t="s">
        <v>659</v>
      </c>
      <c r="AD268" s="51">
        <v>243.4</v>
      </c>
      <c r="AE268" s="51">
        <v>243.4</v>
      </c>
      <c r="AF268" s="51">
        <v>1</v>
      </c>
      <c r="AG268" s="52">
        <v>100</v>
      </c>
      <c r="AH268" s="52">
        <f t="shared" si="149"/>
        <v>1</v>
      </c>
      <c r="AI268" s="139">
        <f>AH268*AUXILIAR!$B$57</f>
        <v>20000000</v>
      </c>
      <c r="AJ268" s="435">
        <v>100</v>
      </c>
      <c r="AK268" s="52">
        <f t="shared" si="154"/>
        <v>1</v>
      </c>
      <c r="AL268" s="260">
        <f>AK268*AUXILIAR!$B$57</f>
        <v>20000000</v>
      </c>
      <c r="AM268" s="354"/>
      <c r="AN268" s="5"/>
      <c r="AO268" s="5"/>
      <c r="AP268" s="5"/>
      <c r="AQ268" s="5"/>
      <c r="AR268" s="5"/>
      <c r="AS268" s="5"/>
      <c r="AT268" s="5"/>
      <c r="AU268" s="5"/>
      <c r="AV268" s="341"/>
      <c r="AW268" s="128"/>
      <c r="AX268" s="5"/>
      <c r="AY268" s="5"/>
      <c r="AZ268" s="5"/>
      <c r="BA268" s="5"/>
      <c r="BB268" s="5"/>
      <c r="BC268" s="5"/>
      <c r="BD268" s="5"/>
      <c r="BE268" s="5"/>
      <c r="BF268" s="145"/>
      <c r="BG268" s="354"/>
      <c r="BH268" s="5"/>
      <c r="BI268" s="5"/>
      <c r="BJ268" s="5"/>
      <c r="BK268" s="5"/>
      <c r="BL268" s="5"/>
      <c r="BM268" s="5"/>
      <c r="BN268" s="5"/>
      <c r="BO268" s="5"/>
      <c r="BP268" s="341"/>
      <c r="BQ268" s="333"/>
    </row>
    <row r="269" spans="1:69" ht="60">
      <c r="A269" s="8" t="s">
        <v>33</v>
      </c>
      <c r="B269" s="8" t="s">
        <v>11</v>
      </c>
      <c r="C269" s="8">
        <v>1</v>
      </c>
      <c r="D269" s="197">
        <v>101</v>
      </c>
      <c r="E269" s="118" t="s">
        <v>166</v>
      </c>
      <c r="F269" s="195" t="s">
        <v>108</v>
      </c>
      <c r="G269" s="195" t="s">
        <v>165</v>
      </c>
      <c r="H269" s="309"/>
      <c r="I269" s="128"/>
      <c r="J269" s="5"/>
      <c r="K269" s="5"/>
      <c r="L269" s="5"/>
      <c r="M269" s="5"/>
      <c r="N269" s="5"/>
      <c r="O269" s="5"/>
      <c r="P269" s="5"/>
      <c r="Q269" s="5"/>
      <c r="R269" s="145"/>
      <c r="S269" s="355" t="s">
        <v>632</v>
      </c>
      <c r="T269" s="51">
        <v>117.8</v>
      </c>
      <c r="U269" s="51">
        <v>121.3</v>
      </c>
      <c r="V269" s="54">
        <f t="shared" si="146"/>
        <v>3.5</v>
      </c>
      <c r="W269" s="52">
        <v>100</v>
      </c>
      <c r="X269" s="52">
        <f t="shared" si="147"/>
        <v>3.5</v>
      </c>
      <c r="Y269" s="139">
        <f>X269*AUXILIAR!$B$51</f>
        <v>28000000</v>
      </c>
      <c r="Z269" s="214">
        <v>100</v>
      </c>
      <c r="AA269" s="52">
        <f t="shared" si="148"/>
        <v>3.5</v>
      </c>
      <c r="AB269" s="356">
        <f>AA269*AUXILIAR!$B$51</f>
        <v>28000000</v>
      </c>
      <c r="AC269" s="265" t="s">
        <v>660</v>
      </c>
      <c r="AD269" s="51">
        <v>253.3</v>
      </c>
      <c r="AE269" s="51">
        <v>253.3</v>
      </c>
      <c r="AF269" s="51">
        <v>1</v>
      </c>
      <c r="AG269" s="52">
        <v>100</v>
      </c>
      <c r="AH269" s="52">
        <f t="shared" si="149"/>
        <v>1</v>
      </c>
      <c r="AI269" s="139">
        <f>AH269*AUXILIAR!$B$57</f>
        <v>20000000</v>
      </c>
      <c r="AJ269" s="435">
        <v>100</v>
      </c>
      <c r="AK269" s="52">
        <f t="shared" si="154"/>
        <v>1</v>
      </c>
      <c r="AL269" s="260">
        <f>AK269*AUXILIAR!$B$57</f>
        <v>20000000</v>
      </c>
      <c r="AM269" s="354"/>
      <c r="AN269" s="5"/>
      <c r="AO269" s="5"/>
      <c r="AP269" s="5"/>
      <c r="AQ269" s="5"/>
      <c r="AR269" s="5"/>
      <c r="AS269" s="5"/>
      <c r="AT269" s="5"/>
      <c r="AU269" s="5"/>
      <c r="AV269" s="341"/>
      <c r="AW269" s="128"/>
      <c r="AX269" s="5"/>
      <c r="AY269" s="5"/>
      <c r="AZ269" s="5"/>
      <c r="BA269" s="5"/>
      <c r="BB269" s="5"/>
      <c r="BC269" s="5"/>
      <c r="BD269" s="5"/>
      <c r="BE269" s="5"/>
      <c r="BF269" s="145"/>
      <c r="BG269" s="354"/>
      <c r="BH269" s="5"/>
      <c r="BI269" s="5"/>
      <c r="BJ269" s="5"/>
      <c r="BK269" s="5"/>
      <c r="BL269" s="5"/>
      <c r="BM269" s="5"/>
      <c r="BN269" s="5"/>
      <c r="BO269" s="5"/>
      <c r="BP269" s="341"/>
      <c r="BQ269" s="333"/>
    </row>
    <row r="270" spans="1:69" ht="45">
      <c r="A270" s="8" t="s">
        <v>33</v>
      </c>
      <c r="B270" s="8" t="s">
        <v>11</v>
      </c>
      <c r="C270" s="8">
        <v>1</v>
      </c>
      <c r="D270" s="197">
        <v>101</v>
      </c>
      <c r="E270" s="118" t="s">
        <v>166</v>
      </c>
      <c r="F270" s="195" t="s">
        <v>108</v>
      </c>
      <c r="G270" s="195" t="s">
        <v>165</v>
      </c>
      <c r="H270" s="309"/>
      <c r="I270" s="128"/>
      <c r="J270" s="5"/>
      <c r="K270" s="5"/>
      <c r="L270" s="5"/>
      <c r="M270" s="5"/>
      <c r="N270" s="5"/>
      <c r="O270" s="5"/>
      <c r="P270" s="5"/>
      <c r="Q270" s="5"/>
      <c r="R270" s="145"/>
      <c r="S270" s="355" t="s">
        <v>632</v>
      </c>
      <c r="T270" s="51">
        <v>121.3</v>
      </c>
      <c r="U270" s="51">
        <v>123.2</v>
      </c>
      <c r="V270" s="54">
        <f t="shared" si="146"/>
        <v>1.9000000000000057</v>
      </c>
      <c r="W270" s="52">
        <v>100</v>
      </c>
      <c r="X270" s="52">
        <f t="shared" si="147"/>
        <v>1.9000000000000057</v>
      </c>
      <c r="Y270" s="139">
        <f>X270*AUXILIAR!$B$51</f>
        <v>15200000.000000045</v>
      </c>
      <c r="Z270" s="214">
        <v>100</v>
      </c>
      <c r="AA270" s="52">
        <f t="shared" si="148"/>
        <v>1.9000000000000057</v>
      </c>
      <c r="AB270" s="356">
        <f>AA270*AUXILIAR!$B$51</f>
        <v>15200000.000000045</v>
      </c>
      <c r="AC270" s="265" t="s">
        <v>661</v>
      </c>
      <c r="AD270" s="51">
        <v>248.2</v>
      </c>
      <c r="AE270" s="51">
        <v>248.2</v>
      </c>
      <c r="AF270" s="51">
        <v>1</v>
      </c>
      <c r="AG270" s="52">
        <v>100</v>
      </c>
      <c r="AH270" s="52">
        <f t="shared" si="149"/>
        <v>1</v>
      </c>
      <c r="AI270" s="139">
        <f>AH270*AUXILIAR!$B$57</f>
        <v>20000000</v>
      </c>
      <c r="AJ270" s="435">
        <v>100</v>
      </c>
      <c r="AK270" s="52">
        <f t="shared" si="154"/>
        <v>1</v>
      </c>
      <c r="AL270" s="260">
        <f>AK270*AUXILIAR!$B$57</f>
        <v>20000000</v>
      </c>
      <c r="AM270" s="354"/>
      <c r="AN270" s="5"/>
      <c r="AO270" s="5"/>
      <c r="AP270" s="5"/>
      <c r="AQ270" s="5"/>
      <c r="AR270" s="5"/>
      <c r="AS270" s="5"/>
      <c r="AT270" s="5"/>
      <c r="AU270" s="5"/>
      <c r="AV270" s="341"/>
      <c r="AW270" s="128"/>
      <c r="AX270" s="5"/>
      <c r="AY270" s="5"/>
      <c r="AZ270" s="5"/>
      <c r="BA270" s="5"/>
      <c r="BB270" s="5"/>
      <c r="BC270" s="5"/>
      <c r="BD270" s="5"/>
      <c r="BE270" s="5"/>
      <c r="BF270" s="145"/>
      <c r="BG270" s="354"/>
      <c r="BH270" s="5"/>
      <c r="BI270" s="5"/>
      <c r="BJ270" s="5"/>
      <c r="BK270" s="5"/>
      <c r="BL270" s="5"/>
      <c r="BM270" s="5"/>
      <c r="BN270" s="5"/>
      <c r="BO270" s="5"/>
      <c r="BP270" s="341"/>
      <c r="BQ270" s="333"/>
    </row>
    <row r="271" spans="1:69" ht="60">
      <c r="A271" s="8" t="s">
        <v>33</v>
      </c>
      <c r="B271" s="8" t="s">
        <v>11</v>
      </c>
      <c r="C271" s="8">
        <v>1</v>
      </c>
      <c r="D271" s="197">
        <v>101</v>
      </c>
      <c r="E271" s="118" t="s">
        <v>166</v>
      </c>
      <c r="F271" s="195" t="s">
        <v>108</v>
      </c>
      <c r="G271" s="195" t="s">
        <v>165</v>
      </c>
      <c r="H271" s="309"/>
      <c r="I271" s="128"/>
      <c r="J271" s="5"/>
      <c r="K271" s="5"/>
      <c r="L271" s="5"/>
      <c r="M271" s="5"/>
      <c r="N271" s="5"/>
      <c r="O271" s="5"/>
      <c r="P271" s="5"/>
      <c r="Q271" s="5"/>
      <c r="R271" s="145"/>
      <c r="S271" s="355" t="s">
        <v>632</v>
      </c>
      <c r="T271" s="51">
        <v>123.2</v>
      </c>
      <c r="U271" s="51">
        <v>132.5</v>
      </c>
      <c r="V271" s="54">
        <f t="shared" si="146"/>
        <v>9.2999999999999972</v>
      </c>
      <c r="W271" s="52">
        <v>100</v>
      </c>
      <c r="X271" s="52">
        <f t="shared" si="147"/>
        <v>9.2999999999999972</v>
      </c>
      <c r="Y271" s="139">
        <f>X271*AUXILIAR!$B$51</f>
        <v>74399999.99999997</v>
      </c>
      <c r="Z271" s="214">
        <v>100</v>
      </c>
      <c r="AA271" s="52">
        <f t="shared" si="148"/>
        <v>9.2999999999999972</v>
      </c>
      <c r="AB271" s="356">
        <f>AA271*AUXILIAR!$B$51</f>
        <v>74399999.99999997</v>
      </c>
      <c r="AC271" s="265" t="s">
        <v>662</v>
      </c>
      <c r="AD271" s="51">
        <v>244.1</v>
      </c>
      <c r="AE271" s="51">
        <v>244.1</v>
      </c>
      <c r="AF271" s="51">
        <v>1</v>
      </c>
      <c r="AG271" s="52">
        <v>100</v>
      </c>
      <c r="AH271" s="52">
        <f t="shared" si="149"/>
        <v>1</v>
      </c>
      <c r="AI271" s="139">
        <f>AH271*AUXILIAR!$B$57</f>
        <v>20000000</v>
      </c>
      <c r="AJ271" s="435">
        <v>100</v>
      </c>
      <c r="AK271" s="52">
        <f t="shared" si="154"/>
        <v>1</v>
      </c>
      <c r="AL271" s="260">
        <f>AK271*AUXILIAR!$B$57</f>
        <v>20000000</v>
      </c>
      <c r="AM271" s="354"/>
      <c r="AN271" s="5"/>
      <c r="AO271" s="5"/>
      <c r="AP271" s="5"/>
      <c r="AQ271" s="5"/>
      <c r="AR271" s="5"/>
      <c r="AS271" s="5"/>
      <c r="AT271" s="5"/>
      <c r="AU271" s="5"/>
      <c r="AV271" s="341"/>
      <c r="AW271" s="128"/>
      <c r="AX271" s="5"/>
      <c r="AY271" s="5"/>
      <c r="AZ271" s="5"/>
      <c r="BA271" s="5"/>
      <c r="BB271" s="5"/>
      <c r="BC271" s="5"/>
      <c r="BD271" s="5"/>
      <c r="BE271" s="5"/>
      <c r="BF271" s="145"/>
      <c r="BG271" s="354"/>
      <c r="BH271" s="5"/>
      <c r="BI271" s="5"/>
      <c r="BJ271" s="5"/>
      <c r="BK271" s="5"/>
      <c r="BL271" s="5"/>
      <c r="BM271" s="5"/>
      <c r="BN271" s="5"/>
      <c r="BO271" s="5"/>
      <c r="BP271" s="341"/>
      <c r="BQ271" s="333"/>
    </row>
    <row r="272" spans="1:69" ht="75">
      <c r="A272" s="8" t="s">
        <v>33</v>
      </c>
      <c r="B272" s="8" t="s">
        <v>11</v>
      </c>
      <c r="C272" s="8">
        <v>1</v>
      </c>
      <c r="D272" s="197">
        <v>101</v>
      </c>
      <c r="E272" s="118" t="s">
        <v>166</v>
      </c>
      <c r="F272" s="195" t="s">
        <v>108</v>
      </c>
      <c r="G272" s="195" t="s">
        <v>165</v>
      </c>
      <c r="H272" s="309"/>
      <c r="I272" s="128"/>
      <c r="J272" s="5"/>
      <c r="K272" s="5"/>
      <c r="L272" s="5"/>
      <c r="M272" s="5"/>
      <c r="N272" s="5"/>
      <c r="O272" s="5"/>
      <c r="P272" s="5"/>
      <c r="Q272" s="5"/>
      <c r="R272" s="145"/>
      <c r="S272" s="355" t="s">
        <v>632</v>
      </c>
      <c r="T272" s="51">
        <v>132.5</v>
      </c>
      <c r="U272" s="51">
        <v>144.19999999999999</v>
      </c>
      <c r="V272" s="54">
        <f t="shared" si="146"/>
        <v>11.699999999999989</v>
      </c>
      <c r="W272" s="52">
        <v>100</v>
      </c>
      <c r="X272" s="52">
        <f t="shared" si="147"/>
        <v>11.699999999999989</v>
      </c>
      <c r="Y272" s="139">
        <f>X272*AUXILIAR!$B$51</f>
        <v>93599999.999999911</v>
      </c>
      <c r="Z272" s="214">
        <v>100</v>
      </c>
      <c r="AA272" s="52">
        <f t="shared" si="148"/>
        <v>11.699999999999989</v>
      </c>
      <c r="AB272" s="356">
        <f>AA272*AUXILIAR!$B$51</f>
        <v>93599999.999999911</v>
      </c>
      <c r="AC272" s="265" t="s">
        <v>663</v>
      </c>
      <c r="AD272" s="51">
        <v>297.39999999999998</v>
      </c>
      <c r="AE272" s="51">
        <v>297.39999999999998</v>
      </c>
      <c r="AF272" s="51">
        <v>1</v>
      </c>
      <c r="AG272" s="52">
        <v>100</v>
      </c>
      <c r="AH272" s="52">
        <f t="shared" si="149"/>
        <v>1</v>
      </c>
      <c r="AI272" s="139">
        <f>AH272*AUXILIAR!$B$57</f>
        <v>20000000</v>
      </c>
      <c r="AJ272" s="435">
        <v>30</v>
      </c>
      <c r="AK272" s="52">
        <f t="shared" si="154"/>
        <v>0.3</v>
      </c>
      <c r="AL272" s="260">
        <f>AK272*AUXILIAR!$B$57</f>
        <v>6000000</v>
      </c>
      <c r="AM272" s="354"/>
      <c r="AN272" s="5"/>
      <c r="AO272" s="5"/>
      <c r="AP272" s="5"/>
      <c r="AQ272" s="5"/>
      <c r="AR272" s="5"/>
      <c r="AS272" s="5"/>
      <c r="AT272" s="5"/>
      <c r="AU272" s="5"/>
      <c r="AV272" s="341"/>
      <c r="AW272" s="128"/>
      <c r="AX272" s="5"/>
      <c r="AY272" s="5"/>
      <c r="AZ272" s="5"/>
      <c r="BA272" s="5"/>
      <c r="BB272" s="5"/>
      <c r="BC272" s="5"/>
      <c r="BD272" s="5"/>
      <c r="BE272" s="5"/>
      <c r="BF272" s="145"/>
      <c r="BG272" s="354"/>
      <c r="BH272" s="5"/>
      <c r="BI272" s="5"/>
      <c r="BJ272" s="5"/>
      <c r="BK272" s="5"/>
      <c r="BL272" s="5"/>
      <c r="BM272" s="5"/>
      <c r="BN272" s="5"/>
      <c r="BO272" s="5"/>
      <c r="BP272" s="341"/>
      <c r="BQ272" s="333"/>
    </row>
    <row r="273" spans="1:69" ht="45">
      <c r="A273" s="8" t="s">
        <v>33</v>
      </c>
      <c r="B273" s="8" t="s">
        <v>11</v>
      </c>
      <c r="C273" s="8">
        <v>1</v>
      </c>
      <c r="D273" s="197">
        <v>101</v>
      </c>
      <c r="E273" s="118" t="s">
        <v>166</v>
      </c>
      <c r="F273" s="195" t="s">
        <v>108</v>
      </c>
      <c r="G273" s="195" t="s">
        <v>165</v>
      </c>
      <c r="H273" s="309"/>
      <c r="I273" s="128"/>
      <c r="J273" s="5"/>
      <c r="K273" s="5"/>
      <c r="L273" s="5"/>
      <c r="M273" s="5"/>
      <c r="N273" s="5"/>
      <c r="O273" s="5"/>
      <c r="P273" s="5"/>
      <c r="Q273" s="5"/>
      <c r="R273" s="145"/>
      <c r="S273" s="355" t="s">
        <v>632</v>
      </c>
      <c r="T273" s="51">
        <v>190.3</v>
      </c>
      <c r="U273" s="51">
        <v>202</v>
      </c>
      <c r="V273" s="54">
        <f t="shared" si="146"/>
        <v>11.699999999999989</v>
      </c>
      <c r="W273" s="52">
        <v>100</v>
      </c>
      <c r="X273" s="52">
        <f t="shared" si="147"/>
        <v>11.699999999999989</v>
      </c>
      <c r="Y273" s="139">
        <f>X273*AUXILIAR!$B$51</f>
        <v>93599999.999999911</v>
      </c>
      <c r="Z273" s="214">
        <v>100</v>
      </c>
      <c r="AA273" s="52">
        <f t="shared" ref="AA273:AA277" si="155">V273*Z273/100</f>
        <v>11.699999999999989</v>
      </c>
      <c r="AB273" s="356">
        <f>AA273*AUXILIAR!$B$51</f>
        <v>93599999.999999911</v>
      </c>
      <c r="AC273" s="265" t="s">
        <v>664</v>
      </c>
      <c r="AD273" s="51">
        <v>260.10000000000002</v>
      </c>
      <c r="AE273" s="51">
        <v>260.10000000000002</v>
      </c>
      <c r="AF273" s="51">
        <v>1</v>
      </c>
      <c r="AG273" s="52">
        <v>100</v>
      </c>
      <c r="AH273" s="52">
        <f t="shared" si="149"/>
        <v>1</v>
      </c>
      <c r="AI273" s="139">
        <f>AH273*AUXILIAR!$B$57</f>
        <v>20000000</v>
      </c>
      <c r="AJ273" s="435">
        <v>40</v>
      </c>
      <c r="AK273" s="52">
        <f t="shared" ref="AK273" si="156">AF273*AJ273/100</f>
        <v>0.4</v>
      </c>
      <c r="AL273" s="260">
        <f>AK273*AUXILIAR!$B$57</f>
        <v>8000000</v>
      </c>
      <c r="AM273" s="354"/>
      <c r="AN273" s="5"/>
      <c r="AO273" s="5"/>
      <c r="AP273" s="5"/>
      <c r="AQ273" s="5"/>
      <c r="AR273" s="5"/>
      <c r="AS273" s="5"/>
      <c r="AT273" s="5"/>
      <c r="AU273" s="5"/>
      <c r="AV273" s="341"/>
      <c r="AW273" s="128"/>
      <c r="AX273" s="5"/>
      <c r="AY273" s="5"/>
      <c r="AZ273" s="5"/>
      <c r="BA273" s="5"/>
      <c r="BB273" s="5"/>
      <c r="BC273" s="5"/>
      <c r="BD273" s="5"/>
      <c r="BE273" s="5"/>
      <c r="BF273" s="145"/>
      <c r="BG273" s="354"/>
      <c r="BH273" s="5"/>
      <c r="BI273" s="5"/>
      <c r="BJ273" s="5"/>
      <c r="BK273" s="5"/>
      <c r="BL273" s="5"/>
      <c r="BM273" s="5"/>
      <c r="BN273" s="5"/>
      <c r="BO273" s="5"/>
      <c r="BP273" s="341"/>
      <c r="BQ273" s="333"/>
    </row>
    <row r="274" spans="1:69" ht="45">
      <c r="A274" s="8" t="s">
        <v>33</v>
      </c>
      <c r="B274" s="8" t="s">
        <v>11</v>
      </c>
      <c r="C274" s="8">
        <v>1</v>
      </c>
      <c r="D274" s="197">
        <v>101</v>
      </c>
      <c r="E274" s="118" t="s">
        <v>166</v>
      </c>
      <c r="F274" s="195" t="s">
        <v>108</v>
      </c>
      <c r="G274" s="195" t="s">
        <v>165</v>
      </c>
      <c r="H274" s="309"/>
      <c r="I274" s="128"/>
      <c r="J274" s="5"/>
      <c r="K274" s="5"/>
      <c r="L274" s="5"/>
      <c r="M274" s="5"/>
      <c r="N274" s="5"/>
      <c r="O274" s="5"/>
      <c r="P274" s="5"/>
      <c r="Q274" s="5"/>
      <c r="R274" s="145"/>
      <c r="S274" s="355" t="s">
        <v>632</v>
      </c>
      <c r="T274" s="51">
        <v>202</v>
      </c>
      <c r="U274" s="51">
        <v>205.6</v>
      </c>
      <c r="V274" s="54">
        <f t="shared" si="146"/>
        <v>3.5999999999999943</v>
      </c>
      <c r="W274" s="52">
        <v>100</v>
      </c>
      <c r="X274" s="52">
        <f t="shared" si="147"/>
        <v>3.5999999999999943</v>
      </c>
      <c r="Y274" s="139">
        <f>X274*AUXILIAR!$B$51</f>
        <v>28799999.999999955</v>
      </c>
      <c r="Z274" s="214">
        <v>100</v>
      </c>
      <c r="AA274" s="52">
        <f t="shared" si="155"/>
        <v>3.5999999999999943</v>
      </c>
      <c r="AB274" s="356">
        <f>AA274*AUXILIAR!$B$51</f>
        <v>28799999.999999955</v>
      </c>
      <c r="AC274" s="265" t="s">
        <v>667</v>
      </c>
      <c r="AD274" s="51">
        <v>265.7</v>
      </c>
      <c r="AE274" s="51">
        <v>265.7</v>
      </c>
      <c r="AF274" s="51">
        <v>1</v>
      </c>
      <c r="AG274" s="52">
        <v>100</v>
      </c>
      <c r="AH274" s="52">
        <f t="shared" ref="AH274" si="157">AF274*AG274/100</f>
        <v>1</v>
      </c>
      <c r="AI274" s="139">
        <f>AH274*AUXILIAR!$B$58</f>
        <v>10000000</v>
      </c>
      <c r="AJ274" s="52">
        <v>100</v>
      </c>
      <c r="AK274" s="52">
        <f t="shared" ref="AK274" si="158">AF274*AJ274/100</f>
        <v>1</v>
      </c>
      <c r="AL274" s="260">
        <f>AK274*AUXILIAR!$B$58</f>
        <v>10000000</v>
      </c>
      <c r="AM274" s="354"/>
      <c r="AN274" s="5"/>
      <c r="AO274" s="5"/>
      <c r="AP274" s="5"/>
      <c r="AQ274" s="5"/>
      <c r="AR274" s="5"/>
      <c r="AS274" s="5"/>
      <c r="AT274" s="5"/>
      <c r="AU274" s="5"/>
      <c r="AV274" s="341"/>
      <c r="AW274" s="128"/>
      <c r="AX274" s="5"/>
      <c r="AY274" s="5"/>
      <c r="AZ274" s="5"/>
      <c r="BA274" s="5"/>
      <c r="BB274" s="5"/>
      <c r="BC274" s="5"/>
      <c r="BD274" s="5"/>
      <c r="BE274" s="5"/>
      <c r="BF274" s="145"/>
      <c r="BG274" s="354"/>
      <c r="BH274" s="5"/>
      <c r="BI274" s="5"/>
      <c r="BJ274" s="5"/>
      <c r="BK274" s="5"/>
      <c r="BL274" s="5"/>
      <c r="BM274" s="5"/>
      <c r="BN274" s="5"/>
      <c r="BO274" s="5"/>
      <c r="BP274" s="341"/>
      <c r="BQ274" s="333"/>
    </row>
    <row r="275" spans="1:69" ht="30">
      <c r="A275" s="8" t="s">
        <v>33</v>
      </c>
      <c r="B275" s="8" t="s">
        <v>11</v>
      </c>
      <c r="C275" s="8">
        <v>1</v>
      </c>
      <c r="D275" s="197">
        <v>101</v>
      </c>
      <c r="E275" s="118" t="s">
        <v>166</v>
      </c>
      <c r="F275" s="195" t="s">
        <v>108</v>
      </c>
      <c r="G275" s="195" t="s">
        <v>165</v>
      </c>
      <c r="H275" s="309"/>
      <c r="I275" s="128"/>
      <c r="J275" s="5"/>
      <c r="K275" s="5"/>
      <c r="L275" s="5"/>
      <c r="M275" s="5"/>
      <c r="N275" s="5"/>
      <c r="O275" s="5"/>
      <c r="P275" s="5"/>
      <c r="Q275" s="5"/>
      <c r="R275" s="145"/>
      <c r="S275" s="355" t="s">
        <v>632</v>
      </c>
      <c r="T275" s="51">
        <v>208.6</v>
      </c>
      <c r="U275" s="51">
        <v>210</v>
      </c>
      <c r="V275" s="54">
        <f t="shared" si="146"/>
        <v>1.4000000000000057</v>
      </c>
      <c r="W275" s="52">
        <v>100</v>
      </c>
      <c r="X275" s="52">
        <f t="shared" si="147"/>
        <v>1.4000000000000057</v>
      </c>
      <c r="Y275" s="139">
        <f>X275*AUXILIAR!$B$51</f>
        <v>11200000.000000045</v>
      </c>
      <c r="Z275" s="214">
        <v>100</v>
      </c>
      <c r="AA275" s="52">
        <f t="shared" si="155"/>
        <v>1.4000000000000057</v>
      </c>
      <c r="AB275" s="356">
        <f>AA275*AUXILIAR!$B$51</f>
        <v>11200000.000000045</v>
      </c>
      <c r="AC275" s="265" t="s">
        <v>666</v>
      </c>
      <c r="AD275" s="51">
        <v>194.1</v>
      </c>
      <c r="AE275" s="51">
        <v>194.1</v>
      </c>
      <c r="AF275" s="51">
        <v>1</v>
      </c>
      <c r="AG275" s="52">
        <v>100</v>
      </c>
      <c r="AH275" s="52">
        <f t="shared" si="149"/>
        <v>1</v>
      </c>
      <c r="AI275" s="139">
        <f>AH275*AUXILIAR!$B$59</f>
        <v>40000000</v>
      </c>
      <c r="AJ275" s="435">
        <v>100</v>
      </c>
      <c r="AK275" s="52">
        <f t="shared" ref="AK275:AK277" si="159">AF275*AJ275/100</f>
        <v>1</v>
      </c>
      <c r="AL275" s="260">
        <f>AK275*AUXILIAR!$B$59</f>
        <v>40000000</v>
      </c>
      <c r="AM275" s="354"/>
      <c r="AN275" s="5"/>
      <c r="AO275" s="5"/>
      <c r="AP275" s="5"/>
      <c r="AQ275" s="5"/>
      <c r="AR275" s="5"/>
      <c r="AS275" s="5"/>
      <c r="AT275" s="5"/>
      <c r="AU275" s="5"/>
      <c r="AV275" s="341"/>
      <c r="AW275" s="128"/>
      <c r="AX275" s="5"/>
      <c r="AY275" s="5"/>
      <c r="AZ275" s="5"/>
      <c r="BA275" s="5"/>
      <c r="BB275" s="5"/>
      <c r="BC275" s="5"/>
      <c r="BD275" s="5"/>
      <c r="BE275" s="5"/>
      <c r="BF275" s="145"/>
      <c r="BG275" s="354"/>
      <c r="BH275" s="5"/>
      <c r="BI275" s="5"/>
      <c r="BJ275" s="5"/>
      <c r="BK275" s="5"/>
      <c r="BL275" s="5"/>
      <c r="BM275" s="5"/>
      <c r="BN275" s="5"/>
      <c r="BO275" s="5"/>
      <c r="BP275" s="341"/>
      <c r="BQ275" s="333"/>
    </row>
    <row r="276" spans="1:69" ht="45">
      <c r="A276" s="8" t="s">
        <v>33</v>
      </c>
      <c r="B276" s="8" t="s">
        <v>11</v>
      </c>
      <c r="C276" s="8">
        <v>1</v>
      </c>
      <c r="D276" s="197">
        <v>101</v>
      </c>
      <c r="E276" s="118" t="s">
        <v>166</v>
      </c>
      <c r="F276" s="195" t="s">
        <v>108</v>
      </c>
      <c r="G276" s="195" t="s">
        <v>165</v>
      </c>
      <c r="H276" s="309"/>
      <c r="I276" s="128"/>
      <c r="J276" s="5"/>
      <c r="K276" s="5"/>
      <c r="L276" s="5"/>
      <c r="M276" s="5"/>
      <c r="N276" s="5"/>
      <c r="O276" s="5"/>
      <c r="P276" s="5"/>
      <c r="Q276" s="5"/>
      <c r="R276" s="145"/>
      <c r="S276" s="355" t="s">
        <v>632</v>
      </c>
      <c r="T276" s="51">
        <v>210</v>
      </c>
      <c r="U276" s="51">
        <v>215.3</v>
      </c>
      <c r="V276" s="54">
        <f t="shared" si="146"/>
        <v>5.3000000000000114</v>
      </c>
      <c r="W276" s="52">
        <v>100</v>
      </c>
      <c r="X276" s="52">
        <f t="shared" si="147"/>
        <v>5.3000000000000114</v>
      </c>
      <c r="Y276" s="139">
        <f>X276*AUXILIAR!$B$51</f>
        <v>42400000.000000089</v>
      </c>
      <c r="Z276" s="214">
        <v>100</v>
      </c>
      <c r="AA276" s="52">
        <f t="shared" si="155"/>
        <v>5.3000000000000114</v>
      </c>
      <c r="AB276" s="356">
        <f>AA276*AUXILIAR!$B$51</f>
        <v>42400000.000000089</v>
      </c>
      <c r="AC276" s="265" t="s">
        <v>668</v>
      </c>
      <c r="AD276" s="51">
        <v>1</v>
      </c>
      <c r="AE276" s="51">
        <v>1</v>
      </c>
      <c r="AF276" s="51">
        <v>1</v>
      </c>
      <c r="AG276" s="52">
        <v>100</v>
      </c>
      <c r="AH276" s="52">
        <f t="shared" si="149"/>
        <v>1</v>
      </c>
      <c r="AI276" s="139">
        <f>AH276*AUXILIAR!$B$58</f>
        <v>10000000</v>
      </c>
      <c r="AJ276" s="52">
        <v>100</v>
      </c>
      <c r="AK276" s="52">
        <f t="shared" si="159"/>
        <v>1</v>
      </c>
      <c r="AL276" s="260">
        <f>AK276*AUXILIAR!$B$58</f>
        <v>10000000</v>
      </c>
      <c r="AM276" s="354"/>
      <c r="AN276" s="5"/>
      <c r="AO276" s="5"/>
      <c r="AP276" s="5"/>
      <c r="AQ276" s="5"/>
      <c r="AR276" s="5"/>
      <c r="AS276" s="5"/>
      <c r="AT276" s="5"/>
      <c r="AU276" s="5"/>
      <c r="AV276" s="341"/>
      <c r="AW276" s="128"/>
      <c r="AX276" s="5"/>
      <c r="AY276" s="5"/>
      <c r="AZ276" s="5"/>
      <c r="BA276" s="5"/>
      <c r="BB276" s="5"/>
      <c r="BC276" s="5"/>
      <c r="BD276" s="5"/>
      <c r="BE276" s="5"/>
      <c r="BF276" s="145"/>
      <c r="BG276" s="354"/>
      <c r="BH276" s="5"/>
      <c r="BI276" s="5"/>
      <c r="BJ276" s="5"/>
      <c r="BK276" s="5"/>
      <c r="BL276" s="5"/>
      <c r="BM276" s="5"/>
      <c r="BN276" s="5"/>
      <c r="BO276" s="5"/>
      <c r="BP276" s="341"/>
      <c r="BQ276" s="333"/>
    </row>
    <row r="277" spans="1:69" ht="30">
      <c r="A277" s="8" t="s">
        <v>33</v>
      </c>
      <c r="B277" s="8" t="s">
        <v>11</v>
      </c>
      <c r="C277" s="8">
        <v>1</v>
      </c>
      <c r="D277" s="197">
        <v>101</v>
      </c>
      <c r="E277" s="118" t="s">
        <v>166</v>
      </c>
      <c r="F277" s="195" t="s">
        <v>108</v>
      </c>
      <c r="G277" s="195" t="s">
        <v>165</v>
      </c>
      <c r="H277" s="309"/>
      <c r="I277" s="128"/>
      <c r="J277" s="5"/>
      <c r="K277" s="5"/>
      <c r="L277" s="5"/>
      <c r="M277" s="5"/>
      <c r="N277" s="5"/>
      <c r="O277" s="5"/>
      <c r="P277" s="5"/>
      <c r="Q277" s="5"/>
      <c r="R277" s="145"/>
      <c r="S277" s="459" t="s">
        <v>632</v>
      </c>
      <c r="T277" s="443">
        <v>215.3</v>
      </c>
      <c r="U277" s="443">
        <v>217.1</v>
      </c>
      <c r="V277" s="480">
        <f t="shared" si="146"/>
        <v>1.7999999999999829</v>
      </c>
      <c r="W277" s="445">
        <v>100</v>
      </c>
      <c r="X277" s="445">
        <f t="shared" si="147"/>
        <v>1.7999999999999829</v>
      </c>
      <c r="Y277" s="446">
        <f>X277*AUXILIAR!$B$51</f>
        <v>14399999.999999864</v>
      </c>
      <c r="Z277" s="445">
        <v>14.74</v>
      </c>
      <c r="AA277" s="445">
        <f t="shared" si="155"/>
        <v>0.2653199999999975</v>
      </c>
      <c r="AB277" s="463">
        <f>AA277*AUXILIAR!$B$53</f>
        <v>1326599.9999999874</v>
      </c>
      <c r="AC277" s="265" t="s">
        <v>669</v>
      </c>
      <c r="AD277" s="51">
        <v>92.8</v>
      </c>
      <c r="AE277" s="51">
        <v>92.8</v>
      </c>
      <c r="AF277" s="51">
        <v>1</v>
      </c>
      <c r="AG277" s="52">
        <v>100</v>
      </c>
      <c r="AH277" s="52">
        <f t="shared" si="149"/>
        <v>1</v>
      </c>
      <c r="AI277" s="139">
        <f>AH277*AUXILIAR!$B$59</f>
        <v>40000000</v>
      </c>
      <c r="AJ277" s="435">
        <v>100</v>
      </c>
      <c r="AK277" s="52">
        <f t="shared" si="159"/>
        <v>1</v>
      </c>
      <c r="AL277" s="260">
        <f>AK277*AUXILIAR!$B$59</f>
        <v>40000000</v>
      </c>
      <c r="AM277" s="354"/>
      <c r="AN277" s="5"/>
      <c r="AO277" s="5"/>
      <c r="AP277" s="5"/>
      <c r="AQ277" s="5"/>
      <c r="AR277" s="5"/>
      <c r="AS277" s="5"/>
      <c r="AT277" s="5"/>
      <c r="AU277" s="5"/>
      <c r="AV277" s="341"/>
      <c r="AW277" s="128"/>
      <c r="AX277" s="5"/>
      <c r="AY277" s="5"/>
      <c r="AZ277" s="5"/>
      <c r="BA277" s="5"/>
      <c r="BB277" s="5"/>
      <c r="BC277" s="5"/>
      <c r="BD277" s="5"/>
      <c r="BE277" s="5"/>
      <c r="BF277" s="145"/>
      <c r="BG277" s="354"/>
      <c r="BH277" s="5"/>
      <c r="BI277" s="5"/>
      <c r="BJ277" s="5"/>
      <c r="BK277" s="5"/>
      <c r="BL277" s="5"/>
      <c r="BM277" s="5"/>
      <c r="BN277" s="5"/>
      <c r="BO277" s="5"/>
      <c r="BP277" s="341"/>
      <c r="BQ277" s="333"/>
    </row>
    <row r="278" spans="1:69" ht="30">
      <c r="A278" s="8" t="s">
        <v>33</v>
      </c>
      <c r="B278" s="8" t="s">
        <v>11</v>
      </c>
      <c r="C278" s="8">
        <v>1</v>
      </c>
      <c r="D278" s="197">
        <v>101</v>
      </c>
      <c r="E278" s="118" t="s">
        <v>166</v>
      </c>
      <c r="F278" s="195" t="s">
        <v>108</v>
      </c>
      <c r="G278" s="195" t="s">
        <v>165</v>
      </c>
      <c r="H278" s="309"/>
      <c r="I278" s="128"/>
      <c r="J278" s="5"/>
      <c r="K278" s="5"/>
      <c r="L278" s="5"/>
      <c r="M278" s="5"/>
      <c r="N278" s="5"/>
      <c r="O278" s="5"/>
      <c r="P278" s="5"/>
      <c r="Q278" s="5"/>
      <c r="R278" s="145"/>
      <c r="S278" s="355" t="s">
        <v>632</v>
      </c>
      <c r="T278" s="51">
        <v>217.1</v>
      </c>
      <c r="U278" s="51">
        <v>228.8</v>
      </c>
      <c r="V278" s="54">
        <f>U278-T278</f>
        <v>11.700000000000017</v>
      </c>
      <c r="W278" s="52">
        <v>100</v>
      </c>
      <c r="X278" s="52">
        <f>V278*W278/100</f>
        <v>11.700000000000019</v>
      </c>
      <c r="Y278" s="139">
        <f>X278*AUXILIAR!$B$51</f>
        <v>93600000.000000149</v>
      </c>
      <c r="Z278" s="214">
        <v>100</v>
      </c>
      <c r="AA278" s="52">
        <f>V278*Z278/100</f>
        <v>11.700000000000019</v>
      </c>
      <c r="AB278" s="356">
        <f>AA278*AUXILIAR!$B$51</f>
        <v>93600000.000000149</v>
      </c>
      <c r="AC278" s="265" t="s">
        <v>669</v>
      </c>
      <c r="AD278" s="51">
        <v>101.1</v>
      </c>
      <c r="AE278" s="51">
        <v>101.1</v>
      </c>
      <c r="AF278" s="51">
        <v>1</v>
      </c>
      <c r="AG278" s="52">
        <v>100</v>
      </c>
      <c r="AH278" s="52">
        <f t="shared" si="149"/>
        <v>1</v>
      </c>
      <c r="AI278" s="139">
        <f>AH278*AUXILIAR!$B$59</f>
        <v>40000000</v>
      </c>
      <c r="AJ278" s="435">
        <v>100</v>
      </c>
      <c r="AK278" s="52">
        <f t="shared" ref="AK278:AK280" si="160">AF278*AJ278/100</f>
        <v>1</v>
      </c>
      <c r="AL278" s="260">
        <f>AK278*AUXILIAR!$B$59</f>
        <v>40000000</v>
      </c>
      <c r="AM278" s="354"/>
      <c r="AN278" s="5"/>
      <c r="AO278" s="5"/>
      <c r="AP278" s="5"/>
      <c r="AQ278" s="5"/>
      <c r="AR278" s="5"/>
      <c r="AS278" s="5"/>
      <c r="AT278" s="5"/>
      <c r="AU278" s="5"/>
      <c r="AV278" s="341"/>
      <c r="AW278" s="128"/>
      <c r="AX278" s="5"/>
      <c r="AY278" s="5"/>
      <c r="AZ278" s="5"/>
      <c r="BA278" s="5"/>
      <c r="BB278" s="5"/>
      <c r="BC278" s="5"/>
      <c r="BD278" s="5"/>
      <c r="BE278" s="5"/>
      <c r="BF278" s="145"/>
      <c r="BG278" s="354"/>
      <c r="BH278" s="5"/>
      <c r="BI278" s="5"/>
      <c r="BJ278" s="5"/>
      <c r="BK278" s="5"/>
      <c r="BL278" s="5"/>
      <c r="BM278" s="5"/>
      <c r="BN278" s="5"/>
      <c r="BO278" s="5"/>
      <c r="BP278" s="341"/>
      <c r="BQ278" s="333"/>
    </row>
    <row r="279" spans="1:69" ht="30">
      <c r="A279" s="8" t="s">
        <v>33</v>
      </c>
      <c r="B279" s="8" t="s">
        <v>11</v>
      </c>
      <c r="C279" s="8">
        <v>1</v>
      </c>
      <c r="D279" s="197">
        <v>101</v>
      </c>
      <c r="E279" s="118" t="s">
        <v>166</v>
      </c>
      <c r="F279" s="195" t="s">
        <v>108</v>
      </c>
      <c r="G279" s="195" t="s">
        <v>165</v>
      </c>
      <c r="H279" s="309"/>
      <c r="I279" s="128"/>
      <c r="J279" s="5"/>
      <c r="K279" s="5"/>
      <c r="L279" s="5"/>
      <c r="M279" s="5"/>
      <c r="N279" s="5"/>
      <c r="O279" s="5"/>
      <c r="P279" s="5"/>
      <c r="Q279" s="5"/>
      <c r="R279" s="145"/>
      <c r="S279" s="355" t="s">
        <v>632</v>
      </c>
      <c r="T279" s="51">
        <v>228.8</v>
      </c>
      <c r="U279" s="51">
        <v>248.8</v>
      </c>
      <c r="V279" s="54">
        <f>U279-T279</f>
        <v>20</v>
      </c>
      <c r="W279" s="52">
        <v>100</v>
      </c>
      <c r="X279" s="52">
        <f>V279*W279/100</f>
        <v>20</v>
      </c>
      <c r="Y279" s="139">
        <f>X279*AUXILIAR!$B$51</f>
        <v>160000000</v>
      </c>
      <c r="Z279" s="214">
        <v>100</v>
      </c>
      <c r="AA279" s="52">
        <f>V279*Z279/100</f>
        <v>20</v>
      </c>
      <c r="AB279" s="356">
        <f>AA279*AUXILIAR!$B$51</f>
        <v>160000000</v>
      </c>
      <c r="AC279" s="265" t="s">
        <v>669</v>
      </c>
      <c r="AD279" s="51">
        <v>113.3</v>
      </c>
      <c r="AE279" s="51">
        <v>113.3</v>
      </c>
      <c r="AF279" s="51">
        <v>1</v>
      </c>
      <c r="AG279" s="52">
        <v>100</v>
      </c>
      <c r="AH279" s="52">
        <f t="shared" si="149"/>
        <v>1</v>
      </c>
      <c r="AI279" s="139">
        <f>AH279*AUXILIAR!$B$59</f>
        <v>40000000</v>
      </c>
      <c r="AJ279" s="435">
        <v>100</v>
      </c>
      <c r="AK279" s="52">
        <f t="shared" si="160"/>
        <v>1</v>
      </c>
      <c r="AL279" s="260">
        <f>AK279*AUXILIAR!$B$59</f>
        <v>40000000</v>
      </c>
      <c r="AM279" s="354"/>
      <c r="AN279" s="5"/>
      <c r="AO279" s="5"/>
      <c r="AP279" s="5"/>
      <c r="AQ279" s="5"/>
      <c r="AR279" s="5"/>
      <c r="AS279" s="5"/>
      <c r="AT279" s="5"/>
      <c r="AU279" s="5"/>
      <c r="AV279" s="341"/>
      <c r="AW279" s="128"/>
      <c r="AX279" s="5"/>
      <c r="AY279" s="5"/>
      <c r="AZ279" s="5"/>
      <c r="BA279" s="5"/>
      <c r="BB279" s="5"/>
      <c r="BC279" s="5"/>
      <c r="BD279" s="5"/>
      <c r="BE279" s="5"/>
      <c r="BF279" s="145"/>
      <c r="BG279" s="354"/>
      <c r="BH279" s="5"/>
      <c r="BI279" s="5"/>
      <c r="BJ279" s="5"/>
      <c r="BK279" s="5"/>
      <c r="BL279" s="5"/>
      <c r="BM279" s="5"/>
      <c r="BN279" s="5"/>
      <c r="BO279" s="5"/>
      <c r="BP279" s="341"/>
      <c r="BQ279" s="333"/>
    </row>
    <row r="280" spans="1:69" ht="30">
      <c r="A280" s="8" t="s">
        <v>33</v>
      </c>
      <c r="B280" s="8" t="s">
        <v>11</v>
      </c>
      <c r="C280" s="8">
        <v>1</v>
      </c>
      <c r="D280" s="197">
        <v>101</v>
      </c>
      <c r="E280" s="118" t="s">
        <v>166</v>
      </c>
      <c r="F280" s="195" t="s">
        <v>108</v>
      </c>
      <c r="G280" s="195" t="s">
        <v>165</v>
      </c>
      <c r="H280" s="309"/>
      <c r="I280" s="128"/>
      <c r="J280" s="5"/>
      <c r="K280" s="5"/>
      <c r="L280" s="5"/>
      <c r="M280" s="5"/>
      <c r="N280" s="5"/>
      <c r="O280" s="5"/>
      <c r="P280" s="5"/>
      <c r="Q280" s="5"/>
      <c r="R280" s="145"/>
      <c r="S280" s="355" t="s">
        <v>632</v>
      </c>
      <c r="T280" s="51">
        <v>248.8</v>
      </c>
      <c r="U280" s="51">
        <v>261.2</v>
      </c>
      <c r="V280" s="54">
        <f>U280-T280</f>
        <v>12.399999999999977</v>
      </c>
      <c r="W280" s="52">
        <v>100</v>
      </c>
      <c r="X280" s="52">
        <f>V280*W280/100</f>
        <v>12.399999999999977</v>
      </c>
      <c r="Y280" s="139">
        <f>X280*AUXILIAR!$B$51</f>
        <v>99199999.999999821</v>
      </c>
      <c r="Z280" s="214">
        <v>99.9</v>
      </c>
      <c r="AA280" s="52">
        <f>V280*Z280/100</f>
        <v>12.387599999999978</v>
      </c>
      <c r="AB280" s="356">
        <f>AA280*AUXILIAR!$B$51</f>
        <v>99100799.999999821</v>
      </c>
      <c r="AC280" s="265" t="s">
        <v>669</v>
      </c>
      <c r="AD280" s="51">
        <v>122.14</v>
      </c>
      <c r="AE280" s="51">
        <v>122.14</v>
      </c>
      <c r="AF280" s="51">
        <v>1</v>
      </c>
      <c r="AG280" s="52">
        <v>100</v>
      </c>
      <c r="AH280" s="52">
        <f t="shared" si="149"/>
        <v>1</v>
      </c>
      <c r="AI280" s="139">
        <f>AH280*AUXILIAR!$B$59</f>
        <v>40000000</v>
      </c>
      <c r="AJ280" s="435">
        <v>100</v>
      </c>
      <c r="AK280" s="52">
        <f t="shared" si="160"/>
        <v>1</v>
      </c>
      <c r="AL280" s="260">
        <f>AK280*AUXILIAR!$B$59</f>
        <v>40000000</v>
      </c>
      <c r="AM280" s="354"/>
      <c r="AN280" s="5"/>
      <c r="AO280" s="5"/>
      <c r="AP280" s="5"/>
      <c r="AQ280" s="5"/>
      <c r="AR280" s="5"/>
      <c r="AS280" s="5"/>
      <c r="AT280" s="5"/>
      <c r="AU280" s="5"/>
      <c r="AV280" s="341"/>
      <c r="AW280" s="128"/>
      <c r="AX280" s="5"/>
      <c r="AY280" s="5"/>
      <c r="AZ280" s="5"/>
      <c r="BA280" s="5"/>
      <c r="BB280" s="5"/>
      <c r="BC280" s="5"/>
      <c r="BD280" s="5"/>
      <c r="BE280" s="5"/>
      <c r="BF280" s="145"/>
      <c r="BG280" s="354"/>
      <c r="BH280" s="5"/>
      <c r="BI280" s="5"/>
      <c r="BJ280" s="5"/>
      <c r="BK280" s="5"/>
      <c r="BL280" s="5"/>
      <c r="BM280" s="5"/>
      <c r="BN280" s="5"/>
      <c r="BO280" s="5"/>
      <c r="BP280" s="341"/>
      <c r="BQ280" s="333"/>
    </row>
    <row r="281" spans="1:69" ht="30">
      <c r="A281" s="8" t="s">
        <v>33</v>
      </c>
      <c r="B281" s="8" t="s">
        <v>11</v>
      </c>
      <c r="C281" s="8">
        <v>1</v>
      </c>
      <c r="D281" s="197">
        <v>101</v>
      </c>
      <c r="E281" s="118" t="s">
        <v>166</v>
      </c>
      <c r="F281" s="195" t="s">
        <v>108</v>
      </c>
      <c r="G281" s="195" t="s">
        <v>165</v>
      </c>
      <c r="H281" s="309"/>
      <c r="I281" s="128"/>
      <c r="J281" s="5"/>
      <c r="K281" s="5"/>
      <c r="L281" s="5"/>
      <c r="M281" s="5"/>
      <c r="N281" s="5"/>
      <c r="O281" s="5"/>
      <c r="P281" s="5"/>
      <c r="Q281" s="5"/>
      <c r="R281" s="145"/>
      <c r="S281" s="363"/>
      <c r="T281" s="57"/>
      <c r="U281" s="57"/>
      <c r="V281" s="63"/>
      <c r="W281" s="56"/>
      <c r="X281" s="56"/>
      <c r="Y281" s="161"/>
      <c r="Z281" s="5"/>
      <c r="AA281" s="5"/>
      <c r="AB281" s="341"/>
      <c r="AC281" s="265" t="s">
        <v>669</v>
      </c>
      <c r="AD281" s="51">
        <v>125</v>
      </c>
      <c r="AE281" s="51">
        <v>125</v>
      </c>
      <c r="AF281" s="51">
        <v>1</v>
      </c>
      <c r="AG281" s="52">
        <v>100</v>
      </c>
      <c r="AH281" s="52">
        <f t="shared" si="149"/>
        <v>1</v>
      </c>
      <c r="AI281" s="139">
        <f>AH281*AUXILIAR!$B$59*1.8</f>
        <v>72000000</v>
      </c>
      <c r="AJ281" s="52">
        <v>100</v>
      </c>
      <c r="AK281" s="52">
        <f t="shared" ref="AK281:AK284" si="161">AF281*AJ281/100</f>
        <v>1</v>
      </c>
      <c r="AL281" s="260">
        <f>AK281*AUXILIAR!$B$59*1.8</f>
        <v>72000000</v>
      </c>
      <c r="AM281" s="354"/>
      <c r="AN281" s="5"/>
      <c r="AO281" s="5"/>
      <c r="AP281" s="5"/>
      <c r="AQ281" s="5"/>
      <c r="AR281" s="5"/>
      <c r="AS281" s="5"/>
      <c r="AT281" s="5"/>
      <c r="AU281" s="5"/>
      <c r="AV281" s="341"/>
      <c r="AW281" s="128"/>
      <c r="AX281" s="5"/>
      <c r="AY281" s="5"/>
      <c r="AZ281" s="5"/>
      <c r="BA281" s="5"/>
      <c r="BB281" s="5"/>
      <c r="BC281" s="5"/>
      <c r="BD281" s="5"/>
      <c r="BE281" s="5"/>
      <c r="BF281" s="145"/>
      <c r="BG281" s="354"/>
      <c r="BH281" s="5"/>
      <c r="BI281" s="5"/>
      <c r="BJ281" s="5"/>
      <c r="BK281" s="5"/>
      <c r="BL281" s="5"/>
      <c r="BM281" s="5"/>
      <c r="BN281" s="5"/>
      <c r="BO281" s="5"/>
      <c r="BP281" s="341"/>
      <c r="BQ281" s="333"/>
    </row>
    <row r="282" spans="1:69" ht="30">
      <c r="A282" s="8" t="s">
        <v>33</v>
      </c>
      <c r="B282" s="8" t="s">
        <v>11</v>
      </c>
      <c r="C282" s="8">
        <v>1</v>
      </c>
      <c r="D282" s="197">
        <v>101</v>
      </c>
      <c r="E282" s="118" t="s">
        <v>166</v>
      </c>
      <c r="F282" s="195" t="s">
        <v>108</v>
      </c>
      <c r="G282" s="195" t="s">
        <v>165</v>
      </c>
      <c r="H282" s="309"/>
      <c r="I282" s="128"/>
      <c r="J282" s="5"/>
      <c r="K282" s="5"/>
      <c r="L282" s="5"/>
      <c r="M282" s="5"/>
      <c r="N282" s="5"/>
      <c r="O282" s="5"/>
      <c r="P282" s="5"/>
      <c r="Q282" s="5"/>
      <c r="R282" s="145"/>
      <c r="S282" s="363"/>
      <c r="T282" s="57"/>
      <c r="U282" s="57"/>
      <c r="V282" s="63"/>
      <c r="W282" s="56"/>
      <c r="X282" s="56"/>
      <c r="Y282" s="161"/>
      <c r="Z282" s="5"/>
      <c r="AA282" s="5"/>
      <c r="AB282" s="341"/>
      <c r="AC282" s="265" t="s">
        <v>669</v>
      </c>
      <c r="AD282" s="51">
        <v>132.30000000000001</v>
      </c>
      <c r="AE282" s="51">
        <v>132.30000000000001</v>
      </c>
      <c r="AF282" s="51">
        <v>1</v>
      </c>
      <c r="AG282" s="52">
        <v>100</v>
      </c>
      <c r="AH282" s="52">
        <f t="shared" si="149"/>
        <v>1</v>
      </c>
      <c r="AI282" s="139">
        <f>AH282*AUXILIAR!$B$59*1.8</f>
        <v>72000000</v>
      </c>
      <c r="AJ282" s="52">
        <v>100</v>
      </c>
      <c r="AK282" s="52">
        <f t="shared" si="161"/>
        <v>1</v>
      </c>
      <c r="AL282" s="260">
        <f>AK282*AUXILIAR!$B$59*1.8</f>
        <v>72000000</v>
      </c>
      <c r="AM282" s="354"/>
      <c r="AN282" s="5"/>
      <c r="AO282" s="5"/>
      <c r="AP282" s="5"/>
      <c r="AQ282" s="5"/>
      <c r="AR282" s="5"/>
      <c r="AS282" s="5"/>
      <c r="AT282" s="5"/>
      <c r="AU282" s="5"/>
      <c r="AV282" s="341"/>
      <c r="AW282" s="128"/>
      <c r="AX282" s="5"/>
      <c r="AY282" s="5"/>
      <c r="AZ282" s="5"/>
      <c r="BA282" s="5"/>
      <c r="BB282" s="5"/>
      <c r="BC282" s="5"/>
      <c r="BD282" s="5"/>
      <c r="BE282" s="5"/>
      <c r="BF282" s="145"/>
      <c r="BG282" s="354"/>
      <c r="BH282" s="5"/>
      <c r="BI282" s="5"/>
      <c r="BJ282" s="5"/>
      <c r="BK282" s="5"/>
      <c r="BL282" s="5"/>
      <c r="BM282" s="5"/>
      <c r="BN282" s="5"/>
      <c r="BO282" s="5"/>
      <c r="BP282" s="341"/>
      <c r="BQ282" s="333"/>
    </row>
    <row r="283" spans="1:69" ht="30">
      <c r="A283" s="8" t="s">
        <v>33</v>
      </c>
      <c r="B283" s="8" t="s">
        <v>11</v>
      </c>
      <c r="C283" s="8">
        <v>1</v>
      </c>
      <c r="D283" s="197">
        <v>101</v>
      </c>
      <c r="E283" s="118" t="s">
        <v>166</v>
      </c>
      <c r="F283" s="195" t="s">
        <v>108</v>
      </c>
      <c r="G283" s="195" t="s">
        <v>165</v>
      </c>
      <c r="H283" s="309"/>
      <c r="I283" s="128"/>
      <c r="J283" s="5"/>
      <c r="K283" s="5"/>
      <c r="L283" s="5"/>
      <c r="M283" s="5"/>
      <c r="N283" s="5"/>
      <c r="O283" s="5"/>
      <c r="P283" s="5"/>
      <c r="Q283" s="5"/>
      <c r="R283" s="145"/>
      <c r="S283" s="363"/>
      <c r="T283" s="57"/>
      <c r="U283" s="57"/>
      <c r="V283" s="63"/>
      <c r="W283" s="56"/>
      <c r="X283" s="56"/>
      <c r="Y283" s="161"/>
      <c r="Z283" s="5"/>
      <c r="AA283" s="5"/>
      <c r="AB283" s="341"/>
      <c r="AC283" s="265" t="s">
        <v>669</v>
      </c>
      <c r="AD283" s="51">
        <v>138.5</v>
      </c>
      <c r="AE283" s="51">
        <v>138.5</v>
      </c>
      <c r="AF283" s="51">
        <v>1</v>
      </c>
      <c r="AG283" s="52">
        <v>100</v>
      </c>
      <c r="AH283" s="52">
        <f t="shared" si="149"/>
        <v>1</v>
      </c>
      <c r="AI283" s="139">
        <f>AH283*AUXILIAR!$B$59*1.8</f>
        <v>72000000</v>
      </c>
      <c r="AJ283" s="52">
        <v>100</v>
      </c>
      <c r="AK283" s="52">
        <f t="shared" si="161"/>
        <v>1</v>
      </c>
      <c r="AL283" s="260">
        <f>AK283*AUXILIAR!$B$59*1.8</f>
        <v>72000000</v>
      </c>
      <c r="AM283" s="354"/>
      <c r="AN283" s="5"/>
      <c r="AO283" s="5"/>
      <c r="AP283" s="5"/>
      <c r="AQ283" s="5"/>
      <c r="AR283" s="5"/>
      <c r="AS283" s="5"/>
      <c r="AT283" s="5"/>
      <c r="AU283" s="5"/>
      <c r="AV283" s="341"/>
      <c r="AW283" s="128"/>
      <c r="AX283" s="5"/>
      <c r="AY283" s="5"/>
      <c r="AZ283" s="5"/>
      <c r="BA283" s="5"/>
      <c r="BB283" s="5"/>
      <c r="BC283" s="5"/>
      <c r="BD283" s="5"/>
      <c r="BE283" s="5"/>
      <c r="BF283" s="145"/>
      <c r="BG283" s="354"/>
      <c r="BH283" s="5"/>
      <c r="BI283" s="5"/>
      <c r="BJ283" s="5"/>
      <c r="BK283" s="5"/>
      <c r="BL283" s="5"/>
      <c r="BM283" s="5"/>
      <c r="BN283" s="5"/>
      <c r="BO283" s="5"/>
      <c r="BP283" s="341"/>
      <c r="BQ283" s="333"/>
    </row>
    <row r="284" spans="1:69" ht="30">
      <c r="A284" s="8" t="s">
        <v>33</v>
      </c>
      <c r="B284" s="8" t="s">
        <v>11</v>
      </c>
      <c r="C284" s="8">
        <v>1</v>
      </c>
      <c r="D284" s="197">
        <v>101</v>
      </c>
      <c r="E284" s="118" t="s">
        <v>166</v>
      </c>
      <c r="F284" s="195" t="s">
        <v>108</v>
      </c>
      <c r="G284" s="195" t="s">
        <v>165</v>
      </c>
      <c r="H284" s="309"/>
      <c r="I284" s="128"/>
      <c r="J284" s="5"/>
      <c r="K284" s="5"/>
      <c r="L284" s="5"/>
      <c r="M284" s="5"/>
      <c r="N284" s="5"/>
      <c r="O284" s="5"/>
      <c r="P284" s="5"/>
      <c r="Q284" s="5"/>
      <c r="R284" s="145"/>
      <c r="S284" s="363"/>
      <c r="T284" s="57"/>
      <c r="U284" s="57"/>
      <c r="V284" s="63"/>
      <c r="W284" s="56"/>
      <c r="X284" s="56"/>
      <c r="Y284" s="161"/>
      <c r="Z284" s="5"/>
      <c r="AA284" s="5"/>
      <c r="AB284" s="341"/>
      <c r="AC284" s="265" t="s">
        <v>669</v>
      </c>
      <c r="AD284" s="51">
        <v>144.5</v>
      </c>
      <c r="AE284" s="51">
        <v>144.5</v>
      </c>
      <c r="AF284" s="51">
        <v>1</v>
      </c>
      <c r="AG284" s="52">
        <v>100</v>
      </c>
      <c r="AH284" s="52">
        <f t="shared" si="149"/>
        <v>1</v>
      </c>
      <c r="AI284" s="139">
        <f>AH284*AUXILIAR!$B$59*1.8</f>
        <v>72000000</v>
      </c>
      <c r="AJ284" s="52">
        <v>100</v>
      </c>
      <c r="AK284" s="52">
        <f t="shared" si="161"/>
        <v>1</v>
      </c>
      <c r="AL284" s="260">
        <f>AK284*AUXILIAR!$B$59*1.8</f>
        <v>72000000</v>
      </c>
      <c r="AM284" s="354"/>
      <c r="AN284" s="5"/>
      <c r="AO284" s="5"/>
      <c r="AP284" s="5"/>
      <c r="AQ284" s="5"/>
      <c r="AR284" s="5"/>
      <c r="AS284" s="5"/>
      <c r="AT284" s="5"/>
      <c r="AU284" s="5"/>
      <c r="AV284" s="341"/>
      <c r="AW284" s="128"/>
      <c r="AX284" s="5"/>
      <c r="AY284" s="5"/>
      <c r="AZ284" s="5"/>
      <c r="BA284" s="5"/>
      <c r="BB284" s="5"/>
      <c r="BC284" s="5"/>
      <c r="BD284" s="5"/>
      <c r="BE284" s="5"/>
      <c r="BF284" s="145"/>
      <c r="BG284" s="354"/>
      <c r="BH284" s="5"/>
      <c r="BI284" s="5"/>
      <c r="BJ284" s="5"/>
      <c r="BK284" s="5"/>
      <c r="BL284" s="5"/>
      <c r="BM284" s="5"/>
      <c r="BN284" s="5"/>
      <c r="BO284" s="5"/>
      <c r="BP284" s="341"/>
      <c r="BQ284" s="333"/>
    </row>
    <row r="285" spans="1:69" ht="15.75" customHeight="1">
      <c r="A285" s="1" t="s">
        <v>33</v>
      </c>
      <c r="B285" s="1" t="s">
        <v>164</v>
      </c>
      <c r="C285" s="2" t="s">
        <v>163</v>
      </c>
      <c r="D285" s="1">
        <v>1</v>
      </c>
      <c r="E285" s="2" t="s">
        <v>162</v>
      </c>
      <c r="F285" s="38" t="s">
        <v>108</v>
      </c>
      <c r="G285" s="2" t="s">
        <v>161</v>
      </c>
      <c r="H285" s="303"/>
      <c r="I285" s="262"/>
      <c r="J285" s="3"/>
      <c r="K285" s="3"/>
      <c r="L285" s="3"/>
      <c r="M285" s="38" t="s">
        <v>261</v>
      </c>
      <c r="N285" s="81">
        <f>N286+N296+N299+N302</f>
        <v>9.9999999999999947</v>
      </c>
      <c r="O285" s="81">
        <f>O286+O296+O299+O302</f>
        <v>29999999.999999985</v>
      </c>
      <c r="P285" s="38" t="s">
        <v>262</v>
      </c>
      <c r="Q285" s="81">
        <f>Q286+Q296+Q299+Q302</f>
        <v>1.4670600000000014</v>
      </c>
      <c r="R285" s="89">
        <f>R286+R296+R299+R302</f>
        <v>4401180.0000000037</v>
      </c>
      <c r="S285" s="345"/>
      <c r="T285" s="3"/>
      <c r="U285" s="3"/>
      <c r="V285" s="3"/>
      <c r="W285" s="38" t="s">
        <v>261</v>
      </c>
      <c r="X285" s="81">
        <f>X286+X296+X299+X302</f>
        <v>73.84</v>
      </c>
      <c r="Y285" s="81">
        <f>Y286+Y296+Y299+Y302</f>
        <v>590720000</v>
      </c>
      <c r="Z285" s="38" t="s">
        <v>262</v>
      </c>
      <c r="AA285" s="81">
        <f>AA286+AA296+AA299+AA302</f>
        <v>68.631157999999999</v>
      </c>
      <c r="AB285" s="346">
        <f>AB286+AB296+AB299+AB302</f>
        <v>549049264</v>
      </c>
      <c r="AC285" s="262"/>
      <c r="AD285" s="3"/>
      <c r="AE285" s="3"/>
      <c r="AF285" s="3"/>
      <c r="AG285" s="38" t="s">
        <v>116</v>
      </c>
      <c r="AH285" s="81">
        <f>AH286+AH296+AH299+AH302</f>
        <v>7</v>
      </c>
      <c r="AI285" s="81">
        <f>AI286+AI296+AI299+AI302</f>
        <v>290000000</v>
      </c>
      <c r="AJ285" s="38" t="s">
        <v>116</v>
      </c>
      <c r="AK285" s="81">
        <f>AK286+AK296+AK299+AK302</f>
        <v>1</v>
      </c>
      <c r="AL285" s="89">
        <f>AL286+AL296+AL299+AL302</f>
        <v>20000000</v>
      </c>
      <c r="AM285" s="345"/>
      <c r="AN285" s="3"/>
      <c r="AO285" s="3"/>
      <c r="AP285" s="3"/>
      <c r="AQ285" s="38" t="s">
        <v>116</v>
      </c>
      <c r="AR285" s="81">
        <f>AR286+AR296+AR299+AR302</f>
        <v>9.83</v>
      </c>
      <c r="AS285" s="81">
        <f>AS286+AS296+AS299+AS302</f>
        <v>98300000</v>
      </c>
      <c r="AT285" s="38" t="s">
        <v>116</v>
      </c>
      <c r="AU285" s="81">
        <f>AU286+AU296+AU299+AU302</f>
        <v>9.7985439999999997</v>
      </c>
      <c r="AV285" s="346">
        <f>AV286+AV296+AV299+AV302</f>
        <v>97985440</v>
      </c>
      <c r="AW285" s="262"/>
      <c r="AX285" s="3"/>
      <c r="AY285" s="3"/>
      <c r="AZ285" s="3"/>
      <c r="BA285" s="38" t="s">
        <v>116</v>
      </c>
      <c r="BB285" s="81">
        <f>BB286+BB296+BB299+BB302</f>
        <v>0</v>
      </c>
      <c r="BC285" s="81">
        <f>BC286+BC296+BC299+BC302</f>
        <v>0</v>
      </c>
      <c r="BD285" s="38" t="s">
        <v>116</v>
      </c>
      <c r="BE285" s="81">
        <f>BE286+BE296+BE299+BE302</f>
        <v>0</v>
      </c>
      <c r="BF285" s="89">
        <f>BF286+BF296+BF299+BF302</f>
        <v>0</v>
      </c>
      <c r="BG285" s="345"/>
      <c r="BH285" s="3"/>
      <c r="BI285" s="3"/>
      <c r="BJ285" s="3"/>
      <c r="BK285" s="38" t="s">
        <v>116</v>
      </c>
      <c r="BL285" s="81">
        <f>BL286+BL296+BL299+BL302</f>
        <v>0</v>
      </c>
      <c r="BM285" s="81">
        <f>BM286+BM296+BM299+BM302</f>
        <v>0</v>
      </c>
      <c r="BN285" s="38" t="s">
        <v>116</v>
      </c>
      <c r="BO285" s="81">
        <f>BO286+BO296+BO299+BO302</f>
        <v>0</v>
      </c>
      <c r="BP285" s="346">
        <f>BP286+BP296+BP299+BP302</f>
        <v>0</v>
      </c>
      <c r="BQ285" s="331"/>
    </row>
    <row r="286" spans="1:69" ht="15.75" customHeight="1">
      <c r="A286" s="64" t="s">
        <v>33</v>
      </c>
      <c r="B286" s="64" t="s">
        <v>155</v>
      </c>
      <c r="C286" s="65" t="s">
        <v>163</v>
      </c>
      <c r="D286" s="126">
        <v>116</v>
      </c>
      <c r="E286" s="119" t="s">
        <v>162</v>
      </c>
      <c r="F286" s="119" t="s">
        <v>108</v>
      </c>
      <c r="G286" s="119" t="s">
        <v>161</v>
      </c>
      <c r="H286" s="308"/>
      <c r="I286" s="263"/>
      <c r="J286" s="70"/>
      <c r="K286" s="70"/>
      <c r="L286" s="70"/>
      <c r="M286" s="80" t="s">
        <v>115</v>
      </c>
      <c r="N286" s="79">
        <f>SUM(N287:N295)</f>
        <v>9.9999999999999947</v>
      </c>
      <c r="O286" s="79">
        <f>SUM(O287:O295)</f>
        <v>29999999.999999985</v>
      </c>
      <c r="P286" s="80" t="s">
        <v>115</v>
      </c>
      <c r="Q286" s="79">
        <f>SUM(Q287:Q295)</f>
        <v>1.4670600000000014</v>
      </c>
      <c r="R286" s="256">
        <f>SUM(R287:R295)</f>
        <v>4401180.0000000037</v>
      </c>
      <c r="S286" s="347"/>
      <c r="T286" s="70"/>
      <c r="U286" s="70"/>
      <c r="V286" s="70"/>
      <c r="W286" s="80" t="s">
        <v>115</v>
      </c>
      <c r="X286" s="79">
        <f>SUM(X287:X295)</f>
        <v>73.84</v>
      </c>
      <c r="Y286" s="79">
        <f>SUM(Y287:Y295)</f>
        <v>590720000</v>
      </c>
      <c r="Z286" s="80" t="s">
        <v>115</v>
      </c>
      <c r="AA286" s="79">
        <f>SUM(AA287:AA295)</f>
        <v>68.631157999999999</v>
      </c>
      <c r="AB286" s="348">
        <f>SUM(AB287:AB295)</f>
        <v>549049264</v>
      </c>
      <c r="AC286" s="263"/>
      <c r="AD286" s="70"/>
      <c r="AE286" s="70"/>
      <c r="AF286" s="70"/>
      <c r="AG286" s="80" t="s">
        <v>115</v>
      </c>
      <c r="AH286" s="79">
        <f>SUM(AH287:AH295)</f>
        <v>3</v>
      </c>
      <c r="AI286" s="79">
        <f>SUM(AI287:AI295)</f>
        <v>200000000</v>
      </c>
      <c r="AJ286" s="80" t="s">
        <v>115</v>
      </c>
      <c r="AK286" s="79">
        <f>SUM(AK287:AK295)</f>
        <v>0</v>
      </c>
      <c r="AL286" s="256">
        <f>SUM(AL287:AL295)</f>
        <v>0</v>
      </c>
      <c r="AM286" s="347"/>
      <c r="AN286" s="70"/>
      <c r="AO286" s="70"/>
      <c r="AP286" s="70"/>
      <c r="AQ286" s="80" t="s">
        <v>115</v>
      </c>
      <c r="AR286" s="79">
        <f>SUM(AR287:AR295)</f>
        <v>9.83</v>
      </c>
      <c r="AS286" s="79">
        <f>SUM(AS287:AS295)</f>
        <v>98300000</v>
      </c>
      <c r="AT286" s="80" t="s">
        <v>115</v>
      </c>
      <c r="AU286" s="79">
        <f>SUM(AU287:AU295)</f>
        <v>9.7985439999999997</v>
      </c>
      <c r="AV286" s="348">
        <f>SUM(AV287:AV295)</f>
        <v>97985440</v>
      </c>
      <c r="AW286" s="263"/>
      <c r="AX286" s="70"/>
      <c r="AY286" s="70"/>
      <c r="AZ286" s="70"/>
      <c r="BA286" s="80" t="s">
        <v>115</v>
      </c>
      <c r="BB286" s="79">
        <f>SUM(BB287:BB295)</f>
        <v>0</v>
      </c>
      <c r="BC286" s="79">
        <f>SUM(BC287:BC295)</f>
        <v>0</v>
      </c>
      <c r="BD286" s="80" t="s">
        <v>115</v>
      </c>
      <c r="BE286" s="79">
        <f>SUM(BE287:BE295)</f>
        <v>0</v>
      </c>
      <c r="BF286" s="256">
        <f>SUM(BF287:BF295)</f>
        <v>0</v>
      </c>
      <c r="BG286" s="347"/>
      <c r="BH286" s="70"/>
      <c r="BI286" s="70"/>
      <c r="BJ286" s="70"/>
      <c r="BK286" s="80" t="s">
        <v>115</v>
      </c>
      <c r="BL286" s="79">
        <f>SUM(BL287:BL295)</f>
        <v>0</v>
      </c>
      <c r="BM286" s="79">
        <f>SUM(BM287:BM295)</f>
        <v>0</v>
      </c>
      <c r="BN286" s="80" t="s">
        <v>115</v>
      </c>
      <c r="BO286" s="79">
        <f>SUM(BO287:BO295)</f>
        <v>0</v>
      </c>
      <c r="BP286" s="348">
        <f>SUM(BP287:BP295)</f>
        <v>0</v>
      </c>
      <c r="BQ286" s="332"/>
    </row>
    <row r="287" spans="1:69" ht="45">
      <c r="A287" s="8" t="s">
        <v>33</v>
      </c>
      <c r="B287" s="8" t="s">
        <v>155</v>
      </c>
      <c r="C287" s="8">
        <v>1</v>
      </c>
      <c r="D287" s="199">
        <v>116</v>
      </c>
      <c r="E287" s="118" t="s">
        <v>162</v>
      </c>
      <c r="F287" s="195" t="s">
        <v>108</v>
      </c>
      <c r="G287" s="195" t="s">
        <v>161</v>
      </c>
      <c r="H287" s="309"/>
      <c r="I287" s="265" t="s">
        <v>678</v>
      </c>
      <c r="J287" s="51">
        <v>8.1</v>
      </c>
      <c r="K287" s="51">
        <v>8.6</v>
      </c>
      <c r="L287" s="51">
        <f>(K287-J287)</f>
        <v>0.5</v>
      </c>
      <c r="M287" s="52">
        <v>100</v>
      </c>
      <c r="N287" s="52">
        <f t="shared" ref="N287:N295" si="162">L287*M287/100</f>
        <v>0.5</v>
      </c>
      <c r="O287" s="139">
        <f>N287*AUXILIAR!$B$50</f>
        <v>1500000</v>
      </c>
      <c r="P287" s="435">
        <v>0</v>
      </c>
      <c r="Q287" s="52">
        <f>L287*P287/100</f>
        <v>0</v>
      </c>
      <c r="R287" s="260">
        <f>Q287*AUXILIAR!$B$50</f>
        <v>0</v>
      </c>
      <c r="S287" s="355" t="s">
        <v>676</v>
      </c>
      <c r="T287" s="51">
        <v>0</v>
      </c>
      <c r="U287" s="51">
        <v>5.4</v>
      </c>
      <c r="V287" s="54">
        <f t="shared" ref="V287:V290" si="163">U287-T287</f>
        <v>5.4</v>
      </c>
      <c r="W287" s="52">
        <v>100</v>
      </c>
      <c r="X287" s="52">
        <f t="shared" ref="X287:X290" si="164">V287*W287/100</f>
        <v>5.4</v>
      </c>
      <c r="Y287" s="139">
        <f>X287*AUXILIAR!$B$51</f>
        <v>43200000</v>
      </c>
      <c r="Z287" s="73">
        <v>99.96</v>
      </c>
      <c r="AA287" s="52">
        <f t="shared" ref="AA287" si="165">V287*Z287/100</f>
        <v>5.3978399999999995</v>
      </c>
      <c r="AB287" s="356">
        <f>AA287*AUXILIAR!$B$51</f>
        <v>43182719.999999993</v>
      </c>
      <c r="AC287" s="265" t="s">
        <v>687</v>
      </c>
      <c r="AD287" s="51">
        <v>0.08</v>
      </c>
      <c r="AE287" s="51">
        <v>0.08</v>
      </c>
      <c r="AF287" s="51">
        <v>1</v>
      </c>
      <c r="AG287" s="52">
        <v>100</v>
      </c>
      <c r="AH287" s="52">
        <f t="shared" ref="AH287:AH288" si="166">AF287*AG287/100</f>
        <v>1</v>
      </c>
      <c r="AI287" s="139">
        <f>AH287*AUXILIAR!$B$59</f>
        <v>40000000</v>
      </c>
      <c r="AJ287" s="52">
        <v>0</v>
      </c>
      <c r="AK287" s="52">
        <f t="shared" ref="AK287" si="167">AF287*AJ287/100</f>
        <v>0</v>
      </c>
      <c r="AL287" s="260">
        <f>AK287*AUXILIAR!$B$59</f>
        <v>0</v>
      </c>
      <c r="AM287" s="355" t="s">
        <v>673</v>
      </c>
      <c r="AN287" s="51">
        <v>0</v>
      </c>
      <c r="AO287" s="51">
        <v>9.83</v>
      </c>
      <c r="AP287" s="51">
        <f>(AO287-AN287)</f>
        <v>9.83</v>
      </c>
      <c r="AQ287" s="51">
        <v>100</v>
      </c>
      <c r="AR287" s="52">
        <f>AP287*AQ287/100</f>
        <v>9.83</v>
      </c>
      <c r="AS287" s="139">
        <f>AR287*AUXILIAR!$B$53*2</f>
        <v>98300000</v>
      </c>
      <c r="AT287" s="51">
        <v>99.68</v>
      </c>
      <c r="AU287" s="194">
        <f>AP287*AT287/100</f>
        <v>9.7985439999999997</v>
      </c>
      <c r="AV287" s="356">
        <f>AU287*AUXILIAR!$B$53*2</f>
        <v>97985440</v>
      </c>
      <c r="AW287" s="128"/>
      <c r="AX287" s="5"/>
      <c r="AY287" s="5"/>
      <c r="AZ287" s="5"/>
      <c r="BA287" s="5"/>
      <c r="BB287" s="5"/>
      <c r="BC287" s="5"/>
      <c r="BD287" s="5"/>
      <c r="BE287" s="5"/>
      <c r="BF287" s="145"/>
      <c r="BG287" s="354"/>
      <c r="BH287" s="5"/>
      <c r="BI287" s="5"/>
      <c r="BJ287" s="5"/>
      <c r="BK287" s="5"/>
      <c r="BL287" s="5"/>
      <c r="BM287" s="5"/>
      <c r="BN287" s="5"/>
      <c r="BO287" s="5"/>
      <c r="BP287" s="341"/>
      <c r="BQ287" s="333"/>
    </row>
    <row r="288" spans="1:69" ht="75">
      <c r="A288" s="8" t="s">
        <v>33</v>
      </c>
      <c r="B288" s="8" t="s">
        <v>155</v>
      </c>
      <c r="C288" s="8">
        <v>1</v>
      </c>
      <c r="D288" s="199">
        <v>116</v>
      </c>
      <c r="E288" s="118" t="s">
        <v>162</v>
      </c>
      <c r="F288" s="195" t="s">
        <v>108</v>
      </c>
      <c r="G288" s="195" t="s">
        <v>161</v>
      </c>
      <c r="H288" s="309"/>
      <c r="I288" s="265" t="s">
        <v>679</v>
      </c>
      <c r="J288" s="51">
        <v>21.1</v>
      </c>
      <c r="K288" s="51">
        <v>21.9</v>
      </c>
      <c r="L288" s="51">
        <f>(K288-J288)*2</f>
        <v>1.5999999999999943</v>
      </c>
      <c r="M288" s="52">
        <v>100</v>
      </c>
      <c r="N288" s="52">
        <f t="shared" si="162"/>
        <v>1.5999999999999943</v>
      </c>
      <c r="O288" s="139">
        <f>N288*AUXILIAR!$B$50</f>
        <v>4799999.9999999832</v>
      </c>
      <c r="P288" s="435">
        <v>0</v>
      </c>
      <c r="Q288" s="52">
        <f t="shared" ref="Q288:Q295" si="168">L288*P288/100</f>
        <v>0</v>
      </c>
      <c r="R288" s="260">
        <f>Q288*AUXILIAR!$B$50</f>
        <v>0</v>
      </c>
      <c r="S288" s="355" t="s">
        <v>675</v>
      </c>
      <c r="T288" s="51">
        <v>5.4</v>
      </c>
      <c r="U288" s="51">
        <v>35.380000000000003</v>
      </c>
      <c r="V288" s="54">
        <f t="shared" si="163"/>
        <v>29.980000000000004</v>
      </c>
      <c r="W288" s="52">
        <v>100</v>
      </c>
      <c r="X288" s="52">
        <f t="shared" si="164"/>
        <v>29.980000000000004</v>
      </c>
      <c r="Y288" s="139">
        <f>X288*AUXILIAR!$B$51</f>
        <v>239840000.00000003</v>
      </c>
      <c r="Z288" s="73">
        <v>98.41</v>
      </c>
      <c r="AA288" s="52">
        <f t="shared" ref="AA288" si="169">V288*Z288/100</f>
        <v>29.503318000000004</v>
      </c>
      <c r="AB288" s="356">
        <f>AA288*AUXILIAR!$B$51</f>
        <v>236026544.00000003</v>
      </c>
      <c r="AC288" s="265" t="s">
        <v>690</v>
      </c>
      <c r="AD288" s="51">
        <v>1</v>
      </c>
      <c r="AE288" s="51">
        <v>1</v>
      </c>
      <c r="AF288" s="51">
        <v>1</v>
      </c>
      <c r="AG288" s="52">
        <v>100</v>
      </c>
      <c r="AH288" s="52">
        <f t="shared" si="166"/>
        <v>1</v>
      </c>
      <c r="AI288" s="139">
        <f>AH288*AUXILIAR!$B$59</f>
        <v>40000000</v>
      </c>
      <c r="AJ288" s="52">
        <v>0</v>
      </c>
      <c r="AK288" s="52">
        <f t="shared" ref="AK288" si="170">AF288*AJ288/100</f>
        <v>0</v>
      </c>
      <c r="AL288" s="260">
        <f>AK288*AUXILIAR!$B$59</f>
        <v>0</v>
      </c>
      <c r="AM288" s="354"/>
      <c r="AN288" s="5"/>
      <c r="AO288" s="5"/>
      <c r="AP288" s="5"/>
      <c r="AQ288" s="5"/>
      <c r="AR288" s="5"/>
      <c r="AS288" s="5"/>
      <c r="AT288" s="5"/>
      <c r="AU288" s="5"/>
      <c r="AV288" s="341"/>
      <c r="AW288" s="128"/>
      <c r="AX288" s="5"/>
      <c r="AY288" s="5"/>
      <c r="AZ288" s="5"/>
      <c r="BA288" s="5"/>
      <c r="BB288" s="5"/>
      <c r="BC288" s="5"/>
      <c r="BD288" s="5"/>
      <c r="BE288" s="5"/>
      <c r="BF288" s="145"/>
      <c r="BG288" s="354"/>
      <c r="BH288" s="5"/>
      <c r="BI288" s="5"/>
      <c r="BJ288" s="5"/>
      <c r="BK288" s="5"/>
      <c r="BL288" s="5"/>
      <c r="BM288" s="5"/>
      <c r="BN288" s="5"/>
      <c r="BO288" s="5"/>
      <c r="BP288" s="341"/>
      <c r="BQ288" s="333"/>
    </row>
    <row r="289" spans="1:69" ht="45">
      <c r="A289" s="8" t="s">
        <v>33</v>
      </c>
      <c r="B289" s="8" t="s">
        <v>155</v>
      </c>
      <c r="C289" s="8">
        <v>1</v>
      </c>
      <c r="D289" s="199">
        <v>116</v>
      </c>
      <c r="E289" s="118" t="s">
        <v>162</v>
      </c>
      <c r="F289" s="195" t="s">
        <v>108</v>
      </c>
      <c r="G289" s="195" t="s">
        <v>161</v>
      </c>
      <c r="H289" s="309"/>
      <c r="I289" s="265" t="s">
        <v>679</v>
      </c>
      <c r="J289" s="51">
        <v>23.3</v>
      </c>
      <c r="K289" s="51">
        <v>24.4</v>
      </c>
      <c r="L289" s="51">
        <f>(K289-J289)*2</f>
        <v>2.1999999999999957</v>
      </c>
      <c r="M289" s="52">
        <v>100</v>
      </c>
      <c r="N289" s="52">
        <f t="shared" si="162"/>
        <v>2.1999999999999957</v>
      </c>
      <c r="O289" s="139">
        <f>N289*AUXILIAR!$B$50</f>
        <v>6599999.999999987</v>
      </c>
      <c r="P289" s="435">
        <v>0</v>
      </c>
      <c r="Q289" s="52">
        <f t="shared" si="168"/>
        <v>0</v>
      </c>
      <c r="R289" s="260">
        <f>Q289*AUXILIAR!$B$50</f>
        <v>0</v>
      </c>
      <c r="S289" s="355" t="s">
        <v>674</v>
      </c>
      <c r="T289" s="51">
        <v>0</v>
      </c>
      <c r="U289" s="51">
        <v>33.729999999999997</v>
      </c>
      <c r="V289" s="54">
        <f t="shared" si="163"/>
        <v>33.729999999999997</v>
      </c>
      <c r="W289" s="52">
        <v>100</v>
      </c>
      <c r="X289" s="52">
        <f t="shared" si="164"/>
        <v>33.729999999999997</v>
      </c>
      <c r="Y289" s="139">
        <f>X289*AUXILIAR!$B$51</f>
        <v>269840000</v>
      </c>
      <c r="Z289" s="214">
        <v>100</v>
      </c>
      <c r="AA289" s="52">
        <f t="shared" ref="AA289:AA290" si="171">V289*Z289/100</f>
        <v>33.729999999999997</v>
      </c>
      <c r="AB289" s="356">
        <f>AA289*AUXILIAR!$B$51</f>
        <v>269840000</v>
      </c>
      <c r="AC289" s="265" t="s">
        <v>693</v>
      </c>
      <c r="AD289" s="51">
        <v>1</v>
      </c>
      <c r="AE289" s="51">
        <v>1</v>
      </c>
      <c r="AF289" s="51">
        <v>1</v>
      </c>
      <c r="AG289" s="52">
        <v>100</v>
      </c>
      <c r="AH289" s="52">
        <f t="shared" ref="AH289" si="172">AF289*AG289/100</f>
        <v>1</v>
      </c>
      <c r="AI289" s="139">
        <f>AH289*AUXILIAR!$B$59*3</f>
        <v>120000000</v>
      </c>
      <c r="AJ289" s="52">
        <v>0</v>
      </c>
      <c r="AK289" s="52">
        <f t="shared" ref="AK289" si="173">AF289*AJ289/100</f>
        <v>0</v>
      </c>
      <c r="AL289" s="260">
        <f>AK289*AUXILIAR!$B$59*3</f>
        <v>0</v>
      </c>
      <c r="AM289" s="354"/>
      <c r="AN289" s="5"/>
      <c r="AO289" s="5"/>
      <c r="AP289" s="5"/>
      <c r="AQ289" s="5"/>
      <c r="AR289" s="5"/>
      <c r="AS289" s="5"/>
      <c r="AT289" s="5"/>
      <c r="AU289" s="5"/>
      <c r="AV289" s="341"/>
      <c r="AW289" s="128"/>
      <c r="AX289" s="5"/>
      <c r="AY289" s="5"/>
      <c r="AZ289" s="5"/>
      <c r="BA289" s="5"/>
      <c r="BB289" s="5"/>
      <c r="BC289" s="5"/>
      <c r="BD289" s="5"/>
      <c r="BE289" s="5"/>
      <c r="BF289" s="145"/>
      <c r="BG289" s="354"/>
      <c r="BH289" s="5"/>
      <c r="BI289" s="5"/>
      <c r="BJ289" s="5"/>
      <c r="BK289" s="5"/>
      <c r="BL289" s="5"/>
      <c r="BM289" s="5"/>
      <c r="BN289" s="5"/>
      <c r="BO289" s="5"/>
      <c r="BP289" s="341"/>
      <c r="BQ289" s="333"/>
    </row>
    <row r="290" spans="1:69" ht="45">
      <c r="A290" s="8" t="s">
        <v>33</v>
      </c>
      <c r="B290" s="8" t="s">
        <v>155</v>
      </c>
      <c r="C290" s="8">
        <v>1</v>
      </c>
      <c r="D290" s="199">
        <v>116</v>
      </c>
      <c r="E290" s="118" t="s">
        <v>162</v>
      </c>
      <c r="F290" s="195" t="s">
        <v>108</v>
      </c>
      <c r="G290" s="195" t="s">
        <v>161</v>
      </c>
      <c r="H290" s="309"/>
      <c r="I290" s="265" t="s">
        <v>680</v>
      </c>
      <c r="J290" s="51">
        <v>0.2</v>
      </c>
      <c r="K290" s="51">
        <v>0.6</v>
      </c>
      <c r="L290" s="51">
        <f>(K290-J290)*2</f>
        <v>0.79999999999999993</v>
      </c>
      <c r="M290" s="52">
        <v>100</v>
      </c>
      <c r="N290" s="52">
        <f t="shared" si="162"/>
        <v>0.8</v>
      </c>
      <c r="O290" s="139">
        <f>N290*AUXILIAR!$B$50</f>
        <v>2400000</v>
      </c>
      <c r="P290" s="435">
        <v>0</v>
      </c>
      <c r="Q290" s="52">
        <f t="shared" si="168"/>
        <v>0</v>
      </c>
      <c r="R290" s="260">
        <f>Q290*AUXILIAR!$B$50</f>
        <v>0</v>
      </c>
      <c r="S290" s="355" t="s">
        <v>677</v>
      </c>
      <c r="T290" s="51">
        <v>0</v>
      </c>
      <c r="U290" s="51">
        <v>4.7300000000000004</v>
      </c>
      <c r="V290" s="54">
        <f t="shared" si="163"/>
        <v>4.7300000000000004</v>
      </c>
      <c r="W290" s="52">
        <v>100</v>
      </c>
      <c r="X290" s="52">
        <f t="shared" si="164"/>
        <v>4.7300000000000004</v>
      </c>
      <c r="Y290" s="139">
        <f>X290*AUXILIAR!$B$51</f>
        <v>37840000</v>
      </c>
      <c r="Z290" s="214">
        <v>0</v>
      </c>
      <c r="AA290" s="52">
        <f t="shared" si="171"/>
        <v>0</v>
      </c>
      <c r="AB290" s="356">
        <f>AA290*AUXILIAR!$B$51</f>
        <v>0</v>
      </c>
      <c r="AC290" s="128"/>
      <c r="AD290" s="5"/>
      <c r="AE290" s="5"/>
      <c r="AF290" s="5"/>
      <c r="AG290" s="5"/>
      <c r="AH290" s="5"/>
      <c r="AI290" s="5"/>
      <c r="AJ290" s="5"/>
      <c r="AK290" s="5"/>
      <c r="AL290" s="145"/>
      <c r="AM290" s="354"/>
      <c r="AN290" s="5"/>
      <c r="AO290" s="5"/>
      <c r="AP290" s="5"/>
      <c r="AQ290" s="5"/>
      <c r="AR290" s="5"/>
      <c r="AS290" s="5"/>
      <c r="AT290" s="5"/>
      <c r="AU290" s="5"/>
      <c r="AV290" s="341"/>
      <c r="AW290" s="128"/>
      <c r="AX290" s="5"/>
      <c r="AY290" s="5"/>
      <c r="AZ290" s="5"/>
      <c r="BA290" s="5"/>
      <c r="BB290" s="5"/>
      <c r="BC290" s="5"/>
      <c r="BD290" s="5"/>
      <c r="BE290" s="5"/>
      <c r="BF290" s="145"/>
      <c r="BG290" s="354"/>
      <c r="BH290" s="5"/>
      <c r="BI290" s="5"/>
      <c r="BJ290" s="5"/>
      <c r="BK290" s="5"/>
      <c r="BL290" s="5"/>
      <c r="BM290" s="5"/>
      <c r="BN290" s="5"/>
      <c r="BO290" s="5"/>
      <c r="BP290" s="341"/>
      <c r="BQ290" s="333"/>
    </row>
    <row r="291" spans="1:69" ht="45">
      <c r="A291" s="8" t="s">
        <v>33</v>
      </c>
      <c r="B291" s="8" t="s">
        <v>155</v>
      </c>
      <c r="C291" s="8">
        <v>1</v>
      </c>
      <c r="D291" s="199">
        <v>116</v>
      </c>
      <c r="E291" s="118" t="s">
        <v>162</v>
      </c>
      <c r="F291" s="195" t="s">
        <v>108</v>
      </c>
      <c r="G291" s="195" t="s">
        <v>161</v>
      </c>
      <c r="H291" s="309"/>
      <c r="I291" s="265" t="s">
        <v>681</v>
      </c>
      <c r="J291" s="51">
        <v>29</v>
      </c>
      <c r="K291" s="51">
        <v>29.5</v>
      </c>
      <c r="L291" s="51">
        <f>(K291-J291)*2</f>
        <v>1</v>
      </c>
      <c r="M291" s="52">
        <v>100</v>
      </c>
      <c r="N291" s="52">
        <f t="shared" si="162"/>
        <v>1</v>
      </c>
      <c r="O291" s="139">
        <f>N291*AUXILIAR!$B$50</f>
        <v>3000000</v>
      </c>
      <c r="P291" s="435">
        <v>0</v>
      </c>
      <c r="Q291" s="52">
        <f t="shared" si="168"/>
        <v>0</v>
      </c>
      <c r="R291" s="260">
        <f>Q291*AUXILIAR!$B$50</f>
        <v>0</v>
      </c>
      <c r="S291" s="354"/>
      <c r="T291" s="5"/>
      <c r="U291" s="5"/>
      <c r="V291" s="5"/>
      <c r="W291" s="5"/>
      <c r="X291" s="5"/>
      <c r="Y291" s="5"/>
      <c r="Z291" s="5"/>
      <c r="AA291" s="5"/>
      <c r="AB291" s="341"/>
      <c r="AC291" s="128"/>
      <c r="AD291" s="5"/>
      <c r="AE291" s="5"/>
      <c r="AF291" s="5"/>
      <c r="AG291" s="5"/>
      <c r="AH291" s="5"/>
      <c r="AI291" s="5"/>
      <c r="AJ291" s="5"/>
      <c r="AK291" s="5"/>
      <c r="AL291" s="145"/>
      <c r="AM291" s="354"/>
      <c r="AN291" s="5"/>
      <c r="AO291" s="5"/>
      <c r="AP291" s="5"/>
      <c r="AQ291" s="5"/>
      <c r="AR291" s="5"/>
      <c r="AS291" s="5"/>
      <c r="AT291" s="5"/>
      <c r="AU291" s="5"/>
      <c r="AV291" s="341"/>
      <c r="AW291" s="128"/>
      <c r="AX291" s="5"/>
      <c r="AY291" s="5"/>
      <c r="AZ291" s="5"/>
      <c r="BA291" s="5"/>
      <c r="BB291" s="5"/>
      <c r="BC291" s="5"/>
      <c r="BD291" s="5"/>
      <c r="BE291" s="5"/>
      <c r="BF291" s="145"/>
      <c r="BG291" s="354"/>
      <c r="BH291" s="5"/>
      <c r="BI291" s="5"/>
      <c r="BJ291" s="5"/>
      <c r="BK291" s="5"/>
      <c r="BL291" s="5"/>
      <c r="BM291" s="5"/>
      <c r="BN291" s="5"/>
      <c r="BO291" s="5"/>
      <c r="BP291" s="341"/>
      <c r="BQ291" s="333"/>
    </row>
    <row r="292" spans="1:69" ht="45">
      <c r="A292" s="8" t="s">
        <v>33</v>
      </c>
      <c r="B292" s="8" t="s">
        <v>155</v>
      </c>
      <c r="C292" s="8">
        <v>1</v>
      </c>
      <c r="D292" s="199">
        <v>116</v>
      </c>
      <c r="E292" s="118" t="s">
        <v>162</v>
      </c>
      <c r="F292" s="195" t="s">
        <v>108</v>
      </c>
      <c r="G292" s="195" t="s">
        <v>161</v>
      </c>
      <c r="H292" s="309"/>
      <c r="I292" s="265" t="s">
        <v>682</v>
      </c>
      <c r="J292" s="51">
        <v>30.1</v>
      </c>
      <c r="K292" s="51">
        <v>30.6</v>
      </c>
      <c r="L292" s="51">
        <f t="shared" ref="L292" si="174">(K292-J292)</f>
        <v>0.5</v>
      </c>
      <c r="M292" s="52">
        <v>100</v>
      </c>
      <c r="N292" s="52">
        <f t="shared" si="162"/>
        <v>0.5</v>
      </c>
      <c r="O292" s="139">
        <f>N292*AUXILIAR!$B$50</f>
        <v>1500000</v>
      </c>
      <c r="P292" s="435">
        <v>0</v>
      </c>
      <c r="Q292" s="52">
        <f t="shared" si="168"/>
        <v>0</v>
      </c>
      <c r="R292" s="260">
        <f>Q292*AUXILIAR!$B$50</f>
        <v>0</v>
      </c>
      <c r="S292" s="354"/>
      <c r="T292" s="5"/>
      <c r="U292" s="5"/>
      <c r="V292" s="5"/>
      <c r="W292" s="5"/>
      <c r="X292" s="5"/>
      <c r="Y292" s="5"/>
      <c r="Z292" s="5"/>
      <c r="AA292" s="5"/>
      <c r="AB292" s="341"/>
      <c r="AC292" s="128"/>
      <c r="AD292" s="5"/>
      <c r="AE292" s="5"/>
      <c r="AF292" s="5"/>
      <c r="AG292" s="5"/>
      <c r="AH292" s="5"/>
      <c r="AI292" s="5"/>
      <c r="AJ292" s="5"/>
      <c r="AK292" s="5"/>
      <c r="AL292" s="145"/>
      <c r="AM292" s="354"/>
      <c r="AN292" s="5"/>
      <c r="AO292" s="5"/>
      <c r="AP292" s="5"/>
      <c r="AQ292" s="5"/>
      <c r="AR292" s="5"/>
      <c r="AS292" s="5"/>
      <c r="AT292" s="5"/>
      <c r="AU292" s="5"/>
      <c r="AV292" s="341"/>
      <c r="AW292" s="128"/>
      <c r="AX292" s="5"/>
      <c r="AY292" s="5"/>
      <c r="AZ292" s="5"/>
      <c r="BA292" s="5"/>
      <c r="BB292" s="5"/>
      <c r="BC292" s="5"/>
      <c r="BD292" s="5"/>
      <c r="BE292" s="5"/>
      <c r="BF292" s="145"/>
      <c r="BG292" s="354"/>
      <c r="BH292" s="5"/>
      <c r="BI292" s="5"/>
      <c r="BJ292" s="5"/>
      <c r="BK292" s="5"/>
      <c r="BL292" s="5"/>
      <c r="BM292" s="5"/>
      <c r="BN292" s="5"/>
      <c r="BO292" s="5"/>
      <c r="BP292" s="341"/>
      <c r="BQ292" s="333"/>
    </row>
    <row r="293" spans="1:69" ht="45">
      <c r="A293" s="8" t="s">
        <v>33</v>
      </c>
      <c r="B293" s="8" t="s">
        <v>155</v>
      </c>
      <c r="C293" s="8">
        <v>1</v>
      </c>
      <c r="D293" s="199">
        <v>116</v>
      </c>
      <c r="E293" s="118" t="s">
        <v>162</v>
      </c>
      <c r="F293" s="195" t="s">
        <v>108</v>
      </c>
      <c r="G293" s="195" t="s">
        <v>161</v>
      </c>
      <c r="H293" s="309"/>
      <c r="I293" s="265" t="s">
        <v>683</v>
      </c>
      <c r="J293" s="51">
        <v>33</v>
      </c>
      <c r="K293" s="51">
        <v>33.6</v>
      </c>
      <c r="L293" s="51">
        <f>(K293-J293)*2</f>
        <v>1.2000000000000028</v>
      </c>
      <c r="M293" s="52">
        <v>100</v>
      </c>
      <c r="N293" s="52">
        <f t="shared" si="162"/>
        <v>1.2000000000000028</v>
      </c>
      <c r="O293" s="139">
        <f>N293*AUXILIAR!$B$50</f>
        <v>3600000.0000000084</v>
      </c>
      <c r="P293" s="435">
        <v>49.88</v>
      </c>
      <c r="Q293" s="52">
        <f t="shared" si="168"/>
        <v>0.59856000000000142</v>
      </c>
      <c r="R293" s="260">
        <f>Q293*AUXILIAR!$B$50</f>
        <v>1795680.0000000042</v>
      </c>
      <c r="S293" s="354"/>
      <c r="T293" s="5"/>
      <c r="U293" s="5"/>
      <c r="V293" s="5"/>
      <c r="W293" s="5"/>
      <c r="X293" s="5"/>
      <c r="Y293" s="5"/>
      <c r="Z293" s="5"/>
      <c r="AA293" s="5"/>
      <c r="AB293" s="341"/>
      <c r="AC293" s="128"/>
      <c r="AD293" s="5"/>
      <c r="AE293" s="5"/>
      <c r="AF293" s="5"/>
      <c r="AG293" s="5"/>
      <c r="AH293" s="5"/>
      <c r="AI293" s="5"/>
      <c r="AJ293" s="5"/>
      <c r="AK293" s="5"/>
      <c r="AL293" s="145"/>
      <c r="AM293" s="354"/>
      <c r="AN293" s="5"/>
      <c r="AO293" s="5"/>
      <c r="AP293" s="5"/>
      <c r="AQ293" s="5"/>
      <c r="AR293" s="5"/>
      <c r="AS293" s="5"/>
      <c r="AT293" s="5"/>
      <c r="AU293" s="5"/>
      <c r="AV293" s="341"/>
      <c r="AW293" s="128"/>
      <c r="AX293" s="5"/>
      <c r="AY293" s="5"/>
      <c r="AZ293" s="5"/>
      <c r="BA293" s="5"/>
      <c r="BB293" s="5"/>
      <c r="BC293" s="5"/>
      <c r="BD293" s="5"/>
      <c r="BE293" s="5"/>
      <c r="BF293" s="145"/>
      <c r="BG293" s="354"/>
      <c r="BH293" s="5"/>
      <c r="BI293" s="5"/>
      <c r="BJ293" s="5"/>
      <c r="BK293" s="5"/>
      <c r="BL293" s="5"/>
      <c r="BM293" s="5"/>
      <c r="BN293" s="5"/>
      <c r="BO293" s="5"/>
      <c r="BP293" s="341"/>
      <c r="BQ293" s="333"/>
    </row>
    <row r="294" spans="1:69" ht="45">
      <c r="A294" s="8" t="s">
        <v>33</v>
      </c>
      <c r="B294" s="8" t="s">
        <v>155</v>
      </c>
      <c r="C294" s="8">
        <v>1</v>
      </c>
      <c r="E294" s="118" t="s">
        <v>162</v>
      </c>
      <c r="F294" s="195" t="s">
        <v>108</v>
      </c>
      <c r="G294" s="195" t="s">
        <v>161</v>
      </c>
      <c r="H294" s="309"/>
      <c r="I294" s="265" t="s">
        <v>684</v>
      </c>
      <c r="J294" s="51">
        <v>0</v>
      </c>
      <c r="K294" s="51">
        <v>1.8</v>
      </c>
      <c r="L294" s="51">
        <f>(K294-J294)</f>
        <v>1.8</v>
      </c>
      <c r="M294" s="52">
        <v>100</v>
      </c>
      <c r="N294" s="52">
        <f t="shared" si="162"/>
        <v>1.8</v>
      </c>
      <c r="O294" s="139">
        <f>N294*AUXILIAR!$B$50</f>
        <v>5400000</v>
      </c>
      <c r="P294" s="435">
        <v>48.25</v>
      </c>
      <c r="Q294" s="52">
        <f t="shared" si="168"/>
        <v>0.86850000000000005</v>
      </c>
      <c r="R294" s="260">
        <f>Q294*AUXILIAR!$B$50</f>
        <v>2605500</v>
      </c>
      <c r="S294" s="354"/>
      <c r="T294" s="5"/>
      <c r="U294" s="5"/>
      <c r="V294" s="5"/>
      <c r="W294" s="5"/>
      <c r="X294" s="5"/>
      <c r="Y294" s="5"/>
      <c r="Z294" s="5"/>
      <c r="AA294" s="5"/>
      <c r="AB294" s="341"/>
      <c r="AC294" s="128"/>
      <c r="AD294" s="5"/>
      <c r="AE294" s="5"/>
      <c r="AF294" s="5"/>
      <c r="AG294" s="5"/>
      <c r="AH294" s="5"/>
      <c r="AI294" s="5"/>
      <c r="AJ294" s="5"/>
      <c r="AK294" s="5"/>
      <c r="AL294" s="145"/>
      <c r="AM294" s="354"/>
      <c r="AN294" s="5"/>
      <c r="AO294" s="5"/>
      <c r="AP294" s="5"/>
      <c r="AQ294" s="5"/>
      <c r="AR294" s="5"/>
      <c r="AS294" s="5"/>
      <c r="AT294" s="5"/>
      <c r="AU294" s="5"/>
      <c r="AV294" s="341"/>
      <c r="AW294" s="128"/>
      <c r="AX294" s="5"/>
      <c r="AY294" s="5"/>
      <c r="AZ294" s="5"/>
      <c r="BA294" s="5"/>
      <c r="BB294" s="5"/>
      <c r="BC294" s="5"/>
      <c r="BD294" s="5"/>
      <c r="BE294" s="5"/>
      <c r="BF294" s="145"/>
      <c r="BG294" s="354"/>
      <c r="BH294" s="5"/>
      <c r="BI294" s="5"/>
      <c r="BJ294" s="5"/>
      <c r="BK294" s="5"/>
      <c r="BL294" s="5"/>
      <c r="BM294" s="5"/>
      <c r="BN294" s="5"/>
      <c r="BO294" s="5"/>
      <c r="BP294" s="341"/>
      <c r="BQ294" s="333"/>
    </row>
    <row r="295" spans="1:69" ht="45">
      <c r="A295" s="8" t="s">
        <v>33</v>
      </c>
      <c r="B295" s="8" t="s">
        <v>155</v>
      </c>
      <c r="C295" s="8">
        <v>1</v>
      </c>
      <c r="D295" s="199">
        <v>116</v>
      </c>
      <c r="E295" s="118" t="s">
        <v>162</v>
      </c>
      <c r="F295" s="195" t="s">
        <v>108</v>
      </c>
      <c r="G295" s="195" t="s">
        <v>161</v>
      </c>
      <c r="H295" s="309"/>
      <c r="I295" s="265" t="s">
        <v>685</v>
      </c>
      <c r="J295" s="51">
        <v>30.4</v>
      </c>
      <c r="K295" s="51">
        <v>30.8</v>
      </c>
      <c r="L295" s="51">
        <f>(K295-J295)</f>
        <v>0.40000000000000213</v>
      </c>
      <c r="M295" s="52">
        <v>100</v>
      </c>
      <c r="N295" s="52">
        <f t="shared" si="162"/>
        <v>0.40000000000000213</v>
      </c>
      <c r="O295" s="139">
        <f>N295*AUXILIAR!$B$50</f>
        <v>1200000.0000000063</v>
      </c>
      <c r="P295" s="435">
        <v>0</v>
      </c>
      <c r="Q295" s="52">
        <f t="shared" si="168"/>
        <v>0</v>
      </c>
      <c r="R295" s="260">
        <f>Q295*AUXILIAR!$B$50</f>
        <v>0</v>
      </c>
      <c r="S295" s="354"/>
      <c r="T295" s="5"/>
      <c r="U295" s="5"/>
      <c r="V295" s="5"/>
      <c r="W295" s="5"/>
      <c r="X295" s="128"/>
      <c r="Y295" s="128"/>
      <c r="Z295" s="5"/>
      <c r="AA295" s="128"/>
      <c r="AB295" s="333"/>
      <c r="AC295" s="128"/>
      <c r="AD295" s="5"/>
      <c r="AE295" s="5"/>
      <c r="AF295" s="5"/>
      <c r="AG295" s="5"/>
      <c r="AH295" s="128"/>
      <c r="AI295" s="128"/>
      <c r="AJ295" s="5"/>
      <c r="AK295" s="128"/>
      <c r="AL295" s="261"/>
      <c r="AM295" s="354"/>
      <c r="AN295" s="5"/>
      <c r="AO295" s="5"/>
      <c r="AP295" s="5"/>
      <c r="AQ295" s="5"/>
      <c r="AR295" s="128"/>
      <c r="AS295" s="128"/>
      <c r="AT295" s="5"/>
      <c r="AU295" s="128"/>
      <c r="AV295" s="333"/>
      <c r="AW295" s="128"/>
      <c r="AX295" s="5"/>
      <c r="AY295" s="5"/>
      <c r="AZ295" s="5"/>
      <c r="BA295" s="5"/>
      <c r="BB295" s="128"/>
      <c r="BC295" s="128"/>
      <c r="BD295" s="5"/>
      <c r="BE295" s="128"/>
      <c r="BF295" s="261"/>
      <c r="BG295" s="354"/>
      <c r="BH295" s="5"/>
      <c r="BI295" s="5"/>
      <c r="BJ295" s="5"/>
      <c r="BK295" s="5"/>
      <c r="BL295" s="128"/>
      <c r="BM295" s="128"/>
      <c r="BN295" s="5"/>
      <c r="BO295" s="128"/>
      <c r="BP295" s="333"/>
      <c r="BQ295" s="333"/>
    </row>
    <row r="296" spans="1:69" ht="15.75" customHeight="1">
      <c r="A296" s="64" t="s">
        <v>33</v>
      </c>
      <c r="B296" s="64" t="s">
        <v>155</v>
      </c>
      <c r="C296" s="65" t="s">
        <v>163</v>
      </c>
      <c r="D296" s="126">
        <v>324</v>
      </c>
      <c r="E296" s="119" t="s">
        <v>162</v>
      </c>
      <c r="F296" s="119" t="s">
        <v>108</v>
      </c>
      <c r="G296" s="119" t="s">
        <v>161</v>
      </c>
      <c r="H296" s="308"/>
      <c r="I296" s="263"/>
      <c r="J296" s="70"/>
      <c r="K296" s="70"/>
      <c r="L296" s="70"/>
      <c r="M296" s="80" t="s">
        <v>115</v>
      </c>
      <c r="N296" s="79">
        <f>SUM(N297:N298)</f>
        <v>0</v>
      </c>
      <c r="O296" s="79">
        <f>SUM(O297:O298)</f>
        <v>0</v>
      </c>
      <c r="P296" s="80" t="s">
        <v>115</v>
      </c>
      <c r="Q296" s="79">
        <f>SUM(Q297:Q298)</f>
        <v>0</v>
      </c>
      <c r="R296" s="256">
        <f>SUM(R297:R298)</f>
        <v>0</v>
      </c>
      <c r="S296" s="347"/>
      <c r="T296" s="70"/>
      <c r="U296" s="70"/>
      <c r="V296" s="70"/>
      <c r="W296" s="80" t="s">
        <v>115</v>
      </c>
      <c r="X296" s="79">
        <f>SUM(X297:X298)</f>
        <v>0</v>
      </c>
      <c r="Y296" s="79">
        <f>SUM(Y297:Y298)</f>
        <v>0</v>
      </c>
      <c r="Z296" s="80" t="s">
        <v>115</v>
      </c>
      <c r="AA296" s="79">
        <f>SUM(AA297:AA298)</f>
        <v>0</v>
      </c>
      <c r="AB296" s="348">
        <f>SUM(AB297:AB298)</f>
        <v>0</v>
      </c>
      <c r="AC296" s="263"/>
      <c r="AD296" s="70"/>
      <c r="AE296" s="70"/>
      <c r="AF296" s="70"/>
      <c r="AG296" s="80" t="s">
        <v>115</v>
      </c>
      <c r="AH296" s="79">
        <f>SUM(AH297:AH298)</f>
        <v>2</v>
      </c>
      <c r="AI296" s="79">
        <f>SUM(AI297:AI298)</f>
        <v>60000000</v>
      </c>
      <c r="AJ296" s="80" t="s">
        <v>115</v>
      </c>
      <c r="AK296" s="79">
        <f>SUM(AK297:AK298)</f>
        <v>1</v>
      </c>
      <c r="AL296" s="256">
        <f>SUM(AL297:AL298)</f>
        <v>20000000</v>
      </c>
      <c r="AM296" s="347"/>
      <c r="AN296" s="70"/>
      <c r="AO296" s="70"/>
      <c r="AP296" s="70"/>
      <c r="AQ296" s="80" t="s">
        <v>115</v>
      </c>
      <c r="AR296" s="79">
        <f>SUM(AR297:AR298)</f>
        <v>0</v>
      </c>
      <c r="AS296" s="79">
        <f>SUM(AS297:AS298)</f>
        <v>0</v>
      </c>
      <c r="AT296" s="80" t="s">
        <v>115</v>
      </c>
      <c r="AU296" s="79">
        <f>SUM(AU297:AU298)</f>
        <v>0</v>
      </c>
      <c r="AV296" s="348">
        <f>SUM(AV297:AV298)</f>
        <v>0</v>
      </c>
      <c r="AW296" s="263"/>
      <c r="AX296" s="70"/>
      <c r="AY296" s="70"/>
      <c r="AZ296" s="70"/>
      <c r="BA296" s="80" t="s">
        <v>115</v>
      </c>
      <c r="BB296" s="79">
        <f>SUM(BB297:BB298)</f>
        <v>0</v>
      </c>
      <c r="BC296" s="79">
        <f>SUM(BC297:BC298)</f>
        <v>0</v>
      </c>
      <c r="BD296" s="80" t="s">
        <v>115</v>
      </c>
      <c r="BE296" s="79">
        <f>SUM(BE297:BE298)</f>
        <v>0</v>
      </c>
      <c r="BF296" s="256">
        <f>SUM(BF297:BF298)</f>
        <v>0</v>
      </c>
      <c r="BG296" s="347"/>
      <c r="BH296" s="70"/>
      <c r="BI296" s="70"/>
      <c r="BJ296" s="70"/>
      <c r="BK296" s="80" t="s">
        <v>115</v>
      </c>
      <c r="BL296" s="79">
        <f>SUM(BL297:BL298)</f>
        <v>0</v>
      </c>
      <c r="BM296" s="79">
        <f>SUM(BM297:BM298)</f>
        <v>0</v>
      </c>
      <c r="BN296" s="80" t="s">
        <v>115</v>
      </c>
      <c r="BO296" s="79">
        <f>SUM(BO297:BO298)</f>
        <v>0</v>
      </c>
      <c r="BP296" s="348">
        <f>SUM(BP297:BP298)</f>
        <v>0</v>
      </c>
      <c r="BQ296" s="332"/>
    </row>
    <row r="297" spans="1:69" ht="30">
      <c r="A297" s="8" t="s">
        <v>33</v>
      </c>
      <c r="B297" s="8" t="s">
        <v>155</v>
      </c>
      <c r="C297" s="8">
        <v>1</v>
      </c>
      <c r="D297" s="199">
        <v>324</v>
      </c>
      <c r="E297" s="118" t="s">
        <v>162</v>
      </c>
      <c r="F297" s="195" t="s">
        <v>108</v>
      </c>
      <c r="G297" s="195" t="s">
        <v>161</v>
      </c>
      <c r="H297" s="309"/>
      <c r="I297" s="128"/>
      <c r="J297" s="5"/>
      <c r="K297" s="5"/>
      <c r="L297" s="5"/>
      <c r="M297" s="5"/>
      <c r="N297" s="5"/>
      <c r="O297" s="5"/>
      <c r="P297" s="5"/>
      <c r="Q297" s="5"/>
      <c r="R297" s="145"/>
      <c r="S297" s="354"/>
      <c r="T297" s="5"/>
      <c r="U297" s="5"/>
      <c r="V297" s="5"/>
      <c r="W297" s="5"/>
      <c r="X297" s="5"/>
      <c r="Y297" s="5"/>
      <c r="Z297" s="5"/>
      <c r="AA297" s="5"/>
      <c r="AB297" s="341"/>
      <c r="AC297" s="265" t="s">
        <v>686</v>
      </c>
      <c r="AD297" s="51">
        <v>36.47</v>
      </c>
      <c r="AE297" s="51">
        <v>36.47</v>
      </c>
      <c r="AF297" s="51">
        <v>1</v>
      </c>
      <c r="AG297" s="52">
        <v>100</v>
      </c>
      <c r="AH297" s="52">
        <f t="shared" ref="AH297:AH298" si="175">AF297*AG297/100</f>
        <v>1</v>
      </c>
      <c r="AI297" s="139">
        <f>AH297*AUXILIAR!$B$59</f>
        <v>40000000</v>
      </c>
      <c r="AJ297" s="435">
        <v>0</v>
      </c>
      <c r="AK297" s="52">
        <f t="shared" ref="AK297:AK298" si="176">AF297*AJ297/100</f>
        <v>0</v>
      </c>
      <c r="AL297" s="260">
        <f>AK297*AUXILIAR!$B$59</f>
        <v>0</v>
      </c>
      <c r="AM297" s="354"/>
      <c r="AN297" s="5"/>
      <c r="AO297" s="5"/>
      <c r="AP297" s="5"/>
      <c r="AQ297" s="5"/>
      <c r="AR297" s="5"/>
      <c r="AS297" s="5"/>
      <c r="AT297" s="5"/>
      <c r="AU297" s="5"/>
      <c r="AV297" s="341"/>
      <c r="AW297" s="128"/>
      <c r="AX297" s="5"/>
      <c r="AY297" s="5"/>
      <c r="AZ297" s="5"/>
      <c r="BA297" s="5"/>
      <c r="BB297" s="5"/>
      <c r="BC297" s="5"/>
      <c r="BD297" s="5"/>
      <c r="BE297" s="5"/>
      <c r="BF297" s="145"/>
      <c r="BG297" s="354"/>
      <c r="BH297" s="5"/>
      <c r="BI297" s="5"/>
      <c r="BJ297" s="5"/>
      <c r="BK297" s="5"/>
      <c r="BL297" s="5"/>
      <c r="BM297" s="5"/>
      <c r="BN297" s="5"/>
      <c r="BO297" s="5"/>
      <c r="BP297" s="341"/>
      <c r="BQ297" s="333"/>
    </row>
    <row r="298" spans="1:69" ht="30">
      <c r="A298" s="8" t="s">
        <v>33</v>
      </c>
      <c r="B298" s="8" t="s">
        <v>155</v>
      </c>
      <c r="C298" s="8">
        <v>1</v>
      </c>
      <c r="D298" s="199">
        <v>324</v>
      </c>
      <c r="E298" s="118" t="s">
        <v>162</v>
      </c>
      <c r="F298" s="195" t="s">
        <v>108</v>
      </c>
      <c r="G298" s="195" t="s">
        <v>161</v>
      </c>
      <c r="H298" s="309"/>
      <c r="I298" s="128"/>
      <c r="J298" s="5"/>
      <c r="K298" s="5"/>
      <c r="L298" s="5"/>
      <c r="M298" s="5"/>
      <c r="N298" s="5"/>
      <c r="O298" s="5"/>
      <c r="P298" s="5"/>
      <c r="Q298" s="5"/>
      <c r="R298" s="145"/>
      <c r="S298" s="354"/>
      <c r="T298" s="5"/>
      <c r="U298" s="5"/>
      <c r="V298" s="5"/>
      <c r="W298" s="5"/>
      <c r="X298" s="5"/>
      <c r="Y298" s="5"/>
      <c r="Z298" s="5"/>
      <c r="AA298" s="5"/>
      <c r="AB298" s="341"/>
      <c r="AC298" s="265" t="s">
        <v>691</v>
      </c>
      <c r="AD298" s="51">
        <v>1</v>
      </c>
      <c r="AE298" s="51">
        <v>1</v>
      </c>
      <c r="AF298" s="51">
        <v>1</v>
      </c>
      <c r="AG298" s="52">
        <v>100</v>
      </c>
      <c r="AH298" s="52">
        <f t="shared" si="175"/>
        <v>1</v>
      </c>
      <c r="AI298" s="139">
        <f>AH298*AUXILIAR!$B$57</f>
        <v>20000000</v>
      </c>
      <c r="AJ298" s="52">
        <v>100</v>
      </c>
      <c r="AK298" s="52">
        <f t="shared" si="176"/>
        <v>1</v>
      </c>
      <c r="AL298" s="260">
        <f>AK298*AUXILIAR!$B$57</f>
        <v>20000000</v>
      </c>
      <c r="AM298" s="354"/>
      <c r="AN298" s="5"/>
      <c r="AO298" s="5"/>
      <c r="AP298" s="5"/>
      <c r="AQ298" s="5"/>
      <c r="AR298" s="5"/>
      <c r="AS298" s="5"/>
      <c r="AT298" s="5"/>
      <c r="AU298" s="5"/>
      <c r="AV298" s="341"/>
      <c r="AW298" s="128"/>
      <c r="AX298" s="5"/>
      <c r="AY298" s="5"/>
      <c r="AZ298" s="5"/>
      <c r="BA298" s="5"/>
      <c r="BB298" s="5"/>
      <c r="BC298" s="5"/>
      <c r="BD298" s="5"/>
      <c r="BE298" s="5"/>
      <c r="BF298" s="145"/>
      <c r="BG298" s="354"/>
      <c r="BH298" s="5"/>
      <c r="BI298" s="5"/>
      <c r="BJ298" s="5"/>
      <c r="BK298" s="5"/>
      <c r="BL298" s="5"/>
      <c r="BM298" s="5"/>
      <c r="BN298" s="5"/>
      <c r="BO298" s="5"/>
      <c r="BP298" s="341"/>
      <c r="BQ298" s="333"/>
    </row>
    <row r="299" spans="1:69" ht="15.75" customHeight="1">
      <c r="A299" s="64" t="s">
        <v>33</v>
      </c>
      <c r="B299" s="64" t="s">
        <v>155</v>
      </c>
      <c r="C299" s="65" t="s">
        <v>163</v>
      </c>
      <c r="D299" s="126">
        <v>526</v>
      </c>
      <c r="E299" s="119" t="s">
        <v>162</v>
      </c>
      <c r="F299" s="119" t="s">
        <v>108</v>
      </c>
      <c r="G299" s="119" t="s">
        <v>161</v>
      </c>
      <c r="H299" s="308"/>
      <c r="I299" s="263"/>
      <c r="J299" s="70"/>
      <c r="K299" s="70"/>
      <c r="L299" s="70"/>
      <c r="M299" s="80" t="s">
        <v>115</v>
      </c>
      <c r="N299" s="79">
        <f>SUM(N300:N301)</f>
        <v>0</v>
      </c>
      <c r="O299" s="79">
        <f>SUM(O300:O301)</f>
        <v>0</v>
      </c>
      <c r="P299" s="80" t="s">
        <v>115</v>
      </c>
      <c r="Q299" s="79">
        <f>SUM(Q300:Q301)</f>
        <v>0</v>
      </c>
      <c r="R299" s="256">
        <f>SUM(R300:R301)</f>
        <v>0</v>
      </c>
      <c r="S299" s="347"/>
      <c r="T299" s="70"/>
      <c r="U299" s="70"/>
      <c r="V299" s="70"/>
      <c r="W299" s="80" t="s">
        <v>115</v>
      </c>
      <c r="X299" s="79">
        <f>SUM(X300:X301)</f>
        <v>0</v>
      </c>
      <c r="Y299" s="79">
        <f>SUM(Y300:Y301)</f>
        <v>0</v>
      </c>
      <c r="Z299" s="80" t="s">
        <v>115</v>
      </c>
      <c r="AA299" s="79">
        <f>SUM(AA300:AA301)</f>
        <v>0</v>
      </c>
      <c r="AB299" s="348">
        <f>SUM(AB300:AB301)</f>
        <v>0</v>
      </c>
      <c r="AC299" s="263"/>
      <c r="AD299" s="70"/>
      <c r="AE299" s="70"/>
      <c r="AF299" s="70"/>
      <c r="AG299" s="80" t="s">
        <v>115</v>
      </c>
      <c r="AH299" s="79">
        <f>SUM(AH300:AH301)</f>
        <v>2</v>
      </c>
      <c r="AI299" s="79">
        <f>SUM(AI300:AI301)</f>
        <v>30000000</v>
      </c>
      <c r="AJ299" s="80" t="s">
        <v>115</v>
      </c>
      <c r="AK299" s="79">
        <f>SUM(AK300:AK301)</f>
        <v>0</v>
      </c>
      <c r="AL299" s="256">
        <f>SUM(AL300:AL301)</f>
        <v>0</v>
      </c>
      <c r="AM299" s="347"/>
      <c r="AN299" s="70"/>
      <c r="AO299" s="70"/>
      <c r="AP299" s="70"/>
      <c r="AQ299" s="80" t="s">
        <v>115</v>
      </c>
      <c r="AR299" s="79">
        <f>SUM(AR300:AR301)</f>
        <v>0</v>
      </c>
      <c r="AS299" s="79">
        <f>SUM(AS300:AS301)</f>
        <v>0</v>
      </c>
      <c r="AT299" s="80" t="s">
        <v>115</v>
      </c>
      <c r="AU299" s="79">
        <f>SUM(AU300:AU301)</f>
        <v>0</v>
      </c>
      <c r="AV299" s="348">
        <f>SUM(AV300:AV301)</f>
        <v>0</v>
      </c>
      <c r="AW299" s="263"/>
      <c r="AX299" s="70"/>
      <c r="AY299" s="70"/>
      <c r="AZ299" s="70"/>
      <c r="BA299" s="80" t="s">
        <v>115</v>
      </c>
      <c r="BB299" s="79">
        <f>SUM(BB300:BB301)</f>
        <v>0</v>
      </c>
      <c r="BC299" s="79">
        <f>SUM(BC300:BC301)</f>
        <v>0</v>
      </c>
      <c r="BD299" s="80" t="s">
        <v>115</v>
      </c>
      <c r="BE299" s="79">
        <f>SUM(BE300:BE301)</f>
        <v>0</v>
      </c>
      <c r="BF299" s="256">
        <f>SUM(BF300:BF301)</f>
        <v>0</v>
      </c>
      <c r="BG299" s="347"/>
      <c r="BH299" s="70"/>
      <c r="BI299" s="70"/>
      <c r="BJ299" s="70"/>
      <c r="BK299" s="80" t="s">
        <v>115</v>
      </c>
      <c r="BL299" s="79">
        <f>SUM(BL300:BL301)</f>
        <v>0</v>
      </c>
      <c r="BM299" s="79">
        <f>SUM(BM300:BM301)</f>
        <v>0</v>
      </c>
      <c r="BN299" s="80" t="s">
        <v>115</v>
      </c>
      <c r="BO299" s="79">
        <f>SUM(BO300:BO301)</f>
        <v>0</v>
      </c>
      <c r="BP299" s="348">
        <f>SUM(BP300:BP301)</f>
        <v>0</v>
      </c>
      <c r="BQ299" s="332"/>
    </row>
    <row r="300" spans="1:69" ht="60">
      <c r="A300" s="8" t="s">
        <v>33</v>
      </c>
      <c r="B300" s="8" t="s">
        <v>155</v>
      </c>
      <c r="C300" s="8">
        <v>1</v>
      </c>
      <c r="D300" s="199">
        <v>526</v>
      </c>
      <c r="E300" s="118" t="s">
        <v>162</v>
      </c>
      <c r="F300" s="195" t="s">
        <v>108</v>
      </c>
      <c r="G300" s="195" t="s">
        <v>161</v>
      </c>
      <c r="H300" s="309"/>
      <c r="I300" s="128"/>
      <c r="J300" s="5"/>
      <c r="K300" s="5"/>
      <c r="L300" s="5"/>
      <c r="M300" s="5"/>
      <c r="N300" s="5"/>
      <c r="O300" s="5"/>
      <c r="P300" s="5"/>
      <c r="Q300" s="5"/>
      <c r="R300" s="145"/>
      <c r="S300" s="354"/>
      <c r="T300" s="5"/>
      <c r="U300" s="5"/>
      <c r="V300" s="5"/>
      <c r="W300" s="5"/>
      <c r="X300" s="5"/>
      <c r="Y300" s="5"/>
      <c r="Z300" s="5"/>
      <c r="AA300" s="5"/>
      <c r="AB300" s="341"/>
      <c r="AC300" s="265" t="s">
        <v>688</v>
      </c>
      <c r="AD300" s="51">
        <v>1</v>
      </c>
      <c r="AE300" s="51">
        <v>1</v>
      </c>
      <c r="AF300" s="51">
        <v>1</v>
      </c>
      <c r="AG300" s="52">
        <v>100</v>
      </c>
      <c r="AH300" s="52">
        <f t="shared" ref="AH300:AH301" si="177">AF300*AG300/100</f>
        <v>1</v>
      </c>
      <c r="AI300" s="139">
        <f>AH300*AUXILIAR!$B$57</f>
        <v>20000000</v>
      </c>
      <c r="AJ300" s="52">
        <v>0</v>
      </c>
      <c r="AK300" s="52">
        <f t="shared" ref="AK300" si="178">AF300*AJ300/100</f>
        <v>0</v>
      </c>
      <c r="AL300" s="260">
        <f>AK300*AUXILIAR!$B$57</f>
        <v>0</v>
      </c>
      <c r="AM300" s="354"/>
      <c r="AN300" s="5"/>
      <c r="AO300" s="5"/>
      <c r="AP300" s="5"/>
      <c r="AQ300" s="5"/>
      <c r="AR300" s="5"/>
      <c r="AS300" s="5"/>
      <c r="AT300" s="5"/>
      <c r="AU300" s="5"/>
      <c r="AV300" s="341"/>
      <c r="AW300" s="128"/>
      <c r="AX300" s="5"/>
      <c r="AY300" s="5"/>
      <c r="AZ300" s="5"/>
      <c r="BA300" s="5"/>
      <c r="BB300" s="5"/>
      <c r="BC300" s="5"/>
      <c r="BD300" s="5"/>
      <c r="BE300" s="5"/>
      <c r="BF300" s="145"/>
      <c r="BG300" s="354"/>
      <c r="BH300" s="5"/>
      <c r="BI300" s="5"/>
      <c r="BJ300" s="5"/>
      <c r="BK300" s="5"/>
      <c r="BL300" s="5"/>
      <c r="BM300" s="5"/>
      <c r="BN300" s="5"/>
      <c r="BO300" s="5"/>
      <c r="BP300" s="341"/>
      <c r="BQ300" s="333"/>
    </row>
    <row r="301" spans="1:69" ht="60">
      <c r="A301" s="8" t="s">
        <v>33</v>
      </c>
      <c r="B301" s="8" t="s">
        <v>155</v>
      </c>
      <c r="C301" s="8">
        <v>1</v>
      </c>
      <c r="D301" s="199">
        <v>526</v>
      </c>
      <c r="E301" s="118" t="s">
        <v>162</v>
      </c>
      <c r="F301" s="195" t="s">
        <v>108</v>
      </c>
      <c r="G301" s="195" t="s">
        <v>161</v>
      </c>
      <c r="H301" s="309"/>
      <c r="I301" s="128"/>
      <c r="J301" s="5"/>
      <c r="K301" s="5"/>
      <c r="L301" s="5"/>
      <c r="M301" s="5"/>
      <c r="N301" s="5"/>
      <c r="O301" s="5"/>
      <c r="P301" s="5"/>
      <c r="Q301" s="5"/>
      <c r="R301" s="145"/>
      <c r="S301" s="354"/>
      <c r="T301" s="5"/>
      <c r="U301" s="5"/>
      <c r="V301" s="5"/>
      <c r="W301" s="5"/>
      <c r="X301" s="5"/>
      <c r="Y301" s="5"/>
      <c r="Z301" s="5"/>
      <c r="AA301" s="5"/>
      <c r="AB301" s="341"/>
      <c r="AC301" s="265" t="s">
        <v>689</v>
      </c>
      <c r="AD301" s="51">
        <v>1</v>
      </c>
      <c r="AE301" s="51">
        <v>1</v>
      </c>
      <c r="AF301" s="51">
        <v>1</v>
      </c>
      <c r="AG301" s="52">
        <v>100</v>
      </c>
      <c r="AH301" s="52">
        <f t="shared" si="177"/>
        <v>1</v>
      </c>
      <c r="AI301" s="139">
        <f>AH301*AUXILIAR!$B$58</f>
        <v>10000000</v>
      </c>
      <c r="AJ301" s="52">
        <v>0</v>
      </c>
      <c r="AK301" s="52">
        <f t="shared" ref="AK301" si="179">AF301*AJ301/100</f>
        <v>0</v>
      </c>
      <c r="AL301" s="260">
        <f>AK301*AUXILIAR!$B$58</f>
        <v>0</v>
      </c>
      <c r="AM301" s="354"/>
      <c r="AN301" s="5"/>
      <c r="AO301" s="5"/>
      <c r="AP301" s="5"/>
      <c r="AQ301" s="5"/>
      <c r="AR301" s="5"/>
      <c r="AS301" s="5"/>
      <c r="AT301" s="5"/>
      <c r="AU301" s="5"/>
      <c r="AV301" s="341"/>
      <c r="AW301" s="128"/>
      <c r="AX301" s="5"/>
      <c r="AY301" s="5"/>
      <c r="AZ301" s="5"/>
      <c r="BA301" s="5"/>
      <c r="BB301" s="5"/>
      <c r="BC301" s="5"/>
      <c r="BD301" s="5"/>
      <c r="BE301" s="5"/>
      <c r="BF301" s="145"/>
      <c r="BG301" s="354"/>
      <c r="BH301" s="5"/>
      <c r="BI301" s="5"/>
      <c r="BJ301" s="5"/>
      <c r="BK301" s="5"/>
      <c r="BL301" s="5"/>
      <c r="BM301" s="5"/>
      <c r="BN301" s="5"/>
      <c r="BO301" s="5"/>
      <c r="BP301" s="341"/>
      <c r="BQ301" s="333"/>
    </row>
    <row r="302" spans="1:69" ht="15.75" customHeight="1">
      <c r="A302" s="64" t="s">
        <v>33</v>
      </c>
      <c r="B302" s="64" t="s">
        <v>155</v>
      </c>
      <c r="C302" s="65" t="s">
        <v>163</v>
      </c>
      <c r="D302" s="126">
        <v>527</v>
      </c>
      <c r="E302" s="119" t="s">
        <v>162</v>
      </c>
      <c r="F302" s="119" t="s">
        <v>108</v>
      </c>
      <c r="G302" s="119" t="s">
        <v>161</v>
      </c>
      <c r="H302" s="308"/>
      <c r="I302" s="263"/>
      <c r="J302" s="70"/>
      <c r="K302" s="70"/>
      <c r="L302" s="70"/>
      <c r="M302" s="80" t="s">
        <v>115</v>
      </c>
      <c r="N302" s="79">
        <f>SUM(N303:N304)</f>
        <v>0</v>
      </c>
      <c r="O302" s="79">
        <f>SUM(O303:O304)</f>
        <v>0</v>
      </c>
      <c r="P302" s="80" t="s">
        <v>115</v>
      </c>
      <c r="Q302" s="79">
        <f>SUM(Q303:Q304)</f>
        <v>0</v>
      </c>
      <c r="R302" s="256">
        <f>SUM(R303:R304)</f>
        <v>0</v>
      </c>
      <c r="S302" s="347"/>
      <c r="T302" s="70"/>
      <c r="U302" s="70"/>
      <c r="V302" s="70"/>
      <c r="W302" s="80" t="s">
        <v>115</v>
      </c>
      <c r="X302" s="79">
        <f>SUM(X303:X304)</f>
        <v>0</v>
      </c>
      <c r="Y302" s="79">
        <f>SUM(Y303:Y304)</f>
        <v>0</v>
      </c>
      <c r="Z302" s="80" t="s">
        <v>115</v>
      </c>
      <c r="AA302" s="79">
        <f>SUM(AA303:AA304)</f>
        <v>0</v>
      </c>
      <c r="AB302" s="348">
        <f>SUM(AB303:AB304)</f>
        <v>0</v>
      </c>
      <c r="AC302" s="263"/>
      <c r="AD302" s="70"/>
      <c r="AE302" s="70"/>
      <c r="AF302" s="70"/>
      <c r="AG302" s="80" t="s">
        <v>115</v>
      </c>
      <c r="AH302" s="79">
        <f>SUM(AH303:AH304)</f>
        <v>0</v>
      </c>
      <c r="AI302" s="79">
        <f>SUM(AI303:AI304)</f>
        <v>0</v>
      </c>
      <c r="AJ302" s="80" t="s">
        <v>115</v>
      </c>
      <c r="AK302" s="79">
        <f>SUM(AK303:AK304)</f>
        <v>0</v>
      </c>
      <c r="AL302" s="256">
        <f>SUM(AL303:AL304)</f>
        <v>0</v>
      </c>
      <c r="AM302" s="347"/>
      <c r="AN302" s="70"/>
      <c r="AO302" s="70"/>
      <c r="AP302" s="70"/>
      <c r="AQ302" s="80" t="s">
        <v>115</v>
      </c>
      <c r="AR302" s="79">
        <f>SUM(AR303:AR304)</f>
        <v>0</v>
      </c>
      <c r="AS302" s="79">
        <f>SUM(AS303:AS304)</f>
        <v>0</v>
      </c>
      <c r="AT302" s="80" t="s">
        <v>115</v>
      </c>
      <c r="AU302" s="79">
        <f>SUM(AU303:AU304)</f>
        <v>0</v>
      </c>
      <c r="AV302" s="348">
        <f>SUM(AV303:AV304)</f>
        <v>0</v>
      </c>
      <c r="AW302" s="263"/>
      <c r="AX302" s="70"/>
      <c r="AY302" s="70"/>
      <c r="AZ302" s="70"/>
      <c r="BA302" s="80" t="s">
        <v>115</v>
      </c>
      <c r="BB302" s="79">
        <f>SUM(BB303:BB304)</f>
        <v>0</v>
      </c>
      <c r="BC302" s="79">
        <f>SUM(BC303:BC304)</f>
        <v>0</v>
      </c>
      <c r="BD302" s="80" t="s">
        <v>115</v>
      </c>
      <c r="BE302" s="79">
        <f>SUM(BE303:BE304)</f>
        <v>0</v>
      </c>
      <c r="BF302" s="256">
        <f>SUM(BF303:BF304)</f>
        <v>0</v>
      </c>
      <c r="BG302" s="347"/>
      <c r="BH302" s="70"/>
      <c r="BI302" s="70"/>
      <c r="BJ302" s="70"/>
      <c r="BK302" s="80" t="s">
        <v>115</v>
      </c>
      <c r="BL302" s="79">
        <f>SUM(BL303:BL304)</f>
        <v>0</v>
      </c>
      <c r="BM302" s="79">
        <f>SUM(BM303:BM304)</f>
        <v>0</v>
      </c>
      <c r="BN302" s="80" t="s">
        <v>115</v>
      </c>
      <c r="BO302" s="79">
        <f>SUM(BO303:BO304)</f>
        <v>0</v>
      </c>
      <c r="BP302" s="348">
        <f>SUM(BP303:BP304)</f>
        <v>0</v>
      </c>
      <c r="BQ302" s="332"/>
    </row>
    <row r="303" spans="1:69" ht="15.75" customHeight="1">
      <c r="A303" s="8" t="s">
        <v>33</v>
      </c>
      <c r="B303" s="8" t="s">
        <v>155</v>
      </c>
      <c r="C303" s="8"/>
      <c r="D303" s="199">
        <v>527</v>
      </c>
      <c r="E303" s="118" t="s">
        <v>162</v>
      </c>
      <c r="F303" s="195" t="s">
        <v>108</v>
      </c>
      <c r="G303" s="195" t="s">
        <v>161</v>
      </c>
      <c r="H303" s="309"/>
      <c r="I303" s="128"/>
      <c r="J303" s="5"/>
      <c r="K303" s="5"/>
      <c r="L303" s="5"/>
      <c r="M303" s="5"/>
      <c r="N303" s="5"/>
      <c r="O303" s="5"/>
      <c r="P303" s="5"/>
      <c r="Q303" s="5"/>
      <c r="R303" s="145"/>
      <c r="S303" s="354"/>
      <c r="T303" s="5"/>
      <c r="U303" s="5"/>
      <c r="V303" s="5"/>
      <c r="W303" s="5"/>
      <c r="X303" s="5"/>
      <c r="Y303" s="5"/>
      <c r="Z303" s="5"/>
      <c r="AA303" s="5"/>
      <c r="AB303" s="341"/>
      <c r="AC303" s="128"/>
      <c r="AD303" s="5"/>
      <c r="AE303" s="5"/>
      <c r="AF303" s="5"/>
      <c r="AG303" s="5"/>
      <c r="AH303" s="5"/>
      <c r="AI303" s="5"/>
      <c r="AJ303" s="5"/>
      <c r="AK303" s="5"/>
      <c r="AL303" s="145"/>
      <c r="AM303" s="354"/>
      <c r="AN303" s="5"/>
      <c r="AO303" s="5"/>
      <c r="AP303" s="5"/>
      <c r="AQ303" s="5"/>
      <c r="AR303" s="5"/>
      <c r="AS303" s="5"/>
      <c r="AT303" s="5"/>
      <c r="AU303" s="5"/>
      <c r="AV303" s="341"/>
      <c r="AW303" s="128"/>
      <c r="AX303" s="5"/>
      <c r="AY303" s="5"/>
      <c r="AZ303" s="5"/>
      <c r="BA303" s="5"/>
      <c r="BB303" s="5"/>
      <c r="BC303" s="5"/>
      <c r="BD303" s="5"/>
      <c r="BE303" s="5"/>
      <c r="BF303" s="145"/>
      <c r="BG303" s="354"/>
      <c r="BH303" s="5"/>
      <c r="BI303" s="5"/>
      <c r="BJ303" s="5"/>
      <c r="BK303" s="5"/>
      <c r="BL303" s="5"/>
      <c r="BM303" s="5"/>
      <c r="BN303" s="5"/>
      <c r="BO303" s="5"/>
      <c r="BP303" s="341"/>
      <c r="BQ303" s="333"/>
    </row>
    <row r="304" spans="1:69" ht="15.75" customHeight="1">
      <c r="A304" s="8" t="s">
        <v>33</v>
      </c>
      <c r="B304" s="8" t="s">
        <v>155</v>
      </c>
      <c r="C304" s="8"/>
      <c r="D304" s="199">
        <v>527</v>
      </c>
      <c r="E304" s="118" t="s">
        <v>162</v>
      </c>
      <c r="F304" s="195" t="s">
        <v>108</v>
      </c>
      <c r="G304" s="195" t="s">
        <v>161</v>
      </c>
      <c r="H304" s="309"/>
      <c r="I304" s="128"/>
      <c r="J304" s="5"/>
      <c r="K304" s="5"/>
      <c r="L304" s="5"/>
      <c r="M304" s="5"/>
      <c r="N304" s="5"/>
      <c r="O304" s="5"/>
      <c r="P304" s="5"/>
      <c r="Q304" s="5"/>
      <c r="R304" s="145"/>
      <c r="S304" s="354"/>
      <c r="T304" s="5"/>
      <c r="U304" s="5"/>
      <c r="V304" s="5"/>
      <c r="W304" s="5"/>
      <c r="X304" s="5"/>
      <c r="Y304" s="5"/>
      <c r="Z304" s="5"/>
      <c r="AA304" s="5"/>
      <c r="AB304" s="341"/>
      <c r="AC304" s="128"/>
      <c r="AD304" s="5"/>
      <c r="AE304" s="5"/>
      <c r="AF304" s="5"/>
      <c r="AG304" s="5"/>
      <c r="AH304" s="5"/>
      <c r="AI304" s="5"/>
      <c r="AJ304" s="5"/>
      <c r="AK304" s="5"/>
      <c r="AL304" s="145"/>
      <c r="AM304" s="354"/>
      <c r="AN304" s="5"/>
      <c r="AO304" s="5"/>
      <c r="AP304" s="5"/>
      <c r="AQ304" s="5"/>
      <c r="AR304" s="5"/>
      <c r="AS304" s="5"/>
      <c r="AT304" s="5"/>
      <c r="AU304" s="5"/>
      <c r="AV304" s="341"/>
      <c r="AW304" s="128"/>
      <c r="AX304" s="5"/>
      <c r="AY304" s="5"/>
      <c r="AZ304" s="5"/>
      <c r="BA304" s="5"/>
      <c r="BB304" s="5"/>
      <c r="BC304" s="5"/>
      <c r="BD304" s="5"/>
      <c r="BE304" s="5"/>
      <c r="BF304" s="145"/>
      <c r="BG304" s="354"/>
      <c r="BH304" s="5"/>
      <c r="BI304" s="5"/>
      <c r="BJ304" s="5"/>
      <c r="BK304" s="5"/>
      <c r="BL304" s="5"/>
      <c r="BM304" s="5"/>
      <c r="BN304" s="5"/>
      <c r="BO304" s="5"/>
      <c r="BP304" s="341"/>
      <c r="BQ304" s="333"/>
    </row>
    <row r="305" spans="1:69" ht="15.75" customHeight="1">
      <c r="A305" s="1" t="s">
        <v>33</v>
      </c>
      <c r="B305" s="1" t="s">
        <v>144</v>
      </c>
      <c r="C305" s="2" t="s">
        <v>143</v>
      </c>
      <c r="D305" s="1">
        <v>1</v>
      </c>
      <c r="E305" s="2" t="s">
        <v>160</v>
      </c>
      <c r="F305" s="38" t="s">
        <v>108</v>
      </c>
      <c r="G305" s="2" t="s">
        <v>36</v>
      </c>
      <c r="H305" s="303" t="s">
        <v>188</v>
      </c>
      <c r="I305" s="262"/>
      <c r="J305" s="3"/>
      <c r="K305" s="3"/>
      <c r="L305" s="3"/>
      <c r="M305" s="38" t="s">
        <v>261</v>
      </c>
      <c r="N305" s="81">
        <f>N306+N315</f>
        <v>22.468000000000028</v>
      </c>
      <c r="O305" s="81">
        <f>O306+O315</f>
        <v>67404000.000000075</v>
      </c>
      <c r="P305" s="38" t="s">
        <v>262</v>
      </c>
      <c r="Q305" s="81">
        <f>Q306+Q315</f>
        <v>2.1999999999999886</v>
      </c>
      <c r="R305" s="89">
        <f>R306+R315</f>
        <v>6599999.9999999655</v>
      </c>
      <c r="S305" s="345"/>
      <c r="T305" s="3"/>
      <c r="U305" s="3"/>
      <c r="V305" s="3"/>
      <c r="W305" s="38" t="s">
        <v>261</v>
      </c>
      <c r="X305" s="81">
        <f>X306+X315</f>
        <v>218.74500000000003</v>
      </c>
      <c r="Y305" s="81">
        <f>Y306+Y315</f>
        <v>1093725000.0000002</v>
      </c>
      <c r="Z305" s="38" t="s">
        <v>262</v>
      </c>
      <c r="AA305" s="81">
        <f>AA306+AA315</f>
        <v>210.77820000000003</v>
      </c>
      <c r="AB305" s="346">
        <f>AB306+AB315</f>
        <v>1053891000.0000002</v>
      </c>
      <c r="AC305" s="262"/>
      <c r="AD305" s="3"/>
      <c r="AE305" s="3"/>
      <c r="AF305" s="3"/>
      <c r="AG305" s="38" t="s">
        <v>116</v>
      </c>
      <c r="AH305" s="81">
        <f>AH306+AH315</f>
        <v>30</v>
      </c>
      <c r="AI305" s="81">
        <f>AI306+AI315</f>
        <v>730000000</v>
      </c>
      <c r="AJ305" s="38" t="s">
        <v>116</v>
      </c>
      <c r="AK305" s="81">
        <f>AK306+AK315</f>
        <v>20</v>
      </c>
      <c r="AL305" s="89">
        <f>AL306+AL315</f>
        <v>460000000</v>
      </c>
      <c r="AM305" s="345"/>
      <c r="AN305" s="3"/>
      <c r="AO305" s="3"/>
      <c r="AP305" s="3"/>
      <c r="AQ305" s="38" t="s">
        <v>116</v>
      </c>
      <c r="AR305" s="81">
        <f>AR306+AR315</f>
        <v>0</v>
      </c>
      <c r="AS305" s="81">
        <f>AS306+AS315</f>
        <v>0</v>
      </c>
      <c r="AT305" s="38" t="s">
        <v>116</v>
      </c>
      <c r="AU305" s="81">
        <f>AU306+AU315</f>
        <v>0</v>
      </c>
      <c r="AV305" s="346">
        <f>AV306+AV315</f>
        <v>0</v>
      </c>
      <c r="AW305" s="262"/>
      <c r="AX305" s="3"/>
      <c r="AY305" s="3"/>
      <c r="AZ305" s="3"/>
      <c r="BA305" s="38" t="s">
        <v>116</v>
      </c>
      <c r="BB305" s="81">
        <f>BB306+BB315</f>
        <v>0</v>
      </c>
      <c r="BC305" s="81">
        <f>BC306+BC315</f>
        <v>0</v>
      </c>
      <c r="BD305" s="38" t="s">
        <v>116</v>
      </c>
      <c r="BE305" s="81">
        <f>BE306+BE315</f>
        <v>0</v>
      </c>
      <c r="BF305" s="89">
        <f>BF306+BF315</f>
        <v>0</v>
      </c>
      <c r="BG305" s="345"/>
      <c r="BH305" s="3"/>
      <c r="BI305" s="3"/>
      <c r="BJ305" s="3"/>
      <c r="BK305" s="38" t="s">
        <v>116</v>
      </c>
      <c r="BL305" s="81">
        <f>BL306+BL315</f>
        <v>0</v>
      </c>
      <c r="BM305" s="81">
        <f>BM306+BM315</f>
        <v>0</v>
      </c>
      <c r="BN305" s="38" t="s">
        <v>116</v>
      </c>
      <c r="BO305" s="81">
        <f>BO306+BO315</f>
        <v>0</v>
      </c>
      <c r="BP305" s="346">
        <f>BP306+BP315</f>
        <v>0</v>
      </c>
      <c r="BQ305" s="331"/>
    </row>
    <row r="306" spans="1:69" ht="15.75" customHeight="1">
      <c r="A306" s="64" t="s">
        <v>33</v>
      </c>
      <c r="B306" s="64" t="s">
        <v>8</v>
      </c>
      <c r="C306" s="65" t="s">
        <v>20</v>
      </c>
      <c r="D306" s="126">
        <v>116</v>
      </c>
      <c r="E306" s="157" t="s">
        <v>160</v>
      </c>
      <c r="F306" s="119" t="s">
        <v>108</v>
      </c>
      <c r="G306" s="119" t="s">
        <v>36</v>
      </c>
      <c r="H306" s="305" t="s">
        <v>188</v>
      </c>
      <c r="I306" s="263"/>
      <c r="J306" s="70"/>
      <c r="K306" s="70"/>
      <c r="L306" s="70"/>
      <c r="M306" s="80" t="s">
        <v>115</v>
      </c>
      <c r="N306" s="79">
        <f>SUM(N307:N314)</f>
        <v>1.8</v>
      </c>
      <c r="O306" s="79">
        <f>SUM(O307:O314)</f>
        <v>5400000</v>
      </c>
      <c r="P306" s="80" t="s">
        <v>115</v>
      </c>
      <c r="Q306" s="79">
        <f>SUM(Q307:Q314)</f>
        <v>0</v>
      </c>
      <c r="R306" s="256">
        <f>SUM(R307:R314)</f>
        <v>0</v>
      </c>
      <c r="S306" s="347"/>
      <c r="T306" s="70"/>
      <c r="U306" s="70"/>
      <c r="V306" s="70"/>
      <c r="W306" s="80" t="s">
        <v>115</v>
      </c>
      <c r="X306" s="79">
        <f>SUM(X307:X314)</f>
        <v>87.64500000000001</v>
      </c>
      <c r="Y306" s="79">
        <f>SUM(Y307:Y314)</f>
        <v>438225000</v>
      </c>
      <c r="Z306" s="80" t="s">
        <v>115</v>
      </c>
      <c r="AA306" s="79">
        <f>SUM(AA307:AA314)</f>
        <v>94.775000000000006</v>
      </c>
      <c r="AB306" s="348">
        <f>SUM(AB307:AB314)</f>
        <v>473875000</v>
      </c>
      <c r="AC306" s="263"/>
      <c r="AD306" s="70"/>
      <c r="AE306" s="70"/>
      <c r="AF306" s="70"/>
      <c r="AG306" s="80" t="s">
        <v>115</v>
      </c>
      <c r="AH306" s="79">
        <f>SUM(AH307:AH314)</f>
        <v>8</v>
      </c>
      <c r="AI306" s="79">
        <f>SUM(AI307:AI314)</f>
        <v>190000000</v>
      </c>
      <c r="AJ306" s="80" t="s">
        <v>115</v>
      </c>
      <c r="AK306" s="79">
        <f>SUM(AK307:AK314)</f>
        <v>2</v>
      </c>
      <c r="AL306" s="256">
        <f>SUM(AL307:AL314)</f>
        <v>50000000</v>
      </c>
      <c r="AM306" s="347"/>
      <c r="AN306" s="70"/>
      <c r="AO306" s="70"/>
      <c r="AP306" s="70"/>
      <c r="AQ306" s="80" t="s">
        <v>115</v>
      </c>
      <c r="AR306" s="79">
        <f>SUM(AR307:AR314)</f>
        <v>0</v>
      </c>
      <c r="AS306" s="79">
        <f>SUM(AS307:AS314)</f>
        <v>0</v>
      </c>
      <c r="AT306" s="80" t="s">
        <v>115</v>
      </c>
      <c r="AU306" s="79">
        <f>SUM(AU307:AU314)</f>
        <v>0</v>
      </c>
      <c r="AV306" s="348">
        <f>SUM(AV307:AV314)</f>
        <v>0</v>
      </c>
      <c r="AW306" s="263"/>
      <c r="AX306" s="70"/>
      <c r="AY306" s="70"/>
      <c r="AZ306" s="70"/>
      <c r="BA306" s="80" t="s">
        <v>115</v>
      </c>
      <c r="BB306" s="79">
        <f>SUM(BB307:BB314)</f>
        <v>0</v>
      </c>
      <c r="BC306" s="79">
        <f>SUM(BC307:BC314)</f>
        <v>0</v>
      </c>
      <c r="BD306" s="80" t="s">
        <v>115</v>
      </c>
      <c r="BE306" s="79">
        <f>SUM(BE307:BE314)</f>
        <v>0</v>
      </c>
      <c r="BF306" s="256">
        <f>SUM(BF307:BF314)</f>
        <v>0</v>
      </c>
      <c r="BG306" s="347"/>
      <c r="BH306" s="70"/>
      <c r="BI306" s="70"/>
      <c r="BJ306" s="70"/>
      <c r="BK306" s="80" t="s">
        <v>115</v>
      </c>
      <c r="BL306" s="79">
        <f>SUM(BL307:BL314)</f>
        <v>0</v>
      </c>
      <c r="BM306" s="79">
        <f>SUM(BM307:BM314)</f>
        <v>0</v>
      </c>
      <c r="BN306" s="80" t="s">
        <v>115</v>
      </c>
      <c r="BO306" s="79">
        <f>SUM(BO307:BO314)</f>
        <v>0</v>
      </c>
      <c r="BP306" s="348">
        <f>SUM(BP307:BP314)</f>
        <v>0</v>
      </c>
      <c r="BQ306" s="332"/>
    </row>
    <row r="307" spans="1:69" ht="30">
      <c r="A307" s="8" t="s">
        <v>33</v>
      </c>
      <c r="B307" s="8" t="s">
        <v>8</v>
      </c>
      <c r="C307" s="8">
        <v>1</v>
      </c>
      <c r="D307" s="197" t="s">
        <v>159</v>
      </c>
      <c r="E307" s="118" t="s">
        <v>160</v>
      </c>
      <c r="F307" s="118" t="s">
        <v>108</v>
      </c>
      <c r="G307" s="118" t="s">
        <v>36</v>
      </c>
      <c r="H307" s="307" t="s">
        <v>188</v>
      </c>
      <c r="I307" s="265" t="s">
        <v>428</v>
      </c>
      <c r="J307" s="51">
        <v>40</v>
      </c>
      <c r="K307" s="51">
        <v>41</v>
      </c>
      <c r="L307" s="51">
        <f>K307-J307</f>
        <v>1</v>
      </c>
      <c r="M307" s="52">
        <v>90</v>
      </c>
      <c r="N307" s="52">
        <f t="shared" ref="N307:N308" si="180">L307*M307/100</f>
        <v>0.9</v>
      </c>
      <c r="O307" s="139">
        <f>N307*AUXILIAR!$B$50</f>
        <v>2700000</v>
      </c>
      <c r="P307" s="214">
        <v>0</v>
      </c>
      <c r="Q307" s="52">
        <f t="shared" ref="Q307" si="181">L307*P307/100</f>
        <v>0</v>
      </c>
      <c r="R307" s="296">
        <f>Q307*AUXILIAR!$B$50</f>
        <v>0</v>
      </c>
      <c r="S307" s="355" t="s">
        <v>424</v>
      </c>
      <c r="T307" s="51">
        <v>99.4</v>
      </c>
      <c r="U307" s="51">
        <v>110.7</v>
      </c>
      <c r="V307" s="51">
        <f>U307-T307</f>
        <v>11.299999999999997</v>
      </c>
      <c r="W307" s="52">
        <v>100</v>
      </c>
      <c r="X307" s="52">
        <f t="shared" ref="X307:X311" si="182">V307*W307/100</f>
        <v>11.299999999999997</v>
      </c>
      <c r="Y307" s="139">
        <f>X307*AUXILIAR!$B$53</f>
        <v>56499999.999999985</v>
      </c>
      <c r="Z307" s="73">
        <v>100</v>
      </c>
      <c r="AA307" s="52">
        <f t="shared" ref="AA307:AA311" si="183">V307*Z307/100</f>
        <v>11.299999999999997</v>
      </c>
      <c r="AB307" s="356">
        <f>AA307*AUXILIAR!$B$53</f>
        <v>56499999.999999985</v>
      </c>
      <c r="AC307" s="265" t="s">
        <v>438</v>
      </c>
      <c r="AD307" s="51">
        <v>124</v>
      </c>
      <c r="AE307" s="51">
        <v>124</v>
      </c>
      <c r="AF307" s="51">
        <v>1</v>
      </c>
      <c r="AG307" s="522">
        <v>100</v>
      </c>
      <c r="AH307" s="52">
        <f t="shared" ref="AH307:AH310" si="184">AF307*AG307/100</f>
        <v>1</v>
      </c>
      <c r="AI307" s="139">
        <f>AH307*AUXILIAR!$B$56</f>
        <v>30000000</v>
      </c>
      <c r="AJ307" s="73">
        <v>100</v>
      </c>
      <c r="AK307" s="52">
        <f t="shared" ref="AK307" si="185">AF307*AJ307/100</f>
        <v>1</v>
      </c>
      <c r="AL307" s="260">
        <f>AK307*AUXILIAR!$B$56</f>
        <v>30000000</v>
      </c>
      <c r="AM307" s="354"/>
      <c r="AN307" s="5"/>
      <c r="AO307" s="5"/>
      <c r="AP307" s="5"/>
      <c r="AQ307" s="5"/>
      <c r="AR307" s="5"/>
      <c r="AS307" s="5"/>
      <c r="AT307" s="5"/>
      <c r="AU307" s="5"/>
      <c r="AV307" s="341"/>
      <c r="AW307" s="128"/>
      <c r="AX307" s="5"/>
      <c r="AY307" s="5"/>
      <c r="AZ307" s="5"/>
      <c r="BA307" s="5"/>
      <c r="BB307" s="5"/>
      <c r="BC307" s="5"/>
      <c r="BD307" s="5"/>
      <c r="BE307" s="5"/>
      <c r="BF307" s="145"/>
      <c r="BG307" s="354"/>
      <c r="BH307" s="5"/>
      <c r="BI307" s="5"/>
      <c r="BJ307" s="5"/>
      <c r="BK307" s="5"/>
      <c r="BL307" s="5"/>
      <c r="BM307" s="5"/>
      <c r="BN307" s="5"/>
      <c r="BO307" s="5"/>
      <c r="BP307" s="341"/>
      <c r="BQ307" s="333"/>
    </row>
    <row r="308" spans="1:69" ht="30">
      <c r="A308" s="8" t="s">
        <v>33</v>
      </c>
      <c r="B308" s="8" t="s">
        <v>8</v>
      </c>
      <c r="C308" s="8">
        <v>1</v>
      </c>
      <c r="D308" s="197" t="s">
        <v>159</v>
      </c>
      <c r="E308" s="118" t="s">
        <v>160</v>
      </c>
      <c r="F308" s="118" t="s">
        <v>108</v>
      </c>
      <c r="G308" s="118" t="s">
        <v>36</v>
      </c>
      <c r="H308" s="307" t="s">
        <v>188</v>
      </c>
      <c r="I308" s="265" t="s">
        <v>429</v>
      </c>
      <c r="J308" s="51">
        <v>40</v>
      </c>
      <c r="K308" s="51">
        <v>41</v>
      </c>
      <c r="L308" s="51">
        <f>K308-J308</f>
        <v>1</v>
      </c>
      <c r="M308" s="52">
        <v>90</v>
      </c>
      <c r="N308" s="52">
        <f t="shared" si="180"/>
        <v>0.9</v>
      </c>
      <c r="O308" s="139">
        <f>N308*AUXILIAR!$B$50</f>
        <v>2700000</v>
      </c>
      <c r="P308" s="214">
        <v>0</v>
      </c>
      <c r="Q308" s="52">
        <f t="shared" ref="Q308" si="186">L308*P308/100</f>
        <v>0</v>
      </c>
      <c r="R308" s="296">
        <f>Q308*AUXILIAR!$B$50</f>
        <v>0</v>
      </c>
      <c r="S308" s="355" t="s">
        <v>424</v>
      </c>
      <c r="T308" s="51">
        <v>119.9</v>
      </c>
      <c r="U308" s="51">
        <v>150.9</v>
      </c>
      <c r="V308" s="51">
        <f>U308-T308</f>
        <v>31</v>
      </c>
      <c r="W308" s="52">
        <v>77</v>
      </c>
      <c r="X308" s="52">
        <f t="shared" si="182"/>
        <v>23.87</v>
      </c>
      <c r="Y308" s="139">
        <f>X308*AUXILIAR!$B$53</f>
        <v>119350000</v>
      </c>
      <c r="Z308" s="214">
        <v>100</v>
      </c>
      <c r="AA308" s="52">
        <f t="shared" si="183"/>
        <v>31</v>
      </c>
      <c r="AB308" s="356">
        <f>AA308*AUXILIAR!$B$53</f>
        <v>155000000</v>
      </c>
      <c r="AC308" s="265" t="s">
        <v>439</v>
      </c>
      <c r="AD308" s="51">
        <v>131.30000000000001</v>
      </c>
      <c r="AE308" s="51">
        <v>131.30000000000001</v>
      </c>
      <c r="AF308" s="51">
        <v>1</v>
      </c>
      <c r="AG308" s="522">
        <v>100</v>
      </c>
      <c r="AH308" s="52">
        <f t="shared" si="184"/>
        <v>1</v>
      </c>
      <c r="AI308" s="139">
        <f>AH308*AUXILIAR!$B$56</f>
        <v>30000000</v>
      </c>
      <c r="AJ308" s="73">
        <v>0</v>
      </c>
      <c r="AK308" s="52">
        <f t="shared" ref="AK308:AK313" si="187">AF308*AJ308/100</f>
        <v>0</v>
      </c>
      <c r="AL308" s="260">
        <f>AK308*AUXILIAR!$B$56</f>
        <v>0</v>
      </c>
      <c r="AM308" s="354"/>
      <c r="AN308" s="5"/>
      <c r="AO308" s="5"/>
      <c r="AP308" s="5"/>
      <c r="AQ308" s="5"/>
      <c r="AR308" s="5"/>
      <c r="AS308" s="5"/>
      <c r="AT308" s="5"/>
      <c r="AU308" s="5"/>
      <c r="AV308" s="341"/>
      <c r="AW308" s="128"/>
      <c r="AX308" s="5"/>
      <c r="AY308" s="5"/>
      <c r="AZ308" s="5"/>
      <c r="BA308" s="5"/>
      <c r="BB308" s="5"/>
      <c r="BC308" s="5"/>
      <c r="BD308" s="5"/>
      <c r="BE308" s="5"/>
      <c r="BF308" s="145"/>
      <c r="BG308" s="354"/>
      <c r="BH308" s="5"/>
      <c r="BI308" s="5"/>
      <c r="BJ308" s="5"/>
      <c r="BK308" s="5"/>
      <c r="BL308" s="5"/>
      <c r="BM308" s="5"/>
      <c r="BN308" s="5"/>
      <c r="BO308" s="5"/>
      <c r="BP308" s="341"/>
      <c r="BQ308" s="333"/>
    </row>
    <row r="309" spans="1:69" ht="30">
      <c r="A309" s="8" t="s">
        <v>33</v>
      </c>
      <c r="B309" s="8" t="s">
        <v>8</v>
      </c>
      <c r="C309" s="8">
        <v>1</v>
      </c>
      <c r="D309" s="197" t="s">
        <v>159</v>
      </c>
      <c r="E309" s="118" t="s">
        <v>160</v>
      </c>
      <c r="F309" s="118" t="s">
        <v>108</v>
      </c>
      <c r="G309" s="118" t="s">
        <v>36</v>
      </c>
      <c r="H309" s="307" t="s">
        <v>188</v>
      </c>
      <c r="I309" s="127"/>
      <c r="J309" s="57"/>
      <c r="K309" s="57"/>
      <c r="L309" s="57"/>
      <c r="M309" s="56"/>
      <c r="N309" s="56"/>
      <c r="O309" s="161"/>
      <c r="P309" s="98"/>
      <c r="Q309" s="56"/>
      <c r="R309" s="257"/>
      <c r="S309" s="355" t="s">
        <v>425</v>
      </c>
      <c r="T309" s="51">
        <v>110.7</v>
      </c>
      <c r="U309" s="51">
        <v>119.9</v>
      </c>
      <c r="V309" s="51">
        <f t="shared" ref="V309:V311" si="188">U309-T309</f>
        <v>9.2000000000000028</v>
      </c>
      <c r="W309" s="52">
        <v>100</v>
      </c>
      <c r="X309" s="52">
        <f t="shared" si="182"/>
        <v>9.2000000000000028</v>
      </c>
      <c r="Y309" s="139">
        <f>X309*AUXILIAR!$B$53</f>
        <v>46000000.000000015</v>
      </c>
      <c r="Z309" s="73">
        <v>100</v>
      </c>
      <c r="AA309" s="52">
        <f t="shared" si="183"/>
        <v>9.2000000000000028</v>
      </c>
      <c r="AB309" s="356">
        <f>AA309*AUXILIAR!$B$53</f>
        <v>46000000.000000015</v>
      </c>
      <c r="AC309" s="265" t="s">
        <v>440</v>
      </c>
      <c r="AD309" s="51">
        <v>140.30000000000001</v>
      </c>
      <c r="AE309" s="51">
        <v>140.30000000000001</v>
      </c>
      <c r="AF309" s="51">
        <v>1</v>
      </c>
      <c r="AG309" s="522">
        <v>100</v>
      </c>
      <c r="AH309" s="52">
        <f t="shared" si="184"/>
        <v>1</v>
      </c>
      <c r="AI309" s="139">
        <f>AH309*AUXILIAR!$B$56</f>
        <v>30000000</v>
      </c>
      <c r="AJ309" s="73">
        <v>0</v>
      </c>
      <c r="AK309" s="52">
        <f t="shared" si="187"/>
        <v>0</v>
      </c>
      <c r="AL309" s="260">
        <f>AK309*AUXILIAR!$B$56</f>
        <v>0</v>
      </c>
      <c r="AM309" s="354"/>
      <c r="AN309" s="5"/>
      <c r="AO309" s="5"/>
      <c r="AP309" s="5"/>
      <c r="AQ309" s="5"/>
      <c r="AR309" s="5"/>
      <c r="AS309" s="5"/>
      <c r="AT309" s="5"/>
      <c r="AU309" s="5"/>
      <c r="AV309" s="341"/>
      <c r="AW309" s="128"/>
      <c r="AX309" s="5"/>
      <c r="AY309" s="5"/>
      <c r="AZ309" s="5"/>
      <c r="BA309" s="5"/>
      <c r="BB309" s="5"/>
      <c r="BC309" s="5"/>
      <c r="BD309" s="5"/>
      <c r="BE309" s="5"/>
      <c r="BF309" s="145"/>
      <c r="BG309" s="354"/>
      <c r="BH309" s="5"/>
      <c r="BI309" s="5"/>
      <c r="BJ309" s="5"/>
      <c r="BK309" s="5"/>
      <c r="BL309" s="5"/>
      <c r="BM309" s="5"/>
      <c r="BN309" s="5"/>
      <c r="BO309" s="5"/>
      <c r="BP309" s="341"/>
      <c r="BQ309" s="333"/>
    </row>
    <row r="310" spans="1:69" ht="30">
      <c r="A310" s="8" t="s">
        <v>33</v>
      </c>
      <c r="B310" s="8" t="s">
        <v>8</v>
      </c>
      <c r="C310" s="8">
        <v>1</v>
      </c>
      <c r="D310" s="197" t="s">
        <v>159</v>
      </c>
      <c r="E310" s="118" t="s">
        <v>160</v>
      </c>
      <c r="F310" s="118" t="s">
        <v>108</v>
      </c>
      <c r="G310" s="118" t="s">
        <v>36</v>
      </c>
      <c r="H310" s="307" t="s">
        <v>188</v>
      </c>
      <c r="I310" s="127"/>
      <c r="J310" s="57"/>
      <c r="K310" s="57"/>
      <c r="L310" s="57"/>
      <c r="M310" s="56"/>
      <c r="N310" s="56"/>
      <c r="O310" s="161"/>
      <c r="P310" s="98"/>
      <c r="Q310" s="56"/>
      <c r="R310" s="257"/>
      <c r="S310" s="355" t="s">
        <v>425</v>
      </c>
      <c r="T310" s="51">
        <v>140.6</v>
      </c>
      <c r="U310" s="51">
        <v>143.80000000000001</v>
      </c>
      <c r="V310" s="51">
        <f t="shared" si="188"/>
        <v>3.2000000000000171</v>
      </c>
      <c r="W310" s="52">
        <v>100</v>
      </c>
      <c r="X310" s="52">
        <f t="shared" si="182"/>
        <v>3.2000000000000171</v>
      </c>
      <c r="Y310" s="139">
        <f>X310*AUXILIAR!$B$53</f>
        <v>16000000.000000086</v>
      </c>
      <c r="Z310" s="73">
        <v>100</v>
      </c>
      <c r="AA310" s="52">
        <f t="shared" si="183"/>
        <v>3.2000000000000171</v>
      </c>
      <c r="AB310" s="356">
        <f>AA310*AUXILIAR!$B$53</f>
        <v>16000000.000000086</v>
      </c>
      <c r="AC310" s="265" t="s">
        <v>441</v>
      </c>
      <c r="AD310" s="51">
        <v>151.5</v>
      </c>
      <c r="AE310" s="51">
        <v>151.5</v>
      </c>
      <c r="AF310" s="51">
        <v>1</v>
      </c>
      <c r="AG310" s="522">
        <v>100</v>
      </c>
      <c r="AH310" s="52">
        <f t="shared" si="184"/>
        <v>1</v>
      </c>
      <c r="AI310" s="139">
        <f>AH310*AUXILIAR!$B$56</f>
        <v>30000000</v>
      </c>
      <c r="AJ310" s="73">
        <v>0</v>
      </c>
      <c r="AK310" s="52">
        <f t="shared" si="187"/>
        <v>0</v>
      </c>
      <c r="AL310" s="260">
        <f>AK310*AUXILIAR!$B$56</f>
        <v>0</v>
      </c>
      <c r="AM310" s="354"/>
      <c r="AN310" s="5"/>
      <c r="AO310" s="5"/>
      <c r="AP310" s="5"/>
      <c r="AQ310" s="5"/>
      <c r="AR310" s="5"/>
      <c r="AS310" s="5"/>
      <c r="AT310" s="5"/>
      <c r="AU310" s="5"/>
      <c r="AV310" s="341"/>
      <c r="AW310" s="128"/>
      <c r="AX310" s="5"/>
      <c r="AY310" s="5"/>
      <c r="AZ310" s="5"/>
      <c r="BA310" s="5"/>
      <c r="BB310" s="5"/>
      <c r="BC310" s="5"/>
      <c r="BD310" s="5"/>
      <c r="BE310" s="5"/>
      <c r="BF310" s="145"/>
      <c r="BG310" s="354"/>
      <c r="BH310" s="5"/>
      <c r="BI310" s="5"/>
      <c r="BJ310" s="5"/>
      <c r="BK310" s="5"/>
      <c r="BL310" s="5"/>
      <c r="BM310" s="5"/>
      <c r="BN310" s="5"/>
      <c r="BO310" s="5"/>
      <c r="BP310" s="341"/>
      <c r="BQ310" s="333"/>
    </row>
    <row r="311" spans="1:69" ht="30">
      <c r="A311" s="8" t="s">
        <v>33</v>
      </c>
      <c r="B311" s="8" t="s">
        <v>8</v>
      </c>
      <c r="C311" s="8">
        <v>1</v>
      </c>
      <c r="D311" s="197" t="s">
        <v>159</v>
      </c>
      <c r="E311" s="118" t="s">
        <v>160</v>
      </c>
      <c r="F311" s="118" t="s">
        <v>108</v>
      </c>
      <c r="G311" s="118" t="s">
        <v>36</v>
      </c>
      <c r="H311" s="307" t="s">
        <v>188</v>
      </c>
      <c r="I311" s="128"/>
      <c r="J311" s="5"/>
      <c r="K311" s="5"/>
      <c r="L311" s="5"/>
      <c r="M311" s="5"/>
      <c r="N311" s="5"/>
      <c r="O311" s="5"/>
      <c r="P311" s="5"/>
      <c r="Q311" s="5"/>
      <c r="R311" s="145"/>
      <c r="S311" s="355" t="s">
        <v>425</v>
      </c>
      <c r="T311" s="51">
        <v>150.875</v>
      </c>
      <c r="U311" s="51">
        <v>190.95</v>
      </c>
      <c r="V311" s="51">
        <f t="shared" si="188"/>
        <v>40.074999999999989</v>
      </c>
      <c r="W311" s="52">
        <v>100</v>
      </c>
      <c r="X311" s="52">
        <f t="shared" si="182"/>
        <v>40.074999999999989</v>
      </c>
      <c r="Y311" s="139">
        <f>X311*AUXILIAR!$B$53</f>
        <v>200374999.99999994</v>
      </c>
      <c r="Z311" s="73">
        <v>100</v>
      </c>
      <c r="AA311" s="52">
        <f t="shared" si="183"/>
        <v>40.074999999999989</v>
      </c>
      <c r="AB311" s="356">
        <f>AA311*AUXILIAR!$B$53</f>
        <v>200374999.99999994</v>
      </c>
      <c r="AC311" s="265" t="s">
        <v>455</v>
      </c>
      <c r="AD311" s="51">
        <v>4</v>
      </c>
      <c r="AE311" s="51">
        <v>4</v>
      </c>
      <c r="AF311" s="51">
        <v>1</v>
      </c>
      <c r="AG311" s="522">
        <v>100</v>
      </c>
      <c r="AH311" s="52">
        <f>AF311*AG311/100</f>
        <v>1</v>
      </c>
      <c r="AI311" s="139">
        <f>AH311*AUXILIAR!$B$57</f>
        <v>20000000</v>
      </c>
      <c r="AJ311" s="73">
        <v>0</v>
      </c>
      <c r="AK311" s="52">
        <f t="shared" si="187"/>
        <v>0</v>
      </c>
      <c r="AL311" s="260">
        <f>AK311*AUXILIAR!$B$57</f>
        <v>0</v>
      </c>
      <c r="AM311" s="354"/>
      <c r="AN311" s="5"/>
      <c r="AO311" s="5"/>
      <c r="AP311" s="5"/>
      <c r="AQ311" s="5"/>
      <c r="AR311" s="5"/>
      <c r="AS311" s="5"/>
      <c r="AT311" s="5"/>
      <c r="AU311" s="5"/>
      <c r="AV311" s="341"/>
      <c r="AW311" s="128"/>
      <c r="AX311" s="5"/>
      <c r="AY311" s="5"/>
      <c r="AZ311" s="5"/>
      <c r="BA311" s="5"/>
      <c r="BB311" s="5"/>
      <c r="BC311" s="5"/>
      <c r="BD311" s="5"/>
      <c r="BE311" s="5"/>
      <c r="BF311" s="145"/>
      <c r="BG311" s="354"/>
      <c r="BH311" s="5"/>
      <c r="BI311" s="5"/>
      <c r="BJ311" s="5"/>
      <c r="BK311" s="5"/>
      <c r="BL311" s="5"/>
      <c r="BM311" s="5"/>
      <c r="BN311" s="5"/>
      <c r="BO311" s="5"/>
      <c r="BP311" s="341"/>
      <c r="BQ311" s="333"/>
    </row>
    <row r="312" spans="1:69" ht="30">
      <c r="A312" s="8" t="s">
        <v>33</v>
      </c>
      <c r="B312" s="8" t="s">
        <v>8</v>
      </c>
      <c r="C312" s="8">
        <v>1</v>
      </c>
      <c r="D312" s="197" t="s">
        <v>159</v>
      </c>
      <c r="E312" s="118" t="s">
        <v>160</v>
      </c>
      <c r="F312" s="118" t="s">
        <v>108</v>
      </c>
      <c r="G312" s="118" t="s">
        <v>36</v>
      </c>
      <c r="H312" s="307" t="s">
        <v>188</v>
      </c>
      <c r="I312" s="128"/>
      <c r="J312" s="5"/>
      <c r="K312" s="5"/>
      <c r="L312" s="5"/>
      <c r="M312" s="5"/>
      <c r="N312" s="5"/>
      <c r="O312" s="5"/>
      <c r="P312" s="5"/>
      <c r="Q312" s="5"/>
      <c r="R312" s="145"/>
      <c r="S312" s="354"/>
      <c r="T312" s="5"/>
      <c r="U312" s="5"/>
      <c r="V312" s="5"/>
      <c r="W312" s="5"/>
      <c r="X312" s="5"/>
      <c r="Y312" s="5"/>
      <c r="Z312" s="5"/>
      <c r="AA312" s="5"/>
      <c r="AB312" s="341"/>
      <c r="AC312" s="265" t="s">
        <v>456</v>
      </c>
      <c r="AD312" s="51">
        <v>22</v>
      </c>
      <c r="AE312" s="51">
        <v>22</v>
      </c>
      <c r="AF312" s="51">
        <v>1</v>
      </c>
      <c r="AG312" s="522">
        <v>100</v>
      </c>
      <c r="AH312" s="52">
        <f t="shared" ref="AH312:AH314" si="189">AF312*AG312/100</f>
        <v>1</v>
      </c>
      <c r="AI312" s="139">
        <f>AH312*AUXILIAR!$B$57</f>
        <v>20000000</v>
      </c>
      <c r="AJ312" s="73">
        <v>0</v>
      </c>
      <c r="AK312" s="52">
        <f t="shared" si="187"/>
        <v>0</v>
      </c>
      <c r="AL312" s="260">
        <f>AK312*AUXILIAR!$B$57</f>
        <v>0</v>
      </c>
      <c r="AM312" s="354"/>
      <c r="AN312" s="5"/>
      <c r="AO312" s="5"/>
      <c r="AP312" s="5"/>
      <c r="AQ312" s="5"/>
      <c r="AR312" s="5"/>
      <c r="AS312" s="5"/>
      <c r="AT312" s="5"/>
      <c r="AU312" s="5"/>
      <c r="AV312" s="341"/>
      <c r="AW312" s="128"/>
      <c r="AX312" s="5"/>
      <c r="AY312" s="5"/>
      <c r="AZ312" s="5"/>
      <c r="BA312" s="5"/>
      <c r="BB312" s="5"/>
      <c r="BC312" s="5"/>
      <c r="BD312" s="5"/>
      <c r="BE312" s="5"/>
      <c r="BF312" s="145"/>
      <c r="BG312" s="354"/>
      <c r="BH312" s="5"/>
      <c r="BI312" s="5"/>
      <c r="BJ312" s="5"/>
      <c r="BK312" s="5"/>
      <c r="BL312" s="5"/>
      <c r="BM312" s="5"/>
      <c r="BN312" s="5"/>
      <c r="BO312" s="5"/>
      <c r="BP312" s="341"/>
      <c r="BQ312" s="333"/>
    </row>
    <row r="313" spans="1:69" ht="30">
      <c r="A313" s="8" t="s">
        <v>33</v>
      </c>
      <c r="B313" s="8" t="s">
        <v>8</v>
      </c>
      <c r="C313" s="8">
        <v>1</v>
      </c>
      <c r="D313" s="197" t="s">
        <v>159</v>
      </c>
      <c r="E313" s="118" t="s">
        <v>160</v>
      </c>
      <c r="F313" s="118" t="s">
        <v>108</v>
      </c>
      <c r="G313" s="118" t="s">
        <v>36</v>
      </c>
      <c r="H313" s="307" t="s">
        <v>188</v>
      </c>
      <c r="I313" s="128"/>
      <c r="J313" s="5"/>
      <c r="K313" s="5"/>
      <c r="L313" s="5"/>
      <c r="M313" s="5"/>
      <c r="N313" s="5"/>
      <c r="O313" s="5"/>
      <c r="P313" s="5"/>
      <c r="Q313" s="5"/>
      <c r="R313" s="145"/>
      <c r="S313" s="354"/>
      <c r="T313" s="5"/>
      <c r="U313" s="5"/>
      <c r="V313" s="5"/>
      <c r="W313" s="5"/>
      <c r="X313" s="5"/>
      <c r="Y313" s="5"/>
      <c r="Z313" s="5"/>
      <c r="AA313" s="5"/>
      <c r="AB313" s="341"/>
      <c r="AC313" s="265" t="s">
        <v>457</v>
      </c>
      <c r="AD313" s="51">
        <v>157.5</v>
      </c>
      <c r="AE313" s="51">
        <v>157.5</v>
      </c>
      <c r="AF313" s="51">
        <v>1</v>
      </c>
      <c r="AG313" s="522">
        <v>100</v>
      </c>
      <c r="AH313" s="52">
        <f t="shared" si="189"/>
        <v>1</v>
      </c>
      <c r="AI313" s="139">
        <f>AH313*AUXILIAR!$B$57</f>
        <v>20000000</v>
      </c>
      <c r="AJ313" s="73">
        <v>100</v>
      </c>
      <c r="AK313" s="52">
        <f t="shared" si="187"/>
        <v>1</v>
      </c>
      <c r="AL313" s="260">
        <f>AK313*AUXILIAR!$B$57</f>
        <v>20000000</v>
      </c>
      <c r="AM313" s="354"/>
      <c r="AN313" s="5"/>
      <c r="AO313" s="5"/>
      <c r="AP313" s="5"/>
      <c r="AQ313" s="5"/>
      <c r="AR313" s="5"/>
      <c r="AS313" s="5"/>
      <c r="AT313" s="5"/>
      <c r="AU313" s="5"/>
      <c r="AV313" s="341"/>
      <c r="AW313" s="128"/>
      <c r="AX313" s="5"/>
      <c r="AY313" s="5"/>
      <c r="AZ313" s="5"/>
      <c r="BA313" s="5"/>
      <c r="BB313" s="5"/>
      <c r="BC313" s="5"/>
      <c r="BD313" s="5"/>
      <c r="BE313" s="5"/>
      <c r="BF313" s="145"/>
      <c r="BG313" s="354"/>
      <c r="BH313" s="5"/>
      <c r="BI313" s="5"/>
      <c r="BJ313" s="5"/>
      <c r="BK313" s="5"/>
      <c r="BL313" s="5"/>
      <c r="BM313" s="5"/>
      <c r="BN313" s="5"/>
      <c r="BO313" s="5"/>
      <c r="BP313" s="341"/>
      <c r="BQ313" s="333"/>
    </row>
    <row r="314" spans="1:69" ht="30">
      <c r="A314" s="8" t="s">
        <v>33</v>
      </c>
      <c r="B314" s="8" t="s">
        <v>8</v>
      </c>
      <c r="C314" s="8">
        <v>1</v>
      </c>
      <c r="D314" s="197" t="s">
        <v>159</v>
      </c>
      <c r="E314" s="118" t="s">
        <v>160</v>
      </c>
      <c r="F314" s="118" t="s">
        <v>108</v>
      </c>
      <c r="G314" s="118" t="s">
        <v>36</v>
      </c>
      <c r="H314" s="307" t="s">
        <v>188</v>
      </c>
      <c r="I314" s="128"/>
      <c r="J314" s="5"/>
      <c r="K314" s="5"/>
      <c r="L314" s="5"/>
      <c r="M314" s="5"/>
      <c r="N314" s="5"/>
      <c r="O314" s="5"/>
      <c r="P314" s="5"/>
      <c r="Q314" s="5"/>
      <c r="R314" s="145"/>
      <c r="S314" s="354"/>
      <c r="T314" s="5"/>
      <c r="U314" s="5"/>
      <c r="V314" s="5"/>
      <c r="W314" s="5"/>
      <c r="X314" s="5"/>
      <c r="Y314" s="5"/>
      <c r="Z314" s="5"/>
      <c r="AA314" s="5"/>
      <c r="AB314" s="341"/>
      <c r="AC314" s="265" t="s">
        <v>463</v>
      </c>
      <c r="AD314" s="51">
        <v>101</v>
      </c>
      <c r="AE314" s="51">
        <v>101</v>
      </c>
      <c r="AF314" s="51">
        <v>1</v>
      </c>
      <c r="AG314" s="522">
        <v>100</v>
      </c>
      <c r="AH314" s="52">
        <f t="shared" si="189"/>
        <v>1</v>
      </c>
      <c r="AI314" s="139">
        <f>AH314*AUXILIAR!$B$58</f>
        <v>10000000</v>
      </c>
      <c r="AJ314" s="73">
        <v>0</v>
      </c>
      <c r="AK314" s="52">
        <f t="shared" ref="AK314" si="190">AF314*AJ314/100</f>
        <v>0</v>
      </c>
      <c r="AL314" s="260">
        <f>AK314*AUXILIAR!$B$58</f>
        <v>0</v>
      </c>
      <c r="AM314" s="354"/>
      <c r="AN314" s="5"/>
      <c r="AO314" s="5"/>
      <c r="AP314" s="5"/>
      <c r="AQ314" s="5"/>
      <c r="AR314" s="5"/>
      <c r="AS314" s="5"/>
      <c r="AT314" s="5"/>
      <c r="AU314" s="5"/>
      <c r="AV314" s="341"/>
      <c r="AW314" s="128"/>
      <c r="AX314" s="5"/>
      <c r="AY314" s="5"/>
      <c r="AZ314" s="5"/>
      <c r="BA314" s="5"/>
      <c r="BB314" s="5"/>
      <c r="BC314" s="5"/>
      <c r="BD314" s="5"/>
      <c r="BE314" s="5"/>
      <c r="BF314" s="145"/>
      <c r="BG314" s="354"/>
      <c r="BH314" s="5"/>
      <c r="BI314" s="5"/>
      <c r="BJ314" s="5"/>
      <c r="BK314" s="5"/>
      <c r="BL314" s="5"/>
      <c r="BM314" s="5"/>
      <c r="BN314" s="5"/>
      <c r="BO314" s="5"/>
      <c r="BP314" s="341"/>
      <c r="BQ314" s="333"/>
    </row>
    <row r="315" spans="1:69" ht="15.75" customHeight="1">
      <c r="A315" s="64" t="s">
        <v>33</v>
      </c>
      <c r="B315" s="64" t="s">
        <v>18</v>
      </c>
      <c r="C315" s="65" t="s">
        <v>143</v>
      </c>
      <c r="D315" s="126">
        <v>101</v>
      </c>
      <c r="E315" s="157" t="s">
        <v>160</v>
      </c>
      <c r="F315" s="119" t="s">
        <v>108</v>
      </c>
      <c r="G315" s="119" t="s">
        <v>36</v>
      </c>
      <c r="H315" s="305" t="s">
        <v>188</v>
      </c>
      <c r="I315" s="263"/>
      <c r="J315" s="70"/>
      <c r="K315" s="70"/>
      <c r="L315" s="70"/>
      <c r="M315" s="80" t="s">
        <v>115</v>
      </c>
      <c r="N315" s="79">
        <f>SUM(N316:N337)</f>
        <v>20.668000000000028</v>
      </c>
      <c r="O315" s="79">
        <f>SUM(O316:O337)</f>
        <v>62004000.000000075</v>
      </c>
      <c r="P315" s="80" t="s">
        <v>115</v>
      </c>
      <c r="Q315" s="79">
        <f>SUM(Q316:Q337)</f>
        <v>2.1999999999999886</v>
      </c>
      <c r="R315" s="256">
        <f>SUM(R316:R337)</f>
        <v>6599999.9999999655</v>
      </c>
      <c r="S315" s="347"/>
      <c r="T315" s="70"/>
      <c r="U315" s="70"/>
      <c r="V315" s="70"/>
      <c r="W315" s="80" t="s">
        <v>115</v>
      </c>
      <c r="X315" s="79">
        <f>SUM(X316:X337)</f>
        <v>131.10000000000002</v>
      </c>
      <c r="Y315" s="79">
        <f>SUM(Y316:Y337)</f>
        <v>655500000.00000024</v>
      </c>
      <c r="Z315" s="80" t="s">
        <v>115</v>
      </c>
      <c r="AA315" s="79">
        <f>SUM(AA316:AA337)</f>
        <v>116.00320000000004</v>
      </c>
      <c r="AB315" s="348">
        <f>SUM(AB316:AB337)</f>
        <v>580016000.00000024</v>
      </c>
      <c r="AC315" s="263"/>
      <c r="AD315" s="70"/>
      <c r="AE315" s="70"/>
      <c r="AF315" s="70"/>
      <c r="AG315" s="80" t="s">
        <v>115</v>
      </c>
      <c r="AH315" s="79">
        <f>SUM(AH316:AH337)</f>
        <v>22</v>
      </c>
      <c r="AI315" s="79">
        <f>SUM(AI316:AI337)</f>
        <v>540000000</v>
      </c>
      <c r="AJ315" s="80" t="s">
        <v>115</v>
      </c>
      <c r="AK315" s="79">
        <f>SUM(AK316:AK337)</f>
        <v>18</v>
      </c>
      <c r="AL315" s="256">
        <f>SUM(AL316:AL337)</f>
        <v>410000000</v>
      </c>
      <c r="AM315" s="347"/>
      <c r="AN315" s="70"/>
      <c r="AO315" s="70"/>
      <c r="AP315" s="70"/>
      <c r="AQ315" s="80" t="s">
        <v>115</v>
      </c>
      <c r="AR315" s="79">
        <f>SUM(AR316:AR337)</f>
        <v>0</v>
      </c>
      <c r="AS315" s="79">
        <f>SUM(AS316:AS337)</f>
        <v>0</v>
      </c>
      <c r="AT315" s="80" t="s">
        <v>115</v>
      </c>
      <c r="AU315" s="79">
        <f>SUM(AU316:AU337)</f>
        <v>0</v>
      </c>
      <c r="AV315" s="348">
        <f>SUM(AV316:AV337)</f>
        <v>0</v>
      </c>
      <c r="AW315" s="263"/>
      <c r="AX315" s="70"/>
      <c r="AY315" s="70"/>
      <c r="AZ315" s="70"/>
      <c r="BA315" s="80" t="s">
        <v>115</v>
      </c>
      <c r="BB315" s="79">
        <f>SUM(BB316:BB337)</f>
        <v>0</v>
      </c>
      <c r="BC315" s="79">
        <f>SUM(BC316:BC337)</f>
        <v>0</v>
      </c>
      <c r="BD315" s="80" t="s">
        <v>115</v>
      </c>
      <c r="BE315" s="79">
        <f>SUM(BE316:BE337)</f>
        <v>0</v>
      </c>
      <c r="BF315" s="256">
        <f>SUM(BF316:BF337)</f>
        <v>0</v>
      </c>
      <c r="BG315" s="347"/>
      <c r="BH315" s="70"/>
      <c r="BI315" s="70"/>
      <c r="BJ315" s="70"/>
      <c r="BK315" s="80" t="s">
        <v>115</v>
      </c>
      <c r="BL315" s="79">
        <f>SUM(BL316:BL337)</f>
        <v>0</v>
      </c>
      <c r="BM315" s="79">
        <f>SUM(BM316:BM337)</f>
        <v>0</v>
      </c>
      <c r="BN315" s="80" t="s">
        <v>115</v>
      </c>
      <c r="BO315" s="79">
        <f>SUM(BO316:BO337)</f>
        <v>0</v>
      </c>
      <c r="BP315" s="348">
        <f>SUM(BP316:BP337)</f>
        <v>0</v>
      </c>
      <c r="BQ315" s="332"/>
    </row>
    <row r="316" spans="1:69" ht="30">
      <c r="A316" s="8" t="s">
        <v>33</v>
      </c>
      <c r="B316" s="8" t="s">
        <v>18</v>
      </c>
      <c r="C316" s="8">
        <v>1</v>
      </c>
      <c r="D316" s="197" t="s">
        <v>159</v>
      </c>
      <c r="E316" s="118" t="s">
        <v>160</v>
      </c>
      <c r="F316" s="118" t="s">
        <v>108</v>
      </c>
      <c r="G316" s="118" t="s">
        <v>36</v>
      </c>
      <c r="H316" s="307" t="s">
        <v>188</v>
      </c>
      <c r="I316" s="265" t="s">
        <v>436</v>
      </c>
      <c r="J316" s="51">
        <v>98</v>
      </c>
      <c r="K316" s="51">
        <v>100.8</v>
      </c>
      <c r="L316" s="51">
        <f t="shared" ref="L316:L323" si="191">K316-J316</f>
        <v>2.7999999999999972</v>
      </c>
      <c r="M316" s="52">
        <v>100</v>
      </c>
      <c r="N316" s="52">
        <f t="shared" ref="N316:N321" si="192">L316*M316/100</f>
        <v>2.7999999999999972</v>
      </c>
      <c r="O316" s="139">
        <f>N316*AUXILIAR!$B$50</f>
        <v>8399999.9999999907</v>
      </c>
      <c r="P316" s="73">
        <v>0</v>
      </c>
      <c r="Q316" s="52">
        <f t="shared" ref="Q316:Q321" si="193">L316*P316/100</f>
        <v>0</v>
      </c>
      <c r="R316" s="296">
        <f>Q316*AUXILIAR!$B$50</f>
        <v>0</v>
      </c>
      <c r="S316" s="355" t="s">
        <v>426</v>
      </c>
      <c r="T316" s="51">
        <v>95.7</v>
      </c>
      <c r="U316" s="51">
        <v>99.4</v>
      </c>
      <c r="V316" s="51">
        <f t="shared" ref="V316:V318" si="194">U316-T316</f>
        <v>3.7000000000000028</v>
      </c>
      <c r="W316" s="52">
        <v>100</v>
      </c>
      <c r="X316" s="52">
        <f t="shared" ref="X316:X318" si="195">V316*W316/100</f>
        <v>3.7000000000000028</v>
      </c>
      <c r="Y316" s="139">
        <f>X316*AUXILIAR!$B$53</f>
        <v>18500000.000000015</v>
      </c>
      <c r="Z316" s="214">
        <v>0.08</v>
      </c>
      <c r="AA316" s="52">
        <f t="shared" ref="AA316:AA318" si="196">V316*Z316/100</f>
        <v>2.9600000000000021E-3</v>
      </c>
      <c r="AB316" s="356">
        <f>AA316*AUXILIAR!$B$53</f>
        <v>14800.000000000011</v>
      </c>
      <c r="AC316" s="265" t="s">
        <v>442</v>
      </c>
      <c r="AD316" s="51">
        <v>97.3</v>
      </c>
      <c r="AE316" s="51">
        <v>97.3</v>
      </c>
      <c r="AF316" s="51">
        <v>1</v>
      </c>
      <c r="AG316" s="52">
        <v>100</v>
      </c>
      <c r="AH316" s="52">
        <f t="shared" ref="AH316:AH337" si="197">AF316*AG316/100</f>
        <v>1</v>
      </c>
      <c r="AI316" s="139">
        <f>AH316*AUXILIAR!$B$56</f>
        <v>30000000</v>
      </c>
      <c r="AJ316" s="73">
        <v>0</v>
      </c>
      <c r="AK316" s="52">
        <f t="shared" ref="AK316:AK327" si="198">AF316*AJ316/100</f>
        <v>0</v>
      </c>
      <c r="AL316" s="260">
        <f>AK316*AUXILIAR!$B$56</f>
        <v>0</v>
      </c>
      <c r="AM316" s="354"/>
      <c r="AN316" s="5"/>
      <c r="AO316" s="5"/>
      <c r="AP316" s="5"/>
      <c r="AQ316" s="5"/>
      <c r="AR316" s="5"/>
      <c r="AS316" s="5"/>
      <c r="AT316" s="5"/>
      <c r="AU316" s="5"/>
      <c r="AV316" s="341"/>
      <c r="AW316" s="128"/>
      <c r="AX316" s="5"/>
      <c r="AY316" s="5"/>
      <c r="AZ316" s="5"/>
      <c r="BA316" s="5"/>
      <c r="BB316" s="5"/>
      <c r="BC316" s="5"/>
      <c r="BD316" s="5"/>
      <c r="BE316" s="5"/>
      <c r="BF316" s="145"/>
      <c r="BG316" s="354"/>
      <c r="BH316" s="5"/>
      <c r="BI316" s="5"/>
      <c r="BJ316" s="5"/>
      <c r="BK316" s="5"/>
      <c r="BL316" s="5"/>
      <c r="BM316" s="5"/>
      <c r="BN316" s="5"/>
      <c r="BO316" s="5"/>
      <c r="BP316" s="341"/>
      <c r="BQ316" s="333"/>
    </row>
    <row r="317" spans="1:69" ht="30">
      <c r="A317" s="8" t="s">
        <v>33</v>
      </c>
      <c r="B317" s="8" t="s">
        <v>18</v>
      </c>
      <c r="C317" s="8">
        <v>1</v>
      </c>
      <c r="D317" s="197" t="s">
        <v>159</v>
      </c>
      <c r="E317" s="118" t="s">
        <v>160</v>
      </c>
      <c r="F317" s="118" t="s">
        <v>108</v>
      </c>
      <c r="G317" s="118" t="s">
        <v>36</v>
      </c>
      <c r="H317" s="307" t="s">
        <v>188</v>
      </c>
      <c r="I317" s="265" t="s">
        <v>437</v>
      </c>
      <c r="J317" s="51">
        <v>98</v>
      </c>
      <c r="K317" s="51">
        <v>100.8</v>
      </c>
      <c r="L317" s="51">
        <f t="shared" si="191"/>
        <v>2.7999999999999972</v>
      </c>
      <c r="M317" s="52">
        <v>97</v>
      </c>
      <c r="N317" s="52">
        <f t="shared" si="192"/>
        <v>2.7159999999999975</v>
      </c>
      <c r="O317" s="139">
        <f>N317*AUXILIAR!$B$50</f>
        <v>8147999.9999999925</v>
      </c>
      <c r="P317" s="73">
        <v>0</v>
      </c>
      <c r="Q317" s="52">
        <f t="shared" si="193"/>
        <v>0</v>
      </c>
      <c r="R317" s="296">
        <f>Q317*AUXILIAR!$B$50</f>
        <v>0</v>
      </c>
      <c r="S317" s="355" t="s">
        <v>426</v>
      </c>
      <c r="T317" s="51">
        <v>190.5</v>
      </c>
      <c r="U317" s="51">
        <v>261.10000000000002</v>
      </c>
      <c r="V317" s="51">
        <f t="shared" si="194"/>
        <v>70.600000000000023</v>
      </c>
      <c r="W317" s="52">
        <v>100</v>
      </c>
      <c r="X317" s="52">
        <f t="shared" si="195"/>
        <v>70.600000000000023</v>
      </c>
      <c r="Y317" s="139">
        <f>X317*AUXILIAR!$B$53</f>
        <v>353000000.00000012</v>
      </c>
      <c r="Z317" s="73">
        <v>100</v>
      </c>
      <c r="AA317" s="52">
        <f t="shared" si="196"/>
        <v>70.600000000000023</v>
      </c>
      <c r="AB317" s="356">
        <f>AA317*AUXILIAR!$B$53</f>
        <v>353000000.00000012</v>
      </c>
      <c r="AC317" s="265" t="s">
        <v>443</v>
      </c>
      <c r="AD317" s="51">
        <v>111.7</v>
      </c>
      <c r="AE317" s="51">
        <v>111.7</v>
      </c>
      <c r="AF317" s="51">
        <v>1</v>
      </c>
      <c r="AG317" s="52">
        <v>100</v>
      </c>
      <c r="AH317" s="52">
        <f t="shared" si="197"/>
        <v>1</v>
      </c>
      <c r="AI317" s="139">
        <f>AH317*AUXILIAR!$B$56</f>
        <v>30000000</v>
      </c>
      <c r="AJ317" s="73">
        <v>100</v>
      </c>
      <c r="AK317" s="52">
        <f t="shared" si="198"/>
        <v>1</v>
      </c>
      <c r="AL317" s="260">
        <f>AK317*AUXILIAR!$B$56</f>
        <v>30000000</v>
      </c>
      <c r="AM317" s="354"/>
      <c r="AN317" s="5"/>
      <c r="AO317" s="5"/>
      <c r="AP317" s="5"/>
      <c r="AQ317" s="5"/>
      <c r="AR317" s="5"/>
      <c r="AS317" s="5"/>
      <c r="AT317" s="5"/>
      <c r="AU317" s="5"/>
      <c r="AV317" s="341"/>
      <c r="AW317" s="128"/>
      <c r="AX317" s="5"/>
      <c r="AY317" s="5"/>
      <c r="AZ317" s="5"/>
      <c r="BA317" s="5"/>
      <c r="BB317" s="5"/>
      <c r="BC317" s="5"/>
      <c r="BD317" s="5"/>
      <c r="BE317" s="5"/>
      <c r="BF317" s="145"/>
      <c r="BG317" s="354"/>
      <c r="BH317" s="5"/>
      <c r="BI317" s="5"/>
      <c r="BJ317" s="5"/>
      <c r="BK317" s="5"/>
      <c r="BL317" s="5"/>
      <c r="BM317" s="5"/>
      <c r="BN317" s="5"/>
      <c r="BO317" s="5"/>
      <c r="BP317" s="341"/>
      <c r="BQ317" s="333"/>
    </row>
    <row r="318" spans="1:69" ht="45">
      <c r="A318" s="8" t="s">
        <v>33</v>
      </c>
      <c r="B318" s="8" t="s">
        <v>18</v>
      </c>
      <c r="C318" s="8">
        <v>1</v>
      </c>
      <c r="D318" s="197" t="s">
        <v>159</v>
      </c>
      <c r="E318" s="118" t="s">
        <v>160</v>
      </c>
      <c r="F318" s="118" t="s">
        <v>108</v>
      </c>
      <c r="G318" s="118" t="s">
        <v>36</v>
      </c>
      <c r="H318" s="307" t="s">
        <v>188</v>
      </c>
      <c r="I318" s="265" t="s">
        <v>430</v>
      </c>
      <c r="J318" s="51">
        <v>106.7</v>
      </c>
      <c r="K318" s="51">
        <v>107.3</v>
      </c>
      <c r="L318" s="51">
        <f t="shared" si="191"/>
        <v>0.59999999999999432</v>
      </c>
      <c r="M318" s="52">
        <v>92</v>
      </c>
      <c r="N318" s="52">
        <f t="shared" si="192"/>
        <v>0.55199999999999472</v>
      </c>
      <c r="O318" s="139">
        <f>N318*AUXILIAR!$B$50</f>
        <v>1655999.9999999842</v>
      </c>
      <c r="P318" s="73">
        <v>0</v>
      </c>
      <c r="Q318" s="52">
        <f t="shared" si="193"/>
        <v>0</v>
      </c>
      <c r="R318" s="296">
        <f>Q318*AUXILIAR!$B$50</f>
        <v>0</v>
      </c>
      <c r="S318" s="355" t="s">
        <v>427</v>
      </c>
      <c r="T318" s="51">
        <v>257.39999999999998</v>
      </c>
      <c r="U318" s="51">
        <v>314.2</v>
      </c>
      <c r="V318" s="51">
        <f t="shared" si="194"/>
        <v>56.800000000000011</v>
      </c>
      <c r="W318" s="52">
        <v>100</v>
      </c>
      <c r="X318" s="52">
        <f t="shared" si="195"/>
        <v>56.800000000000011</v>
      </c>
      <c r="Y318" s="139">
        <f>X318*AUXILIAR!$B$53</f>
        <v>284000000.00000006</v>
      </c>
      <c r="Z318" s="214">
        <v>79.930000000000007</v>
      </c>
      <c r="AA318" s="182">
        <f t="shared" si="196"/>
        <v>45.400240000000011</v>
      </c>
      <c r="AB318" s="356">
        <f>AA318*AUXILIAR!$B$53</f>
        <v>227001200.00000006</v>
      </c>
      <c r="AC318" s="265" t="s">
        <v>444</v>
      </c>
      <c r="AD318" s="51">
        <v>119.2</v>
      </c>
      <c r="AE318" s="51">
        <v>119.2</v>
      </c>
      <c r="AF318" s="51">
        <v>1</v>
      </c>
      <c r="AG318" s="52">
        <v>100</v>
      </c>
      <c r="AH318" s="52">
        <f t="shared" si="197"/>
        <v>1</v>
      </c>
      <c r="AI318" s="139">
        <f>AH318*AUXILIAR!$B$56</f>
        <v>30000000</v>
      </c>
      <c r="AJ318" s="73">
        <v>100</v>
      </c>
      <c r="AK318" s="52">
        <f t="shared" si="198"/>
        <v>1</v>
      </c>
      <c r="AL318" s="260">
        <f>AK318*AUXILIAR!$B$56</f>
        <v>30000000</v>
      </c>
      <c r="AM318" s="354"/>
      <c r="AN318" s="5"/>
      <c r="AO318" s="5"/>
      <c r="AP318" s="5"/>
      <c r="AQ318" s="5"/>
      <c r="AR318" s="5"/>
      <c r="AS318" s="5"/>
      <c r="AT318" s="5"/>
      <c r="AU318" s="5"/>
      <c r="AV318" s="341"/>
      <c r="AW318" s="128"/>
      <c r="AX318" s="5"/>
      <c r="AY318" s="5"/>
      <c r="AZ318" s="5"/>
      <c r="BA318" s="5"/>
      <c r="BB318" s="5"/>
      <c r="BC318" s="5"/>
      <c r="BD318" s="5"/>
      <c r="BE318" s="5"/>
      <c r="BF318" s="145"/>
      <c r="BG318" s="354"/>
      <c r="BH318" s="5"/>
      <c r="BI318" s="5"/>
      <c r="BJ318" s="5"/>
      <c r="BK318" s="5"/>
      <c r="BL318" s="5"/>
      <c r="BM318" s="5"/>
      <c r="BN318" s="5"/>
      <c r="BO318" s="5"/>
      <c r="BP318" s="341"/>
      <c r="BQ318" s="333"/>
    </row>
    <row r="319" spans="1:69" ht="45">
      <c r="A319" s="8" t="s">
        <v>33</v>
      </c>
      <c r="B319" s="8" t="s">
        <v>18</v>
      </c>
      <c r="C319" s="8">
        <v>1</v>
      </c>
      <c r="D319" s="197" t="s">
        <v>159</v>
      </c>
      <c r="E319" s="118" t="s">
        <v>160</v>
      </c>
      <c r="F319" s="118" t="s">
        <v>108</v>
      </c>
      <c r="G319" s="118" t="s">
        <v>36</v>
      </c>
      <c r="H319" s="307" t="s">
        <v>188</v>
      </c>
      <c r="I319" s="265" t="s">
        <v>431</v>
      </c>
      <c r="J319" s="51">
        <v>107.3</v>
      </c>
      <c r="K319" s="51">
        <v>108</v>
      </c>
      <c r="L319" s="51">
        <f t="shared" si="191"/>
        <v>0.70000000000000284</v>
      </c>
      <c r="M319" s="52">
        <v>100</v>
      </c>
      <c r="N319" s="52">
        <f t="shared" si="192"/>
        <v>0.70000000000000284</v>
      </c>
      <c r="O319" s="139">
        <f>N319*AUXILIAR!$B$50</f>
        <v>2100000.0000000084</v>
      </c>
      <c r="P319" s="73">
        <v>0</v>
      </c>
      <c r="Q319" s="52">
        <f t="shared" si="193"/>
        <v>0</v>
      </c>
      <c r="R319" s="296">
        <f>Q319*AUXILIAR!$B$50</f>
        <v>0</v>
      </c>
      <c r="S319" s="354"/>
      <c r="T319" s="5"/>
      <c r="U319" s="5"/>
      <c r="V319" s="5"/>
      <c r="W319" s="5"/>
      <c r="X319" s="5"/>
      <c r="Y319" s="5"/>
      <c r="Z319" s="5"/>
      <c r="AA319" s="5"/>
      <c r="AB319" s="341"/>
      <c r="AC319" s="265" t="s">
        <v>445</v>
      </c>
      <c r="AD319" s="51">
        <v>187</v>
      </c>
      <c r="AE319" s="51">
        <v>187</v>
      </c>
      <c r="AF319" s="51">
        <v>1</v>
      </c>
      <c r="AG319" s="52">
        <v>100</v>
      </c>
      <c r="AH319" s="52">
        <f t="shared" si="197"/>
        <v>1</v>
      </c>
      <c r="AI319" s="139">
        <f>AH319*AUXILIAR!$B$56</f>
        <v>30000000</v>
      </c>
      <c r="AJ319" s="73">
        <v>100</v>
      </c>
      <c r="AK319" s="52">
        <f t="shared" si="198"/>
        <v>1</v>
      </c>
      <c r="AL319" s="260">
        <f>AK319*AUXILIAR!$B$56</f>
        <v>30000000</v>
      </c>
      <c r="AM319" s="354"/>
      <c r="AN319" s="5"/>
      <c r="AO319" s="5"/>
      <c r="AP319" s="5"/>
      <c r="AQ319" s="5"/>
      <c r="AR319" s="5"/>
      <c r="AS319" s="5"/>
      <c r="AT319" s="5"/>
      <c r="AU319" s="5"/>
      <c r="AV319" s="341"/>
      <c r="AW319" s="128"/>
      <c r="AX319" s="5"/>
      <c r="AY319" s="5"/>
      <c r="AZ319" s="5"/>
      <c r="BA319" s="5"/>
      <c r="BB319" s="5"/>
      <c r="BC319" s="5"/>
      <c r="BD319" s="5"/>
      <c r="BE319" s="5"/>
      <c r="BF319" s="145"/>
      <c r="BG319" s="354"/>
      <c r="BH319" s="5"/>
      <c r="BI319" s="5"/>
      <c r="BJ319" s="5"/>
      <c r="BK319" s="5"/>
      <c r="BL319" s="5"/>
      <c r="BM319" s="5"/>
      <c r="BN319" s="5"/>
      <c r="BO319" s="5"/>
      <c r="BP319" s="341"/>
      <c r="BQ319" s="333"/>
    </row>
    <row r="320" spans="1:69" ht="45">
      <c r="A320" s="8" t="s">
        <v>33</v>
      </c>
      <c r="B320" s="8" t="s">
        <v>18</v>
      </c>
      <c r="C320" s="8">
        <v>1</v>
      </c>
      <c r="D320" s="197" t="s">
        <v>159</v>
      </c>
      <c r="E320" s="118" t="s">
        <v>160</v>
      </c>
      <c r="F320" s="118" t="s">
        <v>108</v>
      </c>
      <c r="G320" s="118" t="s">
        <v>36</v>
      </c>
      <c r="H320" s="307" t="s">
        <v>188</v>
      </c>
      <c r="I320" s="265" t="s">
        <v>432</v>
      </c>
      <c r="J320" s="51">
        <v>207.4</v>
      </c>
      <c r="K320" s="51">
        <v>209.6</v>
      </c>
      <c r="L320" s="51">
        <f t="shared" si="191"/>
        <v>2.1999999999999886</v>
      </c>
      <c r="M320" s="52">
        <v>100</v>
      </c>
      <c r="N320" s="52">
        <f t="shared" si="192"/>
        <v>2.1999999999999886</v>
      </c>
      <c r="O320" s="139">
        <f>N320*AUXILIAR!$B$50</f>
        <v>6599999.9999999655</v>
      </c>
      <c r="P320" s="73">
        <v>100</v>
      </c>
      <c r="Q320" s="52">
        <f t="shared" si="193"/>
        <v>2.1999999999999886</v>
      </c>
      <c r="R320" s="296">
        <f>Q320*AUXILIAR!$B$50</f>
        <v>6599999.9999999655</v>
      </c>
      <c r="S320" s="354"/>
      <c r="T320" s="5"/>
      <c r="U320" s="5"/>
      <c r="V320" s="5"/>
      <c r="W320" s="5"/>
      <c r="X320" s="5"/>
      <c r="Y320" s="5"/>
      <c r="Z320" s="5"/>
      <c r="AA320" s="5"/>
      <c r="AB320" s="341"/>
      <c r="AC320" s="265" t="s">
        <v>446</v>
      </c>
      <c r="AD320" s="51">
        <v>202.4</v>
      </c>
      <c r="AE320" s="51">
        <v>202.4</v>
      </c>
      <c r="AF320" s="51">
        <v>1</v>
      </c>
      <c r="AG320" s="52">
        <v>100</v>
      </c>
      <c r="AH320" s="52">
        <f t="shared" si="197"/>
        <v>1</v>
      </c>
      <c r="AI320" s="139">
        <f>AH320*AUXILIAR!$B$56</f>
        <v>30000000</v>
      </c>
      <c r="AJ320" s="73">
        <v>100</v>
      </c>
      <c r="AK320" s="52">
        <f t="shared" si="198"/>
        <v>1</v>
      </c>
      <c r="AL320" s="260">
        <f>AK320*AUXILIAR!$B$56</f>
        <v>30000000</v>
      </c>
      <c r="AM320" s="354"/>
      <c r="AN320" s="5"/>
      <c r="AO320" s="5"/>
      <c r="AP320" s="5"/>
      <c r="AQ320" s="5"/>
      <c r="AR320" s="5"/>
      <c r="AS320" s="5"/>
      <c r="AT320" s="5"/>
      <c r="AU320" s="5"/>
      <c r="AV320" s="341"/>
      <c r="AW320" s="128"/>
      <c r="AX320" s="5"/>
      <c r="AY320" s="5"/>
      <c r="AZ320" s="5"/>
      <c r="BA320" s="5"/>
      <c r="BB320" s="5"/>
      <c r="BC320" s="5"/>
      <c r="BD320" s="5"/>
      <c r="BE320" s="5"/>
      <c r="BF320" s="145"/>
      <c r="BG320" s="354"/>
      <c r="BH320" s="5"/>
      <c r="BI320" s="5"/>
      <c r="BJ320" s="5"/>
      <c r="BK320" s="5"/>
      <c r="BL320" s="5"/>
      <c r="BM320" s="5"/>
      <c r="BN320" s="5"/>
      <c r="BO320" s="5"/>
      <c r="BP320" s="341"/>
      <c r="BQ320" s="333"/>
    </row>
    <row r="321" spans="1:69" ht="45">
      <c r="A321" s="8" t="s">
        <v>33</v>
      </c>
      <c r="B321" s="8" t="s">
        <v>18</v>
      </c>
      <c r="C321" s="8">
        <v>1</v>
      </c>
      <c r="D321" s="197" t="s">
        <v>159</v>
      </c>
      <c r="E321" s="118" t="s">
        <v>160</v>
      </c>
      <c r="F321" s="118" t="s">
        <v>108</v>
      </c>
      <c r="G321" s="118" t="s">
        <v>36</v>
      </c>
      <c r="H321" s="307" t="s">
        <v>188</v>
      </c>
      <c r="I321" s="265" t="s">
        <v>433</v>
      </c>
      <c r="J321" s="51">
        <v>245.4</v>
      </c>
      <c r="K321" s="51">
        <v>246.9</v>
      </c>
      <c r="L321" s="51">
        <f t="shared" si="191"/>
        <v>1.5</v>
      </c>
      <c r="M321" s="52">
        <v>100</v>
      </c>
      <c r="N321" s="52">
        <f t="shared" si="192"/>
        <v>1.5</v>
      </c>
      <c r="O321" s="139">
        <f>N321*AUXILIAR!$B$50</f>
        <v>4500000</v>
      </c>
      <c r="P321" s="73">
        <v>0</v>
      </c>
      <c r="Q321" s="52">
        <f t="shared" si="193"/>
        <v>0</v>
      </c>
      <c r="R321" s="296">
        <f>Q321*AUXILIAR!$B$50</f>
        <v>0</v>
      </c>
      <c r="S321" s="354"/>
      <c r="T321" s="5"/>
      <c r="U321" s="5"/>
      <c r="V321" s="5"/>
      <c r="W321" s="5"/>
      <c r="X321" s="5"/>
      <c r="Y321" s="5"/>
      <c r="Z321" s="5"/>
      <c r="AA321" s="5"/>
      <c r="AB321" s="341"/>
      <c r="AC321" s="265" t="s">
        <v>447</v>
      </c>
      <c r="AD321" s="51">
        <v>207.6</v>
      </c>
      <c r="AE321" s="51">
        <v>207.6</v>
      </c>
      <c r="AF321" s="51">
        <v>1</v>
      </c>
      <c r="AG321" s="52">
        <v>100</v>
      </c>
      <c r="AH321" s="52">
        <f t="shared" si="197"/>
        <v>1</v>
      </c>
      <c r="AI321" s="139">
        <f>AH321*AUXILIAR!$B$56</f>
        <v>30000000</v>
      </c>
      <c r="AJ321" s="73">
        <v>100</v>
      </c>
      <c r="AK321" s="52">
        <f t="shared" si="198"/>
        <v>1</v>
      </c>
      <c r="AL321" s="260">
        <f>AK321*AUXILIAR!$B$56</f>
        <v>30000000</v>
      </c>
      <c r="AM321" s="354"/>
      <c r="AN321" s="5"/>
      <c r="AO321" s="5"/>
      <c r="AP321" s="5"/>
      <c r="AQ321" s="5"/>
      <c r="AR321" s="5"/>
      <c r="AS321" s="5"/>
      <c r="AT321" s="5"/>
      <c r="AU321" s="5"/>
      <c r="AV321" s="341"/>
      <c r="AW321" s="128"/>
      <c r="AX321" s="5"/>
      <c r="AY321" s="5"/>
      <c r="AZ321" s="5"/>
      <c r="BA321" s="5"/>
      <c r="BB321" s="5"/>
      <c r="BC321" s="5"/>
      <c r="BD321" s="5"/>
      <c r="BE321" s="5"/>
      <c r="BF321" s="145"/>
      <c r="BG321" s="354"/>
      <c r="BH321" s="5"/>
      <c r="BI321" s="5"/>
      <c r="BJ321" s="5"/>
      <c r="BK321" s="5"/>
      <c r="BL321" s="5"/>
      <c r="BM321" s="5"/>
      <c r="BN321" s="5"/>
      <c r="BO321" s="5"/>
      <c r="BP321" s="341"/>
      <c r="BQ321" s="333"/>
    </row>
    <row r="322" spans="1:69" ht="45">
      <c r="A322" s="8" t="s">
        <v>33</v>
      </c>
      <c r="B322" s="8" t="s">
        <v>18</v>
      </c>
      <c r="C322" s="8">
        <v>1</v>
      </c>
      <c r="D322" s="197" t="s">
        <v>159</v>
      </c>
      <c r="E322" s="118" t="s">
        <v>160</v>
      </c>
      <c r="F322" s="118" t="s">
        <v>108</v>
      </c>
      <c r="G322" s="118" t="s">
        <v>36</v>
      </c>
      <c r="H322" s="307" t="s">
        <v>188</v>
      </c>
      <c r="I322" s="265" t="s">
        <v>434</v>
      </c>
      <c r="J322" s="51">
        <v>276.5</v>
      </c>
      <c r="K322" s="51">
        <v>280.5</v>
      </c>
      <c r="L322" s="51">
        <f t="shared" si="191"/>
        <v>4</v>
      </c>
      <c r="M322" s="52">
        <v>100</v>
      </c>
      <c r="N322" s="52">
        <f t="shared" ref="N322:N323" si="199">L322*M322/100</f>
        <v>4</v>
      </c>
      <c r="O322" s="139">
        <f>N322*AUXILIAR!$B$50</f>
        <v>12000000</v>
      </c>
      <c r="P322" s="73">
        <v>0</v>
      </c>
      <c r="Q322" s="52">
        <f t="shared" ref="Q322:Q323" si="200">L322*P322/100</f>
        <v>0</v>
      </c>
      <c r="R322" s="296">
        <f>Q322*AUXILIAR!$B$50</f>
        <v>0</v>
      </c>
      <c r="S322" s="354"/>
      <c r="T322" s="5"/>
      <c r="U322" s="5"/>
      <c r="V322" s="5"/>
      <c r="W322" s="5"/>
      <c r="X322" s="5"/>
      <c r="Y322" s="5"/>
      <c r="Z322" s="5"/>
      <c r="AA322" s="5"/>
      <c r="AB322" s="341"/>
      <c r="AC322" s="265" t="s">
        <v>448</v>
      </c>
      <c r="AD322" s="51">
        <v>209.8</v>
      </c>
      <c r="AE322" s="51">
        <v>209.8</v>
      </c>
      <c r="AF322" s="51">
        <v>1</v>
      </c>
      <c r="AG322" s="52">
        <v>100</v>
      </c>
      <c r="AH322" s="52">
        <f t="shared" si="197"/>
        <v>1</v>
      </c>
      <c r="AI322" s="139">
        <f>AH322*AUXILIAR!$B$56</f>
        <v>30000000</v>
      </c>
      <c r="AJ322" s="73">
        <v>100</v>
      </c>
      <c r="AK322" s="52">
        <f t="shared" si="198"/>
        <v>1</v>
      </c>
      <c r="AL322" s="260">
        <f>AK322*AUXILIAR!$B$56</f>
        <v>30000000</v>
      </c>
      <c r="AM322" s="354"/>
      <c r="AN322" s="5"/>
      <c r="AO322" s="5"/>
      <c r="AP322" s="5"/>
      <c r="AQ322" s="5"/>
      <c r="AR322" s="5"/>
      <c r="AS322" s="5"/>
      <c r="AT322" s="5"/>
      <c r="AU322" s="5"/>
      <c r="AV322" s="341"/>
      <c r="AW322" s="128"/>
      <c r="AX322" s="5"/>
      <c r="AY322" s="5"/>
      <c r="AZ322" s="5"/>
      <c r="BA322" s="5"/>
      <c r="BB322" s="5"/>
      <c r="BC322" s="5"/>
      <c r="BD322" s="5"/>
      <c r="BE322" s="5"/>
      <c r="BF322" s="145"/>
      <c r="BG322" s="354"/>
      <c r="BH322" s="5"/>
      <c r="BI322" s="5"/>
      <c r="BJ322" s="5"/>
      <c r="BK322" s="5"/>
      <c r="BL322" s="5"/>
      <c r="BM322" s="5"/>
      <c r="BN322" s="5"/>
      <c r="BO322" s="5"/>
      <c r="BP322" s="341"/>
      <c r="BQ322" s="333"/>
    </row>
    <row r="323" spans="1:69" ht="30">
      <c r="A323" s="8" t="s">
        <v>33</v>
      </c>
      <c r="B323" s="8" t="s">
        <v>18</v>
      </c>
      <c r="C323" s="8">
        <v>1</v>
      </c>
      <c r="D323" s="197" t="s">
        <v>159</v>
      </c>
      <c r="E323" s="118" t="s">
        <v>160</v>
      </c>
      <c r="F323" s="118" t="s">
        <v>108</v>
      </c>
      <c r="G323" s="118" t="s">
        <v>36</v>
      </c>
      <c r="H323" s="307" t="s">
        <v>188</v>
      </c>
      <c r="I323" s="265" t="s">
        <v>435</v>
      </c>
      <c r="J323" s="51">
        <v>276.89999999999998</v>
      </c>
      <c r="K323" s="51">
        <v>283.10000000000002</v>
      </c>
      <c r="L323" s="51">
        <f t="shared" si="191"/>
        <v>6.2000000000000455</v>
      </c>
      <c r="M323" s="52">
        <v>100</v>
      </c>
      <c r="N323" s="52">
        <f t="shared" si="199"/>
        <v>6.2000000000000455</v>
      </c>
      <c r="O323" s="139">
        <f>N323*AUXILIAR!$B$50</f>
        <v>18600000.000000138</v>
      </c>
      <c r="P323" s="73">
        <v>0</v>
      </c>
      <c r="Q323" s="52">
        <f t="shared" si="200"/>
        <v>0</v>
      </c>
      <c r="R323" s="296">
        <f>Q323*AUXILIAR!$B$50</f>
        <v>0</v>
      </c>
      <c r="S323" s="354"/>
      <c r="T323" s="5"/>
      <c r="U323" s="5"/>
      <c r="V323" s="5"/>
      <c r="W323" s="5"/>
      <c r="X323" s="5"/>
      <c r="Y323" s="5"/>
      <c r="Z323" s="5"/>
      <c r="AA323" s="5"/>
      <c r="AB323" s="341"/>
      <c r="AC323" s="265" t="s">
        <v>449</v>
      </c>
      <c r="AD323" s="51">
        <v>245.4</v>
      </c>
      <c r="AE323" s="51">
        <v>245.4</v>
      </c>
      <c r="AF323" s="51">
        <v>1</v>
      </c>
      <c r="AG323" s="52">
        <v>100</v>
      </c>
      <c r="AH323" s="52">
        <f t="shared" si="197"/>
        <v>1</v>
      </c>
      <c r="AI323" s="139">
        <f>AH323*AUXILIAR!$B$56</f>
        <v>30000000</v>
      </c>
      <c r="AJ323" s="73">
        <v>100</v>
      </c>
      <c r="AK323" s="52">
        <f t="shared" si="198"/>
        <v>1</v>
      </c>
      <c r="AL323" s="260">
        <f>AK323*AUXILIAR!$B$56</f>
        <v>30000000</v>
      </c>
      <c r="AM323" s="354"/>
      <c r="AN323" s="5"/>
      <c r="AO323" s="5"/>
      <c r="AP323" s="5"/>
      <c r="AQ323" s="5"/>
      <c r="AR323" s="5"/>
      <c r="AS323" s="5"/>
      <c r="AT323" s="5"/>
      <c r="AU323" s="5"/>
      <c r="AV323" s="341"/>
      <c r="AW323" s="128"/>
      <c r="AX323" s="5"/>
      <c r="AY323" s="5"/>
      <c r="AZ323" s="5"/>
      <c r="BA323" s="5"/>
      <c r="BB323" s="5"/>
      <c r="BC323" s="5"/>
      <c r="BD323" s="5"/>
      <c r="BE323" s="5"/>
      <c r="BF323" s="145"/>
      <c r="BG323" s="354"/>
      <c r="BH323" s="5"/>
      <c r="BI323" s="5"/>
      <c r="BJ323" s="5"/>
      <c r="BK323" s="5"/>
      <c r="BL323" s="5"/>
      <c r="BM323" s="5"/>
      <c r="BN323" s="5"/>
      <c r="BO323" s="5"/>
      <c r="BP323" s="341"/>
      <c r="BQ323" s="333"/>
    </row>
    <row r="324" spans="1:69" ht="30">
      <c r="A324" s="8" t="s">
        <v>33</v>
      </c>
      <c r="B324" s="8" t="s">
        <v>18</v>
      </c>
      <c r="C324" s="8">
        <v>1</v>
      </c>
      <c r="D324" s="197" t="s">
        <v>159</v>
      </c>
      <c r="E324" s="118" t="s">
        <v>160</v>
      </c>
      <c r="F324" s="118" t="s">
        <v>108</v>
      </c>
      <c r="G324" s="118" t="s">
        <v>36</v>
      </c>
      <c r="H324" s="307" t="s">
        <v>188</v>
      </c>
      <c r="I324" s="128"/>
      <c r="J324" s="5"/>
      <c r="K324" s="5"/>
      <c r="L324" s="5"/>
      <c r="M324" s="5"/>
      <c r="N324" s="5"/>
      <c r="O324" s="5"/>
      <c r="P324" s="5"/>
      <c r="Q324" s="5"/>
      <c r="R324" s="145"/>
      <c r="S324" s="354"/>
      <c r="T324" s="5"/>
      <c r="U324" s="5"/>
      <c r="V324" s="5"/>
      <c r="W324" s="5"/>
      <c r="X324" s="5"/>
      <c r="Y324" s="5"/>
      <c r="Z324" s="5"/>
      <c r="AA324" s="5"/>
      <c r="AB324" s="341"/>
      <c r="AC324" s="265" t="s">
        <v>450</v>
      </c>
      <c r="AD324" s="51">
        <v>270.10000000000002</v>
      </c>
      <c r="AE324" s="51">
        <v>270.10000000000002</v>
      </c>
      <c r="AF324" s="51">
        <v>1</v>
      </c>
      <c r="AG324" s="52">
        <v>100</v>
      </c>
      <c r="AH324" s="52">
        <f t="shared" si="197"/>
        <v>1</v>
      </c>
      <c r="AI324" s="139">
        <f>AH324*AUXILIAR!$B$56</f>
        <v>30000000</v>
      </c>
      <c r="AJ324" s="73">
        <v>100</v>
      </c>
      <c r="AK324" s="52">
        <f t="shared" si="198"/>
        <v>1</v>
      </c>
      <c r="AL324" s="260">
        <f>AK324*AUXILIAR!$B$56</f>
        <v>30000000</v>
      </c>
      <c r="AM324" s="354"/>
      <c r="AN324" s="5"/>
      <c r="AO324" s="5"/>
      <c r="AP324" s="5"/>
      <c r="AQ324" s="5"/>
      <c r="AR324" s="5"/>
      <c r="AS324" s="5"/>
      <c r="AT324" s="5"/>
      <c r="AU324" s="5"/>
      <c r="AV324" s="341"/>
      <c r="AW324" s="128"/>
      <c r="AX324" s="5"/>
      <c r="AY324" s="5"/>
      <c r="AZ324" s="5"/>
      <c r="BA324" s="5"/>
      <c r="BB324" s="5"/>
      <c r="BC324" s="5"/>
      <c r="BD324" s="5"/>
      <c r="BE324" s="5"/>
      <c r="BF324" s="145"/>
      <c r="BG324" s="354"/>
      <c r="BH324" s="5"/>
      <c r="BI324" s="5"/>
      <c r="BJ324" s="5"/>
      <c r="BK324" s="5"/>
      <c r="BL324" s="5"/>
      <c r="BM324" s="5"/>
      <c r="BN324" s="5"/>
      <c r="BO324" s="5"/>
      <c r="BP324" s="341"/>
      <c r="BQ324" s="333"/>
    </row>
    <row r="325" spans="1:69" ht="30">
      <c r="A325" s="8" t="s">
        <v>33</v>
      </c>
      <c r="B325" s="8" t="s">
        <v>18</v>
      </c>
      <c r="C325" s="8">
        <v>1</v>
      </c>
      <c r="D325" s="197" t="s">
        <v>159</v>
      </c>
      <c r="E325" s="118" t="s">
        <v>160</v>
      </c>
      <c r="F325" s="118" t="s">
        <v>108</v>
      </c>
      <c r="G325" s="118" t="s">
        <v>36</v>
      </c>
      <c r="H325" s="307" t="s">
        <v>188</v>
      </c>
      <c r="I325" s="128"/>
      <c r="J325" s="5"/>
      <c r="K325" s="5"/>
      <c r="L325" s="5"/>
      <c r="M325" s="5"/>
      <c r="N325" s="5"/>
      <c r="O325" s="5"/>
      <c r="P325" s="5"/>
      <c r="Q325" s="5"/>
      <c r="R325" s="145"/>
      <c r="S325" s="354"/>
      <c r="T325" s="5"/>
      <c r="U325" s="5"/>
      <c r="V325" s="5"/>
      <c r="W325" s="5"/>
      <c r="X325" s="5"/>
      <c r="Y325" s="5"/>
      <c r="Z325" s="5"/>
      <c r="AA325" s="5"/>
      <c r="AB325" s="341"/>
      <c r="AC325" s="265" t="s">
        <v>451</v>
      </c>
      <c r="AD325" s="51">
        <v>273.2</v>
      </c>
      <c r="AE325" s="51">
        <v>273.2</v>
      </c>
      <c r="AF325" s="51">
        <v>1</v>
      </c>
      <c r="AG325" s="52">
        <v>100</v>
      </c>
      <c r="AH325" s="52">
        <f t="shared" si="197"/>
        <v>1</v>
      </c>
      <c r="AI325" s="139">
        <f>AH325*AUXILIAR!$B$56</f>
        <v>30000000</v>
      </c>
      <c r="AJ325" s="73">
        <v>0</v>
      </c>
      <c r="AK325" s="52">
        <f t="shared" si="198"/>
        <v>0</v>
      </c>
      <c r="AL325" s="260">
        <f>AK325*AUXILIAR!$B$56</f>
        <v>0</v>
      </c>
      <c r="AM325" s="354"/>
      <c r="AN325" s="5"/>
      <c r="AO325" s="5"/>
      <c r="AP325" s="5"/>
      <c r="AQ325" s="5"/>
      <c r="AR325" s="5"/>
      <c r="AS325" s="5"/>
      <c r="AT325" s="5"/>
      <c r="AU325" s="5"/>
      <c r="AV325" s="341"/>
      <c r="AW325" s="128"/>
      <c r="AX325" s="5"/>
      <c r="AY325" s="5"/>
      <c r="AZ325" s="5"/>
      <c r="BA325" s="5"/>
      <c r="BB325" s="5"/>
      <c r="BC325" s="5"/>
      <c r="BD325" s="5"/>
      <c r="BE325" s="5"/>
      <c r="BF325" s="145"/>
      <c r="BG325" s="354"/>
      <c r="BH325" s="5"/>
      <c r="BI325" s="5"/>
      <c r="BJ325" s="5"/>
      <c r="BK325" s="5"/>
      <c r="BL325" s="5"/>
      <c r="BM325" s="5"/>
      <c r="BN325" s="5"/>
      <c r="BO325" s="5"/>
      <c r="BP325" s="341"/>
      <c r="BQ325" s="333"/>
    </row>
    <row r="326" spans="1:69" ht="30">
      <c r="A326" s="8" t="s">
        <v>33</v>
      </c>
      <c r="B326" s="8" t="s">
        <v>18</v>
      </c>
      <c r="C326" s="8">
        <v>1</v>
      </c>
      <c r="D326" s="197" t="s">
        <v>159</v>
      </c>
      <c r="E326" s="118" t="s">
        <v>160</v>
      </c>
      <c r="F326" s="118" t="s">
        <v>108</v>
      </c>
      <c r="G326" s="118" t="s">
        <v>36</v>
      </c>
      <c r="H326" s="307" t="s">
        <v>188</v>
      </c>
      <c r="I326" s="128"/>
      <c r="J326" s="5"/>
      <c r="K326" s="5"/>
      <c r="L326" s="5"/>
      <c r="M326" s="5"/>
      <c r="N326" s="5"/>
      <c r="O326" s="5"/>
      <c r="P326" s="5"/>
      <c r="Q326" s="5"/>
      <c r="R326" s="145"/>
      <c r="S326" s="354"/>
      <c r="T326" s="5"/>
      <c r="U326" s="5"/>
      <c r="V326" s="5"/>
      <c r="W326" s="5"/>
      <c r="X326" s="5"/>
      <c r="Y326" s="5"/>
      <c r="Z326" s="5"/>
      <c r="AA326" s="5"/>
      <c r="AB326" s="341"/>
      <c r="AC326" s="265" t="s">
        <v>452</v>
      </c>
      <c r="AD326" s="51">
        <v>280.5</v>
      </c>
      <c r="AE326" s="51">
        <v>280.5</v>
      </c>
      <c r="AF326" s="51">
        <v>1</v>
      </c>
      <c r="AG326" s="52">
        <v>100</v>
      </c>
      <c r="AH326" s="52">
        <f t="shared" si="197"/>
        <v>1</v>
      </c>
      <c r="AI326" s="139">
        <f>AH326*AUXILIAR!$B$56</f>
        <v>30000000</v>
      </c>
      <c r="AJ326" s="73">
        <v>0</v>
      </c>
      <c r="AK326" s="52">
        <f t="shared" si="198"/>
        <v>0</v>
      </c>
      <c r="AL326" s="260">
        <f>AK326*AUXILIAR!$B$56</f>
        <v>0</v>
      </c>
      <c r="AM326" s="354"/>
      <c r="AN326" s="5"/>
      <c r="AO326" s="5"/>
      <c r="AP326" s="5"/>
      <c r="AQ326" s="5"/>
      <c r="AR326" s="5"/>
      <c r="AS326" s="5"/>
      <c r="AT326" s="5"/>
      <c r="AU326" s="5"/>
      <c r="AV326" s="341"/>
      <c r="AW326" s="128"/>
      <c r="AX326" s="5"/>
      <c r="AY326" s="5"/>
      <c r="AZ326" s="5"/>
      <c r="BA326" s="5"/>
      <c r="BB326" s="5"/>
      <c r="BC326" s="5"/>
      <c r="BD326" s="5"/>
      <c r="BE326" s="5"/>
      <c r="BF326" s="145"/>
      <c r="BG326" s="354"/>
      <c r="BH326" s="5"/>
      <c r="BI326" s="5"/>
      <c r="BJ326" s="5"/>
      <c r="BK326" s="5"/>
      <c r="BL326" s="5"/>
      <c r="BM326" s="5"/>
      <c r="BN326" s="5"/>
      <c r="BO326" s="5"/>
      <c r="BP326" s="341"/>
      <c r="BQ326" s="333"/>
    </row>
    <row r="327" spans="1:69" ht="30">
      <c r="A327" s="8" t="s">
        <v>33</v>
      </c>
      <c r="B327" s="8" t="s">
        <v>18</v>
      </c>
      <c r="C327" s="8">
        <v>1</v>
      </c>
      <c r="D327" s="197" t="s">
        <v>159</v>
      </c>
      <c r="E327" s="118" t="s">
        <v>160</v>
      </c>
      <c r="F327" s="118" t="s">
        <v>108</v>
      </c>
      <c r="G327" s="118" t="s">
        <v>36</v>
      </c>
      <c r="H327" s="307" t="s">
        <v>188</v>
      </c>
      <c r="I327" s="128"/>
      <c r="J327" s="5"/>
      <c r="K327" s="5"/>
      <c r="L327" s="5"/>
      <c r="M327" s="5"/>
      <c r="N327" s="5"/>
      <c r="O327" s="5"/>
      <c r="P327" s="5"/>
      <c r="Q327" s="5"/>
      <c r="R327" s="145"/>
      <c r="S327" s="354"/>
      <c r="T327" s="5"/>
      <c r="U327" s="5"/>
      <c r="V327" s="5"/>
      <c r="W327" s="5"/>
      <c r="X327" s="5"/>
      <c r="Y327" s="5"/>
      <c r="Z327" s="5"/>
      <c r="AA327" s="5"/>
      <c r="AB327" s="341"/>
      <c r="AC327" s="265" t="s">
        <v>453</v>
      </c>
      <c r="AD327" s="51">
        <v>296</v>
      </c>
      <c r="AE327" s="51">
        <v>296</v>
      </c>
      <c r="AF327" s="51">
        <v>1</v>
      </c>
      <c r="AG327" s="52">
        <v>100</v>
      </c>
      <c r="AH327" s="52">
        <f t="shared" si="197"/>
        <v>1</v>
      </c>
      <c r="AI327" s="139">
        <f>AH327*AUXILIAR!$B$56</f>
        <v>30000000</v>
      </c>
      <c r="AJ327" s="73">
        <v>100</v>
      </c>
      <c r="AK327" s="52">
        <f t="shared" si="198"/>
        <v>1</v>
      </c>
      <c r="AL327" s="260">
        <f>AK327*AUXILIAR!$B$56</f>
        <v>30000000</v>
      </c>
      <c r="AM327" s="354"/>
      <c r="AN327" s="5"/>
      <c r="AO327" s="5"/>
      <c r="AP327" s="5"/>
      <c r="AQ327" s="5"/>
      <c r="AR327" s="5"/>
      <c r="AS327" s="5"/>
      <c r="AT327" s="5"/>
      <c r="AU327" s="5"/>
      <c r="AV327" s="341"/>
      <c r="AW327" s="128"/>
      <c r="AX327" s="5"/>
      <c r="AY327" s="5"/>
      <c r="AZ327" s="5"/>
      <c r="BA327" s="5"/>
      <c r="BB327" s="5"/>
      <c r="BC327" s="5"/>
      <c r="BD327" s="5"/>
      <c r="BE327" s="5"/>
      <c r="BF327" s="145"/>
      <c r="BG327" s="354"/>
      <c r="BH327" s="5"/>
      <c r="BI327" s="5"/>
      <c r="BJ327" s="5"/>
      <c r="BK327" s="5"/>
      <c r="BL327" s="5"/>
      <c r="BM327" s="5"/>
      <c r="BN327" s="5"/>
      <c r="BO327" s="5"/>
      <c r="BP327" s="341"/>
      <c r="BQ327" s="333"/>
    </row>
    <row r="328" spans="1:69" ht="45">
      <c r="A328" s="8" t="s">
        <v>33</v>
      </c>
      <c r="B328" s="8" t="s">
        <v>18</v>
      </c>
      <c r="C328" s="8">
        <v>1</v>
      </c>
      <c r="D328" s="197" t="s">
        <v>159</v>
      </c>
      <c r="E328" s="118" t="s">
        <v>160</v>
      </c>
      <c r="F328" s="118" t="s">
        <v>108</v>
      </c>
      <c r="G328" s="118" t="s">
        <v>36</v>
      </c>
      <c r="H328" s="307" t="s">
        <v>188</v>
      </c>
      <c r="I328" s="128"/>
      <c r="J328" s="5"/>
      <c r="K328" s="5"/>
      <c r="L328" s="5"/>
      <c r="M328" s="5"/>
      <c r="N328" s="5"/>
      <c r="O328" s="5"/>
      <c r="P328" s="5"/>
      <c r="Q328" s="5"/>
      <c r="R328" s="145"/>
      <c r="S328" s="354"/>
      <c r="T328" s="5"/>
      <c r="U328" s="5"/>
      <c r="V328" s="5"/>
      <c r="W328" s="5"/>
      <c r="X328" s="5"/>
      <c r="Y328" s="5"/>
      <c r="Z328" s="5"/>
      <c r="AA328" s="5"/>
      <c r="AB328" s="341"/>
      <c r="AC328" s="265" t="s">
        <v>454</v>
      </c>
      <c r="AD328" s="51">
        <v>276.5</v>
      </c>
      <c r="AE328" s="51">
        <v>276.5</v>
      </c>
      <c r="AF328" s="51">
        <v>1</v>
      </c>
      <c r="AG328" s="52">
        <v>100</v>
      </c>
      <c r="AH328" s="52">
        <f t="shared" si="197"/>
        <v>1</v>
      </c>
      <c r="AI328" s="139">
        <f>AH328*AUXILIAR!$B$59</f>
        <v>40000000</v>
      </c>
      <c r="AJ328" s="73">
        <v>0</v>
      </c>
      <c r="AK328" s="52">
        <f t="shared" ref="AK328:AK333" si="201">AF328*AJ328/100</f>
        <v>0</v>
      </c>
      <c r="AL328" s="260">
        <f>AK328*AUXILIAR!$B$59</f>
        <v>0</v>
      </c>
      <c r="AM328" s="354"/>
      <c r="AN328" s="5"/>
      <c r="AO328" s="5"/>
      <c r="AP328" s="5"/>
      <c r="AQ328" s="5"/>
      <c r="AR328" s="5"/>
      <c r="AS328" s="5"/>
      <c r="AT328" s="5"/>
      <c r="AU328" s="5"/>
      <c r="AV328" s="341"/>
      <c r="AW328" s="128"/>
      <c r="AX328" s="5"/>
      <c r="AY328" s="5"/>
      <c r="AZ328" s="5"/>
      <c r="BA328" s="5"/>
      <c r="BB328" s="5"/>
      <c r="BC328" s="5"/>
      <c r="BD328" s="5"/>
      <c r="BE328" s="5"/>
      <c r="BF328" s="145"/>
      <c r="BG328" s="354"/>
      <c r="BH328" s="5"/>
      <c r="BI328" s="5"/>
      <c r="BJ328" s="5"/>
      <c r="BK328" s="5"/>
      <c r="BL328" s="5"/>
      <c r="BM328" s="5"/>
      <c r="BN328" s="5"/>
      <c r="BO328" s="5"/>
      <c r="BP328" s="341"/>
      <c r="BQ328" s="333"/>
    </row>
    <row r="329" spans="1:69" ht="30">
      <c r="A329" s="8" t="s">
        <v>33</v>
      </c>
      <c r="B329" s="8" t="s">
        <v>18</v>
      </c>
      <c r="C329" s="8">
        <v>1</v>
      </c>
      <c r="D329" s="197" t="s">
        <v>159</v>
      </c>
      <c r="E329" s="118" t="s">
        <v>160</v>
      </c>
      <c r="F329" s="118" t="s">
        <v>108</v>
      </c>
      <c r="G329" s="118" t="s">
        <v>36</v>
      </c>
      <c r="H329" s="307" t="s">
        <v>188</v>
      </c>
      <c r="I329" s="128"/>
      <c r="J329" s="5"/>
      <c r="K329" s="5"/>
      <c r="L329" s="5"/>
      <c r="M329" s="5"/>
      <c r="N329" s="5"/>
      <c r="O329" s="5"/>
      <c r="P329" s="5"/>
      <c r="Q329" s="5"/>
      <c r="R329" s="145"/>
      <c r="S329" s="354"/>
      <c r="T329" s="5"/>
      <c r="U329" s="5"/>
      <c r="V329" s="5"/>
      <c r="W329" s="5"/>
      <c r="X329" s="5"/>
      <c r="Y329" s="5"/>
      <c r="Z329" s="5"/>
      <c r="AA329" s="5"/>
      <c r="AB329" s="341"/>
      <c r="AC329" s="265" t="s">
        <v>458</v>
      </c>
      <c r="AD329" s="51">
        <v>125.2</v>
      </c>
      <c r="AE329" s="51">
        <v>125.2</v>
      </c>
      <c r="AF329" s="51">
        <v>1</v>
      </c>
      <c r="AG329" s="52">
        <v>100</v>
      </c>
      <c r="AH329" s="52">
        <f t="shared" si="197"/>
        <v>1</v>
      </c>
      <c r="AI329" s="139">
        <f>AH329*AUXILIAR!$B$57</f>
        <v>20000000</v>
      </c>
      <c r="AJ329" s="73">
        <v>100</v>
      </c>
      <c r="AK329" s="52">
        <f t="shared" si="201"/>
        <v>1</v>
      </c>
      <c r="AL329" s="260">
        <f>AK329*AUXILIAR!$B$57</f>
        <v>20000000</v>
      </c>
      <c r="AM329" s="354"/>
      <c r="AN329" s="5"/>
      <c r="AO329" s="5"/>
      <c r="AP329" s="5"/>
      <c r="AQ329" s="5"/>
      <c r="AR329" s="5"/>
      <c r="AS329" s="5"/>
      <c r="AT329" s="5"/>
      <c r="AU329" s="5"/>
      <c r="AV329" s="341"/>
      <c r="AW329" s="128"/>
      <c r="AX329" s="5"/>
      <c r="AY329" s="5"/>
      <c r="AZ329" s="5"/>
      <c r="BA329" s="5"/>
      <c r="BB329" s="5"/>
      <c r="BC329" s="5"/>
      <c r="BD329" s="5"/>
      <c r="BE329" s="5"/>
      <c r="BF329" s="145"/>
      <c r="BG329" s="354"/>
      <c r="BH329" s="5"/>
      <c r="BI329" s="5"/>
      <c r="BJ329" s="5"/>
      <c r="BK329" s="5"/>
      <c r="BL329" s="5"/>
      <c r="BM329" s="5"/>
      <c r="BN329" s="5"/>
      <c r="BO329" s="5"/>
      <c r="BP329" s="341"/>
      <c r="BQ329" s="333"/>
    </row>
    <row r="330" spans="1:69" ht="45">
      <c r="A330" s="8" t="s">
        <v>33</v>
      </c>
      <c r="B330" s="8" t="s">
        <v>18</v>
      </c>
      <c r="C330" s="8">
        <v>1</v>
      </c>
      <c r="D330" s="197" t="s">
        <v>159</v>
      </c>
      <c r="E330" s="118" t="s">
        <v>160</v>
      </c>
      <c r="F330" s="118" t="s">
        <v>108</v>
      </c>
      <c r="G330" s="118" t="s">
        <v>36</v>
      </c>
      <c r="H330" s="307" t="s">
        <v>188</v>
      </c>
      <c r="I330" s="128"/>
      <c r="J330" s="5"/>
      <c r="K330" s="5"/>
      <c r="L330" s="5"/>
      <c r="M330" s="5"/>
      <c r="N330" s="5"/>
      <c r="O330" s="5"/>
      <c r="P330" s="5"/>
      <c r="Q330" s="5"/>
      <c r="R330" s="145"/>
      <c r="S330" s="354"/>
      <c r="T330" s="5"/>
      <c r="U330" s="5"/>
      <c r="V330" s="5"/>
      <c r="W330" s="5"/>
      <c r="X330" s="5"/>
      <c r="Y330" s="5"/>
      <c r="Z330" s="5"/>
      <c r="AA330" s="5"/>
      <c r="AB330" s="341"/>
      <c r="AC330" s="265" t="s">
        <v>459</v>
      </c>
      <c r="AD330" s="51">
        <v>154.5</v>
      </c>
      <c r="AE330" s="51">
        <v>154.5</v>
      </c>
      <c r="AF330" s="51">
        <v>1</v>
      </c>
      <c r="AG330" s="52">
        <v>100</v>
      </c>
      <c r="AH330" s="52">
        <f t="shared" si="197"/>
        <v>1</v>
      </c>
      <c r="AI330" s="139">
        <f>AH330*AUXILIAR!$B$57</f>
        <v>20000000</v>
      </c>
      <c r="AJ330" s="73">
        <v>100</v>
      </c>
      <c r="AK330" s="52">
        <f t="shared" si="201"/>
        <v>1</v>
      </c>
      <c r="AL330" s="260">
        <f>AK330*AUXILIAR!$B$57</f>
        <v>20000000</v>
      </c>
      <c r="AM330" s="354"/>
      <c r="AN330" s="5"/>
      <c r="AO330" s="5"/>
      <c r="AP330" s="5"/>
      <c r="AQ330" s="5"/>
      <c r="AR330" s="5"/>
      <c r="AS330" s="5"/>
      <c r="AT330" s="5"/>
      <c r="AU330" s="5"/>
      <c r="AV330" s="341"/>
      <c r="AW330" s="128"/>
      <c r="AX330" s="5"/>
      <c r="AY330" s="5"/>
      <c r="AZ330" s="5"/>
      <c r="BA330" s="5"/>
      <c r="BB330" s="5"/>
      <c r="BC330" s="5"/>
      <c r="BD330" s="5"/>
      <c r="BE330" s="5"/>
      <c r="BF330" s="145"/>
      <c r="BG330" s="354"/>
      <c r="BH330" s="5"/>
      <c r="BI330" s="5"/>
      <c r="BJ330" s="5"/>
      <c r="BK330" s="5"/>
      <c r="BL330" s="5"/>
      <c r="BM330" s="5"/>
      <c r="BN330" s="5"/>
      <c r="BO330" s="5"/>
      <c r="BP330" s="341"/>
      <c r="BQ330" s="333"/>
    </row>
    <row r="331" spans="1:69" ht="45">
      <c r="A331" s="8" t="s">
        <v>33</v>
      </c>
      <c r="B331" s="8" t="s">
        <v>18</v>
      </c>
      <c r="C331" s="8">
        <v>1</v>
      </c>
      <c r="D331" s="197" t="s">
        <v>159</v>
      </c>
      <c r="E331" s="118" t="s">
        <v>160</v>
      </c>
      <c r="F331" s="118" t="s">
        <v>108</v>
      </c>
      <c r="G331" s="118" t="s">
        <v>36</v>
      </c>
      <c r="H331" s="307" t="s">
        <v>188</v>
      </c>
      <c r="I331" s="128"/>
      <c r="J331" s="5"/>
      <c r="K331" s="5"/>
      <c r="L331" s="5"/>
      <c r="M331" s="5"/>
      <c r="N331" s="5"/>
      <c r="O331" s="5"/>
      <c r="P331" s="5"/>
      <c r="Q331" s="5"/>
      <c r="R331" s="145"/>
      <c r="S331" s="354"/>
      <c r="T331" s="5"/>
      <c r="U331" s="5"/>
      <c r="V331" s="5"/>
      <c r="W331" s="5"/>
      <c r="X331" s="5"/>
      <c r="Y331" s="5"/>
      <c r="Z331" s="5"/>
      <c r="AA331" s="5"/>
      <c r="AB331" s="341"/>
      <c r="AC331" s="265" t="s">
        <v>460</v>
      </c>
      <c r="AD331" s="51">
        <v>163.5</v>
      </c>
      <c r="AE331" s="51">
        <v>163.5</v>
      </c>
      <c r="AF331" s="51">
        <v>1</v>
      </c>
      <c r="AG331" s="52">
        <v>100</v>
      </c>
      <c r="AH331" s="52">
        <f t="shared" si="197"/>
        <v>1</v>
      </c>
      <c r="AI331" s="139">
        <f>AH331*AUXILIAR!$B$57</f>
        <v>20000000</v>
      </c>
      <c r="AJ331" s="73">
        <v>100</v>
      </c>
      <c r="AK331" s="52">
        <f t="shared" si="201"/>
        <v>1</v>
      </c>
      <c r="AL331" s="260">
        <f>AK331*AUXILIAR!$B$57</f>
        <v>20000000</v>
      </c>
      <c r="AM331" s="354"/>
      <c r="AN331" s="5"/>
      <c r="AO331" s="5"/>
      <c r="AP331" s="5"/>
      <c r="AQ331" s="5"/>
      <c r="AR331" s="5"/>
      <c r="AS331" s="5"/>
      <c r="AT331" s="5"/>
      <c r="AU331" s="5"/>
      <c r="AV331" s="341"/>
      <c r="AW331" s="128"/>
      <c r="AX331" s="5"/>
      <c r="AY331" s="5"/>
      <c r="AZ331" s="5"/>
      <c r="BA331" s="5"/>
      <c r="BB331" s="5"/>
      <c r="BC331" s="5"/>
      <c r="BD331" s="5"/>
      <c r="BE331" s="5"/>
      <c r="BF331" s="145"/>
      <c r="BG331" s="354"/>
      <c r="BH331" s="5"/>
      <c r="BI331" s="5"/>
      <c r="BJ331" s="5"/>
      <c r="BK331" s="5"/>
      <c r="BL331" s="5"/>
      <c r="BM331" s="5"/>
      <c r="BN331" s="5"/>
      <c r="BO331" s="5"/>
      <c r="BP331" s="341"/>
      <c r="BQ331" s="333"/>
    </row>
    <row r="332" spans="1:69" ht="30">
      <c r="A332" s="8" t="s">
        <v>33</v>
      </c>
      <c r="B332" s="8" t="s">
        <v>18</v>
      </c>
      <c r="C332" s="8">
        <v>1</v>
      </c>
      <c r="D332" s="197" t="s">
        <v>159</v>
      </c>
      <c r="E332" s="118" t="s">
        <v>160</v>
      </c>
      <c r="F332" s="118" t="s">
        <v>108</v>
      </c>
      <c r="G332" s="118" t="s">
        <v>36</v>
      </c>
      <c r="H332" s="307" t="s">
        <v>188</v>
      </c>
      <c r="I332" s="128"/>
      <c r="J332" s="5"/>
      <c r="K332" s="5"/>
      <c r="L332" s="5"/>
      <c r="M332" s="5"/>
      <c r="N332" s="5"/>
      <c r="O332" s="5"/>
      <c r="P332" s="5"/>
      <c r="Q332" s="5"/>
      <c r="R332" s="145"/>
      <c r="S332" s="354"/>
      <c r="T332" s="5"/>
      <c r="U332" s="5"/>
      <c r="V332" s="5"/>
      <c r="W332" s="5"/>
      <c r="X332" s="5"/>
      <c r="Y332" s="5"/>
      <c r="Z332" s="5"/>
      <c r="AA332" s="5"/>
      <c r="AB332" s="341"/>
      <c r="AC332" s="265" t="s">
        <v>461</v>
      </c>
      <c r="AD332" s="51">
        <v>265.10000000000002</v>
      </c>
      <c r="AE332" s="51">
        <v>265.10000000000002</v>
      </c>
      <c r="AF332" s="51">
        <v>1</v>
      </c>
      <c r="AG332" s="52">
        <v>100</v>
      </c>
      <c r="AH332" s="52">
        <f t="shared" si="197"/>
        <v>1</v>
      </c>
      <c r="AI332" s="139">
        <f>AH332*AUXILIAR!$B$57</f>
        <v>20000000</v>
      </c>
      <c r="AJ332" s="73">
        <v>100</v>
      </c>
      <c r="AK332" s="52">
        <f t="shared" si="201"/>
        <v>1</v>
      </c>
      <c r="AL332" s="260">
        <f>AK332*AUXILIAR!$B$57</f>
        <v>20000000</v>
      </c>
      <c r="AM332" s="354"/>
      <c r="AN332" s="5"/>
      <c r="AO332" s="5"/>
      <c r="AP332" s="5"/>
      <c r="AQ332" s="5"/>
      <c r="AR332" s="5"/>
      <c r="AS332" s="5"/>
      <c r="AT332" s="5"/>
      <c r="AU332" s="5"/>
      <c r="AV332" s="341"/>
      <c r="AW332" s="128"/>
      <c r="AX332" s="5"/>
      <c r="AY332" s="5"/>
      <c r="AZ332" s="5"/>
      <c r="BA332" s="5"/>
      <c r="BB332" s="5"/>
      <c r="BC332" s="5"/>
      <c r="BD332" s="5"/>
      <c r="BE332" s="5"/>
      <c r="BF332" s="145"/>
      <c r="BG332" s="354"/>
      <c r="BH332" s="5"/>
      <c r="BI332" s="5"/>
      <c r="BJ332" s="5"/>
      <c r="BK332" s="5"/>
      <c r="BL332" s="5"/>
      <c r="BM332" s="5"/>
      <c r="BN332" s="5"/>
      <c r="BO332" s="5"/>
      <c r="BP332" s="341"/>
      <c r="BQ332" s="333"/>
    </row>
    <row r="333" spans="1:69" ht="30">
      <c r="A333" s="8" t="s">
        <v>33</v>
      </c>
      <c r="B333" s="8" t="s">
        <v>18</v>
      </c>
      <c r="C333" s="8">
        <v>1</v>
      </c>
      <c r="D333" s="197" t="s">
        <v>159</v>
      </c>
      <c r="E333" s="118" t="s">
        <v>160</v>
      </c>
      <c r="F333" s="118" t="s">
        <v>108</v>
      </c>
      <c r="G333" s="118" t="s">
        <v>36</v>
      </c>
      <c r="H333" s="307" t="s">
        <v>188</v>
      </c>
      <c r="I333" s="128"/>
      <c r="J333" s="5"/>
      <c r="K333" s="5"/>
      <c r="L333" s="5"/>
      <c r="M333" s="5"/>
      <c r="N333" s="5"/>
      <c r="O333" s="5"/>
      <c r="P333" s="5"/>
      <c r="Q333" s="5"/>
      <c r="R333" s="145"/>
      <c r="S333" s="354"/>
      <c r="T333" s="5"/>
      <c r="U333" s="5"/>
      <c r="V333" s="5"/>
      <c r="W333" s="5"/>
      <c r="X333" s="5"/>
      <c r="Y333" s="5"/>
      <c r="Z333" s="5"/>
      <c r="AA333" s="5"/>
      <c r="AB333" s="341"/>
      <c r="AC333" s="265" t="s">
        <v>462</v>
      </c>
      <c r="AD333" s="51">
        <v>311.7</v>
      </c>
      <c r="AE333" s="51">
        <v>311.7</v>
      </c>
      <c r="AF333" s="51">
        <v>1</v>
      </c>
      <c r="AG333" s="52">
        <v>100</v>
      </c>
      <c r="AH333" s="52">
        <f t="shared" si="197"/>
        <v>1</v>
      </c>
      <c r="AI333" s="139">
        <f>AH333*AUXILIAR!$B$57</f>
        <v>20000000</v>
      </c>
      <c r="AJ333" s="73">
        <v>100</v>
      </c>
      <c r="AK333" s="52">
        <f t="shared" si="201"/>
        <v>1</v>
      </c>
      <c r="AL333" s="260">
        <f>AK333*AUXILIAR!$B$57</f>
        <v>20000000</v>
      </c>
      <c r="AM333" s="354"/>
      <c r="AN333" s="5"/>
      <c r="AO333" s="5"/>
      <c r="AP333" s="5"/>
      <c r="AQ333" s="5"/>
      <c r="AR333" s="5"/>
      <c r="AS333" s="5"/>
      <c r="AT333" s="5"/>
      <c r="AU333" s="5"/>
      <c r="AV333" s="341"/>
      <c r="AW333" s="128"/>
      <c r="AX333" s="5"/>
      <c r="AY333" s="5"/>
      <c r="AZ333" s="5"/>
      <c r="BA333" s="5"/>
      <c r="BB333" s="5"/>
      <c r="BC333" s="5"/>
      <c r="BD333" s="5"/>
      <c r="BE333" s="5"/>
      <c r="BF333" s="145"/>
      <c r="BG333" s="354"/>
      <c r="BH333" s="5"/>
      <c r="BI333" s="5"/>
      <c r="BJ333" s="5"/>
      <c r="BK333" s="5"/>
      <c r="BL333" s="5"/>
      <c r="BM333" s="5"/>
      <c r="BN333" s="5"/>
      <c r="BO333" s="5"/>
      <c r="BP333" s="341"/>
      <c r="BQ333" s="333"/>
    </row>
    <row r="334" spans="1:69" ht="30">
      <c r="A334" s="8" t="s">
        <v>33</v>
      </c>
      <c r="B334" s="8" t="s">
        <v>18</v>
      </c>
      <c r="C334" s="8">
        <v>1</v>
      </c>
      <c r="D334" s="197" t="s">
        <v>159</v>
      </c>
      <c r="E334" s="118" t="s">
        <v>160</v>
      </c>
      <c r="F334" s="118" t="s">
        <v>108</v>
      </c>
      <c r="G334" s="118" t="s">
        <v>36</v>
      </c>
      <c r="H334" s="307" t="s">
        <v>188</v>
      </c>
      <c r="I334" s="128"/>
      <c r="J334" s="5"/>
      <c r="K334" s="5"/>
      <c r="L334" s="5"/>
      <c r="M334" s="5"/>
      <c r="N334" s="5"/>
      <c r="O334" s="5"/>
      <c r="P334" s="5"/>
      <c r="Q334" s="5"/>
      <c r="R334" s="145"/>
      <c r="S334" s="354"/>
      <c r="T334" s="5"/>
      <c r="U334" s="5"/>
      <c r="V334" s="5"/>
      <c r="W334" s="5"/>
      <c r="X334" s="5"/>
      <c r="Y334" s="5"/>
      <c r="Z334" s="5"/>
      <c r="AA334" s="5"/>
      <c r="AB334" s="341"/>
      <c r="AC334" s="265" t="s">
        <v>464</v>
      </c>
      <c r="AD334" s="51">
        <v>140</v>
      </c>
      <c r="AE334" s="51">
        <v>140</v>
      </c>
      <c r="AF334" s="51">
        <v>1</v>
      </c>
      <c r="AG334" s="52">
        <v>100</v>
      </c>
      <c r="AH334" s="52">
        <f t="shared" si="197"/>
        <v>1</v>
      </c>
      <c r="AI334" s="139">
        <f>AH334*AUXILIAR!$B$58</f>
        <v>10000000</v>
      </c>
      <c r="AJ334" s="73">
        <v>100</v>
      </c>
      <c r="AK334" s="52">
        <f t="shared" ref="AK334:AK337" si="202">AF334*AJ334/100</f>
        <v>1</v>
      </c>
      <c r="AL334" s="260">
        <f>AK334*AUXILIAR!$B$58</f>
        <v>10000000</v>
      </c>
      <c r="AM334" s="354"/>
      <c r="AN334" s="5"/>
      <c r="AO334" s="5"/>
      <c r="AP334" s="5"/>
      <c r="AQ334" s="5"/>
      <c r="AR334" s="5"/>
      <c r="AS334" s="5"/>
      <c r="AT334" s="5"/>
      <c r="AU334" s="5"/>
      <c r="AV334" s="341"/>
      <c r="AW334" s="128"/>
      <c r="AX334" s="5"/>
      <c r="AY334" s="5"/>
      <c r="AZ334" s="5"/>
      <c r="BA334" s="5"/>
      <c r="BB334" s="5"/>
      <c r="BC334" s="5"/>
      <c r="BD334" s="5"/>
      <c r="BE334" s="5"/>
      <c r="BF334" s="145"/>
      <c r="BG334" s="354"/>
      <c r="BH334" s="5"/>
      <c r="BI334" s="5"/>
      <c r="BJ334" s="5"/>
      <c r="BK334" s="5"/>
      <c r="BL334" s="5"/>
      <c r="BM334" s="5"/>
      <c r="BN334" s="5"/>
      <c r="BO334" s="5"/>
      <c r="BP334" s="341"/>
      <c r="BQ334" s="333"/>
    </row>
    <row r="335" spans="1:69" ht="45">
      <c r="A335" s="8" t="s">
        <v>33</v>
      </c>
      <c r="B335" s="8" t="s">
        <v>18</v>
      </c>
      <c r="C335" s="8">
        <v>1</v>
      </c>
      <c r="D335" s="197" t="s">
        <v>159</v>
      </c>
      <c r="E335" s="118" t="s">
        <v>160</v>
      </c>
      <c r="F335" s="118" t="s">
        <v>108</v>
      </c>
      <c r="G335" s="118" t="s">
        <v>36</v>
      </c>
      <c r="H335" s="307" t="s">
        <v>188</v>
      </c>
      <c r="I335" s="128"/>
      <c r="J335" s="5"/>
      <c r="K335" s="5"/>
      <c r="L335" s="5"/>
      <c r="M335" s="5"/>
      <c r="N335" s="5"/>
      <c r="O335" s="5"/>
      <c r="P335" s="5"/>
      <c r="Q335" s="5"/>
      <c r="R335" s="145"/>
      <c r="S335" s="354"/>
      <c r="T335" s="5"/>
      <c r="U335" s="5"/>
      <c r="V335" s="5"/>
      <c r="W335" s="5"/>
      <c r="X335" s="5"/>
      <c r="Y335" s="5"/>
      <c r="Z335" s="5"/>
      <c r="AA335" s="5"/>
      <c r="AB335" s="341"/>
      <c r="AC335" s="265" t="s">
        <v>465</v>
      </c>
      <c r="AD335" s="51">
        <v>222</v>
      </c>
      <c r="AE335" s="51">
        <v>222</v>
      </c>
      <c r="AF335" s="51">
        <v>1</v>
      </c>
      <c r="AG335" s="52">
        <v>100</v>
      </c>
      <c r="AH335" s="52">
        <f t="shared" si="197"/>
        <v>1</v>
      </c>
      <c r="AI335" s="139">
        <f>AH335*AUXILIAR!$B$58</f>
        <v>10000000</v>
      </c>
      <c r="AJ335" s="73">
        <v>100</v>
      </c>
      <c r="AK335" s="52">
        <f t="shared" si="202"/>
        <v>1</v>
      </c>
      <c r="AL335" s="260">
        <f>AK335*AUXILIAR!$B$58</f>
        <v>10000000</v>
      </c>
      <c r="AM335" s="354"/>
      <c r="AN335" s="5"/>
      <c r="AO335" s="5"/>
      <c r="AP335" s="5"/>
      <c r="AQ335" s="5"/>
      <c r="AR335" s="5"/>
      <c r="AS335" s="5"/>
      <c r="AT335" s="5"/>
      <c r="AU335" s="5"/>
      <c r="AV335" s="341"/>
      <c r="AW335" s="128"/>
      <c r="AX335" s="5"/>
      <c r="AY335" s="5"/>
      <c r="AZ335" s="5"/>
      <c r="BA335" s="5"/>
      <c r="BB335" s="5"/>
      <c r="BC335" s="5"/>
      <c r="BD335" s="5"/>
      <c r="BE335" s="5"/>
      <c r="BF335" s="145"/>
      <c r="BG335" s="354"/>
      <c r="BH335" s="5"/>
      <c r="BI335" s="5"/>
      <c r="BJ335" s="5"/>
      <c r="BK335" s="5"/>
      <c r="BL335" s="5"/>
      <c r="BM335" s="5"/>
      <c r="BN335" s="5"/>
      <c r="BO335" s="5"/>
      <c r="BP335" s="341"/>
      <c r="BQ335" s="333"/>
    </row>
    <row r="336" spans="1:69" ht="30">
      <c r="A336" s="8" t="s">
        <v>33</v>
      </c>
      <c r="B336" s="8" t="s">
        <v>18</v>
      </c>
      <c r="C336" s="8">
        <v>1</v>
      </c>
      <c r="D336" s="197" t="s">
        <v>159</v>
      </c>
      <c r="E336" s="118" t="s">
        <v>160</v>
      </c>
      <c r="F336" s="118" t="s">
        <v>108</v>
      </c>
      <c r="G336" s="118" t="s">
        <v>36</v>
      </c>
      <c r="H336" s="307" t="s">
        <v>188</v>
      </c>
      <c r="I336" s="128"/>
      <c r="J336" s="5"/>
      <c r="K336" s="5"/>
      <c r="L336" s="5"/>
      <c r="M336" s="5"/>
      <c r="N336" s="5"/>
      <c r="O336" s="5"/>
      <c r="P336" s="5"/>
      <c r="Q336" s="5"/>
      <c r="R336" s="145"/>
      <c r="S336" s="354"/>
      <c r="T336" s="5"/>
      <c r="U336" s="5"/>
      <c r="V336" s="5"/>
      <c r="W336" s="5"/>
      <c r="X336" s="5"/>
      <c r="Y336" s="5"/>
      <c r="Z336" s="5"/>
      <c r="AA336" s="5"/>
      <c r="AB336" s="341"/>
      <c r="AC336" s="265" t="s">
        <v>466</v>
      </c>
      <c r="AD336" s="51">
        <v>233</v>
      </c>
      <c r="AE336" s="51">
        <v>233</v>
      </c>
      <c r="AF336" s="51">
        <v>1</v>
      </c>
      <c r="AG336" s="52">
        <v>100</v>
      </c>
      <c r="AH336" s="52">
        <f t="shared" si="197"/>
        <v>1</v>
      </c>
      <c r="AI336" s="139">
        <f>AH336*AUXILIAR!$B$58</f>
        <v>10000000</v>
      </c>
      <c r="AJ336" s="73">
        <v>100</v>
      </c>
      <c r="AK336" s="52">
        <f t="shared" si="202"/>
        <v>1</v>
      </c>
      <c r="AL336" s="260">
        <f>AK336*AUXILIAR!$B$58</f>
        <v>10000000</v>
      </c>
      <c r="AM336" s="354"/>
      <c r="AN336" s="5"/>
      <c r="AO336" s="5"/>
      <c r="AP336" s="5"/>
      <c r="AQ336" s="5"/>
      <c r="AR336" s="5"/>
      <c r="AS336" s="5"/>
      <c r="AT336" s="5"/>
      <c r="AU336" s="5"/>
      <c r="AV336" s="341"/>
      <c r="AW336" s="128"/>
      <c r="AX336" s="5"/>
      <c r="AY336" s="5"/>
      <c r="AZ336" s="5"/>
      <c r="BA336" s="5"/>
      <c r="BB336" s="5"/>
      <c r="BC336" s="5"/>
      <c r="BD336" s="5"/>
      <c r="BE336" s="5"/>
      <c r="BF336" s="145"/>
      <c r="BG336" s="354"/>
      <c r="BH336" s="5"/>
      <c r="BI336" s="5"/>
      <c r="BJ336" s="5"/>
      <c r="BK336" s="5"/>
      <c r="BL336" s="5"/>
      <c r="BM336" s="5"/>
      <c r="BN336" s="5"/>
      <c r="BO336" s="5"/>
      <c r="BP336" s="341"/>
      <c r="BQ336" s="333"/>
    </row>
    <row r="337" spans="1:69" ht="30">
      <c r="A337" s="8" t="s">
        <v>33</v>
      </c>
      <c r="B337" s="8" t="s">
        <v>18</v>
      </c>
      <c r="C337" s="8">
        <v>1</v>
      </c>
      <c r="D337" s="197" t="s">
        <v>159</v>
      </c>
      <c r="E337" s="118" t="s">
        <v>160</v>
      </c>
      <c r="F337" s="118" t="s">
        <v>108</v>
      </c>
      <c r="G337" s="118" t="s">
        <v>36</v>
      </c>
      <c r="H337" s="307" t="s">
        <v>188</v>
      </c>
      <c r="I337" s="128"/>
      <c r="J337" s="5"/>
      <c r="K337" s="5"/>
      <c r="L337" s="5"/>
      <c r="M337" s="5"/>
      <c r="N337" s="5"/>
      <c r="O337" s="5"/>
      <c r="P337" s="5"/>
      <c r="Q337" s="5"/>
      <c r="R337" s="145"/>
      <c r="S337" s="354"/>
      <c r="T337" s="5"/>
      <c r="U337" s="5"/>
      <c r="V337" s="5"/>
      <c r="W337" s="5"/>
      <c r="X337" s="5"/>
      <c r="Y337" s="5"/>
      <c r="Z337" s="5"/>
      <c r="AA337" s="5"/>
      <c r="AB337" s="341"/>
      <c r="AC337" s="265" t="s">
        <v>467</v>
      </c>
      <c r="AD337" s="51">
        <v>255</v>
      </c>
      <c r="AE337" s="51">
        <v>255</v>
      </c>
      <c r="AF337" s="51">
        <v>1</v>
      </c>
      <c r="AG337" s="52">
        <v>100</v>
      </c>
      <c r="AH337" s="52">
        <f t="shared" si="197"/>
        <v>1</v>
      </c>
      <c r="AI337" s="139">
        <f>AH337*AUXILIAR!$B$58</f>
        <v>10000000</v>
      </c>
      <c r="AJ337" s="73">
        <v>100</v>
      </c>
      <c r="AK337" s="52">
        <f t="shared" si="202"/>
        <v>1</v>
      </c>
      <c r="AL337" s="260">
        <f>AK337*AUXILIAR!$B$58</f>
        <v>10000000</v>
      </c>
      <c r="AM337" s="354"/>
      <c r="AN337" s="5"/>
      <c r="AO337" s="5"/>
      <c r="AP337" s="5"/>
      <c r="AQ337" s="5"/>
      <c r="AR337" s="5"/>
      <c r="AS337" s="5"/>
      <c r="AT337" s="5"/>
      <c r="AU337" s="5"/>
      <c r="AV337" s="341"/>
      <c r="AW337" s="128"/>
      <c r="AX337" s="5"/>
      <c r="AY337" s="5"/>
      <c r="AZ337" s="5"/>
      <c r="BA337" s="5"/>
      <c r="BB337" s="5"/>
      <c r="BC337" s="5"/>
      <c r="BD337" s="5"/>
      <c r="BE337" s="5"/>
      <c r="BF337" s="145"/>
      <c r="BG337" s="354"/>
      <c r="BH337" s="5"/>
      <c r="BI337" s="5"/>
      <c r="BJ337" s="5"/>
      <c r="BK337" s="5"/>
      <c r="BL337" s="5"/>
      <c r="BM337" s="5"/>
      <c r="BN337" s="5"/>
      <c r="BO337" s="5"/>
      <c r="BP337" s="341"/>
      <c r="BQ337" s="333"/>
    </row>
    <row r="338" spans="1:69" ht="30">
      <c r="A338" s="1" t="s">
        <v>33</v>
      </c>
      <c r="B338" s="1" t="s">
        <v>158</v>
      </c>
      <c r="C338" s="2" t="s">
        <v>157</v>
      </c>
      <c r="D338" s="1">
        <v>1</v>
      </c>
      <c r="E338" s="2" t="s">
        <v>156</v>
      </c>
      <c r="F338" s="38" t="s">
        <v>108</v>
      </c>
      <c r="G338" s="2" t="s">
        <v>36</v>
      </c>
      <c r="H338" s="303"/>
      <c r="I338" s="93"/>
      <c r="J338" s="2"/>
      <c r="K338" s="2"/>
      <c r="L338" s="2"/>
      <c r="M338" s="2"/>
      <c r="N338" s="2"/>
      <c r="O338" s="2"/>
      <c r="P338" s="2"/>
      <c r="Q338" s="2"/>
      <c r="R338" s="148"/>
      <c r="S338" s="353"/>
      <c r="T338" s="2"/>
      <c r="U338" s="2"/>
      <c r="V338" s="2"/>
      <c r="W338" s="2"/>
      <c r="X338" s="2"/>
      <c r="Y338" s="2"/>
      <c r="Z338" s="2"/>
      <c r="AA338" s="2"/>
      <c r="AB338" s="303"/>
      <c r="AC338" s="93"/>
      <c r="AD338" s="2"/>
      <c r="AE338" s="2"/>
      <c r="AF338" s="2"/>
      <c r="AG338" s="2"/>
      <c r="AH338" s="2"/>
      <c r="AI338" s="2"/>
      <c r="AJ338" s="2"/>
      <c r="AK338" s="2"/>
      <c r="AL338" s="148"/>
      <c r="AM338" s="353"/>
      <c r="AN338" s="2"/>
      <c r="AO338" s="2"/>
      <c r="AP338" s="2"/>
      <c r="AQ338" s="2"/>
      <c r="AR338" s="2"/>
      <c r="AS338" s="2"/>
      <c r="AT338" s="2"/>
      <c r="AU338" s="2"/>
      <c r="AV338" s="303"/>
      <c r="AW338" s="93"/>
      <c r="AX338" s="2"/>
      <c r="AY338" s="2"/>
      <c r="AZ338" s="2"/>
      <c r="BA338" s="2"/>
      <c r="BB338" s="2"/>
      <c r="BC338" s="2"/>
      <c r="BD338" s="2"/>
      <c r="BE338" s="2"/>
      <c r="BF338" s="148"/>
      <c r="BG338" s="353"/>
      <c r="BH338" s="2"/>
      <c r="BI338" s="2"/>
      <c r="BJ338" s="2"/>
      <c r="BK338" s="2"/>
      <c r="BL338" s="2"/>
      <c r="BM338" s="2"/>
      <c r="BN338" s="2"/>
      <c r="BO338" s="2"/>
      <c r="BP338" s="303"/>
      <c r="BQ338" s="331"/>
    </row>
    <row r="339" spans="1:69" ht="15.75" customHeight="1">
      <c r="A339" s="8" t="s">
        <v>33</v>
      </c>
      <c r="B339" s="8" t="s">
        <v>155</v>
      </c>
      <c r="C339" s="5"/>
      <c r="D339" s="197">
        <v>101</v>
      </c>
      <c r="E339" s="118"/>
      <c r="F339" s="195"/>
      <c r="G339" s="195"/>
      <c r="H339" s="309"/>
      <c r="I339" s="128"/>
      <c r="J339" s="5"/>
      <c r="K339" s="5"/>
      <c r="L339" s="5"/>
      <c r="M339" s="5"/>
      <c r="N339" s="5"/>
      <c r="O339" s="5"/>
      <c r="P339" s="5"/>
      <c r="Q339" s="5"/>
      <c r="R339" s="145"/>
      <c r="S339" s="354"/>
      <c r="T339" s="5"/>
      <c r="U339" s="5"/>
      <c r="V339" s="5"/>
      <c r="W339" s="5"/>
      <c r="X339" s="5"/>
      <c r="Y339" s="5"/>
      <c r="Z339" s="5"/>
      <c r="AA339" s="5"/>
      <c r="AB339" s="341"/>
      <c r="AC339" s="128"/>
      <c r="AD339" s="5"/>
      <c r="AE339" s="5"/>
      <c r="AF339" s="5"/>
      <c r="AG339" s="5"/>
      <c r="AH339" s="5"/>
      <c r="AI339" s="5"/>
      <c r="AJ339" s="5"/>
      <c r="AK339" s="5"/>
      <c r="AL339" s="145"/>
      <c r="AM339" s="354"/>
      <c r="AN339" s="5"/>
      <c r="AO339" s="5"/>
      <c r="AP339" s="5"/>
      <c r="AQ339" s="5"/>
      <c r="AR339" s="5"/>
      <c r="AS339" s="5"/>
      <c r="AT339" s="5"/>
      <c r="AU339" s="5"/>
      <c r="AV339" s="341"/>
      <c r="AW339" s="128"/>
      <c r="AX339" s="5"/>
      <c r="AY339" s="5"/>
      <c r="AZ339" s="5"/>
      <c r="BA339" s="5"/>
      <c r="BB339" s="5"/>
      <c r="BC339" s="5"/>
      <c r="BD339" s="5"/>
      <c r="BE339" s="5"/>
      <c r="BF339" s="145"/>
      <c r="BG339" s="354"/>
      <c r="BH339" s="5"/>
      <c r="BI339" s="5"/>
      <c r="BJ339" s="5"/>
      <c r="BK339" s="5"/>
      <c r="BL339" s="5"/>
      <c r="BM339" s="5"/>
      <c r="BN339" s="5"/>
      <c r="BO339" s="5"/>
      <c r="BP339" s="341"/>
      <c r="BQ339" s="333"/>
    </row>
    <row r="340" spans="1:69" ht="15.75" customHeight="1">
      <c r="A340" s="8" t="s">
        <v>33</v>
      </c>
      <c r="B340" s="8" t="s">
        <v>154</v>
      </c>
      <c r="C340" s="5"/>
      <c r="D340" s="197">
        <v>101</v>
      </c>
      <c r="E340" s="118"/>
      <c r="F340" s="195"/>
      <c r="G340" s="195"/>
      <c r="H340" s="309"/>
      <c r="I340" s="128"/>
      <c r="J340" s="5"/>
      <c r="K340" s="5"/>
      <c r="L340" s="5"/>
      <c r="M340" s="5"/>
      <c r="N340" s="5"/>
      <c r="O340" s="5"/>
      <c r="P340" s="5"/>
      <c r="Q340" s="5"/>
      <c r="R340" s="145"/>
      <c r="S340" s="354"/>
      <c r="T340" s="5"/>
      <c r="U340" s="5"/>
      <c r="V340" s="5"/>
      <c r="W340" s="5"/>
      <c r="X340" s="5"/>
      <c r="Y340" s="5"/>
      <c r="Z340" s="5"/>
      <c r="AA340" s="5"/>
      <c r="AB340" s="341"/>
      <c r="AC340" s="128"/>
      <c r="AD340" s="5"/>
      <c r="AE340" s="5"/>
      <c r="AF340" s="5"/>
      <c r="AG340" s="5"/>
      <c r="AH340" s="5"/>
      <c r="AI340" s="5"/>
      <c r="AJ340" s="5"/>
      <c r="AK340" s="5"/>
      <c r="AL340" s="145"/>
      <c r="AM340" s="354"/>
      <c r="AN340" s="5"/>
      <c r="AO340" s="5"/>
      <c r="AP340" s="5"/>
      <c r="AQ340" s="5"/>
      <c r="AR340" s="5"/>
      <c r="AS340" s="5"/>
      <c r="AT340" s="5"/>
      <c r="AU340" s="5"/>
      <c r="AV340" s="341"/>
      <c r="AW340" s="128"/>
      <c r="AX340" s="5"/>
      <c r="AY340" s="5"/>
      <c r="AZ340" s="5"/>
      <c r="BA340" s="5"/>
      <c r="BB340" s="5"/>
      <c r="BC340" s="5"/>
      <c r="BD340" s="5"/>
      <c r="BE340" s="5"/>
      <c r="BF340" s="145"/>
      <c r="BG340" s="354"/>
      <c r="BH340" s="5"/>
      <c r="BI340" s="5"/>
      <c r="BJ340" s="5"/>
      <c r="BK340" s="5"/>
      <c r="BL340" s="5"/>
      <c r="BM340" s="5"/>
      <c r="BN340" s="5"/>
      <c r="BO340" s="5"/>
      <c r="BP340" s="341"/>
      <c r="BQ340" s="333"/>
    </row>
    <row r="341" spans="1:69" ht="15.75" customHeight="1">
      <c r="A341" s="1" t="s">
        <v>33</v>
      </c>
      <c r="B341" s="1" t="s">
        <v>144</v>
      </c>
      <c r="C341" s="2" t="s">
        <v>143</v>
      </c>
      <c r="D341" s="1">
        <v>1</v>
      </c>
      <c r="E341" s="2" t="s">
        <v>153</v>
      </c>
      <c r="F341" s="38" t="s">
        <v>108</v>
      </c>
      <c r="G341" s="2" t="s">
        <v>152</v>
      </c>
      <c r="H341" s="303"/>
      <c r="I341" s="93"/>
      <c r="J341" s="2"/>
      <c r="K341" s="2"/>
      <c r="L341" s="2"/>
      <c r="M341" s="2"/>
      <c r="N341" s="2"/>
      <c r="O341" s="2"/>
      <c r="P341" s="2"/>
      <c r="Q341" s="2"/>
      <c r="R341" s="148"/>
      <c r="S341" s="353"/>
      <c r="T341" s="2"/>
      <c r="U341" s="2"/>
      <c r="V341" s="2"/>
      <c r="W341" s="2"/>
      <c r="X341" s="2"/>
      <c r="Y341" s="2"/>
      <c r="Z341" s="2"/>
      <c r="AA341" s="2"/>
      <c r="AB341" s="303"/>
      <c r="AC341" s="93"/>
      <c r="AD341" s="2"/>
      <c r="AE341" s="2"/>
      <c r="AF341" s="2"/>
      <c r="AG341" s="2"/>
      <c r="AH341" s="2"/>
      <c r="AI341" s="2"/>
      <c r="AJ341" s="2"/>
      <c r="AK341" s="2"/>
      <c r="AL341" s="148"/>
      <c r="AM341" s="353"/>
      <c r="AN341" s="2"/>
      <c r="AO341" s="2"/>
      <c r="AP341" s="2"/>
      <c r="AQ341" s="2"/>
      <c r="AR341" s="2"/>
      <c r="AS341" s="2"/>
      <c r="AT341" s="2"/>
      <c r="AU341" s="2"/>
      <c r="AV341" s="303"/>
      <c r="AW341" s="93"/>
      <c r="AX341" s="2"/>
      <c r="AY341" s="2"/>
      <c r="AZ341" s="2"/>
      <c r="BA341" s="2"/>
      <c r="BB341" s="2"/>
      <c r="BC341" s="2"/>
      <c r="BD341" s="2"/>
      <c r="BE341" s="2"/>
      <c r="BF341" s="148"/>
      <c r="BG341" s="353"/>
      <c r="BH341" s="2"/>
      <c r="BI341" s="2"/>
      <c r="BJ341" s="2"/>
      <c r="BK341" s="2"/>
      <c r="BL341" s="2"/>
      <c r="BM341" s="2"/>
      <c r="BN341" s="2"/>
      <c r="BO341" s="2"/>
      <c r="BP341" s="303"/>
      <c r="BQ341" s="331"/>
    </row>
    <row r="342" spans="1:69" ht="15.75" customHeight="1">
      <c r="A342" s="8" t="s">
        <v>33</v>
      </c>
      <c r="B342" s="8" t="s">
        <v>140</v>
      </c>
      <c r="C342" s="5"/>
      <c r="D342" s="197" t="s">
        <v>151</v>
      </c>
      <c r="E342" s="118"/>
      <c r="F342" s="195"/>
      <c r="G342" s="195"/>
      <c r="H342" s="309"/>
      <c r="I342" s="128"/>
      <c r="J342" s="5"/>
      <c r="K342" s="5"/>
      <c r="L342" s="5"/>
      <c r="M342" s="5"/>
      <c r="N342" s="5"/>
      <c r="O342" s="5"/>
      <c r="P342" s="5"/>
      <c r="Q342" s="5"/>
      <c r="R342" s="145"/>
      <c r="S342" s="354"/>
      <c r="T342" s="5"/>
      <c r="U342" s="5"/>
      <c r="V342" s="5"/>
      <c r="W342" s="5"/>
      <c r="X342" s="5"/>
      <c r="Y342" s="5"/>
      <c r="Z342" s="5"/>
      <c r="AA342" s="5"/>
      <c r="AB342" s="341"/>
      <c r="AC342" s="128"/>
      <c r="AD342" s="5"/>
      <c r="AE342" s="5"/>
      <c r="AF342" s="5"/>
      <c r="AG342" s="5"/>
      <c r="AH342" s="5"/>
      <c r="AI342" s="5"/>
      <c r="AJ342" s="5"/>
      <c r="AK342" s="5"/>
      <c r="AL342" s="145"/>
      <c r="AM342" s="354"/>
      <c r="AN342" s="5"/>
      <c r="AO342" s="5"/>
      <c r="AP342" s="5"/>
      <c r="AQ342" s="5"/>
      <c r="AR342" s="5"/>
      <c r="AS342" s="5"/>
      <c r="AT342" s="5"/>
      <c r="AU342" s="5"/>
      <c r="AV342" s="341"/>
      <c r="AW342" s="128"/>
      <c r="AX342" s="5"/>
      <c r="AY342" s="5"/>
      <c r="AZ342" s="5"/>
      <c r="BA342" s="5"/>
      <c r="BB342" s="5"/>
      <c r="BC342" s="5"/>
      <c r="BD342" s="5"/>
      <c r="BE342" s="5"/>
      <c r="BF342" s="145"/>
      <c r="BG342" s="354"/>
      <c r="BH342" s="5"/>
      <c r="BI342" s="5"/>
      <c r="BJ342" s="5"/>
      <c r="BK342" s="5"/>
      <c r="BL342" s="5"/>
      <c r="BM342" s="5"/>
      <c r="BN342" s="5"/>
      <c r="BO342" s="5"/>
      <c r="BP342" s="341"/>
      <c r="BQ342" s="333"/>
    </row>
    <row r="343" spans="1:69" ht="15.75" customHeight="1">
      <c r="A343" s="8" t="s">
        <v>33</v>
      </c>
      <c r="B343" s="8" t="s">
        <v>18</v>
      </c>
      <c r="C343" s="5"/>
      <c r="D343" s="197" t="s">
        <v>151</v>
      </c>
      <c r="E343" s="118"/>
      <c r="F343" s="195"/>
      <c r="G343" s="195"/>
      <c r="H343" s="309"/>
      <c r="I343" s="128"/>
      <c r="J343" s="5"/>
      <c r="K343" s="5"/>
      <c r="L343" s="5"/>
      <c r="M343" s="5"/>
      <c r="N343" s="5"/>
      <c r="O343" s="5"/>
      <c r="P343" s="5"/>
      <c r="Q343" s="5"/>
      <c r="R343" s="145"/>
      <c r="S343" s="354"/>
      <c r="T343" s="5"/>
      <c r="U343" s="5"/>
      <c r="V343" s="5"/>
      <c r="W343" s="5"/>
      <c r="X343" s="5"/>
      <c r="Y343" s="5"/>
      <c r="Z343" s="5"/>
      <c r="AA343" s="5"/>
      <c r="AB343" s="341"/>
      <c r="AC343" s="128"/>
      <c r="AD343" s="5"/>
      <c r="AE343" s="5"/>
      <c r="AF343" s="5"/>
      <c r="AG343" s="5"/>
      <c r="AH343" s="5"/>
      <c r="AI343" s="5"/>
      <c r="AJ343" s="5"/>
      <c r="AK343" s="5"/>
      <c r="AL343" s="145"/>
      <c r="AM343" s="354"/>
      <c r="AN343" s="5"/>
      <c r="AO343" s="5"/>
      <c r="AP343" s="5"/>
      <c r="AQ343" s="5"/>
      <c r="AR343" s="5"/>
      <c r="AS343" s="5"/>
      <c r="AT343" s="5"/>
      <c r="AU343" s="5"/>
      <c r="AV343" s="341"/>
      <c r="AW343" s="128"/>
      <c r="AX343" s="5"/>
      <c r="AY343" s="5"/>
      <c r="AZ343" s="5"/>
      <c r="BA343" s="5"/>
      <c r="BB343" s="5"/>
      <c r="BC343" s="5"/>
      <c r="BD343" s="5"/>
      <c r="BE343" s="5"/>
      <c r="BF343" s="145"/>
      <c r="BG343" s="354"/>
      <c r="BH343" s="5"/>
      <c r="BI343" s="5"/>
      <c r="BJ343" s="5"/>
      <c r="BK343" s="5"/>
      <c r="BL343" s="5"/>
      <c r="BM343" s="5"/>
      <c r="BN343" s="5"/>
      <c r="BO343" s="5"/>
      <c r="BP343" s="341"/>
      <c r="BQ343" s="333"/>
    </row>
    <row r="344" spans="1:69" ht="15.75" customHeight="1">
      <c r="A344" s="8" t="s">
        <v>33</v>
      </c>
      <c r="B344" s="8" t="s">
        <v>8</v>
      </c>
      <c r="C344" s="5"/>
      <c r="D344" s="197" t="s">
        <v>151</v>
      </c>
      <c r="E344" s="118"/>
      <c r="F344" s="195"/>
      <c r="G344" s="195"/>
      <c r="H344" s="309"/>
      <c r="I344" s="128"/>
      <c r="J344" s="5"/>
      <c r="K344" s="5"/>
      <c r="L344" s="5"/>
      <c r="M344" s="5"/>
      <c r="N344" s="5"/>
      <c r="O344" s="5"/>
      <c r="P344" s="5"/>
      <c r="Q344" s="5"/>
      <c r="R344" s="145"/>
      <c r="S344" s="354"/>
      <c r="T344" s="5"/>
      <c r="U344" s="5"/>
      <c r="V344" s="5"/>
      <c r="W344" s="5"/>
      <c r="X344" s="5"/>
      <c r="Y344" s="5"/>
      <c r="Z344" s="5"/>
      <c r="AA344" s="5"/>
      <c r="AB344" s="341"/>
      <c r="AC344" s="128"/>
      <c r="AD344" s="5"/>
      <c r="AE344" s="5"/>
      <c r="AF344" s="5"/>
      <c r="AG344" s="5"/>
      <c r="AH344" s="5"/>
      <c r="AI344" s="5"/>
      <c r="AJ344" s="5"/>
      <c r="AK344" s="5"/>
      <c r="AL344" s="145"/>
      <c r="AM344" s="354"/>
      <c r="AN344" s="5"/>
      <c r="AO344" s="5"/>
      <c r="AP344" s="5"/>
      <c r="AQ344" s="5"/>
      <c r="AR344" s="5"/>
      <c r="AS344" s="5"/>
      <c r="AT344" s="5"/>
      <c r="AU344" s="5"/>
      <c r="AV344" s="341"/>
      <c r="AW344" s="128"/>
      <c r="AX344" s="5"/>
      <c r="AY344" s="5"/>
      <c r="AZ344" s="5"/>
      <c r="BA344" s="5"/>
      <c r="BB344" s="5"/>
      <c r="BC344" s="5"/>
      <c r="BD344" s="5"/>
      <c r="BE344" s="5"/>
      <c r="BF344" s="145"/>
      <c r="BG344" s="354"/>
      <c r="BH344" s="5"/>
      <c r="BI344" s="5"/>
      <c r="BJ344" s="5"/>
      <c r="BK344" s="5"/>
      <c r="BL344" s="5"/>
      <c r="BM344" s="5"/>
      <c r="BN344" s="5"/>
      <c r="BO344" s="5"/>
      <c r="BP344" s="341"/>
      <c r="BQ344" s="333"/>
    </row>
    <row r="345" spans="1:69" ht="30">
      <c r="A345" s="1" t="s">
        <v>33</v>
      </c>
      <c r="B345" s="1" t="s">
        <v>147</v>
      </c>
      <c r="C345" s="2" t="s">
        <v>150</v>
      </c>
      <c r="D345" s="1">
        <v>1</v>
      </c>
      <c r="E345" s="2" t="s">
        <v>149</v>
      </c>
      <c r="F345" s="38" t="s">
        <v>108</v>
      </c>
      <c r="G345" s="2" t="s">
        <v>34</v>
      </c>
      <c r="H345" s="303"/>
      <c r="I345" s="93"/>
      <c r="J345" s="2"/>
      <c r="K345" s="2"/>
      <c r="L345" s="2"/>
      <c r="M345" s="2"/>
      <c r="N345" s="2"/>
      <c r="O345" s="2"/>
      <c r="P345" s="2"/>
      <c r="Q345" s="2"/>
      <c r="R345" s="148"/>
      <c r="S345" s="353"/>
      <c r="T345" s="2"/>
      <c r="U345" s="2"/>
      <c r="V345" s="2"/>
      <c r="W345" s="2"/>
      <c r="X345" s="2"/>
      <c r="Y345" s="2"/>
      <c r="Z345" s="2"/>
      <c r="AA345" s="2"/>
      <c r="AB345" s="303"/>
      <c r="AC345" s="93"/>
      <c r="AD345" s="2"/>
      <c r="AE345" s="2"/>
      <c r="AF345" s="2"/>
      <c r="AG345" s="2"/>
      <c r="AH345" s="2"/>
      <c r="AI345" s="2"/>
      <c r="AJ345" s="2"/>
      <c r="AK345" s="2"/>
      <c r="AL345" s="148"/>
      <c r="AM345" s="353"/>
      <c r="AN345" s="2"/>
      <c r="AO345" s="2"/>
      <c r="AP345" s="2"/>
      <c r="AQ345" s="2"/>
      <c r="AR345" s="2"/>
      <c r="AS345" s="2"/>
      <c r="AT345" s="2"/>
      <c r="AU345" s="2"/>
      <c r="AV345" s="303"/>
      <c r="AW345" s="93"/>
      <c r="AX345" s="2"/>
      <c r="AY345" s="2"/>
      <c r="AZ345" s="2"/>
      <c r="BA345" s="2"/>
      <c r="BB345" s="2"/>
      <c r="BC345" s="2"/>
      <c r="BD345" s="2"/>
      <c r="BE345" s="2"/>
      <c r="BF345" s="148"/>
      <c r="BG345" s="353"/>
      <c r="BH345" s="2"/>
      <c r="BI345" s="2"/>
      <c r="BJ345" s="2"/>
      <c r="BK345" s="2"/>
      <c r="BL345" s="2"/>
      <c r="BM345" s="2"/>
      <c r="BN345" s="2"/>
      <c r="BO345" s="2"/>
      <c r="BP345" s="303"/>
      <c r="BQ345" s="331"/>
    </row>
    <row r="346" spans="1:69" ht="15.75" customHeight="1">
      <c r="A346" s="8" t="s">
        <v>33</v>
      </c>
      <c r="B346" s="8" t="s">
        <v>148</v>
      </c>
      <c r="C346" s="5"/>
      <c r="D346" s="197">
        <v>163</v>
      </c>
      <c r="E346" s="118"/>
      <c r="F346" s="195"/>
      <c r="G346" s="195"/>
      <c r="H346" s="309"/>
      <c r="I346" s="128"/>
      <c r="J346" s="5"/>
      <c r="K346" s="5"/>
      <c r="L346" s="5"/>
      <c r="M346" s="5"/>
      <c r="N346" s="5"/>
      <c r="O346" s="5"/>
      <c r="P346" s="5"/>
      <c r="Q346" s="5"/>
      <c r="R346" s="145"/>
      <c r="S346" s="354"/>
      <c r="T346" s="5"/>
      <c r="U346" s="5"/>
      <c r="V346" s="5"/>
      <c r="W346" s="5"/>
      <c r="X346" s="5"/>
      <c r="Y346" s="5"/>
      <c r="Z346" s="5"/>
      <c r="AA346" s="5"/>
      <c r="AB346" s="341"/>
      <c r="AC346" s="128"/>
      <c r="AD346" s="5"/>
      <c r="AE346" s="5"/>
      <c r="AF346" s="5"/>
      <c r="AG346" s="5"/>
      <c r="AH346" s="5"/>
      <c r="AI346" s="5"/>
      <c r="AJ346" s="5"/>
      <c r="AK346" s="5"/>
      <c r="AL346" s="145"/>
      <c r="AM346" s="354"/>
      <c r="AN346" s="5"/>
      <c r="AO346" s="5"/>
      <c r="AP346" s="5"/>
      <c r="AQ346" s="5"/>
      <c r="AR346" s="5"/>
      <c r="AS346" s="5"/>
      <c r="AT346" s="5"/>
      <c r="AU346" s="5"/>
      <c r="AV346" s="341"/>
      <c r="AW346" s="128"/>
      <c r="AX346" s="5"/>
      <c r="AY346" s="5"/>
      <c r="AZ346" s="5"/>
      <c r="BA346" s="5"/>
      <c r="BB346" s="5"/>
      <c r="BC346" s="5"/>
      <c r="BD346" s="5"/>
      <c r="BE346" s="5"/>
      <c r="BF346" s="145"/>
      <c r="BG346" s="354"/>
      <c r="BH346" s="5"/>
      <c r="BI346" s="5"/>
      <c r="BJ346" s="5"/>
      <c r="BK346" s="5"/>
      <c r="BL346" s="5"/>
      <c r="BM346" s="5"/>
      <c r="BN346" s="5"/>
      <c r="BO346" s="5"/>
      <c r="BP346" s="341"/>
      <c r="BQ346" s="333"/>
    </row>
    <row r="347" spans="1:69" ht="15.75" customHeight="1">
      <c r="A347" s="1" t="s">
        <v>33</v>
      </c>
      <c r="B347" s="1" t="s">
        <v>147</v>
      </c>
      <c r="C347" s="2" t="s">
        <v>19</v>
      </c>
      <c r="D347" s="1">
        <v>1</v>
      </c>
      <c r="E347" s="2" t="s">
        <v>146</v>
      </c>
      <c r="F347" s="38" t="s">
        <v>108</v>
      </c>
      <c r="G347" s="2" t="s">
        <v>145</v>
      </c>
      <c r="H347" s="303"/>
      <c r="I347" s="262"/>
      <c r="J347" s="3"/>
      <c r="K347" s="3"/>
      <c r="L347" s="3"/>
      <c r="M347" s="38" t="s">
        <v>261</v>
      </c>
      <c r="N347" s="81">
        <f>N348+N389</f>
        <v>27.450000000000102</v>
      </c>
      <c r="O347" s="81">
        <f>O348+O389</f>
        <v>82350000.000000298</v>
      </c>
      <c r="P347" s="38" t="s">
        <v>262</v>
      </c>
      <c r="Q347" s="81">
        <f>Q348+Q389</f>
        <v>0.93465000000000686</v>
      </c>
      <c r="R347" s="89">
        <f>R348+R389</f>
        <v>2803950.0000000205</v>
      </c>
      <c r="S347" s="345"/>
      <c r="T347" s="3"/>
      <c r="U347" s="3"/>
      <c r="V347" s="3"/>
      <c r="W347" s="38" t="s">
        <v>261</v>
      </c>
      <c r="X347" s="81">
        <f>X348+X389</f>
        <v>561.80000000000007</v>
      </c>
      <c r="Y347" s="81">
        <f>Y348+Y389</f>
        <v>2809000000</v>
      </c>
      <c r="Z347" s="38" t="s">
        <v>262</v>
      </c>
      <c r="AA347" s="81">
        <f>AA348+AA389</f>
        <v>119.40521999999999</v>
      </c>
      <c r="AB347" s="346">
        <f>AB348+AB389</f>
        <v>597026100</v>
      </c>
      <c r="AC347" s="262"/>
      <c r="AD347" s="3"/>
      <c r="AE347" s="3"/>
      <c r="AF347" s="3"/>
      <c r="AG347" s="38" t="s">
        <v>116</v>
      </c>
      <c r="AH347" s="81">
        <f>AH348+AH389</f>
        <v>44</v>
      </c>
      <c r="AI347" s="81">
        <f>AI348+AI389</f>
        <v>1200000000</v>
      </c>
      <c r="AJ347" s="38" t="s">
        <v>116</v>
      </c>
      <c r="AK347" s="81">
        <f>AK348+AK389</f>
        <v>9</v>
      </c>
      <c r="AL347" s="89">
        <f>AL348+AL389</f>
        <v>270000000</v>
      </c>
      <c r="AM347" s="345"/>
      <c r="AN347" s="3"/>
      <c r="AO347" s="3"/>
      <c r="AP347" s="3"/>
      <c r="AQ347" s="38" t="s">
        <v>116</v>
      </c>
      <c r="AR347" s="81">
        <f>AR348+AR389</f>
        <v>2.3000000000000114</v>
      </c>
      <c r="AS347" s="81">
        <f>AS348+AS389</f>
        <v>11500000.000000058</v>
      </c>
      <c r="AT347" s="38" t="s">
        <v>116</v>
      </c>
      <c r="AU347" s="81">
        <f>AU348+AU389</f>
        <v>2.3000000000000114</v>
      </c>
      <c r="AV347" s="346">
        <f>AV348+AV389</f>
        <v>11500000.000000058</v>
      </c>
      <c r="AW347" s="262"/>
      <c r="AX347" s="3"/>
      <c r="AY347" s="3"/>
      <c r="AZ347" s="3"/>
      <c r="BA347" s="38" t="s">
        <v>116</v>
      </c>
      <c r="BB347" s="81">
        <f>BB348+BB389</f>
        <v>0</v>
      </c>
      <c r="BC347" s="81">
        <f>BC348+BC389</f>
        <v>0</v>
      </c>
      <c r="BD347" s="38" t="s">
        <v>116</v>
      </c>
      <c r="BE347" s="81">
        <f>BE348+BE389</f>
        <v>0</v>
      </c>
      <c r="BF347" s="89">
        <f>BF348+BF389</f>
        <v>0</v>
      </c>
      <c r="BG347" s="345"/>
      <c r="BH347" s="3"/>
      <c r="BI347" s="3"/>
      <c r="BJ347" s="3"/>
      <c r="BK347" s="38" t="s">
        <v>116</v>
      </c>
      <c r="BL347" s="81">
        <f>BL348+BL389</f>
        <v>0</v>
      </c>
      <c r="BM347" s="81">
        <f>BM348+BM389</f>
        <v>0</v>
      </c>
      <c r="BN347" s="38" t="s">
        <v>116</v>
      </c>
      <c r="BO347" s="81">
        <f>BO348+BO389</f>
        <v>0</v>
      </c>
      <c r="BP347" s="346">
        <f>BP348+BP389</f>
        <v>0</v>
      </c>
      <c r="BQ347" s="331"/>
    </row>
    <row r="348" spans="1:69" ht="15.75" customHeight="1">
      <c r="A348" s="64" t="s">
        <v>33</v>
      </c>
      <c r="B348" s="64" t="s">
        <v>9</v>
      </c>
      <c r="C348" s="65" t="s">
        <v>19</v>
      </c>
      <c r="D348" s="126">
        <v>163</v>
      </c>
      <c r="E348" s="157" t="s">
        <v>146</v>
      </c>
      <c r="F348" s="119" t="s">
        <v>108</v>
      </c>
      <c r="G348" s="119" t="s">
        <v>145</v>
      </c>
      <c r="H348" s="305" t="s">
        <v>188</v>
      </c>
      <c r="I348" s="263"/>
      <c r="J348" s="70"/>
      <c r="K348" s="70"/>
      <c r="L348" s="70"/>
      <c r="M348" s="80" t="s">
        <v>115</v>
      </c>
      <c r="N348" s="79">
        <f>SUM(N349:N388)</f>
        <v>23.450000000000159</v>
      </c>
      <c r="O348" s="79">
        <f>SUM(O349:O388)</f>
        <v>70350000.000000477</v>
      </c>
      <c r="P348" s="80" t="s">
        <v>115</v>
      </c>
      <c r="Q348" s="79">
        <f>SUM(Q349:Q388)</f>
        <v>0.93465000000000686</v>
      </c>
      <c r="R348" s="256">
        <f>SUM(R349:R388)</f>
        <v>2803950.0000000205</v>
      </c>
      <c r="S348" s="347"/>
      <c r="T348" s="70"/>
      <c r="U348" s="70"/>
      <c r="V348" s="70"/>
      <c r="W348" s="80" t="s">
        <v>115</v>
      </c>
      <c r="X348" s="79">
        <f>SUM(X349:X388)</f>
        <v>561.80000000000007</v>
      </c>
      <c r="Y348" s="79">
        <f>SUM(Y349:Y388)</f>
        <v>2809000000</v>
      </c>
      <c r="Z348" s="80" t="s">
        <v>115</v>
      </c>
      <c r="AA348" s="79">
        <f>SUM(AA349:AA388)</f>
        <v>119.40521999999999</v>
      </c>
      <c r="AB348" s="348">
        <f>SUM(AB349:AB388)</f>
        <v>597026100</v>
      </c>
      <c r="AC348" s="263"/>
      <c r="AD348" s="70"/>
      <c r="AE348" s="70"/>
      <c r="AF348" s="70"/>
      <c r="AG348" s="80" t="s">
        <v>115</v>
      </c>
      <c r="AH348" s="79">
        <f>SUM(AH349:AH388)</f>
        <v>40</v>
      </c>
      <c r="AI348" s="79">
        <f>SUM(AI349:AI388)</f>
        <v>1040000000</v>
      </c>
      <c r="AJ348" s="80" t="s">
        <v>115</v>
      </c>
      <c r="AK348" s="79">
        <f>SUM(AK349:AK388)</f>
        <v>9</v>
      </c>
      <c r="AL348" s="256">
        <f>SUM(AL349:AL388)</f>
        <v>270000000</v>
      </c>
      <c r="AM348" s="347"/>
      <c r="AN348" s="70"/>
      <c r="AO348" s="70"/>
      <c r="AP348" s="70"/>
      <c r="AQ348" s="80" t="s">
        <v>115</v>
      </c>
      <c r="AR348" s="79">
        <f>SUM(AR349:AR388)</f>
        <v>2.3000000000000114</v>
      </c>
      <c r="AS348" s="79">
        <f>SUM(AS349:AS388)</f>
        <v>11500000.000000058</v>
      </c>
      <c r="AT348" s="80" t="s">
        <v>115</v>
      </c>
      <c r="AU348" s="79">
        <f>SUM(AU349:AU388)</f>
        <v>2.3000000000000114</v>
      </c>
      <c r="AV348" s="348">
        <f>SUM(AV349:AV388)</f>
        <v>11500000.000000058</v>
      </c>
      <c r="AW348" s="263"/>
      <c r="AX348" s="70"/>
      <c r="AY348" s="70"/>
      <c r="AZ348" s="70"/>
      <c r="BA348" s="80" t="s">
        <v>115</v>
      </c>
      <c r="BB348" s="79">
        <f>SUM(BB349:BB388)</f>
        <v>0</v>
      </c>
      <c r="BC348" s="79">
        <f>SUM(BC349:BC388)</f>
        <v>0</v>
      </c>
      <c r="BD348" s="80" t="s">
        <v>115</v>
      </c>
      <c r="BE348" s="79">
        <f>SUM(BE349:BE388)</f>
        <v>0</v>
      </c>
      <c r="BF348" s="256">
        <f>SUM(BF349:BF388)</f>
        <v>0</v>
      </c>
      <c r="BG348" s="347"/>
      <c r="BH348" s="70"/>
      <c r="BI348" s="70"/>
      <c r="BJ348" s="70"/>
      <c r="BK348" s="80" t="s">
        <v>115</v>
      </c>
      <c r="BL348" s="79">
        <f>SUM(BL349:BL388)</f>
        <v>0</v>
      </c>
      <c r="BM348" s="79">
        <f>SUM(BM349:BM388)</f>
        <v>0</v>
      </c>
      <c r="BN348" s="80" t="s">
        <v>115</v>
      </c>
      <c r="BO348" s="79">
        <f>SUM(BO349:BO388)</f>
        <v>0</v>
      </c>
      <c r="BP348" s="348">
        <f>SUM(BP349:BP388)</f>
        <v>0</v>
      </c>
      <c r="BQ348" s="332"/>
    </row>
    <row r="349" spans="1:69" ht="75">
      <c r="A349" s="201" t="s">
        <v>33</v>
      </c>
      <c r="B349" s="201" t="s">
        <v>9</v>
      </c>
      <c r="C349" s="8">
        <v>1</v>
      </c>
      <c r="D349" s="197">
        <v>163</v>
      </c>
      <c r="E349" s="118" t="s">
        <v>146</v>
      </c>
      <c r="F349" s="195" t="s">
        <v>108</v>
      </c>
      <c r="G349" s="195" t="s">
        <v>145</v>
      </c>
      <c r="H349" s="309" t="s">
        <v>188</v>
      </c>
      <c r="I349" s="265" t="s">
        <v>473</v>
      </c>
      <c r="J349" s="51">
        <v>319</v>
      </c>
      <c r="K349" s="51">
        <v>320.10000000000002</v>
      </c>
      <c r="L349" s="51">
        <f t="shared" ref="L349:L358" si="203">K349-J349</f>
        <v>1.1000000000000227</v>
      </c>
      <c r="M349" s="52">
        <v>100</v>
      </c>
      <c r="N349" s="52">
        <f t="shared" ref="N349:N358" si="204">L349*M349/100</f>
        <v>1.1000000000000227</v>
      </c>
      <c r="O349" s="139">
        <f>N349*AUXILIAR!$B$50</f>
        <v>3300000.000000068</v>
      </c>
      <c r="P349" s="73">
        <v>0</v>
      </c>
      <c r="Q349" s="52">
        <f t="shared" ref="Q349" si="205">L349*P349/100</f>
        <v>0</v>
      </c>
      <c r="R349" s="296">
        <f>Q349*AUXILIAR!$B$50</f>
        <v>0</v>
      </c>
      <c r="S349" s="355" t="s">
        <v>469</v>
      </c>
      <c r="T349" s="51">
        <v>0</v>
      </c>
      <c r="U349" s="51">
        <v>72.599999999999994</v>
      </c>
      <c r="V349" s="51">
        <f t="shared" ref="V349:V353" si="206">U349-T349</f>
        <v>72.599999999999994</v>
      </c>
      <c r="W349" s="52">
        <v>100</v>
      </c>
      <c r="X349" s="52">
        <f t="shared" ref="X349:X353" si="207">V349*W349/100</f>
        <v>72.599999999999994</v>
      </c>
      <c r="Y349" s="139">
        <f>X349*AUXILIAR!$B$53</f>
        <v>363000000</v>
      </c>
      <c r="Z349" s="73">
        <v>100</v>
      </c>
      <c r="AA349" s="52">
        <f t="shared" ref="AA349" si="208">V349*Z349/100</f>
        <v>72.599999999999994</v>
      </c>
      <c r="AB349" s="356">
        <f>AA349*AUXILIAR!$B$53</f>
        <v>363000000</v>
      </c>
      <c r="AC349" s="265" t="s">
        <v>485</v>
      </c>
      <c r="AD349" s="51">
        <v>14</v>
      </c>
      <c r="AE349" s="51">
        <v>14</v>
      </c>
      <c r="AF349" s="51">
        <v>1</v>
      </c>
      <c r="AG349" s="52">
        <v>100</v>
      </c>
      <c r="AH349" s="52">
        <f>AF349*AG349/100</f>
        <v>1</v>
      </c>
      <c r="AI349" s="139">
        <f>AH349*AUXILIAR!$B$56</f>
        <v>30000000</v>
      </c>
      <c r="AJ349" s="214">
        <v>100</v>
      </c>
      <c r="AK349" s="52">
        <f t="shared" ref="AK349" si="209">AF349*AJ349/100</f>
        <v>1</v>
      </c>
      <c r="AL349" s="260">
        <f>AK349*AUXILIAR!$B$56</f>
        <v>30000000</v>
      </c>
      <c r="AM349" s="355" t="s">
        <v>530</v>
      </c>
      <c r="AN349" s="51">
        <v>117.6</v>
      </c>
      <c r="AO349" s="51">
        <v>119.9</v>
      </c>
      <c r="AP349" s="51">
        <f>AO349-AN349</f>
        <v>2.3000000000000114</v>
      </c>
      <c r="AQ349" s="51">
        <v>100</v>
      </c>
      <c r="AR349" s="52">
        <f>AP349*AQ349/100</f>
        <v>2.3000000000000114</v>
      </c>
      <c r="AS349" s="139">
        <f>AR349*AUXILIAR!$B$53</f>
        <v>11500000.000000058</v>
      </c>
      <c r="AT349" s="52">
        <v>100</v>
      </c>
      <c r="AU349" s="198">
        <f>AT349*AR349/100</f>
        <v>2.3000000000000114</v>
      </c>
      <c r="AV349" s="356">
        <f>AU349*AUXILIAR!$B$53</f>
        <v>11500000.000000058</v>
      </c>
      <c r="AW349" s="128"/>
      <c r="AX349" s="5"/>
      <c r="AY349" s="5"/>
      <c r="AZ349" s="5"/>
      <c r="BA349" s="5"/>
      <c r="BB349" s="5"/>
      <c r="BC349" s="5"/>
      <c r="BD349" s="5"/>
      <c r="BE349" s="5"/>
      <c r="BF349" s="145"/>
      <c r="BG349" s="354"/>
      <c r="BH349" s="5"/>
      <c r="BI349" s="5"/>
      <c r="BJ349" s="5"/>
      <c r="BK349" s="5"/>
      <c r="BL349" s="5"/>
      <c r="BM349" s="5"/>
      <c r="BN349" s="5"/>
      <c r="BO349" s="5"/>
      <c r="BP349" s="341"/>
      <c r="BQ349" s="333"/>
    </row>
    <row r="350" spans="1:69" ht="30">
      <c r="A350" s="201" t="s">
        <v>33</v>
      </c>
      <c r="B350" s="201" t="s">
        <v>9</v>
      </c>
      <c r="C350" s="8">
        <v>1</v>
      </c>
      <c r="D350" s="197">
        <v>163</v>
      </c>
      <c r="E350" s="118" t="s">
        <v>146</v>
      </c>
      <c r="F350" s="195" t="s">
        <v>108</v>
      </c>
      <c r="G350" s="195" t="s">
        <v>145</v>
      </c>
      <c r="H350" s="309" t="s">
        <v>188</v>
      </c>
      <c r="I350" s="265" t="s">
        <v>474</v>
      </c>
      <c r="J350" s="51">
        <v>595.29999999999995</v>
      </c>
      <c r="K350" s="51">
        <v>598.54999999999995</v>
      </c>
      <c r="L350" s="51">
        <f t="shared" si="203"/>
        <v>3.25</v>
      </c>
      <c r="M350" s="52">
        <v>100</v>
      </c>
      <c r="N350" s="52">
        <f t="shared" si="204"/>
        <v>3.25</v>
      </c>
      <c r="O350" s="139">
        <f>N350*AUXILIAR!$B$50</f>
        <v>9750000</v>
      </c>
      <c r="P350" s="73">
        <v>0</v>
      </c>
      <c r="Q350" s="52">
        <f t="shared" ref="Q350:Q358" si="210">L350*P350/100</f>
        <v>0</v>
      </c>
      <c r="R350" s="296">
        <f>Q350*AUXILIAR!$B$50</f>
        <v>0</v>
      </c>
      <c r="S350" s="355" t="s">
        <v>470</v>
      </c>
      <c r="T350" s="51">
        <v>72.599999999999994</v>
      </c>
      <c r="U350" s="51">
        <v>181.5</v>
      </c>
      <c r="V350" s="51">
        <f t="shared" si="206"/>
        <v>108.9</v>
      </c>
      <c r="W350" s="52">
        <v>100</v>
      </c>
      <c r="X350" s="52">
        <f t="shared" si="207"/>
        <v>108.9</v>
      </c>
      <c r="Y350" s="139">
        <f>X350*AUXILIAR!$B$53</f>
        <v>544500000</v>
      </c>
      <c r="Z350" s="214">
        <v>42.98</v>
      </c>
      <c r="AA350" s="182">
        <f t="shared" ref="AA350:AA353" si="211">V350*Z350/100</f>
        <v>46.805219999999998</v>
      </c>
      <c r="AB350" s="356">
        <f>AA350*AUXILIAR!$B$53</f>
        <v>234026100</v>
      </c>
      <c r="AC350" s="265" t="s">
        <v>486</v>
      </c>
      <c r="AD350" s="51">
        <v>48</v>
      </c>
      <c r="AE350" s="51">
        <v>48</v>
      </c>
      <c r="AF350" s="51">
        <v>1</v>
      </c>
      <c r="AG350" s="52">
        <v>100</v>
      </c>
      <c r="AH350" s="52">
        <f t="shared" ref="AH350:AH388" si="212">AF350*AG350/100</f>
        <v>1</v>
      </c>
      <c r="AI350" s="139">
        <f>AH350*AUXILIAR!$B$56</f>
        <v>30000000</v>
      </c>
      <c r="AJ350" s="214">
        <v>100</v>
      </c>
      <c r="AK350" s="52">
        <f t="shared" ref="AK350" si="213">AF350*AJ350/100</f>
        <v>1</v>
      </c>
      <c r="AL350" s="260">
        <f>AK350*AUXILIAR!$B$56</f>
        <v>30000000</v>
      </c>
      <c r="AM350" s="354"/>
      <c r="AN350" s="5"/>
      <c r="AO350" s="5"/>
      <c r="AP350" s="5"/>
      <c r="AQ350" s="5"/>
      <c r="AR350" s="5"/>
      <c r="AS350" s="5"/>
      <c r="AT350" s="5"/>
      <c r="AU350" s="5"/>
      <c r="AV350" s="341"/>
      <c r="AW350" s="128"/>
      <c r="AX350" s="5"/>
      <c r="AY350" s="5"/>
      <c r="AZ350" s="5"/>
      <c r="BA350" s="5"/>
      <c r="BB350" s="5"/>
      <c r="BC350" s="5"/>
      <c r="BD350" s="5"/>
      <c r="BE350" s="5"/>
      <c r="BF350" s="145"/>
      <c r="BG350" s="354"/>
      <c r="BH350" s="5"/>
      <c r="BI350" s="5"/>
      <c r="BJ350" s="5"/>
      <c r="BK350" s="5"/>
      <c r="BL350" s="5"/>
      <c r="BM350" s="5"/>
      <c r="BN350" s="5"/>
      <c r="BO350" s="5"/>
      <c r="BP350" s="341"/>
      <c r="BQ350" s="333"/>
    </row>
    <row r="351" spans="1:69" ht="30">
      <c r="A351" s="201" t="s">
        <v>33</v>
      </c>
      <c r="B351" s="201" t="s">
        <v>9</v>
      </c>
      <c r="C351" s="8">
        <v>1</v>
      </c>
      <c r="D351" s="197">
        <v>163</v>
      </c>
      <c r="E351" s="118" t="s">
        <v>146</v>
      </c>
      <c r="F351" s="195" t="s">
        <v>108</v>
      </c>
      <c r="G351" s="195" t="s">
        <v>145</v>
      </c>
      <c r="H351" s="309" t="s">
        <v>188</v>
      </c>
      <c r="I351" s="265" t="s">
        <v>475</v>
      </c>
      <c r="J351" s="51">
        <v>681.8</v>
      </c>
      <c r="K351" s="51">
        <v>686.2</v>
      </c>
      <c r="L351" s="51">
        <f t="shared" si="203"/>
        <v>4.4000000000000909</v>
      </c>
      <c r="M351" s="52">
        <v>100</v>
      </c>
      <c r="N351" s="52">
        <f t="shared" si="204"/>
        <v>4.4000000000000909</v>
      </c>
      <c r="O351" s="139">
        <f>N351*AUXILIAR!$B$50</f>
        <v>13200000.000000272</v>
      </c>
      <c r="P351" s="73">
        <v>0</v>
      </c>
      <c r="Q351" s="52">
        <f t="shared" si="210"/>
        <v>0</v>
      </c>
      <c r="R351" s="296">
        <f>Q351*AUXILIAR!$B$50</f>
        <v>0</v>
      </c>
      <c r="S351" s="355" t="s">
        <v>471</v>
      </c>
      <c r="T351" s="51">
        <v>108.9</v>
      </c>
      <c r="U351" s="51">
        <v>263.10000000000002</v>
      </c>
      <c r="V351" s="51">
        <f t="shared" si="206"/>
        <v>154.20000000000002</v>
      </c>
      <c r="W351" s="52">
        <v>100</v>
      </c>
      <c r="X351" s="52">
        <f t="shared" si="207"/>
        <v>154.20000000000002</v>
      </c>
      <c r="Y351" s="139">
        <f>X351*AUXILIAR!$B$53</f>
        <v>771000000.00000012</v>
      </c>
      <c r="Z351" s="73">
        <v>0</v>
      </c>
      <c r="AA351" s="52">
        <f t="shared" si="211"/>
        <v>0</v>
      </c>
      <c r="AB351" s="356">
        <f>AA351*AUXILIAR!$B$53</f>
        <v>0</v>
      </c>
      <c r="AC351" s="265" t="s">
        <v>487</v>
      </c>
      <c r="AD351" s="51">
        <v>77</v>
      </c>
      <c r="AE351" s="51">
        <v>77</v>
      </c>
      <c r="AF351" s="51">
        <v>1</v>
      </c>
      <c r="AG351" s="52">
        <v>100</v>
      </c>
      <c r="AH351" s="52">
        <f t="shared" si="212"/>
        <v>1</v>
      </c>
      <c r="AI351" s="139">
        <f>AH351*AUXILIAR!$B$56</f>
        <v>30000000</v>
      </c>
      <c r="AJ351" s="214">
        <v>100</v>
      </c>
      <c r="AK351" s="52">
        <f t="shared" ref="AK351" si="214">AF351*AJ351/100</f>
        <v>1</v>
      </c>
      <c r="AL351" s="260">
        <f>AK351*AUXILIAR!$B$56</f>
        <v>30000000</v>
      </c>
      <c r="AM351" s="354"/>
      <c r="AN351" s="5"/>
      <c r="AO351" s="5"/>
      <c r="AP351" s="5"/>
      <c r="AQ351" s="5"/>
      <c r="AR351" s="5"/>
      <c r="AS351" s="5"/>
      <c r="AT351" s="5"/>
      <c r="AU351" s="5"/>
      <c r="AV351" s="341"/>
      <c r="AW351" s="128"/>
      <c r="AX351" s="5"/>
      <c r="AY351" s="5"/>
      <c r="AZ351" s="5"/>
      <c r="BA351" s="5"/>
      <c r="BB351" s="5"/>
      <c r="BC351" s="5"/>
      <c r="BD351" s="5"/>
      <c r="BE351" s="5"/>
      <c r="BF351" s="145"/>
      <c r="BG351" s="354"/>
      <c r="BH351" s="5"/>
      <c r="BI351" s="5"/>
      <c r="BJ351" s="5"/>
      <c r="BK351" s="5"/>
      <c r="BL351" s="5"/>
      <c r="BM351" s="5"/>
      <c r="BN351" s="5"/>
      <c r="BO351" s="5"/>
      <c r="BP351" s="341"/>
      <c r="BQ351" s="333"/>
    </row>
    <row r="352" spans="1:69" ht="30">
      <c r="A352" s="201" t="s">
        <v>33</v>
      </c>
      <c r="B352" s="201" t="s">
        <v>9</v>
      </c>
      <c r="C352" s="8">
        <v>1</v>
      </c>
      <c r="D352" s="197">
        <v>163</v>
      </c>
      <c r="E352" s="118" t="s">
        <v>146</v>
      </c>
      <c r="F352" s="195" t="s">
        <v>108</v>
      </c>
      <c r="G352" s="195" t="s">
        <v>145</v>
      </c>
      <c r="H352" s="309" t="s">
        <v>188</v>
      </c>
      <c r="I352" s="265" t="s">
        <v>476</v>
      </c>
      <c r="J352" s="51">
        <v>681.8</v>
      </c>
      <c r="K352" s="51">
        <v>685.8</v>
      </c>
      <c r="L352" s="51">
        <f t="shared" si="203"/>
        <v>4</v>
      </c>
      <c r="M352" s="52">
        <v>100</v>
      </c>
      <c r="N352" s="52">
        <f t="shared" si="204"/>
        <v>4</v>
      </c>
      <c r="O352" s="139">
        <f>N352*AUXILIAR!$B$50</f>
        <v>12000000</v>
      </c>
      <c r="P352" s="73">
        <v>0</v>
      </c>
      <c r="Q352" s="52">
        <f t="shared" si="210"/>
        <v>0</v>
      </c>
      <c r="R352" s="296">
        <f>Q352*AUXILIAR!$B$50</f>
        <v>0</v>
      </c>
      <c r="S352" s="355" t="s">
        <v>472</v>
      </c>
      <c r="T352" s="51">
        <v>154.19999999999999</v>
      </c>
      <c r="U352" s="51">
        <v>272.10000000000002</v>
      </c>
      <c r="V352" s="51">
        <f t="shared" si="206"/>
        <v>117.90000000000003</v>
      </c>
      <c r="W352" s="52">
        <v>100</v>
      </c>
      <c r="X352" s="52">
        <f t="shared" si="207"/>
        <v>117.90000000000003</v>
      </c>
      <c r="Y352" s="139">
        <f>X352*AUXILIAR!$B$53</f>
        <v>589500000.00000012</v>
      </c>
      <c r="Z352" s="73">
        <v>0</v>
      </c>
      <c r="AA352" s="52">
        <f t="shared" si="211"/>
        <v>0</v>
      </c>
      <c r="AB352" s="356">
        <f>AA352*AUXILIAR!$B$53</f>
        <v>0</v>
      </c>
      <c r="AC352" s="265" t="s">
        <v>488</v>
      </c>
      <c r="AD352" s="51">
        <v>94.2</v>
      </c>
      <c r="AE352" s="51">
        <v>94.2</v>
      </c>
      <c r="AF352" s="51">
        <v>1</v>
      </c>
      <c r="AG352" s="52">
        <v>100</v>
      </c>
      <c r="AH352" s="52">
        <f t="shared" si="212"/>
        <v>1</v>
      </c>
      <c r="AI352" s="139">
        <f>AH352*AUXILIAR!$B$56</f>
        <v>30000000</v>
      </c>
      <c r="AJ352" s="214">
        <v>100</v>
      </c>
      <c r="AK352" s="52">
        <f t="shared" ref="AK352" si="215">AF352*AJ352/100</f>
        <v>1</v>
      </c>
      <c r="AL352" s="260">
        <f>AK352*AUXILIAR!$B$56</f>
        <v>30000000</v>
      </c>
      <c r="AM352" s="354"/>
      <c r="AN352" s="5"/>
      <c r="AO352" s="5"/>
      <c r="AP352" s="5"/>
      <c r="AQ352" s="5"/>
      <c r="AR352" s="5"/>
      <c r="AS352" s="5"/>
      <c r="AT352" s="5"/>
      <c r="AU352" s="5"/>
      <c r="AV352" s="341"/>
      <c r="AW352" s="128"/>
      <c r="AX352" s="5"/>
      <c r="AY352" s="5"/>
      <c r="AZ352" s="5"/>
      <c r="BA352" s="5"/>
      <c r="BB352" s="5"/>
      <c r="BC352" s="5"/>
      <c r="BD352" s="5"/>
      <c r="BE352" s="5"/>
      <c r="BF352" s="145"/>
      <c r="BG352" s="354"/>
      <c r="BH352" s="5"/>
      <c r="BI352" s="5"/>
      <c r="BJ352" s="5"/>
      <c r="BK352" s="5"/>
      <c r="BL352" s="5"/>
      <c r="BM352" s="5"/>
      <c r="BN352" s="5"/>
      <c r="BO352" s="5"/>
      <c r="BP352" s="341"/>
      <c r="BQ352" s="333"/>
    </row>
    <row r="353" spans="1:69" ht="30">
      <c r="A353" s="201" t="s">
        <v>33</v>
      </c>
      <c r="B353" s="201" t="s">
        <v>9</v>
      </c>
      <c r="C353" s="8">
        <v>1</v>
      </c>
      <c r="D353" s="197">
        <v>163</v>
      </c>
      <c r="E353" s="118" t="s">
        <v>146</v>
      </c>
      <c r="F353" s="195" t="s">
        <v>108</v>
      </c>
      <c r="G353" s="195" t="s">
        <v>145</v>
      </c>
      <c r="H353" s="309" t="s">
        <v>188</v>
      </c>
      <c r="I353" s="265" t="s">
        <v>479</v>
      </c>
      <c r="J353" s="51">
        <v>708.9</v>
      </c>
      <c r="K353" s="51">
        <v>710.3</v>
      </c>
      <c r="L353" s="51">
        <f t="shared" si="203"/>
        <v>1.3999999999999773</v>
      </c>
      <c r="M353" s="52">
        <v>100</v>
      </c>
      <c r="N353" s="52">
        <f t="shared" si="204"/>
        <v>1.3999999999999773</v>
      </c>
      <c r="O353" s="139">
        <f>N353*AUXILIAR!$B$50</f>
        <v>4199999.999999932</v>
      </c>
      <c r="P353" s="73">
        <v>0</v>
      </c>
      <c r="Q353" s="52">
        <f t="shared" si="210"/>
        <v>0</v>
      </c>
      <c r="R353" s="296">
        <f>Q353*AUXILIAR!$B$50</f>
        <v>0</v>
      </c>
      <c r="S353" s="355" t="s">
        <v>529</v>
      </c>
      <c r="T353" s="51">
        <v>353.5</v>
      </c>
      <c r="U353" s="51">
        <v>461.7</v>
      </c>
      <c r="V353" s="51">
        <f t="shared" si="206"/>
        <v>108.19999999999999</v>
      </c>
      <c r="W353" s="52">
        <v>100</v>
      </c>
      <c r="X353" s="52">
        <f t="shared" si="207"/>
        <v>108.19999999999999</v>
      </c>
      <c r="Y353" s="139">
        <f>X353*AUXILIAR!$B$53</f>
        <v>541000000</v>
      </c>
      <c r="Z353" s="73">
        <v>0</v>
      </c>
      <c r="AA353" s="52">
        <f t="shared" si="211"/>
        <v>0</v>
      </c>
      <c r="AB353" s="356">
        <f>AA353*AUXILIAR!$B$53</f>
        <v>0</v>
      </c>
      <c r="AC353" s="265" t="s">
        <v>489</v>
      </c>
      <c r="AD353" s="51">
        <v>111</v>
      </c>
      <c r="AE353" s="51">
        <v>111</v>
      </c>
      <c r="AF353" s="51">
        <v>1</v>
      </c>
      <c r="AG353" s="52">
        <v>100</v>
      </c>
      <c r="AH353" s="52">
        <f t="shared" si="212"/>
        <v>1</v>
      </c>
      <c r="AI353" s="139">
        <f>AH353*AUXILIAR!$B$56</f>
        <v>30000000</v>
      </c>
      <c r="AJ353" s="214">
        <v>100</v>
      </c>
      <c r="AK353" s="52">
        <f t="shared" ref="AK353" si="216">AF353*AJ353/100</f>
        <v>1</v>
      </c>
      <c r="AL353" s="260">
        <f>AK353*AUXILIAR!$B$56</f>
        <v>30000000</v>
      </c>
      <c r="AM353" s="354"/>
      <c r="AN353" s="5"/>
      <c r="AO353" s="5"/>
      <c r="AP353" s="5"/>
      <c r="AQ353" s="5"/>
      <c r="AR353" s="5"/>
      <c r="AS353" s="5"/>
      <c r="AT353" s="5"/>
      <c r="AU353" s="5"/>
      <c r="AV353" s="341"/>
      <c r="AW353" s="128"/>
      <c r="AX353" s="5"/>
      <c r="AY353" s="5"/>
      <c r="AZ353" s="5"/>
      <c r="BA353" s="5"/>
      <c r="BB353" s="5"/>
      <c r="BC353" s="5"/>
      <c r="BD353" s="5"/>
      <c r="BE353" s="5"/>
      <c r="BF353" s="145"/>
      <c r="BG353" s="354"/>
      <c r="BH353" s="5"/>
      <c r="BI353" s="5"/>
      <c r="BJ353" s="5"/>
      <c r="BK353" s="5"/>
      <c r="BL353" s="5"/>
      <c r="BM353" s="5"/>
      <c r="BN353" s="5"/>
      <c r="BO353" s="5"/>
      <c r="BP353" s="341"/>
      <c r="BQ353" s="333"/>
    </row>
    <row r="354" spans="1:69" ht="30">
      <c r="A354" s="201" t="s">
        <v>33</v>
      </c>
      <c r="B354" s="201" t="s">
        <v>9</v>
      </c>
      <c r="C354" s="8">
        <v>1</v>
      </c>
      <c r="D354" s="197">
        <v>163</v>
      </c>
      <c r="E354" s="118" t="s">
        <v>146</v>
      </c>
      <c r="F354" s="195" t="s">
        <v>108</v>
      </c>
      <c r="G354" s="195" t="s">
        <v>145</v>
      </c>
      <c r="H354" s="309" t="s">
        <v>188</v>
      </c>
      <c r="I354" s="265" t="s">
        <v>480</v>
      </c>
      <c r="J354" s="51">
        <v>708.9</v>
      </c>
      <c r="K354" s="51">
        <v>709.8</v>
      </c>
      <c r="L354" s="51">
        <f t="shared" si="203"/>
        <v>0.89999999999997726</v>
      </c>
      <c r="M354" s="52">
        <v>100</v>
      </c>
      <c r="N354" s="52">
        <f t="shared" si="204"/>
        <v>0.89999999999997726</v>
      </c>
      <c r="O354" s="139">
        <f>N354*AUXILIAR!$B$50</f>
        <v>2699999.999999932</v>
      </c>
      <c r="P354" s="73">
        <v>0</v>
      </c>
      <c r="Q354" s="52">
        <f t="shared" si="210"/>
        <v>0</v>
      </c>
      <c r="R354" s="296">
        <f>Q354*AUXILIAR!$B$50</f>
        <v>0</v>
      </c>
      <c r="S354" s="363"/>
      <c r="T354" s="57"/>
      <c r="U354" s="57"/>
      <c r="V354" s="57"/>
      <c r="W354" s="56"/>
      <c r="X354" s="56"/>
      <c r="Y354" s="161"/>
      <c r="Z354" s="98"/>
      <c r="AA354" s="56"/>
      <c r="AB354" s="364"/>
      <c r="AC354" s="265" t="s">
        <v>490</v>
      </c>
      <c r="AD354" s="51">
        <v>117.6</v>
      </c>
      <c r="AE354" s="51">
        <v>117.6</v>
      </c>
      <c r="AF354" s="51">
        <v>1</v>
      </c>
      <c r="AG354" s="52">
        <v>100</v>
      </c>
      <c r="AH354" s="52">
        <f t="shared" si="212"/>
        <v>1</v>
      </c>
      <c r="AI354" s="139">
        <f>AH354*AUXILIAR!$B$56</f>
        <v>30000000</v>
      </c>
      <c r="AJ354" s="73">
        <v>0</v>
      </c>
      <c r="AK354" s="52">
        <f t="shared" ref="AK354:AK388" si="217">AF354*AJ354/100</f>
        <v>0</v>
      </c>
      <c r="AL354" s="260">
        <f>AK354*AUXILIAR!$B$56</f>
        <v>0</v>
      </c>
      <c r="AM354" s="354"/>
      <c r="AN354" s="5"/>
      <c r="AO354" s="5"/>
      <c r="AP354" s="5"/>
      <c r="AQ354" s="5"/>
      <c r="AR354" s="5"/>
      <c r="AS354" s="5"/>
      <c r="AT354" s="5"/>
      <c r="AU354" s="5"/>
      <c r="AV354" s="341"/>
      <c r="AW354" s="128"/>
      <c r="AX354" s="5"/>
      <c r="AY354" s="5"/>
      <c r="AZ354" s="5"/>
      <c r="BA354" s="5"/>
      <c r="BB354" s="5"/>
      <c r="BC354" s="5"/>
      <c r="BD354" s="5"/>
      <c r="BE354" s="5"/>
      <c r="BF354" s="145"/>
      <c r="BG354" s="354"/>
      <c r="BH354" s="5"/>
      <c r="BI354" s="5"/>
      <c r="BJ354" s="5"/>
      <c r="BK354" s="5"/>
      <c r="BL354" s="5"/>
      <c r="BM354" s="5"/>
      <c r="BN354" s="5"/>
      <c r="BO354" s="5"/>
      <c r="BP354" s="341"/>
      <c r="BQ354" s="333"/>
    </row>
    <row r="355" spans="1:69" ht="30">
      <c r="A355" s="201" t="s">
        <v>33</v>
      </c>
      <c r="B355" s="201" t="s">
        <v>9</v>
      </c>
      <c r="C355" s="8">
        <v>1</v>
      </c>
      <c r="D355" s="197">
        <v>163</v>
      </c>
      <c r="E355" s="118" t="s">
        <v>146</v>
      </c>
      <c r="F355" s="195" t="s">
        <v>108</v>
      </c>
      <c r="G355" s="195" t="s">
        <v>145</v>
      </c>
      <c r="H355" s="309" t="s">
        <v>188</v>
      </c>
      <c r="I355" s="265" t="s">
        <v>481</v>
      </c>
      <c r="J355" s="51">
        <v>818.9</v>
      </c>
      <c r="K355" s="51">
        <v>822</v>
      </c>
      <c r="L355" s="51">
        <f t="shared" si="203"/>
        <v>3.1000000000000227</v>
      </c>
      <c r="M355" s="52">
        <v>100</v>
      </c>
      <c r="N355" s="52">
        <f t="shared" si="204"/>
        <v>3.1000000000000227</v>
      </c>
      <c r="O355" s="139">
        <f>N355*AUXILIAR!$B$50</f>
        <v>9300000.0000000689</v>
      </c>
      <c r="P355" s="214">
        <v>30.15</v>
      </c>
      <c r="Q355" s="194">
        <f t="shared" si="210"/>
        <v>0.93465000000000686</v>
      </c>
      <c r="R355" s="296">
        <f>Q355*AUXILIAR!$B$50</f>
        <v>2803950.0000000205</v>
      </c>
      <c r="S355" s="354"/>
      <c r="T355" s="5"/>
      <c r="U355" s="5"/>
      <c r="V355" s="5"/>
      <c r="W355" s="5"/>
      <c r="X355" s="5"/>
      <c r="Y355" s="5"/>
      <c r="Z355" s="5"/>
      <c r="AA355" s="5"/>
      <c r="AB355" s="341"/>
      <c r="AC355" s="265" t="s">
        <v>491</v>
      </c>
      <c r="AD355" s="51">
        <v>261.89999999999998</v>
      </c>
      <c r="AE355" s="51">
        <v>261.89999999999998</v>
      </c>
      <c r="AF355" s="51">
        <v>1</v>
      </c>
      <c r="AG355" s="52">
        <v>100</v>
      </c>
      <c r="AH355" s="52">
        <f t="shared" si="212"/>
        <v>1</v>
      </c>
      <c r="AI355" s="139">
        <f>AH355*AUXILIAR!$B$56</f>
        <v>30000000</v>
      </c>
      <c r="AJ355" s="73">
        <v>0</v>
      </c>
      <c r="AK355" s="52">
        <f t="shared" si="217"/>
        <v>0</v>
      </c>
      <c r="AL355" s="260">
        <f>AK355*AUXILIAR!$B$56</f>
        <v>0</v>
      </c>
      <c r="AM355" s="354"/>
      <c r="AN355" s="5"/>
      <c r="AO355" s="5"/>
      <c r="AP355" s="5"/>
      <c r="AQ355" s="5"/>
      <c r="AR355" s="5"/>
      <c r="AS355" s="5"/>
      <c r="AT355" s="5"/>
      <c r="AU355" s="5"/>
      <c r="AV355" s="341"/>
      <c r="AW355" s="128"/>
      <c r="AX355" s="5"/>
      <c r="AY355" s="5"/>
      <c r="AZ355" s="5"/>
      <c r="BA355" s="5"/>
      <c r="BB355" s="5"/>
      <c r="BC355" s="5"/>
      <c r="BD355" s="5"/>
      <c r="BE355" s="5"/>
      <c r="BF355" s="145"/>
      <c r="BG355" s="354"/>
      <c r="BH355" s="5"/>
      <c r="BI355" s="5"/>
      <c r="BJ355" s="5"/>
      <c r="BK355" s="5"/>
      <c r="BL355" s="5"/>
      <c r="BM355" s="5"/>
      <c r="BN355" s="5"/>
      <c r="BO355" s="5"/>
      <c r="BP355" s="341"/>
      <c r="BQ355" s="333"/>
    </row>
    <row r="356" spans="1:69" ht="30">
      <c r="A356" s="201" t="s">
        <v>33</v>
      </c>
      <c r="B356" s="201" t="s">
        <v>9</v>
      </c>
      <c r="C356" s="8">
        <v>1</v>
      </c>
      <c r="D356" s="197">
        <v>163</v>
      </c>
      <c r="E356" s="118" t="s">
        <v>146</v>
      </c>
      <c r="F356" s="195" t="s">
        <v>108</v>
      </c>
      <c r="G356" s="195" t="s">
        <v>145</v>
      </c>
      <c r="H356" s="309" t="s">
        <v>188</v>
      </c>
      <c r="I356" s="265" t="s">
        <v>482</v>
      </c>
      <c r="J356" s="51">
        <v>818.9</v>
      </c>
      <c r="K356" s="51">
        <v>822</v>
      </c>
      <c r="L356" s="51">
        <f t="shared" si="203"/>
        <v>3.1000000000000227</v>
      </c>
      <c r="M356" s="52">
        <v>100</v>
      </c>
      <c r="N356" s="52">
        <f t="shared" si="204"/>
        <v>3.1000000000000227</v>
      </c>
      <c r="O356" s="139">
        <f>N356*AUXILIAR!$B$50</f>
        <v>9300000.0000000689</v>
      </c>
      <c r="P356" s="214">
        <v>0</v>
      </c>
      <c r="Q356" s="194">
        <f t="shared" si="210"/>
        <v>0</v>
      </c>
      <c r="R356" s="296">
        <f>Q356*AUXILIAR!$B$50</f>
        <v>0</v>
      </c>
      <c r="S356" s="354"/>
      <c r="T356" s="5"/>
      <c r="U356" s="5"/>
      <c r="V356" s="5"/>
      <c r="W356" s="5"/>
      <c r="X356" s="5"/>
      <c r="Y356" s="5"/>
      <c r="Z356" s="5"/>
      <c r="AA356" s="5"/>
      <c r="AB356" s="341"/>
      <c r="AC356" s="265" t="s">
        <v>492</v>
      </c>
      <c r="AD356" s="51">
        <v>279</v>
      </c>
      <c r="AE356" s="51">
        <v>279</v>
      </c>
      <c r="AF356" s="51">
        <v>1</v>
      </c>
      <c r="AG356" s="52">
        <v>100</v>
      </c>
      <c r="AH356" s="52">
        <f t="shared" si="212"/>
        <v>1</v>
      </c>
      <c r="AI356" s="139">
        <f>AH356*AUXILIAR!$B$56</f>
        <v>30000000</v>
      </c>
      <c r="AJ356" s="73">
        <v>0</v>
      </c>
      <c r="AK356" s="52">
        <f t="shared" si="217"/>
        <v>0</v>
      </c>
      <c r="AL356" s="260">
        <f>AK356*AUXILIAR!$B$56</f>
        <v>0</v>
      </c>
      <c r="AM356" s="354"/>
      <c r="AN356" s="5"/>
      <c r="AO356" s="5"/>
      <c r="AP356" s="5"/>
      <c r="AQ356" s="5"/>
      <c r="AR356" s="5"/>
      <c r="AS356" s="5"/>
      <c r="AT356" s="5"/>
      <c r="AU356" s="5"/>
      <c r="AV356" s="341"/>
      <c r="AW356" s="128"/>
      <c r="AX356" s="5"/>
      <c r="AY356" s="5"/>
      <c r="AZ356" s="5"/>
      <c r="BA356" s="5"/>
      <c r="BB356" s="5"/>
      <c r="BC356" s="5"/>
      <c r="BD356" s="5"/>
      <c r="BE356" s="5"/>
      <c r="BF356" s="145"/>
      <c r="BG356" s="354"/>
      <c r="BH356" s="5"/>
      <c r="BI356" s="5"/>
      <c r="BJ356" s="5"/>
      <c r="BK356" s="5"/>
      <c r="BL356" s="5"/>
      <c r="BM356" s="5"/>
      <c r="BN356" s="5"/>
      <c r="BO356" s="5"/>
      <c r="BP356" s="341"/>
      <c r="BQ356" s="333"/>
    </row>
    <row r="357" spans="1:69" ht="30">
      <c r="A357" s="201" t="s">
        <v>33</v>
      </c>
      <c r="B357" s="201" t="s">
        <v>9</v>
      </c>
      <c r="C357" s="8">
        <v>1</v>
      </c>
      <c r="D357" s="197">
        <v>163</v>
      </c>
      <c r="E357" s="118" t="s">
        <v>146</v>
      </c>
      <c r="F357" s="195" t="s">
        <v>108</v>
      </c>
      <c r="G357" s="195" t="s">
        <v>145</v>
      </c>
      <c r="H357" s="309" t="s">
        <v>188</v>
      </c>
      <c r="I357" s="265" t="s">
        <v>483</v>
      </c>
      <c r="J357" s="51">
        <v>853.9</v>
      </c>
      <c r="K357" s="51">
        <v>855</v>
      </c>
      <c r="L357" s="51">
        <f t="shared" si="203"/>
        <v>1.1000000000000227</v>
      </c>
      <c r="M357" s="52">
        <v>100</v>
      </c>
      <c r="N357" s="52">
        <f t="shared" si="204"/>
        <v>1.1000000000000227</v>
      </c>
      <c r="O357" s="139">
        <f>N357*AUXILIAR!$B$50</f>
        <v>3300000.000000068</v>
      </c>
      <c r="P357" s="73">
        <v>0</v>
      </c>
      <c r="Q357" s="52">
        <f t="shared" si="210"/>
        <v>0</v>
      </c>
      <c r="R357" s="296">
        <f>Q357*AUXILIAR!$B$50</f>
        <v>0</v>
      </c>
      <c r="S357" s="354"/>
      <c r="T357" s="5"/>
      <c r="U357" s="5"/>
      <c r="V357" s="5"/>
      <c r="W357" s="5"/>
      <c r="X357" s="5"/>
      <c r="Y357" s="5"/>
      <c r="Z357" s="5"/>
      <c r="AA357" s="5"/>
      <c r="AB357" s="341"/>
      <c r="AC357" s="265" t="s">
        <v>493</v>
      </c>
      <c r="AD357" s="51">
        <v>270.5</v>
      </c>
      <c r="AE357" s="51">
        <v>270.5</v>
      </c>
      <c r="AF357" s="51">
        <v>1</v>
      </c>
      <c r="AG357" s="52">
        <v>100</v>
      </c>
      <c r="AH357" s="52">
        <f t="shared" si="212"/>
        <v>1</v>
      </c>
      <c r="AI357" s="139">
        <f>AH357*AUXILIAR!$B$56</f>
        <v>30000000</v>
      </c>
      <c r="AJ357" s="73">
        <v>0</v>
      </c>
      <c r="AK357" s="52">
        <f t="shared" si="217"/>
        <v>0</v>
      </c>
      <c r="AL357" s="260">
        <f>AK357*AUXILIAR!$B$56</f>
        <v>0</v>
      </c>
      <c r="AM357" s="354"/>
      <c r="AN357" s="5"/>
      <c r="AO357" s="5"/>
      <c r="AP357" s="5"/>
      <c r="AQ357" s="5"/>
      <c r="AR357" s="5"/>
      <c r="AS357" s="5"/>
      <c r="AT357" s="5"/>
      <c r="AU357" s="5"/>
      <c r="AV357" s="341"/>
      <c r="AW357" s="128"/>
      <c r="AX357" s="5"/>
      <c r="AY357" s="5"/>
      <c r="AZ357" s="5"/>
      <c r="BA357" s="5"/>
      <c r="BB357" s="5"/>
      <c r="BC357" s="5"/>
      <c r="BD357" s="5"/>
      <c r="BE357" s="5"/>
      <c r="BF357" s="145"/>
      <c r="BG357" s="354"/>
      <c r="BH357" s="5"/>
      <c r="BI357" s="5"/>
      <c r="BJ357" s="5"/>
      <c r="BK357" s="5"/>
      <c r="BL357" s="5"/>
      <c r="BM357" s="5"/>
      <c r="BN357" s="5"/>
      <c r="BO357" s="5"/>
      <c r="BP357" s="341"/>
      <c r="BQ357" s="333"/>
    </row>
    <row r="358" spans="1:69" ht="30">
      <c r="A358" s="201" t="s">
        <v>33</v>
      </c>
      <c r="B358" s="201" t="s">
        <v>9</v>
      </c>
      <c r="C358" s="8">
        <v>1</v>
      </c>
      <c r="D358" s="197">
        <v>163</v>
      </c>
      <c r="E358" s="118" t="s">
        <v>146</v>
      </c>
      <c r="F358" s="195" t="s">
        <v>108</v>
      </c>
      <c r="G358" s="195" t="s">
        <v>145</v>
      </c>
      <c r="H358" s="309" t="s">
        <v>188</v>
      </c>
      <c r="I358" s="265" t="s">
        <v>484</v>
      </c>
      <c r="J358" s="51">
        <v>853.9</v>
      </c>
      <c r="K358" s="51">
        <v>855</v>
      </c>
      <c r="L358" s="51">
        <f t="shared" si="203"/>
        <v>1.1000000000000227</v>
      </c>
      <c r="M358" s="52">
        <v>100</v>
      </c>
      <c r="N358" s="52">
        <f t="shared" si="204"/>
        <v>1.1000000000000227</v>
      </c>
      <c r="O358" s="139">
        <f>N358*AUXILIAR!$B$50</f>
        <v>3300000.000000068</v>
      </c>
      <c r="P358" s="73">
        <v>0</v>
      </c>
      <c r="Q358" s="52">
        <f t="shared" si="210"/>
        <v>0</v>
      </c>
      <c r="R358" s="296">
        <f>Q358*AUXILIAR!$B$50</f>
        <v>0</v>
      </c>
      <c r="S358" s="354"/>
      <c r="T358" s="5"/>
      <c r="U358" s="5"/>
      <c r="V358" s="5"/>
      <c r="W358" s="5"/>
      <c r="X358" s="5"/>
      <c r="Y358" s="5"/>
      <c r="Z358" s="5"/>
      <c r="AA358" s="5"/>
      <c r="AB358" s="341"/>
      <c r="AC358" s="265" t="s">
        <v>494</v>
      </c>
      <c r="AD358" s="51">
        <v>315.39999999999998</v>
      </c>
      <c r="AE358" s="51">
        <v>315.39999999999998</v>
      </c>
      <c r="AF358" s="51">
        <v>1</v>
      </c>
      <c r="AG358" s="52">
        <v>100</v>
      </c>
      <c r="AH358" s="52">
        <f t="shared" si="212"/>
        <v>1</v>
      </c>
      <c r="AI358" s="139">
        <f>AH358*AUXILIAR!$B$56</f>
        <v>30000000</v>
      </c>
      <c r="AJ358" s="73">
        <v>0</v>
      </c>
      <c r="AK358" s="52">
        <f t="shared" si="217"/>
        <v>0</v>
      </c>
      <c r="AL358" s="260">
        <f>AK358*AUXILIAR!$B$56</f>
        <v>0</v>
      </c>
      <c r="AM358" s="354"/>
      <c r="AN358" s="5"/>
      <c r="AO358" s="5"/>
      <c r="AP358" s="5"/>
      <c r="AQ358" s="5"/>
      <c r="AR358" s="5"/>
      <c r="AS358" s="5"/>
      <c r="AT358" s="5"/>
      <c r="AU358" s="5"/>
      <c r="AV358" s="341"/>
      <c r="AW358" s="128"/>
      <c r="AX358" s="5"/>
      <c r="AY358" s="5"/>
      <c r="AZ358" s="5"/>
      <c r="BA358" s="5"/>
      <c r="BB358" s="5"/>
      <c r="BC358" s="5"/>
      <c r="BD358" s="5"/>
      <c r="BE358" s="5"/>
      <c r="BF358" s="145"/>
      <c r="BG358" s="354"/>
      <c r="BH358" s="5"/>
      <c r="BI358" s="5"/>
      <c r="BJ358" s="5"/>
      <c r="BK358" s="5"/>
      <c r="BL358" s="5"/>
      <c r="BM358" s="5"/>
      <c r="BN358" s="5"/>
      <c r="BO358" s="5"/>
      <c r="BP358" s="341"/>
      <c r="BQ358" s="333"/>
    </row>
    <row r="359" spans="1:69" ht="30">
      <c r="A359" s="201" t="s">
        <v>33</v>
      </c>
      <c r="B359" s="201" t="s">
        <v>9</v>
      </c>
      <c r="C359" s="8">
        <v>1</v>
      </c>
      <c r="D359" s="197">
        <v>163</v>
      </c>
      <c r="E359" s="118" t="s">
        <v>146</v>
      </c>
      <c r="F359" s="195" t="s">
        <v>108</v>
      </c>
      <c r="G359" s="195" t="s">
        <v>145</v>
      </c>
      <c r="H359" s="309" t="s">
        <v>188</v>
      </c>
      <c r="I359" s="128"/>
      <c r="J359" s="5"/>
      <c r="K359" s="5"/>
      <c r="L359" s="5"/>
      <c r="M359" s="5"/>
      <c r="N359" s="5"/>
      <c r="O359" s="5"/>
      <c r="P359" s="5"/>
      <c r="Q359" s="5"/>
      <c r="R359" s="145"/>
      <c r="S359" s="354"/>
      <c r="T359" s="5"/>
      <c r="U359" s="5"/>
      <c r="V359" s="5"/>
      <c r="W359" s="5"/>
      <c r="X359" s="5"/>
      <c r="Y359" s="5"/>
      <c r="Z359" s="5"/>
      <c r="AA359" s="5"/>
      <c r="AB359" s="341"/>
      <c r="AC359" s="265" t="s">
        <v>495</v>
      </c>
      <c r="AD359" s="51">
        <v>320.10000000000002</v>
      </c>
      <c r="AE359" s="51">
        <v>320.10000000000002</v>
      </c>
      <c r="AF359" s="51">
        <v>1</v>
      </c>
      <c r="AG359" s="52">
        <v>100</v>
      </c>
      <c r="AH359" s="52">
        <f t="shared" si="212"/>
        <v>1</v>
      </c>
      <c r="AI359" s="139">
        <f>AH359*AUXILIAR!$B$56</f>
        <v>30000000</v>
      </c>
      <c r="AJ359" s="73">
        <v>0</v>
      </c>
      <c r="AK359" s="52">
        <f t="shared" si="217"/>
        <v>0</v>
      </c>
      <c r="AL359" s="260">
        <f>AK359*AUXILIAR!$B$56</f>
        <v>0</v>
      </c>
      <c r="AM359" s="354"/>
      <c r="AN359" s="5"/>
      <c r="AO359" s="5"/>
      <c r="AP359" s="5"/>
      <c r="AQ359" s="5"/>
      <c r="AR359" s="5"/>
      <c r="AS359" s="5"/>
      <c r="AT359" s="5"/>
      <c r="AU359" s="5"/>
      <c r="AV359" s="341"/>
      <c r="AW359" s="128"/>
      <c r="AX359" s="5"/>
      <c r="AY359" s="5"/>
      <c r="AZ359" s="5"/>
      <c r="BA359" s="5"/>
      <c r="BB359" s="5"/>
      <c r="BC359" s="5"/>
      <c r="BD359" s="5"/>
      <c r="BE359" s="5"/>
      <c r="BF359" s="145"/>
      <c r="BG359" s="354"/>
      <c r="BH359" s="5"/>
      <c r="BI359" s="5"/>
      <c r="BJ359" s="5"/>
      <c r="BK359" s="5"/>
      <c r="BL359" s="5"/>
      <c r="BM359" s="5"/>
      <c r="BN359" s="5"/>
      <c r="BO359" s="5"/>
      <c r="BP359" s="341"/>
      <c r="BQ359" s="333"/>
    </row>
    <row r="360" spans="1:69" ht="30">
      <c r="A360" s="201" t="s">
        <v>33</v>
      </c>
      <c r="B360" s="201" t="s">
        <v>9</v>
      </c>
      <c r="C360" s="8">
        <v>1</v>
      </c>
      <c r="D360" s="197">
        <v>163</v>
      </c>
      <c r="E360" s="118" t="s">
        <v>146</v>
      </c>
      <c r="F360" s="195" t="s">
        <v>108</v>
      </c>
      <c r="G360" s="195" t="s">
        <v>145</v>
      </c>
      <c r="H360" s="309" t="s">
        <v>188</v>
      </c>
      <c r="I360" s="128"/>
      <c r="J360" s="5"/>
      <c r="K360" s="5"/>
      <c r="L360" s="5"/>
      <c r="M360" s="5"/>
      <c r="N360" s="5"/>
      <c r="O360" s="5"/>
      <c r="P360" s="5"/>
      <c r="Q360" s="5"/>
      <c r="R360" s="145"/>
      <c r="S360" s="354"/>
      <c r="T360" s="5"/>
      <c r="U360" s="5"/>
      <c r="V360" s="5"/>
      <c r="W360" s="5"/>
      <c r="X360" s="5"/>
      <c r="Y360" s="5"/>
      <c r="Z360" s="5"/>
      <c r="AA360" s="5"/>
      <c r="AB360" s="341"/>
      <c r="AC360" s="265" t="s">
        <v>496</v>
      </c>
      <c r="AD360" s="51">
        <v>347.7</v>
      </c>
      <c r="AE360" s="51">
        <v>347.7</v>
      </c>
      <c r="AF360" s="51">
        <v>1</v>
      </c>
      <c r="AG360" s="52">
        <v>100</v>
      </c>
      <c r="AH360" s="52">
        <f t="shared" si="212"/>
        <v>1</v>
      </c>
      <c r="AI360" s="139">
        <f>AH360*AUXILIAR!$B$56</f>
        <v>30000000</v>
      </c>
      <c r="AJ360" s="73">
        <v>0</v>
      </c>
      <c r="AK360" s="52">
        <f t="shared" si="217"/>
        <v>0</v>
      </c>
      <c r="AL360" s="260">
        <f>AK360*AUXILIAR!$B$56</f>
        <v>0</v>
      </c>
      <c r="AM360" s="354"/>
      <c r="AN360" s="5"/>
      <c r="AO360" s="5"/>
      <c r="AP360" s="5"/>
      <c r="AQ360" s="5"/>
      <c r="AR360" s="5"/>
      <c r="AS360" s="5"/>
      <c r="AT360" s="5"/>
      <c r="AU360" s="5"/>
      <c r="AV360" s="341"/>
      <c r="AW360" s="128"/>
      <c r="AX360" s="5"/>
      <c r="AY360" s="5"/>
      <c r="AZ360" s="5"/>
      <c r="BA360" s="5"/>
      <c r="BB360" s="5"/>
      <c r="BC360" s="5"/>
      <c r="BD360" s="5"/>
      <c r="BE360" s="5"/>
      <c r="BF360" s="145"/>
      <c r="BG360" s="354"/>
      <c r="BH360" s="5"/>
      <c r="BI360" s="5"/>
      <c r="BJ360" s="5"/>
      <c r="BK360" s="5"/>
      <c r="BL360" s="5"/>
      <c r="BM360" s="5"/>
      <c r="BN360" s="5"/>
      <c r="BO360" s="5"/>
      <c r="BP360" s="341"/>
      <c r="BQ360" s="333"/>
    </row>
    <row r="361" spans="1:69" ht="30">
      <c r="A361" s="201" t="s">
        <v>33</v>
      </c>
      <c r="B361" s="201" t="s">
        <v>9</v>
      </c>
      <c r="C361" s="8">
        <v>1</v>
      </c>
      <c r="D361" s="197">
        <v>163</v>
      </c>
      <c r="E361" s="118" t="s">
        <v>146</v>
      </c>
      <c r="F361" s="195" t="s">
        <v>108</v>
      </c>
      <c r="G361" s="195" t="s">
        <v>145</v>
      </c>
      <c r="H361" s="309" t="s">
        <v>188</v>
      </c>
      <c r="I361" s="128"/>
      <c r="J361" s="5"/>
      <c r="K361" s="5"/>
      <c r="L361" s="5"/>
      <c r="M361" s="5"/>
      <c r="N361" s="5"/>
      <c r="O361" s="5"/>
      <c r="P361" s="5"/>
      <c r="Q361" s="5"/>
      <c r="R361" s="145"/>
      <c r="S361" s="354"/>
      <c r="T361" s="5"/>
      <c r="U361" s="5"/>
      <c r="V361" s="5"/>
      <c r="W361" s="5"/>
      <c r="X361" s="5"/>
      <c r="Y361" s="5"/>
      <c r="Z361" s="5"/>
      <c r="AA361" s="5"/>
      <c r="AB361" s="341"/>
      <c r="AC361" s="265" t="s">
        <v>497</v>
      </c>
      <c r="AD361" s="51">
        <v>465.5</v>
      </c>
      <c r="AE361" s="51">
        <v>465.5</v>
      </c>
      <c r="AF361" s="51">
        <v>1</v>
      </c>
      <c r="AG361" s="52">
        <v>100</v>
      </c>
      <c r="AH361" s="52">
        <f t="shared" si="212"/>
        <v>1</v>
      </c>
      <c r="AI361" s="139">
        <f>AH361*AUXILIAR!$B$56</f>
        <v>30000000</v>
      </c>
      <c r="AJ361" s="73">
        <v>0</v>
      </c>
      <c r="AK361" s="52">
        <f t="shared" si="217"/>
        <v>0</v>
      </c>
      <c r="AL361" s="260">
        <f>AK361*AUXILIAR!$B$56</f>
        <v>0</v>
      </c>
      <c r="AM361" s="354"/>
      <c r="AN361" s="5"/>
      <c r="AO361" s="5"/>
      <c r="AP361" s="5"/>
      <c r="AQ361" s="5"/>
      <c r="AR361" s="5"/>
      <c r="AS361" s="5"/>
      <c r="AT361" s="5"/>
      <c r="AU361" s="5"/>
      <c r="AV361" s="341"/>
      <c r="AW361" s="128"/>
      <c r="AX361" s="5"/>
      <c r="AY361" s="5"/>
      <c r="AZ361" s="5"/>
      <c r="BA361" s="5"/>
      <c r="BB361" s="5"/>
      <c r="BC361" s="5"/>
      <c r="BD361" s="5"/>
      <c r="BE361" s="5"/>
      <c r="BF361" s="145"/>
      <c r="BG361" s="354"/>
      <c r="BH361" s="5"/>
      <c r="BI361" s="5"/>
      <c r="BJ361" s="5"/>
      <c r="BK361" s="5"/>
      <c r="BL361" s="5"/>
      <c r="BM361" s="5"/>
      <c r="BN361" s="5"/>
      <c r="BO361" s="5"/>
      <c r="BP361" s="341"/>
      <c r="BQ361" s="333"/>
    </row>
    <row r="362" spans="1:69" ht="30">
      <c r="A362" s="201" t="s">
        <v>33</v>
      </c>
      <c r="B362" s="201" t="s">
        <v>9</v>
      </c>
      <c r="C362" s="8">
        <v>1</v>
      </c>
      <c r="D362" s="197">
        <v>163</v>
      </c>
      <c r="E362" s="118" t="s">
        <v>146</v>
      </c>
      <c r="F362" s="195" t="s">
        <v>108</v>
      </c>
      <c r="G362" s="195" t="s">
        <v>145</v>
      </c>
      <c r="H362" s="309" t="s">
        <v>188</v>
      </c>
      <c r="I362" s="128"/>
      <c r="J362" s="5"/>
      <c r="K362" s="5"/>
      <c r="L362" s="5"/>
      <c r="M362" s="5"/>
      <c r="N362" s="5"/>
      <c r="O362" s="5"/>
      <c r="P362" s="5"/>
      <c r="Q362" s="5"/>
      <c r="R362" s="145"/>
      <c r="S362" s="354"/>
      <c r="T362" s="5"/>
      <c r="U362" s="5"/>
      <c r="V362" s="5"/>
      <c r="W362" s="5"/>
      <c r="X362" s="5"/>
      <c r="Y362" s="5"/>
      <c r="Z362" s="5"/>
      <c r="AA362" s="5"/>
      <c r="AB362" s="341"/>
      <c r="AC362" s="265" t="s">
        <v>498</v>
      </c>
      <c r="AD362" s="51">
        <v>475.9</v>
      </c>
      <c r="AE362" s="51">
        <v>475.9</v>
      </c>
      <c r="AF362" s="51">
        <v>1</v>
      </c>
      <c r="AG362" s="52">
        <v>100</v>
      </c>
      <c r="AH362" s="52">
        <f t="shared" si="212"/>
        <v>1</v>
      </c>
      <c r="AI362" s="139">
        <f>AH362*AUXILIAR!$B$56</f>
        <v>30000000</v>
      </c>
      <c r="AJ362" s="73">
        <v>0</v>
      </c>
      <c r="AK362" s="52">
        <f t="shared" si="217"/>
        <v>0</v>
      </c>
      <c r="AL362" s="260">
        <f>AK362*AUXILIAR!$B$56</f>
        <v>0</v>
      </c>
      <c r="AM362" s="354"/>
      <c r="AN362" s="5"/>
      <c r="AO362" s="5"/>
      <c r="AP362" s="5"/>
      <c r="AQ362" s="5"/>
      <c r="AR362" s="5"/>
      <c r="AS362" s="5"/>
      <c r="AT362" s="5"/>
      <c r="AU362" s="5"/>
      <c r="AV362" s="341"/>
      <c r="AW362" s="128"/>
      <c r="AX362" s="5"/>
      <c r="AY362" s="5"/>
      <c r="AZ362" s="5"/>
      <c r="BA362" s="5"/>
      <c r="BB362" s="5"/>
      <c r="BC362" s="5"/>
      <c r="BD362" s="5"/>
      <c r="BE362" s="5"/>
      <c r="BF362" s="145"/>
      <c r="BG362" s="354"/>
      <c r="BH362" s="5"/>
      <c r="BI362" s="5"/>
      <c r="BJ362" s="5"/>
      <c r="BK362" s="5"/>
      <c r="BL362" s="5"/>
      <c r="BM362" s="5"/>
      <c r="BN362" s="5"/>
      <c r="BO362" s="5"/>
      <c r="BP362" s="341"/>
      <c r="BQ362" s="333"/>
    </row>
    <row r="363" spans="1:69" ht="30">
      <c r="A363" s="201" t="s">
        <v>33</v>
      </c>
      <c r="B363" s="201" t="s">
        <v>9</v>
      </c>
      <c r="C363" s="8">
        <v>1</v>
      </c>
      <c r="D363" s="197">
        <v>163</v>
      </c>
      <c r="E363" s="118" t="s">
        <v>146</v>
      </c>
      <c r="F363" s="195" t="s">
        <v>108</v>
      </c>
      <c r="G363" s="195" t="s">
        <v>145</v>
      </c>
      <c r="H363" s="309" t="s">
        <v>188</v>
      </c>
      <c r="I363" s="128"/>
      <c r="J363" s="5"/>
      <c r="K363" s="5"/>
      <c r="L363" s="5"/>
      <c r="M363" s="5"/>
      <c r="N363" s="5"/>
      <c r="O363" s="5"/>
      <c r="P363" s="5"/>
      <c r="Q363" s="5"/>
      <c r="R363" s="145"/>
      <c r="S363" s="354"/>
      <c r="T363" s="5"/>
      <c r="U363" s="5"/>
      <c r="V363" s="5"/>
      <c r="W363" s="5"/>
      <c r="X363" s="5"/>
      <c r="Y363" s="5"/>
      <c r="Z363" s="5"/>
      <c r="AA363" s="5"/>
      <c r="AB363" s="341"/>
      <c r="AC363" s="265" t="s">
        <v>499</v>
      </c>
      <c r="AD363" s="51">
        <v>480</v>
      </c>
      <c r="AE363" s="51">
        <v>480</v>
      </c>
      <c r="AF363" s="51">
        <v>1</v>
      </c>
      <c r="AG363" s="52">
        <v>100</v>
      </c>
      <c r="AH363" s="52">
        <f t="shared" si="212"/>
        <v>1</v>
      </c>
      <c r="AI363" s="139">
        <f>AH363*AUXILIAR!$B$56</f>
        <v>30000000</v>
      </c>
      <c r="AJ363" s="73">
        <v>0</v>
      </c>
      <c r="AK363" s="52">
        <f t="shared" si="217"/>
        <v>0</v>
      </c>
      <c r="AL363" s="260">
        <f>AK363*AUXILIAR!$B$56</f>
        <v>0</v>
      </c>
      <c r="AM363" s="354"/>
      <c r="AN363" s="5"/>
      <c r="AO363" s="5"/>
      <c r="AP363" s="5"/>
      <c r="AQ363" s="5"/>
      <c r="AR363" s="5"/>
      <c r="AS363" s="5"/>
      <c r="AT363" s="5"/>
      <c r="AU363" s="5"/>
      <c r="AV363" s="341"/>
      <c r="AW363" s="128"/>
      <c r="AX363" s="5"/>
      <c r="AY363" s="5"/>
      <c r="AZ363" s="5"/>
      <c r="BA363" s="5"/>
      <c r="BB363" s="5"/>
      <c r="BC363" s="5"/>
      <c r="BD363" s="5"/>
      <c r="BE363" s="5"/>
      <c r="BF363" s="145"/>
      <c r="BG363" s="354"/>
      <c r="BH363" s="5"/>
      <c r="BI363" s="5"/>
      <c r="BJ363" s="5"/>
      <c r="BK363" s="5"/>
      <c r="BL363" s="5"/>
      <c r="BM363" s="5"/>
      <c r="BN363" s="5"/>
      <c r="BO363" s="5"/>
      <c r="BP363" s="341"/>
      <c r="BQ363" s="333"/>
    </row>
    <row r="364" spans="1:69" ht="30">
      <c r="A364" s="201" t="s">
        <v>33</v>
      </c>
      <c r="B364" s="201" t="s">
        <v>9</v>
      </c>
      <c r="C364" s="8">
        <v>1</v>
      </c>
      <c r="D364" s="197">
        <v>163</v>
      </c>
      <c r="E364" s="118" t="s">
        <v>146</v>
      </c>
      <c r="F364" s="195" t="s">
        <v>108</v>
      </c>
      <c r="G364" s="195" t="s">
        <v>145</v>
      </c>
      <c r="H364" s="309" t="s">
        <v>188</v>
      </c>
      <c r="I364" s="128"/>
      <c r="J364" s="5"/>
      <c r="K364" s="5"/>
      <c r="L364" s="5"/>
      <c r="M364" s="5"/>
      <c r="N364" s="5"/>
      <c r="O364" s="5"/>
      <c r="P364" s="5"/>
      <c r="Q364" s="5"/>
      <c r="R364" s="145"/>
      <c r="S364" s="354"/>
      <c r="T364" s="5"/>
      <c r="U364" s="5"/>
      <c r="V364" s="5"/>
      <c r="W364" s="5"/>
      <c r="X364" s="5"/>
      <c r="Y364" s="5"/>
      <c r="Z364" s="5"/>
      <c r="AA364" s="5"/>
      <c r="AB364" s="341"/>
      <c r="AC364" s="265" t="s">
        <v>500</v>
      </c>
      <c r="AD364" s="51">
        <v>503.5</v>
      </c>
      <c r="AE364" s="51">
        <v>503.5</v>
      </c>
      <c r="AF364" s="51">
        <v>1</v>
      </c>
      <c r="AG364" s="52">
        <v>100</v>
      </c>
      <c r="AH364" s="52">
        <f t="shared" si="212"/>
        <v>1</v>
      </c>
      <c r="AI364" s="139">
        <f>AH364*AUXILIAR!$B$56</f>
        <v>30000000</v>
      </c>
      <c r="AJ364" s="73">
        <v>0</v>
      </c>
      <c r="AK364" s="52">
        <f t="shared" si="217"/>
        <v>0</v>
      </c>
      <c r="AL364" s="260">
        <f>AK364*AUXILIAR!$B$56</f>
        <v>0</v>
      </c>
      <c r="AM364" s="354"/>
      <c r="AN364" s="5"/>
      <c r="AO364" s="5"/>
      <c r="AP364" s="5"/>
      <c r="AQ364" s="5"/>
      <c r="AR364" s="5"/>
      <c r="AS364" s="5"/>
      <c r="AT364" s="5"/>
      <c r="AU364" s="5"/>
      <c r="AV364" s="341"/>
      <c r="AW364" s="128"/>
      <c r="AX364" s="5"/>
      <c r="AY364" s="5"/>
      <c r="AZ364" s="5"/>
      <c r="BA364" s="5"/>
      <c r="BB364" s="5"/>
      <c r="BC364" s="5"/>
      <c r="BD364" s="5"/>
      <c r="BE364" s="5"/>
      <c r="BF364" s="145"/>
      <c r="BG364" s="354"/>
      <c r="BH364" s="5"/>
      <c r="BI364" s="5"/>
      <c r="BJ364" s="5"/>
      <c r="BK364" s="5"/>
      <c r="BL364" s="5"/>
      <c r="BM364" s="5"/>
      <c r="BN364" s="5"/>
      <c r="BO364" s="5"/>
      <c r="BP364" s="341"/>
      <c r="BQ364" s="333"/>
    </row>
    <row r="365" spans="1:69" ht="30">
      <c r="A365" s="201" t="s">
        <v>33</v>
      </c>
      <c r="B365" s="201" t="s">
        <v>9</v>
      </c>
      <c r="C365" s="8">
        <v>1</v>
      </c>
      <c r="D365" s="197">
        <v>163</v>
      </c>
      <c r="E365" s="118" t="s">
        <v>146</v>
      </c>
      <c r="F365" s="195" t="s">
        <v>108</v>
      </c>
      <c r="G365" s="195" t="s">
        <v>145</v>
      </c>
      <c r="H365" s="309" t="s">
        <v>188</v>
      </c>
      <c r="I365" s="128"/>
      <c r="J365" s="5"/>
      <c r="K365" s="5"/>
      <c r="L365" s="5"/>
      <c r="M365" s="5"/>
      <c r="N365" s="5"/>
      <c r="O365" s="5"/>
      <c r="P365" s="5"/>
      <c r="Q365" s="5"/>
      <c r="R365" s="145"/>
      <c r="S365" s="354"/>
      <c r="T365" s="5"/>
      <c r="U365" s="5"/>
      <c r="V365" s="5"/>
      <c r="W365" s="5"/>
      <c r="X365" s="5"/>
      <c r="Y365" s="5"/>
      <c r="Z365" s="5"/>
      <c r="AA365" s="5"/>
      <c r="AB365" s="341"/>
      <c r="AC365" s="265" t="s">
        <v>501</v>
      </c>
      <c r="AD365" s="51">
        <v>572.70000000000005</v>
      </c>
      <c r="AE365" s="51">
        <v>572.70000000000005</v>
      </c>
      <c r="AF365" s="51">
        <v>1</v>
      </c>
      <c r="AG365" s="52">
        <v>100</v>
      </c>
      <c r="AH365" s="52">
        <f t="shared" si="212"/>
        <v>1</v>
      </c>
      <c r="AI365" s="139">
        <f>AH365*AUXILIAR!$B$56</f>
        <v>30000000</v>
      </c>
      <c r="AJ365" s="73">
        <v>0</v>
      </c>
      <c r="AK365" s="52">
        <f t="shared" si="217"/>
        <v>0</v>
      </c>
      <c r="AL365" s="260">
        <f>AK365*AUXILIAR!$B$56</f>
        <v>0</v>
      </c>
      <c r="AM365" s="354"/>
      <c r="AN365" s="5"/>
      <c r="AO365" s="5"/>
      <c r="AP365" s="5"/>
      <c r="AQ365" s="5"/>
      <c r="AR365" s="5"/>
      <c r="AS365" s="5"/>
      <c r="AT365" s="5"/>
      <c r="AU365" s="5"/>
      <c r="AV365" s="341"/>
      <c r="AW365" s="128"/>
      <c r="AX365" s="5"/>
      <c r="AY365" s="5"/>
      <c r="AZ365" s="5"/>
      <c r="BA365" s="5"/>
      <c r="BB365" s="5"/>
      <c r="BC365" s="5"/>
      <c r="BD365" s="5"/>
      <c r="BE365" s="5"/>
      <c r="BF365" s="145"/>
      <c r="BG365" s="354"/>
      <c r="BH365" s="5"/>
      <c r="BI365" s="5"/>
      <c r="BJ365" s="5"/>
      <c r="BK365" s="5"/>
      <c r="BL365" s="5"/>
      <c r="BM365" s="5"/>
      <c r="BN365" s="5"/>
      <c r="BO365" s="5"/>
      <c r="BP365" s="341"/>
      <c r="BQ365" s="333"/>
    </row>
    <row r="366" spans="1:69" ht="30">
      <c r="A366" s="201" t="s">
        <v>33</v>
      </c>
      <c r="B366" s="201" t="s">
        <v>9</v>
      </c>
      <c r="C366" s="8">
        <v>1</v>
      </c>
      <c r="D366" s="197">
        <v>163</v>
      </c>
      <c r="E366" s="118" t="s">
        <v>146</v>
      </c>
      <c r="F366" s="195" t="s">
        <v>108</v>
      </c>
      <c r="G366" s="195" t="s">
        <v>145</v>
      </c>
      <c r="H366" s="309" t="s">
        <v>188</v>
      </c>
      <c r="I366" s="128"/>
      <c r="J366" s="5"/>
      <c r="K366" s="5"/>
      <c r="L366" s="5"/>
      <c r="M366" s="5"/>
      <c r="N366" s="5"/>
      <c r="O366" s="5"/>
      <c r="P366" s="5"/>
      <c r="Q366" s="5"/>
      <c r="R366" s="145"/>
      <c r="S366" s="354"/>
      <c r="T366" s="5"/>
      <c r="U366" s="5"/>
      <c r="V366" s="5"/>
      <c r="W366" s="5"/>
      <c r="X366" s="5"/>
      <c r="Y366" s="5"/>
      <c r="Z366" s="5"/>
      <c r="AA366" s="5"/>
      <c r="AB366" s="341"/>
      <c r="AC366" s="265" t="s">
        <v>502</v>
      </c>
      <c r="AD366" s="51">
        <v>592.9</v>
      </c>
      <c r="AE366" s="51">
        <v>592.9</v>
      </c>
      <c r="AF366" s="51">
        <v>1</v>
      </c>
      <c r="AG366" s="52">
        <v>100</v>
      </c>
      <c r="AH366" s="52">
        <f t="shared" si="212"/>
        <v>1</v>
      </c>
      <c r="AI366" s="139">
        <f>AH366*AUXILIAR!$B$56</f>
        <v>30000000</v>
      </c>
      <c r="AJ366" s="73">
        <v>0</v>
      </c>
      <c r="AK366" s="52">
        <f t="shared" si="217"/>
        <v>0</v>
      </c>
      <c r="AL366" s="260">
        <f>AK366*AUXILIAR!$B$56</f>
        <v>0</v>
      </c>
      <c r="AM366" s="354"/>
      <c r="AN366" s="5"/>
      <c r="AO366" s="5"/>
      <c r="AP366" s="5"/>
      <c r="AQ366" s="5"/>
      <c r="AR366" s="5"/>
      <c r="AS366" s="5"/>
      <c r="AT366" s="5"/>
      <c r="AU366" s="5"/>
      <c r="AV366" s="341"/>
      <c r="AW366" s="128"/>
      <c r="AX366" s="5"/>
      <c r="AY366" s="5"/>
      <c r="AZ366" s="5"/>
      <c r="BA366" s="5"/>
      <c r="BB366" s="5"/>
      <c r="BC366" s="5"/>
      <c r="BD366" s="5"/>
      <c r="BE366" s="5"/>
      <c r="BF366" s="145"/>
      <c r="BG366" s="354"/>
      <c r="BH366" s="5"/>
      <c r="BI366" s="5"/>
      <c r="BJ366" s="5"/>
      <c r="BK366" s="5"/>
      <c r="BL366" s="5"/>
      <c r="BM366" s="5"/>
      <c r="BN366" s="5"/>
      <c r="BO366" s="5"/>
      <c r="BP366" s="341"/>
      <c r="BQ366" s="333"/>
    </row>
    <row r="367" spans="1:69" ht="30">
      <c r="A367" s="201" t="s">
        <v>33</v>
      </c>
      <c r="B367" s="201" t="s">
        <v>9</v>
      </c>
      <c r="C367" s="8">
        <v>1</v>
      </c>
      <c r="D367" s="197">
        <v>163</v>
      </c>
      <c r="E367" s="118" t="s">
        <v>146</v>
      </c>
      <c r="F367" s="195" t="s">
        <v>108</v>
      </c>
      <c r="G367" s="195" t="s">
        <v>145</v>
      </c>
      <c r="H367" s="309" t="s">
        <v>188</v>
      </c>
      <c r="I367" s="128"/>
      <c r="J367" s="5"/>
      <c r="K367" s="5"/>
      <c r="L367" s="5"/>
      <c r="M367" s="5"/>
      <c r="N367" s="5"/>
      <c r="O367" s="5"/>
      <c r="P367" s="5"/>
      <c r="Q367" s="5"/>
      <c r="R367" s="145"/>
      <c r="S367" s="354"/>
      <c r="T367" s="5"/>
      <c r="U367" s="5"/>
      <c r="V367" s="5"/>
      <c r="W367" s="5"/>
      <c r="X367" s="5"/>
      <c r="Y367" s="5"/>
      <c r="Z367" s="5"/>
      <c r="AA367" s="5"/>
      <c r="AB367" s="341"/>
      <c r="AC367" s="265" t="s">
        <v>503</v>
      </c>
      <c r="AD367" s="51">
        <v>599.20000000000005</v>
      </c>
      <c r="AE367" s="51">
        <v>599.20000000000005</v>
      </c>
      <c r="AF367" s="51">
        <v>1</v>
      </c>
      <c r="AG367" s="52">
        <v>100</v>
      </c>
      <c r="AH367" s="52">
        <f t="shared" si="212"/>
        <v>1</v>
      </c>
      <c r="AI367" s="139">
        <f>AH367*AUXILIAR!$B$56</f>
        <v>30000000</v>
      </c>
      <c r="AJ367" s="73">
        <v>0</v>
      </c>
      <c r="AK367" s="52">
        <f t="shared" si="217"/>
        <v>0</v>
      </c>
      <c r="AL367" s="260">
        <f>AK367*AUXILIAR!$B$56</f>
        <v>0</v>
      </c>
      <c r="AM367" s="354"/>
      <c r="AN367" s="5"/>
      <c r="AO367" s="5"/>
      <c r="AP367" s="5"/>
      <c r="AQ367" s="5"/>
      <c r="AR367" s="5"/>
      <c r="AS367" s="5"/>
      <c r="AT367" s="5"/>
      <c r="AU367" s="5"/>
      <c r="AV367" s="341"/>
      <c r="AW367" s="128"/>
      <c r="AX367" s="5"/>
      <c r="AY367" s="5"/>
      <c r="AZ367" s="5"/>
      <c r="BA367" s="5"/>
      <c r="BB367" s="5"/>
      <c r="BC367" s="5"/>
      <c r="BD367" s="5"/>
      <c r="BE367" s="5"/>
      <c r="BF367" s="145"/>
      <c r="BG367" s="354"/>
      <c r="BH367" s="5"/>
      <c r="BI367" s="5"/>
      <c r="BJ367" s="5"/>
      <c r="BK367" s="5"/>
      <c r="BL367" s="5"/>
      <c r="BM367" s="5"/>
      <c r="BN367" s="5"/>
      <c r="BO367" s="5"/>
      <c r="BP367" s="341"/>
      <c r="BQ367" s="333"/>
    </row>
    <row r="368" spans="1:69" ht="30">
      <c r="A368" s="201" t="s">
        <v>33</v>
      </c>
      <c r="B368" s="201" t="s">
        <v>9</v>
      </c>
      <c r="C368" s="8">
        <v>1</v>
      </c>
      <c r="D368" s="197">
        <v>163</v>
      </c>
      <c r="E368" s="118" t="s">
        <v>146</v>
      </c>
      <c r="F368" s="195" t="s">
        <v>108</v>
      </c>
      <c r="G368" s="195" t="s">
        <v>145</v>
      </c>
      <c r="H368" s="309" t="s">
        <v>188</v>
      </c>
      <c r="I368" s="128"/>
      <c r="J368" s="5"/>
      <c r="K368" s="5"/>
      <c r="L368" s="5"/>
      <c r="M368" s="5"/>
      <c r="N368" s="5"/>
      <c r="O368" s="5"/>
      <c r="P368" s="5"/>
      <c r="Q368" s="5"/>
      <c r="R368" s="145"/>
      <c r="S368" s="354"/>
      <c r="T368" s="5"/>
      <c r="U368" s="5"/>
      <c r="V368" s="5"/>
      <c r="W368" s="5"/>
      <c r="X368" s="5"/>
      <c r="Y368" s="5"/>
      <c r="Z368" s="5"/>
      <c r="AA368" s="5"/>
      <c r="AB368" s="341"/>
      <c r="AC368" s="265" t="s">
        <v>504</v>
      </c>
      <c r="AD368" s="51">
        <v>644</v>
      </c>
      <c r="AE368" s="51">
        <v>644</v>
      </c>
      <c r="AF368" s="51">
        <v>1</v>
      </c>
      <c r="AG368" s="52">
        <v>100</v>
      </c>
      <c r="AH368" s="52">
        <f t="shared" si="212"/>
        <v>1</v>
      </c>
      <c r="AI368" s="139">
        <f>AH368*AUXILIAR!$B$56</f>
        <v>30000000</v>
      </c>
      <c r="AJ368" s="73">
        <v>0</v>
      </c>
      <c r="AK368" s="52">
        <f t="shared" si="217"/>
        <v>0</v>
      </c>
      <c r="AL368" s="260">
        <f>AK368*AUXILIAR!$B$56</f>
        <v>0</v>
      </c>
      <c r="AM368" s="354"/>
      <c r="AN368" s="5"/>
      <c r="AO368" s="5"/>
      <c r="AP368" s="5"/>
      <c r="AQ368" s="5"/>
      <c r="AR368" s="5"/>
      <c r="AS368" s="5"/>
      <c r="AT368" s="5"/>
      <c r="AU368" s="5"/>
      <c r="AV368" s="341"/>
      <c r="AW368" s="128"/>
      <c r="AX368" s="5"/>
      <c r="AY368" s="5"/>
      <c r="AZ368" s="5"/>
      <c r="BA368" s="5"/>
      <c r="BB368" s="5"/>
      <c r="BC368" s="5"/>
      <c r="BD368" s="5"/>
      <c r="BE368" s="5"/>
      <c r="BF368" s="145"/>
      <c r="BG368" s="354"/>
      <c r="BH368" s="5"/>
      <c r="BI368" s="5"/>
      <c r="BJ368" s="5"/>
      <c r="BK368" s="5"/>
      <c r="BL368" s="5"/>
      <c r="BM368" s="5"/>
      <c r="BN368" s="5"/>
      <c r="BO368" s="5"/>
      <c r="BP368" s="341"/>
      <c r="BQ368" s="333"/>
    </row>
    <row r="369" spans="1:69" ht="30">
      <c r="A369" s="201" t="s">
        <v>33</v>
      </c>
      <c r="B369" s="201" t="s">
        <v>9</v>
      </c>
      <c r="C369" s="8">
        <v>1</v>
      </c>
      <c r="D369" s="197">
        <v>163</v>
      </c>
      <c r="E369" s="118" t="s">
        <v>146</v>
      </c>
      <c r="F369" s="195" t="s">
        <v>108</v>
      </c>
      <c r="G369" s="195" t="s">
        <v>145</v>
      </c>
      <c r="H369" s="309" t="s">
        <v>188</v>
      </c>
      <c r="I369" s="128"/>
      <c r="J369" s="5"/>
      <c r="K369" s="5"/>
      <c r="L369" s="5"/>
      <c r="M369" s="5"/>
      <c r="N369" s="5"/>
      <c r="O369" s="5"/>
      <c r="P369" s="5"/>
      <c r="Q369" s="5"/>
      <c r="R369" s="145"/>
      <c r="S369" s="354"/>
      <c r="T369" s="5"/>
      <c r="U369" s="5"/>
      <c r="V369" s="5"/>
      <c r="W369" s="5"/>
      <c r="X369" s="5"/>
      <c r="Y369" s="5"/>
      <c r="Z369" s="5"/>
      <c r="AA369" s="5"/>
      <c r="AB369" s="341"/>
      <c r="AC369" s="265" t="s">
        <v>505</v>
      </c>
      <c r="AD369" s="51">
        <v>660</v>
      </c>
      <c r="AE369" s="51">
        <v>660</v>
      </c>
      <c r="AF369" s="51">
        <v>1</v>
      </c>
      <c r="AG369" s="52">
        <v>100</v>
      </c>
      <c r="AH369" s="52">
        <f t="shared" si="212"/>
        <v>1</v>
      </c>
      <c r="AI369" s="139">
        <f>AH369*AUXILIAR!$B$56</f>
        <v>30000000</v>
      </c>
      <c r="AJ369" s="73">
        <v>0</v>
      </c>
      <c r="AK369" s="52">
        <f t="shared" si="217"/>
        <v>0</v>
      </c>
      <c r="AL369" s="260">
        <f>AK369*AUXILIAR!$B$56</f>
        <v>0</v>
      </c>
      <c r="AM369" s="354"/>
      <c r="AN369" s="5"/>
      <c r="AO369" s="5"/>
      <c r="AP369" s="5"/>
      <c r="AQ369" s="5"/>
      <c r="AR369" s="5"/>
      <c r="AS369" s="5"/>
      <c r="AT369" s="5"/>
      <c r="AU369" s="5"/>
      <c r="AV369" s="341"/>
      <c r="AW369" s="128"/>
      <c r="AX369" s="5"/>
      <c r="AY369" s="5"/>
      <c r="AZ369" s="5"/>
      <c r="BA369" s="5"/>
      <c r="BB369" s="5"/>
      <c r="BC369" s="5"/>
      <c r="BD369" s="5"/>
      <c r="BE369" s="5"/>
      <c r="BF369" s="145"/>
      <c r="BG369" s="354"/>
      <c r="BH369" s="5"/>
      <c r="BI369" s="5"/>
      <c r="BJ369" s="5"/>
      <c r="BK369" s="5"/>
      <c r="BL369" s="5"/>
      <c r="BM369" s="5"/>
      <c r="BN369" s="5"/>
      <c r="BO369" s="5"/>
      <c r="BP369" s="341"/>
      <c r="BQ369" s="333"/>
    </row>
    <row r="370" spans="1:69" ht="30">
      <c r="A370" s="201" t="s">
        <v>33</v>
      </c>
      <c r="B370" s="201" t="s">
        <v>9</v>
      </c>
      <c r="C370" s="8">
        <v>1</v>
      </c>
      <c r="D370" s="197">
        <v>163</v>
      </c>
      <c r="E370" s="118" t="s">
        <v>146</v>
      </c>
      <c r="F370" s="195" t="s">
        <v>108</v>
      </c>
      <c r="G370" s="195" t="s">
        <v>145</v>
      </c>
      <c r="H370" s="309" t="s">
        <v>188</v>
      </c>
      <c r="I370" s="128"/>
      <c r="J370" s="5"/>
      <c r="K370" s="5"/>
      <c r="L370" s="5"/>
      <c r="M370" s="5"/>
      <c r="N370" s="5"/>
      <c r="O370" s="5"/>
      <c r="P370" s="5"/>
      <c r="Q370" s="5"/>
      <c r="R370" s="145"/>
      <c r="S370" s="354"/>
      <c r="T370" s="5"/>
      <c r="U370" s="5"/>
      <c r="V370" s="5"/>
      <c r="W370" s="5"/>
      <c r="X370" s="5"/>
      <c r="Y370" s="5"/>
      <c r="Z370" s="5"/>
      <c r="AA370" s="5"/>
      <c r="AB370" s="341"/>
      <c r="AC370" s="265" t="s">
        <v>506</v>
      </c>
      <c r="AD370" s="51">
        <v>689.5</v>
      </c>
      <c r="AE370" s="51">
        <v>689.5</v>
      </c>
      <c r="AF370" s="51">
        <v>1</v>
      </c>
      <c r="AG370" s="52">
        <v>100</v>
      </c>
      <c r="AH370" s="52">
        <f t="shared" si="212"/>
        <v>1</v>
      </c>
      <c r="AI370" s="139">
        <f>AH370*AUXILIAR!$B$56</f>
        <v>30000000</v>
      </c>
      <c r="AJ370" s="73">
        <v>0</v>
      </c>
      <c r="AK370" s="52">
        <f t="shared" si="217"/>
        <v>0</v>
      </c>
      <c r="AL370" s="260">
        <f>AK370*AUXILIAR!$B$56</f>
        <v>0</v>
      </c>
      <c r="AM370" s="354"/>
      <c r="AN370" s="5"/>
      <c r="AO370" s="5"/>
      <c r="AP370" s="5"/>
      <c r="AQ370" s="5"/>
      <c r="AR370" s="5"/>
      <c r="AS370" s="5"/>
      <c r="AT370" s="5"/>
      <c r="AU370" s="5"/>
      <c r="AV370" s="341"/>
      <c r="AW370" s="128"/>
      <c r="AX370" s="5"/>
      <c r="AY370" s="5"/>
      <c r="AZ370" s="5"/>
      <c r="BA370" s="5"/>
      <c r="BB370" s="5"/>
      <c r="BC370" s="5"/>
      <c r="BD370" s="5"/>
      <c r="BE370" s="5"/>
      <c r="BF370" s="145"/>
      <c r="BG370" s="354"/>
      <c r="BH370" s="5"/>
      <c r="BI370" s="5"/>
      <c r="BJ370" s="5"/>
      <c r="BK370" s="5"/>
      <c r="BL370" s="5"/>
      <c r="BM370" s="5"/>
      <c r="BN370" s="5"/>
      <c r="BO370" s="5"/>
      <c r="BP370" s="341"/>
      <c r="BQ370" s="333"/>
    </row>
    <row r="371" spans="1:69" ht="30">
      <c r="A371" s="201" t="s">
        <v>33</v>
      </c>
      <c r="B371" s="201" t="s">
        <v>9</v>
      </c>
      <c r="C371" s="8">
        <v>1</v>
      </c>
      <c r="D371" s="197">
        <v>163</v>
      </c>
      <c r="E371" s="118" t="s">
        <v>146</v>
      </c>
      <c r="F371" s="195" t="s">
        <v>108</v>
      </c>
      <c r="G371" s="195" t="s">
        <v>145</v>
      </c>
      <c r="H371" s="309" t="s">
        <v>188</v>
      </c>
      <c r="I371" s="128"/>
      <c r="J371" s="5"/>
      <c r="K371" s="5"/>
      <c r="L371" s="5"/>
      <c r="M371" s="5"/>
      <c r="N371" s="5"/>
      <c r="O371" s="5"/>
      <c r="P371" s="5"/>
      <c r="Q371" s="5"/>
      <c r="R371" s="145"/>
      <c r="S371" s="354"/>
      <c r="T371" s="5"/>
      <c r="U371" s="5"/>
      <c r="V371" s="5"/>
      <c r="W371" s="5"/>
      <c r="X371" s="5"/>
      <c r="Y371" s="5"/>
      <c r="Z371" s="5"/>
      <c r="AA371" s="5"/>
      <c r="AB371" s="341"/>
      <c r="AC371" s="265" t="s">
        <v>507</v>
      </c>
      <c r="AD371" s="51">
        <v>713.8</v>
      </c>
      <c r="AE371" s="51">
        <v>713.8</v>
      </c>
      <c r="AF371" s="51">
        <v>1</v>
      </c>
      <c r="AG371" s="52">
        <v>100</v>
      </c>
      <c r="AH371" s="52">
        <f t="shared" si="212"/>
        <v>1</v>
      </c>
      <c r="AI371" s="139">
        <f>AH371*AUXILIAR!$B$56</f>
        <v>30000000</v>
      </c>
      <c r="AJ371" s="73">
        <v>0</v>
      </c>
      <c r="AK371" s="52">
        <f t="shared" si="217"/>
        <v>0</v>
      </c>
      <c r="AL371" s="260">
        <f>AK371*AUXILIAR!$B$56</f>
        <v>0</v>
      </c>
      <c r="AM371" s="354"/>
      <c r="AN371" s="5"/>
      <c r="AO371" s="5"/>
      <c r="AP371" s="5"/>
      <c r="AQ371" s="5"/>
      <c r="AR371" s="5"/>
      <c r="AS371" s="5"/>
      <c r="AT371" s="5"/>
      <c r="AU371" s="5"/>
      <c r="AV371" s="341"/>
      <c r="AW371" s="128"/>
      <c r="AX371" s="5"/>
      <c r="AY371" s="5"/>
      <c r="AZ371" s="5"/>
      <c r="BA371" s="5"/>
      <c r="BB371" s="5"/>
      <c r="BC371" s="5"/>
      <c r="BD371" s="5"/>
      <c r="BE371" s="5"/>
      <c r="BF371" s="145"/>
      <c r="BG371" s="354"/>
      <c r="BH371" s="5"/>
      <c r="BI371" s="5"/>
      <c r="BJ371" s="5"/>
      <c r="BK371" s="5"/>
      <c r="BL371" s="5"/>
      <c r="BM371" s="5"/>
      <c r="BN371" s="5"/>
      <c r="BO371" s="5"/>
      <c r="BP371" s="341"/>
      <c r="BQ371" s="333"/>
    </row>
    <row r="372" spans="1:69" ht="30">
      <c r="A372" s="201" t="s">
        <v>33</v>
      </c>
      <c r="B372" s="201" t="s">
        <v>9</v>
      </c>
      <c r="C372" s="8">
        <v>1</v>
      </c>
      <c r="D372" s="197">
        <v>163</v>
      </c>
      <c r="E372" s="118" t="s">
        <v>146</v>
      </c>
      <c r="F372" s="195" t="s">
        <v>108</v>
      </c>
      <c r="G372" s="195" t="s">
        <v>145</v>
      </c>
      <c r="H372" s="309" t="s">
        <v>188</v>
      </c>
      <c r="I372" s="128"/>
      <c r="J372" s="5"/>
      <c r="K372" s="5"/>
      <c r="L372" s="5"/>
      <c r="M372" s="5"/>
      <c r="N372" s="5"/>
      <c r="O372" s="5"/>
      <c r="P372" s="5"/>
      <c r="Q372" s="5"/>
      <c r="R372" s="145"/>
      <c r="S372" s="354"/>
      <c r="T372" s="5"/>
      <c r="U372" s="5"/>
      <c r="V372" s="5"/>
      <c r="W372" s="5"/>
      <c r="X372" s="5"/>
      <c r="Y372" s="5"/>
      <c r="Z372" s="5"/>
      <c r="AA372" s="5"/>
      <c r="AB372" s="341"/>
      <c r="AC372" s="265" t="s">
        <v>508</v>
      </c>
      <c r="AD372" s="51">
        <v>758.8</v>
      </c>
      <c r="AE372" s="51">
        <v>758.8</v>
      </c>
      <c r="AF372" s="51">
        <v>1</v>
      </c>
      <c r="AG372" s="52">
        <v>100</v>
      </c>
      <c r="AH372" s="52">
        <f t="shared" si="212"/>
        <v>1</v>
      </c>
      <c r="AI372" s="139">
        <f>AH372*AUXILIAR!$B$56</f>
        <v>30000000</v>
      </c>
      <c r="AJ372" s="73">
        <v>0</v>
      </c>
      <c r="AK372" s="52">
        <f t="shared" si="217"/>
        <v>0</v>
      </c>
      <c r="AL372" s="260">
        <f>AK372*AUXILIAR!$B$56</f>
        <v>0</v>
      </c>
      <c r="AM372" s="354"/>
      <c r="AN372" s="5"/>
      <c r="AO372" s="5"/>
      <c r="AP372" s="5"/>
      <c r="AQ372" s="5"/>
      <c r="AR372" s="5"/>
      <c r="AS372" s="5"/>
      <c r="AT372" s="5"/>
      <c r="AU372" s="5"/>
      <c r="AV372" s="341"/>
      <c r="AW372" s="128"/>
      <c r="AX372" s="5"/>
      <c r="AY372" s="5"/>
      <c r="AZ372" s="5"/>
      <c r="BA372" s="5"/>
      <c r="BB372" s="5"/>
      <c r="BC372" s="5"/>
      <c r="BD372" s="5"/>
      <c r="BE372" s="5"/>
      <c r="BF372" s="145"/>
      <c r="BG372" s="354"/>
      <c r="BH372" s="5"/>
      <c r="BI372" s="5"/>
      <c r="BJ372" s="5"/>
      <c r="BK372" s="5"/>
      <c r="BL372" s="5"/>
      <c r="BM372" s="5"/>
      <c r="BN372" s="5"/>
      <c r="BO372" s="5"/>
      <c r="BP372" s="341"/>
      <c r="BQ372" s="333"/>
    </row>
    <row r="373" spans="1:69" ht="30">
      <c r="A373" s="201" t="s">
        <v>33</v>
      </c>
      <c r="B373" s="201" t="s">
        <v>9</v>
      </c>
      <c r="C373" s="8">
        <v>1</v>
      </c>
      <c r="D373" s="197">
        <v>163</v>
      </c>
      <c r="E373" s="118" t="s">
        <v>146</v>
      </c>
      <c r="F373" s="195" t="s">
        <v>108</v>
      </c>
      <c r="G373" s="195" t="s">
        <v>145</v>
      </c>
      <c r="H373" s="309" t="s">
        <v>188</v>
      </c>
      <c r="I373" s="128"/>
      <c r="J373" s="5"/>
      <c r="K373" s="5"/>
      <c r="L373" s="5"/>
      <c r="M373" s="5"/>
      <c r="N373" s="5"/>
      <c r="O373" s="5"/>
      <c r="P373" s="5"/>
      <c r="Q373" s="5"/>
      <c r="R373" s="145"/>
      <c r="S373" s="354"/>
      <c r="T373" s="5"/>
      <c r="U373" s="5"/>
      <c r="V373" s="5"/>
      <c r="W373" s="5"/>
      <c r="X373" s="5"/>
      <c r="Y373" s="5"/>
      <c r="Z373" s="5"/>
      <c r="AA373" s="5"/>
      <c r="AB373" s="341"/>
      <c r="AC373" s="265" t="s">
        <v>509</v>
      </c>
      <c r="AD373" s="51">
        <v>762.8</v>
      </c>
      <c r="AE373" s="51">
        <v>762.8</v>
      </c>
      <c r="AF373" s="51">
        <v>1</v>
      </c>
      <c r="AG373" s="52">
        <v>100</v>
      </c>
      <c r="AH373" s="52">
        <f t="shared" si="212"/>
        <v>1</v>
      </c>
      <c r="AI373" s="139">
        <f>AH373*AUXILIAR!$B$56</f>
        <v>30000000</v>
      </c>
      <c r="AJ373" s="73">
        <v>0</v>
      </c>
      <c r="AK373" s="52">
        <f t="shared" si="217"/>
        <v>0</v>
      </c>
      <c r="AL373" s="260">
        <f>AK373*AUXILIAR!$B$56</f>
        <v>0</v>
      </c>
      <c r="AM373" s="354"/>
      <c r="AN373" s="5"/>
      <c r="AO373" s="5"/>
      <c r="AP373" s="5"/>
      <c r="AQ373" s="5"/>
      <c r="AR373" s="5"/>
      <c r="AS373" s="5"/>
      <c r="AT373" s="5"/>
      <c r="AU373" s="5"/>
      <c r="AV373" s="341"/>
      <c r="AW373" s="128"/>
      <c r="AX373" s="5"/>
      <c r="AY373" s="5"/>
      <c r="AZ373" s="5"/>
      <c r="BA373" s="5"/>
      <c r="BB373" s="5"/>
      <c r="BC373" s="5"/>
      <c r="BD373" s="5"/>
      <c r="BE373" s="5"/>
      <c r="BF373" s="145"/>
      <c r="BG373" s="354"/>
      <c r="BH373" s="5"/>
      <c r="BI373" s="5"/>
      <c r="BJ373" s="5"/>
      <c r="BK373" s="5"/>
      <c r="BL373" s="5"/>
      <c r="BM373" s="5"/>
      <c r="BN373" s="5"/>
      <c r="BO373" s="5"/>
      <c r="BP373" s="341"/>
      <c r="BQ373" s="333"/>
    </row>
    <row r="374" spans="1:69" ht="30">
      <c r="A374" s="201" t="s">
        <v>33</v>
      </c>
      <c r="B374" s="201" t="s">
        <v>9</v>
      </c>
      <c r="C374" s="8">
        <v>1</v>
      </c>
      <c r="D374" s="197">
        <v>163</v>
      </c>
      <c r="E374" s="118" t="s">
        <v>146</v>
      </c>
      <c r="F374" s="195" t="s">
        <v>108</v>
      </c>
      <c r="G374" s="195" t="s">
        <v>145</v>
      </c>
      <c r="H374" s="309" t="s">
        <v>188</v>
      </c>
      <c r="I374" s="128"/>
      <c r="J374" s="5"/>
      <c r="K374" s="5"/>
      <c r="L374" s="5"/>
      <c r="M374" s="5"/>
      <c r="N374" s="5"/>
      <c r="O374" s="5"/>
      <c r="P374" s="5"/>
      <c r="Q374" s="5"/>
      <c r="R374" s="145"/>
      <c r="S374" s="354"/>
      <c r="T374" s="5"/>
      <c r="U374" s="5"/>
      <c r="V374" s="5"/>
      <c r="W374" s="5"/>
      <c r="X374" s="5"/>
      <c r="Y374" s="5"/>
      <c r="Z374" s="5"/>
      <c r="AA374" s="5"/>
      <c r="AB374" s="341"/>
      <c r="AC374" s="265" t="s">
        <v>510</v>
      </c>
      <c r="AD374" s="51">
        <v>819.8</v>
      </c>
      <c r="AE374" s="51">
        <v>819.8</v>
      </c>
      <c r="AF374" s="51">
        <v>1</v>
      </c>
      <c r="AG374" s="52">
        <v>100</v>
      </c>
      <c r="AH374" s="52">
        <f t="shared" si="212"/>
        <v>1</v>
      </c>
      <c r="AI374" s="139">
        <f>AH374*AUXILIAR!$B$56</f>
        <v>30000000</v>
      </c>
      <c r="AJ374" s="73">
        <v>0</v>
      </c>
      <c r="AK374" s="52">
        <f t="shared" si="217"/>
        <v>0</v>
      </c>
      <c r="AL374" s="260">
        <f>AK374*AUXILIAR!$B$56</f>
        <v>0</v>
      </c>
      <c r="AM374" s="354"/>
      <c r="AN374" s="5"/>
      <c r="AO374" s="5"/>
      <c r="AP374" s="5"/>
      <c r="AQ374" s="5"/>
      <c r="AR374" s="5"/>
      <c r="AS374" s="5"/>
      <c r="AT374" s="5"/>
      <c r="AU374" s="5"/>
      <c r="AV374" s="341"/>
      <c r="AW374" s="128"/>
      <c r="AX374" s="5"/>
      <c r="AY374" s="5"/>
      <c r="AZ374" s="5"/>
      <c r="BA374" s="5"/>
      <c r="BB374" s="5"/>
      <c r="BC374" s="5"/>
      <c r="BD374" s="5"/>
      <c r="BE374" s="5"/>
      <c r="BF374" s="145"/>
      <c r="BG374" s="354"/>
      <c r="BH374" s="5"/>
      <c r="BI374" s="5"/>
      <c r="BJ374" s="5"/>
      <c r="BK374" s="5"/>
      <c r="BL374" s="5"/>
      <c r="BM374" s="5"/>
      <c r="BN374" s="5"/>
      <c r="BO374" s="5"/>
      <c r="BP374" s="341"/>
      <c r="BQ374" s="333"/>
    </row>
    <row r="375" spans="1:69" ht="30">
      <c r="A375" s="201" t="s">
        <v>33</v>
      </c>
      <c r="B375" s="201" t="s">
        <v>9</v>
      </c>
      <c r="C375" s="8">
        <v>1</v>
      </c>
      <c r="D375" s="197">
        <v>163</v>
      </c>
      <c r="E375" s="118" t="s">
        <v>146</v>
      </c>
      <c r="F375" s="195" t="s">
        <v>108</v>
      </c>
      <c r="G375" s="195" t="s">
        <v>145</v>
      </c>
      <c r="H375" s="309" t="s">
        <v>188</v>
      </c>
      <c r="I375" s="128"/>
      <c r="J375" s="5"/>
      <c r="K375" s="5"/>
      <c r="L375" s="5"/>
      <c r="M375" s="5"/>
      <c r="N375" s="5"/>
      <c r="O375" s="5"/>
      <c r="P375" s="5"/>
      <c r="Q375" s="5"/>
      <c r="R375" s="145"/>
      <c r="S375" s="354"/>
      <c r="T375" s="5"/>
      <c r="U375" s="5"/>
      <c r="V375" s="5"/>
      <c r="W375" s="5"/>
      <c r="X375" s="5"/>
      <c r="Y375" s="5"/>
      <c r="Z375" s="5"/>
      <c r="AA375" s="5"/>
      <c r="AB375" s="341"/>
      <c r="AC375" s="265" t="s">
        <v>511</v>
      </c>
      <c r="AD375" s="51">
        <v>831.5</v>
      </c>
      <c r="AE375" s="51">
        <v>831.5</v>
      </c>
      <c r="AF375" s="51">
        <v>1</v>
      </c>
      <c r="AG375" s="52">
        <v>100</v>
      </c>
      <c r="AH375" s="52">
        <f t="shared" si="212"/>
        <v>1</v>
      </c>
      <c r="AI375" s="139">
        <f>AH375*AUXILIAR!$B$56</f>
        <v>30000000</v>
      </c>
      <c r="AJ375" s="73">
        <v>0</v>
      </c>
      <c r="AK375" s="52">
        <f t="shared" si="217"/>
        <v>0</v>
      </c>
      <c r="AL375" s="260">
        <f>AK375*AUXILIAR!$B$56</f>
        <v>0</v>
      </c>
      <c r="AM375" s="354"/>
      <c r="AN375" s="5"/>
      <c r="AO375" s="5"/>
      <c r="AP375" s="5"/>
      <c r="AQ375" s="5"/>
      <c r="AR375" s="5"/>
      <c r="AS375" s="5"/>
      <c r="AT375" s="5"/>
      <c r="AU375" s="5"/>
      <c r="AV375" s="341"/>
      <c r="AW375" s="128"/>
      <c r="AX375" s="5"/>
      <c r="AY375" s="5"/>
      <c r="AZ375" s="5"/>
      <c r="BA375" s="5"/>
      <c r="BB375" s="5"/>
      <c r="BC375" s="5"/>
      <c r="BD375" s="5"/>
      <c r="BE375" s="5"/>
      <c r="BF375" s="145"/>
      <c r="BG375" s="354"/>
      <c r="BH375" s="5"/>
      <c r="BI375" s="5"/>
      <c r="BJ375" s="5"/>
      <c r="BK375" s="5"/>
      <c r="BL375" s="5"/>
      <c r="BM375" s="5"/>
      <c r="BN375" s="5"/>
      <c r="BO375" s="5"/>
      <c r="BP375" s="341"/>
      <c r="BQ375" s="333"/>
    </row>
    <row r="376" spans="1:69" ht="30">
      <c r="A376" s="201" t="s">
        <v>33</v>
      </c>
      <c r="B376" s="201" t="s">
        <v>9</v>
      </c>
      <c r="C376" s="8">
        <v>1</v>
      </c>
      <c r="D376" s="197">
        <v>163</v>
      </c>
      <c r="E376" s="118" t="s">
        <v>146</v>
      </c>
      <c r="F376" s="195" t="s">
        <v>108</v>
      </c>
      <c r="G376" s="195" t="s">
        <v>145</v>
      </c>
      <c r="H376" s="309" t="s">
        <v>188</v>
      </c>
      <c r="I376" s="128"/>
      <c r="J376" s="5"/>
      <c r="K376" s="5"/>
      <c r="L376" s="5"/>
      <c r="M376" s="5"/>
      <c r="N376" s="5"/>
      <c r="O376" s="5"/>
      <c r="P376" s="5"/>
      <c r="Q376" s="5"/>
      <c r="R376" s="145"/>
      <c r="S376" s="354"/>
      <c r="T376" s="5"/>
      <c r="U376" s="5"/>
      <c r="V376" s="5"/>
      <c r="W376" s="5"/>
      <c r="X376" s="5"/>
      <c r="Y376" s="5"/>
      <c r="Z376" s="5"/>
      <c r="AA376" s="5"/>
      <c r="AB376" s="341"/>
      <c r="AC376" s="265" t="s">
        <v>512</v>
      </c>
      <c r="AD376" s="51">
        <v>833.3</v>
      </c>
      <c r="AE376" s="51">
        <v>833.3</v>
      </c>
      <c r="AF376" s="51">
        <v>1</v>
      </c>
      <c r="AG376" s="52">
        <v>100</v>
      </c>
      <c r="AH376" s="52">
        <f t="shared" si="212"/>
        <v>1</v>
      </c>
      <c r="AI376" s="139">
        <f>AH376*AUXILIAR!$B$56</f>
        <v>30000000</v>
      </c>
      <c r="AJ376" s="73">
        <v>0</v>
      </c>
      <c r="AK376" s="52">
        <f t="shared" si="217"/>
        <v>0</v>
      </c>
      <c r="AL376" s="260">
        <f>AK376*AUXILIAR!$B$56</f>
        <v>0</v>
      </c>
      <c r="AM376" s="354"/>
      <c r="AN376" s="5"/>
      <c r="AO376" s="5"/>
      <c r="AP376" s="5"/>
      <c r="AQ376" s="5"/>
      <c r="AR376" s="5"/>
      <c r="AS376" s="5"/>
      <c r="AT376" s="5"/>
      <c r="AU376" s="5"/>
      <c r="AV376" s="341"/>
      <c r="AW376" s="128"/>
      <c r="AX376" s="5"/>
      <c r="AY376" s="5"/>
      <c r="AZ376" s="5"/>
      <c r="BA376" s="5"/>
      <c r="BB376" s="5"/>
      <c r="BC376" s="5"/>
      <c r="BD376" s="5"/>
      <c r="BE376" s="5"/>
      <c r="BF376" s="145"/>
      <c r="BG376" s="354"/>
      <c r="BH376" s="5"/>
      <c r="BI376" s="5"/>
      <c r="BJ376" s="5"/>
      <c r="BK376" s="5"/>
      <c r="BL376" s="5"/>
      <c r="BM376" s="5"/>
      <c r="BN376" s="5"/>
      <c r="BO376" s="5"/>
      <c r="BP376" s="341"/>
      <c r="BQ376" s="333"/>
    </row>
    <row r="377" spans="1:69" ht="30">
      <c r="A377" s="201" t="s">
        <v>33</v>
      </c>
      <c r="B377" s="201" t="s">
        <v>9</v>
      </c>
      <c r="C377" s="8">
        <v>1</v>
      </c>
      <c r="D377" s="197">
        <v>163</v>
      </c>
      <c r="E377" s="118" t="s">
        <v>146</v>
      </c>
      <c r="F377" s="195" t="s">
        <v>108</v>
      </c>
      <c r="G377" s="195" t="s">
        <v>145</v>
      </c>
      <c r="H377" s="309" t="s">
        <v>188</v>
      </c>
      <c r="I377" s="128"/>
      <c r="J377" s="5"/>
      <c r="K377" s="5"/>
      <c r="L377" s="5"/>
      <c r="M377" s="5"/>
      <c r="N377" s="5"/>
      <c r="O377" s="5"/>
      <c r="P377" s="5"/>
      <c r="Q377" s="5"/>
      <c r="R377" s="145"/>
      <c r="S377" s="354"/>
      <c r="T377" s="5"/>
      <c r="U377" s="5"/>
      <c r="V377" s="5"/>
      <c r="W377" s="5"/>
      <c r="X377" s="5"/>
      <c r="Y377" s="5"/>
      <c r="Z377" s="5"/>
      <c r="AA377" s="5"/>
      <c r="AB377" s="341"/>
      <c r="AC377" s="265" t="s">
        <v>513</v>
      </c>
      <c r="AD377" s="51">
        <v>839.8</v>
      </c>
      <c r="AE377" s="51">
        <v>839.8</v>
      </c>
      <c r="AF377" s="51">
        <v>1</v>
      </c>
      <c r="AG377" s="52">
        <v>100</v>
      </c>
      <c r="AH377" s="52">
        <f t="shared" si="212"/>
        <v>1</v>
      </c>
      <c r="AI377" s="139">
        <f>AH377*AUXILIAR!$B$56</f>
        <v>30000000</v>
      </c>
      <c r="AJ377" s="73">
        <v>0</v>
      </c>
      <c r="AK377" s="52">
        <f t="shared" si="217"/>
        <v>0</v>
      </c>
      <c r="AL377" s="260">
        <f>AK377*AUXILIAR!$B$56</f>
        <v>0</v>
      </c>
      <c r="AM377" s="354"/>
      <c r="AN377" s="5"/>
      <c r="AO377" s="5"/>
      <c r="AP377" s="5"/>
      <c r="AQ377" s="5"/>
      <c r="AR377" s="5"/>
      <c r="AS377" s="5"/>
      <c r="AT377" s="5"/>
      <c r="AU377" s="5"/>
      <c r="AV377" s="341"/>
      <c r="AW377" s="128"/>
      <c r="AX377" s="5"/>
      <c r="AY377" s="5"/>
      <c r="AZ377" s="5"/>
      <c r="BA377" s="5"/>
      <c r="BB377" s="5"/>
      <c r="BC377" s="5"/>
      <c r="BD377" s="5"/>
      <c r="BE377" s="5"/>
      <c r="BF377" s="145"/>
      <c r="BG377" s="354"/>
      <c r="BH377" s="5"/>
      <c r="BI377" s="5"/>
      <c r="BJ377" s="5"/>
      <c r="BK377" s="5"/>
      <c r="BL377" s="5"/>
      <c r="BM377" s="5"/>
      <c r="BN377" s="5"/>
      <c r="BO377" s="5"/>
      <c r="BP377" s="341"/>
      <c r="BQ377" s="333"/>
    </row>
    <row r="378" spans="1:69" ht="30">
      <c r="A378" s="201" t="s">
        <v>33</v>
      </c>
      <c r="B378" s="201" t="s">
        <v>9</v>
      </c>
      <c r="C378" s="8">
        <v>1</v>
      </c>
      <c r="D378" s="197">
        <v>163</v>
      </c>
      <c r="E378" s="118" t="s">
        <v>146</v>
      </c>
      <c r="F378" s="195" t="s">
        <v>108</v>
      </c>
      <c r="G378" s="195" t="s">
        <v>145</v>
      </c>
      <c r="H378" s="309" t="s">
        <v>188</v>
      </c>
      <c r="I378" s="128"/>
      <c r="J378" s="5"/>
      <c r="K378" s="5"/>
      <c r="L378" s="5"/>
      <c r="M378" s="5"/>
      <c r="N378" s="5"/>
      <c r="O378" s="5"/>
      <c r="P378" s="5"/>
      <c r="Q378" s="5"/>
      <c r="R378" s="145"/>
      <c r="S378" s="354"/>
      <c r="T378" s="5"/>
      <c r="U378" s="5"/>
      <c r="V378" s="5"/>
      <c r="W378" s="5"/>
      <c r="X378" s="5"/>
      <c r="Y378" s="5"/>
      <c r="Z378" s="5"/>
      <c r="AA378" s="5"/>
      <c r="AB378" s="341"/>
      <c r="AC378" s="265" t="s">
        <v>514</v>
      </c>
      <c r="AD378" s="51">
        <v>855</v>
      </c>
      <c r="AE378" s="51">
        <v>855</v>
      </c>
      <c r="AF378" s="51">
        <v>1</v>
      </c>
      <c r="AG378" s="52">
        <v>100</v>
      </c>
      <c r="AH378" s="52">
        <f t="shared" si="212"/>
        <v>1</v>
      </c>
      <c r="AI378" s="139">
        <f>AH378*AUXILIAR!$B$56</f>
        <v>30000000</v>
      </c>
      <c r="AJ378" s="73">
        <v>0</v>
      </c>
      <c r="AK378" s="52">
        <f t="shared" si="217"/>
        <v>0</v>
      </c>
      <c r="AL378" s="260">
        <f>AK378*AUXILIAR!$B$56</f>
        <v>0</v>
      </c>
      <c r="AM378" s="354"/>
      <c r="AN378" s="5"/>
      <c r="AO378" s="5"/>
      <c r="AP378" s="5"/>
      <c r="AQ378" s="5"/>
      <c r="AR378" s="5"/>
      <c r="AS378" s="5"/>
      <c r="AT378" s="5"/>
      <c r="AU378" s="5"/>
      <c r="AV378" s="341"/>
      <c r="AW378" s="128"/>
      <c r="AX378" s="5"/>
      <c r="AY378" s="5"/>
      <c r="AZ378" s="5"/>
      <c r="BA378" s="5"/>
      <c r="BB378" s="5"/>
      <c r="BC378" s="5"/>
      <c r="BD378" s="5"/>
      <c r="BE378" s="5"/>
      <c r="BF378" s="145"/>
      <c r="BG378" s="354"/>
      <c r="BH378" s="5"/>
      <c r="BI378" s="5"/>
      <c r="BJ378" s="5"/>
      <c r="BK378" s="5"/>
      <c r="BL378" s="5"/>
      <c r="BM378" s="5"/>
      <c r="BN378" s="5"/>
      <c r="BO378" s="5"/>
      <c r="BP378" s="341"/>
      <c r="BQ378" s="333"/>
    </row>
    <row r="379" spans="1:69" ht="30">
      <c r="A379" s="201" t="s">
        <v>33</v>
      </c>
      <c r="B379" s="201" t="s">
        <v>9</v>
      </c>
      <c r="C379" s="8">
        <v>1</v>
      </c>
      <c r="D379" s="197">
        <v>163</v>
      </c>
      <c r="E379" s="118" t="s">
        <v>146</v>
      </c>
      <c r="F379" s="195" t="s">
        <v>108</v>
      </c>
      <c r="G379" s="195" t="s">
        <v>145</v>
      </c>
      <c r="H379" s="309" t="s">
        <v>188</v>
      </c>
      <c r="I379" s="128"/>
      <c r="J379" s="5"/>
      <c r="K379" s="5"/>
      <c r="L379" s="5"/>
      <c r="M379" s="5"/>
      <c r="N379" s="5"/>
      <c r="O379" s="5"/>
      <c r="P379" s="5"/>
      <c r="Q379" s="5"/>
      <c r="R379" s="145"/>
      <c r="S379" s="354"/>
      <c r="T379" s="5"/>
      <c r="U379" s="5"/>
      <c r="V379" s="5"/>
      <c r="W379" s="5"/>
      <c r="X379" s="5"/>
      <c r="Y379" s="5"/>
      <c r="Z379" s="5"/>
      <c r="AA379" s="5"/>
      <c r="AB379" s="341"/>
      <c r="AC379" s="265" t="s">
        <v>519</v>
      </c>
      <c r="AD379" s="51">
        <v>102</v>
      </c>
      <c r="AE379" s="51">
        <v>102</v>
      </c>
      <c r="AF379" s="51">
        <v>1</v>
      </c>
      <c r="AG379" s="52">
        <v>100</v>
      </c>
      <c r="AH379" s="52">
        <f t="shared" si="212"/>
        <v>1</v>
      </c>
      <c r="AI379" s="139">
        <f>AH379*AUXILIAR!$B$57</f>
        <v>20000000</v>
      </c>
      <c r="AJ379" s="214">
        <v>100</v>
      </c>
      <c r="AK379" s="52">
        <f t="shared" si="217"/>
        <v>1</v>
      </c>
      <c r="AL379" s="260">
        <f>AK379*AUXILIAR!$B$56</f>
        <v>30000000</v>
      </c>
      <c r="AM379" s="354"/>
      <c r="AN379" s="5"/>
      <c r="AO379" s="5"/>
      <c r="AP379" s="5"/>
      <c r="AQ379" s="5"/>
      <c r="AR379" s="5"/>
      <c r="AS379" s="5"/>
      <c r="AT379" s="5"/>
      <c r="AU379" s="5"/>
      <c r="AV379" s="341"/>
      <c r="AW379" s="128"/>
      <c r="AX379" s="5"/>
      <c r="AY379" s="5"/>
      <c r="AZ379" s="5"/>
      <c r="BA379" s="5"/>
      <c r="BB379" s="5"/>
      <c r="BC379" s="5"/>
      <c r="BD379" s="5"/>
      <c r="BE379" s="5"/>
      <c r="BF379" s="145"/>
      <c r="BG379" s="354"/>
      <c r="BH379" s="5"/>
      <c r="BI379" s="5"/>
      <c r="BJ379" s="5"/>
      <c r="BK379" s="5"/>
      <c r="BL379" s="5"/>
      <c r="BM379" s="5"/>
      <c r="BN379" s="5"/>
      <c r="BO379" s="5"/>
      <c r="BP379" s="341"/>
      <c r="BQ379" s="333"/>
    </row>
    <row r="380" spans="1:69" ht="30">
      <c r="A380" s="201" t="s">
        <v>33</v>
      </c>
      <c r="B380" s="201" t="s">
        <v>9</v>
      </c>
      <c r="C380" s="8">
        <v>1</v>
      </c>
      <c r="D380" s="197">
        <v>163</v>
      </c>
      <c r="E380" s="118" t="s">
        <v>146</v>
      </c>
      <c r="F380" s="195" t="s">
        <v>108</v>
      </c>
      <c r="G380" s="195" t="s">
        <v>145</v>
      </c>
      <c r="H380" s="309" t="s">
        <v>188</v>
      </c>
      <c r="I380" s="128"/>
      <c r="J380" s="5"/>
      <c r="K380" s="5"/>
      <c r="L380" s="5"/>
      <c r="M380" s="5"/>
      <c r="N380" s="5"/>
      <c r="O380" s="5"/>
      <c r="P380" s="5"/>
      <c r="Q380" s="5"/>
      <c r="R380" s="145"/>
      <c r="S380" s="354"/>
      <c r="T380" s="5"/>
      <c r="U380" s="5"/>
      <c r="V380" s="5"/>
      <c r="W380" s="5"/>
      <c r="X380" s="5"/>
      <c r="Y380" s="5"/>
      <c r="Z380" s="5"/>
      <c r="AA380" s="5"/>
      <c r="AB380" s="341"/>
      <c r="AC380" s="265" t="s">
        <v>520</v>
      </c>
      <c r="AD380" s="51">
        <v>107</v>
      </c>
      <c r="AE380" s="51">
        <v>107</v>
      </c>
      <c r="AF380" s="51">
        <v>1</v>
      </c>
      <c r="AG380" s="52">
        <v>100</v>
      </c>
      <c r="AH380" s="52">
        <f t="shared" si="212"/>
        <v>1</v>
      </c>
      <c r="AI380" s="139">
        <f>AH380*AUXILIAR!$B$57</f>
        <v>20000000</v>
      </c>
      <c r="AJ380" s="214">
        <v>100</v>
      </c>
      <c r="AK380" s="52">
        <f t="shared" si="217"/>
        <v>1</v>
      </c>
      <c r="AL380" s="260">
        <f>AK380*AUXILIAR!$B$56</f>
        <v>30000000</v>
      </c>
      <c r="AM380" s="354"/>
      <c r="AN380" s="5"/>
      <c r="AO380" s="5"/>
      <c r="AP380" s="5"/>
      <c r="AQ380" s="5"/>
      <c r="AR380" s="5"/>
      <c r="AS380" s="5"/>
      <c r="AT380" s="5"/>
      <c r="AU380" s="5"/>
      <c r="AV380" s="341"/>
      <c r="AW380" s="128"/>
      <c r="AX380" s="5"/>
      <c r="AY380" s="5"/>
      <c r="AZ380" s="5"/>
      <c r="BA380" s="5"/>
      <c r="BB380" s="5"/>
      <c r="BC380" s="5"/>
      <c r="BD380" s="5"/>
      <c r="BE380" s="5"/>
      <c r="BF380" s="145"/>
      <c r="BG380" s="354"/>
      <c r="BH380" s="5"/>
      <c r="BI380" s="5"/>
      <c r="BJ380" s="5"/>
      <c r="BK380" s="5"/>
      <c r="BL380" s="5"/>
      <c r="BM380" s="5"/>
      <c r="BN380" s="5"/>
      <c r="BO380" s="5"/>
      <c r="BP380" s="341"/>
      <c r="BQ380" s="333"/>
    </row>
    <row r="381" spans="1:69" ht="30">
      <c r="A381" s="201" t="s">
        <v>33</v>
      </c>
      <c r="B381" s="201" t="s">
        <v>9</v>
      </c>
      <c r="C381" s="8">
        <v>1</v>
      </c>
      <c r="D381" s="197">
        <v>163</v>
      </c>
      <c r="E381" s="118" t="s">
        <v>146</v>
      </c>
      <c r="F381" s="195" t="s">
        <v>108</v>
      </c>
      <c r="G381" s="195" t="s">
        <v>145</v>
      </c>
      <c r="H381" s="309" t="s">
        <v>188</v>
      </c>
      <c r="I381" s="128"/>
      <c r="J381" s="5"/>
      <c r="K381" s="5"/>
      <c r="L381" s="5"/>
      <c r="M381" s="5"/>
      <c r="N381" s="5"/>
      <c r="O381" s="5"/>
      <c r="P381" s="5"/>
      <c r="Q381" s="5"/>
      <c r="R381" s="145"/>
      <c r="S381" s="354"/>
      <c r="T381" s="5"/>
      <c r="U381" s="5"/>
      <c r="V381" s="5"/>
      <c r="W381" s="5"/>
      <c r="X381" s="5"/>
      <c r="Y381" s="5"/>
      <c r="Z381" s="5"/>
      <c r="AA381" s="5"/>
      <c r="AB381" s="341"/>
      <c r="AC381" s="265" t="s">
        <v>521</v>
      </c>
      <c r="AD381" s="51">
        <v>787.3</v>
      </c>
      <c r="AE381" s="51">
        <v>787.3</v>
      </c>
      <c r="AF381" s="51">
        <v>1</v>
      </c>
      <c r="AG381" s="52">
        <v>100</v>
      </c>
      <c r="AH381" s="52">
        <f t="shared" si="212"/>
        <v>1</v>
      </c>
      <c r="AI381" s="139">
        <f>AH381*AUXILIAR!$B$57</f>
        <v>20000000</v>
      </c>
      <c r="AJ381" s="73">
        <v>0</v>
      </c>
      <c r="AK381" s="52">
        <f t="shared" si="217"/>
        <v>0</v>
      </c>
      <c r="AL381" s="260">
        <f>AK381*AUXILIAR!$B$56</f>
        <v>0</v>
      </c>
      <c r="AM381" s="354"/>
      <c r="AN381" s="5"/>
      <c r="AO381" s="5"/>
      <c r="AP381" s="5"/>
      <c r="AQ381" s="5"/>
      <c r="AR381" s="5"/>
      <c r="AS381" s="5"/>
      <c r="AT381" s="5"/>
      <c r="AU381" s="5"/>
      <c r="AV381" s="341"/>
      <c r="AW381" s="128"/>
      <c r="AX381" s="5"/>
      <c r="AY381" s="5"/>
      <c r="AZ381" s="5"/>
      <c r="BA381" s="5"/>
      <c r="BB381" s="5"/>
      <c r="BC381" s="5"/>
      <c r="BD381" s="5"/>
      <c r="BE381" s="5"/>
      <c r="BF381" s="145"/>
      <c r="BG381" s="354"/>
      <c r="BH381" s="5"/>
      <c r="BI381" s="5"/>
      <c r="BJ381" s="5"/>
      <c r="BK381" s="5"/>
      <c r="BL381" s="5"/>
      <c r="BM381" s="5"/>
      <c r="BN381" s="5"/>
      <c r="BO381" s="5"/>
      <c r="BP381" s="341"/>
      <c r="BQ381" s="333"/>
    </row>
    <row r="382" spans="1:69" ht="30">
      <c r="A382" s="201" t="s">
        <v>33</v>
      </c>
      <c r="B382" s="201" t="s">
        <v>9</v>
      </c>
      <c r="C382" s="8">
        <v>1</v>
      </c>
      <c r="D382" s="197">
        <v>163</v>
      </c>
      <c r="E382" s="118" t="s">
        <v>146</v>
      </c>
      <c r="F382" s="195" t="s">
        <v>108</v>
      </c>
      <c r="G382" s="195" t="s">
        <v>145</v>
      </c>
      <c r="H382" s="309" t="s">
        <v>188</v>
      </c>
      <c r="I382" s="128"/>
      <c r="J382" s="5"/>
      <c r="K382" s="5"/>
      <c r="L382" s="5"/>
      <c r="M382" s="5"/>
      <c r="N382" s="5"/>
      <c r="O382" s="5"/>
      <c r="P382" s="5"/>
      <c r="Q382" s="5"/>
      <c r="R382" s="145"/>
      <c r="S382" s="354"/>
      <c r="T382" s="5"/>
      <c r="U382" s="5"/>
      <c r="V382" s="5"/>
      <c r="W382" s="5"/>
      <c r="X382" s="5"/>
      <c r="Y382" s="5"/>
      <c r="Z382" s="5"/>
      <c r="AA382" s="5"/>
      <c r="AB382" s="341"/>
      <c r="AC382" s="265" t="s">
        <v>522</v>
      </c>
      <c r="AD382" s="51">
        <v>119.9</v>
      </c>
      <c r="AE382" s="51">
        <v>119.9</v>
      </c>
      <c r="AF382" s="51">
        <v>1</v>
      </c>
      <c r="AG382" s="52">
        <v>100</v>
      </c>
      <c r="AH382" s="52">
        <f t="shared" si="212"/>
        <v>1</v>
      </c>
      <c r="AI382" s="139">
        <f>AH382*AUXILIAR!$B$57</f>
        <v>20000000</v>
      </c>
      <c r="AJ382" s="73">
        <v>0</v>
      </c>
      <c r="AK382" s="52">
        <f t="shared" si="217"/>
        <v>0</v>
      </c>
      <c r="AL382" s="260">
        <f>AK382*AUXILIAR!$B$56</f>
        <v>0</v>
      </c>
      <c r="AM382" s="354"/>
      <c r="AN382" s="5"/>
      <c r="AO382" s="5"/>
      <c r="AP382" s="5"/>
      <c r="AQ382" s="5"/>
      <c r="AR382" s="5"/>
      <c r="AS382" s="5"/>
      <c r="AT382" s="5"/>
      <c r="AU382" s="5"/>
      <c r="AV382" s="341"/>
      <c r="AW382" s="128"/>
      <c r="AX382" s="5"/>
      <c r="AY382" s="5"/>
      <c r="AZ382" s="5"/>
      <c r="BA382" s="5"/>
      <c r="BB382" s="5"/>
      <c r="BC382" s="5"/>
      <c r="BD382" s="5"/>
      <c r="BE382" s="5"/>
      <c r="BF382" s="145"/>
      <c r="BG382" s="354"/>
      <c r="BH382" s="5"/>
      <c r="BI382" s="5"/>
      <c r="BJ382" s="5"/>
      <c r="BK382" s="5"/>
      <c r="BL382" s="5"/>
      <c r="BM382" s="5"/>
      <c r="BN382" s="5"/>
      <c r="BO382" s="5"/>
      <c r="BP382" s="341"/>
      <c r="BQ382" s="333"/>
    </row>
    <row r="383" spans="1:69" ht="30">
      <c r="A383" s="201" t="s">
        <v>33</v>
      </c>
      <c r="B383" s="201" t="s">
        <v>9</v>
      </c>
      <c r="C383" s="8">
        <v>1</v>
      </c>
      <c r="D383" s="197">
        <v>163</v>
      </c>
      <c r="E383" s="118" t="s">
        <v>146</v>
      </c>
      <c r="F383" s="195" t="s">
        <v>108</v>
      </c>
      <c r="G383" s="195" t="s">
        <v>145</v>
      </c>
      <c r="H383" s="309" t="s">
        <v>188</v>
      </c>
      <c r="I383" s="128"/>
      <c r="J383" s="5"/>
      <c r="K383" s="5"/>
      <c r="L383" s="5"/>
      <c r="M383" s="5"/>
      <c r="N383" s="5"/>
      <c r="O383" s="5"/>
      <c r="P383" s="5"/>
      <c r="Q383" s="5"/>
      <c r="R383" s="145"/>
      <c r="S383" s="354"/>
      <c r="T383" s="5"/>
      <c r="U383" s="5"/>
      <c r="V383" s="5"/>
      <c r="W383" s="5"/>
      <c r="X383" s="5"/>
      <c r="Y383" s="5"/>
      <c r="Z383" s="5"/>
      <c r="AA383" s="5"/>
      <c r="AB383" s="341"/>
      <c r="AC383" s="265" t="s">
        <v>523</v>
      </c>
      <c r="AD383" s="51">
        <v>32</v>
      </c>
      <c r="AE383" s="51">
        <v>32</v>
      </c>
      <c r="AF383" s="51">
        <v>1</v>
      </c>
      <c r="AG383" s="52">
        <v>100</v>
      </c>
      <c r="AH383" s="52">
        <f t="shared" si="212"/>
        <v>1</v>
      </c>
      <c r="AI383" s="139">
        <f>AH383*AUXILIAR!$B$58</f>
        <v>10000000</v>
      </c>
      <c r="AJ383" s="214">
        <v>100</v>
      </c>
      <c r="AK383" s="52">
        <f t="shared" si="217"/>
        <v>1</v>
      </c>
      <c r="AL383" s="260">
        <f>AK383*AUXILIAR!$B$56</f>
        <v>30000000</v>
      </c>
      <c r="AM383" s="354"/>
      <c r="AN383" s="5"/>
      <c r="AO383" s="5"/>
      <c r="AP383" s="5"/>
      <c r="AQ383" s="5"/>
      <c r="AR383" s="5"/>
      <c r="AS383" s="5"/>
      <c r="AT383" s="5"/>
      <c r="AU383" s="5"/>
      <c r="AV383" s="341"/>
      <c r="AW383" s="128"/>
      <c r="AX383" s="5"/>
      <c r="AY383" s="5"/>
      <c r="AZ383" s="5"/>
      <c r="BA383" s="5"/>
      <c r="BB383" s="5"/>
      <c r="BC383" s="5"/>
      <c r="BD383" s="5"/>
      <c r="BE383" s="5"/>
      <c r="BF383" s="145"/>
      <c r="BG383" s="354"/>
      <c r="BH383" s="5"/>
      <c r="BI383" s="5"/>
      <c r="BJ383" s="5"/>
      <c r="BK383" s="5"/>
      <c r="BL383" s="5"/>
      <c r="BM383" s="5"/>
      <c r="BN383" s="5"/>
      <c r="BO383" s="5"/>
      <c r="BP383" s="341"/>
      <c r="BQ383" s="333"/>
    </row>
    <row r="384" spans="1:69" ht="30">
      <c r="A384" s="201" t="s">
        <v>33</v>
      </c>
      <c r="B384" s="201" t="s">
        <v>9</v>
      </c>
      <c r="C384" s="8">
        <v>1</v>
      </c>
      <c r="D384" s="197">
        <v>163</v>
      </c>
      <c r="E384" s="118" t="s">
        <v>146</v>
      </c>
      <c r="F384" s="195" t="s">
        <v>108</v>
      </c>
      <c r="G384" s="195" t="s">
        <v>145</v>
      </c>
      <c r="H384" s="309" t="s">
        <v>188</v>
      </c>
      <c r="I384" s="128"/>
      <c r="J384" s="5"/>
      <c r="K384" s="5"/>
      <c r="L384" s="5"/>
      <c r="M384" s="5"/>
      <c r="N384" s="5"/>
      <c r="O384" s="5"/>
      <c r="P384" s="5"/>
      <c r="Q384" s="5"/>
      <c r="R384" s="145"/>
      <c r="S384" s="354"/>
      <c r="T384" s="5"/>
      <c r="U384" s="5"/>
      <c r="V384" s="5"/>
      <c r="W384" s="5"/>
      <c r="X384" s="5"/>
      <c r="Y384" s="5"/>
      <c r="Z384" s="5"/>
      <c r="AA384" s="5"/>
      <c r="AB384" s="341"/>
      <c r="AC384" s="265" t="s">
        <v>524</v>
      </c>
      <c r="AD384" s="51">
        <v>56.43</v>
      </c>
      <c r="AE384" s="51">
        <v>56.43</v>
      </c>
      <c r="AF384" s="51">
        <v>1</v>
      </c>
      <c r="AG384" s="52">
        <v>100</v>
      </c>
      <c r="AH384" s="52">
        <f t="shared" si="212"/>
        <v>1</v>
      </c>
      <c r="AI384" s="139">
        <f>AH384*AUXILIAR!$B$58</f>
        <v>10000000</v>
      </c>
      <c r="AJ384" s="214">
        <v>100</v>
      </c>
      <c r="AK384" s="52">
        <f t="shared" si="217"/>
        <v>1</v>
      </c>
      <c r="AL384" s="260">
        <f>AK384*AUXILIAR!$B$56</f>
        <v>30000000</v>
      </c>
      <c r="AM384" s="354"/>
      <c r="AN384" s="5"/>
      <c r="AO384" s="5"/>
      <c r="AP384" s="5"/>
      <c r="AQ384" s="5"/>
      <c r="AR384" s="5"/>
      <c r="AS384" s="5"/>
      <c r="AT384" s="5"/>
      <c r="AU384" s="5"/>
      <c r="AV384" s="341"/>
      <c r="AW384" s="128"/>
      <c r="AX384" s="5"/>
      <c r="AY384" s="5"/>
      <c r="AZ384" s="5"/>
      <c r="BA384" s="5"/>
      <c r="BB384" s="5"/>
      <c r="BC384" s="5"/>
      <c r="BD384" s="5"/>
      <c r="BE384" s="5"/>
      <c r="BF384" s="145"/>
      <c r="BG384" s="354"/>
      <c r="BH384" s="5"/>
      <c r="BI384" s="5"/>
      <c r="BJ384" s="5"/>
      <c r="BK384" s="5"/>
      <c r="BL384" s="5"/>
      <c r="BM384" s="5"/>
      <c r="BN384" s="5"/>
      <c r="BO384" s="5"/>
      <c r="BP384" s="341"/>
      <c r="BQ384" s="333"/>
    </row>
    <row r="385" spans="1:69" ht="30">
      <c r="A385" s="201" t="s">
        <v>33</v>
      </c>
      <c r="B385" s="201" t="s">
        <v>9</v>
      </c>
      <c r="C385" s="8">
        <v>1</v>
      </c>
      <c r="D385" s="197">
        <v>163</v>
      </c>
      <c r="E385" s="118" t="s">
        <v>146</v>
      </c>
      <c r="F385" s="195" t="s">
        <v>108</v>
      </c>
      <c r="G385" s="195" t="s">
        <v>145</v>
      </c>
      <c r="H385" s="309" t="s">
        <v>188</v>
      </c>
      <c r="I385" s="128"/>
      <c r="J385" s="5"/>
      <c r="K385" s="5"/>
      <c r="L385" s="5"/>
      <c r="M385" s="5"/>
      <c r="N385" s="5"/>
      <c r="O385" s="5"/>
      <c r="P385" s="5"/>
      <c r="Q385" s="5"/>
      <c r="R385" s="145"/>
      <c r="S385" s="354"/>
      <c r="T385" s="5"/>
      <c r="U385" s="5"/>
      <c r="V385" s="5"/>
      <c r="W385" s="5"/>
      <c r="X385" s="5"/>
      <c r="Y385" s="5"/>
      <c r="Z385" s="5"/>
      <c r="AA385" s="5"/>
      <c r="AB385" s="341"/>
      <c r="AC385" s="265" t="s">
        <v>525</v>
      </c>
      <c r="AD385" s="51">
        <v>548</v>
      </c>
      <c r="AE385" s="51">
        <v>548</v>
      </c>
      <c r="AF385" s="51">
        <v>1</v>
      </c>
      <c r="AG385" s="52">
        <v>100</v>
      </c>
      <c r="AH385" s="52">
        <f t="shared" si="212"/>
        <v>1</v>
      </c>
      <c r="AI385" s="139">
        <f>AH385*AUXILIAR!$B$58</f>
        <v>10000000</v>
      </c>
      <c r="AJ385" s="73">
        <v>0</v>
      </c>
      <c r="AK385" s="52">
        <f t="shared" si="217"/>
        <v>0</v>
      </c>
      <c r="AL385" s="260">
        <f>AK385*AUXILIAR!$B$56</f>
        <v>0</v>
      </c>
      <c r="AM385" s="354"/>
      <c r="AN385" s="5"/>
      <c r="AO385" s="5"/>
      <c r="AP385" s="5"/>
      <c r="AQ385" s="5"/>
      <c r="AR385" s="5"/>
      <c r="AS385" s="5"/>
      <c r="AT385" s="5"/>
      <c r="AU385" s="5"/>
      <c r="AV385" s="341"/>
      <c r="AW385" s="128"/>
      <c r="AX385" s="5"/>
      <c r="AY385" s="5"/>
      <c r="AZ385" s="5"/>
      <c r="BA385" s="5"/>
      <c r="BB385" s="5"/>
      <c r="BC385" s="5"/>
      <c r="BD385" s="5"/>
      <c r="BE385" s="5"/>
      <c r="BF385" s="145"/>
      <c r="BG385" s="354"/>
      <c r="BH385" s="5"/>
      <c r="BI385" s="5"/>
      <c r="BJ385" s="5"/>
      <c r="BK385" s="5"/>
      <c r="BL385" s="5"/>
      <c r="BM385" s="5"/>
      <c r="BN385" s="5"/>
      <c r="BO385" s="5"/>
      <c r="BP385" s="341"/>
      <c r="BQ385" s="333"/>
    </row>
    <row r="386" spans="1:69" ht="30">
      <c r="A386" s="201" t="s">
        <v>33</v>
      </c>
      <c r="B386" s="201" t="s">
        <v>9</v>
      </c>
      <c r="C386" s="8">
        <v>1</v>
      </c>
      <c r="D386" s="197">
        <v>163</v>
      </c>
      <c r="E386" s="118" t="s">
        <v>146</v>
      </c>
      <c r="F386" s="195" t="s">
        <v>108</v>
      </c>
      <c r="G386" s="195" t="s">
        <v>145</v>
      </c>
      <c r="H386" s="309" t="s">
        <v>188</v>
      </c>
      <c r="I386" s="128"/>
      <c r="J386" s="5"/>
      <c r="K386" s="5"/>
      <c r="L386" s="5"/>
      <c r="M386" s="5"/>
      <c r="N386" s="5"/>
      <c r="O386" s="5"/>
      <c r="P386" s="5"/>
      <c r="Q386" s="5"/>
      <c r="R386" s="145"/>
      <c r="S386" s="354"/>
      <c r="T386" s="5"/>
      <c r="U386" s="5"/>
      <c r="V386" s="5"/>
      <c r="W386" s="5"/>
      <c r="X386" s="5"/>
      <c r="Y386" s="5"/>
      <c r="Z386" s="5"/>
      <c r="AA386" s="5"/>
      <c r="AB386" s="341"/>
      <c r="AC386" s="265" t="s">
        <v>526</v>
      </c>
      <c r="AD386" s="51">
        <v>620</v>
      </c>
      <c r="AE386" s="51">
        <v>620</v>
      </c>
      <c r="AF386" s="51">
        <v>1</v>
      </c>
      <c r="AG386" s="52">
        <v>100</v>
      </c>
      <c r="AH386" s="52">
        <f t="shared" si="212"/>
        <v>1</v>
      </c>
      <c r="AI386" s="139">
        <f>AH386*AUXILIAR!$B$58</f>
        <v>10000000</v>
      </c>
      <c r="AJ386" s="73">
        <v>0</v>
      </c>
      <c r="AK386" s="52">
        <f t="shared" si="217"/>
        <v>0</v>
      </c>
      <c r="AL386" s="260">
        <f>AK386*AUXILIAR!$B$56</f>
        <v>0</v>
      </c>
      <c r="AM386" s="354"/>
      <c r="AN386" s="5"/>
      <c r="AO386" s="5"/>
      <c r="AP386" s="5"/>
      <c r="AQ386" s="5"/>
      <c r="AR386" s="5"/>
      <c r="AS386" s="5"/>
      <c r="AT386" s="5"/>
      <c r="AU386" s="5"/>
      <c r="AV386" s="341"/>
      <c r="AW386" s="128"/>
      <c r="AX386" s="5"/>
      <c r="AY386" s="5"/>
      <c r="AZ386" s="5"/>
      <c r="BA386" s="5"/>
      <c r="BB386" s="5"/>
      <c r="BC386" s="5"/>
      <c r="BD386" s="5"/>
      <c r="BE386" s="5"/>
      <c r="BF386" s="145"/>
      <c r="BG386" s="354"/>
      <c r="BH386" s="5"/>
      <c r="BI386" s="5"/>
      <c r="BJ386" s="5"/>
      <c r="BK386" s="5"/>
      <c r="BL386" s="5"/>
      <c r="BM386" s="5"/>
      <c r="BN386" s="5"/>
      <c r="BO386" s="5"/>
      <c r="BP386" s="341"/>
      <c r="BQ386" s="333"/>
    </row>
    <row r="387" spans="1:69" ht="30">
      <c r="A387" s="201" t="s">
        <v>33</v>
      </c>
      <c r="B387" s="201" t="s">
        <v>9</v>
      </c>
      <c r="C387" s="8">
        <v>1</v>
      </c>
      <c r="D387" s="197">
        <v>163</v>
      </c>
      <c r="E387" s="118" t="s">
        <v>146</v>
      </c>
      <c r="F387" s="195" t="s">
        <v>108</v>
      </c>
      <c r="G387" s="195" t="s">
        <v>145</v>
      </c>
      <c r="H387" s="309" t="s">
        <v>188</v>
      </c>
      <c r="I387" s="128"/>
      <c r="J387" s="5"/>
      <c r="K387" s="5"/>
      <c r="L387" s="5"/>
      <c r="M387" s="5"/>
      <c r="N387" s="5"/>
      <c r="O387" s="5"/>
      <c r="P387" s="5"/>
      <c r="Q387" s="5"/>
      <c r="R387" s="145"/>
      <c r="S387" s="354"/>
      <c r="T387" s="5"/>
      <c r="U387" s="5"/>
      <c r="V387" s="5"/>
      <c r="W387" s="5"/>
      <c r="X387" s="5"/>
      <c r="Y387" s="5"/>
      <c r="Z387" s="5"/>
      <c r="AA387" s="5"/>
      <c r="AB387" s="341"/>
      <c r="AC387" s="265" t="s">
        <v>527</v>
      </c>
      <c r="AD387" s="51">
        <v>670</v>
      </c>
      <c r="AE387" s="51">
        <v>670</v>
      </c>
      <c r="AF387" s="51">
        <v>1</v>
      </c>
      <c r="AG387" s="52">
        <v>100</v>
      </c>
      <c r="AH387" s="52">
        <f t="shared" si="212"/>
        <v>1</v>
      </c>
      <c r="AI387" s="139">
        <f>AH387*AUXILIAR!$B$58</f>
        <v>10000000</v>
      </c>
      <c r="AJ387" s="73">
        <v>0</v>
      </c>
      <c r="AK387" s="52">
        <f t="shared" si="217"/>
        <v>0</v>
      </c>
      <c r="AL387" s="260">
        <f>AK387*AUXILIAR!$B$56</f>
        <v>0</v>
      </c>
      <c r="AM387" s="354"/>
      <c r="AN387" s="5"/>
      <c r="AO387" s="5"/>
      <c r="AP387" s="5"/>
      <c r="AQ387" s="5"/>
      <c r="AR387" s="5"/>
      <c r="AS387" s="5"/>
      <c r="AT387" s="5"/>
      <c r="AU387" s="5"/>
      <c r="AV387" s="341"/>
      <c r="AW387" s="128"/>
      <c r="AX387" s="5"/>
      <c r="AY387" s="5"/>
      <c r="AZ387" s="5"/>
      <c r="BA387" s="5"/>
      <c r="BB387" s="5"/>
      <c r="BC387" s="5"/>
      <c r="BD387" s="5"/>
      <c r="BE387" s="5"/>
      <c r="BF387" s="145"/>
      <c r="BG387" s="354"/>
      <c r="BH387" s="5"/>
      <c r="BI387" s="5"/>
      <c r="BJ387" s="5"/>
      <c r="BK387" s="5"/>
      <c r="BL387" s="5"/>
      <c r="BM387" s="5"/>
      <c r="BN387" s="5"/>
      <c r="BO387" s="5"/>
      <c r="BP387" s="341"/>
      <c r="BQ387" s="333"/>
    </row>
    <row r="388" spans="1:69" ht="30">
      <c r="A388" s="201" t="s">
        <v>33</v>
      </c>
      <c r="B388" s="201" t="s">
        <v>9</v>
      </c>
      <c r="C388" s="8">
        <v>1</v>
      </c>
      <c r="D388" s="197">
        <v>163</v>
      </c>
      <c r="E388" s="118" t="s">
        <v>146</v>
      </c>
      <c r="F388" s="195" t="s">
        <v>108</v>
      </c>
      <c r="G388" s="195" t="s">
        <v>145</v>
      </c>
      <c r="H388" s="309" t="s">
        <v>188</v>
      </c>
      <c r="I388" s="128"/>
      <c r="J388" s="5"/>
      <c r="K388" s="5"/>
      <c r="L388" s="5"/>
      <c r="M388" s="5"/>
      <c r="N388" s="128"/>
      <c r="O388" s="128"/>
      <c r="P388" s="5"/>
      <c r="Q388" s="128"/>
      <c r="R388" s="261"/>
      <c r="S388" s="354"/>
      <c r="T388" s="5"/>
      <c r="U388" s="5"/>
      <c r="V388" s="5"/>
      <c r="W388" s="5"/>
      <c r="X388" s="128"/>
      <c r="Y388" s="128"/>
      <c r="Z388" s="5"/>
      <c r="AA388" s="128"/>
      <c r="AB388" s="333"/>
      <c r="AC388" s="265" t="s">
        <v>528</v>
      </c>
      <c r="AD388" s="51">
        <v>805</v>
      </c>
      <c r="AE388" s="51">
        <v>805</v>
      </c>
      <c r="AF388" s="51">
        <v>1</v>
      </c>
      <c r="AG388" s="52">
        <v>100</v>
      </c>
      <c r="AH388" s="52">
        <f t="shared" si="212"/>
        <v>1</v>
      </c>
      <c r="AI388" s="139">
        <f>AH388*AUXILIAR!$B$58</f>
        <v>10000000</v>
      </c>
      <c r="AJ388" s="73">
        <v>0</v>
      </c>
      <c r="AK388" s="52">
        <f t="shared" si="217"/>
        <v>0</v>
      </c>
      <c r="AL388" s="260">
        <f>AK388*AUXILIAR!$B$56</f>
        <v>0</v>
      </c>
      <c r="AM388" s="354"/>
      <c r="AN388" s="5"/>
      <c r="AO388" s="5"/>
      <c r="AP388" s="5"/>
      <c r="AQ388" s="5"/>
      <c r="AR388" s="128"/>
      <c r="AS388" s="128"/>
      <c r="AT388" s="5"/>
      <c r="AU388" s="128"/>
      <c r="AV388" s="333"/>
      <c r="AW388" s="128"/>
      <c r="AX388" s="5"/>
      <c r="AY388" s="5"/>
      <c r="AZ388" s="5"/>
      <c r="BA388" s="5"/>
      <c r="BB388" s="128"/>
      <c r="BC388" s="128"/>
      <c r="BD388" s="5"/>
      <c r="BE388" s="128"/>
      <c r="BF388" s="261"/>
      <c r="BG388" s="354"/>
      <c r="BH388" s="5"/>
      <c r="BI388" s="5"/>
      <c r="BJ388" s="5"/>
      <c r="BK388" s="5"/>
      <c r="BL388" s="128"/>
      <c r="BM388" s="128"/>
      <c r="BN388" s="5"/>
      <c r="BO388" s="128"/>
      <c r="BP388" s="333"/>
      <c r="BQ388" s="333"/>
    </row>
    <row r="389" spans="1:69" ht="15.75" customHeight="1">
      <c r="A389" s="64" t="s">
        <v>33</v>
      </c>
      <c r="B389" s="64" t="s">
        <v>9</v>
      </c>
      <c r="C389" s="65" t="s">
        <v>19</v>
      </c>
      <c r="D389" s="126">
        <v>406</v>
      </c>
      <c r="E389" s="157" t="s">
        <v>146</v>
      </c>
      <c r="F389" s="119" t="s">
        <v>108</v>
      </c>
      <c r="G389" s="119" t="s">
        <v>145</v>
      </c>
      <c r="H389" s="305" t="s">
        <v>188</v>
      </c>
      <c r="I389" s="263"/>
      <c r="J389" s="70"/>
      <c r="K389" s="70"/>
      <c r="L389" s="70"/>
      <c r="M389" s="80" t="s">
        <v>115</v>
      </c>
      <c r="N389" s="79">
        <f>SUM(N390:N393)</f>
        <v>3.9999999999999432</v>
      </c>
      <c r="O389" s="79">
        <f>SUM(O390:O393)</f>
        <v>11999999.999999829</v>
      </c>
      <c r="P389" s="80" t="s">
        <v>115</v>
      </c>
      <c r="Q389" s="79">
        <f>SUM(Q390:Q393)</f>
        <v>0</v>
      </c>
      <c r="R389" s="256">
        <f>SUM(R390:R393)</f>
        <v>0</v>
      </c>
      <c r="S389" s="347"/>
      <c r="T389" s="70"/>
      <c r="U389" s="70"/>
      <c r="V389" s="70"/>
      <c r="W389" s="80" t="s">
        <v>115</v>
      </c>
      <c r="X389" s="79">
        <f>SUM(X390:X393)</f>
        <v>0</v>
      </c>
      <c r="Y389" s="79">
        <f>SUM(Y390:Y393)</f>
        <v>0</v>
      </c>
      <c r="Z389" s="80" t="s">
        <v>115</v>
      </c>
      <c r="AA389" s="79">
        <f>SUM(AA390:AA393)</f>
        <v>0</v>
      </c>
      <c r="AB389" s="348">
        <f>SUM(AB390:AB393)</f>
        <v>0</v>
      </c>
      <c r="AC389" s="263"/>
      <c r="AD389" s="70"/>
      <c r="AE389" s="70"/>
      <c r="AF389" s="70"/>
      <c r="AG389" s="80" t="s">
        <v>115</v>
      </c>
      <c r="AH389" s="79">
        <f>SUM(AH390:AH393)</f>
        <v>4</v>
      </c>
      <c r="AI389" s="79">
        <f>SUM(AI390:AI393)</f>
        <v>160000000</v>
      </c>
      <c r="AJ389" s="80" t="s">
        <v>115</v>
      </c>
      <c r="AK389" s="79">
        <f>SUM(AK390:AK393)</f>
        <v>0</v>
      </c>
      <c r="AL389" s="256">
        <f>SUM(AL390:AL393)</f>
        <v>0</v>
      </c>
      <c r="AM389" s="347"/>
      <c r="AN389" s="70"/>
      <c r="AO389" s="70"/>
      <c r="AP389" s="70"/>
      <c r="AQ389" s="80" t="s">
        <v>115</v>
      </c>
      <c r="AR389" s="79">
        <f>SUM(AR390:AR393)</f>
        <v>0</v>
      </c>
      <c r="AS389" s="79">
        <f>SUM(AS390:AS393)</f>
        <v>0</v>
      </c>
      <c r="AT389" s="80" t="s">
        <v>115</v>
      </c>
      <c r="AU389" s="79">
        <f>SUM(AU390:AU393)</f>
        <v>0</v>
      </c>
      <c r="AV389" s="348">
        <f>SUM(AV390:AV393)</f>
        <v>0</v>
      </c>
      <c r="AW389" s="263"/>
      <c r="AX389" s="70"/>
      <c r="AY389" s="70"/>
      <c r="AZ389" s="70"/>
      <c r="BA389" s="80" t="s">
        <v>115</v>
      </c>
      <c r="BB389" s="79">
        <f>SUM(BB390:BB393)</f>
        <v>0</v>
      </c>
      <c r="BC389" s="79">
        <f>SUM(BC390:BC393)</f>
        <v>0</v>
      </c>
      <c r="BD389" s="80" t="s">
        <v>115</v>
      </c>
      <c r="BE389" s="79">
        <f>SUM(BE390:BE393)</f>
        <v>0</v>
      </c>
      <c r="BF389" s="256">
        <f>SUM(BF390:BF393)</f>
        <v>0</v>
      </c>
      <c r="BG389" s="347"/>
      <c r="BH389" s="70"/>
      <c r="BI389" s="70"/>
      <c r="BJ389" s="70"/>
      <c r="BK389" s="80" t="s">
        <v>115</v>
      </c>
      <c r="BL389" s="79">
        <f>SUM(BL390:BL393)</f>
        <v>0</v>
      </c>
      <c r="BM389" s="79">
        <f>SUM(BM390:BM393)</f>
        <v>0</v>
      </c>
      <c r="BN389" s="80" t="s">
        <v>115</v>
      </c>
      <c r="BO389" s="79">
        <f>SUM(BO390:BO393)</f>
        <v>0</v>
      </c>
      <c r="BP389" s="348">
        <f>SUM(BP390:BP393)</f>
        <v>0</v>
      </c>
      <c r="BQ389" s="332"/>
    </row>
    <row r="390" spans="1:69" ht="30">
      <c r="A390" s="201" t="s">
        <v>33</v>
      </c>
      <c r="B390" s="201" t="s">
        <v>9</v>
      </c>
      <c r="C390" s="8">
        <v>1</v>
      </c>
      <c r="D390" s="197">
        <v>406</v>
      </c>
      <c r="E390" s="118" t="s">
        <v>146</v>
      </c>
      <c r="F390" s="195" t="s">
        <v>108</v>
      </c>
      <c r="G390" s="195" t="s">
        <v>145</v>
      </c>
      <c r="H390" s="309" t="s">
        <v>188</v>
      </c>
      <c r="I390" s="265" t="s">
        <v>477</v>
      </c>
      <c r="J390" s="51">
        <v>339.1</v>
      </c>
      <c r="K390" s="51">
        <v>342</v>
      </c>
      <c r="L390" s="51">
        <f>K390-J390</f>
        <v>2.8999999999999773</v>
      </c>
      <c r="M390" s="52">
        <v>100</v>
      </c>
      <c r="N390" s="52">
        <f t="shared" ref="N390:N391" si="218">L390*M390/100</f>
        <v>2.8999999999999773</v>
      </c>
      <c r="O390" s="139">
        <f>N390*AUXILIAR!$B$50</f>
        <v>8699999.9999999311</v>
      </c>
      <c r="P390" s="73">
        <v>0</v>
      </c>
      <c r="Q390" s="52">
        <f t="shared" ref="Q390:Q391" si="219">L390*P390/100</f>
        <v>0</v>
      </c>
      <c r="R390" s="296">
        <f>Q390*AUXILIAR!$B$50</f>
        <v>0</v>
      </c>
      <c r="S390" s="354"/>
      <c r="T390" s="5"/>
      <c r="U390" s="5"/>
      <c r="V390" s="5"/>
      <c r="W390" s="5"/>
      <c r="X390" s="5"/>
      <c r="Y390" s="5"/>
      <c r="Z390" s="5"/>
      <c r="AA390" s="5"/>
      <c r="AB390" s="341"/>
      <c r="AC390" s="265" t="s">
        <v>515</v>
      </c>
      <c r="AD390" s="51">
        <v>322.8</v>
      </c>
      <c r="AE390" s="51">
        <v>322.8</v>
      </c>
      <c r="AF390" s="51">
        <v>1</v>
      </c>
      <c r="AG390" s="52">
        <v>100</v>
      </c>
      <c r="AH390" s="52">
        <f t="shared" ref="AH390:AH393" si="220">AF390*AG390/100</f>
        <v>1</v>
      </c>
      <c r="AI390" s="139">
        <f>AH390*AUXILIAR!$B$59</f>
        <v>40000000</v>
      </c>
      <c r="AJ390" s="73">
        <v>0</v>
      </c>
      <c r="AK390" s="52">
        <f t="shared" ref="AK390:AK393" si="221">AF390*AJ390/100</f>
        <v>0</v>
      </c>
      <c r="AL390" s="260">
        <f>AK390*AUXILIAR!$B$59</f>
        <v>0</v>
      </c>
      <c r="AM390" s="354"/>
      <c r="AN390" s="5"/>
      <c r="AO390" s="5"/>
      <c r="AP390" s="5"/>
      <c r="AQ390" s="5"/>
      <c r="AR390" s="5"/>
      <c r="AS390" s="5"/>
      <c r="AT390" s="5"/>
      <c r="AU390" s="5"/>
      <c r="AV390" s="341"/>
      <c r="AW390" s="128"/>
      <c r="AX390" s="5"/>
      <c r="AY390" s="5"/>
      <c r="AZ390" s="5"/>
      <c r="BA390" s="5"/>
      <c r="BB390" s="5"/>
      <c r="BC390" s="5"/>
      <c r="BD390" s="5"/>
      <c r="BE390" s="5"/>
      <c r="BF390" s="145"/>
      <c r="BG390" s="354"/>
      <c r="BH390" s="5"/>
      <c r="BI390" s="5"/>
      <c r="BJ390" s="5"/>
      <c r="BK390" s="5"/>
      <c r="BL390" s="5"/>
      <c r="BM390" s="5"/>
      <c r="BN390" s="5"/>
      <c r="BO390" s="5"/>
      <c r="BP390" s="341"/>
      <c r="BQ390" s="333"/>
    </row>
    <row r="391" spans="1:69" ht="30">
      <c r="A391" s="201" t="s">
        <v>33</v>
      </c>
      <c r="B391" s="201" t="s">
        <v>9</v>
      </c>
      <c r="C391" s="8">
        <v>1</v>
      </c>
      <c r="D391" s="197">
        <v>406</v>
      </c>
      <c r="E391" s="118" t="s">
        <v>146</v>
      </c>
      <c r="F391" s="195" t="s">
        <v>108</v>
      </c>
      <c r="G391" s="195" t="s">
        <v>145</v>
      </c>
      <c r="H391" s="309" t="s">
        <v>188</v>
      </c>
      <c r="I391" s="265" t="s">
        <v>478</v>
      </c>
      <c r="J391" s="51">
        <v>339.1</v>
      </c>
      <c r="K391" s="51">
        <v>340.2</v>
      </c>
      <c r="L391" s="51">
        <f>K391-J391</f>
        <v>1.0999999999999659</v>
      </c>
      <c r="M391" s="52">
        <v>100</v>
      </c>
      <c r="N391" s="52">
        <f t="shared" si="218"/>
        <v>1.0999999999999659</v>
      </c>
      <c r="O391" s="139">
        <f>N391*AUXILIAR!$B$50</f>
        <v>3299999.9999998976</v>
      </c>
      <c r="P391" s="73">
        <v>0</v>
      </c>
      <c r="Q391" s="52">
        <f t="shared" si="219"/>
        <v>0</v>
      </c>
      <c r="R391" s="296">
        <f>Q391*AUXILIAR!$B$50</f>
        <v>0</v>
      </c>
      <c r="S391" s="354"/>
      <c r="T391" s="5"/>
      <c r="U391" s="5"/>
      <c r="V391" s="5"/>
      <c r="W391" s="5"/>
      <c r="X391" s="5"/>
      <c r="Y391" s="5"/>
      <c r="Z391" s="5"/>
      <c r="AA391" s="5"/>
      <c r="AB391" s="341"/>
      <c r="AC391" s="265" t="s">
        <v>516</v>
      </c>
      <c r="AD391" s="51">
        <v>329</v>
      </c>
      <c r="AE391" s="51">
        <v>329</v>
      </c>
      <c r="AF391" s="51">
        <v>1</v>
      </c>
      <c r="AG391" s="52">
        <v>100</v>
      </c>
      <c r="AH391" s="52">
        <f t="shared" si="220"/>
        <v>1</v>
      </c>
      <c r="AI391" s="139">
        <f>AH391*AUXILIAR!$B$59</f>
        <v>40000000</v>
      </c>
      <c r="AJ391" s="73">
        <v>0</v>
      </c>
      <c r="AK391" s="52">
        <f t="shared" si="221"/>
        <v>0</v>
      </c>
      <c r="AL391" s="260">
        <f>AK391*AUXILIAR!$B$59</f>
        <v>0</v>
      </c>
      <c r="AM391" s="354"/>
      <c r="AN391" s="5"/>
      <c r="AO391" s="5"/>
      <c r="AP391" s="5"/>
      <c r="AQ391" s="5"/>
      <c r="AR391" s="5"/>
      <c r="AS391" s="5"/>
      <c r="AT391" s="5"/>
      <c r="AU391" s="5"/>
      <c r="AV391" s="341"/>
      <c r="AW391" s="128"/>
      <c r="AX391" s="5"/>
      <c r="AY391" s="5"/>
      <c r="AZ391" s="5"/>
      <c r="BA391" s="5"/>
      <c r="BB391" s="5"/>
      <c r="BC391" s="5"/>
      <c r="BD391" s="5"/>
      <c r="BE391" s="5"/>
      <c r="BF391" s="145"/>
      <c r="BG391" s="354"/>
      <c r="BH391" s="5"/>
      <c r="BI391" s="5"/>
      <c r="BJ391" s="5"/>
      <c r="BK391" s="5"/>
      <c r="BL391" s="5"/>
      <c r="BM391" s="5"/>
      <c r="BN391" s="5"/>
      <c r="BO391" s="5"/>
      <c r="BP391" s="341"/>
      <c r="BQ391" s="333"/>
    </row>
    <row r="392" spans="1:69" ht="30">
      <c r="A392" s="201" t="s">
        <v>33</v>
      </c>
      <c r="B392" s="201" t="s">
        <v>9</v>
      </c>
      <c r="C392" s="8">
        <v>1</v>
      </c>
      <c r="D392" s="197">
        <v>406</v>
      </c>
      <c r="E392" s="118" t="s">
        <v>146</v>
      </c>
      <c r="F392" s="195" t="s">
        <v>108</v>
      </c>
      <c r="G392" s="195" t="s">
        <v>145</v>
      </c>
      <c r="H392" s="309" t="s">
        <v>188</v>
      </c>
      <c r="I392" s="127"/>
      <c r="J392" s="57"/>
      <c r="K392" s="57"/>
      <c r="L392" s="57"/>
      <c r="M392" s="56"/>
      <c r="N392" s="56"/>
      <c r="O392" s="161"/>
      <c r="P392" s="5"/>
      <c r="Q392" s="5"/>
      <c r="R392" s="145"/>
      <c r="S392" s="354"/>
      <c r="T392" s="5"/>
      <c r="U392" s="5"/>
      <c r="V392" s="5"/>
      <c r="W392" s="5"/>
      <c r="X392" s="5"/>
      <c r="Y392" s="5"/>
      <c r="Z392" s="5"/>
      <c r="AA392" s="5"/>
      <c r="AB392" s="341"/>
      <c r="AC392" s="265" t="s">
        <v>517</v>
      </c>
      <c r="AD392" s="51">
        <v>339.1</v>
      </c>
      <c r="AE392" s="51">
        <v>339.1</v>
      </c>
      <c r="AF392" s="51">
        <v>1</v>
      </c>
      <c r="AG392" s="52">
        <v>100</v>
      </c>
      <c r="AH392" s="52">
        <f t="shared" si="220"/>
        <v>1</v>
      </c>
      <c r="AI392" s="139">
        <f>AH392*AUXILIAR!$B$59</f>
        <v>40000000</v>
      </c>
      <c r="AJ392" s="73">
        <v>0</v>
      </c>
      <c r="AK392" s="52">
        <f t="shared" si="221"/>
        <v>0</v>
      </c>
      <c r="AL392" s="260">
        <f>AK392*AUXILIAR!$B$59</f>
        <v>0</v>
      </c>
      <c r="AM392" s="354"/>
      <c r="AN392" s="5"/>
      <c r="AO392" s="5"/>
      <c r="AP392" s="5"/>
      <c r="AQ392" s="5"/>
      <c r="AR392" s="5"/>
      <c r="AS392" s="5"/>
      <c r="AT392" s="5"/>
      <c r="AU392" s="5"/>
      <c r="AV392" s="341"/>
      <c r="AW392" s="128"/>
      <c r="AX392" s="5"/>
      <c r="AY392" s="5"/>
      <c r="AZ392" s="5"/>
      <c r="BA392" s="5"/>
      <c r="BB392" s="5"/>
      <c r="BC392" s="5"/>
      <c r="BD392" s="5"/>
      <c r="BE392" s="5"/>
      <c r="BF392" s="145"/>
      <c r="BG392" s="354"/>
      <c r="BH392" s="5"/>
      <c r="BI392" s="5"/>
      <c r="BJ392" s="5"/>
      <c r="BK392" s="5"/>
      <c r="BL392" s="5"/>
      <c r="BM392" s="5"/>
      <c r="BN392" s="5"/>
      <c r="BO392" s="5"/>
      <c r="BP392" s="341"/>
      <c r="BQ392" s="333"/>
    </row>
    <row r="393" spans="1:69" ht="30">
      <c r="A393" s="201" t="s">
        <v>33</v>
      </c>
      <c r="B393" s="201" t="s">
        <v>9</v>
      </c>
      <c r="C393" s="8">
        <v>1</v>
      </c>
      <c r="D393" s="197">
        <v>406</v>
      </c>
      <c r="E393" s="118" t="s">
        <v>146</v>
      </c>
      <c r="F393" s="195" t="s">
        <v>108</v>
      </c>
      <c r="G393" s="195" t="s">
        <v>145</v>
      </c>
      <c r="H393" s="309" t="s">
        <v>188</v>
      </c>
      <c r="I393" s="127"/>
      <c r="J393" s="57"/>
      <c r="K393" s="57"/>
      <c r="L393" s="57"/>
      <c r="M393" s="56"/>
      <c r="N393" s="56"/>
      <c r="O393" s="161"/>
      <c r="P393" s="5"/>
      <c r="Q393" s="5"/>
      <c r="R393" s="145"/>
      <c r="S393" s="354"/>
      <c r="T393" s="5"/>
      <c r="U393" s="5"/>
      <c r="V393" s="5"/>
      <c r="W393" s="5"/>
      <c r="X393" s="5"/>
      <c r="Y393" s="5"/>
      <c r="Z393" s="5"/>
      <c r="AA393" s="5"/>
      <c r="AB393" s="341"/>
      <c r="AC393" s="265" t="s">
        <v>518</v>
      </c>
      <c r="AD393" s="51">
        <v>342.7</v>
      </c>
      <c r="AE393" s="51">
        <v>342.7</v>
      </c>
      <c r="AF393" s="51">
        <v>1</v>
      </c>
      <c r="AG393" s="52">
        <v>100</v>
      </c>
      <c r="AH393" s="52">
        <f t="shared" si="220"/>
        <v>1</v>
      </c>
      <c r="AI393" s="139">
        <f>AH393*AUXILIAR!$B$59</f>
        <v>40000000</v>
      </c>
      <c r="AJ393" s="73">
        <v>0</v>
      </c>
      <c r="AK393" s="52">
        <f t="shared" si="221"/>
        <v>0</v>
      </c>
      <c r="AL393" s="260">
        <f>AK393*AUXILIAR!$B$59</f>
        <v>0</v>
      </c>
      <c r="AM393" s="354"/>
      <c r="AN393" s="5"/>
      <c r="AO393" s="5"/>
      <c r="AP393" s="5"/>
      <c r="AQ393" s="5"/>
      <c r="AR393" s="5"/>
      <c r="AS393" s="5"/>
      <c r="AT393" s="5"/>
      <c r="AU393" s="5"/>
      <c r="AV393" s="341"/>
      <c r="AW393" s="128"/>
      <c r="AX393" s="5"/>
      <c r="AY393" s="5"/>
      <c r="AZ393" s="5"/>
      <c r="BA393" s="5"/>
      <c r="BB393" s="5"/>
      <c r="BC393" s="5"/>
      <c r="BD393" s="5"/>
      <c r="BE393" s="5"/>
      <c r="BF393" s="145"/>
      <c r="BG393" s="354"/>
      <c r="BH393" s="5"/>
      <c r="BI393" s="5"/>
      <c r="BJ393" s="5"/>
      <c r="BK393" s="5"/>
      <c r="BL393" s="5"/>
      <c r="BM393" s="5"/>
      <c r="BN393" s="5"/>
      <c r="BO393" s="5"/>
      <c r="BP393" s="341"/>
      <c r="BQ393" s="333"/>
    </row>
    <row r="394" spans="1:69" ht="15.75" customHeight="1">
      <c r="A394" s="1" t="s">
        <v>33</v>
      </c>
      <c r="B394" s="1" t="s">
        <v>144</v>
      </c>
      <c r="C394" s="2" t="s">
        <v>143</v>
      </c>
      <c r="D394" s="1">
        <v>1</v>
      </c>
      <c r="E394" s="2" t="s">
        <v>142</v>
      </c>
      <c r="F394" s="38" t="s">
        <v>108</v>
      </c>
      <c r="G394" s="2" t="s">
        <v>141</v>
      </c>
      <c r="H394" s="303"/>
      <c r="I394" s="93"/>
      <c r="J394" s="2"/>
      <c r="K394" s="2"/>
      <c r="L394" s="2"/>
      <c r="M394" s="2"/>
      <c r="N394" s="2"/>
      <c r="O394" s="2"/>
      <c r="P394" s="2"/>
      <c r="Q394" s="2"/>
      <c r="R394" s="148"/>
      <c r="S394" s="353"/>
      <c r="T394" s="2"/>
      <c r="U394" s="2"/>
      <c r="V394" s="2"/>
      <c r="W394" s="2"/>
      <c r="X394" s="2"/>
      <c r="Y394" s="2"/>
      <c r="Z394" s="2"/>
      <c r="AA394" s="2"/>
      <c r="AB394" s="303"/>
      <c r="AC394" s="93"/>
      <c r="AD394" s="2"/>
      <c r="AE394" s="2"/>
      <c r="AF394" s="2"/>
      <c r="AG394" s="2"/>
      <c r="AH394" s="2"/>
      <c r="AI394" s="2"/>
      <c r="AJ394" s="2"/>
      <c r="AK394" s="2"/>
      <c r="AL394" s="148"/>
      <c r="AM394" s="353"/>
      <c r="AN394" s="2"/>
      <c r="AO394" s="2"/>
      <c r="AP394" s="2"/>
      <c r="AQ394" s="2"/>
      <c r="AR394" s="2"/>
      <c r="AS394" s="2"/>
      <c r="AT394" s="2"/>
      <c r="AU394" s="2"/>
      <c r="AV394" s="303"/>
      <c r="AW394" s="93"/>
      <c r="AX394" s="2"/>
      <c r="AY394" s="2"/>
      <c r="AZ394" s="2"/>
      <c r="BA394" s="2"/>
      <c r="BB394" s="2"/>
      <c r="BC394" s="2"/>
      <c r="BD394" s="2"/>
      <c r="BE394" s="2"/>
      <c r="BF394" s="148"/>
      <c r="BG394" s="353"/>
      <c r="BH394" s="2"/>
      <c r="BI394" s="2"/>
      <c r="BJ394" s="2"/>
      <c r="BK394" s="2"/>
      <c r="BL394" s="2"/>
      <c r="BM394" s="2"/>
      <c r="BN394" s="2"/>
      <c r="BO394" s="2"/>
      <c r="BP394" s="303"/>
      <c r="BQ394" s="331"/>
    </row>
    <row r="395" spans="1:69" ht="15.75" customHeight="1">
      <c r="A395" s="8" t="s">
        <v>33</v>
      </c>
      <c r="B395" s="8" t="s">
        <v>140</v>
      </c>
      <c r="C395" s="5"/>
      <c r="D395" s="197" t="s">
        <v>139</v>
      </c>
      <c r="E395" s="118"/>
      <c r="F395" s="195"/>
      <c r="G395" s="195"/>
      <c r="H395" s="309"/>
      <c r="I395" s="128"/>
      <c r="J395" s="5"/>
      <c r="K395" s="5"/>
      <c r="L395" s="5"/>
      <c r="M395" s="5"/>
      <c r="N395" s="5"/>
      <c r="O395" s="5"/>
      <c r="P395" s="5"/>
      <c r="Q395" s="5"/>
      <c r="R395" s="145"/>
      <c r="S395" s="354"/>
      <c r="T395" s="5"/>
      <c r="U395" s="5"/>
      <c r="V395" s="5"/>
      <c r="W395" s="5"/>
      <c r="X395" s="5"/>
      <c r="Y395" s="5"/>
      <c r="Z395" s="5"/>
      <c r="AA395" s="5"/>
      <c r="AB395" s="341"/>
      <c r="AC395" s="128"/>
      <c r="AD395" s="5"/>
      <c r="AE395" s="5"/>
      <c r="AF395" s="5"/>
      <c r="AG395" s="5"/>
      <c r="AH395" s="5"/>
      <c r="AI395" s="5"/>
      <c r="AJ395" s="5"/>
      <c r="AK395" s="5"/>
      <c r="AL395" s="145"/>
      <c r="AM395" s="354"/>
      <c r="AN395" s="5"/>
      <c r="AO395" s="5"/>
      <c r="AP395" s="5"/>
      <c r="AQ395" s="5"/>
      <c r="AR395" s="5"/>
      <c r="AS395" s="5"/>
      <c r="AT395" s="5"/>
      <c r="AU395" s="5"/>
      <c r="AV395" s="341"/>
      <c r="AW395" s="128"/>
      <c r="AX395" s="5"/>
      <c r="AY395" s="5"/>
      <c r="AZ395" s="5"/>
      <c r="BA395" s="5"/>
      <c r="BB395" s="5"/>
      <c r="BC395" s="5"/>
      <c r="BD395" s="5"/>
      <c r="BE395" s="5"/>
      <c r="BF395" s="145"/>
      <c r="BG395" s="354"/>
      <c r="BH395" s="5"/>
      <c r="BI395" s="5"/>
      <c r="BJ395" s="5"/>
      <c r="BK395" s="5"/>
      <c r="BL395" s="5"/>
      <c r="BM395" s="5"/>
      <c r="BN395" s="5"/>
      <c r="BO395" s="5"/>
      <c r="BP395" s="341"/>
      <c r="BQ395" s="333"/>
    </row>
    <row r="396" spans="1:69" ht="15.75" customHeight="1">
      <c r="A396" s="8" t="s">
        <v>33</v>
      </c>
      <c r="B396" s="8" t="s">
        <v>18</v>
      </c>
      <c r="C396" s="5"/>
      <c r="D396" s="197" t="s">
        <v>139</v>
      </c>
      <c r="E396" s="118"/>
      <c r="F396" s="195"/>
      <c r="G396" s="195"/>
      <c r="H396" s="309"/>
      <c r="I396" s="128"/>
      <c r="J396" s="5"/>
      <c r="K396" s="5"/>
      <c r="L396" s="5"/>
      <c r="M396" s="5"/>
      <c r="N396" s="5"/>
      <c r="O396" s="5"/>
      <c r="P396" s="5"/>
      <c r="Q396" s="5"/>
      <c r="R396" s="145"/>
      <c r="S396" s="354"/>
      <c r="T396" s="5"/>
      <c r="U396" s="5"/>
      <c r="V396" s="5"/>
      <c r="W396" s="5"/>
      <c r="X396" s="5"/>
      <c r="Y396" s="5"/>
      <c r="Z396" s="5"/>
      <c r="AA396" s="5"/>
      <c r="AB396" s="341"/>
      <c r="AC396" s="128"/>
      <c r="AD396" s="5"/>
      <c r="AE396" s="5"/>
      <c r="AF396" s="5"/>
      <c r="AG396" s="5"/>
      <c r="AH396" s="5"/>
      <c r="AI396" s="5"/>
      <c r="AJ396" s="5"/>
      <c r="AK396" s="5"/>
      <c r="AL396" s="145"/>
      <c r="AM396" s="354"/>
      <c r="AN396" s="5"/>
      <c r="AO396" s="5"/>
      <c r="AP396" s="5"/>
      <c r="AQ396" s="5"/>
      <c r="AR396" s="5"/>
      <c r="AS396" s="5"/>
      <c r="AT396" s="5"/>
      <c r="AU396" s="5"/>
      <c r="AV396" s="341"/>
      <c r="AW396" s="128"/>
      <c r="AX396" s="5"/>
      <c r="AY396" s="5"/>
      <c r="AZ396" s="5"/>
      <c r="BA396" s="5"/>
      <c r="BB396" s="5"/>
      <c r="BC396" s="5"/>
      <c r="BD396" s="5"/>
      <c r="BE396" s="5"/>
      <c r="BF396" s="145"/>
      <c r="BG396" s="354"/>
      <c r="BH396" s="5"/>
      <c r="BI396" s="5"/>
      <c r="BJ396" s="5"/>
      <c r="BK396" s="5"/>
      <c r="BL396" s="5"/>
      <c r="BM396" s="5"/>
      <c r="BN396" s="5"/>
      <c r="BO396" s="5"/>
      <c r="BP396" s="341"/>
      <c r="BQ396" s="333"/>
    </row>
    <row r="397" spans="1:69" ht="15.75" customHeight="1">
      <c r="A397" s="8" t="s">
        <v>33</v>
      </c>
      <c r="B397" s="8" t="s">
        <v>18</v>
      </c>
      <c r="C397" s="5"/>
      <c r="D397" s="199">
        <v>153</v>
      </c>
      <c r="E397" s="118"/>
      <c r="F397" s="195"/>
      <c r="G397" s="195"/>
      <c r="H397" s="309"/>
      <c r="I397" s="128"/>
      <c r="J397" s="5"/>
      <c r="K397" s="5"/>
      <c r="L397" s="5"/>
      <c r="M397" s="5"/>
      <c r="N397" s="5"/>
      <c r="O397" s="5"/>
      <c r="P397" s="5"/>
      <c r="Q397" s="5"/>
      <c r="R397" s="145"/>
      <c r="S397" s="354"/>
      <c r="T397" s="5"/>
      <c r="U397" s="5"/>
      <c r="V397" s="5"/>
      <c r="W397" s="5"/>
      <c r="X397" s="5"/>
      <c r="Y397" s="5"/>
      <c r="Z397" s="5"/>
      <c r="AA397" s="5"/>
      <c r="AB397" s="341"/>
      <c r="AC397" s="128"/>
      <c r="AD397" s="5"/>
      <c r="AE397" s="5"/>
      <c r="AF397" s="5"/>
      <c r="AG397" s="5"/>
      <c r="AH397" s="5"/>
      <c r="AI397" s="5"/>
      <c r="AJ397" s="5"/>
      <c r="AK397" s="5"/>
      <c r="AL397" s="145"/>
      <c r="AM397" s="354"/>
      <c r="AN397" s="5"/>
      <c r="AO397" s="5"/>
      <c r="AP397" s="5"/>
      <c r="AQ397" s="5"/>
      <c r="AR397" s="5"/>
      <c r="AS397" s="5"/>
      <c r="AT397" s="5"/>
      <c r="AU397" s="5"/>
      <c r="AV397" s="341"/>
      <c r="AW397" s="128"/>
      <c r="AX397" s="5"/>
      <c r="AY397" s="5"/>
      <c r="AZ397" s="5"/>
      <c r="BA397" s="5"/>
      <c r="BB397" s="5"/>
      <c r="BC397" s="5"/>
      <c r="BD397" s="5"/>
      <c r="BE397" s="5"/>
      <c r="BF397" s="145"/>
      <c r="BG397" s="354"/>
      <c r="BH397" s="5"/>
      <c r="BI397" s="5"/>
      <c r="BJ397" s="5"/>
      <c r="BK397" s="5"/>
      <c r="BL397" s="5"/>
      <c r="BM397" s="5"/>
      <c r="BN397" s="5"/>
      <c r="BO397" s="5"/>
      <c r="BP397" s="341"/>
      <c r="BQ397" s="333"/>
    </row>
    <row r="398" spans="1:69" ht="15.75" customHeight="1">
      <c r="A398" s="8" t="s">
        <v>33</v>
      </c>
      <c r="B398" s="8" t="s">
        <v>8</v>
      </c>
      <c r="C398" s="5"/>
      <c r="D398" s="199">
        <v>153</v>
      </c>
      <c r="E398" s="118"/>
      <c r="F398" s="195"/>
      <c r="G398" s="195"/>
      <c r="H398" s="309"/>
      <c r="I398" s="128"/>
      <c r="J398" s="5"/>
      <c r="K398" s="5"/>
      <c r="L398" s="5"/>
      <c r="M398" s="5"/>
      <c r="N398" s="5"/>
      <c r="O398" s="5"/>
      <c r="P398" s="5"/>
      <c r="Q398" s="5"/>
      <c r="R398" s="145"/>
      <c r="S398" s="354"/>
      <c r="T398" s="5"/>
      <c r="U398" s="5"/>
      <c r="V398" s="5"/>
      <c r="W398" s="5"/>
      <c r="X398" s="5"/>
      <c r="Y398" s="5"/>
      <c r="Z398" s="5"/>
      <c r="AA398" s="5"/>
      <c r="AB398" s="341"/>
      <c r="AC398" s="128"/>
      <c r="AD398" s="5"/>
      <c r="AE398" s="5"/>
      <c r="AF398" s="5"/>
      <c r="AG398" s="5"/>
      <c r="AH398" s="5"/>
      <c r="AI398" s="5"/>
      <c r="AJ398" s="5"/>
      <c r="AK398" s="5"/>
      <c r="AL398" s="145"/>
      <c r="AM398" s="354"/>
      <c r="AN398" s="5"/>
      <c r="AO398" s="5"/>
      <c r="AP398" s="5"/>
      <c r="AQ398" s="5"/>
      <c r="AR398" s="5"/>
      <c r="AS398" s="5"/>
      <c r="AT398" s="5"/>
      <c r="AU398" s="5"/>
      <c r="AV398" s="341"/>
      <c r="AW398" s="128"/>
      <c r="AX398" s="5"/>
      <c r="AY398" s="5"/>
      <c r="AZ398" s="5"/>
      <c r="BA398" s="5"/>
      <c r="BB398" s="5"/>
      <c r="BC398" s="5"/>
      <c r="BD398" s="5"/>
      <c r="BE398" s="5"/>
      <c r="BF398" s="145"/>
      <c r="BG398" s="354"/>
      <c r="BH398" s="5"/>
      <c r="BI398" s="5"/>
      <c r="BJ398" s="5"/>
      <c r="BK398" s="5"/>
      <c r="BL398" s="5"/>
      <c r="BM398" s="5"/>
      <c r="BN398" s="5"/>
      <c r="BO398" s="5"/>
      <c r="BP398" s="341"/>
      <c r="BQ398" s="333"/>
    </row>
    <row r="399" spans="1:69" ht="15.75" customHeight="1">
      <c r="A399" s="8" t="s">
        <v>33</v>
      </c>
      <c r="B399" s="8" t="s">
        <v>8</v>
      </c>
      <c r="C399" s="5"/>
      <c r="D399" s="199">
        <v>365</v>
      </c>
      <c r="E399" s="118"/>
      <c r="F399" s="195"/>
      <c r="G399" s="195"/>
      <c r="H399" s="309"/>
      <c r="I399" s="128"/>
      <c r="J399" s="5"/>
      <c r="K399" s="5"/>
      <c r="L399" s="5"/>
      <c r="M399" s="5"/>
      <c r="N399" s="5"/>
      <c r="O399" s="5"/>
      <c r="P399" s="5"/>
      <c r="Q399" s="5"/>
      <c r="R399" s="145"/>
      <c r="S399" s="354"/>
      <c r="T399" s="5"/>
      <c r="U399" s="5"/>
      <c r="V399" s="5"/>
      <c r="W399" s="5"/>
      <c r="X399" s="5"/>
      <c r="Y399" s="5"/>
      <c r="Z399" s="5"/>
      <c r="AA399" s="5"/>
      <c r="AB399" s="341"/>
      <c r="AC399" s="128"/>
      <c r="AD399" s="5"/>
      <c r="AE399" s="5"/>
      <c r="AF399" s="5"/>
      <c r="AG399" s="5"/>
      <c r="AH399" s="5"/>
      <c r="AI399" s="5"/>
      <c r="AJ399" s="5"/>
      <c r="AK399" s="5"/>
      <c r="AL399" s="145"/>
      <c r="AM399" s="354"/>
      <c r="AN399" s="5"/>
      <c r="AO399" s="5"/>
      <c r="AP399" s="5"/>
      <c r="AQ399" s="5"/>
      <c r="AR399" s="5"/>
      <c r="AS399" s="5"/>
      <c r="AT399" s="5"/>
      <c r="AU399" s="5"/>
      <c r="AV399" s="341"/>
      <c r="AW399" s="128"/>
      <c r="AX399" s="5"/>
      <c r="AY399" s="5"/>
      <c r="AZ399" s="5"/>
      <c r="BA399" s="5"/>
      <c r="BB399" s="5"/>
      <c r="BC399" s="5"/>
      <c r="BD399" s="5"/>
      <c r="BE399" s="5"/>
      <c r="BF399" s="145"/>
      <c r="BG399" s="354"/>
      <c r="BH399" s="5"/>
      <c r="BI399" s="5"/>
      <c r="BJ399" s="5"/>
      <c r="BK399" s="5"/>
      <c r="BL399" s="5"/>
      <c r="BM399" s="5"/>
      <c r="BN399" s="5"/>
      <c r="BO399" s="5"/>
      <c r="BP399" s="341"/>
      <c r="BQ399" s="333"/>
    </row>
    <row r="400" spans="1:69" ht="15.75" customHeight="1">
      <c r="A400" s="1" t="s">
        <v>33</v>
      </c>
      <c r="B400" s="1" t="s">
        <v>138</v>
      </c>
      <c r="C400" s="2" t="s">
        <v>21</v>
      </c>
      <c r="D400" s="1">
        <v>1</v>
      </c>
      <c r="E400" s="2" t="s">
        <v>137</v>
      </c>
      <c r="F400" s="38" t="s">
        <v>108</v>
      </c>
      <c r="G400" s="2" t="s">
        <v>36</v>
      </c>
      <c r="H400" s="303" t="s">
        <v>188</v>
      </c>
      <c r="I400" s="262"/>
      <c r="J400" s="3"/>
      <c r="K400" s="3"/>
      <c r="L400" s="3"/>
      <c r="M400" s="38" t="s">
        <v>261</v>
      </c>
      <c r="N400" s="81">
        <f>N401</f>
        <v>7.4</v>
      </c>
      <c r="O400" s="81">
        <f>O401</f>
        <v>592000000</v>
      </c>
      <c r="P400" s="38" t="s">
        <v>262</v>
      </c>
      <c r="Q400" s="81">
        <f>Q401</f>
        <v>7.4</v>
      </c>
      <c r="R400" s="89">
        <f>R401</f>
        <v>592000000</v>
      </c>
      <c r="S400" s="345"/>
      <c r="T400" s="3"/>
      <c r="U400" s="3"/>
      <c r="V400" s="3"/>
      <c r="W400" s="38" t="s">
        <v>261</v>
      </c>
      <c r="X400" s="81">
        <f>X401</f>
        <v>0</v>
      </c>
      <c r="Y400" s="81">
        <f>Y401</f>
        <v>0</v>
      </c>
      <c r="Z400" s="38" t="s">
        <v>262</v>
      </c>
      <c r="AA400" s="81">
        <f>AA401</f>
        <v>0</v>
      </c>
      <c r="AB400" s="346">
        <f>AB401</f>
        <v>0</v>
      </c>
      <c r="AC400" s="262"/>
      <c r="AD400" s="3"/>
      <c r="AE400" s="3"/>
      <c r="AF400" s="3"/>
      <c r="AG400" s="38" t="s">
        <v>116</v>
      </c>
      <c r="AH400" s="81">
        <f>AH401</f>
        <v>2.5</v>
      </c>
      <c r="AI400" s="81">
        <f>AI401</f>
        <v>200000000</v>
      </c>
      <c r="AJ400" s="38" t="s">
        <v>116</v>
      </c>
      <c r="AK400" s="81">
        <f>AK401</f>
        <v>3</v>
      </c>
      <c r="AL400" s="89">
        <f>AL401</f>
        <v>340000000</v>
      </c>
      <c r="AM400" s="345"/>
      <c r="AN400" s="3"/>
      <c r="AO400" s="3"/>
      <c r="AP400" s="3"/>
      <c r="AQ400" s="38" t="s">
        <v>116</v>
      </c>
      <c r="AR400" s="81">
        <f>AR401</f>
        <v>0</v>
      </c>
      <c r="AS400" s="81">
        <f>AS401</f>
        <v>0</v>
      </c>
      <c r="AT400" s="38" t="s">
        <v>116</v>
      </c>
      <c r="AU400" s="81">
        <f>AU401</f>
        <v>0</v>
      </c>
      <c r="AV400" s="346">
        <f>AV401</f>
        <v>0</v>
      </c>
      <c r="AW400" s="262"/>
      <c r="AX400" s="3"/>
      <c r="AY400" s="3"/>
      <c r="AZ400" s="3"/>
      <c r="BA400" s="38" t="s">
        <v>116</v>
      </c>
      <c r="BB400" s="81">
        <f>BB401</f>
        <v>2</v>
      </c>
      <c r="BC400" s="81">
        <f>BC401</f>
        <v>4000000</v>
      </c>
      <c r="BD400" s="38" t="s">
        <v>116</v>
      </c>
      <c r="BE400" s="81">
        <f>BE401</f>
        <v>2</v>
      </c>
      <c r="BF400" s="89">
        <f>BF401</f>
        <v>4000000</v>
      </c>
      <c r="BG400" s="345"/>
      <c r="BH400" s="3"/>
      <c r="BI400" s="3"/>
      <c r="BJ400" s="3"/>
      <c r="BK400" s="38" t="s">
        <v>116</v>
      </c>
      <c r="BL400" s="81">
        <f>BL401</f>
        <v>0</v>
      </c>
      <c r="BM400" s="81">
        <f>BM401</f>
        <v>0</v>
      </c>
      <c r="BN400" s="38" t="s">
        <v>116</v>
      </c>
      <c r="BO400" s="81">
        <f>BO401</f>
        <v>0</v>
      </c>
      <c r="BP400" s="346">
        <f>BP401</f>
        <v>0</v>
      </c>
      <c r="BQ400" s="331"/>
    </row>
    <row r="401" spans="1:69" ht="15.75" customHeight="1">
      <c r="A401" s="64" t="s">
        <v>33</v>
      </c>
      <c r="B401" s="64" t="s">
        <v>11</v>
      </c>
      <c r="C401" s="65" t="s">
        <v>21</v>
      </c>
      <c r="D401" s="126">
        <v>101</v>
      </c>
      <c r="E401" s="157" t="s">
        <v>137</v>
      </c>
      <c r="F401" s="119" t="s">
        <v>108</v>
      </c>
      <c r="G401" s="119" t="s">
        <v>36</v>
      </c>
      <c r="H401" s="305" t="s">
        <v>188</v>
      </c>
      <c r="I401" s="263"/>
      <c r="J401" s="70"/>
      <c r="K401" s="70"/>
      <c r="L401" s="70"/>
      <c r="M401" s="80" t="s">
        <v>115</v>
      </c>
      <c r="N401" s="79">
        <f>SUM(N402:N404)</f>
        <v>7.4</v>
      </c>
      <c r="O401" s="79">
        <f>SUM(O402:O404)</f>
        <v>592000000</v>
      </c>
      <c r="P401" s="80" t="s">
        <v>115</v>
      </c>
      <c r="Q401" s="79">
        <f>SUM(Q402:Q404)</f>
        <v>7.4</v>
      </c>
      <c r="R401" s="256">
        <f>SUM(R402:R404)</f>
        <v>592000000</v>
      </c>
      <c r="S401" s="347"/>
      <c r="T401" s="70"/>
      <c r="U401" s="70"/>
      <c r="V401" s="70"/>
      <c r="W401" s="80" t="s">
        <v>115</v>
      </c>
      <c r="X401" s="79">
        <f>SUM(X402:X404)</f>
        <v>0</v>
      </c>
      <c r="Y401" s="79">
        <f>SUM(Y402:Y404)</f>
        <v>0</v>
      </c>
      <c r="Z401" s="80" t="s">
        <v>115</v>
      </c>
      <c r="AA401" s="79">
        <f>SUM(AA402:AA404)</f>
        <v>0</v>
      </c>
      <c r="AB401" s="348">
        <f>SUM(AB402:AB404)</f>
        <v>0</v>
      </c>
      <c r="AC401" s="263"/>
      <c r="AD401" s="70"/>
      <c r="AE401" s="70"/>
      <c r="AF401" s="70"/>
      <c r="AG401" s="80" t="s">
        <v>115</v>
      </c>
      <c r="AH401" s="79">
        <f>SUM(AH402:AH404)</f>
        <v>2.5</v>
      </c>
      <c r="AI401" s="79">
        <f>SUM(AI402:AI404)</f>
        <v>200000000</v>
      </c>
      <c r="AJ401" s="80" t="s">
        <v>115</v>
      </c>
      <c r="AK401" s="79">
        <f>SUM(AK402:AK404)</f>
        <v>3</v>
      </c>
      <c r="AL401" s="256">
        <f>SUM(AL402:AL404)</f>
        <v>340000000</v>
      </c>
      <c r="AM401" s="347"/>
      <c r="AN401" s="70"/>
      <c r="AO401" s="70"/>
      <c r="AP401" s="70"/>
      <c r="AQ401" s="80" t="s">
        <v>115</v>
      </c>
      <c r="AR401" s="79">
        <f>SUM(AR402:AR404)</f>
        <v>0</v>
      </c>
      <c r="AS401" s="79">
        <f>SUM(AS402:AS404)</f>
        <v>0</v>
      </c>
      <c r="AT401" s="80" t="s">
        <v>115</v>
      </c>
      <c r="AU401" s="79">
        <f>SUM(AU402:AU404)</f>
        <v>0</v>
      </c>
      <c r="AV401" s="348">
        <f>SUM(AV402:AV404)</f>
        <v>0</v>
      </c>
      <c r="AW401" s="263"/>
      <c r="AX401" s="70"/>
      <c r="AY401" s="70"/>
      <c r="AZ401" s="70"/>
      <c r="BA401" s="80" t="s">
        <v>115</v>
      </c>
      <c r="BB401" s="79">
        <f>SUM(BB402:BB404)</f>
        <v>2</v>
      </c>
      <c r="BC401" s="79">
        <f>SUM(BC402:BC404)</f>
        <v>4000000</v>
      </c>
      <c r="BD401" s="80" t="s">
        <v>115</v>
      </c>
      <c r="BE401" s="79">
        <f>SUM(BE402:BE404)</f>
        <v>2</v>
      </c>
      <c r="BF401" s="256">
        <f>SUM(BF402:BF404)</f>
        <v>4000000</v>
      </c>
      <c r="BG401" s="347"/>
      <c r="BH401" s="70"/>
      <c r="BI401" s="70"/>
      <c r="BJ401" s="70"/>
      <c r="BK401" s="80" t="s">
        <v>115</v>
      </c>
      <c r="BL401" s="79">
        <f>SUM(BL402:BL404)</f>
        <v>0</v>
      </c>
      <c r="BM401" s="79">
        <f>SUM(BM402:BM404)</f>
        <v>0</v>
      </c>
      <c r="BN401" s="80" t="s">
        <v>115</v>
      </c>
      <c r="BO401" s="79">
        <f>SUM(BO402:BO404)</f>
        <v>0</v>
      </c>
      <c r="BP401" s="348">
        <f>SUM(BP402:BP404)</f>
        <v>0</v>
      </c>
      <c r="BQ401" s="332"/>
    </row>
    <row r="402" spans="1:69" ht="102">
      <c r="A402" s="8" t="s">
        <v>33</v>
      </c>
      <c r="B402" s="8" t="s">
        <v>11</v>
      </c>
      <c r="C402" s="8">
        <v>1</v>
      </c>
      <c r="D402" s="197">
        <v>101</v>
      </c>
      <c r="E402" s="118" t="s">
        <v>137</v>
      </c>
      <c r="F402" s="195" t="s">
        <v>108</v>
      </c>
      <c r="G402" s="195" t="s">
        <v>36</v>
      </c>
      <c r="H402" s="309" t="s">
        <v>188</v>
      </c>
      <c r="I402" s="265" t="s">
        <v>532</v>
      </c>
      <c r="J402" s="51">
        <v>0</v>
      </c>
      <c r="K402" s="51">
        <v>2.4</v>
      </c>
      <c r="L402" s="51">
        <f>K402-J402</f>
        <v>2.4</v>
      </c>
      <c r="M402" s="52">
        <v>100</v>
      </c>
      <c r="N402" s="52">
        <f t="shared" ref="N402:N403" si="222">L402*M402/100</f>
        <v>2.4</v>
      </c>
      <c r="O402" s="139">
        <f>N402*AUXILIAR!$B$72</f>
        <v>192000000</v>
      </c>
      <c r="P402" s="73">
        <v>100</v>
      </c>
      <c r="Q402" s="52">
        <f t="shared" ref="Q402:Q403" si="223">L402*P402/100</f>
        <v>2.4</v>
      </c>
      <c r="R402" s="296">
        <f>Q402*AUXILIAR!$B$72</f>
        <v>192000000</v>
      </c>
      <c r="S402" s="354"/>
      <c r="T402" s="5"/>
      <c r="U402" s="5"/>
      <c r="V402" s="5"/>
      <c r="W402" s="5"/>
      <c r="X402" s="5"/>
      <c r="Y402" s="5"/>
      <c r="Z402" s="5"/>
      <c r="AA402" s="5"/>
      <c r="AB402" s="341"/>
      <c r="AC402" s="265" t="s">
        <v>532</v>
      </c>
      <c r="AD402" s="51">
        <v>121</v>
      </c>
      <c r="AE402" s="51">
        <v>121</v>
      </c>
      <c r="AF402" s="51">
        <v>1</v>
      </c>
      <c r="AG402" s="52">
        <v>100</v>
      </c>
      <c r="AH402" s="52">
        <f t="shared" ref="AH402:AH404" si="224">AF402*AG402/100</f>
        <v>1</v>
      </c>
      <c r="AI402" s="139">
        <f>AH402*AUXILIAR!$B$56</f>
        <v>30000000</v>
      </c>
      <c r="AJ402" s="73">
        <v>100</v>
      </c>
      <c r="AK402" s="52">
        <f t="shared" ref="AK402:AK404" si="225">AF402*AJ402/100</f>
        <v>1</v>
      </c>
      <c r="AL402" s="260">
        <f>AK402*AUXILIAR!$B$56</f>
        <v>30000000</v>
      </c>
      <c r="AM402" s="354"/>
      <c r="AN402" s="5"/>
      <c r="AO402" s="5"/>
      <c r="AP402" s="5"/>
      <c r="AQ402" s="5"/>
      <c r="AR402" s="5"/>
      <c r="AS402" s="5"/>
      <c r="AT402" s="5"/>
      <c r="AU402" s="5"/>
      <c r="AV402" s="341"/>
      <c r="AW402" s="206" t="s">
        <v>535</v>
      </c>
      <c r="AX402" s="51">
        <v>0</v>
      </c>
      <c r="AY402" s="51">
        <v>1</v>
      </c>
      <c r="AZ402" s="52">
        <f>(AY402-AX402)</f>
        <v>1</v>
      </c>
      <c r="BA402" s="51">
        <v>100</v>
      </c>
      <c r="BB402" s="52">
        <f t="shared" ref="BB402:BB403" si="226">AZ402*BA402/100</f>
        <v>1</v>
      </c>
      <c r="BC402" s="139">
        <f>BB402*AUXILIAR!$B$67</f>
        <v>2000000</v>
      </c>
      <c r="BD402" s="73">
        <v>100</v>
      </c>
      <c r="BE402" s="52">
        <f t="shared" ref="BE402:BE403" si="227">BB402*BD402/100</f>
        <v>1</v>
      </c>
      <c r="BF402" s="260">
        <f>BE402*AUXILIAR!$B$67</f>
        <v>2000000</v>
      </c>
      <c r="BG402" s="354"/>
      <c r="BH402" s="5"/>
      <c r="BI402" s="5"/>
      <c r="BJ402" s="5"/>
      <c r="BK402" s="5"/>
      <c r="BL402" s="5"/>
      <c r="BM402" s="5"/>
      <c r="BN402" s="5"/>
      <c r="BO402" s="5"/>
      <c r="BP402" s="341"/>
      <c r="BQ402" s="333"/>
    </row>
    <row r="403" spans="1:69" ht="63.75">
      <c r="A403" s="8" t="s">
        <v>33</v>
      </c>
      <c r="B403" s="8" t="s">
        <v>11</v>
      </c>
      <c r="C403" s="8">
        <v>1</v>
      </c>
      <c r="D403" s="197">
        <v>101</v>
      </c>
      <c r="E403" s="118" t="s">
        <v>137</v>
      </c>
      <c r="F403" s="195" t="s">
        <v>108</v>
      </c>
      <c r="G403" s="195" t="s">
        <v>36</v>
      </c>
      <c r="H403" s="309" t="s">
        <v>188</v>
      </c>
      <c r="I403" s="360" t="s">
        <v>534</v>
      </c>
      <c r="J403" s="51">
        <v>0</v>
      </c>
      <c r="K403" s="51">
        <v>5</v>
      </c>
      <c r="L403" s="51">
        <f>K403-J403</f>
        <v>5</v>
      </c>
      <c r="M403" s="52">
        <v>100</v>
      </c>
      <c r="N403" s="52">
        <f t="shared" si="222"/>
        <v>5</v>
      </c>
      <c r="O403" s="139">
        <f>N403*AUXILIAR!$B$72</f>
        <v>400000000</v>
      </c>
      <c r="P403" s="73">
        <v>100</v>
      </c>
      <c r="Q403" s="52">
        <f t="shared" si="223"/>
        <v>5</v>
      </c>
      <c r="R403" s="296">
        <f>Q403*AUXILIAR!$B$72</f>
        <v>400000000</v>
      </c>
      <c r="S403" s="354"/>
      <c r="T403" s="5"/>
      <c r="U403" s="5"/>
      <c r="V403" s="5"/>
      <c r="W403" s="5"/>
      <c r="X403" s="5"/>
      <c r="Y403" s="5"/>
      <c r="Z403" s="5"/>
      <c r="AA403" s="5"/>
      <c r="AB403" s="341"/>
      <c r="AC403" s="265" t="s">
        <v>531</v>
      </c>
      <c r="AD403" s="51">
        <v>321</v>
      </c>
      <c r="AE403" s="51">
        <v>321</v>
      </c>
      <c r="AF403" s="51">
        <v>1</v>
      </c>
      <c r="AG403" s="52">
        <v>50</v>
      </c>
      <c r="AH403" s="52">
        <f t="shared" si="224"/>
        <v>0.5</v>
      </c>
      <c r="AI403" s="139">
        <f>AH403*AUXILIAR!$B$62</f>
        <v>140000000</v>
      </c>
      <c r="AJ403" s="73">
        <v>100</v>
      </c>
      <c r="AK403" s="52">
        <f t="shared" si="225"/>
        <v>1</v>
      </c>
      <c r="AL403" s="260">
        <f>AK403*AUXILIAR!$B$62</f>
        <v>280000000</v>
      </c>
      <c r="AM403" s="354"/>
      <c r="AN403" s="5"/>
      <c r="AO403" s="5"/>
      <c r="AP403" s="5"/>
      <c r="AQ403" s="5"/>
      <c r="AR403" s="5"/>
      <c r="AS403" s="5"/>
      <c r="AT403" s="5"/>
      <c r="AU403" s="5"/>
      <c r="AV403" s="341"/>
      <c r="AW403" s="206" t="s">
        <v>536</v>
      </c>
      <c r="AX403" s="51">
        <v>0</v>
      </c>
      <c r="AY403" s="51">
        <v>1</v>
      </c>
      <c r="AZ403" s="52">
        <f>(AY403-AX403)</f>
        <v>1</v>
      </c>
      <c r="BA403" s="51">
        <v>100</v>
      </c>
      <c r="BB403" s="52">
        <f t="shared" si="226"/>
        <v>1</v>
      </c>
      <c r="BC403" s="139">
        <f>BB403*AUXILIAR!$B$67</f>
        <v>2000000</v>
      </c>
      <c r="BD403" s="73">
        <v>100</v>
      </c>
      <c r="BE403" s="52">
        <f t="shared" si="227"/>
        <v>1</v>
      </c>
      <c r="BF403" s="260">
        <f>BE403*AUXILIAR!$B$67</f>
        <v>2000000</v>
      </c>
      <c r="BG403" s="354"/>
      <c r="BH403" s="5"/>
      <c r="BI403" s="5"/>
      <c r="BJ403" s="5"/>
      <c r="BK403" s="5"/>
      <c r="BL403" s="5"/>
      <c r="BM403" s="5"/>
      <c r="BN403" s="5"/>
      <c r="BO403" s="5"/>
      <c r="BP403" s="341"/>
      <c r="BQ403" s="333"/>
    </row>
    <row r="404" spans="1:69" ht="60">
      <c r="A404" s="8" t="s">
        <v>33</v>
      </c>
      <c r="B404" s="8" t="s">
        <v>11</v>
      </c>
      <c r="C404" s="8">
        <v>1</v>
      </c>
      <c r="D404" s="197">
        <v>101</v>
      </c>
      <c r="E404" s="118" t="s">
        <v>137</v>
      </c>
      <c r="F404" s="195" t="s">
        <v>108</v>
      </c>
      <c r="G404" s="195" t="s">
        <v>36</v>
      </c>
      <c r="H404" s="309" t="s">
        <v>188</v>
      </c>
      <c r="I404" s="128"/>
      <c r="J404" s="5"/>
      <c r="K404" s="5"/>
      <c r="L404" s="5"/>
      <c r="M404" s="5"/>
      <c r="N404" s="5"/>
      <c r="O404" s="5"/>
      <c r="P404" s="5"/>
      <c r="Q404" s="5"/>
      <c r="R404" s="145"/>
      <c r="S404" s="354"/>
      <c r="T404" s="5"/>
      <c r="U404" s="5"/>
      <c r="V404" s="5"/>
      <c r="W404" s="5"/>
      <c r="X404" s="5"/>
      <c r="Y404" s="5"/>
      <c r="Z404" s="5"/>
      <c r="AA404" s="5"/>
      <c r="AB404" s="341"/>
      <c r="AC404" s="360" t="s">
        <v>534</v>
      </c>
      <c r="AD404" s="51">
        <v>1</v>
      </c>
      <c r="AE404" s="51">
        <v>1</v>
      </c>
      <c r="AF404" s="51">
        <v>1</v>
      </c>
      <c r="AG404" s="52">
        <v>100</v>
      </c>
      <c r="AH404" s="52">
        <f t="shared" si="224"/>
        <v>1</v>
      </c>
      <c r="AI404" s="139">
        <f>AH404*AUXILIAR!$B$56</f>
        <v>30000000</v>
      </c>
      <c r="AJ404" s="73">
        <v>100</v>
      </c>
      <c r="AK404" s="52">
        <f t="shared" si="225"/>
        <v>1</v>
      </c>
      <c r="AL404" s="260">
        <f>AK404*AUXILIAR!$B$56</f>
        <v>30000000</v>
      </c>
      <c r="AM404" s="354"/>
      <c r="AN404" s="5"/>
      <c r="AO404" s="5"/>
      <c r="AP404" s="5"/>
      <c r="AQ404" s="5"/>
      <c r="AR404" s="5"/>
      <c r="AS404" s="5"/>
      <c r="AT404" s="5"/>
      <c r="AU404" s="5"/>
      <c r="AV404" s="341"/>
      <c r="AW404" s="128"/>
      <c r="AX404" s="5"/>
      <c r="AY404" s="5"/>
      <c r="AZ404" s="5"/>
      <c r="BA404" s="5"/>
      <c r="BB404" s="5"/>
      <c r="BC404" s="5"/>
      <c r="BD404" s="5"/>
      <c r="BE404" s="5"/>
      <c r="BF404" s="145"/>
      <c r="BG404" s="354"/>
      <c r="BH404" s="5"/>
      <c r="BI404" s="5"/>
      <c r="BJ404" s="5"/>
      <c r="BK404" s="5"/>
      <c r="BL404" s="5"/>
      <c r="BM404" s="5"/>
      <c r="BN404" s="5"/>
      <c r="BO404" s="5"/>
      <c r="BP404" s="341"/>
      <c r="BQ404" s="333"/>
    </row>
  </sheetData>
  <autoFilter ref="A2:BP404" xr:uid="{00000000-0009-0000-0000-00000300000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9" showButton="0"/>
    <filterColumn colId="60" showButton="0"/>
    <filterColumn colId="61" showButton="0"/>
    <filterColumn colId="62" showButton="0"/>
    <filterColumn colId="63" showButton="0"/>
    <filterColumn colId="64" showButton="0"/>
    <filterColumn colId="65" showButton="0"/>
    <filterColumn colId="66" showButton="0"/>
    <filterColumn colId="67" showButton="0"/>
  </autoFilter>
  <mergeCells count="18">
    <mergeCell ref="F1:H1"/>
    <mergeCell ref="AW27:BF27"/>
    <mergeCell ref="AW3:BF3"/>
    <mergeCell ref="BG3:BP3"/>
    <mergeCell ref="BG4:BJ4"/>
    <mergeCell ref="AW4:AZ4"/>
    <mergeCell ref="AM4:AP4"/>
    <mergeCell ref="I1:BP1"/>
    <mergeCell ref="I2:BP2"/>
    <mergeCell ref="I3:R3"/>
    <mergeCell ref="S3:AB3"/>
    <mergeCell ref="AC3:AL3"/>
    <mergeCell ref="AM3:AV3"/>
    <mergeCell ref="A4:E6"/>
    <mergeCell ref="F4:H6"/>
    <mergeCell ref="I4:L4"/>
    <mergeCell ref="S4:V4"/>
    <mergeCell ref="AC4:AF4"/>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0000000}">
          <x14:formula1>
            <xm:f>AUXILIAR!$A$2:$A$6</xm:f>
          </x14:formula1>
          <xm:sqref>A1:A4 A7:A1048576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outlinePr summaryBelow="0" summaryRight="0"/>
  </sheetPr>
  <dimension ref="A1:MR256"/>
  <sheetViews>
    <sheetView showGridLines="0" workbookViewId="0">
      <pane xSplit="6" ySplit="3" topLeftCell="W4" activePane="bottomRight" state="frozen"/>
      <selection pane="topRight" activeCell="F1" sqref="F1"/>
      <selection pane="bottomLeft" activeCell="A3" sqref="A3"/>
      <selection pane="bottomRight" activeCell="E7" sqref="E7"/>
    </sheetView>
  </sheetViews>
  <sheetFormatPr defaultColWidth="14.42578125" defaultRowHeight="15.75" customHeight="1"/>
  <cols>
    <col min="1" max="1" width="9.28515625" hidden="1" customWidth="1"/>
    <col min="2" max="2" width="13.28515625" customWidth="1"/>
    <col min="3" max="3" width="6.7109375" customWidth="1"/>
    <col min="4" max="4" width="16.140625" customWidth="1"/>
    <col min="5" max="5" width="7.28515625" customWidth="1"/>
    <col min="6" max="6" width="31.5703125" customWidth="1"/>
    <col min="7" max="7" width="23.28515625" customWidth="1"/>
    <col min="8" max="8" width="17.7109375" customWidth="1"/>
    <col min="9" max="9" width="20.5703125" customWidth="1"/>
    <col min="10" max="10" width="30.85546875" customWidth="1"/>
    <col min="11" max="13" width="7.7109375" customWidth="1"/>
    <col min="14" max="14" width="15.7109375" customWidth="1"/>
    <col min="15" max="15" width="7.7109375" customWidth="1"/>
    <col min="16" max="16" width="16.140625" customWidth="1"/>
    <col min="17" max="17" width="15.7109375" customWidth="1"/>
    <col min="18" max="18" width="7.7109375" customWidth="1"/>
    <col min="19" max="19" width="15.7109375" customWidth="1"/>
    <col min="20" max="20" width="30.7109375" customWidth="1"/>
    <col min="21" max="23" width="7.7109375" customWidth="1"/>
    <col min="24" max="24" width="15.7109375" customWidth="1"/>
    <col min="25" max="25" width="7.7109375" customWidth="1"/>
    <col min="26" max="26" width="17.5703125" customWidth="1"/>
    <col min="27" max="27" width="15.7109375" customWidth="1"/>
    <col min="28" max="28" width="7.7109375" customWidth="1"/>
    <col min="29" max="29" width="17" customWidth="1"/>
    <col min="30" max="30" width="30.7109375" customWidth="1"/>
    <col min="31" max="33" width="7.7109375" customWidth="1"/>
    <col min="34" max="34" width="15.7109375" customWidth="1"/>
    <col min="35" max="35" width="7.7109375" customWidth="1"/>
    <col min="36" max="36" width="19" bestFit="1" customWidth="1"/>
    <col min="37" max="37" width="15.7109375" customWidth="1"/>
    <col min="38" max="38" width="7.7109375" customWidth="1"/>
    <col min="39" max="39" width="17.42578125" bestFit="1" customWidth="1"/>
    <col min="40" max="40" width="17.42578125" customWidth="1"/>
    <col min="41" max="43" width="7.7109375" customWidth="1"/>
    <col min="44" max="44" width="15.7109375" customWidth="1"/>
    <col min="45" max="45" width="7.7109375" customWidth="1"/>
    <col min="46" max="46" width="17.7109375" bestFit="1" customWidth="1"/>
    <col min="47" max="47" width="15.7109375" customWidth="1"/>
    <col min="48" max="48" width="7.7109375" customWidth="1"/>
    <col min="49" max="49" width="17.42578125" bestFit="1" customWidth="1"/>
    <col min="50" max="50" width="30.7109375" customWidth="1"/>
    <col min="51" max="53" width="7.7109375" customWidth="1"/>
    <col min="54" max="54" width="15.7109375" customWidth="1"/>
    <col min="55" max="55" width="7.7109375" customWidth="1"/>
    <col min="56" max="56" width="15.85546875" customWidth="1"/>
    <col min="57" max="57" width="15.7109375" customWidth="1"/>
    <col min="58" max="58" width="7.7109375" customWidth="1"/>
    <col min="59" max="59" width="15.85546875" customWidth="1"/>
    <col min="60" max="60" width="30.7109375" customWidth="1"/>
    <col min="61" max="63" width="7.7109375" customWidth="1"/>
    <col min="64" max="64" width="15.7109375" customWidth="1"/>
    <col min="65" max="65" width="7.7109375" customWidth="1"/>
    <col min="66" max="66" width="15.85546875" customWidth="1"/>
    <col min="67" max="67" width="15.7109375" customWidth="1"/>
    <col min="68" max="68" width="7.7109375" customWidth="1"/>
    <col min="69" max="69" width="17.42578125" bestFit="1" customWidth="1"/>
    <col min="70" max="70" width="45.7109375" customWidth="1"/>
  </cols>
  <sheetData>
    <row r="1" spans="1:356" ht="45" customHeight="1" thickTop="1" thickBot="1">
      <c r="D1" s="19" t="s">
        <v>53</v>
      </c>
      <c r="G1" s="588"/>
      <c r="H1" s="588"/>
      <c r="I1" s="589"/>
      <c r="J1" s="594" t="s">
        <v>730</v>
      </c>
      <c r="K1" s="595"/>
      <c r="L1" s="595"/>
      <c r="M1" s="595"/>
      <c r="N1" s="595"/>
      <c r="O1" s="595"/>
      <c r="P1" s="595"/>
      <c r="Q1" s="595"/>
      <c r="R1" s="595"/>
      <c r="S1" s="595"/>
      <c r="T1" s="595"/>
      <c r="U1" s="595"/>
      <c r="V1" s="595"/>
      <c r="W1" s="595"/>
      <c r="X1" s="595"/>
      <c r="Y1" s="595"/>
      <c r="Z1" s="595"/>
      <c r="AA1" s="595"/>
      <c r="AB1" s="595"/>
      <c r="AC1" s="595"/>
      <c r="AD1" s="595"/>
      <c r="AE1" s="595"/>
      <c r="AF1" s="595"/>
      <c r="AG1" s="595"/>
      <c r="AH1" s="595"/>
      <c r="AI1" s="595"/>
      <c r="AJ1" s="595"/>
      <c r="AK1" s="595"/>
      <c r="AL1" s="595"/>
      <c r="AM1" s="595"/>
      <c r="AN1" s="595"/>
      <c r="AO1" s="595"/>
      <c r="AP1" s="595"/>
      <c r="AQ1" s="595"/>
      <c r="AR1" s="595"/>
      <c r="AS1" s="595"/>
      <c r="AT1" s="595"/>
      <c r="AU1" s="595"/>
      <c r="AV1" s="595"/>
      <c r="AW1" s="595"/>
      <c r="AX1" s="595"/>
      <c r="AY1" s="595"/>
      <c r="AZ1" s="595"/>
      <c r="BA1" s="595"/>
      <c r="BB1" s="595"/>
      <c r="BC1" s="595"/>
      <c r="BD1" s="595"/>
      <c r="BE1" s="595"/>
      <c r="BF1" s="595"/>
      <c r="BG1" s="595"/>
      <c r="BH1" s="595"/>
      <c r="BI1" s="595"/>
      <c r="BJ1" s="595"/>
      <c r="BK1" s="595"/>
      <c r="BL1" s="595"/>
      <c r="BM1" s="595"/>
      <c r="BN1" s="595"/>
      <c r="BO1" s="595"/>
      <c r="BP1" s="595"/>
      <c r="BQ1" s="595"/>
    </row>
    <row r="2" spans="1:356" ht="20.25" customHeight="1" thickTop="1">
      <c r="A2" s="13"/>
      <c r="B2" s="13"/>
      <c r="C2" s="13" t="s">
        <v>0</v>
      </c>
      <c r="D2" s="14"/>
      <c r="E2" s="15"/>
      <c r="F2" s="14" t="s">
        <v>1</v>
      </c>
      <c r="G2" s="15"/>
      <c r="H2" s="15"/>
      <c r="I2" s="299"/>
      <c r="J2" s="597" t="s">
        <v>27</v>
      </c>
      <c r="K2" s="597"/>
      <c r="L2" s="597"/>
      <c r="M2" s="597"/>
      <c r="N2" s="597"/>
      <c r="O2" s="597"/>
      <c r="P2" s="597"/>
      <c r="Q2" s="597"/>
      <c r="R2" s="597"/>
      <c r="S2" s="597"/>
      <c r="T2" s="597"/>
      <c r="U2" s="597"/>
      <c r="V2" s="597"/>
      <c r="W2" s="597"/>
      <c r="X2" s="597"/>
      <c r="Y2" s="597"/>
      <c r="Z2" s="597"/>
      <c r="AA2" s="597"/>
      <c r="AB2" s="597"/>
      <c r="AC2" s="597"/>
      <c r="AD2" s="597"/>
      <c r="AE2" s="597"/>
      <c r="AF2" s="597"/>
      <c r="AG2" s="597"/>
      <c r="AH2" s="597"/>
      <c r="AI2" s="597"/>
      <c r="AJ2" s="597"/>
      <c r="AK2" s="597"/>
      <c r="AL2" s="597"/>
      <c r="AM2" s="597"/>
      <c r="AN2" s="597"/>
      <c r="AO2" s="597"/>
      <c r="AP2" s="597"/>
      <c r="AQ2" s="597"/>
      <c r="AR2" s="597"/>
      <c r="AS2" s="597"/>
      <c r="AT2" s="597"/>
      <c r="AU2" s="597"/>
      <c r="AV2" s="597"/>
      <c r="AW2" s="597"/>
      <c r="AX2" s="597"/>
      <c r="AY2" s="597"/>
      <c r="AZ2" s="597"/>
      <c r="BA2" s="597"/>
      <c r="BB2" s="597"/>
      <c r="BC2" s="597"/>
      <c r="BD2" s="597"/>
      <c r="BE2" s="597"/>
      <c r="BF2" s="597"/>
      <c r="BG2" s="597"/>
      <c r="BH2" s="597"/>
      <c r="BI2" s="597"/>
      <c r="BJ2" s="597"/>
      <c r="BK2" s="597"/>
      <c r="BL2" s="597"/>
      <c r="BM2" s="597"/>
      <c r="BN2" s="597"/>
      <c r="BO2" s="597"/>
      <c r="BP2" s="597"/>
      <c r="BQ2" s="597"/>
      <c r="BR2" s="340"/>
    </row>
    <row r="3" spans="1:356" ht="41.25" customHeight="1">
      <c r="A3" s="16" t="s">
        <v>3</v>
      </c>
      <c r="B3" s="16" t="s">
        <v>28</v>
      </c>
      <c r="C3" s="16" t="s">
        <v>4</v>
      </c>
      <c r="D3" s="16" t="s">
        <v>45</v>
      </c>
      <c r="E3" s="16" t="s">
        <v>5</v>
      </c>
      <c r="F3" s="16" t="s">
        <v>46</v>
      </c>
      <c r="G3" s="16" t="s">
        <v>25</v>
      </c>
      <c r="H3" s="17" t="s">
        <v>47</v>
      </c>
      <c r="I3" s="301" t="s">
        <v>44</v>
      </c>
      <c r="J3" s="598" t="s">
        <v>744</v>
      </c>
      <c r="K3" s="599"/>
      <c r="L3" s="599"/>
      <c r="M3" s="599"/>
      <c r="N3" s="599"/>
      <c r="O3" s="599"/>
      <c r="P3" s="599"/>
      <c r="Q3" s="599"/>
      <c r="R3" s="599"/>
      <c r="S3" s="600"/>
      <c r="T3" s="601" t="s">
        <v>745</v>
      </c>
      <c r="U3" s="599"/>
      <c r="V3" s="599"/>
      <c r="W3" s="599"/>
      <c r="X3" s="599"/>
      <c r="Y3" s="599"/>
      <c r="Z3" s="599"/>
      <c r="AA3" s="599"/>
      <c r="AB3" s="599"/>
      <c r="AC3" s="600"/>
      <c r="AD3" s="601" t="s">
        <v>770</v>
      </c>
      <c r="AE3" s="602"/>
      <c r="AF3" s="602"/>
      <c r="AG3" s="602"/>
      <c r="AH3" s="602"/>
      <c r="AI3" s="602"/>
      <c r="AJ3" s="602"/>
      <c r="AK3" s="602"/>
      <c r="AL3" s="602"/>
      <c r="AM3" s="603"/>
      <c r="AN3" s="601" t="s">
        <v>771</v>
      </c>
      <c r="AO3" s="602"/>
      <c r="AP3" s="602"/>
      <c r="AQ3" s="602"/>
      <c r="AR3" s="602"/>
      <c r="AS3" s="602"/>
      <c r="AT3" s="602"/>
      <c r="AU3" s="602"/>
      <c r="AV3" s="602"/>
      <c r="AW3" s="603"/>
      <c r="AX3" s="601" t="s">
        <v>746</v>
      </c>
      <c r="AY3" s="599"/>
      <c r="AZ3" s="599"/>
      <c r="BA3" s="599"/>
      <c r="BB3" s="599"/>
      <c r="BC3" s="599"/>
      <c r="BD3" s="599"/>
      <c r="BE3" s="599"/>
      <c r="BF3" s="599"/>
      <c r="BG3" s="600"/>
      <c r="BH3" s="601" t="s">
        <v>747</v>
      </c>
      <c r="BI3" s="602"/>
      <c r="BJ3" s="599"/>
      <c r="BK3" s="599"/>
      <c r="BL3" s="599"/>
      <c r="BM3" s="599"/>
      <c r="BN3" s="599"/>
      <c r="BO3" s="599"/>
      <c r="BP3" s="599"/>
      <c r="BQ3" s="600"/>
      <c r="BR3" s="366" t="s">
        <v>57</v>
      </c>
    </row>
    <row r="4" spans="1:356" ht="20.25" customHeight="1">
      <c r="A4" s="16"/>
      <c r="B4" s="572"/>
      <c r="C4" s="573"/>
      <c r="D4" s="573"/>
      <c r="E4" s="573"/>
      <c r="F4" s="574"/>
      <c r="G4" s="572"/>
      <c r="H4" s="573"/>
      <c r="I4" s="581"/>
      <c r="J4" s="609" t="s">
        <v>58</v>
      </c>
      <c r="K4" s="605"/>
      <c r="L4" s="605"/>
      <c r="M4" s="606"/>
      <c r="N4" s="22" t="s">
        <v>256</v>
      </c>
      <c r="O4" s="22" t="s">
        <v>257</v>
      </c>
      <c r="P4" s="153" t="s">
        <v>347</v>
      </c>
      <c r="Q4" s="22" t="s">
        <v>259</v>
      </c>
      <c r="R4" s="22" t="s">
        <v>258</v>
      </c>
      <c r="S4" s="373" t="s">
        <v>59</v>
      </c>
      <c r="T4" s="605" t="s">
        <v>58</v>
      </c>
      <c r="U4" s="605"/>
      <c r="V4" s="605"/>
      <c r="W4" s="606"/>
      <c r="X4" s="22" t="s">
        <v>256</v>
      </c>
      <c r="Y4" s="22" t="s">
        <v>257</v>
      </c>
      <c r="Z4" s="153" t="s">
        <v>347</v>
      </c>
      <c r="AA4" s="22" t="s">
        <v>259</v>
      </c>
      <c r="AB4" s="22" t="s">
        <v>258</v>
      </c>
      <c r="AC4" s="229" t="s">
        <v>59</v>
      </c>
      <c r="AD4" s="604" t="s">
        <v>60</v>
      </c>
      <c r="AE4" s="605"/>
      <c r="AF4" s="605"/>
      <c r="AG4" s="606"/>
      <c r="AH4" s="22" t="s">
        <v>256</v>
      </c>
      <c r="AI4" s="22" t="s">
        <v>257</v>
      </c>
      <c r="AJ4" s="153" t="s">
        <v>347</v>
      </c>
      <c r="AK4" s="22" t="s">
        <v>259</v>
      </c>
      <c r="AL4" s="22" t="s">
        <v>258</v>
      </c>
      <c r="AM4" s="373" t="s">
        <v>59</v>
      </c>
      <c r="AN4" s="607" t="s">
        <v>60</v>
      </c>
      <c r="AO4" s="608"/>
      <c r="AP4" s="605"/>
      <c r="AQ4" s="606"/>
      <c r="AR4" s="22" t="s">
        <v>256</v>
      </c>
      <c r="AS4" s="22" t="s">
        <v>257</v>
      </c>
      <c r="AT4" s="153" t="s">
        <v>347</v>
      </c>
      <c r="AU4" s="22" t="s">
        <v>259</v>
      </c>
      <c r="AV4" s="22" t="s">
        <v>258</v>
      </c>
      <c r="AW4" s="229" t="s">
        <v>59</v>
      </c>
      <c r="AX4" s="604" t="s">
        <v>58</v>
      </c>
      <c r="AY4" s="605"/>
      <c r="AZ4" s="605"/>
      <c r="BA4" s="606"/>
      <c r="BB4" s="22" t="s">
        <v>256</v>
      </c>
      <c r="BC4" s="22" t="s">
        <v>257</v>
      </c>
      <c r="BD4" s="153" t="s">
        <v>347</v>
      </c>
      <c r="BE4" s="22" t="s">
        <v>259</v>
      </c>
      <c r="BF4" s="22" t="s">
        <v>258</v>
      </c>
      <c r="BG4" s="373" t="s">
        <v>59</v>
      </c>
      <c r="BH4" s="605" t="s">
        <v>58</v>
      </c>
      <c r="BI4" s="605"/>
      <c r="BJ4" s="605"/>
      <c r="BK4" s="606"/>
      <c r="BL4" s="22" t="s">
        <v>256</v>
      </c>
      <c r="BM4" s="22" t="s">
        <v>257</v>
      </c>
      <c r="BN4" s="153" t="s">
        <v>347</v>
      </c>
      <c r="BO4" s="22" t="s">
        <v>259</v>
      </c>
      <c r="BP4" s="22" t="s">
        <v>258</v>
      </c>
      <c r="BQ4" s="229" t="s">
        <v>59</v>
      </c>
      <c r="BR4" s="367" t="s">
        <v>109</v>
      </c>
    </row>
    <row r="5" spans="1:356" ht="24" customHeight="1">
      <c r="A5" s="16"/>
      <c r="B5" s="575"/>
      <c r="C5" s="576"/>
      <c r="D5" s="576"/>
      <c r="E5" s="576"/>
      <c r="F5" s="577"/>
      <c r="G5" s="575"/>
      <c r="H5" s="576"/>
      <c r="I5" s="582"/>
      <c r="J5" s="25" t="s">
        <v>196</v>
      </c>
      <c r="K5" s="25" t="s">
        <v>63</v>
      </c>
      <c r="L5" s="26" t="s">
        <v>62</v>
      </c>
      <c r="M5" s="26" t="s">
        <v>64</v>
      </c>
      <c r="N5" s="84"/>
      <c r="O5" s="85"/>
      <c r="P5" s="85"/>
      <c r="Q5" s="84"/>
      <c r="R5" s="85"/>
      <c r="S5" s="375"/>
      <c r="T5" s="26" t="s">
        <v>196</v>
      </c>
      <c r="U5" s="25" t="s">
        <v>63</v>
      </c>
      <c r="V5" s="26" t="s">
        <v>62</v>
      </c>
      <c r="W5" s="26" t="s">
        <v>64</v>
      </c>
      <c r="X5" s="84"/>
      <c r="Y5" s="85"/>
      <c r="Z5" s="85"/>
      <c r="AA5" s="84"/>
      <c r="AB5" s="85"/>
      <c r="AC5" s="85"/>
      <c r="AD5" s="374" t="s">
        <v>196</v>
      </c>
      <c r="AE5" s="25" t="s">
        <v>63</v>
      </c>
      <c r="AF5" s="26" t="s">
        <v>62</v>
      </c>
      <c r="AG5" s="26" t="s">
        <v>64</v>
      </c>
      <c r="AH5" s="84"/>
      <c r="AI5" s="85"/>
      <c r="AJ5" s="85"/>
      <c r="AK5" s="84"/>
      <c r="AL5" s="85"/>
      <c r="AM5" s="85"/>
      <c r="AN5" s="498" t="s">
        <v>196</v>
      </c>
      <c r="AO5" s="498" t="s">
        <v>63</v>
      </c>
      <c r="AP5" s="26" t="s">
        <v>62</v>
      </c>
      <c r="AQ5" s="26" t="s">
        <v>64</v>
      </c>
      <c r="AR5" s="84"/>
      <c r="AS5" s="85"/>
      <c r="AT5" s="85"/>
      <c r="AU5" s="84"/>
      <c r="AV5" s="85"/>
      <c r="AW5" s="85"/>
      <c r="AX5" s="374" t="s">
        <v>196</v>
      </c>
      <c r="AY5" s="25" t="s">
        <v>63</v>
      </c>
      <c r="AZ5" s="26" t="s">
        <v>62</v>
      </c>
      <c r="BA5" s="26" t="s">
        <v>64</v>
      </c>
      <c r="BB5" s="84"/>
      <c r="BC5" s="85"/>
      <c r="BD5" s="85"/>
      <c r="BE5" s="84"/>
      <c r="BF5" s="85"/>
      <c r="BG5" s="375"/>
      <c r="BH5" s="26" t="s">
        <v>196</v>
      </c>
      <c r="BI5" s="25" t="s">
        <v>63</v>
      </c>
      <c r="BJ5" s="26" t="s">
        <v>62</v>
      </c>
      <c r="BK5" s="26" t="s">
        <v>64</v>
      </c>
      <c r="BL5" s="84"/>
      <c r="BM5" s="85"/>
      <c r="BN5" s="85"/>
      <c r="BO5" s="84"/>
      <c r="BP5" s="85"/>
      <c r="BQ5" s="85"/>
      <c r="BR5" s="368"/>
    </row>
    <row r="6" spans="1:356" ht="12.75">
      <c r="A6" s="16"/>
      <c r="B6" s="578"/>
      <c r="C6" s="579"/>
      <c r="D6" s="579"/>
      <c r="E6" s="579"/>
      <c r="F6" s="580"/>
      <c r="G6" s="578"/>
      <c r="H6" s="579"/>
      <c r="I6" s="583"/>
      <c r="J6" s="25"/>
      <c r="K6" s="26"/>
      <c r="L6" s="26"/>
      <c r="M6" s="26"/>
      <c r="N6" s="26"/>
      <c r="O6" s="26"/>
      <c r="P6" s="26"/>
      <c r="Q6" s="26"/>
      <c r="R6" s="26"/>
      <c r="S6" s="373"/>
      <c r="T6" s="26"/>
      <c r="U6" s="26"/>
      <c r="V6" s="26"/>
      <c r="W6" s="26"/>
      <c r="X6" s="26"/>
      <c r="Y6" s="26"/>
      <c r="Z6" s="26"/>
      <c r="AA6" s="26"/>
      <c r="AB6" s="26"/>
      <c r="AC6" s="229"/>
      <c r="AD6" s="374"/>
      <c r="AE6" s="26"/>
      <c r="AF6" s="26"/>
      <c r="AG6" s="26"/>
      <c r="AH6" s="26"/>
      <c r="AI6" s="26"/>
      <c r="AJ6" s="26"/>
      <c r="AK6" s="26"/>
      <c r="AL6" s="26"/>
      <c r="AM6" s="229"/>
      <c r="AN6" s="499"/>
      <c r="AO6" s="498"/>
      <c r="AP6" s="26"/>
      <c r="AQ6" s="26"/>
      <c r="AR6" s="26"/>
      <c r="AS6" s="26"/>
      <c r="AT6" s="26"/>
      <c r="AU6" s="26"/>
      <c r="AV6" s="26"/>
      <c r="AW6" s="26"/>
      <c r="AX6" s="376"/>
      <c r="AY6" s="22"/>
      <c r="AZ6" s="22"/>
      <c r="BA6" s="22"/>
      <c r="BB6" s="22"/>
      <c r="BC6" s="22"/>
      <c r="BD6" s="22"/>
      <c r="BE6" s="22"/>
      <c r="BF6" s="22"/>
      <c r="BG6" s="373"/>
      <c r="BH6" s="230"/>
      <c r="BI6" s="22"/>
      <c r="BJ6" s="22"/>
      <c r="BK6" s="22"/>
      <c r="BL6" s="22"/>
      <c r="BM6" s="22"/>
      <c r="BN6" s="22"/>
      <c r="BO6" s="22"/>
      <c r="BP6" s="22"/>
      <c r="BQ6" s="229"/>
      <c r="BR6" s="369"/>
    </row>
    <row r="7" spans="1:356" ht="42" customHeight="1">
      <c r="A7" s="1" t="s">
        <v>7</v>
      </c>
      <c r="B7" s="1" t="s">
        <v>33</v>
      </c>
      <c r="C7" s="1"/>
      <c r="D7" s="2" t="s">
        <v>48</v>
      </c>
      <c r="E7" s="1">
        <v>1</v>
      </c>
      <c r="F7" s="2" t="s">
        <v>35</v>
      </c>
      <c r="G7" s="38" t="s">
        <v>108</v>
      </c>
      <c r="H7" s="2" t="s">
        <v>34</v>
      </c>
      <c r="I7" s="303" t="s">
        <v>188</v>
      </c>
      <c r="J7" s="1"/>
      <c r="K7" s="1"/>
      <c r="L7" s="1"/>
      <c r="M7" s="1"/>
      <c r="N7" s="38" t="s">
        <v>116</v>
      </c>
      <c r="O7" s="81">
        <f>O8+O13+O22+O41</f>
        <v>11.391950000000012</v>
      </c>
      <c r="P7" s="81">
        <f>P8+P13+P22+P41</f>
        <v>34175850.000000037</v>
      </c>
      <c r="Q7" s="38" t="s">
        <v>116</v>
      </c>
      <c r="R7" s="81">
        <f>R8+R13+R22+R41</f>
        <v>5.3531999999999993</v>
      </c>
      <c r="S7" s="346">
        <f>S8+S13+S22+S41</f>
        <v>16059600</v>
      </c>
      <c r="T7" s="315"/>
      <c r="U7" s="1"/>
      <c r="V7" s="1"/>
      <c r="W7" s="1"/>
      <c r="X7" s="38" t="s">
        <v>116</v>
      </c>
      <c r="Y7" s="81">
        <f>Y8+Y13+Y22+Y41</f>
        <v>17.901000000000032</v>
      </c>
      <c r="Z7" s="81">
        <f>Z8+Z13+Z22+Z41</f>
        <v>89505000.000000164</v>
      </c>
      <c r="AA7" s="38" t="s">
        <v>116</v>
      </c>
      <c r="AB7" s="81">
        <f>AB8+AB13+AB22+AB41</f>
        <v>4.0127466000000025</v>
      </c>
      <c r="AC7" s="89">
        <f>AC8+AC13+AC22+AC41</f>
        <v>20063733.000000011</v>
      </c>
      <c r="AD7" s="353"/>
      <c r="AE7" s="2"/>
      <c r="AF7" s="2"/>
      <c r="AG7" s="2"/>
      <c r="AH7" s="38" t="s">
        <v>116</v>
      </c>
      <c r="AI7" s="81">
        <f>AI8+AI13+AI22+AI41</f>
        <v>7.17</v>
      </c>
      <c r="AJ7" s="81">
        <f>AJ8+AJ13+AJ22+AJ41</f>
        <v>176300000</v>
      </c>
      <c r="AK7" s="38" t="s">
        <v>116</v>
      </c>
      <c r="AL7" s="81">
        <f>AL8+AL13+AL22+AL41</f>
        <v>2.8078269999999996</v>
      </c>
      <c r="AM7" s="89">
        <f>AM8+AM13+AM22+AM41</f>
        <v>65278310.003249004</v>
      </c>
      <c r="AN7" s="500"/>
      <c r="AO7" s="501"/>
      <c r="AP7" s="93"/>
      <c r="AQ7" s="2"/>
      <c r="AR7" s="38" t="s">
        <v>116</v>
      </c>
      <c r="AS7" s="81">
        <f>AS8+AS13+AS22+AS41</f>
        <v>0</v>
      </c>
      <c r="AT7" s="81">
        <f>AT8+AT13+AT22+AT41</f>
        <v>0</v>
      </c>
      <c r="AU7" s="38" t="s">
        <v>116</v>
      </c>
      <c r="AV7" s="81">
        <f>AV8+AV13+AV22+AV41</f>
        <v>0</v>
      </c>
      <c r="AW7" s="89">
        <f>AW8+AW13+AW22+AW41</f>
        <v>0</v>
      </c>
      <c r="AX7" s="353"/>
      <c r="AY7" s="2"/>
      <c r="AZ7" s="2"/>
      <c r="BA7" s="2"/>
      <c r="BB7" s="38" t="s">
        <v>116</v>
      </c>
      <c r="BC7" s="81">
        <f>BC8+BC13+BC22+BC41</f>
        <v>1.4188000000000034</v>
      </c>
      <c r="BD7" s="81">
        <f>BD8+BD13+BD22+BD41</f>
        <v>2837600.0000000065</v>
      </c>
      <c r="BE7" s="38" t="s">
        <v>116</v>
      </c>
      <c r="BF7" s="81">
        <f>BF8+BF13+BF22+BF41</f>
        <v>1.072638000000002</v>
      </c>
      <c r="BG7" s="346">
        <f>BG8+BG13+BG22+BG41</f>
        <v>2145276.0000000037</v>
      </c>
      <c r="BH7" s="93"/>
      <c r="BI7" s="2"/>
      <c r="BJ7" s="2"/>
      <c r="BK7" s="2"/>
      <c r="BL7" s="38" t="s">
        <v>116</v>
      </c>
      <c r="BM7" s="81">
        <f>BM8+BM13+BM22+BM41</f>
        <v>0</v>
      </c>
      <c r="BN7" s="81">
        <f>BN8+BN13+BN22+BN41</f>
        <v>0</v>
      </c>
      <c r="BO7" s="38" t="s">
        <v>116</v>
      </c>
      <c r="BP7" s="81">
        <f>BP8+BP13+BP22+BP41</f>
        <v>0</v>
      </c>
      <c r="BQ7" s="89">
        <f>BQ8+BQ13+BQ22+BQ41</f>
        <v>0</v>
      </c>
      <c r="BR7" s="370"/>
    </row>
    <row r="8" spans="1:356" s="35" customFormat="1" ht="22.5">
      <c r="A8" s="64" t="s">
        <v>7</v>
      </c>
      <c r="B8" s="64" t="s">
        <v>33</v>
      </c>
      <c r="C8" s="64" t="s">
        <v>14</v>
      </c>
      <c r="D8" s="120" t="s">
        <v>48</v>
      </c>
      <c r="E8" s="117">
        <v>101</v>
      </c>
      <c r="F8" s="119" t="s">
        <v>35</v>
      </c>
      <c r="G8" s="119" t="s">
        <v>108</v>
      </c>
      <c r="H8" s="119" t="s">
        <v>34</v>
      </c>
      <c r="I8" s="305" t="s">
        <v>188</v>
      </c>
      <c r="J8" s="66"/>
      <c r="K8" s="66"/>
      <c r="L8" s="66"/>
      <c r="M8" s="66"/>
      <c r="N8" s="80" t="s">
        <v>115</v>
      </c>
      <c r="O8" s="79">
        <f>SUM(O9:O12)</f>
        <v>0</v>
      </c>
      <c r="P8" s="79">
        <f>SUM(P9:P12)</f>
        <v>0</v>
      </c>
      <c r="Q8" s="80" t="s">
        <v>115</v>
      </c>
      <c r="R8" s="79">
        <f>SUM(R9:R12)</f>
        <v>0</v>
      </c>
      <c r="S8" s="348">
        <f>SUM(S9:S12)</f>
        <v>0</v>
      </c>
      <c r="T8" s="316"/>
      <c r="U8" s="66"/>
      <c r="V8" s="66"/>
      <c r="W8" s="66"/>
      <c r="X8" s="80" t="s">
        <v>115</v>
      </c>
      <c r="Y8" s="79">
        <f>SUM(Y9:Y12)</f>
        <v>0</v>
      </c>
      <c r="Z8" s="79">
        <f>SUM(Z9:Z12)</f>
        <v>0</v>
      </c>
      <c r="AA8" s="80" t="s">
        <v>115</v>
      </c>
      <c r="AB8" s="79">
        <f>SUM(AB9:AB12)</f>
        <v>0</v>
      </c>
      <c r="AC8" s="256">
        <f>SUM(AC9:AC12)</f>
        <v>0</v>
      </c>
      <c r="AD8" s="476"/>
      <c r="AE8" s="65"/>
      <c r="AF8" s="65"/>
      <c r="AG8" s="65">
        <f>SUM(AG9:AG12)</f>
        <v>3</v>
      </c>
      <c r="AH8" s="80" t="s">
        <v>115</v>
      </c>
      <c r="AI8" s="79">
        <f>SUM(AI9:AI12)</f>
        <v>2.2999999999999998</v>
      </c>
      <c r="AJ8" s="79">
        <f>SUM(AJ9:AJ12)</f>
        <v>49000000</v>
      </c>
      <c r="AK8" s="80" t="s">
        <v>115</v>
      </c>
      <c r="AL8" s="79">
        <f>SUM(AL9:AL12)</f>
        <v>0.97592999999999996</v>
      </c>
      <c r="AM8" s="256">
        <f>SUM(AM9:AM12)</f>
        <v>19302000.003249001</v>
      </c>
      <c r="AN8" s="502"/>
      <c r="AO8" s="503"/>
      <c r="AP8" s="264"/>
      <c r="AQ8" s="65"/>
      <c r="AR8" s="80" t="s">
        <v>115</v>
      </c>
      <c r="AS8" s="79">
        <f>SUM(AS9:AS12)</f>
        <v>0</v>
      </c>
      <c r="AT8" s="79">
        <f>SUM(AT9:AT12)</f>
        <v>0</v>
      </c>
      <c r="AU8" s="80" t="s">
        <v>115</v>
      </c>
      <c r="AV8" s="79">
        <f>SUM(AV9:AV12)</f>
        <v>0</v>
      </c>
      <c r="AW8" s="256">
        <f>SUM(AW9:AW12)</f>
        <v>0</v>
      </c>
      <c r="AX8" s="377"/>
      <c r="AY8" s="65"/>
      <c r="AZ8" s="65"/>
      <c r="BA8" s="65"/>
      <c r="BB8" s="80" t="s">
        <v>115</v>
      </c>
      <c r="BC8" s="79">
        <f>SUM(BC9:BC12)</f>
        <v>0</v>
      </c>
      <c r="BD8" s="79">
        <f>SUM(BD9:BD12)</f>
        <v>0</v>
      </c>
      <c r="BE8" s="80" t="s">
        <v>115</v>
      </c>
      <c r="BF8" s="79">
        <f>SUM(BF9:BF12)</f>
        <v>0</v>
      </c>
      <c r="BG8" s="348">
        <f>SUM(BG9:BG12)</f>
        <v>0</v>
      </c>
      <c r="BH8" s="264"/>
      <c r="BI8" s="65"/>
      <c r="BJ8" s="65"/>
      <c r="BK8" s="65"/>
      <c r="BL8" s="80" t="s">
        <v>115</v>
      </c>
      <c r="BM8" s="79">
        <f>SUM(BM9:BM12)</f>
        <v>0</v>
      </c>
      <c r="BN8" s="79">
        <f>SUM(BN9:BN12)</f>
        <v>0</v>
      </c>
      <c r="BO8" s="80" t="s">
        <v>115</v>
      </c>
      <c r="BP8" s="79">
        <f>SUM(BP9:BP12)</f>
        <v>0</v>
      </c>
      <c r="BQ8" s="256">
        <f>SUM(BQ9:BQ12)</f>
        <v>0</v>
      </c>
      <c r="BR8" s="371"/>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row>
    <row r="9" spans="1:356" ht="30">
      <c r="A9" s="4"/>
      <c r="B9" s="8" t="s">
        <v>33</v>
      </c>
      <c r="C9" s="8" t="s">
        <v>14</v>
      </c>
      <c r="D9" s="8">
        <v>1</v>
      </c>
      <c r="E9" s="199">
        <v>101</v>
      </c>
      <c r="F9" s="118" t="s">
        <v>35</v>
      </c>
      <c r="G9" s="118" t="s">
        <v>108</v>
      </c>
      <c r="H9" s="118" t="s">
        <v>34</v>
      </c>
      <c r="I9" s="307" t="s">
        <v>188</v>
      </c>
      <c r="J9" s="8"/>
      <c r="K9" s="8"/>
      <c r="L9" s="8"/>
      <c r="M9" s="8"/>
      <c r="N9" s="8"/>
      <c r="O9" s="8"/>
      <c r="P9" s="8"/>
      <c r="Q9" s="8"/>
      <c r="R9" s="8"/>
      <c r="S9" s="390"/>
      <c r="T9" s="317"/>
      <c r="U9" s="8"/>
      <c r="V9" s="8"/>
      <c r="W9" s="8"/>
      <c r="X9" s="8"/>
      <c r="Y9" s="8"/>
      <c r="Z9" s="8"/>
      <c r="AA9" s="8"/>
      <c r="AB9" s="8"/>
      <c r="AC9" s="312"/>
      <c r="AD9" s="478" t="s">
        <v>250</v>
      </c>
      <c r="AE9" s="265">
        <v>39.72</v>
      </c>
      <c r="AF9" s="51">
        <v>39.72</v>
      </c>
      <c r="AG9" s="51">
        <v>1</v>
      </c>
      <c r="AH9" s="215">
        <v>30</v>
      </c>
      <c r="AI9" s="52">
        <f t="shared" ref="AI9:AI11" si="0">AG9*AH9/100</f>
        <v>0.3</v>
      </c>
      <c r="AJ9" s="139">
        <f>AI9*AUXILIAR!$B$56</f>
        <v>9000000</v>
      </c>
      <c r="AK9" s="435">
        <v>3.61</v>
      </c>
      <c r="AL9" s="52">
        <f>AI9*AK9/100</f>
        <v>1.0829999999999999E-2</v>
      </c>
      <c r="AM9" s="492">
        <f>AH9*AL9/100</f>
        <v>3.2489999999999997E-3</v>
      </c>
      <c r="AN9" s="504"/>
      <c r="AO9" s="490"/>
      <c r="AP9" s="128"/>
      <c r="AQ9" s="5"/>
      <c r="AR9" s="5"/>
      <c r="AS9" s="5"/>
      <c r="AT9" s="5"/>
      <c r="AU9" s="5"/>
      <c r="AV9" s="5"/>
      <c r="AW9" s="145"/>
      <c r="AX9" s="354"/>
      <c r="AY9" s="5"/>
      <c r="AZ9" s="5"/>
      <c r="BA9" s="5"/>
      <c r="BB9" s="5"/>
      <c r="BC9" s="5"/>
      <c r="BD9" s="5"/>
      <c r="BE9" s="5"/>
      <c r="BF9" s="5"/>
      <c r="BG9" s="341"/>
      <c r="BH9" s="128"/>
      <c r="BI9" s="5"/>
      <c r="BJ9" s="5"/>
      <c r="BK9" s="5"/>
      <c r="BL9" s="5"/>
      <c r="BM9" s="5"/>
      <c r="BN9" s="5"/>
      <c r="BO9" s="5"/>
      <c r="BP9" s="5"/>
      <c r="BQ9" s="145"/>
      <c r="BR9" s="372"/>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c r="MF9" s="99"/>
      <c r="MG9" s="99"/>
      <c r="MH9" s="99"/>
      <c r="MI9" s="99"/>
      <c r="MJ9" s="99"/>
      <c r="MK9" s="99"/>
      <c r="ML9" s="99"/>
      <c r="MM9" s="99"/>
      <c r="MN9" s="99"/>
      <c r="MO9" s="99"/>
      <c r="MP9" s="99"/>
      <c r="MQ9" s="99"/>
      <c r="MR9" s="99"/>
    </row>
    <row r="10" spans="1:356" ht="15">
      <c r="A10" s="4"/>
      <c r="B10" s="8" t="s">
        <v>33</v>
      </c>
      <c r="C10" s="8" t="s">
        <v>14</v>
      </c>
      <c r="D10" s="8">
        <v>1</v>
      </c>
      <c r="E10" s="199">
        <v>101</v>
      </c>
      <c r="F10" s="118" t="s">
        <v>35</v>
      </c>
      <c r="G10" s="118" t="s">
        <v>108</v>
      </c>
      <c r="H10" s="118" t="s">
        <v>34</v>
      </c>
      <c r="I10" s="307" t="s">
        <v>188</v>
      </c>
      <c r="J10" s="8"/>
      <c r="K10" s="8"/>
      <c r="L10" s="8"/>
      <c r="M10" s="8"/>
      <c r="N10" s="8"/>
      <c r="O10" s="8"/>
      <c r="P10" s="8"/>
      <c r="Q10" s="8"/>
      <c r="R10" s="8"/>
      <c r="S10" s="390"/>
      <c r="T10" s="317"/>
      <c r="U10" s="8"/>
      <c r="V10" s="8"/>
      <c r="W10" s="8"/>
      <c r="X10" s="8"/>
      <c r="Y10" s="8"/>
      <c r="Z10" s="8"/>
      <c r="AA10" s="8"/>
      <c r="AB10" s="8"/>
      <c r="AC10" s="312"/>
      <c r="AD10" s="472" t="s">
        <v>229</v>
      </c>
      <c r="AE10" s="464">
        <v>0</v>
      </c>
      <c r="AF10" s="442">
        <v>0</v>
      </c>
      <c r="AG10" s="442">
        <v>1</v>
      </c>
      <c r="AH10" s="442">
        <v>100</v>
      </c>
      <c r="AI10" s="445">
        <f t="shared" si="0"/>
        <v>1</v>
      </c>
      <c r="AJ10" s="446">
        <f>AI10*AUXILIAR!$B$61</f>
        <v>20000000</v>
      </c>
      <c r="AK10" s="442">
        <v>62.16</v>
      </c>
      <c r="AL10" s="445">
        <f>AG10*AK10/100</f>
        <v>0.62159999999999993</v>
      </c>
      <c r="AM10" s="463">
        <f>AL10*AUXILIAR!$B$61</f>
        <v>12431999.999999998</v>
      </c>
      <c r="AN10" s="486"/>
      <c r="AO10" s="490"/>
      <c r="AP10" s="128"/>
      <c r="AQ10" s="5"/>
      <c r="AR10" s="5"/>
      <c r="AS10" s="5"/>
      <c r="AT10" s="5"/>
      <c r="AU10" s="5"/>
      <c r="AV10" s="5"/>
      <c r="AW10" s="145"/>
      <c r="AX10" s="354"/>
      <c r="AY10" s="5"/>
      <c r="AZ10" s="5"/>
      <c r="BA10" s="5"/>
      <c r="BB10" s="5"/>
      <c r="BC10" s="5"/>
      <c r="BD10" s="5"/>
      <c r="BE10" s="5"/>
      <c r="BF10" s="5"/>
      <c r="BG10" s="341"/>
      <c r="BH10" s="128"/>
      <c r="BI10" s="5"/>
      <c r="BJ10" s="5"/>
      <c r="BK10" s="5"/>
      <c r="BL10" s="5"/>
      <c r="BM10" s="5"/>
      <c r="BN10" s="5"/>
      <c r="BO10" s="5"/>
      <c r="BP10" s="5"/>
      <c r="BQ10" s="145"/>
      <c r="BR10" s="372"/>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c r="KB10" s="99"/>
      <c r="KC10" s="99"/>
      <c r="KD10" s="99"/>
      <c r="KE10" s="99"/>
      <c r="KF10" s="99"/>
      <c r="KG10" s="99"/>
      <c r="KH10" s="99"/>
      <c r="KI10" s="99"/>
      <c r="KJ10" s="99"/>
      <c r="KK10" s="99"/>
      <c r="KL10" s="99"/>
      <c r="KM10" s="99"/>
      <c r="KN10" s="99"/>
      <c r="KO10" s="99"/>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row>
    <row r="11" spans="1:356" ht="15">
      <c r="A11" s="4"/>
      <c r="B11" s="8" t="s">
        <v>33</v>
      </c>
      <c r="C11" s="8" t="s">
        <v>14</v>
      </c>
      <c r="D11" s="8">
        <v>1</v>
      </c>
      <c r="E11" s="199">
        <v>101</v>
      </c>
      <c r="F11" s="118" t="s">
        <v>35</v>
      </c>
      <c r="G11" s="118" t="s">
        <v>108</v>
      </c>
      <c r="H11" s="118" t="s">
        <v>34</v>
      </c>
      <c r="I11" s="307" t="s">
        <v>188</v>
      </c>
      <c r="J11" s="8"/>
      <c r="K11" s="8"/>
      <c r="L11" s="8"/>
      <c r="M11" s="8"/>
      <c r="N11" s="8"/>
      <c r="O11" s="8"/>
      <c r="P11" s="8"/>
      <c r="Q11" s="8"/>
      <c r="R11" s="8"/>
      <c r="S11" s="390"/>
      <c r="T11" s="317"/>
      <c r="U11" s="8"/>
      <c r="V11" s="8"/>
      <c r="W11" s="8"/>
      <c r="X11" s="8"/>
      <c r="Y11" s="8"/>
      <c r="Z11" s="8"/>
      <c r="AA11" s="8"/>
      <c r="AB11" s="8"/>
      <c r="AC11" s="312"/>
      <c r="AD11" s="472" t="s">
        <v>230</v>
      </c>
      <c r="AE11" s="464">
        <v>52.93</v>
      </c>
      <c r="AF11" s="442">
        <v>52.93</v>
      </c>
      <c r="AG11" s="442">
        <v>1</v>
      </c>
      <c r="AH11" s="442">
        <v>100</v>
      </c>
      <c r="AI11" s="445">
        <f t="shared" si="0"/>
        <v>1</v>
      </c>
      <c r="AJ11" s="446">
        <f>AI11*AUXILIAR!$B$61</f>
        <v>20000000</v>
      </c>
      <c r="AK11" s="442">
        <v>34.35</v>
      </c>
      <c r="AL11" s="445">
        <f>AG11*AK11/100</f>
        <v>0.34350000000000003</v>
      </c>
      <c r="AM11" s="463">
        <f>AL11*AUXILIAR!$B$61</f>
        <v>6870000.0000000009</v>
      </c>
      <c r="AN11" s="486"/>
      <c r="AO11" s="490"/>
      <c r="AP11" s="128"/>
      <c r="AQ11" s="5"/>
      <c r="AR11" s="5"/>
      <c r="AS11" s="5"/>
      <c r="AT11" s="5"/>
      <c r="AU11" s="5"/>
      <c r="AV11" s="5"/>
      <c r="AW11" s="145"/>
      <c r="AX11" s="354"/>
      <c r="AY11" s="5"/>
      <c r="AZ11" s="5"/>
      <c r="BA11" s="5"/>
      <c r="BB11" s="5"/>
      <c r="BC11" s="5"/>
      <c r="BD11" s="5"/>
      <c r="BE11" s="5"/>
      <c r="BF11" s="5"/>
      <c r="BG11" s="341"/>
      <c r="BH11" s="128"/>
      <c r="BI11" s="5"/>
      <c r="BJ11" s="5"/>
      <c r="BK11" s="5"/>
      <c r="BL11" s="5"/>
      <c r="BM11" s="5"/>
      <c r="BN11" s="5"/>
      <c r="BO11" s="5"/>
      <c r="BP11" s="5"/>
      <c r="BQ11" s="145"/>
      <c r="BR11" s="372"/>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c r="MF11" s="99"/>
      <c r="MG11" s="99"/>
      <c r="MH11" s="99"/>
      <c r="MI11" s="99"/>
      <c r="MJ11" s="99"/>
      <c r="MK11" s="99"/>
      <c r="ML11" s="99"/>
      <c r="MM11" s="99"/>
      <c r="MN11" s="99"/>
      <c r="MO11" s="99"/>
      <c r="MP11" s="99"/>
      <c r="MQ11" s="99"/>
      <c r="MR11" s="99"/>
    </row>
    <row r="12" spans="1:356" ht="15">
      <c r="A12" s="4"/>
      <c r="B12" s="8" t="s">
        <v>33</v>
      </c>
      <c r="C12" s="8" t="s">
        <v>14</v>
      </c>
      <c r="D12" s="8"/>
      <c r="E12" s="199">
        <v>101</v>
      </c>
      <c r="F12" s="118" t="s">
        <v>35</v>
      </c>
      <c r="G12" s="118" t="s">
        <v>108</v>
      </c>
      <c r="H12" s="118" t="s">
        <v>34</v>
      </c>
      <c r="I12" s="307" t="s">
        <v>188</v>
      </c>
      <c r="J12" s="8"/>
      <c r="K12" s="8"/>
      <c r="L12" s="8"/>
      <c r="M12" s="8"/>
      <c r="N12" s="8"/>
      <c r="O12" s="8"/>
      <c r="P12" s="8"/>
      <c r="Q12" s="8"/>
      <c r="R12" s="8"/>
      <c r="S12" s="390"/>
      <c r="T12" s="317"/>
      <c r="U12" s="8"/>
      <c r="V12" s="8"/>
      <c r="W12" s="8"/>
      <c r="X12" s="8"/>
      <c r="Y12" s="8"/>
      <c r="Z12" s="8"/>
      <c r="AA12" s="8"/>
      <c r="AB12" s="8"/>
      <c r="AC12" s="312"/>
      <c r="AD12" s="477"/>
      <c r="AE12" s="57"/>
      <c r="AF12" s="57"/>
      <c r="AG12" s="57"/>
      <c r="AH12" s="57"/>
      <c r="AI12" s="57"/>
      <c r="AJ12" s="57"/>
      <c r="AK12" s="57"/>
      <c r="AL12" s="57"/>
      <c r="AM12" s="147"/>
      <c r="AN12" s="505"/>
      <c r="AO12" s="490"/>
      <c r="AP12" s="128"/>
      <c r="AQ12" s="5"/>
      <c r="AR12" s="5"/>
      <c r="AS12" s="5"/>
      <c r="AT12" s="5"/>
      <c r="AU12" s="5"/>
      <c r="AV12" s="5"/>
      <c r="AW12" s="145"/>
      <c r="AX12" s="354"/>
      <c r="AY12" s="5"/>
      <c r="AZ12" s="5"/>
      <c r="BA12" s="5"/>
      <c r="BB12" s="5"/>
      <c r="BC12" s="5"/>
      <c r="BD12" s="5"/>
      <c r="BE12" s="5"/>
      <c r="BF12" s="5"/>
      <c r="BG12" s="341"/>
      <c r="BH12" s="128"/>
      <c r="BI12" s="5"/>
      <c r="BJ12" s="5"/>
      <c r="BK12" s="5"/>
      <c r="BL12" s="5"/>
      <c r="BM12" s="5"/>
      <c r="BN12" s="5"/>
      <c r="BO12" s="5"/>
      <c r="BP12" s="5"/>
      <c r="BQ12" s="145"/>
      <c r="BR12" s="372"/>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c r="MF12" s="99"/>
      <c r="MG12" s="99"/>
      <c r="MH12" s="99"/>
      <c r="MI12" s="99"/>
      <c r="MJ12" s="99"/>
      <c r="MK12" s="99"/>
      <c r="ML12" s="99"/>
      <c r="MM12" s="99"/>
      <c r="MN12" s="99"/>
      <c r="MO12" s="99"/>
      <c r="MP12" s="99"/>
      <c r="MQ12" s="99"/>
      <c r="MR12" s="99"/>
    </row>
    <row r="13" spans="1:356" s="35" customFormat="1" ht="22.5">
      <c r="A13" s="64"/>
      <c r="B13" s="64" t="s">
        <v>33</v>
      </c>
      <c r="C13" s="64" t="s">
        <v>14</v>
      </c>
      <c r="D13" s="120" t="s">
        <v>48</v>
      </c>
      <c r="E13" s="117">
        <v>290</v>
      </c>
      <c r="F13" s="119" t="s">
        <v>35</v>
      </c>
      <c r="G13" s="119" t="s">
        <v>108</v>
      </c>
      <c r="H13" s="119" t="s">
        <v>34</v>
      </c>
      <c r="I13" s="305" t="s">
        <v>188</v>
      </c>
      <c r="J13" s="66"/>
      <c r="K13" s="66"/>
      <c r="L13" s="66"/>
      <c r="M13" s="66"/>
      <c r="N13" s="80" t="s">
        <v>115</v>
      </c>
      <c r="O13" s="79">
        <f>SUM(O14:O21)</f>
        <v>0</v>
      </c>
      <c r="P13" s="79">
        <f>SUM(P14:P21)</f>
        <v>0</v>
      </c>
      <c r="Q13" s="80" t="s">
        <v>115</v>
      </c>
      <c r="R13" s="79">
        <f>SUM(R14:R21)</f>
        <v>0</v>
      </c>
      <c r="S13" s="348">
        <f>SUM(S14:S21)</f>
        <v>0</v>
      </c>
      <c r="T13" s="316"/>
      <c r="U13" s="66"/>
      <c r="V13" s="66"/>
      <c r="W13" s="66"/>
      <c r="X13" s="80" t="s">
        <v>115</v>
      </c>
      <c r="Y13" s="79">
        <f>SUM(Y14:Y21)</f>
        <v>0</v>
      </c>
      <c r="Z13" s="79">
        <f>SUM(Z14:Z21)</f>
        <v>0</v>
      </c>
      <c r="AA13" s="80" t="s">
        <v>115</v>
      </c>
      <c r="AB13" s="79">
        <f>SUM(AB14:AB21)</f>
        <v>0</v>
      </c>
      <c r="AC13" s="256">
        <f>SUM(AC14:AC21)</f>
        <v>0</v>
      </c>
      <c r="AD13" s="377"/>
      <c r="AE13" s="65"/>
      <c r="AF13" s="65"/>
      <c r="AG13" s="65"/>
      <c r="AH13" s="80" t="s">
        <v>115</v>
      </c>
      <c r="AI13" s="79">
        <f>SUM(AI14:AI21)</f>
        <v>1</v>
      </c>
      <c r="AJ13" s="79">
        <f>SUM(AJ14:AJ21)</f>
        <v>20000000</v>
      </c>
      <c r="AK13" s="80" t="s">
        <v>115</v>
      </c>
      <c r="AL13" s="79">
        <f>SUM(AL14:AL21)</f>
        <v>1</v>
      </c>
      <c r="AM13" s="256">
        <f>SUM(AM14:AM21)</f>
        <v>20000000</v>
      </c>
      <c r="AN13" s="502"/>
      <c r="AO13" s="503"/>
      <c r="AP13" s="264"/>
      <c r="AQ13" s="65"/>
      <c r="AR13" s="80" t="s">
        <v>115</v>
      </c>
      <c r="AS13" s="79">
        <f>SUM(AS14:AS21)</f>
        <v>0</v>
      </c>
      <c r="AT13" s="79">
        <f>SUM(AT14:AT21)</f>
        <v>0</v>
      </c>
      <c r="AU13" s="80" t="s">
        <v>115</v>
      </c>
      <c r="AV13" s="79">
        <f>SUM(AV14:AV21)</f>
        <v>0</v>
      </c>
      <c r="AW13" s="256">
        <f>SUM(AW14:AW21)</f>
        <v>0</v>
      </c>
      <c r="AX13" s="377"/>
      <c r="AY13" s="65"/>
      <c r="AZ13" s="65"/>
      <c r="BA13" s="65"/>
      <c r="BB13" s="80" t="s">
        <v>115</v>
      </c>
      <c r="BC13" s="79">
        <f>SUM(BC14:BC21)</f>
        <v>0</v>
      </c>
      <c r="BD13" s="79">
        <f>SUM(BD14:BD21)</f>
        <v>0</v>
      </c>
      <c r="BE13" s="80" t="s">
        <v>115</v>
      </c>
      <c r="BF13" s="79">
        <f>SUM(BF14:BF21)</f>
        <v>0</v>
      </c>
      <c r="BG13" s="348">
        <f>SUM(BG14:BG21)</f>
        <v>0</v>
      </c>
      <c r="BH13" s="264"/>
      <c r="BI13" s="65"/>
      <c r="BJ13" s="65"/>
      <c r="BK13" s="65"/>
      <c r="BL13" s="80" t="s">
        <v>115</v>
      </c>
      <c r="BM13" s="79">
        <f>SUM(BM14:BM21)</f>
        <v>0</v>
      </c>
      <c r="BN13" s="79">
        <f>SUM(BN14:BN21)</f>
        <v>0</v>
      </c>
      <c r="BO13" s="80" t="s">
        <v>115</v>
      </c>
      <c r="BP13" s="79">
        <f>SUM(BP14:BP21)</f>
        <v>0</v>
      </c>
      <c r="BQ13" s="256">
        <f>SUM(BQ14:BQ21)</f>
        <v>0</v>
      </c>
      <c r="BR13" s="371"/>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c r="LP13" s="99"/>
      <c r="LQ13" s="99"/>
      <c r="LR13" s="99"/>
      <c r="LS13" s="99"/>
      <c r="LT13" s="99"/>
      <c r="LU13" s="99"/>
      <c r="LV13" s="99"/>
      <c r="LW13" s="99"/>
      <c r="LX13" s="99"/>
      <c r="LY13" s="99"/>
      <c r="LZ13" s="99"/>
      <c r="MA13" s="99"/>
      <c r="MB13" s="99"/>
      <c r="MC13" s="99"/>
      <c r="MD13" s="99"/>
      <c r="ME13" s="99"/>
      <c r="MF13" s="99"/>
      <c r="MG13" s="99"/>
      <c r="MH13" s="99"/>
      <c r="MI13" s="99"/>
      <c r="MJ13" s="99"/>
      <c r="MK13" s="99"/>
      <c r="ML13" s="99"/>
      <c r="MM13" s="99"/>
      <c r="MN13" s="99"/>
      <c r="MO13" s="99"/>
      <c r="MP13" s="99"/>
      <c r="MQ13" s="99"/>
      <c r="MR13" s="99"/>
    </row>
    <row r="14" spans="1:356" ht="15">
      <c r="A14" s="4"/>
      <c r="B14" s="8" t="s">
        <v>33</v>
      </c>
      <c r="C14" s="8" t="s">
        <v>14</v>
      </c>
      <c r="D14" s="8"/>
      <c r="E14" s="199">
        <v>290</v>
      </c>
      <c r="F14" s="118" t="s">
        <v>35</v>
      </c>
      <c r="G14" s="118" t="s">
        <v>108</v>
      </c>
      <c r="H14" s="118" t="s">
        <v>34</v>
      </c>
      <c r="I14" s="307" t="s">
        <v>188</v>
      </c>
      <c r="J14" s="8"/>
      <c r="K14" s="8"/>
      <c r="L14" s="8"/>
      <c r="M14" s="8"/>
      <c r="N14" s="8"/>
      <c r="O14" s="8"/>
      <c r="P14" s="8"/>
      <c r="Q14" s="8"/>
      <c r="R14" s="8"/>
      <c r="S14" s="390"/>
      <c r="T14" s="317"/>
      <c r="U14" s="8"/>
      <c r="V14" s="8"/>
      <c r="W14" s="8"/>
      <c r="X14" s="8"/>
      <c r="Y14" s="8"/>
      <c r="Z14" s="8"/>
      <c r="AA14" s="8"/>
      <c r="AB14" s="8"/>
      <c r="AC14" s="312"/>
      <c r="AD14" s="464" t="s">
        <v>205</v>
      </c>
      <c r="AE14" s="442">
        <v>81.099999999999994</v>
      </c>
      <c r="AF14" s="442">
        <v>81.099999999999994</v>
      </c>
      <c r="AG14" s="442">
        <v>1</v>
      </c>
      <c r="AH14" s="442">
        <v>100</v>
      </c>
      <c r="AI14" s="445">
        <f t="shared" ref="AI14" si="1">AG14*AH14/100</f>
        <v>1</v>
      </c>
      <c r="AJ14" s="446">
        <f>AI14*AUXILIAR!$B$61</f>
        <v>20000000</v>
      </c>
      <c r="AK14" s="442">
        <v>100</v>
      </c>
      <c r="AL14" s="445">
        <f t="shared" ref="AL14" si="2">AG14*AK14/100</f>
        <v>1</v>
      </c>
      <c r="AM14" s="463">
        <f>AL14*AUXILIAR!$B$61</f>
        <v>20000000</v>
      </c>
      <c r="AN14" s="490"/>
      <c r="AO14" s="490"/>
      <c r="AP14" s="128"/>
      <c r="AQ14" s="5"/>
      <c r="AR14" s="5"/>
      <c r="AS14" s="5"/>
      <c r="AT14" s="5"/>
      <c r="AU14" s="5"/>
      <c r="AV14" s="5"/>
      <c r="AW14" s="145"/>
      <c r="AX14" s="354"/>
      <c r="AY14" s="5"/>
      <c r="AZ14" s="5"/>
      <c r="BA14" s="5"/>
      <c r="BB14" s="5"/>
      <c r="BC14" s="5"/>
      <c r="BD14" s="5"/>
      <c r="BE14" s="5"/>
      <c r="BF14" s="5"/>
      <c r="BG14" s="341"/>
      <c r="BH14" s="128"/>
      <c r="BI14" s="5"/>
      <c r="BJ14" s="5"/>
      <c r="BK14" s="5"/>
      <c r="BL14" s="5"/>
      <c r="BM14" s="5"/>
      <c r="BN14" s="5"/>
      <c r="BO14" s="5"/>
      <c r="BP14" s="5"/>
      <c r="BQ14" s="145"/>
      <c r="BR14" s="372"/>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row>
    <row r="15" spans="1:356" ht="15">
      <c r="A15" s="4"/>
      <c r="B15" s="8" t="s">
        <v>33</v>
      </c>
      <c r="C15" s="8" t="s">
        <v>14</v>
      </c>
      <c r="D15" s="8"/>
      <c r="E15" s="199">
        <v>290</v>
      </c>
      <c r="F15" s="118" t="s">
        <v>35</v>
      </c>
      <c r="G15" s="118" t="s">
        <v>108</v>
      </c>
      <c r="H15" s="118" t="s">
        <v>34</v>
      </c>
      <c r="I15" s="307" t="s">
        <v>188</v>
      </c>
      <c r="J15" s="55"/>
      <c r="K15" s="55"/>
      <c r="L15" s="55"/>
      <c r="M15" s="55"/>
      <c r="N15" s="55"/>
      <c r="O15" s="55"/>
      <c r="P15" s="55"/>
      <c r="Q15" s="55"/>
      <c r="R15" s="55"/>
      <c r="S15" s="391"/>
      <c r="T15" s="233"/>
      <c r="U15" s="55"/>
      <c r="V15" s="55"/>
      <c r="W15" s="55"/>
      <c r="X15" s="55"/>
      <c r="Y15" s="55"/>
      <c r="Z15" s="55"/>
      <c r="AA15" s="55"/>
      <c r="AB15" s="55"/>
      <c r="AC15" s="313"/>
      <c r="AD15" s="378"/>
      <c r="AE15" s="37"/>
      <c r="AF15" s="37"/>
      <c r="AG15" s="37"/>
      <c r="AH15" s="37"/>
      <c r="AI15" s="37"/>
      <c r="AJ15" s="37"/>
      <c r="AK15" s="37"/>
      <c r="AL15" s="37"/>
      <c r="AM15" s="323"/>
      <c r="AN15" s="506"/>
      <c r="AO15" s="506"/>
      <c r="AP15" s="234"/>
      <c r="AQ15" s="37"/>
      <c r="AR15" s="37"/>
      <c r="AS15" s="37"/>
      <c r="AT15" s="37"/>
      <c r="AU15" s="37"/>
      <c r="AV15" s="37"/>
      <c r="AW15" s="323"/>
      <c r="AX15" s="378"/>
      <c r="AY15" s="37"/>
      <c r="AZ15" s="37"/>
      <c r="BA15" s="37"/>
      <c r="BB15" s="37"/>
      <c r="BC15" s="37"/>
      <c r="BD15" s="37"/>
      <c r="BE15" s="37"/>
      <c r="BF15" s="37"/>
      <c r="BG15" s="379"/>
      <c r="BH15" s="234"/>
      <c r="BI15" s="37"/>
      <c r="BJ15" s="37"/>
      <c r="BK15" s="37"/>
      <c r="BL15" s="37"/>
      <c r="BM15" s="37"/>
      <c r="BN15" s="37"/>
      <c r="BO15" s="37"/>
      <c r="BP15" s="37"/>
      <c r="BQ15" s="323"/>
      <c r="BR15" s="372"/>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c r="ME15" s="99"/>
      <c r="MF15" s="99"/>
      <c r="MG15" s="99"/>
      <c r="MH15" s="99"/>
      <c r="MI15" s="99"/>
      <c r="MJ15" s="99"/>
      <c r="MK15" s="99"/>
      <c r="ML15" s="99"/>
      <c r="MM15" s="99"/>
      <c r="MN15" s="99"/>
      <c r="MO15" s="99"/>
      <c r="MP15" s="99"/>
      <c r="MQ15" s="99"/>
      <c r="MR15" s="99"/>
    </row>
    <row r="16" spans="1:356" ht="15">
      <c r="A16" s="4"/>
      <c r="B16" s="8" t="s">
        <v>33</v>
      </c>
      <c r="C16" s="8" t="s">
        <v>14</v>
      </c>
      <c r="D16" s="8"/>
      <c r="E16" s="199">
        <v>290</v>
      </c>
      <c r="F16" s="118" t="s">
        <v>35</v>
      </c>
      <c r="G16" s="118" t="s">
        <v>108</v>
      </c>
      <c r="H16" s="118" t="s">
        <v>34</v>
      </c>
      <c r="I16" s="307" t="s">
        <v>188</v>
      </c>
      <c r="J16" s="56"/>
      <c r="K16" s="56"/>
      <c r="L16" s="56"/>
      <c r="M16" s="56"/>
      <c r="N16" s="56"/>
      <c r="O16" s="56"/>
      <c r="P16" s="56"/>
      <c r="Q16" s="56"/>
      <c r="R16" s="56"/>
      <c r="S16" s="361"/>
      <c r="T16" s="116"/>
      <c r="U16" s="56"/>
      <c r="V16" s="56"/>
      <c r="W16" s="56"/>
      <c r="X16" s="56"/>
      <c r="Y16" s="56"/>
      <c r="Z16" s="56"/>
      <c r="AA16" s="56"/>
      <c r="AB16" s="56"/>
      <c r="AC16" s="314"/>
      <c r="AD16" s="363"/>
      <c r="AE16" s="57"/>
      <c r="AF16" s="57"/>
      <c r="AG16" s="57"/>
      <c r="AH16" s="57"/>
      <c r="AI16" s="57"/>
      <c r="AJ16" s="57"/>
      <c r="AK16" s="57"/>
      <c r="AL16" s="57"/>
      <c r="AM16" s="147"/>
      <c r="AN16" s="505"/>
      <c r="AO16" s="505"/>
      <c r="AP16" s="127"/>
      <c r="AQ16" s="57"/>
      <c r="AR16" s="57"/>
      <c r="AS16" s="57"/>
      <c r="AT16" s="57"/>
      <c r="AU16" s="57"/>
      <c r="AV16" s="57"/>
      <c r="AW16" s="147"/>
      <c r="AX16" s="363"/>
      <c r="AY16" s="57"/>
      <c r="AZ16" s="57"/>
      <c r="BA16" s="57"/>
      <c r="BB16" s="57"/>
      <c r="BC16" s="57"/>
      <c r="BD16" s="57"/>
      <c r="BE16" s="57"/>
      <c r="BF16" s="57"/>
      <c r="BG16" s="380"/>
      <c r="BH16" s="127"/>
      <c r="BI16" s="57"/>
      <c r="BJ16" s="57"/>
      <c r="BK16" s="57"/>
      <c r="BL16" s="57"/>
      <c r="BM16" s="57"/>
      <c r="BN16" s="57"/>
      <c r="BO16" s="57"/>
      <c r="BP16" s="57"/>
      <c r="BQ16" s="147"/>
      <c r="BR16" s="372"/>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c r="JV16" s="99"/>
      <c r="JW16" s="99"/>
      <c r="JX16" s="99"/>
      <c r="JY16" s="99"/>
      <c r="JZ16" s="99"/>
      <c r="KA16" s="99"/>
      <c r="KB16" s="99"/>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c r="ME16" s="99"/>
      <c r="MF16" s="99"/>
      <c r="MG16" s="99"/>
      <c r="MH16" s="99"/>
      <c r="MI16" s="99"/>
      <c r="MJ16" s="99"/>
      <c r="MK16" s="99"/>
      <c r="ML16" s="99"/>
      <c r="MM16" s="99"/>
      <c r="MN16" s="99"/>
      <c r="MO16" s="99"/>
      <c r="MP16" s="99"/>
      <c r="MQ16" s="99"/>
      <c r="MR16" s="99"/>
    </row>
    <row r="17" spans="1:356" ht="15">
      <c r="A17" s="4"/>
      <c r="B17" s="8" t="s">
        <v>33</v>
      </c>
      <c r="C17" s="8" t="s">
        <v>14</v>
      </c>
      <c r="D17" s="8"/>
      <c r="E17" s="199">
        <v>290</v>
      </c>
      <c r="F17" s="118" t="s">
        <v>35</v>
      </c>
      <c r="G17" s="118" t="s">
        <v>108</v>
      </c>
      <c r="H17" s="118" t="s">
        <v>34</v>
      </c>
      <c r="I17" s="307" t="s">
        <v>188</v>
      </c>
      <c r="J17" s="56"/>
      <c r="K17" s="56"/>
      <c r="L17" s="56"/>
      <c r="M17" s="56"/>
      <c r="N17" s="56"/>
      <c r="O17" s="56"/>
      <c r="P17" s="56"/>
      <c r="Q17" s="56"/>
      <c r="R17" s="56"/>
      <c r="S17" s="361"/>
      <c r="T17" s="116"/>
      <c r="U17" s="56"/>
      <c r="V17" s="56"/>
      <c r="W17" s="56"/>
      <c r="X17" s="56"/>
      <c r="Y17" s="56"/>
      <c r="Z17" s="56"/>
      <c r="AA17" s="56"/>
      <c r="AB17" s="56"/>
      <c r="AC17" s="314"/>
      <c r="AD17" s="363"/>
      <c r="AE17" s="57"/>
      <c r="AF17" s="57"/>
      <c r="AG17" s="57"/>
      <c r="AH17" s="57"/>
      <c r="AI17" s="57"/>
      <c r="AJ17" s="57"/>
      <c r="AK17" s="57"/>
      <c r="AL17" s="57"/>
      <c r="AM17" s="147"/>
      <c r="AN17" s="505"/>
      <c r="AO17" s="505"/>
      <c r="AP17" s="127"/>
      <c r="AQ17" s="57"/>
      <c r="AR17" s="57"/>
      <c r="AS17" s="57"/>
      <c r="AT17" s="57"/>
      <c r="AU17" s="57"/>
      <c r="AV17" s="57"/>
      <c r="AW17" s="147"/>
      <c r="AX17" s="363"/>
      <c r="AY17" s="57"/>
      <c r="AZ17" s="57"/>
      <c r="BA17" s="57"/>
      <c r="BB17" s="57"/>
      <c r="BC17" s="57"/>
      <c r="BD17" s="57"/>
      <c r="BE17" s="57"/>
      <c r="BF17" s="57"/>
      <c r="BG17" s="380"/>
      <c r="BH17" s="127"/>
      <c r="BI17" s="57"/>
      <c r="BJ17" s="57"/>
      <c r="BK17" s="57"/>
      <c r="BL17" s="57"/>
      <c r="BM17" s="57"/>
      <c r="BN17" s="57"/>
      <c r="BO17" s="57"/>
      <c r="BP17" s="57"/>
      <c r="BQ17" s="147"/>
      <c r="BR17" s="372"/>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c r="MF17" s="99"/>
      <c r="MG17" s="99"/>
      <c r="MH17" s="99"/>
      <c r="MI17" s="99"/>
      <c r="MJ17" s="99"/>
      <c r="MK17" s="99"/>
      <c r="ML17" s="99"/>
      <c r="MM17" s="99"/>
      <c r="MN17" s="99"/>
      <c r="MO17" s="99"/>
      <c r="MP17" s="99"/>
      <c r="MQ17" s="99"/>
      <c r="MR17" s="99"/>
    </row>
    <row r="18" spans="1:356" ht="15">
      <c r="A18" s="4"/>
      <c r="B18" s="8" t="s">
        <v>33</v>
      </c>
      <c r="C18" s="8" t="s">
        <v>14</v>
      </c>
      <c r="D18" s="8"/>
      <c r="E18" s="199">
        <v>290</v>
      </c>
      <c r="F18" s="118" t="s">
        <v>35</v>
      </c>
      <c r="G18" s="118" t="s">
        <v>108</v>
      </c>
      <c r="H18" s="118" t="s">
        <v>34</v>
      </c>
      <c r="I18" s="307" t="s">
        <v>188</v>
      </c>
      <c r="J18" s="56"/>
      <c r="K18" s="56"/>
      <c r="L18" s="56"/>
      <c r="M18" s="56"/>
      <c r="N18" s="56"/>
      <c r="O18" s="56"/>
      <c r="P18" s="56"/>
      <c r="Q18" s="56"/>
      <c r="R18" s="56"/>
      <c r="S18" s="361"/>
      <c r="T18" s="116"/>
      <c r="U18" s="56"/>
      <c r="V18" s="56"/>
      <c r="W18" s="56"/>
      <c r="X18" s="56"/>
      <c r="Y18" s="56"/>
      <c r="Z18" s="56"/>
      <c r="AA18" s="56"/>
      <c r="AB18" s="56"/>
      <c r="AC18" s="314"/>
      <c r="AD18" s="363"/>
      <c r="AE18" s="57"/>
      <c r="AF18" s="57"/>
      <c r="AG18" s="57"/>
      <c r="AH18" s="57"/>
      <c r="AI18" s="57"/>
      <c r="AJ18" s="57"/>
      <c r="AK18" s="57"/>
      <c r="AL18" s="57"/>
      <c r="AM18" s="147"/>
      <c r="AN18" s="505"/>
      <c r="AO18" s="505"/>
      <c r="AP18" s="127"/>
      <c r="AQ18" s="57"/>
      <c r="AR18" s="57"/>
      <c r="AS18" s="57"/>
      <c r="AT18" s="57"/>
      <c r="AU18" s="57"/>
      <c r="AV18" s="57"/>
      <c r="AW18" s="147"/>
      <c r="AX18" s="363"/>
      <c r="AY18" s="57"/>
      <c r="AZ18" s="57"/>
      <c r="BA18" s="57"/>
      <c r="BB18" s="57"/>
      <c r="BC18" s="57"/>
      <c r="BD18" s="57"/>
      <c r="BE18" s="57"/>
      <c r="BF18" s="57"/>
      <c r="BG18" s="380"/>
      <c r="BH18" s="127"/>
      <c r="BI18" s="57"/>
      <c r="BJ18" s="57"/>
      <c r="BK18" s="57"/>
      <c r="BL18" s="57"/>
      <c r="BM18" s="57"/>
      <c r="BN18" s="57"/>
      <c r="BO18" s="57"/>
      <c r="BP18" s="57"/>
      <c r="BQ18" s="147"/>
      <c r="BR18" s="372"/>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c r="MF18" s="99"/>
      <c r="MG18" s="99"/>
      <c r="MH18" s="99"/>
      <c r="MI18" s="99"/>
      <c r="MJ18" s="99"/>
      <c r="MK18" s="99"/>
      <c r="ML18" s="99"/>
      <c r="MM18" s="99"/>
      <c r="MN18" s="99"/>
      <c r="MO18" s="99"/>
      <c r="MP18" s="99"/>
      <c r="MQ18" s="99"/>
      <c r="MR18" s="99"/>
    </row>
    <row r="19" spans="1:356" ht="15">
      <c r="A19" s="4"/>
      <c r="B19" s="8" t="s">
        <v>33</v>
      </c>
      <c r="C19" s="8" t="s">
        <v>14</v>
      </c>
      <c r="D19" s="8"/>
      <c r="E19" s="199">
        <v>290</v>
      </c>
      <c r="F19" s="118" t="s">
        <v>35</v>
      </c>
      <c r="G19" s="118" t="s">
        <v>108</v>
      </c>
      <c r="H19" s="118" t="s">
        <v>34</v>
      </c>
      <c r="I19" s="307" t="s">
        <v>188</v>
      </c>
      <c r="J19" s="56"/>
      <c r="K19" s="56"/>
      <c r="L19" s="56"/>
      <c r="M19" s="56"/>
      <c r="N19" s="56"/>
      <c r="O19" s="56"/>
      <c r="P19" s="56"/>
      <c r="Q19" s="56"/>
      <c r="R19" s="56"/>
      <c r="S19" s="361"/>
      <c r="T19" s="116"/>
      <c r="U19" s="56"/>
      <c r="V19" s="56"/>
      <c r="W19" s="56"/>
      <c r="X19" s="56"/>
      <c r="Y19" s="56"/>
      <c r="Z19" s="56"/>
      <c r="AA19" s="56"/>
      <c r="AB19" s="56"/>
      <c r="AC19" s="314"/>
      <c r="AD19" s="363"/>
      <c r="AE19" s="57"/>
      <c r="AF19" s="57"/>
      <c r="AG19" s="57"/>
      <c r="AH19" s="57"/>
      <c r="AI19" s="57"/>
      <c r="AJ19" s="57"/>
      <c r="AK19" s="57"/>
      <c r="AL19" s="57"/>
      <c r="AM19" s="147"/>
      <c r="AN19" s="505"/>
      <c r="AO19" s="505"/>
      <c r="AP19" s="127"/>
      <c r="AQ19" s="57"/>
      <c r="AR19" s="57"/>
      <c r="AS19" s="57"/>
      <c r="AT19" s="57"/>
      <c r="AU19" s="57"/>
      <c r="AV19" s="57"/>
      <c r="AW19" s="147"/>
      <c r="AX19" s="363"/>
      <c r="AY19" s="57"/>
      <c r="AZ19" s="57"/>
      <c r="BA19" s="57"/>
      <c r="BB19" s="57"/>
      <c r="BC19" s="57"/>
      <c r="BD19" s="57"/>
      <c r="BE19" s="57"/>
      <c r="BF19" s="57"/>
      <c r="BG19" s="380"/>
      <c r="BH19" s="127"/>
      <c r="BI19" s="57"/>
      <c r="BJ19" s="57"/>
      <c r="BK19" s="57"/>
      <c r="BL19" s="57"/>
      <c r="BM19" s="57"/>
      <c r="BN19" s="57"/>
      <c r="BO19" s="57"/>
      <c r="BP19" s="57"/>
      <c r="BQ19" s="147"/>
      <c r="BR19" s="372"/>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c r="MF19" s="99"/>
      <c r="MG19" s="99"/>
      <c r="MH19" s="99"/>
      <c r="MI19" s="99"/>
      <c r="MJ19" s="99"/>
      <c r="MK19" s="99"/>
      <c r="ML19" s="99"/>
      <c r="MM19" s="99"/>
      <c r="MN19" s="99"/>
      <c r="MO19" s="99"/>
      <c r="MP19" s="99"/>
      <c r="MQ19" s="99"/>
      <c r="MR19" s="99"/>
    </row>
    <row r="20" spans="1:356" ht="15">
      <c r="A20" s="4"/>
      <c r="B20" s="8" t="s">
        <v>33</v>
      </c>
      <c r="C20" s="8" t="s">
        <v>14</v>
      </c>
      <c r="D20" s="8"/>
      <c r="E20" s="199">
        <v>290</v>
      </c>
      <c r="F20" s="118" t="s">
        <v>35</v>
      </c>
      <c r="G20" s="118" t="s">
        <v>108</v>
      </c>
      <c r="H20" s="118" t="s">
        <v>34</v>
      </c>
      <c r="I20" s="307" t="s">
        <v>188</v>
      </c>
      <c r="J20" s="56"/>
      <c r="K20" s="56"/>
      <c r="L20" s="56"/>
      <c r="M20" s="56"/>
      <c r="N20" s="56"/>
      <c r="O20" s="56"/>
      <c r="P20" s="56"/>
      <c r="Q20" s="56"/>
      <c r="R20" s="56"/>
      <c r="S20" s="361"/>
      <c r="T20" s="116"/>
      <c r="U20" s="56"/>
      <c r="V20" s="56"/>
      <c r="W20" s="56"/>
      <c r="X20" s="56"/>
      <c r="Y20" s="56"/>
      <c r="Z20" s="56"/>
      <c r="AA20" s="56"/>
      <c r="AB20" s="56"/>
      <c r="AC20" s="314"/>
      <c r="AD20" s="363"/>
      <c r="AE20" s="57"/>
      <c r="AF20" s="57"/>
      <c r="AG20" s="57"/>
      <c r="AH20" s="57"/>
      <c r="AI20" s="57"/>
      <c r="AJ20" s="57"/>
      <c r="AK20" s="57"/>
      <c r="AL20" s="57"/>
      <c r="AM20" s="147"/>
      <c r="AN20" s="505"/>
      <c r="AO20" s="505"/>
      <c r="AP20" s="127"/>
      <c r="AQ20" s="57"/>
      <c r="AR20" s="57"/>
      <c r="AS20" s="57"/>
      <c r="AT20" s="57"/>
      <c r="AU20" s="57"/>
      <c r="AV20" s="57"/>
      <c r="AW20" s="147"/>
      <c r="AX20" s="363"/>
      <c r="AY20" s="57"/>
      <c r="AZ20" s="57"/>
      <c r="BA20" s="57"/>
      <c r="BB20" s="57"/>
      <c r="BC20" s="57"/>
      <c r="BD20" s="57"/>
      <c r="BE20" s="57"/>
      <c r="BF20" s="57"/>
      <c r="BG20" s="380"/>
      <c r="BH20" s="127"/>
      <c r="BI20" s="57"/>
      <c r="BJ20" s="57"/>
      <c r="BK20" s="57"/>
      <c r="BL20" s="57"/>
      <c r="BM20" s="57"/>
      <c r="BN20" s="57"/>
      <c r="BO20" s="57"/>
      <c r="BP20" s="57"/>
      <c r="BQ20" s="147"/>
      <c r="BR20" s="372"/>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c r="MF20" s="99"/>
      <c r="MG20" s="99"/>
      <c r="MH20" s="99"/>
      <c r="MI20" s="99"/>
      <c r="MJ20" s="99"/>
      <c r="MK20" s="99"/>
      <c r="ML20" s="99"/>
      <c r="MM20" s="99"/>
      <c r="MN20" s="99"/>
      <c r="MO20" s="99"/>
      <c r="MP20" s="99"/>
      <c r="MQ20" s="99"/>
      <c r="MR20" s="99"/>
    </row>
    <row r="21" spans="1:356" ht="15">
      <c r="A21" s="4"/>
      <c r="B21" s="8" t="s">
        <v>33</v>
      </c>
      <c r="C21" s="8" t="s">
        <v>14</v>
      </c>
      <c r="D21" s="8"/>
      <c r="E21" s="199">
        <v>290</v>
      </c>
      <c r="F21" s="118" t="s">
        <v>35</v>
      </c>
      <c r="G21" s="118" t="s">
        <v>108</v>
      </c>
      <c r="H21" s="118" t="s">
        <v>34</v>
      </c>
      <c r="I21" s="307" t="s">
        <v>188</v>
      </c>
      <c r="J21" s="56"/>
      <c r="K21" s="56"/>
      <c r="L21" s="56"/>
      <c r="M21" s="56"/>
      <c r="N21" s="56"/>
      <c r="O21" s="56"/>
      <c r="P21" s="56"/>
      <c r="Q21" s="56"/>
      <c r="R21" s="56"/>
      <c r="S21" s="361"/>
      <c r="T21" s="116"/>
      <c r="U21" s="56"/>
      <c r="V21" s="56"/>
      <c r="W21" s="56"/>
      <c r="X21" s="56"/>
      <c r="Y21" s="56"/>
      <c r="Z21" s="56"/>
      <c r="AA21" s="56"/>
      <c r="AB21" s="56"/>
      <c r="AC21" s="314"/>
      <c r="AD21" s="363"/>
      <c r="AE21" s="57"/>
      <c r="AF21" s="57"/>
      <c r="AG21" s="57"/>
      <c r="AH21" s="57"/>
      <c r="AI21" s="57"/>
      <c r="AJ21" s="57"/>
      <c r="AK21" s="57"/>
      <c r="AL21" s="57"/>
      <c r="AM21" s="147"/>
      <c r="AN21" s="505"/>
      <c r="AO21" s="505"/>
      <c r="AP21" s="127"/>
      <c r="AQ21" s="57"/>
      <c r="AR21" s="57"/>
      <c r="AS21" s="57"/>
      <c r="AT21" s="57"/>
      <c r="AU21" s="57"/>
      <c r="AV21" s="57"/>
      <c r="AW21" s="147"/>
      <c r="AX21" s="363"/>
      <c r="AY21" s="57"/>
      <c r="AZ21" s="57"/>
      <c r="BA21" s="57"/>
      <c r="BB21" s="57"/>
      <c r="BC21" s="57"/>
      <c r="BD21" s="57"/>
      <c r="BE21" s="57"/>
      <c r="BF21" s="57"/>
      <c r="BG21" s="380"/>
      <c r="BH21" s="127"/>
      <c r="BI21" s="57"/>
      <c r="BJ21" s="57"/>
      <c r="BK21" s="57"/>
      <c r="BL21" s="57"/>
      <c r="BM21" s="57"/>
      <c r="BN21" s="57"/>
      <c r="BO21" s="57"/>
      <c r="BP21" s="57"/>
      <c r="BQ21" s="147"/>
      <c r="BR21" s="372"/>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c r="MF21" s="99"/>
      <c r="MG21" s="99"/>
      <c r="MH21" s="99"/>
      <c r="MI21" s="99"/>
      <c r="MJ21" s="99"/>
      <c r="MK21" s="99"/>
      <c r="ML21" s="99"/>
      <c r="MM21" s="99"/>
      <c r="MN21" s="99"/>
      <c r="MO21" s="99"/>
      <c r="MP21" s="99"/>
      <c r="MQ21" s="99"/>
      <c r="MR21" s="99"/>
    </row>
    <row r="22" spans="1:356" s="35" customFormat="1" ht="22.5">
      <c r="A22" s="64"/>
      <c r="B22" s="64" t="s">
        <v>33</v>
      </c>
      <c r="C22" s="64" t="s">
        <v>14</v>
      </c>
      <c r="D22" s="120" t="s">
        <v>48</v>
      </c>
      <c r="E22" s="117">
        <v>386</v>
      </c>
      <c r="F22" s="119" t="s">
        <v>35</v>
      </c>
      <c r="G22" s="119" t="s">
        <v>108</v>
      </c>
      <c r="H22" s="119" t="s">
        <v>34</v>
      </c>
      <c r="I22" s="305" t="s">
        <v>188</v>
      </c>
      <c r="J22" s="68"/>
      <c r="K22" s="68"/>
      <c r="L22" s="68"/>
      <c r="M22" s="68"/>
      <c r="N22" s="80" t="s">
        <v>115</v>
      </c>
      <c r="O22" s="79">
        <f>SUM(O23:O32)</f>
        <v>11.391950000000012</v>
      </c>
      <c r="P22" s="79">
        <f>SUM(P23:P32)</f>
        <v>34175850.000000037</v>
      </c>
      <c r="Q22" s="80" t="s">
        <v>115</v>
      </c>
      <c r="R22" s="79">
        <f>SUM(R23:R32)</f>
        <v>5.3531999999999993</v>
      </c>
      <c r="S22" s="348">
        <f>SUM(S23:S32)</f>
        <v>16059600</v>
      </c>
      <c r="T22" s="318"/>
      <c r="U22" s="68"/>
      <c r="V22" s="68"/>
      <c r="W22" s="68"/>
      <c r="X22" s="80" t="s">
        <v>115</v>
      </c>
      <c r="Y22" s="79">
        <f>SUM(Y23:Y32)</f>
        <v>17.901000000000032</v>
      </c>
      <c r="Z22" s="79">
        <f>SUM(Z23:Z32)</f>
        <v>89505000.000000164</v>
      </c>
      <c r="AA22" s="80" t="s">
        <v>115</v>
      </c>
      <c r="AB22" s="79">
        <f>SUM(AB23:AB32)</f>
        <v>4.0127466000000025</v>
      </c>
      <c r="AC22" s="256">
        <f>SUM(AC23:AC32)</f>
        <v>20063733.000000011</v>
      </c>
      <c r="AD22" s="381"/>
      <c r="AE22" s="69"/>
      <c r="AF22" s="69"/>
      <c r="AG22" s="65">
        <f>SUM(AG23:AG32)</f>
        <v>10</v>
      </c>
      <c r="AH22" s="80" t="s">
        <v>115</v>
      </c>
      <c r="AI22" s="79">
        <f>SUM(AI23:AI32)</f>
        <v>3.8699999999999997</v>
      </c>
      <c r="AJ22" s="79">
        <f>SUM(AJ23:AJ32)</f>
        <v>107300000</v>
      </c>
      <c r="AK22" s="80" t="s">
        <v>115</v>
      </c>
      <c r="AL22" s="79">
        <f>SUM(AL23:AL32)</f>
        <v>0.83189699999999989</v>
      </c>
      <c r="AM22" s="256">
        <f>SUM(AM23:AM32)</f>
        <v>25976309.999999996</v>
      </c>
      <c r="AN22" s="502"/>
      <c r="AO22" s="507"/>
      <c r="AP22" s="322"/>
      <c r="AQ22" s="69"/>
      <c r="AR22" s="80" t="s">
        <v>115</v>
      </c>
      <c r="AS22" s="79">
        <f>SUM(AS23:AS32)</f>
        <v>0</v>
      </c>
      <c r="AT22" s="79">
        <f>SUM(AT23:AT32)</f>
        <v>0</v>
      </c>
      <c r="AU22" s="80" t="s">
        <v>115</v>
      </c>
      <c r="AV22" s="79">
        <f>SUM(AV23:AV32)</f>
        <v>0</v>
      </c>
      <c r="AW22" s="256">
        <f>SUM(AW23:AW32)</f>
        <v>0</v>
      </c>
      <c r="AX22" s="381"/>
      <c r="AY22" s="69"/>
      <c r="AZ22" s="69"/>
      <c r="BA22" s="69"/>
      <c r="BB22" s="80" t="s">
        <v>115</v>
      </c>
      <c r="BC22" s="79">
        <f>SUM(BC27:BC32)</f>
        <v>1.4188000000000034</v>
      </c>
      <c r="BD22" s="79">
        <f>SUM(BD27:BD32)</f>
        <v>2837600.0000000065</v>
      </c>
      <c r="BE22" s="80" t="s">
        <v>115</v>
      </c>
      <c r="BF22" s="79">
        <f>SUM(BF27:BF32)</f>
        <v>1.072638000000002</v>
      </c>
      <c r="BG22" s="348">
        <f>SUM(BG27:BG32)</f>
        <v>2145276.0000000037</v>
      </c>
      <c r="BH22" s="322"/>
      <c r="BI22" s="69"/>
      <c r="BJ22" s="69"/>
      <c r="BK22" s="69"/>
      <c r="BL22" s="80" t="s">
        <v>115</v>
      </c>
      <c r="BM22" s="79">
        <f>SUM(BM23:BM32)</f>
        <v>0</v>
      </c>
      <c r="BN22" s="79">
        <f>SUM(BN23:BN32)</f>
        <v>0</v>
      </c>
      <c r="BO22" s="80" t="s">
        <v>115</v>
      </c>
      <c r="BP22" s="79">
        <f>SUM(BP23:BP32)</f>
        <v>0</v>
      </c>
      <c r="BQ22" s="256">
        <f>SUM(BQ23:BQ32)</f>
        <v>0</v>
      </c>
      <c r="BR22" s="371"/>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c r="IV22" s="99"/>
      <c r="IW22" s="99"/>
      <c r="IX22" s="99"/>
      <c r="IY22" s="99"/>
      <c r="IZ22" s="99"/>
      <c r="JA22" s="99"/>
      <c r="JB22" s="99"/>
      <c r="JC22" s="99"/>
      <c r="JD22" s="99"/>
      <c r="JE22" s="99"/>
      <c r="JF22" s="99"/>
      <c r="JG22" s="99"/>
      <c r="JH22" s="99"/>
      <c r="JI22" s="99"/>
      <c r="JJ22" s="99"/>
      <c r="JK22" s="99"/>
      <c r="JL22" s="99"/>
      <c r="JM22" s="99"/>
      <c r="JN22" s="99"/>
      <c r="JO22" s="99"/>
      <c r="JP22" s="99"/>
      <c r="JQ22" s="99"/>
      <c r="JR22" s="99"/>
      <c r="JS22" s="99"/>
      <c r="JT22" s="99"/>
      <c r="JU22" s="99"/>
      <c r="JV22" s="99"/>
      <c r="JW22" s="99"/>
      <c r="JX22" s="99"/>
      <c r="JY22" s="99"/>
      <c r="JZ22" s="99"/>
      <c r="KA22" s="99"/>
      <c r="KB22" s="99"/>
      <c r="KC22" s="99"/>
      <c r="KD22" s="99"/>
      <c r="KE22" s="99"/>
      <c r="KF22" s="99"/>
      <c r="KG22" s="99"/>
      <c r="KH22" s="99"/>
      <c r="KI22" s="99"/>
      <c r="KJ22" s="99"/>
      <c r="KK22" s="99"/>
      <c r="KL22" s="99"/>
      <c r="KM22" s="99"/>
      <c r="KN22" s="99"/>
      <c r="KO22" s="99"/>
      <c r="KP22" s="99"/>
      <c r="KQ22" s="99"/>
      <c r="KR22" s="99"/>
      <c r="KS22" s="99"/>
      <c r="KT22" s="99"/>
      <c r="KU22" s="99"/>
      <c r="KV22" s="99"/>
      <c r="KW22" s="99"/>
      <c r="KX22" s="99"/>
      <c r="KY22" s="99"/>
      <c r="KZ22" s="99"/>
      <c r="LA22" s="99"/>
      <c r="LB22" s="99"/>
      <c r="LC22" s="99"/>
      <c r="LD22" s="99"/>
      <c r="LE22" s="99"/>
      <c r="LF22" s="99"/>
      <c r="LG22" s="99"/>
      <c r="LH22" s="99"/>
      <c r="LI22" s="99"/>
      <c r="LJ22" s="99"/>
      <c r="LK22" s="99"/>
      <c r="LL22" s="99"/>
      <c r="LM22" s="99"/>
      <c r="LN22" s="99"/>
      <c r="LO22" s="99"/>
      <c r="LP22" s="99"/>
      <c r="LQ22" s="99"/>
      <c r="LR22" s="99"/>
      <c r="LS22" s="99"/>
      <c r="LT22" s="99"/>
      <c r="LU22" s="99"/>
      <c r="LV22" s="99"/>
      <c r="LW22" s="99"/>
      <c r="LX22" s="99"/>
      <c r="LY22" s="99"/>
      <c r="LZ22" s="99"/>
      <c r="MA22" s="99"/>
      <c r="MB22" s="99"/>
      <c r="MC22" s="99"/>
      <c r="MD22" s="99"/>
      <c r="ME22" s="99"/>
      <c r="MF22" s="99"/>
      <c r="MG22" s="99"/>
      <c r="MH22" s="99"/>
      <c r="MI22" s="99"/>
      <c r="MJ22" s="99"/>
      <c r="MK22" s="99"/>
      <c r="ML22" s="99"/>
      <c r="MM22" s="99"/>
      <c r="MN22" s="99"/>
      <c r="MO22" s="99"/>
      <c r="MP22" s="99"/>
      <c r="MQ22" s="99"/>
      <c r="MR22" s="99"/>
    </row>
    <row r="23" spans="1:356" ht="45">
      <c r="A23" s="4"/>
      <c r="B23" s="8" t="s">
        <v>33</v>
      </c>
      <c r="C23" s="8" t="s">
        <v>14</v>
      </c>
      <c r="D23" s="8">
        <v>1</v>
      </c>
      <c r="E23" s="199">
        <v>386</v>
      </c>
      <c r="F23" s="118" t="s">
        <v>35</v>
      </c>
      <c r="G23" s="118" t="s">
        <v>108</v>
      </c>
      <c r="H23" s="118" t="s">
        <v>34</v>
      </c>
      <c r="I23" s="307" t="s">
        <v>188</v>
      </c>
      <c r="J23" s="52" t="s">
        <v>252</v>
      </c>
      <c r="K23" s="52">
        <v>243.6</v>
      </c>
      <c r="L23" s="52">
        <v>246.9</v>
      </c>
      <c r="M23" s="52">
        <f>L23-K23</f>
        <v>3.3000000000000114</v>
      </c>
      <c r="N23" s="215">
        <v>25</v>
      </c>
      <c r="O23" s="52">
        <f t="shared" ref="O23" si="3">M23*N23/100</f>
        <v>0.82500000000000284</v>
      </c>
      <c r="P23" s="139">
        <f>O23*AUXILIAR!$B$50</f>
        <v>2475000.0000000084</v>
      </c>
      <c r="Q23" s="52">
        <v>0</v>
      </c>
      <c r="R23" s="52">
        <f>M23*Q23/100</f>
        <v>0</v>
      </c>
      <c r="S23" s="356">
        <f>R23*AUXILIAR!$B$50</f>
        <v>0</v>
      </c>
      <c r="T23" s="129" t="s">
        <v>244</v>
      </c>
      <c r="U23" s="52">
        <v>243.6</v>
      </c>
      <c r="V23" s="52">
        <v>269.2</v>
      </c>
      <c r="W23" s="52">
        <f>V23-U23</f>
        <v>25.599999999999994</v>
      </c>
      <c r="X23" s="215">
        <v>25</v>
      </c>
      <c r="Y23" s="52">
        <f t="shared" ref="Y23:Y29" si="4">W23*X23/100</f>
        <v>6.3999999999999986</v>
      </c>
      <c r="Z23" s="139">
        <f>Y23*AUXILIAR!$B$53</f>
        <v>31999999.999999993</v>
      </c>
      <c r="AA23" s="215">
        <v>2.4700000000000002</v>
      </c>
      <c r="AB23" s="52">
        <f>W23*AA23/100</f>
        <v>0.63231999999999988</v>
      </c>
      <c r="AC23" s="260">
        <f>AB23*AUXILIAR!$B$53</f>
        <v>3161599.9999999995</v>
      </c>
      <c r="AD23" s="355" t="s">
        <v>248</v>
      </c>
      <c r="AE23" s="51">
        <v>245.33</v>
      </c>
      <c r="AF23" s="51">
        <v>245.33</v>
      </c>
      <c r="AG23" s="51">
        <v>1</v>
      </c>
      <c r="AH23" s="217">
        <v>25</v>
      </c>
      <c r="AI23" s="52">
        <f t="shared" ref="AI23:AI25" si="5">AG23*AH23/100</f>
        <v>0.25</v>
      </c>
      <c r="AJ23" s="139">
        <f>AI23*AUXILIAR!$B$61</f>
        <v>5000000</v>
      </c>
      <c r="AK23" s="435">
        <v>0</v>
      </c>
      <c r="AL23" s="52">
        <f t="shared" ref="AL23:AL32" si="6">AI23*AK23/100</f>
        <v>0</v>
      </c>
      <c r="AM23" s="260">
        <f>AL23*AUXILIAR!$B$61</f>
        <v>0</v>
      </c>
      <c r="AN23" s="489"/>
      <c r="AO23" s="505"/>
      <c r="AP23" s="127"/>
      <c r="AQ23" s="57"/>
      <c r="AR23" s="57"/>
      <c r="AS23" s="57"/>
      <c r="AT23" s="57"/>
      <c r="AU23" s="57"/>
      <c r="AV23" s="57"/>
      <c r="AW23" s="147"/>
      <c r="AX23" s="464" t="s">
        <v>234</v>
      </c>
      <c r="AY23" s="442">
        <v>344.4</v>
      </c>
      <c r="AZ23" s="442">
        <v>344.64</v>
      </c>
      <c r="BA23" s="442">
        <f>AZ23-AY23</f>
        <v>0.24000000000000909</v>
      </c>
      <c r="BB23" s="442">
        <v>100</v>
      </c>
      <c r="BC23" s="445">
        <f t="shared" ref="BC23:BC31" si="7">BA23*BB23/100</f>
        <v>0.24000000000000909</v>
      </c>
      <c r="BD23" s="446">
        <f>BC23*AUXILIAR!$B$67</f>
        <v>480000.00000001816</v>
      </c>
      <c r="BE23" s="442">
        <v>13.86</v>
      </c>
      <c r="BF23" s="445">
        <f>BA23*BE23/100</f>
        <v>3.3264000000001258E-2</v>
      </c>
      <c r="BG23" s="463">
        <f>BF23*AUXILIAR!$B$67</f>
        <v>66528.000000002517</v>
      </c>
      <c r="BH23" s="127"/>
      <c r="BI23" s="57"/>
      <c r="BJ23" s="57"/>
      <c r="BK23" s="57"/>
      <c r="BL23" s="57"/>
      <c r="BM23" s="57"/>
      <c r="BN23" s="57"/>
      <c r="BO23" s="57"/>
      <c r="BP23" s="57"/>
      <c r="BQ23" s="147"/>
      <c r="BR23" s="372"/>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c r="IV23" s="99"/>
      <c r="IW23" s="99"/>
      <c r="IX23" s="99"/>
      <c r="IY23" s="99"/>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c r="KA23" s="99"/>
      <c r="KB23" s="99"/>
      <c r="KC23" s="99"/>
      <c r="KD23" s="99"/>
      <c r="KE23" s="99"/>
      <c r="KF23" s="99"/>
      <c r="KG23" s="99"/>
      <c r="KH23" s="99"/>
      <c r="KI23" s="99"/>
      <c r="KJ23" s="99"/>
      <c r="KK23" s="99"/>
      <c r="KL23" s="99"/>
      <c r="KM23" s="99"/>
      <c r="KN23" s="99"/>
      <c r="KO23" s="99"/>
      <c r="KP23" s="99"/>
      <c r="KQ23" s="99"/>
      <c r="KR23" s="99"/>
      <c r="KS23" s="99"/>
      <c r="KT23" s="99"/>
      <c r="KU23" s="99"/>
      <c r="KV23" s="99"/>
      <c r="KW23" s="99"/>
      <c r="KX23" s="99"/>
      <c r="KY23" s="99"/>
      <c r="KZ23" s="99"/>
      <c r="LA23" s="99"/>
      <c r="LB23" s="99"/>
      <c r="LC23" s="99"/>
      <c r="LD23" s="99"/>
      <c r="LE23" s="99"/>
      <c r="LF23" s="99"/>
      <c r="LG23" s="99"/>
      <c r="LH23" s="99"/>
      <c r="LI23" s="99"/>
      <c r="LJ23" s="99"/>
      <c r="LK23" s="99"/>
      <c r="LL23" s="99"/>
      <c r="LM23" s="99"/>
      <c r="LN23" s="99"/>
      <c r="LO23" s="99"/>
      <c r="LP23" s="99"/>
      <c r="LQ23" s="99"/>
      <c r="LR23" s="99"/>
      <c r="LS23" s="99"/>
      <c r="LT23" s="99"/>
      <c r="LU23" s="99"/>
      <c r="LV23" s="99"/>
      <c r="LW23" s="99"/>
      <c r="LX23" s="99"/>
      <c r="LY23" s="99"/>
      <c r="LZ23" s="99"/>
      <c r="MA23" s="99"/>
      <c r="MB23" s="99"/>
      <c r="MC23" s="99"/>
      <c r="MD23" s="99"/>
      <c r="ME23" s="99"/>
      <c r="MF23" s="99"/>
      <c r="MG23" s="99"/>
      <c r="MH23" s="99"/>
      <c r="MI23" s="99"/>
      <c r="MJ23" s="99"/>
      <c r="MK23" s="99"/>
      <c r="ML23" s="99"/>
      <c r="MM23" s="99"/>
      <c r="MN23" s="99"/>
      <c r="MO23" s="99"/>
      <c r="MP23" s="99"/>
      <c r="MQ23" s="99"/>
      <c r="MR23" s="99"/>
    </row>
    <row r="24" spans="1:356" ht="45" customHeight="1">
      <c r="A24" s="4"/>
      <c r="B24" s="8" t="s">
        <v>33</v>
      </c>
      <c r="C24" s="8" t="s">
        <v>14</v>
      </c>
      <c r="D24" s="8">
        <v>1</v>
      </c>
      <c r="E24" s="199">
        <v>386</v>
      </c>
      <c r="F24" s="118" t="s">
        <v>35</v>
      </c>
      <c r="G24" s="118" t="s">
        <v>108</v>
      </c>
      <c r="H24" s="118" t="s">
        <v>34</v>
      </c>
      <c r="I24" s="307" t="s">
        <v>188</v>
      </c>
      <c r="J24" s="52" t="s">
        <v>253</v>
      </c>
      <c r="K24" s="52">
        <v>243.6</v>
      </c>
      <c r="L24" s="52">
        <v>246.9</v>
      </c>
      <c r="M24" s="52">
        <f>L24-K24</f>
        <v>3.3000000000000114</v>
      </c>
      <c r="N24" s="215">
        <v>25</v>
      </c>
      <c r="O24" s="52">
        <f>M24*N24/100</f>
        <v>0.82500000000000284</v>
      </c>
      <c r="P24" s="139">
        <f>O24*AUXILIAR!$B$50</f>
        <v>2475000.0000000084</v>
      </c>
      <c r="Q24" s="52">
        <v>0</v>
      </c>
      <c r="R24" s="52">
        <f t="shared" ref="R24:R26" si="8">M24*Q24/100</f>
        <v>0</v>
      </c>
      <c r="S24" s="356">
        <f>R24*AUXILIAR!$B$50</f>
        <v>0</v>
      </c>
      <c r="T24" s="479" t="s">
        <v>218</v>
      </c>
      <c r="U24" s="442">
        <v>332.95</v>
      </c>
      <c r="V24" s="442">
        <v>335.67700000000002</v>
      </c>
      <c r="W24" s="442">
        <f t="shared" ref="W24:W29" si="9">V24-U24</f>
        <v>2.7270000000000323</v>
      </c>
      <c r="X24" s="442">
        <v>100</v>
      </c>
      <c r="Y24" s="445">
        <f t="shared" si="4"/>
        <v>2.7270000000000323</v>
      </c>
      <c r="Z24" s="446">
        <f>Y24*AUXILIAR!$B$53</f>
        <v>13635000.000000162</v>
      </c>
      <c r="AA24" s="442">
        <v>21.13</v>
      </c>
      <c r="AB24" s="445">
        <f t="shared" ref="AB24:AB29" si="10">W24*AA24/100</f>
        <v>0.57621510000000686</v>
      </c>
      <c r="AC24" s="458">
        <f>AB24*AUXILIAR!$B$53</f>
        <v>2881075.5000000345</v>
      </c>
      <c r="AD24" s="355" t="s">
        <v>249</v>
      </c>
      <c r="AE24" s="51">
        <v>245.33</v>
      </c>
      <c r="AF24" s="51">
        <v>245.33</v>
      </c>
      <c r="AG24" s="51">
        <v>1</v>
      </c>
      <c r="AH24" s="217">
        <v>25</v>
      </c>
      <c r="AI24" s="52">
        <f t="shared" ref="AI24" si="11">AG24*AH24/100</f>
        <v>0.25</v>
      </c>
      <c r="AJ24" s="139">
        <f>AI24*AUXILIAR!$B$58</f>
        <v>2500000</v>
      </c>
      <c r="AK24" s="52">
        <v>0</v>
      </c>
      <c r="AL24" s="52">
        <f t="shared" si="6"/>
        <v>0</v>
      </c>
      <c r="AM24" s="260">
        <f>AL24*AUXILIAR!$B$58</f>
        <v>0</v>
      </c>
      <c r="AN24" s="489"/>
      <c r="AO24" s="505"/>
      <c r="AP24" s="127"/>
      <c r="AQ24" s="57"/>
      <c r="AR24" s="57"/>
      <c r="AS24" s="57"/>
      <c r="AT24" s="57"/>
      <c r="AU24" s="57"/>
      <c r="AV24" s="57"/>
      <c r="AW24" s="147"/>
      <c r="AX24" s="464" t="s">
        <v>235</v>
      </c>
      <c r="AY24" s="442">
        <v>344.64</v>
      </c>
      <c r="AZ24" s="442">
        <v>345</v>
      </c>
      <c r="BA24" s="442">
        <f t="shared" ref="BA24:BA26" si="12">AZ24-AY24</f>
        <v>0.36000000000001364</v>
      </c>
      <c r="BB24" s="442">
        <v>100</v>
      </c>
      <c r="BC24" s="445">
        <f t="shared" si="7"/>
        <v>0.36000000000001364</v>
      </c>
      <c r="BD24" s="446">
        <f>BC24*AUXILIAR!$B$67</f>
        <v>720000.00000002724</v>
      </c>
      <c r="BE24" s="442">
        <v>17.52</v>
      </c>
      <c r="BF24" s="445">
        <f t="shared" ref="BF24:BF26" si="13">BA24*BE24/100</f>
        <v>6.307200000000239E-2</v>
      </c>
      <c r="BG24" s="463">
        <f>BF24*AUXILIAR!$B$67</f>
        <v>126144.00000000477</v>
      </c>
      <c r="BH24" s="127"/>
      <c r="BI24" s="57"/>
      <c r="BJ24" s="57"/>
      <c r="BK24" s="57"/>
      <c r="BL24" s="57"/>
      <c r="BM24" s="57"/>
      <c r="BN24" s="57"/>
      <c r="BO24" s="57"/>
      <c r="BP24" s="57"/>
      <c r="BQ24" s="147"/>
      <c r="BR24" s="372"/>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c r="IV24" s="99"/>
      <c r="IW24" s="99"/>
      <c r="IX24" s="99"/>
      <c r="IY24" s="99"/>
      <c r="IZ24" s="99"/>
      <c r="JA24" s="99"/>
      <c r="JB24" s="99"/>
      <c r="JC24" s="99"/>
      <c r="JD24" s="99"/>
      <c r="JE24" s="99"/>
      <c r="JF24" s="99"/>
      <c r="JG24" s="99"/>
      <c r="JH24" s="99"/>
      <c r="JI24" s="99"/>
      <c r="JJ24" s="99"/>
      <c r="JK24" s="99"/>
      <c r="JL24" s="99"/>
      <c r="JM24" s="99"/>
      <c r="JN24" s="99"/>
      <c r="JO24" s="99"/>
      <c r="JP24" s="99"/>
      <c r="JQ24" s="99"/>
      <c r="JR24" s="99"/>
      <c r="JS24" s="99"/>
      <c r="JT24" s="99"/>
      <c r="JU24" s="99"/>
      <c r="JV24" s="99"/>
      <c r="JW24" s="99"/>
      <c r="JX24" s="99"/>
      <c r="JY24" s="99"/>
      <c r="JZ24" s="99"/>
      <c r="KA24" s="99"/>
      <c r="KB24" s="99"/>
      <c r="KC24" s="99"/>
      <c r="KD24" s="99"/>
      <c r="KE24" s="99"/>
      <c r="KF24" s="99"/>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c r="MB24" s="99"/>
      <c r="MC24" s="99"/>
      <c r="MD24" s="99"/>
      <c r="ME24" s="99"/>
      <c r="MF24" s="99"/>
      <c r="MG24" s="99"/>
      <c r="MH24" s="99"/>
      <c r="MI24" s="99"/>
      <c r="MJ24" s="99"/>
      <c r="MK24" s="99"/>
      <c r="ML24" s="99"/>
      <c r="MM24" s="99"/>
      <c r="MN24" s="99"/>
      <c r="MO24" s="99"/>
      <c r="MP24" s="99"/>
      <c r="MQ24" s="99"/>
      <c r="MR24" s="99"/>
    </row>
    <row r="25" spans="1:356" ht="30">
      <c r="A25" s="4"/>
      <c r="B25" s="8" t="s">
        <v>33</v>
      </c>
      <c r="C25" s="8" t="s">
        <v>14</v>
      </c>
      <c r="D25" s="8">
        <v>1</v>
      </c>
      <c r="E25" s="199">
        <v>386</v>
      </c>
      <c r="F25" s="118" t="s">
        <v>35</v>
      </c>
      <c r="G25" s="118" t="s">
        <v>108</v>
      </c>
      <c r="H25" s="118" t="s">
        <v>34</v>
      </c>
      <c r="I25" s="307" t="s">
        <v>188</v>
      </c>
      <c r="J25" s="61" t="s">
        <v>254</v>
      </c>
      <c r="K25" s="61">
        <v>268</v>
      </c>
      <c r="L25" s="52">
        <v>271.8</v>
      </c>
      <c r="M25" s="52">
        <f t="shared" ref="M25:M26" si="14">L25-K25</f>
        <v>3.8000000000000114</v>
      </c>
      <c r="N25" s="216">
        <v>25</v>
      </c>
      <c r="O25" s="52">
        <f>M25*N25/100</f>
        <v>0.95000000000000284</v>
      </c>
      <c r="P25" s="139">
        <f>O25*AUXILIAR!$B$50</f>
        <v>2850000.0000000084</v>
      </c>
      <c r="Q25" s="61">
        <v>0</v>
      </c>
      <c r="R25" s="52">
        <f t="shared" si="8"/>
        <v>0</v>
      </c>
      <c r="S25" s="356">
        <f>R25*AUXILIAR!$B$50</f>
        <v>0</v>
      </c>
      <c r="T25" s="479" t="s">
        <v>219</v>
      </c>
      <c r="U25" s="442">
        <v>335.67700000000002</v>
      </c>
      <c r="V25" s="442">
        <v>337.7</v>
      </c>
      <c r="W25" s="442">
        <f t="shared" si="9"/>
        <v>2.0229999999999677</v>
      </c>
      <c r="X25" s="442">
        <v>100</v>
      </c>
      <c r="Y25" s="445">
        <f t="shared" si="4"/>
        <v>2.0229999999999677</v>
      </c>
      <c r="Z25" s="446">
        <f>Y25*AUXILIAR!$B$53</f>
        <v>10114999.999999838</v>
      </c>
      <c r="AA25" s="442">
        <v>15.2</v>
      </c>
      <c r="AB25" s="445">
        <f t="shared" si="10"/>
        <v>0.30749599999999505</v>
      </c>
      <c r="AC25" s="458">
        <f>AB25*AUXILIAR!$B$53</f>
        <v>1537479.9999999753</v>
      </c>
      <c r="AD25" s="355" t="s">
        <v>245</v>
      </c>
      <c r="AE25" s="51">
        <v>247.3</v>
      </c>
      <c r="AF25" s="51">
        <v>247.3</v>
      </c>
      <c r="AG25" s="51">
        <v>1</v>
      </c>
      <c r="AH25" s="217">
        <v>25</v>
      </c>
      <c r="AI25" s="52">
        <f t="shared" si="5"/>
        <v>0.25</v>
      </c>
      <c r="AJ25" s="139">
        <f>AI25*AUXILIAR!$B$56</f>
        <v>7500000</v>
      </c>
      <c r="AK25" s="52">
        <v>0</v>
      </c>
      <c r="AL25" s="52">
        <f t="shared" si="6"/>
        <v>0</v>
      </c>
      <c r="AM25" s="260">
        <f>AL25*AUXILIAR!$B$56</f>
        <v>0</v>
      </c>
      <c r="AN25" s="489"/>
      <c r="AO25" s="506"/>
      <c r="AP25" s="234"/>
      <c r="AQ25" s="37"/>
      <c r="AR25" s="37"/>
      <c r="AS25" s="37"/>
      <c r="AT25" s="37"/>
      <c r="AU25" s="37"/>
      <c r="AV25" s="37"/>
      <c r="AW25" s="323"/>
      <c r="AX25" s="464" t="s">
        <v>236</v>
      </c>
      <c r="AY25" s="442">
        <v>345</v>
      </c>
      <c r="AZ25" s="442">
        <v>345.58</v>
      </c>
      <c r="BA25" s="442">
        <f t="shared" si="12"/>
        <v>0.57999999999998408</v>
      </c>
      <c r="BB25" s="442">
        <v>100</v>
      </c>
      <c r="BC25" s="445">
        <f t="shared" si="7"/>
        <v>0.57999999999998408</v>
      </c>
      <c r="BD25" s="446">
        <f>BC25*AUXILIAR!$B$67</f>
        <v>1159999.9999999681</v>
      </c>
      <c r="BE25" s="442">
        <v>24.99</v>
      </c>
      <c r="BF25" s="445">
        <f t="shared" si="13"/>
        <v>0.14494199999999602</v>
      </c>
      <c r="BG25" s="463">
        <f>BF25*AUXILIAR!$B$67</f>
        <v>289883.99999999203</v>
      </c>
      <c r="BH25" s="234"/>
      <c r="BI25" s="37"/>
      <c r="BJ25" s="37"/>
      <c r="BK25" s="37"/>
      <c r="BL25" s="37"/>
      <c r="BM25" s="37"/>
      <c r="BN25" s="37"/>
      <c r="BO25" s="37"/>
      <c r="BP25" s="37"/>
      <c r="BQ25" s="323"/>
      <c r="BR25" s="372"/>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c r="IV25" s="99"/>
      <c r="IW25" s="99"/>
      <c r="IX25" s="99"/>
      <c r="IY25" s="99"/>
      <c r="IZ25" s="99"/>
      <c r="JA25" s="99"/>
      <c r="JB25" s="99"/>
      <c r="JC25" s="99"/>
      <c r="JD25" s="99"/>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c r="KH25" s="99"/>
      <c r="KI25" s="99"/>
      <c r="KJ25" s="99"/>
      <c r="KK25" s="99"/>
      <c r="KL25" s="99"/>
      <c r="KM25" s="99"/>
      <c r="KN25" s="99"/>
      <c r="KO25" s="99"/>
      <c r="KP25" s="99"/>
      <c r="KQ25" s="99"/>
      <c r="KR25" s="99"/>
      <c r="KS25" s="99"/>
      <c r="KT25" s="99"/>
      <c r="KU25" s="99"/>
      <c r="KV25" s="99"/>
      <c r="KW25" s="99"/>
      <c r="KX25" s="99"/>
      <c r="KY25" s="99"/>
      <c r="KZ25" s="99"/>
      <c r="LA25" s="99"/>
      <c r="LB25" s="99"/>
      <c r="LC25" s="99"/>
      <c r="LD25" s="99"/>
      <c r="LE25" s="99"/>
      <c r="LF25" s="99"/>
      <c r="LG25" s="99"/>
      <c r="LH25" s="99"/>
      <c r="LI25" s="99"/>
      <c r="LJ25" s="99"/>
      <c r="LK25" s="99"/>
      <c r="LL25" s="99"/>
      <c r="LM25" s="99"/>
      <c r="LN25" s="99"/>
      <c r="LO25" s="99"/>
      <c r="LP25" s="99"/>
      <c r="LQ25" s="99"/>
      <c r="LR25" s="99"/>
      <c r="LS25" s="99"/>
      <c r="LT25" s="99"/>
      <c r="LU25" s="99"/>
      <c r="LV25" s="99"/>
      <c r="LW25" s="99"/>
      <c r="LX25" s="99"/>
      <c r="LY25" s="99"/>
      <c r="LZ25" s="99"/>
      <c r="MA25" s="99"/>
      <c r="MB25" s="99"/>
      <c r="MC25" s="99"/>
      <c r="MD25" s="99"/>
      <c r="ME25" s="99"/>
      <c r="MF25" s="99"/>
      <c r="MG25" s="99"/>
      <c r="MH25" s="99"/>
      <c r="MI25" s="99"/>
      <c r="MJ25" s="99"/>
      <c r="MK25" s="99"/>
      <c r="ML25" s="99"/>
      <c r="MM25" s="99"/>
      <c r="MN25" s="99"/>
      <c r="MO25" s="99"/>
      <c r="MP25" s="99"/>
      <c r="MQ25" s="99"/>
      <c r="MR25" s="99"/>
    </row>
    <row r="26" spans="1:356" ht="45">
      <c r="A26" s="4"/>
      <c r="B26" s="8" t="s">
        <v>33</v>
      </c>
      <c r="C26" s="8" t="s">
        <v>14</v>
      </c>
      <c r="D26" s="8">
        <v>1</v>
      </c>
      <c r="E26" s="199">
        <v>386</v>
      </c>
      <c r="F26" s="118" t="s">
        <v>35</v>
      </c>
      <c r="G26" s="118" t="s">
        <v>108</v>
      </c>
      <c r="H26" s="118" t="s">
        <v>34</v>
      </c>
      <c r="I26" s="307" t="s">
        <v>188</v>
      </c>
      <c r="J26" s="61" t="s">
        <v>255</v>
      </c>
      <c r="K26" s="61">
        <v>268</v>
      </c>
      <c r="L26" s="52">
        <v>271.8</v>
      </c>
      <c r="M26" s="52">
        <f t="shared" si="14"/>
        <v>3.8000000000000114</v>
      </c>
      <c r="N26" s="216">
        <v>25</v>
      </c>
      <c r="O26" s="52">
        <f>M26*N26/100</f>
        <v>0.95000000000000284</v>
      </c>
      <c r="P26" s="139">
        <f>O26*AUXILIAR!$B$50</f>
        <v>2850000.0000000084</v>
      </c>
      <c r="Q26" s="61">
        <v>0</v>
      </c>
      <c r="R26" s="52">
        <f t="shared" si="8"/>
        <v>0</v>
      </c>
      <c r="S26" s="356">
        <f>R26*AUXILIAR!$B$50</f>
        <v>0</v>
      </c>
      <c r="T26" s="479" t="s">
        <v>220</v>
      </c>
      <c r="U26" s="442">
        <v>337.79199999999997</v>
      </c>
      <c r="V26" s="442">
        <v>337.92500000000001</v>
      </c>
      <c r="W26" s="442">
        <f t="shared" si="9"/>
        <v>0.1330000000000382</v>
      </c>
      <c r="X26" s="442">
        <v>100</v>
      </c>
      <c r="Y26" s="445">
        <f t="shared" si="4"/>
        <v>0.1330000000000382</v>
      </c>
      <c r="Z26" s="446">
        <f>Y26*AUXILIAR!$B$53</f>
        <v>665000.00000019104</v>
      </c>
      <c r="AA26" s="442">
        <v>12.19</v>
      </c>
      <c r="AB26" s="445">
        <f t="shared" si="10"/>
        <v>1.6212700000004656E-2</v>
      </c>
      <c r="AC26" s="458">
        <f>AB26*AUXILIAR!$B$53</f>
        <v>81063.500000023283</v>
      </c>
      <c r="AD26" s="382" t="s">
        <v>319</v>
      </c>
      <c r="AE26" s="60">
        <v>347.43</v>
      </c>
      <c r="AF26" s="60">
        <v>347.43</v>
      </c>
      <c r="AG26" s="60">
        <v>1</v>
      </c>
      <c r="AH26" s="218">
        <v>46</v>
      </c>
      <c r="AI26" s="52">
        <f>AG26*AH26/100</f>
        <v>0.46</v>
      </c>
      <c r="AJ26" s="139">
        <f>AI26*AUXILIAR!$B$56</f>
        <v>13800000</v>
      </c>
      <c r="AK26" s="448">
        <v>0</v>
      </c>
      <c r="AL26" s="52">
        <f t="shared" si="6"/>
        <v>0</v>
      </c>
      <c r="AM26" s="260">
        <f>AL26*AUXILIAR!$B$56</f>
        <v>0</v>
      </c>
      <c r="AN26" s="489"/>
      <c r="AO26" s="505"/>
      <c r="AP26" s="127"/>
      <c r="AQ26" s="57"/>
      <c r="AR26" s="57"/>
      <c r="AS26" s="57"/>
      <c r="AT26" s="57"/>
      <c r="AU26" s="57"/>
      <c r="AV26" s="57"/>
      <c r="AW26" s="147"/>
      <c r="AX26" s="464" t="s">
        <v>237</v>
      </c>
      <c r="AY26" s="442">
        <v>345.58</v>
      </c>
      <c r="AZ26" s="442">
        <v>347.06</v>
      </c>
      <c r="BA26" s="442">
        <f t="shared" si="12"/>
        <v>1.4800000000000182</v>
      </c>
      <c r="BB26" s="442">
        <v>100</v>
      </c>
      <c r="BC26" s="445">
        <f t="shared" si="7"/>
        <v>1.4800000000000182</v>
      </c>
      <c r="BD26" s="446">
        <f>BC26*AUXILIAR!$B$67</f>
        <v>2960000.0000000363</v>
      </c>
      <c r="BE26" s="442">
        <v>35.5</v>
      </c>
      <c r="BF26" s="445">
        <f t="shared" si="13"/>
        <v>0.52540000000000642</v>
      </c>
      <c r="BG26" s="463">
        <f>BF26*AUXILIAR!$B$67</f>
        <v>1050800.0000000128</v>
      </c>
      <c r="BH26" s="127"/>
      <c r="BI26" s="57"/>
      <c r="BJ26" s="57"/>
      <c r="BK26" s="57"/>
      <c r="BL26" s="57"/>
      <c r="BM26" s="57"/>
      <c r="BN26" s="57"/>
      <c r="BO26" s="57"/>
      <c r="BP26" s="57"/>
      <c r="BQ26" s="147"/>
      <c r="BR26" s="372"/>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c r="MF26" s="99"/>
      <c r="MG26" s="99"/>
      <c r="MH26" s="99"/>
      <c r="MI26" s="99"/>
      <c r="MJ26" s="99"/>
      <c r="MK26" s="99"/>
      <c r="ML26" s="99"/>
      <c r="MM26" s="99"/>
      <c r="MN26" s="99"/>
      <c r="MO26" s="99"/>
      <c r="MP26" s="99"/>
      <c r="MQ26" s="99"/>
      <c r="MR26" s="99"/>
    </row>
    <row r="27" spans="1:356" ht="45">
      <c r="A27" s="4"/>
      <c r="B27" s="8" t="s">
        <v>33</v>
      </c>
      <c r="C27" s="8" t="s">
        <v>14</v>
      </c>
      <c r="D27" s="8">
        <v>1</v>
      </c>
      <c r="E27" s="199">
        <v>386</v>
      </c>
      <c r="F27" s="118" t="s">
        <v>35</v>
      </c>
      <c r="G27" s="118" t="s">
        <v>108</v>
      </c>
      <c r="H27" s="118" t="s">
        <v>34</v>
      </c>
      <c r="I27" s="307" t="s">
        <v>188</v>
      </c>
      <c r="J27" s="464" t="s">
        <v>228</v>
      </c>
      <c r="K27" s="442">
        <v>337.7</v>
      </c>
      <c r="L27" s="442">
        <v>340.7</v>
      </c>
      <c r="M27" s="442">
        <f>L27-K27</f>
        <v>3</v>
      </c>
      <c r="N27" s="442">
        <f>100-'PLAN_EXEC ATÉ 2022)'!P23</f>
        <v>58.41</v>
      </c>
      <c r="O27" s="445">
        <f t="shared" ref="O27:O30" si="15">M27*N27/100</f>
        <v>1.7523</v>
      </c>
      <c r="P27" s="442">
        <f>O27*AUXILIAR!$B$50</f>
        <v>5256900</v>
      </c>
      <c r="Q27" s="442">
        <v>39.119999999999997</v>
      </c>
      <c r="R27" s="445">
        <f>M27*Q27/100</f>
        <v>1.1735999999999998</v>
      </c>
      <c r="S27" s="447">
        <f>R27*AUXILIAR!$B$50</f>
        <v>3520799.9999999991</v>
      </c>
      <c r="T27" s="479" t="s">
        <v>260</v>
      </c>
      <c r="U27" s="442">
        <v>337.78199999999998</v>
      </c>
      <c r="V27" s="442">
        <v>340.35</v>
      </c>
      <c r="W27" s="442">
        <f t="shared" si="9"/>
        <v>2.5680000000000405</v>
      </c>
      <c r="X27" s="442">
        <v>100</v>
      </c>
      <c r="Y27" s="445">
        <f t="shared" si="4"/>
        <v>2.5680000000000405</v>
      </c>
      <c r="Z27" s="446">
        <f>Y27*AUXILIAR!$B$53</f>
        <v>12840000.000000203</v>
      </c>
      <c r="AA27" s="442">
        <v>35.46</v>
      </c>
      <c r="AB27" s="445">
        <f t="shared" si="10"/>
        <v>0.91061280000001432</v>
      </c>
      <c r="AC27" s="458">
        <f>AB27*AUXILIAR!$B$53</f>
        <v>4553064.0000000717</v>
      </c>
      <c r="AD27" s="382" t="s">
        <v>246</v>
      </c>
      <c r="AE27" s="60">
        <v>249.9</v>
      </c>
      <c r="AF27" s="60">
        <v>249.9</v>
      </c>
      <c r="AG27" s="60">
        <v>1</v>
      </c>
      <c r="AH27" s="218">
        <v>25</v>
      </c>
      <c r="AI27" s="52">
        <f>AG27*AH27/100</f>
        <v>0.25</v>
      </c>
      <c r="AJ27" s="139">
        <f>AI27*AUXILIAR!$B$56</f>
        <v>7500000</v>
      </c>
      <c r="AK27" s="449">
        <v>1.17</v>
      </c>
      <c r="AL27" s="52">
        <f t="shared" si="6"/>
        <v>2.9249999999999996E-3</v>
      </c>
      <c r="AM27" s="260">
        <f>AL27*AUXILIAR!$B$56</f>
        <v>87749.999999999985</v>
      </c>
      <c r="AN27" s="489"/>
      <c r="AO27" s="505"/>
      <c r="AP27" s="127"/>
      <c r="AQ27" s="57"/>
      <c r="AR27" s="57"/>
      <c r="AS27" s="57"/>
      <c r="AT27" s="57"/>
      <c r="AU27" s="57"/>
      <c r="AV27" s="57"/>
      <c r="AW27" s="147"/>
      <c r="AX27" s="355" t="s">
        <v>238</v>
      </c>
      <c r="AY27" s="51">
        <v>347.06</v>
      </c>
      <c r="AZ27" s="51">
        <v>347.58</v>
      </c>
      <c r="BA27" s="51">
        <f>AZ27-AY27</f>
        <v>0.51999999999998181</v>
      </c>
      <c r="BB27" s="217">
        <v>46</v>
      </c>
      <c r="BC27" s="52">
        <f t="shared" si="7"/>
        <v>0.23919999999999164</v>
      </c>
      <c r="BD27" s="139">
        <f>BC27*AUXILIAR!$B$67</f>
        <v>478399.99999998329</v>
      </c>
      <c r="BE27" s="435">
        <v>28.61</v>
      </c>
      <c r="BF27" s="52">
        <f>BA27*BE27/100</f>
        <v>0.1487719999999948</v>
      </c>
      <c r="BG27" s="356">
        <f>BF27*AUXILIAR!$B$67</f>
        <v>297543.99999998958</v>
      </c>
      <c r="BH27" s="127"/>
      <c r="BI27" s="57"/>
      <c r="BJ27" s="57"/>
      <c r="BK27" s="57"/>
      <c r="BL27" s="57"/>
      <c r="BM27" s="57"/>
      <c r="BN27" s="57"/>
      <c r="BO27" s="57"/>
      <c r="BP27" s="57"/>
      <c r="BQ27" s="147"/>
      <c r="BR27" s="372"/>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row>
    <row r="28" spans="1:356" ht="30">
      <c r="A28" s="4"/>
      <c r="B28" s="8" t="s">
        <v>33</v>
      </c>
      <c r="C28" s="8" t="s">
        <v>14</v>
      </c>
      <c r="D28" s="8">
        <v>1</v>
      </c>
      <c r="E28" s="199">
        <v>386</v>
      </c>
      <c r="F28" s="118" t="s">
        <v>35</v>
      </c>
      <c r="G28" s="118" t="s">
        <v>108</v>
      </c>
      <c r="H28" s="118" t="s">
        <v>34</v>
      </c>
      <c r="I28" s="307" t="s">
        <v>188</v>
      </c>
      <c r="J28" s="464" t="s">
        <v>228</v>
      </c>
      <c r="K28" s="442">
        <v>340.7</v>
      </c>
      <c r="L28" s="442">
        <v>344.2</v>
      </c>
      <c r="M28" s="442">
        <f t="shared" ref="M28:M30" si="16">L28-K28</f>
        <v>3.5</v>
      </c>
      <c r="N28" s="442">
        <f>100-'PLAN_EXEC ATÉ 2022)'!P24</f>
        <v>65.710000000000008</v>
      </c>
      <c r="O28" s="445">
        <f t="shared" si="15"/>
        <v>2.2998500000000002</v>
      </c>
      <c r="P28" s="442">
        <f>O28*AUXILIAR!$B$50</f>
        <v>6899550.0000000009</v>
      </c>
      <c r="Q28" s="442">
        <v>45.9</v>
      </c>
      <c r="R28" s="445">
        <f t="shared" ref="R28:R30" si="17">M28*Q28/100</f>
        <v>1.6065</v>
      </c>
      <c r="S28" s="447">
        <f>R28*AUXILIAR!$B$50</f>
        <v>4819500</v>
      </c>
      <c r="T28" s="479" t="s">
        <v>221</v>
      </c>
      <c r="U28" s="442">
        <v>340.35</v>
      </c>
      <c r="V28" s="442">
        <v>343.9</v>
      </c>
      <c r="W28" s="442">
        <f t="shared" si="9"/>
        <v>3.5499999999999545</v>
      </c>
      <c r="X28" s="442">
        <v>100</v>
      </c>
      <c r="Y28" s="445">
        <f t="shared" si="4"/>
        <v>3.5499999999999545</v>
      </c>
      <c r="Z28" s="446">
        <f>Y28*AUXILIAR!$B$53</f>
        <v>17749999.999999773</v>
      </c>
      <c r="AA28" s="442">
        <v>40.880000000000003</v>
      </c>
      <c r="AB28" s="445">
        <f t="shared" si="10"/>
        <v>1.4512399999999814</v>
      </c>
      <c r="AC28" s="458">
        <f>AB28*AUXILIAR!$B$53</f>
        <v>7256199.9999999069</v>
      </c>
      <c r="AD28" s="382" t="s">
        <v>247</v>
      </c>
      <c r="AE28" s="60">
        <v>252.1</v>
      </c>
      <c r="AF28" s="60">
        <v>252.1</v>
      </c>
      <c r="AG28" s="51">
        <v>1</v>
      </c>
      <c r="AH28" s="218">
        <v>25</v>
      </c>
      <c r="AI28" s="52">
        <f>AG28*AH28/100</f>
        <v>0.25</v>
      </c>
      <c r="AJ28" s="139">
        <f>AI28*AUXILIAR!$B$61</f>
        <v>5000000</v>
      </c>
      <c r="AK28" s="448">
        <v>0</v>
      </c>
      <c r="AL28" s="52">
        <f t="shared" si="6"/>
        <v>0</v>
      </c>
      <c r="AM28" s="260">
        <f>AL28*AUXILIAR!$B$61</f>
        <v>0</v>
      </c>
      <c r="AN28" s="489"/>
      <c r="AO28" s="505"/>
      <c r="AP28" s="127"/>
      <c r="AQ28" s="57"/>
      <c r="AR28" s="57"/>
      <c r="AS28" s="57"/>
      <c r="AT28" s="57"/>
      <c r="AU28" s="57"/>
      <c r="AV28" s="57"/>
      <c r="AW28" s="147"/>
      <c r="AX28" s="382" t="s">
        <v>239</v>
      </c>
      <c r="AY28" s="60">
        <v>347.58</v>
      </c>
      <c r="AZ28" s="60">
        <v>348.34</v>
      </c>
      <c r="BA28" s="51">
        <f>AZ28-AY28</f>
        <v>0.75999999999999091</v>
      </c>
      <c r="BB28" s="218">
        <v>57</v>
      </c>
      <c r="BC28" s="52">
        <f t="shared" si="7"/>
        <v>0.43319999999999481</v>
      </c>
      <c r="BD28" s="139">
        <f>BC28*AUXILIAR!$B$67</f>
        <v>866399.99999998964</v>
      </c>
      <c r="BE28" s="216">
        <v>44.98</v>
      </c>
      <c r="BF28" s="52">
        <f>BA28*BE28/100</f>
        <v>0.34184799999999593</v>
      </c>
      <c r="BG28" s="356">
        <f>BF28*AUXILIAR!$B$67</f>
        <v>683695.99999999185</v>
      </c>
      <c r="BH28" s="127"/>
      <c r="BI28" s="57"/>
      <c r="BJ28" s="57"/>
      <c r="BK28" s="57"/>
      <c r="BL28" s="57"/>
      <c r="BM28" s="57"/>
      <c r="BN28" s="57"/>
      <c r="BO28" s="57"/>
      <c r="BP28" s="57"/>
      <c r="BQ28" s="147"/>
      <c r="BR28" s="372"/>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c r="MF28" s="99"/>
      <c r="MG28" s="99"/>
      <c r="MH28" s="99"/>
      <c r="MI28" s="99"/>
      <c r="MJ28" s="99"/>
      <c r="MK28" s="99"/>
      <c r="ML28" s="99"/>
      <c r="MM28" s="99"/>
      <c r="MN28" s="99"/>
      <c r="MO28" s="99"/>
      <c r="MP28" s="99"/>
      <c r="MQ28" s="99"/>
      <c r="MR28" s="99"/>
    </row>
    <row r="29" spans="1:356" ht="45">
      <c r="A29" s="4"/>
      <c r="B29" s="8" t="s">
        <v>33</v>
      </c>
      <c r="C29" s="8" t="s">
        <v>14</v>
      </c>
      <c r="D29" s="8">
        <v>1</v>
      </c>
      <c r="E29" s="199">
        <v>386</v>
      </c>
      <c r="F29" s="118" t="s">
        <v>35</v>
      </c>
      <c r="G29" s="118" t="s">
        <v>108</v>
      </c>
      <c r="H29" s="118" t="s">
        <v>34</v>
      </c>
      <c r="I29" s="307" t="s">
        <v>188</v>
      </c>
      <c r="J29" s="464" t="s">
        <v>227</v>
      </c>
      <c r="K29" s="442">
        <v>337.7</v>
      </c>
      <c r="L29" s="442">
        <v>340.7</v>
      </c>
      <c r="M29" s="442">
        <f t="shared" si="16"/>
        <v>3</v>
      </c>
      <c r="N29" s="442">
        <f>100-'PLAN_EXEC ATÉ 2022)'!P25</f>
        <v>58.17</v>
      </c>
      <c r="O29" s="445">
        <f t="shared" si="15"/>
        <v>1.7450999999999999</v>
      </c>
      <c r="P29" s="442">
        <f>O29*AUXILIAR!$B$50</f>
        <v>5235300</v>
      </c>
      <c r="Q29" s="442">
        <v>43.21</v>
      </c>
      <c r="R29" s="445">
        <f t="shared" si="17"/>
        <v>1.2963</v>
      </c>
      <c r="S29" s="447">
        <f>R29*AUXILIAR!$B$50</f>
        <v>3888900</v>
      </c>
      <c r="T29" s="479" t="s">
        <v>222</v>
      </c>
      <c r="U29" s="442">
        <v>343.9</v>
      </c>
      <c r="V29" s="442">
        <v>344.4</v>
      </c>
      <c r="W29" s="442">
        <f t="shared" si="9"/>
        <v>0.5</v>
      </c>
      <c r="X29" s="442">
        <v>100</v>
      </c>
      <c r="Y29" s="445">
        <f t="shared" si="4"/>
        <v>0.5</v>
      </c>
      <c r="Z29" s="446">
        <f>Y29*AUXILIAR!$B$53</f>
        <v>2500000</v>
      </c>
      <c r="AA29" s="442">
        <v>23.73</v>
      </c>
      <c r="AB29" s="445">
        <f t="shared" si="10"/>
        <v>0.11865000000000001</v>
      </c>
      <c r="AC29" s="458">
        <f>AB29*AUXILIAR!$B$53</f>
        <v>593250</v>
      </c>
      <c r="AD29" s="355" t="s">
        <v>321</v>
      </c>
      <c r="AE29" s="51">
        <v>348.8</v>
      </c>
      <c r="AF29" s="51">
        <v>348.8</v>
      </c>
      <c r="AG29" s="60">
        <v>1</v>
      </c>
      <c r="AH29" s="217">
        <v>72</v>
      </c>
      <c r="AI29" s="52">
        <f t="shared" ref="AI29" si="18">AG29*AH29/100</f>
        <v>0.72</v>
      </c>
      <c r="AJ29" s="139">
        <f>AI29*AUXILIAR!$B$57</f>
        <v>14400000</v>
      </c>
      <c r="AK29" s="435">
        <v>29.63</v>
      </c>
      <c r="AL29" s="182">
        <f t="shared" si="6"/>
        <v>0.21333599999999997</v>
      </c>
      <c r="AM29" s="260">
        <f>AL29*AUXILIAR!$B$57</f>
        <v>4266719.9999999991</v>
      </c>
      <c r="AN29" s="489"/>
      <c r="AO29" s="505"/>
      <c r="AP29" s="127"/>
      <c r="AQ29" s="57"/>
      <c r="AR29" s="57"/>
      <c r="AS29" s="57"/>
      <c r="AT29" s="57"/>
      <c r="AU29" s="57"/>
      <c r="AV29" s="57"/>
      <c r="AW29" s="147"/>
      <c r="AX29" s="355" t="s">
        <v>240</v>
      </c>
      <c r="AY29" s="51">
        <v>348.34</v>
      </c>
      <c r="AZ29" s="51">
        <v>348.77</v>
      </c>
      <c r="BA29" s="51">
        <f>AZ29-AY29</f>
        <v>0.43000000000000682</v>
      </c>
      <c r="BB29" s="217">
        <v>54</v>
      </c>
      <c r="BC29" s="52">
        <f t="shared" si="7"/>
        <v>0.23220000000000368</v>
      </c>
      <c r="BD29" s="139">
        <f>BC29*AUXILIAR!$B$67</f>
        <v>464400.00000000733</v>
      </c>
      <c r="BE29" s="215">
        <v>38.81</v>
      </c>
      <c r="BF29" s="52">
        <f>BA29*BE29/100</f>
        <v>0.16688300000000264</v>
      </c>
      <c r="BG29" s="356">
        <f>BF29*AUXILIAR!$B$67</f>
        <v>333766.0000000053</v>
      </c>
      <c r="BH29" s="127"/>
      <c r="BI29" s="57"/>
      <c r="BJ29" s="57"/>
      <c r="BK29" s="57"/>
      <c r="BL29" s="57"/>
      <c r="BM29" s="57"/>
      <c r="BN29" s="57"/>
      <c r="BO29" s="57"/>
      <c r="BP29" s="57"/>
      <c r="BQ29" s="147"/>
      <c r="BR29" s="372"/>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c r="MF29" s="99"/>
      <c r="MG29" s="99"/>
      <c r="MH29" s="99"/>
      <c r="MI29" s="99"/>
      <c r="MJ29" s="99"/>
      <c r="MK29" s="99"/>
      <c r="ML29" s="99"/>
      <c r="MM29" s="99"/>
      <c r="MN29" s="99"/>
      <c r="MO29" s="99"/>
      <c r="MP29" s="99"/>
      <c r="MQ29" s="99"/>
      <c r="MR29" s="99"/>
    </row>
    <row r="30" spans="1:356" ht="29.25" customHeight="1">
      <c r="A30" s="4"/>
      <c r="B30" s="8" t="s">
        <v>33</v>
      </c>
      <c r="C30" s="8" t="s">
        <v>14</v>
      </c>
      <c r="D30" s="8">
        <v>1</v>
      </c>
      <c r="E30" s="199">
        <v>386</v>
      </c>
      <c r="F30" s="118" t="s">
        <v>35</v>
      </c>
      <c r="G30" s="118" t="s">
        <v>108</v>
      </c>
      <c r="H30" s="118" t="s">
        <v>34</v>
      </c>
      <c r="I30" s="307" t="s">
        <v>188</v>
      </c>
      <c r="J30" s="464" t="s">
        <v>227</v>
      </c>
      <c r="K30" s="442">
        <v>340.7</v>
      </c>
      <c r="L30" s="442">
        <v>344.2</v>
      </c>
      <c r="M30" s="442">
        <f t="shared" si="16"/>
        <v>3.5</v>
      </c>
      <c r="N30" s="442">
        <f>100-'PLAN_EXEC ATÉ 2022)'!P26</f>
        <v>58.42</v>
      </c>
      <c r="O30" s="445">
        <f t="shared" si="15"/>
        <v>2.0447000000000002</v>
      </c>
      <c r="P30" s="442">
        <f>O30*AUXILIAR!$B$50</f>
        <v>6134100.0000000009</v>
      </c>
      <c r="Q30" s="442">
        <v>36.479999999999997</v>
      </c>
      <c r="R30" s="445">
        <f t="shared" si="17"/>
        <v>1.2767999999999999</v>
      </c>
      <c r="S30" s="447">
        <f>R30*AUXILIAR!$B$50</f>
        <v>3830400</v>
      </c>
      <c r="T30" s="116"/>
      <c r="U30" s="56"/>
      <c r="V30" s="56"/>
      <c r="W30" s="56"/>
      <c r="X30" s="56"/>
      <c r="Y30" s="56"/>
      <c r="Z30" s="56"/>
      <c r="AA30" s="56"/>
      <c r="AB30" s="56"/>
      <c r="AC30" s="314"/>
      <c r="AD30" s="355" t="s">
        <v>320</v>
      </c>
      <c r="AE30" s="51">
        <v>349.5</v>
      </c>
      <c r="AF30" s="51">
        <v>349.5</v>
      </c>
      <c r="AG30" s="60">
        <v>1</v>
      </c>
      <c r="AH30" s="217">
        <v>69</v>
      </c>
      <c r="AI30" s="52">
        <f t="shared" ref="AI30" si="19">AG30*AH30/100</f>
        <v>0.69</v>
      </c>
      <c r="AJ30" s="139">
        <f>AI30*AUXILIAR!$B$59</f>
        <v>27599999.999999996</v>
      </c>
      <c r="AK30" s="435">
        <v>53.24</v>
      </c>
      <c r="AL30" s="182">
        <f t="shared" si="6"/>
        <v>0.36735599999999996</v>
      </c>
      <c r="AM30" s="260">
        <f>AL30*AUXILIAR!$B$59</f>
        <v>14694239.999999998</v>
      </c>
      <c r="AN30" s="489"/>
      <c r="AO30" s="505"/>
      <c r="AP30" s="127"/>
      <c r="AQ30" s="57"/>
      <c r="AR30" s="57"/>
      <c r="AS30" s="57"/>
      <c r="AT30" s="57"/>
      <c r="AU30" s="57"/>
      <c r="AV30" s="57"/>
      <c r="AW30" s="147"/>
      <c r="AX30" s="355" t="s">
        <v>241</v>
      </c>
      <c r="AY30" s="51">
        <v>348.77</v>
      </c>
      <c r="AZ30" s="51">
        <v>349.12</v>
      </c>
      <c r="BA30" s="51">
        <f>AZ30-AY30</f>
        <v>0.35000000000002274</v>
      </c>
      <c r="BB30" s="217">
        <v>72</v>
      </c>
      <c r="BC30" s="52">
        <f t="shared" si="7"/>
        <v>0.25200000000001638</v>
      </c>
      <c r="BD30" s="139">
        <f>BC30*AUXILIAR!$B$67</f>
        <v>504000.00000003277</v>
      </c>
      <c r="BE30" s="215">
        <v>50.21</v>
      </c>
      <c r="BF30" s="52">
        <f>BA30*BE30/100</f>
        <v>0.17573500000001144</v>
      </c>
      <c r="BG30" s="356">
        <f>BF30*AUXILIAR!$B$67</f>
        <v>351470.00000002288</v>
      </c>
      <c r="BH30" s="127"/>
      <c r="BI30" s="57"/>
      <c r="BJ30" s="57"/>
      <c r="BK30" s="57"/>
      <c r="BL30" s="57"/>
      <c r="BM30" s="57"/>
      <c r="BN30" s="57"/>
      <c r="BO30" s="57"/>
      <c r="BP30" s="57"/>
      <c r="BQ30" s="147"/>
      <c r="BR30" s="372"/>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c r="IV30" s="99"/>
      <c r="IW30" s="99"/>
      <c r="IX30" s="99"/>
      <c r="IY30" s="99"/>
      <c r="IZ30" s="99"/>
      <c r="JA30" s="99"/>
      <c r="JB30" s="99"/>
      <c r="JC30" s="99"/>
      <c r="JD30" s="99"/>
      <c r="JE30" s="99"/>
      <c r="JF30" s="99"/>
      <c r="JG30" s="99"/>
      <c r="JH30" s="99"/>
      <c r="JI30" s="99"/>
      <c r="JJ30" s="99"/>
      <c r="JK30" s="99"/>
      <c r="JL30" s="99"/>
      <c r="JM30" s="99"/>
      <c r="JN30" s="99"/>
      <c r="JO30" s="99"/>
      <c r="JP30" s="99"/>
      <c r="JQ30" s="99"/>
      <c r="JR30" s="99"/>
      <c r="JS30" s="99"/>
      <c r="JT30" s="99"/>
      <c r="JU30" s="99"/>
      <c r="JV30" s="99"/>
      <c r="JW30" s="99"/>
      <c r="JX30" s="99"/>
      <c r="JY30" s="99"/>
      <c r="JZ30" s="99"/>
      <c r="KA30" s="99"/>
      <c r="KB30" s="99"/>
      <c r="KC30" s="99"/>
      <c r="KD30" s="99"/>
      <c r="KE30" s="99"/>
      <c r="KF30" s="99"/>
      <c r="KG30" s="99"/>
      <c r="KH30" s="99"/>
      <c r="KI30" s="99"/>
      <c r="KJ30" s="99"/>
      <c r="KK30" s="99"/>
      <c r="KL30" s="99"/>
      <c r="KM30" s="99"/>
      <c r="KN30" s="99"/>
      <c r="KO30" s="99"/>
      <c r="KP30" s="99"/>
      <c r="KQ30" s="99"/>
      <c r="KR30" s="99"/>
      <c r="KS30" s="99"/>
      <c r="KT30" s="99"/>
      <c r="KU30" s="99"/>
      <c r="KV30" s="99"/>
      <c r="KW30" s="99"/>
      <c r="KX30" s="99"/>
      <c r="KY30" s="99"/>
      <c r="KZ30" s="99"/>
      <c r="LA30" s="99"/>
      <c r="LB30" s="99"/>
      <c r="LC30" s="99"/>
      <c r="LD30" s="99"/>
      <c r="LE30" s="99"/>
      <c r="LF30" s="99"/>
      <c r="LG30" s="99"/>
      <c r="LH30" s="99"/>
      <c r="LI30" s="99"/>
      <c r="LJ30" s="99"/>
      <c r="LK30" s="99"/>
      <c r="LL30" s="99"/>
      <c r="LM30" s="99"/>
      <c r="LN30" s="99"/>
      <c r="LO30" s="99"/>
      <c r="LP30" s="99"/>
      <c r="LQ30" s="99"/>
      <c r="LR30" s="99"/>
      <c r="LS30" s="99"/>
      <c r="LT30" s="99"/>
      <c r="LU30" s="99"/>
      <c r="LV30" s="99"/>
      <c r="LW30" s="99"/>
      <c r="LX30" s="99"/>
      <c r="LY30" s="99"/>
      <c r="LZ30" s="99"/>
      <c r="MA30" s="99"/>
      <c r="MB30" s="99"/>
      <c r="MC30" s="99"/>
      <c r="MD30" s="99"/>
      <c r="ME30" s="99"/>
      <c r="MF30" s="99"/>
      <c r="MG30" s="99"/>
      <c r="MH30" s="99"/>
      <c r="MI30" s="99"/>
      <c r="MJ30" s="99"/>
      <c r="MK30" s="99"/>
      <c r="ML30" s="99"/>
      <c r="MM30" s="99"/>
      <c r="MN30" s="99"/>
      <c r="MO30" s="99"/>
      <c r="MP30" s="99"/>
      <c r="MQ30" s="99"/>
      <c r="MR30" s="99"/>
    </row>
    <row r="31" spans="1:356" ht="30">
      <c r="A31" s="4"/>
      <c r="B31" s="8" t="s">
        <v>33</v>
      </c>
      <c r="C31" s="8" t="s">
        <v>14</v>
      </c>
      <c r="D31" s="8">
        <v>1</v>
      </c>
      <c r="E31" s="199">
        <v>386</v>
      </c>
      <c r="F31" s="118" t="s">
        <v>35</v>
      </c>
      <c r="G31" s="118" t="s">
        <v>108</v>
      </c>
      <c r="H31" s="118" t="s">
        <v>34</v>
      </c>
      <c r="I31" s="307" t="s">
        <v>188</v>
      </c>
      <c r="J31" s="56"/>
      <c r="K31" s="56"/>
      <c r="L31" s="56"/>
      <c r="M31" s="56"/>
      <c r="N31" s="56"/>
      <c r="O31" s="56"/>
      <c r="P31" s="56"/>
      <c r="Q31" s="56"/>
      <c r="R31" s="56"/>
      <c r="S31" s="361"/>
      <c r="T31" s="116"/>
      <c r="U31" s="56"/>
      <c r="V31" s="56"/>
      <c r="W31" s="56"/>
      <c r="X31" s="56"/>
      <c r="Y31" s="56"/>
      <c r="Z31" s="56"/>
      <c r="AA31" s="56"/>
      <c r="AB31" s="56"/>
      <c r="AC31" s="314"/>
      <c r="AD31" s="355" t="s">
        <v>251</v>
      </c>
      <c r="AE31" s="51">
        <v>352.58</v>
      </c>
      <c r="AF31" s="51">
        <v>352.58</v>
      </c>
      <c r="AG31" s="60">
        <v>1</v>
      </c>
      <c r="AH31" s="217">
        <v>30</v>
      </c>
      <c r="AI31" s="52">
        <f t="shared" ref="AI31:AI34" si="20">AG31*AH31/100</f>
        <v>0.3</v>
      </c>
      <c r="AJ31" s="139">
        <f>AI31*AUXILIAR!$B$57</f>
        <v>6000000</v>
      </c>
      <c r="AK31" s="435">
        <v>50.06</v>
      </c>
      <c r="AL31" s="182">
        <f t="shared" si="6"/>
        <v>0.15018000000000001</v>
      </c>
      <c r="AM31" s="260">
        <f>AL31*AUXILIAR!$B$57</f>
        <v>3003600</v>
      </c>
      <c r="AN31" s="489"/>
      <c r="AO31" s="505"/>
      <c r="AP31" s="127"/>
      <c r="AQ31" s="57"/>
      <c r="AR31" s="57"/>
      <c r="AS31" s="57"/>
      <c r="AT31" s="57"/>
      <c r="AU31" s="57"/>
      <c r="AV31" s="57"/>
      <c r="AW31" s="147"/>
      <c r="AX31" s="355" t="s">
        <v>242</v>
      </c>
      <c r="AY31" s="51">
        <v>349.12</v>
      </c>
      <c r="AZ31" s="51">
        <v>349.5</v>
      </c>
      <c r="BA31" s="51">
        <f>AZ31-AY31</f>
        <v>0.37999999999999545</v>
      </c>
      <c r="BB31" s="217">
        <v>69</v>
      </c>
      <c r="BC31" s="52">
        <f t="shared" si="7"/>
        <v>0.26219999999999688</v>
      </c>
      <c r="BD31" s="139">
        <f>BC31*AUXILIAR!$B$67</f>
        <v>524399.99999999371</v>
      </c>
      <c r="BE31" s="215">
        <v>63</v>
      </c>
      <c r="BF31" s="52">
        <f>BA31*BE31/100</f>
        <v>0.23939999999999714</v>
      </c>
      <c r="BG31" s="356">
        <f>BF31*AUXILIAR!$B$67</f>
        <v>478799.9999999943</v>
      </c>
      <c r="BH31" s="127"/>
      <c r="BI31" s="57"/>
      <c r="BJ31" s="57"/>
      <c r="BK31" s="57"/>
      <c r="BL31" s="57"/>
      <c r="BM31" s="57"/>
      <c r="BN31" s="57"/>
      <c r="BO31" s="57"/>
      <c r="BP31" s="57"/>
      <c r="BQ31" s="147"/>
      <c r="BR31" s="372"/>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c r="MF31" s="99"/>
      <c r="MG31" s="99"/>
      <c r="MH31" s="99"/>
      <c r="MI31" s="99"/>
      <c r="MJ31" s="99"/>
      <c r="MK31" s="99"/>
      <c r="ML31" s="99"/>
      <c r="MM31" s="99"/>
      <c r="MN31" s="99"/>
      <c r="MO31" s="99"/>
      <c r="MP31" s="99"/>
      <c r="MQ31" s="99"/>
      <c r="MR31" s="99"/>
    </row>
    <row r="32" spans="1:356" ht="45">
      <c r="A32" s="4"/>
      <c r="B32" s="8" t="s">
        <v>33</v>
      </c>
      <c r="C32" s="8" t="s">
        <v>14</v>
      </c>
      <c r="D32" s="8">
        <v>1</v>
      </c>
      <c r="E32" s="199">
        <v>386</v>
      </c>
      <c r="F32" s="118" t="s">
        <v>35</v>
      </c>
      <c r="G32" s="118" t="s">
        <v>108</v>
      </c>
      <c r="H32" s="118" t="s">
        <v>34</v>
      </c>
      <c r="I32" s="307" t="s">
        <v>188</v>
      </c>
      <c r="J32" s="56"/>
      <c r="K32" s="56"/>
      <c r="L32" s="56"/>
      <c r="M32" s="56"/>
      <c r="N32" s="56"/>
      <c r="O32" s="56"/>
      <c r="P32" s="56"/>
      <c r="Q32" s="56"/>
      <c r="R32" s="56"/>
      <c r="S32" s="361"/>
      <c r="T32" s="116"/>
      <c r="U32" s="56"/>
      <c r="V32" s="56"/>
      <c r="W32" s="56"/>
      <c r="X32" s="56"/>
      <c r="Y32" s="56"/>
      <c r="Z32" s="56"/>
      <c r="AA32" s="56"/>
      <c r="AB32" s="56"/>
      <c r="AC32" s="314"/>
      <c r="AD32" s="467" t="s">
        <v>243</v>
      </c>
      <c r="AE32" s="51">
        <v>390.8</v>
      </c>
      <c r="AF32" s="51">
        <v>390.8</v>
      </c>
      <c r="AG32" s="51">
        <v>1</v>
      </c>
      <c r="AH32" s="217">
        <v>45</v>
      </c>
      <c r="AI32" s="52">
        <f t="shared" si="20"/>
        <v>0.45</v>
      </c>
      <c r="AJ32" s="139">
        <f>AI32*AUXILIAR!$B$59</f>
        <v>18000000</v>
      </c>
      <c r="AK32" s="435">
        <v>21.8</v>
      </c>
      <c r="AL32" s="182">
        <f t="shared" si="6"/>
        <v>9.8100000000000007E-2</v>
      </c>
      <c r="AM32" s="493">
        <f>AL32*AUXILIAR!$B$59</f>
        <v>3924000.0000000005</v>
      </c>
      <c r="AN32" s="489"/>
      <c r="AO32" s="505"/>
      <c r="AP32" s="127"/>
      <c r="AQ32" s="57"/>
      <c r="AR32" s="57"/>
      <c r="AS32" s="57"/>
      <c r="AT32" s="57"/>
      <c r="AU32" s="57"/>
      <c r="AV32" s="57"/>
      <c r="AW32" s="147"/>
      <c r="AX32" s="363"/>
      <c r="AY32" s="57"/>
      <c r="AZ32" s="57"/>
      <c r="BA32" s="57"/>
      <c r="BB32" s="57"/>
      <c r="BC32" s="57"/>
      <c r="BD32" s="57"/>
      <c r="BE32" s="57"/>
      <c r="BF32" s="57"/>
      <c r="BG32" s="380"/>
      <c r="BH32" s="127"/>
      <c r="BI32" s="57"/>
      <c r="BJ32" s="57"/>
      <c r="BK32" s="57"/>
      <c r="BL32" s="57"/>
      <c r="BM32" s="57"/>
      <c r="BN32" s="57"/>
      <c r="BO32" s="57"/>
      <c r="BP32" s="57"/>
      <c r="BQ32" s="147"/>
      <c r="BR32" s="372"/>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row>
    <row r="33" spans="1:356" ht="45">
      <c r="A33" s="4"/>
      <c r="B33" s="8" t="s">
        <v>33</v>
      </c>
      <c r="C33" s="8" t="s">
        <v>14</v>
      </c>
      <c r="D33" s="8">
        <v>1</v>
      </c>
      <c r="E33" s="199">
        <v>386</v>
      </c>
      <c r="F33" s="118" t="s">
        <v>35</v>
      </c>
      <c r="G33" s="118" t="s">
        <v>108</v>
      </c>
      <c r="H33" s="118" t="s">
        <v>34</v>
      </c>
      <c r="I33" s="307" t="s">
        <v>188</v>
      </c>
      <c r="J33" s="56"/>
      <c r="K33" s="56"/>
      <c r="L33" s="56"/>
      <c r="M33" s="56"/>
      <c r="N33" s="56"/>
      <c r="O33" s="116"/>
      <c r="P33" s="116"/>
      <c r="Q33" s="56"/>
      <c r="R33" s="116"/>
      <c r="S33" s="416"/>
      <c r="T33" s="116"/>
      <c r="U33" s="56"/>
      <c r="V33" s="56"/>
      <c r="W33" s="56"/>
      <c r="X33" s="56"/>
      <c r="Y33" s="116"/>
      <c r="Z33" s="116"/>
      <c r="AA33" s="56"/>
      <c r="AB33" s="116"/>
      <c r="AC33" s="465"/>
      <c r="AD33" s="470" t="s">
        <v>305</v>
      </c>
      <c r="AE33" s="471">
        <v>344.4</v>
      </c>
      <c r="AF33" s="443">
        <v>344.4</v>
      </c>
      <c r="AG33" s="443">
        <v>1</v>
      </c>
      <c r="AH33" s="445">
        <v>100</v>
      </c>
      <c r="AI33" s="445">
        <f t="shared" si="20"/>
        <v>1</v>
      </c>
      <c r="AJ33" s="446">
        <f>AI33*AUXILIAR!$B$59</f>
        <v>40000000</v>
      </c>
      <c r="AK33" s="442">
        <v>6.24</v>
      </c>
      <c r="AL33" s="484">
        <f t="shared" ref="AL33:AL34" si="21">AG33*AK33/100</f>
        <v>6.2400000000000004E-2</v>
      </c>
      <c r="AM33" s="494">
        <f>AL33*AUXILIAR!$B$59</f>
        <v>2496000</v>
      </c>
      <c r="AN33" s="486"/>
      <c r="AO33" s="505"/>
      <c r="AP33" s="127"/>
      <c r="AQ33" s="57"/>
      <c r="AR33" s="57"/>
      <c r="AS33" s="127"/>
      <c r="AT33" s="127"/>
      <c r="AU33" s="57"/>
      <c r="AV33" s="127"/>
      <c r="AW33" s="466"/>
      <c r="AX33" s="363"/>
      <c r="AY33" s="57"/>
      <c r="AZ33" s="57"/>
      <c r="BA33" s="57"/>
      <c r="BB33" s="57"/>
      <c r="BC33" s="127"/>
      <c r="BD33" s="127"/>
      <c r="BE33" s="57"/>
      <c r="BF33" s="127"/>
      <c r="BG33" s="404"/>
      <c r="BH33" s="127"/>
      <c r="BI33" s="57"/>
      <c r="BJ33" s="57"/>
      <c r="BK33" s="57"/>
      <c r="BL33" s="57"/>
      <c r="BM33" s="127"/>
      <c r="BN33" s="127"/>
      <c r="BO33" s="57"/>
      <c r="BP33" s="127"/>
      <c r="BQ33" s="466"/>
      <c r="BR33" s="372"/>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row>
    <row r="34" spans="1:356" ht="45">
      <c r="A34" s="4"/>
      <c r="B34" s="8" t="s">
        <v>33</v>
      </c>
      <c r="C34" s="8" t="s">
        <v>14</v>
      </c>
      <c r="D34" s="8">
        <v>1</v>
      </c>
      <c r="E34" s="199">
        <v>386</v>
      </c>
      <c r="F34" s="118" t="s">
        <v>35</v>
      </c>
      <c r="G34" s="118" t="s">
        <v>108</v>
      </c>
      <c r="H34" s="118" t="s">
        <v>34</v>
      </c>
      <c r="I34" s="307" t="s">
        <v>188</v>
      </c>
      <c r="J34" s="56"/>
      <c r="K34" s="56"/>
      <c r="L34" s="56"/>
      <c r="M34" s="56"/>
      <c r="N34" s="56"/>
      <c r="O34" s="116"/>
      <c r="P34" s="116"/>
      <c r="Q34" s="56"/>
      <c r="R34" s="116"/>
      <c r="S34" s="416"/>
      <c r="T34" s="116"/>
      <c r="U34" s="56"/>
      <c r="V34" s="56"/>
      <c r="W34" s="56"/>
      <c r="X34" s="56"/>
      <c r="Y34" s="116"/>
      <c r="Z34" s="116"/>
      <c r="AA34" s="56"/>
      <c r="AB34" s="116"/>
      <c r="AC34" s="465"/>
      <c r="AD34" s="470" t="s">
        <v>305</v>
      </c>
      <c r="AE34" s="459">
        <v>345.35</v>
      </c>
      <c r="AF34" s="443">
        <v>345.35</v>
      </c>
      <c r="AG34" s="443">
        <v>1</v>
      </c>
      <c r="AH34" s="445">
        <v>100</v>
      </c>
      <c r="AI34" s="445">
        <f t="shared" si="20"/>
        <v>1</v>
      </c>
      <c r="AJ34" s="446">
        <f>AI34*AUXILIAR!$B$59</f>
        <v>40000000</v>
      </c>
      <c r="AK34" s="442">
        <v>18.579999999999998</v>
      </c>
      <c r="AL34" s="484">
        <f t="shared" si="21"/>
        <v>0.18579999999999999</v>
      </c>
      <c r="AM34" s="494">
        <f>AL34*AUXILIAR!$B$59</f>
        <v>7432000</v>
      </c>
      <c r="AN34" s="486"/>
      <c r="AO34" s="505"/>
      <c r="AP34" s="127"/>
      <c r="AQ34" s="57"/>
      <c r="AR34" s="57"/>
      <c r="AS34" s="127"/>
      <c r="AT34" s="127"/>
      <c r="AU34" s="57"/>
      <c r="AV34" s="127"/>
      <c r="AW34" s="466"/>
      <c r="AX34" s="363"/>
      <c r="AY34" s="57"/>
      <c r="AZ34" s="57"/>
      <c r="BA34" s="57"/>
      <c r="BB34" s="57"/>
      <c r="BC34" s="127"/>
      <c r="BD34" s="127"/>
      <c r="BE34" s="57"/>
      <c r="BF34" s="127"/>
      <c r="BG34" s="404"/>
      <c r="BH34" s="127"/>
      <c r="BI34" s="57"/>
      <c r="BJ34" s="57"/>
      <c r="BK34" s="57"/>
      <c r="BL34" s="57"/>
      <c r="BM34" s="127"/>
      <c r="BN34" s="127"/>
      <c r="BO34" s="57"/>
      <c r="BP34" s="127"/>
      <c r="BQ34" s="466"/>
      <c r="BR34" s="372"/>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c r="MF34" s="99"/>
      <c r="MG34" s="99"/>
      <c r="MH34" s="99"/>
      <c r="MI34" s="99"/>
      <c r="MJ34" s="99"/>
      <c r="MK34" s="99"/>
      <c r="ML34" s="99"/>
      <c r="MM34" s="99"/>
      <c r="MN34" s="99"/>
      <c r="MO34" s="99"/>
      <c r="MP34" s="99"/>
      <c r="MQ34" s="99"/>
      <c r="MR34" s="99"/>
    </row>
    <row r="35" spans="1:356" ht="30">
      <c r="A35" s="4"/>
      <c r="B35" s="8" t="s">
        <v>33</v>
      </c>
      <c r="C35" s="8" t="s">
        <v>14</v>
      </c>
      <c r="D35" s="8">
        <v>1</v>
      </c>
      <c r="E35" s="199">
        <v>386</v>
      </c>
      <c r="F35" s="118" t="s">
        <v>35</v>
      </c>
      <c r="G35" s="118" t="s">
        <v>108</v>
      </c>
      <c r="H35" s="118" t="s">
        <v>34</v>
      </c>
      <c r="I35" s="307" t="s">
        <v>188</v>
      </c>
      <c r="J35" s="56"/>
      <c r="K35" s="56"/>
      <c r="L35" s="56"/>
      <c r="M35" s="56"/>
      <c r="N35" s="56"/>
      <c r="O35" s="116"/>
      <c r="P35" s="116"/>
      <c r="Q35" s="56"/>
      <c r="R35" s="116"/>
      <c r="S35" s="416"/>
      <c r="T35" s="116"/>
      <c r="U35" s="56"/>
      <c r="V35" s="56"/>
      <c r="W35" s="56"/>
      <c r="X35" s="56"/>
      <c r="Y35" s="116"/>
      <c r="Z35" s="116"/>
      <c r="AA35" s="56"/>
      <c r="AB35" s="116"/>
      <c r="AC35" s="465"/>
      <c r="AD35" s="472" t="s">
        <v>226</v>
      </c>
      <c r="AE35" s="464">
        <v>340.2</v>
      </c>
      <c r="AF35" s="442">
        <v>340.2</v>
      </c>
      <c r="AG35" s="442">
        <v>1</v>
      </c>
      <c r="AH35" s="442">
        <v>100</v>
      </c>
      <c r="AI35" s="445">
        <f>AG35*AH35/100</f>
        <v>1</v>
      </c>
      <c r="AJ35" s="446">
        <f>AI35*AUXILIAR!$B$56</f>
        <v>30000000</v>
      </c>
      <c r="AK35" s="442">
        <v>12.52</v>
      </c>
      <c r="AL35" s="484">
        <f>AG35*AK35/100</f>
        <v>0.12520000000000001</v>
      </c>
      <c r="AM35" s="494">
        <f>AL35*AUXILIAR!$B$56</f>
        <v>3756000</v>
      </c>
      <c r="AN35" s="486"/>
      <c r="AO35" s="505"/>
      <c r="AP35" s="127"/>
      <c r="AQ35" s="57"/>
      <c r="AR35" s="57"/>
      <c r="AS35" s="127"/>
      <c r="AT35" s="127"/>
      <c r="AU35" s="57"/>
      <c r="AV35" s="127"/>
      <c r="AW35" s="466"/>
      <c r="AX35" s="363"/>
      <c r="AY35" s="57"/>
      <c r="AZ35" s="57"/>
      <c r="BA35" s="57"/>
      <c r="BB35" s="57"/>
      <c r="BC35" s="127"/>
      <c r="BD35" s="127"/>
      <c r="BE35" s="57"/>
      <c r="BF35" s="127"/>
      <c r="BG35" s="404"/>
      <c r="BH35" s="127"/>
      <c r="BI35" s="57"/>
      <c r="BJ35" s="57"/>
      <c r="BK35" s="57"/>
      <c r="BL35" s="57"/>
      <c r="BM35" s="127"/>
      <c r="BN35" s="127"/>
      <c r="BO35" s="57"/>
      <c r="BP35" s="127"/>
      <c r="BQ35" s="466"/>
      <c r="BR35" s="372"/>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row>
    <row r="36" spans="1:356" ht="30">
      <c r="A36" s="4"/>
      <c r="B36" s="8" t="s">
        <v>33</v>
      </c>
      <c r="C36" s="8" t="s">
        <v>14</v>
      </c>
      <c r="D36" s="8">
        <v>1</v>
      </c>
      <c r="E36" s="199">
        <v>386</v>
      </c>
      <c r="F36" s="118" t="s">
        <v>35</v>
      </c>
      <c r="G36" s="118" t="s">
        <v>108</v>
      </c>
      <c r="H36" s="118" t="s">
        <v>34</v>
      </c>
      <c r="I36" s="307" t="s">
        <v>188</v>
      </c>
      <c r="J36" s="56"/>
      <c r="K36" s="56"/>
      <c r="L36" s="56"/>
      <c r="M36" s="56"/>
      <c r="N36" s="56"/>
      <c r="O36" s="116"/>
      <c r="P36" s="116"/>
      <c r="Q36" s="56"/>
      <c r="R36" s="116"/>
      <c r="S36" s="416"/>
      <c r="T36" s="116"/>
      <c r="U36" s="56"/>
      <c r="V36" s="56"/>
      <c r="W36" s="56"/>
      <c r="X36" s="56"/>
      <c r="Y36" s="116"/>
      <c r="Z36" s="116"/>
      <c r="AA36" s="56"/>
      <c r="AB36" s="116"/>
      <c r="AC36" s="465"/>
      <c r="AD36" s="472" t="s">
        <v>223</v>
      </c>
      <c r="AE36" s="464">
        <v>339.9</v>
      </c>
      <c r="AF36" s="442">
        <v>339.9</v>
      </c>
      <c r="AG36" s="442">
        <v>1</v>
      </c>
      <c r="AH36" s="442">
        <v>100</v>
      </c>
      <c r="AI36" s="445">
        <f t="shared" ref="AI36" si="22">AG36*AH36/100</f>
        <v>1</v>
      </c>
      <c r="AJ36" s="446">
        <f>AI36*AUXILIAR!$B$58</f>
        <v>10000000</v>
      </c>
      <c r="AK36" s="442">
        <v>18.2</v>
      </c>
      <c r="AL36" s="484">
        <f t="shared" ref="AL36" si="23">AG36*AK36/100</f>
        <v>0.182</v>
      </c>
      <c r="AM36" s="494">
        <f>AL36*AUXILIAR!$B$58</f>
        <v>1820000</v>
      </c>
      <c r="AN36" s="486"/>
      <c r="AO36" s="505"/>
      <c r="AP36" s="127"/>
      <c r="AQ36" s="57"/>
      <c r="AR36" s="57"/>
      <c r="AS36" s="127"/>
      <c r="AT36" s="127"/>
      <c r="AU36" s="57"/>
      <c r="AV36" s="127"/>
      <c r="AW36" s="466"/>
      <c r="AX36" s="363"/>
      <c r="AY36" s="57"/>
      <c r="AZ36" s="57"/>
      <c r="BA36" s="57"/>
      <c r="BB36" s="57"/>
      <c r="BC36" s="127"/>
      <c r="BD36" s="127"/>
      <c r="BE36" s="57"/>
      <c r="BF36" s="127"/>
      <c r="BG36" s="404"/>
      <c r="BH36" s="127"/>
      <c r="BI36" s="57"/>
      <c r="BJ36" s="57"/>
      <c r="BK36" s="57"/>
      <c r="BL36" s="57"/>
      <c r="BM36" s="127"/>
      <c r="BN36" s="127"/>
      <c r="BO36" s="57"/>
      <c r="BP36" s="127"/>
      <c r="BQ36" s="466"/>
      <c r="BR36" s="372"/>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row>
    <row r="37" spans="1:356" ht="30">
      <c r="A37" s="4"/>
      <c r="B37" s="8" t="s">
        <v>33</v>
      </c>
      <c r="C37" s="8" t="s">
        <v>14</v>
      </c>
      <c r="D37" s="8">
        <v>1</v>
      </c>
      <c r="E37" s="199">
        <v>386</v>
      </c>
      <c r="F37" s="118" t="s">
        <v>35</v>
      </c>
      <c r="G37" s="118" t="s">
        <v>108</v>
      </c>
      <c r="H37" s="118" t="s">
        <v>34</v>
      </c>
      <c r="I37" s="307" t="s">
        <v>188</v>
      </c>
      <c r="J37" s="56"/>
      <c r="K37" s="56"/>
      <c r="L37" s="56"/>
      <c r="M37" s="56"/>
      <c r="N37" s="56"/>
      <c r="O37" s="116"/>
      <c r="P37" s="116"/>
      <c r="Q37" s="56"/>
      <c r="R37" s="116"/>
      <c r="S37" s="416"/>
      <c r="T37" s="116"/>
      <c r="U37" s="56"/>
      <c r="V37" s="56"/>
      <c r="W37" s="56"/>
      <c r="X37" s="56"/>
      <c r="Y37" s="116"/>
      <c r="Z37" s="116"/>
      <c r="AA37" s="56"/>
      <c r="AB37" s="116"/>
      <c r="AC37" s="465"/>
      <c r="AD37" s="472" t="s">
        <v>224</v>
      </c>
      <c r="AE37" s="464">
        <v>343.45</v>
      </c>
      <c r="AF37" s="442">
        <v>343.45</v>
      </c>
      <c r="AG37" s="442">
        <v>1</v>
      </c>
      <c r="AH37" s="442">
        <v>100</v>
      </c>
      <c r="AI37" s="445">
        <f>AG37*AH37/100</f>
        <v>1</v>
      </c>
      <c r="AJ37" s="446">
        <f>AI37*AUXILIAR!$B$58</f>
        <v>10000000</v>
      </c>
      <c r="AK37" s="442">
        <v>38.700000000000003</v>
      </c>
      <c r="AL37" s="484">
        <f>AG37*AK37/100</f>
        <v>0.38700000000000001</v>
      </c>
      <c r="AM37" s="494">
        <f>AL37*AUXILIAR!$B$58</f>
        <v>3870000</v>
      </c>
      <c r="AN37" s="486"/>
      <c r="AO37" s="505"/>
      <c r="AP37" s="127"/>
      <c r="AQ37" s="57"/>
      <c r="AR37" s="57"/>
      <c r="AS37" s="127"/>
      <c r="AT37" s="127"/>
      <c r="AU37" s="57"/>
      <c r="AV37" s="127"/>
      <c r="AW37" s="466"/>
      <c r="AX37" s="363"/>
      <c r="AY37" s="57"/>
      <c r="AZ37" s="57"/>
      <c r="BA37" s="57"/>
      <c r="BB37" s="57"/>
      <c r="BC37" s="127"/>
      <c r="BD37" s="127"/>
      <c r="BE37" s="57"/>
      <c r="BF37" s="127"/>
      <c r="BG37" s="404"/>
      <c r="BH37" s="127"/>
      <c r="BI37" s="57"/>
      <c r="BJ37" s="57"/>
      <c r="BK37" s="57"/>
      <c r="BL37" s="57"/>
      <c r="BM37" s="127"/>
      <c r="BN37" s="127"/>
      <c r="BO37" s="57"/>
      <c r="BP37" s="127"/>
      <c r="BQ37" s="466"/>
      <c r="BR37" s="372"/>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row>
    <row r="38" spans="1:356" ht="30">
      <c r="A38" s="4"/>
      <c r="B38" s="8" t="s">
        <v>33</v>
      </c>
      <c r="C38" s="8" t="s">
        <v>14</v>
      </c>
      <c r="D38" s="8">
        <v>1</v>
      </c>
      <c r="E38" s="199">
        <v>386</v>
      </c>
      <c r="F38" s="118" t="s">
        <v>35</v>
      </c>
      <c r="G38" s="118" t="s">
        <v>108</v>
      </c>
      <c r="H38" s="118" t="s">
        <v>34</v>
      </c>
      <c r="I38" s="307" t="s">
        <v>188</v>
      </c>
      <c r="J38" s="56"/>
      <c r="K38" s="56"/>
      <c r="L38" s="56"/>
      <c r="M38" s="56"/>
      <c r="N38" s="56"/>
      <c r="O38" s="116"/>
      <c r="P38" s="116"/>
      <c r="Q38" s="56"/>
      <c r="R38" s="116"/>
      <c r="S38" s="416"/>
      <c r="T38" s="116"/>
      <c r="U38" s="56"/>
      <c r="V38" s="56"/>
      <c r="W38" s="56"/>
      <c r="X38" s="56"/>
      <c r="Y38" s="116"/>
      <c r="Z38" s="116"/>
      <c r="AA38" s="56"/>
      <c r="AB38" s="116"/>
      <c r="AC38" s="465"/>
      <c r="AD38" s="472" t="s">
        <v>225</v>
      </c>
      <c r="AE38" s="464">
        <v>344.2</v>
      </c>
      <c r="AF38" s="442">
        <v>344.2</v>
      </c>
      <c r="AG38" s="442">
        <v>1</v>
      </c>
      <c r="AH38" s="442">
        <v>100</v>
      </c>
      <c r="AI38" s="445">
        <f>AG38*AH38/100</f>
        <v>1</v>
      </c>
      <c r="AJ38" s="446">
        <f>AI38*AUXILIAR!$B$58</f>
        <v>10000000</v>
      </c>
      <c r="AK38" s="442">
        <v>58.33</v>
      </c>
      <c r="AL38" s="484">
        <f>AG38*AK38/100</f>
        <v>0.58329999999999993</v>
      </c>
      <c r="AM38" s="494">
        <f>AL38*AUXILIAR!$B$58</f>
        <v>5832999.9999999991</v>
      </c>
      <c r="AN38" s="486"/>
      <c r="AO38" s="505"/>
      <c r="AP38" s="127"/>
      <c r="AQ38" s="57"/>
      <c r="AR38" s="57"/>
      <c r="AS38" s="127"/>
      <c r="AT38" s="127"/>
      <c r="AU38" s="57"/>
      <c r="AV38" s="127"/>
      <c r="AW38" s="466"/>
      <c r="AX38" s="363"/>
      <c r="AY38" s="57"/>
      <c r="AZ38" s="57"/>
      <c r="BA38" s="57"/>
      <c r="BB38" s="57"/>
      <c r="BC38" s="127"/>
      <c r="BD38" s="127"/>
      <c r="BE38" s="57"/>
      <c r="BF38" s="127"/>
      <c r="BG38" s="404"/>
      <c r="BH38" s="127"/>
      <c r="BI38" s="57"/>
      <c r="BJ38" s="57"/>
      <c r="BK38" s="57"/>
      <c r="BL38" s="57"/>
      <c r="BM38" s="127"/>
      <c r="BN38" s="127"/>
      <c r="BO38" s="57"/>
      <c r="BP38" s="127"/>
      <c r="BQ38" s="466"/>
      <c r="BR38" s="372"/>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row>
    <row r="39" spans="1:356" ht="15">
      <c r="A39" s="4"/>
      <c r="B39" s="8" t="s">
        <v>33</v>
      </c>
      <c r="C39" s="8" t="s">
        <v>14</v>
      </c>
      <c r="D39" s="8">
        <v>1</v>
      </c>
      <c r="E39" s="199">
        <v>386</v>
      </c>
      <c r="F39" s="118" t="s">
        <v>35</v>
      </c>
      <c r="G39" s="118" t="s">
        <v>108</v>
      </c>
      <c r="H39" s="118" t="s">
        <v>34</v>
      </c>
      <c r="I39" s="307" t="s">
        <v>188</v>
      </c>
      <c r="J39" s="56"/>
      <c r="K39" s="56"/>
      <c r="L39" s="56"/>
      <c r="M39" s="56"/>
      <c r="N39" s="56"/>
      <c r="O39" s="116"/>
      <c r="P39" s="116"/>
      <c r="Q39" s="56"/>
      <c r="R39" s="116"/>
      <c r="S39" s="416"/>
      <c r="T39" s="116"/>
      <c r="U39" s="56"/>
      <c r="V39" s="56"/>
      <c r="W39" s="56"/>
      <c r="X39" s="56"/>
      <c r="Y39" s="116"/>
      <c r="Z39" s="116"/>
      <c r="AA39" s="56"/>
      <c r="AB39" s="116"/>
      <c r="AC39" s="465"/>
      <c r="AD39" s="472" t="s">
        <v>231</v>
      </c>
      <c r="AE39" s="464">
        <v>372.95</v>
      </c>
      <c r="AF39" s="442">
        <v>372.95</v>
      </c>
      <c r="AG39" s="442">
        <v>1</v>
      </c>
      <c r="AH39" s="442">
        <v>100</v>
      </c>
      <c r="AI39" s="445">
        <f>AG39*AH39/100</f>
        <v>1</v>
      </c>
      <c r="AJ39" s="446">
        <f>AI39*AUXILIAR!$B$61</f>
        <v>20000000</v>
      </c>
      <c r="AK39" s="442">
        <v>89</v>
      </c>
      <c r="AL39" s="484">
        <f>AG39*AK39/100</f>
        <v>0.89</v>
      </c>
      <c r="AM39" s="494">
        <f>AL39*AUXILIAR!$B$61</f>
        <v>17800000</v>
      </c>
      <c r="AN39" s="486"/>
      <c r="AO39" s="505"/>
      <c r="AP39" s="127"/>
      <c r="AQ39" s="57"/>
      <c r="AR39" s="57"/>
      <c r="AS39" s="127"/>
      <c r="AT39" s="127"/>
      <c r="AU39" s="57"/>
      <c r="AV39" s="127"/>
      <c r="AW39" s="466"/>
      <c r="AX39" s="363"/>
      <c r="AY39" s="57"/>
      <c r="AZ39" s="57"/>
      <c r="BA39" s="57"/>
      <c r="BB39" s="57"/>
      <c r="BC39" s="127"/>
      <c r="BD39" s="127"/>
      <c r="BE39" s="57"/>
      <c r="BF39" s="127"/>
      <c r="BG39" s="404"/>
      <c r="BH39" s="127"/>
      <c r="BI39" s="57"/>
      <c r="BJ39" s="57"/>
      <c r="BK39" s="57"/>
      <c r="BL39" s="57"/>
      <c r="BM39" s="127"/>
      <c r="BN39" s="127"/>
      <c r="BO39" s="57"/>
      <c r="BP39" s="127"/>
      <c r="BQ39" s="466"/>
      <c r="BR39" s="372"/>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row>
    <row r="40" spans="1:356" ht="15">
      <c r="A40" s="4"/>
      <c r="B40" s="8" t="s">
        <v>33</v>
      </c>
      <c r="C40" s="8" t="s">
        <v>14</v>
      </c>
      <c r="D40" s="8">
        <v>1</v>
      </c>
      <c r="E40" s="199">
        <v>386</v>
      </c>
      <c r="F40" s="118" t="s">
        <v>35</v>
      </c>
      <c r="G40" s="118" t="s">
        <v>108</v>
      </c>
      <c r="H40" s="118" t="s">
        <v>34</v>
      </c>
      <c r="I40" s="307" t="s">
        <v>188</v>
      </c>
      <c r="J40" s="56"/>
      <c r="K40" s="56"/>
      <c r="L40" s="56"/>
      <c r="M40" s="56"/>
      <c r="N40" s="56"/>
      <c r="O40" s="116"/>
      <c r="P40" s="116"/>
      <c r="Q40" s="56"/>
      <c r="R40" s="116"/>
      <c r="S40" s="416"/>
      <c r="T40" s="116"/>
      <c r="U40" s="56"/>
      <c r="V40" s="56"/>
      <c r="W40" s="56"/>
      <c r="X40" s="56"/>
      <c r="Y40" s="116"/>
      <c r="Z40" s="116"/>
      <c r="AA40" s="56"/>
      <c r="AB40" s="116"/>
      <c r="AC40" s="465"/>
      <c r="AD40" s="469"/>
      <c r="AE40" s="239"/>
      <c r="AF40" s="73"/>
      <c r="AG40" s="73"/>
      <c r="AH40" s="73"/>
      <c r="AI40" s="129"/>
      <c r="AJ40" s="158"/>
      <c r="AK40" s="214"/>
      <c r="AL40" s="487"/>
      <c r="AM40" s="495"/>
      <c r="AN40" s="489"/>
      <c r="AO40" s="505"/>
      <c r="AP40" s="127"/>
      <c r="AQ40" s="57"/>
      <c r="AR40" s="57"/>
      <c r="AS40" s="127"/>
      <c r="AT40" s="127"/>
      <c r="AU40" s="57"/>
      <c r="AV40" s="127"/>
      <c r="AW40" s="466"/>
      <c r="AX40" s="363"/>
      <c r="AY40" s="57"/>
      <c r="AZ40" s="57"/>
      <c r="BA40" s="57"/>
      <c r="BB40" s="57"/>
      <c r="BC40" s="127"/>
      <c r="BD40" s="127"/>
      <c r="BE40" s="57"/>
      <c r="BF40" s="127"/>
      <c r="BG40" s="404"/>
      <c r="BH40" s="127"/>
      <c r="BI40" s="57"/>
      <c r="BJ40" s="57"/>
      <c r="BK40" s="57"/>
      <c r="BL40" s="57"/>
      <c r="BM40" s="127"/>
      <c r="BN40" s="127"/>
      <c r="BO40" s="57"/>
      <c r="BP40" s="127"/>
      <c r="BQ40" s="466"/>
      <c r="BR40" s="372"/>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row>
    <row r="41" spans="1:356" s="35" customFormat="1" ht="22.5">
      <c r="A41" s="64"/>
      <c r="B41" s="64" t="s">
        <v>33</v>
      </c>
      <c r="C41" s="64" t="s">
        <v>14</v>
      </c>
      <c r="D41" s="120" t="s">
        <v>48</v>
      </c>
      <c r="E41" s="117">
        <v>448</v>
      </c>
      <c r="F41" s="119" t="s">
        <v>35</v>
      </c>
      <c r="G41" s="119" t="s">
        <v>108</v>
      </c>
      <c r="H41" s="119" t="s">
        <v>34</v>
      </c>
      <c r="I41" s="305" t="s">
        <v>188</v>
      </c>
      <c r="J41" s="66"/>
      <c r="K41" s="66"/>
      <c r="L41" s="66"/>
      <c r="M41" s="66"/>
      <c r="N41" s="80" t="s">
        <v>115</v>
      </c>
      <c r="O41" s="79">
        <f>SUM(O42:O43)</f>
        <v>0</v>
      </c>
      <c r="P41" s="79">
        <f>SUM(P42:P43)</f>
        <v>0</v>
      </c>
      <c r="Q41" s="80" t="s">
        <v>115</v>
      </c>
      <c r="R41" s="79">
        <f>SUM(R42:R43)</f>
        <v>0</v>
      </c>
      <c r="S41" s="348">
        <f>SUM(S42:S43)</f>
        <v>0</v>
      </c>
      <c r="T41" s="316"/>
      <c r="U41" s="66"/>
      <c r="V41" s="66"/>
      <c r="W41" s="66"/>
      <c r="X41" s="80" t="s">
        <v>115</v>
      </c>
      <c r="Y41" s="79">
        <f>SUM(Y42:Y43)</f>
        <v>0</v>
      </c>
      <c r="Z41" s="79">
        <f>SUM(Z42:Z43)</f>
        <v>0</v>
      </c>
      <c r="AA41" s="80" t="s">
        <v>115</v>
      </c>
      <c r="AB41" s="79">
        <f>SUM(AB42:AB43)</f>
        <v>0</v>
      </c>
      <c r="AC41" s="256">
        <f>SUM(AC42:AC43)</f>
        <v>0</v>
      </c>
      <c r="AD41" s="468"/>
      <c r="AE41" s="65"/>
      <c r="AF41" s="65"/>
      <c r="AG41" s="65"/>
      <c r="AH41" s="80" t="s">
        <v>115</v>
      </c>
      <c r="AI41" s="79">
        <f>SUM(AI42:AI43)</f>
        <v>0</v>
      </c>
      <c r="AJ41" s="79">
        <f>SUM(AJ42:AJ43)</f>
        <v>0</v>
      </c>
      <c r="AK41" s="80" t="s">
        <v>115</v>
      </c>
      <c r="AL41" s="79">
        <f>SUM(AL42:AL43)</f>
        <v>0</v>
      </c>
      <c r="AM41" s="496">
        <f>SUM(AM42:AM43)</f>
        <v>0</v>
      </c>
      <c r="AN41" s="502"/>
      <c r="AO41" s="503"/>
      <c r="AP41" s="264"/>
      <c r="AQ41" s="65"/>
      <c r="AR41" s="80" t="s">
        <v>115</v>
      </c>
      <c r="AS41" s="79">
        <f>SUM(AS42:AS43)</f>
        <v>0</v>
      </c>
      <c r="AT41" s="79">
        <f>SUM(AT42:AT43)</f>
        <v>0</v>
      </c>
      <c r="AU41" s="80" t="s">
        <v>115</v>
      </c>
      <c r="AV41" s="79">
        <f>SUM(AV42:AV43)</f>
        <v>0</v>
      </c>
      <c r="AW41" s="256">
        <f>SUM(AW42:AW43)</f>
        <v>0</v>
      </c>
      <c r="AX41" s="377"/>
      <c r="AY41" s="65"/>
      <c r="AZ41" s="65"/>
      <c r="BA41" s="65"/>
      <c r="BB41" s="80" t="s">
        <v>115</v>
      </c>
      <c r="BC41" s="79">
        <f>SUM(BC42:BC43)</f>
        <v>0</v>
      </c>
      <c r="BD41" s="79">
        <f>SUM(BD42:BD43)</f>
        <v>0</v>
      </c>
      <c r="BE41" s="80" t="s">
        <v>115</v>
      </c>
      <c r="BF41" s="79">
        <f>SUM(BF42:BF43)</f>
        <v>0</v>
      </c>
      <c r="BG41" s="348">
        <f>SUM(BG42:BG43)</f>
        <v>0</v>
      </c>
      <c r="BH41" s="264"/>
      <c r="BI41" s="65"/>
      <c r="BJ41" s="65"/>
      <c r="BK41" s="65"/>
      <c r="BL41" s="80" t="s">
        <v>115</v>
      </c>
      <c r="BM41" s="79">
        <f>SUM(BM42:BM43)</f>
        <v>0</v>
      </c>
      <c r="BN41" s="79">
        <f>SUM(BN42:BN43)</f>
        <v>0</v>
      </c>
      <c r="BO41" s="80" t="s">
        <v>115</v>
      </c>
      <c r="BP41" s="79">
        <f>SUM(BP42:BP43)</f>
        <v>0</v>
      </c>
      <c r="BQ41" s="256">
        <f>SUM(BQ42:BQ43)</f>
        <v>0</v>
      </c>
      <c r="BR41" s="371"/>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row>
    <row r="42" spans="1:356" s="35" customFormat="1" ht="15">
      <c r="A42" s="64"/>
      <c r="B42" s="8" t="s">
        <v>33</v>
      </c>
      <c r="C42" s="8" t="s">
        <v>14</v>
      </c>
      <c r="D42" s="8"/>
      <c r="E42" s="200">
        <v>448</v>
      </c>
      <c r="F42" s="118" t="s">
        <v>35</v>
      </c>
      <c r="G42" s="118" t="s">
        <v>108</v>
      </c>
      <c r="H42" s="118" t="s">
        <v>34</v>
      </c>
      <c r="I42" s="307" t="s">
        <v>188</v>
      </c>
      <c r="J42" s="56"/>
      <c r="K42" s="56"/>
      <c r="L42" s="56"/>
      <c r="M42" s="56"/>
      <c r="N42" s="56"/>
      <c r="O42" s="56"/>
      <c r="P42" s="56"/>
      <c r="Q42" s="56"/>
      <c r="R42" s="56"/>
      <c r="S42" s="361"/>
      <c r="T42" s="116"/>
      <c r="U42" s="56"/>
      <c r="V42" s="56"/>
      <c r="W42" s="56"/>
      <c r="X42" s="56"/>
      <c r="Y42" s="56"/>
      <c r="Z42" s="56"/>
      <c r="AA42" s="56"/>
      <c r="AB42" s="56"/>
      <c r="AC42" s="314"/>
      <c r="AD42" s="363"/>
      <c r="AE42" s="57"/>
      <c r="AF42" s="57"/>
      <c r="AG42" s="57"/>
      <c r="AH42" s="57"/>
      <c r="AI42" s="57"/>
      <c r="AJ42" s="57"/>
      <c r="AK42" s="57"/>
      <c r="AL42" s="57"/>
      <c r="AM42" s="147"/>
      <c r="AN42" s="505"/>
      <c r="AO42" s="505"/>
      <c r="AP42" s="127"/>
      <c r="AQ42" s="57"/>
      <c r="AR42" s="112"/>
      <c r="AS42" s="113"/>
      <c r="AT42" s="113"/>
      <c r="AU42" s="112"/>
      <c r="AV42" s="113"/>
      <c r="AW42" s="147"/>
      <c r="AX42" s="363"/>
      <c r="AY42" s="57"/>
      <c r="AZ42" s="57"/>
      <c r="BA42" s="57"/>
      <c r="BB42" s="112"/>
      <c r="BC42" s="113"/>
      <c r="BD42" s="113"/>
      <c r="BE42" s="112"/>
      <c r="BF42" s="113"/>
      <c r="BG42" s="380"/>
      <c r="BH42" s="127"/>
      <c r="BI42" s="57"/>
      <c r="BJ42" s="57"/>
      <c r="BK42" s="57"/>
      <c r="BL42" s="112"/>
      <c r="BM42" s="113"/>
      <c r="BN42" s="113"/>
      <c r="BO42" s="112"/>
      <c r="BP42" s="113"/>
      <c r="BQ42" s="147"/>
      <c r="BR42" s="372"/>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row>
    <row r="43" spans="1:356" s="35" customFormat="1" ht="15">
      <c r="A43" s="64"/>
      <c r="B43" s="8" t="s">
        <v>33</v>
      </c>
      <c r="C43" s="8" t="s">
        <v>14</v>
      </c>
      <c r="D43" s="8"/>
      <c r="E43" s="200">
        <v>448</v>
      </c>
      <c r="F43" s="118" t="s">
        <v>35</v>
      </c>
      <c r="G43" s="118" t="s">
        <v>108</v>
      </c>
      <c r="H43" s="118" t="s">
        <v>34</v>
      </c>
      <c r="I43" s="307" t="s">
        <v>188</v>
      </c>
      <c r="J43" s="56"/>
      <c r="K43" s="56"/>
      <c r="L43" s="56"/>
      <c r="M43" s="56"/>
      <c r="N43" s="56"/>
      <c r="O43" s="56"/>
      <c r="P43" s="56"/>
      <c r="Q43" s="56"/>
      <c r="R43" s="56"/>
      <c r="S43" s="361"/>
      <c r="T43" s="116"/>
      <c r="U43" s="56"/>
      <c r="V43" s="56"/>
      <c r="W43" s="56"/>
      <c r="X43" s="56"/>
      <c r="Y43" s="56"/>
      <c r="Z43" s="56"/>
      <c r="AA43" s="56"/>
      <c r="AB43" s="56"/>
      <c r="AC43" s="314"/>
      <c r="AD43" s="363"/>
      <c r="AE43" s="57"/>
      <c r="AF43" s="57"/>
      <c r="AG43" s="57"/>
      <c r="AH43" s="57"/>
      <c r="AI43" s="57"/>
      <c r="AJ43" s="57"/>
      <c r="AK43" s="57"/>
      <c r="AL43" s="57"/>
      <c r="AM43" s="147"/>
      <c r="AN43" s="505"/>
      <c r="AO43" s="505"/>
      <c r="AP43" s="127"/>
      <c r="AQ43" s="57"/>
      <c r="AR43" s="112"/>
      <c r="AS43" s="113"/>
      <c r="AT43" s="113"/>
      <c r="AU43" s="112"/>
      <c r="AV43" s="113"/>
      <c r="AW43" s="147"/>
      <c r="AX43" s="363"/>
      <c r="AY43" s="57"/>
      <c r="AZ43" s="57"/>
      <c r="BA43" s="57"/>
      <c r="BB43" s="112"/>
      <c r="BC43" s="113"/>
      <c r="BD43" s="113"/>
      <c r="BE43" s="112"/>
      <c r="BF43" s="113"/>
      <c r="BG43" s="380"/>
      <c r="BH43" s="127"/>
      <c r="BI43" s="57"/>
      <c r="BJ43" s="57"/>
      <c r="BK43" s="57"/>
      <c r="BL43" s="112"/>
      <c r="BM43" s="113"/>
      <c r="BN43" s="113"/>
      <c r="BO43" s="112"/>
      <c r="BP43" s="113"/>
      <c r="BQ43" s="147"/>
      <c r="BR43" s="372"/>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row>
    <row r="44" spans="1:356" ht="42" customHeight="1">
      <c r="A44" s="1" t="s">
        <v>7</v>
      </c>
      <c r="B44" s="1" t="s">
        <v>33</v>
      </c>
      <c r="C44" s="1" t="s">
        <v>144</v>
      </c>
      <c r="D44" s="2" t="s">
        <v>20</v>
      </c>
      <c r="E44" s="1">
        <v>1</v>
      </c>
      <c r="F44" s="2" t="s">
        <v>187</v>
      </c>
      <c r="G44" s="38" t="s">
        <v>108</v>
      </c>
      <c r="H44" s="2" t="s">
        <v>36</v>
      </c>
      <c r="I44" s="303" t="s">
        <v>188</v>
      </c>
      <c r="J44" s="3"/>
      <c r="K44" s="3"/>
      <c r="L44" s="3"/>
      <c r="M44" s="3"/>
      <c r="N44" s="38" t="s">
        <v>261</v>
      </c>
      <c r="O44" s="81">
        <f>O45+O48+O51</f>
        <v>7.8379999999999743</v>
      </c>
      <c r="P44" s="81">
        <f>P45+P48+P51</f>
        <v>23513999.999999925</v>
      </c>
      <c r="Q44" s="38" t="s">
        <v>262</v>
      </c>
      <c r="R44" s="81">
        <f>R45+R48+R51</f>
        <v>3.8595999999999755</v>
      </c>
      <c r="S44" s="346">
        <f>S45+S48+S51</f>
        <v>11578799.999999925</v>
      </c>
      <c r="T44" s="262"/>
      <c r="U44" s="3"/>
      <c r="V44" s="3"/>
      <c r="W44" s="3"/>
      <c r="X44" s="38" t="s">
        <v>261</v>
      </c>
      <c r="Y44" s="81">
        <f>Y45+Y48+Y51</f>
        <v>0</v>
      </c>
      <c r="Z44" s="81">
        <f>Z45+Z48+Z51</f>
        <v>0</v>
      </c>
      <c r="AA44" s="38" t="s">
        <v>262</v>
      </c>
      <c r="AB44" s="81">
        <f>AB45+AB48+AB51</f>
        <v>0</v>
      </c>
      <c r="AC44" s="89">
        <f>AC45+AC48+AC51</f>
        <v>0</v>
      </c>
      <c r="AD44" s="345"/>
      <c r="AE44" s="3"/>
      <c r="AF44" s="3"/>
      <c r="AG44" s="3"/>
      <c r="AH44" s="38" t="s">
        <v>116</v>
      </c>
      <c r="AI44" s="81">
        <f>AI45+AI48+AI51</f>
        <v>0.69</v>
      </c>
      <c r="AJ44" s="81">
        <f>AJ45+AJ48+AJ51</f>
        <v>27599999.999999996</v>
      </c>
      <c r="AK44" s="38" t="s">
        <v>116</v>
      </c>
      <c r="AL44" s="81">
        <f>AL45+AL48+AL51</f>
        <v>0.47100000000000003</v>
      </c>
      <c r="AM44" s="89">
        <f>AM45+AM48+AM51</f>
        <v>18840000</v>
      </c>
      <c r="AN44" s="500"/>
      <c r="AO44" s="508"/>
      <c r="AP44" s="262"/>
      <c r="AQ44" s="3"/>
      <c r="AR44" s="38" t="s">
        <v>116</v>
      </c>
      <c r="AS44" s="81">
        <f>AS45+AS48+AS51</f>
        <v>0</v>
      </c>
      <c r="AT44" s="81">
        <f>AT45+AT48+AT51</f>
        <v>0</v>
      </c>
      <c r="AU44" s="38" t="s">
        <v>116</v>
      </c>
      <c r="AV44" s="81">
        <f>AV45+AV48+AV51</f>
        <v>0</v>
      </c>
      <c r="AW44" s="89">
        <f>AW45+AW48+AW51</f>
        <v>0</v>
      </c>
      <c r="AX44" s="345"/>
      <c r="AY44" s="3"/>
      <c r="AZ44" s="3"/>
      <c r="BA44" s="3"/>
      <c r="BB44" s="38" t="s">
        <v>116</v>
      </c>
      <c r="BC44" s="81">
        <f>BC45+BC48+BC51</f>
        <v>13.985400000000002</v>
      </c>
      <c r="BD44" s="81">
        <f>BD45+BD48+BD51</f>
        <v>27970800.000000004</v>
      </c>
      <c r="BE44" s="38" t="s">
        <v>116</v>
      </c>
      <c r="BF44" s="81">
        <f>BF45+BF48+BF51</f>
        <v>9.2303640000000016</v>
      </c>
      <c r="BG44" s="346">
        <f>BG45+BG48+BG51</f>
        <v>18460728.000000004</v>
      </c>
      <c r="BH44" s="262"/>
      <c r="BI44" s="3"/>
      <c r="BJ44" s="3"/>
      <c r="BK44" s="3"/>
      <c r="BL44" s="38" t="s">
        <v>116</v>
      </c>
      <c r="BM44" s="81">
        <f>BM45+BM48+BM51</f>
        <v>0</v>
      </c>
      <c r="BN44" s="81">
        <f>BN45+BN48+BN51</f>
        <v>0</v>
      </c>
      <c r="BO44" s="38" t="s">
        <v>116</v>
      </c>
      <c r="BP44" s="81">
        <f>BP45+BP48+BP51</f>
        <v>0</v>
      </c>
      <c r="BQ44" s="89">
        <f>BQ45+BQ48+BQ51</f>
        <v>0</v>
      </c>
      <c r="BR44" s="370"/>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c r="IV44" s="99"/>
      <c r="IW44" s="99"/>
      <c r="IX44" s="99"/>
      <c r="IY44" s="99"/>
      <c r="IZ44" s="99"/>
      <c r="JA44" s="99"/>
      <c r="JB44" s="99"/>
      <c r="JC44" s="99"/>
      <c r="JD44" s="99"/>
      <c r="JE44" s="99"/>
      <c r="JF44" s="99"/>
      <c r="JG44" s="99"/>
      <c r="JH44" s="99"/>
      <c r="JI44" s="99"/>
      <c r="JJ44" s="99"/>
      <c r="JK44" s="99"/>
      <c r="JL44" s="99"/>
      <c r="JM44" s="99"/>
      <c r="JN44" s="99"/>
      <c r="JO44" s="99"/>
      <c r="JP44" s="99"/>
      <c r="JQ44" s="99"/>
      <c r="JR44" s="99"/>
      <c r="JS44" s="99"/>
      <c r="JT44" s="99"/>
      <c r="JU44" s="99"/>
      <c r="JV44" s="99"/>
      <c r="JW44" s="99"/>
      <c r="JX44" s="99"/>
      <c r="JY44" s="99"/>
      <c r="JZ44" s="99"/>
      <c r="KA44" s="99"/>
      <c r="KB44" s="99"/>
      <c r="KC44" s="99"/>
      <c r="KD44" s="99"/>
      <c r="KE44" s="99"/>
      <c r="KF44" s="99"/>
      <c r="KG44" s="99"/>
      <c r="KH44" s="99"/>
      <c r="KI44" s="99"/>
      <c r="KJ44" s="99"/>
      <c r="KK44" s="99"/>
      <c r="KL44" s="99"/>
      <c r="KM44" s="99"/>
      <c r="KN44" s="99"/>
      <c r="KO44" s="99"/>
      <c r="KP44" s="99"/>
      <c r="KQ44" s="99"/>
      <c r="KR44" s="99"/>
      <c r="KS44" s="99"/>
      <c r="KT44" s="99"/>
      <c r="KU44" s="99"/>
      <c r="KV44" s="99"/>
      <c r="KW44" s="99"/>
      <c r="KX44" s="99"/>
      <c r="KY44" s="99"/>
      <c r="KZ44" s="99"/>
      <c r="LA44" s="99"/>
      <c r="LB44" s="99"/>
      <c r="LC44" s="99"/>
      <c r="LD44" s="99"/>
      <c r="LE44" s="99"/>
      <c r="LF44" s="99"/>
      <c r="LG44" s="99"/>
      <c r="LH44" s="99"/>
      <c r="LI44" s="99"/>
      <c r="LJ44" s="99"/>
      <c r="LK44" s="99"/>
      <c r="LL44" s="99"/>
      <c r="LM44" s="99"/>
      <c r="LN44" s="99"/>
      <c r="LO44" s="99"/>
      <c r="LP44" s="99"/>
      <c r="LQ44" s="99"/>
      <c r="LR44" s="99"/>
      <c r="LS44" s="99"/>
      <c r="LT44" s="99"/>
      <c r="LU44" s="99"/>
      <c r="LV44" s="99"/>
      <c r="LW44" s="99"/>
      <c r="LX44" s="99"/>
      <c r="LY44" s="99"/>
      <c r="LZ44" s="99"/>
      <c r="MA44" s="99"/>
      <c r="MB44" s="99"/>
      <c r="MC44" s="99"/>
      <c r="MD44" s="99"/>
      <c r="ME44" s="99"/>
      <c r="MF44" s="99"/>
      <c r="MG44" s="99"/>
      <c r="MH44" s="99"/>
      <c r="MI44" s="99"/>
      <c r="MJ44" s="99"/>
      <c r="MK44" s="99"/>
      <c r="ML44" s="99"/>
      <c r="MM44" s="99"/>
      <c r="MN44" s="99"/>
      <c r="MO44" s="99"/>
      <c r="MP44" s="99"/>
      <c r="MQ44" s="99"/>
      <c r="MR44" s="99"/>
    </row>
    <row r="45" spans="1:356" ht="15" customHeight="1">
      <c r="A45" s="4" t="s">
        <v>7</v>
      </c>
      <c r="B45" s="64" t="s">
        <v>33</v>
      </c>
      <c r="C45" s="64" t="s">
        <v>8</v>
      </c>
      <c r="D45" s="65" t="s">
        <v>20</v>
      </c>
      <c r="E45" s="126">
        <v>365</v>
      </c>
      <c r="F45" s="119" t="s">
        <v>187</v>
      </c>
      <c r="G45" s="119" t="s">
        <v>108</v>
      </c>
      <c r="H45" s="185" t="s">
        <v>400</v>
      </c>
      <c r="I45" s="305" t="s">
        <v>188</v>
      </c>
      <c r="J45" s="70"/>
      <c r="K45" s="70"/>
      <c r="L45" s="70"/>
      <c r="M45" s="70"/>
      <c r="N45" s="80" t="s">
        <v>115</v>
      </c>
      <c r="O45" s="79">
        <f>SUM(O46:O47)</f>
        <v>2.3379999999999743</v>
      </c>
      <c r="P45" s="79">
        <f>SUM(P46:P47)</f>
        <v>7013999.9999999236</v>
      </c>
      <c r="Q45" s="80" t="s">
        <v>115</v>
      </c>
      <c r="R45" s="79">
        <f>SUM(R46:R47)</f>
        <v>2.1345999999999754</v>
      </c>
      <c r="S45" s="348">
        <f>SUM(S46:S47)</f>
        <v>6403799.9999999255</v>
      </c>
      <c r="T45" s="263"/>
      <c r="U45" s="70"/>
      <c r="V45" s="70"/>
      <c r="W45" s="70"/>
      <c r="X45" s="80" t="s">
        <v>115</v>
      </c>
      <c r="Y45" s="79">
        <f>SUM(Y46:Y47)</f>
        <v>0</v>
      </c>
      <c r="Z45" s="79">
        <f>SUM(Z46:Z47)</f>
        <v>0</v>
      </c>
      <c r="AA45" s="80" t="s">
        <v>115</v>
      </c>
      <c r="AB45" s="79">
        <f>SUM(AB46:AB47)</f>
        <v>0</v>
      </c>
      <c r="AC45" s="256">
        <f>SUM(AC46:AC47)</f>
        <v>0</v>
      </c>
      <c r="AD45" s="473"/>
      <c r="AE45" s="70"/>
      <c r="AF45" s="70"/>
      <c r="AG45" s="70"/>
      <c r="AH45" s="80" t="s">
        <v>115</v>
      </c>
      <c r="AI45" s="79">
        <f>SUM(AI46:AI47)</f>
        <v>0.69</v>
      </c>
      <c r="AJ45" s="79">
        <f>SUM(AJ46:AJ47)</f>
        <v>27599999.999999996</v>
      </c>
      <c r="AK45" s="80" t="s">
        <v>115</v>
      </c>
      <c r="AL45" s="79">
        <f>SUM(AL46:AL47)</f>
        <v>0.47100000000000003</v>
      </c>
      <c r="AM45" s="256">
        <f>SUM(AM46:AM47)</f>
        <v>18840000</v>
      </c>
      <c r="AN45" s="502"/>
      <c r="AO45" s="509"/>
      <c r="AP45" s="263"/>
      <c r="AQ45" s="70"/>
      <c r="AR45" s="80" t="s">
        <v>115</v>
      </c>
      <c r="AS45" s="79">
        <f>SUM(AS46:AS47)</f>
        <v>0</v>
      </c>
      <c r="AT45" s="79">
        <f>SUM(AT46:AT47)</f>
        <v>0</v>
      </c>
      <c r="AU45" s="80" t="s">
        <v>115</v>
      </c>
      <c r="AV45" s="79">
        <f>SUM(AV46:AV47)</f>
        <v>0</v>
      </c>
      <c r="AW45" s="256">
        <f>SUM(AW46:AW47)</f>
        <v>0</v>
      </c>
      <c r="AX45" s="347"/>
      <c r="AY45" s="70"/>
      <c r="AZ45" s="70"/>
      <c r="BA45" s="70"/>
      <c r="BB45" s="80" t="s">
        <v>115</v>
      </c>
      <c r="BC45" s="79">
        <f>SUM(BC46:BC47)</f>
        <v>13.985400000000002</v>
      </c>
      <c r="BD45" s="79">
        <f>SUM(BD46:BD47)</f>
        <v>27970800.000000004</v>
      </c>
      <c r="BE45" s="80" t="s">
        <v>115</v>
      </c>
      <c r="BF45" s="79">
        <f>SUM(BF46:BF47)</f>
        <v>9.2303640000000016</v>
      </c>
      <c r="BG45" s="348">
        <f>SUM(BG46:BG47)</f>
        <v>18460728.000000004</v>
      </c>
      <c r="BH45" s="263"/>
      <c r="BI45" s="70"/>
      <c r="BJ45" s="70"/>
      <c r="BK45" s="70"/>
      <c r="BL45" s="80" t="s">
        <v>115</v>
      </c>
      <c r="BM45" s="79">
        <f>SUM(BM46:BM47)</f>
        <v>0</v>
      </c>
      <c r="BN45" s="79">
        <f>SUM(BN46:BN47)</f>
        <v>0</v>
      </c>
      <c r="BO45" s="80" t="s">
        <v>115</v>
      </c>
      <c r="BP45" s="79">
        <f>SUM(BP46:BP47)</f>
        <v>0</v>
      </c>
      <c r="BQ45" s="256">
        <f>SUM(BQ46:BQ47)</f>
        <v>0</v>
      </c>
      <c r="BR45" s="371"/>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c r="MF45" s="99"/>
      <c r="MG45" s="99"/>
      <c r="MH45" s="99"/>
      <c r="MI45" s="99"/>
      <c r="MJ45" s="99"/>
      <c r="MK45" s="99"/>
      <c r="ML45" s="99"/>
      <c r="MM45" s="99"/>
      <c r="MN45" s="99"/>
      <c r="MO45" s="99"/>
      <c r="MP45" s="99"/>
      <c r="MQ45" s="99"/>
      <c r="MR45" s="99"/>
    </row>
    <row r="46" spans="1:356" ht="38.25">
      <c r="A46" s="4"/>
      <c r="B46" s="8" t="s">
        <v>33</v>
      </c>
      <c r="C46" s="8" t="s">
        <v>8</v>
      </c>
      <c r="D46" s="8">
        <v>1</v>
      </c>
      <c r="E46" s="199">
        <v>365</v>
      </c>
      <c r="F46" s="118" t="s">
        <v>187</v>
      </c>
      <c r="G46" s="118" t="s">
        <v>108</v>
      </c>
      <c r="H46" s="196" t="s">
        <v>400</v>
      </c>
      <c r="I46" s="307" t="s">
        <v>188</v>
      </c>
      <c r="J46" s="51" t="s">
        <v>399</v>
      </c>
      <c r="K46" s="51">
        <v>870.7</v>
      </c>
      <c r="L46" s="51">
        <v>872.3</v>
      </c>
      <c r="M46" s="53">
        <f t="shared" ref="M46:M47" si="24">L46-K46</f>
        <v>1.5999999999999091</v>
      </c>
      <c r="N46" s="73">
        <f>100-'PLAN_EXEC ATÉ 2022)'!P48</f>
        <v>19</v>
      </c>
      <c r="O46" s="52">
        <f t="shared" ref="O46:O47" si="25">M46*N46/100</f>
        <v>0.30399999999998273</v>
      </c>
      <c r="P46" s="139">
        <f>O46*AUXILIAR!$B$50</f>
        <v>911999.9999999482</v>
      </c>
      <c r="Q46" s="216">
        <v>19</v>
      </c>
      <c r="R46" s="52">
        <f t="shared" ref="R46:R47" si="26">M46*Q46/100</f>
        <v>0.30399999999998273</v>
      </c>
      <c r="S46" s="356">
        <f>R46*AUXILIAR!$B$50</f>
        <v>911999.9999999482</v>
      </c>
      <c r="T46" s="233"/>
      <c r="U46" s="55"/>
      <c r="V46" s="55"/>
      <c r="W46" s="55"/>
      <c r="X46" s="55"/>
      <c r="Y46" s="55"/>
      <c r="Z46" s="55"/>
      <c r="AA46" s="55"/>
      <c r="AB46" s="55"/>
      <c r="AC46" s="313"/>
      <c r="AD46" s="475" t="s">
        <v>388</v>
      </c>
      <c r="AE46" s="459">
        <v>709</v>
      </c>
      <c r="AF46" s="443">
        <v>709</v>
      </c>
      <c r="AG46" s="443">
        <v>1</v>
      </c>
      <c r="AH46" s="442">
        <f>100-'PLAN_EXEC ATÉ 2022)'!AJ46</f>
        <v>69</v>
      </c>
      <c r="AI46" s="445">
        <f t="shared" ref="AI46" si="27">AG46*AH46/100</f>
        <v>0.69</v>
      </c>
      <c r="AJ46" s="446">
        <f>AI46*AUXILIAR!$B$59</f>
        <v>27599999.999999996</v>
      </c>
      <c r="AK46" s="442">
        <v>47.1</v>
      </c>
      <c r="AL46" s="445">
        <f t="shared" ref="AL46" si="28">AG46*AK46/100</f>
        <v>0.47100000000000003</v>
      </c>
      <c r="AM46" s="463">
        <f>AL46*AUXILIAR!$B$59</f>
        <v>18840000</v>
      </c>
      <c r="AN46" s="486"/>
      <c r="AO46" s="506"/>
      <c r="AP46" s="234"/>
      <c r="AQ46" s="37"/>
      <c r="AR46" s="37"/>
      <c r="AS46" s="37"/>
      <c r="AT46" s="37"/>
      <c r="AU46" s="37"/>
      <c r="AV46" s="37"/>
      <c r="AW46" s="323"/>
      <c r="AX46" s="355" t="s">
        <v>387</v>
      </c>
      <c r="AY46" s="51">
        <v>753.2</v>
      </c>
      <c r="AZ46" s="51">
        <v>793.4</v>
      </c>
      <c r="BA46" s="436">
        <v>21.19</v>
      </c>
      <c r="BB46" s="51">
        <f>100-'PLAN_EXEC ATÉ 2022)'!BD46</f>
        <v>66</v>
      </c>
      <c r="BC46" s="182">
        <f t="shared" ref="BC46" si="29">BA46*BB46/100</f>
        <v>13.985400000000002</v>
      </c>
      <c r="BD46" s="139">
        <f>BC46*AUXILIAR!$B$67</f>
        <v>27970800.000000004</v>
      </c>
      <c r="BE46" s="435">
        <v>66</v>
      </c>
      <c r="BF46" s="52">
        <f>BC46*BE46/100</f>
        <v>9.2303640000000016</v>
      </c>
      <c r="BG46" s="356">
        <f>BF46*AUXILIAR!$B$67</f>
        <v>18460728.000000004</v>
      </c>
      <c r="BH46" s="234"/>
      <c r="BI46" s="37"/>
      <c r="BJ46" s="37"/>
      <c r="BK46" s="37"/>
      <c r="BL46" s="37"/>
      <c r="BM46" s="37"/>
      <c r="BN46" s="37"/>
      <c r="BO46" s="37"/>
      <c r="BP46" s="37"/>
      <c r="BQ46" s="323"/>
      <c r="BR46" s="372"/>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c r="MF46" s="99"/>
      <c r="MG46" s="99"/>
      <c r="MH46" s="99"/>
      <c r="MI46" s="99"/>
      <c r="MJ46" s="99"/>
      <c r="MK46" s="99"/>
      <c r="ML46" s="99"/>
      <c r="MM46" s="99"/>
      <c r="MN46" s="99"/>
      <c r="MO46" s="99"/>
      <c r="MP46" s="99"/>
      <c r="MQ46" s="99"/>
      <c r="MR46" s="99"/>
    </row>
    <row r="47" spans="1:356" ht="15" customHeight="1">
      <c r="A47" s="4"/>
      <c r="B47" s="8" t="s">
        <v>33</v>
      </c>
      <c r="C47" s="8" t="s">
        <v>8</v>
      </c>
      <c r="D47" s="8"/>
      <c r="E47" s="199">
        <v>365</v>
      </c>
      <c r="F47" s="118" t="s">
        <v>187</v>
      </c>
      <c r="G47" s="118" t="s">
        <v>108</v>
      </c>
      <c r="H47" s="196" t="s">
        <v>400</v>
      </c>
      <c r="I47" s="307" t="s">
        <v>188</v>
      </c>
      <c r="J47" s="459" t="s">
        <v>696</v>
      </c>
      <c r="K47" s="443">
        <v>628.9</v>
      </c>
      <c r="L47" s="443">
        <v>631.16</v>
      </c>
      <c r="M47" s="460">
        <f t="shared" si="24"/>
        <v>2.2599999999999909</v>
      </c>
      <c r="N47" s="442">
        <f>100-'PLAN_EXEC ATÉ 2022)'!P47</f>
        <v>90</v>
      </c>
      <c r="O47" s="445">
        <f t="shared" si="25"/>
        <v>2.0339999999999918</v>
      </c>
      <c r="P47" s="446">
        <f>O47*AUXILIAR!$B$50</f>
        <v>6101999.9999999758</v>
      </c>
      <c r="Q47" s="442">
        <v>81</v>
      </c>
      <c r="R47" s="445">
        <f t="shared" si="26"/>
        <v>1.8305999999999927</v>
      </c>
      <c r="S47" s="447">
        <f>R47*AUXILIAR!$B$50</f>
        <v>5491799.9999999776</v>
      </c>
      <c r="T47" s="233"/>
      <c r="U47" s="55"/>
      <c r="V47" s="55"/>
      <c r="W47" s="55"/>
      <c r="X47" s="55"/>
      <c r="Y47" s="55"/>
      <c r="Z47" s="55"/>
      <c r="AA47" s="55"/>
      <c r="AB47" s="55"/>
      <c r="AC47" s="313"/>
      <c r="AD47" s="474"/>
      <c r="AE47" s="37"/>
      <c r="AF47" s="37"/>
      <c r="AG47" s="37"/>
      <c r="AH47" s="37"/>
      <c r="AI47" s="37"/>
      <c r="AJ47" s="37"/>
      <c r="AK47" s="37"/>
      <c r="AL47" s="37"/>
      <c r="AM47" s="323"/>
      <c r="AN47" s="506"/>
      <c r="AO47" s="506"/>
      <c r="AP47" s="234"/>
      <c r="AQ47" s="37"/>
      <c r="AR47" s="37"/>
      <c r="AS47" s="37"/>
      <c r="AT47" s="37"/>
      <c r="AU47" s="37"/>
      <c r="AV47" s="37"/>
      <c r="AW47" s="323"/>
      <c r="AX47" s="378"/>
      <c r="AY47" s="37"/>
      <c r="AZ47" s="37"/>
      <c r="BA47" s="37"/>
      <c r="BB47" s="37"/>
      <c r="BC47" s="37"/>
      <c r="BD47" s="37"/>
      <c r="BE47" s="37"/>
      <c r="BF47" s="37"/>
      <c r="BG47" s="379"/>
      <c r="BH47" s="234"/>
      <c r="BI47" s="37"/>
      <c r="BJ47" s="37"/>
      <c r="BK47" s="37"/>
      <c r="BL47" s="37"/>
      <c r="BM47" s="37"/>
      <c r="BN47" s="37"/>
      <c r="BO47" s="37"/>
      <c r="BP47" s="37"/>
      <c r="BQ47" s="323"/>
      <c r="BR47" s="372"/>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c r="MF47" s="99"/>
      <c r="MG47" s="99"/>
      <c r="MH47" s="99"/>
      <c r="MI47" s="99"/>
      <c r="MJ47" s="99"/>
      <c r="MK47" s="99"/>
      <c r="ML47" s="99"/>
      <c r="MM47" s="99"/>
      <c r="MN47" s="99"/>
      <c r="MO47" s="99"/>
      <c r="MP47" s="99"/>
      <c r="MQ47" s="99"/>
      <c r="MR47" s="99"/>
    </row>
    <row r="48" spans="1:356" ht="15">
      <c r="A48" s="4"/>
      <c r="B48" s="64" t="s">
        <v>33</v>
      </c>
      <c r="C48" s="64" t="s">
        <v>8</v>
      </c>
      <c r="D48" s="65" t="s">
        <v>20</v>
      </c>
      <c r="E48" s="126">
        <v>364</v>
      </c>
      <c r="F48" s="119" t="s">
        <v>187</v>
      </c>
      <c r="G48" s="119" t="s">
        <v>108</v>
      </c>
      <c r="H48" s="185" t="s">
        <v>400</v>
      </c>
      <c r="I48" s="305" t="s">
        <v>188</v>
      </c>
      <c r="J48" s="66"/>
      <c r="K48" s="66"/>
      <c r="L48" s="66"/>
      <c r="M48" s="66"/>
      <c r="N48" s="80" t="s">
        <v>115</v>
      </c>
      <c r="O48" s="79">
        <f>SUM(O49:O50)</f>
        <v>0</v>
      </c>
      <c r="P48" s="79">
        <f>SUM(P49:P50)</f>
        <v>0</v>
      </c>
      <c r="Q48" s="80" t="s">
        <v>115</v>
      </c>
      <c r="R48" s="79">
        <f>SUM(R49:R50)</f>
        <v>0</v>
      </c>
      <c r="S48" s="348">
        <f>SUM(S49:S50)</f>
        <v>0</v>
      </c>
      <c r="T48" s="316"/>
      <c r="U48" s="66"/>
      <c r="V48" s="66"/>
      <c r="W48" s="66"/>
      <c r="X48" s="80" t="s">
        <v>115</v>
      </c>
      <c r="Y48" s="79">
        <f>SUM(Y49:Y50)</f>
        <v>0</v>
      </c>
      <c r="Z48" s="79">
        <f>SUM(Z49:Z50)</f>
        <v>0</v>
      </c>
      <c r="AA48" s="80" t="s">
        <v>115</v>
      </c>
      <c r="AB48" s="79">
        <f>SUM(AB49:AB50)</f>
        <v>0</v>
      </c>
      <c r="AC48" s="256">
        <f>SUM(AC49:AC50)</f>
        <v>0</v>
      </c>
      <c r="AD48" s="377"/>
      <c r="AE48" s="65"/>
      <c r="AF48" s="65"/>
      <c r="AG48" s="65"/>
      <c r="AH48" s="80" t="s">
        <v>115</v>
      </c>
      <c r="AI48" s="79">
        <f>SUM(AI49:AI50)</f>
        <v>0</v>
      </c>
      <c r="AJ48" s="79">
        <f>SUM(AJ49:AJ50)</f>
        <v>0</v>
      </c>
      <c r="AK48" s="80" t="s">
        <v>115</v>
      </c>
      <c r="AL48" s="79">
        <f>SUM(AL49:AL50)</f>
        <v>0</v>
      </c>
      <c r="AM48" s="256">
        <f>SUM(AM49:AM50)</f>
        <v>0</v>
      </c>
      <c r="AN48" s="502"/>
      <c r="AO48" s="503"/>
      <c r="AP48" s="264"/>
      <c r="AQ48" s="65"/>
      <c r="AR48" s="80" t="s">
        <v>115</v>
      </c>
      <c r="AS48" s="79">
        <f>SUM(AS49:AS50)</f>
        <v>0</v>
      </c>
      <c r="AT48" s="79">
        <f>SUM(AT49:AT50)</f>
        <v>0</v>
      </c>
      <c r="AU48" s="80" t="s">
        <v>115</v>
      </c>
      <c r="AV48" s="79">
        <f>SUM(AV49:AV50)</f>
        <v>0</v>
      </c>
      <c r="AW48" s="256">
        <f>SUM(AW49:AW50)</f>
        <v>0</v>
      </c>
      <c r="AX48" s="377"/>
      <c r="AY48" s="65"/>
      <c r="AZ48" s="65"/>
      <c r="BA48" s="65"/>
      <c r="BB48" s="80" t="s">
        <v>115</v>
      </c>
      <c r="BC48" s="79">
        <f>SUM(BC49:BC50)</f>
        <v>0</v>
      </c>
      <c r="BD48" s="79">
        <f>SUM(BD49:BD50)</f>
        <v>0</v>
      </c>
      <c r="BE48" s="80" t="s">
        <v>115</v>
      </c>
      <c r="BF48" s="79">
        <f>SUM(BF49:BF50)</f>
        <v>0</v>
      </c>
      <c r="BG48" s="348">
        <f>SUM(BG49:BG50)</f>
        <v>0</v>
      </c>
      <c r="BH48" s="264"/>
      <c r="BI48" s="65"/>
      <c r="BJ48" s="65"/>
      <c r="BK48" s="65"/>
      <c r="BL48" s="80" t="s">
        <v>115</v>
      </c>
      <c r="BM48" s="79">
        <f>SUM(BM49:BM50)</f>
        <v>0</v>
      </c>
      <c r="BN48" s="79">
        <f>SUM(BN49:BN50)</f>
        <v>0</v>
      </c>
      <c r="BO48" s="80" t="s">
        <v>115</v>
      </c>
      <c r="BP48" s="79">
        <f>SUM(BP49:BP50)</f>
        <v>0</v>
      </c>
      <c r="BQ48" s="256">
        <f>SUM(BQ49:BQ50)</f>
        <v>0</v>
      </c>
      <c r="BR48" s="371"/>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c r="IV48" s="99"/>
      <c r="IW48" s="99"/>
      <c r="IX48" s="99"/>
      <c r="IY48" s="99"/>
      <c r="IZ48" s="99"/>
      <c r="JA48" s="99"/>
      <c r="JB48" s="99"/>
      <c r="JC48" s="99"/>
      <c r="JD48" s="99"/>
      <c r="JE48" s="99"/>
      <c r="JF48" s="99"/>
      <c r="JG48" s="99"/>
      <c r="JH48" s="99"/>
      <c r="JI48" s="99"/>
      <c r="JJ48" s="99"/>
      <c r="JK48" s="99"/>
      <c r="JL48" s="99"/>
      <c r="JM48" s="99"/>
      <c r="JN48" s="99"/>
      <c r="JO48" s="99"/>
      <c r="JP48" s="99"/>
      <c r="JQ48" s="99"/>
      <c r="JR48" s="99"/>
      <c r="JS48" s="99"/>
      <c r="JT48" s="99"/>
      <c r="JU48" s="99"/>
      <c r="JV48" s="99"/>
      <c r="JW48" s="99"/>
      <c r="JX48" s="99"/>
      <c r="JY48" s="99"/>
      <c r="JZ48" s="99"/>
      <c r="KA48" s="99"/>
      <c r="KB48" s="99"/>
      <c r="KC48" s="99"/>
      <c r="KD48" s="99"/>
      <c r="KE48" s="99"/>
      <c r="KF48" s="99"/>
      <c r="KG48" s="99"/>
      <c r="KH48" s="99"/>
      <c r="KI48" s="99"/>
      <c r="KJ48" s="99"/>
      <c r="KK48" s="99"/>
      <c r="KL48" s="99"/>
      <c r="KM48" s="99"/>
      <c r="KN48" s="99"/>
      <c r="KO48" s="99"/>
      <c r="KP48" s="99"/>
      <c r="KQ48" s="99"/>
      <c r="KR48" s="99"/>
      <c r="KS48" s="99"/>
      <c r="KT48" s="99"/>
      <c r="KU48" s="99"/>
      <c r="KV48" s="99"/>
      <c r="KW48" s="99"/>
      <c r="KX48" s="99"/>
      <c r="KY48" s="99"/>
      <c r="KZ48" s="99"/>
      <c r="LA48" s="99"/>
      <c r="LB48" s="99"/>
      <c r="LC48" s="99"/>
      <c r="LD48" s="99"/>
      <c r="LE48" s="99"/>
      <c r="LF48" s="99"/>
      <c r="LG48" s="99"/>
      <c r="LH48" s="99"/>
      <c r="LI48" s="99"/>
      <c r="LJ48" s="99"/>
      <c r="LK48" s="99"/>
      <c r="LL48" s="99"/>
      <c r="LM48" s="99"/>
      <c r="LN48" s="99"/>
      <c r="LO48" s="99"/>
      <c r="LP48" s="99"/>
      <c r="LQ48" s="99"/>
      <c r="LR48" s="99"/>
      <c r="LS48" s="99"/>
      <c r="LT48" s="99"/>
      <c r="LU48" s="99"/>
      <c r="LV48" s="99"/>
      <c r="LW48" s="99"/>
      <c r="LX48" s="99"/>
      <c r="LY48" s="99"/>
      <c r="LZ48" s="99"/>
      <c r="MA48" s="99"/>
      <c r="MB48" s="99"/>
      <c r="MC48" s="99"/>
      <c r="MD48" s="99"/>
      <c r="ME48" s="99"/>
      <c r="MF48" s="99"/>
      <c r="MG48" s="99"/>
      <c r="MH48" s="99"/>
      <c r="MI48" s="99"/>
      <c r="MJ48" s="99"/>
      <c r="MK48" s="99"/>
      <c r="ML48" s="99"/>
      <c r="MM48" s="99"/>
      <c r="MN48" s="99"/>
      <c r="MO48" s="99"/>
      <c r="MP48" s="99"/>
      <c r="MQ48" s="99"/>
      <c r="MR48" s="99"/>
    </row>
    <row r="49" spans="1:356" ht="22.5">
      <c r="A49" s="4"/>
      <c r="B49" s="8" t="s">
        <v>33</v>
      </c>
      <c r="C49" s="8" t="s">
        <v>8</v>
      </c>
      <c r="D49" s="8"/>
      <c r="E49" s="199">
        <v>364</v>
      </c>
      <c r="F49" s="118" t="s">
        <v>187</v>
      </c>
      <c r="G49" s="118" t="s">
        <v>108</v>
      </c>
      <c r="H49" s="196" t="s">
        <v>400</v>
      </c>
      <c r="I49" s="307" t="s">
        <v>188</v>
      </c>
      <c r="J49" s="8"/>
      <c r="K49" s="8"/>
      <c r="L49" s="8"/>
      <c r="M49" s="8"/>
      <c r="N49" s="8"/>
      <c r="O49" s="8"/>
      <c r="P49" s="8"/>
      <c r="Q49" s="8"/>
      <c r="R49" s="8"/>
      <c r="S49" s="390"/>
      <c r="T49" s="317"/>
      <c r="U49" s="8"/>
      <c r="V49" s="8"/>
      <c r="W49" s="8"/>
      <c r="X49" s="8"/>
      <c r="Y49" s="8"/>
      <c r="Z49" s="8"/>
      <c r="AA49" s="8"/>
      <c r="AB49" s="8"/>
      <c r="AC49" s="312"/>
      <c r="AD49" s="354"/>
      <c r="AE49" s="5"/>
      <c r="AF49" s="5"/>
      <c r="AG49" s="5"/>
      <c r="AH49" s="5"/>
      <c r="AI49" s="5"/>
      <c r="AJ49" s="5"/>
      <c r="AK49" s="5"/>
      <c r="AL49" s="5"/>
      <c r="AM49" s="145"/>
      <c r="AN49" s="490"/>
      <c r="AO49" s="490"/>
      <c r="AP49" s="128"/>
      <c r="AQ49" s="5"/>
      <c r="AR49" s="5"/>
      <c r="AS49" s="5"/>
      <c r="AT49" s="5"/>
      <c r="AU49" s="5"/>
      <c r="AV49" s="5"/>
      <c r="AW49" s="145"/>
      <c r="AX49" s="354"/>
      <c r="AY49" s="5"/>
      <c r="AZ49" s="5"/>
      <c r="BA49" s="5"/>
      <c r="BB49" s="5"/>
      <c r="BC49" s="5"/>
      <c r="BD49" s="5"/>
      <c r="BE49" s="5"/>
      <c r="BF49" s="5"/>
      <c r="BG49" s="341"/>
      <c r="BH49" s="128"/>
      <c r="BI49" s="5"/>
      <c r="BJ49" s="5"/>
      <c r="BK49" s="5"/>
      <c r="BL49" s="5"/>
      <c r="BM49" s="5"/>
      <c r="BN49" s="5"/>
      <c r="BO49" s="5"/>
      <c r="BP49" s="5"/>
      <c r="BQ49" s="145"/>
      <c r="BR49" s="372"/>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c r="IV49" s="99"/>
      <c r="IW49" s="99"/>
      <c r="IX49" s="99"/>
      <c r="IY49" s="99"/>
      <c r="IZ49" s="99"/>
      <c r="JA49" s="99"/>
      <c r="JB49" s="99"/>
      <c r="JC49" s="99"/>
      <c r="JD49" s="99"/>
      <c r="JE49" s="99"/>
      <c r="JF49" s="99"/>
      <c r="JG49" s="99"/>
      <c r="JH49" s="99"/>
      <c r="JI49" s="99"/>
      <c r="JJ49" s="99"/>
      <c r="JK49" s="99"/>
      <c r="JL49" s="99"/>
      <c r="JM49" s="99"/>
      <c r="JN49" s="99"/>
      <c r="JO49" s="99"/>
      <c r="JP49" s="99"/>
      <c r="JQ49" s="99"/>
      <c r="JR49" s="99"/>
      <c r="JS49" s="99"/>
      <c r="JT49" s="99"/>
      <c r="JU49" s="99"/>
      <c r="JV49" s="99"/>
      <c r="JW49" s="99"/>
      <c r="JX49" s="99"/>
      <c r="JY49" s="99"/>
      <c r="JZ49" s="99"/>
      <c r="KA49" s="99"/>
      <c r="KB49" s="99"/>
      <c r="KC49" s="99"/>
      <c r="KD49" s="99"/>
      <c r="KE49" s="99"/>
      <c r="KF49" s="99"/>
      <c r="KG49" s="99"/>
      <c r="KH49" s="99"/>
      <c r="KI49" s="99"/>
      <c r="KJ49" s="99"/>
      <c r="KK49" s="99"/>
      <c r="KL49" s="99"/>
      <c r="KM49" s="99"/>
      <c r="KN49" s="99"/>
      <c r="KO49" s="99"/>
      <c r="KP49" s="99"/>
      <c r="KQ49" s="99"/>
      <c r="KR49" s="99"/>
      <c r="KS49" s="99"/>
      <c r="KT49" s="99"/>
      <c r="KU49" s="99"/>
      <c r="KV49" s="99"/>
      <c r="KW49" s="99"/>
      <c r="KX49" s="99"/>
      <c r="KY49" s="99"/>
      <c r="KZ49" s="99"/>
      <c r="LA49" s="99"/>
      <c r="LB49" s="99"/>
      <c r="LC49" s="99"/>
      <c r="LD49" s="99"/>
      <c r="LE49" s="99"/>
      <c r="LF49" s="99"/>
      <c r="LG49" s="99"/>
      <c r="LH49" s="99"/>
      <c r="LI49" s="99"/>
      <c r="LJ49" s="99"/>
      <c r="LK49" s="99"/>
      <c r="LL49" s="99"/>
      <c r="LM49" s="99"/>
      <c r="LN49" s="99"/>
      <c r="LO49" s="99"/>
      <c r="LP49" s="99"/>
      <c r="LQ49" s="99"/>
      <c r="LR49" s="99"/>
      <c r="LS49" s="99"/>
      <c r="LT49" s="99"/>
      <c r="LU49" s="99"/>
      <c r="LV49" s="99"/>
      <c r="LW49" s="99"/>
      <c r="LX49" s="99"/>
      <c r="LY49" s="99"/>
      <c r="LZ49" s="99"/>
      <c r="MA49" s="99"/>
      <c r="MB49" s="99"/>
      <c r="MC49" s="99"/>
      <c r="MD49" s="99"/>
      <c r="ME49" s="99"/>
      <c r="MF49" s="99"/>
      <c r="MG49" s="99"/>
      <c r="MH49" s="99"/>
      <c r="MI49" s="99"/>
      <c r="MJ49" s="99"/>
      <c r="MK49" s="99"/>
      <c r="ML49" s="99"/>
      <c r="MM49" s="99"/>
      <c r="MN49" s="99"/>
      <c r="MO49" s="99"/>
      <c r="MP49" s="99"/>
      <c r="MQ49" s="99"/>
      <c r="MR49" s="99"/>
    </row>
    <row r="50" spans="1:356" ht="22.5">
      <c r="A50" s="4"/>
      <c r="B50" s="8" t="s">
        <v>33</v>
      </c>
      <c r="C50" s="8" t="s">
        <v>8</v>
      </c>
      <c r="D50" s="8"/>
      <c r="E50" s="199">
        <v>364</v>
      </c>
      <c r="F50" s="118" t="s">
        <v>187</v>
      </c>
      <c r="G50" s="118" t="s">
        <v>108</v>
      </c>
      <c r="H50" s="196" t="s">
        <v>400</v>
      </c>
      <c r="I50" s="307" t="s">
        <v>188</v>
      </c>
      <c r="J50" s="8"/>
      <c r="K50" s="8"/>
      <c r="L50" s="8"/>
      <c r="M50" s="8"/>
      <c r="N50" s="8"/>
      <c r="O50" s="8"/>
      <c r="P50" s="8"/>
      <c r="Q50" s="8"/>
      <c r="R50" s="8"/>
      <c r="S50" s="390"/>
      <c r="T50" s="317"/>
      <c r="U50" s="8"/>
      <c r="V50" s="8"/>
      <c r="W50" s="8"/>
      <c r="X50" s="8"/>
      <c r="Y50" s="8"/>
      <c r="Z50" s="8"/>
      <c r="AA50" s="8"/>
      <c r="AB50" s="8"/>
      <c r="AC50" s="312"/>
      <c r="AD50" s="354"/>
      <c r="AE50" s="5"/>
      <c r="AF50" s="5"/>
      <c r="AG50" s="5"/>
      <c r="AH50" s="5"/>
      <c r="AI50" s="5"/>
      <c r="AJ50" s="5"/>
      <c r="AK50" s="5"/>
      <c r="AL50" s="5"/>
      <c r="AM50" s="145"/>
      <c r="AN50" s="490"/>
      <c r="AO50" s="490"/>
      <c r="AP50" s="128"/>
      <c r="AQ50" s="5"/>
      <c r="AR50" s="5"/>
      <c r="AS50" s="5"/>
      <c r="AT50" s="5"/>
      <c r="AU50" s="5"/>
      <c r="AV50" s="5"/>
      <c r="AW50" s="145"/>
      <c r="AX50" s="354"/>
      <c r="AY50" s="5"/>
      <c r="AZ50" s="5"/>
      <c r="BA50" s="5"/>
      <c r="BB50" s="5"/>
      <c r="BC50" s="5"/>
      <c r="BD50" s="5"/>
      <c r="BE50" s="5"/>
      <c r="BF50" s="5"/>
      <c r="BG50" s="341"/>
      <c r="BH50" s="128"/>
      <c r="BI50" s="5"/>
      <c r="BJ50" s="5"/>
      <c r="BK50" s="5"/>
      <c r="BL50" s="5"/>
      <c r="BM50" s="5"/>
      <c r="BN50" s="5"/>
      <c r="BO50" s="5"/>
      <c r="BP50" s="5"/>
      <c r="BQ50" s="145"/>
      <c r="BR50" s="372"/>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c r="JL50" s="99"/>
      <c r="JM50" s="99"/>
      <c r="JN50" s="99"/>
      <c r="JO50" s="99"/>
      <c r="JP50" s="99"/>
      <c r="JQ50" s="99"/>
      <c r="JR50" s="99"/>
      <c r="JS50" s="99"/>
      <c r="JT50" s="99"/>
      <c r="JU50" s="99"/>
      <c r="JV50" s="99"/>
      <c r="JW50" s="99"/>
      <c r="JX50" s="99"/>
      <c r="JY50" s="99"/>
      <c r="JZ50" s="99"/>
      <c r="KA50" s="99"/>
      <c r="KB50" s="99"/>
      <c r="KC50" s="99"/>
      <c r="KD50" s="99"/>
      <c r="KE50" s="99"/>
      <c r="KF50" s="99"/>
      <c r="KG50" s="99"/>
      <c r="KH50" s="99"/>
      <c r="KI50" s="99"/>
      <c r="KJ50" s="99"/>
      <c r="KK50" s="99"/>
      <c r="KL50" s="99"/>
      <c r="KM50" s="99"/>
      <c r="KN50" s="99"/>
      <c r="KO50" s="99"/>
      <c r="KP50" s="99"/>
      <c r="KQ50" s="99"/>
      <c r="KR50" s="99"/>
      <c r="KS50" s="99"/>
      <c r="KT50" s="99"/>
      <c r="KU50" s="99"/>
      <c r="KV50" s="99"/>
      <c r="KW50" s="99"/>
      <c r="KX50" s="99"/>
      <c r="KY50" s="99"/>
      <c r="KZ50" s="99"/>
      <c r="LA50" s="99"/>
      <c r="LB50" s="99"/>
      <c r="LC50" s="99"/>
      <c r="LD50" s="99"/>
      <c r="LE50" s="99"/>
      <c r="LF50" s="99"/>
      <c r="LG50" s="99"/>
      <c r="LH50" s="99"/>
      <c r="LI50" s="99"/>
      <c r="LJ50" s="99"/>
      <c r="LK50" s="99"/>
      <c r="LL50" s="99"/>
      <c r="LM50" s="99"/>
      <c r="LN50" s="99"/>
      <c r="LO50" s="99"/>
      <c r="LP50" s="99"/>
      <c r="LQ50" s="99"/>
      <c r="LR50" s="99"/>
      <c r="LS50" s="99"/>
      <c r="LT50" s="99"/>
      <c r="LU50" s="99"/>
      <c r="LV50" s="99"/>
      <c r="LW50" s="99"/>
      <c r="LX50" s="99"/>
      <c r="LY50" s="99"/>
      <c r="LZ50" s="99"/>
      <c r="MA50" s="99"/>
      <c r="MB50" s="99"/>
      <c r="MC50" s="99"/>
      <c r="MD50" s="99"/>
      <c r="ME50" s="99"/>
      <c r="MF50" s="99"/>
      <c r="MG50" s="99"/>
      <c r="MH50" s="99"/>
      <c r="MI50" s="99"/>
      <c r="MJ50" s="99"/>
      <c r="MK50" s="99"/>
      <c r="ML50" s="99"/>
      <c r="MM50" s="99"/>
      <c r="MN50" s="99"/>
      <c r="MO50" s="99"/>
      <c r="MP50" s="99"/>
      <c r="MQ50" s="99"/>
      <c r="MR50" s="99"/>
    </row>
    <row r="51" spans="1:356" ht="15">
      <c r="A51" s="4"/>
      <c r="B51" s="64" t="s">
        <v>33</v>
      </c>
      <c r="C51" s="64" t="s">
        <v>18</v>
      </c>
      <c r="D51" s="65" t="s">
        <v>143</v>
      </c>
      <c r="E51" s="126">
        <v>364</v>
      </c>
      <c r="F51" s="119" t="s">
        <v>187</v>
      </c>
      <c r="G51" s="119" t="s">
        <v>108</v>
      </c>
      <c r="H51" s="185" t="s">
        <v>400</v>
      </c>
      <c r="I51" s="305" t="s">
        <v>188</v>
      </c>
      <c r="J51" s="66"/>
      <c r="K51" s="66"/>
      <c r="L51" s="66"/>
      <c r="M51" s="66"/>
      <c r="N51" s="80" t="s">
        <v>115</v>
      </c>
      <c r="O51" s="79">
        <f>SUM(O52:O54)</f>
        <v>5.5</v>
      </c>
      <c r="P51" s="79">
        <f>SUM(P52:P54)</f>
        <v>16500000</v>
      </c>
      <c r="Q51" s="80" t="s">
        <v>115</v>
      </c>
      <c r="R51" s="79">
        <f>SUM(R52:R54)</f>
        <v>1.7250000000000001</v>
      </c>
      <c r="S51" s="348">
        <f>SUM(S52:S54)</f>
        <v>5175000</v>
      </c>
      <c r="T51" s="316"/>
      <c r="U51" s="66"/>
      <c r="V51" s="66"/>
      <c r="W51" s="66"/>
      <c r="X51" s="80" t="s">
        <v>115</v>
      </c>
      <c r="Y51" s="79">
        <f>SUM(Y52:Y54)</f>
        <v>0</v>
      </c>
      <c r="Z51" s="79">
        <f>SUM(Z52:Z54)</f>
        <v>0</v>
      </c>
      <c r="AA51" s="80" t="s">
        <v>115</v>
      </c>
      <c r="AB51" s="79">
        <f>SUM(AB52:AB54)</f>
        <v>0</v>
      </c>
      <c r="AC51" s="256">
        <f>SUM(AC52:AC54)</f>
        <v>0</v>
      </c>
      <c r="AD51" s="377"/>
      <c r="AE51" s="65"/>
      <c r="AF51" s="65"/>
      <c r="AG51" s="65"/>
      <c r="AH51" s="80" t="s">
        <v>115</v>
      </c>
      <c r="AI51" s="79">
        <f>SUM(AI52:AI54)</f>
        <v>0</v>
      </c>
      <c r="AJ51" s="79">
        <f>SUM(AJ52:AJ54)</f>
        <v>0</v>
      </c>
      <c r="AK51" s="80" t="s">
        <v>115</v>
      </c>
      <c r="AL51" s="79">
        <f>SUM(AL52:AL54)</f>
        <v>0</v>
      </c>
      <c r="AM51" s="256">
        <f>SUM(AM52:AM54)</f>
        <v>0</v>
      </c>
      <c r="AN51" s="502"/>
      <c r="AO51" s="503"/>
      <c r="AP51" s="264"/>
      <c r="AQ51" s="65"/>
      <c r="AR51" s="80" t="s">
        <v>115</v>
      </c>
      <c r="AS51" s="79">
        <f>SUM(AS52:AS54)</f>
        <v>0</v>
      </c>
      <c r="AT51" s="79">
        <f>SUM(AT52:AT54)</f>
        <v>0</v>
      </c>
      <c r="AU51" s="80" t="s">
        <v>115</v>
      </c>
      <c r="AV51" s="79">
        <f>SUM(AV52:AV54)</f>
        <v>0</v>
      </c>
      <c r="AW51" s="256">
        <f>SUM(AW52:AW54)</f>
        <v>0</v>
      </c>
      <c r="AX51" s="377"/>
      <c r="AY51" s="65"/>
      <c r="AZ51" s="65"/>
      <c r="BA51" s="65"/>
      <c r="BB51" s="80" t="s">
        <v>115</v>
      </c>
      <c r="BC51" s="79">
        <f>SUM(BC52:BC54)</f>
        <v>0</v>
      </c>
      <c r="BD51" s="79">
        <f>SUM(BD52:BD54)</f>
        <v>0</v>
      </c>
      <c r="BE51" s="80" t="s">
        <v>115</v>
      </c>
      <c r="BF51" s="79">
        <f>SUM(BF52:BF54)</f>
        <v>0</v>
      </c>
      <c r="BG51" s="348">
        <f>SUM(BG52:BG54)</f>
        <v>0</v>
      </c>
      <c r="BH51" s="264"/>
      <c r="BI51" s="65"/>
      <c r="BJ51" s="65"/>
      <c r="BK51" s="65"/>
      <c r="BL51" s="80" t="s">
        <v>115</v>
      </c>
      <c r="BM51" s="79">
        <f>SUM(BM52:BM54)</f>
        <v>0</v>
      </c>
      <c r="BN51" s="79">
        <f>SUM(BN52:BN54)</f>
        <v>0</v>
      </c>
      <c r="BO51" s="80" t="s">
        <v>115</v>
      </c>
      <c r="BP51" s="79">
        <f>SUM(BP52:BP54)</f>
        <v>0</v>
      </c>
      <c r="BQ51" s="256">
        <f>SUM(BQ52:BQ54)</f>
        <v>0</v>
      </c>
      <c r="BR51" s="371"/>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9"/>
      <c r="JU51" s="99"/>
      <c r="JV51" s="99"/>
      <c r="JW51" s="99"/>
      <c r="JX51" s="99"/>
      <c r="JY51" s="99"/>
      <c r="JZ51" s="99"/>
      <c r="KA51" s="99"/>
      <c r="KB51" s="99"/>
      <c r="KC51" s="99"/>
      <c r="KD51" s="99"/>
      <c r="KE51" s="99"/>
      <c r="KF51" s="99"/>
      <c r="KG51" s="99"/>
      <c r="KH51" s="99"/>
      <c r="KI51" s="99"/>
      <c r="KJ51" s="99"/>
      <c r="KK51" s="99"/>
      <c r="KL51" s="99"/>
      <c r="KM51" s="99"/>
      <c r="KN51" s="99"/>
      <c r="KO51" s="99"/>
      <c r="KP51" s="99"/>
      <c r="KQ51" s="99"/>
      <c r="KR51" s="99"/>
      <c r="KS51" s="99"/>
      <c r="KT51" s="99"/>
      <c r="KU51" s="99"/>
      <c r="KV51" s="99"/>
      <c r="KW51" s="99"/>
      <c r="KX51" s="99"/>
      <c r="KY51" s="99"/>
      <c r="KZ51" s="99"/>
      <c r="LA51" s="99"/>
      <c r="LB51" s="99"/>
      <c r="LC51" s="99"/>
      <c r="LD51" s="99"/>
      <c r="LE51" s="99"/>
      <c r="LF51" s="99"/>
      <c r="LG51" s="99"/>
      <c r="LH51" s="99"/>
      <c r="LI51" s="99"/>
      <c r="LJ51" s="99"/>
      <c r="LK51" s="99"/>
      <c r="LL51" s="99"/>
      <c r="LM51" s="99"/>
      <c r="LN51" s="99"/>
      <c r="LO51" s="99"/>
      <c r="LP51" s="99"/>
      <c r="LQ51" s="99"/>
      <c r="LR51" s="99"/>
      <c r="LS51" s="99"/>
      <c r="LT51" s="99"/>
      <c r="LU51" s="99"/>
      <c r="LV51" s="99"/>
      <c r="LW51" s="99"/>
      <c r="LX51" s="99"/>
      <c r="LY51" s="99"/>
      <c r="LZ51" s="99"/>
      <c r="MA51" s="99"/>
      <c r="MB51" s="99"/>
      <c r="MC51" s="99"/>
      <c r="MD51" s="99"/>
      <c r="ME51" s="99"/>
      <c r="MF51" s="99"/>
      <c r="MG51" s="99"/>
      <c r="MH51" s="99"/>
      <c r="MI51" s="99"/>
      <c r="MJ51" s="99"/>
      <c r="MK51" s="99"/>
      <c r="ML51" s="99"/>
      <c r="MM51" s="99"/>
      <c r="MN51" s="99"/>
      <c r="MO51" s="99"/>
      <c r="MP51" s="99"/>
      <c r="MQ51" s="99"/>
      <c r="MR51" s="99"/>
    </row>
    <row r="52" spans="1:356" ht="22.5">
      <c r="A52" s="4"/>
      <c r="B52" s="8" t="s">
        <v>33</v>
      </c>
      <c r="C52" s="8" t="s">
        <v>18</v>
      </c>
      <c r="D52" s="8">
        <v>1</v>
      </c>
      <c r="E52" s="199">
        <v>364</v>
      </c>
      <c r="F52" s="118" t="s">
        <v>187</v>
      </c>
      <c r="G52" s="118" t="s">
        <v>108</v>
      </c>
      <c r="H52" s="196" t="s">
        <v>400</v>
      </c>
      <c r="I52" s="307" t="s">
        <v>188</v>
      </c>
      <c r="J52" s="51" t="s">
        <v>390</v>
      </c>
      <c r="K52" s="51">
        <v>5</v>
      </c>
      <c r="L52" s="51">
        <v>8.5</v>
      </c>
      <c r="M52" s="53">
        <f t="shared" ref="M52:M54" si="30">L52-K52</f>
        <v>3.5</v>
      </c>
      <c r="N52" s="52">
        <v>100</v>
      </c>
      <c r="O52" s="52">
        <f t="shared" ref="O52:O54" si="31">M52*N52/100</f>
        <v>3.5</v>
      </c>
      <c r="P52" s="139">
        <f>O52*AUXILIAR!$B$50</f>
        <v>10500000</v>
      </c>
      <c r="Q52" s="216">
        <v>0</v>
      </c>
      <c r="R52" s="52">
        <f t="shared" ref="R52:R54" si="32">M52*Q52/100</f>
        <v>0</v>
      </c>
      <c r="S52" s="356">
        <f>R52*AUXILIAR!$B$50</f>
        <v>0</v>
      </c>
      <c r="T52" s="317"/>
      <c r="U52" s="8"/>
      <c r="V52" s="8"/>
      <c r="W52" s="8"/>
      <c r="X52" s="8"/>
      <c r="Y52" s="8"/>
      <c r="Z52" s="8"/>
      <c r="AA52" s="8"/>
      <c r="AB52" s="8"/>
      <c r="AC52" s="312"/>
      <c r="AD52" s="354"/>
      <c r="AE52" s="5"/>
      <c r="AF52" s="5"/>
      <c r="AG52" s="5"/>
      <c r="AH52" s="5"/>
      <c r="AI52" s="5"/>
      <c r="AJ52" s="5"/>
      <c r="AK52" s="5"/>
      <c r="AL52" s="5"/>
      <c r="AM52" s="145"/>
      <c r="AN52" s="490"/>
      <c r="AO52" s="490"/>
      <c r="AP52" s="128"/>
      <c r="AQ52" s="5"/>
      <c r="AR52" s="5"/>
      <c r="AS52" s="5"/>
      <c r="AT52" s="5"/>
      <c r="AU52" s="5"/>
      <c r="AV52" s="5"/>
      <c r="AW52" s="145"/>
      <c r="AX52" s="354"/>
      <c r="AY52" s="5"/>
      <c r="AZ52" s="5"/>
      <c r="BA52" s="5"/>
      <c r="BB52" s="5"/>
      <c r="BC52" s="5"/>
      <c r="BD52" s="5"/>
      <c r="BE52" s="5"/>
      <c r="BF52" s="5"/>
      <c r="BG52" s="341"/>
      <c r="BH52" s="128"/>
      <c r="BI52" s="5"/>
      <c r="BJ52" s="5"/>
      <c r="BK52" s="5"/>
      <c r="BL52" s="5"/>
      <c r="BM52" s="5"/>
      <c r="BN52" s="5"/>
      <c r="BO52" s="5"/>
      <c r="BP52" s="5"/>
      <c r="BQ52" s="145"/>
      <c r="BR52" s="372"/>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c r="JL52" s="99"/>
      <c r="JM52" s="99"/>
      <c r="JN52" s="99"/>
      <c r="JO52" s="99"/>
      <c r="JP52" s="99"/>
      <c r="JQ52" s="99"/>
      <c r="JR52" s="99"/>
      <c r="JS52" s="99"/>
      <c r="JT52" s="99"/>
      <c r="JU52" s="99"/>
      <c r="JV52" s="99"/>
      <c r="JW52" s="99"/>
      <c r="JX52" s="99"/>
      <c r="JY52" s="99"/>
      <c r="JZ52" s="99"/>
      <c r="KA52" s="99"/>
      <c r="KB52" s="99"/>
      <c r="KC52" s="99"/>
      <c r="KD52" s="99"/>
      <c r="KE52" s="99"/>
      <c r="KF52" s="99"/>
      <c r="KG52" s="99"/>
      <c r="KH52" s="99"/>
      <c r="KI52" s="99"/>
      <c r="KJ52" s="99"/>
      <c r="KK52" s="99"/>
      <c r="KL52" s="99"/>
      <c r="KM52" s="99"/>
      <c r="KN52" s="99"/>
      <c r="KO52" s="99"/>
      <c r="KP52" s="99"/>
      <c r="KQ52" s="99"/>
      <c r="KR52" s="99"/>
      <c r="KS52" s="99"/>
      <c r="KT52" s="99"/>
      <c r="KU52" s="99"/>
      <c r="KV52" s="99"/>
      <c r="KW52" s="99"/>
      <c r="KX52" s="99"/>
      <c r="KY52" s="99"/>
      <c r="KZ52" s="99"/>
      <c r="LA52" s="99"/>
      <c r="LB52" s="99"/>
      <c r="LC52" s="99"/>
      <c r="LD52" s="99"/>
      <c r="LE52" s="99"/>
      <c r="LF52" s="99"/>
      <c r="LG52" s="99"/>
      <c r="LH52" s="99"/>
      <c r="LI52" s="99"/>
      <c r="LJ52" s="99"/>
      <c r="LK52" s="99"/>
      <c r="LL52" s="99"/>
      <c r="LM52" s="99"/>
      <c r="LN52" s="99"/>
      <c r="LO52" s="99"/>
      <c r="LP52" s="99"/>
      <c r="LQ52" s="99"/>
      <c r="LR52" s="99"/>
      <c r="LS52" s="99"/>
      <c r="LT52" s="99"/>
      <c r="LU52" s="99"/>
      <c r="LV52" s="99"/>
      <c r="LW52" s="99"/>
      <c r="LX52" s="99"/>
      <c r="LY52" s="99"/>
      <c r="LZ52" s="99"/>
      <c r="MA52" s="99"/>
      <c r="MB52" s="99"/>
      <c r="MC52" s="99"/>
      <c r="MD52" s="99"/>
      <c r="ME52" s="99"/>
      <c r="MF52" s="99"/>
      <c r="MG52" s="99"/>
      <c r="MH52" s="99"/>
      <c r="MI52" s="99"/>
      <c r="MJ52" s="99"/>
      <c r="MK52" s="99"/>
      <c r="ML52" s="99"/>
      <c r="MM52" s="99"/>
      <c r="MN52" s="99"/>
      <c r="MO52" s="99"/>
      <c r="MP52" s="99"/>
      <c r="MQ52" s="99"/>
      <c r="MR52" s="99"/>
    </row>
    <row r="53" spans="1:356" ht="30">
      <c r="A53" s="4"/>
      <c r="B53" s="8" t="s">
        <v>33</v>
      </c>
      <c r="C53" s="8" t="s">
        <v>18</v>
      </c>
      <c r="D53" s="8">
        <v>1</v>
      </c>
      <c r="E53" s="199">
        <v>364</v>
      </c>
      <c r="F53" s="118" t="s">
        <v>187</v>
      </c>
      <c r="G53" s="118" t="s">
        <v>108</v>
      </c>
      <c r="H53" s="196" t="s">
        <v>400</v>
      </c>
      <c r="I53" s="307" t="s">
        <v>188</v>
      </c>
      <c r="J53" s="51" t="s">
        <v>391</v>
      </c>
      <c r="K53" s="51">
        <v>57</v>
      </c>
      <c r="L53" s="51">
        <v>58</v>
      </c>
      <c r="M53" s="53">
        <f t="shared" si="30"/>
        <v>1</v>
      </c>
      <c r="N53" s="52">
        <v>100</v>
      </c>
      <c r="O53" s="52">
        <f t="shared" si="31"/>
        <v>1</v>
      </c>
      <c r="P53" s="139">
        <f>O53*AUXILIAR!$B$50</f>
        <v>3000000</v>
      </c>
      <c r="Q53" s="216">
        <v>87.8</v>
      </c>
      <c r="R53" s="52">
        <f t="shared" si="32"/>
        <v>0.878</v>
      </c>
      <c r="S53" s="356">
        <f>R53*AUXILIAR!$B$50</f>
        <v>2634000</v>
      </c>
      <c r="T53" s="317"/>
      <c r="U53" s="8"/>
      <c r="V53" s="8"/>
      <c r="W53" s="8"/>
      <c r="X53" s="8"/>
      <c r="Y53" s="8"/>
      <c r="Z53" s="8"/>
      <c r="AA53" s="8"/>
      <c r="AB53" s="8"/>
      <c r="AC53" s="312"/>
      <c r="AD53" s="354"/>
      <c r="AE53" s="5"/>
      <c r="AF53" s="5"/>
      <c r="AG53" s="5"/>
      <c r="AH53" s="5"/>
      <c r="AI53" s="5"/>
      <c r="AJ53" s="5"/>
      <c r="AK53" s="5"/>
      <c r="AL53" s="5"/>
      <c r="AM53" s="145"/>
      <c r="AN53" s="490"/>
      <c r="AO53" s="490"/>
      <c r="AP53" s="128"/>
      <c r="AQ53" s="5"/>
      <c r="AR53" s="5"/>
      <c r="AS53" s="5"/>
      <c r="AT53" s="5"/>
      <c r="AU53" s="5"/>
      <c r="AV53" s="5"/>
      <c r="AW53" s="145"/>
      <c r="AX53" s="354"/>
      <c r="AY53" s="5"/>
      <c r="AZ53" s="5"/>
      <c r="BA53" s="5"/>
      <c r="BB53" s="5"/>
      <c r="BC53" s="5"/>
      <c r="BD53" s="5"/>
      <c r="BE53" s="5"/>
      <c r="BF53" s="5"/>
      <c r="BG53" s="341"/>
      <c r="BH53" s="128"/>
      <c r="BI53" s="5"/>
      <c r="BJ53" s="5"/>
      <c r="BK53" s="5"/>
      <c r="BL53" s="5"/>
      <c r="BM53" s="5"/>
      <c r="BN53" s="5"/>
      <c r="BO53" s="5"/>
      <c r="BP53" s="5"/>
      <c r="BQ53" s="145"/>
      <c r="BR53" s="372"/>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c r="JL53" s="99"/>
      <c r="JM53" s="99"/>
      <c r="JN53" s="99"/>
      <c r="JO53" s="99"/>
      <c r="JP53" s="99"/>
      <c r="JQ53" s="99"/>
      <c r="JR53" s="99"/>
      <c r="JS53" s="99"/>
      <c r="JT53" s="99"/>
      <c r="JU53" s="99"/>
      <c r="JV53" s="99"/>
      <c r="JW53" s="99"/>
      <c r="JX53" s="99"/>
      <c r="JY53" s="99"/>
      <c r="JZ53" s="99"/>
      <c r="KA53" s="99"/>
      <c r="KB53" s="99"/>
      <c r="KC53" s="99"/>
      <c r="KD53" s="99"/>
      <c r="KE53" s="99"/>
      <c r="KF53" s="99"/>
      <c r="KG53" s="99"/>
      <c r="KH53" s="99"/>
      <c r="KI53" s="99"/>
      <c r="KJ53" s="99"/>
      <c r="KK53" s="99"/>
      <c r="KL53" s="99"/>
      <c r="KM53" s="99"/>
      <c r="KN53" s="99"/>
      <c r="KO53" s="99"/>
      <c r="KP53" s="99"/>
      <c r="KQ53" s="99"/>
      <c r="KR53" s="99"/>
      <c r="KS53" s="99"/>
      <c r="KT53" s="99"/>
      <c r="KU53" s="99"/>
      <c r="KV53" s="99"/>
      <c r="KW53" s="99"/>
      <c r="KX53" s="99"/>
      <c r="KY53" s="99"/>
      <c r="KZ53" s="99"/>
      <c r="LA53" s="99"/>
      <c r="LB53" s="99"/>
      <c r="LC53" s="99"/>
      <c r="LD53" s="99"/>
      <c r="LE53" s="99"/>
      <c r="LF53" s="99"/>
      <c r="LG53" s="99"/>
      <c r="LH53" s="99"/>
      <c r="LI53" s="99"/>
      <c r="LJ53" s="99"/>
      <c r="LK53" s="99"/>
      <c r="LL53" s="99"/>
      <c r="LM53" s="99"/>
      <c r="LN53" s="99"/>
      <c r="LO53" s="99"/>
      <c r="LP53" s="99"/>
      <c r="LQ53" s="99"/>
      <c r="LR53" s="99"/>
      <c r="LS53" s="99"/>
      <c r="LT53" s="99"/>
      <c r="LU53" s="99"/>
      <c r="LV53" s="99"/>
      <c r="LW53" s="99"/>
      <c r="LX53" s="99"/>
      <c r="LY53" s="99"/>
      <c r="LZ53" s="99"/>
      <c r="MA53" s="99"/>
      <c r="MB53" s="99"/>
      <c r="MC53" s="99"/>
      <c r="MD53" s="99"/>
      <c r="ME53" s="99"/>
      <c r="MF53" s="99"/>
      <c r="MG53" s="99"/>
      <c r="MH53" s="99"/>
      <c r="MI53" s="99"/>
      <c r="MJ53" s="99"/>
      <c r="MK53" s="99"/>
      <c r="ML53" s="99"/>
      <c r="MM53" s="99"/>
      <c r="MN53" s="99"/>
      <c r="MO53" s="99"/>
      <c r="MP53" s="99"/>
      <c r="MQ53" s="99"/>
      <c r="MR53" s="99"/>
    </row>
    <row r="54" spans="1:356" ht="30">
      <c r="A54" s="4"/>
      <c r="B54" s="8" t="s">
        <v>33</v>
      </c>
      <c r="C54" s="8" t="s">
        <v>18</v>
      </c>
      <c r="D54" s="8">
        <v>1</v>
      </c>
      <c r="E54" s="199">
        <v>364</v>
      </c>
      <c r="F54" s="118" t="s">
        <v>187</v>
      </c>
      <c r="G54" s="118" t="s">
        <v>108</v>
      </c>
      <c r="H54" s="196" t="s">
        <v>400</v>
      </c>
      <c r="I54" s="307" t="s">
        <v>188</v>
      </c>
      <c r="J54" s="51" t="s">
        <v>392</v>
      </c>
      <c r="K54" s="51">
        <v>57</v>
      </c>
      <c r="L54" s="51">
        <v>58</v>
      </c>
      <c r="M54" s="53">
        <f t="shared" si="30"/>
        <v>1</v>
      </c>
      <c r="N54" s="52">
        <v>100</v>
      </c>
      <c r="O54" s="52">
        <f t="shared" si="31"/>
        <v>1</v>
      </c>
      <c r="P54" s="139">
        <f>O54*AUXILIAR!$B$50</f>
        <v>3000000</v>
      </c>
      <c r="Q54" s="216">
        <v>84.7</v>
      </c>
      <c r="R54" s="52">
        <f t="shared" si="32"/>
        <v>0.84699999999999998</v>
      </c>
      <c r="S54" s="356">
        <f>R54*AUXILIAR!$B$50</f>
        <v>2541000</v>
      </c>
      <c r="T54" s="317"/>
      <c r="U54" s="8"/>
      <c r="V54" s="8"/>
      <c r="W54" s="8"/>
      <c r="X54" s="8"/>
      <c r="Y54" s="8"/>
      <c r="Z54" s="8"/>
      <c r="AA54" s="8"/>
      <c r="AB54" s="8"/>
      <c r="AC54" s="312"/>
      <c r="AD54" s="354"/>
      <c r="AE54" s="5"/>
      <c r="AF54" s="5"/>
      <c r="AG54" s="5"/>
      <c r="AH54" s="5"/>
      <c r="AI54" s="5"/>
      <c r="AJ54" s="5"/>
      <c r="AK54" s="5"/>
      <c r="AL54" s="5"/>
      <c r="AM54" s="145"/>
      <c r="AN54" s="490"/>
      <c r="AO54" s="490"/>
      <c r="AP54" s="128"/>
      <c r="AQ54" s="5"/>
      <c r="AR54" s="5"/>
      <c r="AS54" s="5"/>
      <c r="AT54" s="5"/>
      <c r="AU54" s="5"/>
      <c r="AV54" s="5"/>
      <c r="AW54" s="145"/>
      <c r="AX54" s="354"/>
      <c r="AY54" s="5"/>
      <c r="AZ54" s="5"/>
      <c r="BA54" s="5"/>
      <c r="BB54" s="5"/>
      <c r="BC54" s="5"/>
      <c r="BD54" s="5"/>
      <c r="BE54" s="5"/>
      <c r="BF54" s="5"/>
      <c r="BG54" s="341"/>
      <c r="BH54" s="128"/>
      <c r="BI54" s="5"/>
      <c r="BJ54" s="5"/>
      <c r="BK54" s="5"/>
      <c r="BL54" s="5"/>
      <c r="BM54" s="5"/>
      <c r="BN54" s="5"/>
      <c r="BO54" s="5"/>
      <c r="BP54" s="5"/>
      <c r="BQ54" s="145"/>
      <c r="BR54" s="372"/>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c r="JL54" s="99"/>
      <c r="JM54" s="99"/>
      <c r="JN54" s="99"/>
      <c r="JO54" s="99"/>
      <c r="JP54" s="99"/>
      <c r="JQ54" s="99"/>
      <c r="JR54" s="99"/>
      <c r="JS54" s="99"/>
      <c r="JT54" s="99"/>
      <c r="JU54" s="99"/>
      <c r="JV54" s="99"/>
      <c r="JW54" s="99"/>
      <c r="JX54" s="99"/>
      <c r="JY54" s="99"/>
      <c r="JZ54" s="99"/>
      <c r="KA54" s="99"/>
      <c r="KB54" s="99"/>
      <c r="KC54" s="99"/>
      <c r="KD54" s="99"/>
      <c r="KE54" s="99"/>
      <c r="KF54" s="99"/>
      <c r="KG54" s="99"/>
      <c r="KH54" s="99"/>
      <c r="KI54" s="99"/>
      <c r="KJ54" s="99"/>
      <c r="KK54" s="99"/>
      <c r="KL54" s="99"/>
      <c r="KM54" s="99"/>
      <c r="KN54" s="99"/>
      <c r="KO54" s="99"/>
      <c r="KP54" s="99"/>
      <c r="KQ54" s="99"/>
      <c r="KR54" s="99"/>
      <c r="KS54" s="99"/>
      <c r="KT54" s="99"/>
      <c r="KU54" s="99"/>
      <c r="KV54" s="99"/>
      <c r="KW54" s="99"/>
      <c r="KX54" s="99"/>
      <c r="KY54" s="99"/>
      <c r="KZ54" s="99"/>
      <c r="LA54" s="99"/>
      <c r="LB54" s="99"/>
      <c r="LC54" s="99"/>
      <c r="LD54" s="99"/>
      <c r="LE54" s="99"/>
      <c r="LF54" s="99"/>
      <c r="LG54" s="99"/>
      <c r="LH54" s="99"/>
      <c r="LI54" s="99"/>
      <c r="LJ54" s="99"/>
      <c r="LK54" s="99"/>
      <c r="LL54" s="99"/>
      <c r="LM54" s="99"/>
      <c r="LN54" s="99"/>
      <c r="LO54" s="99"/>
      <c r="LP54" s="99"/>
      <c r="LQ54" s="99"/>
      <c r="LR54" s="99"/>
      <c r="LS54" s="99"/>
      <c r="LT54" s="99"/>
      <c r="LU54" s="99"/>
      <c r="LV54" s="99"/>
      <c r="LW54" s="99"/>
      <c r="LX54" s="99"/>
      <c r="LY54" s="99"/>
      <c r="LZ54" s="99"/>
      <c r="MA54" s="99"/>
      <c r="MB54" s="99"/>
      <c r="MC54" s="99"/>
      <c r="MD54" s="99"/>
      <c r="ME54" s="99"/>
      <c r="MF54" s="99"/>
      <c r="MG54" s="99"/>
      <c r="MH54" s="99"/>
      <c r="MI54" s="99"/>
      <c r="MJ54" s="99"/>
      <c r="MK54" s="99"/>
      <c r="ML54" s="99"/>
      <c r="MM54" s="99"/>
      <c r="MN54" s="99"/>
      <c r="MO54" s="99"/>
      <c r="MP54" s="99"/>
      <c r="MQ54" s="99"/>
      <c r="MR54" s="99"/>
    </row>
    <row r="55" spans="1:356" ht="42" customHeight="1">
      <c r="A55" s="1" t="s">
        <v>7</v>
      </c>
      <c r="B55" s="1" t="s">
        <v>33</v>
      </c>
      <c r="C55" s="1" t="s">
        <v>172</v>
      </c>
      <c r="D55" s="2" t="s">
        <v>22</v>
      </c>
      <c r="E55" s="1">
        <v>1</v>
      </c>
      <c r="F55" s="2" t="s">
        <v>186</v>
      </c>
      <c r="G55" s="38" t="s">
        <v>108</v>
      </c>
      <c r="H55" s="2" t="s">
        <v>34</v>
      </c>
      <c r="I55" s="303" t="s">
        <v>188</v>
      </c>
      <c r="J55" s="3"/>
      <c r="K55" s="3"/>
      <c r="L55" s="3"/>
      <c r="M55" s="3"/>
      <c r="N55" s="38" t="s">
        <v>261</v>
      </c>
      <c r="O55" s="81">
        <f>O56</f>
        <v>11.17999999999995</v>
      </c>
      <c r="P55" s="81">
        <f>P56</f>
        <v>33539999.999999851</v>
      </c>
      <c r="Q55" s="38" t="s">
        <v>262</v>
      </c>
      <c r="R55" s="81">
        <f>R56</f>
        <v>9.1448899999999771</v>
      </c>
      <c r="S55" s="346">
        <f>S56</f>
        <v>27434669.999999933</v>
      </c>
      <c r="T55" s="262"/>
      <c r="U55" s="3"/>
      <c r="V55" s="3"/>
      <c r="W55" s="3"/>
      <c r="X55" s="38" t="s">
        <v>261</v>
      </c>
      <c r="Y55" s="81">
        <f>Y56</f>
        <v>0</v>
      </c>
      <c r="Z55" s="81">
        <f>Z56</f>
        <v>0</v>
      </c>
      <c r="AA55" s="38" t="s">
        <v>262</v>
      </c>
      <c r="AB55" s="81">
        <f>AB56</f>
        <v>0</v>
      </c>
      <c r="AC55" s="89">
        <f>AC56</f>
        <v>0</v>
      </c>
      <c r="AD55" s="345"/>
      <c r="AE55" s="3"/>
      <c r="AF55" s="3"/>
      <c r="AG55" s="3"/>
      <c r="AH55" s="38" t="s">
        <v>116</v>
      </c>
      <c r="AI55" s="81">
        <f>AI56</f>
        <v>2</v>
      </c>
      <c r="AJ55" s="81">
        <f>AJ56</f>
        <v>40000000</v>
      </c>
      <c r="AK55" s="38" t="s">
        <v>116</v>
      </c>
      <c r="AL55" s="81">
        <f>AL56</f>
        <v>1.98</v>
      </c>
      <c r="AM55" s="89">
        <f>AM56</f>
        <v>39600000</v>
      </c>
      <c r="AN55" s="500"/>
      <c r="AO55" s="508"/>
      <c r="AP55" s="262"/>
      <c r="AQ55" s="3"/>
      <c r="AR55" s="38" t="s">
        <v>116</v>
      </c>
      <c r="AS55" s="81">
        <f>AS56</f>
        <v>0</v>
      </c>
      <c r="AT55" s="81">
        <f>AT56</f>
        <v>0</v>
      </c>
      <c r="AU55" s="38" t="s">
        <v>116</v>
      </c>
      <c r="AV55" s="81">
        <f>AV56</f>
        <v>0</v>
      </c>
      <c r="AW55" s="89">
        <f>AW56</f>
        <v>0</v>
      </c>
      <c r="AX55" s="345"/>
      <c r="AY55" s="3"/>
      <c r="AZ55" s="3"/>
      <c r="BA55" s="3"/>
      <c r="BB55" s="38" t="s">
        <v>116</v>
      </c>
      <c r="BC55" s="81">
        <f>BC56</f>
        <v>0</v>
      </c>
      <c r="BD55" s="81">
        <f>BD56</f>
        <v>0</v>
      </c>
      <c r="BE55" s="38" t="s">
        <v>116</v>
      </c>
      <c r="BF55" s="81">
        <f>BF56</f>
        <v>0</v>
      </c>
      <c r="BG55" s="346">
        <f>BG56</f>
        <v>0</v>
      </c>
      <c r="BH55" s="262"/>
      <c r="BI55" s="3"/>
      <c r="BJ55" s="3"/>
      <c r="BK55" s="3"/>
      <c r="BL55" s="38" t="s">
        <v>116</v>
      </c>
      <c r="BM55" s="81">
        <f>BM56</f>
        <v>0</v>
      </c>
      <c r="BN55" s="81">
        <f>BN56</f>
        <v>0</v>
      </c>
      <c r="BO55" s="38" t="s">
        <v>116</v>
      </c>
      <c r="BP55" s="81">
        <f>BP56</f>
        <v>0</v>
      </c>
      <c r="BQ55" s="89">
        <f>BQ56</f>
        <v>0</v>
      </c>
      <c r="BR55" s="370"/>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9"/>
      <c r="KE55" s="99"/>
      <c r="KF55" s="99"/>
      <c r="KG55" s="99"/>
      <c r="KH55" s="99"/>
      <c r="KI55" s="99"/>
      <c r="KJ55" s="99"/>
      <c r="KK55" s="99"/>
      <c r="KL55" s="99"/>
      <c r="KM55" s="99"/>
      <c r="KN55" s="99"/>
      <c r="KO55" s="99"/>
      <c r="KP55" s="99"/>
      <c r="KQ55" s="99"/>
      <c r="KR55" s="99"/>
      <c r="KS55" s="99"/>
      <c r="KT55" s="99"/>
      <c r="KU55" s="99"/>
      <c r="KV55" s="99"/>
      <c r="KW55" s="99"/>
      <c r="KX55" s="99"/>
      <c r="KY55" s="99"/>
      <c r="KZ55" s="99"/>
      <c r="LA55" s="99"/>
      <c r="LB55" s="99"/>
      <c r="LC55" s="99"/>
      <c r="LD55" s="99"/>
      <c r="LE55" s="99"/>
      <c r="LF55" s="99"/>
      <c r="LG55" s="99"/>
      <c r="LH55" s="99"/>
      <c r="LI55" s="99"/>
      <c r="LJ55" s="99"/>
      <c r="LK55" s="99"/>
      <c r="LL55" s="99"/>
      <c r="LM55" s="99"/>
      <c r="LN55" s="99"/>
      <c r="LO55" s="99"/>
      <c r="LP55" s="99"/>
      <c r="LQ55" s="99"/>
      <c r="LR55" s="99"/>
      <c r="LS55" s="99"/>
      <c r="LT55" s="99"/>
      <c r="LU55" s="99"/>
      <c r="LV55" s="99"/>
      <c r="LW55" s="99"/>
      <c r="LX55" s="99"/>
      <c r="LY55" s="99"/>
      <c r="LZ55" s="99"/>
      <c r="MA55" s="99"/>
      <c r="MB55" s="99"/>
      <c r="MC55" s="99"/>
      <c r="MD55" s="99"/>
      <c r="ME55" s="99"/>
      <c r="MF55" s="99"/>
      <c r="MG55" s="99"/>
      <c r="MH55" s="99"/>
      <c r="MI55" s="99"/>
      <c r="MJ55" s="99"/>
      <c r="MK55" s="99"/>
      <c r="ML55" s="99"/>
      <c r="MM55" s="99"/>
      <c r="MN55" s="99"/>
      <c r="MO55" s="99"/>
      <c r="MP55" s="99"/>
      <c r="MQ55" s="99"/>
      <c r="MR55" s="99"/>
    </row>
    <row r="56" spans="1:356" ht="30">
      <c r="A56" s="4" t="s">
        <v>7</v>
      </c>
      <c r="B56" s="64" t="s">
        <v>33</v>
      </c>
      <c r="C56" s="64" t="s">
        <v>12</v>
      </c>
      <c r="D56" s="65" t="s">
        <v>22</v>
      </c>
      <c r="E56" s="126">
        <v>101</v>
      </c>
      <c r="F56" s="119" t="s">
        <v>186</v>
      </c>
      <c r="G56" s="119" t="s">
        <v>108</v>
      </c>
      <c r="H56" s="186" t="s">
        <v>34</v>
      </c>
      <c r="I56" s="305" t="s">
        <v>188</v>
      </c>
      <c r="J56" s="70"/>
      <c r="K56" s="70"/>
      <c r="L56" s="70"/>
      <c r="M56" s="70"/>
      <c r="N56" s="80" t="s">
        <v>115</v>
      </c>
      <c r="O56" s="79">
        <f>SUM(O57:O64)</f>
        <v>11.17999999999995</v>
      </c>
      <c r="P56" s="79">
        <f>SUM(P57:P64)</f>
        <v>33539999.999999851</v>
      </c>
      <c r="Q56" s="80" t="s">
        <v>115</v>
      </c>
      <c r="R56" s="79">
        <f>SUM(R57:R64)</f>
        <v>9.1448899999999771</v>
      </c>
      <c r="S56" s="348">
        <f>SUM(S57:S64)</f>
        <v>27434669.999999933</v>
      </c>
      <c r="T56" s="263"/>
      <c r="U56" s="70"/>
      <c r="V56" s="70"/>
      <c r="W56" s="70"/>
      <c r="X56" s="80" t="s">
        <v>115</v>
      </c>
      <c r="Y56" s="79">
        <f>SUM(Y57:Y64)</f>
        <v>0</v>
      </c>
      <c r="Z56" s="79">
        <f>SUM(Z57:Z64)</f>
        <v>0</v>
      </c>
      <c r="AA56" s="80" t="s">
        <v>115</v>
      </c>
      <c r="AB56" s="79">
        <f>SUM(AB57:AB64)</f>
        <v>0</v>
      </c>
      <c r="AC56" s="256">
        <f>SUM(AC57:AC64)</f>
        <v>0</v>
      </c>
      <c r="AD56" s="347"/>
      <c r="AE56" s="70"/>
      <c r="AF56" s="70"/>
      <c r="AG56" s="70"/>
      <c r="AH56" s="80" t="s">
        <v>115</v>
      </c>
      <c r="AI56" s="79">
        <f>SUM(AI57:AI64)</f>
        <v>2</v>
      </c>
      <c r="AJ56" s="79">
        <f>SUM(AJ57:AJ64)</f>
        <v>40000000</v>
      </c>
      <c r="AK56" s="80" t="s">
        <v>115</v>
      </c>
      <c r="AL56" s="79">
        <f>SUM(AL57:AL64)</f>
        <v>1.98</v>
      </c>
      <c r="AM56" s="256">
        <f>SUM(AM57:AM64)</f>
        <v>39600000</v>
      </c>
      <c r="AN56" s="502"/>
      <c r="AO56" s="509"/>
      <c r="AP56" s="263"/>
      <c r="AQ56" s="70"/>
      <c r="AR56" s="80" t="s">
        <v>115</v>
      </c>
      <c r="AS56" s="79">
        <f>SUM(AS57:AS64)</f>
        <v>0</v>
      </c>
      <c r="AT56" s="79">
        <f>SUM(AT57:AT64)</f>
        <v>0</v>
      </c>
      <c r="AU56" s="80" t="s">
        <v>115</v>
      </c>
      <c r="AV56" s="79">
        <f>SUM(AV57:AV64)</f>
        <v>0</v>
      </c>
      <c r="AW56" s="256">
        <f>SUM(AW57:AW64)</f>
        <v>0</v>
      </c>
      <c r="AX56" s="347"/>
      <c r="AY56" s="70"/>
      <c r="AZ56" s="70"/>
      <c r="BA56" s="70"/>
      <c r="BB56" s="80" t="s">
        <v>115</v>
      </c>
      <c r="BC56" s="79">
        <f>SUM(BC57:BC64)</f>
        <v>0</v>
      </c>
      <c r="BD56" s="79">
        <f>SUM(BD57:BD64)</f>
        <v>0</v>
      </c>
      <c r="BE56" s="80" t="s">
        <v>115</v>
      </c>
      <c r="BF56" s="79">
        <f>SUM(BF57:BF64)</f>
        <v>0</v>
      </c>
      <c r="BG56" s="348">
        <f>SUM(BG57:BG64)</f>
        <v>0</v>
      </c>
      <c r="BH56" s="263"/>
      <c r="BI56" s="70"/>
      <c r="BJ56" s="70"/>
      <c r="BK56" s="70"/>
      <c r="BL56" s="80" t="s">
        <v>115</v>
      </c>
      <c r="BM56" s="79">
        <f>SUM(BM57:BM64)</f>
        <v>0</v>
      </c>
      <c r="BN56" s="79">
        <f>SUM(BN57:BN64)</f>
        <v>0</v>
      </c>
      <c r="BO56" s="80" t="s">
        <v>115</v>
      </c>
      <c r="BP56" s="79">
        <f>SUM(BP57:BP64)</f>
        <v>0</v>
      </c>
      <c r="BQ56" s="256">
        <f>SUM(BQ57:BQ64)</f>
        <v>0</v>
      </c>
      <c r="BR56" s="371"/>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c r="LB56" s="99"/>
      <c r="LC56" s="99"/>
      <c r="LD56" s="99"/>
      <c r="LE56" s="99"/>
      <c r="LF56" s="99"/>
      <c r="LG56" s="99"/>
      <c r="LH56" s="99"/>
      <c r="LI56" s="99"/>
      <c r="LJ56" s="99"/>
      <c r="LK56" s="99"/>
      <c r="LL56" s="99"/>
      <c r="LM56" s="99"/>
      <c r="LN56" s="99"/>
      <c r="LO56" s="99"/>
      <c r="LP56" s="99"/>
      <c r="LQ56" s="99"/>
      <c r="LR56" s="99"/>
      <c r="LS56" s="99"/>
      <c r="LT56" s="99"/>
      <c r="LU56" s="99"/>
      <c r="LV56" s="99"/>
      <c r="LW56" s="99"/>
      <c r="LX56" s="99"/>
      <c r="LY56" s="99"/>
      <c r="LZ56" s="99"/>
      <c r="MA56" s="99"/>
      <c r="MB56" s="99"/>
      <c r="MC56" s="99"/>
      <c r="MD56" s="99"/>
      <c r="ME56" s="99"/>
      <c r="MF56" s="99"/>
      <c r="MG56" s="99"/>
      <c r="MH56" s="99"/>
      <c r="MI56" s="99"/>
      <c r="MJ56" s="99"/>
      <c r="MK56" s="99"/>
      <c r="ML56" s="99"/>
      <c r="MM56" s="99"/>
      <c r="MN56" s="99"/>
      <c r="MO56" s="99"/>
      <c r="MP56" s="99"/>
      <c r="MQ56" s="99"/>
      <c r="MR56" s="99"/>
    </row>
    <row r="57" spans="1:356" ht="15">
      <c r="A57" s="4"/>
      <c r="B57" s="8" t="s">
        <v>33</v>
      </c>
      <c r="C57" s="8" t="s">
        <v>12</v>
      </c>
      <c r="D57" s="8">
        <v>1</v>
      </c>
      <c r="E57" s="199">
        <v>101</v>
      </c>
      <c r="F57" s="118" t="s">
        <v>186</v>
      </c>
      <c r="G57" s="118" t="s">
        <v>108</v>
      </c>
      <c r="H57" s="195" t="s">
        <v>34</v>
      </c>
      <c r="I57" s="307" t="s">
        <v>188</v>
      </c>
      <c r="J57" s="51" t="s">
        <v>405</v>
      </c>
      <c r="K57" s="51">
        <v>327.5</v>
      </c>
      <c r="L57" s="51">
        <v>328.83</v>
      </c>
      <c r="M57" s="51">
        <f t="shared" ref="M57:M59" si="33">L57-K57</f>
        <v>1.3299999999999841</v>
      </c>
      <c r="N57" s="52">
        <v>100</v>
      </c>
      <c r="O57" s="52">
        <f t="shared" ref="O57:O64" si="34">M57*N57/100</f>
        <v>1.3299999999999841</v>
      </c>
      <c r="P57" s="139">
        <f>O57*AUXILIAR!$B$50</f>
        <v>3989999.999999952</v>
      </c>
      <c r="Q57" s="215">
        <v>0</v>
      </c>
      <c r="R57" s="182">
        <f>O57*Q57/100</f>
        <v>0</v>
      </c>
      <c r="S57" s="356">
        <f>R57*AUXILIAR!$B$50</f>
        <v>0</v>
      </c>
      <c r="T57" s="317"/>
      <c r="U57" s="8"/>
      <c r="V57" s="8"/>
      <c r="W57" s="8"/>
      <c r="X57" s="8"/>
      <c r="Y57" s="8"/>
      <c r="Z57" s="8"/>
      <c r="AA57" s="8"/>
      <c r="AB57" s="8"/>
      <c r="AC57" s="312"/>
      <c r="AD57" s="355" t="s">
        <v>407</v>
      </c>
      <c r="AE57" s="51">
        <v>328.85</v>
      </c>
      <c r="AF57" s="51">
        <v>328.85</v>
      </c>
      <c r="AG57" s="51">
        <v>1</v>
      </c>
      <c r="AH57" s="52">
        <v>100</v>
      </c>
      <c r="AI57" s="52">
        <f>AG57*AH57/100</f>
        <v>1</v>
      </c>
      <c r="AJ57" s="139">
        <f>AI57*AUXILIAR!$B$61</f>
        <v>20000000</v>
      </c>
      <c r="AK57" s="435">
        <v>99</v>
      </c>
      <c r="AL57" s="52">
        <f>AI57*AK57/100</f>
        <v>0.99</v>
      </c>
      <c r="AM57" s="260">
        <f>AL57*AUXILIAR!$B$61</f>
        <v>19800000</v>
      </c>
      <c r="AN57" s="489"/>
      <c r="AO57" s="490"/>
      <c r="AP57" s="128"/>
      <c r="AQ57" s="5"/>
      <c r="AR57" s="5"/>
      <c r="AS57" s="5"/>
      <c r="AT57" s="5"/>
      <c r="AU57" s="5"/>
      <c r="AV57" s="5"/>
      <c r="AW57" s="145"/>
      <c r="AX57" s="354"/>
      <c r="AY57" s="5"/>
      <c r="AZ57" s="5"/>
      <c r="BA57" s="5"/>
      <c r="BB57" s="5"/>
      <c r="BC57" s="5"/>
      <c r="BD57" s="5"/>
      <c r="BE57" s="5"/>
      <c r="BF57" s="5"/>
      <c r="BG57" s="341"/>
      <c r="BH57" s="128"/>
      <c r="BI57" s="5"/>
      <c r="BJ57" s="5"/>
      <c r="BK57" s="5"/>
      <c r="BL57" s="5"/>
      <c r="BM57" s="5"/>
      <c r="BN57" s="5"/>
      <c r="BO57" s="5"/>
      <c r="BP57" s="5"/>
      <c r="BQ57" s="145"/>
      <c r="BR57" s="372"/>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c r="IV57" s="99"/>
      <c r="IW57" s="99"/>
      <c r="IX57" s="99"/>
      <c r="IY57" s="99"/>
      <c r="IZ57" s="99"/>
      <c r="JA57" s="99"/>
      <c r="JB57" s="99"/>
      <c r="JC57" s="99"/>
      <c r="JD57" s="99"/>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c r="LP57" s="99"/>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row>
    <row r="58" spans="1:356" ht="15">
      <c r="A58" s="4"/>
      <c r="B58" s="8" t="s">
        <v>33</v>
      </c>
      <c r="C58" s="8" t="s">
        <v>12</v>
      </c>
      <c r="D58" s="8">
        <v>1</v>
      </c>
      <c r="E58" s="199">
        <v>101</v>
      </c>
      <c r="F58" s="118" t="s">
        <v>186</v>
      </c>
      <c r="G58" s="118" t="s">
        <v>108</v>
      </c>
      <c r="H58" s="195" t="s">
        <v>34</v>
      </c>
      <c r="I58" s="307" t="s">
        <v>188</v>
      </c>
      <c r="J58" s="51" t="s">
        <v>405</v>
      </c>
      <c r="K58" s="51">
        <v>328.9</v>
      </c>
      <c r="L58" s="51">
        <v>331.4</v>
      </c>
      <c r="M58" s="51">
        <f t="shared" si="33"/>
        <v>2.5</v>
      </c>
      <c r="N58" s="52">
        <v>100</v>
      </c>
      <c r="O58" s="52">
        <f t="shared" si="34"/>
        <v>2.5</v>
      </c>
      <c r="P58" s="139">
        <f>O58*AUXILIAR!$B$50</f>
        <v>7500000</v>
      </c>
      <c r="Q58" s="215">
        <v>99.86</v>
      </c>
      <c r="R58" s="182">
        <f t="shared" ref="R58:R64" si="35">O58*Q58/100</f>
        <v>2.4965000000000002</v>
      </c>
      <c r="S58" s="356">
        <f>R58*AUXILIAR!$B$50</f>
        <v>7489500.0000000009</v>
      </c>
      <c r="T58" s="317"/>
      <c r="U58" s="8"/>
      <c r="V58" s="8"/>
      <c r="W58" s="8"/>
      <c r="X58" s="8"/>
      <c r="Y58" s="8"/>
      <c r="Z58" s="8"/>
      <c r="AA58" s="8"/>
      <c r="AB58" s="8"/>
      <c r="AC58" s="312"/>
      <c r="AD58" s="355" t="s">
        <v>408</v>
      </c>
      <c r="AE58" s="51">
        <v>328.75</v>
      </c>
      <c r="AF58" s="51">
        <v>328.75</v>
      </c>
      <c r="AG58" s="51">
        <v>1</v>
      </c>
      <c r="AH58" s="52">
        <v>100</v>
      </c>
      <c r="AI58" s="52">
        <f>AG58*AH58/100</f>
        <v>1</v>
      </c>
      <c r="AJ58" s="139">
        <f>AI58*AUXILIAR!$B$61</f>
        <v>20000000</v>
      </c>
      <c r="AK58" s="435">
        <v>99</v>
      </c>
      <c r="AL58" s="52">
        <f>AI58*AK58/100</f>
        <v>0.99</v>
      </c>
      <c r="AM58" s="260">
        <f>AL58*AUXILIAR!$B$61</f>
        <v>19800000</v>
      </c>
      <c r="AN58" s="489"/>
      <c r="AO58" s="490"/>
      <c r="AP58" s="128"/>
      <c r="AQ58" s="5"/>
      <c r="AR58" s="5"/>
      <c r="AS58" s="5"/>
      <c r="AT58" s="5"/>
      <c r="AU58" s="5"/>
      <c r="AV58" s="5"/>
      <c r="AW58" s="145"/>
      <c r="AX58" s="354"/>
      <c r="AY58" s="5"/>
      <c r="AZ58" s="5"/>
      <c r="BA58" s="5"/>
      <c r="BB58" s="5"/>
      <c r="BC58" s="5"/>
      <c r="BD58" s="5"/>
      <c r="BE58" s="5"/>
      <c r="BF58" s="5"/>
      <c r="BG58" s="341"/>
      <c r="BH58" s="128"/>
      <c r="BI58" s="5"/>
      <c r="BJ58" s="5"/>
      <c r="BK58" s="5"/>
      <c r="BL58" s="5"/>
      <c r="BM58" s="5"/>
      <c r="BN58" s="5"/>
      <c r="BO58" s="5"/>
      <c r="BP58" s="5"/>
      <c r="BQ58" s="145"/>
      <c r="BR58" s="372"/>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c r="LP58" s="99"/>
      <c r="LQ58" s="99"/>
      <c r="LR58" s="99"/>
      <c r="LS58" s="99"/>
      <c r="LT58" s="99"/>
      <c r="LU58" s="99"/>
      <c r="LV58" s="99"/>
      <c r="LW58" s="99"/>
      <c r="LX58" s="99"/>
      <c r="LY58" s="99"/>
      <c r="LZ58" s="99"/>
      <c r="MA58" s="99"/>
      <c r="MB58" s="99"/>
      <c r="MC58" s="99"/>
      <c r="MD58" s="99"/>
      <c r="ME58" s="99"/>
      <c r="MF58" s="99"/>
      <c r="MG58" s="99"/>
      <c r="MH58" s="99"/>
      <c r="MI58" s="99"/>
      <c r="MJ58" s="99"/>
      <c r="MK58" s="99"/>
      <c r="ML58" s="99"/>
      <c r="MM58" s="99"/>
      <c r="MN58" s="99"/>
      <c r="MO58" s="99"/>
      <c r="MP58" s="99"/>
      <c r="MQ58" s="99"/>
      <c r="MR58" s="99"/>
    </row>
    <row r="59" spans="1:356" ht="15">
      <c r="A59" s="4"/>
      <c r="B59" s="8" t="s">
        <v>33</v>
      </c>
      <c r="C59" s="8" t="s">
        <v>12</v>
      </c>
      <c r="D59" s="8">
        <v>1</v>
      </c>
      <c r="E59" s="199">
        <v>101</v>
      </c>
      <c r="F59" s="118" t="s">
        <v>186</v>
      </c>
      <c r="G59" s="118" t="s">
        <v>108</v>
      </c>
      <c r="H59" s="195" t="s">
        <v>34</v>
      </c>
      <c r="I59" s="307" t="s">
        <v>188</v>
      </c>
      <c r="J59" s="51" t="s">
        <v>405</v>
      </c>
      <c r="K59" s="51">
        <v>332.07</v>
      </c>
      <c r="L59" s="51">
        <v>332.77</v>
      </c>
      <c r="M59" s="51">
        <f t="shared" si="33"/>
        <v>0.69999999999998863</v>
      </c>
      <c r="N59" s="52">
        <v>100</v>
      </c>
      <c r="O59" s="52">
        <f t="shared" si="34"/>
        <v>0.69999999999998863</v>
      </c>
      <c r="P59" s="139">
        <f>O59*AUXILIAR!$B$50</f>
        <v>2099999.999999966</v>
      </c>
      <c r="Q59" s="215">
        <v>0</v>
      </c>
      <c r="R59" s="182">
        <f t="shared" si="35"/>
        <v>0</v>
      </c>
      <c r="S59" s="356">
        <f>R59*AUXILIAR!$B$50</f>
        <v>0</v>
      </c>
      <c r="T59" s="317"/>
      <c r="U59" s="8"/>
      <c r="V59" s="8"/>
      <c r="W59" s="8"/>
      <c r="X59" s="8"/>
      <c r="Y59" s="8"/>
      <c r="Z59" s="8"/>
      <c r="AA59" s="8"/>
      <c r="AB59" s="8"/>
      <c r="AC59" s="312"/>
      <c r="AD59" s="354"/>
      <c r="AE59" s="5"/>
      <c r="AF59" s="5"/>
      <c r="AG59" s="5"/>
      <c r="AH59" s="5"/>
      <c r="AI59" s="5"/>
      <c r="AJ59" s="5"/>
      <c r="AK59" s="5"/>
      <c r="AL59" s="5"/>
      <c r="AM59" s="145"/>
      <c r="AN59" s="490"/>
      <c r="AO59" s="490"/>
      <c r="AP59" s="128"/>
      <c r="AQ59" s="5"/>
      <c r="AR59" s="5"/>
      <c r="AS59" s="5"/>
      <c r="AT59" s="5"/>
      <c r="AU59" s="5"/>
      <c r="AV59" s="5"/>
      <c r="AW59" s="145"/>
      <c r="AX59" s="354"/>
      <c r="AY59" s="5"/>
      <c r="AZ59" s="5"/>
      <c r="BA59" s="5"/>
      <c r="BB59" s="5"/>
      <c r="BC59" s="5"/>
      <c r="BD59" s="5"/>
      <c r="BE59" s="5"/>
      <c r="BF59" s="5"/>
      <c r="BG59" s="341"/>
      <c r="BH59" s="128"/>
      <c r="BI59" s="5"/>
      <c r="BJ59" s="5"/>
      <c r="BK59" s="5"/>
      <c r="BL59" s="5"/>
      <c r="BM59" s="5"/>
      <c r="BN59" s="5"/>
      <c r="BO59" s="5"/>
      <c r="BP59" s="5"/>
      <c r="BQ59" s="145"/>
      <c r="BR59" s="372"/>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9"/>
      <c r="KE59" s="99"/>
      <c r="KF59" s="99"/>
      <c r="KG59" s="99"/>
      <c r="KH59" s="99"/>
      <c r="KI59" s="99"/>
      <c r="KJ59" s="99"/>
      <c r="KK59" s="99"/>
      <c r="KL59" s="99"/>
      <c r="KM59" s="99"/>
      <c r="KN59" s="99"/>
      <c r="KO59" s="99"/>
      <c r="KP59" s="99"/>
      <c r="KQ59" s="99"/>
      <c r="KR59" s="99"/>
      <c r="KS59" s="99"/>
      <c r="KT59" s="99"/>
      <c r="KU59" s="99"/>
      <c r="KV59" s="99"/>
      <c r="KW59" s="99"/>
      <c r="KX59" s="99"/>
      <c r="KY59" s="99"/>
      <c r="KZ59" s="99"/>
      <c r="LA59" s="99"/>
      <c r="LB59" s="99"/>
      <c r="LC59" s="99"/>
      <c r="LD59" s="99"/>
      <c r="LE59" s="99"/>
      <c r="LF59" s="99"/>
      <c r="LG59" s="99"/>
      <c r="LH59" s="99"/>
      <c r="LI59" s="99"/>
      <c r="LJ59" s="99"/>
      <c r="LK59" s="99"/>
      <c r="LL59" s="99"/>
      <c r="LM59" s="99"/>
      <c r="LN59" s="99"/>
      <c r="LO59" s="99"/>
      <c r="LP59" s="99"/>
      <c r="LQ59" s="99"/>
      <c r="LR59" s="99"/>
      <c r="LS59" s="99"/>
      <c r="LT59" s="99"/>
      <c r="LU59" s="99"/>
      <c r="LV59" s="99"/>
      <c r="LW59" s="99"/>
      <c r="LX59" s="99"/>
      <c r="LY59" s="99"/>
      <c r="LZ59" s="99"/>
      <c r="MA59" s="99"/>
      <c r="MB59" s="99"/>
      <c r="MC59" s="99"/>
      <c r="MD59" s="99"/>
      <c r="ME59" s="99"/>
      <c r="MF59" s="99"/>
      <c r="MG59" s="99"/>
      <c r="MH59" s="99"/>
      <c r="MI59" s="99"/>
      <c r="MJ59" s="99"/>
      <c r="MK59" s="99"/>
      <c r="ML59" s="99"/>
      <c r="MM59" s="99"/>
      <c r="MN59" s="99"/>
      <c r="MO59" s="99"/>
      <c r="MP59" s="99"/>
      <c r="MQ59" s="99"/>
      <c r="MR59" s="99"/>
    </row>
    <row r="60" spans="1:356" ht="15">
      <c r="A60" s="4"/>
      <c r="B60" s="8" t="s">
        <v>33</v>
      </c>
      <c r="C60" s="8" t="s">
        <v>12</v>
      </c>
      <c r="D60" s="8">
        <v>1</v>
      </c>
      <c r="E60" s="199">
        <v>101</v>
      </c>
      <c r="F60" s="118" t="s">
        <v>186</v>
      </c>
      <c r="G60" s="118" t="s">
        <v>108</v>
      </c>
      <c r="H60" s="195" t="s">
        <v>34</v>
      </c>
      <c r="I60" s="307" t="s">
        <v>188</v>
      </c>
      <c r="J60" s="51" t="s">
        <v>406</v>
      </c>
      <c r="K60" s="51">
        <v>329.6</v>
      </c>
      <c r="L60" s="51">
        <v>328.45</v>
      </c>
      <c r="M60" s="51">
        <f t="shared" ref="M60:M64" si="36">-(L60-K60)</f>
        <v>1.1500000000000341</v>
      </c>
      <c r="N60" s="52">
        <v>100</v>
      </c>
      <c r="O60" s="52">
        <f t="shared" si="34"/>
        <v>1.1500000000000341</v>
      </c>
      <c r="P60" s="139">
        <f>O60*AUXILIAR!$B$50</f>
        <v>3450000.0000001024</v>
      </c>
      <c r="Q60" s="215">
        <v>99.86</v>
      </c>
      <c r="R60" s="182">
        <f t="shared" si="35"/>
        <v>1.148390000000034</v>
      </c>
      <c r="S60" s="356">
        <f>R60*AUXILIAR!$B$50</f>
        <v>3445170.000000102</v>
      </c>
      <c r="T60" s="317"/>
      <c r="U60" s="8"/>
      <c r="V60" s="8"/>
      <c r="W60" s="8"/>
      <c r="X60" s="8"/>
      <c r="Y60" s="8"/>
      <c r="Z60" s="8"/>
      <c r="AA60" s="8"/>
      <c r="AB60" s="8"/>
      <c r="AC60" s="312"/>
      <c r="AD60" s="354"/>
      <c r="AE60" s="5"/>
      <c r="AF60" s="5"/>
      <c r="AG60" s="5"/>
      <c r="AH60" s="5"/>
      <c r="AI60" s="5"/>
      <c r="AJ60" s="5"/>
      <c r="AK60" s="5"/>
      <c r="AL60" s="5"/>
      <c r="AM60" s="145"/>
      <c r="AN60" s="490"/>
      <c r="AO60" s="490"/>
      <c r="AP60" s="128"/>
      <c r="AQ60" s="5"/>
      <c r="AR60" s="5"/>
      <c r="AS60" s="5"/>
      <c r="AT60" s="5"/>
      <c r="AU60" s="5"/>
      <c r="AV60" s="5"/>
      <c r="AW60" s="145"/>
      <c r="AX60" s="354"/>
      <c r="AY60" s="5"/>
      <c r="AZ60" s="5"/>
      <c r="BA60" s="5"/>
      <c r="BB60" s="5"/>
      <c r="BC60" s="5"/>
      <c r="BD60" s="5"/>
      <c r="BE60" s="5"/>
      <c r="BF60" s="5"/>
      <c r="BG60" s="341"/>
      <c r="BH60" s="128"/>
      <c r="BI60" s="5"/>
      <c r="BJ60" s="5"/>
      <c r="BK60" s="5"/>
      <c r="BL60" s="5"/>
      <c r="BM60" s="5"/>
      <c r="BN60" s="5"/>
      <c r="BO60" s="5"/>
      <c r="BP60" s="5"/>
      <c r="BQ60" s="145"/>
      <c r="BR60" s="372"/>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c r="IV60" s="99"/>
      <c r="IW60" s="99"/>
      <c r="IX60" s="99"/>
      <c r="IY60" s="99"/>
      <c r="IZ60" s="99"/>
      <c r="JA60" s="99"/>
      <c r="JB60" s="99"/>
      <c r="JC60" s="99"/>
      <c r="JD60" s="99"/>
      <c r="JE60" s="99"/>
      <c r="JF60" s="99"/>
      <c r="JG60" s="99"/>
      <c r="JH60" s="99"/>
      <c r="JI60" s="99"/>
      <c r="JJ60" s="99"/>
      <c r="JK60" s="99"/>
      <c r="JL60" s="99"/>
      <c r="JM60" s="99"/>
      <c r="JN60" s="99"/>
      <c r="JO60" s="99"/>
      <c r="JP60" s="99"/>
      <c r="JQ60" s="99"/>
      <c r="JR60" s="99"/>
      <c r="JS60" s="99"/>
      <c r="JT60" s="99"/>
      <c r="JU60" s="99"/>
      <c r="JV60" s="99"/>
      <c r="JW60" s="99"/>
      <c r="JX60" s="99"/>
      <c r="JY60" s="99"/>
      <c r="JZ60" s="99"/>
      <c r="KA60" s="99"/>
      <c r="KB60" s="99"/>
      <c r="KC60" s="99"/>
      <c r="KD60" s="99"/>
      <c r="KE60" s="99"/>
      <c r="KF60" s="99"/>
      <c r="KG60" s="99"/>
      <c r="KH60" s="99"/>
      <c r="KI60" s="99"/>
      <c r="KJ60" s="99"/>
      <c r="KK60" s="99"/>
      <c r="KL60" s="99"/>
      <c r="KM60" s="99"/>
      <c r="KN60" s="99"/>
      <c r="KO60" s="99"/>
      <c r="KP60" s="99"/>
      <c r="KQ60" s="99"/>
      <c r="KR60" s="99"/>
      <c r="KS60" s="99"/>
      <c r="KT60" s="99"/>
      <c r="KU60" s="99"/>
      <c r="KV60" s="99"/>
      <c r="KW60" s="99"/>
      <c r="KX60" s="99"/>
      <c r="KY60" s="99"/>
      <c r="KZ60" s="99"/>
      <c r="LA60" s="99"/>
      <c r="LB60" s="99"/>
      <c r="LC60" s="99"/>
      <c r="LD60" s="99"/>
      <c r="LE60" s="99"/>
      <c r="LF60" s="99"/>
      <c r="LG60" s="99"/>
      <c r="LH60" s="99"/>
      <c r="LI60" s="99"/>
      <c r="LJ60" s="99"/>
      <c r="LK60" s="99"/>
      <c r="LL60" s="99"/>
      <c r="LM60" s="99"/>
      <c r="LN60" s="99"/>
      <c r="LO60" s="99"/>
      <c r="LP60" s="99"/>
      <c r="LQ60" s="99"/>
      <c r="LR60" s="99"/>
      <c r="LS60" s="99"/>
      <c r="LT60" s="99"/>
      <c r="LU60" s="99"/>
      <c r="LV60" s="99"/>
      <c r="LW60" s="99"/>
      <c r="LX60" s="99"/>
      <c r="LY60" s="99"/>
      <c r="LZ60" s="99"/>
      <c r="MA60" s="99"/>
      <c r="MB60" s="99"/>
      <c r="MC60" s="99"/>
      <c r="MD60" s="99"/>
      <c r="ME60" s="99"/>
      <c r="MF60" s="99"/>
      <c r="MG60" s="99"/>
      <c r="MH60" s="99"/>
      <c r="MI60" s="99"/>
      <c r="MJ60" s="99"/>
      <c r="MK60" s="99"/>
      <c r="ML60" s="99"/>
      <c r="MM60" s="99"/>
      <c r="MN60" s="99"/>
      <c r="MO60" s="99"/>
      <c r="MP60" s="99"/>
      <c r="MQ60" s="99"/>
      <c r="MR60" s="99"/>
    </row>
    <row r="61" spans="1:356" ht="15">
      <c r="A61" s="4"/>
      <c r="B61" s="8" t="s">
        <v>33</v>
      </c>
      <c r="C61" s="8" t="s">
        <v>12</v>
      </c>
      <c r="D61" s="8">
        <v>1</v>
      </c>
      <c r="E61" s="199">
        <v>101</v>
      </c>
      <c r="F61" s="118" t="s">
        <v>186</v>
      </c>
      <c r="G61" s="118" t="s">
        <v>108</v>
      </c>
      <c r="H61" s="195" t="s">
        <v>34</v>
      </c>
      <c r="I61" s="307" t="s">
        <v>188</v>
      </c>
      <c r="J61" s="51" t="s">
        <v>406</v>
      </c>
      <c r="K61" s="51">
        <v>278</v>
      </c>
      <c r="L61" s="51">
        <v>276.45</v>
      </c>
      <c r="M61" s="51">
        <f t="shared" si="36"/>
        <v>1.5500000000000114</v>
      </c>
      <c r="N61" s="52">
        <v>100</v>
      </c>
      <c r="O61" s="52">
        <f t="shared" si="34"/>
        <v>1.5500000000000114</v>
      </c>
      <c r="P61" s="139">
        <f>O61*AUXILIAR!$B$50</f>
        <v>4650000.0000000345</v>
      </c>
      <c r="Q61" s="215">
        <v>100</v>
      </c>
      <c r="R61" s="182">
        <f t="shared" si="35"/>
        <v>1.5500000000000114</v>
      </c>
      <c r="S61" s="356">
        <f>R61*AUXILIAR!$B$50</f>
        <v>4650000.0000000345</v>
      </c>
      <c r="T61" s="317"/>
      <c r="U61" s="8"/>
      <c r="V61" s="8"/>
      <c r="W61" s="8"/>
      <c r="X61" s="8"/>
      <c r="Y61" s="8"/>
      <c r="Z61" s="8"/>
      <c r="AA61" s="8"/>
      <c r="AB61" s="8"/>
      <c r="AC61" s="312"/>
      <c r="AD61" s="354"/>
      <c r="AE61" s="5"/>
      <c r="AF61" s="5"/>
      <c r="AG61" s="5"/>
      <c r="AH61" s="5"/>
      <c r="AI61" s="5"/>
      <c r="AJ61" s="5"/>
      <c r="AK61" s="5"/>
      <c r="AL61" s="5"/>
      <c r="AM61" s="145"/>
      <c r="AN61" s="490"/>
      <c r="AO61" s="490"/>
      <c r="AP61" s="128"/>
      <c r="AQ61" s="5"/>
      <c r="AR61" s="5"/>
      <c r="AS61" s="5"/>
      <c r="AT61" s="5"/>
      <c r="AU61" s="5"/>
      <c r="AV61" s="5"/>
      <c r="AW61" s="145"/>
      <c r="AX61" s="354"/>
      <c r="AY61" s="5"/>
      <c r="AZ61" s="5"/>
      <c r="BA61" s="5"/>
      <c r="BB61" s="5"/>
      <c r="BC61" s="5"/>
      <c r="BD61" s="5"/>
      <c r="BE61" s="5"/>
      <c r="BF61" s="5"/>
      <c r="BG61" s="341"/>
      <c r="BH61" s="128"/>
      <c r="BI61" s="5"/>
      <c r="BJ61" s="5"/>
      <c r="BK61" s="5"/>
      <c r="BL61" s="5"/>
      <c r="BM61" s="5"/>
      <c r="BN61" s="5"/>
      <c r="BO61" s="5"/>
      <c r="BP61" s="5"/>
      <c r="BQ61" s="145"/>
      <c r="BR61" s="372"/>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c r="JL61" s="99"/>
      <c r="JM61" s="99"/>
      <c r="JN61" s="99"/>
      <c r="JO61" s="99"/>
      <c r="JP61" s="99"/>
      <c r="JQ61" s="99"/>
      <c r="JR61" s="99"/>
      <c r="JS61" s="99"/>
      <c r="JT61" s="99"/>
      <c r="JU61" s="99"/>
      <c r="JV61" s="99"/>
      <c r="JW61" s="99"/>
      <c r="JX61" s="99"/>
      <c r="JY61" s="99"/>
      <c r="JZ61" s="99"/>
      <c r="KA61" s="99"/>
      <c r="KB61" s="99"/>
      <c r="KC61" s="99"/>
      <c r="KD61" s="99"/>
      <c r="KE61" s="99"/>
      <c r="KF61" s="99"/>
      <c r="KG61" s="99"/>
      <c r="KH61" s="99"/>
      <c r="KI61" s="99"/>
      <c r="KJ61" s="99"/>
      <c r="KK61" s="99"/>
      <c r="KL61" s="99"/>
      <c r="KM61" s="99"/>
      <c r="KN61" s="99"/>
      <c r="KO61" s="99"/>
      <c r="KP61" s="99"/>
      <c r="KQ61" s="99"/>
      <c r="KR61" s="99"/>
      <c r="KS61" s="99"/>
      <c r="KT61" s="99"/>
      <c r="KU61" s="99"/>
      <c r="KV61" s="99"/>
      <c r="KW61" s="99"/>
      <c r="KX61" s="99"/>
      <c r="KY61" s="99"/>
      <c r="KZ61" s="99"/>
      <c r="LA61" s="99"/>
      <c r="LB61" s="99"/>
      <c r="LC61" s="99"/>
      <c r="LD61" s="99"/>
      <c r="LE61" s="99"/>
      <c r="LF61" s="99"/>
      <c r="LG61" s="99"/>
      <c r="LH61" s="99"/>
      <c r="LI61" s="99"/>
      <c r="LJ61" s="99"/>
      <c r="LK61" s="99"/>
      <c r="LL61" s="99"/>
      <c r="LM61" s="99"/>
      <c r="LN61" s="99"/>
      <c r="LO61" s="99"/>
      <c r="LP61" s="99"/>
      <c r="LQ61" s="99"/>
      <c r="LR61" s="99"/>
      <c r="LS61" s="99"/>
      <c r="LT61" s="99"/>
      <c r="LU61" s="99"/>
      <c r="LV61" s="99"/>
      <c r="LW61" s="99"/>
      <c r="LX61" s="99"/>
      <c r="LY61" s="99"/>
      <c r="LZ61" s="99"/>
      <c r="MA61" s="99"/>
      <c r="MB61" s="99"/>
      <c r="MC61" s="99"/>
      <c r="MD61" s="99"/>
      <c r="ME61" s="99"/>
      <c r="MF61" s="99"/>
      <c r="MG61" s="99"/>
      <c r="MH61" s="99"/>
      <c r="MI61" s="99"/>
      <c r="MJ61" s="99"/>
      <c r="MK61" s="99"/>
      <c r="ML61" s="99"/>
      <c r="MM61" s="99"/>
      <c r="MN61" s="99"/>
      <c r="MO61" s="99"/>
      <c r="MP61" s="99"/>
      <c r="MQ61" s="99"/>
      <c r="MR61" s="99"/>
    </row>
    <row r="62" spans="1:356" ht="15">
      <c r="A62" s="4"/>
      <c r="B62" s="8" t="s">
        <v>33</v>
      </c>
      <c r="C62" s="8" t="s">
        <v>12</v>
      </c>
      <c r="D62" s="8">
        <v>1</v>
      </c>
      <c r="E62" s="199">
        <v>101</v>
      </c>
      <c r="F62" s="118" t="s">
        <v>186</v>
      </c>
      <c r="G62" s="118" t="s">
        <v>108</v>
      </c>
      <c r="H62" s="195" t="s">
        <v>34</v>
      </c>
      <c r="I62" s="307" t="s">
        <v>188</v>
      </c>
      <c r="J62" s="51" t="s">
        <v>406</v>
      </c>
      <c r="K62" s="51">
        <v>275.7</v>
      </c>
      <c r="L62" s="51">
        <v>273.73</v>
      </c>
      <c r="M62" s="51">
        <f t="shared" si="36"/>
        <v>1.9699999999999704</v>
      </c>
      <c r="N62" s="52">
        <v>100</v>
      </c>
      <c r="O62" s="52">
        <f t="shared" si="34"/>
        <v>1.9699999999999704</v>
      </c>
      <c r="P62" s="139">
        <f>O62*AUXILIAR!$B$50</f>
        <v>5909999.9999999115</v>
      </c>
      <c r="Q62" s="215">
        <v>100</v>
      </c>
      <c r="R62" s="182">
        <f t="shared" si="35"/>
        <v>1.9699999999999704</v>
      </c>
      <c r="S62" s="356">
        <f>R62*AUXILIAR!$B$50</f>
        <v>5909999.9999999115</v>
      </c>
      <c r="T62" s="317"/>
      <c r="U62" s="8"/>
      <c r="V62" s="8"/>
      <c r="W62" s="8"/>
      <c r="X62" s="8"/>
      <c r="Y62" s="8"/>
      <c r="Z62" s="8"/>
      <c r="AA62" s="8"/>
      <c r="AB62" s="8"/>
      <c r="AC62" s="312"/>
      <c r="AD62" s="354"/>
      <c r="AE62" s="5"/>
      <c r="AF62" s="5"/>
      <c r="AG62" s="5"/>
      <c r="AH62" s="5"/>
      <c r="AI62" s="5"/>
      <c r="AJ62" s="5"/>
      <c r="AK62" s="5"/>
      <c r="AL62" s="5"/>
      <c r="AM62" s="145"/>
      <c r="AN62" s="490"/>
      <c r="AO62" s="490"/>
      <c r="AP62" s="128"/>
      <c r="AQ62" s="5"/>
      <c r="AR62" s="5"/>
      <c r="AS62" s="5"/>
      <c r="AT62" s="5"/>
      <c r="AU62" s="5"/>
      <c r="AV62" s="5"/>
      <c r="AW62" s="145"/>
      <c r="AX62" s="354"/>
      <c r="AY62" s="5"/>
      <c r="AZ62" s="5"/>
      <c r="BA62" s="5"/>
      <c r="BB62" s="5"/>
      <c r="BC62" s="5"/>
      <c r="BD62" s="5"/>
      <c r="BE62" s="5"/>
      <c r="BF62" s="5"/>
      <c r="BG62" s="341"/>
      <c r="BH62" s="128"/>
      <c r="BI62" s="5"/>
      <c r="BJ62" s="5"/>
      <c r="BK62" s="5"/>
      <c r="BL62" s="5"/>
      <c r="BM62" s="5"/>
      <c r="BN62" s="5"/>
      <c r="BO62" s="5"/>
      <c r="BP62" s="5"/>
      <c r="BQ62" s="145"/>
      <c r="BR62" s="372"/>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c r="KS62" s="99"/>
      <c r="KT62" s="99"/>
      <c r="KU62" s="99"/>
      <c r="KV62" s="99"/>
      <c r="KW62" s="99"/>
      <c r="KX62" s="99"/>
      <c r="KY62" s="99"/>
      <c r="KZ62" s="99"/>
      <c r="LA62" s="99"/>
      <c r="LB62" s="99"/>
      <c r="LC62" s="99"/>
      <c r="LD62" s="99"/>
      <c r="LE62" s="99"/>
      <c r="LF62" s="99"/>
      <c r="LG62" s="99"/>
      <c r="LH62" s="99"/>
      <c r="LI62" s="99"/>
      <c r="LJ62" s="99"/>
      <c r="LK62" s="99"/>
      <c r="LL62" s="99"/>
      <c r="LM62" s="99"/>
      <c r="LN62" s="99"/>
      <c r="LO62" s="99"/>
      <c r="LP62" s="99"/>
      <c r="LQ62" s="99"/>
      <c r="LR62" s="99"/>
      <c r="LS62" s="99"/>
      <c r="LT62" s="99"/>
      <c r="LU62" s="99"/>
      <c r="LV62" s="99"/>
      <c r="LW62" s="99"/>
      <c r="LX62" s="99"/>
      <c r="LY62" s="99"/>
      <c r="LZ62" s="99"/>
      <c r="MA62" s="99"/>
      <c r="MB62" s="99"/>
      <c r="MC62" s="99"/>
      <c r="MD62" s="99"/>
      <c r="ME62" s="99"/>
      <c r="MF62" s="99"/>
      <c r="MG62" s="99"/>
      <c r="MH62" s="99"/>
      <c r="MI62" s="99"/>
      <c r="MJ62" s="99"/>
      <c r="MK62" s="99"/>
      <c r="ML62" s="99"/>
      <c r="MM62" s="99"/>
      <c r="MN62" s="99"/>
      <c r="MO62" s="99"/>
      <c r="MP62" s="99"/>
      <c r="MQ62" s="99"/>
      <c r="MR62" s="99"/>
    </row>
    <row r="63" spans="1:356" ht="15">
      <c r="A63" s="4"/>
      <c r="B63" s="8" t="s">
        <v>33</v>
      </c>
      <c r="C63" s="8" t="s">
        <v>12</v>
      </c>
      <c r="D63" s="8">
        <v>1</v>
      </c>
      <c r="E63" s="199">
        <v>101</v>
      </c>
      <c r="F63" s="118" t="s">
        <v>186</v>
      </c>
      <c r="G63" s="118" t="s">
        <v>108</v>
      </c>
      <c r="H63" s="195" t="s">
        <v>34</v>
      </c>
      <c r="I63" s="307" t="s">
        <v>188</v>
      </c>
      <c r="J63" s="51" t="s">
        <v>406</v>
      </c>
      <c r="K63" s="51">
        <v>273.73</v>
      </c>
      <c r="L63" s="51">
        <v>272.85000000000002</v>
      </c>
      <c r="M63" s="51">
        <f t="shared" si="36"/>
        <v>0.87999999999999545</v>
      </c>
      <c r="N63" s="52">
        <v>100</v>
      </c>
      <c r="O63" s="52">
        <f t="shared" si="34"/>
        <v>0.87999999999999545</v>
      </c>
      <c r="P63" s="139">
        <f>O63*AUXILIAR!$B$50</f>
        <v>2639999.9999999865</v>
      </c>
      <c r="Q63" s="215">
        <v>100</v>
      </c>
      <c r="R63" s="182">
        <f t="shared" si="35"/>
        <v>0.87999999999999545</v>
      </c>
      <c r="S63" s="356">
        <f>R63*AUXILIAR!$B$50</f>
        <v>2639999.9999999865</v>
      </c>
      <c r="T63" s="317"/>
      <c r="U63" s="8"/>
      <c r="V63" s="8"/>
      <c r="W63" s="8"/>
      <c r="X63" s="8"/>
      <c r="Y63" s="8"/>
      <c r="Z63" s="8"/>
      <c r="AA63" s="8"/>
      <c r="AB63" s="8"/>
      <c r="AC63" s="312"/>
      <c r="AD63" s="354"/>
      <c r="AE63" s="5"/>
      <c r="AF63" s="5"/>
      <c r="AG63" s="5"/>
      <c r="AH63" s="5"/>
      <c r="AI63" s="5"/>
      <c r="AJ63" s="5"/>
      <c r="AK63" s="5"/>
      <c r="AL63" s="5"/>
      <c r="AM63" s="145"/>
      <c r="AN63" s="490"/>
      <c r="AO63" s="490"/>
      <c r="AP63" s="128"/>
      <c r="AQ63" s="5"/>
      <c r="AR63" s="5"/>
      <c r="AS63" s="5"/>
      <c r="AT63" s="5"/>
      <c r="AU63" s="5"/>
      <c r="AV63" s="5"/>
      <c r="AW63" s="145"/>
      <c r="AX63" s="354"/>
      <c r="AY63" s="5"/>
      <c r="AZ63" s="5"/>
      <c r="BA63" s="5"/>
      <c r="BB63" s="5"/>
      <c r="BC63" s="5"/>
      <c r="BD63" s="5"/>
      <c r="BE63" s="5"/>
      <c r="BF63" s="5"/>
      <c r="BG63" s="341"/>
      <c r="BH63" s="128"/>
      <c r="BI63" s="5"/>
      <c r="BJ63" s="5"/>
      <c r="BK63" s="5"/>
      <c r="BL63" s="5"/>
      <c r="BM63" s="5"/>
      <c r="BN63" s="5"/>
      <c r="BO63" s="5"/>
      <c r="BP63" s="5"/>
      <c r="BQ63" s="145"/>
      <c r="BR63" s="372"/>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c r="JF63" s="99"/>
      <c r="JG63" s="99"/>
      <c r="JH63" s="99"/>
      <c r="JI63" s="99"/>
      <c r="JJ63" s="99"/>
      <c r="JK63" s="99"/>
      <c r="JL63" s="99"/>
      <c r="JM63" s="99"/>
      <c r="JN63" s="99"/>
      <c r="JO63" s="99"/>
      <c r="JP63" s="99"/>
      <c r="JQ63" s="99"/>
      <c r="JR63" s="99"/>
      <c r="JS63" s="99"/>
      <c r="JT63" s="99"/>
      <c r="JU63" s="99"/>
      <c r="JV63" s="99"/>
      <c r="JW63" s="99"/>
      <c r="JX63" s="99"/>
      <c r="JY63" s="99"/>
      <c r="JZ63" s="99"/>
      <c r="KA63" s="99"/>
      <c r="KB63" s="99"/>
      <c r="KC63" s="99"/>
      <c r="KD63" s="99"/>
      <c r="KE63" s="99"/>
      <c r="KF63" s="99"/>
      <c r="KG63" s="99"/>
      <c r="KH63" s="99"/>
      <c r="KI63" s="99"/>
      <c r="KJ63" s="99"/>
      <c r="KK63" s="99"/>
      <c r="KL63" s="99"/>
      <c r="KM63" s="99"/>
      <c r="KN63" s="99"/>
      <c r="KO63" s="99"/>
      <c r="KP63" s="99"/>
      <c r="KQ63" s="99"/>
      <c r="KR63" s="99"/>
      <c r="KS63" s="99"/>
      <c r="KT63" s="99"/>
      <c r="KU63" s="99"/>
      <c r="KV63" s="99"/>
      <c r="KW63" s="99"/>
      <c r="KX63" s="99"/>
      <c r="KY63" s="99"/>
      <c r="KZ63" s="99"/>
      <c r="LA63" s="99"/>
      <c r="LB63" s="99"/>
      <c r="LC63" s="99"/>
      <c r="LD63" s="99"/>
      <c r="LE63" s="99"/>
      <c r="LF63" s="99"/>
      <c r="LG63" s="99"/>
      <c r="LH63" s="99"/>
      <c r="LI63" s="99"/>
      <c r="LJ63" s="99"/>
      <c r="LK63" s="99"/>
      <c r="LL63" s="99"/>
      <c r="LM63" s="99"/>
      <c r="LN63" s="99"/>
      <c r="LO63" s="99"/>
      <c r="LP63" s="99"/>
      <c r="LQ63" s="99"/>
      <c r="LR63" s="99"/>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row>
    <row r="64" spans="1:356" ht="15">
      <c r="A64" s="4"/>
      <c r="B64" s="8" t="s">
        <v>33</v>
      </c>
      <c r="C64" s="8" t="s">
        <v>12</v>
      </c>
      <c r="D64" s="8">
        <v>1</v>
      </c>
      <c r="E64" s="199">
        <v>101</v>
      </c>
      <c r="F64" s="118" t="s">
        <v>186</v>
      </c>
      <c r="G64" s="118" t="s">
        <v>108</v>
      </c>
      <c r="H64" s="195" t="s">
        <v>34</v>
      </c>
      <c r="I64" s="307" t="s">
        <v>188</v>
      </c>
      <c r="J64" s="51" t="s">
        <v>406</v>
      </c>
      <c r="K64" s="51">
        <v>272.45</v>
      </c>
      <c r="L64" s="51">
        <v>271.35000000000002</v>
      </c>
      <c r="M64" s="51">
        <f t="shared" si="36"/>
        <v>1.0999999999999659</v>
      </c>
      <c r="N64" s="52">
        <v>100</v>
      </c>
      <c r="O64" s="52">
        <f t="shared" si="34"/>
        <v>1.0999999999999659</v>
      </c>
      <c r="P64" s="139">
        <f>O64*AUXILIAR!$B$50</f>
        <v>3299999.9999998976</v>
      </c>
      <c r="Q64" s="215">
        <v>100</v>
      </c>
      <c r="R64" s="182">
        <f t="shared" si="35"/>
        <v>1.0999999999999659</v>
      </c>
      <c r="S64" s="356">
        <f>R64*AUXILIAR!$B$50</f>
        <v>3299999.9999998976</v>
      </c>
      <c r="T64" s="317"/>
      <c r="U64" s="8"/>
      <c r="V64" s="8"/>
      <c r="W64" s="8"/>
      <c r="X64" s="8"/>
      <c r="Y64" s="8"/>
      <c r="Z64" s="8"/>
      <c r="AA64" s="8"/>
      <c r="AB64" s="8"/>
      <c r="AC64" s="312"/>
      <c r="AD64" s="354"/>
      <c r="AE64" s="5"/>
      <c r="AF64" s="5"/>
      <c r="AG64" s="5"/>
      <c r="AH64" s="5"/>
      <c r="AI64" s="5"/>
      <c r="AJ64" s="5"/>
      <c r="AK64" s="5"/>
      <c r="AL64" s="5"/>
      <c r="AM64" s="145"/>
      <c r="AN64" s="490"/>
      <c r="AO64" s="490"/>
      <c r="AP64" s="128"/>
      <c r="AQ64" s="5"/>
      <c r="AR64" s="5"/>
      <c r="AS64" s="5"/>
      <c r="AT64" s="5"/>
      <c r="AU64" s="5"/>
      <c r="AV64" s="5"/>
      <c r="AW64" s="145"/>
      <c r="AX64" s="354"/>
      <c r="AY64" s="5"/>
      <c r="AZ64" s="5"/>
      <c r="BA64" s="5"/>
      <c r="BB64" s="5"/>
      <c r="BC64" s="5"/>
      <c r="BD64" s="5"/>
      <c r="BE64" s="5"/>
      <c r="BF64" s="5"/>
      <c r="BG64" s="341"/>
      <c r="BH64" s="128"/>
      <c r="BI64" s="5"/>
      <c r="BJ64" s="5"/>
      <c r="BK64" s="5"/>
      <c r="BL64" s="5"/>
      <c r="BM64" s="5"/>
      <c r="BN64" s="5"/>
      <c r="BO64" s="5"/>
      <c r="BP64" s="5"/>
      <c r="BQ64" s="145"/>
      <c r="BR64" s="372"/>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c r="JT64" s="99"/>
      <c r="JU64" s="99"/>
      <c r="JV64" s="99"/>
      <c r="JW64" s="99"/>
      <c r="JX64" s="99"/>
      <c r="JY64" s="99"/>
      <c r="JZ64" s="99"/>
      <c r="KA64" s="99"/>
      <c r="KB64" s="99"/>
      <c r="KC64" s="99"/>
      <c r="KD64" s="99"/>
      <c r="KE64" s="99"/>
      <c r="KF64" s="99"/>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c r="LT64" s="99"/>
      <c r="LU64" s="99"/>
      <c r="LV64" s="99"/>
      <c r="LW64" s="99"/>
      <c r="LX64" s="99"/>
      <c r="LY64" s="99"/>
      <c r="LZ64" s="99"/>
      <c r="MA64" s="99"/>
      <c r="MB64" s="99"/>
      <c r="MC64" s="99"/>
      <c r="MD64" s="99"/>
      <c r="ME64" s="99"/>
      <c r="MF64" s="99"/>
      <c r="MG64" s="99"/>
      <c r="MH64" s="99"/>
      <c r="MI64" s="99"/>
      <c r="MJ64" s="99"/>
      <c r="MK64" s="99"/>
      <c r="ML64" s="99"/>
      <c r="MM64" s="99"/>
      <c r="MN64" s="99"/>
      <c r="MO64" s="99"/>
      <c r="MP64" s="99"/>
      <c r="MQ64" s="99"/>
      <c r="MR64" s="99"/>
    </row>
    <row r="65" spans="1:356" ht="42" customHeight="1">
      <c r="A65" s="1" t="s">
        <v>13</v>
      </c>
      <c r="B65" s="1" t="s">
        <v>33</v>
      </c>
      <c r="C65" s="1" t="s">
        <v>182</v>
      </c>
      <c r="D65" s="2" t="s">
        <v>24</v>
      </c>
      <c r="E65" s="1">
        <v>1</v>
      </c>
      <c r="F65" s="2" t="s">
        <v>185</v>
      </c>
      <c r="G65" s="38" t="s">
        <v>108</v>
      </c>
      <c r="H65" s="2" t="s">
        <v>336</v>
      </c>
      <c r="I65" s="303" t="s">
        <v>188</v>
      </c>
      <c r="J65" s="3"/>
      <c r="K65" s="3"/>
      <c r="L65" s="3"/>
      <c r="M65" s="3"/>
      <c r="N65" s="38" t="s">
        <v>261</v>
      </c>
      <c r="O65" s="81">
        <f t="shared" ref="O65:P65" si="37">O66+O69+O72+O75+O78+O81</f>
        <v>0</v>
      </c>
      <c r="P65" s="81">
        <f t="shared" si="37"/>
        <v>0</v>
      </c>
      <c r="Q65" s="38" t="s">
        <v>262</v>
      </c>
      <c r="R65" s="81">
        <f t="shared" ref="R65:S65" si="38">R66+R69+R72+R75+R78+R81</f>
        <v>0</v>
      </c>
      <c r="S65" s="346">
        <f t="shared" si="38"/>
        <v>0</v>
      </c>
      <c r="T65" s="262"/>
      <c r="U65" s="3"/>
      <c r="V65" s="3"/>
      <c r="W65" s="3"/>
      <c r="X65" s="38" t="s">
        <v>261</v>
      </c>
      <c r="Y65" s="81">
        <f>Y66+Y69+Y72+Y75+Y78+Y81</f>
        <v>0</v>
      </c>
      <c r="Z65" s="81">
        <f>Z66+Z69+Z72+Z75+Z78+Z81</f>
        <v>0</v>
      </c>
      <c r="AA65" s="38" t="s">
        <v>262</v>
      </c>
      <c r="AB65" s="81">
        <f>AB66+AB69+AB72+AB75+AB78+AB81</f>
        <v>0</v>
      </c>
      <c r="AC65" s="89">
        <f>AC66+AC69+AC72+AC75+AC78+AC81</f>
        <v>0</v>
      </c>
      <c r="AD65" s="345"/>
      <c r="AE65" s="3"/>
      <c r="AF65" s="3"/>
      <c r="AG65" s="3"/>
      <c r="AH65" s="38" t="s">
        <v>116</v>
      </c>
      <c r="AI65" s="81">
        <f>AI66+AI69+AI72+AI75+AI78+AI81</f>
        <v>0</v>
      </c>
      <c r="AJ65" s="81">
        <f>AJ66+AJ69+AJ72+AJ75+AJ78+AJ81</f>
        <v>0</v>
      </c>
      <c r="AK65" s="38" t="s">
        <v>116</v>
      </c>
      <c r="AL65" s="81">
        <f>AL66+AL69+AL72+AL75+AL78+AL81</f>
        <v>0</v>
      </c>
      <c r="AM65" s="89">
        <f>AM66+AM69+AM72+AM75+AM78+AM81</f>
        <v>0</v>
      </c>
      <c r="AN65" s="500"/>
      <c r="AO65" s="508"/>
      <c r="AP65" s="262"/>
      <c r="AQ65" s="3"/>
      <c r="AR65" s="38" t="s">
        <v>116</v>
      </c>
      <c r="AS65" s="81">
        <f>AS66+AS69+AS72+AS75+AS78+AS81</f>
        <v>0</v>
      </c>
      <c r="AT65" s="81">
        <f>AT66+AT69+AT72+AT75+AT78+AT81</f>
        <v>0</v>
      </c>
      <c r="AU65" s="38" t="s">
        <v>116</v>
      </c>
      <c r="AV65" s="81">
        <f>AV66+AV69+AV72+AV75+AV78+AV81</f>
        <v>0</v>
      </c>
      <c r="AW65" s="89">
        <f>AW66+AW69+AW72+AW75+AW78+AW81</f>
        <v>0</v>
      </c>
      <c r="AX65" s="345"/>
      <c r="AY65" s="3"/>
      <c r="AZ65" s="3"/>
      <c r="BA65" s="3"/>
      <c r="BB65" s="38" t="s">
        <v>116</v>
      </c>
      <c r="BC65" s="81">
        <f t="shared" ref="BC65:BD65" si="39">BC66+BC69+BC72+BC75+BC78+BC81</f>
        <v>0</v>
      </c>
      <c r="BD65" s="81">
        <f t="shared" si="39"/>
        <v>0</v>
      </c>
      <c r="BE65" s="38" t="s">
        <v>116</v>
      </c>
      <c r="BF65" s="81">
        <f t="shared" ref="BF65:BG65" si="40">BF66+BF69+BF72+BF75+BF78+BF81</f>
        <v>0</v>
      </c>
      <c r="BG65" s="346">
        <f t="shared" si="40"/>
        <v>0</v>
      </c>
      <c r="BH65" s="262"/>
      <c r="BI65" s="3"/>
      <c r="BJ65" s="3"/>
      <c r="BK65" s="3"/>
      <c r="BL65" s="38" t="s">
        <v>116</v>
      </c>
      <c r="BM65" s="81">
        <f t="shared" ref="BM65" si="41">BM66+BM69+BM72+BM75+BM78+BM81</f>
        <v>0</v>
      </c>
      <c r="BN65" s="81">
        <f t="shared" ref="BN65" si="42">BN66+BN69+BN72+BN75+BN78+BN81</f>
        <v>0</v>
      </c>
      <c r="BO65" s="38" t="s">
        <v>116</v>
      </c>
      <c r="BP65" s="81">
        <f t="shared" ref="BP65" si="43">BP66+BP69+BP72+BP75+BP78+BP81</f>
        <v>0</v>
      </c>
      <c r="BQ65" s="89">
        <f t="shared" ref="BQ65" si="44">BQ66+BQ69+BQ72+BQ75+BQ78+BQ81</f>
        <v>0</v>
      </c>
      <c r="BR65" s="370"/>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c r="JL65" s="99"/>
      <c r="JM65" s="99"/>
      <c r="JN65" s="99"/>
      <c r="JO65" s="99"/>
      <c r="JP65" s="99"/>
      <c r="JQ65" s="99"/>
      <c r="JR65" s="99"/>
      <c r="JS65" s="99"/>
      <c r="JT65" s="99"/>
      <c r="JU65" s="99"/>
      <c r="JV65" s="99"/>
      <c r="JW65" s="99"/>
      <c r="JX65" s="99"/>
      <c r="JY65" s="99"/>
      <c r="JZ65" s="99"/>
      <c r="KA65" s="99"/>
      <c r="KB65" s="99"/>
      <c r="KC65" s="99"/>
      <c r="KD65" s="99"/>
      <c r="KE65" s="99"/>
      <c r="KF65" s="99"/>
      <c r="KG65" s="99"/>
      <c r="KH65" s="99"/>
      <c r="KI65" s="99"/>
      <c r="KJ65" s="99"/>
      <c r="KK65" s="99"/>
      <c r="KL65" s="99"/>
      <c r="KM65" s="99"/>
      <c r="KN65" s="99"/>
      <c r="KO65" s="99"/>
      <c r="KP65" s="99"/>
      <c r="KQ65" s="99"/>
      <c r="KR65" s="99"/>
      <c r="KS65" s="99"/>
      <c r="KT65" s="99"/>
      <c r="KU65" s="99"/>
      <c r="KV65" s="99"/>
      <c r="KW65" s="99"/>
      <c r="KX65" s="99"/>
      <c r="KY65" s="99"/>
      <c r="KZ65" s="99"/>
      <c r="LA65" s="99"/>
      <c r="LB65" s="99"/>
      <c r="LC65" s="99"/>
      <c r="LD65" s="99"/>
      <c r="LE65" s="99"/>
      <c r="LF65" s="99"/>
      <c r="LG65" s="99"/>
      <c r="LH65" s="99"/>
      <c r="LI65" s="99"/>
      <c r="LJ65" s="99"/>
      <c r="LK65" s="99"/>
      <c r="LL65" s="99"/>
      <c r="LM65" s="99"/>
      <c r="LN65" s="99"/>
      <c r="LO65" s="99"/>
      <c r="LP65" s="99"/>
      <c r="LQ65" s="99"/>
      <c r="LR65" s="99"/>
      <c r="LS65" s="99"/>
      <c r="LT65" s="99"/>
      <c r="LU65" s="99"/>
      <c r="LV65" s="99"/>
      <c r="LW65" s="99"/>
      <c r="LX65" s="99"/>
      <c r="LY65" s="99"/>
      <c r="LZ65" s="99"/>
      <c r="MA65" s="99"/>
      <c r="MB65" s="99"/>
      <c r="MC65" s="99"/>
      <c r="MD65" s="99"/>
      <c r="ME65" s="99"/>
      <c r="MF65" s="99"/>
      <c r="MG65" s="99"/>
      <c r="MH65" s="99"/>
      <c r="MI65" s="99"/>
      <c r="MJ65" s="99"/>
      <c r="MK65" s="99"/>
      <c r="ML65" s="99"/>
      <c r="MM65" s="99"/>
      <c r="MN65" s="99"/>
      <c r="MO65" s="99"/>
      <c r="MP65" s="99"/>
      <c r="MQ65" s="99"/>
      <c r="MR65" s="99"/>
    </row>
    <row r="66" spans="1:356" ht="24">
      <c r="A66" s="4" t="s">
        <v>13</v>
      </c>
      <c r="B66" s="64" t="s">
        <v>33</v>
      </c>
      <c r="C66" s="64" t="s">
        <v>16</v>
      </c>
      <c r="D66" s="65" t="s">
        <v>24</v>
      </c>
      <c r="E66" s="117">
        <v>153</v>
      </c>
      <c r="F66" s="119" t="s">
        <v>185</v>
      </c>
      <c r="G66" s="119" t="s">
        <v>108</v>
      </c>
      <c r="H66" s="119" t="s">
        <v>336</v>
      </c>
      <c r="I66" s="305" t="s">
        <v>188</v>
      </c>
      <c r="J66" s="70"/>
      <c r="K66" s="70"/>
      <c r="L66" s="70"/>
      <c r="M66" s="70"/>
      <c r="N66" s="80" t="s">
        <v>115</v>
      </c>
      <c r="O66" s="79">
        <f>SUM(O67:O68)</f>
        <v>0</v>
      </c>
      <c r="P66" s="79">
        <f>SUM(P67:P68)</f>
        <v>0</v>
      </c>
      <c r="Q66" s="80" t="s">
        <v>115</v>
      </c>
      <c r="R66" s="79">
        <f>SUM(R67:R68)</f>
        <v>0</v>
      </c>
      <c r="S66" s="348">
        <f>SUM(S67:S68)</f>
        <v>0</v>
      </c>
      <c r="T66" s="263"/>
      <c r="U66" s="70"/>
      <c r="V66" s="70"/>
      <c r="W66" s="70"/>
      <c r="X66" s="80" t="s">
        <v>115</v>
      </c>
      <c r="Y66" s="79">
        <f>SUM(Y67:Y68)</f>
        <v>0</v>
      </c>
      <c r="Z66" s="79">
        <f>SUM(Z67:Z68)</f>
        <v>0</v>
      </c>
      <c r="AA66" s="80" t="s">
        <v>115</v>
      </c>
      <c r="AB66" s="79">
        <f>SUM(AB67:AB68)</f>
        <v>0</v>
      </c>
      <c r="AC66" s="256">
        <f>SUM(AC67:AC68)</f>
        <v>0</v>
      </c>
      <c r="AD66" s="347"/>
      <c r="AE66" s="70"/>
      <c r="AF66" s="70"/>
      <c r="AG66" s="70"/>
      <c r="AH66" s="80" t="s">
        <v>115</v>
      </c>
      <c r="AI66" s="79">
        <f>SUM(AI67:AI68)</f>
        <v>0</v>
      </c>
      <c r="AJ66" s="79">
        <f>SUM(AJ67:AJ68)</f>
        <v>0</v>
      </c>
      <c r="AK66" s="80" t="s">
        <v>115</v>
      </c>
      <c r="AL66" s="79">
        <f>SUM(AL67:AL68)</f>
        <v>0</v>
      </c>
      <c r="AM66" s="256">
        <f>SUM(AM67:AM68)</f>
        <v>0</v>
      </c>
      <c r="AN66" s="502"/>
      <c r="AO66" s="509"/>
      <c r="AP66" s="263"/>
      <c r="AQ66" s="70"/>
      <c r="AR66" s="80" t="s">
        <v>115</v>
      </c>
      <c r="AS66" s="79">
        <f>SUM(AS67:AS68)</f>
        <v>0</v>
      </c>
      <c r="AT66" s="79">
        <f>SUM(AT67:AT68)</f>
        <v>0</v>
      </c>
      <c r="AU66" s="80" t="s">
        <v>115</v>
      </c>
      <c r="AV66" s="79">
        <f>SUM(AV67:AV68)</f>
        <v>0</v>
      </c>
      <c r="AW66" s="256">
        <f>SUM(AW67:AW68)</f>
        <v>0</v>
      </c>
      <c r="AX66" s="347"/>
      <c r="AY66" s="70"/>
      <c r="AZ66" s="70"/>
      <c r="BA66" s="70"/>
      <c r="BB66" s="80" t="s">
        <v>115</v>
      </c>
      <c r="BC66" s="79">
        <f>SUM(BC67:BC68)</f>
        <v>0</v>
      </c>
      <c r="BD66" s="79">
        <f>SUM(BD67:BD68)</f>
        <v>0</v>
      </c>
      <c r="BE66" s="80" t="s">
        <v>115</v>
      </c>
      <c r="BF66" s="79">
        <f>SUM(BF67:BF68)</f>
        <v>0</v>
      </c>
      <c r="BG66" s="348">
        <f>SUM(BG67:BG68)</f>
        <v>0</v>
      </c>
      <c r="BH66" s="263"/>
      <c r="BI66" s="70"/>
      <c r="BJ66" s="70"/>
      <c r="BK66" s="70"/>
      <c r="BL66" s="80" t="s">
        <v>115</v>
      </c>
      <c r="BM66" s="79">
        <f>SUM(BM67:BM68)</f>
        <v>0</v>
      </c>
      <c r="BN66" s="79">
        <f>SUM(BN67:BN68)</f>
        <v>0</v>
      </c>
      <c r="BO66" s="80" t="s">
        <v>115</v>
      </c>
      <c r="BP66" s="79">
        <f>SUM(BP67:BP68)</f>
        <v>0</v>
      </c>
      <c r="BQ66" s="256">
        <f>SUM(BQ67:BQ68)</f>
        <v>0</v>
      </c>
      <c r="BR66" s="371"/>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c r="JL66" s="99"/>
      <c r="JM66" s="99"/>
      <c r="JN66" s="99"/>
      <c r="JO66" s="99"/>
      <c r="JP66" s="99"/>
      <c r="JQ66" s="99"/>
      <c r="JR66" s="99"/>
      <c r="JS66" s="99"/>
      <c r="JT66" s="99"/>
      <c r="JU66" s="99"/>
      <c r="JV66" s="99"/>
      <c r="JW66" s="99"/>
      <c r="JX66" s="99"/>
      <c r="JY66" s="99"/>
      <c r="JZ66" s="99"/>
      <c r="KA66" s="99"/>
      <c r="KB66" s="99"/>
      <c r="KC66" s="99"/>
      <c r="KD66" s="99"/>
      <c r="KE66" s="99"/>
      <c r="KF66" s="99"/>
      <c r="KG66" s="99"/>
      <c r="KH66" s="99"/>
      <c r="KI66" s="99"/>
      <c r="KJ66" s="99"/>
      <c r="KK66" s="99"/>
      <c r="KL66" s="99"/>
      <c r="KM66" s="99"/>
      <c r="KN66" s="99"/>
      <c r="KO66" s="99"/>
      <c r="KP66" s="99"/>
      <c r="KQ66" s="99"/>
      <c r="KR66" s="99"/>
      <c r="KS66" s="99"/>
      <c r="KT66" s="99"/>
      <c r="KU66" s="99"/>
      <c r="KV66" s="99"/>
      <c r="KW66" s="99"/>
      <c r="KX66" s="99"/>
      <c r="KY66" s="99"/>
      <c r="KZ66" s="99"/>
      <c r="LA66" s="99"/>
      <c r="LB66" s="99"/>
      <c r="LC66" s="99"/>
      <c r="LD66" s="99"/>
      <c r="LE66" s="99"/>
      <c r="LF66" s="99"/>
      <c r="LG66" s="99"/>
      <c r="LH66" s="99"/>
      <c r="LI66" s="99"/>
      <c r="LJ66" s="99"/>
      <c r="LK66" s="99"/>
      <c r="LL66" s="99"/>
      <c r="LM66" s="99"/>
      <c r="LN66" s="99"/>
      <c r="LO66" s="99"/>
      <c r="LP66" s="99"/>
      <c r="LQ66" s="99"/>
      <c r="LR66" s="99"/>
      <c r="LS66" s="99"/>
      <c r="LT66" s="99"/>
      <c r="LU66" s="99"/>
      <c r="LV66" s="99"/>
      <c r="LW66" s="99"/>
      <c r="LX66" s="99"/>
      <c r="LY66" s="99"/>
      <c r="LZ66" s="99"/>
      <c r="MA66" s="99"/>
      <c r="MB66" s="99"/>
      <c r="MC66" s="99"/>
      <c r="MD66" s="99"/>
      <c r="ME66" s="99"/>
      <c r="MF66" s="99"/>
      <c r="MG66" s="99"/>
      <c r="MH66" s="99"/>
      <c r="MI66" s="99"/>
      <c r="MJ66" s="99"/>
      <c r="MK66" s="99"/>
      <c r="ML66" s="99"/>
      <c r="MM66" s="99"/>
      <c r="MN66" s="99"/>
      <c r="MO66" s="99"/>
      <c r="MP66" s="99"/>
      <c r="MQ66" s="99"/>
      <c r="MR66" s="99"/>
    </row>
    <row r="67" spans="1:356" ht="22.5">
      <c r="A67" s="4"/>
      <c r="B67" s="8" t="s">
        <v>33</v>
      </c>
      <c r="C67" s="8" t="s">
        <v>16</v>
      </c>
      <c r="D67" s="8"/>
      <c r="E67" s="199">
        <v>153</v>
      </c>
      <c r="F67" s="118" t="s">
        <v>185</v>
      </c>
      <c r="G67" s="118" t="s">
        <v>108</v>
      </c>
      <c r="H67" s="195" t="s">
        <v>336</v>
      </c>
      <c r="I67" s="307" t="s">
        <v>188</v>
      </c>
      <c r="J67" s="6"/>
      <c r="K67" s="6"/>
      <c r="L67" s="6"/>
      <c r="M67" s="6"/>
      <c r="N67" s="6"/>
      <c r="O67" s="6"/>
      <c r="P67" s="6"/>
      <c r="Q67" s="6"/>
      <c r="R67" s="6"/>
      <c r="S67" s="350"/>
      <c r="T67" s="208"/>
      <c r="U67" s="6"/>
      <c r="V67" s="6"/>
      <c r="W67" s="6"/>
      <c r="X67" s="6"/>
      <c r="Y67" s="6"/>
      <c r="Z67" s="6"/>
      <c r="AA67" s="6"/>
      <c r="AB67" s="6"/>
      <c r="AC67" s="255"/>
      <c r="AD67" s="349"/>
      <c r="AE67" s="6"/>
      <c r="AF67" s="6"/>
      <c r="AG67" s="6"/>
      <c r="AH67" s="6"/>
      <c r="AI67" s="6"/>
      <c r="AJ67" s="6"/>
      <c r="AK67" s="6"/>
      <c r="AL67" s="6"/>
      <c r="AM67" s="255"/>
      <c r="AN67" s="510"/>
      <c r="AO67" s="510"/>
      <c r="AP67" s="208"/>
      <c r="AQ67" s="6"/>
      <c r="AR67" s="6"/>
      <c r="AS67" s="6"/>
      <c r="AT67" s="6"/>
      <c r="AU67" s="6"/>
      <c r="AV67" s="6"/>
      <c r="AW67" s="255"/>
      <c r="AX67" s="349"/>
      <c r="AY67" s="6"/>
      <c r="AZ67" s="6"/>
      <c r="BA67" s="6"/>
      <c r="BB67" s="6"/>
      <c r="BC67" s="6"/>
      <c r="BD67" s="6"/>
      <c r="BE67" s="6"/>
      <c r="BF67" s="6"/>
      <c r="BG67" s="350"/>
      <c r="BH67" s="208"/>
      <c r="BI67" s="6"/>
      <c r="BJ67" s="6"/>
      <c r="BK67" s="6"/>
      <c r="BL67" s="6"/>
      <c r="BM67" s="6"/>
      <c r="BN67" s="6"/>
      <c r="BO67" s="6"/>
      <c r="BP67" s="6"/>
      <c r="BQ67" s="255"/>
      <c r="BR67" s="372"/>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c r="JS67" s="99"/>
      <c r="JT67" s="99"/>
      <c r="JU67" s="99"/>
      <c r="JV67" s="99"/>
      <c r="JW67" s="99"/>
      <c r="JX67" s="99"/>
      <c r="JY67" s="99"/>
      <c r="JZ67" s="99"/>
      <c r="KA67" s="99"/>
      <c r="KB67" s="99"/>
      <c r="KC67" s="99"/>
      <c r="KD67" s="99"/>
      <c r="KE67" s="99"/>
      <c r="KF67" s="99"/>
      <c r="KG67" s="99"/>
      <c r="KH67" s="99"/>
      <c r="KI67" s="99"/>
      <c r="KJ67" s="99"/>
      <c r="KK67" s="99"/>
      <c r="KL67" s="99"/>
      <c r="KM67" s="99"/>
      <c r="KN67" s="99"/>
      <c r="KO67" s="99"/>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c r="MR67" s="99"/>
    </row>
    <row r="68" spans="1:356" ht="22.5">
      <c r="A68" s="4"/>
      <c r="B68" s="8" t="s">
        <v>33</v>
      </c>
      <c r="C68" s="8" t="s">
        <v>16</v>
      </c>
      <c r="D68" s="8"/>
      <c r="E68" s="199">
        <v>153</v>
      </c>
      <c r="F68" s="118" t="s">
        <v>185</v>
      </c>
      <c r="G68" s="118" t="s">
        <v>108</v>
      </c>
      <c r="H68" s="195" t="s">
        <v>336</v>
      </c>
      <c r="I68" s="307" t="s">
        <v>188</v>
      </c>
      <c r="J68" s="6"/>
      <c r="K68" s="6"/>
      <c r="L68" s="6"/>
      <c r="M68" s="6"/>
      <c r="N68" s="6"/>
      <c r="O68" s="6"/>
      <c r="P68" s="6"/>
      <c r="Q68" s="6"/>
      <c r="R68" s="6"/>
      <c r="S68" s="350"/>
      <c r="T68" s="208"/>
      <c r="U68" s="6"/>
      <c r="V68" s="6"/>
      <c r="W68" s="6"/>
      <c r="X68" s="6"/>
      <c r="Y68" s="6"/>
      <c r="Z68" s="6"/>
      <c r="AA68" s="6"/>
      <c r="AB68" s="6"/>
      <c r="AC68" s="255"/>
      <c r="AD68" s="349"/>
      <c r="AE68" s="6"/>
      <c r="AF68" s="6"/>
      <c r="AG68" s="6"/>
      <c r="AH68" s="6"/>
      <c r="AI68" s="6"/>
      <c r="AJ68" s="6"/>
      <c r="AK68" s="6"/>
      <c r="AL68" s="6"/>
      <c r="AM68" s="255"/>
      <c r="AN68" s="510"/>
      <c r="AO68" s="510"/>
      <c r="AP68" s="208"/>
      <c r="AQ68" s="6"/>
      <c r="AR68" s="6"/>
      <c r="AS68" s="6"/>
      <c r="AT68" s="6"/>
      <c r="AU68" s="6"/>
      <c r="AV68" s="6"/>
      <c r="AW68" s="255"/>
      <c r="AX68" s="349"/>
      <c r="AY68" s="6"/>
      <c r="AZ68" s="6"/>
      <c r="BA68" s="6"/>
      <c r="BB68" s="6"/>
      <c r="BC68" s="6"/>
      <c r="BD68" s="6"/>
      <c r="BE68" s="6"/>
      <c r="BF68" s="6"/>
      <c r="BG68" s="350"/>
      <c r="BH68" s="208"/>
      <c r="BI68" s="6"/>
      <c r="BJ68" s="6"/>
      <c r="BK68" s="6"/>
      <c r="BL68" s="6"/>
      <c r="BM68" s="6"/>
      <c r="BN68" s="6"/>
      <c r="BO68" s="6"/>
      <c r="BP68" s="6"/>
      <c r="BQ68" s="255"/>
      <c r="BR68" s="372"/>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c r="JE68" s="99"/>
      <c r="JF68" s="99"/>
      <c r="JG68" s="99"/>
      <c r="JH68" s="99"/>
      <c r="JI68" s="99"/>
      <c r="JJ68" s="99"/>
      <c r="JK68" s="99"/>
      <c r="JL68" s="99"/>
      <c r="JM68" s="99"/>
      <c r="JN68" s="99"/>
      <c r="JO68" s="99"/>
      <c r="JP68" s="99"/>
      <c r="JQ68" s="99"/>
      <c r="JR68" s="99"/>
      <c r="JS68" s="99"/>
      <c r="JT68" s="99"/>
      <c r="JU68" s="99"/>
      <c r="JV68" s="99"/>
      <c r="JW68" s="99"/>
      <c r="JX68" s="99"/>
      <c r="JY68" s="99"/>
      <c r="JZ68" s="99"/>
      <c r="KA68" s="99"/>
      <c r="KB68" s="99"/>
      <c r="KC68" s="99"/>
      <c r="KD68" s="99"/>
      <c r="KE68" s="99"/>
      <c r="KF68" s="99"/>
      <c r="KG68" s="99"/>
      <c r="KH68" s="99"/>
      <c r="KI68" s="99"/>
      <c r="KJ68" s="99"/>
      <c r="KK68" s="99"/>
      <c r="KL68" s="99"/>
      <c r="KM68" s="99"/>
      <c r="KN68" s="99"/>
      <c r="KO68" s="99"/>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c r="LT68" s="99"/>
      <c r="LU68" s="99"/>
      <c r="LV68" s="99"/>
      <c r="LW68" s="99"/>
      <c r="LX68" s="99"/>
      <c r="LY68" s="99"/>
      <c r="LZ68" s="99"/>
      <c r="MA68" s="99"/>
      <c r="MB68" s="99"/>
      <c r="MC68" s="99"/>
      <c r="MD68" s="99"/>
      <c r="ME68" s="99"/>
      <c r="MF68" s="99"/>
      <c r="MG68" s="99"/>
      <c r="MH68" s="99"/>
      <c r="MI68" s="99"/>
      <c r="MJ68" s="99"/>
      <c r="MK68" s="99"/>
      <c r="ML68" s="99"/>
      <c r="MM68" s="99"/>
      <c r="MN68" s="99"/>
      <c r="MO68" s="99"/>
      <c r="MP68" s="99"/>
      <c r="MQ68" s="99"/>
      <c r="MR68" s="99"/>
    </row>
    <row r="69" spans="1:356" ht="24">
      <c r="A69" s="4"/>
      <c r="B69" s="64" t="s">
        <v>33</v>
      </c>
      <c r="C69" s="64" t="s">
        <v>16</v>
      </c>
      <c r="D69" s="65" t="s">
        <v>24</v>
      </c>
      <c r="E69" s="117">
        <v>414</v>
      </c>
      <c r="F69" s="119" t="s">
        <v>185</v>
      </c>
      <c r="G69" s="119" t="s">
        <v>108</v>
      </c>
      <c r="H69" s="119" t="s">
        <v>336</v>
      </c>
      <c r="I69" s="305" t="s">
        <v>188</v>
      </c>
      <c r="J69" s="70"/>
      <c r="K69" s="70"/>
      <c r="L69" s="70"/>
      <c r="M69" s="70"/>
      <c r="N69" s="80" t="s">
        <v>115</v>
      </c>
      <c r="O69" s="79">
        <f>SUM(O70:O71)</f>
        <v>0</v>
      </c>
      <c r="P69" s="79">
        <f>SUM(P70:P71)</f>
        <v>0</v>
      </c>
      <c r="Q69" s="80" t="s">
        <v>115</v>
      </c>
      <c r="R69" s="79">
        <f>SUM(R70:R71)</f>
        <v>0</v>
      </c>
      <c r="S69" s="348">
        <f>SUM(S70:S71)</f>
        <v>0</v>
      </c>
      <c r="T69" s="263"/>
      <c r="U69" s="70"/>
      <c r="V69" s="70"/>
      <c r="W69" s="70"/>
      <c r="X69" s="80" t="s">
        <v>115</v>
      </c>
      <c r="Y69" s="79">
        <f>SUM(Y70:Y71)</f>
        <v>0</v>
      </c>
      <c r="Z69" s="79">
        <f>SUM(Z70:Z71)</f>
        <v>0</v>
      </c>
      <c r="AA69" s="80" t="s">
        <v>115</v>
      </c>
      <c r="AB69" s="79">
        <f>SUM(AB70:AB71)</f>
        <v>0</v>
      </c>
      <c r="AC69" s="256">
        <f>SUM(AC70:AC71)</f>
        <v>0</v>
      </c>
      <c r="AD69" s="347"/>
      <c r="AE69" s="70"/>
      <c r="AF69" s="70"/>
      <c r="AG69" s="70"/>
      <c r="AH69" s="80" t="s">
        <v>115</v>
      </c>
      <c r="AI69" s="79">
        <f>SUM(AI70:AI71)</f>
        <v>0</v>
      </c>
      <c r="AJ69" s="79">
        <f>SUM(AJ70:AJ71)</f>
        <v>0</v>
      </c>
      <c r="AK69" s="80" t="s">
        <v>115</v>
      </c>
      <c r="AL69" s="79">
        <f>SUM(AL70:AL71)</f>
        <v>0</v>
      </c>
      <c r="AM69" s="256">
        <f>SUM(AM70:AM71)</f>
        <v>0</v>
      </c>
      <c r="AN69" s="502"/>
      <c r="AO69" s="509"/>
      <c r="AP69" s="263"/>
      <c r="AQ69" s="70"/>
      <c r="AR69" s="80" t="s">
        <v>115</v>
      </c>
      <c r="AS69" s="79">
        <f>SUM(AS70:AS71)</f>
        <v>0</v>
      </c>
      <c r="AT69" s="79">
        <f>SUM(AT70:AT71)</f>
        <v>0</v>
      </c>
      <c r="AU69" s="80" t="s">
        <v>115</v>
      </c>
      <c r="AV69" s="79">
        <f>SUM(AV70:AV71)</f>
        <v>0</v>
      </c>
      <c r="AW69" s="256">
        <f>SUM(AW70:AW71)</f>
        <v>0</v>
      </c>
      <c r="AX69" s="347"/>
      <c r="AY69" s="70"/>
      <c r="AZ69" s="70"/>
      <c r="BA69" s="70"/>
      <c r="BB69" s="80" t="s">
        <v>115</v>
      </c>
      <c r="BC69" s="79">
        <f>SUM(BC70:BC71)</f>
        <v>0</v>
      </c>
      <c r="BD69" s="79">
        <f>SUM(BD70:BD71)</f>
        <v>0</v>
      </c>
      <c r="BE69" s="80" t="s">
        <v>115</v>
      </c>
      <c r="BF69" s="79">
        <f>SUM(BF70:BF71)</f>
        <v>0</v>
      </c>
      <c r="BG69" s="348">
        <f>SUM(BG70:BG71)</f>
        <v>0</v>
      </c>
      <c r="BH69" s="263"/>
      <c r="BI69" s="70"/>
      <c r="BJ69" s="70"/>
      <c r="BK69" s="70"/>
      <c r="BL69" s="80" t="s">
        <v>115</v>
      </c>
      <c r="BM69" s="79">
        <f>SUM(BM70:BM71)</f>
        <v>0</v>
      </c>
      <c r="BN69" s="79">
        <f>SUM(BN70:BN71)</f>
        <v>0</v>
      </c>
      <c r="BO69" s="80" t="s">
        <v>115</v>
      </c>
      <c r="BP69" s="79">
        <f>SUM(BP70:BP71)</f>
        <v>0</v>
      </c>
      <c r="BQ69" s="256">
        <f>SUM(BQ70:BQ71)</f>
        <v>0</v>
      </c>
      <c r="BR69" s="371"/>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c r="JE69" s="99"/>
      <c r="JF69" s="99"/>
      <c r="JG69" s="99"/>
      <c r="JH69" s="99"/>
      <c r="JI69" s="99"/>
      <c r="JJ69" s="99"/>
      <c r="JK69" s="99"/>
      <c r="JL69" s="99"/>
      <c r="JM69" s="99"/>
      <c r="JN69" s="99"/>
      <c r="JO69" s="99"/>
      <c r="JP69" s="99"/>
      <c r="JQ69" s="99"/>
      <c r="JR69" s="99"/>
      <c r="JS69" s="99"/>
      <c r="JT69" s="99"/>
      <c r="JU69" s="99"/>
      <c r="JV69" s="99"/>
      <c r="JW69" s="99"/>
      <c r="JX69" s="99"/>
      <c r="JY69" s="99"/>
      <c r="JZ69" s="99"/>
      <c r="KA69" s="99"/>
      <c r="KB69" s="99"/>
      <c r="KC69" s="99"/>
      <c r="KD69" s="99"/>
      <c r="KE69" s="99"/>
      <c r="KF69" s="99"/>
      <c r="KG69" s="99"/>
      <c r="KH69" s="99"/>
      <c r="KI69" s="99"/>
      <c r="KJ69" s="99"/>
      <c r="KK69" s="99"/>
      <c r="KL69" s="99"/>
      <c r="KM69" s="99"/>
      <c r="KN69" s="99"/>
      <c r="KO69" s="99"/>
      <c r="KP69" s="99"/>
      <c r="KQ69" s="99"/>
      <c r="KR69" s="99"/>
      <c r="KS69" s="99"/>
      <c r="KT69" s="99"/>
      <c r="KU69" s="99"/>
      <c r="KV69" s="99"/>
      <c r="KW69" s="99"/>
      <c r="KX69" s="99"/>
      <c r="KY69" s="99"/>
      <c r="KZ69" s="99"/>
      <c r="LA69" s="99"/>
      <c r="LB69" s="99"/>
      <c r="LC69" s="99"/>
      <c r="LD69" s="99"/>
      <c r="LE69" s="99"/>
      <c r="LF69" s="99"/>
      <c r="LG69" s="99"/>
      <c r="LH69" s="99"/>
      <c r="LI69" s="99"/>
      <c r="LJ69" s="99"/>
      <c r="LK69" s="99"/>
      <c r="LL69" s="99"/>
      <c r="LM69" s="99"/>
      <c r="LN69" s="99"/>
      <c r="LO69" s="99"/>
      <c r="LP69" s="99"/>
      <c r="LQ69" s="99"/>
      <c r="LR69" s="99"/>
      <c r="LS69" s="99"/>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row>
    <row r="70" spans="1:356" ht="22.5">
      <c r="A70" s="4"/>
      <c r="B70" s="8" t="s">
        <v>33</v>
      </c>
      <c r="C70" s="8" t="s">
        <v>16</v>
      </c>
      <c r="D70" s="8"/>
      <c r="E70" s="199">
        <v>414</v>
      </c>
      <c r="F70" s="118" t="s">
        <v>185</v>
      </c>
      <c r="G70" s="118" t="s">
        <v>108</v>
      </c>
      <c r="H70" s="195" t="s">
        <v>336</v>
      </c>
      <c r="I70" s="307" t="s">
        <v>188</v>
      </c>
      <c r="J70" s="6"/>
      <c r="K70" s="6"/>
      <c r="L70" s="6"/>
      <c r="M70" s="6"/>
      <c r="N70" s="6"/>
      <c r="O70" s="6"/>
      <c r="P70" s="6"/>
      <c r="Q70" s="6"/>
      <c r="R70" s="6"/>
      <c r="S70" s="350"/>
      <c r="T70" s="208"/>
      <c r="U70" s="6"/>
      <c r="V70" s="6"/>
      <c r="W70" s="6"/>
      <c r="X70" s="6"/>
      <c r="Y70" s="6"/>
      <c r="Z70" s="6"/>
      <c r="AA70" s="6"/>
      <c r="AB70" s="6"/>
      <c r="AC70" s="255"/>
      <c r="AD70" s="349"/>
      <c r="AE70" s="6"/>
      <c r="AF70" s="6"/>
      <c r="AG70" s="6"/>
      <c r="AH70" s="6"/>
      <c r="AI70" s="6"/>
      <c r="AJ70" s="6"/>
      <c r="AK70" s="6"/>
      <c r="AL70" s="6"/>
      <c r="AM70" s="255"/>
      <c r="AN70" s="510"/>
      <c r="AO70" s="510"/>
      <c r="AP70" s="208"/>
      <c r="AQ70" s="6"/>
      <c r="AR70" s="6"/>
      <c r="AS70" s="6"/>
      <c r="AT70" s="6"/>
      <c r="AU70" s="6"/>
      <c r="AV70" s="6"/>
      <c r="AW70" s="255"/>
      <c r="AX70" s="349"/>
      <c r="AY70" s="6"/>
      <c r="AZ70" s="6"/>
      <c r="BA70" s="6"/>
      <c r="BB70" s="6"/>
      <c r="BC70" s="6"/>
      <c r="BD70" s="6"/>
      <c r="BE70" s="6"/>
      <c r="BF70" s="6"/>
      <c r="BG70" s="350"/>
      <c r="BH70" s="208"/>
      <c r="BI70" s="6"/>
      <c r="BJ70" s="6"/>
      <c r="BK70" s="6"/>
      <c r="BL70" s="6"/>
      <c r="BM70" s="6"/>
      <c r="BN70" s="6"/>
      <c r="BO70" s="6"/>
      <c r="BP70" s="6"/>
      <c r="BQ70" s="255"/>
      <c r="BR70" s="372"/>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c r="JE70" s="99"/>
      <c r="JF70" s="99"/>
      <c r="JG70" s="99"/>
      <c r="JH70" s="99"/>
      <c r="JI70" s="99"/>
      <c r="JJ70" s="99"/>
      <c r="JK70" s="99"/>
      <c r="JL70" s="99"/>
      <c r="JM70" s="99"/>
      <c r="JN70" s="99"/>
      <c r="JO70" s="99"/>
      <c r="JP70" s="99"/>
      <c r="JQ70" s="99"/>
      <c r="JR70" s="99"/>
      <c r="JS70" s="99"/>
      <c r="JT70" s="99"/>
      <c r="JU70" s="99"/>
      <c r="JV70" s="99"/>
      <c r="JW70" s="99"/>
      <c r="JX70" s="99"/>
      <c r="JY70" s="99"/>
      <c r="JZ70" s="99"/>
      <c r="KA70" s="99"/>
      <c r="KB70" s="99"/>
      <c r="KC70" s="99"/>
      <c r="KD70" s="99"/>
      <c r="KE70" s="99"/>
      <c r="KF70" s="99"/>
      <c r="KG70" s="99"/>
      <c r="KH70" s="99"/>
      <c r="KI70" s="99"/>
      <c r="KJ70" s="99"/>
      <c r="KK70" s="99"/>
      <c r="KL70" s="99"/>
      <c r="KM70" s="99"/>
      <c r="KN70" s="99"/>
      <c r="KO70" s="99"/>
      <c r="KP70" s="99"/>
      <c r="KQ70" s="99"/>
      <c r="KR70" s="99"/>
      <c r="KS70" s="99"/>
      <c r="KT70" s="99"/>
      <c r="KU70" s="99"/>
      <c r="KV70" s="99"/>
      <c r="KW70" s="99"/>
      <c r="KX70" s="99"/>
      <c r="KY70" s="99"/>
      <c r="KZ70" s="99"/>
      <c r="LA70" s="99"/>
      <c r="LB70" s="99"/>
      <c r="LC70" s="99"/>
      <c r="LD70" s="99"/>
      <c r="LE70" s="99"/>
      <c r="LF70" s="99"/>
      <c r="LG70" s="99"/>
      <c r="LH70" s="99"/>
      <c r="LI70" s="99"/>
      <c r="LJ70" s="99"/>
      <c r="LK70" s="99"/>
      <c r="LL70" s="99"/>
      <c r="LM70" s="99"/>
      <c r="LN70" s="99"/>
      <c r="LO70" s="99"/>
      <c r="LP70" s="99"/>
      <c r="LQ70" s="99"/>
      <c r="LR70" s="99"/>
      <c r="LS70" s="99"/>
      <c r="LT70" s="99"/>
      <c r="LU70" s="99"/>
      <c r="LV70" s="99"/>
      <c r="LW70" s="99"/>
      <c r="LX70" s="99"/>
      <c r="LY70" s="99"/>
      <c r="LZ70" s="99"/>
      <c r="MA70" s="99"/>
      <c r="MB70" s="99"/>
      <c r="MC70" s="99"/>
      <c r="MD70" s="99"/>
      <c r="ME70" s="99"/>
      <c r="MF70" s="99"/>
      <c r="MG70" s="99"/>
      <c r="MH70" s="99"/>
      <c r="MI70" s="99"/>
      <c r="MJ70" s="99"/>
      <c r="MK70" s="99"/>
      <c r="ML70" s="99"/>
      <c r="MM70" s="99"/>
      <c r="MN70" s="99"/>
      <c r="MO70" s="99"/>
      <c r="MP70" s="99"/>
      <c r="MQ70" s="99"/>
      <c r="MR70" s="99"/>
    </row>
    <row r="71" spans="1:356" ht="22.5">
      <c r="A71" s="4"/>
      <c r="B71" s="8" t="s">
        <v>33</v>
      </c>
      <c r="C71" s="8" t="s">
        <v>16</v>
      </c>
      <c r="D71" s="8"/>
      <c r="E71" s="199">
        <v>414</v>
      </c>
      <c r="F71" s="118" t="s">
        <v>185</v>
      </c>
      <c r="G71" s="118" t="s">
        <v>108</v>
      </c>
      <c r="H71" s="195" t="s">
        <v>336</v>
      </c>
      <c r="I71" s="307" t="s">
        <v>188</v>
      </c>
      <c r="J71" s="6"/>
      <c r="K71" s="6"/>
      <c r="L71" s="6"/>
      <c r="M71" s="6"/>
      <c r="N71" s="6"/>
      <c r="O71" s="6"/>
      <c r="P71" s="6"/>
      <c r="Q71" s="6"/>
      <c r="R71" s="6"/>
      <c r="S71" s="350"/>
      <c r="T71" s="208"/>
      <c r="U71" s="6"/>
      <c r="V71" s="6"/>
      <c r="W71" s="6"/>
      <c r="X71" s="6"/>
      <c r="Y71" s="6"/>
      <c r="Z71" s="6"/>
      <c r="AA71" s="6"/>
      <c r="AB71" s="6"/>
      <c r="AC71" s="255"/>
      <c r="AD71" s="349"/>
      <c r="AE71" s="6"/>
      <c r="AF71" s="6"/>
      <c r="AG71" s="6"/>
      <c r="AH71" s="6"/>
      <c r="AI71" s="6"/>
      <c r="AJ71" s="6"/>
      <c r="AK71" s="6"/>
      <c r="AL71" s="6"/>
      <c r="AM71" s="255"/>
      <c r="AN71" s="510"/>
      <c r="AO71" s="510"/>
      <c r="AP71" s="208"/>
      <c r="AQ71" s="6"/>
      <c r="AR71" s="6"/>
      <c r="AS71" s="6"/>
      <c r="AT71" s="6"/>
      <c r="AU71" s="6"/>
      <c r="AV71" s="6"/>
      <c r="AW71" s="255"/>
      <c r="AX71" s="349"/>
      <c r="AY71" s="6"/>
      <c r="AZ71" s="6"/>
      <c r="BA71" s="6"/>
      <c r="BB71" s="6"/>
      <c r="BC71" s="6"/>
      <c r="BD71" s="6"/>
      <c r="BE71" s="6"/>
      <c r="BF71" s="6"/>
      <c r="BG71" s="350"/>
      <c r="BH71" s="208"/>
      <c r="BI71" s="6"/>
      <c r="BJ71" s="6"/>
      <c r="BK71" s="6"/>
      <c r="BL71" s="6"/>
      <c r="BM71" s="6"/>
      <c r="BN71" s="6"/>
      <c r="BO71" s="6"/>
      <c r="BP71" s="6"/>
      <c r="BQ71" s="255"/>
      <c r="BR71" s="372"/>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c r="IV71" s="99"/>
      <c r="IW71" s="99"/>
      <c r="IX71" s="99"/>
      <c r="IY71" s="99"/>
      <c r="IZ71" s="99"/>
      <c r="JA71" s="99"/>
      <c r="JB71" s="99"/>
      <c r="JC71" s="99"/>
      <c r="JD71" s="99"/>
      <c r="JE71" s="99"/>
      <c r="JF71" s="99"/>
      <c r="JG71" s="99"/>
      <c r="JH71" s="99"/>
      <c r="JI71" s="99"/>
      <c r="JJ71" s="99"/>
      <c r="JK71" s="99"/>
      <c r="JL71" s="99"/>
      <c r="JM71" s="99"/>
      <c r="JN71" s="99"/>
      <c r="JO71" s="99"/>
      <c r="JP71" s="99"/>
      <c r="JQ71" s="99"/>
      <c r="JR71" s="99"/>
      <c r="JS71" s="99"/>
      <c r="JT71" s="99"/>
      <c r="JU71" s="99"/>
      <c r="JV71" s="99"/>
      <c r="JW71" s="99"/>
      <c r="JX71" s="99"/>
      <c r="JY71" s="99"/>
      <c r="JZ71" s="99"/>
      <c r="KA71" s="99"/>
      <c r="KB71" s="99"/>
      <c r="KC71" s="99"/>
      <c r="KD71" s="99"/>
      <c r="KE71" s="99"/>
      <c r="KF71" s="99"/>
      <c r="KG71" s="99"/>
      <c r="KH71" s="99"/>
      <c r="KI71" s="99"/>
      <c r="KJ71" s="99"/>
      <c r="KK71" s="99"/>
      <c r="KL71" s="99"/>
      <c r="KM71" s="99"/>
      <c r="KN71" s="99"/>
      <c r="KO71" s="99"/>
      <c r="KP71" s="99"/>
      <c r="KQ71" s="99"/>
      <c r="KR71" s="99"/>
      <c r="KS71" s="99"/>
      <c r="KT71" s="99"/>
      <c r="KU71" s="99"/>
      <c r="KV71" s="99"/>
      <c r="KW71" s="99"/>
      <c r="KX71" s="99"/>
      <c r="KY71" s="99"/>
      <c r="KZ71" s="99"/>
      <c r="LA71" s="99"/>
      <c r="LB71" s="99"/>
      <c r="LC71" s="99"/>
      <c r="LD71" s="99"/>
      <c r="LE71" s="99"/>
      <c r="LF71" s="99"/>
      <c r="LG71" s="99"/>
      <c r="LH71" s="99"/>
      <c r="LI71" s="99"/>
      <c r="LJ71" s="99"/>
      <c r="LK71" s="99"/>
      <c r="LL71" s="99"/>
      <c r="LM71" s="99"/>
      <c r="LN71" s="99"/>
      <c r="LO71" s="99"/>
      <c r="LP71" s="99"/>
      <c r="LQ71" s="99"/>
      <c r="LR71" s="99"/>
      <c r="LS71" s="99"/>
      <c r="LT71" s="99"/>
      <c r="LU71" s="99"/>
      <c r="LV71" s="99"/>
      <c r="LW71" s="99"/>
      <c r="LX71" s="99"/>
      <c r="LY71" s="99"/>
      <c r="LZ71" s="99"/>
      <c r="MA71" s="99"/>
      <c r="MB71" s="99"/>
      <c r="MC71" s="99"/>
      <c r="MD71" s="99"/>
      <c r="ME71" s="99"/>
      <c r="MF71" s="99"/>
      <c r="MG71" s="99"/>
      <c r="MH71" s="99"/>
      <c r="MI71" s="99"/>
      <c r="MJ71" s="99"/>
      <c r="MK71" s="99"/>
      <c r="ML71" s="99"/>
      <c r="MM71" s="99"/>
      <c r="MN71" s="99"/>
      <c r="MO71" s="99"/>
      <c r="MP71" s="99"/>
      <c r="MQ71" s="99"/>
      <c r="MR71" s="99"/>
    </row>
    <row r="72" spans="1:356" ht="24">
      <c r="A72" s="4"/>
      <c r="B72" s="64" t="s">
        <v>33</v>
      </c>
      <c r="C72" s="64" t="s">
        <v>16</v>
      </c>
      <c r="D72" s="65" t="s">
        <v>24</v>
      </c>
      <c r="E72" s="117">
        <v>80</v>
      </c>
      <c r="F72" s="119" t="s">
        <v>185</v>
      </c>
      <c r="G72" s="119" t="s">
        <v>108</v>
      </c>
      <c r="H72" s="119" t="s">
        <v>336</v>
      </c>
      <c r="I72" s="305" t="s">
        <v>188</v>
      </c>
      <c r="J72" s="70"/>
      <c r="K72" s="70"/>
      <c r="L72" s="70"/>
      <c r="M72" s="70"/>
      <c r="N72" s="80" t="s">
        <v>115</v>
      </c>
      <c r="O72" s="79">
        <f>SUM(O73:O74)</f>
        <v>0</v>
      </c>
      <c r="P72" s="79">
        <f>SUM(P73:P74)</f>
        <v>0</v>
      </c>
      <c r="Q72" s="80" t="s">
        <v>115</v>
      </c>
      <c r="R72" s="79">
        <f>SUM(R73:R74)</f>
        <v>0</v>
      </c>
      <c r="S72" s="348">
        <f>SUM(S73:S74)</f>
        <v>0</v>
      </c>
      <c r="T72" s="263"/>
      <c r="U72" s="70"/>
      <c r="V72" s="70"/>
      <c r="W72" s="70"/>
      <c r="X72" s="80" t="s">
        <v>115</v>
      </c>
      <c r="Y72" s="79">
        <f>SUM(Y73:Y74)</f>
        <v>0</v>
      </c>
      <c r="Z72" s="79">
        <f>SUM(Z73:Z74)</f>
        <v>0</v>
      </c>
      <c r="AA72" s="80" t="s">
        <v>115</v>
      </c>
      <c r="AB72" s="79">
        <f>SUM(AB73:AB74)</f>
        <v>0</v>
      </c>
      <c r="AC72" s="256">
        <f>SUM(AC73:AC74)</f>
        <v>0</v>
      </c>
      <c r="AD72" s="347"/>
      <c r="AE72" s="70"/>
      <c r="AF72" s="70"/>
      <c r="AG72" s="70"/>
      <c r="AH72" s="80" t="s">
        <v>115</v>
      </c>
      <c r="AI72" s="79">
        <f>SUM(AI73:AI74)</f>
        <v>0</v>
      </c>
      <c r="AJ72" s="79">
        <f>SUM(AJ73:AJ74)</f>
        <v>0</v>
      </c>
      <c r="AK72" s="80" t="s">
        <v>115</v>
      </c>
      <c r="AL72" s="79">
        <f>SUM(AL73:AL74)</f>
        <v>0</v>
      </c>
      <c r="AM72" s="256">
        <f>SUM(AM73:AM74)</f>
        <v>0</v>
      </c>
      <c r="AN72" s="502"/>
      <c r="AO72" s="509"/>
      <c r="AP72" s="263"/>
      <c r="AQ72" s="70"/>
      <c r="AR72" s="80" t="s">
        <v>115</v>
      </c>
      <c r="AS72" s="79">
        <f>SUM(AS73:AS74)</f>
        <v>0</v>
      </c>
      <c r="AT72" s="79">
        <f>SUM(AT73:AT74)</f>
        <v>0</v>
      </c>
      <c r="AU72" s="80" t="s">
        <v>115</v>
      </c>
      <c r="AV72" s="79">
        <f>SUM(AV73:AV74)</f>
        <v>0</v>
      </c>
      <c r="AW72" s="256">
        <f>SUM(AW73:AW74)</f>
        <v>0</v>
      </c>
      <c r="AX72" s="347"/>
      <c r="AY72" s="70"/>
      <c r="AZ72" s="70"/>
      <c r="BA72" s="70"/>
      <c r="BB72" s="80" t="s">
        <v>115</v>
      </c>
      <c r="BC72" s="79">
        <f>SUM(BC73:BC74)</f>
        <v>0</v>
      </c>
      <c r="BD72" s="79">
        <f>SUM(BD73:BD74)</f>
        <v>0</v>
      </c>
      <c r="BE72" s="80" t="s">
        <v>115</v>
      </c>
      <c r="BF72" s="79">
        <f>SUM(BF73:BF74)</f>
        <v>0</v>
      </c>
      <c r="BG72" s="348">
        <f>SUM(BG73:BG74)</f>
        <v>0</v>
      </c>
      <c r="BH72" s="263"/>
      <c r="BI72" s="70"/>
      <c r="BJ72" s="70"/>
      <c r="BK72" s="70"/>
      <c r="BL72" s="80" t="s">
        <v>115</v>
      </c>
      <c r="BM72" s="79">
        <f>SUM(BM73:BM74)</f>
        <v>0</v>
      </c>
      <c r="BN72" s="79">
        <f>SUM(BN73:BN74)</f>
        <v>0</v>
      </c>
      <c r="BO72" s="80" t="s">
        <v>115</v>
      </c>
      <c r="BP72" s="79">
        <f>SUM(BP73:BP74)</f>
        <v>0</v>
      </c>
      <c r="BQ72" s="256">
        <f>SUM(BQ73:BQ74)</f>
        <v>0</v>
      </c>
      <c r="BR72" s="371"/>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9"/>
      <c r="GS72" s="99"/>
      <c r="GT72" s="99"/>
      <c r="GU72" s="99"/>
      <c r="GV72" s="99"/>
      <c r="GW72" s="99"/>
      <c r="GX72" s="99"/>
      <c r="GY72" s="99"/>
      <c r="GZ72" s="99"/>
      <c r="HA72" s="99"/>
      <c r="HB72" s="99"/>
      <c r="HC72" s="99"/>
      <c r="HD72" s="99"/>
      <c r="HE72" s="99"/>
      <c r="HF72" s="99"/>
      <c r="HG72" s="99"/>
      <c r="HH72" s="99"/>
      <c r="HI72" s="99"/>
      <c r="HJ72" s="99"/>
      <c r="HK72" s="99"/>
      <c r="HL72" s="99"/>
      <c r="HM72" s="99"/>
      <c r="HN72" s="99"/>
      <c r="HO72" s="99"/>
      <c r="HP72" s="99"/>
      <c r="HQ72" s="99"/>
      <c r="HR72" s="99"/>
      <c r="HS72" s="99"/>
      <c r="HT72" s="99"/>
      <c r="HU72" s="99"/>
      <c r="HV72" s="99"/>
      <c r="HW72" s="99"/>
      <c r="HX72" s="99"/>
      <c r="HY72" s="99"/>
      <c r="HZ72" s="99"/>
      <c r="IA72" s="99"/>
      <c r="IB72" s="99"/>
      <c r="IC72" s="99"/>
      <c r="ID72" s="99"/>
      <c r="IE72" s="99"/>
      <c r="IF72" s="99"/>
      <c r="IG72" s="99"/>
      <c r="IH72" s="99"/>
      <c r="II72" s="99"/>
      <c r="IJ72" s="99"/>
      <c r="IK72" s="99"/>
      <c r="IL72" s="99"/>
      <c r="IM72" s="99"/>
      <c r="IN72" s="99"/>
      <c r="IO72" s="99"/>
      <c r="IP72" s="99"/>
      <c r="IQ72" s="99"/>
      <c r="IR72" s="99"/>
      <c r="IS72" s="99"/>
      <c r="IT72" s="99"/>
      <c r="IU72" s="99"/>
      <c r="IV72" s="99"/>
      <c r="IW72" s="99"/>
      <c r="IX72" s="99"/>
      <c r="IY72" s="99"/>
      <c r="IZ72" s="99"/>
      <c r="JA72" s="99"/>
      <c r="JB72" s="99"/>
      <c r="JC72" s="99"/>
      <c r="JD72" s="99"/>
      <c r="JE72" s="99"/>
      <c r="JF72" s="99"/>
      <c r="JG72" s="99"/>
      <c r="JH72" s="99"/>
      <c r="JI72" s="99"/>
      <c r="JJ72" s="99"/>
      <c r="JK72" s="99"/>
      <c r="JL72" s="99"/>
      <c r="JM72" s="99"/>
      <c r="JN72" s="99"/>
      <c r="JO72" s="99"/>
      <c r="JP72" s="99"/>
      <c r="JQ72" s="99"/>
      <c r="JR72" s="99"/>
      <c r="JS72" s="99"/>
      <c r="JT72" s="99"/>
      <c r="JU72" s="99"/>
      <c r="JV72" s="99"/>
      <c r="JW72" s="99"/>
      <c r="JX72" s="99"/>
      <c r="JY72" s="99"/>
      <c r="JZ72" s="99"/>
      <c r="KA72" s="99"/>
      <c r="KB72" s="99"/>
      <c r="KC72" s="99"/>
      <c r="KD72" s="99"/>
      <c r="KE72" s="99"/>
      <c r="KF72" s="99"/>
      <c r="KG72" s="99"/>
      <c r="KH72" s="99"/>
      <c r="KI72" s="99"/>
      <c r="KJ72" s="99"/>
      <c r="KK72" s="99"/>
      <c r="KL72" s="99"/>
      <c r="KM72" s="99"/>
      <c r="KN72" s="99"/>
      <c r="KO72" s="99"/>
      <c r="KP72" s="99"/>
      <c r="KQ72" s="99"/>
      <c r="KR72" s="99"/>
      <c r="KS72" s="99"/>
      <c r="KT72" s="99"/>
      <c r="KU72" s="99"/>
      <c r="KV72" s="99"/>
      <c r="KW72" s="99"/>
      <c r="KX72" s="99"/>
      <c r="KY72" s="99"/>
      <c r="KZ72" s="99"/>
      <c r="LA72" s="99"/>
      <c r="LB72" s="99"/>
      <c r="LC72" s="99"/>
      <c r="LD72" s="99"/>
      <c r="LE72" s="99"/>
      <c r="LF72" s="99"/>
      <c r="LG72" s="99"/>
      <c r="LH72" s="99"/>
      <c r="LI72" s="99"/>
      <c r="LJ72" s="99"/>
      <c r="LK72" s="99"/>
      <c r="LL72" s="99"/>
      <c r="LM72" s="99"/>
      <c r="LN72" s="99"/>
      <c r="LO72" s="99"/>
      <c r="LP72" s="99"/>
      <c r="LQ72" s="99"/>
      <c r="LR72" s="99"/>
      <c r="LS72" s="99"/>
      <c r="LT72" s="99"/>
      <c r="LU72" s="99"/>
      <c r="LV72" s="99"/>
      <c r="LW72" s="99"/>
      <c r="LX72" s="99"/>
      <c r="LY72" s="99"/>
      <c r="LZ72" s="99"/>
      <c r="MA72" s="99"/>
      <c r="MB72" s="99"/>
      <c r="MC72" s="99"/>
      <c r="MD72" s="99"/>
      <c r="ME72" s="99"/>
      <c r="MF72" s="99"/>
      <c r="MG72" s="99"/>
      <c r="MH72" s="99"/>
      <c r="MI72" s="99"/>
      <c r="MJ72" s="99"/>
      <c r="MK72" s="99"/>
      <c r="ML72" s="99"/>
      <c r="MM72" s="99"/>
      <c r="MN72" s="99"/>
      <c r="MO72" s="99"/>
      <c r="MP72" s="99"/>
      <c r="MQ72" s="99"/>
      <c r="MR72" s="99"/>
    </row>
    <row r="73" spans="1:356" ht="22.5">
      <c r="A73" s="4"/>
      <c r="B73" s="8" t="s">
        <v>33</v>
      </c>
      <c r="C73" s="8" t="s">
        <v>16</v>
      </c>
      <c r="D73" s="8"/>
      <c r="E73" s="199">
        <v>80</v>
      </c>
      <c r="F73" s="118" t="s">
        <v>185</v>
      </c>
      <c r="G73" s="118" t="s">
        <v>108</v>
      </c>
      <c r="H73" s="195" t="s">
        <v>336</v>
      </c>
      <c r="I73" s="307" t="s">
        <v>188</v>
      </c>
      <c r="J73" s="6"/>
      <c r="K73" s="6"/>
      <c r="L73" s="6"/>
      <c r="M73" s="6"/>
      <c r="N73" s="6"/>
      <c r="O73" s="6"/>
      <c r="P73" s="6"/>
      <c r="Q73" s="6"/>
      <c r="R73" s="6"/>
      <c r="S73" s="350"/>
      <c r="T73" s="208"/>
      <c r="U73" s="6"/>
      <c r="V73" s="6"/>
      <c r="W73" s="6"/>
      <c r="X73" s="6"/>
      <c r="Y73" s="6"/>
      <c r="Z73" s="6"/>
      <c r="AA73" s="6"/>
      <c r="AB73" s="6"/>
      <c r="AC73" s="255"/>
      <c r="AD73" s="349"/>
      <c r="AE73" s="6"/>
      <c r="AF73" s="6"/>
      <c r="AG73" s="6"/>
      <c r="AH73" s="6"/>
      <c r="AI73" s="6"/>
      <c r="AJ73" s="6"/>
      <c r="AK73" s="6"/>
      <c r="AL73" s="6"/>
      <c r="AM73" s="255"/>
      <c r="AN73" s="510"/>
      <c r="AO73" s="510"/>
      <c r="AP73" s="208"/>
      <c r="AQ73" s="6"/>
      <c r="AR73" s="6"/>
      <c r="AS73" s="6"/>
      <c r="AT73" s="6"/>
      <c r="AU73" s="6"/>
      <c r="AV73" s="6"/>
      <c r="AW73" s="255"/>
      <c r="AX73" s="349"/>
      <c r="AY73" s="6"/>
      <c r="AZ73" s="6"/>
      <c r="BA73" s="6"/>
      <c r="BB73" s="6"/>
      <c r="BC73" s="6"/>
      <c r="BD73" s="6"/>
      <c r="BE73" s="6"/>
      <c r="BF73" s="6"/>
      <c r="BG73" s="350"/>
      <c r="BH73" s="208"/>
      <c r="BI73" s="6"/>
      <c r="BJ73" s="6"/>
      <c r="BK73" s="6"/>
      <c r="BL73" s="6"/>
      <c r="BM73" s="6"/>
      <c r="BN73" s="6"/>
      <c r="BO73" s="6"/>
      <c r="BP73" s="6"/>
      <c r="BQ73" s="255"/>
      <c r="BR73" s="372"/>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9"/>
      <c r="GS73" s="99"/>
      <c r="GT73" s="99"/>
      <c r="GU73" s="99"/>
      <c r="GV73" s="99"/>
      <c r="GW73" s="99"/>
      <c r="GX73" s="99"/>
      <c r="GY73" s="99"/>
      <c r="GZ73" s="99"/>
      <c r="HA73" s="99"/>
      <c r="HB73" s="99"/>
      <c r="HC73" s="99"/>
      <c r="HD73" s="99"/>
      <c r="HE73" s="99"/>
      <c r="HF73" s="99"/>
      <c r="HG73" s="99"/>
      <c r="HH73" s="99"/>
      <c r="HI73" s="99"/>
      <c r="HJ73" s="99"/>
      <c r="HK73" s="99"/>
      <c r="HL73" s="99"/>
      <c r="HM73" s="99"/>
      <c r="HN73" s="99"/>
      <c r="HO73" s="99"/>
      <c r="HP73" s="99"/>
      <c r="HQ73" s="99"/>
      <c r="HR73" s="99"/>
      <c r="HS73" s="99"/>
      <c r="HT73" s="99"/>
      <c r="HU73" s="99"/>
      <c r="HV73" s="99"/>
      <c r="HW73" s="99"/>
      <c r="HX73" s="99"/>
      <c r="HY73" s="99"/>
      <c r="HZ73" s="99"/>
      <c r="IA73" s="99"/>
      <c r="IB73" s="99"/>
      <c r="IC73" s="99"/>
      <c r="ID73" s="99"/>
      <c r="IE73" s="99"/>
      <c r="IF73" s="99"/>
      <c r="IG73" s="99"/>
      <c r="IH73" s="99"/>
      <c r="II73" s="99"/>
      <c r="IJ73" s="99"/>
      <c r="IK73" s="99"/>
      <c r="IL73" s="99"/>
      <c r="IM73" s="99"/>
      <c r="IN73" s="99"/>
      <c r="IO73" s="99"/>
      <c r="IP73" s="99"/>
      <c r="IQ73" s="99"/>
      <c r="IR73" s="99"/>
      <c r="IS73" s="99"/>
      <c r="IT73" s="99"/>
      <c r="IU73" s="99"/>
      <c r="IV73" s="99"/>
      <c r="IW73" s="99"/>
      <c r="IX73" s="99"/>
      <c r="IY73" s="99"/>
      <c r="IZ73" s="99"/>
      <c r="JA73" s="99"/>
      <c r="JB73" s="99"/>
      <c r="JC73" s="99"/>
      <c r="JD73" s="99"/>
      <c r="JE73" s="99"/>
      <c r="JF73" s="99"/>
      <c r="JG73" s="99"/>
      <c r="JH73" s="99"/>
      <c r="JI73" s="99"/>
      <c r="JJ73" s="99"/>
      <c r="JK73" s="99"/>
      <c r="JL73" s="99"/>
      <c r="JM73" s="99"/>
      <c r="JN73" s="99"/>
      <c r="JO73" s="99"/>
      <c r="JP73" s="99"/>
      <c r="JQ73" s="99"/>
      <c r="JR73" s="99"/>
      <c r="JS73" s="99"/>
      <c r="JT73" s="99"/>
      <c r="JU73" s="99"/>
      <c r="JV73" s="99"/>
      <c r="JW73" s="99"/>
      <c r="JX73" s="99"/>
      <c r="JY73" s="99"/>
      <c r="JZ73" s="99"/>
      <c r="KA73" s="99"/>
      <c r="KB73" s="99"/>
      <c r="KC73" s="99"/>
      <c r="KD73" s="99"/>
      <c r="KE73" s="99"/>
      <c r="KF73" s="99"/>
      <c r="KG73" s="99"/>
      <c r="KH73" s="99"/>
      <c r="KI73" s="99"/>
      <c r="KJ73" s="99"/>
      <c r="KK73" s="99"/>
      <c r="KL73" s="99"/>
      <c r="KM73" s="99"/>
      <c r="KN73" s="99"/>
      <c r="KO73" s="99"/>
      <c r="KP73" s="99"/>
      <c r="KQ73" s="99"/>
      <c r="KR73" s="99"/>
      <c r="KS73" s="99"/>
      <c r="KT73" s="99"/>
      <c r="KU73" s="99"/>
      <c r="KV73" s="99"/>
      <c r="KW73" s="99"/>
      <c r="KX73" s="99"/>
      <c r="KY73" s="99"/>
      <c r="KZ73" s="99"/>
      <c r="LA73" s="99"/>
      <c r="LB73" s="99"/>
      <c r="LC73" s="99"/>
      <c r="LD73" s="99"/>
      <c r="LE73" s="99"/>
      <c r="LF73" s="99"/>
      <c r="LG73" s="99"/>
      <c r="LH73" s="99"/>
      <c r="LI73" s="99"/>
      <c r="LJ73" s="99"/>
      <c r="LK73" s="99"/>
      <c r="LL73" s="99"/>
      <c r="LM73" s="99"/>
      <c r="LN73" s="99"/>
      <c r="LO73" s="99"/>
      <c r="LP73" s="99"/>
      <c r="LQ73" s="99"/>
      <c r="LR73" s="99"/>
      <c r="LS73" s="99"/>
      <c r="LT73" s="99"/>
      <c r="LU73" s="99"/>
      <c r="LV73" s="99"/>
      <c r="LW73" s="99"/>
      <c r="LX73" s="99"/>
      <c r="LY73" s="99"/>
      <c r="LZ73" s="99"/>
      <c r="MA73" s="99"/>
      <c r="MB73" s="99"/>
      <c r="MC73" s="99"/>
      <c r="MD73" s="99"/>
      <c r="ME73" s="99"/>
      <c r="MF73" s="99"/>
      <c r="MG73" s="99"/>
      <c r="MH73" s="99"/>
      <c r="MI73" s="99"/>
      <c r="MJ73" s="99"/>
      <c r="MK73" s="99"/>
      <c r="ML73" s="99"/>
      <c r="MM73" s="99"/>
      <c r="MN73" s="99"/>
      <c r="MO73" s="99"/>
      <c r="MP73" s="99"/>
      <c r="MQ73" s="99"/>
      <c r="MR73" s="99"/>
    </row>
    <row r="74" spans="1:356" ht="22.5">
      <c r="A74" s="4"/>
      <c r="B74" s="8" t="s">
        <v>33</v>
      </c>
      <c r="C74" s="8" t="s">
        <v>16</v>
      </c>
      <c r="D74" s="8"/>
      <c r="E74" s="199">
        <v>80</v>
      </c>
      <c r="F74" s="118" t="s">
        <v>185</v>
      </c>
      <c r="G74" s="118" t="s">
        <v>108</v>
      </c>
      <c r="H74" s="195" t="s">
        <v>336</v>
      </c>
      <c r="I74" s="307" t="s">
        <v>188</v>
      </c>
      <c r="J74" s="6"/>
      <c r="K74" s="6"/>
      <c r="L74" s="6"/>
      <c r="M74" s="6"/>
      <c r="N74" s="6"/>
      <c r="O74" s="6"/>
      <c r="P74" s="6"/>
      <c r="Q74" s="6"/>
      <c r="R74" s="6"/>
      <c r="S74" s="350"/>
      <c r="T74" s="208"/>
      <c r="U74" s="6"/>
      <c r="V74" s="6"/>
      <c r="W74" s="6"/>
      <c r="X74" s="6"/>
      <c r="Y74" s="6"/>
      <c r="Z74" s="6"/>
      <c r="AA74" s="6"/>
      <c r="AB74" s="6"/>
      <c r="AC74" s="255"/>
      <c r="AD74" s="349"/>
      <c r="AE74" s="6"/>
      <c r="AF74" s="6"/>
      <c r="AG74" s="6"/>
      <c r="AH74" s="6"/>
      <c r="AI74" s="6"/>
      <c r="AJ74" s="6"/>
      <c r="AK74" s="6"/>
      <c r="AL74" s="6"/>
      <c r="AM74" s="255"/>
      <c r="AN74" s="510"/>
      <c r="AO74" s="510"/>
      <c r="AP74" s="208"/>
      <c r="AQ74" s="6"/>
      <c r="AR74" s="6"/>
      <c r="AS74" s="6"/>
      <c r="AT74" s="6"/>
      <c r="AU74" s="6"/>
      <c r="AV74" s="6"/>
      <c r="AW74" s="255"/>
      <c r="AX74" s="349"/>
      <c r="AY74" s="6"/>
      <c r="AZ74" s="6"/>
      <c r="BA74" s="6"/>
      <c r="BB74" s="6"/>
      <c r="BC74" s="6"/>
      <c r="BD74" s="6"/>
      <c r="BE74" s="6"/>
      <c r="BF74" s="6"/>
      <c r="BG74" s="350"/>
      <c r="BH74" s="208"/>
      <c r="BI74" s="6"/>
      <c r="BJ74" s="6"/>
      <c r="BK74" s="6"/>
      <c r="BL74" s="6"/>
      <c r="BM74" s="6"/>
      <c r="BN74" s="6"/>
      <c r="BO74" s="6"/>
      <c r="BP74" s="6"/>
      <c r="BQ74" s="255"/>
      <c r="BR74" s="372"/>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9"/>
      <c r="GS74" s="99"/>
      <c r="GT74" s="99"/>
      <c r="GU74" s="99"/>
      <c r="GV74" s="99"/>
      <c r="GW74" s="99"/>
      <c r="GX74" s="99"/>
      <c r="GY74" s="99"/>
      <c r="GZ74" s="99"/>
      <c r="HA74" s="99"/>
      <c r="HB74" s="99"/>
      <c r="HC74" s="99"/>
      <c r="HD74" s="99"/>
      <c r="HE74" s="99"/>
      <c r="HF74" s="99"/>
      <c r="HG74" s="99"/>
      <c r="HH74" s="99"/>
      <c r="HI74" s="99"/>
      <c r="HJ74" s="99"/>
      <c r="HK74" s="99"/>
      <c r="HL74" s="99"/>
      <c r="HM74" s="99"/>
      <c r="HN74" s="99"/>
      <c r="HO74" s="99"/>
      <c r="HP74" s="99"/>
      <c r="HQ74" s="99"/>
      <c r="HR74" s="99"/>
      <c r="HS74" s="99"/>
      <c r="HT74" s="99"/>
      <c r="HU74" s="99"/>
      <c r="HV74" s="99"/>
      <c r="HW74" s="99"/>
      <c r="HX74" s="99"/>
      <c r="HY74" s="99"/>
      <c r="HZ74" s="99"/>
      <c r="IA74" s="99"/>
      <c r="IB74" s="99"/>
      <c r="IC74" s="99"/>
      <c r="ID74" s="99"/>
      <c r="IE74" s="99"/>
      <c r="IF74" s="99"/>
      <c r="IG74" s="99"/>
      <c r="IH74" s="99"/>
      <c r="II74" s="99"/>
      <c r="IJ74" s="99"/>
      <c r="IK74" s="99"/>
      <c r="IL74" s="99"/>
      <c r="IM74" s="99"/>
      <c r="IN74" s="99"/>
      <c r="IO74" s="99"/>
      <c r="IP74" s="99"/>
      <c r="IQ74" s="99"/>
      <c r="IR74" s="99"/>
      <c r="IS74" s="99"/>
      <c r="IT74" s="99"/>
      <c r="IU74" s="99"/>
      <c r="IV74" s="99"/>
      <c r="IW74" s="99"/>
      <c r="IX74" s="99"/>
      <c r="IY74" s="99"/>
      <c r="IZ74" s="99"/>
      <c r="JA74" s="99"/>
      <c r="JB74" s="99"/>
      <c r="JC74" s="99"/>
      <c r="JD74" s="99"/>
      <c r="JE74" s="99"/>
      <c r="JF74" s="99"/>
      <c r="JG74" s="99"/>
      <c r="JH74" s="99"/>
      <c r="JI74" s="99"/>
      <c r="JJ74" s="99"/>
      <c r="JK74" s="99"/>
      <c r="JL74" s="99"/>
      <c r="JM74" s="99"/>
      <c r="JN74" s="99"/>
      <c r="JO74" s="99"/>
      <c r="JP74" s="99"/>
      <c r="JQ74" s="99"/>
      <c r="JR74" s="99"/>
      <c r="JS74" s="99"/>
      <c r="JT74" s="99"/>
      <c r="JU74" s="99"/>
      <c r="JV74" s="99"/>
      <c r="JW74" s="99"/>
      <c r="JX74" s="99"/>
      <c r="JY74" s="99"/>
      <c r="JZ74" s="99"/>
      <c r="KA74" s="99"/>
      <c r="KB74" s="99"/>
      <c r="KC74" s="99"/>
      <c r="KD74" s="99"/>
      <c r="KE74" s="99"/>
      <c r="KF74" s="99"/>
      <c r="KG74" s="99"/>
      <c r="KH74" s="99"/>
      <c r="KI74" s="99"/>
      <c r="KJ74" s="99"/>
      <c r="KK74" s="99"/>
      <c r="KL74" s="99"/>
      <c r="KM74" s="99"/>
      <c r="KN74" s="99"/>
      <c r="KO74" s="99"/>
      <c r="KP74" s="99"/>
      <c r="KQ74" s="99"/>
      <c r="KR74" s="99"/>
      <c r="KS74" s="99"/>
      <c r="KT74" s="99"/>
      <c r="KU74" s="99"/>
      <c r="KV74" s="99"/>
      <c r="KW74" s="99"/>
      <c r="KX74" s="99"/>
      <c r="KY74" s="99"/>
      <c r="KZ74" s="99"/>
      <c r="LA74" s="99"/>
      <c r="LB74" s="99"/>
      <c r="LC74" s="99"/>
      <c r="LD74" s="99"/>
      <c r="LE74" s="99"/>
      <c r="LF74" s="99"/>
      <c r="LG74" s="99"/>
      <c r="LH74" s="99"/>
      <c r="LI74" s="99"/>
      <c r="LJ74" s="99"/>
      <c r="LK74" s="99"/>
      <c r="LL74" s="99"/>
      <c r="LM74" s="99"/>
      <c r="LN74" s="99"/>
      <c r="LO74" s="99"/>
      <c r="LP74" s="99"/>
      <c r="LQ74" s="99"/>
      <c r="LR74" s="99"/>
      <c r="LS74" s="99"/>
      <c r="LT74" s="99"/>
      <c r="LU74" s="99"/>
      <c r="LV74" s="99"/>
      <c r="LW74" s="99"/>
      <c r="LX74" s="99"/>
      <c r="LY74" s="99"/>
      <c r="LZ74" s="99"/>
      <c r="MA74" s="99"/>
      <c r="MB74" s="99"/>
      <c r="MC74" s="99"/>
      <c r="MD74" s="99"/>
      <c r="ME74" s="99"/>
      <c r="MF74" s="99"/>
      <c r="MG74" s="99"/>
      <c r="MH74" s="99"/>
      <c r="MI74" s="99"/>
      <c r="MJ74" s="99"/>
      <c r="MK74" s="99"/>
      <c r="ML74" s="99"/>
      <c r="MM74" s="99"/>
      <c r="MN74" s="99"/>
      <c r="MO74" s="99"/>
      <c r="MP74" s="99"/>
      <c r="MQ74" s="99"/>
      <c r="MR74" s="99"/>
    </row>
    <row r="75" spans="1:356" ht="24">
      <c r="A75" s="4"/>
      <c r="B75" s="64" t="s">
        <v>33</v>
      </c>
      <c r="C75" s="64" t="s">
        <v>18</v>
      </c>
      <c r="D75" s="65" t="s">
        <v>337</v>
      </c>
      <c r="E75" s="117">
        <v>153</v>
      </c>
      <c r="F75" s="119" t="s">
        <v>185</v>
      </c>
      <c r="G75" s="119" t="s">
        <v>108</v>
      </c>
      <c r="H75" s="119" t="s">
        <v>336</v>
      </c>
      <c r="I75" s="305" t="s">
        <v>188</v>
      </c>
      <c r="J75" s="70"/>
      <c r="K75" s="70"/>
      <c r="L75" s="70"/>
      <c r="M75" s="70"/>
      <c r="N75" s="80" t="s">
        <v>115</v>
      </c>
      <c r="O75" s="79">
        <f>SUM(O76:O77)</f>
        <v>0</v>
      </c>
      <c r="P75" s="79">
        <f>SUM(P76:P77)</f>
        <v>0</v>
      </c>
      <c r="Q75" s="80" t="s">
        <v>115</v>
      </c>
      <c r="R75" s="79">
        <f>SUM(R76:R77)</f>
        <v>0</v>
      </c>
      <c r="S75" s="348">
        <f>SUM(S76:S77)</f>
        <v>0</v>
      </c>
      <c r="T75" s="263"/>
      <c r="U75" s="70"/>
      <c r="V75" s="70"/>
      <c r="W75" s="70"/>
      <c r="X75" s="80" t="s">
        <v>115</v>
      </c>
      <c r="Y75" s="79">
        <f>SUM(Y76:Y77)</f>
        <v>0</v>
      </c>
      <c r="Z75" s="79">
        <f>SUM(Z76:Z77)</f>
        <v>0</v>
      </c>
      <c r="AA75" s="80" t="s">
        <v>115</v>
      </c>
      <c r="AB75" s="79">
        <f>SUM(AB76:AB77)</f>
        <v>0</v>
      </c>
      <c r="AC75" s="256">
        <f>SUM(AC76:AC77)</f>
        <v>0</v>
      </c>
      <c r="AD75" s="347"/>
      <c r="AE75" s="70"/>
      <c r="AF75" s="70"/>
      <c r="AG75" s="70"/>
      <c r="AH75" s="80" t="s">
        <v>115</v>
      </c>
      <c r="AI75" s="79">
        <f>SUM(AI76:AI77)</f>
        <v>0</v>
      </c>
      <c r="AJ75" s="79">
        <f>SUM(AJ76:AJ77)</f>
        <v>0</v>
      </c>
      <c r="AK75" s="80" t="s">
        <v>115</v>
      </c>
      <c r="AL75" s="79">
        <f>SUM(AL76:AL77)</f>
        <v>0</v>
      </c>
      <c r="AM75" s="256">
        <f>SUM(AM76:AM77)</f>
        <v>0</v>
      </c>
      <c r="AN75" s="502"/>
      <c r="AO75" s="509"/>
      <c r="AP75" s="263"/>
      <c r="AQ75" s="70"/>
      <c r="AR75" s="80" t="s">
        <v>115</v>
      </c>
      <c r="AS75" s="79">
        <f>SUM(AS76:AS77)</f>
        <v>0</v>
      </c>
      <c r="AT75" s="79">
        <f>SUM(AT76:AT77)</f>
        <v>0</v>
      </c>
      <c r="AU75" s="80" t="s">
        <v>115</v>
      </c>
      <c r="AV75" s="79">
        <f>SUM(AV76:AV77)</f>
        <v>0</v>
      </c>
      <c r="AW75" s="256">
        <f>SUM(AW76:AW77)</f>
        <v>0</v>
      </c>
      <c r="AX75" s="347"/>
      <c r="AY75" s="70"/>
      <c r="AZ75" s="70"/>
      <c r="BA75" s="70"/>
      <c r="BB75" s="80" t="s">
        <v>115</v>
      </c>
      <c r="BC75" s="79">
        <f>SUM(BC76:BC77)</f>
        <v>0</v>
      </c>
      <c r="BD75" s="79">
        <f>SUM(BD76:BD77)</f>
        <v>0</v>
      </c>
      <c r="BE75" s="80" t="s">
        <v>115</v>
      </c>
      <c r="BF75" s="79">
        <f>SUM(BF76:BF77)</f>
        <v>0</v>
      </c>
      <c r="BG75" s="348">
        <f>SUM(BG76:BG77)</f>
        <v>0</v>
      </c>
      <c r="BH75" s="263"/>
      <c r="BI75" s="70"/>
      <c r="BJ75" s="70"/>
      <c r="BK75" s="70"/>
      <c r="BL75" s="80" t="s">
        <v>115</v>
      </c>
      <c r="BM75" s="79">
        <f>SUM(BM76:BM77)</f>
        <v>0</v>
      </c>
      <c r="BN75" s="79">
        <f>SUM(BN76:BN77)</f>
        <v>0</v>
      </c>
      <c r="BO75" s="80" t="s">
        <v>115</v>
      </c>
      <c r="BP75" s="79">
        <f>SUM(BP76:BP77)</f>
        <v>0</v>
      </c>
      <c r="BQ75" s="256">
        <f>SUM(BQ76:BQ77)</f>
        <v>0</v>
      </c>
      <c r="BR75" s="371"/>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9"/>
      <c r="GS75" s="99"/>
      <c r="GT75" s="99"/>
      <c r="GU75" s="99"/>
      <c r="GV75" s="99"/>
      <c r="GW75" s="99"/>
      <c r="GX75" s="99"/>
      <c r="GY75" s="99"/>
      <c r="GZ75" s="99"/>
      <c r="HA75" s="99"/>
      <c r="HB75" s="99"/>
      <c r="HC75" s="99"/>
      <c r="HD75" s="99"/>
      <c r="HE75" s="99"/>
      <c r="HF75" s="99"/>
      <c r="HG75" s="99"/>
      <c r="HH75" s="99"/>
      <c r="HI75" s="99"/>
      <c r="HJ75" s="99"/>
      <c r="HK75" s="99"/>
      <c r="HL75" s="99"/>
      <c r="HM75" s="99"/>
      <c r="HN75" s="99"/>
      <c r="HO75" s="99"/>
      <c r="HP75" s="99"/>
      <c r="HQ75" s="99"/>
      <c r="HR75" s="99"/>
      <c r="HS75" s="99"/>
      <c r="HT75" s="99"/>
      <c r="HU75" s="99"/>
      <c r="HV75" s="99"/>
      <c r="HW75" s="99"/>
      <c r="HX75" s="99"/>
      <c r="HY75" s="99"/>
      <c r="HZ75" s="99"/>
      <c r="IA75" s="99"/>
      <c r="IB75" s="99"/>
      <c r="IC75" s="99"/>
      <c r="ID75" s="99"/>
      <c r="IE75" s="99"/>
      <c r="IF75" s="99"/>
      <c r="IG75" s="99"/>
      <c r="IH75" s="99"/>
      <c r="II75" s="99"/>
      <c r="IJ75" s="99"/>
      <c r="IK75" s="99"/>
      <c r="IL75" s="99"/>
      <c r="IM75" s="99"/>
      <c r="IN75" s="99"/>
      <c r="IO75" s="99"/>
      <c r="IP75" s="99"/>
      <c r="IQ75" s="99"/>
      <c r="IR75" s="99"/>
      <c r="IS75" s="99"/>
      <c r="IT75" s="99"/>
      <c r="IU75" s="99"/>
      <c r="IV75" s="99"/>
      <c r="IW75" s="99"/>
      <c r="IX75" s="99"/>
      <c r="IY75" s="99"/>
      <c r="IZ75" s="99"/>
      <c r="JA75" s="99"/>
      <c r="JB75" s="99"/>
      <c r="JC75" s="99"/>
      <c r="JD75" s="99"/>
      <c r="JE75" s="99"/>
      <c r="JF75" s="99"/>
      <c r="JG75" s="99"/>
      <c r="JH75" s="99"/>
      <c r="JI75" s="99"/>
      <c r="JJ75" s="99"/>
      <c r="JK75" s="99"/>
      <c r="JL75" s="99"/>
      <c r="JM75" s="99"/>
      <c r="JN75" s="99"/>
      <c r="JO75" s="99"/>
      <c r="JP75" s="99"/>
      <c r="JQ75" s="99"/>
      <c r="JR75" s="99"/>
      <c r="JS75" s="99"/>
      <c r="JT75" s="99"/>
      <c r="JU75" s="99"/>
      <c r="JV75" s="99"/>
      <c r="JW75" s="99"/>
      <c r="JX75" s="99"/>
      <c r="JY75" s="99"/>
      <c r="JZ75" s="99"/>
      <c r="KA75" s="99"/>
      <c r="KB75" s="99"/>
      <c r="KC75" s="99"/>
      <c r="KD75" s="99"/>
      <c r="KE75" s="99"/>
      <c r="KF75" s="99"/>
      <c r="KG75" s="99"/>
      <c r="KH75" s="99"/>
      <c r="KI75" s="99"/>
      <c r="KJ75" s="99"/>
      <c r="KK75" s="99"/>
      <c r="KL75" s="99"/>
      <c r="KM75" s="99"/>
      <c r="KN75" s="99"/>
      <c r="KO75" s="99"/>
      <c r="KP75" s="99"/>
      <c r="KQ75" s="99"/>
      <c r="KR75" s="99"/>
      <c r="KS75" s="99"/>
      <c r="KT75" s="99"/>
      <c r="KU75" s="99"/>
      <c r="KV75" s="99"/>
      <c r="KW75" s="99"/>
      <c r="KX75" s="99"/>
      <c r="KY75" s="99"/>
      <c r="KZ75" s="99"/>
      <c r="LA75" s="99"/>
      <c r="LB75" s="99"/>
      <c r="LC75" s="99"/>
      <c r="LD75" s="99"/>
      <c r="LE75" s="99"/>
      <c r="LF75" s="99"/>
      <c r="LG75" s="99"/>
      <c r="LH75" s="99"/>
      <c r="LI75" s="99"/>
      <c r="LJ75" s="99"/>
      <c r="LK75" s="99"/>
      <c r="LL75" s="99"/>
      <c r="LM75" s="99"/>
      <c r="LN75" s="99"/>
      <c r="LO75" s="99"/>
      <c r="LP75" s="99"/>
      <c r="LQ75" s="99"/>
      <c r="LR75" s="99"/>
      <c r="LS75" s="99"/>
      <c r="LT75" s="99"/>
      <c r="LU75" s="99"/>
      <c r="LV75" s="99"/>
      <c r="LW75" s="99"/>
      <c r="LX75" s="99"/>
      <c r="LY75" s="99"/>
      <c r="LZ75" s="99"/>
      <c r="MA75" s="99"/>
      <c r="MB75" s="99"/>
      <c r="MC75" s="99"/>
      <c r="MD75" s="99"/>
      <c r="ME75" s="99"/>
      <c r="MF75" s="99"/>
      <c r="MG75" s="99"/>
      <c r="MH75" s="99"/>
      <c r="MI75" s="99"/>
      <c r="MJ75" s="99"/>
      <c r="MK75" s="99"/>
      <c r="ML75" s="99"/>
      <c r="MM75" s="99"/>
      <c r="MN75" s="99"/>
      <c r="MO75" s="99"/>
      <c r="MP75" s="99"/>
      <c r="MQ75" s="99"/>
      <c r="MR75" s="99"/>
    </row>
    <row r="76" spans="1:356" ht="22.5">
      <c r="A76" s="4"/>
      <c r="B76" s="8" t="s">
        <v>33</v>
      </c>
      <c r="C76" s="8" t="s">
        <v>18</v>
      </c>
      <c r="D76" s="8"/>
      <c r="E76" s="199">
        <v>153</v>
      </c>
      <c r="F76" s="118" t="s">
        <v>185</v>
      </c>
      <c r="G76" s="118" t="s">
        <v>108</v>
      </c>
      <c r="H76" s="195" t="s">
        <v>336</v>
      </c>
      <c r="I76" s="307" t="s">
        <v>188</v>
      </c>
      <c r="J76" s="6"/>
      <c r="K76" s="6"/>
      <c r="L76" s="6"/>
      <c r="M76" s="6"/>
      <c r="N76" s="6"/>
      <c r="O76" s="6"/>
      <c r="P76" s="6"/>
      <c r="Q76" s="6"/>
      <c r="R76" s="6"/>
      <c r="S76" s="350"/>
      <c r="T76" s="208"/>
      <c r="U76" s="6"/>
      <c r="V76" s="6"/>
      <c r="W76" s="6"/>
      <c r="X76" s="6"/>
      <c r="Y76" s="6"/>
      <c r="Z76" s="6"/>
      <c r="AA76" s="6"/>
      <c r="AB76" s="6"/>
      <c r="AC76" s="255"/>
      <c r="AD76" s="349"/>
      <c r="AE76" s="6"/>
      <c r="AF76" s="6"/>
      <c r="AG76" s="6"/>
      <c r="AH76" s="6"/>
      <c r="AI76" s="6"/>
      <c r="AJ76" s="6"/>
      <c r="AK76" s="6"/>
      <c r="AL76" s="6"/>
      <c r="AM76" s="255"/>
      <c r="AN76" s="510"/>
      <c r="AO76" s="510"/>
      <c r="AP76" s="208"/>
      <c r="AQ76" s="6"/>
      <c r="AR76" s="6"/>
      <c r="AS76" s="6"/>
      <c r="AT76" s="6"/>
      <c r="AU76" s="6"/>
      <c r="AV76" s="6"/>
      <c r="AW76" s="255"/>
      <c r="AX76" s="349"/>
      <c r="AY76" s="6"/>
      <c r="AZ76" s="6"/>
      <c r="BA76" s="6"/>
      <c r="BB76" s="6"/>
      <c r="BC76" s="6"/>
      <c r="BD76" s="6"/>
      <c r="BE76" s="6"/>
      <c r="BF76" s="6"/>
      <c r="BG76" s="350"/>
      <c r="BH76" s="208"/>
      <c r="BI76" s="6"/>
      <c r="BJ76" s="6"/>
      <c r="BK76" s="6"/>
      <c r="BL76" s="6"/>
      <c r="BM76" s="6"/>
      <c r="BN76" s="6"/>
      <c r="BO76" s="6"/>
      <c r="BP76" s="6"/>
      <c r="BQ76" s="255"/>
      <c r="BR76" s="372"/>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9"/>
      <c r="GS76" s="99"/>
      <c r="GT76" s="99"/>
      <c r="GU76" s="99"/>
      <c r="GV76" s="99"/>
      <c r="GW76" s="99"/>
      <c r="GX76" s="99"/>
      <c r="GY76" s="99"/>
      <c r="GZ76" s="99"/>
      <c r="HA76" s="99"/>
      <c r="HB76" s="99"/>
      <c r="HC76" s="99"/>
      <c r="HD76" s="99"/>
      <c r="HE76" s="99"/>
      <c r="HF76" s="99"/>
      <c r="HG76" s="99"/>
      <c r="HH76" s="99"/>
      <c r="HI76" s="99"/>
      <c r="HJ76" s="99"/>
      <c r="HK76" s="99"/>
      <c r="HL76" s="99"/>
      <c r="HM76" s="99"/>
      <c r="HN76" s="99"/>
      <c r="HO76" s="99"/>
      <c r="HP76" s="99"/>
      <c r="HQ76" s="99"/>
      <c r="HR76" s="99"/>
      <c r="HS76" s="99"/>
      <c r="HT76" s="99"/>
      <c r="HU76" s="99"/>
      <c r="HV76" s="99"/>
      <c r="HW76" s="99"/>
      <c r="HX76" s="99"/>
      <c r="HY76" s="99"/>
      <c r="HZ76" s="99"/>
      <c r="IA76" s="99"/>
      <c r="IB76" s="99"/>
      <c r="IC76" s="99"/>
      <c r="ID76" s="99"/>
      <c r="IE76" s="99"/>
      <c r="IF76" s="99"/>
      <c r="IG76" s="99"/>
      <c r="IH76" s="99"/>
      <c r="II76" s="99"/>
      <c r="IJ76" s="99"/>
      <c r="IK76" s="99"/>
      <c r="IL76" s="99"/>
      <c r="IM76" s="99"/>
      <c r="IN76" s="99"/>
      <c r="IO76" s="99"/>
      <c r="IP76" s="99"/>
      <c r="IQ76" s="99"/>
      <c r="IR76" s="99"/>
      <c r="IS76" s="99"/>
      <c r="IT76" s="99"/>
      <c r="IU76" s="99"/>
      <c r="IV76" s="99"/>
      <c r="IW76" s="99"/>
      <c r="IX76" s="99"/>
      <c r="IY76" s="99"/>
      <c r="IZ76" s="99"/>
      <c r="JA76" s="99"/>
      <c r="JB76" s="99"/>
      <c r="JC76" s="99"/>
      <c r="JD76" s="99"/>
      <c r="JE76" s="99"/>
      <c r="JF76" s="99"/>
      <c r="JG76" s="99"/>
      <c r="JH76" s="99"/>
      <c r="JI76" s="99"/>
      <c r="JJ76" s="99"/>
      <c r="JK76" s="99"/>
      <c r="JL76" s="99"/>
      <c r="JM76" s="99"/>
      <c r="JN76" s="99"/>
      <c r="JO76" s="99"/>
      <c r="JP76" s="99"/>
      <c r="JQ76" s="99"/>
      <c r="JR76" s="99"/>
      <c r="JS76" s="99"/>
      <c r="JT76" s="99"/>
      <c r="JU76" s="99"/>
      <c r="JV76" s="99"/>
      <c r="JW76" s="99"/>
      <c r="JX76" s="99"/>
      <c r="JY76" s="99"/>
      <c r="JZ76" s="99"/>
      <c r="KA76" s="99"/>
      <c r="KB76" s="99"/>
      <c r="KC76" s="99"/>
      <c r="KD76" s="99"/>
      <c r="KE76" s="99"/>
      <c r="KF76" s="99"/>
      <c r="KG76" s="99"/>
      <c r="KH76" s="99"/>
      <c r="KI76" s="99"/>
      <c r="KJ76" s="99"/>
      <c r="KK76" s="99"/>
      <c r="KL76" s="99"/>
      <c r="KM76" s="99"/>
      <c r="KN76" s="99"/>
      <c r="KO76" s="99"/>
      <c r="KP76" s="99"/>
      <c r="KQ76" s="99"/>
      <c r="KR76" s="99"/>
      <c r="KS76" s="99"/>
      <c r="KT76" s="99"/>
      <c r="KU76" s="99"/>
      <c r="KV76" s="99"/>
      <c r="KW76" s="99"/>
      <c r="KX76" s="99"/>
      <c r="KY76" s="99"/>
      <c r="KZ76" s="99"/>
      <c r="LA76" s="99"/>
      <c r="LB76" s="99"/>
      <c r="LC76" s="99"/>
      <c r="LD76" s="99"/>
      <c r="LE76" s="99"/>
      <c r="LF76" s="99"/>
      <c r="LG76" s="99"/>
      <c r="LH76" s="99"/>
      <c r="LI76" s="99"/>
      <c r="LJ76" s="99"/>
      <c r="LK76" s="99"/>
      <c r="LL76" s="99"/>
      <c r="LM76" s="99"/>
      <c r="LN76" s="99"/>
      <c r="LO76" s="99"/>
      <c r="LP76" s="99"/>
      <c r="LQ76" s="99"/>
      <c r="LR76" s="99"/>
      <c r="LS76" s="99"/>
      <c r="LT76" s="99"/>
      <c r="LU76" s="99"/>
      <c r="LV76" s="99"/>
      <c r="LW76" s="99"/>
      <c r="LX76" s="99"/>
      <c r="LY76" s="99"/>
      <c r="LZ76" s="99"/>
      <c r="MA76" s="99"/>
      <c r="MB76" s="99"/>
      <c r="MC76" s="99"/>
      <c r="MD76" s="99"/>
      <c r="ME76" s="99"/>
      <c r="MF76" s="99"/>
      <c r="MG76" s="99"/>
      <c r="MH76" s="99"/>
      <c r="MI76" s="99"/>
      <c r="MJ76" s="99"/>
      <c r="MK76" s="99"/>
      <c r="ML76" s="99"/>
      <c r="MM76" s="99"/>
      <c r="MN76" s="99"/>
      <c r="MO76" s="99"/>
      <c r="MP76" s="99"/>
      <c r="MQ76" s="99"/>
      <c r="MR76" s="99"/>
    </row>
    <row r="77" spans="1:356" ht="22.5">
      <c r="A77" s="4"/>
      <c r="B77" s="8" t="s">
        <v>33</v>
      </c>
      <c r="C77" s="8" t="s">
        <v>18</v>
      </c>
      <c r="D77" s="8"/>
      <c r="E77" s="199">
        <v>153</v>
      </c>
      <c r="F77" s="118" t="s">
        <v>185</v>
      </c>
      <c r="G77" s="118" t="s">
        <v>108</v>
      </c>
      <c r="H77" s="195" t="s">
        <v>336</v>
      </c>
      <c r="I77" s="307" t="s">
        <v>188</v>
      </c>
      <c r="J77" s="6"/>
      <c r="K77" s="6"/>
      <c r="L77" s="6"/>
      <c r="M77" s="6"/>
      <c r="N77" s="6"/>
      <c r="O77" s="6"/>
      <c r="P77" s="6"/>
      <c r="Q77" s="6"/>
      <c r="R77" s="6"/>
      <c r="S77" s="350"/>
      <c r="T77" s="208"/>
      <c r="U77" s="6"/>
      <c r="V77" s="6"/>
      <c r="W77" s="6"/>
      <c r="X77" s="6"/>
      <c r="Y77" s="6"/>
      <c r="Z77" s="6"/>
      <c r="AA77" s="6"/>
      <c r="AB77" s="6"/>
      <c r="AC77" s="255"/>
      <c r="AD77" s="349"/>
      <c r="AE77" s="6"/>
      <c r="AF77" s="6"/>
      <c r="AG77" s="6"/>
      <c r="AH77" s="6"/>
      <c r="AI77" s="6"/>
      <c r="AJ77" s="6"/>
      <c r="AK77" s="6"/>
      <c r="AL77" s="6"/>
      <c r="AM77" s="255"/>
      <c r="AN77" s="510"/>
      <c r="AO77" s="510"/>
      <c r="AP77" s="208"/>
      <c r="AQ77" s="6"/>
      <c r="AR77" s="6"/>
      <c r="AS77" s="6"/>
      <c r="AT77" s="6"/>
      <c r="AU77" s="6"/>
      <c r="AV77" s="6"/>
      <c r="AW77" s="255"/>
      <c r="AX77" s="349"/>
      <c r="AY77" s="6"/>
      <c r="AZ77" s="6"/>
      <c r="BA77" s="6"/>
      <c r="BB77" s="6"/>
      <c r="BC77" s="6"/>
      <c r="BD77" s="6"/>
      <c r="BE77" s="6"/>
      <c r="BF77" s="6"/>
      <c r="BG77" s="350"/>
      <c r="BH77" s="208"/>
      <c r="BI77" s="6"/>
      <c r="BJ77" s="6"/>
      <c r="BK77" s="6"/>
      <c r="BL77" s="6"/>
      <c r="BM77" s="6"/>
      <c r="BN77" s="6"/>
      <c r="BO77" s="6"/>
      <c r="BP77" s="6"/>
      <c r="BQ77" s="255"/>
      <c r="BR77" s="372"/>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9"/>
      <c r="GS77" s="99"/>
      <c r="GT77" s="99"/>
      <c r="GU77" s="99"/>
      <c r="GV77" s="99"/>
      <c r="GW77" s="99"/>
      <c r="GX77" s="99"/>
      <c r="GY77" s="99"/>
      <c r="GZ77" s="99"/>
      <c r="HA77" s="99"/>
      <c r="HB77" s="99"/>
      <c r="HC77" s="99"/>
      <c r="HD77" s="99"/>
      <c r="HE77" s="99"/>
      <c r="HF77" s="99"/>
      <c r="HG77" s="99"/>
      <c r="HH77" s="99"/>
      <c r="HI77" s="99"/>
      <c r="HJ77" s="99"/>
      <c r="HK77" s="99"/>
      <c r="HL77" s="99"/>
      <c r="HM77" s="99"/>
      <c r="HN77" s="99"/>
      <c r="HO77" s="99"/>
      <c r="HP77" s="99"/>
      <c r="HQ77" s="99"/>
      <c r="HR77" s="99"/>
      <c r="HS77" s="99"/>
      <c r="HT77" s="99"/>
      <c r="HU77" s="99"/>
      <c r="HV77" s="99"/>
      <c r="HW77" s="99"/>
      <c r="HX77" s="99"/>
      <c r="HY77" s="99"/>
      <c r="HZ77" s="99"/>
      <c r="IA77" s="99"/>
      <c r="IB77" s="99"/>
      <c r="IC77" s="99"/>
      <c r="ID77" s="99"/>
      <c r="IE77" s="99"/>
      <c r="IF77" s="99"/>
      <c r="IG77" s="99"/>
      <c r="IH77" s="99"/>
      <c r="II77" s="99"/>
      <c r="IJ77" s="99"/>
      <c r="IK77" s="99"/>
      <c r="IL77" s="99"/>
      <c r="IM77" s="99"/>
      <c r="IN77" s="99"/>
      <c r="IO77" s="99"/>
      <c r="IP77" s="99"/>
      <c r="IQ77" s="99"/>
      <c r="IR77" s="99"/>
      <c r="IS77" s="99"/>
      <c r="IT77" s="99"/>
      <c r="IU77" s="99"/>
      <c r="IV77" s="99"/>
      <c r="IW77" s="99"/>
      <c r="IX77" s="99"/>
      <c r="IY77" s="99"/>
      <c r="IZ77" s="99"/>
      <c r="JA77" s="99"/>
      <c r="JB77" s="99"/>
      <c r="JC77" s="99"/>
      <c r="JD77" s="99"/>
      <c r="JE77" s="99"/>
      <c r="JF77" s="99"/>
      <c r="JG77" s="99"/>
      <c r="JH77" s="99"/>
      <c r="JI77" s="99"/>
      <c r="JJ77" s="99"/>
      <c r="JK77" s="99"/>
      <c r="JL77" s="99"/>
      <c r="JM77" s="99"/>
      <c r="JN77" s="99"/>
      <c r="JO77" s="99"/>
      <c r="JP77" s="99"/>
      <c r="JQ77" s="99"/>
      <c r="JR77" s="99"/>
      <c r="JS77" s="99"/>
      <c r="JT77" s="99"/>
      <c r="JU77" s="99"/>
      <c r="JV77" s="99"/>
      <c r="JW77" s="99"/>
      <c r="JX77" s="99"/>
      <c r="JY77" s="99"/>
      <c r="JZ77" s="99"/>
      <c r="KA77" s="99"/>
      <c r="KB77" s="99"/>
      <c r="KC77" s="99"/>
      <c r="KD77" s="99"/>
      <c r="KE77" s="99"/>
      <c r="KF77" s="99"/>
      <c r="KG77" s="99"/>
      <c r="KH77" s="99"/>
      <c r="KI77" s="99"/>
      <c r="KJ77" s="99"/>
      <c r="KK77" s="99"/>
      <c r="KL77" s="99"/>
      <c r="KM77" s="99"/>
      <c r="KN77" s="99"/>
      <c r="KO77" s="99"/>
      <c r="KP77" s="99"/>
      <c r="KQ77" s="99"/>
      <c r="KR77" s="99"/>
      <c r="KS77" s="99"/>
      <c r="KT77" s="99"/>
      <c r="KU77" s="99"/>
      <c r="KV77" s="99"/>
      <c r="KW77" s="99"/>
      <c r="KX77" s="99"/>
      <c r="KY77" s="99"/>
      <c r="KZ77" s="99"/>
      <c r="LA77" s="99"/>
      <c r="LB77" s="99"/>
      <c r="LC77" s="99"/>
      <c r="LD77" s="99"/>
      <c r="LE77" s="99"/>
      <c r="LF77" s="99"/>
      <c r="LG77" s="99"/>
      <c r="LH77" s="99"/>
      <c r="LI77" s="99"/>
      <c r="LJ77" s="99"/>
      <c r="LK77" s="99"/>
      <c r="LL77" s="99"/>
      <c r="LM77" s="99"/>
      <c r="LN77" s="99"/>
      <c r="LO77" s="99"/>
      <c r="LP77" s="99"/>
      <c r="LQ77" s="99"/>
      <c r="LR77" s="99"/>
      <c r="LS77" s="99"/>
      <c r="LT77" s="99"/>
      <c r="LU77" s="99"/>
      <c r="LV77" s="99"/>
      <c r="LW77" s="99"/>
      <c r="LX77" s="99"/>
      <c r="LY77" s="99"/>
      <c r="LZ77" s="99"/>
      <c r="MA77" s="99"/>
      <c r="MB77" s="99"/>
      <c r="MC77" s="99"/>
      <c r="MD77" s="99"/>
      <c r="ME77" s="99"/>
      <c r="MF77" s="99"/>
      <c r="MG77" s="99"/>
      <c r="MH77" s="99"/>
      <c r="MI77" s="99"/>
      <c r="MJ77" s="99"/>
      <c r="MK77" s="99"/>
      <c r="ML77" s="99"/>
      <c r="MM77" s="99"/>
      <c r="MN77" s="99"/>
      <c r="MO77" s="99"/>
      <c r="MP77" s="99"/>
      <c r="MQ77" s="99"/>
      <c r="MR77" s="99"/>
    </row>
    <row r="78" spans="1:356" ht="24">
      <c r="A78" s="4"/>
      <c r="B78" s="64" t="s">
        <v>33</v>
      </c>
      <c r="C78" s="64" t="s">
        <v>18</v>
      </c>
      <c r="D78" s="65" t="s">
        <v>337</v>
      </c>
      <c r="E78" s="117">
        <v>414</v>
      </c>
      <c r="F78" s="119" t="s">
        <v>185</v>
      </c>
      <c r="G78" s="119" t="s">
        <v>108</v>
      </c>
      <c r="H78" s="119" t="s">
        <v>336</v>
      </c>
      <c r="I78" s="305" t="s">
        <v>188</v>
      </c>
      <c r="J78" s="70"/>
      <c r="K78" s="70"/>
      <c r="L78" s="70"/>
      <c r="M78" s="70"/>
      <c r="N78" s="80" t="s">
        <v>115</v>
      </c>
      <c r="O78" s="79">
        <f>SUM(O79:O80)</f>
        <v>0</v>
      </c>
      <c r="P78" s="79">
        <f>SUM(P79:P80)</f>
        <v>0</v>
      </c>
      <c r="Q78" s="80" t="s">
        <v>115</v>
      </c>
      <c r="R78" s="79">
        <f>SUM(R79:R80)</f>
        <v>0</v>
      </c>
      <c r="S78" s="348">
        <f>SUM(S79:S80)</f>
        <v>0</v>
      </c>
      <c r="T78" s="263"/>
      <c r="U78" s="70"/>
      <c r="V78" s="70"/>
      <c r="W78" s="70"/>
      <c r="X78" s="80" t="s">
        <v>115</v>
      </c>
      <c r="Y78" s="79">
        <f>SUM(Y79:Y80)</f>
        <v>0</v>
      </c>
      <c r="Z78" s="79">
        <f>SUM(Z79:Z80)</f>
        <v>0</v>
      </c>
      <c r="AA78" s="80" t="s">
        <v>115</v>
      </c>
      <c r="AB78" s="79">
        <f>SUM(AB79:AB80)</f>
        <v>0</v>
      </c>
      <c r="AC78" s="256">
        <f>SUM(AC79:AC80)</f>
        <v>0</v>
      </c>
      <c r="AD78" s="347"/>
      <c r="AE78" s="70"/>
      <c r="AF78" s="70"/>
      <c r="AG78" s="70"/>
      <c r="AH78" s="80" t="s">
        <v>115</v>
      </c>
      <c r="AI78" s="79">
        <f>SUM(AI79:AI80)</f>
        <v>0</v>
      </c>
      <c r="AJ78" s="79">
        <f>SUM(AJ79:AJ80)</f>
        <v>0</v>
      </c>
      <c r="AK78" s="80" t="s">
        <v>115</v>
      </c>
      <c r="AL78" s="79">
        <f>SUM(AL79:AL80)</f>
        <v>0</v>
      </c>
      <c r="AM78" s="256">
        <f>SUM(AM79:AM80)</f>
        <v>0</v>
      </c>
      <c r="AN78" s="502"/>
      <c r="AO78" s="509"/>
      <c r="AP78" s="263"/>
      <c r="AQ78" s="70"/>
      <c r="AR78" s="80" t="s">
        <v>115</v>
      </c>
      <c r="AS78" s="79">
        <f>SUM(AS79:AS80)</f>
        <v>0</v>
      </c>
      <c r="AT78" s="79">
        <f>SUM(AT79:AT80)</f>
        <v>0</v>
      </c>
      <c r="AU78" s="80" t="s">
        <v>115</v>
      </c>
      <c r="AV78" s="79">
        <f>SUM(AV79:AV80)</f>
        <v>0</v>
      </c>
      <c r="AW78" s="256">
        <f>SUM(AW79:AW80)</f>
        <v>0</v>
      </c>
      <c r="AX78" s="347"/>
      <c r="AY78" s="70"/>
      <c r="AZ78" s="70"/>
      <c r="BA78" s="70"/>
      <c r="BB78" s="80" t="s">
        <v>115</v>
      </c>
      <c r="BC78" s="79">
        <f>SUM(BC79:BC80)</f>
        <v>0</v>
      </c>
      <c r="BD78" s="79">
        <f>SUM(BD79:BD80)</f>
        <v>0</v>
      </c>
      <c r="BE78" s="80" t="s">
        <v>115</v>
      </c>
      <c r="BF78" s="79">
        <f>SUM(BF79:BF80)</f>
        <v>0</v>
      </c>
      <c r="BG78" s="348">
        <f>SUM(BG79:BG80)</f>
        <v>0</v>
      </c>
      <c r="BH78" s="263"/>
      <c r="BI78" s="70"/>
      <c r="BJ78" s="70"/>
      <c r="BK78" s="70"/>
      <c r="BL78" s="80" t="s">
        <v>115</v>
      </c>
      <c r="BM78" s="79">
        <f>SUM(BM79:BM80)</f>
        <v>0</v>
      </c>
      <c r="BN78" s="79">
        <f>SUM(BN79:BN80)</f>
        <v>0</v>
      </c>
      <c r="BO78" s="80" t="s">
        <v>115</v>
      </c>
      <c r="BP78" s="79">
        <f>SUM(BP79:BP80)</f>
        <v>0</v>
      </c>
      <c r="BQ78" s="256">
        <f>SUM(BQ79:BQ80)</f>
        <v>0</v>
      </c>
      <c r="BR78" s="371"/>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9"/>
      <c r="GS78" s="99"/>
      <c r="GT78" s="99"/>
      <c r="GU78" s="99"/>
      <c r="GV78" s="99"/>
      <c r="GW78" s="99"/>
      <c r="GX78" s="99"/>
      <c r="GY78" s="99"/>
      <c r="GZ78" s="99"/>
      <c r="HA78" s="99"/>
      <c r="HB78" s="99"/>
      <c r="HC78" s="99"/>
      <c r="HD78" s="99"/>
      <c r="HE78" s="99"/>
      <c r="HF78" s="99"/>
      <c r="HG78" s="99"/>
      <c r="HH78" s="99"/>
      <c r="HI78" s="99"/>
      <c r="HJ78" s="99"/>
      <c r="HK78" s="99"/>
      <c r="HL78" s="99"/>
      <c r="HM78" s="99"/>
      <c r="HN78" s="99"/>
      <c r="HO78" s="99"/>
      <c r="HP78" s="99"/>
      <c r="HQ78" s="99"/>
      <c r="HR78" s="99"/>
      <c r="HS78" s="99"/>
      <c r="HT78" s="99"/>
      <c r="HU78" s="99"/>
      <c r="HV78" s="99"/>
      <c r="HW78" s="99"/>
      <c r="HX78" s="99"/>
      <c r="HY78" s="99"/>
      <c r="HZ78" s="99"/>
      <c r="IA78" s="99"/>
      <c r="IB78" s="99"/>
      <c r="IC78" s="99"/>
      <c r="ID78" s="99"/>
      <c r="IE78" s="99"/>
      <c r="IF78" s="99"/>
      <c r="IG78" s="99"/>
      <c r="IH78" s="99"/>
      <c r="II78" s="99"/>
      <c r="IJ78" s="99"/>
      <c r="IK78" s="99"/>
      <c r="IL78" s="99"/>
      <c r="IM78" s="99"/>
      <c r="IN78" s="99"/>
      <c r="IO78" s="99"/>
      <c r="IP78" s="99"/>
      <c r="IQ78" s="99"/>
      <c r="IR78" s="99"/>
      <c r="IS78" s="99"/>
      <c r="IT78" s="99"/>
      <c r="IU78" s="99"/>
      <c r="IV78" s="99"/>
      <c r="IW78" s="99"/>
      <c r="IX78" s="99"/>
      <c r="IY78" s="99"/>
      <c r="IZ78" s="99"/>
      <c r="JA78" s="99"/>
      <c r="JB78" s="99"/>
      <c r="JC78" s="99"/>
      <c r="JD78" s="99"/>
      <c r="JE78" s="99"/>
      <c r="JF78" s="99"/>
      <c r="JG78" s="99"/>
      <c r="JH78" s="99"/>
      <c r="JI78" s="99"/>
      <c r="JJ78" s="99"/>
      <c r="JK78" s="99"/>
      <c r="JL78" s="99"/>
      <c r="JM78" s="99"/>
      <c r="JN78" s="99"/>
      <c r="JO78" s="99"/>
      <c r="JP78" s="99"/>
      <c r="JQ78" s="99"/>
      <c r="JR78" s="99"/>
      <c r="JS78" s="99"/>
      <c r="JT78" s="99"/>
      <c r="JU78" s="99"/>
      <c r="JV78" s="99"/>
      <c r="JW78" s="99"/>
      <c r="JX78" s="99"/>
      <c r="JY78" s="99"/>
      <c r="JZ78" s="99"/>
      <c r="KA78" s="99"/>
      <c r="KB78" s="99"/>
      <c r="KC78" s="99"/>
      <c r="KD78" s="99"/>
      <c r="KE78" s="99"/>
      <c r="KF78" s="99"/>
      <c r="KG78" s="99"/>
      <c r="KH78" s="99"/>
      <c r="KI78" s="99"/>
      <c r="KJ78" s="99"/>
      <c r="KK78" s="99"/>
      <c r="KL78" s="99"/>
      <c r="KM78" s="99"/>
      <c r="KN78" s="99"/>
      <c r="KO78" s="99"/>
      <c r="KP78" s="99"/>
      <c r="KQ78" s="99"/>
      <c r="KR78" s="99"/>
      <c r="KS78" s="99"/>
      <c r="KT78" s="99"/>
      <c r="KU78" s="99"/>
      <c r="KV78" s="99"/>
      <c r="KW78" s="99"/>
      <c r="KX78" s="99"/>
      <c r="KY78" s="99"/>
      <c r="KZ78" s="99"/>
      <c r="LA78" s="99"/>
      <c r="LB78" s="99"/>
      <c r="LC78" s="99"/>
      <c r="LD78" s="99"/>
      <c r="LE78" s="99"/>
      <c r="LF78" s="99"/>
      <c r="LG78" s="99"/>
      <c r="LH78" s="99"/>
      <c r="LI78" s="99"/>
      <c r="LJ78" s="99"/>
      <c r="LK78" s="99"/>
      <c r="LL78" s="99"/>
      <c r="LM78" s="99"/>
      <c r="LN78" s="99"/>
      <c r="LO78" s="99"/>
      <c r="LP78" s="99"/>
      <c r="LQ78" s="99"/>
      <c r="LR78" s="99"/>
      <c r="LS78" s="99"/>
      <c r="LT78" s="99"/>
      <c r="LU78" s="99"/>
      <c r="LV78" s="99"/>
      <c r="LW78" s="99"/>
      <c r="LX78" s="99"/>
      <c r="LY78" s="99"/>
      <c r="LZ78" s="99"/>
      <c r="MA78" s="99"/>
      <c r="MB78" s="99"/>
      <c r="MC78" s="99"/>
      <c r="MD78" s="99"/>
      <c r="ME78" s="99"/>
      <c r="MF78" s="99"/>
      <c r="MG78" s="99"/>
      <c r="MH78" s="99"/>
      <c r="MI78" s="99"/>
      <c r="MJ78" s="99"/>
      <c r="MK78" s="99"/>
      <c r="ML78" s="99"/>
      <c r="MM78" s="99"/>
      <c r="MN78" s="99"/>
      <c r="MO78" s="99"/>
      <c r="MP78" s="99"/>
      <c r="MQ78" s="99"/>
      <c r="MR78" s="99"/>
    </row>
    <row r="79" spans="1:356" ht="22.5">
      <c r="A79" s="4"/>
      <c r="B79" s="8" t="s">
        <v>33</v>
      </c>
      <c r="C79" s="8" t="s">
        <v>18</v>
      </c>
      <c r="D79" s="8"/>
      <c r="E79" s="199">
        <v>414</v>
      </c>
      <c r="F79" s="118" t="s">
        <v>185</v>
      </c>
      <c r="G79" s="118" t="s">
        <v>108</v>
      </c>
      <c r="H79" s="195" t="s">
        <v>336</v>
      </c>
      <c r="I79" s="307" t="s">
        <v>188</v>
      </c>
      <c r="J79" s="6"/>
      <c r="K79" s="6"/>
      <c r="L79" s="6"/>
      <c r="M79" s="6"/>
      <c r="N79" s="6"/>
      <c r="O79" s="6"/>
      <c r="P79" s="6"/>
      <c r="Q79" s="6"/>
      <c r="R79" s="6"/>
      <c r="S79" s="350"/>
      <c r="T79" s="208"/>
      <c r="U79" s="6"/>
      <c r="V79" s="6"/>
      <c r="W79" s="6"/>
      <c r="X79" s="6"/>
      <c r="Y79" s="6"/>
      <c r="Z79" s="6"/>
      <c r="AA79" s="6"/>
      <c r="AB79" s="6"/>
      <c r="AC79" s="255"/>
      <c r="AD79" s="349"/>
      <c r="AE79" s="6"/>
      <c r="AF79" s="6"/>
      <c r="AG79" s="6"/>
      <c r="AH79" s="6"/>
      <c r="AI79" s="6"/>
      <c r="AJ79" s="6"/>
      <c r="AK79" s="6"/>
      <c r="AL79" s="6"/>
      <c r="AM79" s="255"/>
      <c r="AN79" s="510"/>
      <c r="AO79" s="510"/>
      <c r="AP79" s="208"/>
      <c r="AQ79" s="6"/>
      <c r="AR79" s="6"/>
      <c r="AS79" s="6"/>
      <c r="AT79" s="6"/>
      <c r="AU79" s="6"/>
      <c r="AV79" s="6"/>
      <c r="AW79" s="255"/>
      <c r="AX79" s="349"/>
      <c r="AY79" s="6"/>
      <c r="AZ79" s="6"/>
      <c r="BA79" s="6"/>
      <c r="BB79" s="6"/>
      <c r="BC79" s="6"/>
      <c r="BD79" s="6"/>
      <c r="BE79" s="6"/>
      <c r="BF79" s="6"/>
      <c r="BG79" s="350"/>
      <c r="BH79" s="208"/>
      <c r="BI79" s="6"/>
      <c r="BJ79" s="6"/>
      <c r="BK79" s="6"/>
      <c r="BL79" s="6"/>
      <c r="BM79" s="6"/>
      <c r="BN79" s="6"/>
      <c r="BO79" s="6"/>
      <c r="BP79" s="6"/>
      <c r="BQ79" s="255"/>
      <c r="BR79" s="372"/>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row>
    <row r="80" spans="1:356" ht="22.5">
      <c r="A80" s="4"/>
      <c r="B80" s="8" t="s">
        <v>33</v>
      </c>
      <c r="C80" s="8" t="s">
        <v>18</v>
      </c>
      <c r="D80" s="8"/>
      <c r="E80" s="199">
        <v>414</v>
      </c>
      <c r="F80" s="118" t="s">
        <v>185</v>
      </c>
      <c r="G80" s="118" t="s">
        <v>108</v>
      </c>
      <c r="H80" s="195" t="s">
        <v>336</v>
      </c>
      <c r="I80" s="307" t="s">
        <v>188</v>
      </c>
      <c r="J80" s="6"/>
      <c r="K80" s="6"/>
      <c r="L80" s="6"/>
      <c r="M80" s="6"/>
      <c r="N80" s="6"/>
      <c r="O80" s="6"/>
      <c r="P80" s="6"/>
      <c r="Q80" s="6"/>
      <c r="R80" s="6"/>
      <c r="S80" s="350"/>
      <c r="T80" s="208"/>
      <c r="U80" s="6"/>
      <c r="V80" s="6"/>
      <c r="W80" s="6"/>
      <c r="X80" s="6"/>
      <c r="Y80" s="6"/>
      <c r="Z80" s="6"/>
      <c r="AA80" s="6"/>
      <c r="AB80" s="6"/>
      <c r="AC80" s="255"/>
      <c r="AD80" s="349"/>
      <c r="AE80" s="6"/>
      <c r="AF80" s="6"/>
      <c r="AG80" s="6"/>
      <c r="AH80" s="6"/>
      <c r="AI80" s="6"/>
      <c r="AJ80" s="6"/>
      <c r="AK80" s="6"/>
      <c r="AL80" s="6"/>
      <c r="AM80" s="255"/>
      <c r="AN80" s="510"/>
      <c r="AO80" s="510"/>
      <c r="AP80" s="208"/>
      <c r="AQ80" s="6"/>
      <c r="AR80" s="6"/>
      <c r="AS80" s="6"/>
      <c r="AT80" s="6"/>
      <c r="AU80" s="6"/>
      <c r="AV80" s="6"/>
      <c r="AW80" s="255"/>
      <c r="AX80" s="349"/>
      <c r="AY80" s="6"/>
      <c r="AZ80" s="6"/>
      <c r="BA80" s="6"/>
      <c r="BB80" s="6"/>
      <c r="BC80" s="6"/>
      <c r="BD80" s="6"/>
      <c r="BE80" s="6"/>
      <c r="BF80" s="6"/>
      <c r="BG80" s="350"/>
      <c r="BH80" s="208"/>
      <c r="BI80" s="6"/>
      <c r="BJ80" s="6"/>
      <c r="BK80" s="6"/>
      <c r="BL80" s="6"/>
      <c r="BM80" s="6"/>
      <c r="BN80" s="6"/>
      <c r="BO80" s="6"/>
      <c r="BP80" s="6"/>
      <c r="BQ80" s="255"/>
      <c r="BR80" s="372"/>
    </row>
    <row r="81" spans="1:70" ht="24">
      <c r="A81" s="4"/>
      <c r="B81" s="64" t="s">
        <v>33</v>
      </c>
      <c r="C81" s="64" t="s">
        <v>18</v>
      </c>
      <c r="D81" s="65" t="s">
        <v>337</v>
      </c>
      <c r="E81" s="117">
        <v>80</v>
      </c>
      <c r="F81" s="119" t="s">
        <v>185</v>
      </c>
      <c r="G81" s="119" t="s">
        <v>108</v>
      </c>
      <c r="H81" s="119" t="s">
        <v>336</v>
      </c>
      <c r="I81" s="305" t="s">
        <v>188</v>
      </c>
      <c r="J81" s="70"/>
      <c r="K81" s="70"/>
      <c r="L81" s="70"/>
      <c r="M81" s="70"/>
      <c r="N81" s="80" t="s">
        <v>115</v>
      </c>
      <c r="O81" s="79">
        <f>SUM(O82:O83)</f>
        <v>0</v>
      </c>
      <c r="P81" s="79">
        <f>SUM(P82:P83)</f>
        <v>0</v>
      </c>
      <c r="Q81" s="80" t="s">
        <v>115</v>
      </c>
      <c r="R81" s="79">
        <f>SUM(R82:R83)</f>
        <v>0</v>
      </c>
      <c r="S81" s="348">
        <f>SUM(S82:S83)</f>
        <v>0</v>
      </c>
      <c r="T81" s="263"/>
      <c r="U81" s="70"/>
      <c r="V81" s="70"/>
      <c r="W81" s="70"/>
      <c r="X81" s="80" t="s">
        <v>115</v>
      </c>
      <c r="Y81" s="79">
        <f>SUM(Y82:Y83)</f>
        <v>0</v>
      </c>
      <c r="Z81" s="79">
        <f>SUM(Z82:Z83)</f>
        <v>0</v>
      </c>
      <c r="AA81" s="80" t="s">
        <v>115</v>
      </c>
      <c r="AB81" s="79">
        <f>SUM(AB82:AB83)</f>
        <v>0</v>
      </c>
      <c r="AC81" s="256">
        <f>SUM(AC82:AC83)</f>
        <v>0</v>
      </c>
      <c r="AD81" s="347"/>
      <c r="AE81" s="70"/>
      <c r="AF81" s="70"/>
      <c r="AG81" s="70"/>
      <c r="AH81" s="80" t="s">
        <v>115</v>
      </c>
      <c r="AI81" s="79">
        <f>SUM(AI82:AI83)</f>
        <v>0</v>
      </c>
      <c r="AJ81" s="79">
        <f>SUM(AJ82:AJ83)</f>
        <v>0</v>
      </c>
      <c r="AK81" s="80" t="s">
        <v>115</v>
      </c>
      <c r="AL81" s="79">
        <f>SUM(AL82:AL83)</f>
        <v>0</v>
      </c>
      <c r="AM81" s="256">
        <f>SUM(AM82:AM83)</f>
        <v>0</v>
      </c>
      <c r="AN81" s="502"/>
      <c r="AO81" s="509"/>
      <c r="AP81" s="263"/>
      <c r="AQ81" s="70"/>
      <c r="AR81" s="80" t="s">
        <v>115</v>
      </c>
      <c r="AS81" s="79">
        <f>SUM(AS82:AS83)</f>
        <v>0</v>
      </c>
      <c r="AT81" s="79">
        <f>SUM(AT82:AT83)</f>
        <v>0</v>
      </c>
      <c r="AU81" s="80" t="s">
        <v>115</v>
      </c>
      <c r="AV81" s="79">
        <f>SUM(AV82:AV83)</f>
        <v>0</v>
      </c>
      <c r="AW81" s="256">
        <f>SUM(AW82:AW83)</f>
        <v>0</v>
      </c>
      <c r="AX81" s="347"/>
      <c r="AY81" s="70"/>
      <c r="AZ81" s="70"/>
      <c r="BA81" s="70"/>
      <c r="BB81" s="80" t="s">
        <v>115</v>
      </c>
      <c r="BC81" s="79">
        <f>SUM(BC82:BC83)</f>
        <v>0</v>
      </c>
      <c r="BD81" s="79">
        <f>SUM(BD82:BD83)</f>
        <v>0</v>
      </c>
      <c r="BE81" s="80" t="s">
        <v>115</v>
      </c>
      <c r="BF81" s="79">
        <f>SUM(BF82:BF83)</f>
        <v>0</v>
      </c>
      <c r="BG81" s="348">
        <f>SUM(BG82:BG83)</f>
        <v>0</v>
      </c>
      <c r="BH81" s="263"/>
      <c r="BI81" s="70"/>
      <c r="BJ81" s="70"/>
      <c r="BK81" s="70"/>
      <c r="BL81" s="80" t="s">
        <v>115</v>
      </c>
      <c r="BM81" s="79">
        <f>SUM(BM82:BM83)</f>
        <v>0</v>
      </c>
      <c r="BN81" s="79">
        <f>SUM(BN82:BN83)</f>
        <v>0</v>
      </c>
      <c r="BO81" s="80" t="s">
        <v>115</v>
      </c>
      <c r="BP81" s="79">
        <f>SUM(BP82:BP83)</f>
        <v>0</v>
      </c>
      <c r="BQ81" s="256">
        <f>SUM(BQ82:BQ83)</f>
        <v>0</v>
      </c>
      <c r="BR81" s="371"/>
    </row>
    <row r="82" spans="1:70" ht="22.5">
      <c r="A82" s="4"/>
      <c r="B82" s="8" t="s">
        <v>33</v>
      </c>
      <c r="C82" s="8" t="s">
        <v>18</v>
      </c>
      <c r="D82" s="8"/>
      <c r="E82" s="199">
        <v>80</v>
      </c>
      <c r="F82" s="118" t="s">
        <v>185</v>
      </c>
      <c r="G82" s="118" t="s">
        <v>108</v>
      </c>
      <c r="H82" s="195" t="s">
        <v>336</v>
      </c>
      <c r="I82" s="307" t="s">
        <v>188</v>
      </c>
      <c r="J82" s="6"/>
      <c r="K82" s="6"/>
      <c r="L82" s="6"/>
      <c r="M82" s="6"/>
      <c r="N82" s="6"/>
      <c r="O82" s="6"/>
      <c r="P82" s="6"/>
      <c r="Q82" s="6"/>
      <c r="R82" s="6"/>
      <c r="S82" s="350"/>
      <c r="T82" s="208"/>
      <c r="U82" s="6"/>
      <c r="V82" s="6"/>
      <c r="W82" s="6"/>
      <c r="X82" s="6"/>
      <c r="Y82" s="6"/>
      <c r="Z82" s="6"/>
      <c r="AA82" s="6"/>
      <c r="AB82" s="6"/>
      <c r="AC82" s="255"/>
      <c r="AD82" s="349"/>
      <c r="AE82" s="6"/>
      <c r="AF82" s="6"/>
      <c r="AG82" s="6"/>
      <c r="AH82" s="6"/>
      <c r="AI82" s="6"/>
      <c r="AJ82" s="6"/>
      <c r="AK82" s="6"/>
      <c r="AL82" s="6"/>
      <c r="AM82" s="255"/>
      <c r="AN82" s="510"/>
      <c r="AO82" s="510"/>
      <c r="AP82" s="208"/>
      <c r="AQ82" s="6"/>
      <c r="AR82" s="6"/>
      <c r="AS82" s="6"/>
      <c r="AT82" s="6"/>
      <c r="AU82" s="6"/>
      <c r="AV82" s="6"/>
      <c r="AW82" s="255"/>
      <c r="AX82" s="349"/>
      <c r="AY82" s="6"/>
      <c r="AZ82" s="6"/>
      <c r="BA82" s="6"/>
      <c r="BB82" s="6"/>
      <c r="BC82" s="6"/>
      <c r="BD82" s="6"/>
      <c r="BE82" s="6"/>
      <c r="BF82" s="6"/>
      <c r="BG82" s="350"/>
      <c r="BH82" s="208"/>
      <c r="BI82" s="6"/>
      <c r="BJ82" s="6"/>
      <c r="BK82" s="6"/>
      <c r="BL82" s="6"/>
      <c r="BM82" s="6"/>
      <c r="BN82" s="6"/>
      <c r="BO82" s="6"/>
      <c r="BP82" s="6"/>
      <c r="BQ82" s="255"/>
      <c r="BR82" s="372"/>
    </row>
    <row r="83" spans="1:70" ht="22.5">
      <c r="A83" s="4"/>
      <c r="B83" s="8" t="s">
        <v>33</v>
      </c>
      <c r="C83" s="8" t="s">
        <v>18</v>
      </c>
      <c r="D83" s="8"/>
      <c r="E83" s="199">
        <v>80</v>
      </c>
      <c r="F83" s="118" t="s">
        <v>185</v>
      </c>
      <c r="G83" s="118" t="s">
        <v>108</v>
      </c>
      <c r="H83" s="195" t="s">
        <v>336</v>
      </c>
      <c r="I83" s="307" t="s">
        <v>188</v>
      </c>
      <c r="J83" s="6"/>
      <c r="K83" s="6"/>
      <c r="L83" s="6"/>
      <c r="M83" s="6"/>
      <c r="N83" s="6"/>
      <c r="O83" s="6"/>
      <c r="P83" s="6"/>
      <c r="Q83" s="6"/>
      <c r="R83" s="6"/>
      <c r="S83" s="350"/>
      <c r="T83" s="208"/>
      <c r="U83" s="6"/>
      <c r="V83" s="6"/>
      <c r="W83" s="6"/>
      <c r="X83" s="6"/>
      <c r="Y83" s="6"/>
      <c r="Z83" s="6"/>
      <c r="AA83" s="6"/>
      <c r="AB83" s="6"/>
      <c r="AC83" s="255"/>
      <c r="AD83" s="349"/>
      <c r="AE83" s="6"/>
      <c r="AF83" s="6"/>
      <c r="AG83" s="6"/>
      <c r="AH83" s="6"/>
      <c r="AI83" s="6"/>
      <c r="AJ83" s="6"/>
      <c r="AK83" s="6"/>
      <c r="AL83" s="6"/>
      <c r="AM83" s="255"/>
      <c r="AN83" s="510"/>
      <c r="AO83" s="510"/>
      <c r="AP83" s="208"/>
      <c r="AQ83" s="6"/>
      <c r="AR83" s="6"/>
      <c r="AS83" s="6"/>
      <c r="AT83" s="6"/>
      <c r="AU83" s="6"/>
      <c r="AV83" s="6"/>
      <c r="AW83" s="255"/>
      <c r="AX83" s="349"/>
      <c r="AY83" s="6"/>
      <c r="AZ83" s="6"/>
      <c r="BA83" s="6"/>
      <c r="BB83" s="6"/>
      <c r="BC83" s="6"/>
      <c r="BD83" s="6"/>
      <c r="BE83" s="6"/>
      <c r="BF83" s="6"/>
      <c r="BG83" s="350"/>
      <c r="BH83" s="208"/>
      <c r="BI83" s="6"/>
      <c r="BJ83" s="6"/>
      <c r="BK83" s="6"/>
      <c r="BL83" s="6"/>
      <c r="BM83" s="6"/>
      <c r="BN83" s="6"/>
      <c r="BO83" s="6"/>
      <c r="BP83" s="6"/>
      <c r="BQ83" s="255"/>
      <c r="BR83" s="372"/>
    </row>
    <row r="84" spans="1:70" ht="42" customHeight="1">
      <c r="A84" s="1" t="s">
        <v>13</v>
      </c>
      <c r="B84" s="1" t="s">
        <v>33</v>
      </c>
      <c r="C84" s="1" t="s">
        <v>184</v>
      </c>
      <c r="D84" s="2" t="s">
        <v>21</v>
      </c>
      <c r="E84" s="1">
        <v>1</v>
      </c>
      <c r="F84" s="2" t="s">
        <v>183</v>
      </c>
      <c r="G84" s="38" t="s">
        <v>108</v>
      </c>
      <c r="H84" s="2" t="s">
        <v>355</v>
      </c>
      <c r="I84" s="303" t="s">
        <v>188</v>
      </c>
      <c r="J84" s="3"/>
      <c r="K84" s="3"/>
      <c r="L84" s="3"/>
      <c r="M84" s="3"/>
      <c r="N84" s="38" t="s">
        <v>261</v>
      </c>
      <c r="O84" s="81">
        <f>O85+O88+O91+O94</f>
        <v>0</v>
      </c>
      <c r="P84" s="81">
        <f>P85+P88+P91+P94</f>
        <v>0</v>
      </c>
      <c r="Q84" s="38" t="s">
        <v>262</v>
      </c>
      <c r="R84" s="81">
        <f>R85+R88+R91+R94</f>
        <v>0</v>
      </c>
      <c r="S84" s="346">
        <f>S85+S88+S91+S94</f>
        <v>0</v>
      </c>
      <c r="T84" s="262"/>
      <c r="U84" s="3"/>
      <c r="V84" s="3"/>
      <c r="W84" s="3"/>
      <c r="X84" s="38" t="s">
        <v>261</v>
      </c>
      <c r="Y84" s="81">
        <f>Y85+Y88+Y91+Y94</f>
        <v>0</v>
      </c>
      <c r="Z84" s="81">
        <f>Z85+Z88+Z91+Z94</f>
        <v>0</v>
      </c>
      <c r="AA84" s="38" t="s">
        <v>262</v>
      </c>
      <c r="AB84" s="81">
        <f>AB85+AB88+AB91+AB94</f>
        <v>0</v>
      </c>
      <c r="AC84" s="89">
        <f>AC85+AC88+AC91+AC94</f>
        <v>0</v>
      </c>
      <c r="AD84" s="345"/>
      <c r="AE84" s="3"/>
      <c r="AF84" s="3"/>
      <c r="AG84" s="3"/>
      <c r="AH84" s="38" t="s">
        <v>116</v>
      </c>
      <c r="AI84" s="81">
        <f>AI85+AI88+AI91+AI94</f>
        <v>0</v>
      </c>
      <c r="AJ84" s="81">
        <f>AJ85+AJ88+AJ91+AJ94</f>
        <v>0</v>
      </c>
      <c r="AK84" s="38" t="s">
        <v>116</v>
      </c>
      <c r="AL84" s="81">
        <f>AL85+AL88+AL91+AL94</f>
        <v>0</v>
      </c>
      <c r="AM84" s="89">
        <f>AM85+AM88+AM91+AM94</f>
        <v>0</v>
      </c>
      <c r="AN84" s="500"/>
      <c r="AO84" s="508"/>
      <c r="AP84" s="262"/>
      <c r="AQ84" s="3"/>
      <c r="AR84" s="38" t="s">
        <v>116</v>
      </c>
      <c r="AS84" s="81">
        <f>AS85+AS88+AS91+AS94</f>
        <v>0</v>
      </c>
      <c r="AT84" s="81">
        <f>AT85+AT88+AT91+AT94</f>
        <v>0</v>
      </c>
      <c r="AU84" s="38" t="s">
        <v>116</v>
      </c>
      <c r="AV84" s="81">
        <f>AV85+AV88+AV91+AV94</f>
        <v>0</v>
      </c>
      <c r="AW84" s="89">
        <f>AW85+AW88+AW91+AW94</f>
        <v>0</v>
      </c>
      <c r="AX84" s="383"/>
      <c r="AY84" s="3"/>
      <c r="AZ84" s="3"/>
      <c r="BA84" s="3"/>
      <c r="BB84" s="38" t="s">
        <v>116</v>
      </c>
      <c r="BC84" s="81">
        <f>BC85+BC88+BC91+BC94</f>
        <v>0</v>
      </c>
      <c r="BD84" s="81">
        <f>BD85+BD88+BD91+BD94</f>
        <v>0</v>
      </c>
      <c r="BE84" s="38" t="s">
        <v>116</v>
      </c>
      <c r="BF84" s="81">
        <f>BF85+BF88+BF91+BF94</f>
        <v>0</v>
      </c>
      <c r="BG84" s="346">
        <f>BG85+BG88+BG91+BG94</f>
        <v>0</v>
      </c>
      <c r="BH84" s="325"/>
      <c r="BI84" s="3"/>
      <c r="BJ84" s="3"/>
      <c r="BK84" s="3"/>
      <c r="BL84" s="38" t="s">
        <v>116</v>
      </c>
      <c r="BM84" s="81">
        <f>BM85+BM88+BM91+BM94</f>
        <v>0</v>
      </c>
      <c r="BN84" s="81">
        <f>BN85+BN88+BN91+BN94</f>
        <v>0</v>
      </c>
      <c r="BO84" s="38" t="s">
        <v>116</v>
      </c>
      <c r="BP84" s="81">
        <f>BP85+BP88+BP91+BP94</f>
        <v>0</v>
      </c>
      <c r="BQ84" s="89">
        <f>BQ85+BQ88+BQ91+BQ94</f>
        <v>0</v>
      </c>
      <c r="BR84" s="370"/>
    </row>
    <row r="85" spans="1:70" ht="15" customHeight="1">
      <c r="A85" s="4" t="s">
        <v>13</v>
      </c>
      <c r="B85" s="64" t="s">
        <v>33</v>
      </c>
      <c r="C85" s="64" t="s">
        <v>11</v>
      </c>
      <c r="D85" s="65" t="s">
        <v>21</v>
      </c>
      <c r="E85" s="126">
        <v>116</v>
      </c>
      <c r="F85" s="119" t="s">
        <v>183</v>
      </c>
      <c r="G85" s="119" t="s">
        <v>108</v>
      </c>
      <c r="H85" s="119" t="s">
        <v>355</v>
      </c>
      <c r="I85" s="308" t="s">
        <v>188</v>
      </c>
      <c r="J85" s="70"/>
      <c r="K85" s="70"/>
      <c r="L85" s="70"/>
      <c r="M85" s="70"/>
      <c r="N85" s="80" t="s">
        <v>115</v>
      </c>
      <c r="O85" s="79">
        <f>SUM(O86:O87)</f>
        <v>0</v>
      </c>
      <c r="P85" s="79">
        <f>SUM(P86:P87)</f>
        <v>0</v>
      </c>
      <c r="Q85" s="80" t="s">
        <v>115</v>
      </c>
      <c r="R85" s="79">
        <f>SUM(R86:R87)</f>
        <v>0</v>
      </c>
      <c r="S85" s="348">
        <f>SUM(S86:S87)</f>
        <v>0</v>
      </c>
      <c r="T85" s="263"/>
      <c r="U85" s="70"/>
      <c r="V85" s="70"/>
      <c r="W85" s="70"/>
      <c r="X85" s="80" t="s">
        <v>115</v>
      </c>
      <c r="Y85" s="79">
        <f>SUM(Y86:Y87)</f>
        <v>0</v>
      </c>
      <c r="Z85" s="79">
        <f>SUM(Z86:Z87)</f>
        <v>0</v>
      </c>
      <c r="AA85" s="80" t="s">
        <v>115</v>
      </c>
      <c r="AB85" s="79">
        <f>SUM(AB86:AB87)</f>
        <v>0</v>
      </c>
      <c r="AC85" s="256">
        <f>SUM(AC86:AC87)</f>
        <v>0</v>
      </c>
      <c r="AD85" s="347"/>
      <c r="AE85" s="70"/>
      <c r="AF85" s="70"/>
      <c r="AG85" s="70"/>
      <c r="AH85" s="80" t="s">
        <v>115</v>
      </c>
      <c r="AI85" s="79">
        <f>SUM(AI86:AI87)</f>
        <v>0</v>
      </c>
      <c r="AJ85" s="79">
        <f>SUM(AJ86:AJ87)</f>
        <v>0</v>
      </c>
      <c r="AK85" s="80" t="s">
        <v>115</v>
      </c>
      <c r="AL85" s="79">
        <f>SUM(AL86:AL87)</f>
        <v>0</v>
      </c>
      <c r="AM85" s="256">
        <f>SUM(AM86:AM87)</f>
        <v>0</v>
      </c>
      <c r="AN85" s="502"/>
      <c r="AO85" s="509"/>
      <c r="AP85" s="263"/>
      <c r="AQ85" s="70"/>
      <c r="AR85" s="80" t="s">
        <v>115</v>
      </c>
      <c r="AS85" s="79">
        <f>SUM(AS86:AS87)</f>
        <v>0</v>
      </c>
      <c r="AT85" s="79">
        <f>SUM(AT86:AT87)</f>
        <v>0</v>
      </c>
      <c r="AU85" s="80" t="s">
        <v>115</v>
      </c>
      <c r="AV85" s="79">
        <f>SUM(AV86:AV87)</f>
        <v>0</v>
      </c>
      <c r="AW85" s="256">
        <f>SUM(AW86:AW87)</f>
        <v>0</v>
      </c>
      <c r="AX85" s="384"/>
      <c r="AY85" s="70"/>
      <c r="AZ85" s="70"/>
      <c r="BA85" s="70"/>
      <c r="BB85" s="80" t="s">
        <v>115</v>
      </c>
      <c r="BC85" s="79">
        <f>SUM(BC86:BC87)</f>
        <v>0</v>
      </c>
      <c r="BD85" s="79">
        <f>SUM(BD86:BD87)</f>
        <v>0</v>
      </c>
      <c r="BE85" s="80" t="s">
        <v>115</v>
      </c>
      <c r="BF85" s="79">
        <f>SUM(BF86:BF87)</f>
        <v>0</v>
      </c>
      <c r="BG85" s="348">
        <f>SUM(BG86:BG87)</f>
        <v>0</v>
      </c>
      <c r="BH85" s="79"/>
      <c r="BI85" s="70"/>
      <c r="BJ85" s="70"/>
      <c r="BK85" s="70"/>
      <c r="BL85" s="80" t="s">
        <v>115</v>
      </c>
      <c r="BM85" s="79">
        <f>SUM(BM86:BM87)</f>
        <v>0</v>
      </c>
      <c r="BN85" s="79">
        <f>SUM(BN86:BN87)</f>
        <v>0</v>
      </c>
      <c r="BO85" s="80" t="s">
        <v>115</v>
      </c>
      <c r="BP85" s="79">
        <f>SUM(BP86:BP87)</f>
        <v>0</v>
      </c>
      <c r="BQ85" s="256">
        <f>SUM(BQ86:BQ87)</f>
        <v>0</v>
      </c>
      <c r="BR85" s="371"/>
    </row>
    <row r="86" spans="1:70" ht="15">
      <c r="A86" s="4"/>
      <c r="B86" s="8" t="s">
        <v>33</v>
      </c>
      <c r="C86" s="8" t="s">
        <v>11</v>
      </c>
      <c r="D86" s="8"/>
      <c r="E86" s="199">
        <v>116</v>
      </c>
      <c r="F86" s="118" t="s">
        <v>183</v>
      </c>
      <c r="G86" s="118" t="s">
        <v>108</v>
      </c>
      <c r="H86" s="195" t="s">
        <v>355</v>
      </c>
      <c r="I86" s="307" t="s">
        <v>188</v>
      </c>
      <c r="J86" s="6"/>
      <c r="K86" s="6"/>
      <c r="L86" s="6"/>
      <c r="M86" s="6"/>
      <c r="N86" s="6"/>
      <c r="O86" s="6"/>
      <c r="P86" s="6"/>
      <c r="Q86" s="6"/>
      <c r="R86" s="6"/>
      <c r="S86" s="350"/>
      <c r="T86" s="208"/>
      <c r="U86" s="6"/>
      <c r="V86" s="6"/>
      <c r="W86" s="6"/>
      <c r="X86" s="6"/>
      <c r="Y86" s="6"/>
      <c r="Z86" s="6"/>
      <c r="AA86" s="6"/>
      <c r="AB86" s="6"/>
      <c r="AC86" s="255"/>
      <c r="AD86" s="349"/>
      <c r="AE86" s="6"/>
      <c r="AF86" s="6"/>
      <c r="AG86" s="6"/>
      <c r="AH86" s="6"/>
      <c r="AI86" s="6"/>
      <c r="AJ86" s="6"/>
      <c r="AK86" s="6"/>
      <c r="AL86" s="6"/>
      <c r="AM86" s="255"/>
      <c r="AN86" s="510"/>
      <c r="AO86" s="510"/>
      <c r="AP86" s="208"/>
      <c r="AQ86" s="6"/>
      <c r="AR86" s="6"/>
      <c r="AS86" s="6"/>
      <c r="AT86" s="6"/>
      <c r="AU86" s="6"/>
      <c r="AV86" s="6"/>
      <c r="AW86" s="255"/>
      <c r="AX86" s="349"/>
      <c r="AY86" s="6"/>
      <c r="AZ86" s="6"/>
      <c r="BA86" s="6"/>
      <c r="BB86" s="6"/>
      <c r="BC86" s="6"/>
      <c r="BD86" s="6"/>
      <c r="BE86" s="6"/>
      <c r="BF86" s="6"/>
      <c r="BG86" s="350"/>
      <c r="BH86" s="208"/>
      <c r="BI86" s="6"/>
      <c r="BJ86" s="6"/>
      <c r="BK86" s="6"/>
      <c r="BL86" s="6"/>
      <c r="BM86" s="6"/>
      <c r="BN86" s="6"/>
      <c r="BO86" s="6"/>
      <c r="BP86" s="6"/>
      <c r="BQ86" s="255"/>
      <c r="BR86" s="372"/>
    </row>
    <row r="87" spans="1:70" ht="15">
      <c r="A87" s="4"/>
      <c r="B87" s="8" t="s">
        <v>33</v>
      </c>
      <c r="C87" s="8" t="s">
        <v>11</v>
      </c>
      <c r="D87" s="8"/>
      <c r="E87" s="199">
        <v>116</v>
      </c>
      <c r="F87" s="118" t="s">
        <v>183</v>
      </c>
      <c r="G87" s="118" t="s">
        <v>108</v>
      </c>
      <c r="H87" s="195" t="s">
        <v>355</v>
      </c>
      <c r="I87" s="307" t="s">
        <v>188</v>
      </c>
      <c r="J87" s="6"/>
      <c r="K87" s="6"/>
      <c r="L87" s="6"/>
      <c r="M87" s="6"/>
      <c r="N87" s="6"/>
      <c r="O87" s="6"/>
      <c r="P87" s="6"/>
      <c r="Q87" s="6"/>
      <c r="R87" s="6"/>
      <c r="S87" s="350"/>
      <c r="T87" s="208"/>
      <c r="U87" s="6"/>
      <c r="V87" s="6"/>
      <c r="W87" s="6"/>
      <c r="X87" s="6"/>
      <c r="Y87" s="6"/>
      <c r="Z87" s="6"/>
      <c r="AA87" s="6"/>
      <c r="AB87" s="6"/>
      <c r="AC87" s="255"/>
      <c r="AD87" s="349"/>
      <c r="AE87" s="6"/>
      <c r="AF87" s="6"/>
      <c r="AG87" s="6"/>
      <c r="AH87" s="6"/>
      <c r="AI87" s="6"/>
      <c r="AJ87" s="6"/>
      <c r="AK87" s="6"/>
      <c r="AL87" s="6"/>
      <c r="AM87" s="255"/>
      <c r="AN87" s="510"/>
      <c r="AO87" s="510"/>
      <c r="AP87" s="208"/>
      <c r="AQ87" s="6"/>
      <c r="AR87" s="6"/>
      <c r="AS87" s="6"/>
      <c r="AT87" s="6"/>
      <c r="AU87" s="6"/>
      <c r="AV87" s="6"/>
      <c r="AW87" s="255"/>
      <c r="AX87" s="349"/>
      <c r="AY87" s="6"/>
      <c r="AZ87" s="6"/>
      <c r="BA87" s="6"/>
      <c r="BB87" s="6"/>
      <c r="BC87" s="6"/>
      <c r="BD87" s="6"/>
      <c r="BE87" s="6"/>
      <c r="BF87" s="6"/>
      <c r="BG87" s="350"/>
      <c r="BH87" s="208"/>
      <c r="BI87" s="6"/>
      <c r="BJ87" s="6"/>
      <c r="BK87" s="6"/>
      <c r="BL87" s="6"/>
      <c r="BM87" s="6"/>
      <c r="BN87" s="6"/>
      <c r="BO87" s="6"/>
      <c r="BP87" s="6"/>
      <c r="BQ87" s="255"/>
      <c r="BR87" s="372"/>
    </row>
    <row r="88" spans="1:70" ht="15" customHeight="1">
      <c r="A88" s="4"/>
      <c r="B88" s="64" t="s">
        <v>33</v>
      </c>
      <c r="C88" s="64" t="s">
        <v>11</v>
      </c>
      <c r="D88" s="65" t="s">
        <v>21</v>
      </c>
      <c r="E88" s="126">
        <v>465</v>
      </c>
      <c r="F88" s="119" t="s">
        <v>183</v>
      </c>
      <c r="G88" s="119" t="s">
        <v>108</v>
      </c>
      <c r="H88" s="119" t="s">
        <v>355</v>
      </c>
      <c r="I88" s="308" t="s">
        <v>188</v>
      </c>
      <c r="J88" s="70"/>
      <c r="K88" s="70"/>
      <c r="L88" s="70"/>
      <c r="M88" s="70"/>
      <c r="N88" s="80" t="s">
        <v>115</v>
      </c>
      <c r="O88" s="79">
        <f>SUM(O89:O90)</f>
        <v>0</v>
      </c>
      <c r="P88" s="79">
        <f>SUM(P89:P90)</f>
        <v>0</v>
      </c>
      <c r="Q88" s="80" t="s">
        <v>115</v>
      </c>
      <c r="R88" s="79">
        <f>SUM(R89:R90)</f>
        <v>0</v>
      </c>
      <c r="S88" s="348">
        <f>SUM(S89:S90)</f>
        <v>0</v>
      </c>
      <c r="T88" s="263"/>
      <c r="U88" s="70"/>
      <c r="V88" s="70"/>
      <c r="W88" s="70"/>
      <c r="X88" s="80" t="s">
        <v>115</v>
      </c>
      <c r="Y88" s="79">
        <f>SUM(Y89:Y90)</f>
        <v>0</v>
      </c>
      <c r="Z88" s="79">
        <f>SUM(Z89:Z90)</f>
        <v>0</v>
      </c>
      <c r="AA88" s="80" t="s">
        <v>115</v>
      </c>
      <c r="AB88" s="79">
        <f>SUM(AB89:AB90)</f>
        <v>0</v>
      </c>
      <c r="AC88" s="256">
        <f>SUM(AC89:AC90)</f>
        <v>0</v>
      </c>
      <c r="AD88" s="347"/>
      <c r="AE88" s="70"/>
      <c r="AF88" s="70"/>
      <c r="AG88" s="70"/>
      <c r="AH88" s="80" t="s">
        <v>115</v>
      </c>
      <c r="AI88" s="79">
        <f>SUM(AI89:AI90)</f>
        <v>0</v>
      </c>
      <c r="AJ88" s="79">
        <f>SUM(AJ89:AJ90)</f>
        <v>0</v>
      </c>
      <c r="AK88" s="80" t="s">
        <v>115</v>
      </c>
      <c r="AL88" s="79">
        <f>SUM(AL89:AL90)</f>
        <v>0</v>
      </c>
      <c r="AM88" s="256">
        <f>SUM(AM89:AM90)</f>
        <v>0</v>
      </c>
      <c r="AN88" s="502"/>
      <c r="AO88" s="509"/>
      <c r="AP88" s="263"/>
      <c r="AQ88" s="70"/>
      <c r="AR88" s="80" t="s">
        <v>115</v>
      </c>
      <c r="AS88" s="79">
        <f>SUM(AS89:AS90)</f>
        <v>0</v>
      </c>
      <c r="AT88" s="79">
        <f>SUM(AT89:AT90)</f>
        <v>0</v>
      </c>
      <c r="AU88" s="80" t="s">
        <v>115</v>
      </c>
      <c r="AV88" s="79">
        <f>SUM(AV89:AV90)</f>
        <v>0</v>
      </c>
      <c r="AW88" s="256">
        <f>SUM(AW89:AW90)</f>
        <v>0</v>
      </c>
      <c r="AX88" s="384"/>
      <c r="AY88" s="70"/>
      <c r="AZ88" s="70"/>
      <c r="BA88" s="70"/>
      <c r="BB88" s="80" t="s">
        <v>115</v>
      </c>
      <c r="BC88" s="79">
        <f>SUM(BC89:BC90)</f>
        <v>0</v>
      </c>
      <c r="BD88" s="79">
        <f>SUM(BD89:BD90)</f>
        <v>0</v>
      </c>
      <c r="BE88" s="80" t="s">
        <v>115</v>
      </c>
      <c r="BF88" s="79">
        <f>SUM(BF89:BF90)</f>
        <v>0</v>
      </c>
      <c r="BG88" s="348">
        <f>SUM(BG89:BG90)</f>
        <v>0</v>
      </c>
      <c r="BH88" s="79"/>
      <c r="BI88" s="70"/>
      <c r="BJ88" s="70"/>
      <c r="BK88" s="70"/>
      <c r="BL88" s="80" t="s">
        <v>115</v>
      </c>
      <c r="BM88" s="79">
        <f>SUM(BM89:BM90)</f>
        <v>0</v>
      </c>
      <c r="BN88" s="79">
        <f>SUM(BN89:BN90)</f>
        <v>0</v>
      </c>
      <c r="BO88" s="80" t="s">
        <v>115</v>
      </c>
      <c r="BP88" s="79">
        <f>SUM(BP89:BP90)</f>
        <v>0</v>
      </c>
      <c r="BQ88" s="256">
        <f>SUM(BQ89:BQ90)</f>
        <v>0</v>
      </c>
      <c r="BR88" s="371"/>
    </row>
    <row r="89" spans="1:70" ht="15">
      <c r="A89" s="4"/>
      <c r="B89" s="8" t="s">
        <v>33</v>
      </c>
      <c r="C89" s="8" t="s">
        <v>11</v>
      </c>
      <c r="D89" s="8"/>
      <c r="E89" s="199">
        <v>465</v>
      </c>
      <c r="F89" s="118" t="s">
        <v>183</v>
      </c>
      <c r="G89" s="118" t="s">
        <v>108</v>
      </c>
      <c r="H89" s="195" t="s">
        <v>355</v>
      </c>
      <c r="I89" s="307" t="s">
        <v>188</v>
      </c>
      <c r="J89" s="6"/>
      <c r="K89" s="6"/>
      <c r="L89" s="6"/>
      <c r="M89" s="6"/>
      <c r="N89" s="6"/>
      <c r="O89" s="6"/>
      <c r="P89" s="6"/>
      <c r="Q89" s="6"/>
      <c r="R89" s="6"/>
      <c r="S89" s="350"/>
      <c r="T89" s="208"/>
      <c r="U89" s="6"/>
      <c r="V89" s="6"/>
      <c r="W89" s="6"/>
      <c r="X89" s="6"/>
      <c r="Y89" s="6"/>
      <c r="Z89" s="6"/>
      <c r="AA89" s="6"/>
      <c r="AB89" s="6"/>
      <c r="AC89" s="255"/>
      <c r="AD89" s="349"/>
      <c r="AE89" s="6"/>
      <c r="AF89" s="6"/>
      <c r="AG89" s="6"/>
      <c r="AH89" s="6"/>
      <c r="AI89" s="6"/>
      <c r="AJ89" s="6"/>
      <c r="AK89" s="6"/>
      <c r="AL89" s="6"/>
      <c r="AM89" s="255"/>
      <c r="AN89" s="510"/>
      <c r="AO89" s="510"/>
      <c r="AP89" s="208"/>
      <c r="AQ89" s="6"/>
      <c r="AR89" s="6"/>
      <c r="AS89" s="6"/>
      <c r="AT89" s="6"/>
      <c r="AU89" s="6"/>
      <c r="AV89" s="6"/>
      <c r="AW89" s="255"/>
      <c r="AX89" s="349"/>
      <c r="AY89" s="6"/>
      <c r="AZ89" s="6"/>
      <c r="BA89" s="6"/>
      <c r="BB89" s="6"/>
      <c r="BC89" s="6"/>
      <c r="BD89" s="6"/>
      <c r="BE89" s="6"/>
      <c r="BF89" s="6"/>
      <c r="BG89" s="350"/>
      <c r="BH89" s="208"/>
      <c r="BI89" s="6"/>
      <c r="BJ89" s="6"/>
      <c r="BK89" s="6"/>
      <c r="BL89" s="6"/>
      <c r="BM89" s="6"/>
      <c r="BN89" s="6"/>
      <c r="BO89" s="6"/>
      <c r="BP89" s="6"/>
      <c r="BQ89" s="255"/>
      <c r="BR89" s="372"/>
    </row>
    <row r="90" spans="1:70" ht="15">
      <c r="A90" s="4"/>
      <c r="B90" s="8" t="s">
        <v>33</v>
      </c>
      <c r="C90" s="8" t="s">
        <v>11</v>
      </c>
      <c r="D90" s="8"/>
      <c r="E90" s="199">
        <v>465</v>
      </c>
      <c r="F90" s="118" t="s">
        <v>183</v>
      </c>
      <c r="G90" s="118" t="s">
        <v>108</v>
      </c>
      <c r="H90" s="195" t="s">
        <v>355</v>
      </c>
      <c r="I90" s="307" t="s">
        <v>188</v>
      </c>
      <c r="J90" s="6"/>
      <c r="K90" s="6"/>
      <c r="L90" s="6"/>
      <c r="M90" s="6"/>
      <c r="N90" s="6"/>
      <c r="O90" s="6"/>
      <c r="P90" s="6"/>
      <c r="Q90" s="6"/>
      <c r="R90" s="6"/>
      <c r="S90" s="350"/>
      <c r="T90" s="208"/>
      <c r="U90" s="6"/>
      <c r="V90" s="6"/>
      <c r="W90" s="6"/>
      <c r="X90" s="6"/>
      <c r="Y90" s="6"/>
      <c r="Z90" s="6"/>
      <c r="AA90" s="6"/>
      <c r="AB90" s="6"/>
      <c r="AC90" s="255"/>
      <c r="AD90" s="349"/>
      <c r="AE90" s="6"/>
      <c r="AF90" s="6"/>
      <c r="AG90" s="6"/>
      <c r="AH90" s="6"/>
      <c r="AI90" s="6"/>
      <c r="AJ90" s="6"/>
      <c r="AK90" s="6"/>
      <c r="AL90" s="6"/>
      <c r="AM90" s="255"/>
      <c r="AN90" s="510"/>
      <c r="AO90" s="510"/>
      <c r="AP90" s="208"/>
      <c r="AQ90" s="6"/>
      <c r="AR90" s="6"/>
      <c r="AS90" s="6"/>
      <c r="AT90" s="6"/>
      <c r="AU90" s="6"/>
      <c r="AV90" s="6"/>
      <c r="AW90" s="255"/>
      <c r="AX90" s="349"/>
      <c r="AY90" s="6"/>
      <c r="AZ90" s="6"/>
      <c r="BA90" s="6"/>
      <c r="BB90" s="6"/>
      <c r="BC90" s="6"/>
      <c r="BD90" s="6"/>
      <c r="BE90" s="6"/>
      <c r="BF90" s="6"/>
      <c r="BG90" s="350"/>
      <c r="BH90" s="208"/>
      <c r="BI90" s="6"/>
      <c r="BJ90" s="6"/>
      <c r="BK90" s="6"/>
      <c r="BL90" s="6"/>
      <c r="BM90" s="6"/>
      <c r="BN90" s="6"/>
      <c r="BO90" s="6"/>
      <c r="BP90" s="6"/>
      <c r="BQ90" s="255"/>
      <c r="BR90" s="372"/>
    </row>
    <row r="91" spans="1:70" ht="15" customHeight="1">
      <c r="A91" s="4"/>
      <c r="B91" s="64" t="s">
        <v>33</v>
      </c>
      <c r="C91" s="64" t="s">
        <v>11</v>
      </c>
      <c r="D91" s="65" t="s">
        <v>21</v>
      </c>
      <c r="E91" s="126">
        <v>493</v>
      </c>
      <c r="F91" s="119" t="s">
        <v>183</v>
      </c>
      <c r="G91" s="119" t="s">
        <v>108</v>
      </c>
      <c r="H91" s="119" t="s">
        <v>355</v>
      </c>
      <c r="I91" s="308" t="s">
        <v>188</v>
      </c>
      <c r="J91" s="70"/>
      <c r="K91" s="70"/>
      <c r="L91" s="70"/>
      <c r="M91" s="70"/>
      <c r="N91" s="80" t="s">
        <v>115</v>
      </c>
      <c r="O91" s="79">
        <f>SUM(O92:O93)</f>
        <v>0</v>
      </c>
      <c r="P91" s="79">
        <f>SUM(P92:P93)</f>
        <v>0</v>
      </c>
      <c r="Q91" s="80" t="s">
        <v>115</v>
      </c>
      <c r="R91" s="79">
        <f>SUM(R92:R93)</f>
        <v>0</v>
      </c>
      <c r="S91" s="348">
        <f>SUM(S92:S93)</f>
        <v>0</v>
      </c>
      <c r="T91" s="263"/>
      <c r="U91" s="70"/>
      <c r="V91" s="70"/>
      <c r="W91" s="70"/>
      <c r="X91" s="80" t="s">
        <v>115</v>
      </c>
      <c r="Y91" s="79">
        <f>SUM(Y92:Y93)</f>
        <v>0</v>
      </c>
      <c r="Z91" s="79">
        <f>SUM(Z92:Z93)</f>
        <v>0</v>
      </c>
      <c r="AA91" s="80" t="s">
        <v>115</v>
      </c>
      <c r="AB91" s="79">
        <f>SUM(AB92:AB93)</f>
        <v>0</v>
      </c>
      <c r="AC91" s="256">
        <f>SUM(AC92:AC93)</f>
        <v>0</v>
      </c>
      <c r="AD91" s="347"/>
      <c r="AE91" s="70"/>
      <c r="AF91" s="70"/>
      <c r="AG91" s="70"/>
      <c r="AH91" s="80" t="s">
        <v>115</v>
      </c>
      <c r="AI91" s="79">
        <f>SUM(AI92:AI93)</f>
        <v>0</v>
      </c>
      <c r="AJ91" s="79">
        <f>SUM(AJ92:AJ93)</f>
        <v>0</v>
      </c>
      <c r="AK91" s="80" t="s">
        <v>115</v>
      </c>
      <c r="AL91" s="79">
        <f>SUM(AL92:AL93)</f>
        <v>0</v>
      </c>
      <c r="AM91" s="256">
        <f>SUM(AM92:AM93)</f>
        <v>0</v>
      </c>
      <c r="AN91" s="502"/>
      <c r="AO91" s="509"/>
      <c r="AP91" s="263"/>
      <c r="AQ91" s="70"/>
      <c r="AR91" s="80" t="s">
        <v>115</v>
      </c>
      <c r="AS91" s="79">
        <f>SUM(AS92:AS93)</f>
        <v>0</v>
      </c>
      <c r="AT91" s="79">
        <f>SUM(AT92:AT93)</f>
        <v>0</v>
      </c>
      <c r="AU91" s="80" t="s">
        <v>115</v>
      </c>
      <c r="AV91" s="79">
        <f>SUM(AV92:AV93)</f>
        <v>0</v>
      </c>
      <c r="AW91" s="256">
        <f>SUM(AW92:AW93)</f>
        <v>0</v>
      </c>
      <c r="AX91" s="384"/>
      <c r="AY91" s="70"/>
      <c r="AZ91" s="70"/>
      <c r="BA91" s="70"/>
      <c r="BB91" s="80" t="s">
        <v>115</v>
      </c>
      <c r="BC91" s="79">
        <f>SUM(BC92:BC93)</f>
        <v>0</v>
      </c>
      <c r="BD91" s="79">
        <f>SUM(BD92:BD93)</f>
        <v>0</v>
      </c>
      <c r="BE91" s="80" t="s">
        <v>115</v>
      </c>
      <c r="BF91" s="79">
        <f>SUM(BF92:BF93)</f>
        <v>0</v>
      </c>
      <c r="BG91" s="348">
        <f>SUM(BG92:BG93)</f>
        <v>0</v>
      </c>
      <c r="BH91" s="79"/>
      <c r="BI91" s="70"/>
      <c r="BJ91" s="70"/>
      <c r="BK91" s="70"/>
      <c r="BL91" s="80" t="s">
        <v>115</v>
      </c>
      <c r="BM91" s="79">
        <f>SUM(BM92:BM93)</f>
        <v>0</v>
      </c>
      <c r="BN91" s="79">
        <f>SUM(BN92:BN93)</f>
        <v>0</v>
      </c>
      <c r="BO91" s="80" t="s">
        <v>115</v>
      </c>
      <c r="BP91" s="79">
        <f>SUM(BP92:BP93)</f>
        <v>0</v>
      </c>
      <c r="BQ91" s="256">
        <f>SUM(BQ92:BQ93)</f>
        <v>0</v>
      </c>
      <c r="BR91" s="371"/>
    </row>
    <row r="92" spans="1:70" ht="15">
      <c r="A92" s="4"/>
      <c r="B92" s="8" t="s">
        <v>33</v>
      </c>
      <c r="C92" s="8" t="s">
        <v>11</v>
      </c>
      <c r="D92" s="8"/>
      <c r="E92" s="199">
        <v>493</v>
      </c>
      <c r="F92" s="118" t="s">
        <v>183</v>
      </c>
      <c r="G92" s="118" t="s">
        <v>108</v>
      </c>
      <c r="H92" s="195" t="s">
        <v>355</v>
      </c>
      <c r="I92" s="307" t="s">
        <v>188</v>
      </c>
      <c r="J92" s="6"/>
      <c r="K92" s="6"/>
      <c r="L92" s="6"/>
      <c r="M92" s="6"/>
      <c r="N92" s="6"/>
      <c r="O92" s="6"/>
      <c r="P92" s="6"/>
      <c r="Q92" s="6"/>
      <c r="R92" s="6"/>
      <c r="S92" s="350"/>
      <c r="T92" s="208"/>
      <c r="U92" s="6"/>
      <c r="V92" s="6"/>
      <c r="W92" s="6"/>
      <c r="X92" s="6"/>
      <c r="Y92" s="6"/>
      <c r="Z92" s="6"/>
      <c r="AA92" s="6"/>
      <c r="AB92" s="6"/>
      <c r="AC92" s="255"/>
      <c r="AD92" s="349"/>
      <c r="AE92" s="6"/>
      <c r="AF92" s="6"/>
      <c r="AG92" s="6"/>
      <c r="AH92" s="6"/>
      <c r="AI92" s="6"/>
      <c r="AJ92" s="6"/>
      <c r="AK92" s="6"/>
      <c r="AL92" s="6"/>
      <c r="AM92" s="255"/>
      <c r="AN92" s="510"/>
      <c r="AO92" s="510"/>
      <c r="AP92" s="208"/>
      <c r="AQ92" s="6"/>
      <c r="AR92" s="6"/>
      <c r="AS92" s="6"/>
      <c r="AT92" s="6"/>
      <c r="AU92" s="6"/>
      <c r="AV92" s="6"/>
      <c r="AW92" s="255"/>
      <c r="AX92" s="349"/>
      <c r="AY92" s="6"/>
      <c r="AZ92" s="6"/>
      <c r="BA92" s="6"/>
      <c r="BB92" s="6"/>
      <c r="BC92" s="6"/>
      <c r="BD92" s="6"/>
      <c r="BE92" s="6"/>
      <c r="BF92" s="6"/>
      <c r="BG92" s="350"/>
      <c r="BH92" s="208"/>
      <c r="BI92" s="6"/>
      <c r="BJ92" s="6"/>
      <c r="BK92" s="6"/>
      <c r="BL92" s="6"/>
      <c r="BM92" s="6"/>
      <c r="BN92" s="6"/>
      <c r="BO92" s="6"/>
      <c r="BP92" s="6"/>
      <c r="BQ92" s="255"/>
      <c r="BR92" s="372"/>
    </row>
    <row r="93" spans="1:70" ht="15">
      <c r="A93" s="4"/>
      <c r="B93" s="8" t="s">
        <v>33</v>
      </c>
      <c r="C93" s="8" t="s">
        <v>11</v>
      </c>
      <c r="D93" s="8"/>
      <c r="E93" s="199">
        <v>493</v>
      </c>
      <c r="F93" s="118" t="s">
        <v>183</v>
      </c>
      <c r="G93" s="118" t="s">
        <v>108</v>
      </c>
      <c r="H93" s="195" t="s">
        <v>355</v>
      </c>
      <c r="I93" s="307" t="s">
        <v>188</v>
      </c>
      <c r="J93" s="6"/>
      <c r="K93" s="6"/>
      <c r="L93" s="6"/>
      <c r="M93" s="6"/>
      <c r="N93" s="6"/>
      <c r="O93" s="6"/>
      <c r="P93" s="6"/>
      <c r="Q93" s="6"/>
      <c r="R93" s="6"/>
      <c r="S93" s="350"/>
      <c r="T93" s="208"/>
      <c r="U93" s="6"/>
      <c r="V93" s="6"/>
      <c r="W93" s="6"/>
      <c r="X93" s="6"/>
      <c r="Y93" s="6"/>
      <c r="Z93" s="6"/>
      <c r="AA93" s="6"/>
      <c r="AB93" s="6"/>
      <c r="AC93" s="255"/>
      <c r="AD93" s="349"/>
      <c r="AE93" s="6"/>
      <c r="AF93" s="6"/>
      <c r="AG93" s="6"/>
      <c r="AH93" s="6"/>
      <c r="AI93" s="6"/>
      <c r="AJ93" s="6"/>
      <c r="AK93" s="6"/>
      <c r="AL93" s="6"/>
      <c r="AM93" s="255"/>
      <c r="AN93" s="510"/>
      <c r="AO93" s="510"/>
      <c r="AP93" s="208"/>
      <c r="AQ93" s="6"/>
      <c r="AR93" s="6"/>
      <c r="AS93" s="6"/>
      <c r="AT93" s="6"/>
      <c r="AU93" s="6"/>
      <c r="AV93" s="6"/>
      <c r="AW93" s="255"/>
      <c r="AX93" s="349"/>
      <c r="AY93" s="6"/>
      <c r="AZ93" s="6"/>
      <c r="BA93" s="6"/>
      <c r="BB93" s="6"/>
      <c r="BC93" s="6"/>
      <c r="BD93" s="6"/>
      <c r="BE93" s="6"/>
      <c r="BF93" s="6"/>
      <c r="BG93" s="350"/>
      <c r="BH93" s="208"/>
      <c r="BI93" s="6"/>
      <c r="BJ93" s="6"/>
      <c r="BK93" s="6"/>
      <c r="BL93" s="6"/>
      <c r="BM93" s="6"/>
      <c r="BN93" s="6"/>
      <c r="BO93" s="6"/>
      <c r="BP93" s="6"/>
      <c r="BQ93" s="255"/>
      <c r="BR93" s="372"/>
    </row>
    <row r="94" spans="1:70" ht="15">
      <c r="A94" s="4"/>
      <c r="B94" s="64" t="s">
        <v>33</v>
      </c>
      <c r="C94" s="64" t="s">
        <v>8</v>
      </c>
      <c r="D94" s="65" t="s">
        <v>20</v>
      </c>
      <c r="E94" s="126">
        <v>116</v>
      </c>
      <c r="F94" s="119" t="s">
        <v>183</v>
      </c>
      <c r="G94" s="119" t="s">
        <v>108</v>
      </c>
      <c r="H94" s="119" t="s">
        <v>355</v>
      </c>
      <c r="I94" s="308" t="s">
        <v>188</v>
      </c>
      <c r="J94" s="70"/>
      <c r="K94" s="70"/>
      <c r="L94" s="70"/>
      <c r="M94" s="70"/>
      <c r="N94" s="80" t="s">
        <v>115</v>
      </c>
      <c r="O94" s="79">
        <f>SUM(O95:O96)</f>
        <v>0</v>
      </c>
      <c r="P94" s="79">
        <f>SUM(P95:P96)</f>
        <v>0</v>
      </c>
      <c r="Q94" s="80" t="s">
        <v>115</v>
      </c>
      <c r="R94" s="79">
        <f>SUM(R95:R96)</f>
        <v>0</v>
      </c>
      <c r="S94" s="348">
        <f>SUM(S95:S96)</f>
        <v>0</v>
      </c>
      <c r="T94" s="263"/>
      <c r="U94" s="70"/>
      <c r="V94" s="70"/>
      <c r="W94" s="70"/>
      <c r="X94" s="80" t="s">
        <v>115</v>
      </c>
      <c r="Y94" s="79">
        <f>SUM(Y95:Y96)</f>
        <v>0</v>
      </c>
      <c r="Z94" s="79">
        <f>SUM(Z95:Z96)</f>
        <v>0</v>
      </c>
      <c r="AA94" s="80" t="s">
        <v>115</v>
      </c>
      <c r="AB94" s="79">
        <f>SUM(AB95:AB96)</f>
        <v>0</v>
      </c>
      <c r="AC94" s="256">
        <f>SUM(AC95:AC96)</f>
        <v>0</v>
      </c>
      <c r="AD94" s="347"/>
      <c r="AE94" s="70"/>
      <c r="AF94" s="70"/>
      <c r="AG94" s="70"/>
      <c r="AH94" s="80" t="s">
        <v>115</v>
      </c>
      <c r="AI94" s="79">
        <f>SUM(AI95:AI96)</f>
        <v>0</v>
      </c>
      <c r="AJ94" s="79">
        <f>SUM(AJ95:AJ96)</f>
        <v>0</v>
      </c>
      <c r="AK94" s="80" t="s">
        <v>115</v>
      </c>
      <c r="AL94" s="79">
        <f>SUM(AL95:AL96)</f>
        <v>0</v>
      </c>
      <c r="AM94" s="256">
        <f>SUM(AM95:AM96)</f>
        <v>0</v>
      </c>
      <c r="AN94" s="502"/>
      <c r="AO94" s="509"/>
      <c r="AP94" s="263"/>
      <c r="AQ94" s="70"/>
      <c r="AR94" s="80" t="s">
        <v>115</v>
      </c>
      <c r="AS94" s="79">
        <f>SUM(AS95:AS96)</f>
        <v>0</v>
      </c>
      <c r="AT94" s="79">
        <f>SUM(AT95:AT96)</f>
        <v>0</v>
      </c>
      <c r="AU94" s="80" t="s">
        <v>115</v>
      </c>
      <c r="AV94" s="79">
        <f>SUM(AV95:AV96)</f>
        <v>0</v>
      </c>
      <c r="AW94" s="256">
        <f>SUM(AW95:AW96)</f>
        <v>0</v>
      </c>
      <c r="AX94" s="384"/>
      <c r="AY94" s="70"/>
      <c r="AZ94" s="70"/>
      <c r="BA94" s="70"/>
      <c r="BB94" s="80" t="s">
        <v>115</v>
      </c>
      <c r="BC94" s="79">
        <f>SUM(BC95:BC96)</f>
        <v>0</v>
      </c>
      <c r="BD94" s="79">
        <f>SUM(BD95:BD96)</f>
        <v>0</v>
      </c>
      <c r="BE94" s="80" t="s">
        <v>115</v>
      </c>
      <c r="BF94" s="79">
        <f>SUM(BF95:BF96)</f>
        <v>0</v>
      </c>
      <c r="BG94" s="348">
        <f>SUM(BG95:BG96)</f>
        <v>0</v>
      </c>
      <c r="BH94" s="79"/>
      <c r="BI94" s="70"/>
      <c r="BJ94" s="70"/>
      <c r="BK94" s="70"/>
      <c r="BL94" s="80" t="s">
        <v>115</v>
      </c>
      <c r="BM94" s="79">
        <f>SUM(BM95:BM96)</f>
        <v>0</v>
      </c>
      <c r="BN94" s="79">
        <f>SUM(BN95:BN96)</f>
        <v>0</v>
      </c>
      <c r="BO94" s="80" t="s">
        <v>115</v>
      </c>
      <c r="BP94" s="79">
        <f>SUM(BP95:BP96)</f>
        <v>0</v>
      </c>
      <c r="BQ94" s="256">
        <f>SUM(BQ95:BQ96)</f>
        <v>0</v>
      </c>
      <c r="BR94" s="371"/>
    </row>
    <row r="95" spans="1:70" ht="15">
      <c r="A95" s="4"/>
      <c r="B95" s="8" t="s">
        <v>33</v>
      </c>
      <c r="C95" s="8" t="s">
        <v>8</v>
      </c>
      <c r="D95" s="8"/>
      <c r="E95" s="199">
        <v>116</v>
      </c>
      <c r="F95" s="118" t="s">
        <v>183</v>
      </c>
      <c r="G95" s="118" t="s">
        <v>108</v>
      </c>
      <c r="H95" s="195" t="s">
        <v>355</v>
      </c>
      <c r="I95" s="307" t="s">
        <v>188</v>
      </c>
      <c r="J95" s="5"/>
      <c r="K95" s="5"/>
      <c r="L95" s="5"/>
      <c r="M95" s="5"/>
      <c r="N95" s="5"/>
      <c r="O95" s="5"/>
      <c r="P95" s="5"/>
      <c r="Q95" s="5"/>
      <c r="R95" s="5"/>
      <c r="S95" s="341"/>
      <c r="T95" s="128"/>
      <c r="U95" s="5"/>
      <c r="V95" s="5"/>
      <c r="W95" s="5"/>
      <c r="X95" s="5"/>
      <c r="Y95" s="5"/>
      <c r="Z95" s="5"/>
      <c r="AA95" s="5"/>
      <c r="AB95" s="5"/>
      <c r="AC95" s="145"/>
      <c r="AD95" s="354"/>
      <c r="AE95" s="5"/>
      <c r="AF95" s="5"/>
      <c r="AG95" s="5"/>
      <c r="AH95" s="5"/>
      <c r="AI95" s="5"/>
      <c r="AJ95" s="5"/>
      <c r="AK95" s="5"/>
      <c r="AL95" s="5"/>
      <c r="AM95" s="145"/>
      <c r="AN95" s="490"/>
      <c r="AO95" s="490"/>
      <c r="AP95" s="128"/>
      <c r="AQ95" s="5"/>
      <c r="AR95" s="5"/>
      <c r="AS95" s="5"/>
      <c r="AT95" s="5"/>
      <c r="AU95" s="5"/>
      <c r="AV95" s="5"/>
      <c r="AW95" s="145"/>
      <c r="AX95" s="354"/>
      <c r="AY95" s="5"/>
      <c r="AZ95" s="5"/>
      <c r="BA95" s="5"/>
      <c r="BB95" s="5"/>
      <c r="BC95" s="5"/>
      <c r="BD95" s="5"/>
      <c r="BE95" s="5"/>
      <c r="BF95" s="5"/>
      <c r="BG95" s="341"/>
      <c r="BH95" s="128"/>
      <c r="BI95" s="5"/>
      <c r="BJ95" s="5"/>
      <c r="BK95" s="5"/>
      <c r="BL95" s="5"/>
      <c r="BM95" s="5"/>
      <c r="BN95" s="5"/>
      <c r="BO95" s="5"/>
      <c r="BP95" s="5"/>
      <c r="BQ95" s="145"/>
      <c r="BR95" s="372"/>
    </row>
    <row r="96" spans="1:70" ht="15">
      <c r="A96" s="4"/>
      <c r="B96" s="8" t="s">
        <v>33</v>
      </c>
      <c r="C96" s="8" t="s">
        <v>8</v>
      </c>
      <c r="D96" s="8"/>
      <c r="E96" s="199">
        <v>116</v>
      </c>
      <c r="F96" s="118" t="s">
        <v>183</v>
      </c>
      <c r="G96" s="118" t="s">
        <v>108</v>
      </c>
      <c r="H96" s="195" t="s">
        <v>355</v>
      </c>
      <c r="I96" s="307" t="s">
        <v>188</v>
      </c>
      <c r="J96" s="5"/>
      <c r="K96" s="5"/>
      <c r="L96" s="5"/>
      <c r="M96" s="5"/>
      <c r="N96" s="5"/>
      <c r="O96" s="5"/>
      <c r="P96" s="5"/>
      <c r="Q96" s="5"/>
      <c r="R96" s="5"/>
      <c r="S96" s="341"/>
      <c r="T96" s="128"/>
      <c r="U96" s="5"/>
      <c r="V96" s="5"/>
      <c r="W96" s="5"/>
      <c r="X96" s="5"/>
      <c r="Y96" s="5"/>
      <c r="Z96" s="5"/>
      <c r="AA96" s="5"/>
      <c r="AB96" s="5"/>
      <c r="AC96" s="145"/>
      <c r="AD96" s="354"/>
      <c r="AE96" s="5"/>
      <c r="AF96" s="5"/>
      <c r="AG96" s="5"/>
      <c r="AH96" s="5"/>
      <c r="AI96" s="5"/>
      <c r="AJ96" s="5"/>
      <c r="AK96" s="5"/>
      <c r="AL96" s="5"/>
      <c r="AM96" s="145"/>
      <c r="AN96" s="490"/>
      <c r="AO96" s="490"/>
      <c r="AP96" s="128"/>
      <c r="AQ96" s="5"/>
      <c r="AR96" s="5"/>
      <c r="AS96" s="5"/>
      <c r="AT96" s="5"/>
      <c r="AU96" s="5"/>
      <c r="AV96" s="5"/>
      <c r="AW96" s="145"/>
      <c r="AX96" s="354"/>
      <c r="AY96" s="5"/>
      <c r="AZ96" s="5"/>
      <c r="BA96" s="5"/>
      <c r="BB96" s="5"/>
      <c r="BC96" s="5"/>
      <c r="BD96" s="5"/>
      <c r="BE96" s="5"/>
      <c r="BF96" s="5"/>
      <c r="BG96" s="341"/>
      <c r="BH96" s="128"/>
      <c r="BI96" s="5"/>
      <c r="BJ96" s="5"/>
      <c r="BK96" s="5"/>
      <c r="BL96" s="5"/>
      <c r="BM96" s="5"/>
      <c r="BN96" s="5"/>
      <c r="BO96" s="5"/>
      <c r="BP96" s="5"/>
      <c r="BQ96" s="145"/>
      <c r="BR96" s="372"/>
    </row>
    <row r="97" spans="1:70" ht="42" customHeight="1">
      <c r="A97" s="1" t="s">
        <v>13</v>
      </c>
      <c r="B97" s="1" t="s">
        <v>33</v>
      </c>
      <c r="C97" s="1" t="s">
        <v>182</v>
      </c>
      <c r="D97" s="2" t="s">
        <v>19</v>
      </c>
      <c r="E97" s="1">
        <v>1</v>
      </c>
      <c r="F97" s="2" t="s">
        <v>181</v>
      </c>
      <c r="G97" s="38" t="s">
        <v>108</v>
      </c>
      <c r="H97" s="2" t="s">
        <v>37</v>
      </c>
      <c r="I97" s="303" t="s">
        <v>188</v>
      </c>
      <c r="J97" s="3"/>
      <c r="K97" s="3"/>
      <c r="L97" s="3"/>
      <c r="M97" s="3"/>
      <c r="N97" s="38" t="s">
        <v>261</v>
      </c>
      <c r="O97" s="81">
        <f>O98+O102+O109</f>
        <v>9.3400000000000318</v>
      </c>
      <c r="P97" s="81">
        <f>P98+P102+P109</f>
        <v>28020000.000000093</v>
      </c>
      <c r="Q97" s="38" t="s">
        <v>262</v>
      </c>
      <c r="R97" s="81">
        <f>R98+R102+R109</f>
        <v>0</v>
      </c>
      <c r="S97" s="346">
        <f>S98+S102+S109</f>
        <v>0</v>
      </c>
      <c r="T97" s="262"/>
      <c r="U97" s="3"/>
      <c r="V97" s="3"/>
      <c r="W97" s="3"/>
      <c r="X97" s="38" t="s">
        <v>261</v>
      </c>
      <c r="Y97" s="81">
        <f>Y98+Y102+Y109</f>
        <v>0</v>
      </c>
      <c r="Z97" s="81">
        <f>Z98+Z102+Z109</f>
        <v>0</v>
      </c>
      <c r="AA97" s="38" t="s">
        <v>262</v>
      </c>
      <c r="AB97" s="81">
        <f>AB98+AB102+AB109</f>
        <v>0</v>
      </c>
      <c r="AC97" s="89">
        <f>AC98+AC102+AC109</f>
        <v>0</v>
      </c>
      <c r="AD97" s="345"/>
      <c r="AE97" s="3"/>
      <c r="AF97" s="3"/>
      <c r="AG97" s="3"/>
      <c r="AH97" s="38" t="s">
        <v>116</v>
      </c>
      <c r="AI97" s="81">
        <f>AI98+AI102+AI109</f>
        <v>4</v>
      </c>
      <c r="AJ97" s="81">
        <f>AJ98+AJ102+AJ109</f>
        <v>80000000</v>
      </c>
      <c r="AK97" s="38" t="s">
        <v>116</v>
      </c>
      <c r="AL97" s="81">
        <f>AL98+AL102+AL109</f>
        <v>0</v>
      </c>
      <c r="AM97" s="89">
        <f>AM98+AM102+AM109</f>
        <v>0</v>
      </c>
      <c r="AN97" s="500"/>
      <c r="AO97" s="508"/>
      <c r="AP97" s="262"/>
      <c r="AQ97" s="3"/>
      <c r="AR97" s="38" t="s">
        <v>116</v>
      </c>
      <c r="AS97" s="81">
        <f>AS98+AS102+AS109</f>
        <v>0</v>
      </c>
      <c r="AT97" s="81">
        <f>AT98+AT102+AT109</f>
        <v>0</v>
      </c>
      <c r="AU97" s="38" t="s">
        <v>116</v>
      </c>
      <c r="AV97" s="81">
        <f>AV98+AV102+AV109</f>
        <v>0</v>
      </c>
      <c r="AW97" s="89">
        <f>AW98+AW102+AW109</f>
        <v>0</v>
      </c>
      <c r="AX97" s="383"/>
      <c r="AY97" s="3"/>
      <c r="AZ97" s="3"/>
      <c r="BA97" s="3"/>
      <c r="BB97" s="38" t="s">
        <v>116</v>
      </c>
      <c r="BC97" s="81">
        <f>BC98+BC102+BC109</f>
        <v>6.7089999999999463</v>
      </c>
      <c r="BD97" s="81">
        <f>BD98+BD102+BD109</f>
        <v>13417999.999999892</v>
      </c>
      <c r="BE97" s="38" t="s">
        <v>116</v>
      </c>
      <c r="BF97" s="81">
        <f>BF98+BF102+BF109</f>
        <v>0</v>
      </c>
      <c r="BG97" s="346">
        <f>BG98+BG102+BG109</f>
        <v>0</v>
      </c>
      <c r="BH97" s="325"/>
      <c r="BI97" s="3"/>
      <c r="BJ97" s="3"/>
      <c r="BK97" s="3"/>
      <c r="BL97" s="38" t="s">
        <v>116</v>
      </c>
      <c r="BM97" s="81">
        <f>BM98+BM102+BM109</f>
        <v>0</v>
      </c>
      <c r="BN97" s="81">
        <f>BN98+BN102+BN109</f>
        <v>0</v>
      </c>
      <c r="BO97" s="38" t="s">
        <v>116</v>
      </c>
      <c r="BP97" s="81">
        <f>BP98+BP102+BP109</f>
        <v>0</v>
      </c>
      <c r="BQ97" s="89">
        <f>BQ98+BQ102+BQ109</f>
        <v>0</v>
      </c>
      <c r="BR97" s="370"/>
    </row>
    <row r="98" spans="1:70" ht="15">
      <c r="A98" s="4" t="s">
        <v>13</v>
      </c>
      <c r="B98" s="64" t="s">
        <v>33</v>
      </c>
      <c r="C98" s="64" t="s">
        <v>9</v>
      </c>
      <c r="D98" s="65" t="s">
        <v>19</v>
      </c>
      <c r="E98" s="126">
        <v>163</v>
      </c>
      <c r="F98" s="157" t="s">
        <v>181</v>
      </c>
      <c r="G98" s="186" t="s">
        <v>108</v>
      </c>
      <c r="H98" s="186" t="s">
        <v>421</v>
      </c>
      <c r="I98" s="308" t="s">
        <v>188</v>
      </c>
      <c r="J98" s="70"/>
      <c r="K98" s="70"/>
      <c r="L98" s="70"/>
      <c r="M98" s="70"/>
      <c r="N98" s="80" t="s">
        <v>115</v>
      </c>
      <c r="O98" s="79">
        <f>SUM(O99:O101)</f>
        <v>0</v>
      </c>
      <c r="P98" s="79">
        <f>SUM(P99:P101)</f>
        <v>0</v>
      </c>
      <c r="Q98" s="80" t="s">
        <v>115</v>
      </c>
      <c r="R98" s="79">
        <f>SUM(R99:R101)</f>
        <v>0</v>
      </c>
      <c r="S98" s="348">
        <f>SUM(S99:S101)</f>
        <v>0</v>
      </c>
      <c r="T98" s="263"/>
      <c r="U98" s="70"/>
      <c r="V98" s="70"/>
      <c r="W98" s="70"/>
      <c r="X98" s="80" t="s">
        <v>115</v>
      </c>
      <c r="Y98" s="79">
        <f>SUM(Y99:Y101)</f>
        <v>0</v>
      </c>
      <c r="Z98" s="79">
        <f>SUM(Z99:Z101)</f>
        <v>0</v>
      </c>
      <c r="AA98" s="80" t="s">
        <v>115</v>
      </c>
      <c r="AB98" s="79">
        <f>SUM(AB99:AB101)</f>
        <v>0</v>
      </c>
      <c r="AC98" s="256">
        <f>SUM(AC99:AC101)</f>
        <v>0</v>
      </c>
      <c r="AD98" s="347"/>
      <c r="AE98" s="70"/>
      <c r="AF98" s="70"/>
      <c r="AG98" s="70"/>
      <c r="AH98" s="80" t="s">
        <v>115</v>
      </c>
      <c r="AI98" s="79">
        <f>SUM(AI99:AI101)</f>
        <v>0</v>
      </c>
      <c r="AJ98" s="79">
        <f>SUM(AJ99:AJ101)</f>
        <v>0</v>
      </c>
      <c r="AK98" s="80" t="s">
        <v>115</v>
      </c>
      <c r="AL98" s="79">
        <f>SUM(AL99:AL101)</f>
        <v>0</v>
      </c>
      <c r="AM98" s="256">
        <f>SUM(AM99:AM101)</f>
        <v>0</v>
      </c>
      <c r="AN98" s="502"/>
      <c r="AO98" s="509"/>
      <c r="AP98" s="263"/>
      <c r="AQ98" s="70"/>
      <c r="AR98" s="80" t="s">
        <v>115</v>
      </c>
      <c r="AS98" s="79">
        <f>SUM(AS99:AS101)</f>
        <v>0</v>
      </c>
      <c r="AT98" s="79">
        <f>SUM(AT99:AT101)</f>
        <v>0</v>
      </c>
      <c r="AU98" s="80" t="s">
        <v>115</v>
      </c>
      <c r="AV98" s="79">
        <f>SUM(AV99:AV101)</f>
        <v>0</v>
      </c>
      <c r="AW98" s="256">
        <f>SUM(AW99:AW101)</f>
        <v>0</v>
      </c>
      <c r="AX98" s="384"/>
      <c r="AY98" s="70"/>
      <c r="AZ98" s="70"/>
      <c r="BA98" s="70"/>
      <c r="BB98" s="80" t="s">
        <v>115</v>
      </c>
      <c r="BC98" s="79">
        <f>SUM(BC99:BC101)</f>
        <v>6.7089999999999463</v>
      </c>
      <c r="BD98" s="79">
        <f>SUM(BD99:BD101)</f>
        <v>13417999.999999892</v>
      </c>
      <c r="BE98" s="80" t="s">
        <v>115</v>
      </c>
      <c r="BF98" s="79">
        <f>SUM(BF99:BF101)</f>
        <v>0</v>
      </c>
      <c r="BG98" s="348">
        <f>SUM(BG99:BG101)</f>
        <v>0</v>
      </c>
      <c r="BH98" s="79"/>
      <c r="BI98" s="70"/>
      <c r="BJ98" s="70"/>
      <c r="BK98" s="70"/>
      <c r="BL98" s="80" t="s">
        <v>115</v>
      </c>
      <c r="BM98" s="79">
        <f>SUM(BM99:BM101)</f>
        <v>0</v>
      </c>
      <c r="BN98" s="79">
        <f>SUM(BN99:BN101)</f>
        <v>0</v>
      </c>
      <c r="BO98" s="80" t="s">
        <v>115</v>
      </c>
      <c r="BP98" s="79">
        <f>SUM(BP99:BP101)</f>
        <v>0</v>
      </c>
      <c r="BQ98" s="256">
        <f>SUM(BQ99:BQ101)</f>
        <v>0</v>
      </c>
      <c r="BR98" s="371"/>
    </row>
    <row r="99" spans="1:70" ht="15">
      <c r="A99" s="4"/>
      <c r="B99" s="8" t="s">
        <v>33</v>
      </c>
      <c r="C99" s="56" t="s">
        <v>9</v>
      </c>
      <c r="D99" s="8">
        <v>1</v>
      </c>
      <c r="E99" s="200">
        <v>163</v>
      </c>
      <c r="F99" s="118" t="s">
        <v>181</v>
      </c>
      <c r="G99" s="118" t="s">
        <v>108</v>
      </c>
      <c r="H99" s="195" t="s">
        <v>422</v>
      </c>
      <c r="I99" s="309" t="s">
        <v>188</v>
      </c>
      <c r="J99" s="5"/>
      <c r="K99" s="5"/>
      <c r="L99" s="5"/>
      <c r="M99" s="5"/>
      <c r="N99" s="5"/>
      <c r="O99" s="5"/>
      <c r="P99" s="5"/>
      <c r="Q99" s="5"/>
      <c r="R99" s="5"/>
      <c r="S99" s="341"/>
      <c r="T99" s="128"/>
      <c r="U99" s="5"/>
      <c r="V99" s="5"/>
      <c r="W99" s="5"/>
      <c r="X99" s="5"/>
      <c r="Y99" s="5"/>
      <c r="Z99" s="5"/>
      <c r="AA99" s="5"/>
      <c r="AB99" s="5"/>
      <c r="AC99" s="145"/>
      <c r="AD99" s="354"/>
      <c r="AE99" s="5"/>
      <c r="AF99" s="5"/>
      <c r="AG99" s="5"/>
      <c r="AH99" s="5"/>
      <c r="AI99" s="5"/>
      <c r="AJ99" s="5"/>
      <c r="AK99" s="5"/>
      <c r="AL99" s="5"/>
      <c r="AM99" s="145"/>
      <c r="AN99" s="490"/>
      <c r="AO99" s="490"/>
      <c r="AP99" s="128"/>
      <c r="AQ99" s="5"/>
      <c r="AR99" s="5"/>
      <c r="AS99" s="5"/>
      <c r="AT99" s="5"/>
      <c r="AU99" s="5"/>
      <c r="AV99" s="5"/>
      <c r="AW99" s="145"/>
      <c r="AX99" s="355" t="s">
        <v>411</v>
      </c>
      <c r="AY99" s="51">
        <v>885.65</v>
      </c>
      <c r="AZ99" s="51">
        <v>887.26099999999997</v>
      </c>
      <c r="BA99" s="52">
        <f>(AZ99-AY99)</f>
        <v>1.61099999999999</v>
      </c>
      <c r="BB99" s="51">
        <v>100</v>
      </c>
      <c r="BC99" s="52">
        <f t="shared" ref="BC99:BC101" si="45">BA99*BB99/100</f>
        <v>1.61099999999999</v>
      </c>
      <c r="BD99" s="139">
        <f>BC99*AUXILIAR!$B$67</f>
        <v>3221999.99999998</v>
      </c>
      <c r="BE99" s="215">
        <v>0</v>
      </c>
      <c r="BF99" s="52">
        <f>BC99*BE99/100</f>
        <v>0</v>
      </c>
      <c r="BG99" s="356">
        <f>BF99*AUXILIAR!$B$67</f>
        <v>0</v>
      </c>
      <c r="BH99" s="128"/>
      <c r="BI99" s="5"/>
      <c r="BJ99" s="5"/>
      <c r="BK99" s="5"/>
      <c r="BL99" s="5"/>
      <c r="BM99" s="5"/>
      <c r="BN99" s="5"/>
      <c r="BO99" s="5"/>
      <c r="BP99" s="5"/>
      <c r="BQ99" s="145"/>
      <c r="BR99" s="372"/>
    </row>
    <row r="100" spans="1:70" ht="15">
      <c r="A100" s="4"/>
      <c r="B100" s="8" t="s">
        <v>33</v>
      </c>
      <c r="C100" s="56" t="s">
        <v>9</v>
      </c>
      <c r="D100" s="8">
        <v>1</v>
      </c>
      <c r="E100" s="200">
        <v>163</v>
      </c>
      <c r="F100" s="118" t="s">
        <v>181</v>
      </c>
      <c r="G100" s="118" t="s">
        <v>108</v>
      </c>
      <c r="H100" s="195" t="s">
        <v>422</v>
      </c>
      <c r="I100" s="309" t="s">
        <v>188</v>
      </c>
      <c r="J100" s="5"/>
      <c r="K100" s="5"/>
      <c r="L100" s="5"/>
      <c r="M100" s="5"/>
      <c r="N100" s="5"/>
      <c r="O100" s="5"/>
      <c r="P100" s="5"/>
      <c r="Q100" s="5"/>
      <c r="R100" s="5"/>
      <c r="S100" s="341"/>
      <c r="T100" s="128"/>
      <c r="U100" s="5"/>
      <c r="V100" s="5"/>
      <c r="W100" s="5"/>
      <c r="X100" s="5"/>
      <c r="Y100" s="5"/>
      <c r="Z100" s="5"/>
      <c r="AA100" s="5"/>
      <c r="AB100" s="5"/>
      <c r="AC100" s="145"/>
      <c r="AD100" s="354"/>
      <c r="AE100" s="5"/>
      <c r="AF100" s="5"/>
      <c r="AG100" s="5"/>
      <c r="AH100" s="5"/>
      <c r="AI100" s="5"/>
      <c r="AJ100" s="5"/>
      <c r="AK100" s="5"/>
      <c r="AL100" s="5"/>
      <c r="AM100" s="145"/>
      <c r="AN100" s="490"/>
      <c r="AO100" s="490"/>
      <c r="AP100" s="128"/>
      <c r="AQ100" s="5"/>
      <c r="AR100" s="5"/>
      <c r="AS100" s="5"/>
      <c r="AT100" s="5"/>
      <c r="AU100" s="5"/>
      <c r="AV100" s="5"/>
      <c r="AW100" s="145"/>
      <c r="AX100" s="355" t="s">
        <v>411</v>
      </c>
      <c r="AY100" s="51">
        <v>893.06600000000003</v>
      </c>
      <c r="AZ100" s="51">
        <v>896.25599999999997</v>
      </c>
      <c r="BA100" s="52">
        <f t="shared" ref="BA100:BA101" si="46">(AZ100-AY100)</f>
        <v>3.1899999999999409</v>
      </c>
      <c r="BB100" s="51">
        <v>100</v>
      </c>
      <c r="BC100" s="52">
        <f t="shared" si="45"/>
        <v>3.1899999999999409</v>
      </c>
      <c r="BD100" s="139">
        <f>BC100*AUXILIAR!$B$67</f>
        <v>6379999.9999998817</v>
      </c>
      <c r="BE100" s="215">
        <v>0</v>
      </c>
      <c r="BF100" s="52">
        <f t="shared" ref="BF100:BF101" si="47">BC100*BE100/100</f>
        <v>0</v>
      </c>
      <c r="BG100" s="356">
        <f>BF100*AUXILIAR!$B$67</f>
        <v>0</v>
      </c>
      <c r="BH100" s="128"/>
      <c r="BI100" s="5"/>
      <c r="BJ100" s="5"/>
      <c r="BK100" s="5"/>
      <c r="BL100" s="5"/>
      <c r="BM100" s="5"/>
      <c r="BN100" s="5"/>
      <c r="BO100" s="5"/>
      <c r="BP100" s="5"/>
      <c r="BQ100" s="145"/>
      <c r="BR100" s="372"/>
    </row>
    <row r="101" spans="1:70" ht="15">
      <c r="A101" s="4"/>
      <c r="B101" s="8" t="s">
        <v>33</v>
      </c>
      <c r="C101" s="56" t="s">
        <v>9</v>
      </c>
      <c r="D101" s="8">
        <v>1</v>
      </c>
      <c r="E101" s="200">
        <v>163</v>
      </c>
      <c r="F101" s="118" t="s">
        <v>181</v>
      </c>
      <c r="G101" s="118" t="s">
        <v>108</v>
      </c>
      <c r="H101" s="195" t="s">
        <v>422</v>
      </c>
      <c r="I101" s="309" t="s">
        <v>188</v>
      </c>
      <c r="J101" s="5"/>
      <c r="K101" s="5"/>
      <c r="L101" s="5"/>
      <c r="M101" s="5"/>
      <c r="N101" s="5"/>
      <c r="O101" s="5"/>
      <c r="P101" s="5"/>
      <c r="Q101" s="5"/>
      <c r="R101" s="5"/>
      <c r="S101" s="341"/>
      <c r="T101" s="128"/>
      <c r="U101" s="5"/>
      <c r="V101" s="5"/>
      <c r="W101" s="5"/>
      <c r="X101" s="5"/>
      <c r="Y101" s="5"/>
      <c r="Z101" s="5"/>
      <c r="AA101" s="5"/>
      <c r="AB101" s="5"/>
      <c r="AC101" s="145"/>
      <c r="AD101" s="354"/>
      <c r="AE101" s="5"/>
      <c r="AF101" s="5"/>
      <c r="AG101" s="5"/>
      <c r="AH101" s="5"/>
      <c r="AI101" s="5"/>
      <c r="AJ101" s="5"/>
      <c r="AK101" s="5"/>
      <c r="AL101" s="5"/>
      <c r="AM101" s="145"/>
      <c r="AN101" s="490"/>
      <c r="AO101" s="490"/>
      <c r="AP101" s="128"/>
      <c r="AQ101" s="5"/>
      <c r="AR101" s="5"/>
      <c r="AS101" s="5"/>
      <c r="AT101" s="5"/>
      <c r="AU101" s="5"/>
      <c r="AV101" s="5"/>
      <c r="AW101" s="145"/>
      <c r="AX101" s="355" t="s">
        <v>411</v>
      </c>
      <c r="AY101" s="51">
        <v>902.851</v>
      </c>
      <c r="AZ101" s="51">
        <v>904.75900000000001</v>
      </c>
      <c r="BA101" s="52">
        <f t="shared" si="46"/>
        <v>1.9080000000000155</v>
      </c>
      <c r="BB101" s="51">
        <v>100</v>
      </c>
      <c r="BC101" s="52">
        <f t="shared" si="45"/>
        <v>1.9080000000000155</v>
      </c>
      <c r="BD101" s="139">
        <f>BC101*AUXILIAR!$B$67</f>
        <v>3816000.0000000307</v>
      </c>
      <c r="BE101" s="215">
        <v>0</v>
      </c>
      <c r="BF101" s="52">
        <f t="shared" si="47"/>
        <v>0</v>
      </c>
      <c r="BG101" s="356">
        <f>BF101*AUXILIAR!$B$67</f>
        <v>0</v>
      </c>
      <c r="BH101" s="128"/>
      <c r="BI101" s="5"/>
      <c r="BJ101" s="5"/>
      <c r="BK101" s="5"/>
      <c r="BL101" s="5"/>
      <c r="BM101" s="5"/>
      <c r="BN101" s="5"/>
      <c r="BO101" s="5"/>
      <c r="BP101" s="5"/>
      <c r="BQ101" s="145"/>
      <c r="BR101" s="372"/>
    </row>
    <row r="102" spans="1:70" ht="15">
      <c r="A102" s="4"/>
      <c r="B102" s="64" t="s">
        <v>33</v>
      </c>
      <c r="C102" s="64" t="s">
        <v>10</v>
      </c>
      <c r="D102" s="65" t="s">
        <v>423</v>
      </c>
      <c r="E102" s="126">
        <v>163</v>
      </c>
      <c r="F102" s="157" t="s">
        <v>181</v>
      </c>
      <c r="G102" s="186" t="s">
        <v>108</v>
      </c>
      <c r="H102" s="186" t="s">
        <v>421</v>
      </c>
      <c r="I102" s="308" t="s">
        <v>188</v>
      </c>
      <c r="J102" s="70"/>
      <c r="K102" s="70"/>
      <c r="L102" s="70"/>
      <c r="M102" s="70"/>
      <c r="N102" s="80" t="s">
        <v>115</v>
      </c>
      <c r="O102" s="79">
        <f>SUM(O103:O108)</f>
        <v>9.3400000000000318</v>
      </c>
      <c r="P102" s="79">
        <f>SUM(P103:P108)</f>
        <v>28020000.000000093</v>
      </c>
      <c r="Q102" s="80" t="s">
        <v>115</v>
      </c>
      <c r="R102" s="79">
        <f>SUM(R103:R108)</f>
        <v>0</v>
      </c>
      <c r="S102" s="348">
        <f>SUM(S103:S108)</f>
        <v>0</v>
      </c>
      <c r="T102" s="263"/>
      <c r="U102" s="70"/>
      <c r="V102" s="70"/>
      <c r="W102" s="70"/>
      <c r="X102" s="80" t="s">
        <v>115</v>
      </c>
      <c r="Y102" s="79">
        <f>SUM(Y103:Y108)</f>
        <v>0</v>
      </c>
      <c r="Z102" s="79">
        <f>SUM(Z103:Z108)</f>
        <v>0</v>
      </c>
      <c r="AA102" s="80" t="s">
        <v>115</v>
      </c>
      <c r="AB102" s="79">
        <f>SUM(AB103:AB108)</f>
        <v>0</v>
      </c>
      <c r="AC102" s="256">
        <f>SUM(AC103:AC108)</f>
        <v>0</v>
      </c>
      <c r="AD102" s="347"/>
      <c r="AE102" s="70"/>
      <c r="AF102" s="70"/>
      <c r="AG102" s="70"/>
      <c r="AH102" s="80" t="s">
        <v>115</v>
      </c>
      <c r="AI102" s="79">
        <f>SUM(AI103:AI108)</f>
        <v>4</v>
      </c>
      <c r="AJ102" s="79">
        <f>SUM(AJ103:AJ108)</f>
        <v>80000000</v>
      </c>
      <c r="AK102" s="80" t="s">
        <v>115</v>
      </c>
      <c r="AL102" s="79">
        <f>SUM(AL103:AL108)</f>
        <v>0</v>
      </c>
      <c r="AM102" s="256">
        <f>SUM(AM103:AM108)</f>
        <v>0</v>
      </c>
      <c r="AN102" s="502"/>
      <c r="AO102" s="509"/>
      <c r="AP102" s="263"/>
      <c r="AQ102" s="70"/>
      <c r="AR102" s="80" t="s">
        <v>115</v>
      </c>
      <c r="AS102" s="79">
        <f>SUM(AS103:AS108)</f>
        <v>0</v>
      </c>
      <c r="AT102" s="79">
        <f>SUM(AT103:AT108)</f>
        <v>0</v>
      </c>
      <c r="AU102" s="80" t="s">
        <v>115</v>
      </c>
      <c r="AV102" s="79">
        <f>SUM(AV103:AV108)</f>
        <v>0</v>
      </c>
      <c r="AW102" s="256">
        <f>SUM(AW103:AW108)</f>
        <v>0</v>
      </c>
      <c r="AX102" s="384"/>
      <c r="AY102" s="70"/>
      <c r="AZ102" s="70"/>
      <c r="BA102" s="70"/>
      <c r="BB102" s="80" t="s">
        <v>115</v>
      </c>
      <c r="BC102" s="79">
        <f>SUM(BC103:BC108)</f>
        <v>0</v>
      </c>
      <c r="BD102" s="79">
        <f>SUM(BD103:BD108)</f>
        <v>0</v>
      </c>
      <c r="BE102" s="80" t="s">
        <v>115</v>
      </c>
      <c r="BF102" s="79">
        <f>SUM(BF103:BF108)</f>
        <v>0</v>
      </c>
      <c r="BG102" s="348">
        <f>SUM(BG103:BG108)</f>
        <v>0</v>
      </c>
      <c r="BH102" s="79"/>
      <c r="BI102" s="70"/>
      <c r="BJ102" s="70"/>
      <c r="BK102" s="70"/>
      <c r="BL102" s="80" t="s">
        <v>115</v>
      </c>
      <c r="BM102" s="79">
        <f>SUM(BM103:BM108)</f>
        <v>0</v>
      </c>
      <c r="BN102" s="79">
        <f>SUM(BN103:BN108)</f>
        <v>0</v>
      </c>
      <c r="BO102" s="80" t="s">
        <v>115</v>
      </c>
      <c r="BP102" s="79">
        <f>SUM(BP103:BP108)</f>
        <v>0</v>
      </c>
      <c r="BQ102" s="256">
        <f>SUM(BQ103:BQ108)</f>
        <v>0</v>
      </c>
      <c r="BR102" s="371"/>
    </row>
    <row r="103" spans="1:70" ht="15">
      <c r="A103" s="4"/>
      <c r="B103" s="8" t="s">
        <v>33</v>
      </c>
      <c r="C103" s="56" t="s">
        <v>10</v>
      </c>
      <c r="D103" s="8">
        <v>1</v>
      </c>
      <c r="E103" s="200">
        <v>163</v>
      </c>
      <c r="F103" s="118" t="s">
        <v>181</v>
      </c>
      <c r="G103" s="118" t="s">
        <v>108</v>
      </c>
      <c r="H103" s="195" t="s">
        <v>422</v>
      </c>
      <c r="I103" s="309" t="s">
        <v>188</v>
      </c>
      <c r="J103" s="51" t="s">
        <v>416</v>
      </c>
      <c r="K103" s="187">
        <v>120.36</v>
      </c>
      <c r="L103" s="187">
        <v>121.36</v>
      </c>
      <c r="M103" s="52">
        <f>L103-K103</f>
        <v>1</v>
      </c>
      <c r="N103" s="52">
        <v>100</v>
      </c>
      <c r="O103" s="52">
        <f t="shared" ref="O103:O108" si="48">M103*N103/100</f>
        <v>1</v>
      </c>
      <c r="P103" s="139">
        <f>O103*AUXILIAR!$B$50</f>
        <v>3000000</v>
      </c>
      <c r="Q103" s="216">
        <v>0</v>
      </c>
      <c r="R103" s="52">
        <f t="shared" ref="R103" si="49">M103*Q103/100</f>
        <v>0</v>
      </c>
      <c r="S103" s="356">
        <f>R103*AUXILIAR!$B$50</f>
        <v>0</v>
      </c>
      <c r="T103" s="128"/>
      <c r="U103" s="5"/>
      <c r="V103" s="5"/>
      <c r="W103" s="5"/>
      <c r="X103" s="5"/>
      <c r="Y103" s="5"/>
      <c r="Z103" s="5"/>
      <c r="AA103" s="5"/>
      <c r="AB103" s="5"/>
      <c r="AC103" s="145"/>
      <c r="AD103" s="355" t="s">
        <v>420</v>
      </c>
      <c r="AE103" s="51">
        <v>158.72</v>
      </c>
      <c r="AF103" s="51">
        <v>158.72</v>
      </c>
      <c r="AG103" s="51">
        <v>1</v>
      </c>
      <c r="AH103" s="52">
        <v>100</v>
      </c>
      <c r="AI103" s="52">
        <f t="shared" ref="AI103:AI106" si="50">AG103*AH103/100</f>
        <v>1</v>
      </c>
      <c r="AJ103" s="139">
        <f>AI103*AUXILIAR!$B$61</f>
        <v>20000000</v>
      </c>
      <c r="AK103" s="215">
        <v>0</v>
      </c>
      <c r="AL103" s="52">
        <f>AI103*AK103/100</f>
        <v>0</v>
      </c>
      <c r="AM103" s="260">
        <f>AL103*AUXILIAR!$B$61</f>
        <v>0</v>
      </c>
      <c r="AN103" s="489"/>
      <c r="AO103" s="490"/>
      <c r="AP103" s="128"/>
      <c r="AQ103" s="5"/>
      <c r="AR103" s="5"/>
      <c r="AS103" s="5"/>
      <c r="AT103" s="5"/>
      <c r="AU103" s="5"/>
      <c r="AV103" s="5"/>
      <c r="AW103" s="145"/>
      <c r="AX103" s="354"/>
      <c r="AY103" s="5"/>
      <c r="AZ103" s="5"/>
      <c r="BA103" s="5"/>
      <c r="BB103" s="5"/>
      <c r="BC103" s="5"/>
      <c r="BD103" s="5"/>
      <c r="BE103" s="5"/>
      <c r="BF103" s="5"/>
      <c r="BG103" s="341"/>
      <c r="BH103" s="128"/>
      <c r="BI103" s="5"/>
      <c r="BJ103" s="5"/>
      <c r="BK103" s="5"/>
      <c r="BL103" s="5"/>
      <c r="BM103" s="5"/>
      <c r="BN103" s="5"/>
      <c r="BO103" s="5"/>
      <c r="BP103" s="5"/>
      <c r="BQ103" s="145"/>
      <c r="BR103" s="372"/>
    </row>
    <row r="104" spans="1:70" ht="15">
      <c r="A104" s="4"/>
      <c r="B104" s="8" t="s">
        <v>33</v>
      </c>
      <c r="C104" s="56" t="s">
        <v>10</v>
      </c>
      <c r="D104" s="8">
        <v>1</v>
      </c>
      <c r="E104" s="200">
        <v>163</v>
      </c>
      <c r="F104" s="118" t="s">
        <v>181</v>
      </c>
      <c r="G104" s="118" t="s">
        <v>108</v>
      </c>
      <c r="H104" s="195" t="s">
        <v>422</v>
      </c>
      <c r="I104" s="309" t="s">
        <v>188</v>
      </c>
      <c r="J104" s="51" t="s">
        <v>416</v>
      </c>
      <c r="K104" s="187">
        <v>156.26</v>
      </c>
      <c r="L104" s="187">
        <v>159.46</v>
      </c>
      <c r="M104" s="52">
        <f t="shared" ref="M104:M108" si="51">L104-K104</f>
        <v>3.2000000000000171</v>
      </c>
      <c r="N104" s="52">
        <v>100</v>
      </c>
      <c r="O104" s="52">
        <f t="shared" si="48"/>
        <v>3.2000000000000171</v>
      </c>
      <c r="P104" s="139">
        <f>O104*AUXILIAR!$B$50</f>
        <v>9600000.0000000503</v>
      </c>
      <c r="Q104" s="216">
        <v>0</v>
      </c>
      <c r="R104" s="52">
        <f t="shared" ref="R104:R108" si="52">M104*Q104/100</f>
        <v>0</v>
      </c>
      <c r="S104" s="356">
        <f>R104*AUXILIAR!$B$50</f>
        <v>0</v>
      </c>
      <c r="T104" s="128"/>
      <c r="U104" s="5"/>
      <c r="V104" s="5"/>
      <c r="W104" s="5"/>
      <c r="X104" s="5"/>
      <c r="Y104" s="5"/>
      <c r="Z104" s="5"/>
      <c r="AA104" s="5"/>
      <c r="AB104" s="5"/>
      <c r="AC104" s="145"/>
      <c r="AD104" s="355" t="s">
        <v>420</v>
      </c>
      <c r="AE104" s="51">
        <v>158.72</v>
      </c>
      <c r="AF104" s="51">
        <v>158.72</v>
      </c>
      <c r="AG104" s="51">
        <v>1</v>
      </c>
      <c r="AH104" s="52">
        <v>100</v>
      </c>
      <c r="AI104" s="52">
        <f t="shared" si="50"/>
        <v>1</v>
      </c>
      <c r="AJ104" s="139">
        <f>AI104*AUXILIAR!$B$61</f>
        <v>20000000</v>
      </c>
      <c r="AK104" s="215">
        <v>0</v>
      </c>
      <c r="AL104" s="52">
        <f t="shared" ref="AL104:AL106" si="53">AI104*AK104/100</f>
        <v>0</v>
      </c>
      <c r="AM104" s="260">
        <f>AL104*AUXILIAR!$B$61</f>
        <v>0</v>
      </c>
      <c r="AN104" s="489"/>
      <c r="AO104" s="490"/>
      <c r="AP104" s="128"/>
      <c r="AQ104" s="5"/>
      <c r="AR104" s="5"/>
      <c r="AS104" s="5"/>
      <c r="AT104" s="5"/>
      <c r="AU104" s="5"/>
      <c r="AV104" s="5"/>
      <c r="AW104" s="145"/>
      <c r="AX104" s="354"/>
      <c r="AY104" s="5"/>
      <c r="AZ104" s="5"/>
      <c r="BA104" s="5"/>
      <c r="BB104" s="5"/>
      <c r="BC104" s="5"/>
      <c r="BD104" s="5"/>
      <c r="BE104" s="5"/>
      <c r="BF104" s="5"/>
      <c r="BG104" s="341"/>
      <c r="BH104" s="128"/>
      <c r="BI104" s="5"/>
      <c r="BJ104" s="5"/>
      <c r="BK104" s="5"/>
      <c r="BL104" s="5"/>
      <c r="BM104" s="5"/>
      <c r="BN104" s="5"/>
      <c r="BO104" s="5"/>
      <c r="BP104" s="5"/>
      <c r="BQ104" s="145"/>
      <c r="BR104" s="372"/>
    </row>
    <row r="105" spans="1:70" ht="15">
      <c r="A105" s="4"/>
      <c r="B105" s="8" t="s">
        <v>33</v>
      </c>
      <c r="C105" s="56" t="s">
        <v>10</v>
      </c>
      <c r="D105" s="8">
        <v>1</v>
      </c>
      <c r="E105" s="200">
        <v>163</v>
      </c>
      <c r="F105" s="118" t="s">
        <v>181</v>
      </c>
      <c r="G105" s="118" t="s">
        <v>108</v>
      </c>
      <c r="H105" s="195" t="s">
        <v>422</v>
      </c>
      <c r="I105" s="309" t="s">
        <v>188</v>
      </c>
      <c r="J105" s="51" t="s">
        <v>416</v>
      </c>
      <c r="K105" s="187">
        <v>157.22</v>
      </c>
      <c r="L105" s="187">
        <v>159.46</v>
      </c>
      <c r="M105" s="52">
        <f t="shared" si="51"/>
        <v>2.2400000000000091</v>
      </c>
      <c r="N105" s="52">
        <v>100</v>
      </c>
      <c r="O105" s="52">
        <f t="shared" si="48"/>
        <v>2.2400000000000091</v>
      </c>
      <c r="P105" s="139">
        <f>O105*AUXILIAR!$B$50</f>
        <v>6720000.000000027</v>
      </c>
      <c r="Q105" s="216">
        <v>0</v>
      </c>
      <c r="R105" s="52">
        <f t="shared" si="52"/>
        <v>0</v>
      </c>
      <c r="S105" s="356">
        <f>R105*AUXILIAR!$B$50</f>
        <v>0</v>
      </c>
      <c r="T105" s="128"/>
      <c r="U105" s="5"/>
      <c r="V105" s="5"/>
      <c r="W105" s="5"/>
      <c r="X105" s="5"/>
      <c r="Y105" s="5"/>
      <c r="Z105" s="5"/>
      <c r="AA105" s="5"/>
      <c r="AB105" s="5"/>
      <c r="AC105" s="145"/>
      <c r="AD105" s="355" t="s">
        <v>420</v>
      </c>
      <c r="AE105" s="51">
        <v>157.47</v>
      </c>
      <c r="AF105" s="51">
        <v>157.47</v>
      </c>
      <c r="AG105" s="51">
        <v>1</v>
      </c>
      <c r="AH105" s="52">
        <v>100</v>
      </c>
      <c r="AI105" s="52">
        <f t="shared" si="50"/>
        <v>1</v>
      </c>
      <c r="AJ105" s="139">
        <f>AI105*AUXILIAR!$B$61</f>
        <v>20000000</v>
      </c>
      <c r="AK105" s="215">
        <v>0</v>
      </c>
      <c r="AL105" s="52">
        <f t="shared" si="53"/>
        <v>0</v>
      </c>
      <c r="AM105" s="260">
        <f>AL105*AUXILIAR!$B$61</f>
        <v>0</v>
      </c>
      <c r="AN105" s="489"/>
      <c r="AO105" s="490"/>
      <c r="AP105" s="128"/>
      <c r="AQ105" s="5"/>
      <c r="AR105" s="5"/>
      <c r="AS105" s="5"/>
      <c r="AT105" s="5"/>
      <c r="AU105" s="5"/>
      <c r="AV105" s="5"/>
      <c r="AW105" s="145"/>
      <c r="AX105" s="354"/>
      <c r="AY105" s="5"/>
      <c r="AZ105" s="5"/>
      <c r="BA105" s="5"/>
      <c r="BB105" s="5"/>
      <c r="BC105" s="5"/>
      <c r="BD105" s="5"/>
      <c r="BE105" s="5"/>
      <c r="BF105" s="5"/>
      <c r="BG105" s="341"/>
      <c r="BH105" s="128"/>
      <c r="BI105" s="5"/>
      <c r="BJ105" s="5"/>
      <c r="BK105" s="5"/>
      <c r="BL105" s="5"/>
      <c r="BM105" s="5"/>
      <c r="BN105" s="5"/>
      <c r="BO105" s="5"/>
      <c r="BP105" s="5"/>
      <c r="BQ105" s="145"/>
      <c r="BR105" s="372"/>
    </row>
    <row r="106" spans="1:70" ht="15">
      <c r="A106" s="4"/>
      <c r="B106" s="8" t="s">
        <v>33</v>
      </c>
      <c r="C106" s="56" t="s">
        <v>10</v>
      </c>
      <c r="D106" s="8">
        <v>1</v>
      </c>
      <c r="E106" s="200">
        <v>163</v>
      </c>
      <c r="F106" s="118" t="s">
        <v>181</v>
      </c>
      <c r="G106" s="118" t="s">
        <v>108</v>
      </c>
      <c r="H106" s="195" t="s">
        <v>422</v>
      </c>
      <c r="I106" s="309" t="s">
        <v>188</v>
      </c>
      <c r="J106" s="51" t="s">
        <v>416</v>
      </c>
      <c r="K106" s="187">
        <v>225.57</v>
      </c>
      <c r="L106" s="187">
        <v>226.67</v>
      </c>
      <c r="M106" s="52">
        <f t="shared" si="51"/>
        <v>1.0999999999999943</v>
      </c>
      <c r="N106" s="52">
        <v>100</v>
      </c>
      <c r="O106" s="52">
        <f t="shared" si="48"/>
        <v>1.0999999999999943</v>
      </c>
      <c r="P106" s="139">
        <f>O106*AUXILIAR!$B$50</f>
        <v>3299999.9999999828</v>
      </c>
      <c r="Q106" s="216">
        <v>0</v>
      </c>
      <c r="R106" s="52">
        <f t="shared" si="52"/>
        <v>0</v>
      </c>
      <c r="S106" s="356">
        <f>R106*AUXILIAR!$B$50</f>
        <v>0</v>
      </c>
      <c r="T106" s="128"/>
      <c r="U106" s="5"/>
      <c r="V106" s="5"/>
      <c r="W106" s="5"/>
      <c r="X106" s="5"/>
      <c r="Y106" s="5"/>
      <c r="Z106" s="5"/>
      <c r="AA106" s="5"/>
      <c r="AB106" s="5"/>
      <c r="AC106" s="145"/>
      <c r="AD106" s="355" t="s">
        <v>420</v>
      </c>
      <c r="AE106" s="51">
        <v>157.47</v>
      </c>
      <c r="AF106" s="51">
        <v>157.47</v>
      </c>
      <c r="AG106" s="51">
        <v>1</v>
      </c>
      <c r="AH106" s="52">
        <v>100</v>
      </c>
      <c r="AI106" s="52">
        <f t="shared" si="50"/>
        <v>1</v>
      </c>
      <c r="AJ106" s="139">
        <f>AI106*AUXILIAR!$B$61</f>
        <v>20000000</v>
      </c>
      <c r="AK106" s="215">
        <v>0</v>
      </c>
      <c r="AL106" s="52">
        <f t="shared" si="53"/>
        <v>0</v>
      </c>
      <c r="AM106" s="260">
        <f>AL106*AUXILIAR!$B$61</f>
        <v>0</v>
      </c>
      <c r="AN106" s="489"/>
      <c r="AO106" s="490"/>
      <c r="AP106" s="128"/>
      <c r="AQ106" s="5"/>
      <c r="AR106" s="5"/>
      <c r="AS106" s="5"/>
      <c r="AT106" s="5"/>
      <c r="AU106" s="5"/>
      <c r="AV106" s="5"/>
      <c r="AW106" s="145"/>
      <c r="AX106" s="354"/>
      <c r="AY106" s="5"/>
      <c r="AZ106" s="5"/>
      <c r="BA106" s="5"/>
      <c r="BB106" s="5"/>
      <c r="BC106" s="5"/>
      <c r="BD106" s="5"/>
      <c r="BE106" s="5"/>
      <c r="BF106" s="5"/>
      <c r="BG106" s="341"/>
      <c r="BH106" s="128"/>
      <c r="BI106" s="5"/>
      <c r="BJ106" s="5"/>
      <c r="BK106" s="5"/>
      <c r="BL106" s="5"/>
      <c r="BM106" s="5"/>
      <c r="BN106" s="5"/>
      <c r="BO106" s="5"/>
      <c r="BP106" s="5"/>
      <c r="BQ106" s="145"/>
      <c r="BR106" s="372"/>
    </row>
    <row r="107" spans="1:70" ht="15">
      <c r="A107" s="4"/>
      <c r="B107" s="8" t="s">
        <v>33</v>
      </c>
      <c r="C107" s="56" t="s">
        <v>10</v>
      </c>
      <c r="D107" s="8">
        <v>1</v>
      </c>
      <c r="E107" s="200">
        <v>163</v>
      </c>
      <c r="F107" s="118" t="s">
        <v>181</v>
      </c>
      <c r="G107" s="118" t="s">
        <v>108</v>
      </c>
      <c r="H107" s="195" t="s">
        <v>422</v>
      </c>
      <c r="I107" s="309" t="s">
        <v>188</v>
      </c>
      <c r="J107" s="51" t="s">
        <v>416</v>
      </c>
      <c r="K107" s="187">
        <v>226</v>
      </c>
      <c r="L107" s="188">
        <v>226.8</v>
      </c>
      <c r="M107" s="52">
        <f t="shared" si="51"/>
        <v>0.80000000000001137</v>
      </c>
      <c r="N107" s="52">
        <v>100</v>
      </c>
      <c r="O107" s="52">
        <f t="shared" si="48"/>
        <v>0.80000000000001137</v>
      </c>
      <c r="P107" s="139">
        <f>O107*AUXILIAR!$B$50</f>
        <v>2400000.000000034</v>
      </c>
      <c r="Q107" s="216">
        <v>0</v>
      </c>
      <c r="R107" s="52">
        <f t="shared" si="52"/>
        <v>0</v>
      </c>
      <c r="S107" s="356">
        <f>R107*AUXILIAR!$B$50</f>
        <v>0</v>
      </c>
      <c r="T107" s="128"/>
      <c r="U107" s="5"/>
      <c r="V107" s="5"/>
      <c r="W107" s="5"/>
      <c r="X107" s="5"/>
      <c r="Y107" s="5"/>
      <c r="Z107" s="5"/>
      <c r="AA107" s="5"/>
      <c r="AB107" s="5"/>
      <c r="AC107" s="145"/>
      <c r="AD107" s="354"/>
      <c r="AE107" s="5"/>
      <c r="AF107" s="5"/>
      <c r="AG107" s="5"/>
      <c r="AH107" s="5"/>
      <c r="AI107" s="5"/>
      <c r="AJ107" s="5"/>
      <c r="AK107" s="5"/>
      <c r="AL107" s="5"/>
      <c r="AM107" s="145"/>
      <c r="AN107" s="490"/>
      <c r="AO107" s="490"/>
      <c r="AP107" s="128"/>
      <c r="AQ107" s="5"/>
      <c r="AR107" s="5"/>
      <c r="AS107" s="5"/>
      <c r="AT107" s="5"/>
      <c r="AU107" s="5"/>
      <c r="AV107" s="5"/>
      <c r="AW107" s="145"/>
      <c r="AX107" s="354"/>
      <c r="AY107" s="5"/>
      <c r="AZ107" s="5"/>
      <c r="BA107" s="5"/>
      <c r="BB107" s="5"/>
      <c r="BC107" s="5"/>
      <c r="BD107" s="5"/>
      <c r="BE107" s="5"/>
      <c r="BF107" s="5"/>
      <c r="BG107" s="341"/>
      <c r="BH107" s="128"/>
      <c r="BI107" s="5"/>
      <c r="BJ107" s="5"/>
      <c r="BK107" s="5"/>
      <c r="BL107" s="5"/>
      <c r="BM107" s="5"/>
      <c r="BN107" s="5"/>
      <c r="BO107" s="5"/>
      <c r="BP107" s="5"/>
      <c r="BQ107" s="145"/>
      <c r="BR107" s="372"/>
    </row>
    <row r="108" spans="1:70" ht="15">
      <c r="A108" s="4"/>
      <c r="B108" s="8" t="s">
        <v>33</v>
      </c>
      <c r="C108" s="56" t="s">
        <v>10</v>
      </c>
      <c r="D108" s="8">
        <v>1</v>
      </c>
      <c r="E108" s="200">
        <v>163</v>
      </c>
      <c r="F108" s="118" t="s">
        <v>181</v>
      </c>
      <c r="G108" s="118" t="s">
        <v>108</v>
      </c>
      <c r="H108" s="195" t="s">
        <v>422</v>
      </c>
      <c r="I108" s="309" t="s">
        <v>188</v>
      </c>
      <c r="J108" s="51" t="s">
        <v>416</v>
      </c>
      <c r="K108" s="187">
        <v>278.83999999999997</v>
      </c>
      <c r="L108" s="187">
        <v>279.83999999999997</v>
      </c>
      <c r="M108" s="52">
        <f t="shared" si="51"/>
        <v>1</v>
      </c>
      <c r="N108" s="52">
        <v>100</v>
      </c>
      <c r="O108" s="52">
        <f t="shared" si="48"/>
        <v>1</v>
      </c>
      <c r="P108" s="139">
        <f>O108*AUXILIAR!$B$50</f>
        <v>3000000</v>
      </c>
      <c r="Q108" s="216">
        <v>0</v>
      </c>
      <c r="R108" s="52">
        <f t="shared" si="52"/>
        <v>0</v>
      </c>
      <c r="S108" s="356">
        <f>R108*AUXILIAR!$B$50</f>
        <v>0</v>
      </c>
      <c r="T108" s="128"/>
      <c r="U108" s="5"/>
      <c r="V108" s="5"/>
      <c r="W108" s="5"/>
      <c r="X108" s="5"/>
      <c r="Y108" s="5"/>
      <c r="Z108" s="5"/>
      <c r="AA108" s="5"/>
      <c r="AB108" s="5"/>
      <c r="AC108" s="145"/>
      <c r="AD108" s="354"/>
      <c r="AE108" s="5"/>
      <c r="AF108" s="5"/>
      <c r="AG108" s="5"/>
      <c r="AH108" s="5"/>
      <c r="AI108" s="5"/>
      <c r="AJ108" s="5"/>
      <c r="AK108" s="5"/>
      <c r="AL108" s="5"/>
      <c r="AM108" s="145"/>
      <c r="AN108" s="490"/>
      <c r="AO108" s="490"/>
      <c r="AP108" s="128"/>
      <c r="AQ108" s="5"/>
      <c r="AR108" s="5"/>
      <c r="AS108" s="5"/>
      <c r="AT108" s="5"/>
      <c r="AU108" s="5"/>
      <c r="AV108" s="5"/>
      <c r="AW108" s="145"/>
      <c r="AX108" s="354"/>
      <c r="AY108" s="5"/>
      <c r="AZ108" s="5"/>
      <c r="BA108" s="5"/>
      <c r="BB108" s="5"/>
      <c r="BC108" s="5"/>
      <c r="BD108" s="5"/>
      <c r="BE108" s="5"/>
      <c r="BF108" s="5"/>
      <c r="BG108" s="341"/>
      <c r="BH108" s="128"/>
      <c r="BI108" s="5"/>
      <c r="BJ108" s="5"/>
      <c r="BK108" s="5"/>
      <c r="BL108" s="5"/>
      <c r="BM108" s="5"/>
      <c r="BN108" s="5"/>
      <c r="BO108" s="5"/>
      <c r="BP108" s="5"/>
      <c r="BQ108" s="145"/>
      <c r="BR108" s="372"/>
    </row>
    <row r="109" spans="1:70" ht="15">
      <c r="A109" s="4"/>
      <c r="B109" s="64" t="s">
        <v>33</v>
      </c>
      <c r="C109" s="64" t="s">
        <v>10</v>
      </c>
      <c r="D109" s="65" t="s">
        <v>423</v>
      </c>
      <c r="E109" s="126">
        <v>230</v>
      </c>
      <c r="F109" s="157" t="s">
        <v>181</v>
      </c>
      <c r="G109" s="186" t="s">
        <v>108</v>
      </c>
      <c r="H109" s="186" t="s">
        <v>421</v>
      </c>
      <c r="I109" s="308" t="s">
        <v>188</v>
      </c>
      <c r="J109" s="70"/>
      <c r="K109" s="70"/>
      <c r="L109" s="70"/>
      <c r="M109" s="70"/>
      <c r="N109" s="80" t="s">
        <v>115</v>
      </c>
      <c r="O109" s="79">
        <f>SUM(O110:O111)</f>
        <v>0</v>
      </c>
      <c r="P109" s="79">
        <f>SUM(P110:P111)</f>
        <v>0</v>
      </c>
      <c r="Q109" s="80" t="s">
        <v>115</v>
      </c>
      <c r="R109" s="79">
        <f>SUM(R110:R111)</f>
        <v>0</v>
      </c>
      <c r="S109" s="348">
        <f>SUM(S110:S111)</f>
        <v>0</v>
      </c>
      <c r="T109" s="263"/>
      <c r="U109" s="70"/>
      <c r="V109" s="70"/>
      <c r="W109" s="70"/>
      <c r="X109" s="80" t="s">
        <v>115</v>
      </c>
      <c r="Y109" s="79">
        <f>SUM(Y110:Y111)</f>
        <v>0</v>
      </c>
      <c r="Z109" s="79">
        <f>SUM(Z110:Z111)</f>
        <v>0</v>
      </c>
      <c r="AA109" s="80" t="s">
        <v>115</v>
      </c>
      <c r="AB109" s="79">
        <f>SUM(AB110:AB111)</f>
        <v>0</v>
      </c>
      <c r="AC109" s="256">
        <f>SUM(AC110:AC111)</f>
        <v>0</v>
      </c>
      <c r="AD109" s="347"/>
      <c r="AE109" s="70"/>
      <c r="AF109" s="70"/>
      <c r="AG109" s="70"/>
      <c r="AH109" s="80" t="s">
        <v>115</v>
      </c>
      <c r="AI109" s="79">
        <f>SUM(AI110:AI111)</f>
        <v>0</v>
      </c>
      <c r="AJ109" s="79">
        <f>SUM(AJ110:AJ111)</f>
        <v>0</v>
      </c>
      <c r="AK109" s="80" t="s">
        <v>115</v>
      </c>
      <c r="AL109" s="79">
        <f>SUM(AL110:AL111)</f>
        <v>0</v>
      </c>
      <c r="AM109" s="256">
        <f>SUM(AM110:AM111)</f>
        <v>0</v>
      </c>
      <c r="AN109" s="502"/>
      <c r="AO109" s="509"/>
      <c r="AP109" s="263"/>
      <c r="AQ109" s="70"/>
      <c r="AR109" s="80" t="s">
        <v>115</v>
      </c>
      <c r="AS109" s="79">
        <f>SUM(AS110:AS111)</f>
        <v>0</v>
      </c>
      <c r="AT109" s="79">
        <f>SUM(AT110:AT111)</f>
        <v>0</v>
      </c>
      <c r="AU109" s="80" t="s">
        <v>115</v>
      </c>
      <c r="AV109" s="79">
        <f>SUM(AV110:AV111)</f>
        <v>0</v>
      </c>
      <c r="AW109" s="256">
        <f>SUM(AW110:AW111)</f>
        <v>0</v>
      </c>
      <c r="AX109" s="384"/>
      <c r="AY109" s="70"/>
      <c r="AZ109" s="70"/>
      <c r="BA109" s="70"/>
      <c r="BB109" s="80" t="s">
        <v>115</v>
      </c>
      <c r="BC109" s="79">
        <f>SUM(BC110:BC111)</f>
        <v>0</v>
      </c>
      <c r="BD109" s="79">
        <f>SUM(BD110:BD111)</f>
        <v>0</v>
      </c>
      <c r="BE109" s="80" t="s">
        <v>115</v>
      </c>
      <c r="BF109" s="79">
        <f>SUM(BF110:BF111)</f>
        <v>0</v>
      </c>
      <c r="BG109" s="348">
        <f>SUM(BG110:BG111)</f>
        <v>0</v>
      </c>
      <c r="BH109" s="79"/>
      <c r="BI109" s="70"/>
      <c r="BJ109" s="70"/>
      <c r="BK109" s="70"/>
      <c r="BL109" s="80" t="s">
        <v>115</v>
      </c>
      <c r="BM109" s="79">
        <f>SUM(BM110:BM111)</f>
        <v>0</v>
      </c>
      <c r="BN109" s="79">
        <f>SUM(BN110:BN111)</f>
        <v>0</v>
      </c>
      <c r="BO109" s="80" t="s">
        <v>115</v>
      </c>
      <c r="BP109" s="79">
        <f>SUM(BP110:BP111)</f>
        <v>0</v>
      </c>
      <c r="BQ109" s="256">
        <f>SUM(BQ110:BQ111)</f>
        <v>0</v>
      </c>
      <c r="BR109" s="371"/>
    </row>
    <row r="110" spans="1:70" ht="15">
      <c r="A110" s="4"/>
      <c r="B110" s="8" t="s">
        <v>33</v>
      </c>
      <c r="C110" s="56" t="s">
        <v>10</v>
      </c>
      <c r="D110" s="8"/>
      <c r="E110" s="200">
        <v>230</v>
      </c>
      <c r="F110" s="118" t="s">
        <v>181</v>
      </c>
      <c r="G110" s="118" t="s">
        <v>108</v>
      </c>
      <c r="H110" s="195" t="s">
        <v>422</v>
      </c>
      <c r="I110" s="309" t="s">
        <v>188</v>
      </c>
      <c r="J110" s="5"/>
      <c r="K110" s="5"/>
      <c r="L110" s="5"/>
      <c r="M110" s="5"/>
      <c r="N110" s="5"/>
      <c r="O110" s="5"/>
      <c r="P110" s="5"/>
      <c r="Q110" s="5"/>
      <c r="R110" s="5"/>
      <c r="S110" s="341"/>
      <c r="T110" s="128"/>
      <c r="U110" s="5"/>
      <c r="V110" s="5"/>
      <c r="W110" s="5"/>
      <c r="X110" s="5"/>
      <c r="Y110" s="5"/>
      <c r="Z110" s="5"/>
      <c r="AA110" s="5"/>
      <c r="AB110" s="5"/>
      <c r="AC110" s="145"/>
      <c r="AD110" s="354"/>
      <c r="AE110" s="5"/>
      <c r="AF110" s="5"/>
      <c r="AG110" s="5"/>
      <c r="AH110" s="5"/>
      <c r="AI110" s="5"/>
      <c r="AJ110" s="5"/>
      <c r="AK110" s="5"/>
      <c r="AL110" s="5"/>
      <c r="AM110" s="145"/>
      <c r="AN110" s="490"/>
      <c r="AO110" s="490"/>
      <c r="AP110" s="128"/>
      <c r="AQ110" s="5"/>
      <c r="AR110" s="5"/>
      <c r="AS110" s="5"/>
      <c r="AT110" s="5"/>
      <c r="AU110" s="5"/>
      <c r="AV110" s="5"/>
      <c r="AW110" s="145"/>
      <c r="AX110" s="354"/>
      <c r="AY110" s="5"/>
      <c r="AZ110" s="5"/>
      <c r="BA110" s="5"/>
      <c r="BB110" s="5"/>
      <c r="BC110" s="5"/>
      <c r="BD110" s="5"/>
      <c r="BE110" s="5"/>
      <c r="BF110" s="5"/>
      <c r="BG110" s="341"/>
      <c r="BH110" s="128"/>
      <c r="BI110" s="5"/>
      <c r="BJ110" s="5"/>
      <c r="BK110" s="5"/>
      <c r="BL110" s="5"/>
      <c r="BM110" s="5"/>
      <c r="BN110" s="5"/>
      <c r="BO110" s="5"/>
      <c r="BP110" s="5"/>
      <c r="BQ110" s="145"/>
      <c r="BR110" s="372"/>
    </row>
    <row r="111" spans="1:70" ht="15">
      <c r="A111" s="4"/>
      <c r="B111" s="8" t="s">
        <v>33</v>
      </c>
      <c r="C111" s="56" t="s">
        <v>10</v>
      </c>
      <c r="D111" s="8"/>
      <c r="E111" s="200">
        <v>230</v>
      </c>
      <c r="F111" s="118" t="s">
        <v>181</v>
      </c>
      <c r="G111" s="118" t="s">
        <v>108</v>
      </c>
      <c r="H111" s="195" t="s">
        <v>422</v>
      </c>
      <c r="I111" s="309" t="s">
        <v>188</v>
      </c>
      <c r="J111" s="5"/>
      <c r="K111" s="5"/>
      <c r="L111" s="5"/>
      <c r="M111" s="5"/>
      <c r="N111" s="5"/>
      <c r="O111" s="5"/>
      <c r="P111" s="5"/>
      <c r="Q111" s="5"/>
      <c r="R111" s="5"/>
      <c r="S111" s="341"/>
      <c r="T111" s="128"/>
      <c r="U111" s="5"/>
      <c r="V111" s="5"/>
      <c r="W111" s="5"/>
      <c r="X111" s="5"/>
      <c r="Y111" s="5"/>
      <c r="Z111" s="5"/>
      <c r="AA111" s="5"/>
      <c r="AB111" s="5"/>
      <c r="AC111" s="145"/>
      <c r="AD111" s="354"/>
      <c r="AE111" s="5"/>
      <c r="AF111" s="5"/>
      <c r="AG111" s="5"/>
      <c r="AH111" s="5"/>
      <c r="AI111" s="5"/>
      <c r="AJ111" s="5"/>
      <c r="AK111" s="5"/>
      <c r="AL111" s="5"/>
      <c r="AM111" s="145"/>
      <c r="AN111" s="490"/>
      <c r="AO111" s="490"/>
      <c r="AP111" s="128"/>
      <c r="AQ111" s="5"/>
      <c r="AR111" s="5"/>
      <c r="AS111" s="5"/>
      <c r="AT111" s="5"/>
      <c r="AU111" s="5"/>
      <c r="AV111" s="5"/>
      <c r="AW111" s="145"/>
      <c r="AX111" s="354"/>
      <c r="AY111" s="5"/>
      <c r="AZ111" s="5"/>
      <c r="BA111" s="5"/>
      <c r="BB111" s="5"/>
      <c r="BC111" s="5"/>
      <c r="BD111" s="5"/>
      <c r="BE111" s="5"/>
      <c r="BF111" s="5"/>
      <c r="BG111" s="341"/>
      <c r="BH111" s="128"/>
      <c r="BI111" s="5"/>
      <c r="BJ111" s="5"/>
      <c r="BK111" s="5"/>
      <c r="BL111" s="5"/>
      <c r="BM111" s="5"/>
      <c r="BN111" s="5"/>
      <c r="BO111" s="5"/>
      <c r="BP111" s="5"/>
      <c r="BQ111" s="145"/>
      <c r="BR111" s="372"/>
    </row>
    <row r="112" spans="1:70" ht="42" customHeight="1">
      <c r="A112" s="1" t="s">
        <v>13</v>
      </c>
      <c r="B112" s="1" t="s">
        <v>33</v>
      </c>
      <c r="C112" s="1" t="s">
        <v>138</v>
      </c>
      <c r="D112" s="2" t="s">
        <v>180</v>
      </c>
      <c r="E112" s="1">
        <v>1</v>
      </c>
      <c r="F112" s="2" t="s">
        <v>180</v>
      </c>
      <c r="G112" s="38" t="s">
        <v>108</v>
      </c>
      <c r="H112" s="2" t="s">
        <v>34</v>
      </c>
      <c r="I112" s="303" t="s">
        <v>188</v>
      </c>
      <c r="J112" s="3"/>
      <c r="K112" s="3"/>
      <c r="L112" s="3"/>
      <c r="M112" s="3"/>
      <c r="N112" s="38" t="s">
        <v>261</v>
      </c>
      <c r="O112" s="81">
        <f>O113+O117+O120+O123</f>
        <v>11.980000000000018</v>
      </c>
      <c r="P112" s="81">
        <f>P113+P117+P120+P123</f>
        <v>35940000.000000052</v>
      </c>
      <c r="Q112" s="38" t="s">
        <v>262</v>
      </c>
      <c r="R112" s="81">
        <f>R113+R117+R120+R123</f>
        <v>3.6548110000000098</v>
      </c>
      <c r="S112" s="346">
        <f>S113+S117+S120+S123</f>
        <v>10964433.00000003</v>
      </c>
      <c r="T112" s="262"/>
      <c r="U112" s="3"/>
      <c r="V112" s="3"/>
      <c r="W112" s="3"/>
      <c r="X112" s="38" t="s">
        <v>261</v>
      </c>
      <c r="Y112" s="81">
        <f>Y113+Y117+Y120+Y123</f>
        <v>0</v>
      </c>
      <c r="Z112" s="81">
        <f>Z113+Z117+Z120+Z123</f>
        <v>0</v>
      </c>
      <c r="AA112" s="38" t="s">
        <v>262</v>
      </c>
      <c r="AB112" s="81">
        <f>AB113+AB117+AB120+AB123</f>
        <v>0</v>
      </c>
      <c r="AC112" s="89">
        <f>AC113+AC117+AC120+AC123</f>
        <v>0</v>
      </c>
      <c r="AD112" s="345"/>
      <c r="AE112" s="3"/>
      <c r="AF112" s="3"/>
      <c r="AG112" s="3"/>
      <c r="AH112" s="38" t="s">
        <v>116</v>
      </c>
      <c r="AI112" s="81">
        <f>AI113+AI117+AI120+AI123</f>
        <v>2</v>
      </c>
      <c r="AJ112" s="81">
        <f>AJ113+AJ117+AJ120+AJ123</f>
        <v>50000000</v>
      </c>
      <c r="AK112" s="38" t="s">
        <v>116</v>
      </c>
      <c r="AL112" s="81">
        <f>AL113+AL117+AL120+AL123</f>
        <v>0.58079999999999998</v>
      </c>
      <c r="AM112" s="89">
        <f>AM113+AM117+AM120+AM123</f>
        <v>11615999.999999998</v>
      </c>
      <c r="AN112" s="500"/>
      <c r="AO112" s="508"/>
      <c r="AP112" s="262"/>
      <c r="AQ112" s="3"/>
      <c r="AR112" s="38" t="s">
        <v>116</v>
      </c>
      <c r="AS112" s="81">
        <f>AS113+AS117+AS120+AS123</f>
        <v>0</v>
      </c>
      <c r="AT112" s="81">
        <f>AT113+AT117+AT120+AT123</f>
        <v>0</v>
      </c>
      <c r="AU112" s="38" t="s">
        <v>116</v>
      </c>
      <c r="AV112" s="81">
        <f>AV113+AV117+AV120+AV123</f>
        <v>0</v>
      </c>
      <c r="AW112" s="89">
        <f>AW113+AW117+AW120+AW123</f>
        <v>0</v>
      </c>
      <c r="AX112" s="383"/>
      <c r="AY112" s="3"/>
      <c r="AZ112" s="3"/>
      <c r="BA112" s="3"/>
      <c r="BB112" s="38" t="s">
        <v>116</v>
      </c>
      <c r="BC112" s="81">
        <f>BC113+BC117+BC120+BC123</f>
        <v>13</v>
      </c>
      <c r="BD112" s="81">
        <f>BD113+BD117+BD120+BD123</f>
        <v>26000000</v>
      </c>
      <c r="BE112" s="38" t="s">
        <v>116</v>
      </c>
      <c r="BF112" s="81">
        <f>BF113+BF117+BF120+BF123</f>
        <v>3.4059999999999997</v>
      </c>
      <c r="BG112" s="346">
        <f>BG113+BG117+BG120+BG123</f>
        <v>6811999.9999999991</v>
      </c>
      <c r="BH112" s="325"/>
      <c r="BI112" s="3"/>
      <c r="BJ112" s="3"/>
      <c r="BK112" s="3"/>
      <c r="BL112" s="38" t="s">
        <v>116</v>
      </c>
      <c r="BM112" s="81">
        <f>BM113+BM117+BM120+BM123</f>
        <v>0</v>
      </c>
      <c r="BN112" s="81">
        <f>BN113+BN117+BN120+BN123</f>
        <v>0</v>
      </c>
      <c r="BO112" s="38" t="s">
        <v>116</v>
      </c>
      <c r="BP112" s="81">
        <f>BP113+BP117+BP120+BP123</f>
        <v>0</v>
      </c>
      <c r="BQ112" s="89">
        <f>BQ113+BQ117+BQ120+BQ123</f>
        <v>0</v>
      </c>
      <c r="BR112" s="370"/>
    </row>
    <row r="113" spans="1:70" ht="15">
      <c r="A113" s="4" t="s">
        <v>13</v>
      </c>
      <c r="B113" s="64" t="s">
        <v>33</v>
      </c>
      <c r="C113" s="64" t="s">
        <v>15</v>
      </c>
      <c r="D113" s="65" t="s">
        <v>23</v>
      </c>
      <c r="E113" s="126">
        <v>116</v>
      </c>
      <c r="F113" s="157" t="s">
        <v>180</v>
      </c>
      <c r="G113" s="119" t="s">
        <v>108</v>
      </c>
      <c r="H113" s="119" t="s">
        <v>34</v>
      </c>
      <c r="I113" s="308" t="s">
        <v>188</v>
      </c>
      <c r="J113" s="70"/>
      <c r="K113" s="70"/>
      <c r="L113" s="70"/>
      <c r="M113" s="70"/>
      <c r="N113" s="80" t="s">
        <v>115</v>
      </c>
      <c r="O113" s="79">
        <f>SUM(O114:O116)</f>
        <v>11.980000000000018</v>
      </c>
      <c r="P113" s="79">
        <f>SUM(P114:P116)</f>
        <v>35940000.000000052</v>
      </c>
      <c r="Q113" s="80" t="s">
        <v>115</v>
      </c>
      <c r="R113" s="79">
        <f>SUM(R114:R116)</f>
        <v>3.6548110000000098</v>
      </c>
      <c r="S113" s="348">
        <f>SUM(S114:S116)</f>
        <v>10964433.00000003</v>
      </c>
      <c r="T113" s="263"/>
      <c r="U113" s="70"/>
      <c r="V113" s="70"/>
      <c r="W113" s="70"/>
      <c r="X113" s="80" t="s">
        <v>115</v>
      </c>
      <c r="Y113" s="79">
        <f>SUM(Y114:Y116)</f>
        <v>0</v>
      </c>
      <c r="Z113" s="79">
        <f>SUM(Z114:Z116)</f>
        <v>0</v>
      </c>
      <c r="AA113" s="80" t="s">
        <v>115</v>
      </c>
      <c r="AB113" s="79">
        <f>SUM(AB114:AB116)</f>
        <v>0</v>
      </c>
      <c r="AC113" s="256">
        <f>SUM(AC114:AC116)</f>
        <v>0</v>
      </c>
      <c r="AD113" s="347"/>
      <c r="AE113" s="70"/>
      <c r="AF113" s="70"/>
      <c r="AG113" s="70"/>
      <c r="AH113" s="80" t="s">
        <v>115</v>
      </c>
      <c r="AI113" s="79">
        <f>SUM(AI114:AI116)</f>
        <v>2</v>
      </c>
      <c r="AJ113" s="79">
        <f>SUM(AJ114:AJ116)</f>
        <v>50000000</v>
      </c>
      <c r="AK113" s="80" t="s">
        <v>115</v>
      </c>
      <c r="AL113" s="79">
        <f>SUM(AL114:AL116)</f>
        <v>0.58079999999999998</v>
      </c>
      <c r="AM113" s="256">
        <f>SUM(AM114:AM116)</f>
        <v>11615999.999999998</v>
      </c>
      <c r="AN113" s="502"/>
      <c r="AO113" s="509"/>
      <c r="AP113" s="263"/>
      <c r="AQ113" s="70"/>
      <c r="AR113" s="80" t="s">
        <v>115</v>
      </c>
      <c r="AS113" s="79">
        <f>SUM(AS114:AS116)</f>
        <v>0</v>
      </c>
      <c r="AT113" s="79">
        <f>SUM(AT114:AT116)</f>
        <v>0</v>
      </c>
      <c r="AU113" s="80" t="s">
        <v>115</v>
      </c>
      <c r="AV113" s="79">
        <f>SUM(AV114:AV116)</f>
        <v>0</v>
      </c>
      <c r="AW113" s="256">
        <f>SUM(AW114:AW116)</f>
        <v>0</v>
      </c>
      <c r="AX113" s="384"/>
      <c r="AY113" s="70"/>
      <c r="AZ113" s="70"/>
      <c r="BA113" s="70"/>
      <c r="BB113" s="80" t="s">
        <v>115</v>
      </c>
      <c r="BC113" s="79">
        <f>SUM(BC114:BC116)</f>
        <v>13</v>
      </c>
      <c r="BD113" s="79">
        <f>SUM(BD114:BD116)</f>
        <v>26000000</v>
      </c>
      <c r="BE113" s="80" t="s">
        <v>115</v>
      </c>
      <c r="BF113" s="79">
        <f>SUM(BF114:BF116)</f>
        <v>3.4059999999999997</v>
      </c>
      <c r="BG113" s="348">
        <f>SUM(BG114:BG116)</f>
        <v>6811999.9999999991</v>
      </c>
      <c r="BH113" s="79"/>
      <c r="BI113" s="70"/>
      <c r="BJ113" s="70"/>
      <c r="BK113" s="70"/>
      <c r="BL113" s="80" t="s">
        <v>115</v>
      </c>
      <c r="BM113" s="79">
        <f>SUM(BM114:BM116)</f>
        <v>0</v>
      </c>
      <c r="BN113" s="79">
        <f>SUM(BN114:BN116)</f>
        <v>0</v>
      </c>
      <c r="BO113" s="80" t="s">
        <v>115</v>
      </c>
      <c r="BP113" s="79">
        <f>SUM(BP114:BP116)</f>
        <v>0</v>
      </c>
      <c r="BQ113" s="256">
        <f>SUM(BQ114:BQ116)</f>
        <v>0</v>
      </c>
      <c r="BR113" s="371"/>
    </row>
    <row r="114" spans="1:70" ht="15">
      <c r="A114" s="4"/>
      <c r="B114" s="8" t="s">
        <v>33</v>
      </c>
      <c r="C114" s="8" t="s">
        <v>15</v>
      </c>
      <c r="D114" s="8">
        <v>1</v>
      </c>
      <c r="E114" s="199">
        <v>116</v>
      </c>
      <c r="F114" s="118" t="s">
        <v>180</v>
      </c>
      <c r="G114" s="118" t="s">
        <v>108</v>
      </c>
      <c r="H114" s="195" t="s">
        <v>34</v>
      </c>
      <c r="I114" s="309" t="s">
        <v>188</v>
      </c>
      <c r="J114" s="217" t="s">
        <v>698</v>
      </c>
      <c r="K114" s="187">
        <v>151.30000000000001</v>
      </c>
      <c r="L114" s="187">
        <v>157.69</v>
      </c>
      <c r="M114" s="52">
        <f t="shared" ref="M114:M115" si="54">L114-K114</f>
        <v>6.3899999999999864</v>
      </c>
      <c r="N114" s="215">
        <v>100</v>
      </c>
      <c r="O114" s="182">
        <f t="shared" ref="O114:O116" si="55">M114*N114/100</f>
        <v>6.3899999999999864</v>
      </c>
      <c r="P114" s="139">
        <f>O114*AUXILIAR!$B$50</f>
        <v>19169999.999999959</v>
      </c>
      <c r="Q114" s="216">
        <v>26.3</v>
      </c>
      <c r="R114" s="182">
        <f t="shared" ref="R114:R116" si="56">M114*Q114/100</f>
        <v>1.6805699999999966</v>
      </c>
      <c r="S114" s="356">
        <f>R114*AUXILIAR!$B$50</f>
        <v>5041709.9999999898</v>
      </c>
      <c r="T114" s="128"/>
      <c r="U114" s="5"/>
      <c r="V114" s="5"/>
      <c r="W114" s="5"/>
      <c r="X114" s="5"/>
      <c r="Y114" s="5"/>
      <c r="Z114" s="5"/>
      <c r="AA114" s="5"/>
      <c r="AB114" s="5"/>
      <c r="AC114" s="145"/>
      <c r="AD114" s="388" t="s">
        <v>699</v>
      </c>
      <c r="AE114" s="51">
        <v>213.1</v>
      </c>
      <c r="AF114" s="51">
        <v>213.1</v>
      </c>
      <c r="AG114" s="51">
        <v>1</v>
      </c>
      <c r="AH114" s="215">
        <v>100</v>
      </c>
      <c r="AI114" s="52">
        <f t="shared" ref="AI114:AI115" si="57">AG114*AH114/100</f>
        <v>1</v>
      </c>
      <c r="AJ114" s="139">
        <f>AI114*AUXILIAR!$B$56</f>
        <v>30000000</v>
      </c>
      <c r="AK114" s="215">
        <v>41.98</v>
      </c>
      <c r="AL114" s="222">
        <f>AI114*AK114/100</f>
        <v>0.41979999999999995</v>
      </c>
      <c r="AM114" s="260">
        <f>AL114*AUXILIAR!$B$61</f>
        <v>8395999.9999999981</v>
      </c>
      <c r="AN114" s="489"/>
      <c r="AO114" s="490"/>
      <c r="AP114" s="128"/>
      <c r="AQ114" s="5"/>
      <c r="AR114" s="5"/>
      <c r="AS114" s="5"/>
      <c r="AT114" s="5"/>
      <c r="AU114" s="5"/>
      <c r="AV114" s="5"/>
      <c r="AW114" s="145"/>
      <c r="AX114" s="385" t="s">
        <v>701</v>
      </c>
      <c r="AY114" s="171">
        <v>151.30000000000001</v>
      </c>
      <c r="AZ114" s="171">
        <v>157.80000000000001</v>
      </c>
      <c r="BA114" s="52">
        <f>(AZ114-AY114)*2</f>
        <v>13</v>
      </c>
      <c r="BB114" s="51">
        <v>100</v>
      </c>
      <c r="BC114" s="52">
        <f t="shared" ref="BC114" si="58">BA114*BB114/100</f>
        <v>13</v>
      </c>
      <c r="BD114" s="139">
        <f>BC114*AUXILIAR!$B$67</f>
        <v>26000000</v>
      </c>
      <c r="BE114" s="217">
        <v>26.2</v>
      </c>
      <c r="BF114" s="52">
        <f t="shared" ref="BF114" si="59">BC114*BE114/100</f>
        <v>3.4059999999999997</v>
      </c>
      <c r="BG114" s="356">
        <f>BF114*AUXILIAR!$B$67</f>
        <v>6811999.9999999991</v>
      </c>
      <c r="BH114" s="128"/>
      <c r="BI114" s="5"/>
      <c r="BJ114" s="5"/>
      <c r="BK114" s="5"/>
      <c r="BL114" s="5"/>
      <c r="BM114" s="5"/>
      <c r="BN114" s="5"/>
      <c r="BO114" s="5"/>
      <c r="BP114" s="5"/>
      <c r="BQ114" s="145"/>
      <c r="BR114" s="372"/>
    </row>
    <row r="115" spans="1:70" ht="15">
      <c r="A115" s="4"/>
      <c r="B115" s="8" t="s">
        <v>33</v>
      </c>
      <c r="C115" s="8" t="s">
        <v>15</v>
      </c>
      <c r="D115" s="8">
        <v>1</v>
      </c>
      <c r="E115" s="199">
        <v>116</v>
      </c>
      <c r="F115" s="118" t="s">
        <v>180</v>
      </c>
      <c r="G115" s="118" t="s">
        <v>108</v>
      </c>
      <c r="H115" s="195" t="s">
        <v>34</v>
      </c>
      <c r="I115" s="309" t="s">
        <v>188</v>
      </c>
      <c r="J115" s="217" t="s">
        <v>697</v>
      </c>
      <c r="K115" s="187">
        <v>152.88999999999999</v>
      </c>
      <c r="L115" s="187">
        <v>157.03</v>
      </c>
      <c r="M115" s="52">
        <f t="shared" si="54"/>
        <v>4.1400000000000148</v>
      </c>
      <c r="N115" s="215">
        <v>100</v>
      </c>
      <c r="O115" s="182">
        <f t="shared" si="55"/>
        <v>4.1400000000000148</v>
      </c>
      <c r="P115" s="139">
        <f>O115*AUXILIAR!$B$50</f>
        <v>12420000.000000045</v>
      </c>
      <c r="Q115" s="216">
        <v>29.59</v>
      </c>
      <c r="R115" s="182">
        <f t="shared" si="56"/>
        <v>1.2250260000000044</v>
      </c>
      <c r="S115" s="356">
        <f>R115*AUXILIAR!$B$50</f>
        <v>3675078.000000013</v>
      </c>
      <c r="T115" s="128"/>
      <c r="U115" s="5"/>
      <c r="V115" s="5"/>
      <c r="W115" s="5"/>
      <c r="X115" s="5"/>
      <c r="Y115" s="5"/>
      <c r="Z115" s="5"/>
      <c r="AA115" s="5"/>
      <c r="AB115" s="5"/>
      <c r="AC115" s="145"/>
      <c r="AD115" s="388" t="s">
        <v>700</v>
      </c>
      <c r="AE115" s="51">
        <v>157.5</v>
      </c>
      <c r="AF115" s="51">
        <v>157.5</v>
      </c>
      <c r="AG115" s="51">
        <v>1</v>
      </c>
      <c r="AH115" s="215">
        <v>100</v>
      </c>
      <c r="AI115" s="182">
        <f t="shared" si="57"/>
        <v>1</v>
      </c>
      <c r="AJ115" s="139">
        <f>AI115*AUXILIAR!$B$57</f>
        <v>20000000</v>
      </c>
      <c r="AK115" s="215">
        <v>16.100000000000001</v>
      </c>
      <c r="AL115" s="222">
        <f>AI115*AK115/100</f>
        <v>0.161</v>
      </c>
      <c r="AM115" s="260">
        <f>AL115*AUXILIAR!$B$61</f>
        <v>3220000</v>
      </c>
      <c r="AN115" s="489"/>
      <c r="AO115" s="490"/>
      <c r="AP115" s="128"/>
      <c r="AQ115" s="5"/>
      <c r="AR115" s="5"/>
      <c r="AS115" s="5"/>
      <c r="AT115" s="5"/>
      <c r="AU115" s="5"/>
      <c r="AV115" s="5"/>
      <c r="AW115" s="145"/>
      <c r="AX115" s="386"/>
      <c r="AY115" s="180"/>
      <c r="AZ115" s="180"/>
      <c r="BA115" s="57"/>
      <c r="BB115" s="224"/>
      <c r="BC115" s="184"/>
      <c r="BD115" s="161"/>
      <c r="BE115" s="223"/>
      <c r="BF115" s="56"/>
      <c r="BG115" s="364"/>
      <c r="BH115" s="128"/>
      <c r="BI115" s="5"/>
      <c r="BJ115" s="5"/>
      <c r="BK115" s="5"/>
      <c r="BL115" s="5"/>
      <c r="BM115" s="5"/>
      <c r="BN115" s="5"/>
      <c r="BO115" s="5"/>
      <c r="BP115" s="5"/>
      <c r="BQ115" s="145"/>
      <c r="BR115" s="372"/>
    </row>
    <row r="116" spans="1:70" ht="15">
      <c r="A116" s="4"/>
      <c r="B116" s="8" t="s">
        <v>33</v>
      </c>
      <c r="C116" s="8" t="s">
        <v>15</v>
      </c>
      <c r="D116" s="8">
        <v>1</v>
      </c>
      <c r="E116" s="199">
        <v>116</v>
      </c>
      <c r="F116" s="118" t="s">
        <v>180</v>
      </c>
      <c r="G116" s="118"/>
      <c r="H116" s="195"/>
      <c r="I116" s="309"/>
      <c r="J116" s="217" t="s">
        <v>697</v>
      </c>
      <c r="K116" s="187">
        <v>209.95</v>
      </c>
      <c r="L116" s="187">
        <v>211.4</v>
      </c>
      <c r="M116" s="52">
        <f>L116-K116</f>
        <v>1.4500000000000171</v>
      </c>
      <c r="N116" s="215">
        <v>100</v>
      </c>
      <c r="O116" s="182">
        <f t="shared" si="55"/>
        <v>1.4500000000000171</v>
      </c>
      <c r="P116" s="139">
        <f>O116*AUXILIAR!$B$50</f>
        <v>4350000.0000000512</v>
      </c>
      <c r="Q116" s="216">
        <v>51.67</v>
      </c>
      <c r="R116" s="182">
        <f t="shared" si="56"/>
        <v>0.74921500000000885</v>
      </c>
      <c r="S116" s="356">
        <f>R116*AUXILIAR!$B$50</f>
        <v>2247645.0000000265</v>
      </c>
      <c r="T116" s="128"/>
      <c r="U116" s="5"/>
      <c r="V116" s="5"/>
      <c r="W116" s="5"/>
      <c r="X116" s="5"/>
      <c r="Y116" s="128"/>
      <c r="Z116" s="128"/>
      <c r="AA116" s="5"/>
      <c r="AB116" s="128"/>
      <c r="AC116" s="261"/>
      <c r="AD116" s="389"/>
      <c r="AE116" s="57"/>
      <c r="AF116" s="57"/>
      <c r="AG116" s="57"/>
      <c r="AH116" s="224"/>
      <c r="AI116" s="225"/>
      <c r="AJ116" s="159"/>
      <c r="AK116" s="223"/>
      <c r="AL116" s="226"/>
      <c r="AM116" s="288"/>
      <c r="AN116" s="511"/>
      <c r="AO116" s="490"/>
      <c r="AP116" s="128"/>
      <c r="AQ116" s="5"/>
      <c r="AR116" s="5"/>
      <c r="AS116" s="128"/>
      <c r="AT116" s="128"/>
      <c r="AU116" s="5"/>
      <c r="AV116" s="128"/>
      <c r="AW116" s="261"/>
      <c r="AX116" s="386"/>
      <c r="AY116" s="180"/>
      <c r="AZ116" s="180"/>
      <c r="BA116" s="57"/>
      <c r="BB116" s="224"/>
      <c r="BC116" s="225"/>
      <c r="BD116" s="159"/>
      <c r="BE116" s="223"/>
      <c r="BF116" s="116"/>
      <c r="BG116" s="387"/>
      <c r="BH116" s="128"/>
      <c r="BI116" s="5"/>
      <c r="BJ116" s="5"/>
      <c r="BK116" s="5"/>
      <c r="BL116" s="5"/>
      <c r="BM116" s="128"/>
      <c r="BN116" s="128"/>
      <c r="BO116" s="5"/>
      <c r="BP116" s="128"/>
      <c r="BQ116" s="261"/>
      <c r="BR116" s="372"/>
    </row>
    <row r="117" spans="1:70" ht="15">
      <c r="A117" s="4"/>
      <c r="B117" s="64" t="s">
        <v>33</v>
      </c>
      <c r="C117" s="64" t="s">
        <v>15</v>
      </c>
      <c r="D117" s="65" t="s">
        <v>23</v>
      </c>
      <c r="E117" s="126">
        <v>101</v>
      </c>
      <c r="F117" s="157" t="s">
        <v>180</v>
      </c>
      <c r="G117" s="119" t="s">
        <v>108</v>
      </c>
      <c r="H117" s="119" t="s">
        <v>34</v>
      </c>
      <c r="I117" s="308" t="s">
        <v>188</v>
      </c>
      <c r="J117" s="70"/>
      <c r="K117" s="70"/>
      <c r="L117" s="70"/>
      <c r="M117" s="70"/>
      <c r="N117" s="80" t="s">
        <v>115</v>
      </c>
      <c r="O117" s="79">
        <f>SUM(O119:O119)</f>
        <v>0</v>
      </c>
      <c r="P117" s="79">
        <f>SUM(P119:P119)</f>
        <v>0</v>
      </c>
      <c r="Q117" s="80" t="s">
        <v>115</v>
      </c>
      <c r="R117" s="79">
        <f>SUM(R119:R119)</f>
        <v>0</v>
      </c>
      <c r="S117" s="348">
        <f>SUM(S119:S119)</f>
        <v>0</v>
      </c>
      <c r="T117" s="263"/>
      <c r="U117" s="70"/>
      <c r="V117" s="70"/>
      <c r="W117" s="70"/>
      <c r="X117" s="80" t="s">
        <v>115</v>
      </c>
      <c r="Y117" s="79">
        <f>SUM(Y118:Y119)</f>
        <v>0</v>
      </c>
      <c r="Z117" s="79">
        <f>SUM(Z118:Z119)</f>
        <v>0</v>
      </c>
      <c r="AA117" s="80" t="s">
        <v>115</v>
      </c>
      <c r="AB117" s="79">
        <f>SUM(AB118:AB119)</f>
        <v>0</v>
      </c>
      <c r="AC117" s="256">
        <f>SUM(AC118:AC119)</f>
        <v>0</v>
      </c>
      <c r="AD117" s="347"/>
      <c r="AE117" s="70"/>
      <c r="AF117" s="70"/>
      <c r="AG117" s="70"/>
      <c r="AH117" s="80" t="s">
        <v>115</v>
      </c>
      <c r="AI117" s="79">
        <f>SUM(AI118:AI119)</f>
        <v>0</v>
      </c>
      <c r="AJ117" s="79">
        <f>SUM(AJ118:AJ119)</f>
        <v>0</v>
      </c>
      <c r="AK117" s="80" t="s">
        <v>115</v>
      </c>
      <c r="AL117" s="79">
        <f>SUM(AL118:AL119)</f>
        <v>0</v>
      </c>
      <c r="AM117" s="256">
        <f>SUM(AM118:AM119)</f>
        <v>0</v>
      </c>
      <c r="AN117" s="502"/>
      <c r="AO117" s="509"/>
      <c r="AP117" s="263"/>
      <c r="AQ117" s="70"/>
      <c r="AR117" s="80" t="s">
        <v>115</v>
      </c>
      <c r="AS117" s="79">
        <f>SUM(AS118:AS119)</f>
        <v>0</v>
      </c>
      <c r="AT117" s="79">
        <f>SUM(AT118:AT119)</f>
        <v>0</v>
      </c>
      <c r="AU117" s="80" t="s">
        <v>115</v>
      </c>
      <c r="AV117" s="79">
        <f>SUM(AV118:AV119)</f>
        <v>0</v>
      </c>
      <c r="AW117" s="256">
        <f>SUM(AW118:AW119)</f>
        <v>0</v>
      </c>
      <c r="AX117" s="384"/>
      <c r="AY117" s="70"/>
      <c r="AZ117" s="70"/>
      <c r="BA117" s="70"/>
      <c r="BB117" s="80" t="s">
        <v>115</v>
      </c>
      <c r="BC117" s="79">
        <f>SUM(BC118:BC119)</f>
        <v>0</v>
      </c>
      <c r="BD117" s="79">
        <f>SUM(BD118:BD119)</f>
        <v>0</v>
      </c>
      <c r="BE117" s="80" t="s">
        <v>115</v>
      </c>
      <c r="BF117" s="79">
        <f>SUM(BF118:BF119)</f>
        <v>0</v>
      </c>
      <c r="BG117" s="348">
        <f>SUM(BG118:BG119)</f>
        <v>0</v>
      </c>
      <c r="BH117" s="79"/>
      <c r="BI117" s="70"/>
      <c r="BJ117" s="70"/>
      <c r="BK117" s="70"/>
      <c r="BL117" s="80" t="s">
        <v>115</v>
      </c>
      <c r="BM117" s="79">
        <f>SUM(BM118:BM119)</f>
        <v>0</v>
      </c>
      <c r="BN117" s="79">
        <f>SUM(BN118:BN119)</f>
        <v>0</v>
      </c>
      <c r="BO117" s="80" t="s">
        <v>115</v>
      </c>
      <c r="BP117" s="79">
        <f>SUM(BP118:BP119)</f>
        <v>0</v>
      </c>
      <c r="BQ117" s="256">
        <f>SUM(BQ118:BQ119)</f>
        <v>0</v>
      </c>
      <c r="BR117" s="371"/>
    </row>
    <row r="118" spans="1:70" ht="15">
      <c r="A118" s="4"/>
      <c r="B118" s="8" t="s">
        <v>33</v>
      </c>
      <c r="C118" s="8" t="s">
        <v>15</v>
      </c>
      <c r="D118" s="8"/>
      <c r="E118" s="199">
        <v>101</v>
      </c>
      <c r="F118" s="118" t="s">
        <v>180</v>
      </c>
      <c r="G118" s="118" t="s">
        <v>108</v>
      </c>
      <c r="H118" s="195" t="s">
        <v>34</v>
      </c>
      <c r="I118" s="309" t="s">
        <v>188</v>
      </c>
      <c r="J118" s="5"/>
      <c r="K118" s="5"/>
      <c r="L118" s="5"/>
      <c r="M118" s="5"/>
      <c r="N118" s="5"/>
      <c r="O118" s="5"/>
      <c r="P118" s="5"/>
      <c r="Q118" s="5"/>
      <c r="R118" s="5"/>
      <c r="S118" s="341"/>
      <c r="T118" s="128"/>
      <c r="U118" s="5"/>
      <c r="V118" s="5"/>
      <c r="W118" s="5"/>
      <c r="X118" s="5"/>
      <c r="Y118" s="5"/>
      <c r="Z118" s="5"/>
      <c r="AA118" s="5"/>
      <c r="AB118" s="5"/>
      <c r="AC118" s="145"/>
      <c r="AD118" s="354"/>
      <c r="AE118" s="5"/>
      <c r="AF118" s="5"/>
      <c r="AG118" s="5"/>
      <c r="AH118" s="5"/>
      <c r="AI118" s="5"/>
      <c r="AJ118" s="5"/>
      <c r="AK118" s="5"/>
      <c r="AL118" s="5"/>
      <c r="AM118" s="145"/>
      <c r="AN118" s="490"/>
      <c r="AO118" s="490"/>
      <c r="AP118" s="128"/>
      <c r="AQ118" s="5"/>
      <c r="AR118" s="5"/>
      <c r="AS118" s="5"/>
      <c r="AT118" s="5"/>
      <c r="AU118" s="5"/>
      <c r="AV118" s="5"/>
      <c r="AW118" s="145"/>
      <c r="AX118" s="354"/>
      <c r="AY118" s="5"/>
      <c r="AZ118" s="5"/>
      <c r="BA118" s="5"/>
      <c r="BB118" s="5"/>
      <c r="BC118" s="5"/>
      <c r="BD118" s="5"/>
      <c r="BE118" s="5"/>
      <c r="BF118" s="5"/>
      <c r="BG118" s="341"/>
      <c r="BH118" s="128"/>
      <c r="BI118" s="5"/>
      <c r="BJ118" s="5"/>
      <c r="BK118" s="5"/>
      <c r="BL118" s="5"/>
      <c r="BM118" s="5"/>
      <c r="BN118" s="5"/>
      <c r="BO118" s="5"/>
      <c r="BP118" s="5"/>
      <c r="BQ118" s="145"/>
      <c r="BR118" s="372"/>
    </row>
    <row r="119" spans="1:70" ht="15">
      <c r="A119" s="4"/>
      <c r="B119" s="8" t="s">
        <v>33</v>
      </c>
      <c r="C119" s="8" t="s">
        <v>15</v>
      </c>
      <c r="D119" s="8"/>
      <c r="E119" s="199">
        <v>101</v>
      </c>
      <c r="F119" s="118" t="s">
        <v>180</v>
      </c>
      <c r="G119" s="118" t="s">
        <v>108</v>
      </c>
      <c r="H119" s="195" t="s">
        <v>34</v>
      </c>
      <c r="I119" s="309" t="s">
        <v>188</v>
      </c>
      <c r="J119" s="5"/>
      <c r="K119" s="5"/>
      <c r="L119" s="5"/>
      <c r="M119" s="5"/>
      <c r="N119" s="5"/>
      <c r="O119" s="5"/>
      <c r="P119" s="5"/>
      <c r="Q119" s="5"/>
      <c r="R119" s="5"/>
      <c r="S119" s="341"/>
      <c r="T119" s="128"/>
      <c r="U119" s="5"/>
      <c r="V119" s="5"/>
      <c r="W119" s="5"/>
      <c r="X119" s="5"/>
      <c r="Y119" s="5"/>
      <c r="Z119" s="5"/>
      <c r="AA119" s="5"/>
      <c r="AB119" s="5"/>
      <c r="AC119" s="145"/>
      <c r="AD119" s="354"/>
      <c r="AE119" s="5"/>
      <c r="AF119" s="5"/>
      <c r="AG119" s="5"/>
      <c r="AH119" s="5"/>
      <c r="AI119" s="5"/>
      <c r="AJ119" s="5"/>
      <c r="AK119" s="5"/>
      <c r="AL119" s="5"/>
      <c r="AM119" s="145"/>
      <c r="AN119" s="490"/>
      <c r="AO119" s="490"/>
      <c r="AP119" s="128"/>
      <c r="AQ119" s="5"/>
      <c r="AR119" s="5"/>
      <c r="AS119" s="5"/>
      <c r="AT119" s="5"/>
      <c r="AU119" s="5"/>
      <c r="AV119" s="5"/>
      <c r="AW119" s="145"/>
      <c r="AX119" s="354"/>
      <c r="AY119" s="5"/>
      <c r="AZ119" s="5"/>
      <c r="BA119" s="5"/>
      <c r="BB119" s="5"/>
      <c r="BC119" s="5"/>
      <c r="BD119" s="5"/>
      <c r="BE119" s="5"/>
      <c r="BF119" s="5"/>
      <c r="BG119" s="341"/>
      <c r="BH119" s="128"/>
      <c r="BI119" s="5"/>
      <c r="BJ119" s="5"/>
      <c r="BK119" s="5"/>
      <c r="BL119" s="5"/>
      <c r="BM119" s="5"/>
      <c r="BN119" s="5"/>
      <c r="BO119" s="5"/>
      <c r="BP119" s="5"/>
      <c r="BQ119" s="145"/>
      <c r="BR119" s="372"/>
    </row>
    <row r="120" spans="1:70" ht="15">
      <c r="A120" s="4" t="s">
        <v>13</v>
      </c>
      <c r="B120" s="64" t="s">
        <v>33</v>
      </c>
      <c r="C120" s="64" t="s">
        <v>11</v>
      </c>
      <c r="D120" s="65" t="s">
        <v>21</v>
      </c>
      <c r="E120" s="126">
        <v>116</v>
      </c>
      <c r="F120" s="157" t="s">
        <v>180</v>
      </c>
      <c r="G120" s="119" t="s">
        <v>108</v>
      </c>
      <c r="H120" s="119" t="s">
        <v>34</v>
      </c>
      <c r="I120" s="308" t="s">
        <v>188</v>
      </c>
      <c r="J120" s="70"/>
      <c r="K120" s="70"/>
      <c r="L120" s="70"/>
      <c r="M120" s="70"/>
      <c r="N120" s="80" t="s">
        <v>115</v>
      </c>
      <c r="O120" s="79">
        <f>SUM(O121:O122)</f>
        <v>0</v>
      </c>
      <c r="P120" s="79">
        <f>SUM(P121:P122)</f>
        <v>0</v>
      </c>
      <c r="Q120" s="80" t="s">
        <v>115</v>
      </c>
      <c r="R120" s="79">
        <f>SUM(R121:R122)</f>
        <v>0</v>
      </c>
      <c r="S120" s="348">
        <f>SUM(S121:S122)</f>
        <v>0</v>
      </c>
      <c r="T120" s="263"/>
      <c r="U120" s="70"/>
      <c r="V120" s="70"/>
      <c r="W120" s="70"/>
      <c r="X120" s="80" t="s">
        <v>115</v>
      </c>
      <c r="Y120" s="79">
        <f>SUM(Y121:Y122)</f>
        <v>0</v>
      </c>
      <c r="Z120" s="79">
        <f>SUM(Z121:Z122)</f>
        <v>0</v>
      </c>
      <c r="AA120" s="80" t="s">
        <v>115</v>
      </c>
      <c r="AB120" s="79">
        <f>SUM(AB121:AB122)</f>
        <v>0</v>
      </c>
      <c r="AC120" s="256">
        <f>SUM(AC121:AC122)</f>
        <v>0</v>
      </c>
      <c r="AD120" s="347"/>
      <c r="AE120" s="70"/>
      <c r="AF120" s="70"/>
      <c r="AG120" s="70"/>
      <c r="AH120" s="80" t="s">
        <v>115</v>
      </c>
      <c r="AI120" s="79">
        <f>SUM(AI121:AI122)</f>
        <v>0</v>
      </c>
      <c r="AJ120" s="79">
        <f>SUM(AJ121:AJ122)</f>
        <v>0</v>
      </c>
      <c r="AK120" s="80" t="s">
        <v>115</v>
      </c>
      <c r="AL120" s="79">
        <f>SUM(AL121:AL122)</f>
        <v>0</v>
      </c>
      <c r="AM120" s="256">
        <f>SUM(AM121:AM122)</f>
        <v>0</v>
      </c>
      <c r="AN120" s="502"/>
      <c r="AO120" s="509"/>
      <c r="AP120" s="263"/>
      <c r="AQ120" s="70"/>
      <c r="AR120" s="80" t="s">
        <v>115</v>
      </c>
      <c r="AS120" s="79">
        <f>SUM(AS121:AS122)</f>
        <v>0</v>
      </c>
      <c r="AT120" s="79">
        <f>SUM(AT121:AT122)</f>
        <v>0</v>
      </c>
      <c r="AU120" s="80" t="s">
        <v>115</v>
      </c>
      <c r="AV120" s="79">
        <f>SUM(AV121:AV122)</f>
        <v>0</v>
      </c>
      <c r="AW120" s="256">
        <f>SUM(AW121:AW122)</f>
        <v>0</v>
      </c>
      <c r="AX120" s="384"/>
      <c r="AY120" s="70"/>
      <c r="AZ120" s="70"/>
      <c r="BA120" s="70"/>
      <c r="BB120" s="80" t="s">
        <v>115</v>
      </c>
      <c r="BC120" s="79">
        <f>SUM(BC121:BC122)</f>
        <v>0</v>
      </c>
      <c r="BD120" s="79">
        <f>SUM(BD121:BD122)</f>
        <v>0</v>
      </c>
      <c r="BE120" s="80" t="s">
        <v>115</v>
      </c>
      <c r="BF120" s="79">
        <f>SUM(BF121:BF122)</f>
        <v>0</v>
      </c>
      <c r="BG120" s="348">
        <f>SUM(BG121:BG122)</f>
        <v>0</v>
      </c>
      <c r="BH120" s="79"/>
      <c r="BI120" s="70"/>
      <c r="BJ120" s="70"/>
      <c r="BK120" s="70"/>
      <c r="BL120" s="80" t="s">
        <v>115</v>
      </c>
      <c r="BM120" s="79">
        <f>SUM(BM121:BM122)</f>
        <v>0</v>
      </c>
      <c r="BN120" s="79">
        <f>SUM(BN121:BN122)</f>
        <v>0</v>
      </c>
      <c r="BO120" s="80" t="s">
        <v>115</v>
      </c>
      <c r="BP120" s="79">
        <f>SUM(BP121:BP122)</f>
        <v>0</v>
      </c>
      <c r="BQ120" s="256">
        <f>SUM(BQ121:BQ122)</f>
        <v>0</v>
      </c>
      <c r="BR120" s="371"/>
    </row>
    <row r="121" spans="1:70" ht="15">
      <c r="A121" s="4"/>
      <c r="B121" s="8" t="s">
        <v>33</v>
      </c>
      <c r="C121" s="8" t="s">
        <v>11</v>
      </c>
      <c r="D121" s="8"/>
      <c r="E121" s="199">
        <v>116</v>
      </c>
      <c r="F121" s="118" t="s">
        <v>180</v>
      </c>
      <c r="G121" s="118" t="s">
        <v>108</v>
      </c>
      <c r="H121" s="195" t="s">
        <v>34</v>
      </c>
      <c r="I121" s="309" t="s">
        <v>188</v>
      </c>
      <c r="J121" s="5"/>
      <c r="K121" s="5"/>
      <c r="L121" s="5"/>
      <c r="M121" s="5"/>
      <c r="N121" s="5"/>
      <c r="O121" s="5"/>
      <c r="P121" s="5"/>
      <c r="Q121" s="5"/>
      <c r="R121" s="5"/>
      <c r="S121" s="341"/>
      <c r="T121" s="128"/>
      <c r="U121" s="5"/>
      <c r="V121" s="5"/>
      <c r="W121" s="5"/>
      <c r="X121" s="5"/>
      <c r="Y121" s="5"/>
      <c r="Z121" s="5"/>
      <c r="AA121" s="5"/>
      <c r="AB121" s="5"/>
      <c r="AC121" s="145"/>
      <c r="AD121" s="354"/>
      <c r="AE121" s="5"/>
      <c r="AF121" s="5"/>
      <c r="AG121" s="5"/>
      <c r="AH121" s="5"/>
      <c r="AI121" s="5"/>
      <c r="AJ121" s="5"/>
      <c r="AK121" s="5"/>
      <c r="AL121" s="5"/>
      <c r="AM121" s="145"/>
      <c r="AN121" s="490"/>
      <c r="AO121" s="490"/>
      <c r="AP121" s="128"/>
      <c r="AQ121" s="5"/>
      <c r="AR121" s="5"/>
      <c r="AS121" s="5"/>
      <c r="AT121" s="5"/>
      <c r="AU121" s="5"/>
      <c r="AV121" s="5"/>
      <c r="AW121" s="145"/>
      <c r="AX121" s="354"/>
      <c r="AY121" s="5"/>
      <c r="AZ121" s="5"/>
      <c r="BA121" s="5"/>
      <c r="BB121" s="5"/>
      <c r="BC121" s="5"/>
      <c r="BD121" s="5"/>
      <c r="BE121" s="5"/>
      <c r="BF121" s="5"/>
      <c r="BG121" s="341"/>
      <c r="BH121" s="128"/>
      <c r="BI121" s="5"/>
      <c r="BJ121" s="5"/>
      <c r="BK121" s="5"/>
      <c r="BL121" s="5"/>
      <c r="BM121" s="5"/>
      <c r="BN121" s="5"/>
      <c r="BO121" s="5"/>
      <c r="BP121" s="5"/>
      <c r="BQ121" s="145"/>
      <c r="BR121" s="372"/>
    </row>
    <row r="122" spans="1:70" ht="15">
      <c r="A122" s="4"/>
      <c r="B122" s="8" t="s">
        <v>33</v>
      </c>
      <c r="C122" s="8" t="s">
        <v>11</v>
      </c>
      <c r="D122" s="8"/>
      <c r="E122" s="199">
        <v>116</v>
      </c>
      <c r="F122" s="118" t="s">
        <v>180</v>
      </c>
      <c r="G122" s="118" t="s">
        <v>108</v>
      </c>
      <c r="H122" s="195" t="s">
        <v>34</v>
      </c>
      <c r="I122" s="309" t="s">
        <v>188</v>
      </c>
      <c r="J122" s="5"/>
      <c r="K122" s="5"/>
      <c r="L122" s="5"/>
      <c r="M122" s="5"/>
      <c r="N122" s="5"/>
      <c r="O122" s="5"/>
      <c r="P122" s="5"/>
      <c r="Q122" s="5"/>
      <c r="R122" s="5"/>
      <c r="S122" s="341"/>
      <c r="T122" s="128"/>
      <c r="U122" s="5"/>
      <c r="V122" s="5"/>
      <c r="W122" s="5"/>
      <c r="X122" s="5"/>
      <c r="Y122" s="5"/>
      <c r="Z122" s="5"/>
      <c r="AA122" s="5"/>
      <c r="AB122" s="5"/>
      <c r="AC122" s="145"/>
      <c r="AD122" s="354"/>
      <c r="AE122" s="5"/>
      <c r="AF122" s="5"/>
      <c r="AG122" s="5"/>
      <c r="AH122" s="5"/>
      <c r="AI122" s="5"/>
      <c r="AJ122" s="5"/>
      <c r="AK122" s="5"/>
      <c r="AL122" s="5"/>
      <c r="AM122" s="145"/>
      <c r="AN122" s="490"/>
      <c r="AO122" s="490"/>
      <c r="AP122" s="128"/>
      <c r="AQ122" s="5"/>
      <c r="AR122" s="5"/>
      <c r="AS122" s="5"/>
      <c r="AT122" s="5"/>
      <c r="AU122" s="5"/>
      <c r="AV122" s="5"/>
      <c r="AW122" s="145"/>
      <c r="AX122" s="354"/>
      <c r="AY122" s="5"/>
      <c r="AZ122" s="5"/>
      <c r="BA122" s="5"/>
      <c r="BB122" s="5"/>
      <c r="BC122" s="5"/>
      <c r="BD122" s="5"/>
      <c r="BE122" s="5"/>
      <c r="BF122" s="5"/>
      <c r="BG122" s="341"/>
      <c r="BH122" s="128"/>
      <c r="BI122" s="5"/>
      <c r="BJ122" s="5"/>
      <c r="BK122" s="5"/>
      <c r="BL122" s="5"/>
      <c r="BM122" s="5"/>
      <c r="BN122" s="5"/>
      <c r="BO122" s="5"/>
      <c r="BP122" s="5"/>
      <c r="BQ122" s="145"/>
      <c r="BR122" s="372"/>
    </row>
    <row r="123" spans="1:70" ht="15">
      <c r="A123" s="4" t="s">
        <v>13</v>
      </c>
      <c r="B123" s="64" t="s">
        <v>33</v>
      </c>
      <c r="C123" s="64" t="s">
        <v>11</v>
      </c>
      <c r="D123" s="65" t="s">
        <v>21</v>
      </c>
      <c r="E123" s="126">
        <v>101</v>
      </c>
      <c r="F123" s="157" t="s">
        <v>180</v>
      </c>
      <c r="G123" s="119" t="s">
        <v>108</v>
      </c>
      <c r="H123" s="119" t="s">
        <v>34</v>
      </c>
      <c r="I123" s="308" t="s">
        <v>188</v>
      </c>
      <c r="J123" s="70"/>
      <c r="K123" s="70"/>
      <c r="L123" s="70"/>
      <c r="M123" s="70"/>
      <c r="N123" s="80" t="s">
        <v>115</v>
      </c>
      <c r="O123" s="79">
        <f>SUM(O124:O125)</f>
        <v>0</v>
      </c>
      <c r="P123" s="79">
        <f>SUM(P124:P125)</f>
        <v>0</v>
      </c>
      <c r="Q123" s="80" t="s">
        <v>115</v>
      </c>
      <c r="R123" s="79">
        <f>SUM(R124:R125)</f>
        <v>0</v>
      </c>
      <c r="S123" s="348">
        <f>SUM(S124:S125)</f>
        <v>0</v>
      </c>
      <c r="T123" s="263"/>
      <c r="U123" s="70"/>
      <c r="V123" s="70"/>
      <c r="W123" s="70"/>
      <c r="X123" s="80" t="s">
        <v>115</v>
      </c>
      <c r="Y123" s="79">
        <f>SUM(Y124:Y125)</f>
        <v>0</v>
      </c>
      <c r="Z123" s="79">
        <f>SUM(Z124:Z125)</f>
        <v>0</v>
      </c>
      <c r="AA123" s="80" t="s">
        <v>115</v>
      </c>
      <c r="AB123" s="79">
        <f>SUM(AB124:AB125)</f>
        <v>0</v>
      </c>
      <c r="AC123" s="256">
        <f>SUM(AC124:AC125)</f>
        <v>0</v>
      </c>
      <c r="AD123" s="347"/>
      <c r="AE123" s="70"/>
      <c r="AF123" s="70"/>
      <c r="AG123" s="70"/>
      <c r="AH123" s="80" t="s">
        <v>115</v>
      </c>
      <c r="AI123" s="79">
        <f>SUM(AI124:AI125)</f>
        <v>0</v>
      </c>
      <c r="AJ123" s="79">
        <f>SUM(AJ124:AJ125)</f>
        <v>0</v>
      </c>
      <c r="AK123" s="80" t="s">
        <v>115</v>
      </c>
      <c r="AL123" s="79">
        <f>SUM(AL124:AL125)</f>
        <v>0</v>
      </c>
      <c r="AM123" s="256">
        <f>SUM(AM124:AM125)</f>
        <v>0</v>
      </c>
      <c r="AN123" s="502"/>
      <c r="AO123" s="509"/>
      <c r="AP123" s="263"/>
      <c r="AQ123" s="70"/>
      <c r="AR123" s="80" t="s">
        <v>115</v>
      </c>
      <c r="AS123" s="79">
        <f>SUM(AS124:AS125)</f>
        <v>0</v>
      </c>
      <c r="AT123" s="79">
        <f>SUM(AT124:AT125)</f>
        <v>0</v>
      </c>
      <c r="AU123" s="80" t="s">
        <v>115</v>
      </c>
      <c r="AV123" s="79">
        <f>SUM(AV124:AV125)</f>
        <v>0</v>
      </c>
      <c r="AW123" s="256">
        <f>SUM(AW124:AW125)</f>
        <v>0</v>
      </c>
      <c r="AX123" s="384"/>
      <c r="AY123" s="70"/>
      <c r="AZ123" s="70"/>
      <c r="BA123" s="70"/>
      <c r="BB123" s="80" t="s">
        <v>115</v>
      </c>
      <c r="BC123" s="79">
        <f>SUM(BC124:BC125)</f>
        <v>0</v>
      </c>
      <c r="BD123" s="79">
        <f>SUM(BD124:BD125)</f>
        <v>0</v>
      </c>
      <c r="BE123" s="80" t="s">
        <v>115</v>
      </c>
      <c r="BF123" s="79">
        <f>SUM(BF124:BF125)</f>
        <v>0</v>
      </c>
      <c r="BG123" s="348">
        <f>SUM(BG124:BG125)</f>
        <v>0</v>
      </c>
      <c r="BH123" s="79"/>
      <c r="BI123" s="70"/>
      <c r="BJ123" s="70"/>
      <c r="BK123" s="70"/>
      <c r="BL123" s="80" t="s">
        <v>115</v>
      </c>
      <c r="BM123" s="79">
        <f>SUM(BM124:BM125)</f>
        <v>0</v>
      </c>
      <c r="BN123" s="79">
        <f>SUM(BN124:BN125)</f>
        <v>0</v>
      </c>
      <c r="BO123" s="80" t="s">
        <v>115</v>
      </c>
      <c r="BP123" s="79">
        <f>SUM(BP124:BP125)</f>
        <v>0</v>
      </c>
      <c r="BQ123" s="256">
        <f>SUM(BQ124:BQ125)</f>
        <v>0</v>
      </c>
      <c r="BR123" s="371"/>
    </row>
    <row r="124" spans="1:70" ht="15">
      <c r="A124" s="10"/>
      <c r="B124" s="8" t="s">
        <v>33</v>
      </c>
      <c r="C124" s="8" t="s">
        <v>11</v>
      </c>
      <c r="D124" s="8"/>
      <c r="E124" s="199">
        <v>101</v>
      </c>
      <c r="F124" s="118" t="s">
        <v>180</v>
      </c>
      <c r="G124" s="118" t="s">
        <v>108</v>
      </c>
      <c r="H124" s="195" t="s">
        <v>34</v>
      </c>
      <c r="I124" s="309" t="s">
        <v>188</v>
      </c>
      <c r="J124" s="5"/>
      <c r="K124" s="5"/>
      <c r="L124" s="5"/>
      <c r="M124" s="5"/>
      <c r="N124" s="5"/>
      <c r="O124" s="5"/>
      <c r="P124" s="5"/>
      <c r="Q124" s="5"/>
      <c r="R124" s="5"/>
      <c r="S124" s="341"/>
      <c r="T124" s="128"/>
      <c r="U124" s="5"/>
      <c r="V124" s="5"/>
      <c r="W124" s="5"/>
      <c r="X124" s="5"/>
      <c r="Y124" s="5"/>
      <c r="Z124" s="5"/>
      <c r="AA124" s="5"/>
      <c r="AB124" s="5"/>
      <c r="AC124" s="145"/>
      <c r="AD124" s="354"/>
      <c r="AE124" s="5"/>
      <c r="AF124" s="5"/>
      <c r="AG124" s="5"/>
      <c r="AH124" s="5"/>
      <c r="AI124" s="5"/>
      <c r="AJ124" s="5"/>
      <c r="AK124" s="5"/>
      <c r="AL124" s="5"/>
      <c r="AM124" s="145"/>
      <c r="AN124" s="490"/>
      <c r="AO124" s="490"/>
      <c r="AP124" s="128"/>
      <c r="AQ124" s="5"/>
      <c r="AR124" s="5"/>
      <c r="AS124" s="5"/>
      <c r="AT124" s="5"/>
      <c r="AU124" s="5"/>
      <c r="AV124" s="5"/>
      <c r="AW124" s="145"/>
      <c r="AX124" s="354"/>
      <c r="AY124" s="5"/>
      <c r="AZ124" s="5"/>
      <c r="BA124" s="5"/>
      <c r="BB124" s="5"/>
      <c r="BC124" s="5"/>
      <c r="BD124" s="5"/>
      <c r="BE124" s="5"/>
      <c r="BF124" s="5"/>
      <c r="BG124" s="341"/>
      <c r="BH124" s="128"/>
      <c r="BI124" s="5"/>
      <c r="BJ124" s="5"/>
      <c r="BK124" s="5"/>
      <c r="BL124" s="5"/>
      <c r="BM124" s="5"/>
      <c r="BN124" s="5"/>
      <c r="BO124" s="5"/>
      <c r="BP124" s="5"/>
      <c r="BQ124" s="145"/>
      <c r="BR124" s="372"/>
    </row>
    <row r="125" spans="1:70" ht="15">
      <c r="A125" s="10"/>
      <c r="B125" s="8" t="s">
        <v>33</v>
      </c>
      <c r="C125" s="8" t="s">
        <v>11</v>
      </c>
      <c r="D125" s="8"/>
      <c r="E125" s="199">
        <v>101</v>
      </c>
      <c r="F125" s="118" t="s">
        <v>180</v>
      </c>
      <c r="G125" s="118" t="s">
        <v>108</v>
      </c>
      <c r="H125" s="195" t="s">
        <v>34</v>
      </c>
      <c r="I125" s="309" t="s">
        <v>188</v>
      </c>
      <c r="J125" s="5"/>
      <c r="K125" s="5"/>
      <c r="L125" s="5"/>
      <c r="M125" s="5"/>
      <c r="N125" s="5"/>
      <c r="O125" s="5"/>
      <c r="P125" s="5"/>
      <c r="Q125" s="5"/>
      <c r="R125" s="5"/>
      <c r="S125" s="341"/>
      <c r="T125" s="128"/>
      <c r="U125" s="5"/>
      <c r="V125" s="5"/>
      <c r="W125" s="5"/>
      <c r="X125" s="5"/>
      <c r="Y125" s="5"/>
      <c r="Z125" s="5"/>
      <c r="AA125" s="5"/>
      <c r="AB125" s="5"/>
      <c r="AC125" s="145"/>
      <c r="AD125" s="354"/>
      <c r="AE125" s="5"/>
      <c r="AF125" s="5"/>
      <c r="AG125" s="5"/>
      <c r="AH125" s="5"/>
      <c r="AI125" s="5"/>
      <c r="AJ125" s="5"/>
      <c r="AK125" s="5"/>
      <c r="AL125" s="5"/>
      <c r="AM125" s="145"/>
      <c r="AN125" s="490"/>
      <c r="AO125" s="490"/>
      <c r="AP125" s="128"/>
      <c r="AQ125" s="5"/>
      <c r="AR125" s="5"/>
      <c r="AS125" s="5"/>
      <c r="AT125" s="5"/>
      <c r="AU125" s="5"/>
      <c r="AV125" s="5"/>
      <c r="AW125" s="145"/>
      <c r="AX125" s="354"/>
      <c r="AY125" s="5"/>
      <c r="AZ125" s="5"/>
      <c r="BA125" s="5"/>
      <c r="BB125" s="5"/>
      <c r="BC125" s="5"/>
      <c r="BD125" s="5"/>
      <c r="BE125" s="5"/>
      <c r="BF125" s="5"/>
      <c r="BG125" s="341"/>
      <c r="BH125" s="128"/>
      <c r="BI125" s="5"/>
      <c r="BJ125" s="5"/>
      <c r="BK125" s="5"/>
      <c r="BL125" s="5"/>
      <c r="BM125" s="5"/>
      <c r="BN125" s="5"/>
      <c r="BO125" s="5"/>
      <c r="BP125" s="5"/>
      <c r="BQ125" s="145"/>
      <c r="BR125" s="372"/>
    </row>
    <row r="126" spans="1:70" ht="15">
      <c r="A126" s="10"/>
      <c r="B126" s="1" t="s">
        <v>33</v>
      </c>
      <c r="C126" s="1" t="s">
        <v>138</v>
      </c>
      <c r="D126" s="2" t="s">
        <v>20</v>
      </c>
      <c r="E126" s="1">
        <v>1</v>
      </c>
      <c r="F126" s="2" t="s">
        <v>179</v>
      </c>
      <c r="G126" s="38" t="s">
        <v>108</v>
      </c>
      <c r="H126" s="2" t="s">
        <v>141</v>
      </c>
      <c r="I126" s="303"/>
      <c r="J126" s="2"/>
      <c r="K126" s="2"/>
      <c r="L126" s="2"/>
      <c r="M126" s="2"/>
      <c r="N126" s="2"/>
      <c r="O126" s="2"/>
      <c r="P126" s="2"/>
      <c r="Q126" s="2"/>
      <c r="R126" s="2"/>
      <c r="S126" s="303"/>
      <c r="T126" s="93"/>
      <c r="U126" s="2"/>
      <c r="V126" s="2"/>
      <c r="W126" s="2"/>
      <c r="X126" s="2"/>
      <c r="Y126" s="2"/>
      <c r="Z126" s="2"/>
      <c r="AA126" s="2"/>
      <c r="AB126" s="2"/>
      <c r="AC126" s="148"/>
      <c r="AD126" s="353"/>
      <c r="AE126" s="2"/>
      <c r="AF126" s="2"/>
      <c r="AG126" s="2"/>
      <c r="AH126" s="2"/>
      <c r="AI126" s="2"/>
      <c r="AJ126" s="2"/>
      <c r="AK126" s="2"/>
      <c r="AL126" s="2"/>
      <c r="AM126" s="148"/>
      <c r="AN126" s="501"/>
      <c r="AO126" s="501"/>
      <c r="AP126" s="93"/>
      <c r="AQ126" s="2"/>
      <c r="AR126" s="2"/>
      <c r="AS126" s="2"/>
      <c r="AT126" s="2"/>
      <c r="AU126" s="2"/>
      <c r="AV126" s="2"/>
      <c r="AW126" s="148"/>
      <c r="AX126" s="353"/>
      <c r="AY126" s="2"/>
      <c r="AZ126" s="2"/>
      <c r="BA126" s="2"/>
      <c r="BB126" s="2"/>
      <c r="BC126" s="2"/>
      <c r="BD126" s="2"/>
      <c r="BE126" s="2"/>
      <c r="BF126" s="2"/>
      <c r="BG126" s="303"/>
      <c r="BH126" s="93"/>
      <c r="BI126" s="2"/>
      <c r="BJ126" s="2"/>
      <c r="BK126" s="2"/>
      <c r="BL126" s="2"/>
      <c r="BM126" s="2"/>
      <c r="BN126" s="2"/>
      <c r="BO126" s="2"/>
      <c r="BP126" s="2"/>
      <c r="BQ126" s="148"/>
      <c r="BR126" s="370"/>
    </row>
    <row r="127" spans="1:70" ht="15.75" customHeight="1">
      <c r="B127" s="8" t="s">
        <v>33</v>
      </c>
      <c r="C127" s="8" t="s">
        <v>8</v>
      </c>
      <c r="D127" s="5"/>
      <c r="E127" s="197" t="s">
        <v>151</v>
      </c>
      <c r="F127" s="118"/>
      <c r="G127" s="195"/>
      <c r="H127" s="195"/>
      <c r="I127" s="309"/>
      <c r="J127" s="5"/>
      <c r="K127" s="5"/>
      <c r="L127" s="5"/>
      <c r="M127" s="5"/>
      <c r="N127" s="5"/>
      <c r="O127" s="5"/>
      <c r="P127" s="5"/>
      <c r="Q127" s="5"/>
      <c r="R127" s="5"/>
      <c r="S127" s="341"/>
      <c r="T127" s="128"/>
      <c r="U127" s="5"/>
      <c r="V127" s="5"/>
      <c r="W127" s="5"/>
      <c r="X127" s="5"/>
      <c r="Y127" s="5"/>
      <c r="Z127" s="5"/>
      <c r="AA127" s="5"/>
      <c r="AB127" s="5"/>
      <c r="AC127" s="145"/>
      <c r="AD127" s="354"/>
      <c r="AE127" s="5"/>
      <c r="AF127" s="5"/>
      <c r="AG127" s="5"/>
      <c r="AH127" s="5"/>
      <c r="AI127" s="5"/>
      <c r="AJ127" s="5"/>
      <c r="AK127" s="5"/>
      <c r="AL127" s="5"/>
      <c r="AM127" s="145"/>
      <c r="AN127" s="490"/>
      <c r="AO127" s="490"/>
      <c r="AP127" s="128"/>
      <c r="AQ127" s="5"/>
      <c r="AR127" s="5"/>
      <c r="AS127" s="5"/>
      <c r="AT127" s="5"/>
      <c r="AU127" s="5"/>
      <c r="AV127" s="5"/>
      <c r="AW127" s="145"/>
      <c r="AX127" s="354"/>
      <c r="AY127" s="5"/>
      <c r="AZ127" s="5"/>
      <c r="BA127" s="5"/>
      <c r="BB127" s="5"/>
      <c r="BC127" s="5"/>
      <c r="BD127" s="5"/>
      <c r="BE127" s="5"/>
      <c r="BF127" s="5"/>
      <c r="BG127" s="341"/>
      <c r="BH127" s="128"/>
      <c r="BI127" s="5"/>
      <c r="BJ127" s="5"/>
      <c r="BK127" s="5"/>
      <c r="BL127" s="5"/>
      <c r="BM127" s="5"/>
      <c r="BN127" s="5"/>
      <c r="BO127" s="5"/>
      <c r="BP127" s="5"/>
      <c r="BQ127" s="145"/>
      <c r="BR127" s="372"/>
    </row>
    <row r="128" spans="1:70" ht="15.75" customHeight="1">
      <c r="B128" s="8" t="s">
        <v>33</v>
      </c>
      <c r="C128" s="8" t="s">
        <v>11</v>
      </c>
      <c r="D128" s="5"/>
      <c r="E128" s="197" t="s">
        <v>151</v>
      </c>
      <c r="F128" s="118"/>
      <c r="G128" s="195"/>
      <c r="H128" s="195"/>
      <c r="I128" s="309"/>
      <c r="J128" s="5"/>
      <c r="K128" s="5"/>
      <c r="L128" s="5"/>
      <c r="M128" s="5"/>
      <c r="N128" s="5"/>
      <c r="O128" s="5"/>
      <c r="P128" s="5"/>
      <c r="Q128" s="5"/>
      <c r="R128" s="5"/>
      <c r="S128" s="341"/>
      <c r="T128" s="128"/>
      <c r="U128" s="5"/>
      <c r="V128" s="5"/>
      <c r="W128" s="5"/>
      <c r="X128" s="5"/>
      <c r="Y128" s="5"/>
      <c r="Z128" s="5"/>
      <c r="AA128" s="5"/>
      <c r="AB128" s="5"/>
      <c r="AC128" s="145"/>
      <c r="AD128" s="354"/>
      <c r="AE128" s="5"/>
      <c r="AF128" s="5"/>
      <c r="AG128" s="5"/>
      <c r="AH128" s="5"/>
      <c r="AI128" s="5"/>
      <c r="AJ128" s="5"/>
      <c r="AK128" s="5"/>
      <c r="AL128" s="5"/>
      <c r="AM128" s="145"/>
      <c r="AN128" s="490"/>
      <c r="AO128" s="490"/>
      <c r="AP128" s="128"/>
      <c r="AQ128" s="5"/>
      <c r="AR128" s="5"/>
      <c r="AS128" s="5"/>
      <c r="AT128" s="5"/>
      <c r="AU128" s="5"/>
      <c r="AV128" s="5"/>
      <c r="AW128" s="145"/>
      <c r="AX128" s="354"/>
      <c r="AY128" s="5"/>
      <c r="AZ128" s="5"/>
      <c r="BA128" s="5"/>
      <c r="BB128" s="5"/>
      <c r="BC128" s="5"/>
      <c r="BD128" s="5"/>
      <c r="BE128" s="5"/>
      <c r="BF128" s="5"/>
      <c r="BG128" s="341"/>
      <c r="BH128" s="128"/>
      <c r="BI128" s="5"/>
      <c r="BJ128" s="5"/>
      <c r="BK128" s="5"/>
      <c r="BL128" s="5"/>
      <c r="BM128" s="5"/>
      <c r="BN128" s="5"/>
      <c r="BO128" s="5"/>
      <c r="BP128" s="5"/>
      <c r="BQ128" s="145"/>
      <c r="BR128" s="372"/>
    </row>
    <row r="129" spans="2:70" ht="15.75" customHeight="1">
      <c r="B129" s="1" t="s">
        <v>33</v>
      </c>
      <c r="C129" s="1" t="s">
        <v>172</v>
      </c>
      <c r="D129" s="2" t="s">
        <v>48</v>
      </c>
      <c r="E129" s="1">
        <v>1</v>
      </c>
      <c r="F129" s="2" t="s">
        <v>178</v>
      </c>
      <c r="G129" s="38" t="s">
        <v>108</v>
      </c>
      <c r="H129" s="2" t="s">
        <v>36</v>
      </c>
      <c r="I129" s="303"/>
      <c r="J129" s="2"/>
      <c r="K129" s="2"/>
      <c r="L129" s="2"/>
      <c r="M129" s="2"/>
      <c r="N129" s="2"/>
      <c r="O129" s="2"/>
      <c r="P129" s="2"/>
      <c r="Q129" s="2"/>
      <c r="R129" s="2"/>
      <c r="S129" s="303"/>
      <c r="T129" s="93"/>
      <c r="U129" s="2"/>
      <c r="V129" s="2"/>
      <c r="W129" s="2"/>
      <c r="X129" s="2"/>
      <c r="Y129" s="2"/>
      <c r="Z129" s="2"/>
      <c r="AA129" s="2"/>
      <c r="AB129" s="2"/>
      <c r="AC129" s="148"/>
      <c r="AD129" s="353"/>
      <c r="AE129" s="2"/>
      <c r="AF129" s="2"/>
      <c r="AG129" s="2"/>
      <c r="AH129" s="2"/>
      <c r="AI129" s="2"/>
      <c r="AJ129" s="2"/>
      <c r="AK129" s="2"/>
      <c r="AL129" s="2"/>
      <c r="AM129" s="148"/>
      <c r="AN129" s="501"/>
      <c r="AO129" s="501"/>
      <c r="AP129" s="93"/>
      <c r="AQ129" s="2"/>
      <c r="AR129" s="2"/>
      <c r="AS129" s="2"/>
      <c r="AT129" s="2"/>
      <c r="AU129" s="2"/>
      <c r="AV129" s="2"/>
      <c r="AW129" s="148"/>
      <c r="AX129" s="353"/>
      <c r="AY129" s="2"/>
      <c r="AZ129" s="2"/>
      <c r="BA129" s="2"/>
      <c r="BB129" s="2"/>
      <c r="BC129" s="2"/>
      <c r="BD129" s="2"/>
      <c r="BE129" s="2"/>
      <c r="BF129" s="2"/>
      <c r="BG129" s="303"/>
      <c r="BH129" s="93"/>
      <c r="BI129" s="2"/>
      <c r="BJ129" s="2"/>
      <c r="BK129" s="2"/>
      <c r="BL129" s="2"/>
      <c r="BM129" s="2"/>
      <c r="BN129" s="2"/>
      <c r="BO129" s="2"/>
      <c r="BP129" s="2"/>
      <c r="BQ129" s="148"/>
      <c r="BR129" s="370"/>
    </row>
    <row r="130" spans="2:70" ht="15.75" customHeight="1">
      <c r="B130" s="8" t="s">
        <v>33</v>
      </c>
      <c r="C130" s="8" t="s">
        <v>14</v>
      </c>
      <c r="D130" s="5"/>
      <c r="E130" s="197">
        <v>116</v>
      </c>
      <c r="F130" s="118"/>
      <c r="G130" s="195"/>
      <c r="H130" s="195"/>
      <c r="I130" s="309"/>
      <c r="J130" s="5"/>
      <c r="K130" s="5"/>
      <c r="L130" s="5"/>
      <c r="M130" s="5"/>
      <c r="N130" s="5"/>
      <c r="O130" s="5"/>
      <c r="P130" s="5"/>
      <c r="Q130" s="5"/>
      <c r="R130" s="5"/>
      <c r="S130" s="341"/>
      <c r="T130" s="128"/>
      <c r="U130" s="5"/>
      <c r="V130" s="5"/>
      <c r="W130" s="5"/>
      <c r="X130" s="5"/>
      <c r="Y130" s="5"/>
      <c r="Z130" s="5"/>
      <c r="AA130" s="5"/>
      <c r="AB130" s="5"/>
      <c r="AC130" s="145"/>
      <c r="AD130" s="354"/>
      <c r="AE130" s="5"/>
      <c r="AF130" s="5"/>
      <c r="AG130" s="5"/>
      <c r="AH130" s="5"/>
      <c r="AI130" s="5"/>
      <c r="AJ130" s="5"/>
      <c r="AK130" s="5"/>
      <c r="AL130" s="5"/>
      <c r="AM130" s="145"/>
      <c r="AN130" s="490"/>
      <c r="AO130" s="490"/>
      <c r="AP130" s="128"/>
      <c r="AQ130" s="5"/>
      <c r="AR130" s="5"/>
      <c r="AS130" s="5"/>
      <c r="AT130" s="5"/>
      <c r="AU130" s="5"/>
      <c r="AV130" s="5"/>
      <c r="AW130" s="145"/>
      <c r="AX130" s="354"/>
      <c r="AY130" s="5"/>
      <c r="AZ130" s="5"/>
      <c r="BA130" s="5"/>
      <c r="BB130" s="5"/>
      <c r="BC130" s="5"/>
      <c r="BD130" s="5"/>
      <c r="BE130" s="5"/>
      <c r="BF130" s="5"/>
      <c r="BG130" s="341"/>
      <c r="BH130" s="128"/>
      <c r="BI130" s="5"/>
      <c r="BJ130" s="5"/>
      <c r="BK130" s="5"/>
      <c r="BL130" s="5"/>
      <c r="BM130" s="5"/>
      <c r="BN130" s="5"/>
      <c r="BO130" s="5"/>
      <c r="BP130" s="5"/>
      <c r="BQ130" s="145"/>
      <c r="BR130" s="372"/>
    </row>
    <row r="131" spans="2:70" ht="15.75" customHeight="1">
      <c r="B131" s="8" t="s">
        <v>33</v>
      </c>
      <c r="C131" s="8" t="s">
        <v>14</v>
      </c>
      <c r="D131" s="5"/>
      <c r="E131" s="197">
        <v>392</v>
      </c>
      <c r="F131" s="118"/>
      <c r="G131" s="195"/>
      <c r="H131" s="195"/>
      <c r="I131" s="309"/>
      <c r="J131" s="5"/>
      <c r="K131" s="5"/>
      <c r="L131" s="5"/>
      <c r="M131" s="5"/>
      <c r="N131" s="5"/>
      <c r="O131" s="5"/>
      <c r="P131" s="5"/>
      <c r="Q131" s="5"/>
      <c r="R131" s="5"/>
      <c r="S131" s="341"/>
      <c r="T131" s="128"/>
      <c r="U131" s="5"/>
      <c r="V131" s="5"/>
      <c r="W131" s="5"/>
      <c r="X131" s="5"/>
      <c r="Y131" s="5"/>
      <c r="Z131" s="5"/>
      <c r="AA131" s="5"/>
      <c r="AB131" s="5"/>
      <c r="AC131" s="145"/>
      <c r="AD131" s="354"/>
      <c r="AE131" s="5"/>
      <c r="AF131" s="5"/>
      <c r="AG131" s="5"/>
      <c r="AH131" s="5"/>
      <c r="AI131" s="5"/>
      <c r="AJ131" s="5"/>
      <c r="AK131" s="5"/>
      <c r="AL131" s="5"/>
      <c r="AM131" s="145"/>
      <c r="AN131" s="490"/>
      <c r="AO131" s="490"/>
      <c r="AP131" s="128"/>
      <c r="AQ131" s="5"/>
      <c r="AR131" s="5"/>
      <c r="AS131" s="5"/>
      <c r="AT131" s="5"/>
      <c r="AU131" s="5"/>
      <c r="AV131" s="5"/>
      <c r="AW131" s="145"/>
      <c r="AX131" s="354"/>
      <c r="AY131" s="5"/>
      <c r="AZ131" s="5"/>
      <c r="BA131" s="5"/>
      <c r="BB131" s="5"/>
      <c r="BC131" s="5"/>
      <c r="BD131" s="5"/>
      <c r="BE131" s="5"/>
      <c r="BF131" s="5"/>
      <c r="BG131" s="341"/>
      <c r="BH131" s="128"/>
      <c r="BI131" s="5"/>
      <c r="BJ131" s="5"/>
      <c r="BK131" s="5"/>
      <c r="BL131" s="5"/>
      <c r="BM131" s="5"/>
      <c r="BN131" s="5"/>
      <c r="BO131" s="5"/>
      <c r="BP131" s="5"/>
      <c r="BQ131" s="145"/>
      <c r="BR131" s="372"/>
    </row>
    <row r="132" spans="2:70" ht="15.75" customHeight="1">
      <c r="B132" s="1" t="s">
        <v>33</v>
      </c>
      <c r="C132" s="1" t="s">
        <v>138</v>
      </c>
      <c r="D132" s="2" t="s">
        <v>21</v>
      </c>
      <c r="E132" s="1">
        <v>1</v>
      </c>
      <c r="F132" s="2" t="s">
        <v>177</v>
      </c>
      <c r="G132" s="38" t="s">
        <v>108</v>
      </c>
      <c r="H132" s="2" t="s">
        <v>176</v>
      </c>
      <c r="I132" s="303"/>
      <c r="J132" s="2"/>
      <c r="K132" s="2"/>
      <c r="L132" s="2"/>
      <c r="M132" s="2"/>
      <c r="N132" s="2"/>
      <c r="O132" s="2"/>
      <c r="P132" s="2"/>
      <c r="Q132" s="2"/>
      <c r="R132" s="2"/>
      <c r="S132" s="303"/>
      <c r="T132" s="93"/>
      <c r="U132" s="2"/>
      <c r="V132" s="2"/>
      <c r="W132" s="2"/>
      <c r="X132" s="2"/>
      <c r="Y132" s="2"/>
      <c r="Z132" s="2"/>
      <c r="AA132" s="2"/>
      <c r="AB132" s="2"/>
      <c r="AC132" s="148"/>
      <c r="AD132" s="353"/>
      <c r="AE132" s="2"/>
      <c r="AF132" s="2"/>
      <c r="AG132" s="2"/>
      <c r="AH132" s="2"/>
      <c r="AI132" s="2"/>
      <c r="AJ132" s="2"/>
      <c r="AK132" s="2"/>
      <c r="AL132" s="2"/>
      <c r="AM132" s="148"/>
      <c r="AN132" s="501"/>
      <c r="AO132" s="501"/>
      <c r="AP132" s="93"/>
      <c r="AQ132" s="2"/>
      <c r="AR132" s="2"/>
      <c r="AS132" s="2"/>
      <c r="AT132" s="2"/>
      <c r="AU132" s="2"/>
      <c r="AV132" s="2"/>
      <c r="AW132" s="148"/>
      <c r="AX132" s="353"/>
      <c r="AY132" s="2"/>
      <c r="AZ132" s="2"/>
      <c r="BA132" s="2"/>
      <c r="BB132" s="2"/>
      <c r="BC132" s="2"/>
      <c r="BD132" s="2"/>
      <c r="BE132" s="2"/>
      <c r="BF132" s="2"/>
      <c r="BG132" s="303"/>
      <c r="BH132" s="93"/>
      <c r="BI132" s="2"/>
      <c r="BJ132" s="2"/>
      <c r="BK132" s="2"/>
      <c r="BL132" s="2"/>
      <c r="BM132" s="2"/>
      <c r="BN132" s="2"/>
      <c r="BO132" s="2"/>
      <c r="BP132" s="2"/>
      <c r="BQ132" s="148"/>
      <c r="BR132" s="370"/>
    </row>
    <row r="133" spans="2:70" ht="15.75" customHeight="1">
      <c r="B133" s="8" t="s">
        <v>33</v>
      </c>
      <c r="C133" s="8" t="s">
        <v>11</v>
      </c>
      <c r="D133" s="5"/>
      <c r="E133" s="197">
        <v>393</v>
      </c>
      <c r="F133" s="118"/>
      <c r="G133" s="195"/>
      <c r="H133" s="195"/>
      <c r="I133" s="309"/>
      <c r="J133" s="5"/>
      <c r="K133" s="5"/>
      <c r="L133" s="5"/>
      <c r="M133" s="5"/>
      <c r="N133" s="5"/>
      <c r="O133" s="5"/>
      <c r="P133" s="5"/>
      <c r="Q133" s="5"/>
      <c r="R133" s="5"/>
      <c r="S133" s="341"/>
      <c r="T133" s="128"/>
      <c r="U133" s="5"/>
      <c r="V133" s="5"/>
      <c r="W133" s="5"/>
      <c r="X133" s="5"/>
      <c r="Y133" s="5"/>
      <c r="Z133" s="5"/>
      <c r="AA133" s="5"/>
      <c r="AB133" s="5"/>
      <c r="AC133" s="145"/>
      <c r="AD133" s="354"/>
      <c r="AE133" s="5"/>
      <c r="AF133" s="5"/>
      <c r="AG133" s="5"/>
      <c r="AH133" s="5"/>
      <c r="AI133" s="5"/>
      <c r="AJ133" s="5"/>
      <c r="AK133" s="5"/>
      <c r="AL133" s="5"/>
      <c r="AM133" s="145"/>
      <c r="AN133" s="490"/>
      <c r="AO133" s="490"/>
      <c r="AP133" s="128"/>
      <c r="AQ133" s="5"/>
      <c r="AR133" s="5"/>
      <c r="AS133" s="5"/>
      <c r="AT133" s="5"/>
      <c r="AU133" s="5"/>
      <c r="AV133" s="5"/>
      <c r="AW133" s="145"/>
      <c r="AX133" s="354"/>
      <c r="AY133" s="5"/>
      <c r="AZ133" s="5"/>
      <c r="BA133" s="5"/>
      <c r="BB133" s="5"/>
      <c r="BC133" s="5"/>
      <c r="BD133" s="5"/>
      <c r="BE133" s="5"/>
      <c r="BF133" s="5"/>
      <c r="BG133" s="341"/>
      <c r="BH133" s="128"/>
      <c r="BI133" s="5"/>
      <c r="BJ133" s="5"/>
      <c r="BK133" s="5"/>
      <c r="BL133" s="5"/>
      <c r="BM133" s="5"/>
      <c r="BN133" s="5"/>
      <c r="BO133" s="5"/>
      <c r="BP133" s="5"/>
      <c r="BQ133" s="145"/>
      <c r="BR133" s="372"/>
    </row>
    <row r="134" spans="2:70" ht="15.75" customHeight="1">
      <c r="B134" s="1" t="s">
        <v>33</v>
      </c>
      <c r="C134" s="1" t="s">
        <v>138</v>
      </c>
      <c r="D134" s="2" t="s">
        <v>23</v>
      </c>
      <c r="E134" s="1">
        <v>1</v>
      </c>
      <c r="F134" s="2" t="s">
        <v>175</v>
      </c>
      <c r="G134" s="38" t="s">
        <v>108</v>
      </c>
      <c r="H134" s="2" t="s">
        <v>165</v>
      </c>
      <c r="I134" s="303"/>
      <c r="J134" s="3"/>
      <c r="K134" s="3"/>
      <c r="L134" s="3"/>
      <c r="M134" s="3"/>
      <c r="N134" s="38" t="s">
        <v>261</v>
      </c>
      <c r="O134" s="81">
        <f>O135+O138</f>
        <v>0</v>
      </c>
      <c r="P134" s="81">
        <f>P135+P138</f>
        <v>0</v>
      </c>
      <c r="Q134" s="38" t="s">
        <v>262</v>
      </c>
      <c r="R134" s="81">
        <f>R135+R138</f>
        <v>0</v>
      </c>
      <c r="S134" s="346">
        <f>S135+S138</f>
        <v>0</v>
      </c>
      <c r="T134" s="262"/>
      <c r="U134" s="3"/>
      <c r="V134" s="3"/>
      <c r="W134" s="3"/>
      <c r="X134" s="38" t="s">
        <v>261</v>
      </c>
      <c r="Y134" s="81">
        <f>Y135+Y138</f>
        <v>0</v>
      </c>
      <c r="Z134" s="81">
        <f>Z135+Z138</f>
        <v>0</v>
      </c>
      <c r="AA134" s="38" t="s">
        <v>262</v>
      </c>
      <c r="AB134" s="81">
        <f>AB135+AB138</f>
        <v>0</v>
      </c>
      <c r="AC134" s="89">
        <f>AC135+AC138</f>
        <v>0</v>
      </c>
      <c r="AD134" s="345"/>
      <c r="AE134" s="3"/>
      <c r="AF134" s="3"/>
      <c r="AG134" s="3"/>
      <c r="AH134" s="38" t="s">
        <v>116</v>
      </c>
      <c r="AI134" s="81">
        <f>AI135+AI138</f>
        <v>1</v>
      </c>
      <c r="AJ134" s="81">
        <f>AJ135+AJ138</f>
        <v>40000000</v>
      </c>
      <c r="AK134" s="38" t="s">
        <v>116</v>
      </c>
      <c r="AL134" s="81">
        <f>AL135+AL138</f>
        <v>0.8590000000000001</v>
      </c>
      <c r="AM134" s="89">
        <f>AM135+AM138</f>
        <v>34360000.000000007</v>
      </c>
      <c r="AN134" s="500"/>
      <c r="AO134" s="508"/>
      <c r="AP134" s="262"/>
      <c r="AQ134" s="3"/>
      <c r="AR134" s="38" t="s">
        <v>116</v>
      </c>
      <c r="AS134" s="81">
        <f>AS135+AS138</f>
        <v>0</v>
      </c>
      <c r="AT134" s="81">
        <f>AT135+AT138</f>
        <v>0</v>
      </c>
      <c r="AU134" s="38" t="s">
        <v>116</v>
      </c>
      <c r="AV134" s="81">
        <f>AV135+AV138</f>
        <v>0</v>
      </c>
      <c r="AW134" s="89">
        <f>AW135+AW138</f>
        <v>0</v>
      </c>
      <c r="AX134" s="383"/>
      <c r="AY134" s="3"/>
      <c r="AZ134" s="3"/>
      <c r="BA134" s="3"/>
      <c r="BB134" s="38" t="s">
        <v>116</v>
      </c>
      <c r="BC134" s="81">
        <f>BC135+BC138</f>
        <v>0</v>
      </c>
      <c r="BD134" s="81">
        <f>BD135+BD138</f>
        <v>0</v>
      </c>
      <c r="BE134" s="38" t="s">
        <v>116</v>
      </c>
      <c r="BF134" s="81">
        <f>BF135+BF138</f>
        <v>0</v>
      </c>
      <c r="BG134" s="346">
        <f>BG135+BG138</f>
        <v>0</v>
      </c>
      <c r="BH134" s="325"/>
      <c r="BI134" s="3"/>
      <c r="BJ134" s="3"/>
      <c r="BK134" s="3"/>
      <c r="BL134" s="38" t="s">
        <v>116</v>
      </c>
      <c r="BM134" s="81">
        <f>BM135+BM138</f>
        <v>15.689999999999998</v>
      </c>
      <c r="BN134" s="81">
        <f>BN135+BN138</f>
        <v>15689999.999999996</v>
      </c>
      <c r="BO134" s="38" t="s">
        <v>116</v>
      </c>
      <c r="BP134" s="81">
        <f>BP135+BP138</f>
        <v>2.3695170000000001</v>
      </c>
      <c r="BQ134" s="89">
        <f>BQ135+BQ138</f>
        <v>94780680</v>
      </c>
      <c r="BR134" s="370"/>
    </row>
    <row r="135" spans="2:70" ht="15.75" customHeight="1">
      <c r="B135" s="64" t="s">
        <v>33</v>
      </c>
      <c r="C135" s="64" t="s">
        <v>15</v>
      </c>
      <c r="D135" s="65" t="s">
        <v>23</v>
      </c>
      <c r="E135" s="193">
        <v>381</v>
      </c>
      <c r="F135" s="157" t="s">
        <v>175</v>
      </c>
      <c r="G135" s="119" t="s">
        <v>108</v>
      </c>
      <c r="H135" s="119" t="s">
        <v>165</v>
      </c>
      <c r="I135" s="308"/>
      <c r="J135" s="70"/>
      <c r="K135" s="70"/>
      <c r="L135" s="70"/>
      <c r="M135" s="70"/>
      <c r="N135" s="80" t="s">
        <v>115</v>
      </c>
      <c r="O135" s="79">
        <f>SUM(O136:O137)</f>
        <v>0</v>
      </c>
      <c r="P135" s="79">
        <f>SUM(P136:P137)</f>
        <v>0</v>
      </c>
      <c r="Q135" s="80" t="s">
        <v>115</v>
      </c>
      <c r="R135" s="79">
        <f>SUM(R136:R137)</f>
        <v>0</v>
      </c>
      <c r="S135" s="348">
        <f>SUM(S136:S137)</f>
        <v>0</v>
      </c>
      <c r="T135" s="263"/>
      <c r="U135" s="70"/>
      <c r="V135" s="70"/>
      <c r="W135" s="70"/>
      <c r="X135" s="80" t="s">
        <v>115</v>
      </c>
      <c r="Y135" s="79">
        <f>SUM(Y136:Y137)</f>
        <v>0</v>
      </c>
      <c r="Z135" s="79">
        <f>SUM(Z136:Z137)</f>
        <v>0</v>
      </c>
      <c r="AA135" s="80" t="s">
        <v>115</v>
      </c>
      <c r="AB135" s="79">
        <f>SUM(AB136:AB137)</f>
        <v>0</v>
      </c>
      <c r="AC135" s="256">
        <f>SUM(AC136:AC137)</f>
        <v>0</v>
      </c>
      <c r="AD135" s="347"/>
      <c r="AE135" s="70"/>
      <c r="AF135" s="70"/>
      <c r="AG135" s="70"/>
      <c r="AH135" s="80" t="s">
        <v>115</v>
      </c>
      <c r="AI135" s="79">
        <f>SUM(AI136:AI137)</f>
        <v>0</v>
      </c>
      <c r="AJ135" s="79">
        <f>SUM(AJ136:AJ137)</f>
        <v>0</v>
      </c>
      <c r="AK135" s="80" t="s">
        <v>115</v>
      </c>
      <c r="AL135" s="79">
        <f>SUM(AL136:AL137)</f>
        <v>0</v>
      </c>
      <c r="AM135" s="256">
        <f>SUM(AM136:AM137)</f>
        <v>0</v>
      </c>
      <c r="AN135" s="502"/>
      <c r="AO135" s="509"/>
      <c r="AP135" s="263"/>
      <c r="AQ135" s="70"/>
      <c r="AR135" s="80" t="s">
        <v>115</v>
      </c>
      <c r="AS135" s="79">
        <f>SUM(AS136:AS137)</f>
        <v>0</v>
      </c>
      <c r="AT135" s="79">
        <f>SUM(AT136:AT137)</f>
        <v>0</v>
      </c>
      <c r="AU135" s="80" t="s">
        <v>115</v>
      </c>
      <c r="AV135" s="79">
        <f>SUM(AV136:AV137)</f>
        <v>0</v>
      </c>
      <c r="AW135" s="256">
        <f>SUM(AW136:AW137)</f>
        <v>0</v>
      </c>
      <c r="AX135" s="384"/>
      <c r="AY135" s="70"/>
      <c r="AZ135" s="70"/>
      <c r="BA135" s="70"/>
      <c r="BB135" s="80" t="s">
        <v>115</v>
      </c>
      <c r="BC135" s="79">
        <f>SUM(BC136:BC137)</f>
        <v>0</v>
      </c>
      <c r="BD135" s="79">
        <f>SUM(BD136:BD137)</f>
        <v>0</v>
      </c>
      <c r="BE135" s="80" t="s">
        <v>115</v>
      </c>
      <c r="BF135" s="79">
        <f>SUM(BF136:BF137)</f>
        <v>0</v>
      </c>
      <c r="BG135" s="348">
        <f>SUM(BG136:BG137)</f>
        <v>0</v>
      </c>
      <c r="BH135" s="79"/>
      <c r="BI135" s="70"/>
      <c r="BJ135" s="70"/>
      <c r="BK135" s="70"/>
      <c r="BL135" s="80" t="s">
        <v>115</v>
      </c>
      <c r="BM135" s="79">
        <f>SUM(BM136:BM137)</f>
        <v>0</v>
      </c>
      <c r="BN135" s="79">
        <f>SUM(BN136:BN137)</f>
        <v>0</v>
      </c>
      <c r="BO135" s="80" t="s">
        <v>115</v>
      </c>
      <c r="BP135" s="79">
        <f>SUM(BP136:BP137)</f>
        <v>0</v>
      </c>
      <c r="BQ135" s="256">
        <f>SUM(BQ136:BQ137)</f>
        <v>0</v>
      </c>
      <c r="BR135" s="371"/>
    </row>
    <row r="136" spans="2:70" ht="15.75" customHeight="1">
      <c r="B136" s="8" t="s">
        <v>33</v>
      </c>
      <c r="C136" s="8" t="s">
        <v>15</v>
      </c>
      <c r="D136" s="8"/>
      <c r="E136" s="197">
        <v>381</v>
      </c>
      <c r="F136" s="118" t="s">
        <v>175</v>
      </c>
      <c r="G136" s="195" t="s">
        <v>108</v>
      </c>
      <c r="H136" s="195" t="s">
        <v>165</v>
      </c>
      <c r="I136" s="309"/>
      <c r="J136" s="5"/>
      <c r="K136" s="5"/>
      <c r="L136" s="5"/>
      <c r="M136" s="5"/>
      <c r="N136" s="5"/>
      <c r="O136" s="5"/>
      <c r="P136" s="5"/>
      <c r="Q136" s="5"/>
      <c r="R136" s="5"/>
      <c r="S136" s="341"/>
      <c r="T136" s="128"/>
      <c r="U136" s="5"/>
      <c r="V136" s="5"/>
      <c r="W136" s="5"/>
      <c r="X136" s="5"/>
      <c r="Y136" s="5"/>
      <c r="Z136" s="5"/>
      <c r="AA136" s="5"/>
      <c r="AB136" s="5"/>
      <c r="AC136" s="145"/>
      <c r="AD136" s="354"/>
      <c r="AE136" s="5"/>
      <c r="AF136" s="5"/>
      <c r="AG136" s="5"/>
      <c r="AH136" s="5"/>
      <c r="AI136" s="5"/>
      <c r="AJ136" s="5"/>
      <c r="AK136" s="5"/>
      <c r="AL136" s="5"/>
      <c r="AM136" s="145"/>
      <c r="AN136" s="490"/>
      <c r="AO136" s="490"/>
      <c r="AP136" s="128"/>
      <c r="AQ136" s="5"/>
      <c r="AR136" s="5"/>
      <c r="AS136" s="5"/>
      <c r="AT136" s="5"/>
      <c r="AU136" s="5"/>
      <c r="AV136" s="5"/>
      <c r="AW136" s="145"/>
      <c r="AX136" s="354"/>
      <c r="AY136" s="5"/>
      <c r="AZ136" s="5"/>
      <c r="BA136" s="5"/>
      <c r="BB136" s="5"/>
      <c r="BC136" s="5"/>
      <c r="BD136" s="5"/>
      <c r="BE136" s="5"/>
      <c r="BF136" s="5"/>
      <c r="BG136" s="341"/>
      <c r="BH136" s="128"/>
      <c r="BI136" s="5"/>
      <c r="BJ136" s="5"/>
      <c r="BK136" s="5"/>
      <c r="BL136" s="5"/>
      <c r="BM136" s="5"/>
      <c r="BN136" s="5"/>
      <c r="BO136" s="5"/>
      <c r="BP136" s="5"/>
      <c r="BQ136" s="145"/>
      <c r="BR136" s="372"/>
    </row>
    <row r="137" spans="2:70" ht="15.75" customHeight="1">
      <c r="B137" s="8" t="s">
        <v>33</v>
      </c>
      <c r="C137" s="8" t="s">
        <v>15</v>
      </c>
      <c r="D137" s="8"/>
      <c r="E137" s="197">
        <v>381</v>
      </c>
      <c r="F137" s="118" t="s">
        <v>175</v>
      </c>
      <c r="G137" s="195" t="s">
        <v>108</v>
      </c>
      <c r="H137" s="195" t="s">
        <v>165</v>
      </c>
      <c r="I137" s="309"/>
      <c r="J137" s="5"/>
      <c r="K137" s="5"/>
      <c r="L137" s="5"/>
      <c r="M137" s="5"/>
      <c r="N137" s="5"/>
      <c r="O137" s="5"/>
      <c r="P137" s="5"/>
      <c r="Q137" s="5"/>
      <c r="R137" s="5"/>
      <c r="S137" s="341"/>
      <c r="T137" s="128"/>
      <c r="U137" s="5"/>
      <c r="V137" s="5"/>
      <c r="W137" s="5"/>
      <c r="X137" s="5"/>
      <c r="Y137" s="5"/>
      <c r="Z137" s="5"/>
      <c r="AA137" s="5"/>
      <c r="AB137" s="5"/>
      <c r="AC137" s="145"/>
      <c r="AD137" s="354"/>
      <c r="AE137" s="5"/>
      <c r="AF137" s="5"/>
      <c r="AG137" s="5"/>
      <c r="AH137" s="5"/>
      <c r="AI137" s="5"/>
      <c r="AJ137" s="5"/>
      <c r="AK137" s="5"/>
      <c r="AL137" s="5"/>
      <c r="AM137" s="145"/>
      <c r="AN137" s="490"/>
      <c r="AO137" s="490"/>
      <c r="AP137" s="128"/>
      <c r="AQ137" s="5"/>
      <c r="AR137" s="5"/>
      <c r="AS137" s="5"/>
      <c r="AT137" s="5"/>
      <c r="AU137" s="5"/>
      <c r="AV137" s="5"/>
      <c r="AW137" s="145"/>
      <c r="AX137" s="354"/>
      <c r="AY137" s="5"/>
      <c r="AZ137" s="5"/>
      <c r="BA137" s="5"/>
      <c r="BB137" s="5"/>
      <c r="BC137" s="5"/>
      <c r="BD137" s="5"/>
      <c r="BE137" s="5"/>
      <c r="BF137" s="5"/>
      <c r="BG137" s="341"/>
      <c r="BH137" s="128"/>
      <c r="BI137" s="5"/>
      <c r="BJ137" s="5"/>
      <c r="BK137" s="5"/>
      <c r="BL137" s="5"/>
      <c r="BM137" s="5"/>
      <c r="BN137" s="5"/>
      <c r="BO137" s="5"/>
      <c r="BP137" s="5"/>
      <c r="BQ137" s="145"/>
      <c r="BR137" s="372"/>
    </row>
    <row r="138" spans="2:70" ht="15.75" customHeight="1">
      <c r="B138" s="64" t="s">
        <v>33</v>
      </c>
      <c r="C138" s="64" t="s">
        <v>8</v>
      </c>
      <c r="D138" s="65" t="s">
        <v>20</v>
      </c>
      <c r="E138" s="193">
        <v>381</v>
      </c>
      <c r="F138" s="157" t="s">
        <v>175</v>
      </c>
      <c r="G138" s="119" t="s">
        <v>108</v>
      </c>
      <c r="H138" s="119" t="s">
        <v>165</v>
      </c>
      <c r="I138" s="308"/>
      <c r="J138" s="70"/>
      <c r="K138" s="70"/>
      <c r="L138" s="70"/>
      <c r="M138" s="70"/>
      <c r="N138" s="80" t="s">
        <v>115</v>
      </c>
      <c r="O138" s="79">
        <f>SUM(O139:O140)</f>
        <v>0</v>
      </c>
      <c r="P138" s="79">
        <f>SUM(P139:P140)</f>
        <v>0</v>
      </c>
      <c r="Q138" s="80" t="s">
        <v>115</v>
      </c>
      <c r="R138" s="79">
        <f>SUM(R139:R140)</f>
        <v>0</v>
      </c>
      <c r="S138" s="348">
        <f>SUM(S139:S140)</f>
        <v>0</v>
      </c>
      <c r="T138" s="263"/>
      <c r="U138" s="70"/>
      <c r="V138" s="70"/>
      <c r="W138" s="70"/>
      <c r="X138" s="80" t="s">
        <v>115</v>
      </c>
      <c r="Y138" s="79">
        <f>SUM(Y139:Y140)</f>
        <v>0</v>
      </c>
      <c r="Z138" s="79">
        <f>SUM(Z139:Z140)</f>
        <v>0</v>
      </c>
      <c r="AA138" s="80" t="s">
        <v>115</v>
      </c>
      <c r="AB138" s="79">
        <f>SUM(AB139:AB140)</f>
        <v>0</v>
      </c>
      <c r="AC138" s="256">
        <f>SUM(AC139:AC140)</f>
        <v>0</v>
      </c>
      <c r="AD138" s="347"/>
      <c r="AE138" s="70"/>
      <c r="AF138" s="70"/>
      <c r="AG138" s="70"/>
      <c r="AH138" s="80" t="s">
        <v>115</v>
      </c>
      <c r="AI138" s="79">
        <f>SUM(AI139:AI140)</f>
        <v>1</v>
      </c>
      <c r="AJ138" s="79">
        <f>SUM(AJ139:AJ140)</f>
        <v>40000000</v>
      </c>
      <c r="AK138" s="80" t="s">
        <v>115</v>
      </c>
      <c r="AL138" s="79">
        <f>SUM(AL139:AL140)</f>
        <v>0.8590000000000001</v>
      </c>
      <c r="AM138" s="256">
        <f>SUM(AM139:AM140)</f>
        <v>34360000.000000007</v>
      </c>
      <c r="AN138" s="502"/>
      <c r="AO138" s="509"/>
      <c r="AP138" s="263"/>
      <c r="AQ138" s="70"/>
      <c r="AR138" s="80" t="s">
        <v>115</v>
      </c>
      <c r="AS138" s="79">
        <f>SUM(AS139:AS140)</f>
        <v>0</v>
      </c>
      <c r="AT138" s="79">
        <f>SUM(AT139:AT140)</f>
        <v>0</v>
      </c>
      <c r="AU138" s="80" t="s">
        <v>115</v>
      </c>
      <c r="AV138" s="79">
        <f>SUM(AV139:AV140)</f>
        <v>0</v>
      </c>
      <c r="AW138" s="256">
        <f>SUM(AW139:AW140)</f>
        <v>0</v>
      </c>
      <c r="AX138" s="384"/>
      <c r="AY138" s="70"/>
      <c r="AZ138" s="70"/>
      <c r="BA138" s="70"/>
      <c r="BB138" s="80" t="s">
        <v>115</v>
      </c>
      <c r="BC138" s="79">
        <f>SUM(BC139:BC140)</f>
        <v>0</v>
      </c>
      <c r="BD138" s="79">
        <f>SUM(BD139:BD140)</f>
        <v>0</v>
      </c>
      <c r="BE138" s="80" t="s">
        <v>115</v>
      </c>
      <c r="BF138" s="79">
        <f>SUM(BF139:BF140)</f>
        <v>0</v>
      </c>
      <c r="BG138" s="348">
        <f>SUM(BG139:BG140)</f>
        <v>0</v>
      </c>
      <c r="BH138" s="79"/>
      <c r="BI138" s="70"/>
      <c r="BJ138" s="70"/>
      <c r="BK138" s="70"/>
      <c r="BL138" s="80" t="s">
        <v>115</v>
      </c>
      <c r="BM138" s="79">
        <f>SUM(BM139:BM140)</f>
        <v>15.689999999999998</v>
      </c>
      <c r="BN138" s="79">
        <f>SUM(BN139:BN140)</f>
        <v>15689999.999999996</v>
      </c>
      <c r="BO138" s="80" t="s">
        <v>115</v>
      </c>
      <c r="BP138" s="79">
        <f>SUM(BP139:BP140)</f>
        <v>2.3695170000000001</v>
      </c>
      <c r="BQ138" s="256">
        <f>SUM(BQ139:BQ140)</f>
        <v>94780680</v>
      </c>
      <c r="BR138" s="371"/>
    </row>
    <row r="139" spans="2:70" ht="45">
      <c r="B139" s="8" t="s">
        <v>33</v>
      </c>
      <c r="C139" s="8" t="s">
        <v>8</v>
      </c>
      <c r="D139" s="8"/>
      <c r="E139" s="197">
        <v>381</v>
      </c>
      <c r="F139" s="118" t="s">
        <v>175</v>
      </c>
      <c r="G139" s="195" t="s">
        <v>108</v>
      </c>
      <c r="H139" s="195" t="s">
        <v>165</v>
      </c>
      <c r="I139" s="309"/>
      <c r="J139" s="5"/>
      <c r="K139" s="5"/>
      <c r="L139" s="5"/>
      <c r="M139" s="5"/>
      <c r="N139" s="5"/>
      <c r="O139" s="5"/>
      <c r="P139" s="5"/>
      <c r="Q139" s="5"/>
      <c r="R139" s="5"/>
      <c r="S139" s="341"/>
      <c r="T139" s="128"/>
      <c r="U139" s="5"/>
      <c r="V139" s="5"/>
      <c r="W139" s="5"/>
      <c r="X139" s="5"/>
      <c r="Y139" s="5"/>
      <c r="Z139" s="5"/>
      <c r="AA139" s="5"/>
      <c r="AB139" s="5"/>
      <c r="AC139" s="145"/>
      <c r="AD139" s="459" t="s">
        <v>558</v>
      </c>
      <c r="AE139" s="443" t="s">
        <v>764</v>
      </c>
      <c r="AF139" s="443" t="s">
        <v>764</v>
      </c>
      <c r="AG139" s="443">
        <v>1</v>
      </c>
      <c r="AH139" s="445">
        <v>100</v>
      </c>
      <c r="AI139" s="445">
        <f t="shared" ref="AI139" si="60">AG139*AH139/100</f>
        <v>1</v>
      </c>
      <c r="AJ139" s="446">
        <f>AI139*AUXILIAR!$B$59</f>
        <v>40000000</v>
      </c>
      <c r="AK139" s="442">
        <v>85.9</v>
      </c>
      <c r="AL139" s="445">
        <f t="shared" ref="AL139" si="61">AG139*AK139/100</f>
        <v>0.8590000000000001</v>
      </c>
      <c r="AM139" s="463">
        <f>AL139*AUXILIAR!$B$59</f>
        <v>34360000.000000007</v>
      </c>
      <c r="AN139" s="491"/>
      <c r="AO139" s="490"/>
      <c r="AP139" s="128"/>
      <c r="AQ139" s="5"/>
      <c r="AR139" s="5"/>
      <c r="AS139" s="5"/>
      <c r="AT139" s="5"/>
      <c r="AU139" s="5"/>
      <c r="AV139" s="5"/>
      <c r="AW139" s="145"/>
      <c r="AX139" s="354"/>
      <c r="AY139" s="5"/>
      <c r="AZ139" s="5"/>
      <c r="BA139" s="5"/>
      <c r="BB139" s="5"/>
      <c r="BC139" s="5"/>
      <c r="BD139" s="5"/>
      <c r="BE139" s="5"/>
      <c r="BF139" s="5"/>
      <c r="BG139" s="341"/>
      <c r="BH139" s="456" t="s">
        <v>545</v>
      </c>
      <c r="BI139" s="443">
        <v>35.36</v>
      </c>
      <c r="BJ139" s="443">
        <v>41</v>
      </c>
      <c r="BK139" s="445">
        <f t="shared" ref="BK139:BK142" si="62">BJ139-BI139</f>
        <v>5.6400000000000006</v>
      </c>
      <c r="BL139" s="443">
        <v>100</v>
      </c>
      <c r="BM139" s="445">
        <f t="shared" ref="BM139:BM142" si="63">BK139*BL139/100</f>
        <v>5.64</v>
      </c>
      <c r="BN139" s="446">
        <f>BM139*AUXILIAR!$B$70</f>
        <v>5640000</v>
      </c>
      <c r="BO139" s="445">
        <v>22.18</v>
      </c>
      <c r="BP139" s="445">
        <f t="shared" ref="BP139:BP142" si="64">BK139*BO139/100</f>
        <v>1.2509520000000001</v>
      </c>
      <c r="BQ139" s="463">
        <f>BP139*AUXILIAR!$B$59</f>
        <v>50038080</v>
      </c>
      <c r="BR139" s="372"/>
    </row>
    <row r="140" spans="2:70" ht="15.75" customHeight="1">
      <c r="B140" s="8" t="s">
        <v>33</v>
      </c>
      <c r="C140" s="8" t="s">
        <v>8</v>
      </c>
      <c r="D140" s="8"/>
      <c r="E140" s="197">
        <v>381</v>
      </c>
      <c r="F140" s="118" t="s">
        <v>175</v>
      </c>
      <c r="G140" s="195" t="s">
        <v>108</v>
      </c>
      <c r="H140" s="195" t="s">
        <v>165</v>
      </c>
      <c r="I140" s="309"/>
      <c r="J140" s="5"/>
      <c r="K140" s="5"/>
      <c r="L140" s="5"/>
      <c r="M140" s="5"/>
      <c r="N140" s="5"/>
      <c r="O140" s="5"/>
      <c r="P140" s="5"/>
      <c r="Q140" s="5"/>
      <c r="R140" s="5"/>
      <c r="S140" s="341"/>
      <c r="T140" s="128"/>
      <c r="U140" s="5"/>
      <c r="V140" s="5"/>
      <c r="W140" s="5"/>
      <c r="X140" s="5"/>
      <c r="Y140" s="5"/>
      <c r="Z140" s="5"/>
      <c r="AA140" s="5"/>
      <c r="AB140" s="5"/>
      <c r="AC140" s="145"/>
      <c r="AD140" s="354"/>
      <c r="AE140" s="5"/>
      <c r="AF140" s="5"/>
      <c r="AG140" s="5"/>
      <c r="AH140" s="5"/>
      <c r="AI140" s="5"/>
      <c r="AJ140" s="5"/>
      <c r="AK140" s="5"/>
      <c r="AL140" s="5"/>
      <c r="AM140" s="145"/>
      <c r="AN140" s="490"/>
      <c r="AO140" s="490"/>
      <c r="AP140" s="128"/>
      <c r="AQ140" s="5"/>
      <c r="AR140" s="5"/>
      <c r="AS140" s="5"/>
      <c r="AT140" s="5"/>
      <c r="AU140" s="5"/>
      <c r="AV140" s="5"/>
      <c r="AW140" s="145"/>
      <c r="AX140" s="354"/>
      <c r="AY140" s="5"/>
      <c r="AZ140" s="5"/>
      <c r="BA140" s="5"/>
      <c r="BB140" s="5"/>
      <c r="BC140" s="5"/>
      <c r="BD140" s="5"/>
      <c r="BE140" s="5"/>
      <c r="BF140" s="5"/>
      <c r="BG140" s="341"/>
      <c r="BH140" s="456" t="s">
        <v>545</v>
      </c>
      <c r="BI140" s="443">
        <v>48.81</v>
      </c>
      <c r="BJ140" s="443">
        <v>58.86</v>
      </c>
      <c r="BK140" s="445">
        <f t="shared" si="62"/>
        <v>10.049999999999997</v>
      </c>
      <c r="BL140" s="443">
        <v>100</v>
      </c>
      <c r="BM140" s="445">
        <f t="shared" si="63"/>
        <v>10.049999999999997</v>
      </c>
      <c r="BN140" s="446">
        <f>BM140*AUXILIAR!$B$70</f>
        <v>10049999.999999996</v>
      </c>
      <c r="BO140" s="445">
        <v>11.13</v>
      </c>
      <c r="BP140" s="445">
        <f t="shared" si="64"/>
        <v>1.1185649999999998</v>
      </c>
      <c r="BQ140" s="463">
        <f>BP140*AUXILIAR!$B$59</f>
        <v>44742599.999999993</v>
      </c>
      <c r="BR140" s="372"/>
    </row>
    <row r="141" spans="2:70" ht="15.75" customHeight="1">
      <c r="B141" s="8" t="s">
        <v>33</v>
      </c>
      <c r="C141" s="8" t="s">
        <v>8</v>
      </c>
      <c r="D141" s="8"/>
      <c r="E141" s="197">
        <v>381</v>
      </c>
      <c r="F141" s="118" t="s">
        <v>175</v>
      </c>
      <c r="G141" s="195" t="s">
        <v>108</v>
      </c>
      <c r="H141" s="195" t="s">
        <v>165</v>
      </c>
      <c r="I141" s="309"/>
      <c r="J141" s="5"/>
      <c r="K141" s="5"/>
      <c r="L141" s="5"/>
      <c r="M141" s="5"/>
      <c r="N141" s="5"/>
      <c r="O141" s="5"/>
      <c r="P141" s="5"/>
      <c r="Q141" s="5"/>
      <c r="R141" s="5"/>
      <c r="S141" s="341"/>
      <c r="T141" s="128"/>
      <c r="U141" s="5"/>
      <c r="V141" s="5"/>
      <c r="W141" s="5"/>
      <c r="X141" s="5"/>
      <c r="Y141" s="5"/>
      <c r="Z141" s="5"/>
      <c r="AA141" s="5"/>
      <c r="AB141" s="5"/>
      <c r="AC141" s="145"/>
      <c r="AD141" s="354"/>
      <c r="AE141" s="5"/>
      <c r="AF141" s="5"/>
      <c r="AG141" s="5"/>
      <c r="AH141" s="5"/>
      <c r="AI141" s="5"/>
      <c r="AJ141" s="5"/>
      <c r="AK141" s="5"/>
      <c r="AL141" s="5"/>
      <c r="AM141" s="145"/>
      <c r="AN141" s="490"/>
      <c r="AO141" s="490"/>
      <c r="AP141" s="128"/>
      <c r="AQ141" s="5"/>
      <c r="AR141" s="5"/>
      <c r="AS141" s="5"/>
      <c r="AT141" s="5"/>
      <c r="AU141" s="5"/>
      <c r="AV141" s="5"/>
      <c r="AW141" s="145"/>
      <c r="AX141" s="354"/>
      <c r="AY141" s="5"/>
      <c r="AZ141" s="5"/>
      <c r="BA141" s="5"/>
      <c r="BB141" s="5"/>
      <c r="BC141" s="5"/>
      <c r="BD141" s="5"/>
      <c r="BE141" s="5"/>
      <c r="BF141" s="5"/>
      <c r="BG141" s="341"/>
      <c r="BH141" s="456" t="s">
        <v>544</v>
      </c>
      <c r="BI141" s="443">
        <v>22.3</v>
      </c>
      <c r="BJ141" s="443">
        <v>41</v>
      </c>
      <c r="BK141" s="445">
        <f t="shared" si="62"/>
        <v>18.7</v>
      </c>
      <c r="BL141" s="443">
        <v>100</v>
      </c>
      <c r="BM141" s="445">
        <f t="shared" si="63"/>
        <v>18.7</v>
      </c>
      <c r="BN141" s="446">
        <f>BM141*AUXILIAR!$B$70</f>
        <v>18700000</v>
      </c>
      <c r="BO141" s="445">
        <v>18.8</v>
      </c>
      <c r="BP141" s="445">
        <f t="shared" si="64"/>
        <v>3.5156000000000001</v>
      </c>
      <c r="BQ141" s="463">
        <f>BP141*AUXILIAR!$B$59</f>
        <v>140624000</v>
      </c>
      <c r="BR141" s="372"/>
    </row>
    <row r="142" spans="2:70" ht="15.75" customHeight="1">
      <c r="B142" s="8" t="s">
        <v>33</v>
      </c>
      <c r="C142" s="8" t="s">
        <v>8</v>
      </c>
      <c r="D142" s="8"/>
      <c r="E142" s="197">
        <v>381</v>
      </c>
      <c r="F142" s="118" t="s">
        <v>175</v>
      </c>
      <c r="G142" s="195" t="s">
        <v>108</v>
      </c>
      <c r="H142" s="195" t="s">
        <v>165</v>
      </c>
      <c r="I142" s="309"/>
      <c r="J142" s="5"/>
      <c r="K142" s="5"/>
      <c r="L142" s="5"/>
      <c r="M142" s="5"/>
      <c r="N142" s="5"/>
      <c r="O142" s="5"/>
      <c r="P142" s="5"/>
      <c r="Q142" s="5"/>
      <c r="R142" s="5"/>
      <c r="S142" s="341"/>
      <c r="T142" s="128"/>
      <c r="U142" s="5"/>
      <c r="V142" s="5"/>
      <c r="W142" s="5"/>
      <c r="X142" s="5"/>
      <c r="Y142" s="5"/>
      <c r="Z142" s="5"/>
      <c r="AA142" s="5"/>
      <c r="AB142" s="5"/>
      <c r="AC142" s="145"/>
      <c r="AD142" s="354"/>
      <c r="AE142" s="5"/>
      <c r="AF142" s="5"/>
      <c r="AG142" s="5"/>
      <c r="AH142" s="5"/>
      <c r="AI142" s="5"/>
      <c r="AJ142" s="5"/>
      <c r="AK142" s="5"/>
      <c r="AL142" s="5"/>
      <c r="AM142" s="145"/>
      <c r="AN142" s="490"/>
      <c r="AO142" s="490"/>
      <c r="AP142" s="128"/>
      <c r="AQ142" s="5"/>
      <c r="AR142" s="5"/>
      <c r="AS142" s="5"/>
      <c r="AT142" s="5"/>
      <c r="AU142" s="5"/>
      <c r="AV142" s="5"/>
      <c r="AW142" s="145"/>
      <c r="AX142" s="354"/>
      <c r="AY142" s="5"/>
      <c r="AZ142" s="5"/>
      <c r="BA142" s="5"/>
      <c r="BB142" s="5"/>
      <c r="BC142" s="5"/>
      <c r="BD142" s="5"/>
      <c r="BE142" s="5"/>
      <c r="BF142" s="5"/>
      <c r="BG142" s="341"/>
      <c r="BH142" s="456" t="s">
        <v>544</v>
      </c>
      <c r="BI142" s="443">
        <v>56.2</v>
      </c>
      <c r="BJ142" s="443">
        <v>65.8</v>
      </c>
      <c r="BK142" s="443">
        <f t="shared" si="62"/>
        <v>9.5999999999999943</v>
      </c>
      <c r="BL142" s="443">
        <v>100</v>
      </c>
      <c r="BM142" s="445">
        <f t="shared" si="63"/>
        <v>9.5999999999999943</v>
      </c>
      <c r="BN142" s="446">
        <f>BM142*AUXILIAR!$B$70</f>
        <v>9599999.9999999944</v>
      </c>
      <c r="BO142" s="445">
        <v>4.07</v>
      </c>
      <c r="BP142" s="445">
        <f t="shared" si="64"/>
        <v>0.39071999999999979</v>
      </c>
      <c r="BQ142" s="463">
        <f>BP142*AUXILIAR!$B$59</f>
        <v>15628799.999999991</v>
      </c>
      <c r="BR142" s="372"/>
    </row>
    <row r="143" spans="2:70" ht="15.75" customHeight="1">
      <c r="B143" s="1" t="s">
        <v>33</v>
      </c>
      <c r="C143" s="1" t="s">
        <v>172</v>
      </c>
      <c r="D143" s="2" t="s">
        <v>174</v>
      </c>
      <c r="E143" s="1">
        <v>1</v>
      </c>
      <c r="F143" s="2" t="s">
        <v>173</v>
      </c>
      <c r="G143" s="38" t="s">
        <v>108</v>
      </c>
      <c r="H143" s="2" t="s">
        <v>165</v>
      </c>
      <c r="I143" s="303"/>
      <c r="J143" s="3"/>
      <c r="K143" s="3"/>
      <c r="L143" s="3"/>
      <c r="M143" s="3"/>
      <c r="N143" s="38" t="s">
        <v>261</v>
      </c>
      <c r="O143" s="81">
        <f>O144+O147+O150</f>
        <v>0</v>
      </c>
      <c r="P143" s="81">
        <f>P144+P147+P150</f>
        <v>0</v>
      </c>
      <c r="Q143" s="38" t="s">
        <v>262</v>
      </c>
      <c r="R143" s="81">
        <f>R144+R147+R150</f>
        <v>0</v>
      </c>
      <c r="S143" s="346">
        <f>S144+S147+S150</f>
        <v>0</v>
      </c>
      <c r="T143" s="262"/>
      <c r="U143" s="3"/>
      <c r="V143" s="3"/>
      <c r="W143" s="3"/>
      <c r="X143" s="38" t="s">
        <v>261</v>
      </c>
      <c r="Y143" s="81">
        <f>Y144+Y147+Y150</f>
        <v>0</v>
      </c>
      <c r="Z143" s="81">
        <f>Z144+Z147+Z150</f>
        <v>0</v>
      </c>
      <c r="AA143" s="38" t="s">
        <v>262</v>
      </c>
      <c r="AB143" s="81">
        <f>AB144+AB147+AB150</f>
        <v>0</v>
      </c>
      <c r="AC143" s="89">
        <f>AC144+AC147+AC150</f>
        <v>0</v>
      </c>
      <c r="AD143" s="345"/>
      <c r="AE143" s="3"/>
      <c r="AF143" s="3"/>
      <c r="AG143" s="3"/>
      <c r="AH143" s="38" t="s">
        <v>116</v>
      </c>
      <c r="AI143" s="81">
        <f>AI144+AI147+AI150</f>
        <v>23</v>
      </c>
      <c r="AJ143" s="81">
        <f>AJ144+AJ147+AJ150</f>
        <v>2280000000</v>
      </c>
      <c r="AK143" s="38" t="s">
        <v>116</v>
      </c>
      <c r="AL143" s="81">
        <f>AL144+AL147+AL150</f>
        <v>4.7286000000000001</v>
      </c>
      <c r="AM143" s="89">
        <f>AM144+AM147+AM150</f>
        <v>427531000</v>
      </c>
      <c r="AN143" s="500"/>
      <c r="AO143" s="508"/>
      <c r="AP143" s="262"/>
      <c r="AQ143" s="3"/>
      <c r="AR143" s="38" t="s">
        <v>116</v>
      </c>
      <c r="AS143" s="81">
        <f>AS144+AS147+AS150</f>
        <v>94.66</v>
      </c>
      <c r="AT143" s="81">
        <f>AT144+AT147+AT150</f>
        <v>709950000</v>
      </c>
      <c r="AU143" s="38" t="s">
        <v>116</v>
      </c>
      <c r="AV143" s="81">
        <f>AV144+AV147+AV150</f>
        <v>27.640719999999998</v>
      </c>
      <c r="AW143" s="89">
        <f>AW144+AW147+AW150</f>
        <v>207305400</v>
      </c>
      <c r="AX143" s="383"/>
      <c r="AY143" s="3"/>
      <c r="AZ143" s="3"/>
      <c r="BA143" s="3"/>
      <c r="BB143" s="38" t="s">
        <v>116</v>
      </c>
      <c r="BC143" s="81">
        <f>BC144+BC147+BC150</f>
        <v>0</v>
      </c>
      <c r="BD143" s="81">
        <f>BD144+BD147+BD150</f>
        <v>0</v>
      </c>
      <c r="BE143" s="38" t="s">
        <v>116</v>
      </c>
      <c r="BF143" s="81">
        <f>BF144+BF147+BF150</f>
        <v>0</v>
      </c>
      <c r="BG143" s="346">
        <f>BG144+BG147+BG150</f>
        <v>0</v>
      </c>
      <c r="BH143" s="325"/>
      <c r="BI143" s="3"/>
      <c r="BJ143" s="3"/>
      <c r="BK143" s="3"/>
      <c r="BL143" s="38" t="s">
        <v>116</v>
      </c>
      <c r="BM143" s="81">
        <f>BM144+BM147+BM150</f>
        <v>0</v>
      </c>
      <c r="BN143" s="81">
        <f>BN144+BN147+BN150</f>
        <v>0</v>
      </c>
      <c r="BO143" s="38" t="s">
        <v>116</v>
      </c>
      <c r="BP143" s="81">
        <f>BP144+BP147+BP150</f>
        <v>0</v>
      </c>
      <c r="BQ143" s="89">
        <f>BQ144+BQ147+BQ150</f>
        <v>0</v>
      </c>
      <c r="BR143" s="370"/>
    </row>
    <row r="144" spans="2:70" ht="15.75" customHeight="1">
      <c r="B144" s="64" t="s">
        <v>33</v>
      </c>
      <c r="C144" s="64" t="s">
        <v>168</v>
      </c>
      <c r="D144" s="65" t="s">
        <v>174</v>
      </c>
      <c r="E144" s="126">
        <v>116</v>
      </c>
      <c r="F144" s="157" t="s">
        <v>173</v>
      </c>
      <c r="G144" s="119" t="s">
        <v>108</v>
      </c>
      <c r="H144" s="119" t="s">
        <v>165</v>
      </c>
      <c r="I144" s="308"/>
      <c r="J144" s="70"/>
      <c r="K144" s="70"/>
      <c r="L144" s="70"/>
      <c r="M144" s="70"/>
      <c r="N144" s="80" t="s">
        <v>115</v>
      </c>
      <c r="O144" s="79">
        <f>SUM(O145:O146)</f>
        <v>0</v>
      </c>
      <c r="P144" s="79">
        <f>SUM(P145:P146)</f>
        <v>0</v>
      </c>
      <c r="Q144" s="80" t="s">
        <v>115</v>
      </c>
      <c r="R144" s="79">
        <f>SUM(R145:R146)</f>
        <v>0</v>
      </c>
      <c r="S144" s="348">
        <f>SUM(S145:S146)</f>
        <v>0</v>
      </c>
      <c r="T144" s="263"/>
      <c r="U144" s="70"/>
      <c r="V144" s="70"/>
      <c r="W144" s="70"/>
      <c r="X144" s="80" t="s">
        <v>115</v>
      </c>
      <c r="Y144" s="79">
        <f>SUM(Y145:Y146)</f>
        <v>0</v>
      </c>
      <c r="Z144" s="79">
        <f>SUM(Z145:Z146)</f>
        <v>0</v>
      </c>
      <c r="AA144" s="80" t="s">
        <v>115</v>
      </c>
      <c r="AB144" s="79">
        <f>SUM(AB145:AB146)</f>
        <v>0</v>
      </c>
      <c r="AC144" s="256">
        <f>SUM(AC145:AC146)</f>
        <v>0</v>
      </c>
      <c r="AD144" s="347"/>
      <c r="AE144" s="70"/>
      <c r="AF144" s="70"/>
      <c r="AG144" s="70"/>
      <c r="AH144" s="80" t="s">
        <v>115</v>
      </c>
      <c r="AI144" s="79">
        <f>SUM(AI145:AI146)</f>
        <v>0</v>
      </c>
      <c r="AJ144" s="79">
        <f>SUM(AJ145:AJ146)</f>
        <v>0</v>
      </c>
      <c r="AK144" s="80" t="s">
        <v>115</v>
      </c>
      <c r="AL144" s="79">
        <f>SUM(AL145:AL146)</f>
        <v>0</v>
      </c>
      <c r="AM144" s="256">
        <f>SUM(AM145:AM146)</f>
        <v>0</v>
      </c>
      <c r="AN144" s="502"/>
      <c r="AO144" s="509"/>
      <c r="AP144" s="263"/>
      <c r="AQ144" s="70"/>
      <c r="AR144" s="80" t="s">
        <v>115</v>
      </c>
      <c r="AS144" s="79">
        <f>SUM(AS145:AS146)</f>
        <v>0</v>
      </c>
      <c r="AT144" s="79">
        <f>SUM(AT145:AT146)</f>
        <v>0</v>
      </c>
      <c r="AU144" s="80" t="s">
        <v>115</v>
      </c>
      <c r="AV144" s="79">
        <f>SUM(AV145:AV146)</f>
        <v>0</v>
      </c>
      <c r="AW144" s="256">
        <f>SUM(AW145:AW146)</f>
        <v>0</v>
      </c>
      <c r="AX144" s="384"/>
      <c r="AY144" s="70"/>
      <c r="AZ144" s="70"/>
      <c r="BA144" s="70"/>
      <c r="BB144" s="80" t="s">
        <v>115</v>
      </c>
      <c r="BC144" s="79">
        <f>SUM(BC145:BC146)</f>
        <v>0</v>
      </c>
      <c r="BD144" s="79">
        <f>SUM(BD145:BD146)</f>
        <v>0</v>
      </c>
      <c r="BE144" s="80" t="s">
        <v>115</v>
      </c>
      <c r="BF144" s="79">
        <f>SUM(BF145:BF146)</f>
        <v>0</v>
      </c>
      <c r="BG144" s="348">
        <f>SUM(BG145:BG146)</f>
        <v>0</v>
      </c>
      <c r="BH144" s="79"/>
      <c r="BI144" s="70"/>
      <c r="BJ144" s="70"/>
      <c r="BK144" s="70"/>
      <c r="BL144" s="80" t="s">
        <v>115</v>
      </c>
      <c r="BM144" s="79">
        <f>SUM(BM145:BM146)</f>
        <v>0</v>
      </c>
      <c r="BN144" s="79">
        <f>SUM(BN145:BN146)</f>
        <v>0</v>
      </c>
      <c r="BO144" s="80" t="s">
        <v>115</v>
      </c>
      <c r="BP144" s="79">
        <f>SUM(BP145:BP146)</f>
        <v>0</v>
      </c>
      <c r="BQ144" s="256">
        <f>SUM(BQ145:BQ146)</f>
        <v>0</v>
      </c>
      <c r="BR144" s="371"/>
    </row>
    <row r="145" spans="2:70" ht="15.75" customHeight="1">
      <c r="B145" s="8" t="s">
        <v>33</v>
      </c>
      <c r="C145" s="8" t="s">
        <v>168</v>
      </c>
      <c r="D145" s="8"/>
      <c r="E145" s="199">
        <v>116</v>
      </c>
      <c r="F145" s="118" t="s">
        <v>173</v>
      </c>
      <c r="G145" s="195" t="s">
        <v>108</v>
      </c>
      <c r="H145" s="195" t="s">
        <v>165</v>
      </c>
      <c r="I145" s="309"/>
      <c r="J145" s="5"/>
      <c r="K145" s="5"/>
      <c r="L145" s="5"/>
      <c r="M145" s="5"/>
      <c r="N145" s="5"/>
      <c r="O145" s="5"/>
      <c r="P145" s="5"/>
      <c r="Q145" s="5"/>
      <c r="R145" s="5"/>
      <c r="S145" s="341"/>
      <c r="T145" s="128"/>
      <c r="U145" s="5"/>
      <c r="V145" s="5"/>
      <c r="W145" s="5"/>
      <c r="X145" s="5"/>
      <c r="Y145" s="5"/>
      <c r="Z145" s="5"/>
      <c r="AA145" s="5"/>
      <c r="AB145" s="5"/>
      <c r="AC145" s="145"/>
      <c r="AD145" s="354"/>
      <c r="AE145" s="5"/>
      <c r="AF145" s="5"/>
      <c r="AG145" s="5"/>
      <c r="AH145" s="5"/>
      <c r="AI145" s="5"/>
      <c r="AJ145" s="5"/>
      <c r="AK145" s="5"/>
      <c r="AL145" s="5"/>
      <c r="AM145" s="145"/>
      <c r="AN145" s="490"/>
      <c r="AO145" s="490"/>
      <c r="AP145" s="128"/>
      <c r="AQ145" s="5"/>
      <c r="AR145" s="5"/>
      <c r="AS145" s="5"/>
      <c r="AT145" s="5"/>
      <c r="AU145" s="5"/>
      <c r="AV145" s="5"/>
      <c r="AW145" s="145"/>
      <c r="AX145" s="354"/>
      <c r="AY145" s="5"/>
      <c r="AZ145" s="5"/>
      <c r="BA145" s="5"/>
      <c r="BB145" s="5"/>
      <c r="BC145" s="5"/>
      <c r="BD145" s="5"/>
      <c r="BE145" s="5"/>
      <c r="BF145" s="5"/>
      <c r="BG145" s="341"/>
      <c r="BH145" s="128"/>
      <c r="BI145" s="5"/>
      <c r="BJ145" s="5"/>
      <c r="BK145" s="5"/>
      <c r="BL145" s="5"/>
      <c r="BM145" s="5"/>
      <c r="BN145" s="5"/>
      <c r="BO145" s="5"/>
      <c r="BP145" s="5"/>
      <c r="BQ145" s="145"/>
      <c r="BR145" s="372"/>
    </row>
    <row r="146" spans="2:70" ht="15.75" customHeight="1">
      <c r="B146" s="8" t="s">
        <v>33</v>
      </c>
      <c r="C146" s="8" t="s">
        <v>168</v>
      </c>
      <c r="D146" s="8"/>
      <c r="E146" s="199">
        <v>116</v>
      </c>
      <c r="F146" s="118" t="s">
        <v>173</v>
      </c>
      <c r="G146" s="195" t="s">
        <v>108</v>
      </c>
      <c r="H146" s="195" t="s">
        <v>165</v>
      </c>
      <c r="I146" s="309"/>
      <c r="J146" s="5"/>
      <c r="K146" s="5"/>
      <c r="L146" s="5"/>
      <c r="M146" s="5"/>
      <c r="N146" s="5"/>
      <c r="O146" s="5"/>
      <c r="P146" s="5"/>
      <c r="Q146" s="5"/>
      <c r="R146" s="5"/>
      <c r="S146" s="341"/>
      <c r="T146" s="128"/>
      <c r="U146" s="5"/>
      <c r="V146" s="5"/>
      <c r="W146" s="5"/>
      <c r="X146" s="5"/>
      <c r="Y146" s="5"/>
      <c r="Z146" s="5"/>
      <c r="AA146" s="5"/>
      <c r="AB146" s="5"/>
      <c r="AC146" s="145"/>
      <c r="AD146" s="354"/>
      <c r="AE146" s="5"/>
      <c r="AF146" s="5"/>
      <c r="AG146" s="5"/>
      <c r="AH146" s="5"/>
      <c r="AI146" s="5"/>
      <c r="AJ146" s="5"/>
      <c r="AK146" s="5"/>
      <c r="AL146" s="5"/>
      <c r="AM146" s="145"/>
      <c r="AN146" s="490"/>
      <c r="AO146" s="490"/>
      <c r="AP146" s="128"/>
      <c r="AQ146" s="5"/>
      <c r="AR146" s="5"/>
      <c r="AS146" s="5"/>
      <c r="AT146" s="5"/>
      <c r="AU146" s="5"/>
      <c r="AV146" s="5"/>
      <c r="AW146" s="145"/>
      <c r="AX146" s="354"/>
      <c r="AY146" s="5"/>
      <c r="AZ146" s="5"/>
      <c r="BA146" s="5"/>
      <c r="BB146" s="5"/>
      <c r="BC146" s="5"/>
      <c r="BD146" s="5"/>
      <c r="BE146" s="5"/>
      <c r="BF146" s="5"/>
      <c r="BG146" s="341"/>
      <c r="BH146" s="128"/>
      <c r="BI146" s="5"/>
      <c r="BJ146" s="5"/>
      <c r="BK146" s="5"/>
      <c r="BL146" s="5"/>
      <c r="BM146" s="5"/>
      <c r="BN146" s="5"/>
      <c r="BO146" s="5"/>
      <c r="BP146" s="5"/>
      <c r="BQ146" s="145"/>
      <c r="BR146" s="372"/>
    </row>
    <row r="147" spans="2:70" ht="15.75" customHeight="1">
      <c r="B147" s="64" t="s">
        <v>33</v>
      </c>
      <c r="C147" s="64" t="s">
        <v>168</v>
      </c>
      <c r="D147" s="65" t="s">
        <v>174</v>
      </c>
      <c r="E147" s="126">
        <v>376</v>
      </c>
      <c r="F147" s="157" t="s">
        <v>173</v>
      </c>
      <c r="G147" s="119" t="s">
        <v>108</v>
      </c>
      <c r="H147" s="119" t="s">
        <v>165</v>
      </c>
      <c r="I147" s="308"/>
      <c r="J147" s="70"/>
      <c r="K147" s="70"/>
      <c r="L147" s="70"/>
      <c r="M147" s="70"/>
      <c r="N147" s="80" t="s">
        <v>115</v>
      </c>
      <c r="O147" s="79">
        <f>SUM(O148:O149)</f>
        <v>0</v>
      </c>
      <c r="P147" s="79">
        <f>SUM(P148:P149)</f>
        <v>0</v>
      </c>
      <c r="Q147" s="80" t="s">
        <v>115</v>
      </c>
      <c r="R147" s="79">
        <f>SUM(R148:R149)</f>
        <v>0</v>
      </c>
      <c r="S147" s="348">
        <f>SUM(S148:S149)</f>
        <v>0</v>
      </c>
      <c r="T147" s="263"/>
      <c r="U147" s="70"/>
      <c r="V147" s="70"/>
      <c r="W147" s="70"/>
      <c r="X147" s="80" t="s">
        <v>115</v>
      </c>
      <c r="Y147" s="79">
        <f>SUM(Y148:Y149)</f>
        <v>0</v>
      </c>
      <c r="Z147" s="79">
        <f>SUM(Z148:Z149)</f>
        <v>0</v>
      </c>
      <c r="AA147" s="80" t="s">
        <v>115</v>
      </c>
      <c r="AB147" s="79">
        <f>SUM(AB148:AB149)</f>
        <v>0</v>
      </c>
      <c r="AC147" s="256">
        <f>SUM(AC148:AC149)</f>
        <v>0</v>
      </c>
      <c r="AD147" s="347"/>
      <c r="AE147" s="70"/>
      <c r="AF147" s="70"/>
      <c r="AG147" s="70"/>
      <c r="AH147" s="80" t="s">
        <v>115</v>
      </c>
      <c r="AI147" s="79">
        <f>SUM(AI148:AI149)</f>
        <v>0</v>
      </c>
      <c r="AJ147" s="79">
        <f>SUM(AJ148:AJ149)</f>
        <v>0</v>
      </c>
      <c r="AK147" s="80" t="s">
        <v>115</v>
      </c>
      <c r="AL147" s="79">
        <f>SUM(AL148:AL149)</f>
        <v>0</v>
      </c>
      <c r="AM147" s="256">
        <f>SUM(AM148:AM149)</f>
        <v>0</v>
      </c>
      <c r="AN147" s="502"/>
      <c r="AO147" s="509"/>
      <c r="AP147" s="263"/>
      <c r="AQ147" s="70"/>
      <c r="AR147" s="80" t="s">
        <v>115</v>
      </c>
      <c r="AS147" s="79">
        <f>SUM(AS148:AS149)</f>
        <v>0</v>
      </c>
      <c r="AT147" s="79">
        <f>SUM(AT148:AT149)</f>
        <v>0</v>
      </c>
      <c r="AU147" s="80" t="s">
        <v>115</v>
      </c>
      <c r="AV147" s="79">
        <f>SUM(AV148:AV149)</f>
        <v>0</v>
      </c>
      <c r="AW147" s="256">
        <f>SUM(AW148:AW149)</f>
        <v>0</v>
      </c>
      <c r="AX147" s="384"/>
      <c r="AY147" s="70"/>
      <c r="AZ147" s="70"/>
      <c r="BA147" s="70"/>
      <c r="BB147" s="80" t="s">
        <v>115</v>
      </c>
      <c r="BC147" s="79">
        <f>SUM(BC148:BC149)</f>
        <v>0</v>
      </c>
      <c r="BD147" s="79">
        <f>SUM(BD148:BD149)</f>
        <v>0</v>
      </c>
      <c r="BE147" s="80" t="s">
        <v>115</v>
      </c>
      <c r="BF147" s="79">
        <f>SUM(BF148:BF149)</f>
        <v>0</v>
      </c>
      <c r="BG147" s="348">
        <f>SUM(BG148:BG149)</f>
        <v>0</v>
      </c>
      <c r="BH147" s="79"/>
      <c r="BI147" s="70"/>
      <c r="BJ147" s="70"/>
      <c r="BK147" s="70"/>
      <c r="BL147" s="80" t="s">
        <v>115</v>
      </c>
      <c r="BM147" s="79">
        <f>SUM(BM148:BM149)</f>
        <v>0</v>
      </c>
      <c r="BN147" s="79">
        <f>SUM(BN148:BN149)</f>
        <v>0</v>
      </c>
      <c r="BO147" s="80" t="s">
        <v>115</v>
      </c>
      <c r="BP147" s="79">
        <f>SUM(BP148:BP149)</f>
        <v>0</v>
      </c>
      <c r="BQ147" s="256">
        <f>SUM(BQ148:BQ149)</f>
        <v>0</v>
      </c>
      <c r="BR147" s="371"/>
    </row>
    <row r="148" spans="2:70" ht="15.75" customHeight="1">
      <c r="B148" s="8" t="s">
        <v>33</v>
      </c>
      <c r="C148" s="8" t="s">
        <v>168</v>
      </c>
      <c r="D148" s="8"/>
      <c r="E148" s="199">
        <v>376</v>
      </c>
      <c r="F148" s="118" t="s">
        <v>173</v>
      </c>
      <c r="G148" s="195" t="s">
        <v>108</v>
      </c>
      <c r="H148" s="195" t="s">
        <v>165</v>
      </c>
      <c r="I148" s="309"/>
      <c r="J148" s="5"/>
      <c r="K148" s="5"/>
      <c r="L148" s="5"/>
      <c r="M148" s="5"/>
      <c r="N148" s="5"/>
      <c r="O148" s="5"/>
      <c r="P148" s="5"/>
      <c r="Q148" s="5"/>
      <c r="R148" s="5"/>
      <c r="S148" s="341"/>
      <c r="T148" s="128"/>
      <c r="U148" s="5"/>
      <c r="V148" s="5"/>
      <c r="W148" s="5"/>
      <c r="X148" s="5"/>
      <c r="Y148" s="5"/>
      <c r="Z148" s="5"/>
      <c r="AA148" s="5"/>
      <c r="AB148" s="5"/>
      <c r="AC148" s="145"/>
      <c r="AD148" s="354"/>
      <c r="AE148" s="5"/>
      <c r="AF148" s="5"/>
      <c r="AG148" s="5"/>
      <c r="AH148" s="5"/>
      <c r="AI148" s="5"/>
      <c r="AJ148" s="5"/>
      <c r="AK148" s="5"/>
      <c r="AL148" s="5"/>
      <c r="AM148" s="145"/>
      <c r="AN148" s="490"/>
      <c r="AO148" s="490"/>
      <c r="AP148" s="128"/>
      <c r="AQ148" s="5"/>
      <c r="AR148" s="5"/>
      <c r="AS148" s="5"/>
      <c r="AT148" s="5"/>
      <c r="AU148" s="5"/>
      <c r="AV148" s="5"/>
      <c r="AW148" s="145"/>
      <c r="AX148" s="354"/>
      <c r="AY148" s="5"/>
      <c r="AZ148" s="5"/>
      <c r="BA148" s="5"/>
      <c r="BB148" s="5"/>
      <c r="BC148" s="5"/>
      <c r="BD148" s="5"/>
      <c r="BE148" s="5"/>
      <c r="BF148" s="5"/>
      <c r="BG148" s="341"/>
      <c r="BH148" s="128"/>
      <c r="BI148" s="5"/>
      <c r="BJ148" s="5"/>
      <c r="BK148" s="5"/>
      <c r="BL148" s="5"/>
      <c r="BM148" s="5"/>
      <c r="BN148" s="5"/>
      <c r="BO148" s="5"/>
      <c r="BP148" s="5"/>
      <c r="BQ148" s="145"/>
      <c r="BR148" s="372"/>
    </row>
    <row r="149" spans="2:70" ht="15.75" customHeight="1">
      <c r="B149" s="8" t="s">
        <v>33</v>
      </c>
      <c r="C149" s="8" t="s">
        <v>168</v>
      </c>
      <c r="D149" s="8"/>
      <c r="E149" s="199">
        <v>376</v>
      </c>
      <c r="F149" s="118" t="s">
        <v>173</v>
      </c>
      <c r="G149" s="195" t="s">
        <v>108</v>
      </c>
      <c r="H149" s="195" t="s">
        <v>165</v>
      </c>
      <c r="I149" s="309"/>
      <c r="J149" s="5"/>
      <c r="K149" s="5"/>
      <c r="L149" s="5"/>
      <c r="M149" s="5"/>
      <c r="N149" s="5"/>
      <c r="O149" s="5"/>
      <c r="P149" s="5"/>
      <c r="Q149" s="5"/>
      <c r="R149" s="5"/>
      <c r="S149" s="341"/>
      <c r="T149" s="128"/>
      <c r="U149" s="5"/>
      <c r="V149" s="5"/>
      <c r="W149" s="5"/>
      <c r="X149" s="5"/>
      <c r="Y149" s="5"/>
      <c r="Z149" s="5"/>
      <c r="AA149" s="5"/>
      <c r="AB149" s="5"/>
      <c r="AC149" s="145"/>
      <c r="AD149" s="354"/>
      <c r="AE149" s="5"/>
      <c r="AF149" s="5"/>
      <c r="AG149" s="5"/>
      <c r="AH149" s="5"/>
      <c r="AI149" s="5"/>
      <c r="AJ149" s="5"/>
      <c r="AK149" s="5"/>
      <c r="AL149" s="5"/>
      <c r="AM149" s="145"/>
      <c r="AN149" s="490"/>
      <c r="AO149" s="490"/>
      <c r="AP149" s="128"/>
      <c r="AQ149" s="5"/>
      <c r="AR149" s="5"/>
      <c r="AS149" s="5"/>
      <c r="AT149" s="5"/>
      <c r="AU149" s="5"/>
      <c r="AV149" s="5"/>
      <c r="AW149" s="145"/>
      <c r="AX149" s="354"/>
      <c r="AY149" s="5"/>
      <c r="AZ149" s="5"/>
      <c r="BA149" s="5"/>
      <c r="BB149" s="5"/>
      <c r="BC149" s="5"/>
      <c r="BD149" s="5"/>
      <c r="BE149" s="5"/>
      <c r="BF149" s="5"/>
      <c r="BG149" s="341"/>
      <c r="BH149" s="128"/>
      <c r="BI149" s="5"/>
      <c r="BJ149" s="5"/>
      <c r="BK149" s="5"/>
      <c r="BL149" s="5"/>
      <c r="BM149" s="5"/>
      <c r="BN149" s="5"/>
      <c r="BO149" s="5"/>
      <c r="BP149" s="5"/>
      <c r="BQ149" s="145"/>
      <c r="BR149" s="372"/>
    </row>
    <row r="150" spans="2:70" ht="15.75" customHeight="1">
      <c r="B150" s="64" t="s">
        <v>33</v>
      </c>
      <c r="C150" s="64" t="s">
        <v>168</v>
      </c>
      <c r="D150" s="65" t="s">
        <v>174</v>
      </c>
      <c r="E150" s="126">
        <v>101</v>
      </c>
      <c r="F150" s="157" t="s">
        <v>173</v>
      </c>
      <c r="G150" s="119" t="s">
        <v>108</v>
      </c>
      <c r="H150" s="119" t="s">
        <v>165</v>
      </c>
      <c r="I150" s="308"/>
      <c r="J150" s="70"/>
      <c r="K150" s="70"/>
      <c r="L150" s="70"/>
      <c r="M150" s="70"/>
      <c r="N150" s="80" t="s">
        <v>115</v>
      </c>
      <c r="O150" s="79">
        <f>SUM(O151:O167)</f>
        <v>0</v>
      </c>
      <c r="P150" s="79">
        <f>SUM(P151:P167)</f>
        <v>0</v>
      </c>
      <c r="Q150" s="80" t="s">
        <v>115</v>
      </c>
      <c r="R150" s="79">
        <f>SUM(R151:R167)</f>
        <v>0</v>
      </c>
      <c r="S150" s="348">
        <f>SUM(S151:S167)</f>
        <v>0</v>
      </c>
      <c r="T150" s="263"/>
      <c r="U150" s="70"/>
      <c r="V150" s="70"/>
      <c r="W150" s="70"/>
      <c r="X150" s="80" t="s">
        <v>115</v>
      </c>
      <c r="Y150" s="79">
        <f>SUM(Y151:Y167)</f>
        <v>0</v>
      </c>
      <c r="Z150" s="79">
        <f>SUM(Z151:Z167)</f>
        <v>0</v>
      </c>
      <c r="AA150" s="80" t="s">
        <v>115</v>
      </c>
      <c r="AB150" s="79">
        <f>SUM(AB151:AB167)</f>
        <v>0</v>
      </c>
      <c r="AC150" s="256">
        <f>SUM(AC151:AC167)</f>
        <v>0</v>
      </c>
      <c r="AD150" s="473"/>
      <c r="AE150" s="70"/>
      <c r="AF150" s="70"/>
      <c r="AG150" s="70"/>
      <c r="AH150" s="80" t="s">
        <v>115</v>
      </c>
      <c r="AI150" s="79">
        <f>SUM(AI151:AI167)</f>
        <v>23</v>
      </c>
      <c r="AJ150" s="79">
        <f>SUM(AJ151:AJ167)</f>
        <v>2280000000</v>
      </c>
      <c r="AK150" s="80" t="s">
        <v>115</v>
      </c>
      <c r="AL150" s="79">
        <f>SUM(AL151:AL167)</f>
        <v>4.7286000000000001</v>
      </c>
      <c r="AM150" s="488">
        <f>SUM(AM151:AM167)</f>
        <v>427531000</v>
      </c>
      <c r="AN150" s="502"/>
      <c r="AO150" s="509"/>
      <c r="AP150" s="263"/>
      <c r="AQ150" s="70"/>
      <c r="AR150" s="80" t="s">
        <v>115</v>
      </c>
      <c r="AS150" s="79">
        <f>SUM(AS151:AS167)</f>
        <v>94.66</v>
      </c>
      <c r="AT150" s="79">
        <f>SUM(AT151:AT167)</f>
        <v>709950000</v>
      </c>
      <c r="AU150" s="80" t="s">
        <v>115</v>
      </c>
      <c r="AV150" s="79">
        <f>SUM(AV151:AV167)</f>
        <v>27.640719999999998</v>
      </c>
      <c r="AW150" s="256">
        <f>SUM(AW151:AW167)</f>
        <v>207305400</v>
      </c>
      <c r="AX150" s="384"/>
      <c r="AY150" s="70"/>
      <c r="AZ150" s="70"/>
      <c r="BA150" s="70"/>
      <c r="BB150" s="80" t="s">
        <v>115</v>
      </c>
      <c r="BC150" s="79">
        <f>SUM(BC151:BC167)</f>
        <v>0</v>
      </c>
      <c r="BD150" s="79">
        <f>SUM(BD151:BD167)</f>
        <v>0</v>
      </c>
      <c r="BE150" s="80" t="s">
        <v>115</v>
      </c>
      <c r="BF150" s="79">
        <f>SUM(BF151:BF167)</f>
        <v>0</v>
      </c>
      <c r="BG150" s="348">
        <f>SUM(BG151:BG167)</f>
        <v>0</v>
      </c>
      <c r="BH150" s="79"/>
      <c r="BI150" s="70"/>
      <c r="BJ150" s="70"/>
      <c r="BK150" s="70"/>
      <c r="BL150" s="80" t="s">
        <v>115</v>
      </c>
      <c r="BM150" s="79">
        <f>SUM(BM151:BM167)</f>
        <v>0</v>
      </c>
      <c r="BN150" s="79">
        <f>SUM(BN151:BN167)</f>
        <v>0</v>
      </c>
      <c r="BO150" s="80" t="s">
        <v>115</v>
      </c>
      <c r="BP150" s="79">
        <f>SUM(BP151:BP167)</f>
        <v>0</v>
      </c>
      <c r="BQ150" s="256">
        <f>SUM(BQ151:BQ167)</f>
        <v>0</v>
      </c>
      <c r="BR150" s="371"/>
    </row>
    <row r="151" spans="2:70" ht="45">
      <c r="B151" s="8" t="s">
        <v>33</v>
      </c>
      <c r="C151" s="8" t="s">
        <v>12</v>
      </c>
      <c r="D151" s="8"/>
      <c r="E151" s="199">
        <v>101</v>
      </c>
      <c r="F151" s="118" t="s">
        <v>173</v>
      </c>
      <c r="G151" s="195" t="s">
        <v>108</v>
      </c>
      <c r="H151" s="195" t="s">
        <v>165</v>
      </c>
      <c r="I151" s="309"/>
      <c r="J151" s="5"/>
      <c r="K151" s="5"/>
      <c r="L151" s="5"/>
      <c r="M151" s="5"/>
      <c r="N151" s="5"/>
      <c r="O151" s="5"/>
      <c r="P151" s="5"/>
      <c r="Q151" s="5"/>
      <c r="R151" s="5"/>
      <c r="S151" s="341"/>
      <c r="T151" s="128"/>
      <c r="U151" s="5"/>
      <c r="V151" s="5"/>
      <c r="W151" s="5"/>
      <c r="X151" s="5"/>
      <c r="Y151" s="5"/>
      <c r="Z151" s="5"/>
      <c r="AA151" s="5"/>
      <c r="AB151" s="5"/>
      <c r="AC151" s="145"/>
      <c r="AD151" s="470" t="s">
        <v>592</v>
      </c>
      <c r="AE151" s="459">
        <v>0</v>
      </c>
      <c r="AF151" s="443">
        <v>7</v>
      </c>
      <c r="AG151" s="443">
        <f>AF151-AE151</f>
        <v>7</v>
      </c>
      <c r="AH151" s="445">
        <v>100</v>
      </c>
      <c r="AI151" s="445">
        <f t="shared" ref="AI151:AI152" si="65">AG151*AH151/100</f>
        <v>7</v>
      </c>
      <c r="AJ151" s="446">
        <f>AI151*AUXILIAR!$B$62</f>
        <v>1960000000</v>
      </c>
      <c r="AK151" s="482">
        <v>17.73</v>
      </c>
      <c r="AL151" s="484">
        <f>AG151*AK151/100</f>
        <v>1.2411000000000001</v>
      </c>
      <c r="AM151" s="494">
        <f>AL151*AUXILIAR!$B$62</f>
        <v>347508000</v>
      </c>
      <c r="AN151" s="456" t="s">
        <v>562</v>
      </c>
      <c r="AO151" s="443">
        <v>0</v>
      </c>
      <c r="AP151" s="443">
        <v>47.33</v>
      </c>
      <c r="AQ151" s="443">
        <f>(AP151-AO151)*2</f>
        <v>94.66</v>
      </c>
      <c r="AR151" s="443">
        <v>100</v>
      </c>
      <c r="AS151" s="445">
        <f>AQ151*AR151/100</f>
        <v>94.66</v>
      </c>
      <c r="AT151" s="446">
        <f>AS151*AUXILIAR!$B$53*1.5</f>
        <v>709950000</v>
      </c>
      <c r="AU151" s="445">
        <v>29.2</v>
      </c>
      <c r="AV151" s="482">
        <f>AQ151*AU151/100</f>
        <v>27.640719999999998</v>
      </c>
      <c r="AW151" s="458">
        <f>AV151*AUXILIAR!$B$53*1.5</f>
        <v>207305400</v>
      </c>
      <c r="AX151" s="354"/>
      <c r="AY151" s="5"/>
      <c r="AZ151" s="5"/>
      <c r="BA151" s="5"/>
      <c r="BB151" s="5"/>
      <c r="BC151" s="5"/>
      <c r="BD151" s="5"/>
      <c r="BE151" s="5"/>
      <c r="BF151" s="5"/>
      <c r="BG151" s="341"/>
      <c r="BH151" s="128"/>
      <c r="BI151" s="5"/>
      <c r="BJ151" s="5"/>
      <c r="BK151" s="5"/>
      <c r="BL151" s="5"/>
      <c r="BM151" s="5"/>
      <c r="BN151" s="5"/>
      <c r="BO151" s="5"/>
      <c r="BP151" s="5"/>
      <c r="BQ151" s="145"/>
      <c r="BR151" s="372"/>
    </row>
    <row r="152" spans="2:70" ht="45">
      <c r="B152" s="8" t="s">
        <v>33</v>
      </c>
      <c r="C152" s="8" t="s">
        <v>12</v>
      </c>
      <c r="D152" s="8"/>
      <c r="E152" s="199">
        <v>101</v>
      </c>
      <c r="F152" s="118" t="s">
        <v>173</v>
      </c>
      <c r="G152" s="195" t="s">
        <v>108</v>
      </c>
      <c r="H152" s="195" t="s">
        <v>165</v>
      </c>
      <c r="I152" s="309"/>
      <c r="J152" s="5"/>
      <c r="K152" s="5"/>
      <c r="L152" s="5"/>
      <c r="M152" s="5"/>
      <c r="N152" s="5"/>
      <c r="O152" s="5"/>
      <c r="P152" s="5"/>
      <c r="Q152" s="5"/>
      <c r="R152" s="5"/>
      <c r="S152" s="341"/>
      <c r="T152" s="128"/>
      <c r="U152" s="5"/>
      <c r="V152" s="5"/>
      <c r="W152" s="5"/>
      <c r="X152" s="5"/>
      <c r="Y152" s="5"/>
      <c r="Z152" s="5"/>
      <c r="AA152" s="5"/>
      <c r="AB152" s="5"/>
      <c r="AC152" s="145"/>
      <c r="AD152" s="470" t="s">
        <v>572</v>
      </c>
      <c r="AE152" s="459">
        <v>109.2</v>
      </c>
      <c r="AF152" s="443">
        <v>109.2</v>
      </c>
      <c r="AG152" s="443">
        <v>1</v>
      </c>
      <c r="AH152" s="445">
        <v>100</v>
      </c>
      <c r="AI152" s="445">
        <f t="shared" si="65"/>
        <v>1</v>
      </c>
      <c r="AJ152" s="446">
        <f>AI152*AUXILIAR!$B$57</f>
        <v>20000000</v>
      </c>
      <c r="AK152" s="445">
        <v>2.11</v>
      </c>
      <c r="AL152" s="484">
        <f>AG152*AK152/100</f>
        <v>2.1099999999999997E-2</v>
      </c>
      <c r="AM152" s="494">
        <f>AL152*AUXILIAR!$B$57</f>
        <v>421999.99999999994</v>
      </c>
      <c r="AN152" s="491"/>
      <c r="AO152" s="490"/>
      <c r="AP152" s="128"/>
      <c r="AQ152" s="5"/>
      <c r="AR152" s="5"/>
      <c r="AS152" s="5"/>
      <c r="AT152" s="5"/>
      <c r="AU152" s="5"/>
      <c r="AV152" s="5"/>
      <c r="AW152" s="145"/>
      <c r="AX152" s="354"/>
      <c r="AY152" s="5"/>
      <c r="AZ152" s="5"/>
      <c r="BA152" s="5"/>
      <c r="BB152" s="5"/>
      <c r="BC152" s="5"/>
      <c r="BD152" s="5"/>
      <c r="BE152" s="5"/>
      <c r="BF152" s="5"/>
      <c r="BG152" s="341"/>
      <c r="BH152" s="128"/>
      <c r="BI152" s="5"/>
      <c r="BJ152" s="5"/>
      <c r="BK152" s="5"/>
      <c r="BL152" s="5"/>
      <c r="BM152" s="5"/>
      <c r="BN152" s="5"/>
      <c r="BO152" s="5"/>
      <c r="BP152" s="5"/>
      <c r="BQ152" s="145"/>
      <c r="BR152" s="372"/>
    </row>
    <row r="153" spans="2:70" ht="60">
      <c r="B153" s="8" t="s">
        <v>33</v>
      </c>
      <c r="C153" s="8" t="s">
        <v>12</v>
      </c>
      <c r="D153" s="8"/>
      <c r="E153" s="199">
        <v>101</v>
      </c>
      <c r="F153" s="118" t="s">
        <v>173</v>
      </c>
      <c r="G153" s="195" t="s">
        <v>108</v>
      </c>
      <c r="H153" s="195" t="s">
        <v>165</v>
      </c>
      <c r="I153" s="309"/>
      <c r="J153" s="5"/>
      <c r="K153" s="5"/>
      <c r="L153" s="5"/>
      <c r="M153" s="5"/>
      <c r="N153" s="5"/>
      <c r="O153" s="5"/>
      <c r="P153" s="5"/>
      <c r="Q153" s="5"/>
      <c r="R153" s="5"/>
      <c r="S153" s="341"/>
      <c r="T153" s="128"/>
      <c r="U153" s="5"/>
      <c r="V153" s="5"/>
      <c r="W153" s="5"/>
      <c r="X153" s="5"/>
      <c r="Y153" s="5"/>
      <c r="Z153" s="5"/>
      <c r="AA153" s="5"/>
      <c r="AB153" s="5"/>
      <c r="AC153" s="145"/>
      <c r="AD153" s="470" t="s">
        <v>575</v>
      </c>
      <c r="AE153" s="459">
        <v>1</v>
      </c>
      <c r="AF153" s="443">
        <v>1</v>
      </c>
      <c r="AG153" s="443">
        <v>1</v>
      </c>
      <c r="AH153" s="445">
        <v>100</v>
      </c>
      <c r="AI153" s="445">
        <f>AG153*AH153/100</f>
        <v>1</v>
      </c>
      <c r="AJ153" s="446">
        <f>AI153*AUXILIAR!$B$59</f>
        <v>40000000</v>
      </c>
      <c r="AK153" s="445">
        <v>20.97</v>
      </c>
      <c r="AL153" s="484">
        <f>AG153*AK153/100</f>
        <v>0.2097</v>
      </c>
      <c r="AM153" s="494">
        <f>AL153*AUXILIAR!$B$59</f>
        <v>8388000</v>
      </c>
      <c r="AN153" s="491"/>
      <c r="AO153" s="490"/>
      <c r="AP153" s="128"/>
      <c r="AQ153" s="5"/>
      <c r="AR153" s="5"/>
      <c r="AS153" s="5"/>
      <c r="AT153" s="5"/>
      <c r="AU153" s="5"/>
      <c r="AV153" s="5"/>
      <c r="AW153" s="145"/>
      <c r="AX153" s="354"/>
      <c r="AY153" s="5"/>
      <c r="AZ153" s="5"/>
      <c r="BA153" s="5"/>
      <c r="BB153" s="5"/>
      <c r="BC153" s="5"/>
      <c r="BD153" s="5"/>
      <c r="BE153" s="5"/>
      <c r="BF153" s="5"/>
      <c r="BG153" s="341"/>
      <c r="BH153" s="128"/>
      <c r="BI153" s="5"/>
      <c r="BJ153" s="5"/>
      <c r="BK153" s="5"/>
      <c r="BL153" s="5"/>
      <c r="BM153" s="5"/>
      <c r="BN153" s="5"/>
      <c r="BO153" s="5"/>
      <c r="BP153" s="5"/>
      <c r="BQ153" s="145"/>
      <c r="BR153" s="372"/>
    </row>
    <row r="154" spans="2:70" ht="75">
      <c r="B154" s="8" t="s">
        <v>33</v>
      </c>
      <c r="C154" s="8" t="s">
        <v>12</v>
      </c>
      <c r="D154" s="8"/>
      <c r="E154" s="199">
        <v>101</v>
      </c>
      <c r="F154" s="118" t="s">
        <v>173</v>
      </c>
      <c r="G154" s="195" t="s">
        <v>108</v>
      </c>
      <c r="H154" s="195" t="s">
        <v>165</v>
      </c>
      <c r="I154" s="309"/>
      <c r="J154" s="5"/>
      <c r="K154" s="5"/>
      <c r="L154" s="5"/>
      <c r="M154" s="5"/>
      <c r="N154" s="5"/>
      <c r="O154" s="5"/>
      <c r="P154" s="5"/>
      <c r="Q154" s="5"/>
      <c r="R154" s="5"/>
      <c r="S154" s="341"/>
      <c r="T154" s="128"/>
      <c r="U154" s="5"/>
      <c r="V154" s="5"/>
      <c r="W154" s="5"/>
      <c r="X154" s="5"/>
      <c r="Y154" s="5"/>
      <c r="Z154" s="5"/>
      <c r="AA154" s="5"/>
      <c r="AB154" s="5"/>
      <c r="AC154" s="145"/>
      <c r="AD154" s="470" t="s">
        <v>577</v>
      </c>
      <c r="AE154" s="459">
        <v>1</v>
      </c>
      <c r="AF154" s="443">
        <v>1</v>
      </c>
      <c r="AG154" s="443">
        <v>1</v>
      </c>
      <c r="AH154" s="445">
        <v>100</v>
      </c>
      <c r="AI154" s="445">
        <f t="shared" ref="AI154:AI171" si="66">AG154*AH154/100</f>
        <v>1</v>
      </c>
      <c r="AJ154" s="446">
        <f>AI154*AUXILIAR!$B$59</f>
        <v>40000000</v>
      </c>
      <c r="AK154" s="445">
        <v>6.88</v>
      </c>
      <c r="AL154" s="484">
        <f t="shared" ref="AL154:AL169" si="67">AG154*AK154/100</f>
        <v>6.88E-2</v>
      </c>
      <c r="AM154" s="494">
        <f>AL154*AUXILIAR!$B$59</f>
        <v>2752000</v>
      </c>
      <c r="AN154" s="491"/>
      <c r="AO154" s="490"/>
      <c r="AP154" s="128"/>
      <c r="AQ154" s="5"/>
      <c r="AR154" s="5"/>
      <c r="AS154" s="5"/>
      <c r="AT154" s="5"/>
      <c r="AU154" s="5"/>
      <c r="AV154" s="5"/>
      <c r="AW154" s="145"/>
      <c r="AX154" s="354"/>
      <c r="AY154" s="5"/>
      <c r="AZ154" s="5"/>
      <c r="BA154" s="5"/>
      <c r="BB154" s="5"/>
      <c r="BC154" s="5"/>
      <c r="BD154" s="5"/>
      <c r="BE154" s="5"/>
      <c r="BF154" s="5"/>
      <c r="BG154" s="341"/>
      <c r="BH154" s="128"/>
      <c r="BI154" s="5"/>
      <c r="BJ154" s="5"/>
      <c r="BK154" s="5"/>
      <c r="BL154" s="5"/>
      <c r="BM154" s="5"/>
      <c r="BN154" s="5"/>
      <c r="BO154" s="5"/>
      <c r="BP154" s="5"/>
      <c r="BQ154" s="145"/>
      <c r="BR154" s="372"/>
    </row>
    <row r="155" spans="2:70" ht="75">
      <c r="B155" s="8" t="s">
        <v>33</v>
      </c>
      <c r="C155" s="8" t="s">
        <v>12</v>
      </c>
      <c r="D155" s="8"/>
      <c r="E155" s="199">
        <v>101</v>
      </c>
      <c r="F155" s="118" t="s">
        <v>173</v>
      </c>
      <c r="G155" s="195" t="s">
        <v>108</v>
      </c>
      <c r="H155" s="195" t="s">
        <v>165</v>
      </c>
      <c r="I155" s="309"/>
      <c r="J155" s="5"/>
      <c r="K155" s="5"/>
      <c r="L155" s="5"/>
      <c r="M155" s="5"/>
      <c r="N155" s="5"/>
      <c r="O155" s="5"/>
      <c r="P155" s="5"/>
      <c r="Q155" s="5"/>
      <c r="R155" s="5"/>
      <c r="S155" s="341"/>
      <c r="T155" s="128"/>
      <c r="U155" s="5"/>
      <c r="V155" s="5"/>
      <c r="W155" s="5"/>
      <c r="X155" s="5"/>
      <c r="Y155" s="5"/>
      <c r="Z155" s="5"/>
      <c r="AA155" s="5"/>
      <c r="AB155" s="5"/>
      <c r="AC155" s="145"/>
      <c r="AD155" s="470" t="s">
        <v>581</v>
      </c>
      <c r="AE155" s="459">
        <v>1</v>
      </c>
      <c r="AF155" s="443">
        <v>1</v>
      </c>
      <c r="AG155" s="443">
        <v>1</v>
      </c>
      <c r="AH155" s="445">
        <v>100</v>
      </c>
      <c r="AI155" s="445">
        <f t="shared" si="66"/>
        <v>1</v>
      </c>
      <c r="AJ155" s="446">
        <f>AI155*AUXILIAR!$B$59</f>
        <v>40000000</v>
      </c>
      <c r="AK155" s="445">
        <v>49.92</v>
      </c>
      <c r="AL155" s="484">
        <f t="shared" si="67"/>
        <v>0.49920000000000003</v>
      </c>
      <c r="AM155" s="494">
        <f>AL155*AUXILIAR!$B$59</f>
        <v>19968000</v>
      </c>
      <c r="AN155" s="491"/>
      <c r="AO155" s="490"/>
      <c r="AP155" s="128"/>
      <c r="AQ155" s="5"/>
      <c r="AR155" s="5"/>
      <c r="AS155" s="5"/>
      <c r="AT155" s="5"/>
      <c r="AU155" s="5"/>
      <c r="AV155" s="5"/>
      <c r="AW155" s="145"/>
      <c r="AX155" s="354"/>
      <c r="AY155" s="5"/>
      <c r="AZ155" s="5"/>
      <c r="BA155" s="5"/>
      <c r="BB155" s="5"/>
      <c r="BC155" s="5"/>
      <c r="BD155" s="5"/>
      <c r="BE155" s="5"/>
      <c r="BF155" s="5"/>
      <c r="BG155" s="341"/>
      <c r="BH155" s="128"/>
      <c r="BI155" s="5"/>
      <c r="BJ155" s="5"/>
      <c r="BK155" s="5"/>
      <c r="BL155" s="5"/>
      <c r="BM155" s="5"/>
      <c r="BN155" s="5"/>
      <c r="BO155" s="5"/>
      <c r="BP155" s="5"/>
      <c r="BQ155" s="145"/>
      <c r="BR155" s="372"/>
    </row>
    <row r="156" spans="2:70" ht="75">
      <c r="B156" s="8" t="s">
        <v>33</v>
      </c>
      <c r="C156" s="8" t="s">
        <v>12</v>
      </c>
      <c r="D156" s="8"/>
      <c r="E156" s="199">
        <v>101</v>
      </c>
      <c r="F156" s="118" t="s">
        <v>173</v>
      </c>
      <c r="G156" s="195" t="s">
        <v>108</v>
      </c>
      <c r="H156" s="195" t="s">
        <v>165</v>
      </c>
      <c r="I156" s="309"/>
      <c r="J156" s="5"/>
      <c r="K156" s="5"/>
      <c r="L156" s="5"/>
      <c r="M156" s="5"/>
      <c r="N156" s="5"/>
      <c r="O156" s="5"/>
      <c r="P156" s="5"/>
      <c r="Q156" s="5"/>
      <c r="R156" s="5"/>
      <c r="S156" s="341"/>
      <c r="T156" s="128"/>
      <c r="U156" s="5"/>
      <c r="V156" s="5"/>
      <c r="W156" s="5"/>
      <c r="X156" s="5"/>
      <c r="Y156" s="5"/>
      <c r="Z156" s="5"/>
      <c r="AA156" s="5"/>
      <c r="AB156" s="5"/>
      <c r="AC156" s="145"/>
      <c r="AD156" s="470" t="s">
        <v>581</v>
      </c>
      <c r="AE156" s="459">
        <v>1</v>
      </c>
      <c r="AF156" s="443">
        <v>1</v>
      </c>
      <c r="AG156" s="443">
        <v>1</v>
      </c>
      <c r="AH156" s="445">
        <v>100</v>
      </c>
      <c r="AI156" s="445">
        <f t="shared" si="66"/>
        <v>1</v>
      </c>
      <c r="AJ156" s="446">
        <f>AI156*AUXILIAR!$B$59</f>
        <v>40000000</v>
      </c>
      <c r="AK156" s="445">
        <v>36.81</v>
      </c>
      <c r="AL156" s="484">
        <f t="shared" si="67"/>
        <v>0.36810000000000004</v>
      </c>
      <c r="AM156" s="494">
        <f>AL156*AUXILIAR!$B$59</f>
        <v>14724000.000000002</v>
      </c>
      <c r="AN156" s="491"/>
      <c r="AO156" s="490"/>
      <c r="AP156" s="128"/>
      <c r="AQ156" s="5"/>
      <c r="AR156" s="5"/>
      <c r="AS156" s="5"/>
      <c r="AT156" s="5"/>
      <c r="AU156" s="5"/>
      <c r="AV156" s="5"/>
      <c r="AW156" s="145"/>
      <c r="AX156" s="354"/>
      <c r="AY156" s="5"/>
      <c r="AZ156" s="5"/>
      <c r="BA156" s="5"/>
      <c r="BB156" s="5"/>
      <c r="BC156" s="5"/>
      <c r="BD156" s="5"/>
      <c r="BE156" s="5"/>
      <c r="BF156" s="5"/>
      <c r="BG156" s="341"/>
      <c r="BH156" s="128"/>
      <c r="BI156" s="5"/>
      <c r="BJ156" s="5"/>
      <c r="BK156" s="5"/>
      <c r="BL156" s="5"/>
      <c r="BM156" s="5"/>
      <c r="BN156" s="5"/>
      <c r="BO156" s="5"/>
      <c r="BP156" s="5"/>
      <c r="BQ156" s="145"/>
      <c r="BR156" s="372"/>
    </row>
    <row r="157" spans="2:70" ht="75">
      <c r="B157" s="8" t="s">
        <v>33</v>
      </c>
      <c r="C157" s="8" t="s">
        <v>12</v>
      </c>
      <c r="D157" s="8"/>
      <c r="E157" s="199">
        <v>101</v>
      </c>
      <c r="F157" s="118" t="s">
        <v>173</v>
      </c>
      <c r="G157" s="195" t="s">
        <v>108</v>
      </c>
      <c r="H157" s="195" t="s">
        <v>165</v>
      </c>
      <c r="I157" s="309"/>
      <c r="J157" s="5"/>
      <c r="K157" s="5"/>
      <c r="L157" s="5"/>
      <c r="M157" s="5"/>
      <c r="N157" s="5"/>
      <c r="O157" s="5"/>
      <c r="P157" s="5"/>
      <c r="Q157" s="5"/>
      <c r="R157" s="5"/>
      <c r="S157" s="341"/>
      <c r="T157" s="128"/>
      <c r="U157" s="5"/>
      <c r="V157" s="5"/>
      <c r="W157" s="5"/>
      <c r="X157" s="5"/>
      <c r="Y157" s="5"/>
      <c r="Z157" s="5"/>
      <c r="AA157" s="5"/>
      <c r="AB157" s="5"/>
      <c r="AC157" s="145"/>
      <c r="AD157" s="470" t="s">
        <v>582</v>
      </c>
      <c r="AE157" s="459">
        <v>1</v>
      </c>
      <c r="AF157" s="443">
        <v>1</v>
      </c>
      <c r="AG157" s="443">
        <v>1</v>
      </c>
      <c r="AH157" s="445">
        <v>100</v>
      </c>
      <c r="AI157" s="445">
        <f t="shared" si="66"/>
        <v>1</v>
      </c>
      <c r="AJ157" s="446">
        <f>AI157*AUXILIAR!$B$59</f>
        <v>40000000</v>
      </c>
      <c r="AK157" s="445">
        <v>35.21</v>
      </c>
      <c r="AL157" s="484">
        <f t="shared" si="67"/>
        <v>0.35210000000000002</v>
      </c>
      <c r="AM157" s="494">
        <f>AL157*AUXILIAR!$B$59</f>
        <v>14084000.000000002</v>
      </c>
      <c r="AN157" s="491"/>
      <c r="AO157" s="490"/>
      <c r="AP157" s="128"/>
      <c r="AQ157" s="5"/>
      <c r="AR157" s="5"/>
      <c r="AS157" s="5"/>
      <c r="AT157" s="5"/>
      <c r="AU157" s="5"/>
      <c r="AV157" s="5"/>
      <c r="AW157" s="145"/>
      <c r="AX157" s="354"/>
      <c r="AY157" s="5"/>
      <c r="AZ157" s="5"/>
      <c r="BA157" s="5"/>
      <c r="BB157" s="5"/>
      <c r="BC157" s="5"/>
      <c r="BD157" s="5"/>
      <c r="BE157" s="5"/>
      <c r="BF157" s="5"/>
      <c r="BG157" s="341"/>
      <c r="BH157" s="128"/>
      <c r="BI157" s="5"/>
      <c r="BJ157" s="5"/>
      <c r="BK157" s="5"/>
      <c r="BL157" s="5"/>
      <c r="BM157" s="5"/>
      <c r="BN157" s="5"/>
      <c r="BO157" s="5"/>
      <c r="BP157" s="5"/>
      <c r="BQ157" s="145"/>
      <c r="BR157" s="372"/>
    </row>
    <row r="158" spans="2:70" ht="45">
      <c r="B158" s="8" t="s">
        <v>33</v>
      </c>
      <c r="C158" s="8" t="s">
        <v>12</v>
      </c>
      <c r="D158" s="8"/>
      <c r="E158" s="199">
        <v>101</v>
      </c>
      <c r="F158" s="118" t="s">
        <v>173</v>
      </c>
      <c r="G158" s="195" t="s">
        <v>108</v>
      </c>
      <c r="H158" s="195" t="s">
        <v>165</v>
      </c>
      <c r="I158" s="309"/>
      <c r="J158" s="5"/>
      <c r="K158" s="5"/>
      <c r="L158" s="5"/>
      <c r="M158" s="5"/>
      <c r="N158" s="5"/>
      <c r="O158" s="5"/>
      <c r="P158" s="5"/>
      <c r="Q158" s="5"/>
      <c r="R158" s="5"/>
      <c r="S158" s="341"/>
      <c r="T158" s="128"/>
      <c r="U158" s="5"/>
      <c r="V158" s="5"/>
      <c r="W158" s="5"/>
      <c r="X158" s="5"/>
      <c r="Y158" s="5"/>
      <c r="Z158" s="5"/>
      <c r="AA158" s="5"/>
      <c r="AB158" s="5"/>
      <c r="AC158" s="145"/>
      <c r="AD158" s="470" t="s">
        <v>583</v>
      </c>
      <c r="AE158" s="459">
        <v>1</v>
      </c>
      <c r="AF158" s="443">
        <v>1</v>
      </c>
      <c r="AG158" s="443">
        <v>1</v>
      </c>
      <c r="AH158" s="445">
        <v>100</v>
      </c>
      <c r="AI158" s="445">
        <f t="shared" si="66"/>
        <v>1</v>
      </c>
      <c r="AJ158" s="446">
        <f>AI158*AUXILIAR!$B$58</f>
        <v>10000000</v>
      </c>
      <c r="AK158" s="445">
        <v>23.14</v>
      </c>
      <c r="AL158" s="484">
        <f t="shared" si="67"/>
        <v>0.23139999999999999</v>
      </c>
      <c r="AM158" s="494">
        <f>AL158*AUXILIAR!$B$58</f>
        <v>2314000</v>
      </c>
      <c r="AN158" s="491"/>
      <c r="AO158" s="490"/>
      <c r="AP158" s="128"/>
      <c r="AQ158" s="5"/>
      <c r="AR158" s="5"/>
      <c r="AS158" s="5"/>
      <c r="AT158" s="5"/>
      <c r="AU158" s="5"/>
      <c r="AV158" s="5"/>
      <c r="AW158" s="145"/>
      <c r="AX158" s="354"/>
      <c r="AY158" s="5"/>
      <c r="AZ158" s="5"/>
      <c r="BA158" s="5"/>
      <c r="BB158" s="5"/>
      <c r="BC158" s="5"/>
      <c r="BD158" s="5"/>
      <c r="BE158" s="5"/>
      <c r="BF158" s="5"/>
      <c r="BG158" s="341"/>
      <c r="BH158" s="128"/>
      <c r="BI158" s="5"/>
      <c r="BJ158" s="5"/>
      <c r="BK158" s="5"/>
      <c r="BL158" s="5"/>
      <c r="BM158" s="5"/>
      <c r="BN158" s="5"/>
      <c r="BO158" s="5"/>
      <c r="BP158" s="5"/>
      <c r="BQ158" s="145"/>
      <c r="BR158" s="372"/>
    </row>
    <row r="159" spans="2:70" ht="45">
      <c r="B159" s="8" t="s">
        <v>33</v>
      </c>
      <c r="C159" s="8" t="s">
        <v>12</v>
      </c>
      <c r="D159" s="8"/>
      <c r="E159" s="199">
        <v>101</v>
      </c>
      <c r="F159" s="118" t="s">
        <v>173</v>
      </c>
      <c r="G159" s="195" t="s">
        <v>108</v>
      </c>
      <c r="H159" s="195" t="s">
        <v>165</v>
      </c>
      <c r="I159" s="309"/>
      <c r="J159" s="5"/>
      <c r="K159" s="5"/>
      <c r="L159" s="5"/>
      <c r="M159" s="5"/>
      <c r="N159" s="5"/>
      <c r="O159" s="5"/>
      <c r="P159" s="5"/>
      <c r="Q159" s="5"/>
      <c r="R159" s="5"/>
      <c r="S159" s="341"/>
      <c r="T159" s="128"/>
      <c r="U159" s="5"/>
      <c r="V159" s="5"/>
      <c r="W159" s="5"/>
      <c r="X159" s="5"/>
      <c r="Y159" s="5"/>
      <c r="Z159" s="5"/>
      <c r="AA159" s="5"/>
      <c r="AB159" s="5"/>
      <c r="AC159" s="145"/>
      <c r="AD159" s="470" t="s">
        <v>583</v>
      </c>
      <c r="AE159" s="459">
        <v>1</v>
      </c>
      <c r="AF159" s="443">
        <v>1</v>
      </c>
      <c r="AG159" s="443">
        <v>1</v>
      </c>
      <c r="AH159" s="445">
        <v>100</v>
      </c>
      <c r="AI159" s="445">
        <f t="shared" si="66"/>
        <v>1</v>
      </c>
      <c r="AJ159" s="446">
        <f>AI159*AUXILIAR!$B$58</f>
        <v>10000000</v>
      </c>
      <c r="AK159" s="445">
        <v>25.4</v>
      </c>
      <c r="AL159" s="484">
        <f t="shared" si="67"/>
        <v>0.254</v>
      </c>
      <c r="AM159" s="494">
        <f>AL159*AUXILIAR!$B$58</f>
        <v>2540000</v>
      </c>
      <c r="AN159" s="491"/>
      <c r="AO159" s="490"/>
      <c r="AP159" s="128"/>
      <c r="AQ159" s="5"/>
      <c r="AR159" s="5"/>
      <c r="AS159" s="5"/>
      <c r="AT159" s="5"/>
      <c r="AU159" s="5"/>
      <c r="AV159" s="5"/>
      <c r="AW159" s="145"/>
      <c r="AX159" s="354"/>
      <c r="AY159" s="5"/>
      <c r="AZ159" s="5"/>
      <c r="BA159" s="5"/>
      <c r="BB159" s="5"/>
      <c r="BC159" s="5"/>
      <c r="BD159" s="5"/>
      <c r="BE159" s="5"/>
      <c r="BF159" s="5"/>
      <c r="BG159" s="341"/>
      <c r="BH159" s="128"/>
      <c r="BI159" s="5"/>
      <c r="BJ159" s="5"/>
      <c r="BK159" s="5"/>
      <c r="BL159" s="5"/>
      <c r="BM159" s="5"/>
      <c r="BN159" s="5"/>
      <c r="BO159" s="5"/>
      <c r="BP159" s="5"/>
      <c r="BQ159" s="145"/>
      <c r="BR159" s="372"/>
    </row>
    <row r="160" spans="2:70" ht="45">
      <c r="B160" s="8" t="s">
        <v>33</v>
      </c>
      <c r="C160" s="8" t="s">
        <v>12</v>
      </c>
      <c r="D160" s="8"/>
      <c r="E160" s="199">
        <v>101</v>
      </c>
      <c r="F160" s="118" t="s">
        <v>173</v>
      </c>
      <c r="G160" s="195" t="s">
        <v>108</v>
      </c>
      <c r="H160" s="195" t="s">
        <v>165</v>
      </c>
      <c r="I160" s="309"/>
      <c r="J160" s="5"/>
      <c r="K160" s="5"/>
      <c r="L160" s="5"/>
      <c r="M160" s="5"/>
      <c r="N160" s="5"/>
      <c r="O160" s="5"/>
      <c r="P160" s="5"/>
      <c r="Q160" s="5"/>
      <c r="R160" s="5"/>
      <c r="S160" s="341"/>
      <c r="T160" s="128"/>
      <c r="U160" s="5"/>
      <c r="V160" s="5"/>
      <c r="W160" s="5"/>
      <c r="X160" s="5"/>
      <c r="Y160" s="5"/>
      <c r="Z160" s="5"/>
      <c r="AA160" s="5"/>
      <c r="AB160" s="5"/>
      <c r="AC160" s="145"/>
      <c r="AD160" s="470" t="s">
        <v>583</v>
      </c>
      <c r="AE160" s="459">
        <v>1</v>
      </c>
      <c r="AF160" s="443">
        <v>1</v>
      </c>
      <c r="AG160" s="443">
        <v>1</v>
      </c>
      <c r="AH160" s="445">
        <v>100</v>
      </c>
      <c r="AI160" s="445">
        <f t="shared" si="66"/>
        <v>1</v>
      </c>
      <c r="AJ160" s="446">
        <f>AI160*AUXILIAR!$B$58</f>
        <v>10000000</v>
      </c>
      <c r="AK160" s="445">
        <v>13.68</v>
      </c>
      <c r="AL160" s="484">
        <f t="shared" si="67"/>
        <v>0.1368</v>
      </c>
      <c r="AM160" s="494">
        <f>AL160*AUXILIAR!$B$58</f>
        <v>1368000</v>
      </c>
      <c r="AN160" s="491"/>
      <c r="AO160" s="490"/>
      <c r="AP160" s="128"/>
      <c r="AQ160" s="5"/>
      <c r="AR160" s="5"/>
      <c r="AS160" s="5"/>
      <c r="AT160" s="5"/>
      <c r="AU160" s="5"/>
      <c r="AV160" s="5"/>
      <c r="AW160" s="145"/>
      <c r="AX160" s="354"/>
      <c r="AY160" s="5"/>
      <c r="AZ160" s="5"/>
      <c r="BA160" s="5"/>
      <c r="BB160" s="5"/>
      <c r="BC160" s="5"/>
      <c r="BD160" s="5"/>
      <c r="BE160" s="5"/>
      <c r="BF160" s="5"/>
      <c r="BG160" s="341"/>
      <c r="BH160" s="128"/>
      <c r="BI160" s="5"/>
      <c r="BJ160" s="5"/>
      <c r="BK160" s="5"/>
      <c r="BL160" s="5"/>
      <c r="BM160" s="5"/>
      <c r="BN160" s="5"/>
      <c r="BO160" s="5"/>
      <c r="BP160" s="5"/>
      <c r="BQ160" s="145"/>
      <c r="BR160" s="372"/>
    </row>
    <row r="161" spans="2:70" ht="30">
      <c r="B161" s="8" t="s">
        <v>33</v>
      </c>
      <c r="C161" s="8" t="s">
        <v>12</v>
      </c>
      <c r="D161" s="8"/>
      <c r="E161" s="199">
        <v>101</v>
      </c>
      <c r="F161" s="118" t="s">
        <v>173</v>
      </c>
      <c r="G161" s="195" t="s">
        <v>108</v>
      </c>
      <c r="H161" s="195" t="s">
        <v>165</v>
      </c>
      <c r="I161" s="309"/>
      <c r="J161" s="5"/>
      <c r="K161" s="5"/>
      <c r="L161" s="5"/>
      <c r="M161" s="5"/>
      <c r="N161" s="5"/>
      <c r="O161" s="5"/>
      <c r="P161" s="5"/>
      <c r="Q161" s="5"/>
      <c r="R161" s="5"/>
      <c r="S161" s="341"/>
      <c r="T161" s="128"/>
      <c r="U161" s="5"/>
      <c r="V161" s="5"/>
      <c r="W161" s="5"/>
      <c r="X161" s="5"/>
      <c r="Y161" s="5"/>
      <c r="Z161" s="5"/>
      <c r="AA161" s="5"/>
      <c r="AB161" s="5"/>
      <c r="AC161" s="145"/>
      <c r="AD161" s="470" t="s">
        <v>584</v>
      </c>
      <c r="AE161" s="459">
        <v>1</v>
      </c>
      <c r="AF161" s="443">
        <v>1</v>
      </c>
      <c r="AG161" s="443">
        <v>1</v>
      </c>
      <c r="AH161" s="445">
        <v>100</v>
      </c>
      <c r="AI161" s="445">
        <f t="shared" si="66"/>
        <v>1</v>
      </c>
      <c r="AJ161" s="446">
        <f>AI161*AUXILIAR!$B$58</f>
        <v>10000000</v>
      </c>
      <c r="AK161" s="445">
        <v>46.45</v>
      </c>
      <c r="AL161" s="484">
        <f t="shared" si="67"/>
        <v>0.46450000000000002</v>
      </c>
      <c r="AM161" s="494">
        <f>AL161*AUXILIAR!$B$58</f>
        <v>4645000</v>
      </c>
      <c r="AN161" s="491"/>
      <c r="AO161" s="490"/>
      <c r="AP161" s="128"/>
      <c r="AQ161" s="5"/>
      <c r="AR161" s="5"/>
      <c r="AS161" s="5"/>
      <c r="AT161" s="5"/>
      <c r="AU161" s="5"/>
      <c r="AV161" s="5"/>
      <c r="AW161" s="145"/>
      <c r="AX161" s="354"/>
      <c r="AY161" s="5"/>
      <c r="AZ161" s="5"/>
      <c r="BA161" s="5"/>
      <c r="BB161" s="5"/>
      <c r="BC161" s="5"/>
      <c r="BD161" s="5"/>
      <c r="BE161" s="5"/>
      <c r="BF161" s="5"/>
      <c r="BG161" s="341"/>
      <c r="BH161" s="128"/>
      <c r="BI161" s="5"/>
      <c r="BJ161" s="5"/>
      <c r="BK161" s="5"/>
      <c r="BL161" s="5"/>
      <c r="BM161" s="5"/>
      <c r="BN161" s="5"/>
      <c r="BO161" s="5"/>
      <c r="BP161" s="5"/>
      <c r="BQ161" s="145"/>
      <c r="BR161" s="372"/>
    </row>
    <row r="162" spans="2:70" ht="30">
      <c r="B162" s="8" t="s">
        <v>33</v>
      </c>
      <c r="C162" s="8" t="s">
        <v>12</v>
      </c>
      <c r="D162" s="8"/>
      <c r="E162" s="199">
        <v>101</v>
      </c>
      <c r="F162" s="118" t="s">
        <v>173</v>
      </c>
      <c r="G162" s="195" t="s">
        <v>108</v>
      </c>
      <c r="H162" s="195" t="s">
        <v>165</v>
      </c>
      <c r="I162" s="309"/>
      <c r="J162" s="5"/>
      <c r="K162" s="5"/>
      <c r="L162" s="5"/>
      <c r="M162" s="5"/>
      <c r="N162" s="5"/>
      <c r="O162" s="5"/>
      <c r="P162" s="5"/>
      <c r="Q162" s="5"/>
      <c r="R162" s="5"/>
      <c r="S162" s="341"/>
      <c r="T162" s="128"/>
      <c r="U162" s="5"/>
      <c r="V162" s="5"/>
      <c r="W162" s="5"/>
      <c r="X162" s="5"/>
      <c r="Y162" s="5"/>
      <c r="Z162" s="5"/>
      <c r="AA162" s="5"/>
      <c r="AB162" s="5"/>
      <c r="AC162" s="145"/>
      <c r="AD162" s="470" t="s">
        <v>584</v>
      </c>
      <c r="AE162" s="459">
        <v>1</v>
      </c>
      <c r="AF162" s="443">
        <v>1</v>
      </c>
      <c r="AG162" s="443">
        <v>1</v>
      </c>
      <c r="AH162" s="445">
        <v>100</v>
      </c>
      <c r="AI162" s="445">
        <f t="shared" si="66"/>
        <v>1</v>
      </c>
      <c r="AJ162" s="446">
        <f>AI162*AUXILIAR!$B$58</f>
        <v>10000000</v>
      </c>
      <c r="AK162" s="445">
        <v>30.64</v>
      </c>
      <c r="AL162" s="484">
        <f t="shared" si="67"/>
        <v>0.30640000000000001</v>
      </c>
      <c r="AM162" s="494">
        <f>AL162*AUXILIAR!$B$58</f>
        <v>3064000</v>
      </c>
      <c r="AN162" s="491"/>
      <c r="AO162" s="490"/>
      <c r="AP162" s="128"/>
      <c r="AQ162" s="5"/>
      <c r="AR162" s="5"/>
      <c r="AS162" s="5"/>
      <c r="AT162" s="5"/>
      <c r="AU162" s="5"/>
      <c r="AV162" s="5"/>
      <c r="AW162" s="145"/>
      <c r="AX162" s="354"/>
      <c r="AY162" s="5"/>
      <c r="AZ162" s="5"/>
      <c r="BA162" s="5"/>
      <c r="BB162" s="5"/>
      <c r="BC162" s="5"/>
      <c r="BD162" s="5"/>
      <c r="BE162" s="5"/>
      <c r="BF162" s="5"/>
      <c r="BG162" s="341"/>
      <c r="BH162" s="128"/>
      <c r="BI162" s="5"/>
      <c r="BJ162" s="5"/>
      <c r="BK162" s="5"/>
      <c r="BL162" s="5"/>
      <c r="BM162" s="5"/>
      <c r="BN162" s="5"/>
      <c r="BO162" s="5"/>
      <c r="BP162" s="5"/>
      <c r="BQ162" s="145"/>
      <c r="BR162" s="372"/>
    </row>
    <row r="163" spans="2:70" ht="45">
      <c r="B163" s="8" t="s">
        <v>33</v>
      </c>
      <c r="C163" s="8" t="s">
        <v>12</v>
      </c>
      <c r="D163" s="8"/>
      <c r="E163" s="199">
        <v>101</v>
      </c>
      <c r="F163" s="118" t="s">
        <v>173</v>
      </c>
      <c r="G163" s="195" t="s">
        <v>108</v>
      </c>
      <c r="H163" s="195" t="s">
        <v>165</v>
      </c>
      <c r="I163" s="309"/>
      <c r="J163" s="5"/>
      <c r="K163" s="5"/>
      <c r="L163" s="5"/>
      <c r="M163" s="5"/>
      <c r="N163" s="5"/>
      <c r="O163" s="5"/>
      <c r="P163" s="5"/>
      <c r="Q163" s="5"/>
      <c r="R163" s="5"/>
      <c r="S163" s="341"/>
      <c r="T163" s="128"/>
      <c r="U163" s="5"/>
      <c r="V163" s="5"/>
      <c r="W163" s="5"/>
      <c r="X163" s="5"/>
      <c r="Y163" s="5"/>
      <c r="Z163" s="5"/>
      <c r="AA163" s="5"/>
      <c r="AB163" s="5"/>
      <c r="AC163" s="145"/>
      <c r="AD163" s="470" t="s">
        <v>586</v>
      </c>
      <c r="AE163" s="459">
        <v>1</v>
      </c>
      <c r="AF163" s="443">
        <v>1</v>
      </c>
      <c r="AG163" s="443">
        <v>1</v>
      </c>
      <c r="AH163" s="445">
        <v>100</v>
      </c>
      <c r="AI163" s="445">
        <f t="shared" si="66"/>
        <v>1</v>
      </c>
      <c r="AJ163" s="446">
        <f>AI163*AUXILIAR!$B$58</f>
        <v>10000000</v>
      </c>
      <c r="AK163" s="445">
        <v>19.809999999999999</v>
      </c>
      <c r="AL163" s="484">
        <f t="shared" si="67"/>
        <v>0.1981</v>
      </c>
      <c r="AM163" s="494">
        <f>AL163*AUXILIAR!$B$58</f>
        <v>1981000</v>
      </c>
      <c r="AN163" s="491"/>
      <c r="AO163" s="490"/>
      <c r="AP163" s="128"/>
      <c r="AQ163" s="5"/>
      <c r="AR163" s="5"/>
      <c r="AS163" s="5"/>
      <c r="AT163" s="5"/>
      <c r="AU163" s="5"/>
      <c r="AV163" s="5"/>
      <c r="AW163" s="145"/>
      <c r="AX163" s="354"/>
      <c r="AY163" s="5"/>
      <c r="AZ163" s="5"/>
      <c r="BA163" s="5"/>
      <c r="BB163" s="5"/>
      <c r="BC163" s="5"/>
      <c r="BD163" s="5"/>
      <c r="BE163" s="5"/>
      <c r="BF163" s="5"/>
      <c r="BG163" s="341"/>
      <c r="BH163" s="128"/>
      <c r="BI163" s="5"/>
      <c r="BJ163" s="5"/>
      <c r="BK163" s="5"/>
      <c r="BL163" s="5"/>
      <c r="BM163" s="5"/>
      <c r="BN163" s="5"/>
      <c r="BO163" s="5"/>
      <c r="BP163" s="5"/>
      <c r="BQ163" s="145"/>
      <c r="BR163" s="372"/>
    </row>
    <row r="164" spans="2:70" ht="45">
      <c r="B164" s="8" t="s">
        <v>33</v>
      </c>
      <c r="C164" s="8" t="s">
        <v>12</v>
      </c>
      <c r="D164" s="8"/>
      <c r="E164" s="199">
        <v>101</v>
      </c>
      <c r="F164" s="118" t="s">
        <v>173</v>
      </c>
      <c r="G164" s="195" t="s">
        <v>108</v>
      </c>
      <c r="H164" s="195" t="s">
        <v>165</v>
      </c>
      <c r="I164" s="309"/>
      <c r="J164" s="5"/>
      <c r="K164" s="5"/>
      <c r="L164" s="5"/>
      <c r="M164" s="5"/>
      <c r="N164" s="5"/>
      <c r="O164" s="5"/>
      <c r="P164" s="5"/>
      <c r="Q164" s="5"/>
      <c r="R164" s="5"/>
      <c r="S164" s="341"/>
      <c r="T164" s="128"/>
      <c r="U164" s="5"/>
      <c r="V164" s="5"/>
      <c r="W164" s="5"/>
      <c r="X164" s="5"/>
      <c r="Y164" s="5"/>
      <c r="Z164" s="5"/>
      <c r="AA164" s="5"/>
      <c r="AB164" s="5"/>
      <c r="AC164" s="145"/>
      <c r="AD164" s="470" t="s">
        <v>586</v>
      </c>
      <c r="AE164" s="459">
        <v>1</v>
      </c>
      <c r="AF164" s="443">
        <v>1</v>
      </c>
      <c r="AG164" s="443">
        <v>1</v>
      </c>
      <c r="AH164" s="445">
        <v>100</v>
      </c>
      <c r="AI164" s="445">
        <f t="shared" si="66"/>
        <v>1</v>
      </c>
      <c r="AJ164" s="446">
        <f>AI164*AUXILIAR!$B$58</f>
        <v>10000000</v>
      </c>
      <c r="AK164" s="445">
        <v>4.01</v>
      </c>
      <c r="AL164" s="484">
        <f t="shared" si="67"/>
        <v>4.0099999999999997E-2</v>
      </c>
      <c r="AM164" s="494">
        <f>AL164*AUXILIAR!$B$58</f>
        <v>400999.99999999994</v>
      </c>
      <c r="AN164" s="491"/>
      <c r="AO164" s="490"/>
      <c r="AP164" s="128"/>
      <c r="AQ164" s="5"/>
      <c r="AR164" s="5"/>
      <c r="AS164" s="5"/>
      <c r="AT164" s="5"/>
      <c r="AU164" s="5"/>
      <c r="AV164" s="5"/>
      <c r="AW164" s="145"/>
      <c r="AX164" s="354"/>
      <c r="AY164" s="5"/>
      <c r="AZ164" s="5"/>
      <c r="BA164" s="5"/>
      <c r="BB164" s="5"/>
      <c r="BC164" s="5"/>
      <c r="BD164" s="5"/>
      <c r="BE164" s="5"/>
      <c r="BF164" s="5"/>
      <c r="BG164" s="341"/>
      <c r="BH164" s="128"/>
      <c r="BI164" s="5"/>
      <c r="BJ164" s="5"/>
      <c r="BK164" s="5"/>
      <c r="BL164" s="5"/>
      <c r="BM164" s="5"/>
      <c r="BN164" s="5"/>
      <c r="BO164" s="5"/>
      <c r="BP164" s="5"/>
      <c r="BQ164" s="145"/>
      <c r="BR164" s="372"/>
    </row>
    <row r="165" spans="2:70" ht="45">
      <c r="B165" s="8" t="s">
        <v>33</v>
      </c>
      <c r="C165" s="8" t="s">
        <v>12</v>
      </c>
      <c r="D165" s="8"/>
      <c r="E165" s="199">
        <v>101</v>
      </c>
      <c r="F165" s="118" t="s">
        <v>173</v>
      </c>
      <c r="G165" s="195" t="s">
        <v>108</v>
      </c>
      <c r="H165" s="195" t="s">
        <v>165</v>
      </c>
      <c r="I165" s="309"/>
      <c r="J165" s="5"/>
      <c r="K165" s="5"/>
      <c r="L165" s="5"/>
      <c r="M165" s="5"/>
      <c r="N165" s="5"/>
      <c r="O165" s="5"/>
      <c r="P165" s="5"/>
      <c r="Q165" s="5"/>
      <c r="R165" s="5"/>
      <c r="S165" s="341"/>
      <c r="T165" s="128"/>
      <c r="U165" s="5"/>
      <c r="V165" s="5"/>
      <c r="W165" s="5"/>
      <c r="X165" s="5"/>
      <c r="Y165" s="5"/>
      <c r="Z165" s="5"/>
      <c r="AA165" s="5"/>
      <c r="AB165" s="5"/>
      <c r="AC165" s="145"/>
      <c r="AD165" s="470" t="s">
        <v>586</v>
      </c>
      <c r="AE165" s="459">
        <v>1</v>
      </c>
      <c r="AF165" s="443">
        <v>1</v>
      </c>
      <c r="AG165" s="443">
        <v>1</v>
      </c>
      <c r="AH165" s="445">
        <v>100</v>
      </c>
      <c r="AI165" s="445">
        <f t="shared" si="66"/>
        <v>1</v>
      </c>
      <c r="AJ165" s="446">
        <f>AI165*AUXILIAR!$B$58</f>
        <v>10000000</v>
      </c>
      <c r="AK165" s="445">
        <v>5.71</v>
      </c>
      <c r="AL165" s="484">
        <f t="shared" si="67"/>
        <v>5.7099999999999998E-2</v>
      </c>
      <c r="AM165" s="494">
        <f>AL165*AUXILIAR!$B$58</f>
        <v>571000</v>
      </c>
      <c r="AN165" s="491"/>
      <c r="AO165" s="490"/>
      <c r="AP165" s="128"/>
      <c r="AQ165" s="5"/>
      <c r="AR165" s="5"/>
      <c r="AS165" s="5"/>
      <c r="AT165" s="5"/>
      <c r="AU165" s="5"/>
      <c r="AV165" s="5"/>
      <c r="AW165" s="145"/>
      <c r="AX165" s="354"/>
      <c r="AY165" s="5"/>
      <c r="AZ165" s="5"/>
      <c r="BA165" s="5"/>
      <c r="BB165" s="5"/>
      <c r="BC165" s="5"/>
      <c r="BD165" s="5"/>
      <c r="BE165" s="5"/>
      <c r="BF165" s="5"/>
      <c r="BG165" s="341"/>
      <c r="BH165" s="128"/>
      <c r="BI165" s="5"/>
      <c r="BJ165" s="5"/>
      <c r="BK165" s="5"/>
      <c r="BL165" s="5"/>
      <c r="BM165" s="5"/>
      <c r="BN165" s="5"/>
      <c r="BO165" s="5"/>
      <c r="BP165" s="5"/>
      <c r="BQ165" s="145"/>
      <c r="BR165" s="372"/>
    </row>
    <row r="166" spans="2:70" ht="45">
      <c r="B166" s="8" t="s">
        <v>33</v>
      </c>
      <c r="C166" s="8" t="s">
        <v>12</v>
      </c>
      <c r="D166" s="8"/>
      <c r="E166" s="199">
        <v>101</v>
      </c>
      <c r="F166" s="118" t="s">
        <v>173</v>
      </c>
      <c r="G166" s="195" t="s">
        <v>108</v>
      </c>
      <c r="H166" s="195" t="s">
        <v>165</v>
      </c>
      <c r="I166" s="309"/>
      <c r="J166" s="5"/>
      <c r="K166" s="5"/>
      <c r="L166" s="5"/>
      <c r="M166" s="5"/>
      <c r="N166" s="5"/>
      <c r="O166" s="5"/>
      <c r="P166" s="5"/>
      <c r="Q166" s="5"/>
      <c r="R166" s="5"/>
      <c r="S166" s="341"/>
      <c r="T166" s="128"/>
      <c r="U166" s="5"/>
      <c r="V166" s="5"/>
      <c r="W166" s="5"/>
      <c r="X166" s="5"/>
      <c r="Y166" s="5"/>
      <c r="Z166" s="5"/>
      <c r="AA166" s="5"/>
      <c r="AB166" s="5"/>
      <c r="AC166" s="145"/>
      <c r="AD166" s="470" t="s">
        <v>586</v>
      </c>
      <c r="AE166" s="459">
        <v>1</v>
      </c>
      <c r="AF166" s="443">
        <v>1</v>
      </c>
      <c r="AG166" s="443">
        <v>1</v>
      </c>
      <c r="AH166" s="445">
        <v>100</v>
      </c>
      <c r="AI166" s="445">
        <f t="shared" si="66"/>
        <v>1</v>
      </c>
      <c r="AJ166" s="446">
        <f>AI166*AUXILIAR!$B$58</f>
        <v>10000000</v>
      </c>
      <c r="AK166" s="445">
        <v>27.12</v>
      </c>
      <c r="AL166" s="484">
        <f t="shared" si="67"/>
        <v>0.2712</v>
      </c>
      <c r="AM166" s="494">
        <f>AL166*AUXILIAR!$B$58</f>
        <v>2712000</v>
      </c>
      <c r="AN166" s="491"/>
      <c r="AO166" s="490"/>
      <c r="AP166" s="128"/>
      <c r="AQ166" s="5"/>
      <c r="AR166" s="5"/>
      <c r="AS166" s="5"/>
      <c r="AT166" s="5"/>
      <c r="AU166" s="5"/>
      <c r="AV166" s="5"/>
      <c r="AW166" s="145"/>
      <c r="AX166" s="354"/>
      <c r="AY166" s="5"/>
      <c r="AZ166" s="5"/>
      <c r="BA166" s="5"/>
      <c r="BB166" s="5"/>
      <c r="BC166" s="5"/>
      <c r="BD166" s="5"/>
      <c r="BE166" s="5"/>
      <c r="BF166" s="5"/>
      <c r="BG166" s="341"/>
      <c r="BH166" s="128"/>
      <c r="BI166" s="5"/>
      <c r="BJ166" s="5"/>
      <c r="BK166" s="5"/>
      <c r="BL166" s="5"/>
      <c r="BM166" s="5"/>
      <c r="BN166" s="5"/>
      <c r="BO166" s="5"/>
      <c r="BP166" s="5"/>
      <c r="BQ166" s="145"/>
      <c r="BR166" s="372"/>
    </row>
    <row r="167" spans="2:70" ht="45">
      <c r="B167" s="8" t="s">
        <v>33</v>
      </c>
      <c r="C167" s="8" t="s">
        <v>12</v>
      </c>
      <c r="D167" s="8"/>
      <c r="E167" s="199">
        <v>101</v>
      </c>
      <c r="F167" s="118" t="s">
        <v>173</v>
      </c>
      <c r="G167" s="195" t="s">
        <v>108</v>
      </c>
      <c r="H167" s="195" t="s">
        <v>165</v>
      </c>
      <c r="I167" s="309"/>
      <c r="J167" s="5"/>
      <c r="K167" s="5"/>
      <c r="L167" s="5"/>
      <c r="M167" s="5"/>
      <c r="N167" s="5"/>
      <c r="O167" s="5"/>
      <c r="P167" s="5"/>
      <c r="Q167" s="5"/>
      <c r="R167" s="5"/>
      <c r="S167" s="341"/>
      <c r="T167" s="128"/>
      <c r="U167" s="5"/>
      <c r="V167" s="5"/>
      <c r="W167" s="5"/>
      <c r="X167" s="5"/>
      <c r="Y167" s="5"/>
      <c r="Z167" s="5"/>
      <c r="AA167" s="5"/>
      <c r="AB167" s="5"/>
      <c r="AC167" s="145"/>
      <c r="AD167" s="470" t="s">
        <v>586</v>
      </c>
      <c r="AE167" s="459">
        <v>1</v>
      </c>
      <c r="AF167" s="443">
        <v>1</v>
      </c>
      <c r="AG167" s="443">
        <v>1</v>
      </c>
      <c r="AH167" s="445">
        <v>100</v>
      </c>
      <c r="AI167" s="445">
        <f t="shared" si="66"/>
        <v>1</v>
      </c>
      <c r="AJ167" s="446">
        <f>AI167*AUXILIAR!$B$58</f>
        <v>10000000</v>
      </c>
      <c r="AK167" s="445">
        <v>0.89</v>
      </c>
      <c r="AL167" s="484">
        <f t="shared" si="67"/>
        <v>8.8999999999999999E-3</v>
      </c>
      <c r="AM167" s="494">
        <f>AL167*AUXILIAR!$B$58</f>
        <v>89000</v>
      </c>
      <c r="AN167" s="491"/>
      <c r="AO167" s="490"/>
      <c r="AP167" s="128"/>
      <c r="AQ167" s="5"/>
      <c r="AR167" s="5"/>
      <c r="AS167" s="5"/>
      <c r="AT167" s="5"/>
      <c r="AU167" s="5"/>
      <c r="AV167" s="5"/>
      <c r="AW167" s="145"/>
      <c r="AX167" s="354"/>
      <c r="AY167" s="5"/>
      <c r="AZ167" s="5"/>
      <c r="BA167" s="5"/>
      <c r="BB167" s="5"/>
      <c r="BC167" s="5"/>
      <c r="BD167" s="5"/>
      <c r="BE167" s="5"/>
      <c r="BF167" s="5"/>
      <c r="BG167" s="341"/>
      <c r="BH167" s="128"/>
      <c r="BI167" s="5"/>
      <c r="BJ167" s="5"/>
      <c r="BK167" s="5"/>
      <c r="BL167" s="5"/>
      <c r="BM167" s="5"/>
      <c r="BN167" s="5"/>
      <c r="BO167" s="5"/>
      <c r="BP167" s="5"/>
      <c r="BQ167" s="145"/>
      <c r="BR167" s="372"/>
    </row>
    <row r="168" spans="2:70" ht="45">
      <c r="B168" s="8" t="s">
        <v>33</v>
      </c>
      <c r="C168" s="8" t="s">
        <v>12</v>
      </c>
      <c r="D168" s="8"/>
      <c r="E168" s="199">
        <v>101</v>
      </c>
      <c r="F168" s="118" t="s">
        <v>173</v>
      </c>
      <c r="G168" s="195" t="s">
        <v>108</v>
      </c>
      <c r="H168" s="195" t="s">
        <v>165</v>
      </c>
      <c r="I168" s="309"/>
      <c r="J168" s="5"/>
      <c r="K168" s="5"/>
      <c r="L168" s="5"/>
      <c r="M168" s="5"/>
      <c r="N168" s="5"/>
      <c r="O168" s="5"/>
      <c r="P168" s="5"/>
      <c r="Q168" s="5"/>
      <c r="R168" s="5"/>
      <c r="S168" s="341"/>
      <c r="T168" s="128"/>
      <c r="U168" s="5"/>
      <c r="V168" s="5"/>
      <c r="W168" s="5"/>
      <c r="X168" s="5"/>
      <c r="Y168" s="5"/>
      <c r="Z168" s="5"/>
      <c r="AA168" s="5"/>
      <c r="AB168" s="5"/>
      <c r="AC168" s="145"/>
      <c r="AD168" s="470" t="s">
        <v>586</v>
      </c>
      <c r="AE168" s="459">
        <v>1</v>
      </c>
      <c r="AF168" s="443">
        <v>1</v>
      </c>
      <c r="AG168" s="443">
        <v>1</v>
      </c>
      <c r="AH168" s="445">
        <v>100</v>
      </c>
      <c r="AI168" s="445">
        <f t="shared" si="66"/>
        <v>1</v>
      </c>
      <c r="AJ168" s="446">
        <f>AI168*AUXILIAR!$B$58</f>
        <v>10000000</v>
      </c>
      <c r="AK168" s="445">
        <v>16.34</v>
      </c>
      <c r="AL168" s="484">
        <f t="shared" si="67"/>
        <v>0.16339999999999999</v>
      </c>
      <c r="AM168" s="494">
        <f>AL168*AUXILIAR!$B$58</f>
        <v>1634000</v>
      </c>
      <c r="AN168" s="491"/>
      <c r="AO168" s="490"/>
      <c r="AP168" s="128"/>
      <c r="AQ168" s="5"/>
      <c r="AR168" s="5"/>
      <c r="AS168" s="5"/>
      <c r="AT168" s="5"/>
      <c r="AU168" s="5"/>
      <c r="AV168" s="5"/>
      <c r="AW168" s="145"/>
      <c r="AX168" s="354"/>
      <c r="AY168" s="5"/>
      <c r="AZ168" s="5"/>
      <c r="BA168" s="5"/>
      <c r="BB168" s="5"/>
      <c r="BC168" s="5"/>
      <c r="BD168" s="5"/>
      <c r="BE168" s="5"/>
      <c r="BF168" s="5"/>
      <c r="BG168" s="341"/>
      <c r="BH168" s="128"/>
      <c r="BI168" s="5"/>
      <c r="BJ168" s="5"/>
      <c r="BK168" s="5"/>
      <c r="BL168" s="5"/>
      <c r="BM168" s="5"/>
      <c r="BN168" s="5"/>
      <c r="BO168" s="5"/>
      <c r="BP168" s="5"/>
      <c r="BQ168" s="145"/>
      <c r="BR168" s="372"/>
    </row>
    <row r="169" spans="2:70" ht="45">
      <c r="B169" s="8" t="s">
        <v>33</v>
      </c>
      <c r="C169" s="8" t="s">
        <v>12</v>
      </c>
      <c r="D169" s="8"/>
      <c r="E169" s="199">
        <v>101</v>
      </c>
      <c r="F169" s="118" t="s">
        <v>173</v>
      </c>
      <c r="G169" s="195" t="s">
        <v>108</v>
      </c>
      <c r="H169" s="195" t="s">
        <v>165</v>
      </c>
      <c r="I169" s="309"/>
      <c r="J169" s="5"/>
      <c r="K169" s="5"/>
      <c r="L169" s="5"/>
      <c r="M169" s="5"/>
      <c r="N169" s="5"/>
      <c r="O169" s="5"/>
      <c r="P169" s="5"/>
      <c r="Q169" s="5"/>
      <c r="R169" s="5"/>
      <c r="S169" s="341"/>
      <c r="T169" s="128"/>
      <c r="U169" s="5"/>
      <c r="V169" s="5"/>
      <c r="W169" s="5"/>
      <c r="X169" s="5"/>
      <c r="Y169" s="5"/>
      <c r="Z169" s="5"/>
      <c r="AA169" s="5"/>
      <c r="AB169" s="5"/>
      <c r="AC169" s="145"/>
      <c r="AD169" s="470" t="s">
        <v>586</v>
      </c>
      <c r="AE169" s="459">
        <v>1</v>
      </c>
      <c r="AF169" s="443">
        <v>1</v>
      </c>
      <c r="AG169" s="443">
        <v>1</v>
      </c>
      <c r="AH169" s="445">
        <v>100</v>
      </c>
      <c r="AI169" s="445">
        <f t="shared" si="66"/>
        <v>1</v>
      </c>
      <c r="AJ169" s="446">
        <f>AI169*AUXILIAR!$B$58</f>
        <v>10000000</v>
      </c>
      <c r="AK169" s="445">
        <v>32.659999999999997</v>
      </c>
      <c r="AL169" s="484">
        <f t="shared" si="67"/>
        <v>0.32659999999999995</v>
      </c>
      <c r="AM169" s="494">
        <f>AL169*AUXILIAR!$B$58</f>
        <v>3265999.9999999995</v>
      </c>
      <c r="AN169" s="491"/>
      <c r="AO169" s="490"/>
      <c r="AP169" s="128"/>
      <c r="AQ169" s="5"/>
      <c r="AR169" s="5"/>
      <c r="AS169" s="5"/>
      <c r="AT169" s="5"/>
      <c r="AU169" s="5"/>
      <c r="AV169" s="5"/>
      <c r="AW169" s="145"/>
      <c r="AX169" s="354"/>
      <c r="AY169" s="5"/>
      <c r="AZ169" s="5"/>
      <c r="BA169" s="5"/>
      <c r="BB169" s="5"/>
      <c r="BC169" s="5"/>
      <c r="BD169" s="5"/>
      <c r="BE169" s="5"/>
      <c r="BF169" s="5"/>
      <c r="BG169" s="341"/>
      <c r="BH169" s="128"/>
      <c r="BI169" s="5"/>
      <c r="BJ169" s="5"/>
      <c r="BK169" s="5"/>
      <c r="BL169" s="5"/>
      <c r="BM169" s="5"/>
      <c r="BN169" s="5"/>
      <c r="BO169" s="5"/>
      <c r="BP169" s="5"/>
      <c r="BQ169" s="145"/>
      <c r="BR169" s="372"/>
    </row>
    <row r="170" spans="2:70" ht="75">
      <c r="B170" s="8" t="s">
        <v>33</v>
      </c>
      <c r="C170" s="8" t="s">
        <v>12</v>
      </c>
      <c r="D170" s="8"/>
      <c r="E170" s="199">
        <v>101</v>
      </c>
      <c r="F170" s="118" t="s">
        <v>173</v>
      </c>
      <c r="G170" s="195" t="s">
        <v>108</v>
      </c>
      <c r="H170" s="195" t="s">
        <v>165</v>
      </c>
      <c r="I170" s="309"/>
      <c r="J170" s="5"/>
      <c r="K170" s="5"/>
      <c r="L170" s="5"/>
      <c r="M170" s="5"/>
      <c r="N170" s="5"/>
      <c r="O170" s="5"/>
      <c r="P170" s="5"/>
      <c r="Q170" s="5"/>
      <c r="R170" s="5"/>
      <c r="S170" s="341"/>
      <c r="T170" s="128"/>
      <c r="U170" s="5"/>
      <c r="V170" s="5"/>
      <c r="W170" s="5"/>
      <c r="X170" s="5"/>
      <c r="Y170" s="5"/>
      <c r="Z170" s="5"/>
      <c r="AA170" s="5"/>
      <c r="AB170" s="5"/>
      <c r="AC170" s="145"/>
      <c r="AD170" s="459" t="s">
        <v>588</v>
      </c>
      <c r="AE170" s="443">
        <v>229.3</v>
      </c>
      <c r="AF170" s="443">
        <v>229.3</v>
      </c>
      <c r="AG170" s="443">
        <v>1</v>
      </c>
      <c r="AH170" s="445">
        <v>100</v>
      </c>
      <c r="AI170" s="445">
        <f t="shared" si="66"/>
        <v>1</v>
      </c>
      <c r="AJ170" s="446">
        <f>AI170*AUXILIAR!$B$58</f>
        <v>10000000</v>
      </c>
      <c r="AK170" s="445">
        <v>17.39</v>
      </c>
      <c r="AL170" s="485">
        <f t="shared" ref="AL170:AL171" si="68">AI170*AK170/100</f>
        <v>0.1739</v>
      </c>
      <c r="AM170" s="494">
        <f>AL170*AUXILIAR!$B$58</f>
        <v>1739000</v>
      </c>
      <c r="AN170" s="491"/>
      <c r="AO170" s="490"/>
      <c r="AP170" s="128"/>
      <c r="AQ170" s="5"/>
      <c r="AR170" s="5"/>
      <c r="AS170" s="5"/>
      <c r="AT170" s="5"/>
      <c r="AU170" s="5"/>
      <c r="AV170" s="5"/>
      <c r="AW170" s="145"/>
      <c r="AX170" s="354"/>
      <c r="AY170" s="5"/>
      <c r="AZ170" s="5"/>
      <c r="BA170" s="5"/>
      <c r="BB170" s="5"/>
      <c r="BC170" s="5"/>
      <c r="BD170" s="5"/>
      <c r="BE170" s="5"/>
      <c r="BF170" s="5"/>
      <c r="BG170" s="341"/>
      <c r="BH170" s="128"/>
      <c r="BI170" s="5"/>
      <c r="BJ170" s="5"/>
      <c r="BK170" s="5"/>
      <c r="BL170" s="5"/>
      <c r="BM170" s="5"/>
      <c r="BN170" s="5"/>
      <c r="BO170" s="5"/>
      <c r="BP170" s="5"/>
      <c r="BQ170" s="145"/>
      <c r="BR170" s="372"/>
    </row>
    <row r="171" spans="2:70" ht="75">
      <c r="B171" s="8" t="s">
        <v>33</v>
      </c>
      <c r="C171" s="8" t="s">
        <v>12</v>
      </c>
      <c r="D171" s="8"/>
      <c r="E171" s="199">
        <v>101</v>
      </c>
      <c r="F171" s="118" t="s">
        <v>173</v>
      </c>
      <c r="G171" s="195" t="s">
        <v>108</v>
      </c>
      <c r="H171" s="195" t="s">
        <v>165</v>
      </c>
      <c r="I171" s="309"/>
      <c r="J171" s="5"/>
      <c r="K171" s="5"/>
      <c r="L171" s="5"/>
      <c r="M171" s="5"/>
      <c r="N171" s="5"/>
      <c r="O171" s="5"/>
      <c r="P171" s="5"/>
      <c r="Q171" s="5"/>
      <c r="R171" s="5"/>
      <c r="S171" s="341"/>
      <c r="T171" s="128"/>
      <c r="U171" s="5"/>
      <c r="V171" s="5"/>
      <c r="W171" s="5"/>
      <c r="X171" s="5"/>
      <c r="Y171" s="5"/>
      <c r="Z171" s="5"/>
      <c r="AA171" s="5"/>
      <c r="AB171" s="5"/>
      <c r="AC171" s="145"/>
      <c r="AD171" s="459" t="s">
        <v>589</v>
      </c>
      <c r="AE171" s="443">
        <v>232.15</v>
      </c>
      <c r="AF171" s="443">
        <v>232.15</v>
      </c>
      <c r="AG171" s="443">
        <v>1</v>
      </c>
      <c r="AH171" s="445">
        <v>100</v>
      </c>
      <c r="AI171" s="445">
        <f t="shared" si="66"/>
        <v>1</v>
      </c>
      <c r="AJ171" s="446">
        <f>AI171*AUXILIAR!$B$58</f>
        <v>10000000</v>
      </c>
      <c r="AK171" s="445">
        <v>14.32</v>
      </c>
      <c r="AL171" s="485">
        <f t="shared" si="68"/>
        <v>0.14319999999999999</v>
      </c>
      <c r="AM171" s="494">
        <f>AL171*AUXILIAR!$B$58</f>
        <v>1432000</v>
      </c>
      <c r="AN171" s="491"/>
      <c r="AO171" s="490"/>
      <c r="AP171" s="128"/>
      <c r="AQ171" s="5"/>
      <c r="AR171" s="5"/>
      <c r="AS171" s="5"/>
      <c r="AT171" s="5"/>
      <c r="AU171" s="5"/>
      <c r="AV171" s="5"/>
      <c r="AW171" s="145"/>
      <c r="AX171" s="354"/>
      <c r="AY171" s="5"/>
      <c r="AZ171" s="5"/>
      <c r="BA171" s="5"/>
      <c r="BB171" s="5"/>
      <c r="BC171" s="5"/>
      <c r="BD171" s="5"/>
      <c r="BE171" s="5"/>
      <c r="BF171" s="5"/>
      <c r="BG171" s="341"/>
      <c r="BH171" s="128"/>
      <c r="BI171" s="5"/>
      <c r="BJ171" s="5"/>
      <c r="BK171" s="5"/>
      <c r="BL171" s="5"/>
      <c r="BM171" s="5"/>
      <c r="BN171" s="5"/>
      <c r="BO171" s="5"/>
      <c r="BP171" s="5"/>
      <c r="BQ171" s="145"/>
      <c r="BR171" s="372"/>
    </row>
    <row r="172" spans="2:70" ht="21" customHeight="1">
      <c r="B172" s="1" t="s">
        <v>33</v>
      </c>
      <c r="C172" s="1" t="s">
        <v>172</v>
      </c>
      <c r="D172" s="2" t="s">
        <v>22</v>
      </c>
      <c r="E172" s="1">
        <v>1</v>
      </c>
      <c r="F172" s="2" t="s">
        <v>171</v>
      </c>
      <c r="G172" s="38" t="s">
        <v>108</v>
      </c>
      <c r="H172" s="2" t="s">
        <v>165</v>
      </c>
      <c r="I172" s="303"/>
      <c r="J172" s="3"/>
      <c r="K172" s="3"/>
      <c r="L172" s="3"/>
      <c r="M172" s="3"/>
      <c r="N172" s="38" t="s">
        <v>261</v>
      </c>
      <c r="O172" s="81">
        <f>O173+O176</f>
        <v>0</v>
      </c>
      <c r="P172" s="81">
        <f>P173+P176</f>
        <v>0</v>
      </c>
      <c r="Q172" s="38" t="s">
        <v>262</v>
      </c>
      <c r="R172" s="81">
        <f>R173+R176</f>
        <v>0</v>
      </c>
      <c r="S172" s="346">
        <f>S173+S176</f>
        <v>0</v>
      </c>
      <c r="T172" s="262"/>
      <c r="U172" s="3"/>
      <c r="V172" s="3"/>
      <c r="W172" s="3"/>
      <c r="X172" s="38" t="s">
        <v>261</v>
      </c>
      <c r="Y172" s="81">
        <f>Y173+Y176</f>
        <v>0</v>
      </c>
      <c r="Z172" s="81">
        <f>Z173+Z176</f>
        <v>0</v>
      </c>
      <c r="AA172" s="38" t="s">
        <v>262</v>
      </c>
      <c r="AB172" s="81">
        <f>AB173+AB176</f>
        <v>0</v>
      </c>
      <c r="AC172" s="89">
        <f>AC173+AC176</f>
        <v>0</v>
      </c>
      <c r="AD172" s="483"/>
      <c r="AE172" s="3"/>
      <c r="AF172" s="3"/>
      <c r="AG172" s="3"/>
      <c r="AH172" s="38" t="s">
        <v>116</v>
      </c>
      <c r="AI172" s="81">
        <f>AI173+AI176</f>
        <v>0</v>
      </c>
      <c r="AJ172" s="81">
        <f>AJ173+AJ176</f>
        <v>0</v>
      </c>
      <c r="AK172" s="38" t="s">
        <v>116</v>
      </c>
      <c r="AL172" s="81">
        <f>AL173+AL176</f>
        <v>0</v>
      </c>
      <c r="AM172" s="497">
        <f>AM173+AM176</f>
        <v>0</v>
      </c>
      <c r="AN172" s="500"/>
      <c r="AO172" s="508"/>
      <c r="AP172" s="262"/>
      <c r="AQ172" s="3"/>
      <c r="AR172" s="38" t="s">
        <v>116</v>
      </c>
      <c r="AS172" s="81">
        <f>AS173+AS176</f>
        <v>0</v>
      </c>
      <c r="AT172" s="81">
        <f>AT173+AT176</f>
        <v>0</v>
      </c>
      <c r="AU172" s="38" t="s">
        <v>116</v>
      </c>
      <c r="AV172" s="81">
        <f>AV173+AV176</f>
        <v>0</v>
      </c>
      <c r="AW172" s="89">
        <f>AW173+AW176</f>
        <v>0</v>
      </c>
      <c r="AX172" s="383"/>
      <c r="AY172" s="3"/>
      <c r="AZ172" s="3"/>
      <c r="BA172" s="3"/>
      <c r="BB172" s="38" t="s">
        <v>116</v>
      </c>
      <c r="BC172" s="81">
        <f>BC173+BC176</f>
        <v>0</v>
      </c>
      <c r="BD172" s="81">
        <f>BD173+BD176</f>
        <v>0</v>
      </c>
      <c r="BE172" s="38" t="s">
        <v>116</v>
      </c>
      <c r="BF172" s="81">
        <f>BF173+BF176</f>
        <v>0</v>
      </c>
      <c r="BG172" s="346">
        <f>BG173+BG176</f>
        <v>0</v>
      </c>
      <c r="BH172" s="325"/>
      <c r="BI172" s="3"/>
      <c r="BJ172" s="3"/>
      <c r="BK172" s="3"/>
      <c r="BL172" s="38" t="s">
        <v>116</v>
      </c>
      <c r="BM172" s="81">
        <f>BM173+BM176</f>
        <v>0</v>
      </c>
      <c r="BN172" s="81">
        <f>BN173+BN176</f>
        <v>0</v>
      </c>
      <c r="BO172" s="38" t="s">
        <v>116</v>
      </c>
      <c r="BP172" s="81">
        <f>BP173+BP176</f>
        <v>0</v>
      </c>
      <c r="BQ172" s="89">
        <f>BQ173+BQ176</f>
        <v>0</v>
      </c>
      <c r="BR172" s="370"/>
    </row>
    <row r="173" spans="2:70" ht="15" customHeight="1">
      <c r="B173" s="64" t="s">
        <v>33</v>
      </c>
      <c r="C173" s="64" t="s">
        <v>168</v>
      </c>
      <c r="D173" s="65" t="s">
        <v>174</v>
      </c>
      <c r="E173" s="126">
        <v>116</v>
      </c>
      <c r="F173" s="157" t="s">
        <v>171</v>
      </c>
      <c r="G173" s="119" t="s">
        <v>108</v>
      </c>
      <c r="H173" s="119" t="s">
        <v>165</v>
      </c>
      <c r="I173" s="308"/>
      <c r="J173" s="70"/>
      <c r="K173" s="70"/>
      <c r="L173" s="70"/>
      <c r="M173" s="70"/>
      <c r="N173" s="80" t="s">
        <v>115</v>
      </c>
      <c r="O173" s="79">
        <f>SUM(O174:O175)</f>
        <v>0</v>
      </c>
      <c r="P173" s="79">
        <f>SUM(P174:P175)</f>
        <v>0</v>
      </c>
      <c r="Q173" s="80" t="s">
        <v>115</v>
      </c>
      <c r="R173" s="79">
        <f>SUM(R174:R175)</f>
        <v>0</v>
      </c>
      <c r="S173" s="348">
        <f>SUM(S174:S175)</f>
        <v>0</v>
      </c>
      <c r="T173" s="263"/>
      <c r="U173" s="70"/>
      <c r="V173" s="70"/>
      <c r="W173" s="70"/>
      <c r="X173" s="80" t="s">
        <v>115</v>
      </c>
      <c r="Y173" s="79">
        <f>SUM(Y174:Y175)</f>
        <v>0</v>
      </c>
      <c r="Z173" s="79">
        <f>SUM(Z174:Z175)</f>
        <v>0</v>
      </c>
      <c r="AA173" s="80" t="s">
        <v>115</v>
      </c>
      <c r="AB173" s="79">
        <f>SUM(AB174:AB175)</f>
        <v>0</v>
      </c>
      <c r="AC173" s="256">
        <f>SUM(AC174:AC175)</f>
        <v>0</v>
      </c>
      <c r="AD173" s="347"/>
      <c r="AE173" s="70"/>
      <c r="AF173" s="70"/>
      <c r="AG173" s="70"/>
      <c r="AH173" s="80" t="s">
        <v>115</v>
      </c>
      <c r="AI173" s="79">
        <f>SUM(AI174:AI175)</f>
        <v>0</v>
      </c>
      <c r="AJ173" s="79">
        <f>SUM(AJ174:AJ175)</f>
        <v>0</v>
      </c>
      <c r="AK173" s="80" t="s">
        <v>115</v>
      </c>
      <c r="AL173" s="79">
        <f>SUM(AL174:AL175)</f>
        <v>0</v>
      </c>
      <c r="AM173" s="256">
        <f>SUM(AM174:AM175)</f>
        <v>0</v>
      </c>
      <c r="AN173" s="502"/>
      <c r="AO173" s="509"/>
      <c r="AP173" s="263"/>
      <c r="AQ173" s="70"/>
      <c r="AR173" s="80" t="s">
        <v>115</v>
      </c>
      <c r="AS173" s="79">
        <f>SUM(AS174:AS175)</f>
        <v>0</v>
      </c>
      <c r="AT173" s="79">
        <f>SUM(AT174:AT175)</f>
        <v>0</v>
      </c>
      <c r="AU173" s="80" t="s">
        <v>115</v>
      </c>
      <c r="AV173" s="79">
        <f>SUM(AV174:AV175)</f>
        <v>0</v>
      </c>
      <c r="AW173" s="256">
        <f>SUM(AW174:AW175)</f>
        <v>0</v>
      </c>
      <c r="AX173" s="384"/>
      <c r="AY173" s="70"/>
      <c r="AZ173" s="70"/>
      <c r="BA173" s="70"/>
      <c r="BB173" s="80" t="s">
        <v>115</v>
      </c>
      <c r="BC173" s="79">
        <f>SUM(BC174:BC175)</f>
        <v>0</v>
      </c>
      <c r="BD173" s="79">
        <f>SUM(BD174:BD175)</f>
        <v>0</v>
      </c>
      <c r="BE173" s="80" t="s">
        <v>115</v>
      </c>
      <c r="BF173" s="79">
        <f>SUM(BF174:BF175)</f>
        <v>0</v>
      </c>
      <c r="BG173" s="348">
        <f>SUM(BG174:BG175)</f>
        <v>0</v>
      </c>
      <c r="BH173" s="79"/>
      <c r="BI173" s="70"/>
      <c r="BJ173" s="70"/>
      <c r="BK173" s="70"/>
      <c r="BL173" s="80" t="s">
        <v>115</v>
      </c>
      <c r="BM173" s="79">
        <f>SUM(BM174:BM175)</f>
        <v>0</v>
      </c>
      <c r="BN173" s="79">
        <f>SUM(BN174:BN175)</f>
        <v>0</v>
      </c>
      <c r="BO173" s="80" t="s">
        <v>115</v>
      </c>
      <c r="BP173" s="79">
        <f>SUM(BP174:BP175)</f>
        <v>0</v>
      </c>
      <c r="BQ173" s="256">
        <f>SUM(BQ174:BQ175)</f>
        <v>0</v>
      </c>
      <c r="BR173" s="371"/>
    </row>
    <row r="174" spans="2:70" ht="15.75" customHeight="1">
      <c r="B174" s="8" t="s">
        <v>33</v>
      </c>
      <c r="C174" s="8" t="s">
        <v>168</v>
      </c>
      <c r="D174" s="8"/>
      <c r="E174" s="197">
        <v>116</v>
      </c>
      <c r="F174" s="118" t="s">
        <v>171</v>
      </c>
      <c r="G174" s="195" t="s">
        <v>108</v>
      </c>
      <c r="H174" s="195" t="s">
        <v>165</v>
      </c>
      <c r="I174" s="309"/>
      <c r="J174" s="5"/>
      <c r="K174" s="5"/>
      <c r="L174" s="5"/>
      <c r="M174" s="5"/>
      <c r="N174" s="5"/>
      <c r="O174" s="5"/>
      <c r="P174" s="5"/>
      <c r="Q174" s="5"/>
      <c r="R174" s="5"/>
      <c r="S174" s="341"/>
      <c r="T174" s="128"/>
      <c r="U174" s="5"/>
      <c r="V174" s="5"/>
      <c r="W174" s="5"/>
      <c r="X174" s="5"/>
      <c r="Y174" s="5"/>
      <c r="Z174" s="5"/>
      <c r="AA174" s="5"/>
      <c r="AB174" s="5"/>
      <c r="AC174" s="145"/>
      <c r="AD174" s="354"/>
      <c r="AE174" s="5"/>
      <c r="AF174" s="5"/>
      <c r="AG174" s="5"/>
      <c r="AH174" s="5"/>
      <c r="AI174" s="5"/>
      <c r="AJ174" s="5"/>
      <c r="AK174" s="5"/>
      <c r="AL174" s="5"/>
      <c r="AM174" s="145"/>
      <c r="AN174" s="490"/>
      <c r="AO174" s="490"/>
      <c r="AP174" s="128"/>
      <c r="AQ174" s="5"/>
      <c r="AR174" s="5"/>
      <c r="AS174" s="5"/>
      <c r="AT174" s="5"/>
      <c r="AU174" s="5"/>
      <c r="AV174" s="5"/>
      <c r="AW174" s="145"/>
      <c r="AX174" s="354"/>
      <c r="AY174" s="5"/>
      <c r="AZ174" s="5"/>
      <c r="BA174" s="5"/>
      <c r="BB174" s="5"/>
      <c r="BC174" s="5"/>
      <c r="BD174" s="5"/>
      <c r="BE174" s="5"/>
      <c r="BF174" s="5"/>
      <c r="BG174" s="341"/>
      <c r="BH174" s="128"/>
      <c r="BI174" s="5"/>
      <c r="BJ174" s="5"/>
      <c r="BK174" s="5"/>
      <c r="BL174" s="5"/>
      <c r="BM174" s="5"/>
      <c r="BN174" s="5"/>
      <c r="BO174" s="5"/>
      <c r="BP174" s="5"/>
      <c r="BQ174" s="145"/>
      <c r="BR174" s="372"/>
    </row>
    <row r="175" spans="2:70" ht="15.75" customHeight="1">
      <c r="B175" s="8" t="s">
        <v>33</v>
      </c>
      <c r="C175" s="8" t="s">
        <v>168</v>
      </c>
      <c r="D175" s="8"/>
      <c r="E175" s="197">
        <v>116</v>
      </c>
      <c r="F175" s="118" t="s">
        <v>171</v>
      </c>
      <c r="G175" s="195" t="s">
        <v>108</v>
      </c>
      <c r="H175" s="195" t="s">
        <v>165</v>
      </c>
      <c r="I175" s="309"/>
      <c r="J175" s="5"/>
      <c r="K175" s="5"/>
      <c r="L175" s="5"/>
      <c r="M175" s="5"/>
      <c r="N175" s="5"/>
      <c r="O175" s="5"/>
      <c r="P175" s="5"/>
      <c r="Q175" s="5"/>
      <c r="R175" s="5"/>
      <c r="S175" s="341"/>
      <c r="T175" s="128"/>
      <c r="U175" s="5"/>
      <c r="V175" s="5"/>
      <c r="W175" s="5"/>
      <c r="X175" s="5"/>
      <c r="Y175" s="5"/>
      <c r="Z175" s="5"/>
      <c r="AA175" s="5"/>
      <c r="AB175" s="5"/>
      <c r="AC175" s="145"/>
      <c r="AD175" s="354"/>
      <c r="AE175" s="5"/>
      <c r="AF175" s="5"/>
      <c r="AG175" s="5"/>
      <c r="AH175" s="5"/>
      <c r="AI175" s="5"/>
      <c r="AJ175" s="5"/>
      <c r="AK175" s="5"/>
      <c r="AL175" s="5"/>
      <c r="AM175" s="145"/>
      <c r="AN175" s="490"/>
      <c r="AO175" s="490"/>
      <c r="AP175" s="128"/>
      <c r="AQ175" s="5"/>
      <c r="AR175" s="5"/>
      <c r="AS175" s="5"/>
      <c r="AT175" s="5"/>
      <c r="AU175" s="5"/>
      <c r="AV175" s="5"/>
      <c r="AW175" s="145"/>
      <c r="AX175" s="354"/>
      <c r="AY175" s="5"/>
      <c r="AZ175" s="5"/>
      <c r="BA175" s="5"/>
      <c r="BB175" s="5"/>
      <c r="BC175" s="5"/>
      <c r="BD175" s="5"/>
      <c r="BE175" s="5"/>
      <c r="BF175" s="5"/>
      <c r="BG175" s="341"/>
      <c r="BH175" s="128"/>
      <c r="BI175" s="5"/>
      <c r="BJ175" s="5"/>
      <c r="BK175" s="5"/>
      <c r="BL175" s="5"/>
      <c r="BM175" s="5"/>
      <c r="BN175" s="5"/>
      <c r="BO175" s="5"/>
      <c r="BP175" s="5"/>
      <c r="BQ175" s="145"/>
      <c r="BR175" s="372"/>
    </row>
    <row r="176" spans="2:70" ht="15.75" customHeight="1">
      <c r="B176" s="64" t="s">
        <v>33</v>
      </c>
      <c r="C176" s="64" t="s">
        <v>168</v>
      </c>
      <c r="D176" s="65" t="s">
        <v>174</v>
      </c>
      <c r="E176" s="126">
        <v>116</v>
      </c>
      <c r="F176" s="157" t="s">
        <v>171</v>
      </c>
      <c r="G176" s="119" t="s">
        <v>108</v>
      </c>
      <c r="H176" s="119" t="s">
        <v>165</v>
      </c>
      <c r="I176" s="308"/>
      <c r="J176" s="70"/>
      <c r="K176" s="70"/>
      <c r="L176" s="70"/>
      <c r="M176" s="70"/>
      <c r="N176" s="80" t="s">
        <v>115</v>
      </c>
      <c r="O176" s="79">
        <f>SUM(O177:O178)</f>
        <v>0</v>
      </c>
      <c r="P176" s="79">
        <f>SUM(P177:P178)</f>
        <v>0</v>
      </c>
      <c r="Q176" s="80" t="s">
        <v>115</v>
      </c>
      <c r="R176" s="79">
        <f>SUM(R177:R178)</f>
        <v>0</v>
      </c>
      <c r="S176" s="348">
        <f>SUM(S177:S178)</f>
        <v>0</v>
      </c>
      <c r="T176" s="263"/>
      <c r="U176" s="70"/>
      <c r="V176" s="70"/>
      <c r="W176" s="70"/>
      <c r="X176" s="80" t="s">
        <v>115</v>
      </c>
      <c r="Y176" s="79">
        <f>SUM(Y177:Y178)</f>
        <v>0</v>
      </c>
      <c r="Z176" s="79">
        <f>SUM(Z177:Z178)</f>
        <v>0</v>
      </c>
      <c r="AA176" s="80" t="s">
        <v>115</v>
      </c>
      <c r="AB176" s="79">
        <f>SUM(AB177:AB178)</f>
        <v>0</v>
      </c>
      <c r="AC176" s="256">
        <f>SUM(AC177:AC178)</f>
        <v>0</v>
      </c>
      <c r="AD176" s="347"/>
      <c r="AE176" s="70"/>
      <c r="AF176" s="70"/>
      <c r="AG176" s="70"/>
      <c r="AH176" s="80" t="s">
        <v>115</v>
      </c>
      <c r="AI176" s="79">
        <f>SUM(AI177:AI178)</f>
        <v>0</v>
      </c>
      <c r="AJ176" s="79">
        <f>SUM(AJ177:AJ178)</f>
        <v>0</v>
      </c>
      <c r="AK176" s="80" t="s">
        <v>115</v>
      </c>
      <c r="AL176" s="79">
        <f>SUM(AL177:AL178)</f>
        <v>0</v>
      </c>
      <c r="AM176" s="256">
        <f>SUM(AM177:AM178)</f>
        <v>0</v>
      </c>
      <c r="AN176" s="502"/>
      <c r="AO176" s="509"/>
      <c r="AP176" s="263"/>
      <c r="AQ176" s="70"/>
      <c r="AR176" s="80" t="s">
        <v>115</v>
      </c>
      <c r="AS176" s="79">
        <f>SUM(AS177:AS178)</f>
        <v>0</v>
      </c>
      <c r="AT176" s="79">
        <f>SUM(AT177:AT178)</f>
        <v>0</v>
      </c>
      <c r="AU176" s="80" t="s">
        <v>115</v>
      </c>
      <c r="AV176" s="79">
        <f>SUM(AV177:AV178)</f>
        <v>0</v>
      </c>
      <c r="AW176" s="256">
        <f>SUM(AW177:AW178)</f>
        <v>0</v>
      </c>
      <c r="AX176" s="384"/>
      <c r="AY176" s="70"/>
      <c r="AZ176" s="70"/>
      <c r="BA176" s="70"/>
      <c r="BB176" s="80" t="s">
        <v>115</v>
      </c>
      <c r="BC176" s="79">
        <f>SUM(BC177:BC178)</f>
        <v>0</v>
      </c>
      <c r="BD176" s="79">
        <f>SUM(BD177:BD178)</f>
        <v>0</v>
      </c>
      <c r="BE176" s="80" t="s">
        <v>115</v>
      </c>
      <c r="BF176" s="79">
        <f>SUM(BF177:BF178)</f>
        <v>0</v>
      </c>
      <c r="BG176" s="348">
        <f>SUM(BG177:BG178)</f>
        <v>0</v>
      </c>
      <c r="BH176" s="79"/>
      <c r="BI176" s="70"/>
      <c r="BJ176" s="70"/>
      <c r="BK176" s="70"/>
      <c r="BL176" s="80" t="s">
        <v>115</v>
      </c>
      <c r="BM176" s="79">
        <f>SUM(BM177:BM178)</f>
        <v>0</v>
      </c>
      <c r="BN176" s="79">
        <f>SUM(BN177:BN178)</f>
        <v>0</v>
      </c>
      <c r="BO176" s="80" t="s">
        <v>115</v>
      </c>
      <c r="BP176" s="79">
        <f>SUM(BP177:BP178)</f>
        <v>0</v>
      </c>
      <c r="BQ176" s="256">
        <f>SUM(BQ177:BQ178)</f>
        <v>0</v>
      </c>
      <c r="BR176" s="371"/>
    </row>
    <row r="177" spans="2:70" ht="15.75" customHeight="1">
      <c r="B177" s="8" t="s">
        <v>33</v>
      </c>
      <c r="C177" s="8" t="s">
        <v>168</v>
      </c>
      <c r="D177" s="8"/>
      <c r="E177" s="197">
        <v>116</v>
      </c>
      <c r="F177" s="118" t="s">
        <v>171</v>
      </c>
      <c r="G177" s="195" t="s">
        <v>108</v>
      </c>
      <c r="H177" s="195" t="s">
        <v>165</v>
      </c>
      <c r="I177" s="309"/>
      <c r="J177" s="5"/>
      <c r="K177" s="5"/>
      <c r="L177" s="5"/>
      <c r="M177" s="5"/>
      <c r="N177" s="5"/>
      <c r="O177" s="5"/>
      <c r="P177" s="5"/>
      <c r="Q177" s="5"/>
      <c r="R177" s="5"/>
      <c r="S177" s="341"/>
      <c r="T177" s="128"/>
      <c r="U177" s="5"/>
      <c r="V177" s="5"/>
      <c r="W177" s="5"/>
      <c r="X177" s="5"/>
      <c r="Y177" s="5"/>
      <c r="Z177" s="5"/>
      <c r="AA177" s="5"/>
      <c r="AB177" s="5"/>
      <c r="AC177" s="145"/>
      <c r="AD177" s="354"/>
      <c r="AE177" s="5"/>
      <c r="AF177" s="5"/>
      <c r="AG177" s="5"/>
      <c r="AH177" s="5"/>
      <c r="AI177" s="5"/>
      <c r="AJ177" s="5"/>
      <c r="AK177" s="5"/>
      <c r="AL177" s="5"/>
      <c r="AM177" s="145"/>
      <c r="AN177" s="490"/>
      <c r="AO177" s="490"/>
      <c r="AP177" s="128"/>
      <c r="AQ177" s="5"/>
      <c r="AR177" s="5"/>
      <c r="AS177" s="5"/>
      <c r="AT177" s="5"/>
      <c r="AU177" s="5"/>
      <c r="AV177" s="5"/>
      <c r="AW177" s="145"/>
      <c r="AX177" s="354"/>
      <c r="AY177" s="5"/>
      <c r="AZ177" s="5"/>
      <c r="BA177" s="5"/>
      <c r="BB177" s="5"/>
      <c r="BC177" s="5"/>
      <c r="BD177" s="5"/>
      <c r="BE177" s="5"/>
      <c r="BF177" s="5"/>
      <c r="BG177" s="341"/>
      <c r="BH177" s="128"/>
      <c r="BI177" s="5"/>
      <c r="BJ177" s="5"/>
      <c r="BK177" s="5"/>
      <c r="BL177" s="5"/>
      <c r="BM177" s="5"/>
      <c r="BN177" s="5"/>
      <c r="BO177" s="5"/>
      <c r="BP177" s="5"/>
      <c r="BQ177" s="145"/>
      <c r="BR177" s="372"/>
    </row>
    <row r="178" spans="2:70" ht="15.75" customHeight="1">
      <c r="B178" s="8" t="s">
        <v>33</v>
      </c>
      <c r="C178" s="8" t="s">
        <v>168</v>
      </c>
      <c r="D178" s="8"/>
      <c r="E178" s="197">
        <v>116</v>
      </c>
      <c r="F178" s="118" t="s">
        <v>171</v>
      </c>
      <c r="G178" s="195" t="s">
        <v>108</v>
      </c>
      <c r="H178" s="195" t="s">
        <v>165</v>
      </c>
      <c r="I178" s="309"/>
      <c r="J178" s="5"/>
      <c r="K178" s="5"/>
      <c r="L178" s="5"/>
      <c r="M178" s="5"/>
      <c r="N178" s="5"/>
      <c r="O178" s="5"/>
      <c r="P178" s="5"/>
      <c r="Q178" s="5"/>
      <c r="R178" s="5"/>
      <c r="S178" s="341"/>
      <c r="T178" s="128"/>
      <c r="U178" s="5"/>
      <c r="V178" s="5"/>
      <c r="W178" s="5"/>
      <c r="X178" s="5"/>
      <c r="Y178" s="5"/>
      <c r="Z178" s="5"/>
      <c r="AA178" s="5"/>
      <c r="AB178" s="5"/>
      <c r="AC178" s="145"/>
      <c r="AD178" s="354"/>
      <c r="AE178" s="5"/>
      <c r="AF178" s="5"/>
      <c r="AG178" s="5"/>
      <c r="AH178" s="5"/>
      <c r="AI178" s="5"/>
      <c r="AJ178" s="5"/>
      <c r="AK178" s="5"/>
      <c r="AL178" s="5"/>
      <c r="AM178" s="145"/>
      <c r="AN178" s="490"/>
      <c r="AO178" s="490"/>
      <c r="AP178" s="128"/>
      <c r="AQ178" s="5"/>
      <c r="AR178" s="5"/>
      <c r="AS178" s="5"/>
      <c r="AT178" s="5"/>
      <c r="AU178" s="5"/>
      <c r="AV178" s="5"/>
      <c r="AW178" s="145"/>
      <c r="AX178" s="354"/>
      <c r="AY178" s="5"/>
      <c r="AZ178" s="5"/>
      <c r="BA178" s="5"/>
      <c r="BB178" s="5"/>
      <c r="BC178" s="5"/>
      <c r="BD178" s="5"/>
      <c r="BE178" s="5"/>
      <c r="BF178" s="5"/>
      <c r="BG178" s="341"/>
      <c r="BH178" s="128"/>
      <c r="BI178" s="5"/>
      <c r="BJ178" s="5"/>
      <c r="BK178" s="5"/>
      <c r="BL178" s="5"/>
      <c r="BM178" s="5"/>
      <c r="BN178" s="5"/>
      <c r="BO178" s="5"/>
      <c r="BP178" s="5"/>
      <c r="BQ178" s="145"/>
      <c r="BR178" s="372"/>
    </row>
    <row r="179" spans="2:70" ht="15.75" customHeight="1">
      <c r="B179" s="1" t="s">
        <v>33</v>
      </c>
      <c r="C179" s="1" t="s">
        <v>170</v>
      </c>
      <c r="D179" s="2" t="s">
        <v>23</v>
      </c>
      <c r="E179" s="1">
        <v>1</v>
      </c>
      <c r="F179" s="2" t="s">
        <v>169</v>
      </c>
      <c r="G179" s="38" t="s">
        <v>108</v>
      </c>
      <c r="H179" s="2" t="s">
        <v>165</v>
      </c>
      <c r="I179" s="303"/>
      <c r="J179" s="3"/>
      <c r="K179" s="3"/>
      <c r="L179" s="3"/>
      <c r="M179" s="3"/>
      <c r="N179" s="38" t="s">
        <v>261</v>
      </c>
      <c r="O179" s="81">
        <f>O180+O183</f>
        <v>0</v>
      </c>
      <c r="P179" s="81">
        <f>P180+P183</f>
        <v>0</v>
      </c>
      <c r="Q179" s="38" t="s">
        <v>262</v>
      </c>
      <c r="R179" s="81">
        <f>R180+R183</f>
        <v>0</v>
      </c>
      <c r="S179" s="346">
        <f>S180+S183</f>
        <v>0</v>
      </c>
      <c r="T179" s="262"/>
      <c r="U179" s="3"/>
      <c r="V179" s="3"/>
      <c r="W179" s="3"/>
      <c r="X179" s="38" t="s">
        <v>261</v>
      </c>
      <c r="Y179" s="81">
        <f>Y180+Y183</f>
        <v>0</v>
      </c>
      <c r="Z179" s="81">
        <f>Z180+Z183</f>
        <v>0</v>
      </c>
      <c r="AA179" s="38" t="s">
        <v>262</v>
      </c>
      <c r="AB179" s="81">
        <f>AB180+AB183</f>
        <v>0</v>
      </c>
      <c r="AC179" s="89">
        <f>AC180+AC183</f>
        <v>0</v>
      </c>
      <c r="AD179" s="345"/>
      <c r="AE179" s="3"/>
      <c r="AF179" s="3"/>
      <c r="AG179" s="3"/>
      <c r="AH179" s="38" t="s">
        <v>116</v>
      </c>
      <c r="AI179" s="81">
        <f>AI180+AI183</f>
        <v>1</v>
      </c>
      <c r="AJ179" s="81">
        <f>AJ180+AJ183</f>
        <v>20000000</v>
      </c>
      <c r="AK179" s="38" t="s">
        <v>116</v>
      </c>
      <c r="AL179" s="81">
        <f>AL180+AL183</f>
        <v>0.41159999999999997</v>
      </c>
      <c r="AM179" s="89">
        <f>AM180+AM183</f>
        <v>8231999.9999999991</v>
      </c>
      <c r="AN179" s="500"/>
      <c r="AO179" s="508"/>
      <c r="AP179" s="262"/>
      <c r="AQ179" s="3"/>
      <c r="AR179" s="38" t="s">
        <v>116</v>
      </c>
      <c r="AS179" s="81">
        <f>AS180+AS183</f>
        <v>0</v>
      </c>
      <c r="AT179" s="81">
        <f>AT180+AT183</f>
        <v>0</v>
      </c>
      <c r="AU179" s="38" t="s">
        <v>116</v>
      </c>
      <c r="AV179" s="81">
        <f>AV180+AV183</f>
        <v>0</v>
      </c>
      <c r="AW179" s="89">
        <f>AW180+AW183</f>
        <v>0</v>
      </c>
      <c r="AX179" s="383"/>
      <c r="AY179" s="3"/>
      <c r="AZ179" s="3"/>
      <c r="BA179" s="3"/>
      <c r="BB179" s="38" t="s">
        <v>116</v>
      </c>
      <c r="BC179" s="81">
        <f>BC180+BC183</f>
        <v>0</v>
      </c>
      <c r="BD179" s="81">
        <f>BD180+BD183</f>
        <v>0</v>
      </c>
      <c r="BE179" s="38" t="s">
        <v>116</v>
      </c>
      <c r="BF179" s="81">
        <f>BF180+BF183</f>
        <v>0</v>
      </c>
      <c r="BG179" s="346">
        <f>BG180+BG183</f>
        <v>0</v>
      </c>
      <c r="BH179" s="325"/>
      <c r="BI179" s="3"/>
      <c r="BJ179" s="3"/>
      <c r="BK179" s="3"/>
      <c r="BL179" s="38" t="s">
        <v>116</v>
      </c>
      <c r="BM179" s="81">
        <f>BM180+BM183</f>
        <v>0</v>
      </c>
      <c r="BN179" s="81">
        <f>BN180+BN183</f>
        <v>0</v>
      </c>
      <c r="BO179" s="38" t="s">
        <v>116</v>
      </c>
      <c r="BP179" s="81">
        <f>BP180+BP183</f>
        <v>0</v>
      </c>
      <c r="BQ179" s="89">
        <f>BQ180+BQ183</f>
        <v>0</v>
      </c>
      <c r="BR179" s="370"/>
    </row>
    <row r="180" spans="2:70" ht="15.75" customHeight="1">
      <c r="B180" s="64" t="s">
        <v>33</v>
      </c>
      <c r="C180" s="64" t="s">
        <v>168</v>
      </c>
      <c r="D180" s="65" t="s">
        <v>174</v>
      </c>
      <c r="E180" s="126">
        <v>116</v>
      </c>
      <c r="F180" s="157" t="s">
        <v>169</v>
      </c>
      <c r="G180" s="119" t="s">
        <v>108</v>
      </c>
      <c r="H180" s="119" t="s">
        <v>165</v>
      </c>
      <c r="I180" s="308"/>
      <c r="J180" s="70"/>
      <c r="K180" s="70"/>
      <c r="L180" s="70"/>
      <c r="M180" s="70"/>
      <c r="N180" s="80" t="s">
        <v>115</v>
      </c>
      <c r="O180" s="79">
        <f>SUM(O181:O182)</f>
        <v>0</v>
      </c>
      <c r="P180" s="79">
        <f>SUM(P181:P182)</f>
        <v>0</v>
      </c>
      <c r="Q180" s="80" t="s">
        <v>115</v>
      </c>
      <c r="R180" s="79">
        <f>SUM(R181:R182)</f>
        <v>0</v>
      </c>
      <c r="S180" s="348">
        <f>SUM(S181:S182)</f>
        <v>0</v>
      </c>
      <c r="T180" s="263"/>
      <c r="U180" s="70"/>
      <c r="V180" s="70"/>
      <c r="W180" s="70"/>
      <c r="X180" s="80" t="s">
        <v>115</v>
      </c>
      <c r="Y180" s="79">
        <f>SUM(Y181:Y182)</f>
        <v>0</v>
      </c>
      <c r="Z180" s="79">
        <f>SUM(Z181:Z182)</f>
        <v>0</v>
      </c>
      <c r="AA180" s="80" t="s">
        <v>115</v>
      </c>
      <c r="AB180" s="79">
        <f>SUM(AB181:AB182)</f>
        <v>0</v>
      </c>
      <c r="AC180" s="256">
        <f>SUM(AC181:AC182)</f>
        <v>0</v>
      </c>
      <c r="AD180" s="347"/>
      <c r="AE180" s="70"/>
      <c r="AF180" s="70"/>
      <c r="AG180" s="70"/>
      <c r="AH180" s="80" t="s">
        <v>115</v>
      </c>
      <c r="AI180" s="79">
        <f>SUM(AI181:AI182)</f>
        <v>0</v>
      </c>
      <c r="AJ180" s="79">
        <f>SUM(AJ181:AJ182)</f>
        <v>0</v>
      </c>
      <c r="AK180" s="80" t="s">
        <v>115</v>
      </c>
      <c r="AL180" s="79">
        <f>SUM(AL181:AL182)</f>
        <v>0</v>
      </c>
      <c r="AM180" s="256">
        <f>SUM(AM181:AM182)</f>
        <v>0</v>
      </c>
      <c r="AN180" s="502"/>
      <c r="AO180" s="509"/>
      <c r="AP180" s="263"/>
      <c r="AQ180" s="70"/>
      <c r="AR180" s="80" t="s">
        <v>115</v>
      </c>
      <c r="AS180" s="79">
        <f>SUM(AS181:AS182)</f>
        <v>0</v>
      </c>
      <c r="AT180" s="79">
        <f>SUM(AT181:AT182)</f>
        <v>0</v>
      </c>
      <c r="AU180" s="80" t="s">
        <v>115</v>
      </c>
      <c r="AV180" s="79">
        <f>SUM(AV181:AV182)</f>
        <v>0</v>
      </c>
      <c r="AW180" s="256">
        <f>SUM(AW181:AW182)</f>
        <v>0</v>
      </c>
      <c r="AX180" s="384"/>
      <c r="AY180" s="70"/>
      <c r="AZ180" s="70"/>
      <c r="BA180" s="70"/>
      <c r="BB180" s="80" t="s">
        <v>115</v>
      </c>
      <c r="BC180" s="79">
        <f>SUM(BC181:BC182)</f>
        <v>0</v>
      </c>
      <c r="BD180" s="79">
        <f>SUM(BD181:BD182)</f>
        <v>0</v>
      </c>
      <c r="BE180" s="80" t="s">
        <v>115</v>
      </c>
      <c r="BF180" s="79">
        <f>SUM(BF181:BF182)</f>
        <v>0</v>
      </c>
      <c r="BG180" s="348">
        <f>SUM(BG181:BG182)</f>
        <v>0</v>
      </c>
      <c r="BH180" s="79"/>
      <c r="BI180" s="70"/>
      <c r="BJ180" s="70"/>
      <c r="BK180" s="70"/>
      <c r="BL180" s="80" t="s">
        <v>115</v>
      </c>
      <c r="BM180" s="79">
        <f>SUM(BM181:BM182)</f>
        <v>0</v>
      </c>
      <c r="BN180" s="79">
        <f>SUM(BN181:BN182)</f>
        <v>0</v>
      </c>
      <c r="BO180" s="80" t="s">
        <v>115</v>
      </c>
      <c r="BP180" s="79">
        <f>SUM(BP181:BP182)</f>
        <v>0</v>
      </c>
      <c r="BQ180" s="256">
        <f>SUM(BQ181:BQ182)</f>
        <v>0</v>
      </c>
      <c r="BR180" s="371"/>
    </row>
    <row r="181" spans="2:70" ht="15.75" customHeight="1">
      <c r="B181" s="8" t="s">
        <v>33</v>
      </c>
      <c r="C181" s="8" t="s">
        <v>168</v>
      </c>
      <c r="D181" s="8"/>
      <c r="E181" s="197">
        <v>116</v>
      </c>
      <c r="F181" s="118" t="s">
        <v>169</v>
      </c>
      <c r="G181" s="195" t="s">
        <v>108</v>
      </c>
      <c r="H181" s="195" t="s">
        <v>165</v>
      </c>
      <c r="I181" s="309"/>
      <c r="J181" s="5"/>
      <c r="K181" s="5"/>
      <c r="L181" s="5"/>
      <c r="M181" s="5"/>
      <c r="N181" s="5"/>
      <c r="O181" s="5"/>
      <c r="P181" s="5"/>
      <c r="Q181" s="5"/>
      <c r="R181" s="5"/>
      <c r="S181" s="341"/>
      <c r="T181" s="128"/>
      <c r="U181" s="5"/>
      <c r="V181" s="5"/>
      <c r="W181" s="5"/>
      <c r="X181" s="5"/>
      <c r="Y181" s="5"/>
      <c r="Z181" s="5"/>
      <c r="AA181" s="5"/>
      <c r="AB181" s="5"/>
      <c r="AC181" s="145"/>
      <c r="AD181" s="354"/>
      <c r="AE181" s="5"/>
      <c r="AF181" s="5"/>
      <c r="AG181" s="5"/>
      <c r="AH181" s="5"/>
      <c r="AI181" s="5"/>
      <c r="AJ181" s="5"/>
      <c r="AK181" s="5"/>
      <c r="AL181" s="5"/>
      <c r="AM181" s="145"/>
      <c r="AN181" s="490"/>
      <c r="AO181" s="490"/>
      <c r="AP181" s="128"/>
      <c r="AQ181" s="5"/>
      <c r="AR181" s="5"/>
      <c r="AS181" s="5"/>
      <c r="AT181" s="5"/>
      <c r="AU181" s="5"/>
      <c r="AV181" s="5"/>
      <c r="AW181" s="145"/>
      <c r="AX181" s="354"/>
      <c r="AY181" s="5"/>
      <c r="AZ181" s="5"/>
      <c r="BA181" s="5"/>
      <c r="BB181" s="5"/>
      <c r="BC181" s="5"/>
      <c r="BD181" s="5"/>
      <c r="BE181" s="5"/>
      <c r="BF181" s="5"/>
      <c r="BG181" s="341"/>
      <c r="BH181" s="128"/>
      <c r="BI181" s="5"/>
      <c r="BJ181" s="5"/>
      <c r="BK181" s="5"/>
      <c r="BL181" s="5"/>
      <c r="BM181" s="5"/>
      <c r="BN181" s="5"/>
      <c r="BO181" s="5"/>
      <c r="BP181" s="5"/>
      <c r="BQ181" s="145"/>
      <c r="BR181" s="372"/>
    </row>
    <row r="182" spans="2:70" ht="15.75" customHeight="1">
      <c r="B182" s="8" t="s">
        <v>33</v>
      </c>
      <c r="C182" s="8" t="s">
        <v>168</v>
      </c>
      <c r="D182" s="8"/>
      <c r="E182" s="197">
        <v>116</v>
      </c>
      <c r="F182" s="118" t="s">
        <v>169</v>
      </c>
      <c r="G182" s="195" t="s">
        <v>108</v>
      </c>
      <c r="H182" s="195" t="s">
        <v>165</v>
      </c>
      <c r="I182" s="309"/>
      <c r="J182" s="5"/>
      <c r="K182" s="5"/>
      <c r="L182" s="5"/>
      <c r="M182" s="5"/>
      <c r="N182" s="5"/>
      <c r="O182" s="5"/>
      <c r="P182" s="5"/>
      <c r="Q182" s="5"/>
      <c r="R182" s="5"/>
      <c r="S182" s="341"/>
      <c r="T182" s="128"/>
      <c r="U182" s="5"/>
      <c r="V182" s="5"/>
      <c r="W182" s="5"/>
      <c r="X182" s="5"/>
      <c r="Y182" s="5"/>
      <c r="Z182" s="5"/>
      <c r="AA182" s="5"/>
      <c r="AB182" s="5"/>
      <c r="AC182" s="145"/>
      <c r="AD182" s="354"/>
      <c r="AE182" s="5"/>
      <c r="AF182" s="5"/>
      <c r="AG182" s="5"/>
      <c r="AH182" s="5"/>
      <c r="AI182" s="5"/>
      <c r="AJ182" s="5"/>
      <c r="AK182" s="5"/>
      <c r="AL182" s="5"/>
      <c r="AM182" s="145"/>
      <c r="AN182" s="490"/>
      <c r="AO182" s="490"/>
      <c r="AP182" s="128"/>
      <c r="AQ182" s="5"/>
      <c r="AR182" s="5"/>
      <c r="AS182" s="5"/>
      <c r="AT182" s="5"/>
      <c r="AU182" s="5"/>
      <c r="AV182" s="5"/>
      <c r="AW182" s="145"/>
      <c r="AX182" s="354"/>
      <c r="AY182" s="5"/>
      <c r="AZ182" s="5"/>
      <c r="BA182" s="5"/>
      <c r="BB182" s="5"/>
      <c r="BC182" s="5"/>
      <c r="BD182" s="5"/>
      <c r="BE182" s="5"/>
      <c r="BF182" s="5"/>
      <c r="BG182" s="341"/>
      <c r="BH182" s="128"/>
      <c r="BI182" s="5"/>
      <c r="BJ182" s="5"/>
      <c r="BK182" s="5"/>
      <c r="BL182" s="5"/>
      <c r="BM182" s="5"/>
      <c r="BN182" s="5"/>
      <c r="BO182" s="5"/>
      <c r="BP182" s="5"/>
      <c r="BQ182" s="145"/>
      <c r="BR182" s="372"/>
    </row>
    <row r="183" spans="2:70" ht="15.75" customHeight="1">
      <c r="B183" s="64" t="s">
        <v>33</v>
      </c>
      <c r="C183" s="64" t="s">
        <v>15</v>
      </c>
      <c r="D183" s="65" t="s">
        <v>23</v>
      </c>
      <c r="E183" s="126">
        <v>116</v>
      </c>
      <c r="F183" s="157" t="s">
        <v>169</v>
      </c>
      <c r="G183" s="119" t="s">
        <v>108</v>
      </c>
      <c r="H183" s="119" t="s">
        <v>165</v>
      </c>
      <c r="I183" s="308"/>
      <c r="J183" s="70"/>
      <c r="K183" s="70"/>
      <c r="L183" s="70"/>
      <c r="M183" s="70"/>
      <c r="N183" s="80" t="s">
        <v>115</v>
      </c>
      <c r="O183" s="79">
        <f>SUM(O184:O185)</f>
        <v>0</v>
      </c>
      <c r="P183" s="79">
        <f>SUM(P184:P185)</f>
        <v>0</v>
      </c>
      <c r="Q183" s="80" t="s">
        <v>115</v>
      </c>
      <c r="R183" s="79">
        <f>SUM(R184:R185)</f>
        <v>0</v>
      </c>
      <c r="S183" s="348">
        <f>SUM(S184:S185)</f>
        <v>0</v>
      </c>
      <c r="T183" s="263"/>
      <c r="U183" s="70"/>
      <c r="V183" s="70"/>
      <c r="W183" s="70"/>
      <c r="X183" s="80" t="s">
        <v>115</v>
      </c>
      <c r="Y183" s="79">
        <f>SUM(Y184:Y185)</f>
        <v>0</v>
      </c>
      <c r="Z183" s="79">
        <f>SUM(Z184:Z185)</f>
        <v>0</v>
      </c>
      <c r="AA183" s="80" t="s">
        <v>115</v>
      </c>
      <c r="AB183" s="79">
        <f>SUM(AB184:AB185)</f>
        <v>0</v>
      </c>
      <c r="AC183" s="256">
        <f>SUM(AC184:AC185)</f>
        <v>0</v>
      </c>
      <c r="AD183" s="473"/>
      <c r="AE183" s="70"/>
      <c r="AF183" s="70"/>
      <c r="AG183" s="70"/>
      <c r="AH183" s="80" t="s">
        <v>115</v>
      </c>
      <c r="AI183" s="79">
        <f>SUM(AI184:AI185)</f>
        <v>1</v>
      </c>
      <c r="AJ183" s="79">
        <f>SUM(AJ184:AJ185)</f>
        <v>20000000</v>
      </c>
      <c r="AK183" s="80" t="s">
        <v>115</v>
      </c>
      <c r="AL183" s="79">
        <f>SUM(AL184:AL185)</f>
        <v>0.41159999999999997</v>
      </c>
      <c r="AM183" s="256">
        <f>SUM(AM184:AM185)</f>
        <v>8231999.9999999991</v>
      </c>
      <c r="AN183" s="502"/>
      <c r="AO183" s="509"/>
      <c r="AP183" s="263"/>
      <c r="AQ183" s="70"/>
      <c r="AR183" s="80" t="s">
        <v>115</v>
      </c>
      <c r="AS183" s="79">
        <f>SUM(AS184:AS185)</f>
        <v>0</v>
      </c>
      <c r="AT183" s="79">
        <f>SUM(AT184:AT185)</f>
        <v>0</v>
      </c>
      <c r="AU183" s="80" t="s">
        <v>115</v>
      </c>
      <c r="AV183" s="79">
        <f>SUM(AV184:AV185)</f>
        <v>0</v>
      </c>
      <c r="AW183" s="256">
        <f>SUM(AW184:AW185)</f>
        <v>0</v>
      </c>
      <c r="AX183" s="384"/>
      <c r="AY183" s="70"/>
      <c r="AZ183" s="70"/>
      <c r="BA183" s="70"/>
      <c r="BB183" s="80" t="s">
        <v>115</v>
      </c>
      <c r="BC183" s="79">
        <f>SUM(BC184:BC185)</f>
        <v>0</v>
      </c>
      <c r="BD183" s="79">
        <f>SUM(BD184:BD185)</f>
        <v>0</v>
      </c>
      <c r="BE183" s="80" t="s">
        <v>115</v>
      </c>
      <c r="BF183" s="79">
        <f>SUM(BF184:BF185)</f>
        <v>0</v>
      </c>
      <c r="BG183" s="348">
        <f>SUM(BG184:BG185)</f>
        <v>0</v>
      </c>
      <c r="BH183" s="79"/>
      <c r="BI183" s="70"/>
      <c r="BJ183" s="70"/>
      <c r="BK183" s="70"/>
      <c r="BL183" s="80" t="s">
        <v>115</v>
      </c>
      <c r="BM183" s="79">
        <f>SUM(BM184:BM185)</f>
        <v>0</v>
      </c>
      <c r="BN183" s="79">
        <f>SUM(BN184:BN185)</f>
        <v>0</v>
      </c>
      <c r="BO183" s="80" t="s">
        <v>115</v>
      </c>
      <c r="BP183" s="79">
        <f>SUM(BP184:BP185)</f>
        <v>0</v>
      </c>
      <c r="BQ183" s="256">
        <f>SUM(BQ184:BQ185)</f>
        <v>0</v>
      </c>
      <c r="BR183" s="371"/>
    </row>
    <row r="184" spans="2:70" ht="45">
      <c r="B184" s="8" t="s">
        <v>33</v>
      </c>
      <c r="C184" s="8" t="s">
        <v>15</v>
      </c>
      <c r="D184" s="8"/>
      <c r="E184" s="197">
        <v>116</v>
      </c>
      <c r="F184" s="118" t="s">
        <v>169</v>
      </c>
      <c r="G184" s="195" t="s">
        <v>108</v>
      </c>
      <c r="H184" s="195" t="s">
        <v>165</v>
      </c>
      <c r="I184" s="309"/>
      <c r="J184" s="5"/>
      <c r="K184" s="5"/>
      <c r="L184" s="5"/>
      <c r="M184" s="5"/>
      <c r="N184" s="5"/>
      <c r="O184" s="5"/>
      <c r="P184" s="5"/>
      <c r="Q184" s="5"/>
      <c r="R184" s="5"/>
      <c r="S184" s="341"/>
      <c r="T184" s="128"/>
      <c r="U184" s="5"/>
      <c r="V184" s="5"/>
      <c r="W184" s="5"/>
      <c r="X184" s="5"/>
      <c r="Y184" s="5"/>
      <c r="Z184" s="5"/>
      <c r="AA184" s="5"/>
      <c r="AB184" s="5"/>
      <c r="AC184" s="145"/>
      <c r="AD184" s="470" t="s">
        <v>617</v>
      </c>
      <c r="AE184" s="459">
        <v>312.2</v>
      </c>
      <c r="AF184" s="443">
        <v>312.2</v>
      </c>
      <c r="AG184" s="443">
        <v>1</v>
      </c>
      <c r="AH184" s="445">
        <v>100</v>
      </c>
      <c r="AI184" s="445">
        <f t="shared" ref="AI184" si="69">AG184*AH184/100</f>
        <v>1</v>
      </c>
      <c r="AJ184" s="446">
        <f>AI184*AUXILIAR!$B$57</f>
        <v>20000000</v>
      </c>
      <c r="AK184" s="445">
        <v>41.16</v>
      </c>
      <c r="AL184" s="445">
        <f t="shared" ref="AL184" si="70">AG184*AK184/100</f>
        <v>0.41159999999999997</v>
      </c>
      <c r="AM184" s="463">
        <f>AL184*AUXILIAR!$B$57</f>
        <v>8231999.9999999991</v>
      </c>
      <c r="AN184" s="490"/>
      <c r="AO184" s="490"/>
      <c r="AP184" s="128"/>
      <c r="AQ184" s="5"/>
      <c r="AR184" s="5"/>
      <c r="AS184" s="5"/>
      <c r="AT184" s="5"/>
      <c r="AU184" s="5"/>
      <c r="AV184" s="5"/>
      <c r="AW184" s="145"/>
      <c r="AX184" s="354"/>
      <c r="AY184" s="5"/>
      <c r="AZ184" s="5"/>
      <c r="BA184" s="5"/>
      <c r="BB184" s="5"/>
      <c r="BC184" s="5"/>
      <c r="BD184" s="5"/>
      <c r="BE184" s="5"/>
      <c r="BF184" s="5"/>
      <c r="BG184" s="341"/>
      <c r="BH184" s="128"/>
      <c r="BI184" s="5"/>
      <c r="BJ184" s="5"/>
      <c r="BK184" s="5"/>
      <c r="BL184" s="5"/>
      <c r="BM184" s="5"/>
      <c r="BN184" s="5"/>
      <c r="BO184" s="5"/>
      <c r="BP184" s="5"/>
      <c r="BQ184" s="145"/>
      <c r="BR184" s="372"/>
    </row>
    <row r="185" spans="2:70" ht="15.75" customHeight="1">
      <c r="B185" s="8" t="s">
        <v>33</v>
      </c>
      <c r="C185" s="8" t="s">
        <v>15</v>
      </c>
      <c r="D185" s="8"/>
      <c r="E185" s="197">
        <v>116</v>
      </c>
      <c r="F185" s="118" t="s">
        <v>169</v>
      </c>
      <c r="G185" s="195" t="s">
        <v>108</v>
      </c>
      <c r="H185" s="195" t="s">
        <v>165</v>
      </c>
      <c r="I185" s="309"/>
      <c r="J185" s="5"/>
      <c r="K185" s="5"/>
      <c r="L185" s="5"/>
      <c r="M185" s="5"/>
      <c r="N185" s="5"/>
      <c r="O185" s="5"/>
      <c r="P185" s="5"/>
      <c r="Q185" s="5"/>
      <c r="R185" s="5"/>
      <c r="S185" s="341"/>
      <c r="T185" s="128"/>
      <c r="U185" s="5"/>
      <c r="V185" s="5"/>
      <c r="W185" s="5"/>
      <c r="X185" s="5"/>
      <c r="Y185" s="5"/>
      <c r="Z185" s="5"/>
      <c r="AA185" s="5"/>
      <c r="AB185" s="5"/>
      <c r="AC185" s="145"/>
      <c r="AD185" s="512"/>
      <c r="AE185" s="5"/>
      <c r="AF185" s="5"/>
      <c r="AG185" s="5"/>
      <c r="AH185" s="5"/>
      <c r="AI185" s="5"/>
      <c r="AJ185" s="5"/>
      <c r="AK185" s="5"/>
      <c r="AL185" s="5"/>
      <c r="AM185" s="145"/>
      <c r="AN185" s="490"/>
      <c r="AO185" s="490"/>
      <c r="AP185" s="128"/>
      <c r="AQ185" s="5"/>
      <c r="AR185" s="5"/>
      <c r="AS185" s="5"/>
      <c r="AT185" s="5"/>
      <c r="AU185" s="5"/>
      <c r="AV185" s="5"/>
      <c r="AW185" s="145"/>
      <c r="AX185" s="354"/>
      <c r="AY185" s="5"/>
      <c r="AZ185" s="5"/>
      <c r="BA185" s="5"/>
      <c r="BB185" s="5"/>
      <c r="BC185" s="5"/>
      <c r="BD185" s="5"/>
      <c r="BE185" s="5"/>
      <c r="BF185" s="5"/>
      <c r="BG185" s="341"/>
      <c r="BH185" s="128"/>
      <c r="BI185" s="5"/>
      <c r="BJ185" s="5"/>
      <c r="BK185" s="5"/>
      <c r="BL185" s="5"/>
      <c r="BM185" s="5"/>
      <c r="BN185" s="5"/>
      <c r="BO185" s="5"/>
      <c r="BP185" s="5"/>
      <c r="BQ185" s="145"/>
      <c r="BR185" s="372"/>
    </row>
    <row r="186" spans="2:70" ht="15.75" customHeight="1">
      <c r="B186" s="1" t="s">
        <v>33</v>
      </c>
      <c r="C186" s="1" t="s">
        <v>138</v>
      </c>
      <c r="D186" s="2" t="s">
        <v>23</v>
      </c>
      <c r="E186" s="1">
        <v>1</v>
      </c>
      <c r="F186" s="2" t="s">
        <v>167</v>
      </c>
      <c r="G186" s="38" t="s">
        <v>108</v>
      </c>
      <c r="H186" s="2" t="s">
        <v>141</v>
      </c>
      <c r="I186" s="303"/>
      <c r="J186" s="3"/>
      <c r="K186" s="3"/>
      <c r="L186" s="3"/>
      <c r="M186" s="3"/>
      <c r="N186" s="38" t="s">
        <v>261</v>
      </c>
      <c r="O186" s="81">
        <f>O187</f>
        <v>0</v>
      </c>
      <c r="P186" s="81">
        <f>P187</f>
        <v>0</v>
      </c>
      <c r="Q186" s="38" t="s">
        <v>262</v>
      </c>
      <c r="R186" s="81">
        <f>R187</f>
        <v>0</v>
      </c>
      <c r="S186" s="346">
        <f>S187</f>
        <v>0</v>
      </c>
      <c r="T186" s="262"/>
      <c r="U186" s="3"/>
      <c r="V186" s="3"/>
      <c r="W186" s="3"/>
      <c r="X186" s="38" t="s">
        <v>261</v>
      </c>
      <c r="Y186" s="81">
        <f>Y187</f>
        <v>57.899999999999991</v>
      </c>
      <c r="Z186" s="81">
        <f>Z187</f>
        <v>463199999.99999994</v>
      </c>
      <c r="AA186" s="38" t="s">
        <v>262</v>
      </c>
      <c r="AB186" s="81">
        <f>AB187</f>
        <v>6.2200199999999981</v>
      </c>
      <c r="AC186" s="89">
        <f>AC187</f>
        <v>49760159.999999985</v>
      </c>
      <c r="AD186" s="345"/>
      <c r="AE186" s="3"/>
      <c r="AF186" s="3"/>
      <c r="AG186" s="3"/>
      <c r="AH186" s="38" t="s">
        <v>116</v>
      </c>
      <c r="AI186" s="81">
        <f>AI187</f>
        <v>9</v>
      </c>
      <c r="AJ186" s="81">
        <f>AJ187</f>
        <v>230000000</v>
      </c>
      <c r="AK186" s="38" t="s">
        <v>116</v>
      </c>
      <c r="AL186" s="81">
        <f>AL187</f>
        <v>0</v>
      </c>
      <c r="AM186" s="89">
        <f>AM187</f>
        <v>0</v>
      </c>
      <c r="AN186" s="500"/>
      <c r="AO186" s="508"/>
      <c r="AP186" s="262"/>
      <c r="AQ186" s="3"/>
      <c r="AR186" s="38" t="s">
        <v>116</v>
      </c>
      <c r="AS186" s="81">
        <f>AS187</f>
        <v>0</v>
      </c>
      <c r="AT186" s="81">
        <f>AT187</f>
        <v>0</v>
      </c>
      <c r="AU186" s="38" t="s">
        <v>116</v>
      </c>
      <c r="AV186" s="81">
        <f>AV187</f>
        <v>0</v>
      </c>
      <c r="AW186" s="89">
        <f>AW187</f>
        <v>0</v>
      </c>
      <c r="AX186" s="383"/>
      <c r="AY186" s="3"/>
      <c r="AZ186" s="3"/>
      <c r="BA186" s="3"/>
      <c r="BB186" s="38" t="s">
        <v>116</v>
      </c>
      <c r="BC186" s="81">
        <f>BC187</f>
        <v>0</v>
      </c>
      <c r="BD186" s="81">
        <f>BD187</f>
        <v>0</v>
      </c>
      <c r="BE186" s="38" t="s">
        <v>116</v>
      </c>
      <c r="BF186" s="81">
        <f>BF187</f>
        <v>0</v>
      </c>
      <c r="BG186" s="346">
        <f>BG187</f>
        <v>0</v>
      </c>
      <c r="BH186" s="325"/>
      <c r="BI186" s="3"/>
      <c r="BJ186" s="3"/>
      <c r="BK186" s="3"/>
      <c r="BL186" s="38" t="s">
        <v>116</v>
      </c>
      <c r="BM186" s="81">
        <f>BM187</f>
        <v>0</v>
      </c>
      <c r="BN186" s="81">
        <f>BN187</f>
        <v>0</v>
      </c>
      <c r="BO186" s="38" t="s">
        <v>116</v>
      </c>
      <c r="BP186" s="81">
        <f>BP187</f>
        <v>0</v>
      </c>
      <c r="BQ186" s="89">
        <f>BQ187</f>
        <v>0</v>
      </c>
      <c r="BR186" s="370"/>
    </row>
    <row r="187" spans="2:70" ht="12.75" customHeight="1">
      <c r="B187" s="64" t="s">
        <v>33</v>
      </c>
      <c r="C187" s="64" t="s">
        <v>15</v>
      </c>
      <c r="D187" s="65" t="s">
        <v>23</v>
      </c>
      <c r="E187" s="126">
        <v>153</v>
      </c>
      <c r="F187" s="157" t="s">
        <v>167</v>
      </c>
      <c r="G187" s="119" t="s">
        <v>108</v>
      </c>
      <c r="H187" s="119" t="s">
        <v>141</v>
      </c>
      <c r="I187" s="308"/>
      <c r="J187" s="70"/>
      <c r="K187" s="70"/>
      <c r="L187" s="70"/>
      <c r="M187" s="70"/>
      <c r="N187" s="80" t="s">
        <v>115</v>
      </c>
      <c r="O187" s="79">
        <f>SUM(O188:O194)</f>
        <v>0</v>
      </c>
      <c r="P187" s="79">
        <f>SUM(P188:P194)</f>
        <v>0</v>
      </c>
      <c r="Q187" s="80" t="s">
        <v>115</v>
      </c>
      <c r="R187" s="79">
        <f>SUM(R188:R194)</f>
        <v>0</v>
      </c>
      <c r="S187" s="348">
        <f>SUM(S188:S194)</f>
        <v>0</v>
      </c>
      <c r="T187" s="263"/>
      <c r="U187" s="70"/>
      <c r="V187" s="70"/>
      <c r="W187" s="70"/>
      <c r="X187" s="80" t="s">
        <v>115</v>
      </c>
      <c r="Y187" s="79">
        <f>SUM(Y188:Y194)</f>
        <v>57.899999999999991</v>
      </c>
      <c r="Z187" s="79">
        <f>SUM(Z188:Z194)</f>
        <v>463199999.99999994</v>
      </c>
      <c r="AA187" s="80" t="s">
        <v>115</v>
      </c>
      <c r="AB187" s="79">
        <f>SUM(AB188:AB194)</f>
        <v>6.2200199999999981</v>
      </c>
      <c r="AC187" s="256">
        <f>SUM(AC188:AC194)</f>
        <v>49760159.999999985</v>
      </c>
      <c r="AD187" s="347"/>
      <c r="AE187" s="70"/>
      <c r="AF187" s="70"/>
      <c r="AG187" s="70"/>
      <c r="AH187" s="80" t="s">
        <v>115</v>
      </c>
      <c r="AI187" s="79">
        <f>SUM(AI188:AI194)</f>
        <v>9</v>
      </c>
      <c r="AJ187" s="79">
        <f>SUM(AJ188:AJ194)</f>
        <v>230000000</v>
      </c>
      <c r="AK187" s="80" t="s">
        <v>115</v>
      </c>
      <c r="AL187" s="79">
        <f>SUM(AL188:AL194)</f>
        <v>0</v>
      </c>
      <c r="AM187" s="256">
        <f>SUM(AM188:AM194)</f>
        <v>0</v>
      </c>
      <c r="AN187" s="502"/>
      <c r="AO187" s="509"/>
      <c r="AP187" s="263"/>
      <c r="AQ187" s="70"/>
      <c r="AR187" s="80" t="s">
        <v>115</v>
      </c>
      <c r="AS187" s="79">
        <f>SUM(AS188:AS194)</f>
        <v>0</v>
      </c>
      <c r="AT187" s="79">
        <f>SUM(AT188:AT194)</f>
        <v>0</v>
      </c>
      <c r="AU187" s="80" t="s">
        <v>115</v>
      </c>
      <c r="AV187" s="79">
        <f>SUM(AV188:AV194)</f>
        <v>0</v>
      </c>
      <c r="AW187" s="256">
        <f>SUM(AW188:AW194)</f>
        <v>0</v>
      </c>
      <c r="AX187" s="384"/>
      <c r="AY187" s="70"/>
      <c r="AZ187" s="70"/>
      <c r="BA187" s="70"/>
      <c r="BB187" s="80" t="s">
        <v>115</v>
      </c>
      <c r="BC187" s="79">
        <f>SUM(BC188:BC194)</f>
        <v>0</v>
      </c>
      <c r="BD187" s="79">
        <f>SUM(BD188:BD194)</f>
        <v>0</v>
      </c>
      <c r="BE187" s="80" t="s">
        <v>115</v>
      </c>
      <c r="BF187" s="79">
        <f>SUM(BF188:BF194)</f>
        <v>0</v>
      </c>
      <c r="BG187" s="348">
        <f>SUM(BG188:BG194)</f>
        <v>0</v>
      </c>
      <c r="BH187" s="79"/>
      <c r="BI187" s="70"/>
      <c r="BJ187" s="70"/>
      <c r="BK187" s="70"/>
      <c r="BL187" s="80" t="s">
        <v>115</v>
      </c>
      <c r="BM187" s="79">
        <f>SUM(BM188:BM194)</f>
        <v>0</v>
      </c>
      <c r="BN187" s="79">
        <f>SUM(BN188:BN194)</f>
        <v>0</v>
      </c>
      <c r="BO187" s="80" t="s">
        <v>115</v>
      </c>
      <c r="BP187" s="79">
        <f>SUM(BP188:BP194)</f>
        <v>0</v>
      </c>
      <c r="BQ187" s="256">
        <f>SUM(BQ188:BQ194)</f>
        <v>0</v>
      </c>
      <c r="BR187" s="371"/>
    </row>
    <row r="188" spans="2:70" ht="60">
      <c r="B188" s="8" t="s">
        <v>33</v>
      </c>
      <c r="C188" s="8" t="s">
        <v>15</v>
      </c>
      <c r="D188" s="8">
        <v>1</v>
      </c>
      <c r="E188" s="197">
        <v>153</v>
      </c>
      <c r="F188" s="118" t="s">
        <v>167</v>
      </c>
      <c r="G188" s="195" t="s">
        <v>108</v>
      </c>
      <c r="H188" s="195" t="s">
        <v>141</v>
      </c>
      <c r="I188" s="309"/>
      <c r="J188" s="5"/>
      <c r="K188" s="5"/>
      <c r="L188" s="5"/>
      <c r="M188" s="5"/>
      <c r="N188" s="5"/>
      <c r="O188" s="5"/>
      <c r="P188" s="5"/>
      <c r="Q188" s="5"/>
      <c r="R188" s="5"/>
      <c r="S188" s="341"/>
      <c r="T188" s="265" t="s">
        <v>645</v>
      </c>
      <c r="U188" s="51">
        <v>162</v>
      </c>
      <c r="V188" s="51">
        <v>195</v>
      </c>
      <c r="W188" s="54">
        <f>V188-U188</f>
        <v>33</v>
      </c>
      <c r="X188" s="52">
        <v>100</v>
      </c>
      <c r="Y188" s="52">
        <f t="shared" ref="Y188:Y189" si="71">W188*X188/100</f>
        <v>33</v>
      </c>
      <c r="Z188" s="139">
        <f>Y188*AUXILIAR!$B$51</f>
        <v>264000000</v>
      </c>
      <c r="AA188" s="52">
        <v>0</v>
      </c>
      <c r="AB188" s="52">
        <f>W188*AA188/100</f>
        <v>0</v>
      </c>
      <c r="AC188" s="260">
        <f>AB188*AUXILIAR!$B$53</f>
        <v>0</v>
      </c>
      <c r="AD188" s="355" t="s">
        <v>629</v>
      </c>
      <c r="AE188" s="51">
        <v>1</v>
      </c>
      <c r="AF188" s="51">
        <v>1</v>
      </c>
      <c r="AG188" s="51">
        <v>3</v>
      </c>
      <c r="AH188" s="52">
        <v>100</v>
      </c>
      <c r="AI188" s="52">
        <f t="shared" ref="AI188:AI196" si="72">AG188*AH188/100</f>
        <v>3</v>
      </c>
      <c r="AJ188" s="139">
        <f>AI188*AUXILIAR!$B$59</f>
        <v>120000000</v>
      </c>
      <c r="AK188" s="52">
        <v>0</v>
      </c>
      <c r="AL188" s="194">
        <f t="shared" ref="AL188:AL194" si="73">AI188*AK188/100</f>
        <v>0</v>
      </c>
      <c r="AM188" s="260">
        <f>AL188*AUXILIAR!$B$59</f>
        <v>0</v>
      </c>
      <c r="AN188" s="489"/>
      <c r="AO188" s="490"/>
      <c r="AP188" s="128"/>
      <c r="AQ188" s="5"/>
      <c r="AR188" s="5"/>
      <c r="AS188" s="5"/>
      <c r="AT188" s="5"/>
      <c r="AU188" s="5"/>
      <c r="AV188" s="5"/>
      <c r="AW188" s="145"/>
      <c r="AX188" s="354"/>
      <c r="AY188" s="5"/>
      <c r="AZ188" s="5"/>
      <c r="BA188" s="5"/>
      <c r="BB188" s="5"/>
      <c r="BC188" s="5"/>
      <c r="BD188" s="5"/>
      <c r="BE188" s="5"/>
      <c r="BF188" s="5"/>
      <c r="BG188" s="341"/>
      <c r="BH188" s="128"/>
      <c r="BI188" s="5"/>
      <c r="BJ188" s="5"/>
      <c r="BK188" s="5"/>
      <c r="BL188" s="5"/>
      <c r="BM188" s="5"/>
      <c r="BN188" s="5"/>
      <c r="BO188" s="5"/>
      <c r="BP188" s="5"/>
      <c r="BQ188" s="145"/>
      <c r="BR188" s="372"/>
    </row>
    <row r="189" spans="2:70" ht="60">
      <c r="B189" s="8" t="s">
        <v>33</v>
      </c>
      <c r="C189" s="8" t="s">
        <v>15</v>
      </c>
      <c r="D189" s="8">
        <v>1</v>
      </c>
      <c r="E189" s="197">
        <v>153</v>
      </c>
      <c r="F189" s="118" t="s">
        <v>167</v>
      </c>
      <c r="G189" s="195" t="s">
        <v>108</v>
      </c>
      <c r="H189" s="195" t="s">
        <v>141</v>
      </c>
      <c r="I189" s="309"/>
      <c r="J189" s="5"/>
      <c r="K189" s="5"/>
      <c r="L189" s="5"/>
      <c r="M189" s="5"/>
      <c r="N189" s="5"/>
      <c r="O189" s="5"/>
      <c r="P189" s="5"/>
      <c r="Q189" s="5"/>
      <c r="R189" s="5"/>
      <c r="S189" s="341"/>
      <c r="T189" s="456" t="s">
        <v>633</v>
      </c>
      <c r="U189" s="443">
        <v>74.900000000000006</v>
      </c>
      <c r="V189" s="443">
        <v>99.8</v>
      </c>
      <c r="W189" s="480">
        <f t="shared" ref="W189" si="74">V189-U189</f>
        <v>24.899999999999991</v>
      </c>
      <c r="X189" s="445">
        <v>100</v>
      </c>
      <c r="Y189" s="445">
        <f t="shared" si="71"/>
        <v>24.899999999999991</v>
      </c>
      <c r="Z189" s="446">
        <f>Y189*AUXILIAR!$B$51</f>
        <v>199199999.99999994</v>
      </c>
      <c r="AA189" s="442">
        <v>24.98</v>
      </c>
      <c r="AB189" s="445">
        <f t="shared" ref="AB189" si="75">W189*AA189/100</f>
        <v>6.2200199999999981</v>
      </c>
      <c r="AC189" s="458">
        <f>AB189*AUXILIAR!$B$51</f>
        <v>49760159.999999985</v>
      </c>
      <c r="AD189" s="355" t="s">
        <v>631</v>
      </c>
      <c r="AE189" s="51">
        <v>1</v>
      </c>
      <c r="AF189" s="51">
        <v>1</v>
      </c>
      <c r="AG189" s="51">
        <v>1</v>
      </c>
      <c r="AH189" s="52">
        <v>100</v>
      </c>
      <c r="AI189" s="52">
        <f t="shared" si="72"/>
        <v>1</v>
      </c>
      <c r="AJ189" s="139">
        <f>AI189*AUXILIAR!$B$58</f>
        <v>10000000</v>
      </c>
      <c r="AK189" s="52">
        <v>0</v>
      </c>
      <c r="AL189" s="194">
        <f t="shared" si="73"/>
        <v>0</v>
      </c>
      <c r="AM189" s="260">
        <f>AL189*AUXILIAR!$B$58</f>
        <v>0</v>
      </c>
      <c r="AN189" s="489"/>
      <c r="AO189" s="490"/>
      <c r="AP189" s="128"/>
      <c r="AQ189" s="5"/>
      <c r="AR189" s="5"/>
      <c r="AS189" s="5"/>
      <c r="AT189" s="5"/>
      <c r="AU189" s="5"/>
      <c r="AV189" s="5"/>
      <c r="AW189" s="145"/>
      <c r="AX189" s="354"/>
      <c r="AY189" s="5"/>
      <c r="AZ189" s="5"/>
      <c r="BA189" s="5"/>
      <c r="BB189" s="5"/>
      <c r="BC189" s="5"/>
      <c r="BD189" s="5"/>
      <c r="BE189" s="5"/>
      <c r="BF189" s="5"/>
      <c r="BG189" s="341"/>
      <c r="BH189" s="128"/>
      <c r="BI189" s="5"/>
      <c r="BJ189" s="5"/>
      <c r="BK189" s="5"/>
      <c r="BL189" s="5"/>
      <c r="BM189" s="5"/>
      <c r="BN189" s="5"/>
      <c r="BO189" s="5"/>
      <c r="BP189" s="5"/>
      <c r="BQ189" s="145"/>
      <c r="BR189" s="372"/>
    </row>
    <row r="190" spans="2:70" ht="60">
      <c r="B190" s="8" t="s">
        <v>33</v>
      </c>
      <c r="C190" s="8" t="s">
        <v>15</v>
      </c>
      <c r="D190" s="8">
        <v>1</v>
      </c>
      <c r="E190" s="197">
        <v>153</v>
      </c>
      <c r="F190" s="118" t="s">
        <v>167</v>
      </c>
      <c r="G190" s="195" t="s">
        <v>108</v>
      </c>
      <c r="H190" s="195" t="s">
        <v>141</v>
      </c>
      <c r="I190" s="309"/>
      <c r="J190" s="5"/>
      <c r="K190" s="5"/>
      <c r="L190" s="5"/>
      <c r="M190" s="5"/>
      <c r="N190" s="5"/>
      <c r="O190" s="5"/>
      <c r="P190" s="5"/>
      <c r="Q190" s="5"/>
      <c r="R190" s="5"/>
      <c r="S190" s="341"/>
      <c r="T190" s="128"/>
      <c r="U190" s="5"/>
      <c r="V190" s="5"/>
      <c r="W190" s="5"/>
      <c r="X190" s="5"/>
      <c r="Y190" s="5"/>
      <c r="Z190" s="5"/>
      <c r="AA190" s="5"/>
      <c r="AB190" s="5"/>
      <c r="AC190" s="145"/>
      <c r="AD190" s="355" t="s">
        <v>646</v>
      </c>
      <c r="AE190" s="51">
        <v>1</v>
      </c>
      <c r="AF190" s="51">
        <v>1</v>
      </c>
      <c r="AG190" s="51">
        <v>1</v>
      </c>
      <c r="AH190" s="52">
        <v>100</v>
      </c>
      <c r="AI190" s="52">
        <f t="shared" si="72"/>
        <v>1</v>
      </c>
      <c r="AJ190" s="139">
        <f>AI190*AUXILIAR!$B$57</f>
        <v>20000000</v>
      </c>
      <c r="AK190" s="52">
        <v>0</v>
      </c>
      <c r="AL190" s="194">
        <f t="shared" si="73"/>
        <v>0</v>
      </c>
      <c r="AM190" s="260">
        <f>AL190*AUXILIAR!$B$57</f>
        <v>0</v>
      </c>
      <c r="AN190" s="489"/>
      <c r="AO190" s="490"/>
      <c r="AP190" s="128"/>
      <c r="AQ190" s="5"/>
      <c r="AR190" s="5"/>
      <c r="AS190" s="5"/>
      <c r="AT190" s="5"/>
      <c r="AU190" s="5"/>
      <c r="AV190" s="5"/>
      <c r="AW190" s="145"/>
      <c r="AX190" s="354"/>
      <c r="AY190" s="5"/>
      <c r="AZ190" s="5"/>
      <c r="BA190" s="5"/>
      <c r="BB190" s="5"/>
      <c r="BC190" s="5"/>
      <c r="BD190" s="5"/>
      <c r="BE190" s="5"/>
      <c r="BF190" s="5"/>
      <c r="BG190" s="341"/>
      <c r="BH190" s="128"/>
      <c r="BI190" s="5"/>
      <c r="BJ190" s="5"/>
      <c r="BK190" s="5"/>
      <c r="BL190" s="5"/>
      <c r="BM190" s="5"/>
      <c r="BN190" s="5"/>
      <c r="BO190" s="5"/>
      <c r="BP190" s="5"/>
      <c r="BQ190" s="145"/>
      <c r="BR190" s="372"/>
    </row>
    <row r="191" spans="2:70" ht="15.75" customHeight="1">
      <c r="B191" s="8" t="s">
        <v>33</v>
      </c>
      <c r="C191" s="8" t="s">
        <v>15</v>
      </c>
      <c r="D191" s="8">
        <v>1</v>
      </c>
      <c r="E191" s="197">
        <v>153</v>
      </c>
      <c r="F191" s="118" t="s">
        <v>167</v>
      </c>
      <c r="G191" s="195" t="s">
        <v>108</v>
      </c>
      <c r="H191" s="195" t="s">
        <v>141</v>
      </c>
      <c r="I191" s="309"/>
      <c r="J191" s="5"/>
      <c r="K191" s="5"/>
      <c r="L191" s="5"/>
      <c r="M191" s="5"/>
      <c r="N191" s="5"/>
      <c r="O191" s="5"/>
      <c r="P191" s="5"/>
      <c r="Q191" s="5"/>
      <c r="R191" s="5"/>
      <c r="S191" s="341"/>
      <c r="T191" s="128"/>
      <c r="U191" s="5"/>
      <c r="V191" s="5"/>
      <c r="W191" s="5"/>
      <c r="X191" s="5"/>
      <c r="Y191" s="5"/>
      <c r="Z191" s="5"/>
      <c r="AA191" s="5"/>
      <c r="AB191" s="5"/>
      <c r="AC191" s="145"/>
      <c r="AD191" s="355" t="s">
        <v>647</v>
      </c>
      <c r="AE191" s="51">
        <v>1</v>
      </c>
      <c r="AF191" s="51">
        <v>1</v>
      </c>
      <c r="AG191" s="51">
        <v>1</v>
      </c>
      <c r="AH191" s="52">
        <v>100</v>
      </c>
      <c r="AI191" s="52">
        <f t="shared" si="72"/>
        <v>1</v>
      </c>
      <c r="AJ191" s="139">
        <f>AI191*AUXILIAR!$B$57</f>
        <v>20000000</v>
      </c>
      <c r="AK191" s="52">
        <v>0</v>
      </c>
      <c r="AL191" s="194">
        <f t="shared" si="73"/>
        <v>0</v>
      </c>
      <c r="AM191" s="260">
        <f>AL191*AUXILIAR!$B$57</f>
        <v>0</v>
      </c>
      <c r="AN191" s="489"/>
      <c r="AO191" s="490"/>
      <c r="AP191" s="128"/>
      <c r="AQ191" s="5"/>
      <c r="AR191" s="5"/>
      <c r="AS191" s="5"/>
      <c r="AT191" s="5"/>
      <c r="AU191" s="5"/>
      <c r="AV191" s="5"/>
      <c r="AW191" s="145"/>
      <c r="AX191" s="354"/>
      <c r="AY191" s="5"/>
      <c r="AZ191" s="5"/>
      <c r="BA191" s="5"/>
      <c r="BB191" s="5"/>
      <c r="BC191" s="5"/>
      <c r="BD191" s="5"/>
      <c r="BE191" s="5"/>
      <c r="BF191" s="5"/>
      <c r="BG191" s="341"/>
      <c r="BH191" s="128"/>
      <c r="BI191" s="5"/>
      <c r="BJ191" s="5"/>
      <c r="BK191" s="5"/>
      <c r="BL191" s="5"/>
      <c r="BM191" s="5"/>
      <c r="BN191" s="5"/>
      <c r="BO191" s="5"/>
      <c r="BP191" s="5"/>
      <c r="BQ191" s="145"/>
      <c r="BR191" s="372"/>
    </row>
    <row r="192" spans="2:70" ht="15.75" customHeight="1">
      <c r="B192" s="8" t="s">
        <v>33</v>
      </c>
      <c r="C192" s="8" t="s">
        <v>15</v>
      </c>
      <c r="D192" s="8">
        <v>1</v>
      </c>
      <c r="E192" s="197">
        <v>153</v>
      </c>
      <c r="F192" s="118" t="s">
        <v>167</v>
      </c>
      <c r="G192" s="195" t="s">
        <v>108</v>
      </c>
      <c r="H192" s="195" t="s">
        <v>141</v>
      </c>
      <c r="I192" s="309"/>
      <c r="J192" s="5"/>
      <c r="K192" s="5"/>
      <c r="L192" s="5"/>
      <c r="M192" s="5"/>
      <c r="N192" s="5"/>
      <c r="O192" s="5"/>
      <c r="P192" s="5"/>
      <c r="Q192" s="5"/>
      <c r="R192" s="5"/>
      <c r="S192" s="341"/>
      <c r="T192" s="128"/>
      <c r="U192" s="5"/>
      <c r="V192" s="5"/>
      <c r="W192" s="5"/>
      <c r="X192" s="5"/>
      <c r="Y192" s="5"/>
      <c r="Z192" s="5"/>
      <c r="AA192" s="5"/>
      <c r="AB192" s="5"/>
      <c r="AC192" s="145"/>
      <c r="AD192" s="355" t="s">
        <v>648</v>
      </c>
      <c r="AE192" s="51">
        <v>1</v>
      </c>
      <c r="AF192" s="51">
        <v>1</v>
      </c>
      <c r="AG192" s="51">
        <v>1</v>
      </c>
      <c r="AH192" s="52">
        <v>100</v>
      </c>
      <c r="AI192" s="52">
        <f t="shared" si="72"/>
        <v>1</v>
      </c>
      <c r="AJ192" s="139">
        <f>AI192*AUXILIAR!$B$57</f>
        <v>20000000</v>
      </c>
      <c r="AK192" s="52">
        <v>0</v>
      </c>
      <c r="AL192" s="194">
        <f t="shared" si="73"/>
        <v>0</v>
      </c>
      <c r="AM192" s="260">
        <f>AL192*AUXILIAR!$B$57</f>
        <v>0</v>
      </c>
      <c r="AN192" s="489"/>
      <c r="AO192" s="490"/>
      <c r="AP192" s="128"/>
      <c r="AQ192" s="5"/>
      <c r="AR192" s="5"/>
      <c r="AS192" s="5"/>
      <c r="AT192" s="5"/>
      <c r="AU192" s="5"/>
      <c r="AV192" s="5"/>
      <c r="AW192" s="145"/>
      <c r="AX192" s="354"/>
      <c r="AY192" s="5"/>
      <c r="AZ192" s="5"/>
      <c r="BA192" s="5"/>
      <c r="BB192" s="5"/>
      <c r="BC192" s="5"/>
      <c r="BD192" s="5"/>
      <c r="BE192" s="5"/>
      <c r="BF192" s="5"/>
      <c r="BG192" s="341"/>
      <c r="BH192" s="128"/>
      <c r="BI192" s="5"/>
      <c r="BJ192" s="5"/>
      <c r="BK192" s="5"/>
      <c r="BL192" s="5"/>
      <c r="BM192" s="5"/>
      <c r="BN192" s="5"/>
      <c r="BO192" s="5"/>
      <c r="BP192" s="5"/>
      <c r="BQ192" s="145"/>
      <c r="BR192" s="372"/>
    </row>
    <row r="193" spans="2:70" ht="15.75" customHeight="1">
      <c r="B193" s="8" t="s">
        <v>33</v>
      </c>
      <c r="C193" s="8" t="s">
        <v>15</v>
      </c>
      <c r="D193" s="8">
        <v>1</v>
      </c>
      <c r="E193" s="197">
        <v>153</v>
      </c>
      <c r="F193" s="118" t="s">
        <v>167</v>
      </c>
      <c r="G193" s="195" t="s">
        <v>108</v>
      </c>
      <c r="H193" s="195" t="s">
        <v>141</v>
      </c>
      <c r="I193" s="309"/>
      <c r="J193" s="5"/>
      <c r="K193" s="5"/>
      <c r="L193" s="5"/>
      <c r="M193" s="5"/>
      <c r="N193" s="5"/>
      <c r="O193" s="5"/>
      <c r="P193" s="5"/>
      <c r="Q193" s="5"/>
      <c r="R193" s="5"/>
      <c r="S193" s="341"/>
      <c r="T193" s="128"/>
      <c r="U193" s="5"/>
      <c r="V193" s="5"/>
      <c r="W193" s="5"/>
      <c r="X193" s="5"/>
      <c r="Y193" s="5"/>
      <c r="Z193" s="5"/>
      <c r="AA193" s="5"/>
      <c r="AB193" s="5"/>
      <c r="AC193" s="145"/>
      <c r="AD193" s="355" t="s">
        <v>649</v>
      </c>
      <c r="AE193" s="51">
        <v>1</v>
      </c>
      <c r="AF193" s="51">
        <v>1</v>
      </c>
      <c r="AG193" s="51">
        <v>1</v>
      </c>
      <c r="AH193" s="52">
        <v>100</v>
      </c>
      <c r="AI193" s="52">
        <f t="shared" si="72"/>
        <v>1</v>
      </c>
      <c r="AJ193" s="139">
        <f>AI193*AUXILIAR!$B$57</f>
        <v>20000000</v>
      </c>
      <c r="AK193" s="52">
        <v>0</v>
      </c>
      <c r="AL193" s="194">
        <f t="shared" si="73"/>
        <v>0</v>
      </c>
      <c r="AM193" s="260">
        <f>AL193*AUXILIAR!$B$57</f>
        <v>0</v>
      </c>
      <c r="AN193" s="489"/>
      <c r="AO193" s="490"/>
      <c r="AP193" s="128"/>
      <c r="AQ193" s="5"/>
      <c r="AR193" s="5"/>
      <c r="AS193" s="5"/>
      <c r="AT193" s="5"/>
      <c r="AU193" s="5"/>
      <c r="AV193" s="5"/>
      <c r="AW193" s="145"/>
      <c r="AX193" s="354"/>
      <c r="AY193" s="5"/>
      <c r="AZ193" s="5"/>
      <c r="BA193" s="5"/>
      <c r="BB193" s="5"/>
      <c r="BC193" s="5"/>
      <c r="BD193" s="5"/>
      <c r="BE193" s="5"/>
      <c r="BF193" s="5"/>
      <c r="BG193" s="341"/>
      <c r="BH193" s="128"/>
      <c r="BI193" s="5"/>
      <c r="BJ193" s="5"/>
      <c r="BK193" s="5"/>
      <c r="BL193" s="5"/>
      <c r="BM193" s="5"/>
      <c r="BN193" s="5"/>
      <c r="BO193" s="5"/>
      <c r="BP193" s="5"/>
      <c r="BQ193" s="145"/>
      <c r="BR193" s="372"/>
    </row>
    <row r="194" spans="2:70" ht="15.75" customHeight="1">
      <c r="B194" s="8" t="s">
        <v>33</v>
      </c>
      <c r="C194" s="8" t="s">
        <v>15</v>
      </c>
      <c r="D194" s="8">
        <v>1</v>
      </c>
      <c r="E194" s="197">
        <v>153</v>
      </c>
      <c r="F194" s="118" t="s">
        <v>167</v>
      </c>
      <c r="G194" s="195" t="s">
        <v>108</v>
      </c>
      <c r="H194" s="195" t="s">
        <v>141</v>
      </c>
      <c r="I194" s="309"/>
      <c r="J194" s="5"/>
      <c r="K194" s="5"/>
      <c r="L194" s="5"/>
      <c r="M194" s="5"/>
      <c r="N194" s="5"/>
      <c r="O194" s="5"/>
      <c r="P194" s="5"/>
      <c r="Q194" s="5"/>
      <c r="R194" s="5"/>
      <c r="S194" s="341"/>
      <c r="T194" s="128"/>
      <c r="U194" s="5"/>
      <c r="V194" s="5"/>
      <c r="W194" s="5"/>
      <c r="X194" s="5"/>
      <c r="Y194" s="5"/>
      <c r="Z194" s="5"/>
      <c r="AA194" s="5"/>
      <c r="AB194" s="5"/>
      <c r="AC194" s="145"/>
      <c r="AD194" s="467" t="s">
        <v>650</v>
      </c>
      <c r="AE194" s="513">
        <v>1</v>
      </c>
      <c r="AF194" s="513">
        <v>1</v>
      </c>
      <c r="AG194" s="513">
        <v>1</v>
      </c>
      <c r="AH194" s="514">
        <v>100</v>
      </c>
      <c r="AI194" s="514">
        <f t="shared" si="72"/>
        <v>1</v>
      </c>
      <c r="AJ194" s="515">
        <f>AI194*AUXILIAR!$B$57</f>
        <v>20000000</v>
      </c>
      <c r="AK194" s="514">
        <v>0</v>
      </c>
      <c r="AL194" s="516">
        <f t="shared" si="73"/>
        <v>0</v>
      </c>
      <c r="AM194" s="493">
        <f>AL194*AUXILIAR!$B$57</f>
        <v>0</v>
      </c>
      <c r="AN194" s="489"/>
      <c r="AO194" s="490"/>
      <c r="AP194" s="128"/>
      <c r="AQ194" s="5"/>
      <c r="AR194" s="5"/>
      <c r="AS194" s="5"/>
      <c r="AT194" s="5"/>
      <c r="AU194" s="5"/>
      <c r="AV194" s="5"/>
      <c r="AW194" s="145"/>
      <c r="AX194" s="354"/>
      <c r="AY194" s="5"/>
      <c r="AZ194" s="5"/>
      <c r="BA194" s="5"/>
      <c r="BB194" s="5"/>
      <c r="BC194" s="5"/>
      <c r="BD194" s="5"/>
      <c r="BE194" s="5"/>
      <c r="BF194" s="5"/>
      <c r="BG194" s="341"/>
      <c r="BH194" s="128"/>
      <c r="BI194" s="5"/>
      <c r="BJ194" s="5"/>
      <c r="BK194" s="5"/>
      <c r="BL194" s="5"/>
      <c r="BM194" s="5"/>
      <c r="BN194" s="5"/>
      <c r="BO194" s="5"/>
      <c r="BP194" s="5"/>
      <c r="BQ194" s="145"/>
      <c r="BR194" s="372"/>
    </row>
    <row r="195" spans="2:70" ht="30">
      <c r="B195" s="8" t="s">
        <v>33</v>
      </c>
      <c r="C195" s="8" t="s">
        <v>15</v>
      </c>
      <c r="D195" s="8">
        <v>1</v>
      </c>
      <c r="E195" s="197">
        <v>153</v>
      </c>
      <c r="F195" s="118" t="s">
        <v>167</v>
      </c>
      <c r="G195" s="195" t="s">
        <v>108</v>
      </c>
      <c r="H195" s="195" t="s">
        <v>141</v>
      </c>
      <c r="I195" s="309"/>
      <c r="J195" s="5"/>
      <c r="K195" s="5"/>
      <c r="L195" s="5"/>
      <c r="M195" s="5"/>
      <c r="N195" s="5"/>
      <c r="O195" s="5"/>
      <c r="P195" s="5"/>
      <c r="Q195" s="5"/>
      <c r="R195" s="5"/>
      <c r="S195" s="341"/>
      <c r="T195" s="128"/>
      <c r="U195" s="5"/>
      <c r="V195" s="5"/>
      <c r="W195" s="5"/>
      <c r="X195" s="5"/>
      <c r="Y195" s="5"/>
      <c r="Z195" s="5"/>
      <c r="AA195" s="5"/>
      <c r="AB195" s="5"/>
      <c r="AC195" s="145"/>
      <c r="AD195" s="470" t="s">
        <v>630</v>
      </c>
      <c r="AE195" s="470">
        <v>85.1</v>
      </c>
      <c r="AF195" s="470">
        <v>85.1</v>
      </c>
      <c r="AG195" s="470">
        <v>1</v>
      </c>
      <c r="AH195" s="520">
        <v>100</v>
      </c>
      <c r="AI195" s="520">
        <f t="shared" si="72"/>
        <v>1</v>
      </c>
      <c r="AJ195" s="486">
        <f>AI195*AUXILIAR!$B$58</f>
        <v>10000000</v>
      </c>
      <c r="AK195" s="520">
        <v>27.23</v>
      </c>
      <c r="AL195" s="520">
        <f t="shared" ref="AL195:AL196" si="76">AG195*AK195/100</f>
        <v>0.27229999999999999</v>
      </c>
      <c r="AM195" s="486">
        <f>AL195*AUXILIAR!$B$58</f>
        <v>2723000</v>
      </c>
      <c r="AN195" s="489"/>
      <c r="AO195" s="490"/>
      <c r="AP195" s="128"/>
      <c r="AQ195" s="5"/>
      <c r="AR195" s="5"/>
      <c r="AS195" s="5"/>
      <c r="AT195" s="5"/>
      <c r="AU195" s="5"/>
      <c r="AV195" s="5"/>
      <c r="AW195" s="145"/>
      <c r="AX195" s="354"/>
      <c r="AY195" s="5"/>
      <c r="AZ195" s="5"/>
      <c r="BA195" s="5"/>
      <c r="BB195" s="5"/>
      <c r="BC195" s="5"/>
      <c r="BD195" s="5"/>
      <c r="BE195" s="5"/>
      <c r="BF195" s="5"/>
      <c r="BG195" s="341"/>
      <c r="BH195" s="128"/>
      <c r="BI195" s="5"/>
      <c r="BJ195" s="5"/>
      <c r="BK195" s="5"/>
      <c r="BL195" s="5"/>
      <c r="BM195" s="5"/>
      <c r="BN195" s="5"/>
      <c r="BO195" s="5"/>
      <c r="BP195" s="5"/>
      <c r="BQ195" s="145"/>
      <c r="BR195" s="372"/>
    </row>
    <row r="196" spans="2:70" ht="30">
      <c r="B196" s="8" t="s">
        <v>33</v>
      </c>
      <c r="C196" s="8" t="s">
        <v>15</v>
      </c>
      <c r="D196" s="8">
        <v>1</v>
      </c>
      <c r="E196" s="197">
        <v>153</v>
      </c>
      <c r="F196" s="118" t="s">
        <v>167</v>
      </c>
      <c r="G196" s="195" t="s">
        <v>108</v>
      </c>
      <c r="H196" s="195" t="s">
        <v>141</v>
      </c>
      <c r="I196" s="309"/>
      <c r="J196" s="5"/>
      <c r="K196" s="5"/>
      <c r="L196" s="5"/>
      <c r="M196" s="5"/>
      <c r="N196" s="5"/>
      <c r="O196" s="5"/>
      <c r="P196" s="5"/>
      <c r="Q196" s="5"/>
      <c r="R196" s="5"/>
      <c r="S196" s="341"/>
      <c r="T196" s="128"/>
      <c r="U196" s="5"/>
      <c r="V196" s="5"/>
      <c r="W196" s="5"/>
      <c r="X196" s="5"/>
      <c r="Y196" s="5"/>
      <c r="Z196" s="5"/>
      <c r="AA196" s="5"/>
      <c r="AB196" s="5"/>
      <c r="AC196" s="145"/>
      <c r="AD196" s="470" t="s">
        <v>630</v>
      </c>
      <c r="AE196" s="470">
        <v>97</v>
      </c>
      <c r="AF196" s="470">
        <v>97</v>
      </c>
      <c r="AG196" s="470">
        <v>1</v>
      </c>
      <c r="AH196" s="520">
        <v>100</v>
      </c>
      <c r="AI196" s="520">
        <f t="shared" si="72"/>
        <v>1</v>
      </c>
      <c r="AJ196" s="486">
        <f>AI196*AUXILIAR!$B$58</f>
        <v>10000000</v>
      </c>
      <c r="AK196" s="520">
        <v>87.64</v>
      </c>
      <c r="AL196" s="520">
        <f t="shared" si="76"/>
        <v>0.87639999999999996</v>
      </c>
      <c r="AM196" s="486">
        <f>AL196*AUXILIAR!$B$58</f>
        <v>8764000</v>
      </c>
      <c r="AN196" s="489"/>
      <c r="AO196" s="490"/>
      <c r="AP196" s="128"/>
      <c r="AQ196" s="5"/>
      <c r="AR196" s="5"/>
      <c r="AS196" s="5"/>
      <c r="AT196" s="5"/>
      <c r="AU196" s="5"/>
      <c r="AV196" s="5"/>
      <c r="AW196" s="145"/>
      <c r="AX196" s="354"/>
      <c r="AY196" s="5"/>
      <c r="AZ196" s="5"/>
      <c r="BA196" s="5"/>
      <c r="BB196" s="5"/>
      <c r="BC196" s="5"/>
      <c r="BD196" s="5"/>
      <c r="BE196" s="5"/>
      <c r="BF196" s="5"/>
      <c r="BG196" s="341"/>
      <c r="BH196" s="128"/>
      <c r="BI196" s="5"/>
      <c r="BJ196" s="5"/>
      <c r="BK196" s="5"/>
      <c r="BL196" s="5"/>
      <c r="BM196" s="5"/>
      <c r="BN196" s="5"/>
      <c r="BO196" s="5"/>
      <c r="BP196" s="5"/>
      <c r="BQ196" s="145"/>
      <c r="BR196" s="372"/>
    </row>
    <row r="197" spans="2:70" ht="15.75" customHeight="1">
      <c r="B197" s="1" t="s">
        <v>33</v>
      </c>
      <c r="C197" s="1" t="s">
        <v>138</v>
      </c>
      <c r="D197" s="2" t="s">
        <v>21</v>
      </c>
      <c r="E197" s="1">
        <v>1</v>
      </c>
      <c r="F197" s="2" t="s">
        <v>166</v>
      </c>
      <c r="G197" s="38" t="s">
        <v>108</v>
      </c>
      <c r="H197" s="2" t="s">
        <v>165</v>
      </c>
      <c r="I197" s="303"/>
      <c r="J197" s="3"/>
      <c r="K197" s="3"/>
      <c r="L197" s="3"/>
      <c r="M197" s="3"/>
      <c r="N197" s="38" t="s">
        <v>261</v>
      </c>
      <c r="O197" s="81">
        <f>O198</f>
        <v>0</v>
      </c>
      <c r="P197" s="81">
        <f>P198</f>
        <v>0</v>
      </c>
      <c r="Q197" s="38" t="s">
        <v>262</v>
      </c>
      <c r="R197" s="81">
        <f>R198</f>
        <v>0</v>
      </c>
      <c r="S197" s="346">
        <f>S198</f>
        <v>0</v>
      </c>
      <c r="T197" s="262"/>
      <c r="U197" s="3"/>
      <c r="V197" s="3"/>
      <c r="W197" s="3"/>
      <c r="X197" s="38" t="s">
        <v>261</v>
      </c>
      <c r="Y197" s="81">
        <f>Y198</f>
        <v>1.7999999999999829</v>
      </c>
      <c r="Z197" s="81">
        <f>Z198</f>
        <v>14399999.999999864</v>
      </c>
      <c r="AA197" s="38" t="s">
        <v>262</v>
      </c>
      <c r="AB197" s="81">
        <f>AB198</f>
        <v>1.5346799999999856</v>
      </c>
      <c r="AC197" s="89">
        <f>AC198</f>
        <v>7673399.9999999283</v>
      </c>
      <c r="AD197" s="483"/>
      <c r="AE197" s="517"/>
      <c r="AF197" s="517"/>
      <c r="AG197" s="517"/>
      <c r="AH197" s="518" t="s">
        <v>116</v>
      </c>
      <c r="AI197" s="519">
        <f>AI198</f>
        <v>2</v>
      </c>
      <c r="AJ197" s="519">
        <f>AJ198</f>
        <v>60000000</v>
      </c>
      <c r="AK197" s="518" t="s">
        <v>116</v>
      </c>
      <c r="AL197" s="519">
        <f>AL198</f>
        <v>2</v>
      </c>
      <c r="AM197" s="497">
        <f>AM198</f>
        <v>60000000</v>
      </c>
      <c r="AN197" s="500"/>
      <c r="AO197" s="508"/>
      <c r="AP197" s="262"/>
      <c r="AQ197" s="3"/>
      <c r="AR197" s="38" t="s">
        <v>116</v>
      </c>
      <c r="AS197" s="81">
        <f>AS198</f>
        <v>0</v>
      </c>
      <c r="AT197" s="81">
        <f>AT198</f>
        <v>0</v>
      </c>
      <c r="AU197" s="38" t="s">
        <v>116</v>
      </c>
      <c r="AV197" s="81">
        <f>AV198</f>
        <v>0</v>
      </c>
      <c r="AW197" s="89">
        <f>AW198</f>
        <v>0</v>
      </c>
      <c r="AX197" s="383"/>
      <c r="AY197" s="3"/>
      <c r="AZ197" s="3"/>
      <c r="BA197" s="3"/>
      <c r="BB197" s="38" t="s">
        <v>116</v>
      </c>
      <c r="BC197" s="81">
        <f>BC198</f>
        <v>0</v>
      </c>
      <c r="BD197" s="81">
        <f>BD198</f>
        <v>0</v>
      </c>
      <c r="BE197" s="38" t="s">
        <v>116</v>
      </c>
      <c r="BF197" s="81">
        <f>BF198</f>
        <v>0</v>
      </c>
      <c r="BG197" s="346">
        <f>BG198</f>
        <v>0</v>
      </c>
      <c r="BH197" s="325"/>
      <c r="BI197" s="3"/>
      <c r="BJ197" s="3"/>
      <c r="BK197" s="3"/>
      <c r="BL197" s="38" t="s">
        <v>116</v>
      </c>
      <c r="BM197" s="81">
        <f>BM198</f>
        <v>0</v>
      </c>
      <c r="BN197" s="81">
        <f>BN198</f>
        <v>0</v>
      </c>
      <c r="BO197" s="38" t="s">
        <v>116</v>
      </c>
      <c r="BP197" s="81">
        <f>BP198</f>
        <v>0</v>
      </c>
      <c r="BQ197" s="89">
        <f>BQ198</f>
        <v>0</v>
      </c>
      <c r="BR197" s="370"/>
    </row>
    <row r="198" spans="2:70" ht="15.75" customHeight="1">
      <c r="B198" s="64" t="s">
        <v>33</v>
      </c>
      <c r="C198" s="64" t="s">
        <v>11</v>
      </c>
      <c r="D198" s="65" t="s">
        <v>21</v>
      </c>
      <c r="E198" s="126">
        <v>101</v>
      </c>
      <c r="F198" s="157" t="s">
        <v>166</v>
      </c>
      <c r="G198" s="119" t="s">
        <v>108</v>
      </c>
      <c r="H198" s="119" t="s">
        <v>165</v>
      </c>
      <c r="I198" s="308"/>
      <c r="J198" s="70"/>
      <c r="K198" s="70"/>
      <c r="L198" s="70"/>
      <c r="M198" s="70"/>
      <c r="N198" s="80" t="s">
        <v>115</v>
      </c>
      <c r="O198" s="79">
        <f>SUM(O199:O200)</f>
        <v>0</v>
      </c>
      <c r="P198" s="79">
        <f>SUM(P199:P200)</f>
        <v>0</v>
      </c>
      <c r="Q198" s="80" t="s">
        <v>115</v>
      </c>
      <c r="R198" s="79">
        <f>SUM(R199:R200)</f>
        <v>0</v>
      </c>
      <c r="S198" s="348">
        <f>SUM(S199:S200)</f>
        <v>0</v>
      </c>
      <c r="T198" s="263"/>
      <c r="U198" s="70"/>
      <c r="V198" s="70"/>
      <c r="W198" s="70"/>
      <c r="X198" s="80" t="s">
        <v>115</v>
      </c>
      <c r="Y198" s="79">
        <f>SUM(Y199:Y200)</f>
        <v>1.7999999999999829</v>
      </c>
      <c r="Z198" s="79">
        <f>SUM(Z199:Z200)</f>
        <v>14399999.999999864</v>
      </c>
      <c r="AA198" s="80" t="s">
        <v>115</v>
      </c>
      <c r="AB198" s="79">
        <f>SUM(AB199:AB200)</f>
        <v>1.5346799999999856</v>
      </c>
      <c r="AC198" s="256">
        <f>SUM(AC199:AC200)</f>
        <v>7673399.9999999283</v>
      </c>
      <c r="AD198" s="347"/>
      <c r="AE198" s="70"/>
      <c r="AF198" s="70"/>
      <c r="AG198" s="70"/>
      <c r="AH198" s="80" t="s">
        <v>115</v>
      </c>
      <c r="AI198" s="79">
        <f>SUM(AI199:AI200)</f>
        <v>2</v>
      </c>
      <c r="AJ198" s="79">
        <f>SUM(AJ199:AJ200)</f>
        <v>60000000</v>
      </c>
      <c r="AK198" s="80" t="s">
        <v>115</v>
      </c>
      <c r="AL198" s="79">
        <f>SUM(AL199:AL200)</f>
        <v>2</v>
      </c>
      <c r="AM198" s="256">
        <f>SUM(AM199:AM200)</f>
        <v>60000000</v>
      </c>
      <c r="AN198" s="502"/>
      <c r="AO198" s="509"/>
      <c r="AP198" s="263"/>
      <c r="AQ198" s="70"/>
      <c r="AR198" s="80" t="s">
        <v>115</v>
      </c>
      <c r="AS198" s="79">
        <f>SUM(AS199:AS200)</f>
        <v>0</v>
      </c>
      <c r="AT198" s="79">
        <f>SUM(AT199:AT200)</f>
        <v>0</v>
      </c>
      <c r="AU198" s="80" t="s">
        <v>115</v>
      </c>
      <c r="AV198" s="79">
        <f>SUM(AV199:AV200)</f>
        <v>0</v>
      </c>
      <c r="AW198" s="256">
        <f>SUM(AW199:AW200)</f>
        <v>0</v>
      </c>
      <c r="AX198" s="384"/>
      <c r="AY198" s="70"/>
      <c r="AZ198" s="70"/>
      <c r="BA198" s="70"/>
      <c r="BB198" s="80" t="s">
        <v>115</v>
      </c>
      <c r="BC198" s="79">
        <f>SUM(BC199:BC200)</f>
        <v>0</v>
      </c>
      <c r="BD198" s="79">
        <f>SUM(BD199:BD200)</f>
        <v>0</v>
      </c>
      <c r="BE198" s="80" t="s">
        <v>115</v>
      </c>
      <c r="BF198" s="79">
        <f>SUM(BF199:BF200)</f>
        <v>0</v>
      </c>
      <c r="BG198" s="348">
        <f>SUM(BG199:BG200)</f>
        <v>0</v>
      </c>
      <c r="BH198" s="79"/>
      <c r="BI198" s="70"/>
      <c r="BJ198" s="70"/>
      <c r="BK198" s="70"/>
      <c r="BL198" s="80" t="s">
        <v>115</v>
      </c>
      <c r="BM198" s="79">
        <f>SUM(BM199:BM200)</f>
        <v>0</v>
      </c>
      <c r="BN198" s="79">
        <f>SUM(BN199:BN200)</f>
        <v>0</v>
      </c>
      <c r="BO198" s="80" t="s">
        <v>115</v>
      </c>
      <c r="BP198" s="79">
        <f>SUM(BP199:BP200)</f>
        <v>0</v>
      </c>
      <c r="BQ198" s="256">
        <f>SUM(BQ199:BQ200)</f>
        <v>0</v>
      </c>
      <c r="BR198" s="371"/>
    </row>
    <row r="199" spans="2:70" ht="60">
      <c r="B199" s="8" t="s">
        <v>33</v>
      </c>
      <c r="C199" s="8" t="s">
        <v>11</v>
      </c>
      <c r="D199" s="8">
        <v>1</v>
      </c>
      <c r="E199" s="197">
        <v>101</v>
      </c>
      <c r="F199" s="118" t="s">
        <v>166</v>
      </c>
      <c r="G199" s="195" t="s">
        <v>108</v>
      </c>
      <c r="H199" s="195" t="s">
        <v>165</v>
      </c>
      <c r="I199" s="309"/>
      <c r="J199" s="5"/>
      <c r="K199" s="5"/>
      <c r="L199" s="5"/>
      <c r="M199" s="5"/>
      <c r="N199" s="5"/>
      <c r="O199" s="5"/>
      <c r="P199" s="5"/>
      <c r="Q199" s="5"/>
      <c r="R199" s="5"/>
      <c r="S199" s="341"/>
      <c r="T199" s="265" t="s">
        <v>632</v>
      </c>
      <c r="U199" s="51">
        <v>215.3</v>
      </c>
      <c r="V199" s="51">
        <v>217.1</v>
      </c>
      <c r="W199" s="54">
        <f t="shared" ref="W199" si="77">V199-U199</f>
        <v>1.7999999999999829</v>
      </c>
      <c r="X199" s="52">
        <v>100</v>
      </c>
      <c r="Y199" s="52">
        <f t="shared" ref="Y199" si="78">W199*X199/100</f>
        <v>1.7999999999999829</v>
      </c>
      <c r="Z199" s="139">
        <f>Y199*AUXILIAR!$B$51</f>
        <v>14399999.999999864</v>
      </c>
      <c r="AA199" s="435">
        <v>85.26</v>
      </c>
      <c r="AB199" s="52">
        <f t="shared" ref="AB199" si="79">W199*AA199/100</f>
        <v>1.5346799999999856</v>
      </c>
      <c r="AC199" s="260">
        <f>AB199*AUXILIAR!$B$53</f>
        <v>7673399.9999999283</v>
      </c>
      <c r="AD199" s="355" t="s">
        <v>670</v>
      </c>
      <c r="AE199" s="51">
        <v>236.7</v>
      </c>
      <c r="AF199" s="51">
        <v>236.7</v>
      </c>
      <c r="AG199" s="51">
        <v>1</v>
      </c>
      <c r="AH199" s="52">
        <v>100</v>
      </c>
      <c r="AI199" s="52">
        <f t="shared" ref="AI199:AI200" si="80">AG199*AH199/100</f>
        <v>1</v>
      </c>
      <c r="AJ199" s="139">
        <f>AI199*AUXILIAR!$B$59</f>
        <v>40000000</v>
      </c>
      <c r="AK199" s="435">
        <v>100</v>
      </c>
      <c r="AL199" s="194">
        <f t="shared" ref="AL199:AL200" si="81">AI199*AK199/100</f>
        <v>1</v>
      </c>
      <c r="AM199" s="260">
        <f>AL199*AUXILIAR!$B$59</f>
        <v>40000000</v>
      </c>
      <c r="AN199" s="489"/>
      <c r="AO199" s="490"/>
      <c r="AP199" s="128"/>
      <c r="AQ199" s="5"/>
      <c r="AR199" s="5"/>
      <c r="AS199" s="5"/>
      <c r="AT199" s="5"/>
      <c r="AU199" s="5"/>
      <c r="AV199" s="5"/>
      <c r="AW199" s="145"/>
      <c r="AX199" s="354"/>
      <c r="AY199" s="5"/>
      <c r="AZ199" s="5"/>
      <c r="BA199" s="5"/>
      <c r="BB199" s="5"/>
      <c r="BC199" s="5"/>
      <c r="BD199" s="5"/>
      <c r="BE199" s="5"/>
      <c r="BF199" s="5"/>
      <c r="BG199" s="341"/>
      <c r="BH199" s="128"/>
      <c r="BI199" s="5"/>
      <c r="BJ199" s="5"/>
      <c r="BK199" s="5"/>
      <c r="BL199" s="5"/>
      <c r="BM199" s="5"/>
      <c r="BN199" s="5"/>
      <c r="BO199" s="5"/>
      <c r="BP199" s="5"/>
      <c r="BQ199" s="145"/>
      <c r="BR199" s="372"/>
    </row>
    <row r="200" spans="2:70" ht="75">
      <c r="B200" s="8" t="s">
        <v>33</v>
      </c>
      <c r="C200" s="8" t="s">
        <v>11</v>
      </c>
      <c r="D200" s="8">
        <v>1</v>
      </c>
      <c r="E200" s="197">
        <v>101</v>
      </c>
      <c r="F200" s="118" t="s">
        <v>166</v>
      </c>
      <c r="G200" s="195" t="s">
        <v>108</v>
      </c>
      <c r="H200" s="195" t="s">
        <v>165</v>
      </c>
      <c r="I200" s="309"/>
      <c r="J200" s="5"/>
      <c r="K200" s="5"/>
      <c r="L200" s="5"/>
      <c r="M200" s="5"/>
      <c r="N200" s="5"/>
      <c r="O200" s="5"/>
      <c r="P200" s="5"/>
      <c r="Q200" s="5"/>
      <c r="R200" s="5"/>
      <c r="S200" s="341"/>
      <c r="T200" s="128"/>
      <c r="U200" s="5"/>
      <c r="V200" s="5"/>
      <c r="W200" s="7"/>
      <c r="X200" s="8"/>
      <c r="Y200" s="8"/>
      <c r="Z200" s="450"/>
      <c r="AA200" s="451"/>
      <c r="AB200" s="8"/>
      <c r="AC200" s="452"/>
      <c r="AD200" s="355" t="s">
        <v>665</v>
      </c>
      <c r="AE200" s="51">
        <v>236.7</v>
      </c>
      <c r="AF200" s="51">
        <v>236.7</v>
      </c>
      <c r="AG200" s="51">
        <v>1</v>
      </c>
      <c r="AH200" s="52">
        <v>100</v>
      </c>
      <c r="AI200" s="52">
        <f t="shared" si="80"/>
        <v>1</v>
      </c>
      <c r="AJ200" s="139">
        <f>AI200*AUXILIAR!$B$57</f>
        <v>20000000</v>
      </c>
      <c r="AK200" s="435">
        <v>100</v>
      </c>
      <c r="AL200" s="194">
        <f t="shared" si="81"/>
        <v>1</v>
      </c>
      <c r="AM200" s="260">
        <f>AL200*AUXILIAR!$B$57</f>
        <v>20000000</v>
      </c>
      <c r="AN200" s="489"/>
      <c r="AO200" s="490"/>
      <c r="AP200" s="128"/>
      <c r="AQ200" s="5"/>
      <c r="AR200" s="5"/>
      <c r="AS200" s="5"/>
      <c r="AT200" s="5"/>
      <c r="AU200" s="5"/>
      <c r="AV200" s="5"/>
      <c r="AW200" s="145"/>
      <c r="AX200" s="354"/>
      <c r="AY200" s="5"/>
      <c r="AZ200" s="5"/>
      <c r="BA200" s="5"/>
      <c r="BB200" s="5"/>
      <c r="BC200" s="5"/>
      <c r="BD200" s="5"/>
      <c r="BE200" s="5"/>
      <c r="BF200" s="5"/>
      <c r="BG200" s="341"/>
      <c r="BH200" s="128"/>
      <c r="BI200" s="5"/>
      <c r="BJ200" s="5"/>
      <c r="BK200" s="5"/>
      <c r="BL200" s="5"/>
      <c r="BM200" s="5"/>
      <c r="BN200" s="5"/>
      <c r="BO200" s="5"/>
      <c r="BP200" s="5"/>
      <c r="BQ200" s="145"/>
      <c r="BR200" s="372"/>
    </row>
    <row r="201" spans="2:70" ht="15.75" customHeight="1">
      <c r="B201" s="1" t="s">
        <v>33</v>
      </c>
      <c r="C201" s="1" t="s">
        <v>164</v>
      </c>
      <c r="D201" s="2" t="s">
        <v>163</v>
      </c>
      <c r="E201" s="1">
        <v>1</v>
      </c>
      <c r="F201" s="2" t="s">
        <v>162</v>
      </c>
      <c r="G201" s="38" t="s">
        <v>108</v>
      </c>
      <c r="H201" s="2" t="s">
        <v>161</v>
      </c>
      <c r="I201" s="303"/>
      <c r="J201" s="3"/>
      <c r="K201" s="3"/>
      <c r="L201" s="3"/>
      <c r="M201" s="3"/>
      <c r="N201" s="38" t="s">
        <v>261</v>
      </c>
      <c r="O201" s="81">
        <f>O202+O205+O208+O211</f>
        <v>0</v>
      </c>
      <c r="P201" s="81">
        <f>P202+P205+P208+P211</f>
        <v>0</v>
      </c>
      <c r="Q201" s="38" t="s">
        <v>262</v>
      </c>
      <c r="R201" s="81">
        <f>R202+R205+R208+R211</f>
        <v>0</v>
      </c>
      <c r="S201" s="346">
        <f>S202+S205+S208+S211</f>
        <v>0</v>
      </c>
      <c r="T201" s="262"/>
      <c r="U201" s="3"/>
      <c r="V201" s="3"/>
      <c r="W201" s="3"/>
      <c r="X201" s="38" t="s">
        <v>261</v>
      </c>
      <c r="Y201" s="81">
        <f>Y202+Y205+Y208+Y211</f>
        <v>0</v>
      </c>
      <c r="Z201" s="81">
        <f>Z202+Z205+Z208+Z211</f>
        <v>0</v>
      </c>
      <c r="AA201" s="38" t="s">
        <v>262</v>
      </c>
      <c r="AB201" s="81">
        <f>AB202+AB205+AB208+AB211</f>
        <v>0</v>
      </c>
      <c r="AC201" s="89">
        <f>AC202+AC205+AC208+AC211</f>
        <v>0</v>
      </c>
      <c r="AD201" s="345"/>
      <c r="AE201" s="3"/>
      <c r="AF201" s="3"/>
      <c r="AG201" s="3"/>
      <c r="AH201" s="38" t="s">
        <v>116</v>
      </c>
      <c r="AI201" s="81">
        <f>AI202+AI205+AI208+AI211</f>
        <v>0</v>
      </c>
      <c r="AJ201" s="81">
        <f>AJ202+AJ205+AJ208+AJ211</f>
        <v>0</v>
      </c>
      <c r="AK201" s="38" t="s">
        <v>116</v>
      </c>
      <c r="AL201" s="81">
        <f>AL202+AL205+AL208+AL211</f>
        <v>0</v>
      </c>
      <c r="AM201" s="89">
        <f>AM202+AM205+AM208+AM211</f>
        <v>0</v>
      </c>
      <c r="AN201" s="500"/>
      <c r="AO201" s="508"/>
      <c r="AP201" s="262"/>
      <c r="AQ201" s="3"/>
      <c r="AR201" s="38" t="s">
        <v>116</v>
      </c>
      <c r="AS201" s="81">
        <f>AS202+AS205+AS208+AS211</f>
        <v>0</v>
      </c>
      <c r="AT201" s="81">
        <f>AT202+AT205+AT208+AT211</f>
        <v>0</v>
      </c>
      <c r="AU201" s="38" t="s">
        <v>116</v>
      </c>
      <c r="AV201" s="81">
        <f>AV202+AV205+AV208+AV211</f>
        <v>0</v>
      </c>
      <c r="AW201" s="89">
        <f>AW202+AW205+AW208+AW211</f>
        <v>0</v>
      </c>
      <c r="AX201" s="383"/>
      <c r="AY201" s="3"/>
      <c r="AZ201" s="3"/>
      <c r="BA201" s="3"/>
      <c r="BB201" s="38" t="s">
        <v>116</v>
      </c>
      <c r="BC201" s="81">
        <f>BC202+BC205+BC208+BC211</f>
        <v>0</v>
      </c>
      <c r="BD201" s="81">
        <f>BD202+BD205+BD208+BD211</f>
        <v>0</v>
      </c>
      <c r="BE201" s="38" t="s">
        <v>116</v>
      </c>
      <c r="BF201" s="81">
        <f>BF202+BF205+BF208+BF211</f>
        <v>0</v>
      </c>
      <c r="BG201" s="346">
        <f>BG202+BG205+BG208+BG211</f>
        <v>0</v>
      </c>
      <c r="BH201" s="325"/>
      <c r="BI201" s="3"/>
      <c r="BJ201" s="3"/>
      <c r="BK201" s="3"/>
      <c r="BL201" s="38" t="s">
        <v>116</v>
      </c>
      <c r="BM201" s="81">
        <f>BM202+BM205+BM208+BM211</f>
        <v>0</v>
      </c>
      <c r="BN201" s="81">
        <f>BN202+BN205+BN208+BN211</f>
        <v>0</v>
      </c>
      <c r="BO201" s="38" t="s">
        <v>116</v>
      </c>
      <c r="BP201" s="81">
        <f>BP202+BP205+BP208+BP211</f>
        <v>0</v>
      </c>
      <c r="BQ201" s="89">
        <f>BQ202+BQ205+BQ208+BQ211</f>
        <v>0</v>
      </c>
      <c r="BR201" s="370"/>
    </row>
    <row r="202" spans="2:70" ht="15.75" customHeight="1">
      <c r="B202" s="64" t="s">
        <v>33</v>
      </c>
      <c r="C202" s="64" t="s">
        <v>155</v>
      </c>
      <c r="D202" s="65" t="s">
        <v>163</v>
      </c>
      <c r="E202" s="126">
        <v>116</v>
      </c>
      <c r="F202" s="157" t="s">
        <v>162</v>
      </c>
      <c r="G202" s="119" t="s">
        <v>108</v>
      </c>
      <c r="H202" s="119" t="s">
        <v>161</v>
      </c>
      <c r="I202" s="308"/>
      <c r="J202" s="70"/>
      <c r="K202" s="70"/>
      <c r="L202" s="70"/>
      <c r="M202" s="70"/>
      <c r="N202" s="80" t="s">
        <v>115</v>
      </c>
      <c r="O202" s="79">
        <f>SUM(O203:O204)</f>
        <v>0</v>
      </c>
      <c r="P202" s="79">
        <f>SUM(P203:P204)</f>
        <v>0</v>
      </c>
      <c r="Q202" s="80" t="s">
        <v>115</v>
      </c>
      <c r="R202" s="79">
        <f>SUM(R203:R204)</f>
        <v>0</v>
      </c>
      <c r="S202" s="348">
        <f>SUM(S203:S204)</f>
        <v>0</v>
      </c>
      <c r="T202" s="263"/>
      <c r="U202" s="70"/>
      <c r="V202" s="70"/>
      <c r="W202" s="70"/>
      <c r="X202" s="80" t="s">
        <v>115</v>
      </c>
      <c r="Y202" s="79">
        <f>SUM(Y203:Y204)</f>
        <v>0</v>
      </c>
      <c r="Z202" s="79">
        <f>SUM(Z203:Z204)</f>
        <v>0</v>
      </c>
      <c r="AA202" s="80" t="s">
        <v>115</v>
      </c>
      <c r="AB202" s="79">
        <f>SUM(AB203:AB204)</f>
        <v>0</v>
      </c>
      <c r="AC202" s="256">
        <f>SUM(AC203:AC204)</f>
        <v>0</v>
      </c>
      <c r="AD202" s="347"/>
      <c r="AE202" s="70"/>
      <c r="AF202" s="70"/>
      <c r="AG202" s="70"/>
      <c r="AH202" s="80" t="s">
        <v>115</v>
      </c>
      <c r="AI202" s="79">
        <f>SUM(AI203:AI204)</f>
        <v>0</v>
      </c>
      <c r="AJ202" s="79">
        <f>SUM(AJ203:AJ204)</f>
        <v>0</v>
      </c>
      <c r="AK202" s="80" t="s">
        <v>115</v>
      </c>
      <c r="AL202" s="79">
        <f>SUM(AL203:AL204)</f>
        <v>0</v>
      </c>
      <c r="AM202" s="256">
        <f>SUM(AM203:AM204)</f>
        <v>0</v>
      </c>
      <c r="AN202" s="502"/>
      <c r="AO202" s="509"/>
      <c r="AP202" s="263"/>
      <c r="AQ202" s="70"/>
      <c r="AR202" s="80" t="s">
        <v>115</v>
      </c>
      <c r="AS202" s="79">
        <f>SUM(AS203:AS204)</f>
        <v>0</v>
      </c>
      <c r="AT202" s="79">
        <f>SUM(AT203:AT204)</f>
        <v>0</v>
      </c>
      <c r="AU202" s="80" t="s">
        <v>115</v>
      </c>
      <c r="AV202" s="79">
        <f>SUM(AV203:AV204)</f>
        <v>0</v>
      </c>
      <c r="AW202" s="256">
        <f>SUM(AW203:AW204)</f>
        <v>0</v>
      </c>
      <c r="AX202" s="384"/>
      <c r="AY202" s="70"/>
      <c r="AZ202" s="70"/>
      <c r="BA202" s="70"/>
      <c r="BB202" s="80" t="s">
        <v>115</v>
      </c>
      <c r="BC202" s="79">
        <f>SUM(BC203:BC204)</f>
        <v>0</v>
      </c>
      <c r="BD202" s="79">
        <f>SUM(BD203:BD204)</f>
        <v>0</v>
      </c>
      <c r="BE202" s="80" t="s">
        <v>115</v>
      </c>
      <c r="BF202" s="79">
        <f>SUM(BF203:BF204)</f>
        <v>0</v>
      </c>
      <c r="BG202" s="348">
        <f>SUM(BG203:BG204)</f>
        <v>0</v>
      </c>
      <c r="BH202" s="79"/>
      <c r="BI202" s="70"/>
      <c r="BJ202" s="70"/>
      <c r="BK202" s="70"/>
      <c r="BL202" s="80" t="s">
        <v>115</v>
      </c>
      <c r="BM202" s="79">
        <f>SUM(BM203:BM204)</f>
        <v>0</v>
      </c>
      <c r="BN202" s="79">
        <f>SUM(BN203:BN204)</f>
        <v>0</v>
      </c>
      <c r="BO202" s="80" t="s">
        <v>115</v>
      </c>
      <c r="BP202" s="79">
        <f>SUM(BP203:BP204)</f>
        <v>0</v>
      </c>
      <c r="BQ202" s="256">
        <f>SUM(BQ203:BQ204)</f>
        <v>0</v>
      </c>
      <c r="BR202" s="371"/>
    </row>
    <row r="203" spans="2:70" ht="15.75" customHeight="1">
      <c r="B203" s="8" t="s">
        <v>33</v>
      </c>
      <c r="C203" s="8" t="s">
        <v>155</v>
      </c>
      <c r="D203" s="8"/>
      <c r="E203" s="199">
        <v>116</v>
      </c>
      <c r="F203" s="118" t="s">
        <v>162</v>
      </c>
      <c r="G203" s="195" t="s">
        <v>108</v>
      </c>
      <c r="H203" s="195" t="s">
        <v>161</v>
      </c>
      <c r="I203" s="309"/>
      <c r="J203" s="5"/>
      <c r="K203" s="5"/>
      <c r="L203" s="5"/>
      <c r="M203" s="5"/>
      <c r="N203" s="5"/>
      <c r="O203" s="5"/>
      <c r="P203" s="5"/>
      <c r="Q203" s="5"/>
      <c r="R203" s="5"/>
      <c r="S203" s="341"/>
      <c r="T203" s="128"/>
      <c r="U203" s="5"/>
      <c r="V203" s="5"/>
      <c r="W203" s="5"/>
      <c r="X203" s="5"/>
      <c r="Y203" s="5"/>
      <c r="Z203" s="5"/>
      <c r="AA203" s="5"/>
      <c r="AB203" s="5"/>
      <c r="AC203" s="145"/>
      <c r="AD203" s="354"/>
      <c r="AE203" s="5"/>
      <c r="AF203" s="5"/>
      <c r="AG203" s="5"/>
      <c r="AH203" s="5"/>
      <c r="AI203" s="5"/>
      <c r="AJ203" s="5"/>
      <c r="AK203" s="5"/>
      <c r="AL203" s="5"/>
      <c r="AM203" s="145"/>
      <c r="AN203" s="490"/>
      <c r="AO203" s="490"/>
      <c r="AP203" s="128"/>
      <c r="AQ203" s="5"/>
      <c r="AR203" s="5"/>
      <c r="AS203" s="5"/>
      <c r="AT203" s="5"/>
      <c r="AU203" s="5"/>
      <c r="AV203" s="5"/>
      <c r="AW203" s="145"/>
      <c r="AX203" s="354"/>
      <c r="AY203" s="5"/>
      <c r="AZ203" s="5"/>
      <c r="BA203" s="5"/>
      <c r="BB203" s="5"/>
      <c r="BC203" s="5"/>
      <c r="BD203" s="5"/>
      <c r="BE203" s="5"/>
      <c r="BF203" s="5"/>
      <c r="BG203" s="341"/>
      <c r="BH203" s="128"/>
      <c r="BI203" s="5"/>
      <c r="BJ203" s="5"/>
      <c r="BK203" s="5"/>
      <c r="BL203" s="5"/>
      <c r="BM203" s="5"/>
      <c r="BN203" s="5"/>
      <c r="BO203" s="5"/>
      <c r="BP203" s="5"/>
      <c r="BQ203" s="145"/>
      <c r="BR203" s="372"/>
    </row>
    <row r="204" spans="2:70" ht="15.75" customHeight="1">
      <c r="B204" s="8" t="s">
        <v>33</v>
      </c>
      <c r="C204" s="8" t="s">
        <v>155</v>
      </c>
      <c r="D204" s="8"/>
      <c r="E204" s="199">
        <v>116</v>
      </c>
      <c r="F204" s="118" t="s">
        <v>162</v>
      </c>
      <c r="G204" s="195" t="s">
        <v>108</v>
      </c>
      <c r="H204" s="195" t="s">
        <v>161</v>
      </c>
      <c r="I204" s="309"/>
      <c r="J204" s="5"/>
      <c r="K204" s="5"/>
      <c r="L204" s="5"/>
      <c r="M204" s="5"/>
      <c r="N204" s="5"/>
      <c r="O204" s="5"/>
      <c r="P204" s="5"/>
      <c r="Q204" s="5"/>
      <c r="R204" s="5"/>
      <c r="S204" s="341"/>
      <c r="T204" s="128"/>
      <c r="U204" s="5"/>
      <c r="V204" s="5"/>
      <c r="W204" s="5"/>
      <c r="X204" s="5"/>
      <c r="Y204" s="5"/>
      <c r="Z204" s="5"/>
      <c r="AA204" s="5"/>
      <c r="AB204" s="5"/>
      <c r="AC204" s="145"/>
      <c r="AD204" s="354"/>
      <c r="AE204" s="5"/>
      <c r="AF204" s="5"/>
      <c r="AG204" s="5"/>
      <c r="AH204" s="5"/>
      <c r="AI204" s="5"/>
      <c r="AJ204" s="5"/>
      <c r="AK204" s="5"/>
      <c r="AL204" s="5"/>
      <c r="AM204" s="145"/>
      <c r="AN204" s="490"/>
      <c r="AO204" s="490"/>
      <c r="AP204" s="128"/>
      <c r="AQ204" s="5"/>
      <c r="AR204" s="5"/>
      <c r="AS204" s="5"/>
      <c r="AT204" s="5"/>
      <c r="AU204" s="5"/>
      <c r="AV204" s="5"/>
      <c r="AW204" s="145"/>
      <c r="AX204" s="354"/>
      <c r="AY204" s="5"/>
      <c r="AZ204" s="5"/>
      <c r="BA204" s="5"/>
      <c r="BB204" s="5"/>
      <c r="BC204" s="5"/>
      <c r="BD204" s="5"/>
      <c r="BE204" s="5"/>
      <c r="BF204" s="5"/>
      <c r="BG204" s="341"/>
      <c r="BH204" s="128"/>
      <c r="BI204" s="5"/>
      <c r="BJ204" s="5"/>
      <c r="BK204" s="5"/>
      <c r="BL204" s="5"/>
      <c r="BM204" s="5"/>
      <c r="BN204" s="5"/>
      <c r="BO204" s="5"/>
      <c r="BP204" s="5"/>
      <c r="BQ204" s="145"/>
      <c r="BR204" s="372"/>
    </row>
    <row r="205" spans="2:70" ht="15.75" customHeight="1">
      <c r="B205" s="64" t="s">
        <v>33</v>
      </c>
      <c r="C205" s="64" t="s">
        <v>155</v>
      </c>
      <c r="D205" s="65" t="s">
        <v>163</v>
      </c>
      <c r="E205" s="126">
        <v>324</v>
      </c>
      <c r="F205" s="157" t="s">
        <v>162</v>
      </c>
      <c r="G205" s="119" t="s">
        <v>108</v>
      </c>
      <c r="H205" s="119" t="s">
        <v>161</v>
      </c>
      <c r="I205" s="308"/>
      <c r="J205" s="70"/>
      <c r="K205" s="70"/>
      <c r="L205" s="70"/>
      <c r="M205" s="70"/>
      <c r="N205" s="80" t="s">
        <v>115</v>
      </c>
      <c r="O205" s="79">
        <f>SUM(O206:O207)</f>
        <v>0</v>
      </c>
      <c r="P205" s="79">
        <f>SUM(P206:P207)</f>
        <v>0</v>
      </c>
      <c r="Q205" s="80" t="s">
        <v>115</v>
      </c>
      <c r="R205" s="79">
        <f>SUM(R206:R207)</f>
        <v>0</v>
      </c>
      <c r="S205" s="348">
        <f>SUM(S206:S207)</f>
        <v>0</v>
      </c>
      <c r="T205" s="263"/>
      <c r="U205" s="70"/>
      <c r="V205" s="70"/>
      <c r="W205" s="70"/>
      <c r="X205" s="80" t="s">
        <v>115</v>
      </c>
      <c r="Y205" s="79">
        <f>SUM(Y206:Y207)</f>
        <v>0</v>
      </c>
      <c r="Z205" s="79">
        <f>SUM(Z206:Z207)</f>
        <v>0</v>
      </c>
      <c r="AA205" s="80" t="s">
        <v>115</v>
      </c>
      <c r="AB205" s="79">
        <f>SUM(AB206:AB207)</f>
        <v>0</v>
      </c>
      <c r="AC205" s="256">
        <f>SUM(AC206:AC207)</f>
        <v>0</v>
      </c>
      <c r="AD205" s="347"/>
      <c r="AE205" s="70"/>
      <c r="AF205" s="70"/>
      <c r="AG205" s="70"/>
      <c r="AH205" s="80" t="s">
        <v>115</v>
      </c>
      <c r="AI205" s="79">
        <f>SUM(AI206:AI207)</f>
        <v>0</v>
      </c>
      <c r="AJ205" s="79">
        <f>SUM(AJ206:AJ207)</f>
        <v>0</v>
      </c>
      <c r="AK205" s="80" t="s">
        <v>115</v>
      </c>
      <c r="AL205" s="79">
        <f>SUM(AL206:AL207)</f>
        <v>0</v>
      </c>
      <c r="AM205" s="256">
        <f>SUM(AM206:AM207)</f>
        <v>0</v>
      </c>
      <c r="AN205" s="502"/>
      <c r="AO205" s="509"/>
      <c r="AP205" s="263"/>
      <c r="AQ205" s="70"/>
      <c r="AR205" s="80" t="s">
        <v>115</v>
      </c>
      <c r="AS205" s="79">
        <f>SUM(AS206:AS207)</f>
        <v>0</v>
      </c>
      <c r="AT205" s="79">
        <f>SUM(AT206:AT207)</f>
        <v>0</v>
      </c>
      <c r="AU205" s="80" t="s">
        <v>115</v>
      </c>
      <c r="AV205" s="79">
        <f>SUM(AV206:AV207)</f>
        <v>0</v>
      </c>
      <c r="AW205" s="256">
        <f>SUM(AW206:AW207)</f>
        <v>0</v>
      </c>
      <c r="AX205" s="384"/>
      <c r="AY205" s="70"/>
      <c r="AZ205" s="70"/>
      <c r="BA205" s="70"/>
      <c r="BB205" s="80" t="s">
        <v>115</v>
      </c>
      <c r="BC205" s="79">
        <f>SUM(BC206:BC207)</f>
        <v>0</v>
      </c>
      <c r="BD205" s="79">
        <f>SUM(BD206:BD207)</f>
        <v>0</v>
      </c>
      <c r="BE205" s="80" t="s">
        <v>115</v>
      </c>
      <c r="BF205" s="79">
        <f>SUM(BF206:BF207)</f>
        <v>0</v>
      </c>
      <c r="BG205" s="348">
        <f>SUM(BG206:BG207)</f>
        <v>0</v>
      </c>
      <c r="BH205" s="79"/>
      <c r="BI205" s="70"/>
      <c r="BJ205" s="70"/>
      <c r="BK205" s="70"/>
      <c r="BL205" s="80" t="s">
        <v>115</v>
      </c>
      <c r="BM205" s="79">
        <f>SUM(BM206:BM207)</f>
        <v>0</v>
      </c>
      <c r="BN205" s="79">
        <f>SUM(BN206:BN207)</f>
        <v>0</v>
      </c>
      <c r="BO205" s="80" t="s">
        <v>115</v>
      </c>
      <c r="BP205" s="79">
        <f>SUM(BP206:BP207)</f>
        <v>0</v>
      </c>
      <c r="BQ205" s="256">
        <f>SUM(BQ206:BQ207)</f>
        <v>0</v>
      </c>
      <c r="BR205" s="371"/>
    </row>
    <row r="206" spans="2:70" ht="15.75" customHeight="1">
      <c r="B206" s="8" t="s">
        <v>33</v>
      </c>
      <c r="C206" s="8" t="s">
        <v>155</v>
      </c>
      <c r="D206" s="8"/>
      <c r="E206" s="199">
        <v>324</v>
      </c>
      <c r="F206" s="118" t="s">
        <v>162</v>
      </c>
      <c r="G206" s="195" t="s">
        <v>108</v>
      </c>
      <c r="H206" s="195" t="s">
        <v>161</v>
      </c>
      <c r="I206" s="309"/>
      <c r="J206" s="5"/>
      <c r="K206" s="5"/>
      <c r="L206" s="5"/>
      <c r="M206" s="5"/>
      <c r="N206" s="5"/>
      <c r="O206" s="5"/>
      <c r="P206" s="5"/>
      <c r="Q206" s="5"/>
      <c r="R206" s="5"/>
      <c r="S206" s="341"/>
      <c r="T206" s="128"/>
      <c r="U206" s="5"/>
      <c r="V206" s="5"/>
      <c r="W206" s="5"/>
      <c r="X206" s="5"/>
      <c r="Y206" s="5"/>
      <c r="Z206" s="5"/>
      <c r="AA206" s="5"/>
      <c r="AB206" s="5"/>
      <c r="AC206" s="145"/>
      <c r="AD206" s="354"/>
      <c r="AE206" s="5"/>
      <c r="AF206" s="5"/>
      <c r="AG206" s="5"/>
      <c r="AH206" s="5"/>
      <c r="AI206" s="5"/>
      <c r="AJ206" s="5"/>
      <c r="AK206" s="5"/>
      <c r="AL206" s="5"/>
      <c r="AM206" s="145"/>
      <c r="AN206" s="490"/>
      <c r="AO206" s="490"/>
      <c r="AP206" s="128"/>
      <c r="AQ206" s="5"/>
      <c r="AR206" s="5"/>
      <c r="AS206" s="5"/>
      <c r="AT206" s="5"/>
      <c r="AU206" s="5"/>
      <c r="AV206" s="5"/>
      <c r="AW206" s="145"/>
      <c r="AX206" s="354"/>
      <c r="AY206" s="5"/>
      <c r="AZ206" s="5"/>
      <c r="BA206" s="5"/>
      <c r="BB206" s="5"/>
      <c r="BC206" s="5"/>
      <c r="BD206" s="5"/>
      <c r="BE206" s="5"/>
      <c r="BF206" s="5"/>
      <c r="BG206" s="341"/>
      <c r="BH206" s="128"/>
      <c r="BI206" s="5"/>
      <c r="BJ206" s="5"/>
      <c r="BK206" s="5"/>
      <c r="BL206" s="5"/>
      <c r="BM206" s="5"/>
      <c r="BN206" s="5"/>
      <c r="BO206" s="5"/>
      <c r="BP206" s="5"/>
      <c r="BQ206" s="145"/>
      <c r="BR206" s="372"/>
    </row>
    <row r="207" spans="2:70" ht="15.75" customHeight="1">
      <c r="B207" s="8" t="s">
        <v>33</v>
      </c>
      <c r="C207" s="8" t="s">
        <v>155</v>
      </c>
      <c r="D207" s="8"/>
      <c r="E207" s="199">
        <v>324</v>
      </c>
      <c r="F207" s="118" t="s">
        <v>162</v>
      </c>
      <c r="G207" s="195" t="s">
        <v>108</v>
      </c>
      <c r="H207" s="195" t="s">
        <v>161</v>
      </c>
      <c r="I207" s="309"/>
      <c r="J207" s="5"/>
      <c r="K207" s="5"/>
      <c r="L207" s="5"/>
      <c r="M207" s="5"/>
      <c r="N207" s="5"/>
      <c r="O207" s="5"/>
      <c r="P207" s="5"/>
      <c r="Q207" s="5"/>
      <c r="R207" s="5"/>
      <c r="S207" s="341"/>
      <c r="T207" s="128"/>
      <c r="U207" s="5"/>
      <c r="V207" s="5"/>
      <c r="W207" s="5"/>
      <c r="X207" s="5"/>
      <c r="Y207" s="5"/>
      <c r="Z207" s="5"/>
      <c r="AA207" s="5"/>
      <c r="AB207" s="5"/>
      <c r="AC207" s="145"/>
      <c r="AD207" s="354"/>
      <c r="AE207" s="5"/>
      <c r="AF207" s="5"/>
      <c r="AG207" s="5"/>
      <c r="AH207" s="5"/>
      <c r="AI207" s="5"/>
      <c r="AJ207" s="5"/>
      <c r="AK207" s="5"/>
      <c r="AL207" s="5"/>
      <c r="AM207" s="145"/>
      <c r="AN207" s="490"/>
      <c r="AO207" s="490"/>
      <c r="AP207" s="128"/>
      <c r="AQ207" s="5"/>
      <c r="AR207" s="5"/>
      <c r="AS207" s="5"/>
      <c r="AT207" s="5"/>
      <c r="AU207" s="5"/>
      <c r="AV207" s="5"/>
      <c r="AW207" s="145"/>
      <c r="AX207" s="354"/>
      <c r="AY207" s="5"/>
      <c r="AZ207" s="5"/>
      <c r="BA207" s="5"/>
      <c r="BB207" s="5"/>
      <c r="BC207" s="5"/>
      <c r="BD207" s="5"/>
      <c r="BE207" s="5"/>
      <c r="BF207" s="5"/>
      <c r="BG207" s="341"/>
      <c r="BH207" s="128"/>
      <c r="BI207" s="5"/>
      <c r="BJ207" s="5"/>
      <c r="BK207" s="5"/>
      <c r="BL207" s="5"/>
      <c r="BM207" s="5"/>
      <c r="BN207" s="5"/>
      <c r="BO207" s="5"/>
      <c r="BP207" s="5"/>
      <c r="BQ207" s="145"/>
      <c r="BR207" s="372"/>
    </row>
    <row r="208" spans="2:70" ht="15.75" customHeight="1">
      <c r="B208" s="64" t="s">
        <v>33</v>
      </c>
      <c r="C208" s="64" t="s">
        <v>155</v>
      </c>
      <c r="D208" s="65" t="s">
        <v>163</v>
      </c>
      <c r="E208" s="126">
        <v>526</v>
      </c>
      <c r="F208" s="157" t="s">
        <v>162</v>
      </c>
      <c r="G208" s="119" t="s">
        <v>108</v>
      </c>
      <c r="H208" s="119" t="s">
        <v>161</v>
      </c>
      <c r="I208" s="308"/>
      <c r="J208" s="70"/>
      <c r="K208" s="70"/>
      <c r="L208" s="70"/>
      <c r="M208" s="70"/>
      <c r="N208" s="80" t="s">
        <v>115</v>
      </c>
      <c r="O208" s="79">
        <f>SUM(O209:O210)</f>
        <v>0</v>
      </c>
      <c r="P208" s="79">
        <f>SUM(P209:P210)</f>
        <v>0</v>
      </c>
      <c r="Q208" s="80" t="s">
        <v>115</v>
      </c>
      <c r="R208" s="79">
        <f>SUM(R209:R210)</f>
        <v>0</v>
      </c>
      <c r="S208" s="348">
        <f>SUM(S209:S210)</f>
        <v>0</v>
      </c>
      <c r="T208" s="263"/>
      <c r="U208" s="70"/>
      <c r="V208" s="70"/>
      <c r="W208" s="70"/>
      <c r="X208" s="80" t="s">
        <v>115</v>
      </c>
      <c r="Y208" s="79">
        <f>SUM(Y209:Y210)</f>
        <v>0</v>
      </c>
      <c r="Z208" s="79">
        <f>SUM(Z209:Z210)</f>
        <v>0</v>
      </c>
      <c r="AA208" s="80" t="s">
        <v>115</v>
      </c>
      <c r="AB208" s="79">
        <f>SUM(AB209:AB210)</f>
        <v>0</v>
      </c>
      <c r="AC208" s="256">
        <f>SUM(AC209:AC210)</f>
        <v>0</v>
      </c>
      <c r="AD208" s="347"/>
      <c r="AE208" s="70"/>
      <c r="AF208" s="70"/>
      <c r="AG208" s="70"/>
      <c r="AH208" s="80" t="s">
        <v>115</v>
      </c>
      <c r="AI208" s="79">
        <f>SUM(AI209:AI210)</f>
        <v>0</v>
      </c>
      <c r="AJ208" s="79">
        <f>SUM(AJ209:AJ210)</f>
        <v>0</v>
      </c>
      <c r="AK208" s="80" t="s">
        <v>115</v>
      </c>
      <c r="AL208" s="79">
        <f>SUM(AL209:AL210)</f>
        <v>0</v>
      </c>
      <c r="AM208" s="256">
        <f>SUM(AM209:AM210)</f>
        <v>0</v>
      </c>
      <c r="AN208" s="502"/>
      <c r="AO208" s="509"/>
      <c r="AP208" s="263"/>
      <c r="AQ208" s="70"/>
      <c r="AR208" s="80" t="s">
        <v>115</v>
      </c>
      <c r="AS208" s="79">
        <f>SUM(AS209:AS210)</f>
        <v>0</v>
      </c>
      <c r="AT208" s="79">
        <f>SUM(AT209:AT210)</f>
        <v>0</v>
      </c>
      <c r="AU208" s="80" t="s">
        <v>115</v>
      </c>
      <c r="AV208" s="79">
        <f>SUM(AV209:AV210)</f>
        <v>0</v>
      </c>
      <c r="AW208" s="256">
        <f>SUM(AW209:AW210)</f>
        <v>0</v>
      </c>
      <c r="AX208" s="384"/>
      <c r="AY208" s="70"/>
      <c r="AZ208" s="70"/>
      <c r="BA208" s="70"/>
      <c r="BB208" s="80" t="s">
        <v>115</v>
      </c>
      <c r="BC208" s="79">
        <f>SUM(BC209:BC210)</f>
        <v>0</v>
      </c>
      <c r="BD208" s="79">
        <f>SUM(BD209:BD210)</f>
        <v>0</v>
      </c>
      <c r="BE208" s="80" t="s">
        <v>115</v>
      </c>
      <c r="BF208" s="79">
        <f>SUM(BF209:BF210)</f>
        <v>0</v>
      </c>
      <c r="BG208" s="348">
        <f>SUM(BG209:BG210)</f>
        <v>0</v>
      </c>
      <c r="BH208" s="79"/>
      <c r="BI208" s="70"/>
      <c r="BJ208" s="70"/>
      <c r="BK208" s="70"/>
      <c r="BL208" s="80" t="s">
        <v>115</v>
      </c>
      <c r="BM208" s="79">
        <f>SUM(BM209:BM210)</f>
        <v>0</v>
      </c>
      <c r="BN208" s="79">
        <f>SUM(BN209:BN210)</f>
        <v>0</v>
      </c>
      <c r="BO208" s="80" t="s">
        <v>115</v>
      </c>
      <c r="BP208" s="79">
        <f>SUM(BP209:BP210)</f>
        <v>0</v>
      </c>
      <c r="BQ208" s="256">
        <f>SUM(BQ209:BQ210)</f>
        <v>0</v>
      </c>
      <c r="BR208" s="371"/>
    </row>
    <row r="209" spans="2:70" ht="15.75" customHeight="1">
      <c r="B209" s="8" t="s">
        <v>33</v>
      </c>
      <c r="C209" s="8" t="s">
        <v>155</v>
      </c>
      <c r="D209" s="8"/>
      <c r="E209" s="199">
        <v>526</v>
      </c>
      <c r="F209" s="118" t="s">
        <v>162</v>
      </c>
      <c r="G209" s="195" t="s">
        <v>108</v>
      </c>
      <c r="H209" s="195" t="s">
        <v>161</v>
      </c>
      <c r="I209" s="309"/>
      <c r="J209" s="5"/>
      <c r="K209" s="5"/>
      <c r="L209" s="5"/>
      <c r="M209" s="5"/>
      <c r="N209" s="5"/>
      <c r="O209" s="5"/>
      <c r="P209" s="5"/>
      <c r="Q209" s="5"/>
      <c r="R209" s="5"/>
      <c r="S209" s="341"/>
      <c r="T209" s="128"/>
      <c r="U209" s="5"/>
      <c r="V209" s="5"/>
      <c r="W209" s="5"/>
      <c r="X209" s="5"/>
      <c r="Y209" s="5"/>
      <c r="Z209" s="5"/>
      <c r="AA209" s="5"/>
      <c r="AB209" s="5"/>
      <c r="AC209" s="145"/>
      <c r="AD209" s="354"/>
      <c r="AE209" s="5"/>
      <c r="AF209" s="5"/>
      <c r="AG209" s="5"/>
      <c r="AH209" s="5"/>
      <c r="AI209" s="5"/>
      <c r="AJ209" s="5"/>
      <c r="AK209" s="5"/>
      <c r="AL209" s="5"/>
      <c r="AM209" s="145"/>
      <c r="AN209" s="490"/>
      <c r="AO209" s="490"/>
      <c r="AP209" s="128"/>
      <c r="AQ209" s="5"/>
      <c r="AR209" s="5"/>
      <c r="AS209" s="5"/>
      <c r="AT209" s="5"/>
      <c r="AU209" s="5"/>
      <c r="AV209" s="5"/>
      <c r="AW209" s="145"/>
      <c r="AX209" s="354"/>
      <c r="AY209" s="5"/>
      <c r="AZ209" s="5"/>
      <c r="BA209" s="5"/>
      <c r="BB209" s="5"/>
      <c r="BC209" s="5"/>
      <c r="BD209" s="5"/>
      <c r="BE209" s="5"/>
      <c r="BF209" s="5"/>
      <c r="BG209" s="341"/>
      <c r="BH209" s="128"/>
      <c r="BI209" s="5"/>
      <c r="BJ209" s="5"/>
      <c r="BK209" s="5"/>
      <c r="BL209" s="5"/>
      <c r="BM209" s="5"/>
      <c r="BN209" s="5"/>
      <c r="BO209" s="5"/>
      <c r="BP209" s="5"/>
      <c r="BQ209" s="145"/>
      <c r="BR209" s="372"/>
    </row>
    <row r="210" spans="2:70" ht="15.75" customHeight="1">
      <c r="B210" s="8" t="s">
        <v>33</v>
      </c>
      <c r="C210" s="8" t="s">
        <v>155</v>
      </c>
      <c r="D210" s="8"/>
      <c r="E210" s="199">
        <v>526</v>
      </c>
      <c r="F210" s="118" t="s">
        <v>162</v>
      </c>
      <c r="G210" s="195" t="s">
        <v>108</v>
      </c>
      <c r="H210" s="195" t="s">
        <v>161</v>
      </c>
      <c r="I210" s="309"/>
      <c r="J210" s="5"/>
      <c r="K210" s="5"/>
      <c r="L210" s="5"/>
      <c r="M210" s="5"/>
      <c r="N210" s="5"/>
      <c r="O210" s="5"/>
      <c r="P210" s="5"/>
      <c r="Q210" s="5"/>
      <c r="R210" s="5"/>
      <c r="S210" s="341"/>
      <c r="T210" s="128"/>
      <c r="U210" s="5"/>
      <c r="V210" s="5"/>
      <c r="W210" s="5"/>
      <c r="X210" s="5"/>
      <c r="Y210" s="5"/>
      <c r="Z210" s="5"/>
      <c r="AA210" s="5"/>
      <c r="AB210" s="5"/>
      <c r="AC210" s="145"/>
      <c r="AD210" s="354"/>
      <c r="AE210" s="5"/>
      <c r="AF210" s="5"/>
      <c r="AG210" s="5"/>
      <c r="AH210" s="5"/>
      <c r="AI210" s="5"/>
      <c r="AJ210" s="5"/>
      <c r="AK210" s="5"/>
      <c r="AL210" s="5"/>
      <c r="AM210" s="145"/>
      <c r="AN210" s="490"/>
      <c r="AO210" s="490"/>
      <c r="AP210" s="128"/>
      <c r="AQ210" s="5"/>
      <c r="AR210" s="5"/>
      <c r="AS210" s="5"/>
      <c r="AT210" s="5"/>
      <c r="AU210" s="5"/>
      <c r="AV210" s="5"/>
      <c r="AW210" s="145"/>
      <c r="AX210" s="354"/>
      <c r="AY210" s="5"/>
      <c r="AZ210" s="5"/>
      <c r="BA210" s="5"/>
      <c r="BB210" s="5"/>
      <c r="BC210" s="5"/>
      <c r="BD210" s="5"/>
      <c r="BE210" s="5"/>
      <c r="BF210" s="5"/>
      <c r="BG210" s="341"/>
      <c r="BH210" s="128"/>
      <c r="BI210" s="5"/>
      <c r="BJ210" s="5"/>
      <c r="BK210" s="5"/>
      <c r="BL210" s="5"/>
      <c r="BM210" s="5"/>
      <c r="BN210" s="5"/>
      <c r="BO210" s="5"/>
      <c r="BP210" s="5"/>
      <c r="BQ210" s="145"/>
      <c r="BR210" s="372"/>
    </row>
    <row r="211" spans="2:70" ht="15.75" customHeight="1">
      <c r="B211" s="64" t="s">
        <v>33</v>
      </c>
      <c r="C211" s="64" t="s">
        <v>155</v>
      </c>
      <c r="D211" s="65" t="s">
        <v>163</v>
      </c>
      <c r="E211" s="126">
        <v>527</v>
      </c>
      <c r="F211" s="157" t="s">
        <v>162</v>
      </c>
      <c r="G211" s="119" t="s">
        <v>108</v>
      </c>
      <c r="H211" s="119" t="s">
        <v>161</v>
      </c>
      <c r="I211" s="308"/>
      <c r="J211" s="70"/>
      <c r="K211" s="70"/>
      <c r="L211" s="70"/>
      <c r="M211" s="70"/>
      <c r="N211" s="80" t="s">
        <v>115</v>
      </c>
      <c r="O211" s="79">
        <f>SUM(O212:O213)</f>
        <v>0</v>
      </c>
      <c r="P211" s="79">
        <f>SUM(P212:P213)</f>
        <v>0</v>
      </c>
      <c r="Q211" s="80" t="s">
        <v>115</v>
      </c>
      <c r="R211" s="79">
        <f>SUM(R212:R213)</f>
        <v>0</v>
      </c>
      <c r="S211" s="348">
        <f>SUM(S212:S213)</f>
        <v>0</v>
      </c>
      <c r="T211" s="263"/>
      <c r="U211" s="70"/>
      <c r="V211" s="70"/>
      <c r="W211" s="70"/>
      <c r="X211" s="80" t="s">
        <v>115</v>
      </c>
      <c r="Y211" s="79">
        <f>SUM(Y212:Y213)</f>
        <v>0</v>
      </c>
      <c r="Z211" s="79">
        <f>SUM(Z212:Z213)</f>
        <v>0</v>
      </c>
      <c r="AA211" s="80" t="s">
        <v>115</v>
      </c>
      <c r="AB211" s="79">
        <f>SUM(AB212:AB213)</f>
        <v>0</v>
      </c>
      <c r="AC211" s="256">
        <f>SUM(AC212:AC213)</f>
        <v>0</v>
      </c>
      <c r="AD211" s="347"/>
      <c r="AE211" s="70"/>
      <c r="AF211" s="70"/>
      <c r="AG211" s="70"/>
      <c r="AH211" s="80" t="s">
        <v>115</v>
      </c>
      <c r="AI211" s="79">
        <f>SUM(AI212:AI213)</f>
        <v>0</v>
      </c>
      <c r="AJ211" s="79">
        <f>SUM(AJ212:AJ213)</f>
        <v>0</v>
      </c>
      <c r="AK211" s="80" t="s">
        <v>115</v>
      </c>
      <c r="AL211" s="79">
        <f>SUM(AL212:AL213)</f>
        <v>0</v>
      </c>
      <c r="AM211" s="256">
        <f>SUM(AM212:AM213)</f>
        <v>0</v>
      </c>
      <c r="AN211" s="502"/>
      <c r="AO211" s="509"/>
      <c r="AP211" s="263"/>
      <c r="AQ211" s="70"/>
      <c r="AR211" s="80" t="s">
        <v>115</v>
      </c>
      <c r="AS211" s="79">
        <f>SUM(AS212:AS213)</f>
        <v>0</v>
      </c>
      <c r="AT211" s="79">
        <f>SUM(AT212:AT213)</f>
        <v>0</v>
      </c>
      <c r="AU211" s="80" t="s">
        <v>115</v>
      </c>
      <c r="AV211" s="79">
        <f>SUM(AV212:AV213)</f>
        <v>0</v>
      </c>
      <c r="AW211" s="256">
        <f>SUM(AW212:AW213)</f>
        <v>0</v>
      </c>
      <c r="AX211" s="384"/>
      <c r="AY211" s="70"/>
      <c r="AZ211" s="70"/>
      <c r="BA211" s="70"/>
      <c r="BB211" s="80" t="s">
        <v>115</v>
      </c>
      <c r="BC211" s="79">
        <f>SUM(BC212:BC213)</f>
        <v>0</v>
      </c>
      <c r="BD211" s="79">
        <f>SUM(BD212:BD213)</f>
        <v>0</v>
      </c>
      <c r="BE211" s="80" t="s">
        <v>115</v>
      </c>
      <c r="BF211" s="79">
        <f>SUM(BF212:BF213)</f>
        <v>0</v>
      </c>
      <c r="BG211" s="348">
        <f>SUM(BG212:BG213)</f>
        <v>0</v>
      </c>
      <c r="BH211" s="79"/>
      <c r="BI211" s="70"/>
      <c r="BJ211" s="70"/>
      <c r="BK211" s="70"/>
      <c r="BL211" s="80" t="s">
        <v>115</v>
      </c>
      <c r="BM211" s="79">
        <f>SUM(BM212:BM213)</f>
        <v>0</v>
      </c>
      <c r="BN211" s="79">
        <f>SUM(BN212:BN213)</f>
        <v>0</v>
      </c>
      <c r="BO211" s="80" t="s">
        <v>115</v>
      </c>
      <c r="BP211" s="79">
        <f>SUM(BP212:BP213)</f>
        <v>0</v>
      </c>
      <c r="BQ211" s="256">
        <f>SUM(BQ212:BQ213)</f>
        <v>0</v>
      </c>
      <c r="BR211" s="371"/>
    </row>
    <row r="212" spans="2:70" ht="15.75" customHeight="1">
      <c r="B212" s="8" t="s">
        <v>33</v>
      </c>
      <c r="C212" s="8" t="s">
        <v>155</v>
      </c>
      <c r="D212" s="8"/>
      <c r="E212" s="199">
        <v>527</v>
      </c>
      <c r="F212" s="118" t="s">
        <v>162</v>
      </c>
      <c r="G212" s="195" t="s">
        <v>108</v>
      </c>
      <c r="H212" s="195" t="s">
        <v>161</v>
      </c>
      <c r="I212" s="309"/>
      <c r="J212" s="5"/>
      <c r="K212" s="5"/>
      <c r="L212" s="5"/>
      <c r="M212" s="5"/>
      <c r="N212" s="5"/>
      <c r="O212" s="5"/>
      <c r="P212" s="5"/>
      <c r="Q212" s="5"/>
      <c r="R212" s="5"/>
      <c r="S212" s="341"/>
      <c r="T212" s="128"/>
      <c r="U212" s="5"/>
      <c r="V212" s="5"/>
      <c r="W212" s="5"/>
      <c r="X212" s="5"/>
      <c r="Y212" s="5"/>
      <c r="Z212" s="5"/>
      <c r="AA212" s="5"/>
      <c r="AB212" s="5"/>
      <c r="AC212" s="145"/>
      <c r="AD212" s="354"/>
      <c r="AE212" s="5"/>
      <c r="AF212" s="5"/>
      <c r="AG212" s="5"/>
      <c r="AH212" s="5"/>
      <c r="AI212" s="5"/>
      <c r="AJ212" s="5"/>
      <c r="AK212" s="5"/>
      <c r="AL212" s="5"/>
      <c r="AM212" s="145"/>
      <c r="AN212" s="490"/>
      <c r="AO212" s="490"/>
      <c r="AP212" s="128"/>
      <c r="AQ212" s="5"/>
      <c r="AR212" s="5"/>
      <c r="AS212" s="5"/>
      <c r="AT212" s="5"/>
      <c r="AU212" s="5"/>
      <c r="AV212" s="5"/>
      <c r="AW212" s="145"/>
      <c r="AX212" s="354"/>
      <c r="AY212" s="5"/>
      <c r="AZ212" s="5"/>
      <c r="BA212" s="5"/>
      <c r="BB212" s="5"/>
      <c r="BC212" s="5"/>
      <c r="BD212" s="5"/>
      <c r="BE212" s="5"/>
      <c r="BF212" s="5"/>
      <c r="BG212" s="341"/>
      <c r="BH212" s="128"/>
      <c r="BI212" s="5"/>
      <c r="BJ212" s="5"/>
      <c r="BK212" s="5"/>
      <c r="BL212" s="5"/>
      <c r="BM212" s="5"/>
      <c r="BN212" s="5"/>
      <c r="BO212" s="5"/>
      <c r="BP212" s="5"/>
      <c r="BQ212" s="145"/>
      <c r="BR212" s="372"/>
    </row>
    <row r="213" spans="2:70" ht="15.75" customHeight="1">
      <c r="B213" s="8" t="s">
        <v>33</v>
      </c>
      <c r="C213" s="8" t="s">
        <v>155</v>
      </c>
      <c r="D213" s="8"/>
      <c r="E213" s="199">
        <v>527</v>
      </c>
      <c r="F213" s="118" t="s">
        <v>162</v>
      </c>
      <c r="G213" s="195" t="s">
        <v>108</v>
      </c>
      <c r="H213" s="195" t="s">
        <v>161</v>
      </c>
      <c r="I213" s="309"/>
      <c r="J213" s="5"/>
      <c r="K213" s="5"/>
      <c r="L213" s="5"/>
      <c r="M213" s="5"/>
      <c r="N213" s="5"/>
      <c r="O213" s="5"/>
      <c r="P213" s="5"/>
      <c r="Q213" s="5"/>
      <c r="R213" s="5"/>
      <c r="S213" s="341"/>
      <c r="T213" s="128"/>
      <c r="U213" s="5"/>
      <c r="V213" s="5"/>
      <c r="W213" s="5"/>
      <c r="X213" s="5"/>
      <c r="Y213" s="5"/>
      <c r="Z213" s="5"/>
      <c r="AA213" s="5"/>
      <c r="AB213" s="5"/>
      <c r="AC213" s="145"/>
      <c r="AD213" s="354"/>
      <c r="AE213" s="5"/>
      <c r="AF213" s="5"/>
      <c r="AG213" s="5"/>
      <c r="AH213" s="5"/>
      <c r="AI213" s="5"/>
      <c r="AJ213" s="5"/>
      <c r="AK213" s="5"/>
      <c r="AL213" s="5"/>
      <c r="AM213" s="145"/>
      <c r="AN213" s="490"/>
      <c r="AO213" s="490"/>
      <c r="AP213" s="128"/>
      <c r="AQ213" s="5"/>
      <c r="AR213" s="5"/>
      <c r="AS213" s="5"/>
      <c r="AT213" s="5"/>
      <c r="AU213" s="5"/>
      <c r="AV213" s="5"/>
      <c r="AW213" s="145"/>
      <c r="AX213" s="354"/>
      <c r="AY213" s="5"/>
      <c r="AZ213" s="5"/>
      <c r="BA213" s="5"/>
      <c r="BB213" s="5"/>
      <c r="BC213" s="5"/>
      <c r="BD213" s="5"/>
      <c r="BE213" s="5"/>
      <c r="BF213" s="5"/>
      <c r="BG213" s="341"/>
      <c r="BH213" s="128"/>
      <c r="BI213" s="5"/>
      <c r="BJ213" s="5"/>
      <c r="BK213" s="5"/>
      <c r="BL213" s="5"/>
      <c r="BM213" s="5"/>
      <c r="BN213" s="5"/>
      <c r="BO213" s="5"/>
      <c r="BP213" s="5"/>
      <c r="BQ213" s="145"/>
      <c r="BR213" s="372"/>
    </row>
    <row r="214" spans="2:70" ht="17.25" customHeight="1">
      <c r="B214" s="1" t="s">
        <v>33</v>
      </c>
      <c r="C214" s="1" t="s">
        <v>144</v>
      </c>
      <c r="D214" s="2" t="s">
        <v>20</v>
      </c>
      <c r="E214" s="1">
        <v>1</v>
      </c>
      <c r="F214" s="2" t="s">
        <v>160</v>
      </c>
      <c r="G214" s="38" t="s">
        <v>108</v>
      </c>
      <c r="H214" s="2" t="s">
        <v>36</v>
      </c>
      <c r="I214" s="303" t="s">
        <v>188</v>
      </c>
      <c r="J214" s="3"/>
      <c r="K214" s="3"/>
      <c r="L214" s="3"/>
      <c r="M214" s="3"/>
      <c r="N214" s="38" t="s">
        <v>261</v>
      </c>
      <c r="O214" s="81">
        <f>O215+O219</f>
        <v>5.5159999999999947</v>
      </c>
      <c r="P214" s="81">
        <f>P215+P219</f>
        <v>16547999.999999983</v>
      </c>
      <c r="Q214" s="38" t="s">
        <v>262</v>
      </c>
      <c r="R214" s="81">
        <f>R215+R219</f>
        <v>3.7799999999999958</v>
      </c>
      <c r="S214" s="346">
        <f>S215+S219</f>
        <v>11339999.999999989</v>
      </c>
      <c r="T214" s="262"/>
      <c r="U214" s="3"/>
      <c r="V214" s="3"/>
      <c r="W214" s="3"/>
      <c r="X214" s="38" t="s">
        <v>261</v>
      </c>
      <c r="Y214" s="81">
        <f>Y215+Y219</f>
        <v>60.500000000000014</v>
      </c>
      <c r="Z214" s="81">
        <f>Z215+Z219</f>
        <v>302500000.00000006</v>
      </c>
      <c r="AA214" s="38" t="s">
        <v>262</v>
      </c>
      <c r="AB214" s="81">
        <f>AB215+AB219</f>
        <v>5.0049200000000029</v>
      </c>
      <c r="AC214" s="89">
        <f>AC215+AC219</f>
        <v>25024600.000000015</v>
      </c>
      <c r="AD214" s="345"/>
      <c r="AE214" s="3"/>
      <c r="AF214" s="3"/>
      <c r="AG214" s="3"/>
      <c r="AH214" s="38" t="s">
        <v>116</v>
      </c>
      <c r="AI214" s="81">
        <f>AI215+AI219</f>
        <v>3</v>
      </c>
      <c r="AJ214" s="81">
        <f>AJ215+AJ219</f>
        <v>90000000</v>
      </c>
      <c r="AK214" s="38" t="s">
        <v>116</v>
      </c>
      <c r="AL214" s="81">
        <f>AL215+AL219</f>
        <v>1.54</v>
      </c>
      <c r="AM214" s="89">
        <f>AM215+AM219</f>
        <v>46200000</v>
      </c>
      <c r="AN214" s="500"/>
      <c r="AO214" s="508"/>
      <c r="AP214" s="262"/>
      <c r="AQ214" s="3"/>
      <c r="AR214" s="38" t="s">
        <v>116</v>
      </c>
      <c r="AS214" s="81">
        <f>AS215+AS219</f>
        <v>0</v>
      </c>
      <c r="AT214" s="81">
        <f>AT215+AT219</f>
        <v>0</v>
      </c>
      <c r="AU214" s="38" t="s">
        <v>116</v>
      </c>
      <c r="AV214" s="81">
        <f>AV215+AV219</f>
        <v>0</v>
      </c>
      <c r="AW214" s="89">
        <f>AW215+AW219</f>
        <v>0</v>
      </c>
      <c r="AX214" s="383"/>
      <c r="AY214" s="3"/>
      <c r="AZ214" s="3"/>
      <c r="BA214" s="3"/>
      <c r="BB214" s="38" t="s">
        <v>116</v>
      </c>
      <c r="BC214" s="81">
        <f>BC215+BC219</f>
        <v>0</v>
      </c>
      <c r="BD214" s="81">
        <f>BD215+BD219</f>
        <v>0</v>
      </c>
      <c r="BE214" s="38" t="s">
        <v>116</v>
      </c>
      <c r="BF214" s="81">
        <f>BF215+BF219</f>
        <v>0</v>
      </c>
      <c r="BG214" s="346">
        <f>BG215+BG219</f>
        <v>0</v>
      </c>
      <c r="BH214" s="325"/>
      <c r="BI214" s="3"/>
      <c r="BJ214" s="3"/>
      <c r="BK214" s="3"/>
      <c r="BL214" s="38" t="s">
        <v>116</v>
      </c>
      <c r="BM214" s="81">
        <f>BM215+BM219</f>
        <v>0</v>
      </c>
      <c r="BN214" s="81">
        <f>BN215+BN219</f>
        <v>0</v>
      </c>
      <c r="BO214" s="38" t="s">
        <v>116</v>
      </c>
      <c r="BP214" s="81">
        <f>BP215+BP219</f>
        <v>0</v>
      </c>
      <c r="BQ214" s="89">
        <f>BQ215+BQ219</f>
        <v>0</v>
      </c>
      <c r="BR214" s="370"/>
    </row>
    <row r="215" spans="2:70" ht="17.25" customHeight="1">
      <c r="B215" s="64" t="s">
        <v>33</v>
      </c>
      <c r="C215" s="64" t="s">
        <v>8</v>
      </c>
      <c r="D215" s="65" t="s">
        <v>20</v>
      </c>
      <c r="E215" s="193" t="s">
        <v>159</v>
      </c>
      <c r="F215" s="157" t="s">
        <v>160</v>
      </c>
      <c r="G215" s="119" t="s">
        <v>108</v>
      </c>
      <c r="H215" s="119" t="s">
        <v>36</v>
      </c>
      <c r="I215" s="308" t="s">
        <v>188</v>
      </c>
      <c r="J215" s="70"/>
      <c r="K215" s="70"/>
      <c r="L215" s="70"/>
      <c r="M215" s="70"/>
      <c r="N215" s="80" t="s">
        <v>115</v>
      </c>
      <c r="O215" s="79">
        <f>SUM(O216:O217)</f>
        <v>0</v>
      </c>
      <c r="P215" s="79">
        <f>SUM(P216:P217)</f>
        <v>0</v>
      </c>
      <c r="Q215" s="80" t="s">
        <v>115</v>
      </c>
      <c r="R215" s="79">
        <f>SUM(R216:R217)</f>
        <v>0</v>
      </c>
      <c r="S215" s="348">
        <f>SUM(S216:S217)</f>
        <v>0</v>
      </c>
      <c r="T215" s="263"/>
      <c r="U215" s="70"/>
      <c r="V215" s="70"/>
      <c r="W215" s="70"/>
      <c r="X215" s="80" t="s">
        <v>115</v>
      </c>
      <c r="Y215" s="79">
        <f>SUM(Y216:Y217)</f>
        <v>0</v>
      </c>
      <c r="Z215" s="79">
        <f>SUM(Z216:Z217)</f>
        <v>0</v>
      </c>
      <c r="AA215" s="80" t="s">
        <v>115</v>
      </c>
      <c r="AB215" s="79">
        <f>SUM(AB216:AB217)</f>
        <v>0</v>
      </c>
      <c r="AC215" s="256">
        <f>SUM(AC216:AC217)</f>
        <v>0</v>
      </c>
      <c r="AD215" s="473"/>
      <c r="AE215" s="70"/>
      <c r="AF215" s="70"/>
      <c r="AG215" s="70"/>
      <c r="AH215" s="80" t="s">
        <v>115</v>
      </c>
      <c r="AI215" s="79">
        <f>SUM(AI216:AI217)</f>
        <v>2</v>
      </c>
      <c r="AJ215" s="79">
        <f>SUM(AJ216:AJ217)</f>
        <v>60000000</v>
      </c>
      <c r="AK215" s="80" t="s">
        <v>115</v>
      </c>
      <c r="AL215" s="79">
        <f>SUM(AL216:AL217)</f>
        <v>0.96</v>
      </c>
      <c r="AM215" s="256">
        <f>SUM(AM216:AM217)</f>
        <v>28800000</v>
      </c>
      <c r="AN215" s="502"/>
      <c r="AO215" s="509"/>
      <c r="AP215" s="263"/>
      <c r="AQ215" s="70"/>
      <c r="AR215" s="80" t="s">
        <v>115</v>
      </c>
      <c r="AS215" s="79">
        <f>SUM(AS216:AS217)</f>
        <v>0</v>
      </c>
      <c r="AT215" s="79">
        <f>SUM(AT216:AT217)</f>
        <v>0</v>
      </c>
      <c r="AU215" s="80" t="s">
        <v>115</v>
      </c>
      <c r="AV215" s="79">
        <f>SUM(AV216:AV217)</f>
        <v>0</v>
      </c>
      <c r="AW215" s="256">
        <f>SUM(AW216:AW217)</f>
        <v>0</v>
      </c>
      <c r="AX215" s="384"/>
      <c r="AY215" s="70"/>
      <c r="AZ215" s="70"/>
      <c r="BA215" s="70"/>
      <c r="BB215" s="80" t="s">
        <v>115</v>
      </c>
      <c r="BC215" s="79">
        <f>SUM(BC216:BC217)</f>
        <v>0</v>
      </c>
      <c r="BD215" s="79">
        <f>SUM(BD216:BD217)</f>
        <v>0</v>
      </c>
      <c r="BE215" s="80" t="s">
        <v>115</v>
      </c>
      <c r="BF215" s="79">
        <f>SUM(BF216:BF217)</f>
        <v>0</v>
      </c>
      <c r="BG215" s="348">
        <f>SUM(BG216:BG217)</f>
        <v>0</v>
      </c>
      <c r="BH215" s="79"/>
      <c r="BI215" s="70"/>
      <c r="BJ215" s="70"/>
      <c r="BK215" s="70"/>
      <c r="BL215" s="80" t="s">
        <v>115</v>
      </c>
      <c r="BM215" s="79">
        <f>SUM(BM216:BM217)</f>
        <v>0</v>
      </c>
      <c r="BN215" s="79">
        <f>SUM(BN216:BN217)</f>
        <v>0</v>
      </c>
      <c r="BO215" s="80" t="s">
        <v>115</v>
      </c>
      <c r="BP215" s="79">
        <f>SUM(BP216:BP217)</f>
        <v>0</v>
      </c>
      <c r="BQ215" s="256">
        <f>SUM(BQ216:BQ217)</f>
        <v>0</v>
      </c>
      <c r="BR215" s="371"/>
    </row>
    <row r="216" spans="2:70" ht="30">
      <c r="B216" s="8" t="s">
        <v>33</v>
      </c>
      <c r="C216" s="8" t="s">
        <v>8</v>
      </c>
      <c r="D216" s="8"/>
      <c r="E216" s="197" t="s">
        <v>159</v>
      </c>
      <c r="F216" s="118" t="s">
        <v>160</v>
      </c>
      <c r="G216" s="118" t="s">
        <v>108</v>
      </c>
      <c r="H216" s="195" t="s">
        <v>36</v>
      </c>
      <c r="I216" s="309" t="s">
        <v>188</v>
      </c>
      <c r="J216" s="5"/>
      <c r="K216" s="5"/>
      <c r="L216" s="5"/>
      <c r="M216" s="5"/>
      <c r="N216" s="5"/>
      <c r="O216" s="5"/>
      <c r="P216" s="5"/>
      <c r="Q216" s="5"/>
      <c r="R216" s="5"/>
      <c r="S216" s="341"/>
      <c r="T216" s="128"/>
      <c r="U216" s="5"/>
      <c r="V216" s="5"/>
      <c r="W216" s="5"/>
      <c r="X216" s="5"/>
      <c r="Y216" s="5"/>
      <c r="Z216" s="5"/>
      <c r="AA216" s="5"/>
      <c r="AB216" s="5"/>
      <c r="AC216" s="145"/>
      <c r="AD216" s="470" t="s">
        <v>439</v>
      </c>
      <c r="AE216" s="459">
        <v>131.30000000000001</v>
      </c>
      <c r="AF216" s="443">
        <v>131.30000000000001</v>
      </c>
      <c r="AG216" s="443">
        <v>1</v>
      </c>
      <c r="AH216" s="523">
        <v>100</v>
      </c>
      <c r="AI216" s="445">
        <f t="shared" ref="AI216:AI218" si="82">AG216*AH216/100</f>
        <v>1</v>
      </c>
      <c r="AJ216" s="446">
        <f>AI216*AUXILIAR!$B$56</f>
        <v>30000000</v>
      </c>
      <c r="AK216" s="442">
        <v>53</v>
      </c>
      <c r="AL216" s="445">
        <f t="shared" ref="AL216:AL218" si="83">AG216*AK216/100</f>
        <v>0.53</v>
      </c>
      <c r="AM216" s="463">
        <f>AL216*AUXILIAR!$B$56</f>
        <v>15900000</v>
      </c>
      <c r="AN216" s="490"/>
      <c r="AO216" s="490"/>
      <c r="AP216" s="128"/>
      <c r="AQ216" s="5"/>
      <c r="AR216" s="5"/>
      <c r="AS216" s="5"/>
      <c r="AT216" s="5"/>
      <c r="AU216" s="5"/>
      <c r="AV216" s="5"/>
      <c r="AW216" s="145"/>
      <c r="AX216" s="354"/>
      <c r="AY216" s="5"/>
      <c r="AZ216" s="5"/>
      <c r="BA216" s="5"/>
      <c r="BB216" s="5"/>
      <c r="BC216" s="5"/>
      <c r="BD216" s="5"/>
      <c r="BE216" s="5"/>
      <c r="BF216" s="5"/>
      <c r="BG216" s="341"/>
      <c r="BH216" s="128"/>
      <c r="BI216" s="5"/>
      <c r="BJ216" s="5"/>
      <c r="BK216" s="5"/>
      <c r="BL216" s="5"/>
      <c r="BM216" s="5"/>
      <c r="BN216" s="5"/>
      <c r="BO216" s="5"/>
      <c r="BP216" s="5"/>
      <c r="BQ216" s="145"/>
      <c r="BR216" s="372"/>
    </row>
    <row r="217" spans="2:70" ht="30">
      <c r="B217" s="8" t="s">
        <v>33</v>
      </c>
      <c r="C217" s="8" t="s">
        <v>8</v>
      </c>
      <c r="D217" s="8"/>
      <c r="E217" s="197" t="s">
        <v>159</v>
      </c>
      <c r="F217" s="118" t="s">
        <v>160</v>
      </c>
      <c r="G217" s="118" t="s">
        <v>108</v>
      </c>
      <c r="H217" s="195" t="s">
        <v>36</v>
      </c>
      <c r="I217" s="309" t="s">
        <v>188</v>
      </c>
      <c r="J217" s="5"/>
      <c r="K217" s="5"/>
      <c r="L217" s="5"/>
      <c r="M217" s="5"/>
      <c r="N217" s="5"/>
      <c r="O217" s="5"/>
      <c r="P217" s="5"/>
      <c r="Q217" s="5"/>
      <c r="R217" s="5"/>
      <c r="S217" s="341"/>
      <c r="T217" s="128"/>
      <c r="U217" s="5"/>
      <c r="V217" s="5"/>
      <c r="W217" s="5"/>
      <c r="X217" s="5"/>
      <c r="Y217" s="5"/>
      <c r="Z217" s="5"/>
      <c r="AA217" s="5"/>
      <c r="AB217" s="5"/>
      <c r="AC217" s="145"/>
      <c r="AD217" s="470" t="s">
        <v>440</v>
      </c>
      <c r="AE217" s="459">
        <v>140.30000000000001</v>
      </c>
      <c r="AF217" s="443">
        <v>140.30000000000001</v>
      </c>
      <c r="AG217" s="443">
        <v>1</v>
      </c>
      <c r="AH217" s="523">
        <v>100</v>
      </c>
      <c r="AI217" s="445">
        <f t="shared" si="82"/>
        <v>1</v>
      </c>
      <c r="AJ217" s="446">
        <f>AI217*AUXILIAR!$B$56</f>
        <v>30000000</v>
      </c>
      <c r="AK217" s="442">
        <v>43</v>
      </c>
      <c r="AL217" s="445">
        <f t="shared" si="83"/>
        <v>0.43</v>
      </c>
      <c r="AM217" s="463">
        <f>AL217*AUXILIAR!$B$56</f>
        <v>12900000</v>
      </c>
      <c r="AN217" s="490"/>
      <c r="AO217" s="490"/>
      <c r="AP217" s="128"/>
      <c r="AQ217" s="5"/>
      <c r="AR217" s="5"/>
      <c r="AS217" s="5"/>
      <c r="AT217" s="5"/>
      <c r="AU217" s="5"/>
      <c r="AV217" s="5"/>
      <c r="AW217" s="145"/>
      <c r="AX217" s="354"/>
      <c r="AY217" s="5"/>
      <c r="AZ217" s="5"/>
      <c r="BA217" s="5"/>
      <c r="BB217" s="5"/>
      <c r="BC217" s="5"/>
      <c r="BD217" s="5"/>
      <c r="BE217" s="5"/>
      <c r="BF217" s="5"/>
      <c r="BG217" s="341"/>
      <c r="BH217" s="128"/>
      <c r="BI217" s="5"/>
      <c r="BJ217" s="5"/>
      <c r="BK217" s="5"/>
      <c r="BL217" s="5"/>
      <c r="BM217" s="5"/>
      <c r="BN217" s="5"/>
      <c r="BO217" s="5"/>
      <c r="BP217" s="5"/>
      <c r="BQ217" s="145"/>
      <c r="BR217" s="372"/>
    </row>
    <row r="218" spans="2:70" ht="30">
      <c r="B218" s="8" t="s">
        <v>33</v>
      </c>
      <c r="C218" s="8" t="s">
        <v>8</v>
      </c>
      <c r="D218" s="8"/>
      <c r="E218" s="197" t="s">
        <v>159</v>
      </c>
      <c r="F218" s="118" t="s">
        <v>160</v>
      </c>
      <c r="G218" s="118" t="s">
        <v>108</v>
      </c>
      <c r="H218" s="195" t="s">
        <v>36</v>
      </c>
      <c r="I218" s="309" t="s">
        <v>188</v>
      </c>
      <c r="J218" s="5"/>
      <c r="K218" s="5"/>
      <c r="L218" s="5"/>
      <c r="M218" s="5"/>
      <c r="N218" s="5"/>
      <c r="O218" s="128"/>
      <c r="P218" s="128"/>
      <c r="Q218" s="5"/>
      <c r="R218" s="128"/>
      <c r="S218" s="333"/>
      <c r="T218" s="128"/>
      <c r="U218" s="5"/>
      <c r="V218" s="5"/>
      <c r="W218" s="5"/>
      <c r="X218" s="5"/>
      <c r="Y218" s="128"/>
      <c r="Z218" s="128"/>
      <c r="AA218" s="5"/>
      <c r="AB218" s="128"/>
      <c r="AC218" s="261"/>
      <c r="AD218" s="470" t="s">
        <v>463</v>
      </c>
      <c r="AE218" s="459">
        <v>101</v>
      </c>
      <c r="AF218" s="443">
        <v>101</v>
      </c>
      <c r="AG218" s="443">
        <v>1</v>
      </c>
      <c r="AH218" s="523">
        <v>100</v>
      </c>
      <c r="AI218" s="445">
        <f t="shared" si="82"/>
        <v>1</v>
      </c>
      <c r="AJ218" s="446">
        <f>AI218*AUXILIAR!$B$58</f>
        <v>10000000</v>
      </c>
      <c r="AK218" s="442">
        <v>60</v>
      </c>
      <c r="AL218" s="445">
        <f t="shared" si="83"/>
        <v>0.6</v>
      </c>
      <c r="AM218" s="463">
        <f>AL218*AUXILIAR!$B$58</f>
        <v>6000000</v>
      </c>
      <c r="AN218" s="490"/>
      <c r="AO218" s="490"/>
      <c r="AP218" s="128"/>
      <c r="AQ218" s="5"/>
      <c r="AR218" s="5"/>
      <c r="AS218" s="128"/>
      <c r="AT218" s="128"/>
      <c r="AU218" s="5"/>
      <c r="AV218" s="128"/>
      <c r="AW218" s="261"/>
      <c r="AX218" s="354"/>
      <c r="AY218" s="5"/>
      <c r="AZ218" s="5"/>
      <c r="BA218" s="5"/>
      <c r="BB218" s="5"/>
      <c r="BC218" s="128"/>
      <c r="BD218" s="128"/>
      <c r="BE218" s="5"/>
      <c r="BF218" s="128"/>
      <c r="BG218" s="333"/>
      <c r="BH218" s="128"/>
      <c r="BI218" s="5"/>
      <c r="BJ218" s="5"/>
      <c r="BK218" s="5"/>
      <c r="BL218" s="5"/>
      <c r="BM218" s="128"/>
      <c r="BN218" s="128"/>
      <c r="BO218" s="5"/>
      <c r="BP218" s="128"/>
      <c r="BQ218" s="261"/>
      <c r="BR218" s="372"/>
    </row>
    <row r="219" spans="2:70" ht="15.75" customHeight="1">
      <c r="B219" s="64" t="s">
        <v>33</v>
      </c>
      <c r="C219" s="64" t="s">
        <v>18</v>
      </c>
      <c r="D219" s="65" t="s">
        <v>143</v>
      </c>
      <c r="E219" s="126">
        <v>101</v>
      </c>
      <c r="F219" s="157" t="s">
        <v>160</v>
      </c>
      <c r="G219" s="119" t="s">
        <v>108</v>
      </c>
      <c r="H219" s="119" t="s">
        <v>36</v>
      </c>
      <c r="I219" s="308" t="s">
        <v>188</v>
      </c>
      <c r="J219" s="70"/>
      <c r="K219" s="70"/>
      <c r="L219" s="70"/>
      <c r="M219" s="70"/>
      <c r="N219" s="80" t="s">
        <v>115</v>
      </c>
      <c r="O219" s="79">
        <f>SUM(O220:O221)</f>
        <v>5.5159999999999947</v>
      </c>
      <c r="P219" s="79">
        <f>SUM(P220:P221)</f>
        <v>16547999.999999983</v>
      </c>
      <c r="Q219" s="80" t="s">
        <v>115</v>
      </c>
      <c r="R219" s="79">
        <f>SUM(R220:R221)</f>
        <v>3.7799999999999958</v>
      </c>
      <c r="S219" s="348">
        <f>SUM(S220:S221)</f>
        <v>11339999.999999989</v>
      </c>
      <c r="T219" s="263"/>
      <c r="U219" s="70"/>
      <c r="V219" s="70"/>
      <c r="W219" s="70"/>
      <c r="X219" s="80" t="s">
        <v>115</v>
      </c>
      <c r="Y219" s="79">
        <f>SUM(Y220:Y221)</f>
        <v>60.500000000000014</v>
      </c>
      <c r="Z219" s="79">
        <f>SUM(Z220:Z221)</f>
        <v>302500000.00000006</v>
      </c>
      <c r="AA219" s="80" t="s">
        <v>115</v>
      </c>
      <c r="AB219" s="79">
        <f>SUM(AB220:AB221)</f>
        <v>5.0049200000000029</v>
      </c>
      <c r="AC219" s="256">
        <f>SUM(AC220:AC221)</f>
        <v>25024600.000000015</v>
      </c>
      <c r="AD219" s="524"/>
      <c r="AE219" s="70"/>
      <c r="AF219" s="70"/>
      <c r="AG219" s="70"/>
      <c r="AH219" s="80" t="s">
        <v>115</v>
      </c>
      <c r="AI219" s="79">
        <f>SUM(AI220:AI221)</f>
        <v>1</v>
      </c>
      <c r="AJ219" s="79">
        <f>SUM(AJ220:AJ221)</f>
        <v>30000000</v>
      </c>
      <c r="AK219" s="80" t="s">
        <v>115</v>
      </c>
      <c r="AL219" s="79">
        <f>SUM(AL220:AL221)</f>
        <v>0.57999999999999996</v>
      </c>
      <c r="AM219" s="256">
        <f>SUM(AM220:AM221)</f>
        <v>17400000</v>
      </c>
      <c r="AN219" s="502"/>
      <c r="AO219" s="509"/>
      <c r="AP219" s="263"/>
      <c r="AQ219" s="70"/>
      <c r="AR219" s="80" t="s">
        <v>115</v>
      </c>
      <c r="AS219" s="79">
        <f>SUM(AS220:AS221)</f>
        <v>0</v>
      </c>
      <c r="AT219" s="79">
        <f>SUM(AT220:AT221)</f>
        <v>0</v>
      </c>
      <c r="AU219" s="80" t="s">
        <v>115</v>
      </c>
      <c r="AV219" s="79">
        <f>SUM(AV220:AV221)</f>
        <v>0</v>
      </c>
      <c r="AW219" s="256">
        <f>SUM(AW220:AW221)</f>
        <v>0</v>
      </c>
      <c r="AX219" s="384"/>
      <c r="AY219" s="70"/>
      <c r="AZ219" s="70"/>
      <c r="BA219" s="70"/>
      <c r="BB219" s="80" t="s">
        <v>115</v>
      </c>
      <c r="BC219" s="79">
        <f>SUM(BC220:BC221)</f>
        <v>0</v>
      </c>
      <c r="BD219" s="79">
        <f>SUM(BD220:BD221)</f>
        <v>0</v>
      </c>
      <c r="BE219" s="80" t="s">
        <v>115</v>
      </c>
      <c r="BF219" s="79">
        <f>SUM(BF220:BF221)</f>
        <v>0</v>
      </c>
      <c r="BG219" s="348">
        <f>SUM(BG220:BG221)</f>
        <v>0</v>
      </c>
      <c r="BH219" s="79"/>
      <c r="BI219" s="70"/>
      <c r="BJ219" s="70"/>
      <c r="BK219" s="70"/>
      <c r="BL219" s="80" t="s">
        <v>115</v>
      </c>
      <c r="BM219" s="79">
        <f>SUM(BM220:BM221)</f>
        <v>0</v>
      </c>
      <c r="BN219" s="79">
        <f>SUM(BN220:BN221)</f>
        <v>0</v>
      </c>
      <c r="BO219" s="80" t="s">
        <v>115</v>
      </c>
      <c r="BP219" s="79">
        <f>SUM(BP220:BP221)</f>
        <v>0</v>
      </c>
      <c r="BQ219" s="256">
        <f>SUM(BQ220:BQ221)</f>
        <v>0</v>
      </c>
      <c r="BR219" s="371"/>
    </row>
    <row r="220" spans="2:70" ht="30">
      <c r="B220" s="8" t="s">
        <v>33</v>
      </c>
      <c r="C220" s="8" t="s">
        <v>18</v>
      </c>
      <c r="D220" s="8"/>
      <c r="E220" s="197" t="s">
        <v>159</v>
      </c>
      <c r="F220" s="118" t="s">
        <v>160</v>
      </c>
      <c r="G220" s="118" t="s">
        <v>108</v>
      </c>
      <c r="H220" s="195" t="s">
        <v>36</v>
      </c>
      <c r="I220" s="309" t="s">
        <v>188</v>
      </c>
      <c r="J220" s="459" t="s">
        <v>436</v>
      </c>
      <c r="K220" s="443">
        <v>98</v>
      </c>
      <c r="L220" s="443">
        <v>100.8</v>
      </c>
      <c r="M220" s="443">
        <f t="shared" ref="M220:M223" si="84">L220-K220</f>
        <v>2.7999999999999972</v>
      </c>
      <c r="N220" s="445">
        <v>100</v>
      </c>
      <c r="O220" s="445">
        <f t="shared" ref="O220:O223" si="85">M220*N220/100</f>
        <v>2.7999999999999972</v>
      </c>
      <c r="P220" s="446">
        <f>O220*AUXILIAR!$B$50</f>
        <v>8399999.9999999907</v>
      </c>
      <c r="Q220" s="442">
        <v>56</v>
      </c>
      <c r="R220" s="445">
        <f t="shared" ref="R220:R223" si="86">M220*Q220/100</f>
        <v>1.5679999999999985</v>
      </c>
      <c r="S220" s="447">
        <f>R220*AUXILIAR!$B$50</f>
        <v>4703999.9999999953</v>
      </c>
      <c r="T220" s="456" t="s">
        <v>426</v>
      </c>
      <c r="U220" s="443">
        <v>95.7</v>
      </c>
      <c r="V220" s="443">
        <v>99.4</v>
      </c>
      <c r="W220" s="443">
        <f t="shared" ref="W220:W221" si="87">V220-U220</f>
        <v>3.7000000000000028</v>
      </c>
      <c r="X220" s="445">
        <v>100</v>
      </c>
      <c r="Y220" s="445">
        <f t="shared" ref="Y220:Y221" si="88">W220*X220/100</f>
        <v>3.7000000000000028</v>
      </c>
      <c r="Z220" s="446">
        <f>Y220*AUXILIAR!$B$53</f>
        <v>18500000.000000015</v>
      </c>
      <c r="AA220" s="442">
        <v>82.92</v>
      </c>
      <c r="AB220" s="445">
        <f t="shared" ref="AB220:AB221" si="89">W220*AA220/100</f>
        <v>3.0680400000000025</v>
      </c>
      <c r="AC220" s="458">
        <f>AB220*AUXILIAR!$B$53</f>
        <v>15340200.000000013</v>
      </c>
      <c r="AD220" s="459" t="s">
        <v>442</v>
      </c>
      <c r="AE220" s="443">
        <v>97.3</v>
      </c>
      <c r="AF220" s="443">
        <v>97.3</v>
      </c>
      <c r="AG220" s="443">
        <v>1</v>
      </c>
      <c r="AH220" s="445">
        <v>100</v>
      </c>
      <c r="AI220" s="445">
        <f t="shared" ref="AI220" si="90">AG220*AH220/100</f>
        <v>1</v>
      </c>
      <c r="AJ220" s="446">
        <f>AI220*AUXILIAR!$B$56</f>
        <v>30000000</v>
      </c>
      <c r="AK220" s="442">
        <v>58</v>
      </c>
      <c r="AL220" s="445">
        <f t="shared" ref="AL220" si="91">AG220*AK220/100</f>
        <v>0.57999999999999996</v>
      </c>
      <c r="AM220" s="463">
        <f>AL220*AUXILIAR!$B$56</f>
        <v>17400000</v>
      </c>
      <c r="AN220" s="490"/>
      <c r="AO220" s="490"/>
      <c r="AP220" s="128"/>
      <c r="AQ220" s="5"/>
      <c r="AR220" s="5"/>
      <c r="AS220" s="5"/>
      <c r="AT220" s="5"/>
      <c r="AU220" s="5"/>
      <c r="AV220" s="5"/>
      <c r="AW220" s="145"/>
      <c r="AX220" s="354"/>
      <c r="AY220" s="5"/>
      <c r="AZ220" s="5"/>
      <c r="BA220" s="5"/>
      <c r="BB220" s="5"/>
      <c r="BC220" s="5"/>
      <c r="BD220" s="5"/>
      <c r="BE220" s="5"/>
      <c r="BF220" s="5"/>
      <c r="BG220" s="341"/>
      <c r="BH220" s="128"/>
      <c r="BI220" s="5"/>
      <c r="BJ220" s="5"/>
      <c r="BK220" s="5"/>
      <c r="BL220" s="5"/>
      <c r="BM220" s="5"/>
      <c r="BN220" s="5"/>
      <c r="BO220" s="5"/>
      <c r="BP220" s="5"/>
      <c r="BQ220" s="145"/>
      <c r="BR220" s="372"/>
    </row>
    <row r="221" spans="2:70" ht="30">
      <c r="B221" s="8" t="s">
        <v>33</v>
      </c>
      <c r="C221" s="8" t="s">
        <v>18</v>
      </c>
      <c r="D221" s="8"/>
      <c r="E221" s="197" t="s">
        <v>159</v>
      </c>
      <c r="F221" s="118" t="s">
        <v>160</v>
      </c>
      <c r="G221" s="118" t="s">
        <v>108</v>
      </c>
      <c r="H221" s="195" t="s">
        <v>36</v>
      </c>
      <c r="I221" s="309" t="s">
        <v>188</v>
      </c>
      <c r="J221" s="459" t="s">
        <v>437</v>
      </c>
      <c r="K221" s="443">
        <v>98</v>
      </c>
      <c r="L221" s="443">
        <v>100.8</v>
      </c>
      <c r="M221" s="443">
        <f t="shared" si="84"/>
        <v>2.7999999999999972</v>
      </c>
      <c r="N221" s="445">
        <v>97</v>
      </c>
      <c r="O221" s="445">
        <f t="shared" si="85"/>
        <v>2.7159999999999975</v>
      </c>
      <c r="P221" s="446">
        <f>O221*AUXILIAR!$B$50</f>
        <v>8147999.9999999925</v>
      </c>
      <c r="Q221" s="442">
        <v>79</v>
      </c>
      <c r="R221" s="445">
        <f t="shared" si="86"/>
        <v>2.2119999999999975</v>
      </c>
      <c r="S221" s="525">
        <f>R221*AUXILIAR!$B$50</f>
        <v>6635999.9999999925</v>
      </c>
      <c r="T221" s="456" t="s">
        <v>427</v>
      </c>
      <c r="U221" s="443">
        <v>257.39999999999998</v>
      </c>
      <c r="V221" s="443">
        <v>314.2</v>
      </c>
      <c r="W221" s="443">
        <f t="shared" si="87"/>
        <v>56.800000000000011</v>
      </c>
      <c r="X221" s="445">
        <v>100</v>
      </c>
      <c r="Y221" s="445">
        <f t="shared" si="88"/>
        <v>56.800000000000011</v>
      </c>
      <c r="Z221" s="446">
        <f>Y221*AUXILIAR!$B$53</f>
        <v>284000000.00000006</v>
      </c>
      <c r="AA221" s="442">
        <v>3.41</v>
      </c>
      <c r="AB221" s="457">
        <f t="shared" si="89"/>
        <v>1.9368800000000004</v>
      </c>
      <c r="AC221" s="458">
        <f>AB221*AUXILIAR!$B$53</f>
        <v>9684400.0000000019</v>
      </c>
      <c r="AD221" s="354"/>
      <c r="AE221" s="5"/>
      <c r="AF221" s="5"/>
      <c r="AG221" s="5"/>
      <c r="AH221" s="5"/>
      <c r="AI221" s="5"/>
      <c r="AJ221" s="5"/>
      <c r="AK221" s="5"/>
      <c r="AL221" s="5"/>
      <c r="AM221" s="145"/>
      <c r="AN221" s="490"/>
      <c r="AO221" s="490"/>
      <c r="AP221" s="128"/>
      <c r="AQ221" s="5"/>
      <c r="AR221" s="5"/>
      <c r="AS221" s="5"/>
      <c r="AT221" s="5"/>
      <c r="AU221" s="5"/>
      <c r="AV221" s="5"/>
      <c r="AW221" s="145"/>
      <c r="AX221" s="354"/>
      <c r="AY221" s="5"/>
      <c r="AZ221" s="5"/>
      <c r="BA221" s="5"/>
      <c r="BB221" s="5"/>
      <c r="BC221" s="5"/>
      <c r="BD221" s="5"/>
      <c r="BE221" s="5"/>
      <c r="BF221" s="5"/>
      <c r="BG221" s="341"/>
      <c r="BH221" s="128"/>
      <c r="BI221" s="5"/>
      <c r="BJ221" s="5"/>
      <c r="BK221" s="5"/>
      <c r="BL221" s="5"/>
      <c r="BM221" s="5"/>
      <c r="BN221" s="5"/>
      <c r="BO221" s="5"/>
      <c r="BP221" s="5"/>
      <c r="BQ221" s="145"/>
      <c r="BR221" s="372"/>
    </row>
    <row r="222" spans="2:70" ht="30">
      <c r="B222" s="8" t="s">
        <v>33</v>
      </c>
      <c r="C222" s="8" t="s">
        <v>18</v>
      </c>
      <c r="D222" s="8"/>
      <c r="E222" s="197" t="s">
        <v>159</v>
      </c>
      <c r="F222" s="118" t="s">
        <v>160</v>
      </c>
      <c r="G222" s="118" t="s">
        <v>108</v>
      </c>
      <c r="H222" s="195" t="s">
        <v>36</v>
      </c>
      <c r="I222" s="309" t="s">
        <v>188</v>
      </c>
      <c r="J222" s="459" t="s">
        <v>434</v>
      </c>
      <c r="K222" s="443">
        <v>276.5</v>
      </c>
      <c r="L222" s="443">
        <v>280.5</v>
      </c>
      <c r="M222" s="443">
        <f t="shared" si="84"/>
        <v>4</v>
      </c>
      <c r="N222" s="445">
        <v>100</v>
      </c>
      <c r="O222" s="445">
        <f t="shared" si="85"/>
        <v>4</v>
      </c>
      <c r="P222" s="446">
        <f>O222*AUXILIAR!$B$50</f>
        <v>12000000</v>
      </c>
      <c r="Q222" s="442">
        <v>15.45</v>
      </c>
      <c r="R222" s="484">
        <f t="shared" si="86"/>
        <v>0.61799999999999999</v>
      </c>
      <c r="S222" s="472">
        <f>R222*AUXILIAR!$B$50</f>
        <v>1854000</v>
      </c>
      <c r="T222" s="459"/>
      <c r="U222" s="443"/>
      <c r="V222" s="443"/>
      <c r="W222" s="443"/>
      <c r="X222" s="445"/>
      <c r="Y222" s="445"/>
      <c r="Z222" s="446"/>
      <c r="AA222" s="442"/>
      <c r="AB222" s="457"/>
      <c r="AC222" s="463"/>
      <c r="AD222" s="354"/>
      <c r="AE222" s="5"/>
      <c r="AF222" s="5"/>
      <c r="AG222" s="5"/>
      <c r="AH222" s="5"/>
      <c r="AI222" s="5"/>
      <c r="AJ222" s="5"/>
      <c r="AK222" s="5"/>
      <c r="AL222" s="5"/>
      <c r="AM222" s="145"/>
      <c r="AN222" s="490"/>
      <c r="AO222" s="490"/>
      <c r="AP222" s="128"/>
      <c r="AQ222" s="5"/>
      <c r="AR222" s="5"/>
      <c r="AS222" s="5"/>
      <c r="AT222" s="5"/>
      <c r="AU222" s="5"/>
      <c r="AV222" s="5"/>
      <c r="AW222" s="145"/>
      <c r="AX222" s="354"/>
      <c r="AY222" s="5"/>
      <c r="AZ222" s="5"/>
      <c r="BA222" s="5"/>
      <c r="BB222" s="5"/>
      <c r="BC222" s="5"/>
      <c r="BD222" s="5"/>
      <c r="BE222" s="5"/>
      <c r="BF222" s="5"/>
      <c r="BG222" s="341"/>
      <c r="BH222" s="128"/>
      <c r="BI222" s="5"/>
      <c r="BJ222" s="5"/>
      <c r="BK222" s="5"/>
      <c r="BL222" s="5"/>
      <c r="BM222" s="5"/>
      <c r="BN222" s="5"/>
      <c r="BO222" s="5"/>
      <c r="BP222" s="5"/>
      <c r="BQ222" s="145"/>
      <c r="BR222" s="372"/>
    </row>
    <row r="223" spans="2:70" ht="30">
      <c r="B223" s="8" t="s">
        <v>33</v>
      </c>
      <c r="C223" s="8" t="s">
        <v>18</v>
      </c>
      <c r="D223" s="8"/>
      <c r="E223" s="197" t="s">
        <v>159</v>
      </c>
      <c r="F223" s="118" t="s">
        <v>160</v>
      </c>
      <c r="G223" s="118" t="s">
        <v>108</v>
      </c>
      <c r="H223" s="195" t="s">
        <v>36</v>
      </c>
      <c r="I223" s="309" t="s">
        <v>188</v>
      </c>
      <c r="J223" s="459" t="s">
        <v>435</v>
      </c>
      <c r="K223" s="443">
        <v>276.89999999999998</v>
      </c>
      <c r="L223" s="443">
        <v>283.10000000000002</v>
      </c>
      <c r="M223" s="443">
        <f t="shared" si="84"/>
        <v>6.2000000000000455</v>
      </c>
      <c r="N223" s="445">
        <v>100</v>
      </c>
      <c r="O223" s="445">
        <f t="shared" si="85"/>
        <v>6.2000000000000455</v>
      </c>
      <c r="P223" s="446">
        <f>O223*AUXILIAR!$B$50</f>
        <v>18600000.000000138</v>
      </c>
      <c r="Q223" s="442">
        <v>15.45</v>
      </c>
      <c r="R223" s="484">
        <f t="shared" si="86"/>
        <v>0.95790000000000708</v>
      </c>
      <c r="S223" s="472">
        <f>R223*AUXILIAR!$B$50</f>
        <v>2873700.0000000214</v>
      </c>
      <c r="T223" s="459"/>
      <c r="U223" s="443"/>
      <c r="V223" s="443"/>
      <c r="W223" s="443"/>
      <c r="X223" s="445"/>
      <c r="Y223" s="445"/>
      <c r="Z223" s="446"/>
      <c r="AA223" s="442"/>
      <c r="AB223" s="457"/>
      <c r="AC223" s="463"/>
      <c r="AD223" s="354"/>
      <c r="AE223" s="5"/>
      <c r="AF223" s="5"/>
      <c r="AG223" s="5"/>
      <c r="AH223" s="5"/>
      <c r="AI223" s="5"/>
      <c r="AJ223" s="5"/>
      <c r="AK223" s="5"/>
      <c r="AL223" s="5"/>
      <c r="AM223" s="145"/>
      <c r="AN223" s="490"/>
      <c r="AO223" s="490"/>
      <c r="AP223" s="128"/>
      <c r="AQ223" s="5"/>
      <c r="AR223" s="5"/>
      <c r="AS223" s="5"/>
      <c r="AT223" s="5"/>
      <c r="AU223" s="5"/>
      <c r="AV223" s="5"/>
      <c r="AW223" s="145"/>
      <c r="AX223" s="354"/>
      <c r="AY223" s="5"/>
      <c r="AZ223" s="5"/>
      <c r="BA223" s="5"/>
      <c r="BB223" s="5"/>
      <c r="BC223" s="5"/>
      <c r="BD223" s="5"/>
      <c r="BE223" s="5"/>
      <c r="BF223" s="5"/>
      <c r="BG223" s="341"/>
      <c r="BH223" s="128"/>
      <c r="BI223" s="5"/>
      <c r="BJ223" s="5"/>
      <c r="BK223" s="5"/>
      <c r="BL223" s="5"/>
      <c r="BM223" s="5"/>
      <c r="BN223" s="5"/>
      <c r="BO223" s="5"/>
      <c r="BP223" s="5"/>
      <c r="BQ223" s="145"/>
      <c r="BR223" s="372"/>
    </row>
    <row r="224" spans="2:70" ht="15.75" customHeight="1">
      <c r="B224" s="1" t="s">
        <v>33</v>
      </c>
      <c r="C224" s="1" t="s">
        <v>158</v>
      </c>
      <c r="D224" s="2" t="s">
        <v>157</v>
      </c>
      <c r="E224" s="1">
        <v>1</v>
      </c>
      <c r="F224" s="2" t="s">
        <v>156</v>
      </c>
      <c r="G224" s="38" t="s">
        <v>108</v>
      </c>
      <c r="H224" s="2" t="s">
        <v>36</v>
      </c>
      <c r="I224" s="303"/>
      <c r="J224" s="2"/>
      <c r="K224" s="2"/>
      <c r="L224" s="2"/>
      <c r="M224" s="2"/>
      <c r="N224" s="2"/>
      <c r="O224" s="2"/>
      <c r="P224" s="2"/>
      <c r="Q224" s="2"/>
      <c r="R224" s="2"/>
      <c r="S224" s="526"/>
      <c r="T224" s="93"/>
      <c r="U224" s="2"/>
      <c r="V224" s="2"/>
      <c r="W224" s="2"/>
      <c r="X224" s="2"/>
      <c r="Y224" s="2"/>
      <c r="Z224" s="2"/>
      <c r="AA224" s="2"/>
      <c r="AB224" s="2"/>
      <c r="AC224" s="148"/>
      <c r="AD224" s="353"/>
      <c r="AE224" s="2"/>
      <c r="AF224" s="2"/>
      <c r="AG224" s="2"/>
      <c r="AH224" s="2"/>
      <c r="AI224" s="2"/>
      <c r="AJ224" s="2"/>
      <c r="AK224" s="2"/>
      <c r="AL224" s="2"/>
      <c r="AM224" s="148"/>
      <c r="AN224" s="501"/>
      <c r="AO224" s="501"/>
      <c r="AP224" s="93"/>
      <c r="AQ224" s="2"/>
      <c r="AR224" s="2"/>
      <c r="AS224" s="2"/>
      <c r="AT224" s="2"/>
      <c r="AU224" s="2"/>
      <c r="AV224" s="2"/>
      <c r="AW224" s="148"/>
      <c r="AX224" s="353"/>
      <c r="AY224" s="2"/>
      <c r="AZ224" s="2"/>
      <c r="BA224" s="2"/>
      <c r="BB224" s="2"/>
      <c r="BC224" s="2"/>
      <c r="BD224" s="2"/>
      <c r="BE224" s="2"/>
      <c r="BF224" s="2"/>
      <c r="BG224" s="303"/>
      <c r="BH224" s="93"/>
      <c r="BI224" s="2"/>
      <c r="BJ224" s="2"/>
      <c r="BK224" s="2"/>
      <c r="BL224" s="2"/>
      <c r="BM224" s="2"/>
      <c r="BN224" s="2"/>
      <c r="BO224" s="2"/>
      <c r="BP224" s="2"/>
      <c r="BQ224" s="148"/>
      <c r="BR224" s="370"/>
    </row>
    <row r="225" spans="2:70" ht="15.75" customHeight="1">
      <c r="B225" s="8" t="s">
        <v>33</v>
      </c>
      <c r="C225" s="8" t="s">
        <v>155</v>
      </c>
      <c r="D225" s="5"/>
      <c r="E225" s="197">
        <v>101</v>
      </c>
      <c r="F225" s="118"/>
      <c r="G225" s="195"/>
      <c r="H225" s="195"/>
      <c r="I225" s="309"/>
      <c r="J225" s="5"/>
      <c r="K225" s="5"/>
      <c r="L225" s="5"/>
      <c r="M225" s="5"/>
      <c r="N225" s="5"/>
      <c r="O225" s="5"/>
      <c r="P225" s="5"/>
      <c r="Q225" s="5"/>
      <c r="R225" s="5"/>
      <c r="S225" s="341"/>
      <c r="T225" s="128"/>
      <c r="U225" s="5"/>
      <c r="V225" s="5"/>
      <c r="W225" s="5"/>
      <c r="X225" s="5"/>
      <c r="Y225" s="5"/>
      <c r="Z225" s="5"/>
      <c r="AA225" s="5"/>
      <c r="AB225" s="5"/>
      <c r="AC225" s="145"/>
      <c r="AD225" s="354"/>
      <c r="AE225" s="5"/>
      <c r="AF225" s="5"/>
      <c r="AG225" s="5"/>
      <c r="AH225" s="5"/>
      <c r="AI225" s="5"/>
      <c r="AJ225" s="5"/>
      <c r="AK225" s="5"/>
      <c r="AL225" s="5"/>
      <c r="AM225" s="145"/>
      <c r="AN225" s="490"/>
      <c r="AO225" s="490"/>
      <c r="AP225" s="128"/>
      <c r="AQ225" s="5"/>
      <c r="AR225" s="5"/>
      <c r="AS225" s="5"/>
      <c r="AT225" s="5"/>
      <c r="AU225" s="5"/>
      <c r="AV225" s="5"/>
      <c r="AW225" s="145"/>
      <c r="AX225" s="354"/>
      <c r="AY225" s="5"/>
      <c r="AZ225" s="5"/>
      <c r="BA225" s="5"/>
      <c r="BB225" s="5"/>
      <c r="BC225" s="5"/>
      <c r="BD225" s="5"/>
      <c r="BE225" s="5"/>
      <c r="BF225" s="5"/>
      <c r="BG225" s="341"/>
      <c r="BH225" s="128"/>
      <c r="BI225" s="5"/>
      <c r="BJ225" s="5"/>
      <c r="BK225" s="5"/>
      <c r="BL225" s="5"/>
      <c r="BM225" s="5"/>
      <c r="BN225" s="5"/>
      <c r="BO225" s="5"/>
      <c r="BP225" s="5"/>
      <c r="BQ225" s="145"/>
      <c r="BR225" s="372"/>
    </row>
    <row r="226" spans="2:70" ht="15.75" customHeight="1">
      <c r="B226" s="8" t="s">
        <v>33</v>
      </c>
      <c r="C226" s="8" t="s">
        <v>154</v>
      </c>
      <c r="D226" s="5"/>
      <c r="E226" s="197">
        <v>101</v>
      </c>
      <c r="F226" s="118"/>
      <c r="G226" s="195"/>
      <c r="H226" s="195"/>
      <c r="I226" s="309"/>
      <c r="J226" s="5"/>
      <c r="K226" s="5"/>
      <c r="L226" s="5"/>
      <c r="M226" s="5"/>
      <c r="N226" s="5"/>
      <c r="O226" s="5"/>
      <c r="P226" s="5"/>
      <c r="Q226" s="5"/>
      <c r="R226" s="5"/>
      <c r="S226" s="341"/>
      <c r="T226" s="128"/>
      <c r="U226" s="5"/>
      <c r="V226" s="5"/>
      <c r="W226" s="5"/>
      <c r="X226" s="5"/>
      <c r="Y226" s="5"/>
      <c r="Z226" s="5"/>
      <c r="AA226" s="5"/>
      <c r="AB226" s="5"/>
      <c r="AC226" s="145"/>
      <c r="AD226" s="354"/>
      <c r="AE226" s="5"/>
      <c r="AF226" s="5"/>
      <c r="AG226" s="5"/>
      <c r="AH226" s="5"/>
      <c r="AI226" s="5"/>
      <c r="AJ226" s="5"/>
      <c r="AK226" s="5"/>
      <c r="AL226" s="5"/>
      <c r="AM226" s="145"/>
      <c r="AN226" s="490"/>
      <c r="AO226" s="490"/>
      <c r="AP226" s="128"/>
      <c r="AQ226" s="5"/>
      <c r="AR226" s="5"/>
      <c r="AS226" s="5"/>
      <c r="AT226" s="5"/>
      <c r="AU226" s="5"/>
      <c r="AV226" s="5"/>
      <c r="AW226" s="145"/>
      <c r="AX226" s="354"/>
      <c r="AY226" s="5"/>
      <c r="AZ226" s="5"/>
      <c r="BA226" s="5"/>
      <c r="BB226" s="5"/>
      <c r="BC226" s="5"/>
      <c r="BD226" s="5"/>
      <c r="BE226" s="5"/>
      <c r="BF226" s="5"/>
      <c r="BG226" s="341"/>
      <c r="BH226" s="128"/>
      <c r="BI226" s="5"/>
      <c r="BJ226" s="5"/>
      <c r="BK226" s="5"/>
      <c r="BL226" s="5"/>
      <c r="BM226" s="5"/>
      <c r="BN226" s="5"/>
      <c r="BO226" s="5"/>
      <c r="BP226" s="5"/>
      <c r="BQ226" s="145"/>
      <c r="BR226" s="372"/>
    </row>
    <row r="227" spans="2:70" ht="15.75" customHeight="1">
      <c r="B227" s="1" t="s">
        <v>33</v>
      </c>
      <c r="C227" s="1" t="s">
        <v>144</v>
      </c>
      <c r="D227" s="2" t="s">
        <v>143</v>
      </c>
      <c r="E227" s="1">
        <v>1</v>
      </c>
      <c r="F227" s="2" t="s">
        <v>153</v>
      </c>
      <c r="G227" s="38" t="s">
        <v>108</v>
      </c>
      <c r="H227" s="2" t="s">
        <v>152</v>
      </c>
      <c r="I227" s="303"/>
      <c r="J227" s="2"/>
      <c r="K227" s="2"/>
      <c r="L227" s="2"/>
      <c r="M227" s="2"/>
      <c r="N227" s="2"/>
      <c r="O227" s="2"/>
      <c r="P227" s="2"/>
      <c r="Q227" s="2"/>
      <c r="R227" s="2"/>
      <c r="S227" s="303"/>
      <c r="T227" s="93"/>
      <c r="U227" s="2"/>
      <c r="V227" s="2"/>
      <c r="W227" s="2"/>
      <c r="X227" s="2"/>
      <c r="Y227" s="2"/>
      <c r="Z227" s="2"/>
      <c r="AA227" s="2"/>
      <c r="AB227" s="2"/>
      <c r="AC227" s="148"/>
      <c r="AD227" s="353"/>
      <c r="AE227" s="2"/>
      <c r="AF227" s="2"/>
      <c r="AG227" s="2"/>
      <c r="AH227" s="2"/>
      <c r="AI227" s="2"/>
      <c r="AJ227" s="2"/>
      <c r="AK227" s="2"/>
      <c r="AL227" s="2"/>
      <c r="AM227" s="148"/>
      <c r="AN227" s="501"/>
      <c r="AO227" s="501"/>
      <c r="AP227" s="93"/>
      <c r="AQ227" s="2"/>
      <c r="AR227" s="2"/>
      <c r="AS227" s="2"/>
      <c r="AT227" s="2"/>
      <c r="AU227" s="2"/>
      <c r="AV227" s="2"/>
      <c r="AW227" s="148"/>
      <c r="AX227" s="353"/>
      <c r="AY227" s="2"/>
      <c r="AZ227" s="2"/>
      <c r="BA227" s="2"/>
      <c r="BB227" s="2"/>
      <c r="BC227" s="2"/>
      <c r="BD227" s="2"/>
      <c r="BE227" s="2"/>
      <c r="BF227" s="2"/>
      <c r="BG227" s="303"/>
      <c r="BH227" s="93"/>
      <c r="BI227" s="2"/>
      <c r="BJ227" s="2"/>
      <c r="BK227" s="2"/>
      <c r="BL227" s="2"/>
      <c r="BM227" s="2"/>
      <c r="BN227" s="2"/>
      <c r="BO227" s="2"/>
      <c r="BP227" s="2"/>
      <c r="BQ227" s="148"/>
      <c r="BR227" s="370"/>
    </row>
    <row r="228" spans="2:70" ht="15.75" customHeight="1">
      <c r="B228" s="8" t="s">
        <v>33</v>
      </c>
      <c r="C228" s="8" t="s">
        <v>140</v>
      </c>
      <c r="D228" s="5"/>
      <c r="E228" s="197" t="s">
        <v>151</v>
      </c>
      <c r="F228" s="118"/>
      <c r="G228" s="195"/>
      <c r="H228" s="195"/>
      <c r="I228" s="309"/>
      <c r="J228" s="5"/>
      <c r="K228" s="5"/>
      <c r="L228" s="5"/>
      <c r="M228" s="5"/>
      <c r="N228" s="5"/>
      <c r="O228" s="5"/>
      <c r="P228" s="5"/>
      <c r="Q228" s="5"/>
      <c r="R228" s="5"/>
      <c r="S228" s="341"/>
      <c r="T228" s="128"/>
      <c r="U228" s="5"/>
      <c r="V228" s="5"/>
      <c r="W228" s="5"/>
      <c r="X228" s="5"/>
      <c r="Y228" s="5"/>
      <c r="Z228" s="5"/>
      <c r="AA228" s="5"/>
      <c r="AB228" s="5"/>
      <c r="AC228" s="145"/>
      <c r="AD228" s="354"/>
      <c r="AE228" s="5"/>
      <c r="AF228" s="5"/>
      <c r="AG228" s="5"/>
      <c r="AH228" s="5"/>
      <c r="AI228" s="5"/>
      <c r="AJ228" s="5"/>
      <c r="AK228" s="5"/>
      <c r="AL228" s="5"/>
      <c r="AM228" s="145"/>
      <c r="AN228" s="490"/>
      <c r="AO228" s="490"/>
      <c r="AP228" s="128"/>
      <c r="AQ228" s="5"/>
      <c r="AR228" s="5"/>
      <c r="AS228" s="5"/>
      <c r="AT228" s="5"/>
      <c r="AU228" s="5"/>
      <c r="AV228" s="5"/>
      <c r="AW228" s="145"/>
      <c r="AX228" s="354"/>
      <c r="AY228" s="5"/>
      <c r="AZ228" s="5"/>
      <c r="BA228" s="5"/>
      <c r="BB228" s="5"/>
      <c r="BC228" s="5"/>
      <c r="BD228" s="5"/>
      <c r="BE228" s="5"/>
      <c r="BF228" s="5"/>
      <c r="BG228" s="341"/>
      <c r="BH228" s="128"/>
      <c r="BI228" s="5"/>
      <c r="BJ228" s="5"/>
      <c r="BK228" s="5"/>
      <c r="BL228" s="5"/>
      <c r="BM228" s="5"/>
      <c r="BN228" s="5"/>
      <c r="BO228" s="5"/>
      <c r="BP228" s="5"/>
      <c r="BQ228" s="145"/>
      <c r="BR228" s="372"/>
    </row>
    <row r="229" spans="2:70" ht="15.75" customHeight="1">
      <c r="B229" s="8" t="s">
        <v>33</v>
      </c>
      <c r="C229" s="8" t="s">
        <v>18</v>
      </c>
      <c r="D229" s="5"/>
      <c r="E229" s="197" t="s">
        <v>151</v>
      </c>
      <c r="F229" s="118"/>
      <c r="G229" s="195"/>
      <c r="H229" s="195"/>
      <c r="I229" s="309"/>
      <c r="J229" s="5"/>
      <c r="K229" s="5"/>
      <c r="L229" s="5"/>
      <c r="M229" s="5"/>
      <c r="N229" s="5"/>
      <c r="O229" s="5"/>
      <c r="P229" s="5"/>
      <c r="Q229" s="5"/>
      <c r="R229" s="5"/>
      <c r="S229" s="341"/>
      <c r="T229" s="128"/>
      <c r="U229" s="5"/>
      <c r="V229" s="5"/>
      <c r="W229" s="5"/>
      <c r="X229" s="5"/>
      <c r="Y229" s="5"/>
      <c r="Z229" s="5"/>
      <c r="AA229" s="5"/>
      <c r="AB229" s="5"/>
      <c r="AC229" s="145"/>
      <c r="AD229" s="354"/>
      <c r="AE229" s="5"/>
      <c r="AF229" s="5"/>
      <c r="AG229" s="5"/>
      <c r="AH229" s="5"/>
      <c r="AI229" s="5"/>
      <c r="AJ229" s="5"/>
      <c r="AK229" s="5"/>
      <c r="AL229" s="5"/>
      <c r="AM229" s="145"/>
      <c r="AN229" s="490"/>
      <c r="AO229" s="490"/>
      <c r="AP229" s="128"/>
      <c r="AQ229" s="5"/>
      <c r="AR229" s="5"/>
      <c r="AS229" s="5"/>
      <c r="AT229" s="5"/>
      <c r="AU229" s="5"/>
      <c r="AV229" s="5"/>
      <c r="AW229" s="145"/>
      <c r="AX229" s="354"/>
      <c r="AY229" s="5"/>
      <c r="AZ229" s="5"/>
      <c r="BA229" s="5"/>
      <c r="BB229" s="5"/>
      <c r="BC229" s="5"/>
      <c r="BD229" s="5"/>
      <c r="BE229" s="5"/>
      <c r="BF229" s="5"/>
      <c r="BG229" s="341"/>
      <c r="BH229" s="128"/>
      <c r="BI229" s="5"/>
      <c r="BJ229" s="5"/>
      <c r="BK229" s="5"/>
      <c r="BL229" s="5"/>
      <c r="BM229" s="5"/>
      <c r="BN229" s="5"/>
      <c r="BO229" s="5"/>
      <c r="BP229" s="5"/>
      <c r="BQ229" s="145"/>
      <c r="BR229" s="372"/>
    </row>
    <row r="230" spans="2:70" ht="15.75" customHeight="1">
      <c r="B230" s="8" t="s">
        <v>33</v>
      </c>
      <c r="C230" s="8" t="s">
        <v>8</v>
      </c>
      <c r="D230" s="5"/>
      <c r="E230" s="197" t="s">
        <v>151</v>
      </c>
      <c r="F230" s="118"/>
      <c r="G230" s="195"/>
      <c r="H230" s="195"/>
      <c r="I230" s="309"/>
      <c r="J230" s="5"/>
      <c r="K230" s="5"/>
      <c r="L230" s="5"/>
      <c r="M230" s="5"/>
      <c r="N230" s="5"/>
      <c r="O230" s="5"/>
      <c r="P230" s="5"/>
      <c r="Q230" s="5"/>
      <c r="R230" s="5"/>
      <c r="S230" s="341"/>
      <c r="T230" s="128"/>
      <c r="U230" s="5"/>
      <c r="V230" s="5"/>
      <c r="W230" s="5"/>
      <c r="X230" s="5"/>
      <c r="Y230" s="5"/>
      <c r="Z230" s="5"/>
      <c r="AA230" s="5"/>
      <c r="AB230" s="5"/>
      <c r="AC230" s="145"/>
      <c r="AD230" s="354"/>
      <c r="AE230" s="5"/>
      <c r="AF230" s="5"/>
      <c r="AG230" s="5"/>
      <c r="AH230" s="5"/>
      <c r="AI230" s="5"/>
      <c r="AJ230" s="5"/>
      <c r="AK230" s="5"/>
      <c r="AL230" s="5"/>
      <c r="AM230" s="145"/>
      <c r="AN230" s="490"/>
      <c r="AO230" s="490"/>
      <c r="AP230" s="128"/>
      <c r="AQ230" s="5"/>
      <c r="AR230" s="5"/>
      <c r="AS230" s="5"/>
      <c r="AT230" s="5"/>
      <c r="AU230" s="5"/>
      <c r="AV230" s="5"/>
      <c r="AW230" s="145"/>
      <c r="AX230" s="354"/>
      <c r="AY230" s="5"/>
      <c r="AZ230" s="5"/>
      <c r="BA230" s="5"/>
      <c r="BB230" s="5"/>
      <c r="BC230" s="5"/>
      <c r="BD230" s="5"/>
      <c r="BE230" s="5"/>
      <c r="BF230" s="5"/>
      <c r="BG230" s="341"/>
      <c r="BH230" s="128"/>
      <c r="BI230" s="5"/>
      <c r="BJ230" s="5"/>
      <c r="BK230" s="5"/>
      <c r="BL230" s="5"/>
      <c r="BM230" s="5"/>
      <c r="BN230" s="5"/>
      <c r="BO230" s="5"/>
      <c r="BP230" s="5"/>
      <c r="BQ230" s="145"/>
      <c r="BR230" s="372"/>
    </row>
    <row r="231" spans="2:70" ht="15.75" customHeight="1">
      <c r="B231" s="1" t="s">
        <v>33</v>
      </c>
      <c r="C231" s="1" t="s">
        <v>147</v>
      </c>
      <c r="D231" s="2" t="s">
        <v>150</v>
      </c>
      <c r="E231" s="1">
        <v>1</v>
      </c>
      <c r="F231" s="2" t="s">
        <v>149</v>
      </c>
      <c r="G231" s="38" t="s">
        <v>108</v>
      </c>
      <c r="H231" s="2" t="s">
        <v>34</v>
      </c>
      <c r="I231" s="303"/>
      <c r="J231" s="2"/>
      <c r="K231" s="2"/>
      <c r="L231" s="2"/>
      <c r="M231" s="2"/>
      <c r="N231" s="2"/>
      <c r="O231" s="2"/>
      <c r="P231" s="2"/>
      <c r="Q231" s="2"/>
      <c r="R231" s="2"/>
      <c r="S231" s="303"/>
      <c r="T231" s="93"/>
      <c r="U231" s="2"/>
      <c r="V231" s="2"/>
      <c r="W231" s="2"/>
      <c r="X231" s="2"/>
      <c r="Y231" s="2"/>
      <c r="Z231" s="2"/>
      <c r="AA231" s="2"/>
      <c r="AB231" s="2"/>
      <c r="AC231" s="148"/>
      <c r="AD231" s="353"/>
      <c r="AE231" s="2"/>
      <c r="AF231" s="2"/>
      <c r="AG231" s="2"/>
      <c r="AH231" s="2"/>
      <c r="AI231" s="2"/>
      <c r="AJ231" s="2"/>
      <c r="AK231" s="2"/>
      <c r="AL231" s="2"/>
      <c r="AM231" s="148"/>
      <c r="AN231" s="501"/>
      <c r="AO231" s="501"/>
      <c r="AP231" s="93"/>
      <c r="AQ231" s="2"/>
      <c r="AR231" s="2"/>
      <c r="AS231" s="2"/>
      <c r="AT231" s="2"/>
      <c r="AU231" s="2"/>
      <c r="AV231" s="2"/>
      <c r="AW231" s="148"/>
      <c r="AX231" s="353"/>
      <c r="AY231" s="2"/>
      <c r="AZ231" s="2"/>
      <c r="BA231" s="2"/>
      <c r="BB231" s="2"/>
      <c r="BC231" s="2"/>
      <c r="BD231" s="2"/>
      <c r="BE231" s="2"/>
      <c r="BF231" s="2"/>
      <c r="BG231" s="303"/>
      <c r="BH231" s="93"/>
      <c r="BI231" s="2"/>
      <c r="BJ231" s="2"/>
      <c r="BK231" s="2"/>
      <c r="BL231" s="2"/>
      <c r="BM231" s="2"/>
      <c r="BN231" s="2"/>
      <c r="BO231" s="2"/>
      <c r="BP231" s="2"/>
      <c r="BQ231" s="148"/>
      <c r="BR231" s="370"/>
    </row>
    <row r="232" spans="2:70" ht="15.75" customHeight="1">
      <c r="B232" s="8" t="s">
        <v>33</v>
      </c>
      <c r="C232" s="8" t="s">
        <v>148</v>
      </c>
      <c r="D232" s="5"/>
      <c r="E232" s="197">
        <v>163</v>
      </c>
      <c r="F232" s="118"/>
      <c r="G232" s="195"/>
      <c r="H232" s="195"/>
      <c r="I232" s="309"/>
      <c r="J232" s="5"/>
      <c r="K232" s="5"/>
      <c r="L232" s="5"/>
      <c r="M232" s="5"/>
      <c r="N232" s="5"/>
      <c r="O232" s="5"/>
      <c r="P232" s="5"/>
      <c r="Q232" s="5"/>
      <c r="R232" s="5"/>
      <c r="S232" s="341"/>
      <c r="T232" s="128"/>
      <c r="U232" s="5"/>
      <c r="V232" s="5"/>
      <c r="W232" s="5"/>
      <c r="X232" s="5"/>
      <c r="Y232" s="5"/>
      <c r="Z232" s="5"/>
      <c r="AA232" s="5"/>
      <c r="AB232" s="5"/>
      <c r="AC232" s="145"/>
      <c r="AD232" s="354"/>
      <c r="AE232" s="5"/>
      <c r="AF232" s="5"/>
      <c r="AG232" s="5"/>
      <c r="AH232" s="5"/>
      <c r="AI232" s="5"/>
      <c r="AJ232" s="5"/>
      <c r="AK232" s="5"/>
      <c r="AL232" s="5"/>
      <c r="AM232" s="145"/>
      <c r="AN232" s="490"/>
      <c r="AO232" s="490"/>
      <c r="AP232" s="128"/>
      <c r="AQ232" s="5"/>
      <c r="AR232" s="5"/>
      <c r="AS232" s="5"/>
      <c r="AT232" s="5"/>
      <c r="AU232" s="5"/>
      <c r="AV232" s="5"/>
      <c r="AW232" s="145"/>
      <c r="AX232" s="354"/>
      <c r="AY232" s="5"/>
      <c r="AZ232" s="5"/>
      <c r="BA232" s="5"/>
      <c r="BB232" s="5"/>
      <c r="BC232" s="5"/>
      <c r="BD232" s="5"/>
      <c r="BE232" s="5"/>
      <c r="BF232" s="5"/>
      <c r="BG232" s="341"/>
      <c r="BH232" s="128"/>
      <c r="BI232" s="5"/>
      <c r="BJ232" s="5"/>
      <c r="BK232" s="5"/>
      <c r="BL232" s="5"/>
      <c r="BM232" s="5"/>
      <c r="BN232" s="5"/>
      <c r="BO232" s="5"/>
      <c r="BP232" s="5"/>
      <c r="BQ232" s="145"/>
      <c r="BR232" s="372"/>
    </row>
    <row r="233" spans="2:70" ht="15.75" customHeight="1">
      <c r="B233" s="1" t="s">
        <v>33</v>
      </c>
      <c r="C233" s="1" t="s">
        <v>147</v>
      </c>
      <c r="D233" s="2" t="s">
        <v>19</v>
      </c>
      <c r="E233" s="1">
        <v>1</v>
      </c>
      <c r="F233" s="2" t="s">
        <v>146</v>
      </c>
      <c r="G233" s="38" t="s">
        <v>108</v>
      </c>
      <c r="H233" s="2" t="s">
        <v>145</v>
      </c>
      <c r="I233" s="303" t="s">
        <v>188</v>
      </c>
      <c r="J233" s="3"/>
      <c r="K233" s="3"/>
      <c r="L233" s="3"/>
      <c r="M233" s="3"/>
      <c r="N233" s="38" t="s">
        <v>261</v>
      </c>
      <c r="O233" s="81">
        <f>O234+O237</f>
        <v>0</v>
      </c>
      <c r="P233" s="81">
        <f>P234+P237</f>
        <v>0</v>
      </c>
      <c r="Q233" s="38" t="s">
        <v>262</v>
      </c>
      <c r="R233" s="81">
        <f>R234+R237</f>
        <v>0</v>
      </c>
      <c r="S233" s="346">
        <f>S234+S237</f>
        <v>0</v>
      </c>
      <c r="T233" s="262"/>
      <c r="U233" s="3"/>
      <c r="V233" s="3"/>
      <c r="W233" s="3"/>
      <c r="X233" s="38" t="s">
        <v>261</v>
      </c>
      <c r="Y233" s="81">
        <f>Y234+Y237</f>
        <v>0</v>
      </c>
      <c r="Z233" s="81">
        <f>Z234+Z237</f>
        <v>0</v>
      </c>
      <c r="AA233" s="38" t="s">
        <v>262</v>
      </c>
      <c r="AB233" s="81">
        <f>AB234+AB237</f>
        <v>0</v>
      </c>
      <c r="AC233" s="89">
        <f>AC234+AC237</f>
        <v>0</v>
      </c>
      <c r="AD233" s="345"/>
      <c r="AE233" s="3"/>
      <c r="AF233" s="3"/>
      <c r="AG233" s="3"/>
      <c r="AH233" s="38" t="s">
        <v>116</v>
      </c>
      <c r="AI233" s="81">
        <f>AI234+AI237</f>
        <v>0</v>
      </c>
      <c r="AJ233" s="81">
        <f>AJ234+AJ237</f>
        <v>0</v>
      </c>
      <c r="AK233" s="38" t="s">
        <v>116</v>
      </c>
      <c r="AL233" s="81">
        <f>AL234+AL237</f>
        <v>0</v>
      </c>
      <c r="AM233" s="89">
        <f>AM234+AM237</f>
        <v>0</v>
      </c>
      <c r="AN233" s="500"/>
      <c r="AO233" s="508"/>
      <c r="AP233" s="262"/>
      <c r="AQ233" s="3"/>
      <c r="AR233" s="38" t="s">
        <v>116</v>
      </c>
      <c r="AS233" s="81">
        <f>AS234+AS237</f>
        <v>0</v>
      </c>
      <c r="AT233" s="81">
        <f>AT234+AT237</f>
        <v>0</v>
      </c>
      <c r="AU233" s="38" t="s">
        <v>116</v>
      </c>
      <c r="AV233" s="81">
        <f>AV234+AV237</f>
        <v>0</v>
      </c>
      <c r="AW233" s="89">
        <f>AW234+AW237</f>
        <v>0</v>
      </c>
      <c r="AX233" s="383"/>
      <c r="AY233" s="3"/>
      <c r="AZ233" s="3"/>
      <c r="BA233" s="3"/>
      <c r="BB233" s="38" t="s">
        <v>116</v>
      </c>
      <c r="BC233" s="81">
        <f>BC234+BC237</f>
        <v>0</v>
      </c>
      <c r="BD233" s="81">
        <f>BD234+BD237</f>
        <v>0</v>
      </c>
      <c r="BE233" s="38" t="s">
        <v>116</v>
      </c>
      <c r="BF233" s="81">
        <f>BF234+BF237</f>
        <v>0</v>
      </c>
      <c r="BG233" s="346">
        <f>BG234+BG237</f>
        <v>0</v>
      </c>
      <c r="BH233" s="325"/>
      <c r="BI233" s="3"/>
      <c r="BJ233" s="3"/>
      <c r="BK233" s="3"/>
      <c r="BL233" s="38" t="s">
        <v>116</v>
      </c>
      <c r="BM233" s="81">
        <f>BM234+BM237</f>
        <v>0</v>
      </c>
      <c r="BN233" s="81">
        <f>BN234+BN237</f>
        <v>0</v>
      </c>
      <c r="BO233" s="38" t="s">
        <v>116</v>
      </c>
      <c r="BP233" s="81">
        <f>BP234+BP237</f>
        <v>0</v>
      </c>
      <c r="BQ233" s="89">
        <f>BQ234+BQ237</f>
        <v>0</v>
      </c>
      <c r="BR233" s="370"/>
    </row>
    <row r="234" spans="2:70" ht="15.75" customHeight="1">
      <c r="B234" s="64" t="s">
        <v>33</v>
      </c>
      <c r="C234" s="64" t="s">
        <v>9</v>
      </c>
      <c r="D234" s="65" t="s">
        <v>19</v>
      </c>
      <c r="E234" s="193">
        <v>163</v>
      </c>
      <c r="F234" s="157" t="s">
        <v>146</v>
      </c>
      <c r="G234" s="119" t="s">
        <v>108</v>
      </c>
      <c r="H234" s="119" t="s">
        <v>145</v>
      </c>
      <c r="I234" s="308" t="s">
        <v>188</v>
      </c>
      <c r="J234" s="70"/>
      <c r="K234" s="70"/>
      <c r="L234" s="70"/>
      <c r="M234" s="70"/>
      <c r="N234" s="80" t="s">
        <v>115</v>
      </c>
      <c r="O234" s="79">
        <f>SUM(O235:O236)</f>
        <v>0</v>
      </c>
      <c r="P234" s="79">
        <f>SUM(P235:P236)</f>
        <v>0</v>
      </c>
      <c r="Q234" s="80" t="s">
        <v>115</v>
      </c>
      <c r="R234" s="79">
        <f>SUM(R235:R236)</f>
        <v>0</v>
      </c>
      <c r="S234" s="348">
        <f>SUM(S235:S236)</f>
        <v>0</v>
      </c>
      <c r="T234" s="263"/>
      <c r="U234" s="70"/>
      <c r="V234" s="70"/>
      <c r="W234" s="70"/>
      <c r="X234" s="80" t="s">
        <v>115</v>
      </c>
      <c r="Y234" s="79">
        <f>SUM(Y235:Y236)</f>
        <v>0</v>
      </c>
      <c r="Z234" s="79">
        <f>SUM(Z235:Z236)</f>
        <v>0</v>
      </c>
      <c r="AA234" s="80" t="s">
        <v>115</v>
      </c>
      <c r="AB234" s="79">
        <f>SUM(AB235:AB236)</f>
        <v>0</v>
      </c>
      <c r="AC234" s="256">
        <f>SUM(AC235:AC236)</f>
        <v>0</v>
      </c>
      <c r="AD234" s="347"/>
      <c r="AE234" s="70"/>
      <c r="AF234" s="70"/>
      <c r="AG234" s="70"/>
      <c r="AH234" s="80" t="s">
        <v>115</v>
      </c>
      <c r="AI234" s="79">
        <f>SUM(AI235:AI236)</f>
        <v>0</v>
      </c>
      <c r="AJ234" s="79">
        <f>SUM(AJ235:AJ236)</f>
        <v>0</v>
      </c>
      <c r="AK234" s="80" t="s">
        <v>115</v>
      </c>
      <c r="AL234" s="79">
        <f>SUM(AL235:AL236)</f>
        <v>0</v>
      </c>
      <c r="AM234" s="256">
        <f>SUM(AM235:AM236)</f>
        <v>0</v>
      </c>
      <c r="AN234" s="502"/>
      <c r="AO234" s="509"/>
      <c r="AP234" s="263"/>
      <c r="AQ234" s="70"/>
      <c r="AR234" s="80" t="s">
        <v>115</v>
      </c>
      <c r="AS234" s="79">
        <f>SUM(AS235:AS236)</f>
        <v>0</v>
      </c>
      <c r="AT234" s="79">
        <f>SUM(AT235:AT236)</f>
        <v>0</v>
      </c>
      <c r="AU234" s="80" t="s">
        <v>115</v>
      </c>
      <c r="AV234" s="79">
        <f>SUM(AV235:AV236)</f>
        <v>0</v>
      </c>
      <c r="AW234" s="256">
        <f>SUM(AW235:AW236)</f>
        <v>0</v>
      </c>
      <c r="AX234" s="384"/>
      <c r="AY234" s="70"/>
      <c r="AZ234" s="70"/>
      <c r="BA234" s="70"/>
      <c r="BB234" s="80" t="s">
        <v>115</v>
      </c>
      <c r="BC234" s="79">
        <f>SUM(BC235:BC236)</f>
        <v>0</v>
      </c>
      <c r="BD234" s="79">
        <f>SUM(BD235:BD236)</f>
        <v>0</v>
      </c>
      <c r="BE234" s="80" t="s">
        <v>115</v>
      </c>
      <c r="BF234" s="79">
        <f>SUM(BF235:BF236)</f>
        <v>0</v>
      </c>
      <c r="BG234" s="348">
        <f>SUM(BG235:BG236)</f>
        <v>0</v>
      </c>
      <c r="BH234" s="79"/>
      <c r="BI234" s="70"/>
      <c r="BJ234" s="70"/>
      <c r="BK234" s="70"/>
      <c r="BL234" s="80" t="s">
        <v>115</v>
      </c>
      <c r="BM234" s="79">
        <f>SUM(BM235:BM236)</f>
        <v>0</v>
      </c>
      <c r="BN234" s="79">
        <f>SUM(BN235:BN236)</f>
        <v>0</v>
      </c>
      <c r="BO234" s="80" t="s">
        <v>115</v>
      </c>
      <c r="BP234" s="79">
        <f>SUM(BP235:BP236)</f>
        <v>0</v>
      </c>
      <c r="BQ234" s="256">
        <f>SUM(BQ235:BQ236)</f>
        <v>0</v>
      </c>
      <c r="BR234" s="371"/>
    </row>
    <row r="235" spans="2:70" ht="15.75" customHeight="1">
      <c r="B235" s="8" t="s">
        <v>33</v>
      </c>
      <c r="C235" s="8" t="s">
        <v>9</v>
      </c>
      <c r="D235" s="8"/>
      <c r="E235" s="197">
        <v>163</v>
      </c>
      <c r="F235" s="118" t="s">
        <v>146</v>
      </c>
      <c r="G235" s="118" t="s">
        <v>108</v>
      </c>
      <c r="H235" s="195" t="s">
        <v>145</v>
      </c>
      <c r="I235" s="309" t="s">
        <v>188</v>
      </c>
      <c r="J235" s="5"/>
      <c r="K235" s="5"/>
      <c r="L235" s="5"/>
      <c r="M235" s="5"/>
      <c r="N235" s="5"/>
      <c r="O235" s="5"/>
      <c r="P235" s="5"/>
      <c r="Q235" s="5"/>
      <c r="R235" s="5"/>
      <c r="S235" s="341"/>
      <c r="T235" s="128"/>
      <c r="U235" s="5"/>
      <c r="V235" s="5"/>
      <c r="W235" s="5"/>
      <c r="X235" s="5"/>
      <c r="Y235" s="5"/>
      <c r="Z235" s="5"/>
      <c r="AA235" s="5"/>
      <c r="AB235" s="5"/>
      <c r="AC235" s="145"/>
      <c r="AD235" s="354"/>
      <c r="AE235" s="5"/>
      <c r="AF235" s="5"/>
      <c r="AG235" s="5"/>
      <c r="AH235" s="5"/>
      <c r="AI235" s="5"/>
      <c r="AJ235" s="5"/>
      <c r="AK235" s="5"/>
      <c r="AL235" s="5"/>
      <c r="AM235" s="145"/>
      <c r="AN235" s="490"/>
      <c r="AO235" s="490"/>
      <c r="AP235" s="128"/>
      <c r="AQ235" s="5"/>
      <c r="AR235" s="5"/>
      <c r="AS235" s="5"/>
      <c r="AT235" s="5"/>
      <c r="AU235" s="5"/>
      <c r="AV235" s="5"/>
      <c r="AW235" s="145"/>
      <c r="AX235" s="354"/>
      <c r="AY235" s="5"/>
      <c r="AZ235" s="5"/>
      <c r="BA235" s="5"/>
      <c r="BB235" s="5"/>
      <c r="BC235" s="5"/>
      <c r="BD235" s="5"/>
      <c r="BE235" s="5"/>
      <c r="BF235" s="5"/>
      <c r="BG235" s="341"/>
      <c r="BH235" s="128"/>
      <c r="BI235" s="5"/>
      <c r="BJ235" s="5"/>
      <c r="BK235" s="5"/>
      <c r="BL235" s="5"/>
      <c r="BM235" s="5"/>
      <c r="BN235" s="5"/>
      <c r="BO235" s="5"/>
      <c r="BP235" s="5"/>
      <c r="BQ235" s="145"/>
      <c r="BR235" s="372"/>
    </row>
    <row r="236" spans="2:70" ht="15.75" customHeight="1">
      <c r="B236" s="8" t="s">
        <v>33</v>
      </c>
      <c r="C236" s="8" t="s">
        <v>9</v>
      </c>
      <c r="D236" s="8"/>
      <c r="E236" s="197">
        <v>163</v>
      </c>
      <c r="F236" s="118" t="s">
        <v>146</v>
      </c>
      <c r="G236" s="118" t="s">
        <v>108</v>
      </c>
      <c r="H236" s="195" t="s">
        <v>145</v>
      </c>
      <c r="I236" s="309" t="s">
        <v>188</v>
      </c>
      <c r="J236" s="5"/>
      <c r="K236" s="5"/>
      <c r="L236" s="5"/>
      <c r="M236" s="5"/>
      <c r="N236" s="5"/>
      <c r="O236" s="5"/>
      <c r="P236" s="5"/>
      <c r="Q236" s="5"/>
      <c r="R236" s="5"/>
      <c r="S236" s="341"/>
      <c r="T236" s="128"/>
      <c r="U236" s="5"/>
      <c r="V236" s="5"/>
      <c r="W236" s="5"/>
      <c r="X236" s="5"/>
      <c r="Y236" s="5"/>
      <c r="Z236" s="5"/>
      <c r="AA236" s="5"/>
      <c r="AB236" s="5"/>
      <c r="AC236" s="145"/>
      <c r="AD236" s="354"/>
      <c r="AE236" s="5"/>
      <c r="AF236" s="5"/>
      <c r="AG236" s="5"/>
      <c r="AH236" s="5"/>
      <c r="AI236" s="5"/>
      <c r="AJ236" s="5"/>
      <c r="AK236" s="5"/>
      <c r="AL236" s="5"/>
      <c r="AM236" s="145"/>
      <c r="AN236" s="490"/>
      <c r="AO236" s="490"/>
      <c r="AP236" s="128"/>
      <c r="AQ236" s="5"/>
      <c r="AR236" s="5"/>
      <c r="AS236" s="5"/>
      <c r="AT236" s="5"/>
      <c r="AU236" s="5"/>
      <c r="AV236" s="5"/>
      <c r="AW236" s="145"/>
      <c r="AX236" s="354"/>
      <c r="AY236" s="5"/>
      <c r="AZ236" s="5"/>
      <c r="BA236" s="5"/>
      <c r="BB236" s="5"/>
      <c r="BC236" s="5"/>
      <c r="BD236" s="5"/>
      <c r="BE236" s="5"/>
      <c r="BF236" s="5"/>
      <c r="BG236" s="341"/>
      <c r="BH236" s="128"/>
      <c r="BI236" s="5"/>
      <c r="BJ236" s="5"/>
      <c r="BK236" s="5"/>
      <c r="BL236" s="5"/>
      <c r="BM236" s="5"/>
      <c r="BN236" s="5"/>
      <c r="BO236" s="5"/>
      <c r="BP236" s="5"/>
      <c r="BQ236" s="145"/>
      <c r="BR236" s="372"/>
    </row>
    <row r="237" spans="2:70" ht="15.75" customHeight="1">
      <c r="B237" s="64" t="s">
        <v>33</v>
      </c>
      <c r="C237" s="64" t="s">
        <v>9</v>
      </c>
      <c r="D237" s="65" t="s">
        <v>19</v>
      </c>
      <c r="E237" s="126">
        <v>406</v>
      </c>
      <c r="F237" s="157" t="s">
        <v>146</v>
      </c>
      <c r="G237" s="119" t="s">
        <v>108</v>
      </c>
      <c r="H237" s="119" t="s">
        <v>145</v>
      </c>
      <c r="I237" s="308" t="s">
        <v>188</v>
      </c>
      <c r="J237" s="70"/>
      <c r="K237" s="70"/>
      <c r="L237" s="70"/>
      <c r="M237" s="70"/>
      <c r="N237" s="80" t="s">
        <v>115</v>
      </c>
      <c r="O237" s="79">
        <f>SUM(O238:O239)</f>
        <v>0</v>
      </c>
      <c r="P237" s="79">
        <f>SUM(P238:P239)</f>
        <v>0</v>
      </c>
      <c r="Q237" s="80" t="s">
        <v>115</v>
      </c>
      <c r="R237" s="79">
        <f>SUM(R238:R239)</f>
        <v>0</v>
      </c>
      <c r="S237" s="348">
        <f>SUM(S238:S239)</f>
        <v>0</v>
      </c>
      <c r="T237" s="263"/>
      <c r="U237" s="70"/>
      <c r="V237" s="70"/>
      <c r="W237" s="70"/>
      <c r="X237" s="80" t="s">
        <v>115</v>
      </c>
      <c r="Y237" s="79">
        <f>SUM(Y238:Y239)</f>
        <v>0</v>
      </c>
      <c r="Z237" s="79">
        <f>SUM(Z238:Z239)</f>
        <v>0</v>
      </c>
      <c r="AA237" s="80" t="s">
        <v>115</v>
      </c>
      <c r="AB237" s="79">
        <f>SUM(AB238:AB239)</f>
        <v>0</v>
      </c>
      <c r="AC237" s="256">
        <f>SUM(AC238:AC239)</f>
        <v>0</v>
      </c>
      <c r="AD237" s="347"/>
      <c r="AE237" s="70"/>
      <c r="AF237" s="70"/>
      <c r="AG237" s="70"/>
      <c r="AH237" s="80" t="s">
        <v>115</v>
      </c>
      <c r="AI237" s="79">
        <f>SUM(AI238:AI239)</f>
        <v>0</v>
      </c>
      <c r="AJ237" s="79">
        <f>SUM(AJ238:AJ239)</f>
        <v>0</v>
      </c>
      <c r="AK237" s="80" t="s">
        <v>115</v>
      </c>
      <c r="AL237" s="79">
        <f>SUM(AL238:AL239)</f>
        <v>0</v>
      </c>
      <c r="AM237" s="256">
        <f>SUM(AM238:AM239)</f>
        <v>0</v>
      </c>
      <c r="AN237" s="502"/>
      <c r="AO237" s="509"/>
      <c r="AP237" s="263"/>
      <c r="AQ237" s="70"/>
      <c r="AR237" s="80" t="s">
        <v>115</v>
      </c>
      <c r="AS237" s="79">
        <f>SUM(AS238:AS239)</f>
        <v>0</v>
      </c>
      <c r="AT237" s="79">
        <f>SUM(AT238:AT239)</f>
        <v>0</v>
      </c>
      <c r="AU237" s="80" t="s">
        <v>115</v>
      </c>
      <c r="AV237" s="79">
        <f>SUM(AV238:AV239)</f>
        <v>0</v>
      </c>
      <c r="AW237" s="256">
        <f>SUM(AW238:AW239)</f>
        <v>0</v>
      </c>
      <c r="AX237" s="384"/>
      <c r="AY237" s="70"/>
      <c r="AZ237" s="70"/>
      <c r="BA237" s="70"/>
      <c r="BB237" s="80" t="s">
        <v>115</v>
      </c>
      <c r="BC237" s="79">
        <f>SUM(BC238:BC239)</f>
        <v>0</v>
      </c>
      <c r="BD237" s="79">
        <f>SUM(BD238:BD239)</f>
        <v>0</v>
      </c>
      <c r="BE237" s="80" t="s">
        <v>115</v>
      </c>
      <c r="BF237" s="79">
        <f>SUM(BF238:BF239)</f>
        <v>0</v>
      </c>
      <c r="BG237" s="348">
        <f>SUM(BG238:BG239)</f>
        <v>0</v>
      </c>
      <c r="BH237" s="79"/>
      <c r="BI237" s="70"/>
      <c r="BJ237" s="70"/>
      <c r="BK237" s="70"/>
      <c r="BL237" s="80" t="s">
        <v>115</v>
      </c>
      <c r="BM237" s="79">
        <f>SUM(BM238:BM239)</f>
        <v>0</v>
      </c>
      <c r="BN237" s="79">
        <f>SUM(BN238:BN239)</f>
        <v>0</v>
      </c>
      <c r="BO237" s="80" t="s">
        <v>115</v>
      </c>
      <c r="BP237" s="79">
        <f>SUM(BP238:BP239)</f>
        <v>0</v>
      </c>
      <c r="BQ237" s="256">
        <f>SUM(BQ238:BQ239)</f>
        <v>0</v>
      </c>
      <c r="BR237" s="371"/>
    </row>
    <row r="238" spans="2:70" ht="15.75" customHeight="1">
      <c r="B238" s="8" t="s">
        <v>33</v>
      </c>
      <c r="C238" s="8" t="s">
        <v>9</v>
      </c>
      <c r="D238" s="8"/>
      <c r="E238" s="197">
        <v>406</v>
      </c>
      <c r="F238" s="118" t="s">
        <v>146</v>
      </c>
      <c r="G238" s="118" t="s">
        <v>108</v>
      </c>
      <c r="H238" s="195" t="s">
        <v>145</v>
      </c>
      <c r="I238" s="309" t="s">
        <v>188</v>
      </c>
      <c r="J238" s="5"/>
      <c r="K238" s="5"/>
      <c r="L238" s="5"/>
      <c r="M238" s="5"/>
      <c r="N238" s="5"/>
      <c r="O238" s="5"/>
      <c r="P238" s="5"/>
      <c r="Q238" s="5"/>
      <c r="R238" s="5"/>
      <c r="S238" s="341"/>
      <c r="T238" s="128"/>
      <c r="U238" s="5"/>
      <c r="V238" s="5"/>
      <c r="W238" s="5"/>
      <c r="X238" s="5"/>
      <c r="Y238" s="5"/>
      <c r="Z238" s="5"/>
      <c r="AA238" s="5"/>
      <c r="AB238" s="5"/>
      <c r="AC238" s="145"/>
      <c r="AD238" s="354"/>
      <c r="AE238" s="5"/>
      <c r="AF238" s="5"/>
      <c r="AG238" s="5"/>
      <c r="AH238" s="5"/>
      <c r="AI238" s="5"/>
      <c r="AJ238" s="5"/>
      <c r="AK238" s="5"/>
      <c r="AL238" s="5"/>
      <c r="AM238" s="145"/>
      <c r="AN238" s="490"/>
      <c r="AO238" s="490"/>
      <c r="AP238" s="128"/>
      <c r="AQ238" s="5"/>
      <c r="AR238" s="5"/>
      <c r="AS238" s="5"/>
      <c r="AT238" s="5"/>
      <c r="AU238" s="5"/>
      <c r="AV238" s="5"/>
      <c r="AW238" s="145"/>
      <c r="AX238" s="354"/>
      <c r="AY238" s="5"/>
      <c r="AZ238" s="5"/>
      <c r="BA238" s="5"/>
      <c r="BB238" s="5"/>
      <c r="BC238" s="5"/>
      <c r="BD238" s="5"/>
      <c r="BE238" s="5"/>
      <c r="BF238" s="5"/>
      <c r="BG238" s="341"/>
      <c r="BH238" s="128"/>
      <c r="BI238" s="5"/>
      <c r="BJ238" s="5"/>
      <c r="BK238" s="5"/>
      <c r="BL238" s="5"/>
      <c r="BM238" s="5"/>
      <c r="BN238" s="5"/>
      <c r="BO238" s="5"/>
      <c r="BP238" s="5"/>
      <c r="BQ238" s="145"/>
      <c r="BR238" s="372"/>
    </row>
    <row r="239" spans="2:70" ht="15.75" customHeight="1">
      <c r="B239" s="8" t="s">
        <v>33</v>
      </c>
      <c r="C239" s="8" t="s">
        <v>9</v>
      </c>
      <c r="D239" s="8"/>
      <c r="E239" s="197">
        <v>406</v>
      </c>
      <c r="F239" s="118" t="s">
        <v>146</v>
      </c>
      <c r="G239" s="118" t="s">
        <v>108</v>
      </c>
      <c r="H239" s="195" t="s">
        <v>145</v>
      </c>
      <c r="I239" s="309" t="s">
        <v>188</v>
      </c>
      <c r="J239" s="5"/>
      <c r="K239" s="5"/>
      <c r="L239" s="5"/>
      <c r="M239" s="5"/>
      <c r="N239" s="5"/>
      <c r="O239" s="5"/>
      <c r="P239" s="5"/>
      <c r="Q239" s="5"/>
      <c r="R239" s="5"/>
      <c r="S239" s="341"/>
      <c r="T239" s="128"/>
      <c r="U239" s="5"/>
      <c r="V239" s="5"/>
      <c r="W239" s="5"/>
      <c r="X239" s="5"/>
      <c r="Y239" s="5"/>
      <c r="Z239" s="5"/>
      <c r="AA239" s="5"/>
      <c r="AB239" s="5"/>
      <c r="AC239" s="145"/>
      <c r="AD239" s="354"/>
      <c r="AE239" s="5"/>
      <c r="AF239" s="5"/>
      <c r="AG239" s="5"/>
      <c r="AH239" s="5"/>
      <c r="AI239" s="5"/>
      <c r="AJ239" s="5"/>
      <c r="AK239" s="5"/>
      <c r="AL239" s="5"/>
      <c r="AM239" s="145"/>
      <c r="AN239" s="490"/>
      <c r="AO239" s="490"/>
      <c r="AP239" s="128"/>
      <c r="AQ239" s="5"/>
      <c r="AR239" s="5"/>
      <c r="AS239" s="5"/>
      <c r="AT239" s="5"/>
      <c r="AU239" s="5"/>
      <c r="AV239" s="5"/>
      <c r="AW239" s="145"/>
      <c r="AX239" s="354"/>
      <c r="AY239" s="5"/>
      <c r="AZ239" s="5"/>
      <c r="BA239" s="5"/>
      <c r="BB239" s="5"/>
      <c r="BC239" s="5"/>
      <c r="BD239" s="5"/>
      <c r="BE239" s="5"/>
      <c r="BF239" s="5"/>
      <c r="BG239" s="341"/>
      <c r="BH239" s="128"/>
      <c r="BI239" s="5"/>
      <c r="BJ239" s="5"/>
      <c r="BK239" s="5"/>
      <c r="BL239" s="5"/>
      <c r="BM239" s="5"/>
      <c r="BN239" s="5"/>
      <c r="BO239" s="5"/>
      <c r="BP239" s="5"/>
      <c r="BQ239" s="145"/>
      <c r="BR239" s="372"/>
    </row>
    <row r="240" spans="2:70" ht="15.75" customHeight="1">
      <c r="B240" s="1" t="s">
        <v>33</v>
      </c>
      <c r="C240" s="1" t="s">
        <v>144</v>
      </c>
      <c r="D240" s="2" t="s">
        <v>143</v>
      </c>
      <c r="E240" s="1">
        <v>1</v>
      </c>
      <c r="F240" s="2" t="s">
        <v>142</v>
      </c>
      <c r="G240" s="38" t="s">
        <v>108</v>
      </c>
      <c r="H240" s="2" t="s">
        <v>141</v>
      </c>
      <c r="I240" s="303"/>
      <c r="J240" s="2"/>
      <c r="K240" s="2"/>
      <c r="L240" s="2"/>
      <c r="M240" s="2"/>
      <c r="N240" s="2"/>
      <c r="O240" s="2"/>
      <c r="P240" s="2"/>
      <c r="Q240" s="2"/>
      <c r="R240" s="2"/>
      <c r="S240" s="303"/>
      <c r="T240" s="93"/>
      <c r="U240" s="2"/>
      <c r="V240" s="2"/>
      <c r="W240" s="2"/>
      <c r="X240" s="2"/>
      <c r="Y240" s="2"/>
      <c r="Z240" s="2"/>
      <c r="AA240" s="2"/>
      <c r="AB240" s="2"/>
      <c r="AC240" s="148"/>
      <c r="AD240" s="353"/>
      <c r="AE240" s="2"/>
      <c r="AF240" s="2"/>
      <c r="AG240" s="2"/>
      <c r="AH240" s="2"/>
      <c r="AI240" s="2"/>
      <c r="AJ240" s="2"/>
      <c r="AK240" s="2"/>
      <c r="AL240" s="2"/>
      <c r="AM240" s="148"/>
      <c r="AN240" s="501"/>
      <c r="AO240" s="501"/>
      <c r="AP240" s="93"/>
      <c r="AQ240" s="2"/>
      <c r="AR240" s="2"/>
      <c r="AS240" s="2"/>
      <c r="AT240" s="2"/>
      <c r="AU240" s="2"/>
      <c r="AV240" s="2"/>
      <c r="AW240" s="148"/>
      <c r="AX240" s="353"/>
      <c r="AY240" s="2"/>
      <c r="AZ240" s="2"/>
      <c r="BA240" s="2"/>
      <c r="BB240" s="2"/>
      <c r="BC240" s="2"/>
      <c r="BD240" s="2"/>
      <c r="BE240" s="2"/>
      <c r="BF240" s="2"/>
      <c r="BG240" s="303"/>
      <c r="BH240" s="93"/>
      <c r="BI240" s="2"/>
      <c r="BJ240" s="2"/>
      <c r="BK240" s="2"/>
      <c r="BL240" s="2"/>
      <c r="BM240" s="2"/>
      <c r="BN240" s="2"/>
      <c r="BO240" s="2"/>
      <c r="BP240" s="2"/>
      <c r="BQ240" s="148"/>
      <c r="BR240" s="370"/>
    </row>
    <row r="241" spans="2:70" ht="15.75" customHeight="1">
      <c r="B241" s="8" t="s">
        <v>33</v>
      </c>
      <c r="C241" s="8" t="s">
        <v>140</v>
      </c>
      <c r="D241" s="5"/>
      <c r="E241" s="197" t="s">
        <v>139</v>
      </c>
      <c r="F241" s="118"/>
      <c r="G241" s="195"/>
      <c r="H241" s="195"/>
      <c r="I241" s="309"/>
      <c r="J241" s="5"/>
      <c r="K241" s="5"/>
      <c r="L241" s="5"/>
      <c r="M241" s="5"/>
      <c r="N241" s="5"/>
      <c r="O241" s="5"/>
      <c r="P241" s="5"/>
      <c r="Q241" s="5"/>
      <c r="R241" s="5"/>
      <c r="S241" s="341"/>
      <c r="T241" s="128"/>
      <c r="U241" s="5"/>
      <c r="V241" s="5"/>
      <c r="W241" s="5"/>
      <c r="X241" s="5"/>
      <c r="Y241" s="5"/>
      <c r="Z241" s="5"/>
      <c r="AA241" s="5"/>
      <c r="AB241" s="5"/>
      <c r="AC241" s="145"/>
      <c r="AD241" s="354"/>
      <c r="AE241" s="5"/>
      <c r="AF241" s="5"/>
      <c r="AG241" s="5"/>
      <c r="AH241" s="5"/>
      <c r="AI241" s="5"/>
      <c r="AJ241" s="5"/>
      <c r="AK241" s="5"/>
      <c r="AL241" s="5"/>
      <c r="AM241" s="145"/>
      <c r="AN241" s="490"/>
      <c r="AO241" s="490"/>
      <c r="AP241" s="128"/>
      <c r="AQ241" s="5"/>
      <c r="AR241" s="5"/>
      <c r="AS241" s="5"/>
      <c r="AT241" s="5"/>
      <c r="AU241" s="5"/>
      <c r="AV241" s="5"/>
      <c r="AW241" s="145"/>
      <c r="AX241" s="354"/>
      <c r="AY241" s="5"/>
      <c r="AZ241" s="5"/>
      <c r="BA241" s="5"/>
      <c r="BB241" s="5"/>
      <c r="BC241" s="5"/>
      <c r="BD241" s="5"/>
      <c r="BE241" s="5"/>
      <c r="BF241" s="5"/>
      <c r="BG241" s="341"/>
      <c r="BH241" s="128"/>
      <c r="BI241" s="5"/>
      <c r="BJ241" s="5"/>
      <c r="BK241" s="5"/>
      <c r="BL241" s="5"/>
      <c r="BM241" s="5"/>
      <c r="BN241" s="5"/>
      <c r="BO241" s="5"/>
      <c r="BP241" s="5"/>
      <c r="BQ241" s="145"/>
      <c r="BR241" s="372"/>
    </row>
    <row r="242" spans="2:70" ht="15.75" customHeight="1">
      <c r="B242" s="8" t="s">
        <v>33</v>
      </c>
      <c r="C242" s="8" t="s">
        <v>18</v>
      </c>
      <c r="D242" s="5"/>
      <c r="E242" s="197" t="s">
        <v>139</v>
      </c>
      <c r="F242" s="118"/>
      <c r="G242" s="195"/>
      <c r="H242" s="195"/>
      <c r="I242" s="309"/>
      <c r="J242" s="5"/>
      <c r="K242" s="5"/>
      <c r="L242" s="5"/>
      <c r="M242" s="5"/>
      <c r="N242" s="5"/>
      <c r="O242" s="5"/>
      <c r="P242" s="5"/>
      <c r="Q242" s="5"/>
      <c r="R242" s="5"/>
      <c r="S242" s="341"/>
      <c r="T242" s="128"/>
      <c r="U242" s="5"/>
      <c r="V242" s="5"/>
      <c r="W242" s="5"/>
      <c r="X242" s="5"/>
      <c r="Y242" s="5"/>
      <c r="Z242" s="5"/>
      <c r="AA242" s="5"/>
      <c r="AB242" s="5"/>
      <c r="AC242" s="145"/>
      <c r="AD242" s="354"/>
      <c r="AE242" s="5"/>
      <c r="AF242" s="5"/>
      <c r="AG242" s="5"/>
      <c r="AH242" s="5"/>
      <c r="AI242" s="5"/>
      <c r="AJ242" s="5"/>
      <c r="AK242" s="5"/>
      <c r="AL242" s="5"/>
      <c r="AM242" s="145"/>
      <c r="AN242" s="490"/>
      <c r="AO242" s="490"/>
      <c r="AP242" s="128"/>
      <c r="AQ242" s="5"/>
      <c r="AR242" s="5"/>
      <c r="AS242" s="5"/>
      <c r="AT242" s="5"/>
      <c r="AU242" s="5"/>
      <c r="AV242" s="5"/>
      <c r="AW242" s="145"/>
      <c r="AX242" s="354"/>
      <c r="AY242" s="5"/>
      <c r="AZ242" s="5"/>
      <c r="BA242" s="5"/>
      <c r="BB242" s="5"/>
      <c r="BC242" s="5"/>
      <c r="BD242" s="5"/>
      <c r="BE242" s="5"/>
      <c r="BF242" s="5"/>
      <c r="BG242" s="341"/>
      <c r="BH242" s="128"/>
      <c r="BI242" s="5"/>
      <c r="BJ242" s="5"/>
      <c r="BK242" s="5"/>
      <c r="BL242" s="5"/>
      <c r="BM242" s="5"/>
      <c r="BN242" s="5"/>
      <c r="BO242" s="5"/>
      <c r="BP242" s="5"/>
      <c r="BQ242" s="145"/>
      <c r="BR242" s="372"/>
    </row>
    <row r="243" spans="2:70" ht="15.75" customHeight="1">
      <c r="B243" s="8" t="s">
        <v>33</v>
      </c>
      <c r="C243" s="8" t="s">
        <v>18</v>
      </c>
      <c r="D243" s="5"/>
      <c r="E243" s="199">
        <v>153</v>
      </c>
      <c r="F243" s="118"/>
      <c r="G243" s="195"/>
      <c r="H243" s="195"/>
      <c r="I243" s="309"/>
      <c r="J243" s="5"/>
      <c r="K243" s="5"/>
      <c r="L243" s="5"/>
      <c r="M243" s="5"/>
      <c r="N243" s="5"/>
      <c r="O243" s="5"/>
      <c r="P243" s="5"/>
      <c r="Q243" s="5"/>
      <c r="R243" s="5"/>
      <c r="S243" s="341"/>
      <c r="T243" s="128"/>
      <c r="U243" s="5"/>
      <c r="V243" s="5"/>
      <c r="W243" s="5"/>
      <c r="X243" s="5"/>
      <c r="Y243" s="5"/>
      <c r="Z243" s="5"/>
      <c r="AA243" s="5"/>
      <c r="AB243" s="5"/>
      <c r="AC243" s="145"/>
      <c r="AD243" s="354"/>
      <c r="AE243" s="5"/>
      <c r="AF243" s="5"/>
      <c r="AG243" s="5"/>
      <c r="AH243" s="5"/>
      <c r="AI243" s="5"/>
      <c r="AJ243" s="5"/>
      <c r="AK243" s="5"/>
      <c r="AL243" s="5"/>
      <c r="AM243" s="145"/>
      <c r="AN243" s="490"/>
      <c r="AO243" s="490"/>
      <c r="AP243" s="128"/>
      <c r="AQ243" s="5"/>
      <c r="AR243" s="5"/>
      <c r="AS243" s="5"/>
      <c r="AT243" s="5"/>
      <c r="AU243" s="5"/>
      <c r="AV243" s="5"/>
      <c r="AW243" s="145"/>
      <c r="AX243" s="354"/>
      <c r="AY243" s="5"/>
      <c r="AZ243" s="5"/>
      <c r="BA243" s="5"/>
      <c r="BB243" s="5"/>
      <c r="BC243" s="5"/>
      <c r="BD243" s="5"/>
      <c r="BE243" s="5"/>
      <c r="BF243" s="5"/>
      <c r="BG243" s="341"/>
      <c r="BH243" s="128"/>
      <c r="BI243" s="5"/>
      <c r="BJ243" s="5"/>
      <c r="BK243" s="5"/>
      <c r="BL243" s="5"/>
      <c r="BM243" s="5"/>
      <c r="BN243" s="5"/>
      <c r="BO243" s="5"/>
      <c r="BP243" s="5"/>
      <c r="BQ243" s="145"/>
      <c r="BR243" s="372"/>
    </row>
    <row r="244" spans="2:70" ht="15.75" customHeight="1">
      <c r="B244" s="8" t="s">
        <v>33</v>
      </c>
      <c r="C244" s="8" t="s">
        <v>8</v>
      </c>
      <c r="D244" s="5"/>
      <c r="E244" s="199">
        <v>153</v>
      </c>
      <c r="F244" s="118"/>
      <c r="G244" s="195"/>
      <c r="H244" s="195"/>
      <c r="I244" s="309"/>
      <c r="J244" s="5"/>
      <c r="K244" s="5"/>
      <c r="L244" s="5"/>
      <c r="M244" s="5"/>
      <c r="N244" s="5"/>
      <c r="O244" s="5"/>
      <c r="P244" s="5"/>
      <c r="Q244" s="5"/>
      <c r="R244" s="5"/>
      <c r="S244" s="341"/>
      <c r="T244" s="128"/>
      <c r="U244" s="5"/>
      <c r="V244" s="5"/>
      <c r="W244" s="5"/>
      <c r="X244" s="5"/>
      <c r="Y244" s="5"/>
      <c r="Z244" s="5"/>
      <c r="AA244" s="5"/>
      <c r="AB244" s="5"/>
      <c r="AC244" s="145"/>
      <c r="AD244" s="354"/>
      <c r="AE244" s="5"/>
      <c r="AF244" s="5"/>
      <c r="AG244" s="5"/>
      <c r="AH244" s="5"/>
      <c r="AI244" s="5"/>
      <c r="AJ244" s="5"/>
      <c r="AK244" s="5"/>
      <c r="AL244" s="5"/>
      <c r="AM244" s="145"/>
      <c r="AN244" s="490"/>
      <c r="AO244" s="490"/>
      <c r="AP244" s="128"/>
      <c r="AQ244" s="5"/>
      <c r="AR244" s="5"/>
      <c r="AS244" s="5"/>
      <c r="AT244" s="5"/>
      <c r="AU244" s="5"/>
      <c r="AV244" s="5"/>
      <c r="AW244" s="145"/>
      <c r="AX244" s="354"/>
      <c r="AY244" s="5"/>
      <c r="AZ244" s="5"/>
      <c r="BA244" s="5"/>
      <c r="BB244" s="5"/>
      <c r="BC244" s="5"/>
      <c r="BD244" s="5"/>
      <c r="BE244" s="5"/>
      <c r="BF244" s="5"/>
      <c r="BG244" s="341"/>
      <c r="BH244" s="128"/>
      <c r="BI244" s="5"/>
      <c r="BJ244" s="5"/>
      <c r="BK244" s="5"/>
      <c r="BL244" s="5"/>
      <c r="BM244" s="5"/>
      <c r="BN244" s="5"/>
      <c r="BO244" s="5"/>
      <c r="BP244" s="5"/>
      <c r="BQ244" s="145"/>
      <c r="BR244" s="372"/>
    </row>
    <row r="245" spans="2:70" ht="15.75" customHeight="1">
      <c r="B245" s="8" t="s">
        <v>33</v>
      </c>
      <c r="C245" s="8" t="s">
        <v>8</v>
      </c>
      <c r="D245" s="5"/>
      <c r="E245" s="199">
        <v>365</v>
      </c>
      <c r="F245" s="118"/>
      <c r="G245" s="195"/>
      <c r="H245" s="195"/>
      <c r="I245" s="309"/>
      <c r="J245" s="5"/>
      <c r="K245" s="5"/>
      <c r="L245" s="5"/>
      <c r="M245" s="5"/>
      <c r="N245" s="5"/>
      <c r="O245" s="5"/>
      <c r="P245" s="5"/>
      <c r="Q245" s="5"/>
      <c r="R245" s="5"/>
      <c r="S245" s="341"/>
      <c r="T245" s="128"/>
      <c r="U245" s="5"/>
      <c r="V245" s="5"/>
      <c r="W245" s="5"/>
      <c r="X245" s="5"/>
      <c r="Y245" s="5"/>
      <c r="Z245" s="5"/>
      <c r="AA245" s="5"/>
      <c r="AB245" s="5"/>
      <c r="AC245" s="145"/>
      <c r="AD245" s="354"/>
      <c r="AE245" s="5"/>
      <c r="AF245" s="5"/>
      <c r="AG245" s="5"/>
      <c r="AH245" s="5"/>
      <c r="AI245" s="5"/>
      <c r="AJ245" s="5"/>
      <c r="AK245" s="5"/>
      <c r="AL245" s="5"/>
      <c r="AM245" s="145"/>
      <c r="AN245" s="490"/>
      <c r="AO245" s="490"/>
      <c r="AP245" s="128"/>
      <c r="AQ245" s="5"/>
      <c r="AR245" s="5"/>
      <c r="AS245" s="5"/>
      <c r="AT245" s="5"/>
      <c r="AU245" s="5"/>
      <c r="AV245" s="5"/>
      <c r="AW245" s="145"/>
      <c r="AX245" s="354"/>
      <c r="AY245" s="5"/>
      <c r="AZ245" s="5"/>
      <c r="BA245" s="5"/>
      <c r="BB245" s="5"/>
      <c r="BC245" s="5"/>
      <c r="BD245" s="5"/>
      <c r="BE245" s="5"/>
      <c r="BF245" s="5"/>
      <c r="BG245" s="341"/>
      <c r="BH245" s="128"/>
      <c r="BI245" s="5"/>
      <c r="BJ245" s="5"/>
      <c r="BK245" s="5"/>
      <c r="BL245" s="5"/>
      <c r="BM245" s="5"/>
      <c r="BN245" s="5"/>
      <c r="BO245" s="5"/>
      <c r="BP245" s="5"/>
      <c r="BQ245" s="145"/>
      <c r="BR245" s="372"/>
    </row>
    <row r="246" spans="2:70" ht="15.75" customHeight="1">
      <c r="B246" s="1" t="s">
        <v>33</v>
      </c>
      <c r="C246" s="1" t="s">
        <v>138</v>
      </c>
      <c r="D246" s="2" t="s">
        <v>21</v>
      </c>
      <c r="E246" s="1">
        <v>1</v>
      </c>
      <c r="F246" s="2" t="s">
        <v>137</v>
      </c>
      <c r="G246" s="38" t="s">
        <v>108</v>
      </c>
      <c r="H246" s="2" t="s">
        <v>36</v>
      </c>
      <c r="I246" s="303" t="s">
        <v>188</v>
      </c>
      <c r="J246" s="3"/>
      <c r="K246" s="3"/>
      <c r="L246" s="3"/>
      <c r="M246" s="3"/>
      <c r="N246" s="38" t="s">
        <v>261</v>
      </c>
      <c r="O246" s="81">
        <f>O247</f>
        <v>0</v>
      </c>
      <c r="P246" s="81">
        <f>P247</f>
        <v>0</v>
      </c>
      <c r="Q246" s="38" t="s">
        <v>262</v>
      </c>
      <c r="R246" s="81">
        <f>R247</f>
        <v>0</v>
      </c>
      <c r="S246" s="346">
        <f>S247</f>
        <v>0</v>
      </c>
      <c r="T246" s="262"/>
      <c r="U246" s="3"/>
      <c r="V246" s="3"/>
      <c r="W246" s="3"/>
      <c r="X246" s="38" t="s">
        <v>261</v>
      </c>
      <c r="Y246" s="81">
        <f>Y247</f>
        <v>0</v>
      </c>
      <c r="Z246" s="81">
        <f>Z247</f>
        <v>0</v>
      </c>
      <c r="AA246" s="38" t="s">
        <v>262</v>
      </c>
      <c r="AB246" s="81">
        <f>AB247</f>
        <v>0</v>
      </c>
      <c r="AC246" s="89">
        <f>AC247</f>
        <v>0</v>
      </c>
      <c r="AD246" s="345"/>
      <c r="AE246" s="3"/>
      <c r="AF246" s="3"/>
      <c r="AG246" s="3"/>
      <c r="AH246" s="38" t="s">
        <v>116</v>
      </c>
      <c r="AI246" s="81">
        <f>AI247</f>
        <v>0</v>
      </c>
      <c r="AJ246" s="81">
        <f>AJ247</f>
        <v>0</v>
      </c>
      <c r="AK246" s="38" t="s">
        <v>116</v>
      </c>
      <c r="AL246" s="81">
        <f>AL247</f>
        <v>0</v>
      </c>
      <c r="AM246" s="89">
        <f>AM247</f>
        <v>0</v>
      </c>
      <c r="AN246" s="500"/>
      <c r="AO246" s="508"/>
      <c r="AP246" s="262"/>
      <c r="AQ246" s="3"/>
      <c r="AR246" s="38" t="s">
        <v>116</v>
      </c>
      <c r="AS246" s="81">
        <f>AS247</f>
        <v>0</v>
      </c>
      <c r="AT246" s="81">
        <f>AT247</f>
        <v>0</v>
      </c>
      <c r="AU246" s="38" t="s">
        <v>116</v>
      </c>
      <c r="AV246" s="81">
        <f>AV247</f>
        <v>0</v>
      </c>
      <c r="AW246" s="89">
        <f>AW247</f>
        <v>0</v>
      </c>
      <c r="AX246" s="383"/>
      <c r="AY246" s="3"/>
      <c r="AZ246" s="3"/>
      <c r="BA246" s="3"/>
      <c r="BB246" s="38" t="s">
        <v>116</v>
      </c>
      <c r="BC246" s="81">
        <f>BC247</f>
        <v>0</v>
      </c>
      <c r="BD246" s="81">
        <f>BD247</f>
        <v>0</v>
      </c>
      <c r="BE246" s="38" t="s">
        <v>116</v>
      </c>
      <c r="BF246" s="81">
        <f>BF247</f>
        <v>0</v>
      </c>
      <c r="BG246" s="346">
        <f>BG247</f>
        <v>0</v>
      </c>
      <c r="BH246" s="325"/>
      <c r="BI246" s="3"/>
      <c r="BJ246" s="3"/>
      <c r="BK246" s="3"/>
      <c r="BL246" s="38" t="s">
        <v>116</v>
      </c>
      <c r="BM246" s="81">
        <f>BM247</f>
        <v>0</v>
      </c>
      <c r="BN246" s="81">
        <f>BN247</f>
        <v>0</v>
      </c>
      <c r="BO246" s="38" t="s">
        <v>116</v>
      </c>
      <c r="BP246" s="81">
        <f>BP247</f>
        <v>0</v>
      </c>
      <c r="BQ246" s="89">
        <f>BQ247</f>
        <v>0</v>
      </c>
      <c r="BR246" s="370"/>
    </row>
    <row r="247" spans="2:70" ht="15.75" customHeight="1">
      <c r="B247" s="64" t="s">
        <v>33</v>
      </c>
      <c r="C247" s="64" t="s">
        <v>11</v>
      </c>
      <c r="D247" s="65" t="s">
        <v>21</v>
      </c>
      <c r="E247" s="193">
        <v>101</v>
      </c>
      <c r="F247" s="157" t="s">
        <v>137</v>
      </c>
      <c r="G247" s="119" t="s">
        <v>108</v>
      </c>
      <c r="H247" s="119" t="s">
        <v>36</v>
      </c>
      <c r="I247" s="308" t="s">
        <v>188</v>
      </c>
      <c r="J247" s="70"/>
      <c r="K247" s="70"/>
      <c r="L247" s="70"/>
      <c r="M247" s="70"/>
      <c r="N247" s="80" t="s">
        <v>115</v>
      </c>
      <c r="O247" s="79">
        <f>SUM(O248:O249)</f>
        <v>0</v>
      </c>
      <c r="P247" s="79">
        <f>SUM(P248:P249)</f>
        <v>0</v>
      </c>
      <c r="Q247" s="80" t="s">
        <v>115</v>
      </c>
      <c r="R247" s="79">
        <f>SUM(R248:R249)</f>
        <v>0</v>
      </c>
      <c r="S247" s="348">
        <f>SUM(S248:S249)</f>
        <v>0</v>
      </c>
      <c r="T247" s="263"/>
      <c r="U247" s="70"/>
      <c r="V247" s="70"/>
      <c r="W247" s="70"/>
      <c r="X247" s="80" t="s">
        <v>115</v>
      </c>
      <c r="Y247" s="79">
        <f>SUM(Y248:Y249)</f>
        <v>0</v>
      </c>
      <c r="Z247" s="79">
        <f>SUM(Z248:Z249)</f>
        <v>0</v>
      </c>
      <c r="AA247" s="80" t="s">
        <v>115</v>
      </c>
      <c r="AB247" s="79">
        <f>SUM(AB248:AB249)</f>
        <v>0</v>
      </c>
      <c r="AC247" s="256">
        <f>SUM(AC248:AC249)</f>
        <v>0</v>
      </c>
      <c r="AD247" s="347"/>
      <c r="AE247" s="70"/>
      <c r="AF247" s="70"/>
      <c r="AG247" s="70"/>
      <c r="AH247" s="80" t="s">
        <v>115</v>
      </c>
      <c r="AI247" s="79">
        <f>SUM(AI248:AI249)</f>
        <v>0</v>
      </c>
      <c r="AJ247" s="79">
        <f>SUM(AJ248:AJ249)</f>
        <v>0</v>
      </c>
      <c r="AK247" s="80" t="s">
        <v>115</v>
      </c>
      <c r="AL247" s="79">
        <f>SUM(AL248:AL249)</f>
        <v>0</v>
      </c>
      <c r="AM247" s="256">
        <f>SUM(AM248:AM249)</f>
        <v>0</v>
      </c>
      <c r="AN247" s="502"/>
      <c r="AO247" s="509"/>
      <c r="AP247" s="263"/>
      <c r="AQ247" s="70"/>
      <c r="AR247" s="80" t="s">
        <v>115</v>
      </c>
      <c r="AS247" s="79">
        <f>SUM(AS248:AS249)</f>
        <v>0</v>
      </c>
      <c r="AT247" s="79">
        <f>SUM(AT248:AT249)</f>
        <v>0</v>
      </c>
      <c r="AU247" s="80" t="s">
        <v>115</v>
      </c>
      <c r="AV247" s="79">
        <f>SUM(AV248:AV249)</f>
        <v>0</v>
      </c>
      <c r="AW247" s="256">
        <f>SUM(AW248:AW249)</f>
        <v>0</v>
      </c>
      <c r="AX247" s="384"/>
      <c r="AY247" s="70"/>
      <c r="AZ247" s="70"/>
      <c r="BA247" s="70"/>
      <c r="BB247" s="80" t="s">
        <v>115</v>
      </c>
      <c r="BC247" s="79">
        <f>SUM(BC248:BC249)</f>
        <v>0</v>
      </c>
      <c r="BD247" s="79">
        <f>SUM(BD248:BD249)</f>
        <v>0</v>
      </c>
      <c r="BE247" s="80" t="s">
        <v>115</v>
      </c>
      <c r="BF247" s="79">
        <f>SUM(BF248:BF249)</f>
        <v>0</v>
      </c>
      <c r="BG247" s="348">
        <f>SUM(BG248:BG249)</f>
        <v>0</v>
      </c>
      <c r="BH247" s="79"/>
      <c r="BI247" s="70"/>
      <c r="BJ247" s="70"/>
      <c r="BK247" s="70"/>
      <c r="BL247" s="80" t="s">
        <v>115</v>
      </c>
      <c r="BM247" s="79">
        <f>SUM(BM248:BM249)</f>
        <v>0</v>
      </c>
      <c r="BN247" s="79">
        <f>SUM(BN248:BN249)</f>
        <v>0</v>
      </c>
      <c r="BO247" s="80" t="s">
        <v>115</v>
      </c>
      <c r="BP247" s="79">
        <f>SUM(BP248:BP249)</f>
        <v>0</v>
      </c>
      <c r="BQ247" s="256">
        <f>SUM(BQ248:BQ249)</f>
        <v>0</v>
      </c>
      <c r="BR247" s="371"/>
    </row>
    <row r="248" spans="2:70" ht="15.75" customHeight="1">
      <c r="B248" s="8" t="s">
        <v>33</v>
      </c>
      <c r="C248" s="8" t="s">
        <v>11</v>
      </c>
      <c r="D248" s="8"/>
      <c r="E248" s="197">
        <v>101</v>
      </c>
      <c r="F248" s="118" t="s">
        <v>137</v>
      </c>
      <c r="G248" s="118" t="s">
        <v>108</v>
      </c>
      <c r="H248" s="195" t="s">
        <v>36</v>
      </c>
      <c r="I248" s="309" t="s">
        <v>188</v>
      </c>
      <c r="J248" s="5"/>
      <c r="K248" s="5"/>
      <c r="L248" s="5"/>
      <c r="M248" s="5"/>
      <c r="N248" s="5"/>
      <c r="O248" s="5"/>
      <c r="P248" s="5"/>
      <c r="Q248" s="5"/>
      <c r="R248" s="5"/>
      <c r="S248" s="341"/>
      <c r="T248" s="128"/>
      <c r="U248" s="5"/>
      <c r="V248" s="5"/>
      <c r="W248" s="5"/>
      <c r="X248" s="5"/>
      <c r="Y248" s="5"/>
      <c r="Z248" s="5"/>
      <c r="AA248" s="5"/>
      <c r="AB248" s="5"/>
      <c r="AC248" s="145"/>
      <c r="AD248" s="354"/>
      <c r="AE248" s="5"/>
      <c r="AF248" s="5"/>
      <c r="AG248" s="5"/>
      <c r="AH248" s="5"/>
      <c r="AI248" s="5"/>
      <c r="AJ248" s="5"/>
      <c r="AK248" s="5"/>
      <c r="AL248" s="5"/>
      <c r="AM248" s="145"/>
      <c r="AN248" s="490"/>
      <c r="AO248" s="490"/>
      <c r="AP248" s="128"/>
      <c r="AQ248" s="5"/>
      <c r="AR248" s="5"/>
      <c r="AS248" s="5"/>
      <c r="AT248" s="5"/>
      <c r="AU248" s="5"/>
      <c r="AV248" s="5"/>
      <c r="AW248" s="145"/>
      <c r="AX248" s="354"/>
      <c r="AY248" s="5"/>
      <c r="AZ248" s="5"/>
      <c r="BA248" s="5"/>
      <c r="BB248" s="5"/>
      <c r="BC248" s="5"/>
      <c r="BD248" s="5"/>
      <c r="BE248" s="5"/>
      <c r="BF248" s="5"/>
      <c r="BG248" s="341"/>
      <c r="BH248" s="128"/>
      <c r="BI248" s="5"/>
      <c r="BJ248" s="5"/>
      <c r="BK248" s="5"/>
      <c r="BL248" s="5"/>
      <c r="BM248" s="5"/>
      <c r="BN248" s="5"/>
      <c r="BO248" s="5"/>
      <c r="BP248" s="5"/>
      <c r="BQ248" s="145"/>
      <c r="BR248" s="372"/>
    </row>
    <row r="249" spans="2:70" ht="15.75" customHeight="1">
      <c r="B249" s="8" t="s">
        <v>33</v>
      </c>
      <c r="C249" s="8" t="s">
        <v>11</v>
      </c>
      <c r="D249" s="8"/>
      <c r="E249" s="197">
        <v>101</v>
      </c>
      <c r="F249" s="118" t="s">
        <v>137</v>
      </c>
      <c r="G249" s="118" t="s">
        <v>108</v>
      </c>
      <c r="H249" s="195" t="s">
        <v>36</v>
      </c>
      <c r="I249" s="309" t="s">
        <v>188</v>
      </c>
      <c r="J249" s="5"/>
      <c r="K249" s="5"/>
      <c r="L249" s="5"/>
      <c r="M249" s="5"/>
      <c r="N249" s="5"/>
      <c r="O249" s="5"/>
      <c r="P249" s="5"/>
      <c r="Q249" s="5"/>
      <c r="R249" s="5"/>
      <c r="S249" s="341"/>
      <c r="T249" s="128"/>
      <c r="U249" s="5"/>
      <c r="V249" s="5"/>
      <c r="W249" s="5"/>
      <c r="X249" s="5"/>
      <c r="Y249" s="5"/>
      <c r="Z249" s="5"/>
      <c r="AA249" s="5"/>
      <c r="AB249" s="5"/>
      <c r="AC249" s="145"/>
      <c r="AD249" s="354"/>
      <c r="AE249" s="5"/>
      <c r="AF249" s="5"/>
      <c r="AG249" s="5"/>
      <c r="AH249" s="5"/>
      <c r="AI249" s="5"/>
      <c r="AJ249" s="5"/>
      <c r="AK249" s="5"/>
      <c r="AL249" s="5"/>
      <c r="AM249" s="145"/>
      <c r="AN249" s="490"/>
      <c r="AO249" s="490"/>
      <c r="AP249" s="128"/>
      <c r="AQ249" s="5"/>
      <c r="AR249" s="5"/>
      <c r="AS249" s="5"/>
      <c r="AT249" s="5"/>
      <c r="AU249" s="5"/>
      <c r="AV249" s="5"/>
      <c r="AW249" s="145"/>
      <c r="AX249" s="354"/>
      <c r="AY249" s="5"/>
      <c r="AZ249" s="5"/>
      <c r="BA249" s="5"/>
      <c r="BB249" s="5"/>
      <c r="BC249" s="5"/>
      <c r="BD249" s="5"/>
      <c r="BE249" s="5"/>
      <c r="BF249" s="5"/>
      <c r="BG249" s="341"/>
      <c r="BH249" s="128"/>
      <c r="BI249" s="5"/>
      <c r="BJ249" s="5"/>
      <c r="BK249" s="5"/>
      <c r="BL249" s="5"/>
      <c r="BM249" s="5"/>
      <c r="BN249" s="5"/>
      <c r="BO249" s="5"/>
      <c r="BP249" s="5"/>
      <c r="BQ249" s="145"/>
      <c r="BR249" s="372"/>
    </row>
    <row r="256" spans="2:70" ht="15.75" customHeight="1">
      <c r="AJ256" s="528"/>
    </row>
  </sheetData>
  <autoFilter ref="A2:I249" xr:uid="{00000000-0009-0000-0000-000005000000}"/>
  <mergeCells count="17">
    <mergeCell ref="AX4:BA4"/>
    <mergeCell ref="BH4:BK4"/>
    <mergeCell ref="AN3:AW3"/>
    <mergeCell ref="AN4:AQ4"/>
    <mergeCell ref="B4:F6"/>
    <mergeCell ref="G4:I6"/>
    <mergeCell ref="J4:M4"/>
    <mergeCell ref="T4:W4"/>
    <mergeCell ref="AD4:AG4"/>
    <mergeCell ref="G1:I1"/>
    <mergeCell ref="J1:BQ1"/>
    <mergeCell ref="J2:BQ2"/>
    <mergeCell ref="J3:S3"/>
    <mergeCell ref="T3:AC3"/>
    <mergeCell ref="AD3:AM3"/>
    <mergeCell ref="AX3:BG3"/>
    <mergeCell ref="BH3:BQ3"/>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0000000}">
          <x14:formula1>
            <xm:f>AUXILIAR!$A$2:$A$6</xm:f>
          </x14:formula1>
          <xm:sqref>B1:B4 B7:B1048576</xm:sqref>
        </x14:dataValidation>
        <x14:dataValidation type="list" allowBlank="1" showInputMessage="1" showErrorMessage="1" xr:uid="{02B3B786-45C8-4749-8DAB-90BD69FD1879}">
          <x14:formula1>
            <xm:f>AUXILIAR!$A$11:$A$19</xm:f>
          </x14:formula1>
          <xm:sqref>BQ114:BQ116 BQ118:BQ119 BQ121:BQ122</xm:sqref>
        </x14:dataValidation>
        <x14:dataValidation type="list" allowBlank="1" showInputMessage="1" showErrorMessage="1" xr:uid="{9BC7B878-19A1-4D7C-98A7-68516938BAF7}">
          <x14:formula1>
            <xm:f>AUXILIAR!$F$38:$F$45</xm:f>
          </x14:formula1>
          <xm:sqref>BR92:BR93 BR86:BR87 BR89:BR90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21804-AB33-41A6-97FD-74376346EDC1}">
  <sheetPr>
    <tabColor theme="4" tint="-0.249977111117893"/>
    <outlinePr summaryBelow="0" summaryRight="0"/>
  </sheetPr>
  <dimension ref="A1:NO224"/>
  <sheetViews>
    <sheetView showGridLines="0" workbookViewId="0">
      <pane xSplit="6" ySplit="3" topLeftCell="AI4" activePane="bottomRight" state="frozen"/>
      <selection pane="topRight" activeCell="F1" sqref="F1"/>
      <selection pane="bottomLeft" activeCell="A3" sqref="A3"/>
      <selection pane="bottomRight" activeCell="E7" sqref="E7"/>
    </sheetView>
  </sheetViews>
  <sheetFormatPr defaultColWidth="14.42578125" defaultRowHeight="15.75" customHeight="1"/>
  <cols>
    <col min="1" max="1" width="9.28515625" hidden="1" customWidth="1"/>
    <col min="2" max="2" width="13.28515625" customWidth="1"/>
    <col min="3" max="3" width="6.7109375" customWidth="1"/>
    <col min="4" max="4" width="16.140625" customWidth="1"/>
    <col min="5" max="5" width="7.28515625" customWidth="1"/>
    <col min="6" max="6" width="31.5703125" customWidth="1"/>
    <col min="7" max="7" width="23.28515625" customWidth="1"/>
    <col min="8" max="8" width="17.7109375" customWidth="1"/>
    <col min="9" max="9" width="20.5703125" customWidth="1"/>
    <col min="10" max="10" width="30.85546875" customWidth="1"/>
    <col min="11" max="13" width="7.7109375" customWidth="1"/>
    <col min="14" max="14" width="15.7109375" customWidth="1"/>
    <col min="15" max="15" width="7.7109375" customWidth="1"/>
    <col min="16" max="16" width="16.140625" customWidth="1"/>
    <col min="17" max="17" width="15.7109375" customWidth="1"/>
    <col min="18" max="18" width="7.7109375" customWidth="1"/>
    <col min="19" max="19" width="19" customWidth="1"/>
    <col min="20" max="20" width="22.7109375" customWidth="1"/>
    <col min="21" max="21" width="20.7109375" customWidth="1"/>
    <col min="22" max="22" width="45.7109375" customWidth="1"/>
    <col min="23" max="23" width="15.7109375" customWidth="1"/>
    <col min="24" max="24" width="30.7109375" customWidth="1"/>
    <col min="25" max="27" width="7.7109375" customWidth="1"/>
    <col min="28" max="28" width="15.7109375" customWidth="1"/>
    <col min="29" max="29" width="7.7109375" customWidth="1"/>
    <col min="30" max="30" width="17.5703125" customWidth="1"/>
    <col min="31" max="31" width="15.7109375" customWidth="1"/>
    <col min="32" max="32" width="7.7109375" customWidth="1"/>
    <col min="33" max="33" width="17" customWidth="1"/>
    <col min="34" max="34" width="22.7109375" customWidth="1"/>
    <col min="35" max="35" width="20.7109375" customWidth="1"/>
    <col min="36" max="36" width="45.7109375" customWidth="1"/>
    <col min="37" max="37" width="15.7109375" customWidth="1"/>
    <col min="38" max="38" width="30.7109375" customWidth="1"/>
    <col min="39" max="41" width="7.7109375" customWidth="1"/>
    <col min="42" max="42" width="15.7109375" customWidth="1"/>
    <col min="43" max="43" width="7.7109375" customWidth="1"/>
    <col min="44" max="44" width="17.140625" customWidth="1"/>
    <col min="45" max="45" width="15.7109375" customWidth="1"/>
    <col min="46" max="46" width="7.7109375" customWidth="1"/>
    <col min="47" max="47" width="16.5703125" customWidth="1"/>
    <col min="48" max="48" width="22.7109375" customWidth="1"/>
    <col min="49" max="49" width="20.7109375" customWidth="1"/>
    <col min="50" max="50" width="45.7109375" customWidth="1"/>
    <col min="51" max="51" width="15.7109375" customWidth="1"/>
    <col min="52" max="54" width="7.7109375" customWidth="1"/>
    <col min="55" max="55" width="15.7109375" customWidth="1"/>
    <col min="56" max="56" width="7.7109375" customWidth="1"/>
    <col min="57" max="58" width="15.7109375" customWidth="1"/>
    <col min="59" max="59" width="7.7109375" customWidth="1"/>
    <col min="60" max="60" width="15.7109375" customWidth="1"/>
    <col min="61" max="61" width="22.7109375" customWidth="1"/>
    <col min="62" max="62" width="20.7109375" customWidth="1"/>
    <col min="63" max="63" width="45.7109375" customWidth="1"/>
    <col min="64" max="64" width="15.7109375" customWidth="1"/>
    <col min="65" max="65" width="30.7109375" customWidth="1"/>
    <col min="66" max="68" width="7.7109375" customWidth="1"/>
    <col min="69" max="69" width="15.7109375" customWidth="1"/>
    <col min="70" max="70" width="7.7109375" customWidth="1"/>
    <col min="71" max="71" width="15.85546875" customWidth="1"/>
    <col min="72" max="72" width="15.7109375" customWidth="1"/>
    <col min="73" max="73" width="7.7109375" customWidth="1"/>
    <col min="74" max="74" width="15.85546875" customWidth="1"/>
    <col min="75" max="75" width="22.7109375" customWidth="1"/>
    <col min="76" max="76" width="20.7109375" customWidth="1"/>
    <col min="77" max="77" width="45.7109375" customWidth="1"/>
    <col min="78" max="78" width="15.7109375" customWidth="1"/>
    <col min="79" max="79" width="30.7109375" customWidth="1"/>
    <col min="80" max="82" width="7.7109375" customWidth="1"/>
    <col min="83" max="83" width="15.7109375" customWidth="1"/>
    <col min="84" max="84" width="7.7109375" customWidth="1"/>
    <col min="85" max="85" width="15.85546875" customWidth="1"/>
    <col min="86" max="86" width="15.7109375" customWidth="1"/>
    <col min="87" max="87" width="7.7109375" customWidth="1"/>
    <col min="88" max="88" width="15.7109375" customWidth="1"/>
    <col min="89" max="89" width="22.7109375" customWidth="1"/>
    <col min="90" max="90" width="20.7109375" customWidth="1"/>
    <col min="91" max="91" width="45.7109375" customWidth="1"/>
    <col min="92" max="92" width="15.7109375" customWidth="1"/>
    <col min="93" max="93" width="70.7109375" customWidth="1"/>
  </cols>
  <sheetData>
    <row r="1" spans="1:379" ht="45" customHeight="1" thickBot="1">
      <c r="D1" s="19" t="s">
        <v>53</v>
      </c>
      <c r="G1" s="623"/>
      <c r="H1" s="623"/>
      <c r="I1" s="623"/>
      <c r="J1" s="624" t="s">
        <v>732</v>
      </c>
      <c r="K1" s="624"/>
      <c r="L1" s="624"/>
      <c r="M1" s="624"/>
      <c r="N1" s="624"/>
      <c r="O1" s="624"/>
      <c r="P1" s="624"/>
      <c r="Q1" s="624"/>
      <c r="R1" s="624"/>
      <c r="S1" s="624"/>
      <c r="T1" s="624"/>
      <c r="U1" s="624"/>
      <c r="V1" s="624"/>
      <c r="W1" s="624"/>
      <c r="X1" s="624"/>
      <c r="Y1" s="624"/>
      <c r="Z1" s="624"/>
      <c r="AA1" s="624"/>
      <c r="AB1" s="624"/>
      <c r="AC1" s="624"/>
      <c r="AD1" s="624"/>
      <c r="AE1" s="624"/>
      <c r="AF1" s="624"/>
      <c r="AG1" s="624"/>
      <c r="AH1" s="624"/>
      <c r="AI1" s="624"/>
      <c r="AJ1" s="624"/>
      <c r="AK1" s="624"/>
      <c r="AL1" s="624"/>
      <c r="AM1" s="624"/>
      <c r="AN1" s="624"/>
      <c r="AO1" s="624"/>
      <c r="AP1" s="624"/>
      <c r="AQ1" s="624"/>
      <c r="AR1" s="624"/>
      <c r="AS1" s="624"/>
      <c r="AT1" s="624"/>
      <c r="AU1" s="624"/>
      <c r="AV1" s="624"/>
      <c r="AW1" s="624"/>
      <c r="AX1" s="624"/>
      <c r="AY1" s="624"/>
      <c r="AZ1" s="624"/>
      <c r="BA1" s="624"/>
      <c r="BB1" s="624"/>
      <c r="BC1" s="624"/>
      <c r="BD1" s="624"/>
      <c r="BE1" s="624"/>
      <c r="BF1" s="624"/>
      <c r="BG1" s="624"/>
      <c r="BH1" s="624"/>
      <c r="BI1" s="624"/>
      <c r="BJ1" s="624"/>
      <c r="BK1" s="624"/>
      <c r="BL1" s="624"/>
      <c r="BM1" s="624"/>
      <c r="BN1" s="624"/>
      <c r="BO1" s="624"/>
      <c r="BP1" s="624"/>
      <c r="BQ1" s="624"/>
      <c r="BR1" s="624"/>
      <c r="BS1" s="624"/>
      <c r="BT1" s="624"/>
      <c r="BU1" s="624"/>
      <c r="BV1" s="624"/>
      <c r="BW1" s="624"/>
      <c r="BX1" s="624"/>
      <c r="BY1" s="624"/>
      <c r="BZ1" s="624"/>
      <c r="CA1" s="624"/>
      <c r="CB1" s="624"/>
      <c r="CC1" s="624"/>
      <c r="CD1" s="624"/>
      <c r="CE1" s="624"/>
      <c r="CF1" s="624"/>
      <c r="CG1" s="624"/>
      <c r="CH1" s="624"/>
      <c r="CI1" s="624"/>
      <c r="CJ1" s="624"/>
      <c r="CK1" s="254"/>
      <c r="CL1" s="254"/>
      <c r="CM1" s="254"/>
      <c r="CN1" s="254"/>
    </row>
    <row r="2" spans="1:379" ht="20.25" customHeight="1" thickTop="1">
      <c r="A2" s="13"/>
      <c r="B2" s="426"/>
      <c r="C2" s="426" t="s">
        <v>0</v>
      </c>
      <c r="D2" s="427"/>
      <c r="E2" s="426"/>
      <c r="F2" s="427" t="s">
        <v>1</v>
      </c>
      <c r="G2" s="426"/>
      <c r="H2" s="426"/>
      <c r="I2" s="428"/>
      <c r="J2" s="596" t="s">
        <v>27</v>
      </c>
      <c r="K2" s="596"/>
      <c r="L2" s="596"/>
      <c r="M2" s="596"/>
      <c r="N2" s="596"/>
      <c r="O2" s="596"/>
      <c r="P2" s="596"/>
      <c r="Q2" s="596"/>
      <c r="R2" s="596"/>
      <c r="S2" s="596"/>
      <c r="T2" s="596"/>
      <c r="U2" s="596"/>
      <c r="V2" s="596"/>
      <c r="W2" s="596"/>
      <c r="X2" s="596"/>
      <c r="Y2" s="596"/>
      <c r="Z2" s="596"/>
      <c r="AA2" s="596"/>
      <c r="AB2" s="596"/>
      <c r="AC2" s="596"/>
      <c r="AD2" s="596"/>
      <c r="AE2" s="596"/>
      <c r="AF2" s="596"/>
      <c r="AG2" s="596"/>
      <c r="AH2" s="596"/>
      <c r="AI2" s="596"/>
      <c r="AJ2" s="596"/>
      <c r="AK2" s="596"/>
      <c r="AL2" s="596"/>
      <c r="AM2" s="596"/>
      <c r="AN2" s="596"/>
      <c r="AO2" s="596"/>
      <c r="AP2" s="596"/>
      <c r="AQ2" s="596"/>
      <c r="AR2" s="596"/>
      <c r="AS2" s="596"/>
      <c r="AT2" s="596"/>
      <c r="AU2" s="596"/>
      <c r="AV2" s="596"/>
      <c r="AW2" s="596"/>
      <c r="AX2" s="596"/>
      <c r="AY2" s="596"/>
      <c r="AZ2" s="596"/>
      <c r="BA2" s="596"/>
      <c r="BB2" s="596"/>
      <c r="BC2" s="596"/>
      <c r="BD2" s="596"/>
      <c r="BE2" s="596"/>
      <c r="BF2" s="596"/>
      <c r="BG2" s="596"/>
      <c r="BH2" s="596"/>
      <c r="BI2" s="596"/>
      <c r="BJ2" s="596"/>
      <c r="BK2" s="596"/>
      <c r="BL2" s="596"/>
      <c r="BM2" s="596"/>
      <c r="BN2" s="596"/>
      <c r="BO2" s="596"/>
      <c r="BP2" s="596"/>
      <c r="BQ2" s="596"/>
      <c r="BR2" s="596"/>
      <c r="BS2" s="596"/>
      <c r="BT2" s="596"/>
      <c r="BU2" s="596"/>
      <c r="BV2" s="596"/>
      <c r="BW2" s="596"/>
      <c r="BX2" s="596"/>
      <c r="BY2" s="596"/>
      <c r="BZ2" s="596"/>
      <c r="CA2" s="596"/>
      <c r="CB2" s="596"/>
      <c r="CC2" s="596"/>
      <c r="CD2" s="596"/>
      <c r="CE2" s="596"/>
      <c r="CF2" s="596"/>
      <c r="CG2" s="596"/>
      <c r="CH2" s="596"/>
      <c r="CI2" s="596"/>
      <c r="CJ2" s="596"/>
      <c r="CK2" s="334"/>
      <c r="CL2" s="334"/>
      <c r="CM2" s="334"/>
      <c r="CN2" s="334"/>
      <c r="CO2" s="336"/>
    </row>
    <row r="3" spans="1:379" ht="41.25" customHeight="1">
      <c r="A3" s="16" t="s">
        <v>3</v>
      </c>
      <c r="B3" s="16" t="s">
        <v>28</v>
      </c>
      <c r="C3" s="16" t="s">
        <v>4</v>
      </c>
      <c r="D3" s="16" t="s">
        <v>45</v>
      </c>
      <c r="E3" s="16" t="s">
        <v>5</v>
      </c>
      <c r="F3" s="16" t="s">
        <v>46</v>
      </c>
      <c r="G3" s="16" t="s">
        <v>25</v>
      </c>
      <c r="H3" s="17" t="s">
        <v>47</v>
      </c>
      <c r="I3" s="301" t="s">
        <v>44</v>
      </c>
      <c r="J3" s="622" t="s">
        <v>348</v>
      </c>
      <c r="K3" s="605"/>
      <c r="L3" s="605"/>
      <c r="M3" s="605"/>
      <c r="N3" s="605"/>
      <c r="O3" s="605"/>
      <c r="P3" s="605"/>
      <c r="Q3" s="605"/>
      <c r="R3" s="605"/>
      <c r="S3" s="605"/>
      <c r="T3" s="610" t="s">
        <v>722</v>
      </c>
      <c r="U3" s="611"/>
      <c r="V3" s="611"/>
      <c r="W3" s="612"/>
      <c r="X3" s="613" t="s">
        <v>349</v>
      </c>
      <c r="Y3" s="605"/>
      <c r="Z3" s="605"/>
      <c r="AA3" s="605"/>
      <c r="AB3" s="605"/>
      <c r="AC3" s="605"/>
      <c r="AD3" s="605"/>
      <c r="AE3" s="605"/>
      <c r="AF3" s="605"/>
      <c r="AG3" s="605"/>
      <c r="AH3" s="610" t="s">
        <v>723</v>
      </c>
      <c r="AI3" s="611"/>
      <c r="AJ3" s="611"/>
      <c r="AK3" s="612"/>
      <c r="AL3" s="613" t="s">
        <v>350</v>
      </c>
      <c r="AM3" s="605"/>
      <c r="AN3" s="605"/>
      <c r="AO3" s="605"/>
      <c r="AP3" s="605"/>
      <c r="AQ3" s="605"/>
      <c r="AR3" s="605"/>
      <c r="AS3" s="605"/>
      <c r="AT3" s="605"/>
      <c r="AU3" s="605"/>
      <c r="AV3" s="610" t="s">
        <v>724</v>
      </c>
      <c r="AW3" s="611"/>
      <c r="AX3" s="611"/>
      <c r="AY3" s="612"/>
      <c r="AZ3" s="613" t="s">
        <v>351</v>
      </c>
      <c r="BA3" s="605"/>
      <c r="BB3" s="605"/>
      <c r="BC3" s="605"/>
      <c r="BD3" s="605"/>
      <c r="BE3" s="605"/>
      <c r="BF3" s="605"/>
      <c r="BG3" s="605"/>
      <c r="BH3" s="605"/>
      <c r="BI3" s="610" t="s">
        <v>725</v>
      </c>
      <c r="BJ3" s="611"/>
      <c r="BK3" s="611"/>
      <c r="BL3" s="612"/>
      <c r="BM3" s="613" t="s">
        <v>352</v>
      </c>
      <c r="BN3" s="605"/>
      <c r="BO3" s="605"/>
      <c r="BP3" s="605"/>
      <c r="BQ3" s="605"/>
      <c r="BR3" s="605"/>
      <c r="BS3" s="605"/>
      <c r="BT3" s="605"/>
      <c r="BU3" s="605"/>
      <c r="BV3" s="605"/>
      <c r="BW3" s="610" t="s">
        <v>726</v>
      </c>
      <c r="BX3" s="611"/>
      <c r="BY3" s="611"/>
      <c r="BZ3" s="612"/>
      <c r="CA3" s="613" t="s">
        <v>353</v>
      </c>
      <c r="CB3" s="613"/>
      <c r="CC3" s="605"/>
      <c r="CD3" s="605"/>
      <c r="CE3" s="605"/>
      <c r="CF3" s="605"/>
      <c r="CG3" s="605"/>
      <c r="CH3" s="605"/>
      <c r="CI3" s="605"/>
      <c r="CJ3" s="605"/>
      <c r="CK3" s="610" t="s">
        <v>727</v>
      </c>
      <c r="CL3" s="611"/>
      <c r="CM3" s="611"/>
      <c r="CN3" s="612"/>
      <c r="CO3" s="327" t="s">
        <v>57</v>
      </c>
    </row>
    <row r="4" spans="1:379" ht="20.25" customHeight="1">
      <c r="A4" s="16"/>
      <c r="B4" s="572"/>
      <c r="C4" s="573"/>
      <c r="D4" s="573"/>
      <c r="E4" s="573"/>
      <c r="F4" s="574"/>
      <c r="G4" s="572"/>
      <c r="H4" s="573"/>
      <c r="I4" s="581"/>
      <c r="J4" s="609" t="s">
        <v>58</v>
      </c>
      <c r="K4" s="605"/>
      <c r="L4" s="605"/>
      <c r="M4" s="606"/>
      <c r="N4" s="22" t="s">
        <v>256</v>
      </c>
      <c r="O4" s="22" t="s">
        <v>257</v>
      </c>
      <c r="P4" s="153" t="s">
        <v>347</v>
      </c>
      <c r="Q4" s="22" t="s">
        <v>259</v>
      </c>
      <c r="R4" s="22" t="s">
        <v>258</v>
      </c>
      <c r="S4" s="229" t="s">
        <v>59</v>
      </c>
      <c r="T4" s="266" t="s">
        <v>54</v>
      </c>
      <c r="U4" s="253" t="s">
        <v>715</v>
      </c>
      <c r="V4" s="253" t="s">
        <v>716</v>
      </c>
      <c r="W4" s="267" t="s">
        <v>717</v>
      </c>
      <c r="X4" s="605" t="s">
        <v>58</v>
      </c>
      <c r="Y4" s="605"/>
      <c r="Z4" s="605"/>
      <c r="AA4" s="606"/>
      <c r="AB4" s="22" t="s">
        <v>256</v>
      </c>
      <c r="AC4" s="22" t="s">
        <v>257</v>
      </c>
      <c r="AD4" s="153" t="s">
        <v>347</v>
      </c>
      <c r="AE4" s="22" t="s">
        <v>259</v>
      </c>
      <c r="AF4" s="22" t="s">
        <v>258</v>
      </c>
      <c r="AG4" s="229" t="s">
        <v>59</v>
      </c>
      <c r="AH4" s="266" t="s">
        <v>54</v>
      </c>
      <c r="AI4" s="253" t="s">
        <v>715</v>
      </c>
      <c r="AJ4" s="253" t="s">
        <v>716</v>
      </c>
      <c r="AK4" s="267" t="s">
        <v>717</v>
      </c>
      <c r="AL4" s="605" t="s">
        <v>60</v>
      </c>
      <c r="AM4" s="605"/>
      <c r="AN4" s="605"/>
      <c r="AO4" s="606"/>
      <c r="AP4" s="22" t="s">
        <v>256</v>
      </c>
      <c r="AQ4" s="22" t="s">
        <v>257</v>
      </c>
      <c r="AR4" s="153" t="s">
        <v>347</v>
      </c>
      <c r="AS4" s="22" t="s">
        <v>259</v>
      </c>
      <c r="AT4" s="22" t="s">
        <v>258</v>
      </c>
      <c r="AU4" s="229" t="s">
        <v>59</v>
      </c>
      <c r="AV4" s="266" t="s">
        <v>54</v>
      </c>
      <c r="AW4" s="253" t="s">
        <v>715</v>
      </c>
      <c r="AX4" s="253" t="s">
        <v>716</v>
      </c>
      <c r="AY4" s="267" t="s">
        <v>717</v>
      </c>
      <c r="AZ4" s="605" t="s">
        <v>58</v>
      </c>
      <c r="BA4" s="605"/>
      <c r="BB4" s="606"/>
      <c r="BC4" s="22" t="s">
        <v>256</v>
      </c>
      <c r="BD4" s="22" t="s">
        <v>257</v>
      </c>
      <c r="BE4" s="153" t="s">
        <v>347</v>
      </c>
      <c r="BF4" s="22" t="s">
        <v>259</v>
      </c>
      <c r="BG4" s="22" t="s">
        <v>258</v>
      </c>
      <c r="BH4" s="229" t="s">
        <v>59</v>
      </c>
      <c r="BI4" s="266" t="s">
        <v>54</v>
      </c>
      <c r="BJ4" s="253" t="s">
        <v>715</v>
      </c>
      <c r="BK4" s="253" t="s">
        <v>716</v>
      </c>
      <c r="BL4" s="267" t="s">
        <v>717</v>
      </c>
      <c r="BM4" s="605" t="s">
        <v>58</v>
      </c>
      <c r="BN4" s="605"/>
      <c r="BO4" s="605"/>
      <c r="BP4" s="606"/>
      <c r="BQ4" s="22" t="s">
        <v>256</v>
      </c>
      <c r="BR4" s="22" t="s">
        <v>257</v>
      </c>
      <c r="BS4" s="153" t="s">
        <v>347</v>
      </c>
      <c r="BT4" s="22" t="s">
        <v>259</v>
      </c>
      <c r="BU4" s="22" t="s">
        <v>258</v>
      </c>
      <c r="BV4" s="229" t="s">
        <v>59</v>
      </c>
      <c r="BW4" s="266" t="s">
        <v>54</v>
      </c>
      <c r="BX4" s="253" t="s">
        <v>715</v>
      </c>
      <c r="BY4" s="253" t="s">
        <v>716</v>
      </c>
      <c r="BZ4" s="267" t="s">
        <v>717</v>
      </c>
      <c r="CA4" s="605" t="s">
        <v>58</v>
      </c>
      <c r="CB4" s="605"/>
      <c r="CC4" s="605"/>
      <c r="CD4" s="606"/>
      <c r="CE4" s="22" t="s">
        <v>256</v>
      </c>
      <c r="CF4" s="22" t="s">
        <v>257</v>
      </c>
      <c r="CG4" s="153" t="s">
        <v>347</v>
      </c>
      <c r="CH4" s="22" t="s">
        <v>259</v>
      </c>
      <c r="CI4" s="22" t="s">
        <v>258</v>
      </c>
      <c r="CJ4" s="229" t="s">
        <v>59</v>
      </c>
      <c r="CK4" s="266" t="s">
        <v>54</v>
      </c>
      <c r="CL4" s="253" t="s">
        <v>715</v>
      </c>
      <c r="CM4" s="253" t="s">
        <v>716</v>
      </c>
      <c r="CN4" s="267" t="s">
        <v>717</v>
      </c>
      <c r="CO4" s="328" t="s">
        <v>109</v>
      </c>
    </row>
    <row r="5" spans="1:379" ht="24" customHeight="1">
      <c r="A5" s="16"/>
      <c r="B5" s="575"/>
      <c r="C5" s="576"/>
      <c r="D5" s="576"/>
      <c r="E5" s="576"/>
      <c r="F5" s="577"/>
      <c r="G5" s="575"/>
      <c r="H5" s="576"/>
      <c r="I5" s="582"/>
      <c r="J5" s="25" t="s">
        <v>196</v>
      </c>
      <c r="K5" s="25" t="s">
        <v>63</v>
      </c>
      <c r="L5" s="26" t="s">
        <v>62</v>
      </c>
      <c r="M5" s="26" t="s">
        <v>64</v>
      </c>
      <c r="N5" s="84"/>
      <c r="O5" s="85"/>
      <c r="P5" s="85"/>
      <c r="Q5" s="84"/>
      <c r="R5" s="85"/>
      <c r="S5" s="85"/>
      <c r="T5" s="614" t="s">
        <v>734</v>
      </c>
      <c r="U5" s="615"/>
      <c r="V5" s="615"/>
      <c r="W5" s="616"/>
      <c r="X5" s="26" t="s">
        <v>196</v>
      </c>
      <c r="Y5" s="25" t="s">
        <v>63</v>
      </c>
      <c r="Z5" s="26" t="s">
        <v>62</v>
      </c>
      <c r="AA5" s="26" t="s">
        <v>64</v>
      </c>
      <c r="AB5" s="84"/>
      <c r="AC5" s="85"/>
      <c r="AD5" s="85"/>
      <c r="AE5" s="84"/>
      <c r="AF5" s="85"/>
      <c r="AG5" s="85"/>
      <c r="AH5" s="614" t="s">
        <v>734</v>
      </c>
      <c r="AI5" s="615"/>
      <c r="AJ5" s="615"/>
      <c r="AK5" s="616"/>
      <c r="AL5" s="26" t="s">
        <v>196</v>
      </c>
      <c r="AM5" s="25" t="s">
        <v>63</v>
      </c>
      <c r="AN5" s="26" t="s">
        <v>62</v>
      </c>
      <c r="AO5" s="26" t="s">
        <v>64</v>
      </c>
      <c r="AP5" s="84"/>
      <c r="AQ5" s="85"/>
      <c r="AR5" s="85"/>
      <c r="AS5" s="84"/>
      <c r="AT5" s="85"/>
      <c r="AU5" s="85"/>
      <c r="AV5" s="614" t="s">
        <v>734</v>
      </c>
      <c r="AW5" s="615"/>
      <c r="AX5" s="615"/>
      <c r="AY5" s="616"/>
      <c r="AZ5" s="26" t="s">
        <v>63</v>
      </c>
      <c r="BA5" s="26" t="s">
        <v>62</v>
      </c>
      <c r="BB5" s="26" t="s">
        <v>64</v>
      </c>
      <c r="BC5" s="84"/>
      <c r="BD5" s="85"/>
      <c r="BE5" s="85"/>
      <c r="BF5" s="84"/>
      <c r="BG5" s="85"/>
      <c r="BH5" s="85"/>
      <c r="BI5" s="614" t="s">
        <v>734</v>
      </c>
      <c r="BJ5" s="615"/>
      <c r="BK5" s="615"/>
      <c r="BL5" s="616"/>
      <c r="BM5" s="26" t="s">
        <v>196</v>
      </c>
      <c r="BN5" s="25" t="s">
        <v>63</v>
      </c>
      <c r="BO5" s="26" t="s">
        <v>62</v>
      </c>
      <c r="BP5" s="26" t="s">
        <v>64</v>
      </c>
      <c r="BQ5" s="84"/>
      <c r="BR5" s="85"/>
      <c r="BS5" s="85"/>
      <c r="BT5" s="84"/>
      <c r="BU5" s="85"/>
      <c r="BV5" s="85"/>
      <c r="BW5" s="614" t="s">
        <v>734</v>
      </c>
      <c r="BX5" s="615"/>
      <c r="BY5" s="615"/>
      <c r="BZ5" s="616"/>
      <c r="CA5" s="26" t="s">
        <v>196</v>
      </c>
      <c r="CB5" s="25" t="s">
        <v>63</v>
      </c>
      <c r="CC5" s="26" t="s">
        <v>62</v>
      </c>
      <c r="CD5" s="26" t="s">
        <v>64</v>
      </c>
      <c r="CE5" s="84"/>
      <c r="CF5" s="85"/>
      <c r="CG5" s="85"/>
      <c r="CH5" s="84"/>
      <c r="CI5" s="85"/>
      <c r="CJ5" s="85"/>
      <c r="CK5" s="614" t="s">
        <v>734</v>
      </c>
      <c r="CL5" s="615"/>
      <c r="CM5" s="615"/>
      <c r="CN5" s="616"/>
      <c r="CO5" s="620" t="s">
        <v>735</v>
      </c>
    </row>
    <row r="6" spans="1:379" ht="12.75">
      <c r="A6" s="16"/>
      <c r="B6" s="578"/>
      <c r="C6" s="579"/>
      <c r="D6" s="579"/>
      <c r="E6" s="579"/>
      <c r="F6" s="580"/>
      <c r="G6" s="578"/>
      <c r="H6" s="579"/>
      <c r="I6" s="583"/>
      <c r="J6" s="25"/>
      <c r="K6" s="26"/>
      <c r="L6" s="26"/>
      <c r="M6" s="26"/>
      <c r="N6" s="26"/>
      <c r="O6" s="26"/>
      <c r="P6" s="26"/>
      <c r="Q6" s="26"/>
      <c r="R6" s="26"/>
      <c r="S6" s="229"/>
      <c r="T6" s="617"/>
      <c r="U6" s="618"/>
      <c r="V6" s="618"/>
      <c r="W6" s="619"/>
      <c r="X6" s="26"/>
      <c r="Y6" s="26"/>
      <c r="Z6" s="26"/>
      <c r="AA6" s="26"/>
      <c r="AB6" s="26"/>
      <c r="AC6" s="26"/>
      <c r="AD6" s="26"/>
      <c r="AE6" s="26"/>
      <c r="AF6" s="26"/>
      <c r="AG6" s="229"/>
      <c r="AH6" s="617"/>
      <c r="AI6" s="618"/>
      <c r="AJ6" s="618"/>
      <c r="AK6" s="619"/>
      <c r="AL6" s="26"/>
      <c r="AM6" s="26"/>
      <c r="AN6" s="26"/>
      <c r="AO6" s="26"/>
      <c r="AP6" s="26"/>
      <c r="AQ6" s="26"/>
      <c r="AR6" s="26"/>
      <c r="AS6" s="26"/>
      <c r="AT6" s="26"/>
      <c r="AU6" s="229"/>
      <c r="AV6" s="617"/>
      <c r="AW6" s="618"/>
      <c r="AX6" s="618"/>
      <c r="AY6" s="619"/>
      <c r="AZ6" s="26"/>
      <c r="BA6" s="26"/>
      <c r="BB6" s="26"/>
      <c r="BC6" s="26"/>
      <c r="BD6" s="26"/>
      <c r="BE6" s="26"/>
      <c r="BF6" s="26"/>
      <c r="BG6" s="26"/>
      <c r="BH6" s="26"/>
      <c r="BI6" s="617"/>
      <c r="BJ6" s="618"/>
      <c r="BK6" s="618"/>
      <c r="BL6" s="619"/>
      <c r="BM6" s="230"/>
      <c r="BN6" s="22"/>
      <c r="BO6" s="22"/>
      <c r="BP6" s="22"/>
      <c r="BQ6" s="22"/>
      <c r="BR6" s="22"/>
      <c r="BS6" s="22"/>
      <c r="BT6" s="22"/>
      <c r="BU6" s="22"/>
      <c r="BV6" s="229"/>
      <c r="BW6" s="617"/>
      <c r="BX6" s="618"/>
      <c r="BY6" s="618"/>
      <c r="BZ6" s="619"/>
      <c r="CA6" s="230"/>
      <c r="CB6" s="22"/>
      <c r="CC6" s="22"/>
      <c r="CD6" s="22"/>
      <c r="CE6" s="22"/>
      <c r="CF6" s="22"/>
      <c r="CG6" s="22"/>
      <c r="CH6" s="22"/>
      <c r="CI6" s="22"/>
      <c r="CJ6" s="229"/>
      <c r="CK6" s="617"/>
      <c r="CL6" s="618"/>
      <c r="CM6" s="618"/>
      <c r="CN6" s="619"/>
      <c r="CO6" s="621"/>
    </row>
    <row r="7" spans="1:379" ht="42" customHeight="1">
      <c r="A7" s="1" t="s">
        <v>7</v>
      </c>
      <c r="B7" s="1" t="s">
        <v>33</v>
      </c>
      <c r="C7" s="1"/>
      <c r="D7" s="2" t="s">
        <v>48</v>
      </c>
      <c r="E7" s="1">
        <v>1</v>
      </c>
      <c r="F7" s="2" t="s">
        <v>35</v>
      </c>
      <c r="G7" s="38" t="s">
        <v>108</v>
      </c>
      <c r="H7" s="2" t="s">
        <v>34</v>
      </c>
      <c r="I7" s="303" t="s">
        <v>188</v>
      </c>
      <c r="J7" s="1"/>
      <c r="K7" s="1"/>
      <c r="L7" s="1"/>
      <c r="M7" s="1"/>
      <c r="N7" s="38" t="s">
        <v>116</v>
      </c>
      <c r="O7" s="81">
        <f>O8+O11+O20+O32</f>
        <v>8.7980000000000107</v>
      </c>
      <c r="P7" s="81">
        <f>P8+P11+P20+P32</f>
        <v>26394000.000000037</v>
      </c>
      <c r="Q7" s="38" t="s">
        <v>116</v>
      </c>
      <c r="R7" s="81">
        <f>R8+R11+R20+R32</f>
        <v>0.20509500000000069</v>
      </c>
      <c r="S7" s="89">
        <f>S8+S11+S20+S32</f>
        <v>615285.0000000021</v>
      </c>
      <c r="T7" s="268"/>
      <c r="U7" s="81"/>
      <c r="V7" s="81"/>
      <c r="W7" s="269"/>
      <c r="X7" s="315"/>
      <c r="Y7" s="1"/>
      <c r="Z7" s="1"/>
      <c r="AA7" s="1"/>
      <c r="AB7" s="38" t="s">
        <v>116</v>
      </c>
      <c r="AC7" s="81">
        <f>AC8+AC11+AC20+AC32</f>
        <v>19.634999999999998</v>
      </c>
      <c r="AD7" s="81">
        <f>AD8+AD11+AD20+AD32</f>
        <v>98174999.999999985</v>
      </c>
      <c r="AE7" s="38" t="s">
        <v>116</v>
      </c>
      <c r="AF7" s="81">
        <f>AF8+AF11+AF20+AF32</f>
        <v>1.1554164999999996</v>
      </c>
      <c r="AG7" s="89">
        <f>AG8+AG11+AG20+AG32</f>
        <v>5777082.4999999981</v>
      </c>
      <c r="AH7" s="268"/>
      <c r="AI7" s="81"/>
      <c r="AJ7" s="81"/>
      <c r="AK7" s="269"/>
      <c r="AL7" s="93"/>
      <c r="AM7" s="2"/>
      <c r="AN7" s="2"/>
      <c r="AO7" s="2"/>
      <c r="AP7" s="38" t="s">
        <v>116</v>
      </c>
      <c r="AQ7" s="81">
        <f>AQ8+AQ11+AQ20+AQ32</f>
        <v>4.6899999999999995</v>
      </c>
      <c r="AR7" s="81">
        <f>AR8+AR11+AR20+AR32</f>
        <v>119500000</v>
      </c>
      <c r="AS7" s="38" t="s">
        <v>116</v>
      </c>
      <c r="AT7" s="81">
        <f>AT8+AT11+AT20+AT32</f>
        <v>0.19845499999999999</v>
      </c>
      <c r="AU7" s="89">
        <f>AU8+AU11+AU20+AU32</f>
        <v>6309350</v>
      </c>
      <c r="AV7" s="268"/>
      <c r="AW7" s="81"/>
      <c r="AX7" s="81"/>
      <c r="AY7" s="269"/>
      <c r="AZ7" s="93"/>
      <c r="BA7" s="2"/>
      <c r="BB7" s="2"/>
      <c r="BC7" s="38" t="s">
        <v>116</v>
      </c>
      <c r="BD7" s="81">
        <f>BD8+BD11+BD20+BD32</f>
        <v>0</v>
      </c>
      <c r="BE7" s="81">
        <f>BE8+BE11+BE20+BE32</f>
        <v>0</v>
      </c>
      <c r="BF7" s="38" t="s">
        <v>116</v>
      </c>
      <c r="BG7" s="81">
        <f>BG8+BG11+BG20+BG32</f>
        <v>0</v>
      </c>
      <c r="BH7" s="89">
        <f>BH8+BH11+BH20+BH32</f>
        <v>0</v>
      </c>
      <c r="BI7" s="268"/>
      <c r="BJ7" s="81"/>
      <c r="BK7" s="81"/>
      <c r="BL7" s="269"/>
      <c r="BM7" s="93"/>
      <c r="BN7" s="2"/>
      <c r="BO7" s="2"/>
      <c r="BP7" s="2"/>
      <c r="BQ7" s="38" t="s">
        <v>116</v>
      </c>
      <c r="BR7" s="81">
        <f>BR8+BR11+BR20+BR32</f>
        <v>0.11850000000000022</v>
      </c>
      <c r="BS7" s="81">
        <f>BS8+BS11+BS20+BS32</f>
        <v>237000.00000000047</v>
      </c>
      <c r="BT7" s="38" t="s">
        <v>116</v>
      </c>
      <c r="BU7" s="81">
        <f>BU8+BU11+BU20+BU32</f>
        <v>0</v>
      </c>
      <c r="BV7" s="89">
        <f>BV8+BV11+BV20+BV32</f>
        <v>0</v>
      </c>
      <c r="BW7" s="268"/>
      <c r="BX7" s="81"/>
      <c r="BY7" s="81"/>
      <c r="BZ7" s="269"/>
      <c r="CA7" s="93"/>
      <c r="CB7" s="2"/>
      <c r="CC7" s="2"/>
      <c r="CD7" s="2"/>
      <c r="CE7" s="38" t="s">
        <v>116</v>
      </c>
      <c r="CF7" s="81">
        <f>CF8+CF11+CF20+CF32</f>
        <v>0</v>
      </c>
      <c r="CG7" s="81">
        <f>CG8+CG11+CG20+CG32</f>
        <v>0</v>
      </c>
      <c r="CH7" s="38" t="s">
        <v>116</v>
      </c>
      <c r="CI7" s="81">
        <f>CI8+CI11+CI20+CI32</f>
        <v>0</v>
      </c>
      <c r="CJ7" s="89">
        <f>CJ8+CJ11+CJ20+CJ32</f>
        <v>0</v>
      </c>
      <c r="CK7" s="268"/>
      <c r="CL7" s="81"/>
      <c r="CM7" s="81"/>
      <c r="CN7" s="269"/>
      <c r="CO7" s="331"/>
    </row>
    <row r="8" spans="1:379" s="35" customFormat="1" ht="22.5">
      <c r="A8" s="64" t="s">
        <v>7</v>
      </c>
      <c r="B8" s="64" t="s">
        <v>33</v>
      </c>
      <c r="C8" s="64" t="s">
        <v>14</v>
      </c>
      <c r="D8" s="120" t="s">
        <v>48</v>
      </c>
      <c r="E8" s="117">
        <v>101</v>
      </c>
      <c r="F8" s="119" t="s">
        <v>35</v>
      </c>
      <c r="G8" s="119" t="s">
        <v>108</v>
      </c>
      <c r="H8" s="119" t="s">
        <v>34</v>
      </c>
      <c r="I8" s="305" t="s">
        <v>188</v>
      </c>
      <c r="J8" s="66"/>
      <c r="K8" s="66"/>
      <c r="L8" s="66"/>
      <c r="M8" s="66"/>
      <c r="N8" s="80" t="s">
        <v>115</v>
      </c>
      <c r="O8" s="79">
        <f>SUM(O9:O10)</f>
        <v>0</v>
      </c>
      <c r="P8" s="79">
        <f>SUM(P9:P10)</f>
        <v>0</v>
      </c>
      <c r="Q8" s="80" t="s">
        <v>115</v>
      </c>
      <c r="R8" s="79">
        <f>SUM(R9:R10)</f>
        <v>0</v>
      </c>
      <c r="S8" s="256">
        <f>SUM(S9:S10)</f>
        <v>0</v>
      </c>
      <c r="T8" s="270"/>
      <c r="U8" s="79"/>
      <c r="V8" s="79"/>
      <c r="W8" s="271"/>
      <c r="X8" s="316"/>
      <c r="Y8" s="66"/>
      <c r="Z8" s="66"/>
      <c r="AA8" s="66"/>
      <c r="AB8" s="80" t="s">
        <v>115</v>
      </c>
      <c r="AC8" s="79">
        <f>SUM(AC9:AC10)</f>
        <v>0</v>
      </c>
      <c r="AD8" s="79">
        <f>SUM(AD9:AD10)</f>
        <v>0</v>
      </c>
      <c r="AE8" s="80" t="s">
        <v>115</v>
      </c>
      <c r="AF8" s="79">
        <f>SUM(AF9:AF10)</f>
        <v>0</v>
      </c>
      <c r="AG8" s="256">
        <f>SUM(AG9:AG10)</f>
        <v>0</v>
      </c>
      <c r="AH8" s="270"/>
      <c r="AI8" s="79"/>
      <c r="AJ8" s="79"/>
      <c r="AK8" s="271"/>
      <c r="AL8" s="264"/>
      <c r="AM8" s="65"/>
      <c r="AN8" s="65"/>
      <c r="AO8" s="65"/>
      <c r="AP8" s="80" t="s">
        <v>115</v>
      </c>
      <c r="AQ8" s="79">
        <f>SUM(AQ9:AQ10)</f>
        <v>0</v>
      </c>
      <c r="AR8" s="79">
        <f>SUM(AR9:AR10)</f>
        <v>0</v>
      </c>
      <c r="AS8" s="80" t="s">
        <v>115</v>
      </c>
      <c r="AT8" s="79">
        <f>SUM(AT9:AT10)</f>
        <v>0</v>
      </c>
      <c r="AU8" s="256">
        <f>SUM(AU9:AU10)</f>
        <v>0</v>
      </c>
      <c r="AV8" s="270"/>
      <c r="AW8" s="79"/>
      <c r="AX8" s="79"/>
      <c r="AY8" s="271"/>
      <c r="AZ8" s="264"/>
      <c r="BA8" s="65"/>
      <c r="BB8" s="65"/>
      <c r="BC8" s="80" t="s">
        <v>115</v>
      </c>
      <c r="BD8" s="79">
        <f>SUM(BD9:BD10)</f>
        <v>0</v>
      </c>
      <c r="BE8" s="79">
        <f>SUM(BE9:BE10)</f>
        <v>0</v>
      </c>
      <c r="BF8" s="80" t="s">
        <v>115</v>
      </c>
      <c r="BG8" s="79">
        <f>SUM(BG9:BG10)</f>
        <v>0</v>
      </c>
      <c r="BH8" s="256">
        <f>SUM(BH9:BH10)</f>
        <v>0</v>
      </c>
      <c r="BI8" s="270"/>
      <c r="BJ8" s="79"/>
      <c r="BK8" s="79"/>
      <c r="BL8" s="271"/>
      <c r="BM8" s="264"/>
      <c r="BN8" s="65"/>
      <c r="BO8" s="65"/>
      <c r="BP8" s="65"/>
      <c r="BQ8" s="80" t="s">
        <v>115</v>
      </c>
      <c r="BR8" s="79">
        <f>SUM(BR9:BR10)</f>
        <v>0</v>
      </c>
      <c r="BS8" s="79">
        <f>SUM(BS9:BS10)</f>
        <v>0</v>
      </c>
      <c r="BT8" s="80" t="s">
        <v>115</v>
      </c>
      <c r="BU8" s="79">
        <f>SUM(BU9:BU10)</f>
        <v>0</v>
      </c>
      <c r="BV8" s="256">
        <f>SUM(BV9:BV10)</f>
        <v>0</v>
      </c>
      <c r="BW8" s="270"/>
      <c r="BX8" s="79"/>
      <c r="BY8" s="79"/>
      <c r="BZ8" s="271"/>
      <c r="CA8" s="264"/>
      <c r="CB8" s="65"/>
      <c r="CC8" s="65"/>
      <c r="CD8" s="65"/>
      <c r="CE8" s="80" t="s">
        <v>115</v>
      </c>
      <c r="CF8" s="79">
        <f>SUM(CF9:CF10)</f>
        <v>0</v>
      </c>
      <c r="CG8" s="79">
        <f>SUM(CG9:CG10)</f>
        <v>0</v>
      </c>
      <c r="CH8" s="80" t="s">
        <v>115</v>
      </c>
      <c r="CI8" s="79">
        <f>SUM(CI9:CI10)</f>
        <v>0</v>
      </c>
      <c r="CJ8" s="256">
        <f>SUM(CJ9:CJ10)</f>
        <v>0</v>
      </c>
      <c r="CK8" s="270"/>
      <c r="CL8" s="79"/>
      <c r="CM8" s="79"/>
      <c r="CN8" s="271"/>
      <c r="CO8" s="332"/>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9"/>
      <c r="GS8" s="99"/>
      <c r="GT8" s="99"/>
      <c r="GU8" s="99"/>
      <c r="GV8" s="99"/>
      <c r="GW8" s="99"/>
      <c r="GX8" s="99"/>
      <c r="GY8" s="99"/>
      <c r="GZ8" s="99"/>
      <c r="HA8" s="99"/>
      <c r="HB8" s="99"/>
      <c r="HC8" s="99"/>
      <c r="HD8" s="99"/>
      <c r="HE8" s="99"/>
      <c r="HF8" s="99"/>
      <c r="HG8" s="99"/>
      <c r="HH8" s="99"/>
      <c r="HI8" s="99"/>
      <c r="HJ8" s="99"/>
      <c r="HK8" s="99"/>
      <c r="HL8" s="99"/>
      <c r="HM8" s="99"/>
      <c r="HN8" s="99"/>
      <c r="HO8" s="99"/>
      <c r="HP8" s="99"/>
      <c r="HQ8" s="99"/>
      <c r="HR8" s="99"/>
      <c r="HS8" s="99"/>
      <c r="HT8" s="99"/>
      <c r="HU8" s="99"/>
      <c r="HV8" s="99"/>
      <c r="HW8" s="99"/>
      <c r="HX8" s="99"/>
      <c r="HY8" s="99"/>
      <c r="HZ8" s="99"/>
      <c r="IA8" s="99"/>
      <c r="IB8" s="99"/>
      <c r="IC8" s="99"/>
      <c r="ID8" s="99"/>
      <c r="IE8" s="99"/>
      <c r="IF8" s="99"/>
      <c r="IG8" s="99"/>
      <c r="IH8" s="99"/>
      <c r="II8" s="99"/>
      <c r="IJ8" s="99"/>
      <c r="IK8" s="99"/>
      <c r="IL8" s="99"/>
      <c r="IM8" s="99"/>
      <c r="IN8" s="99"/>
      <c r="IO8" s="99"/>
      <c r="IP8" s="99"/>
      <c r="IQ8" s="99"/>
      <c r="IR8" s="99"/>
      <c r="IS8" s="99"/>
      <c r="IT8" s="99"/>
      <c r="IU8" s="99"/>
      <c r="IV8" s="99"/>
      <c r="IW8" s="99"/>
      <c r="IX8" s="99"/>
      <c r="IY8" s="99"/>
      <c r="IZ8" s="99"/>
      <c r="JA8" s="99"/>
      <c r="JB8" s="99"/>
      <c r="JC8" s="99"/>
      <c r="JD8" s="99"/>
      <c r="JE8" s="99"/>
      <c r="JF8" s="99"/>
      <c r="JG8" s="99"/>
      <c r="JH8" s="99"/>
      <c r="JI8" s="99"/>
      <c r="JJ8" s="99"/>
      <c r="JK8" s="99"/>
      <c r="JL8" s="99"/>
      <c r="JM8" s="99"/>
      <c r="JN8" s="99"/>
      <c r="JO8" s="99"/>
      <c r="JP8" s="99"/>
      <c r="JQ8" s="99"/>
      <c r="JR8" s="99"/>
      <c r="JS8" s="99"/>
      <c r="JT8" s="99"/>
      <c r="JU8" s="99"/>
      <c r="JV8" s="99"/>
      <c r="JW8" s="99"/>
      <c r="JX8" s="99"/>
      <c r="JY8" s="99"/>
      <c r="JZ8" s="99"/>
      <c r="KA8" s="99"/>
      <c r="KB8" s="99"/>
      <c r="KC8" s="99"/>
      <c r="KD8" s="99"/>
      <c r="KE8" s="99"/>
      <c r="KF8" s="99"/>
      <c r="KG8" s="99"/>
      <c r="KH8" s="99"/>
      <c r="KI8" s="99"/>
      <c r="KJ8" s="99"/>
      <c r="KK8" s="99"/>
      <c r="KL8" s="99"/>
      <c r="KM8" s="99"/>
      <c r="KN8" s="99"/>
      <c r="KO8" s="99"/>
      <c r="KP8" s="99"/>
      <c r="KQ8" s="99"/>
      <c r="KR8" s="99"/>
      <c r="KS8" s="99"/>
      <c r="KT8" s="99"/>
      <c r="KU8" s="99"/>
      <c r="KV8" s="99"/>
      <c r="KW8" s="99"/>
      <c r="KX8" s="99"/>
      <c r="KY8" s="99"/>
      <c r="KZ8" s="99"/>
      <c r="LA8" s="99"/>
      <c r="LB8" s="99"/>
      <c r="LC8" s="99"/>
      <c r="LD8" s="99"/>
      <c r="LE8" s="99"/>
      <c r="LF8" s="99"/>
      <c r="LG8" s="99"/>
      <c r="LH8" s="99"/>
      <c r="LI8" s="99"/>
      <c r="LJ8" s="99"/>
      <c r="LK8" s="99"/>
      <c r="LL8" s="99"/>
      <c r="LM8" s="99"/>
      <c r="LN8" s="99"/>
      <c r="LO8" s="99"/>
      <c r="LP8" s="99"/>
      <c r="LQ8" s="99"/>
      <c r="LR8" s="99"/>
      <c r="LS8" s="99"/>
      <c r="LT8" s="99"/>
      <c r="LU8" s="99"/>
      <c r="LV8" s="99"/>
      <c r="LW8" s="99"/>
      <c r="LX8" s="99"/>
      <c r="LY8" s="99"/>
      <c r="LZ8" s="99"/>
      <c r="MA8" s="99"/>
      <c r="MB8" s="99"/>
      <c r="MC8" s="99"/>
      <c r="MD8" s="99"/>
      <c r="ME8" s="99"/>
      <c r="MF8" s="99"/>
      <c r="MG8" s="99"/>
      <c r="MH8" s="99"/>
      <c r="MI8" s="99"/>
      <c r="MJ8" s="99"/>
      <c r="MK8" s="99"/>
      <c r="ML8" s="99"/>
      <c r="MM8" s="99"/>
      <c r="MN8" s="99"/>
      <c r="MO8" s="99"/>
      <c r="MP8" s="99"/>
      <c r="MQ8" s="99"/>
      <c r="MR8" s="99"/>
      <c r="MS8" s="99"/>
      <c r="MT8" s="99"/>
      <c r="MU8" s="99"/>
      <c r="MV8" s="99"/>
      <c r="MW8" s="99"/>
      <c r="MX8" s="99"/>
      <c r="MY8" s="99"/>
      <c r="MZ8" s="99"/>
      <c r="NA8" s="99"/>
      <c r="NB8" s="99"/>
      <c r="NC8" s="99"/>
      <c r="ND8" s="99"/>
      <c r="NE8" s="99"/>
      <c r="NF8" s="99"/>
      <c r="NG8" s="99"/>
      <c r="NH8" s="99"/>
      <c r="NI8" s="99"/>
      <c r="NJ8" s="99"/>
      <c r="NK8" s="99"/>
      <c r="NL8" s="99"/>
      <c r="NM8" s="99"/>
      <c r="NN8" s="99"/>
      <c r="NO8" s="99"/>
    </row>
    <row r="9" spans="1:379" ht="15">
      <c r="A9" s="4"/>
      <c r="B9" s="8" t="s">
        <v>33</v>
      </c>
      <c r="C9" s="8" t="s">
        <v>14</v>
      </c>
      <c r="D9" s="8"/>
      <c r="E9" s="199">
        <v>101</v>
      </c>
      <c r="F9" s="118" t="s">
        <v>35</v>
      </c>
      <c r="G9" s="118" t="s">
        <v>108</v>
      </c>
      <c r="H9" s="118" t="s">
        <v>34</v>
      </c>
      <c r="I9" s="307" t="s">
        <v>188</v>
      </c>
      <c r="J9" s="8"/>
      <c r="K9" s="8"/>
      <c r="L9" s="8"/>
      <c r="M9" s="8"/>
      <c r="N9" s="8"/>
      <c r="O9" s="8"/>
      <c r="P9" s="8"/>
      <c r="Q9" s="8"/>
      <c r="R9" s="8"/>
      <c r="S9" s="312"/>
      <c r="T9" s="272"/>
      <c r="U9" s="56"/>
      <c r="V9" s="8"/>
      <c r="W9" s="273"/>
      <c r="X9" s="317"/>
      <c r="Y9" s="8"/>
      <c r="Z9" s="8"/>
      <c r="AA9" s="8"/>
      <c r="AB9" s="8"/>
      <c r="AC9" s="8"/>
      <c r="AD9" s="8"/>
      <c r="AE9" s="8"/>
      <c r="AF9" s="8"/>
      <c r="AG9" s="312"/>
      <c r="AH9" s="272"/>
      <c r="AI9" s="56"/>
      <c r="AJ9" s="8"/>
      <c r="AK9" s="273"/>
      <c r="AL9" s="127"/>
      <c r="AM9" s="57"/>
      <c r="AN9" s="57"/>
      <c r="AO9" s="57"/>
      <c r="AP9" s="223"/>
      <c r="AQ9" s="56"/>
      <c r="AR9" s="161"/>
      <c r="AS9" s="57"/>
      <c r="AT9" s="56"/>
      <c r="AU9" s="314"/>
      <c r="AV9" s="272"/>
      <c r="AW9" s="56"/>
      <c r="AX9" s="8"/>
      <c r="AY9" s="273"/>
      <c r="AZ9" s="128"/>
      <c r="BA9" s="5"/>
      <c r="BB9" s="5"/>
      <c r="BC9" s="5"/>
      <c r="BD9" s="5"/>
      <c r="BE9" s="5"/>
      <c r="BF9" s="5"/>
      <c r="BG9" s="5"/>
      <c r="BH9" s="145"/>
      <c r="BI9" s="272"/>
      <c r="BJ9" s="56"/>
      <c r="BK9" s="8"/>
      <c r="BL9" s="273"/>
      <c r="BM9" s="128"/>
      <c r="BN9" s="5"/>
      <c r="BO9" s="5"/>
      <c r="BP9" s="5"/>
      <c r="BQ9" s="5"/>
      <c r="BR9" s="5"/>
      <c r="BS9" s="5"/>
      <c r="BT9" s="5"/>
      <c r="BU9" s="5"/>
      <c r="BV9" s="145"/>
      <c r="BW9" s="272"/>
      <c r="BX9" s="56"/>
      <c r="BY9" s="8"/>
      <c r="BZ9" s="273"/>
      <c r="CA9" s="128"/>
      <c r="CB9" s="5"/>
      <c r="CC9" s="5"/>
      <c r="CD9" s="5"/>
      <c r="CE9" s="5"/>
      <c r="CF9" s="5"/>
      <c r="CG9" s="5"/>
      <c r="CH9" s="5"/>
      <c r="CI9" s="5"/>
      <c r="CJ9" s="145"/>
      <c r="CK9" s="272"/>
      <c r="CL9" s="56"/>
      <c r="CM9" s="8"/>
      <c r="CN9" s="273"/>
      <c r="CO9" s="333"/>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c r="MF9" s="99"/>
      <c r="MG9" s="99"/>
      <c r="MH9" s="99"/>
      <c r="MI9" s="99"/>
      <c r="MJ9" s="99"/>
      <c r="MK9" s="99"/>
      <c r="ML9" s="99"/>
      <c r="MM9" s="99"/>
      <c r="MN9" s="99"/>
      <c r="MO9" s="99"/>
      <c r="MP9" s="99"/>
      <c r="MQ9" s="99"/>
      <c r="MR9" s="99"/>
      <c r="MS9" s="99"/>
      <c r="MT9" s="99"/>
      <c r="MU9" s="99"/>
      <c r="MV9" s="99"/>
      <c r="MW9" s="99"/>
      <c r="MX9" s="99"/>
      <c r="MY9" s="99"/>
      <c r="MZ9" s="99"/>
      <c r="NA9" s="99"/>
      <c r="NB9" s="99"/>
      <c r="NC9" s="99"/>
      <c r="ND9" s="99"/>
      <c r="NE9" s="99"/>
      <c r="NF9" s="99"/>
      <c r="NG9" s="99"/>
      <c r="NH9" s="99"/>
      <c r="NI9" s="99"/>
      <c r="NJ9" s="99"/>
      <c r="NK9" s="99"/>
      <c r="NL9" s="99"/>
      <c r="NM9" s="99"/>
      <c r="NN9" s="99"/>
      <c r="NO9" s="99"/>
    </row>
    <row r="10" spans="1:379" ht="15">
      <c r="A10" s="4"/>
      <c r="B10" s="8" t="s">
        <v>33</v>
      </c>
      <c r="C10" s="8" t="s">
        <v>14</v>
      </c>
      <c r="D10" s="8"/>
      <c r="E10" s="199">
        <v>101</v>
      </c>
      <c r="F10" s="118" t="s">
        <v>35</v>
      </c>
      <c r="G10" s="118" t="s">
        <v>108</v>
      </c>
      <c r="H10" s="118" t="s">
        <v>34</v>
      </c>
      <c r="I10" s="307" t="s">
        <v>188</v>
      </c>
      <c r="J10" s="8"/>
      <c r="K10" s="8"/>
      <c r="L10" s="8"/>
      <c r="M10" s="8"/>
      <c r="N10" s="8"/>
      <c r="O10" s="8"/>
      <c r="P10" s="8"/>
      <c r="Q10" s="8"/>
      <c r="R10" s="8"/>
      <c r="S10" s="312"/>
      <c r="T10" s="272"/>
      <c r="U10" s="8"/>
      <c r="V10" s="8"/>
      <c r="W10" s="273"/>
      <c r="X10" s="317"/>
      <c r="Y10" s="8"/>
      <c r="Z10" s="8"/>
      <c r="AA10" s="8"/>
      <c r="AB10" s="8"/>
      <c r="AC10" s="8"/>
      <c r="AD10" s="8"/>
      <c r="AE10" s="8"/>
      <c r="AF10" s="8"/>
      <c r="AG10" s="312"/>
      <c r="AH10" s="272"/>
      <c r="AI10" s="8"/>
      <c r="AJ10" s="8"/>
      <c r="AK10" s="273"/>
      <c r="AL10" s="127"/>
      <c r="AM10" s="57"/>
      <c r="AN10" s="57"/>
      <c r="AO10" s="57"/>
      <c r="AP10" s="57"/>
      <c r="AQ10" s="57"/>
      <c r="AR10" s="57"/>
      <c r="AS10" s="57"/>
      <c r="AT10" s="57"/>
      <c r="AU10" s="147"/>
      <c r="AV10" s="272"/>
      <c r="AW10" s="8"/>
      <c r="AX10" s="8"/>
      <c r="AY10" s="273"/>
      <c r="AZ10" s="128"/>
      <c r="BA10" s="5"/>
      <c r="BB10" s="5"/>
      <c r="BC10" s="5"/>
      <c r="BD10" s="5"/>
      <c r="BE10" s="5"/>
      <c r="BF10" s="5"/>
      <c r="BG10" s="5"/>
      <c r="BH10" s="145"/>
      <c r="BI10" s="272"/>
      <c r="BJ10" s="8"/>
      <c r="BK10" s="8"/>
      <c r="BL10" s="273"/>
      <c r="BM10" s="128"/>
      <c r="BN10" s="5"/>
      <c r="BO10" s="5"/>
      <c r="BP10" s="5"/>
      <c r="BQ10" s="5"/>
      <c r="BR10" s="5"/>
      <c r="BS10" s="5"/>
      <c r="BT10" s="5"/>
      <c r="BU10" s="5"/>
      <c r="BV10" s="145"/>
      <c r="BW10" s="272"/>
      <c r="BX10" s="8"/>
      <c r="BY10" s="8"/>
      <c r="BZ10" s="273"/>
      <c r="CA10" s="128"/>
      <c r="CB10" s="5"/>
      <c r="CC10" s="5"/>
      <c r="CD10" s="5"/>
      <c r="CE10" s="5"/>
      <c r="CF10" s="5"/>
      <c r="CG10" s="5"/>
      <c r="CH10" s="5"/>
      <c r="CI10" s="5"/>
      <c r="CJ10" s="145"/>
      <c r="CK10" s="272"/>
      <c r="CL10" s="8"/>
      <c r="CM10" s="8"/>
      <c r="CN10" s="273"/>
      <c r="CO10" s="333"/>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c r="KB10" s="99"/>
      <c r="KC10" s="99"/>
      <c r="KD10" s="99"/>
      <c r="KE10" s="99"/>
      <c r="KF10" s="99"/>
      <c r="KG10" s="99"/>
      <c r="KH10" s="99"/>
      <c r="KI10" s="99"/>
      <c r="KJ10" s="99"/>
      <c r="KK10" s="99"/>
      <c r="KL10" s="99"/>
      <c r="KM10" s="99"/>
      <c r="KN10" s="99"/>
      <c r="KO10" s="99"/>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c r="MU10" s="99"/>
      <c r="MV10" s="99"/>
      <c r="MW10" s="99"/>
      <c r="MX10" s="99"/>
      <c r="MY10" s="99"/>
      <c r="MZ10" s="99"/>
      <c r="NA10" s="99"/>
      <c r="NB10" s="99"/>
      <c r="NC10" s="99"/>
      <c r="ND10" s="99"/>
      <c r="NE10" s="99"/>
      <c r="NF10" s="99"/>
      <c r="NG10" s="99"/>
      <c r="NH10" s="99"/>
      <c r="NI10" s="99"/>
      <c r="NJ10" s="99"/>
      <c r="NK10" s="99"/>
      <c r="NL10" s="99"/>
      <c r="NM10" s="99"/>
      <c r="NN10" s="99"/>
      <c r="NO10" s="99"/>
    </row>
    <row r="11" spans="1:379" s="35" customFormat="1" ht="22.5">
      <c r="A11" s="64"/>
      <c r="B11" s="64" t="s">
        <v>33</v>
      </c>
      <c r="C11" s="64" t="s">
        <v>14</v>
      </c>
      <c r="D11" s="120" t="s">
        <v>48</v>
      </c>
      <c r="E11" s="117">
        <v>290</v>
      </c>
      <c r="F11" s="119" t="s">
        <v>35</v>
      </c>
      <c r="G11" s="119" t="s">
        <v>108</v>
      </c>
      <c r="H11" s="119" t="s">
        <v>34</v>
      </c>
      <c r="I11" s="305" t="s">
        <v>188</v>
      </c>
      <c r="J11" s="66"/>
      <c r="K11" s="66"/>
      <c r="L11" s="66"/>
      <c r="M11" s="66"/>
      <c r="N11" s="80" t="s">
        <v>115</v>
      </c>
      <c r="O11" s="79">
        <f>SUM(O12:O19)</f>
        <v>0</v>
      </c>
      <c r="P11" s="79">
        <f>SUM(P12:P19)</f>
        <v>0</v>
      </c>
      <c r="Q11" s="80" t="s">
        <v>115</v>
      </c>
      <c r="R11" s="79">
        <f>SUM(R12:R19)</f>
        <v>0</v>
      </c>
      <c r="S11" s="256">
        <f>SUM(S12:S19)</f>
        <v>0</v>
      </c>
      <c r="T11" s="270"/>
      <c r="U11" s="79"/>
      <c r="V11" s="79"/>
      <c r="W11" s="271"/>
      <c r="X11" s="316"/>
      <c r="Y11" s="66"/>
      <c r="Z11" s="66"/>
      <c r="AA11" s="66"/>
      <c r="AB11" s="80" t="s">
        <v>115</v>
      </c>
      <c r="AC11" s="79">
        <f>SUM(AC12:AC19)</f>
        <v>0</v>
      </c>
      <c r="AD11" s="79">
        <f>SUM(AD12:AD19)</f>
        <v>0</v>
      </c>
      <c r="AE11" s="80" t="s">
        <v>115</v>
      </c>
      <c r="AF11" s="79">
        <f>SUM(AF12:AF19)</f>
        <v>0</v>
      </c>
      <c r="AG11" s="256">
        <f>SUM(AG12:AG19)</f>
        <v>0</v>
      </c>
      <c r="AH11" s="270"/>
      <c r="AI11" s="79"/>
      <c r="AJ11" s="79"/>
      <c r="AK11" s="271"/>
      <c r="AL11" s="264"/>
      <c r="AM11" s="65"/>
      <c r="AN11" s="65"/>
      <c r="AO11" s="65"/>
      <c r="AP11" s="80" t="s">
        <v>115</v>
      </c>
      <c r="AQ11" s="79">
        <f>SUM(AQ12:AQ19)</f>
        <v>0</v>
      </c>
      <c r="AR11" s="79">
        <f>SUM(AR12:AR19)</f>
        <v>0</v>
      </c>
      <c r="AS11" s="80" t="s">
        <v>115</v>
      </c>
      <c r="AT11" s="79">
        <f>SUM(AT12:AT19)</f>
        <v>0</v>
      </c>
      <c r="AU11" s="256">
        <f>SUM(AU12:AU19)</f>
        <v>0</v>
      </c>
      <c r="AV11" s="270"/>
      <c r="AW11" s="79"/>
      <c r="AX11" s="79"/>
      <c r="AY11" s="271"/>
      <c r="AZ11" s="264"/>
      <c r="BA11" s="65"/>
      <c r="BB11" s="65"/>
      <c r="BC11" s="80" t="s">
        <v>115</v>
      </c>
      <c r="BD11" s="79">
        <f>SUM(BD12:BD19)</f>
        <v>0</v>
      </c>
      <c r="BE11" s="79">
        <f>SUM(BE12:BE19)</f>
        <v>0</v>
      </c>
      <c r="BF11" s="80" t="s">
        <v>115</v>
      </c>
      <c r="BG11" s="79">
        <f>SUM(BG12:BG19)</f>
        <v>0</v>
      </c>
      <c r="BH11" s="256">
        <f>SUM(BH12:BH19)</f>
        <v>0</v>
      </c>
      <c r="BI11" s="270"/>
      <c r="BJ11" s="79"/>
      <c r="BK11" s="79"/>
      <c r="BL11" s="271"/>
      <c r="BM11" s="264"/>
      <c r="BN11" s="65"/>
      <c r="BO11" s="65"/>
      <c r="BP11" s="65"/>
      <c r="BQ11" s="80" t="s">
        <v>115</v>
      </c>
      <c r="BR11" s="79">
        <f>SUM(BR12:BR19)</f>
        <v>0</v>
      </c>
      <c r="BS11" s="79">
        <f>SUM(BS12:BS19)</f>
        <v>0</v>
      </c>
      <c r="BT11" s="80" t="s">
        <v>115</v>
      </c>
      <c r="BU11" s="79">
        <f>SUM(BU12:BU19)</f>
        <v>0</v>
      </c>
      <c r="BV11" s="256">
        <f>SUM(BV12:BV19)</f>
        <v>0</v>
      </c>
      <c r="BW11" s="270"/>
      <c r="BX11" s="79"/>
      <c r="BY11" s="79"/>
      <c r="BZ11" s="271"/>
      <c r="CA11" s="264"/>
      <c r="CB11" s="65"/>
      <c r="CC11" s="65"/>
      <c r="CD11" s="65"/>
      <c r="CE11" s="80" t="s">
        <v>115</v>
      </c>
      <c r="CF11" s="79">
        <f>SUM(CF12:CF19)</f>
        <v>0</v>
      </c>
      <c r="CG11" s="79">
        <f>SUM(CG12:CG19)</f>
        <v>0</v>
      </c>
      <c r="CH11" s="80" t="s">
        <v>115</v>
      </c>
      <c r="CI11" s="79">
        <f>SUM(CI12:CI19)</f>
        <v>0</v>
      </c>
      <c r="CJ11" s="256">
        <f>SUM(CJ12:CJ19)</f>
        <v>0</v>
      </c>
      <c r="CK11" s="270"/>
      <c r="CL11" s="79"/>
      <c r="CM11" s="79"/>
      <c r="CN11" s="271"/>
      <c r="CO11" s="332"/>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c r="MF11" s="99"/>
      <c r="MG11" s="99"/>
      <c r="MH11" s="99"/>
      <c r="MI11" s="99"/>
      <c r="MJ11" s="99"/>
      <c r="MK11" s="99"/>
      <c r="ML11" s="99"/>
      <c r="MM11" s="99"/>
      <c r="MN11" s="99"/>
      <c r="MO11" s="99"/>
      <c r="MP11" s="99"/>
      <c r="MQ11" s="99"/>
      <c r="MR11" s="99"/>
      <c r="MS11" s="99"/>
      <c r="MT11" s="99"/>
      <c r="MU11" s="99"/>
      <c r="MV11" s="99"/>
      <c r="MW11" s="99"/>
      <c r="MX11" s="99"/>
      <c r="MY11" s="99"/>
      <c r="MZ11" s="99"/>
      <c r="NA11" s="99"/>
      <c r="NB11" s="99"/>
      <c r="NC11" s="99"/>
      <c r="ND11" s="99"/>
      <c r="NE11" s="99"/>
      <c r="NF11" s="99"/>
      <c r="NG11" s="99"/>
      <c r="NH11" s="99"/>
      <c r="NI11" s="99"/>
      <c r="NJ11" s="99"/>
      <c r="NK11" s="99"/>
      <c r="NL11" s="99"/>
      <c r="NM11" s="99"/>
      <c r="NN11" s="99"/>
      <c r="NO11" s="99"/>
    </row>
    <row r="12" spans="1:379" ht="15">
      <c r="A12" s="4"/>
      <c r="B12" s="8" t="s">
        <v>33</v>
      </c>
      <c r="C12" s="8" t="s">
        <v>14</v>
      </c>
      <c r="D12" s="8"/>
      <c r="E12" s="199">
        <v>290</v>
      </c>
      <c r="F12" s="118" t="s">
        <v>35</v>
      </c>
      <c r="G12" s="118" t="s">
        <v>108</v>
      </c>
      <c r="H12" s="118" t="s">
        <v>34</v>
      </c>
      <c r="I12" s="307" t="s">
        <v>188</v>
      </c>
      <c r="J12" s="8"/>
      <c r="K12" s="8"/>
      <c r="L12" s="8"/>
      <c r="M12" s="8"/>
      <c r="N12" s="8"/>
      <c r="O12" s="8"/>
      <c r="P12" s="8"/>
      <c r="Q12" s="8"/>
      <c r="R12" s="8"/>
      <c r="S12" s="312"/>
      <c r="T12" s="272"/>
      <c r="U12" s="56"/>
      <c r="V12" s="8"/>
      <c r="W12" s="273"/>
      <c r="X12" s="317"/>
      <c r="Y12" s="8"/>
      <c r="Z12" s="8"/>
      <c r="AA12" s="8"/>
      <c r="AB12" s="8"/>
      <c r="AC12" s="8"/>
      <c r="AD12" s="8"/>
      <c r="AE12" s="8"/>
      <c r="AF12" s="8"/>
      <c r="AG12" s="312"/>
      <c r="AH12" s="272"/>
      <c r="AI12" s="56"/>
      <c r="AJ12" s="8"/>
      <c r="AK12" s="273"/>
      <c r="AL12" s="128"/>
      <c r="AM12" s="5"/>
      <c r="AN12" s="5"/>
      <c r="AO12" s="5"/>
      <c r="AP12" s="5"/>
      <c r="AQ12" s="5"/>
      <c r="AR12" s="5"/>
      <c r="AS12" s="5"/>
      <c r="AT12" s="5"/>
      <c r="AU12" s="145"/>
      <c r="AV12" s="272"/>
      <c r="AW12" s="56"/>
      <c r="AX12" s="8"/>
      <c r="AY12" s="273"/>
      <c r="AZ12" s="128"/>
      <c r="BA12" s="5"/>
      <c r="BB12" s="5"/>
      <c r="BC12" s="5"/>
      <c r="BD12" s="5"/>
      <c r="BE12" s="5"/>
      <c r="BF12" s="5"/>
      <c r="BG12" s="5"/>
      <c r="BH12" s="145"/>
      <c r="BI12" s="272"/>
      <c r="BJ12" s="56"/>
      <c r="BK12" s="8"/>
      <c r="BL12" s="273"/>
      <c r="BM12" s="128"/>
      <c r="BN12" s="5"/>
      <c r="BO12" s="5"/>
      <c r="BP12" s="5"/>
      <c r="BQ12" s="5"/>
      <c r="BR12" s="5"/>
      <c r="BS12" s="5"/>
      <c r="BT12" s="5"/>
      <c r="BU12" s="5"/>
      <c r="BV12" s="145"/>
      <c r="BW12" s="272"/>
      <c r="BX12" s="56"/>
      <c r="BY12" s="8"/>
      <c r="BZ12" s="273"/>
      <c r="CA12" s="128"/>
      <c r="CB12" s="5"/>
      <c r="CC12" s="5"/>
      <c r="CD12" s="5"/>
      <c r="CE12" s="5"/>
      <c r="CF12" s="5"/>
      <c r="CG12" s="5"/>
      <c r="CH12" s="5"/>
      <c r="CI12" s="5"/>
      <c r="CJ12" s="145"/>
      <c r="CK12" s="272"/>
      <c r="CL12" s="56"/>
      <c r="CM12" s="8"/>
      <c r="CN12" s="273"/>
      <c r="CO12" s="333"/>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c r="MF12" s="99"/>
      <c r="MG12" s="99"/>
      <c r="MH12" s="99"/>
      <c r="MI12" s="99"/>
      <c r="MJ12" s="99"/>
      <c r="MK12" s="99"/>
      <c r="ML12" s="99"/>
      <c r="MM12" s="99"/>
      <c r="MN12" s="99"/>
      <c r="MO12" s="99"/>
      <c r="MP12" s="99"/>
      <c r="MQ12" s="99"/>
      <c r="MR12" s="99"/>
      <c r="MS12" s="99"/>
      <c r="MT12" s="99"/>
      <c r="MU12" s="99"/>
      <c r="MV12" s="99"/>
      <c r="MW12" s="99"/>
      <c r="MX12" s="99"/>
      <c r="MY12" s="99"/>
      <c r="MZ12" s="99"/>
      <c r="NA12" s="99"/>
      <c r="NB12" s="99"/>
      <c r="NC12" s="99"/>
      <c r="ND12" s="99"/>
      <c r="NE12" s="99"/>
      <c r="NF12" s="99"/>
      <c r="NG12" s="99"/>
      <c r="NH12" s="99"/>
      <c r="NI12" s="99"/>
      <c r="NJ12" s="99"/>
      <c r="NK12" s="99"/>
      <c r="NL12" s="99"/>
      <c r="NM12" s="99"/>
      <c r="NN12" s="99"/>
      <c r="NO12" s="99"/>
    </row>
    <row r="13" spans="1:379" ht="15">
      <c r="A13" s="4"/>
      <c r="B13" s="8" t="s">
        <v>33</v>
      </c>
      <c r="C13" s="8" t="s">
        <v>14</v>
      </c>
      <c r="D13" s="8"/>
      <c r="E13" s="199">
        <v>290</v>
      </c>
      <c r="F13" s="118" t="s">
        <v>35</v>
      </c>
      <c r="G13" s="118" t="s">
        <v>108</v>
      </c>
      <c r="H13" s="118" t="s">
        <v>34</v>
      </c>
      <c r="I13" s="307" t="s">
        <v>188</v>
      </c>
      <c r="J13" s="55"/>
      <c r="K13" s="55"/>
      <c r="L13" s="55"/>
      <c r="M13" s="55"/>
      <c r="N13" s="55"/>
      <c r="O13" s="55"/>
      <c r="P13" s="55"/>
      <c r="Q13" s="55"/>
      <c r="R13" s="55"/>
      <c r="S13" s="313"/>
      <c r="T13" s="272"/>
      <c r="U13" s="56"/>
      <c r="V13" s="8"/>
      <c r="W13" s="273"/>
      <c r="X13" s="233"/>
      <c r="Y13" s="55"/>
      <c r="Z13" s="55"/>
      <c r="AA13" s="55"/>
      <c r="AB13" s="55"/>
      <c r="AC13" s="55"/>
      <c r="AD13" s="55"/>
      <c r="AE13" s="55"/>
      <c r="AF13" s="55"/>
      <c r="AG13" s="313"/>
      <c r="AH13" s="272"/>
      <c r="AI13" s="56"/>
      <c r="AJ13" s="8"/>
      <c r="AK13" s="273"/>
      <c r="AL13" s="234"/>
      <c r="AM13" s="37"/>
      <c r="AN13" s="37"/>
      <c r="AO13" s="37"/>
      <c r="AP13" s="37"/>
      <c r="AQ13" s="37"/>
      <c r="AR13" s="37"/>
      <c r="AS13" s="37"/>
      <c r="AT13" s="37"/>
      <c r="AU13" s="323"/>
      <c r="AV13" s="272"/>
      <c r="AW13" s="56"/>
      <c r="AX13" s="8"/>
      <c r="AY13" s="273"/>
      <c r="AZ13" s="234"/>
      <c r="BA13" s="37"/>
      <c r="BB13" s="37"/>
      <c r="BC13" s="37"/>
      <c r="BD13" s="37"/>
      <c r="BE13" s="37"/>
      <c r="BF13" s="37"/>
      <c r="BG13" s="37"/>
      <c r="BH13" s="323"/>
      <c r="BI13" s="272"/>
      <c r="BJ13" s="56"/>
      <c r="BK13" s="8"/>
      <c r="BL13" s="273"/>
      <c r="BM13" s="234"/>
      <c r="BN13" s="37"/>
      <c r="BO13" s="37"/>
      <c r="BP13" s="37"/>
      <c r="BQ13" s="37"/>
      <c r="BR13" s="37"/>
      <c r="BS13" s="37"/>
      <c r="BT13" s="37"/>
      <c r="BU13" s="37"/>
      <c r="BV13" s="323"/>
      <c r="BW13" s="272"/>
      <c r="BX13" s="56"/>
      <c r="BY13" s="8"/>
      <c r="BZ13" s="273"/>
      <c r="CA13" s="234"/>
      <c r="CB13" s="37"/>
      <c r="CC13" s="37"/>
      <c r="CD13" s="37"/>
      <c r="CE13" s="37"/>
      <c r="CF13" s="37"/>
      <c r="CG13" s="37"/>
      <c r="CH13" s="37"/>
      <c r="CI13" s="37"/>
      <c r="CJ13" s="323"/>
      <c r="CK13" s="272"/>
      <c r="CL13" s="56"/>
      <c r="CM13" s="8"/>
      <c r="CN13" s="273"/>
      <c r="CO13" s="333"/>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c r="LP13" s="99"/>
      <c r="LQ13" s="99"/>
      <c r="LR13" s="99"/>
      <c r="LS13" s="99"/>
      <c r="LT13" s="99"/>
      <c r="LU13" s="99"/>
      <c r="LV13" s="99"/>
      <c r="LW13" s="99"/>
      <c r="LX13" s="99"/>
      <c r="LY13" s="99"/>
      <c r="LZ13" s="99"/>
      <c r="MA13" s="99"/>
      <c r="MB13" s="99"/>
      <c r="MC13" s="99"/>
      <c r="MD13" s="99"/>
      <c r="ME13" s="99"/>
      <c r="MF13" s="99"/>
      <c r="MG13" s="99"/>
      <c r="MH13" s="99"/>
      <c r="MI13" s="99"/>
      <c r="MJ13" s="99"/>
      <c r="MK13" s="99"/>
      <c r="ML13" s="99"/>
      <c r="MM13" s="99"/>
      <c r="MN13" s="99"/>
      <c r="MO13" s="99"/>
      <c r="MP13" s="99"/>
      <c r="MQ13" s="99"/>
      <c r="MR13" s="99"/>
      <c r="MS13" s="99"/>
      <c r="MT13" s="99"/>
      <c r="MU13" s="99"/>
      <c r="MV13" s="99"/>
      <c r="MW13" s="99"/>
      <c r="MX13" s="99"/>
      <c r="MY13" s="99"/>
      <c r="MZ13" s="99"/>
      <c r="NA13" s="99"/>
      <c r="NB13" s="99"/>
      <c r="NC13" s="99"/>
      <c r="ND13" s="99"/>
      <c r="NE13" s="99"/>
      <c r="NF13" s="99"/>
      <c r="NG13" s="99"/>
      <c r="NH13" s="99"/>
      <c r="NI13" s="99"/>
      <c r="NJ13" s="99"/>
      <c r="NK13" s="99"/>
      <c r="NL13" s="99"/>
      <c r="NM13" s="99"/>
      <c r="NN13" s="99"/>
      <c r="NO13" s="99"/>
    </row>
    <row r="14" spans="1:379" ht="15">
      <c r="A14" s="4"/>
      <c r="B14" s="8" t="s">
        <v>33</v>
      </c>
      <c r="C14" s="8" t="s">
        <v>14</v>
      </c>
      <c r="D14" s="8"/>
      <c r="E14" s="199">
        <v>290</v>
      </c>
      <c r="F14" s="118" t="s">
        <v>35</v>
      </c>
      <c r="G14" s="118" t="s">
        <v>108</v>
      </c>
      <c r="H14" s="118" t="s">
        <v>34</v>
      </c>
      <c r="I14" s="307" t="s">
        <v>188</v>
      </c>
      <c r="J14" s="56"/>
      <c r="K14" s="56"/>
      <c r="L14" s="56"/>
      <c r="M14" s="56"/>
      <c r="N14" s="56"/>
      <c r="O14" s="56"/>
      <c r="P14" s="56"/>
      <c r="Q14" s="56"/>
      <c r="R14" s="56"/>
      <c r="S14" s="314"/>
      <c r="T14" s="272"/>
      <c r="U14" s="56"/>
      <c r="V14" s="8"/>
      <c r="W14" s="273"/>
      <c r="X14" s="116"/>
      <c r="Y14" s="56"/>
      <c r="Z14" s="56"/>
      <c r="AA14" s="56"/>
      <c r="AB14" s="56"/>
      <c r="AC14" s="56"/>
      <c r="AD14" s="56"/>
      <c r="AE14" s="56"/>
      <c r="AF14" s="56"/>
      <c r="AG14" s="314"/>
      <c r="AH14" s="272"/>
      <c r="AI14" s="56"/>
      <c r="AJ14" s="8"/>
      <c r="AK14" s="273"/>
      <c r="AL14" s="127"/>
      <c r="AM14" s="57"/>
      <c r="AN14" s="57"/>
      <c r="AO14" s="57"/>
      <c r="AP14" s="57"/>
      <c r="AQ14" s="57"/>
      <c r="AR14" s="57"/>
      <c r="AS14" s="57"/>
      <c r="AT14" s="57"/>
      <c r="AU14" s="147"/>
      <c r="AV14" s="272"/>
      <c r="AW14" s="56"/>
      <c r="AX14" s="8"/>
      <c r="AY14" s="273"/>
      <c r="AZ14" s="127"/>
      <c r="BA14" s="57"/>
      <c r="BB14" s="57"/>
      <c r="BC14" s="57"/>
      <c r="BD14" s="57"/>
      <c r="BE14" s="57"/>
      <c r="BF14" s="57"/>
      <c r="BG14" s="57"/>
      <c r="BH14" s="147"/>
      <c r="BI14" s="272"/>
      <c r="BJ14" s="56"/>
      <c r="BK14" s="8"/>
      <c r="BL14" s="273"/>
      <c r="BM14" s="127"/>
      <c r="BN14" s="57"/>
      <c r="BO14" s="57"/>
      <c r="BP14" s="57"/>
      <c r="BQ14" s="57"/>
      <c r="BR14" s="57"/>
      <c r="BS14" s="57"/>
      <c r="BT14" s="57"/>
      <c r="BU14" s="57"/>
      <c r="BV14" s="147"/>
      <c r="BW14" s="272"/>
      <c r="BX14" s="56"/>
      <c r="BY14" s="8"/>
      <c r="BZ14" s="273"/>
      <c r="CA14" s="127"/>
      <c r="CB14" s="57"/>
      <c r="CC14" s="57"/>
      <c r="CD14" s="57"/>
      <c r="CE14" s="57"/>
      <c r="CF14" s="57"/>
      <c r="CG14" s="57"/>
      <c r="CH14" s="57"/>
      <c r="CI14" s="57"/>
      <c r="CJ14" s="147"/>
      <c r="CK14" s="272"/>
      <c r="CL14" s="56"/>
      <c r="CM14" s="8"/>
      <c r="CN14" s="273"/>
      <c r="CO14" s="333"/>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c r="MS14" s="99"/>
      <c r="MT14" s="99"/>
      <c r="MU14" s="99"/>
      <c r="MV14" s="99"/>
      <c r="MW14" s="99"/>
      <c r="MX14" s="99"/>
      <c r="MY14" s="99"/>
      <c r="MZ14" s="99"/>
      <c r="NA14" s="99"/>
      <c r="NB14" s="99"/>
      <c r="NC14" s="99"/>
      <c r="ND14" s="99"/>
      <c r="NE14" s="99"/>
      <c r="NF14" s="99"/>
      <c r="NG14" s="99"/>
      <c r="NH14" s="99"/>
      <c r="NI14" s="99"/>
      <c r="NJ14" s="99"/>
      <c r="NK14" s="99"/>
      <c r="NL14" s="99"/>
      <c r="NM14" s="99"/>
      <c r="NN14" s="99"/>
      <c r="NO14" s="99"/>
    </row>
    <row r="15" spans="1:379" ht="15">
      <c r="A15" s="4"/>
      <c r="B15" s="8" t="s">
        <v>33</v>
      </c>
      <c r="C15" s="8" t="s">
        <v>14</v>
      </c>
      <c r="D15" s="8"/>
      <c r="E15" s="199">
        <v>290</v>
      </c>
      <c r="F15" s="118" t="s">
        <v>35</v>
      </c>
      <c r="G15" s="118" t="s">
        <v>108</v>
      </c>
      <c r="H15" s="118" t="s">
        <v>34</v>
      </c>
      <c r="I15" s="307" t="s">
        <v>188</v>
      </c>
      <c r="J15" s="56"/>
      <c r="K15" s="56"/>
      <c r="L15" s="56"/>
      <c r="M15" s="56"/>
      <c r="N15" s="56"/>
      <c r="O15" s="56"/>
      <c r="P15" s="56"/>
      <c r="Q15" s="56"/>
      <c r="R15" s="56"/>
      <c r="S15" s="314"/>
      <c r="T15" s="272"/>
      <c r="U15" s="56"/>
      <c r="V15" s="8"/>
      <c r="W15" s="273"/>
      <c r="X15" s="116"/>
      <c r="Y15" s="56"/>
      <c r="Z15" s="56"/>
      <c r="AA15" s="56"/>
      <c r="AB15" s="56"/>
      <c r="AC15" s="56"/>
      <c r="AD15" s="56"/>
      <c r="AE15" s="56"/>
      <c r="AF15" s="56"/>
      <c r="AG15" s="314"/>
      <c r="AH15" s="272"/>
      <c r="AI15" s="56"/>
      <c r="AJ15" s="8"/>
      <c r="AK15" s="273"/>
      <c r="AL15" s="127"/>
      <c r="AM15" s="57"/>
      <c r="AN15" s="57"/>
      <c r="AO15" s="57"/>
      <c r="AP15" s="57"/>
      <c r="AQ15" s="57"/>
      <c r="AR15" s="57"/>
      <c r="AS15" s="57"/>
      <c r="AT15" s="57"/>
      <c r="AU15" s="147"/>
      <c r="AV15" s="272"/>
      <c r="AW15" s="56"/>
      <c r="AX15" s="8"/>
      <c r="AY15" s="273"/>
      <c r="AZ15" s="127"/>
      <c r="BA15" s="57"/>
      <c r="BB15" s="57"/>
      <c r="BC15" s="57"/>
      <c r="BD15" s="57"/>
      <c r="BE15" s="57"/>
      <c r="BF15" s="57"/>
      <c r="BG15" s="57"/>
      <c r="BH15" s="147"/>
      <c r="BI15" s="272"/>
      <c r="BJ15" s="56"/>
      <c r="BK15" s="8"/>
      <c r="BL15" s="273"/>
      <c r="BM15" s="127"/>
      <c r="BN15" s="57"/>
      <c r="BO15" s="57"/>
      <c r="BP15" s="57"/>
      <c r="BQ15" s="57"/>
      <c r="BR15" s="57"/>
      <c r="BS15" s="57"/>
      <c r="BT15" s="57"/>
      <c r="BU15" s="57"/>
      <c r="BV15" s="147"/>
      <c r="BW15" s="272"/>
      <c r="BX15" s="56"/>
      <c r="BY15" s="8"/>
      <c r="BZ15" s="273"/>
      <c r="CA15" s="127"/>
      <c r="CB15" s="57"/>
      <c r="CC15" s="57"/>
      <c r="CD15" s="57"/>
      <c r="CE15" s="57"/>
      <c r="CF15" s="57"/>
      <c r="CG15" s="57"/>
      <c r="CH15" s="57"/>
      <c r="CI15" s="57"/>
      <c r="CJ15" s="147"/>
      <c r="CK15" s="272"/>
      <c r="CL15" s="56"/>
      <c r="CM15" s="8"/>
      <c r="CN15" s="273"/>
      <c r="CO15" s="333"/>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9"/>
      <c r="GS15" s="99"/>
      <c r="GT15" s="99"/>
      <c r="GU15" s="99"/>
      <c r="GV15" s="99"/>
      <c r="GW15" s="99"/>
      <c r="GX15" s="99"/>
      <c r="GY15" s="99"/>
      <c r="GZ15" s="99"/>
      <c r="HA15" s="99"/>
      <c r="HB15" s="99"/>
      <c r="HC15" s="99"/>
      <c r="HD15" s="99"/>
      <c r="HE15" s="99"/>
      <c r="HF15" s="99"/>
      <c r="HG15" s="99"/>
      <c r="HH15" s="99"/>
      <c r="HI15" s="99"/>
      <c r="HJ15" s="99"/>
      <c r="HK15" s="99"/>
      <c r="HL15" s="99"/>
      <c r="HM15" s="99"/>
      <c r="HN15" s="99"/>
      <c r="HO15" s="99"/>
      <c r="HP15" s="99"/>
      <c r="HQ15" s="99"/>
      <c r="HR15" s="99"/>
      <c r="HS15" s="99"/>
      <c r="HT15" s="99"/>
      <c r="HU15" s="99"/>
      <c r="HV15" s="99"/>
      <c r="HW15" s="99"/>
      <c r="HX15" s="99"/>
      <c r="HY15" s="99"/>
      <c r="HZ15" s="99"/>
      <c r="IA15" s="99"/>
      <c r="IB15" s="99"/>
      <c r="IC15" s="99"/>
      <c r="ID15" s="99"/>
      <c r="IE15" s="99"/>
      <c r="IF15" s="99"/>
      <c r="IG15" s="99"/>
      <c r="IH15" s="99"/>
      <c r="II15" s="99"/>
      <c r="IJ15" s="99"/>
      <c r="IK15" s="99"/>
      <c r="IL15" s="99"/>
      <c r="IM15" s="99"/>
      <c r="IN15" s="99"/>
      <c r="IO15" s="99"/>
      <c r="IP15" s="99"/>
      <c r="IQ15" s="99"/>
      <c r="IR15" s="99"/>
      <c r="IS15" s="99"/>
      <c r="IT15" s="99"/>
      <c r="IU15" s="99"/>
      <c r="IV15" s="99"/>
      <c r="IW15" s="99"/>
      <c r="IX15" s="99"/>
      <c r="IY15" s="99"/>
      <c r="IZ15" s="99"/>
      <c r="JA15" s="99"/>
      <c r="JB15" s="99"/>
      <c r="JC15" s="99"/>
      <c r="JD15" s="99"/>
      <c r="JE15" s="99"/>
      <c r="JF15" s="99"/>
      <c r="JG15" s="99"/>
      <c r="JH15" s="99"/>
      <c r="JI15" s="99"/>
      <c r="JJ15" s="99"/>
      <c r="JK15" s="99"/>
      <c r="JL15" s="99"/>
      <c r="JM15" s="99"/>
      <c r="JN15" s="99"/>
      <c r="JO15" s="99"/>
      <c r="JP15" s="99"/>
      <c r="JQ15" s="99"/>
      <c r="JR15" s="99"/>
      <c r="JS15" s="99"/>
      <c r="JT15" s="99"/>
      <c r="JU15" s="99"/>
      <c r="JV15" s="99"/>
      <c r="JW15" s="99"/>
      <c r="JX15" s="99"/>
      <c r="JY15" s="99"/>
      <c r="JZ15" s="99"/>
      <c r="KA15" s="99"/>
      <c r="KB15" s="99"/>
      <c r="KC15" s="99"/>
      <c r="KD15" s="99"/>
      <c r="KE15" s="99"/>
      <c r="KF15" s="99"/>
      <c r="KG15" s="99"/>
      <c r="KH15" s="99"/>
      <c r="KI15" s="99"/>
      <c r="KJ15" s="99"/>
      <c r="KK15" s="99"/>
      <c r="KL15" s="99"/>
      <c r="KM15" s="99"/>
      <c r="KN15" s="99"/>
      <c r="KO15" s="99"/>
      <c r="KP15" s="99"/>
      <c r="KQ15" s="99"/>
      <c r="KR15" s="99"/>
      <c r="KS15" s="99"/>
      <c r="KT15" s="99"/>
      <c r="KU15" s="99"/>
      <c r="KV15" s="99"/>
      <c r="KW15" s="99"/>
      <c r="KX15" s="99"/>
      <c r="KY15" s="99"/>
      <c r="KZ15" s="99"/>
      <c r="LA15" s="99"/>
      <c r="LB15" s="99"/>
      <c r="LC15" s="99"/>
      <c r="LD15" s="99"/>
      <c r="LE15" s="99"/>
      <c r="LF15" s="99"/>
      <c r="LG15" s="99"/>
      <c r="LH15" s="99"/>
      <c r="LI15" s="99"/>
      <c r="LJ15" s="99"/>
      <c r="LK15" s="99"/>
      <c r="LL15" s="99"/>
      <c r="LM15" s="99"/>
      <c r="LN15" s="99"/>
      <c r="LO15" s="99"/>
      <c r="LP15" s="99"/>
      <c r="LQ15" s="99"/>
      <c r="LR15" s="99"/>
      <c r="LS15" s="99"/>
      <c r="LT15" s="99"/>
      <c r="LU15" s="99"/>
      <c r="LV15" s="99"/>
      <c r="LW15" s="99"/>
      <c r="LX15" s="99"/>
      <c r="LY15" s="99"/>
      <c r="LZ15" s="99"/>
      <c r="MA15" s="99"/>
      <c r="MB15" s="99"/>
      <c r="MC15" s="99"/>
      <c r="MD15" s="99"/>
      <c r="ME15" s="99"/>
      <c r="MF15" s="99"/>
      <c r="MG15" s="99"/>
      <c r="MH15" s="99"/>
      <c r="MI15" s="99"/>
      <c r="MJ15" s="99"/>
      <c r="MK15" s="99"/>
      <c r="ML15" s="99"/>
      <c r="MM15" s="99"/>
      <c r="MN15" s="99"/>
      <c r="MO15" s="99"/>
      <c r="MP15" s="99"/>
      <c r="MQ15" s="99"/>
      <c r="MR15" s="99"/>
      <c r="MS15" s="99"/>
      <c r="MT15" s="99"/>
      <c r="MU15" s="99"/>
      <c r="MV15" s="99"/>
      <c r="MW15" s="99"/>
      <c r="MX15" s="99"/>
      <c r="MY15" s="99"/>
      <c r="MZ15" s="99"/>
      <c r="NA15" s="99"/>
      <c r="NB15" s="99"/>
      <c r="NC15" s="99"/>
      <c r="ND15" s="99"/>
      <c r="NE15" s="99"/>
      <c r="NF15" s="99"/>
      <c r="NG15" s="99"/>
      <c r="NH15" s="99"/>
      <c r="NI15" s="99"/>
      <c r="NJ15" s="99"/>
      <c r="NK15" s="99"/>
      <c r="NL15" s="99"/>
      <c r="NM15" s="99"/>
      <c r="NN15" s="99"/>
      <c r="NO15" s="99"/>
    </row>
    <row r="16" spans="1:379" ht="15">
      <c r="A16" s="4"/>
      <c r="B16" s="8" t="s">
        <v>33</v>
      </c>
      <c r="C16" s="8" t="s">
        <v>14</v>
      </c>
      <c r="D16" s="8"/>
      <c r="E16" s="199">
        <v>290</v>
      </c>
      <c r="F16" s="118" t="s">
        <v>35</v>
      </c>
      <c r="G16" s="118" t="s">
        <v>108</v>
      </c>
      <c r="H16" s="118" t="s">
        <v>34</v>
      </c>
      <c r="I16" s="307" t="s">
        <v>188</v>
      </c>
      <c r="J16" s="56"/>
      <c r="K16" s="56"/>
      <c r="L16" s="56"/>
      <c r="M16" s="56"/>
      <c r="N16" s="56"/>
      <c r="O16" s="56"/>
      <c r="P16" s="56"/>
      <c r="Q16" s="56"/>
      <c r="R16" s="56"/>
      <c r="S16" s="314"/>
      <c r="T16" s="272"/>
      <c r="U16" s="56"/>
      <c r="V16" s="8"/>
      <c r="W16" s="273"/>
      <c r="X16" s="116"/>
      <c r="Y16" s="56"/>
      <c r="Z16" s="56"/>
      <c r="AA16" s="56"/>
      <c r="AB16" s="56"/>
      <c r="AC16" s="56"/>
      <c r="AD16" s="56"/>
      <c r="AE16" s="56"/>
      <c r="AF16" s="56"/>
      <c r="AG16" s="314"/>
      <c r="AH16" s="272"/>
      <c r="AI16" s="56"/>
      <c r="AJ16" s="8"/>
      <c r="AK16" s="273"/>
      <c r="AL16" s="127"/>
      <c r="AM16" s="57"/>
      <c r="AN16" s="57"/>
      <c r="AO16" s="57"/>
      <c r="AP16" s="57"/>
      <c r="AQ16" s="57"/>
      <c r="AR16" s="57"/>
      <c r="AS16" s="57"/>
      <c r="AT16" s="57"/>
      <c r="AU16" s="147"/>
      <c r="AV16" s="272"/>
      <c r="AW16" s="56"/>
      <c r="AX16" s="8"/>
      <c r="AY16" s="273"/>
      <c r="AZ16" s="127"/>
      <c r="BA16" s="57"/>
      <c r="BB16" s="57"/>
      <c r="BC16" s="57"/>
      <c r="BD16" s="57"/>
      <c r="BE16" s="57"/>
      <c r="BF16" s="57"/>
      <c r="BG16" s="57"/>
      <c r="BH16" s="147"/>
      <c r="BI16" s="272"/>
      <c r="BJ16" s="56"/>
      <c r="BK16" s="8"/>
      <c r="BL16" s="273"/>
      <c r="BM16" s="127"/>
      <c r="BN16" s="57"/>
      <c r="BO16" s="57"/>
      <c r="BP16" s="57"/>
      <c r="BQ16" s="57"/>
      <c r="BR16" s="57"/>
      <c r="BS16" s="57"/>
      <c r="BT16" s="57"/>
      <c r="BU16" s="57"/>
      <c r="BV16" s="147"/>
      <c r="BW16" s="272"/>
      <c r="BX16" s="56"/>
      <c r="BY16" s="8"/>
      <c r="BZ16" s="273"/>
      <c r="CA16" s="127"/>
      <c r="CB16" s="57"/>
      <c r="CC16" s="57"/>
      <c r="CD16" s="57"/>
      <c r="CE16" s="57"/>
      <c r="CF16" s="57"/>
      <c r="CG16" s="57"/>
      <c r="CH16" s="57"/>
      <c r="CI16" s="57"/>
      <c r="CJ16" s="147"/>
      <c r="CK16" s="272"/>
      <c r="CL16" s="56"/>
      <c r="CM16" s="8"/>
      <c r="CN16" s="273"/>
      <c r="CO16" s="333"/>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9"/>
      <c r="GS16" s="99"/>
      <c r="GT16" s="99"/>
      <c r="GU16" s="99"/>
      <c r="GV16" s="99"/>
      <c r="GW16" s="99"/>
      <c r="GX16" s="99"/>
      <c r="GY16" s="99"/>
      <c r="GZ16" s="99"/>
      <c r="HA16" s="99"/>
      <c r="HB16" s="99"/>
      <c r="HC16" s="99"/>
      <c r="HD16" s="99"/>
      <c r="HE16" s="99"/>
      <c r="HF16" s="99"/>
      <c r="HG16" s="99"/>
      <c r="HH16" s="99"/>
      <c r="HI16" s="99"/>
      <c r="HJ16" s="99"/>
      <c r="HK16" s="99"/>
      <c r="HL16" s="99"/>
      <c r="HM16" s="99"/>
      <c r="HN16" s="99"/>
      <c r="HO16" s="99"/>
      <c r="HP16" s="99"/>
      <c r="HQ16" s="99"/>
      <c r="HR16" s="99"/>
      <c r="HS16" s="99"/>
      <c r="HT16" s="99"/>
      <c r="HU16" s="99"/>
      <c r="HV16" s="99"/>
      <c r="HW16" s="99"/>
      <c r="HX16" s="99"/>
      <c r="HY16" s="99"/>
      <c r="HZ16" s="99"/>
      <c r="IA16" s="99"/>
      <c r="IB16" s="99"/>
      <c r="IC16" s="99"/>
      <c r="ID16" s="99"/>
      <c r="IE16" s="99"/>
      <c r="IF16" s="99"/>
      <c r="IG16" s="99"/>
      <c r="IH16" s="99"/>
      <c r="II16" s="99"/>
      <c r="IJ16" s="99"/>
      <c r="IK16" s="99"/>
      <c r="IL16" s="99"/>
      <c r="IM16" s="99"/>
      <c r="IN16" s="99"/>
      <c r="IO16" s="99"/>
      <c r="IP16" s="99"/>
      <c r="IQ16" s="99"/>
      <c r="IR16" s="99"/>
      <c r="IS16" s="99"/>
      <c r="IT16" s="99"/>
      <c r="IU16" s="99"/>
      <c r="IV16" s="99"/>
      <c r="IW16" s="99"/>
      <c r="IX16" s="99"/>
      <c r="IY16" s="99"/>
      <c r="IZ16" s="99"/>
      <c r="JA16" s="99"/>
      <c r="JB16" s="99"/>
      <c r="JC16" s="99"/>
      <c r="JD16" s="99"/>
      <c r="JE16" s="99"/>
      <c r="JF16" s="99"/>
      <c r="JG16" s="99"/>
      <c r="JH16" s="99"/>
      <c r="JI16" s="99"/>
      <c r="JJ16" s="99"/>
      <c r="JK16" s="99"/>
      <c r="JL16" s="99"/>
      <c r="JM16" s="99"/>
      <c r="JN16" s="99"/>
      <c r="JO16" s="99"/>
      <c r="JP16" s="99"/>
      <c r="JQ16" s="99"/>
      <c r="JR16" s="99"/>
      <c r="JS16" s="99"/>
      <c r="JT16" s="99"/>
      <c r="JU16" s="99"/>
      <c r="JV16" s="99"/>
      <c r="JW16" s="99"/>
      <c r="JX16" s="99"/>
      <c r="JY16" s="99"/>
      <c r="JZ16" s="99"/>
      <c r="KA16" s="99"/>
      <c r="KB16" s="99"/>
      <c r="KC16" s="99"/>
      <c r="KD16" s="99"/>
      <c r="KE16" s="99"/>
      <c r="KF16" s="99"/>
      <c r="KG16" s="99"/>
      <c r="KH16" s="99"/>
      <c r="KI16" s="99"/>
      <c r="KJ16" s="99"/>
      <c r="KK16" s="99"/>
      <c r="KL16" s="99"/>
      <c r="KM16" s="99"/>
      <c r="KN16" s="99"/>
      <c r="KO16" s="99"/>
      <c r="KP16" s="99"/>
      <c r="KQ16" s="99"/>
      <c r="KR16" s="99"/>
      <c r="KS16" s="99"/>
      <c r="KT16" s="99"/>
      <c r="KU16" s="99"/>
      <c r="KV16" s="99"/>
      <c r="KW16" s="99"/>
      <c r="KX16" s="99"/>
      <c r="KY16" s="99"/>
      <c r="KZ16" s="99"/>
      <c r="LA16" s="99"/>
      <c r="LB16" s="99"/>
      <c r="LC16" s="99"/>
      <c r="LD16" s="99"/>
      <c r="LE16" s="99"/>
      <c r="LF16" s="99"/>
      <c r="LG16" s="99"/>
      <c r="LH16" s="99"/>
      <c r="LI16" s="99"/>
      <c r="LJ16" s="99"/>
      <c r="LK16" s="99"/>
      <c r="LL16" s="99"/>
      <c r="LM16" s="99"/>
      <c r="LN16" s="99"/>
      <c r="LO16" s="99"/>
      <c r="LP16" s="99"/>
      <c r="LQ16" s="99"/>
      <c r="LR16" s="99"/>
      <c r="LS16" s="99"/>
      <c r="LT16" s="99"/>
      <c r="LU16" s="99"/>
      <c r="LV16" s="99"/>
      <c r="LW16" s="99"/>
      <c r="LX16" s="99"/>
      <c r="LY16" s="99"/>
      <c r="LZ16" s="99"/>
      <c r="MA16" s="99"/>
      <c r="MB16" s="99"/>
      <c r="MC16" s="99"/>
      <c r="MD16" s="99"/>
      <c r="ME16" s="99"/>
      <c r="MF16" s="99"/>
      <c r="MG16" s="99"/>
      <c r="MH16" s="99"/>
      <c r="MI16" s="99"/>
      <c r="MJ16" s="99"/>
      <c r="MK16" s="99"/>
      <c r="ML16" s="99"/>
      <c r="MM16" s="99"/>
      <c r="MN16" s="99"/>
      <c r="MO16" s="99"/>
      <c r="MP16" s="99"/>
      <c r="MQ16" s="99"/>
      <c r="MR16" s="99"/>
      <c r="MS16" s="99"/>
      <c r="MT16" s="99"/>
      <c r="MU16" s="99"/>
      <c r="MV16" s="99"/>
      <c r="MW16" s="99"/>
      <c r="MX16" s="99"/>
      <c r="MY16" s="99"/>
      <c r="MZ16" s="99"/>
      <c r="NA16" s="99"/>
      <c r="NB16" s="99"/>
      <c r="NC16" s="99"/>
      <c r="ND16" s="99"/>
      <c r="NE16" s="99"/>
      <c r="NF16" s="99"/>
      <c r="NG16" s="99"/>
      <c r="NH16" s="99"/>
      <c r="NI16" s="99"/>
      <c r="NJ16" s="99"/>
      <c r="NK16" s="99"/>
      <c r="NL16" s="99"/>
      <c r="NM16" s="99"/>
      <c r="NN16" s="99"/>
      <c r="NO16" s="99"/>
    </row>
    <row r="17" spans="1:379" ht="15">
      <c r="A17" s="4"/>
      <c r="B17" s="8" t="s">
        <v>33</v>
      </c>
      <c r="C17" s="8" t="s">
        <v>14</v>
      </c>
      <c r="D17" s="8"/>
      <c r="E17" s="199">
        <v>290</v>
      </c>
      <c r="F17" s="118" t="s">
        <v>35</v>
      </c>
      <c r="G17" s="118" t="s">
        <v>108</v>
      </c>
      <c r="H17" s="118" t="s">
        <v>34</v>
      </c>
      <c r="I17" s="307" t="s">
        <v>188</v>
      </c>
      <c r="J17" s="56"/>
      <c r="K17" s="56"/>
      <c r="L17" s="56"/>
      <c r="M17" s="56"/>
      <c r="N17" s="56"/>
      <c r="O17" s="56"/>
      <c r="P17" s="56"/>
      <c r="Q17" s="56"/>
      <c r="R17" s="56"/>
      <c r="S17" s="314"/>
      <c r="T17" s="272"/>
      <c r="U17" s="56"/>
      <c r="V17" s="8"/>
      <c r="W17" s="273"/>
      <c r="X17" s="116"/>
      <c r="Y17" s="56"/>
      <c r="Z17" s="56"/>
      <c r="AA17" s="56"/>
      <c r="AB17" s="56"/>
      <c r="AC17" s="56"/>
      <c r="AD17" s="56"/>
      <c r="AE17" s="56"/>
      <c r="AF17" s="56"/>
      <c r="AG17" s="314"/>
      <c r="AH17" s="272"/>
      <c r="AI17" s="56"/>
      <c r="AJ17" s="8"/>
      <c r="AK17" s="273"/>
      <c r="AL17" s="127"/>
      <c r="AM17" s="57"/>
      <c r="AN17" s="57"/>
      <c r="AO17" s="57"/>
      <c r="AP17" s="57"/>
      <c r="AQ17" s="57"/>
      <c r="AR17" s="57"/>
      <c r="AS17" s="57"/>
      <c r="AT17" s="57"/>
      <c r="AU17" s="147"/>
      <c r="AV17" s="272"/>
      <c r="AW17" s="56"/>
      <c r="AX17" s="8"/>
      <c r="AY17" s="273"/>
      <c r="AZ17" s="127"/>
      <c r="BA17" s="57"/>
      <c r="BB17" s="57"/>
      <c r="BC17" s="57"/>
      <c r="BD17" s="57"/>
      <c r="BE17" s="57"/>
      <c r="BF17" s="57"/>
      <c r="BG17" s="57"/>
      <c r="BH17" s="147"/>
      <c r="BI17" s="272"/>
      <c r="BJ17" s="56"/>
      <c r="BK17" s="8"/>
      <c r="BL17" s="273"/>
      <c r="BM17" s="127"/>
      <c r="BN17" s="57"/>
      <c r="BO17" s="57"/>
      <c r="BP17" s="57"/>
      <c r="BQ17" s="57"/>
      <c r="BR17" s="57"/>
      <c r="BS17" s="57"/>
      <c r="BT17" s="57"/>
      <c r="BU17" s="57"/>
      <c r="BV17" s="147"/>
      <c r="BW17" s="272"/>
      <c r="BX17" s="56"/>
      <c r="BY17" s="8"/>
      <c r="BZ17" s="273"/>
      <c r="CA17" s="127"/>
      <c r="CB17" s="57"/>
      <c r="CC17" s="57"/>
      <c r="CD17" s="57"/>
      <c r="CE17" s="57"/>
      <c r="CF17" s="57"/>
      <c r="CG17" s="57"/>
      <c r="CH17" s="57"/>
      <c r="CI17" s="57"/>
      <c r="CJ17" s="147"/>
      <c r="CK17" s="272"/>
      <c r="CL17" s="56"/>
      <c r="CM17" s="8"/>
      <c r="CN17" s="273"/>
      <c r="CO17" s="333"/>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9"/>
      <c r="GS17" s="99"/>
      <c r="GT17" s="99"/>
      <c r="GU17" s="99"/>
      <c r="GV17" s="99"/>
      <c r="GW17" s="99"/>
      <c r="GX17" s="99"/>
      <c r="GY17" s="99"/>
      <c r="GZ17" s="99"/>
      <c r="HA17" s="99"/>
      <c r="HB17" s="99"/>
      <c r="HC17" s="99"/>
      <c r="HD17" s="99"/>
      <c r="HE17" s="99"/>
      <c r="HF17" s="99"/>
      <c r="HG17" s="99"/>
      <c r="HH17" s="99"/>
      <c r="HI17" s="99"/>
      <c r="HJ17" s="99"/>
      <c r="HK17" s="99"/>
      <c r="HL17" s="99"/>
      <c r="HM17" s="99"/>
      <c r="HN17" s="99"/>
      <c r="HO17" s="99"/>
      <c r="HP17" s="99"/>
      <c r="HQ17" s="99"/>
      <c r="HR17" s="99"/>
      <c r="HS17" s="99"/>
      <c r="HT17" s="99"/>
      <c r="HU17" s="99"/>
      <c r="HV17" s="99"/>
      <c r="HW17" s="99"/>
      <c r="HX17" s="99"/>
      <c r="HY17" s="99"/>
      <c r="HZ17" s="99"/>
      <c r="IA17" s="99"/>
      <c r="IB17" s="99"/>
      <c r="IC17" s="99"/>
      <c r="ID17" s="99"/>
      <c r="IE17" s="99"/>
      <c r="IF17" s="99"/>
      <c r="IG17" s="99"/>
      <c r="IH17" s="99"/>
      <c r="II17" s="99"/>
      <c r="IJ17" s="99"/>
      <c r="IK17" s="99"/>
      <c r="IL17" s="99"/>
      <c r="IM17" s="99"/>
      <c r="IN17" s="99"/>
      <c r="IO17" s="99"/>
      <c r="IP17" s="99"/>
      <c r="IQ17" s="99"/>
      <c r="IR17" s="99"/>
      <c r="IS17" s="99"/>
      <c r="IT17" s="99"/>
      <c r="IU17" s="99"/>
      <c r="IV17" s="99"/>
      <c r="IW17" s="99"/>
      <c r="IX17" s="99"/>
      <c r="IY17" s="99"/>
      <c r="IZ17" s="99"/>
      <c r="JA17" s="99"/>
      <c r="JB17" s="99"/>
      <c r="JC17" s="99"/>
      <c r="JD17" s="99"/>
      <c r="JE17" s="99"/>
      <c r="JF17" s="99"/>
      <c r="JG17" s="99"/>
      <c r="JH17" s="99"/>
      <c r="JI17" s="99"/>
      <c r="JJ17" s="99"/>
      <c r="JK17" s="99"/>
      <c r="JL17" s="99"/>
      <c r="JM17" s="99"/>
      <c r="JN17" s="99"/>
      <c r="JO17" s="99"/>
      <c r="JP17" s="99"/>
      <c r="JQ17" s="99"/>
      <c r="JR17" s="99"/>
      <c r="JS17" s="99"/>
      <c r="JT17" s="99"/>
      <c r="JU17" s="99"/>
      <c r="JV17" s="99"/>
      <c r="JW17" s="99"/>
      <c r="JX17" s="99"/>
      <c r="JY17" s="99"/>
      <c r="JZ17" s="99"/>
      <c r="KA17" s="99"/>
      <c r="KB17" s="99"/>
      <c r="KC17" s="99"/>
      <c r="KD17" s="99"/>
      <c r="KE17" s="99"/>
      <c r="KF17" s="99"/>
      <c r="KG17" s="99"/>
      <c r="KH17" s="99"/>
      <c r="KI17" s="99"/>
      <c r="KJ17" s="99"/>
      <c r="KK17" s="99"/>
      <c r="KL17" s="99"/>
      <c r="KM17" s="99"/>
      <c r="KN17" s="99"/>
      <c r="KO17" s="99"/>
      <c r="KP17" s="99"/>
      <c r="KQ17" s="99"/>
      <c r="KR17" s="99"/>
      <c r="KS17" s="99"/>
      <c r="KT17" s="99"/>
      <c r="KU17" s="99"/>
      <c r="KV17" s="99"/>
      <c r="KW17" s="99"/>
      <c r="KX17" s="99"/>
      <c r="KY17" s="99"/>
      <c r="KZ17" s="99"/>
      <c r="LA17" s="99"/>
      <c r="LB17" s="99"/>
      <c r="LC17" s="99"/>
      <c r="LD17" s="99"/>
      <c r="LE17" s="99"/>
      <c r="LF17" s="99"/>
      <c r="LG17" s="99"/>
      <c r="LH17" s="99"/>
      <c r="LI17" s="99"/>
      <c r="LJ17" s="99"/>
      <c r="LK17" s="99"/>
      <c r="LL17" s="99"/>
      <c r="LM17" s="99"/>
      <c r="LN17" s="99"/>
      <c r="LO17" s="99"/>
      <c r="LP17" s="99"/>
      <c r="LQ17" s="99"/>
      <c r="LR17" s="99"/>
      <c r="LS17" s="99"/>
      <c r="LT17" s="99"/>
      <c r="LU17" s="99"/>
      <c r="LV17" s="99"/>
      <c r="LW17" s="99"/>
      <c r="LX17" s="99"/>
      <c r="LY17" s="99"/>
      <c r="LZ17" s="99"/>
      <c r="MA17" s="99"/>
      <c r="MB17" s="99"/>
      <c r="MC17" s="99"/>
      <c r="MD17" s="99"/>
      <c r="ME17" s="99"/>
      <c r="MF17" s="99"/>
      <c r="MG17" s="99"/>
      <c r="MH17" s="99"/>
      <c r="MI17" s="99"/>
      <c r="MJ17" s="99"/>
      <c r="MK17" s="99"/>
      <c r="ML17" s="99"/>
      <c r="MM17" s="99"/>
      <c r="MN17" s="99"/>
      <c r="MO17" s="99"/>
      <c r="MP17" s="99"/>
      <c r="MQ17" s="99"/>
      <c r="MR17" s="99"/>
      <c r="MS17" s="99"/>
      <c r="MT17" s="99"/>
      <c r="MU17" s="99"/>
      <c r="MV17" s="99"/>
      <c r="MW17" s="99"/>
      <c r="MX17" s="99"/>
      <c r="MY17" s="99"/>
      <c r="MZ17" s="99"/>
      <c r="NA17" s="99"/>
      <c r="NB17" s="99"/>
      <c r="NC17" s="99"/>
      <c r="ND17" s="99"/>
      <c r="NE17" s="99"/>
      <c r="NF17" s="99"/>
      <c r="NG17" s="99"/>
      <c r="NH17" s="99"/>
      <c r="NI17" s="99"/>
      <c r="NJ17" s="99"/>
      <c r="NK17" s="99"/>
      <c r="NL17" s="99"/>
      <c r="NM17" s="99"/>
      <c r="NN17" s="99"/>
      <c r="NO17" s="99"/>
    </row>
    <row r="18" spans="1:379" ht="15">
      <c r="A18" s="4"/>
      <c r="B18" s="8" t="s">
        <v>33</v>
      </c>
      <c r="C18" s="8" t="s">
        <v>14</v>
      </c>
      <c r="D18" s="8"/>
      <c r="E18" s="199">
        <v>290</v>
      </c>
      <c r="F18" s="118" t="s">
        <v>35</v>
      </c>
      <c r="G18" s="118" t="s">
        <v>108</v>
      </c>
      <c r="H18" s="118" t="s">
        <v>34</v>
      </c>
      <c r="I18" s="307" t="s">
        <v>188</v>
      </c>
      <c r="J18" s="56"/>
      <c r="K18" s="56"/>
      <c r="L18" s="56"/>
      <c r="M18" s="56"/>
      <c r="N18" s="56"/>
      <c r="O18" s="56"/>
      <c r="P18" s="56"/>
      <c r="Q18" s="56"/>
      <c r="R18" s="56"/>
      <c r="S18" s="314"/>
      <c r="T18" s="272"/>
      <c r="U18" s="56"/>
      <c r="V18" s="8"/>
      <c r="W18" s="273"/>
      <c r="X18" s="116"/>
      <c r="Y18" s="56"/>
      <c r="Z18" s="56"/>
      <c r="AA18" s="56"/>
      <c r="AB18" s="56"/>
      <c r="AC18" s="56"/>
      <c r="AD18" s="56"/>
      <c r="AE18" s="56"/>
      <c r="AF18" s="56"/>
      <c r="AG18" s="314"/>
      <c r="AH18" s="272"/>
      <c r="AI18" s="56"/>
      <c r="AJ18" s="8"/>
      <c r="AK18" s="273"/>
      <c r="AL18" s="127"/>
      <c r="AM18" s="57"/>
      <c r="AN18" s="57"/>
      <c r="AO18" s="57"/>
      <c r="AP18" s="57"/>
      <c r="AQ18" s="57"/>
      <c r="AR18" s="57"/>
      <c r="AS18" s="57"/>
      <c r="AT18" s="57"/>
      <c r="AU18" s="147"/>
      <c r="AV18" s="272"/>
      <c r="AW18" s="56"/>
      <c r="AX18" s="8"/>
      <c r="AY18" s="273"/>
      <c r="AZ18" s="127"/>
      <c r="BA18" s="57"/>
      <c r="BB18" s="57"/>
      <c r="BC18" s="57"/>
      <c r="BD18" s="57"/>
      <c r="BE18" s="57"/>
      <c r="BF18" s="57"/>
      <c r="BG18" s="57"/>
      <c r="BH18" s="147"/>
      <c r="BI18" s="272"/>
      <c r="BJ18" s="56"/>
      <c r="BK18" s="8"/>
      <c r="BL18" s="273"/>
      <c r="BM18" s="127"/>
      <c r="BN18" s="57"/>
      <c r="BO18" s="57"/>
      <c r="BP18" s="57"/>
      <c r="BQ18" s="57"/>
      <c r="BR18" s="57"/>
      <c r="BS18" s="57"/>
      <c r="BT18" s="57"/>
      <c r="BU18" s="57"/>
      <c r="BV18" s="147"/>
      <c r="BW18" s="272"/>
      <c r="BX18" s="56"/>
      <c r="BY18" s="8"/>
      <c r="BZ18" s="273"/>
      <c r="CA18" s="127"/>
      <c r="CB18" s="57"/>
      <c r="CC18" s="57"/>
      <c r="CD18" s="57"/>
      <c r="CE18" s="57"/>
      <c r="CF18" s="57"/>
      <c r="CG18" s="57"/>
      <c r="CH18" s="57"/>
      <c r="CI18" s="57"/>
      <c r="CJ18" s="147"/>
      <c r="CK18" s="272"/>
      <c r="CL18" s="56"/>
      <c r="CM18" s="8"/>
      <c r="CN18" s="273"/>
      <c r="CO18" s="333"/>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9"/>
      <c r="GS18" s="99"/>
      <c r="GT18" s="99"/>
      <c r="GU18" s="99"/>
      <c r="GV18" s="99"/>
      <c r="GW18" s="99"/>
      <c r="GX18" s="99"/>
      <c r="GY18" s="99"/>
      <c r="GZ18" s="99"/>
      <c r="HA18" s="99"/>
      <c r="HB18" s="99"/>
      <c r="HC18" s="99"/>
      <c r="HD18" s="99"/>
      <c r="HE18" s="99"/>
      <c r="HF18" s="99"/>
      <c r="HG18" s="99"/>
      <c r="HH18" s="99"/>
      <c r="HI18" s="99"/>
      <c r="HJ18" s="99"/>
      <c r="HK18" s="99"/>
      <c r="HL18" s="99"/>
      <c r="HM18" s="99"/>
      <c r="HN18" s="99"/>
      <c r="HO18" s="99"/>
      <c r="HP18" s="99"/>
      <c r="HQ18" s="99"/>
      <c r="HR18" s="99"/>
      <c r="HS18" s="99"/>
      <c r="HT18" s="99"/>
      <c r="HU18" s="99"/>
      <c r="HV18" s="99"/>
      <c r="HW18" s="99"/>
      <c r="HX18" s="99"/>
      <c r="HY18" s="99"/>
      <c r="HZ18" s="99"/>
      <c r="IA18" s="99"/>
      <c r="IB18" s="99"/>
      <c r="IC18" s="99"/>
      <c r="ID18" s="99"/>
      <c r="IE18" s="99"/>
      <c r="IF18" s="99"/>
      <c r="IG18" s="99"/>
      <c r="IH18" s="99"/>
      <c r="II18" s="99"/>
      <c r="IJ18" s="99"/>
      <c r="IK18" s="99"/>
      <c r="IL18" s="99"/>
      <c r="IM18" s="99"/>
      <c r="IN18" s="99"/>
      <c r="IO18" s="99"/>
      <c r="IP18" s="99"/>
      <c r="IQ18" s="99"/>
      <c r="IR18" s="99"/>
      <c r="IS18" s="99"/>
      <c r="IT18" s="99"/>
      <c r="IU18" s="99"/>
      <c r="IV18" s="99"/>
      <c r="IW18" s="99"/>
      <c r="IX18" s="99"/>
      <c r="IY18" s="99"/>
      <c r="IZ18" s="99"/>
      <c r="JA18" s="99"/>
      <c r="JB18" s="99"/>
      <c r="JC18" s="99"/>
      <c r="JD18" s="99"/>
      <c r="JE18" s="99"/>
      <c r="JF18" s="99"/>
      <c r="JG18" s="99"/>
      <c r="JH18" s="99"/>
      <c r="JI18" s="99"/>
      <c r="JJ18" s="99"/>
      <c r="JK18" s="99"/>
      <c r="JL18" s="99"/>
      <c r="JM18" s="99"/>
      <c r="JN18" s="99"/>
      <c r="JO18" s="99"/>
      <c r="JP18" s="99"/>
      <c r="JQ18" s="99"/>
      <c r="JR18" s="99"/>
      <c r="JS18" s="99"/>
      <c r="JT18" s="99"/>
      <c r="JU18" s="99"/>
      <c r="JV18" s="99"/>
      <c r="JW18" s="99"/>
      <c r="JX18" s="99"/>
      <c r="JY18" s="99"/>
      <c r="JZ18" s="99"/>
      <c r="KA18" s="99"/>
      <c r="KB18" s="99"/>
      <c r="KC18" s="99"/>
      <c r="KD18" s="99"/>
      <c r="KE18" s="99"/>
      <c r="KF18" s="99"/>
      <c r="KG18" s="99"/>
      <c r="KH18" s="99"/>
      <c r="KI18" s="99"/>
      <c r="KJ18" s="99"/>
      <c r="KK18" s="99"/>
      <c r="KL18" s="99"/>
      <c r="KM18" s="99"/>
      <c r="KN18" s="99"/>
      <c r="KO18" s="99"/>
      <c r="KP18" s="99"/>
      <c r="KQ18" s="99"/>
      <c r="KR18" s="99"/>
      <c r="KS18" s="99"/>
      <c r="KT18" s="99"/>
      <c r="KU18" s="99"/>
      <c r="KV18" s="99"/>
      <c r="KW18" s="99"/>
      <c r="KX18" s="99"/>
      <c r="KY18" s="99"/>
      <c r="KZ18" s="99"/>
      <c r="LA18" s="99"/>
      <c r="LB18" s="99"/>
      <c r="LC18" s="99"/>
      <c r="LD18" s="99"/>
      <c r="LE18" s="99"/>
      <c r="LF18" s="99"/>
      <c r="LG18" s="99"/>
      <c r="LH18" s="99"/>
      <c r="LI18" s="99"/>
      <c r="LJ18" s="99"/>
      <c r="LK18" s="99"/>
      <c r="LL18" s="99"/>
      <c r="LM18" s="99"/>
      <c r="LN18" s="99"/>
      <c r="LO18" s="99"/>
      <c r="LP18" s="99"/>
      <c r="LQ18" s="99"/>
      <c r="LR18" s="99"/>
      <c r="LS18" s="99"/>
      <c r="LT18" s="99"/>
      <c r="LU18" s="99"/>
      <c r="LV18" s="99"/>
      <c r="LW18" s="99"/>
      <c r="LX18" s="99"/>
      <c r="LY18" s="99"/>
      <c r="LZ18" s="99"/>
      <c r="MA18" s="99"/>
      <c r="MB18" s="99"/>
      <c r="MC18" s="99"/>
      <c r="MD18" s="99"/>
      <c r="ME18" s="99"/>
      <c r="MF18" s="99"/>
      <c r="MG18" s="99"/>
      <c r="MH18" s="99"/>
      <c r="MI18" s="99"/>
      <c r="MJ18" s="99"/>
      <c r="MK18" s="99"/>
      <c r="ML18" s="99"/>
      <c r="MM18" s="99"/>
      <c r="MN18" s="99"/>
      <c r="MO18" s="99"/>
      <c r="MP18" s="99"/>
      <c r="MQ18" s="99"/>
      <c r="MR18" s="99"/>
      <c r="MS18" s="99"/>
      <c r="MT18" s="99"/>
      <c r="MU18" s="99"/>
      <c r="MV18" s="99"/>
      <c r="MW18" s="99"/>
      <c r="MX18" s="99"/>
      <c r="MY18" s="99"/>
      <c r="MZ18" s="99"/>
      <c r="NA18" s="99"/>
      <c r="NB18" s="99"/>
      <c r="NC18" s="99"/>
      <c r="ND18" s="99"/>
      <c r="NE18" s="99"/>
      <c r="NF18" s="99"/>
      <c r="NG18" s="99"/>
      <c r="NH18" s="99"/>
      <c r="NI18" s="99"/>
      <c r="NJ18" s="99"/>
      <c r="NK18" s="99"/>
      <c r="NL18" s="99"/>
      <c r="NM18" s="99"/>
      <c r="NN18" s="99"/>
      <c r="NO18" s="99"/>
    </row>
    <row r="19" spans="1:379" ht="15">
      <c r="A19" s="4"/>
      <c r="B19" s="8" t="s">
        <v>33</v>
      </c>
      <c r="C19" s="8" t="s">
        <v>14</v>
      </c>
      <c r="D19" s="8"/>
      <c r="E19" s="199">
        <v>290</v>
      </c>
      <c r="F19" s="118" t="s">
        <v>35</v>
      </c>
      <c r="G19" s="118" t="s">
        <v>108</v>
      </c>
      <c r="H19" s="118" t="s">
        <v>34</v>
      </c>
      <c r="I19" s="307" t="s">
        <v>188</v>
      </c>
      <c r="J19" s="56"/>
      <c r="K19" s="56"/>
      <c r="L19" s="56"/>
      <c r="M19" s="56"/>
      <c r="N19" s="56"/>
      <c r="O19" s="56"/>
      <c r="P19" s="56"/>
      <c r="Q19" s="56"/>
      <c r="R19" s="56"/>
      <c r="S19" s="314"/>
      <c r="T19" s="272"/>
      <c r="U19" s="56"/>
      <c r="V19" s="8"/>
      <c r="W19" s="273"/>
      <c r="X19" s="116"/>
      <c r="Y19" s="56"/>
      <c r="Z19" s="56"/>
      <c r="AA19" s="56"/>
      <c r="AB19" s="56"/>
      <c r="AC19" s="56"/>
      <c r="AD19" s="56"/>
      <c r="AE19" s="56"/>
      <c r="AF19" s="56"/>
      <c r="AG19" s="314"/>
      <c r="AH19" s="272"/>
      <c r="AI19" s="56"/>
      <c r="AJ19" s="8"/>
      <c r="AK19" s="273"/>
      <c r="AL19" s="127"/>
      <c r="AM19" s="57"/>
      <c r="AN19" s="57"/>
      <c r="AO19" s="57"/>
      <c r="AP19" s="57"/>
      <c r="AQ19" s="57"/>
      <c r="AR19" s="57"/>
      <c r="AS19" s="57"/>
      <c r="AT19" s="57"/>
      <c r="AU19" s="147"/>
      <c r="AV19" s="272"/>
      <c r="AW19" s="56"/>
      <c r="AX19" s="8"/>
      <c r="AY19" s="273"/>
      <c r="AZ19" s="127"/>
      <c r="BA19" s="57"/>
      <c r="BB19" s="57"/>
      <c r="BC19" s="57"/>
      <c r="BD19" s="57"/>
      <c r="BE19" s="57"/>
      <c r="BF19" s="57"/>
      <c r="BG19" s="57"/>
      <c r="BH19" s="147"/>
      <c r="BI19" s="272"/>
      <c r="BJ19" s="56"/>
      <c r="BK19" s="8"/>
      <c r="BL19" s="273"/>
      <c r="BM19" s="127"/>
      <c r="BN19" s="57"/>
      <c r="BO19" s="57"/>
      <c r="BP19" s="57"/>
      <c r="BQ19" s="57"/>
      <c r="BR19" s="57"/>
      <c r="BS19" s="57"/>
      <c r="BT19" s="57"/>
      <c r="BU19" s="57"/>
      <c r="BV19" s="147"/>
      <c r="BW19" s="272"/>
      <c r="BX19" s="56"/>
      <c r="BY19" s="8"/>
      <c r="BZ19" s="273"/>
      <c r="CA19" s="127"/>
      <c r="CB19" s="57"/>
      <c r="CC19" s="57"/>
      <c r="CD19" s="57"/>
      <c r="CE19" s="57"/>
      <c r="CF19" s="57"/>
      <c r="CG19" s="57"/>
      <c r="CH19" s="57"/>
      <c r="CI19" s="57"/>
      <c r="CJ19" s="147"/>
      <c r="CK19" s="272"/>
      <c r="CL19" s="56"/>
      <c r="CM19" s="8"/>
      <c r="CN19" s="273"/>
      <c r="CO19" s="333"/>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9"/>
      <c r="GS19" s="99"/>
      <c r="GT19" s="99"/>
      <c r="GU19" s="99"/>
      <c r="GV19" s="99"/>
      <c r="GW19" s="99"/>
      <c r="GX19" s="99"/>
      <c r="GY19" s="99"/>
      <c r="GZ19" s="99"/>
      <c r="HA19" s="99"/>
      <c r="HB19" s="99"/>
      <c r="HC19" s="99"/>
      <c r="HD19" s="99"/>
      <c r="HE19" s="99"/>
      <c r="HF19" s="99"/>
      <c r="HG19" s="99"/>
      <c r="HH19" s="99"/>
      <c r="HI19" s="99"/>
      <c r="HJ19" s="99"/>
      <c r="HK19" s="99"/>
      <c r="HL19" s="99"/>
      <c r="HM19" s="99"/>
      <c r="HN19" s="99"/>
      <c r="HO19" s="99"/>
      <c r="HP19" s="99"/>
      <c r="HQ19" s="99"/>
      <c r="HR19" s="99"/>
      <c r="HS19" s="99"/>
      <c r="HT19" s="99"/>
      <c r="HU19" s="99"/>
      <c r="HV19" s="99"/>
      <c r="HW19" s="99"/>
      <c r="HX19" s="99"/>
      <c r="HY19" s="99"/>
      <c r="HZ19" s="99"/>
      <c r="IA19" s="99"/>
      <c r="IB19" s="99"/>
      <c r="IC19" s="99"/>
      <c r="ID19" s="99"/>
      <c r="IE19" s="99"/>
      <c r="IF19" s="99"/>
      <c r="IG19" s="99"/>
      <c r="IH19" s="99"/>
      <c r="II19" s="99"/>
      <c r="IJ19" s="99"/>
      <c r="IK19" s="99"/>
      <c r="IL19" s="99"/>
      <c r="IM19" s="99"/>
      <c r="IN19" s="99"/>
      <c r="IO19" s="99"/>
      <c r="IP19" s="99"/>
      <c r="IQ19" s="99"/>
      <c r="IR19" s="99"/>
      <c r="IS19" s="99"/>
      <c r="IT19" s="99"/>
      <c r="IU19" s="99"/>
      <c r="IV19" s="99"/>
      <c r="IW19" s="99"/>
      <c r="IX19" s="99"/>
      <c r="IY19" s="99"/>
      <c r="IZ19" s="99"/>
      <c r="JA19" s="99"/>
      <c r="JB19" s="99"/>
      <c r="JC19" s="99"/>
      <c r="JD19" s="99"/>
      <c r="JE19" s="99"/>
      <c r="JF19" s="99"/>
      <c r="JG19" s="99"/>
      <c r="JH19" s="99"/>
      <c r="JI19" s="99"/>
      <c r="JJ19" s="99"/>
      <c r="JK19" s="99"/>
      <c r="JL19" s="99"/>
      <c r="JM19" s="99"/>
      <c r="JN19" s="99"/>
      <c r="JO19" s="99"/>
      <c r="JP19" s="99"/>
      <c r="JQ19" s="99"/>
      <c r="JR19" s="99"/>
      <c r="JS19" s="99"/>
      <c r="JT19" s="99"/>
      <c r="JU19" s="99"/>
      <c r="JV19" s="99"/>
      <c r="JW19" s="99"/>
      <c r="JX19" s="99"/>
      <c r="JY19" s="99"/>
      <c r="JZ19" s="99"/>
      <c r="KA19" s="99"/>
      <c r="KB19" s="99"/>
      <c r="KC19" s="99"/>
      <c r="KD19" s="99"/>
      <c r="KE19" s="99"/>
      <c r="KF19" s="99"/>
      <c r="KG19" s="99"/>
      <c r="KH19" s="99"/>
      <c r="KI19" s="99"/>
      <c r="KJ19" s="99"/>
      <c r="KK19" s="99"/>
      <c r="KL19" s="99"/>
      <c r="KM19" s="99"/>
      <c r="KN19" s="99"/>
      <c r="KO19" s="99"/>
      <c r="KP19" s="99"/>
      <c r="KQ19" s="99"/>
      <c r="KR19" s="99"/>
      <c r="KS19" s="99"/>
      <c r="KT19" s="99"/>
      <c r="KU19" s="99"/>
      <c r="KV19" s="99"/>
      <c r="KW19" s="99"/>
      <c r="KX19" s="99"/>
      <c r="KY19" s="99"/>
      <c r="KZ19" s="99"/>
      <c r="LA19" s="99"/>
      <c r="LB19" s="99"/>
      <c r="LC19" s="99"/>
      <c r="LD19" s="99"/>
      <c r="LE19" s="99"/>
      <c r="LF19" s="99"/>
      <c r="LG19" s="99"/>
      <c r="LH19" s="99"/>
      <c r="LI19" s="99"/>
      <c r="LJ19" s="99"/>
      <c r="LK19" s="99"/>
      <c r="LL19" s="99"/>
      <c r="LM19" s="99"/>
      <c r="LN19" s="99"/>
      <c r="LO19" s="99"/>
      <c r="LP19" s="99"/>
      <c r="LQ19" s="99"/>
      <c r="LR19" s="99"/>
      <c r="LS19" s="99"/>
      <c r="LT19" s="99"/>
      <c r="LU19" s="99"/>
      <c r="LV19" s="99"/>
      <c r="LW19" s="99"/>
      <c r="LX19" s="99"/>
      <c r="LY19" s="99"/>
      <c r="LZ19" s="99"/>
      <c r="MA19" s="99"/>
      <c r="MB19" s="99"/>
      <c r="MC19" s="99"/>
      <c r="MD19" s="99"/>
      <c r="ME19" s="99"/>
      <c r="MF19" s="99"/>
      <c r="MG19" s="99"/>
      <c r="MH19" s="99"/>
      <c r="MI19" s="99"/>
      <c r="MJ19" s="99"/>
      <c r="MK19" s="99"/>
      <c r="ML19" s="99"/>
      <c r="MM19" s="99"/>
      <c r="MN19" s="99"/>
      <c r="MO19" s="99"/>
      <c r="MP19" s="99"/>
      <c r="MQ19" s="99"/>
      <c r="MR19" s="99"/>
      <c r="MS19" s="99"/>
      <c r="MT19" s="99"/>
      <c r="MU19" s="99"/>
      <c r="MV19" s="99"/>
      <c r="MW19" s="99"/>
      <c r="MX19" s="99"/>
      <c r="MY19" s="99"/>
      <c r="MZ19" s="99"/>
      <c r="NA19" s="99"/>
      <c r="NB19" s="99"/>
      <c r="NC19" s="99"/>
      <c r="ND19" s="99"/>
      <c r="NE19" s="99"/>
      <c r="NF19" s="99"/>
      <c r="NG19" s="99"/>
      <c r="NH19" s="99"/>
      <c r="NI19" s="99"/>
      <c r="NJ19" s="99"/>
      <c r="NK19" s="99"/>
      <c r="NL19" s="99"/>
      <c r="NM19" s="99"/>
      <c r="NN19" s="99"/>
      <c r="NO19" s="99"/>
    </row>
    <row r="20" spans="1:379" s="35" customFormat="1" ht="22.5">
      <c r="A20" s="64"/>
      <c r="B20" s="64" t="s">
        <v>33</v>
      </c>
      <c r="C20" s="64" t="s">
        <v>14</v>
      </c>
      <c r="D20" s="120" t="s">
        <v>48</v>
      </c>
      <c r="E20" s="117">
        <v>386</v>
      </c>
      <c r="F20" s="119" t="s">
        <v>35</v>
      </c>
      <c r="G20" s="119" t="s">
        <v>108</v>
      </c>
      <c r="H20" s="119" t="s">
        <v>34</v>
      </c>
      <c r="I20" s="305" t="s">
        <v>188</v>
      </c>
      <c r="J20" s="68"/>
      <c r="K20" s="68"/>
      <c r="L20" s="68"/>
      <c r="M20" s="68"/>
      <c r="N20" s="80" t="s">
        <v>115</v>
      </c>
      <c r="O20" s="79">
        <f>SUM(O21:O31)</f>
        <v>8.7980000000000107</v>
      </c>
      <c r="P20" s="79">
        <f>SUM(P21:P31)</f>
        <v>26394000.000000037</v>
      </c>
      <c r="Q20" s="80" t="s">
        <v>115</v>
      </c>
      <c r="R20" s="79">
        <f>SUM(R21:R31)</f>
        <v>0.20509500000000069</v>
      </c>
      <c r="S20" s="256">
        <f>SUM(S21:S31)</f>
        <v>615285.0000000021</v>
      </c>
      <c r="T20" s="270"/>
      <c r="U20" s="79"/>
      <c r="V20" s="79"/>
      <c r="W20" s="271"/>
      <c r="X20" s="318"/>
      <c r="Y20" s="68"/>
      <c r="Z20" s="68"/>
      <c r="AA20" s="68"/>
      <c r="AB20" s="80" t="s">
        <v>115</v>
      </c>
      <c r="AC20" s="79">
        <f>SUM(AC21:AC31)</f>
        <v>19.634999999999998</v>
      </c>
      <c r="AD20" s="79">
        <f>SUM(AD21:AD31)</f>
        <v>98174999.999999985</v>
      </c>
      <c r="AE20" s="80" t="s">
        <v>115</v>
      </c>
      <c r="AF20" s="79">
        <f>SUM(AF21:AF31)</f>
        <v>1.1554164999999996</v>
      </c>
      <c r="AG20" s="256">
        <f>SUM(AG21:AG31)</f>
        <v>5777082.4999999981</v>
      </c>
      <c r="AH20" s="270"/>
      <c r="AI20" s="79"/>
      <c r="AJ20" s="79"/>
      <c r="AK20" s="271"/>
      <c r="AL20" s="322"/>
      <c r="AM20" s="69"/>
      <c r="AN20" s="69"/>
      <c r="AO20" s="65"/>
      <c r="AP20" s="80" t="s">
        <v>115</v>
      </c>
      <c r="AQ20" s="79">
        <f>SUM(AQ21:AQ31)</f>
        <v>4.6899999999999995</v>
      </c>
      <c r="AR20" s="79">
        <f>SUM(AR21:AR31)</f>
        <v>119500000</v>
      </c>
      <c r="AS20" s="80" t="s">
        <v>115</v>
      </c>
      <c r="AT20" s="79">
        <f>SUM(AT21:AT31)</f>
        <v>0.19845499999999999</v>
      </c>
      <c r="AU20" s="256">
        <f>SUM(AU21:AU31)</f>
        <v>6309350</v>
      </c>
      <c r="AV20" s="270"/>
      <c r="AW20" s="79"/>
      <c r="AX20" s="79"/>
      <c r="AY20" s="271"/>
      <c r="AZ20" s="322"/>
      <c r="BA20" s="69"/>
      <c r="BB20" s="69"/>
      <c r="BC20" s="80" t="s">
        <v>115</v>
      </c>
      <c r="BD20" s="79">
        <f>SUM(BD21:BD31)</f>
        <v>0</v>
      </c>
      <c r="BE20" s="79">
        <f>SUM(BE21:BE31)</f>
        <v>0</v>
      </c>
      <c r="BF20" s="80" t="s">
        <v>115</v>
      </c>
      <c r="BG20" s="79">
        <f>SUM(BG21:BG31)</f>
        <v>0</v>
      </c>
      <c r="BH20" s="256">
        <f>SUM(BH21:BH31)</f>
        <v>0</v>
      </c>
      <c r="BI20" s="270"/>
      <c r="BJ20" s="79"/>
      <c r="BK20" s="79"/>
      <c r="BL20" s="271"/>
      <c r="BM20" s="322"/>
      <c r="BN20" s="69"/>
      <c r="BO20" s="69"/>
      <c r="BP20" s="69"/>
      <c r="BQ20" s="80" t="s">
        <v>115</v>
      </c>
      <c r="BR20" s="79">
        <f>SUM(BR21:BR31)</f>
        <v>0.11850000000000022</v>
      </c>
      <c r="BS20" s="79">
        <f>SUM(BS21:BS31)</f>
        <v>237000.00000000047</v>
      </c>
      <c r="BT20" s="80" t="s">
        <v>115</v>
      </c>
      <c r="BU20" s="79">
        <f>SUM(BU21:BU31)</f>
        <v>0</v>
      </c>
      <c r="BV20" s="256">
        <f>SUM(BV21:BV31)</f>
        <v>0</v>
      </c>
      <c r="BW20" s="270"/>
      <c r="BX20" s="79"/>
      <c r="BY20" s="79"/>
      <c r="BZ20" s="271"/>
      <c r="CA20" s="322"/>
      <c r="CB20" s="69"/>
      <c r="CC20" s="69"/>
      <c r="CD20" s="69"/>
      <c r="CE20" s="80" t="s">
        <v>115</v>
      </c>
      <c r="CF20" s="79">
        <f>SUM(CF21:CF31)</f>
        <v>0</v>
      </c>
      <c r="CG20" s="79">
        <f>SUM(CG21:CG31)</f>
        <v>0</v>
      </c>
      <c r="CH20" s="80" t="s">
        <v>115</v>
      </c>
      <c r="CI20" s="79">
        <f>SUM(CI21:CI31)</f>
        <v>0</v>
      </c>
      <c r="CJ20" s="256">
        <f>SUM(CJ21:CJ31)</f>
        <v>0</v>
      </c>
      <c r="CK20" s="270"/>
      <c r="CL20" s="79"/>
      <c r="CM20" s="79"/>
      <c r="CN20" s="271"/>
      <c r="CO20" s="332"/>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9"/>
      <c r="GS20" s="99"/>
      <c r="GT20" s="99"/>
      <c r="GU20" s="99"/>
      <c r="GV20" s="99"/>
      <c r="GW20" s="99"/>
      <c r="GX20" s="99"/>
      <c r="GY20" s="99"/>
      <c r="GZ20" s="99"/>
      <c r="HA20" s="99"/>
      <c r="HB20" s="99"/>
      <c r="HC20" s="99"/>
      <c r="HD20" s="99"/>
      <c r="HE20" s="99"/>
      <c r="HF20" s="99"/>
      <c r="HG20" s="99"/>
      <c r="HH20" s="99"/>
      <c r="HI20" s="99"/>
      <c r="HJ20" s="99"/>
      <c r="HK20" s="99"/>
      <c r="HL20" s="99"/>
      <c r="HM20" s="99"/>
      <c r="HN20" s="99"/>
      <c r="HO20" s="99"/>
      <c r="HP20" s="99"/>
      <c r="HQ20" s="99"/>
      <c r="HR20" s="99"/>
      <c r="HS20" s="99"/>
      <c r="HT20" s="99"/>
      <c r="HU20" s="99"/>
      <c r="HV20" s="99"/>
      <c r="HW20" s="99"/>
      <c r="HX20" s="99"/>
      <c r="HY20" s="99"/>
      <c r="HZ20" s="99"/>
      <c r="IA20" s="99"/>
      <c r="IB20" s="99"/>
      <c r="IC20" s="99"/>
      <c r="ID20" s="99"/>
      <c r="IE20" s="99"/>
      <c r="IF20" s="99"/>
      <c r="IG20" s="99"/>
      <c r="IH20" s="99"/>
      <c r="II20" s="99"/>
      <c r="IJ20" s="99"/>
      <c r="IK20" s="99"/>
      <c r="IL20" s="99"/>
      <c r="IM20" s="99"/>
      <c r="IN20" s="99"/>
      <c r="IO20" s="99"/>
      <c r="IP20" s="99"/>
      <c r="IQ20" s="99"/>
      <c r="IR20" s="99"/>
      <c r="IS20" s="99"/>
      <c r="IT20" s="99"/>
      <c r="IU20" s="99"/>
      <c r="IV20" s="99"/>
      <c r="IW20" s="99"/>
      <c r="IX20" s="99"/>
      <c r="IY20" s="99"/>
      <c r="IZ20" s="99"/>
      <c r="JA20" s="99"/>
      <c r="JB20" s="99"/>
      <c r="JC20" s="99"/>
      <c r="JD20" s="99"/>
      <c r="JE20" s="99"/>
      <c r="JF20" s="99"/>
      <c r="JG20" s="99"/>
      <c r="JH20" s="99"/>
      <c r="JI20" s="99"/>
      <c r="JJ20" s="99"/>
      <c r="JK20" s="99"/>
      <c r="JL20" s="99"/>
      <c r="JM20" s="99"/>
      <c r="JN20" s="99"/>
      <c r="JO20" s="99"/>
      <c r="JP20" s="99"/>
      <c r="JQ20" s="99"/>
      <c r="JR20" s="99"/>
      <c r="JS20" s="99"/>
      <c r="JT20" s="99"/>
      <c r="JU20" s="99"/>
      <c r="JV20" s="99"/>
      <c r="JW20" s="99"/>
      <c r="JX20" s="99"/>
      <c r="JY20" s="99"/>
      <c r="JZ20" s="99"/>
      <c r="KA20" s="99"/>
      <c r="KB20" s="99"/>
      <c r="KC20" s="99"/>
      <c r="KD20" s="99"/>
      <c r="KE20" s="99"/>
      <c r="KF20" s="99"/>
      <c r="KG20" s="99"/>
      <c r="KH20" s="99"/>
      <c r="KI20" s="99"/>
      <c r="KJ20" s="99"/>
      <c r="KK20" s="99"/>
      <c r="KL20" s="99"/>
      <c r="KM20" s="99"/>
      <c r="KN20" s="99"/>
      <c r="KO20" s="99"/>
      <c r="KP20" s="99"/>
      <c r="KQ20" s="99"/>
      <c r="KR20" s="99"/>
      <c r="KS20" s="99"/>
      <c r="KT20" s="99"/>
      <c r="KU20" s="99"/>
      <c r="KV20" s="99"/>
      <c r="KW20" s="99"/>
      <c r="KX20" s="99"/>
      <c r="KY20" s="99"/>
      <c r="KZ20" s="99"/>
      <c r="LA20" s="99"/>
      <c r="LB20" s="99"/>
      <c r="LC20" s="99"/>
      <c r="LD20" s="99"/>
      <c r="LE20" s="99"/>
      <c r="LF20" s="99"/>
      <c r="LG20" s="99"/>
      <c r="LH20" s="99"/>
      <c r="LI20" s="99"/>
      <c r="LJ20" s="99"/>
      <c r="LK20" s="99"/>
      <c r="LL20" s="99"/>
      <c r="LM20" s="99"/>
      <c r="LN20" s="99"/>
      <c r="LO20" s="99"/>
      <c r="LP20" s="99"/>
      <c r="LQ20" s="99"/>
      <c r="LR20" s="99"/>
      <c r="LS20" s="99"/>
      <c r="LT20" s="99"/>
      <c r="LU20" s="99"/>
      <c r="LV20" s="99"/>
      <c r="LW20" s="99"/>
      <c r="LX20" s="99"/>
      <c r="LY20" s="99"/>
      <c r="LZ20" s="99"/>
      <c r="MA20" s="99"/>
      <c r="MB20" s="99"/>
      <c r="MC20" s="99"/>
      <c r="MD20" s="99"/>
      <c r="ME20" s="99"/>
      <c r="MF20" s="99"/>
      <c r="MG20" s="99"/>
      <c r="MH20" s="99"/>
      <c r="MI20" s="99"/>
      <c r="MJ20" s="99"/>
      <c r="MK20" s="99"/>
      <c r="ML20" s="99"/>
      <c r="MM20" s="99"/>
      <c r="MN20" s="99"/>
      <c r="MO20" s="99"/>
      <c r="MP20" s="99"/>
      <c r="MQ20" s="99"/>
      <c r="MR20" s="99"/>
      <c r="MS20" s="99"/>
      <c r="MT20" s="99"/>
      <c r="MU20" s="99"/>
      <c r="MV20" s="99"/>
      <c r="MW20" s="99"/>
      <c r="MX20" s="99"/>
      <c r="MY20" s="99"/>
      <c r="MZ20" s="99"/>
      <c r="NA20" s="99"/>
      <c r="NB20" s="99"/>
      <c r="NC20" s="99"/>
      <c r="ND20" s="99"/>
      <c r="NE20" s="99"/>
      <c r="NF20" s="99"/>
      <c r="NG20" s="99"/>
      <c r="NH20" s="99"/>
      <c r="NI20" s="99"/>
      <c r="NJ20" s="99"/>
      <c r="NK20" s="99"/>
      <c r="NL20" s="99"/>
      <c r="NM20" s="99"/>
      <c r="NN20" s="99"/>
      <c r="NO20" s="99"/>
    </row>
    <row r="21" spans="1:379" ht="45">
      <c r="A21" s="4"/>
      <c r="B21" s="8" t="s">
        <v>33</v>
      </c>
      <c r="C21" s="8" t="s">
        <v>14</v>
      </c>
      <c r="D21" s="8">
        <v>1</v>
      </c>
      <c r="E21" s="199">
        <v>386</v>
      </c>
      <c r="F21" s="118" t="s">
        <v>35</v>
      </c>
      <c r="G21" s="118" t="s">
        <v>108</v>
      </c>
      <c r="H21" s="118" t="s">
        <v>34</v>
      </c>
      <c r="I21" s="307" t="s">
        <v>188</v>
      </c>
      <c r="J21" s="52" t="s">
        <v>252</v>
      </c>
      <c r="K21" s="52">
        <v>243.6</v>
      </c>
      <c r="L21" s="52">
        <v>246.9</v>
      </c>
      <c r="M21" s="52">
        <f>L21-K21</f>
        <v>3.3000000000000114</v>
      </c>
      <c r="N21" s="52">
        <v>55</v>
      </c>
      <c r="O21" s="52">
        <f t="shared" ref="O21:O24" si="0">M21*N21/100</f>
        <v>1.8150000000000062</v>
      </c>
      <c r="P21" s="155">
        <f>O21*AUXILIAR!$B$50</f>
        <v>5445000.0000000186</v>
      </c>
      <c r="Q21" s="435">
        <v>6.06</v>
      </c>
      <c r="R21" s="52">
        <f>O21*Q21/100</f>
        <v>0.10998900000000036</v>
      </c>
      <c r="S21" s="260">
        <f>R21*AUXILIAR!$B$50</f>
        <v>329967.00000000111</v>
      </c>
      <c r="T21" s="287"/>
      <c r="U21" s="139"/>
      <c r="V21" s="52"/>
      <c r="W21" s="275"/>
      <c r="X21" s="319" t="s">
        <v>283</v>
      </c>
      <c r="Y21" s="54">
        <v>213.1</v>
      </c>
      <c r="Z21" s="54">
        <v>243.6</v>
      </c>
      <c r="AA21" s="54">
        <v>30.5</v>
      </c>
      <c r="AB21" s="52">
        <v>35</v>
      </c>
      <c r="AC21" s="52">
        <f>AA21*AB21/100</f>
        <v>10.675000000000001</v>
      </c>
      <c r="AD21" s="155">
        <f>AC21*AUXILIAR!$B$53</f>
        <v>53375000</v>
      </c>
      <c r="AE21" s="435">
        <v>0.55000000000000004</v>
      </c>
      <c r="AF21" s="52">
        <f>AC21*AE21/100</f>
        <v>5.8712500000000008E-2</v>
      </c>
      <c r="AG21" s="260">
        <f>AF21*AUXILIAR!$B$53</f>
        <v>293562.50000000006</v>
      </c>
      <c r="AH21" s="287"/>
      <c r="AI21" s="139"/>
      <c r="AJ21" s="52"/>
      <c r="AK21" s="275"/>
      <c r="AL21" s="292" t="s">
        <v>304</v>
      </c>
      <c r="AM21" s="51">
        <v>213.1</v>
      </c>
      <c r="AN21" s="51">
        <v>213.1</v>
      </c>
      <c r="AO21" s="51">
        <v>1</v>
      </c>
      <c r="AP21" s="52">
        <v>38</v>
      </c>
      <c r="AQ21" s="52">
        <f>AO21*AP21/100</f>
        <v>0.38</v>
      </c>
      <c r="AR21" s="155">
        <f>AQ21*AUXILIAR!$B$59</f>
        <v>15200000</v>
      </c>
      <c r="AS21" s="435">
        <v>0</v>
      </c>
      <c r="AT21" s="52">
        <f>AQ21*AS21/100</f>
        <v>0</v>
      </c>
      <c r="AU21" s="260">
        <f>AT21*AUXILIAR!$B$59</f>
        <v>0</v>
      </c>
      <c r="AV21" s="287"/>
      <c r="AW21" s="139"/>
      <c r="AX21" s="52"/>
      <c r="AY21" s="275"/>
      <c r="AZ21" s="127"/>
      <c r="BA21" s="57"/>
      <c r="BB21" s="57"/>
      <c r="BC21" s="57"/>
      <c r="BD21" s="57"/>
      <c r="BE21" s="57"/>
      <c r="BF21" s="57"/>
      <c r="BG21" s="57"/>
      <c r="BH21" s="147"/>
      <c r="BI21" s="272"/>
      <c r="BJ21" s="56"/>
      <c r="BK21" s="8"/>
      <c r="BL21" s="273"/>
      <c r="BM21" s="265" t="s">
        <v>238</v>
      </c>
      <c r="BN21" s="51">
        <v>347.06</v>
      </c>
      <c r="BO21" s="51">
        <v>347.58</v>
      </c>
      <c r="BP21" s="51">
        <f>BO21-BN21</f>
        <v>0.51999999999998181</v>
      </c>
      <c r="BQ21" s="51">
        <v>6</v>
      </c>
      <c r="BR21" s="52">
        <f t="shared" ref="BR21:BR25" si="1">BP21*BQ21/100</f>
        <v>3.1199999999998909E-2</v>
      </c>
      <c r="BS21" s="155">
        <f>BR21*AUXILIAR!$B$67</f>
        <v>62399.999999997817</v>
      </c>
      <c r="BT21" s="435">
        <v>0</v>
      </c>
      <c r="BU21" s="52">
        <f>BR21*BT21/100</f>
        <v>0</v>
      </c>
      <c r="BV21" s="260">
        <f>BU21*AUXILIAR!$B$67</f>
        <v>0</v>
      </c>
      <c r="BW21" s="287"/>
      <c r="BX21" s="139"/>
      <c r="BY21" s="52"/>
      <c r="BZ21" s="275"/>
      <c r="CA21" s="127"/>
      <c r="CB21" s="57"/>
      <c r="CC21" s="57"/>
      <c r="CD21" s="57"/>
      <c r="CE21" s="57"/>
      <c r="CF21" s="57"/>
      <c r="CG21" s="57"/>
      <c r="CH21" s="57"/>
      <c r="CI21" s="57"/>
      <c r="CJ21" s="147"/>
      <c r="CK21" s="272"/>
      <c r="CL21" s="56"/>
      <c r="CM21" s="8"/>
      <c r="CN21" s="273"/>
      <c r="CO21" s="333"/>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9"/>
      <c r="GS21" s="99"/>
      <c r="GT21" s="99"/>
      <c r="GU21" s="99"/>
      <c r="GV21" s="99"/>
      <c r="GW21" s="99"/>
      <c r="GX21" s="99"/>
      <c r="GY21" s="99"/>
      <c r="GZ21" s="99"/>
      <c r="HA21" s="99"/>
      <c r="HB21" s="99"/>
      <c r="HC21" s="99"/>
      <c r="HD21" s="99"/>
      <c r="HE21" s="99"/>
      <c r="HF21" s="99"/>
      <c r="HG21" s="99"/>
      <c r="HH21" s="99"/>
      <c r="HI21" s="99"/>
      <c r="HJ21" s="99"/>
      <c r="HK21" s="99"/>
      <c r="HL21" s="99"/>
      <c r="HM21" s="99"/>
      <c r="HN21" s="99"/>
      <c r="HO21" s="99"/>
      <c r="HP21" s="99"/>
      <c r="HQ21" s="99"/>
      <c r="HR21" s="99"/>
      <c r="HS21" s="99"/>
      <c r="HT21" s="99"/>
      <c r="HU21" s="99"/>
      <c r="HV21" s="99"/>
      <c r="HW21" s="99"/>
      <c r="HX21" s="99"/>
      <c r="HY21" s="99"/>
      <c r="HZ21" s="99"/>
      <c r="IA21" s="99"/>
      <c r="IB21" s="99"/>
      <c r="IC21" s="99"/>
      <c r="ID21" s="99"/>
      <c r="IE21" s="99"/>
      <c r="IF21" s="99"/>
      <c r="IG21" s="99"/>
      <c r="IH21" s="99"/>
      <c r="II21" s="99"/>
      <c r="IJ21" s="99"/>
      <c r="IK21" s="99"/>
      <c r="IL21" s="99"/>
      <c r="IM21" s="99"/>
      <c r="IN21" s="99"/>
      <c r="IO21" s="99"/>
      <c r="IP21" s="99"/>
      <c r="IQ21" s="99"/>
      <c r="IR21" s="99"/>
      <c r="IS21" s="99"/>
      <c r="IT21" s="99"/>
      <c r="IU21" s="99"/>
      <c r="IV21" s="99"/>
      <c r="IW21" s="99"/>
      <c r="IX21" s="99"/>
      <c r="IY21" s="99"/>
      <c r="IZ21" s="99"/>
      <c r="JA21" s="99"/>
      <c r="JB21" s="99"/>
      <c r="JC21" s="99"/>
      <c r="JD21" s="99"/>
      <c r="JE21" s="99"/>
      <c r="JF21" s="99"/>
      <c r="JG21" s="99"/>
      <c r="JH21" s="99"/>
      <c r="JI21" s="99"/>
      <c r="JJ21" s="99"/>
      <c r="JK21" s="99"/>
      <c r="JL21" s="99"/>
      <c r="JM21" s="99"/>
      <c r="JN21" s="99"/>
      <c r="JO21" s="99"/>
      <c r="JP21" s="99"/>
      <c r="JQ21" s="99"/>
      <c r="JR21" s="99"/>
      <c r="JS21" s="99"/>
      <c r="JT21" s="99"/>
      <c r="JU21" s="99"/>
      <c r="JV21" s="99"/>
      <c r="JW21" s="99"/>
      <c r="JX21" s="99"/>
      <c r="JY21" s="99"/>
      <c r="JZ21" s="99"/>
      <c r="KA21" s="99"/>
      <c r="KB21" s="99"/>
      <c r="KC21" s="99"/>
      <c r="KD21" s="99"/>
      <c r="KE21" s="99"/>
      <c r="KF21" s="99"/>
      <c r="KG21" s="99"/>
      <c r="KH21" s="99"/>
      <c r="KI21" s="99"/>
      <c r="KJ21" s="99"/>
      <c r="KK21" s="99"/>
      <c r="KL21" s="99"/>
      <c r="KM21" s="99"/>
      <c r="KN21" s="99"/>
      <c r="KO21" s="99"/>
      <c r="KP21" s="99"/>
      <c r="KQ21" s="99"/>
      <c r="KR21" s="99"/>
      <c r="KS21" s="99"/>
      <c r="KT21" s="99"/>
      <c r="KU21" s="99"/>
      <c r="KV21" s="99"/>
      <c r="KW21" s="99"/>
      <c r="KX21" s="99"/>
      <c r="KY21" s="99"/>
      <c r="KZ21" s="99"/>
      <c r="LA21" s="99"/>
      <c r="LB21" s="99"/>
      <c r="LC21" s="99"/>
      <c r="LD21" s="99"/>
      <c r="LE21" s="99"/>
      <c r="LF21" s="99"/>
      <c r="LG21" s="99"/>
      <c r="LH21" s="99"/>
      <c r="LI21" s="99"/>
      <c r="LJ21" s="99"/>
      <c r="LK21" s="99"/>
      <c r="LL21" s="99"/>
      <c r="LM21" s="99"/>
      <c r="LN21" s="99"/>
      <c r="LO21" s="99"/>
      <c r="LP21" s="99"/>
      <c r="LQ21" s="99"/>
      <c r="LR21" s="99"/>
      <c r="LS21" s="99"/>
      <c r="LT21" s="99"/>
      <c r="LU21" s="99"/>
      <c r="LV21" s="99"/>
      <c r="LW21" s="99"/>
      <c r="LX21" s="99"/>
      <c r="LY21" s="99"/>
      <c r="LZ21" s="99"/>
      <c r="MA21" s="99"/>
      <c r="MB21" s="99"/>
      <c r="MC21" s="99"/>
      <c r="MD21" s="99"/>
      <c r="ME21" s="99"/>
      <c r="MF21" s="99"/>
      <c r="MG21" s="99"/>
      <c r="MH21" s="99"/>
      <c r="MI21" s="99"/>
      <c r="MJ21" s="99"/>
      <c r="MK21" s="99"/>
      <c r="ML21" s="99"/>
      <c r="MM21" s="99"/>
      <c r="MN21" s="99"/>
      <c r="MO21" s="99"/>
      <c r="MP21" s="99"/>
      <c r="MQ21" s="99"/>
      <c r="MR21" s="99"/>
      <c r="MS21" s="99"/>
      <c r="MT21" s="99"/>
      <c r="MU21" s="99"/>
      <c r="MV21" s="99"/>
      <c r="MW21" s="99"/>
      <c r="MX21" s="99"/>
      <c r="MY21" s="99"/>
      <c r="MZ21" s="99"/>
      <c r="NA21" s="99"/>
      <c r="NB21" s="99"/>
      <c r="NC21" s="99"/>
      <c r="ND21" s="99"/>
      <c r="NE21" s="99"/>
      <c r="NF21" s="99"/>
      <c r="NG21" s="99"/>
      <c r="NH21" s="99"/>
      <c r="NI21" s="99"/>
      <c r="NJ21" s="99"/>
      <c r="NK21" s="99"/>
      <c r="NL21" s="99"/>
      <c r="NM21" s="99"/>
      <c r="NN21" s="99"/>
      <c r="NO21" s="99"/>
    </row>
    <row r="22" spans="1:379" ht="45" customHeight="1">
      <c r="A22" s="4"/>
      <c r="B22" s="8" t="s">
        <v>33</v>
      </c>
      <c r="C22" s="8" t="s">
        <v>14</v>
      </c>
      <c r="D22" s="8">
        <v>1</v>
      </c>
      <c r="E22" s="199">
        <v>386</v>
      </c>
      <c r="F22" s="118" t="s">
        <v>35</v>
      </c>
      <c r="G22" s="118" t="s">
        <v>108</v>
      </c>
      <c r="H22" s="118" t="s">
        <v>34</v>
      </c>
      <c r="I22" s="307" t="s">
        <v>188</v>
      </c>
      <c r="J22" s="52" t="s">
        <v>253</v>
      </c>
      <c r="K22" s="52">
        <v>243.6</v>
      </c>
      <c r="L22" s="52">
        <v>246.9</v>
      </c>
      <c r="M22" s="52">
        <f>L22-K22</f>
        <v>3.3000000000000114</v>
      </c>
      <c r="N22" s="52">
        <v>55</v>
      </c>
      <c r="O22" s="52">
        <f t="shared" si="0"/>
        <v>1.8150000000000062</v>
      </c>
      <c r="P22" s="155">
        <f>O22*AUXILIAR!$B$50</f>
        <v>5445000.0000000186</v>
      </c>
      <c r="Q22" s="435">
        <v>5.24</v>
      </c>
      <c r="R22" s="52">
        <f t="shared" ref="R22:R26" si="2">O22*Q22/100</f>
        <v>9.5106000000000315E-2</v>
      </c>
      <c r="S22" s="260">
        <f>R22*AUXILIAR!$B$50</f>
        <v>285318.00000000093</v>
      </c>
      <c r="T22" s="287"/>
      <c r="U22" s="139"/>
      <c r="V22" s="52"/>
      <c r="W22" s="275"/>
      <c r="X22" s="320" t="s">
        <v>244</v>
      </c>
      <c r="Y22" s="52">
        <v>243.6</v>
      </c>
      <c r="Z22" s="52">
        <v>269.2</v>
      </c>
      <c r="AA22" s="52">
        <f>Z22-Y22</f>
        <v>25.599999999999994</v>
      </c>
      <c r="AB22" s="52">
        <v>35</v>
      </c>
      <c r="AC22" s="52">
        <f t="shared" ref="AC22" si="3">AA22*AB22/100</f>
        <v>8.9599999999999973</v>
      </c>
      <c r="AD22" s="155">
        <f>AC22*AUXILIAR!$B$53</f>
        <v>44799999.999999985</v>
      </c>
      <c r="AE22" s="435">
        <v>12.24</v>
      </c>
      <c r="AF22" s="52">
        <f>AC22*AE22/100</f>
        <v>1.0967039999999997</v>
      </c>
      <c r="AG22" s="260">
        <f>AF22*AUXILIAR!$B$53</f>
        <v>5483519.9999999981</v>
      </c>
      <c r="AH22" s="287"/>
      <c r="AI22" s="139"/>
      <c r="AJ22" s="52"/>
      <c r="AK22" s="275"/>
      <c r="AL22" s="292" t="s">
        <v>294</v>
      </c>
      <c r="AM22" s="51">
        <v>218.7</v>
      </c>
      <c r="AN22" s="51">
        <v>218.7</v>
      </c>
      <c r="AO22" s="51">
        <v>1</v>
      </c>
      <c r="AP22" s="52">
        <v>38</v>
      </c>
      <c r="AQ22" s="52">
        <f>AO22*AP22/100</f>
        <v>0.38</v>
      </c>
      <c r="AR22" s="155">
        <f>AQ22*AUXILIAR!$B$56</f>
        <v>11400000</v>
      </c>
      <c r="AS22" s="435">
        <v>0</v>
      </c>
      <c r="AT22" s="52">
        <f t="shared" ref="AT22:AT31" si="4">AQ22*AS22/100</f>
        <v>0</v>
      </c>
      <c r="AU22" s="260">
        <f>AT22*AUXILIAR!$B$56</f>
        <v>0</v>
      </c>
      <c r="AV22" s="287"/>
      <c r="AW22" s="139"/>
      <c r="AX22" s="52"/>
      <c r="AY22" s="275"/>
      <c r="AZ22" s="127"/>
      <c r="BA22" s="57"/>
      <c r="BB22" s="57"/>
      <c r="BC22" s="57"/>
      <c r="BD22" s="57"/>
      <c r="BE22" s="57"/>
      <c r="BF22" s="57"/>
      <c r="BG22" s="57"/>
      <c r="BH22" s="147"/>
      <c r="BI22" s="272"/>
      <c r="BJ22" s="56"/>
      <c r="BK22" s="8"/>
      <c r="BL22" s="273"/>
      <c r="BM22" s="293" t="s">
        <v>239</v>
      </c>
      <c r="BN22" s="60">
        <v>347.58</v>
      </c>
      <c r="BO22" s="60">
        <v>348.34</v>
      </c>
      <c r="BP22" s="51">
        <f t="shared" ref="BP22:BP25" si="5">BO22-BN22</f>
        <v>0.75999999999999091</v>
      </c>
      <c r="BQ22" s="60">
        <v>4</v>
      </c>
      <c r="BR22" s="52">
        <f t="shared" si="1"/>
        <v>3.0399999999999636E-2</v>
      </c>
      <c r="BS22" s="155">
        <f>BR22*AUXILIAR!$B$67</f>
        <v>60799.999999999272</v>
      </c>
      <c r="BT22" s="449">
        <v>0</v>
      </c>
      <c r="BU22" s="52">
        <f t="shared" ref="BU22:BU25" si="6">BR22*BT22/100</f>
        <v>0</v>
      </c>
      <c r="BV22" s="260">
        <f>BU22*AUXILIAR!$B$67</f>
        <v>0</v>
      </c>
      <c r="BW22" s="287"/>
      <c r="BX22" s="139"/>
      <c r="BY22" s="52"/>
      <c r="BZ22" s="275"/>
      <c r="CA22" s="127"/>
      <c r="CB22" s="57"/>
      <c r="CC22" s="57"/>
      <c r="CD22" s="57"/>
      <c r="CE22" s="57"/>
      <c r="CF22" s="57"/>
      <c r="CG22" s="57"/>
      <c r="CH22" s="57"/>
      <c r="CI22" s="57"/>
      <c r="CJ22" s="147"/>
      <c r="CK22" s="272"/>
      <c r="CL22" s="56"/>
      <c r="CM22" s="8"/>
      <c r="CN22" s="273"/>
      <c r="CO22" s="333"/>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9"/>
      <c r="GS22" s="99"/>
      <c r="GT22" s="99"/>
      <c r="GU22" s="99"/>
      <c r="GV22" s="99"/>
      <c r="GW22" s="99"/>
      <c r="GX22" s="99"/>
      <c r="GY22" s="99"/>
      <c r="GZ22" s="99"/>
      <c r="HA22" s="99"/>
      <c r="HB22" s="99"/>
      <c r="HC22" s="99"/>
      <c r="HD22" s="99"/>
      <c r="HE22" s="99"/>
      <c r="HF22" s="99"/>
      <c r="HG22" s="99"/>
      <c r="HH22" s="99"/>
      <c r="HI22" s="99"/>
      <c r="HJ22" s="99"/>
      <c r="HK22" s="99"/>
      <c r="HL22" s="99"/>
      <c r="HM22" s="99"/>
      <c r="HN22" s="99"/>
      <c r="HO22" s="99"/>
      <c r="HP22" s="99"/>
      <c r="HQ22" s="99"/>
      <c r="HR22" s="99"/>
      <c r="HS22" s="99"/>
      <c r="HT22" s="99"/>
      <c r="HU22" s="99"/>
      <c r="HV22" s="99"/>
      <c r="HW22" s="99"/>
      <c r="HX22" s="99"/>
      <c r="HY22" s="99"/>
      <c r="HZ22" s="99"/>
      <c r="IA22" s="99"/>
      <c r="IB22" s="99"/>
      <c r="IC22" s="99"/>
      <c r="ID22" s="99"/>
      <c r="IE22" s="99"/>
      <c r="IF22" s="99"/>
      <c r="IG22" s="99"/>
      <c r="IH22" s="99"/>
      <c r="II22" s="99"/>
      <c r="IJ22" s="99"/>
      <c r="IK22" s="99"/>
      <c r="IL22" s="99"/>
      <c r="IM22" s="99"/>
      <c r="IN22" s="99"/>
      <c r="IO22" s="99"/>
      <c r="IP22" s="99"/>
      <c r="IQ22" s="99"/>
      <c r="IR22" s="99"/>
      <c r="IS22" s="99"/>
      <c r="IT22" s="99"/>
      <c r="IU22" s="99"/>
      <c r="IV22" s="99"/>
      <c r="IW22" s="99"/>
      <c r="IX22" s="99"/>
      <c r="IY22" s="99"/>
      <c r="IZ22" s="99"/>
      <c r="JA22" s="99"/>
      <c r="JB22" s="99"/>
      <c r="JC22" s="99"/>
      <c r="JD22" s="99"/>
      <c r="JE22" s="99"/>
      <c r="JF22" s="99"/>
      <c r="JG22" s="99"/>
      <c r="JH22" s="99"/>
      <c r="JI22" s="99"/>
      <c r="JJ22" s="99"/>
      <c r="JK22" s="99"/>
      <c r="JL22" s="99"/>
      <c r="JM22" s="99"/>
      <c r="JN22" s="99"/>
      <c r="JO22" s="99"/>
      <c r="JP22" s="99"/>
      <c r="JQ22" s="99"/>
      <c r="JR22" s="99"/>
      <c r="JS22" s="99"/>
      <c r="JT22" s="99"/>
      <c r="JU22" s="99"/>
      <c r="JV22" s="99"/>
      <c r="JW22" s="99"/>
      <c r="JX22" s="99"/>
      <c r="JY22" s="99"/>
      <c r="JZ22" s="99"/>
      <c r="KA22" s="99"/>
      <c r="KB22" s="99"/>
      <c r="KC22" s="99"/>
      <c r="KD22" s="99"/>
      <c r="KE22" s="99"/>
      <c r="KF22" s="99"/>
      <c r="KG22" s="99"/>
      <c r="KH22" s="99"/>
      <c r="KI22" s="99"/>
      <c r="KJ22" s="99"/>
      <c r="KK22" s="99"/>
      <c r="KL22" s="99"/>
      <c r="KM22" s="99"/>
      <c r="KN22" s="99"/>
      <c r="KO22" s="99"/>
      <c r="KP22" s="99"/>
      <c r="KQ22" s="99"/>
      <c r="KR22" s="99"/>
      <c r="KS22" s="99"/>
      <c r="KT22" s="99"/>
      <c r="KU22" s="99"/>
      <c r="KV22" s="99"/>
      <c r="KW22" s="99"/>
      <c r="KX22" s="99"/>
      <c r="KY22" s="99"/>
      <c r="KZ22" s="99"/>
      <c r="LA22" s="99"/>
      <c r="LB22" s="99"/>
      <c r="LC22" s="99"/>
      <c r="LD22" s="99"/>
      <c r="LE22" s="99"/>
      <c r="LF22" s="99"/>
      <c r="LG22" s="99"/>
      <c r="LH22" s="99"/>
      <c r="LI22" s="99"/>
      <c r="LJ22" s="99"/>
      <c r="LK22" s="99"/>
      <c r="LL22" s="99"/>
      <c r="LM22" s="99"/>
      <c r="LN22" s="99"/>
      <c r="LO22" s="99"/>
      <c r="LP22" s="99"/>
      <c r="LQ22" s="99"/>
      <c r="LR22" s="99"/>
      <c r="LS22" s="99"/>
      <c r="LT22" s="99"/>
      <c r="LU22" s="99"/>
      <c r="LV22" s="99"/>
      <c r="LW22" s="99"/>
      <c r="LX22" s="99"/>
      <c r="LY22" s="99"/>
      <c r="LZ22" s="99"/>
      <c r="MA22" s="99"/>
      <c r="MB22" s="99"/>
      <c r="MC22" s="99"/>
      <c r="MD22" s="99"/>
      <c r="ME22" s="99"/>
      <c r="MF22" s="99"/>
      <c r="MG22" s="99"/>
      <c r="MH22" s="99"/>
      <c r="MI22" s="99"/>
      <c r="MJ22" s="99"/>
      <c r="MK22" s="99"/>
      <c r="ML22" s="99"/>
      <c r="MM22" s="99"/>
      <c r="MN22" s="99"/>
      <c r="MO22" s="99"/>
      <c r="MP22" s="99"/>
      <c r="MQ22" s="99"/>
      <c r="MR22" s="99"/>
      <c r="MS22" s="99"/>
      <c r="MT22" s="99"/>
      <c r="MU22" s="99"/>
      <c r="MV22" s="99"/>
      <c r="MW22" s="99"/>
      <c r="MX22" s="99"/>
      <c r="MY22" s="99"/>
      <c r="MZ22" s="99"/>
      <c r="NA22" s="99"/>
      <c r="NB22" s="99"/>
      <c r="NC22" s="99"/>
      <c r="ND22" s="99"/>
      <c r="NE22" s="99"/>
      <c r="NF22" s="99"/>
      <c r="NG22" s="99"/>
      <c r="NH22" s="99"/>
      <c r="NI22" s="99"/>
      <c r="NJ22" s="99"/>
      <c r="NK22" s="99"/>
      <c r="NL22" s="99"/>
      <c r="NM22" s="99"/>
      <c r="NN22" s="99"/>
      <c r="NO22" s="99"/>
    </row>
    <row r="23" spans="1:379" ht="30">
      <c r="A23" s="4"/>
      <c r="B23" s="8" t="s">
        <v>33</v>
      </c>
      <c r="C23" s="8" t="s">
        <v>14</v>
      </c>
      <c r="D23" s="8">
        <v>1</v>
      </c>
      <c r="E23" s="199">
        <v>386</v>
      </c>
      <c r="F23" s="118" t="s">
        <v>35</v>
      </c>
      <c r="G23" s="118" t="s">
        <v>108</v>
      </c>
      <c r="H23" s="118" t="s">
        <v>34</v>
      </c>
      <c r="I23" s="307" t="s">
        <v>188</v>
      </c>
      <c r="J23" s="61" t="s">
        <v>254</v>
      </c>
      <c r="K23" s="61">
        <v>268</v>
      </c>
      <c r="L23" s="52">
        <v>271.8</v>
      </c>
      <c r="M23" s="52">
        <f t="shared" ref="M23:M24" si="7">L23-K23</f>
        <v>3.8000000000000114</v>
      </c>
      <c r="N23" s="61">
        <v>55</v>
      </c>
      <c r="O23" s="52">
        <f t="shared" si="0"/>
        <v>2.0900000000000061</v>
      </c>
      <c r="P23" s="155">
        <f>O23*AUXILIAR!$B$50</f>
        <v>6270000.0000000186</v>
      </c>
      <c r="Q23" s="449">
        <v>0</v>
      </c>
      <c r="R23" s="52">
        <f t="shared" si="2"/>
        <v>0</v>
      </c>
      <c r="S23" s="260">
        <f>R23*AUXILIAR!$B$50</f>
        <v>0</v>
      </c>
      <c r="T23" s="287"/>
      <c r="U23" s="139"/>
      <c r="V23" s="52"/>
      <c r="W23" s="275"/>
      <c r="X23" s="121"/>
      <c r="Y23" s="98"/>
      <c r="Z23" s="98"/>
      <c r="AA23" s="98"/>
      <c r="AB23" s="101"/>
      <c r="AC23" s="56"/>
      <c r="AD23" s="56"/>
      <c r="AE23" s="55"/>
      <c r="AF23" s="56"/>
      <c r="AG23" s="313"/>
      <c r="AH23" s="276"/>
      <c r="AI23" s="56"/>
      <c r="AJ23" s="8"/>
      <c r="AK23" s="273"/>
      <c r="AL23" s="292" t="s">
        <v>308</v>
      </c>
      <c r="AM23" s="51">
        <v>225.32</v>
      </c>
      <c r="AN23" s="51">
        <v>225.32</v>
      </c>
      <c r="AO23" s="51">
        <v>1</v>
      </c>
      <c r="AP23" s="52">
        <v>38</v>
      </c>
      <c r="AQ23" s="52">
        <f>AO23*AP23/100</f>
        <v>0.38</v>
      </c>
      <c r="AR23" s="155">
        <f>AQ23*AUXILIAR!$B$57</f>
        <v>7600000</v>
      </c>
      <c r="AS23" s="435">
        <v>0</v>
      </c>
      <c r="AT23" s="52">
        <f t="shared" si="4"/>
        <v>0</v>
      </c>
      <c r="AU23" s="260">
        <f>AT23*AUXILIAR!$B$57</f>
        <v>0</v>
      </c>
      <c r="AV23" s="287"/>
      <c r="AW23" s="139"/>
      <c r="AX23" s="52"/>
      <c r="AY23" s="275"/>
      <c r="AZ23" s="234"/>
      <c r="BA23" s="37"/>
      <c r="BB23" s="37"/>
      <c r="BC23" s="37"/>
      <c r="BD23" s="37"/>
      <c r="BE23" s="37"/>
      <c r="BF23" s="37"/>
      <c r="BG23" s="37"/>
      <c r="BH23" s="323"/>
      <c r="BI23" s="272"/>
      <c r="BJ23" s="56"/>
      <c r="BK23" s="8"/>
      <c r="BL23" s="273"/>
      <c r="BM23" s="265" t="s">
        <v>240</v>
      </c>
      <c r="BN23" s="51">
        <v>348.34</v>
      </c>
      <c r="BO23" s="51">
        <v>348.77</v>
      </c>
      <c r="BP23" s="51">
        <f t="shared" si="5"/>
        <v>0.43000000000000682</v>
      </c>
      <c r="BQ23" s="51">
        <v>4</v>
      </c>
      <c r="BR23" s="52">
        <f t="shared" si="1"/>
        <v>1.7200000000000274E-2</v>
      </c>
      <c r="BS23" s="155">
        <f>BR23*AUXILIAR!$B$67</f>
        <v>34400.000000000546</v>
      </c>
      <c r="BT23" s="435">
        <v>0</v>
      </c>
      <c r="BU23" s="52">
        <f t="shared" si="6"/>
        <v>0</v>
      </c>
      <c r="BV23" s="260">
        <f>BU23*AUXILIAR!$B$67</f>
        <v>0</v>
      </c>
      <c r="BW23" s="287"/>
      <c r="BX23" s="139"/>
      <c r="BY23" s="52"/>
      <c r="BZ23" s="275"/>
      <c r="CA23" s="234"/>
      <c r="CB23" s="37"/>
      <c r="CC23" s="37"/>
      <c r="CD23" s="37"/>
      <c r="CE23" s="37"/>
      <c r="CF23" s="37"/>
      <c r="CG23" s="37"/>
      <c r="CH23" s="37"/>
      <c r="CI23" s="37"/>
      <c r="CJ23" s="323"/>
      <c r="CK23" s="272"/>
      <c r="CL23" s="56"/>
      <c r="CM23" s="8"/>
      <c r="CN23" s="273"/>
      <c r="CO23" s="333"/>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9"/>
      <c r="GS23" s="99"/>
      <c r="GT23" s="99"/>
      <c r="GU23" s="99"/>
      <c r="GV23" s="99"/>
      <c r="GW23" s="99"/>
      <c r="GX23" s="99"/>
      <c r="GY23" s="99"/>
      <c r="GZ23" s="99"/>
      <c r="HA23" s="99"/>
      <c r="HB23" s="99"/>
      <c r="HC23" s="99"/>
      <c r="HD23" s="99"/>
      <c r="HE23" s="99"/>
      <c r="HF23" s="99"/>
      <c r="HG23" s="99"/>
      <c r="HH23" s="99"/>
      <c r="HI23" s="99"/>
      <c r="HJ23" s="99"/>
      <c r="HK23" s="99"/>
      <c r="HL23" s="99"/>
      <c r="HM23" s="99"/>
      <c r="HN23" s="99"/>
      <c r="HO23" s="99"/>
      <c r="HP23" s="99"/>
      <c r="HQ23" s="99"/>
      <c r="HR23" s="99"/>
      <c r="HS23" s="99"/>
      <c r="HT23" s="99"/>
      <c r="HU23" s="99"/>
      <c r="HV23" s="99"/>
      <c r="HW23" s="99"/>
      <c r="HX23" s="99"/>
      <c r="HY23" s="99"/>
      <c r="HZ23" s="99"/>
      <c r="IA23" s="99"/>
      <c r="IB23" s="99"/>
      <c r="IC23" s="99"/>
      <c r="ID23" s="99"/>
      <c r="IE23" s="99"/>
      <c r="IF23" s="99"/>
      <c r="IG23" s="99"/>
      <c r="IH23" s="99"/>
      <c r="II23" s="99"/>
      <c r="IJ23" s="99"/>
      <c r="IK23" s="99"/>
      <c r="IL23" s="99"/>
      <c r="IM23" s="99"/>
      <c r="IN23" s="99"/>
      <c r="IO23" s="99"/>
      <c r="IP23" s="99"/>
      <c r="IQ23" s="99"/>
      <c r="IR23" s="99"/>
      <c r="IS23" s="99"/>
      <c r="IT23" s="99"/>
      <c r="IU23" s="99"/>
      <c r="IV23" s="99"/>
      <c r="IW23" s="99"/>
      <c r="IX23" s="99"/>
      <c r="IY23" s="99"/>
      <c r="IZ23" s="99"/>
      <c r="JA23" s="99"/>
      <c r="JB23" s="99"/>
      <c r="JC23" s="99"/>
      <c r="JD23" s="99"/>
      <c r="JE23" s="99"/>
      <c r="JF23" s="99"/>
      <c r="JG23" s="99"/>
      <c r="JH23" s="99"/>
      <c r="JI23" s="99"/>
      <c r="JJ23" s="99"/>
      <c r="JK23" s="99"/>
      <c r="JL23" s="99"/>
      <c r="JM23" s="99"/>
      <c r="JN23" s="99"/>
      <c r="JO23" s="99"/>
      <c r="JP23" s="99"/>
      <c r="JQ23" s="99"/>
      <c r="JR23" s="99"/>
      <c r="JS23" s="99"/>
      <c r="JT23" s="99"/>
      <c r="JU23" s="99"/>
      <c r="JV23" s="99"/>
      <c r="JW23" s="99"/>
      <c r="JX23" s="99"/>
      <c r="JY23" s="99"/>
      <c r="JZ23" s="99"/>
      <c r="KA23" s="99"/>
      <c r="KB23" s="99"/>
      <c r="KC23" s="99"/>
      <c r="KD23" s="99"/>
      <c r="KE23" s="99"/>
      <c r="KF23" s="99"/>
      <c r="KG23" s="99"/>
      <c r="KH23" s="99"/>
      <c r="KI23" s="99"/>
      <c r="KJ23" s="99"/>
      <c r="KK23" s="99"/>
      <c r="KL23" s="99"/>
      <c r="KM23" s="99"/>
      <c r="KN23" s="99"/>
      <c r="KO23" s="99"/>
      <c r="KP23" s="99"/>
      <c r="KQ23" s="99"/>
      <c r="KR23" s="99"/>
      <c r="KS23" s="99"/>
      <c r="KT23" s="99"/>
      <c r="KU23" s="99"/>
      <c r="KV23" s="99"/>
      <c r="KW23" s="99"/>
      <c r="KX23" s="99"/>
      <c r="KY23" s="99"/>
      <c r="KZ23" s="99"/>
      <c r="LA23" s="99"/>
      <c r="LB23" s="99"/>
      <c r="LC23" s="99"/>
      <c r="LD23" s="99"/>
      <c r="LE23" s="99"/>
      <c r="LF23" s="99"/>
      <c r="LG23" s="99"/>
      <c r="LH23" s="99"/>
      <c r="LI23" s="99"/>
      <c r="LJ23" s="99"/>
      <c r="LK23" s="99"/>
      <c r="LL23" s="99"/>
      <c r="LM23" s="99"/>
      <c r="LN23" s="99"/>
      <c r="LO23" s="99"/>
      <c r="LP23" s="99"/>
      <c r="LQ23" s="99"/>
      <c r="LR23" s="99"/>
      <c r="LS23" s="99"/>
      <c r="LT23" s="99"/>
      <c r="LU23" s="99"/>
      <c r="LV23" s="99"/>
      <c r="LW23" s="99"/>
      <c r="LX23" s="99"/>
      <c r="LY23" s="99"/>
      <c r="LZ23" s="99"/>
      <c r="MA23" s="99"/>
      <c r="MB23" s="99"/>
      <c r="MC23" s="99"/>
      <c r="MD23" s="99"/>
      <c r="ME23" s="99"/>
      <c r="MF23" s="99"/>
      <c r="MG23" s="99"/>
      <c r="MH23" s="99"/>
      <c r="MI23" s="99"/>
      <c r="MJ23" s="99"/>
      <c r="MK23" s="99"/>
      <c r="ML23" s="99"/>
      <c r="MM23" s="99"/>
      <c r="MN23" s="99"/>
      <c r="MO23" s="99"/>
      <c r="MP23" s="99"/>
      <c r="MQ23" s="99"/>
      <c r="MR23" s="99"/>
      <c r="MS23" s="99"/>
      <c r="MT23" s="99"/>
      <c r="MU23" s="99"/>
      <c r="MV23" s="99"/>
      <c r="MW23" s="99"/>
      <c r="MX23" s="99"/>
      <c r="MY23" s="99"/>
      <c r="MZ23" s="99"/>
      <c r="NA23" s="99"/>
      <c r="NB23" s="99"/>
      <c r="NC23" s="99"/>
      <c r="ND23" s="99"/>
      <c r="NE23" s="99"/>
      <c r="NF23" s="99"/>
      <c r="NG23" s="99"/>
      <c r="NH23" s="99"/>
      <c r="NI23" s="99"/>
      <c r="NJ23" s="99"/>
      <c r="NK23" s="99"/>
      <c r="NL23" s="99"/>
      <c r="NM23" s="99"/>
      <c r="NN23" s="99"/>
      <c r="NO23" s="99"/>
    </row>
    <row r="24" spans="1:379" ht="30">
      <c r="A24" s="4"/>
      <c r="B24" s="8" t="s">
        <v>33</v>
      </c>
      <c r="C24" s="8" t="s">
        <v>14</v>
      </c>
      <c r="D24" s="8">
        <v>1</v>
      </c>
      <c r="E24" s="199">
        <v>386</v>
      </c>
      <c r="F24" s="118" t="s">
        <v>35</v>
      </c>
      <c r="G24" s="118" t="s">
        <v>108</v>
      </c>
      <c r="H24" s="118" t="s">
        <v>34</v>
      </c>
      <c r="I24" s="307" t="s">
        <v>188</v>
      </c>
      <c r="J24" s="61" t="s">
        <v>255</v>
      </c>
      <c r="K24" s="61">
        <v>268</v>
      </c>
      <c r="L24" s="52">
        <v>271.8</v>
      </c>
      <c r="M24" s="52">
        <f t="shared" si="7"/>
        <v>3.8000000000000114</v>
      </c>
      <c r="N24" s="61">
        <v>55</v>
      </c>
      <c r="O24" s="52">
        <f t="shared" si="0"/>
        <v>2.0900000000000061</v>
      </c>
      <c r="P24" s="155">
        <f>O24*AUXILIAR!$B$50</f>
        <v>6270000.0000000186</v>
      </c>
      <c r="Q24" s="449">
        <v>0</v>
      </c>
      <c r="R24" s="52">
        <f t="shared" si="2"/>
        <v>0</v>
      </c>
      <c r="S24" s="260">
        <f>R24*AUXILIAR!$B$50</f>
        <v>0</v>
      </c>
      <c r="T24" s="287"/>
      <c r="U24" s="139"/>
      <c r="V24" s="52"/>
      <c r="W24" s="275"/>
      <c r="X24" s="121"/>
      <c r="Y24" s="98"/>
      <c r="Z24" s="98"/>
      <c r="AA24" s="98"/>
      <c r="AB24" s="101"/>
      <c r="AC24" s="56"/>
      <c r="AD24" s="56"/>
      <c r="AE24" s="56"/>
      <c r="AF24" s="56"/>
      <c r="AG24" s="314"/>
      <c r="AH24" s="276"/>
      <c r="AI24" s="56"/>
      <c r="AJ24" s="8"/>
      <c r="AK24" s="273"/>
      <c r="AL24" s="292" t="s">
        <v>293</v>
      </c>
      <c r="AM24" s="51">
        <v>243.6</v>
      </c>
      <c r="AN24" s="51">
        <v>243.6</v>
      </c>
      <c r="AO24" s="51">
        <v>1</v>
      </c>
      <c r="AP24" s="52">
        <v>38</v>
      </c>
      <c r="AQ24" s="52">
        <f t="shared" ref="AQ24:AQ31" si="8">AO24*AP24/100</f>
        <v>0.38</v>
      </c>
      <c r="AR24" s="155">
        <f>AQ24*AUXILIAR!$B$56</f>
        <v>11400000</v>
      </c>
      <c r="AS24" s="449">
        <v>0</v>
      </c>
      <c r="AT24" s="52">
        <f t="shared" si="4"/>
        <v>0</v>
      </c>
      <c r="AU24" s="260">
        <f>AT24*AUXILIAR!$B$56</f>
        <v>0</v>
      </c>
      <c r="AV24" s="287"/>
      <c r="AW24" s="139"/>
      <c r="AX24" s="52"/>
      <c r="AY24" s="275"/>
      <c r="AZ24" s="127"/>
      <c r="BA24" s="57"/>
      <c r="BB24" s="57"/>
      <c r="BC24" s="57"/>
      <c r="BD24" s="57"/>
      <c r="BE24" s="57"/>
      <c r="BF24" s="57"/>
      <c r="BG24" s="57"/>
      <c r="BH24" s="147"/>
      <c r="BI24" s="272"/>
      <c r="BJ24" s="56"/>
      <c r="BK24" s="8"/>
      <c r="BL24" s="273"/>
      <c r="BM24" s="265" t="s">
        <v>241</v>
      </c>
      <c r="BN24" s="51">
        <v>348.77</v>
      </c>
      <c r="BO24" s="51">
        <v>349.12</v>
      </c>
      <c r="BP24" s="51">
        <f t="shared" si="5"/>
        <v>0.35000000000002274</v>
      </c>
      <c r="BQ24" s="51">
        <v>7</v>
      </c>
      <c r="BR24" s="52">
        <f t="shared" si="1"/>
        <v>2.450000000000159E-2</v>
      </c>
      <c r="BS24" s="155">
        <f>BR24*AUXILIAR!$B$67</f>
        <v>49000.00000000318</v>
      </c>
      <c r="BT24" s="435">
        <v>0</v>
      </c>
      <c r="BU24" s="52">
        <f t="shared" si="6"/>
        <v>0</v>
      </c>
      <c r="BV24" s="260">
        <f>BU24*AUXILIAR!$B$67</f>
        <v>0</v>
      </c>
      <c r="BW24" s="287"/>
      <c r="BX24" s="139"/>
      <c r="BY24" s="52"/>
      <c r="BZ24" s="275"/>
      <c r="CA24" s="127"/>
      <c r="CB24" s="57"/>
      <c r="CC24" s="57"/>
      <c r="CD24" s="57"/>
      <c r="CE24" s="57"/>
      <c r="CF24" s="57"/>
      <c r="CG24" s="57"/>
      <c r="CH24" s="57"/>
      <c r="CI24" s="57"/>
      <c r="CJ24" s="147"/>
      <c r="CK24" s="272"/>
      <c r="CL24" s="56"/>
      <c r="CM24" s="8"/>
      <c r="CN24" s="273"/>
      <c r="CO24" s="333"/>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9"/>
      <c r="GS24" s="99"/>
      <c r="GT24" s="99"/>
      <c r="GU24" s="99"/>
      <c r="GV24" s="99"/>
      <c r="GW24" s="99"/>
      <c r="GX24" s="99"/>
      <c r="GY24" s="99"/>
      <c r="GZ24" s="99"/>
      <c r="HA24" s="99"/>
      <c r="HB24" s="99"/>
      <c r="HC24" s="99"/>
      <c r="HD24" s="99"/>
      <c r="HE24" s="99"/>
      <c r="HF24" s="99"/>
      <c r="HG24" s="99"/>
      <c r="HH24" s="99"/>
      <c r="HI24" s="99"/>
      <c r="HJ24" s="99"/>
      <c r="HK24" s="99"/>
      <c r="HL24" s="99"/>
      <c r="HM24" s="99"/>
      <c r="HN24" s="99"/>
      <c r="HO24" s="99"/>
      <c r="HP24" s="99"/>
      <c r="HQ24" s="99"/>
      <c r="HR24" s="99"/>
      <c r="HS24" s="99"/>
      <c r="HT24" s="99"/>
      <c r="HU24" s="99"/>
      <c r="HV24" s="99"/>
      <c r="HW24" s="99"/>
      <c r="HX24" s="99"/>
      <c r="HY24" s="99"/>
      <c r="HZ24" s="99"/>
      <c r="IA24" s="99"/>
      <c r="IB24" s="99"/>
      <c r="IC24" s="99"/>
      <c r="ID24" s="99"/>
      <c r="IE24" s="99"/>
      <c r="IF24" s="99"/>
      <c r="IG24" s="99"/>
      <c r="IH24" s="99"/>
      <c r="II24" s="99"/>
      <c r="IJ24" s="99"/>
      <c r="IK24" s="99"/>
      <c r="IL24" s="99"/>
      <c r="IM24" s="99"/>
      <c r="IN24" s="99"/>
      <c r="IO24" s="99"/>
      <c r="IP24" s="99"/>
      <c r="IQ24" s="99"/>
      <c r="IR24" s="99"/>
      <c r="IS24" s="99"/>
      <c r="IT24" s="99"/>
      <c r="IU24" s="99"/>
      <c r="IV24" s="99"/>
      <c r="IW24" s="99"/>
      <c r="IX24" s="99"/>
      <c r="IY24" s="99"/>
      <c r="IZ24" s="99"/>
      <c r="JA24" s="99"/>
      <c r="JB24" s="99"/>
      <c r="JC24" s="99"/>
      <c r="JD24" s="99"/>
      <c r="JE24" s="99"/>
      <c r="JF24" s="99"/>
      <c r="JG24" s="99"/>
      <c r="JH24" s="99"/>
      <c r="JI24" s="99"/>
      <c r="JJ24" s="99"/>
      <c r="JK24" s="99"/>
      <c r="JL24" s="99"/>
      <c r="JM24" s="99"/>
      <c r="JN24" s="99"/>
      <c r="JO24" s="99"/>
      <c r="JP24" s="99"/>
      <c r="JQ24" s="99"/>
      <c r="JR24" s="99"/>
      <c r="JS24" s="99"/>
      <c r="JT24" s="99"/>
      <c r="JU24" s="99"/>
      <c r="JV24" s="99"/>
      <c r="JW24" s="99"/>
      <c r="JX24" s="99"/>
      <c r="JY24" s="99"/>
      <c r="JZ24" s="99"/>
      <c r="KA24" s="99"/>
      <c r="KB24" s="99"/>
      <c r="KC24" s="99"/>
      <c r="KD24" s="99"/>
      <c r="KE24" s="99"/>
      <c r="KF24" s="99"/>
      <c r="KG24" s="99"/>
      <c r="KH24" s="99"/>
      <c r="KI24" s="99"/>
      <c r="KJ24" s="99"/>
      <c r="KK24" s="99"/>
      <c r="KL24" s="99"/>
      <c r="KM24" s="99"/>
      <c r="KN24" s="99"/>
      <c r="KO24" s="99"/>
      <c r="KP24" s="99"/>
      <c r="KQ24" s="99"/>
      <c r="KR24" s="99"/>
      <c r="KS24" s="99"/>
      <c r="KT24" s="99"/>
      <c r="KU24" s="99"/>
      <c r="KV24" s="99"/>
      <c r="KW24" s="99"/>
      <c r="KX24" s="99"/>
      <c r="KY24" s="99"/>
      <c r="KZ24" s="99"/>
      <c r="LA24" s="99"/>
      <c r="LB24" s="99"/>
      <c r="LC24" s="99"/>
      <c r="LD24" s="99"/>
      <c r="LE24" s="99"/>
      <c r="LF24" s="99"/>
      <c r="LG24" s="99"/>
      <c r="LH24" s="99"/>
      <c r="LI24" s="99"/>
      <c r="LJ24" s="99"/>
      <c r="LK24" s="99"/>
      <c r="LL24" s="99"/>
      <c r="LM24" s="99"/>
      <c r="LN24" s="99"/>
      <c r="LO24" s="99"/>
      <c r="LP24" s="99"/>
      <c r="LQ24" s="99"/>
      <c r="LR24" s="99"/>
      <c r="LS24" s="99"/>
      <c r="LT24" s="99"/>
      <c r="LU24" s="99"/>
      <c r="LV24" s="99"/>
      <c r="LW24" s="99"/>
      <c r="LX24" s="99"/>
      <c r="LY24" s="99"/>
      <c r="LZ24" s="99"/>
      <c r="MA24" s="99"/>
      <c r="MB24" s="99"/>
      <c r="MC24" s="99"/>
      <c r="MD24" s="99"/>
      <c r="ME24" s="99"/>
      <c r="MF24" s="99"/>
      <c r="MG24" s="99"/>
      <c r="MH24" s="99"/>
      <c r="MI24" s="99"/>
      <c r="MJ24" s="99"/>
      <c r="MK24" s="99"/>
      <c r="ML24" s="99"/>
      <c r="MM24" s="99"/>
      <c r="MN24" s="99"/>
      <c r="MO24" s="99"/>
      <c r="MP24" s="99"/>
      <c r="MQ24" s="99"/>
      <c r="MR24" s="99"/>
      <c r="MS24" s="99"/>
      <c r="MT24" s="99"/>
      <c r="MU24" s="99"/>
      <c r="MV24" s="99"/>
      <c r="MW24" s="99"/>
      <c r="MX24" s="99"/>
      <c r="MY24" s="99"/>
      <c r="MZ24" s="99"/>
      <c r="NA24" s="99"/>
      <c r="NB24" s="99"/>
      <c r="NC24" s="99"/>
      <c r="ND24" s="99"/>
      <c r="NE24" s="99"/>
      <c r="NF24" s="99"/>
      <c r="NG24" s="99"/>
      <c r="NH24" s="99"/>
      <c r="NI24" s="99"/>
      <c r="NJ24" s="99"/>
      <c r="NK24" s="99"/>
      <c r="NL24" s="99"/>
      <c r="NM24" s="99"/>
      <c r="NN24" s="99"/>
      <c r="NO24" s="99"/>
    </row>
    <row r="25" spans="1:379" ht="30">
      <c r="A25" s="4"/>
      <c r="B25" s="8" t="s">
        <v>33</v>
      </c>
      <c r="C25" s="8" t="s">
        <v>14</v>
      </c>
      <c r="D25" s="8">
        <v>1</v>
      </c>
      <c r="E25" s="199">
        <v>386</v>
      </c>
      <c r="F25" s="118" t="s">
        <v>35</v>
      </c>
      <c r="G25" s="118" t="s">
        <v>108</v>
      </c>
      <c r="H25" s="118" t="s">
        <v>34</v>
      </c>
      <c r="I25" s="307" t="s">
        <v>188</v>
      </c>
      <c r="J25" s="104" t="s">
        <v>269</v>
      </c>
      <c r="K25" s="52">
        <v>213.4</v>
      </c>
      <c r="L25" s="52">
        <v>214.7</v>
      </c>
      <c r="M25" s="52">
        <f>L25-K25</f>
        <v>1.2999999999999829</v>
      </c>
      <c r="N25" s="52">
        <v>38</v>
      </c>
      <c r="O25" s="52">
        <f>M25*N25/100</f>
        <v>0.4939999999999935</v>
      </c>
      <c r="P25" s="155">
        <f>O25*AUXILIAR!$B$50</f>
        <v>1481999.9999999804</v>
      </c>
      <c r="Q25" s="449">
        <v>0</v>
      </c>
      <c r="R25" s="52">
        <f t="shared" si="2"/>
        <v>0</v>
      </c>
      <c r="S25" s="260">
        <f>R25*AUXILIAR!$B$50</f>
        <v>0</v>
      </c>
      <c r="T25" s="287"/>
      <c r="U25" s="139"/>
      <c r="V25" s="52"/>
      <c r="W25" s="275"/>
      <c r="X25" s="121"/>
      <c r="Y25" s="98"/>
      <c r="Z25" s="98"/>
      <c r="AA25" s="98"/>
      <c r="AB25" s="98"/>
      <c r="AC25" s="56"/>
      <c r="AD25" s="56"/>
      <c r="AE25" s="56"/>
      <c r="AF25" s="56"/>
      <c r="AG25" s="314"/>
      <c r="AH25" s="276"/>
      <c r="AI25" s="56"/>
      <c r="AJ25" s="8"/>
      <c r="AK25" s="273"/>
      <c r="AL25" s="360" t="s">
        <v>248</v>
      </c>
      <c r="AM25" s="51">
        <v>245.33</v>
      </c>
      <c r="AN25" s="51">
        <v>245.33</v>
      </c>
      <c r="AO25" s="51">
        <v>1</v>
      </c>
      <c r="AP25" s="52">
        <v>55</v>
      </c>
      <c r="AQ25" s="52">
        <f t="shared" si="8"/>
        <v>0.55000000000000004</v>
      </c>
      <c r="AR25" s="155">
        <f>AQ25*AUXILIAR!$B$61</f>
        <v>11000000</v>
      </c>
      <c r="AS25" s="449">
        <v>0</v>
      </c>
      <c r="AT25" s="52">
        <f t="shared" si="4"/>
        <v>0</v>
      </c>
      <c r="AU25" s="260">
        <f>AT25*AUXILIAR!$B$61</f>
        <v>0</v>
      </c>
      <c r="AV25" s="287"/>
      <c r="AW25" s="139"/>
      <c r="AX25" s="52"/>
      <c r="AY25" s="275"/>
      <c r="AZ25" s="127"/>
      <c r="BA25" s="57"/>
      <c r="BB25" s="57"/>
      <c r="BC25" s="57"/>
      <c r="BD25" s="57"/>
      <c r="BE25" s="57"/>
      <c r="BF25" s="57"/>
      <c r="BG25" s="57"/>
      <c r="BH25" s="147"/>
      <c r="BI25" s="272"/>
      <c r="BJ25" s="56"/>
      <c r="BK25" s="8"/>
      <c r="BL25" s="273"/>
      <c r="BM25" s="265" t="s">
        <v>242</v>
      </c>
      <c r="BN25" s="51">
        <v>349.12</v>
      </c>
      <c r="BO25" s="51">
        <v>349.5</v>
      </c>
      <c r="BP25" s="51">
        <f t="shared" si="5"/>
        <v>0.37999999999999545</v>
      </c>
      <c r="BQ25" s="51">
        <v>4</v>
      </c>
      <c r="BR25" s="52">
        <f t="shared" si="1"/>
        <v>1.5199999999999818E-2</v>
      </c>
      <c r="BS25" s="155">
        <f>BR25*AUXILIAR!$B$67</f>
        <v>30399.999999999636</v>
      </c>
      <c r="BT25" s="435">
        <v>0</v>
      </c>
      <c r="BU25" s="52">
        <f t="shared" si="6"/>
        <v>0</v>
      </c>
      <c r="BV25" s="260">
        <f>BU25*AUXILIAR!$B$67</f>
        <v>0</v>
      </c>
      <c r="BW25" s="287"/>
      <c r="BX25" s="139"/>
      <c r="BY25" s="52"/>
      <c r="BZ25" s="275"/>
      <c r="CA25" s="127"/>
      <c r="CB25" s="57"/>
      <c r="CC25" s="57"/>
      <c r="CD25" s="57"/>
      <c r="CE25" s="57"/>
      <c r="CF25" s="57"/>
      <c r="CG25" s="57"/>
      <c r="CH25" s="57"/>
      <c r="CI25" s="57"/>
      <c r="CJ25" s="147"/>
      <c r="CK25" s="272"/>
      <c r="CL25" s="56"/>
      <c r="CM25" s="8"/>
      <c r="CN25" s="273"/>
      <c r="CO25" s="333"/>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9"/>
      <c r="GS25" s="99"/>
      <c r="GT25" s="99"/>
      <c r="GU25" s="99"/>
      <c r="GV25" s="99"/>
      <c r="GW25" s="99"/>
      <c r="GX25" s="99"/>
      <c r="GY25" s="99"/>
      <c r="GZ25" s="99"/>
      <c r="HA25" s="99"/>
      <c r="HB25" s="99"/>
      <c r="HC25" s="99"/>
      <c r="HD25" s="99"/>
      <c r="HE25" s="99"/>
      <c r="HF25" s="99"/>
      <c r="HG25" s="99"/>
      <c r="HH25" s="99"/>
      <c r="HI25" s="99"/>
      <c r="HJ25" s="99"/>
      <c r="HK25" s="99"/>
      <c r="HL25" s="99"/>
      <c r="HM25" s="99"/>
      <c r="HN25" s="99"/>
      <c r="HO25" s="99"/>
      <c r="HP25" s="99"/>
      <c r="HQ25" s="99"/>
      <c r="HR25" s="99"/>
      <c r="HS25" s="99"/>
      <c r="HT25" s="99"/>
      <c r="HU25" s="99"/>
      <c r="HV25" s="99"/>
      <c r="HW25" s="99"/>
      <c r="HX25" s="99"/>
      <c r="HY25" s="99"/>
      <c r="HZ25" s="99"/>
      <c r="IA25" s="99"/>
      <c r="IB25" s="99"/>
      <c r="IC25" s="99"/>
      <c r="ID25" s="99"/>
      <c r="IE25" s="99"/>
      <c r="IF25" s="99"/>
      <c r="IG25" s="99"/>
      <c r="IH25" s="99"/>
      <c r="II25" s="99"/>
      <c r="IJ25" s="99"/>
      <c r="IK25" s="99"/>
      <c r="IL25" s="99"/>
      <c r="IM25" s="99"/>
      <c r="IN25" s="99"/>
      <c r="IO25" s="99"/>
      <c r="IP25" s="99"/>
      <c r="IQ25" s="99"/>
      <c r="IR25" s="99"/>
      <c r="IS25" s="99"/>
      <c r="IT25" s="99"/>
      <c r="IU25" s="99"/>
      <c r="IV25" s="99"/>
      <c r="IW25" s="99"/>
      <c r="IX25" s="99"/>
      <c r="IY25" s="99"/>
      <c r="IZ25" s="99"/>
      <c r="JA25" s="99"/>
      <c r="JB25" s="99"/>
      <c r="JC25" s="99"/>
      <c r="JD25" s="99"/>
      <c r="JE25" s="99"/>
      <c r="JF25" s="99"/>
      <c r="JG25" s="99"/>
      <c r="JH25" s="99"/>
      <c r="JI25" s="99"/>
      <c r="JJ25" s="99"/>
      <c r="JK25" s="99"/>
      <c r="JL25" s="99"/>
      <c r="JM25" s="99"/>
      <c r="JN25" s="99"/>
      <c r="JO25" s="99"/>
      <c r="JP25" s="99"/>
      <c r="JQ25" s="99"/>
      <c r="JR25" s="99"/>
      <c r="JS25" s="99"/>
      <c r="JT25" s="99"/>
      <c r="JU25" s="99"/>
      <c r="JV25" s="99"/>
      <c r="JW25" s="99"/>
      <c r="JX25" s="99"/>
      <c r="JY25" s="99"/>
      <c r="JZ25" s="99"/>
      <c r="KA25" s="99"/>
      <c r="KB25" s="99"/>
      <c r="KC25" s="99"/>
      <c r="KD25" s="99"/>
      <c r="KE25" s="99"/>
      <c r="KF25" s="99"/>
      <c r="KG25" s="99"/>
      <c r="KH25" s="99"/>
      <c r="KI25" s="99"/>
      <c r="KJ25" s="99"/>
      <c r="KK25" s="99"/>
      <c r="KL25" s="99"/>
      <c r="KM25" s="99"/>
      <c r="KN25" s="99"/>
      <c r="KO25" s="99"/>
      <c r="KP25" s="99"/>
      <c r="KQ25" s="99"/>
      <c r="KR25" s="99"/>
      <c r="KS25" s="99"/>
      <c r="KT25" s="99"/>
      <c r="KU25" s="99"/>
      <c r="KV25" s="99"/>
      <c r="KW25" s="99"/>
      <c r="KX25" s="99"/>
      <c r="KY25" s="99"/>
      <c r="KZ25" s="99"/>
      <c r="LA25" s="99"/>
      <c r="LB25" s="99"/>
      <c r="LC25" s="99"/>
      <c r="LD25" s="99"/>
      <c r="LE25" s="99"/>
      <c r="LF25" s="99"/>
      <c r="LG25" s="99"/>
      <c r="LH25" s="99"/>
      <c r="LI25" s="99"/>
      <c r="LJ25" s="99"/>
      <c r="LK25" s="99"/>
      <c r="LL25" s="99"/>
      <c r="LM25" s="99"/>
      <c r="LN25" s="99"/>
      <c r="LO25" s="99"/>
      <c r="LP25" s="99"/>
      <c r="LQ25" s="99"/>
      <c r="LR25" s="99"/>
      <c r="LS25" s="99"/>
      <c r="LT25" s="99"/>
      <c r="LU25" s="99"/>
      <c r="LV25" s="99"/>
      <c r="LW25" s="99"/>
      <c r="LX25" s="99"/>
      <c r="LY25" s="99"/>
      <c r="LZ25" s="99"/>
      <c r="MA25" s="99"/>
      <c r="MB25" s="99"/>
      <c r="MC25" s="99"/>
      <c r="MD25" s="99"/>
      <c r="ME25" s="99"/>
      <c r="MF25" s="99"/>
      <c r="MG25" s="99"/>
      <c r="MH25" s="99"/>
      <c r="MI25" s="99"/>
      <c r="MJ25" s="99"/>
      <c r="MK25" s="99"/>
      <c r="ML25" s="99"/>
      <c r="MM25" s="99"/>
      <c r="MN25" s="99"/>
      <c r="MO25" s="99"/>
      <c r="MP25" s="99"/>
      <c r="MQ25" s="99"/>
      <c r="MR25" s="99"/>
      <c r="MS25" s="99"/>
      <c r="MT25" s="99"/>
      <c r="MU25" s="99"/>
      <c r="MV25" s="99"/>
      <c r="MW25" s="99"/>
      <c r="MX25" s="99"/>
      <c r="MY25" s="99"/>
      <c r="MZ25" s="99"/>
      <c r="NA25" s="99"/>
      <c r="NB25" s="99"/>
      <c r="NC25" s="99"/>
      <c r="ND25" s="99"/>
      <c r="NE25" s="99"/>
      <c r="NF25" s="99"/>
      <c r="NG25" s="99"/>
      <c r="NH25" s="99"/>
      <c r="NI25" s="99"/>
      <c r="NJ25" s="99"/>
      <c r="NK25" s="99"/>
      <c r="NL25" s="99"/>
      <c r="NM25" s="99"/>
      <c r="NN25" s="99"/>
      <c r="NO25" s="99"/>
    </row>
    <row r="26" spans="1:379" ht="30">
      <c r="A26" s="4"/>
      <c r="B26" s="8" t="s">
        <v>33</v>
      </c>
      <c r="C26" s="8" t="s">
        <v>14</v>
      </c>
      <c r="D26" s="8">
        <v>1</v>
      </c>
      <c r="E26" s="199">
        <v>386</v>
      </c>
      <c r="F26" s="118" t="s">
        <v>35</v>
      </c>
      <c r="G26" s="118" t="s">
        <v>108</v>
      </c>
      <c r="H26" s="118" t="s">
        <v>34</v>
      </c>
      <c r="I26" s="307" t="s">
        <v>188</v>
      </c>
      <c r="J26" s="104" t="s">
        <v>270</v>
      </c>
      <c r="K26" s="52">
        <v>213.4</v>
      </c>
      <c r="L26" s="52">
        <v>214.7</v>
      </c>
      <c r="M26" s="52">
        <f>L26-K26</f>
        <v>1.2999999999999829</v>
      </c>
      <c r="N26" s="52">
        <v>38</v>
      </c>
      <c r="O26" s="52">
        <f>M26*N26/100</f>
        <v>0.4939999999999935</v>
      </c>
      <c r="P26" s="155">
        <f>O26*AUXILIAR!$B$50</f>
        <v>1481999.9999999804</v>
      </c>
      <c r="Q26" s="449">
        <v>0</v>
      </c>
      <c r="R26" s="52">
        <f t="shared" si="2"/>
        <v>0</v>
      </c>
      <c r="S26" s="260">
        <f>R26*AUXILIAR!$B$50</f>
        <v>0</v>
      </c>
      <c r="T26" s="287"/>
      <c r="U26" s="139"/>
      <c r="V26" s="52"/>
      <c r="W26" s="275"/>
      <c r="X26" s="121"/>
      <c r="Y26" s="98"/>
      <c r="Z26" s="98"/>
      <c r="AA26" s="98"/>
      <c r="AB26" s="98"/>
      <c r="AC26" s="56"/>
      <c r="AD26" s="56"/>
      <c r="AE26" s="56"/>
      <c r="AF26" s="56"/>
      <c r="AG26" s="314"/>
      <c r="AH26" s="276"/>
      <c r="AI26" s="56"/>
      <c r="AJ26" s="8"/>
      <c r="AK26" s="273"/>
      <c r="AL26" s="265" t="s">
        <v>249</v>
      </c>
      <c r="AM26" s="51">
        <v>245.33</v>
      </c>
      <c r="AN26" s="51">
        <v>245.33</v>
      </c>
      <c r="AO26" s="51">
        <v>1</v>
      </c>
      <c r="AP26" s="52">
        <v>55</v>
      </c>
      <c r="AQ26" s="52">
        <f t="shared" si="8"/>
        <v>0.55000000000000004</v>
      </c>
      <c r="AR26" s="155">
        <f>AQ26*AUXILIAR!$B$58</f>
        <v>5500000</v>
      </c>
      <c r="AS26" s="449">
        <v>1.18</v>
      </c>
      <c r="AT26" s="52">
        <f t="shared" si="4"/>
        <v>6.4900000000000001E-3</v>
      </c>
      <c r="AU26" s="260">
        <f>AT26*AUXILIAR!$B$61</f>
        <v>129800</v>
      </c>
      <c r="AV26" s="287"/>
      <c r="AW26" s="139"/>
      <c r="AX26" s="52"/>
      <c r="AY26" s="275"/>
      <c r="AZ26" s="127"/>
      <c r="BA26" s="57"/>
      <c r="BB26" s="57"/>
      <c r="BC26" s="57"/>
      <c r="BD26" s="57"/>
      <c r="BE26" s="57"/>
      <c r="BF26" s="57"/>
      <c r="BG26" s="57"/>
      <c r="BH26" s="147"/>
      <c r="BI26" s="272"/>
      <c r="BJ26" s="56"/>
      <c r="BK26" s="8"/>
      <c r="BL26" s="273"/>
      <c r="BM26" s="127"/>
      <c r="BN26" s="57"/>
      <c r="BO26" s="57"/>
      <c r="BP26" s="57"/>
      <c r="BQ26" s="57"/>
      <c r="BR26" s="56"/>
      <c r="BS26" s="56"/>
      <c r="BT26" s="57"/>
      <c r="BU26" s="56"/>
      <c r="BV26" s="147"/>
      <c r="BW26" s="276"/>
      <c r="BX26" s="56"/>
      <c r="BY26" s="8"/>
      <c r="BZ26" s="273"/>
      <c r="CA26" s="127"/>
      <c r="CB26" s="57"/>
      <c r="CC26" s="57"/>
      <c r="CD26" s="57"/>
      <c r="CE26" s="57"/>
      <c r="CF26" s="57"/>
      <c r="CG26" s="57"/>
      <c r="CH26" s="57"/>
      <c r="CI26" s="57"/>
      <c r="CJ26" s="147"/>
      <c r="CK26" s="272"/>
      <c r="CL26" s="56"/>
      <c r="CM26" s="8"/>
      <c r="CN26" s="273"/>
      <c r="CO26" s="333"/>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9"/>
      <c r="GS26" s="99"/>
      <c r="GT26" s="99"/>
      <c r="GU26" s="99"/>
      <c r="GV26" s="99"/>
      <c r="GW26" s="99"/>
      <c r="GX26" s="99"/>
      <c r="GY26" s="99"/>
      <c r="GZ26" s="99"/>
      <c r="HA26" s="99"/>
      <c r="HB26" s="99"/>
      <c r="HC26" s="99"/>
      <c r="HD26" s="99"/>
      <c r="HE26" s="99"/>
      <c r="HF26" s="99"/>
      <c r="HG26" s="99"/>
      <c r="HH26" s="99"/>
      <c r="HI26" s="99"/>
      <c r="HJ26" s="99"/>
      <c r="HK26" s="99"/>
      <c r="HL26" s="99"/>
      <c r="HM26" s="99"/>
      <c r="HN26" s="99"/>
      <c r="HO26" s="99"/>
      <c r="HP26" s="99"/>
      <c r="HQ26" s="99"/>
      <c r="HR26" s="99"/>
      <c r="HS26" s="99"/>
      <c r="HT26" s="99"/>
      <c r="HU26" s="99"/>
      <c r="HV26" s="99"/>
      <c r="HW26" s="99"/>
      <c r="HX26" s="99"/>
      <c r="HY26" s="99"/>
      <c r="HZ26" s="99"/>
      <c r="IA26" s="99"/>
      <c r="IB26" s="99"/>
      <c r="IC26" s="99"/>
      <c r="ID26" s="99"/>
      <c r="IE26" s="99"/>
      <c r="IF26" s="99"/>
      <c r="IG26" s="99"/>
      <c r="IH26" s="99"/>
      <c r="II26" s="99"/>
      <c r="IJ26" s="99"/>
      <c r="IK26" s="99"/>
      <c r="IL26" s="99"/>
      <c r="IM26" s="99"/>
      <c r="IN26" s="99"/>
      <c r="IO26" s="99"/>
      <c r="IP26" s="99"/>
      <c r="IQ26" s="99"/>
      <c r="IR26" s="99"/>
      <c r="IS26" s="99"/>
      <c r="IT26" s="99"/>
      <c r="IU26" s="99"/>
      <c r="IV26" s="99"/>
      <c r="IW26" s="99"/>
      <c r="IX26" s="99"/>
      <c r="IY26" s="99"/>
      <c r="IZ26" s="99"/>
      <c r="JA26" s="99"/>
      <c r="JB26" s="99"/>
      <c r="JC26" s="99"/>
      <c r="JD26" s="99"/>
      <c r="JE26" s="99"/>
      <c r="JF26" s="99"/>
      <c r="JG26" s="99"/>
      <c r="JH26" s="99"/>
      <c r="JI26" s="99"/>
      <c r="JJ26" s="99"/>
      <c r="JK26" s="99"/>
      <c r="JL26" s="99"/>
      <c r="JM26" s="99"/>
      <c r="JN26" s="99"/>
      <c r="JO26" s="99"/>
      <c r="JP26" s="99"/>
      <c r="JQ26" s="99"/>
      <c r="JR26" s="99"/>
      <c r="JS26" s="99"/>
      <c r="JT26" s="99"/>
      <c r="JU26" s="99"/>
      <c r="JV26" s="99"/>
      <c r="JW26" s="99"/>
      <c r="JX26" s="99"/>
      <c r="JY26" s="99"/>
      <c r="JZ26" s="99"/>
      <c r="KA26" s="99"/>
      <c r="KB26" s="99"/>
      <c r="KC26" s="99"/>
      <c r="KD26" s="99"/>
      <c r="KE26" s="99"/>
      <c r="KF26" s="99"/>
      <c r="KG26" s="99"/>
      <c r="KH26" s="99"/>
      <c r="KI26" s="99"/>
      <c r="KJ26" s="99"/>
      <c r="KK26" s="99"/>
      <c r="KL26" s="99"/>
      <c r="KM26" s="99"/>
      <c r="KN26" s="99"/>
      <c r="KO26" s="99"/>
      <c r="KP26" s="99"/>
      <c r="KQ26" s="99"/>
      <c r="KR26" s="99"/>
      <c r="KS26" s="99"/>
      <c r="KT26" s="99"/>
      <c r="KU26" s="99"/>
      <c r="KV26" s="99"/>
      <c r="KW26" s="99"/>
      <c r="KX26" s="99"/>
      <c r="KY26" s="99"/>
      <c r="KZ26" s="99"/>
      <c r="LA26" s="99"/>
      <c r="LB26" s="99"/>
      <c r="LC26" s="99"/>
      <c r="LD26" s="99"/>
      <c r="LE26" s="99"/>
      <c r="LF26" s="99"/>
      <c r="LG26" s="99"/>
      <c r="LH26" s="99"/>
      <c r="LI26" s="99"/>
      <c r="LJ26" s="99"/>
      <c r="LK26" s="99"/>
      <c r="LL26" s="99"/>
      <c r="LM26" s="99"/>
      <c r="LN26" s="99"/>
      <c r="LO26" s="99"/>
      <c r="LP26" s="99"/>
      <c r="LQ26" s="99"/>
      <c r="LR26" s="99"/>
      <c r="LS26" s="99"/>
      <c r="LT26" s="99"/>
      <c r="LU26" s="99"/>
      <c r="LV26" s="99"/>
      <c r="LW26" s="99"/>
      <c r="LX26" s="99"/>
      <c r="LY26" s="99"/>
      <c r="LZ26" s="99"/>
      <c r="MA26" s="99"/>
      <c r="MB26" s="99"/>
      <c r="MC26" s="99"/>
      <c r="MD26" s="99"/>
      <c r="ME26" s="99"/>
      <c r="MF26" s="99"/>
      <c r="MG26" s="99"/>
      <c r="MH26" s="99"/>
      <c r="MI26" s="99"/>
      <c r="MJ26" s="99"/>
      <c r="MK26" s="99"/>
      <c r="ML26" s="99"/>
      <c r="MM26" s="99"/>
      <c r="MN26" s="99"/>
      <c r="MO26" s="99"/>
      <c r="MP26" s="99"/>
      <c r="MQ26" s="99"/>
      <c r="MR26" s="99"/>
      <c r="MS26" s="99"/>
      <c r="MT26" s="99"/>
      <c r="MU26" s="99"/>
      <c r="MV26" s="99"/>
      <c r="MW26" s="99"/>
      <c r="MX26" s="99"/>
      <c r="MY26" s="99"/>
      <c r="MZ26" s="99"/>
      <c r="NA26" s="99"/>
      <c r="NB26" s="99"/>
      <c r="NC26" s="99"/>
      <c r="ND26" s="99"/>
      <c r="NE26" s="99"/>
      <c r="NF26" s="99"/>
      <c r="NG26" s="99"/>
      <c r="NH26" s="99"/>
      <c r="NI26" s="99"/>
      <c r="NJ26" s="99"/>
      <c r="NK26" s="99"/>
      <c r="NL26" s="99"/>
      <c r="NM26" s="99"/>
      <c r="NN26" s="99"/>
      <c r="NO26" s="99"/>
    </row>
    <row r="27" spans="1:379" ht="30">
      <c r="A27" s="4"/>
      <c r="B27" s="8" t="s">
        <v>33</v>
      </c>
      <c r="C27" s="8" t="s">
        <v>14</v>
      </c>
      <c r="D27" s="8">
        <v>1</v>
      </c>
      <c r="E27" s="199">
        <v>386</v>
      </c>
      <c r="F27" s="118" t="s">
        <v>35</v>
      </c>
      <c r="G27" s="118" t="s">
        <v>108</v>
      </c>
      <c r="H27" s="118" t="s">
        <v>34</v>
      </c>
      <c r="I27" s="307" t="s">
        <v>188</v>
      </c>
      <c r="J27" s="56"/>
      <c r="K27" s="56"/>
      <c r="L27" s="56"/>
      <c r="M27" s="56"/>
      <c r="N27" s="56"/>
      <c r="O27" s="56"/>
      <c r="P27" s="56"/>
      <c r="Q27" s="56"/>
      <c r="R27" s="56"/>
      <c r="S27" s="314"/>
      <c r="T27" s="276"/>
      <c r="U27" s="56"/>
      <c r="V27" s="8"/>
      <c r="W27" s="273"/>
      <c r="X27" s="121"/>
      <c r="Y27" s="98"/>
      <c r="Z27" s="98"/>
      <c r="AA27" s="98"/>
      <c r="AB27" s="98"/>
      <c r="AC27" s="56"/>
      <c r="AD27" s="56"/>
      <c r="AE27" s="56"/>
      <c r="AF27" s="56"/>
      <c r="AG27" s="314"/>
      <c r="AH27" s="276"/>
      <c r="AI27" s="56"/>
      <c r="AJ27" s="8"/>
      <c r="AK27" s="273"/>
      <c r="AL27" s="265" t="s">
        <v>245</v>
      </c>
      <c r="AM27" s="51">
        <v>247.3</v>
      </c>
      <c r="AN27" s="51">
        <v>247.3</v>
      </c>
      <c r="AO27" s="51">
        <v>1</v>
      </c>
      <c r="AP27" s="52">
        <v>55</v>
      </c>
      <c r="AQ27" s="52">
        <f t="shared" si="8"/>
        <v>0.55000000000000004</v>
      </c>
      <c r="AR27" s="155">
        <f>AQ27*AUXILIAR!$B$56</f>
        <v>16500000.000000002</v>
      </c>
      <c r="AS27" s="435">
        <v>1.38</v>
      </c>
      <c r="AT27" s="52">
        <f t="shared" si="4"/>
        <v>7.5900000000000004E-3</v>
      </c>
      <c r="AU27" s="260">
        <f>AT27*AUXILIAR!$B$56</f>
        <v>227700</v>
      </c>
      <c r="AV27" s="287"/>
      <c r="AW27" s="139"/>
      <c r="AX27" s="52"/>
      <c r="AY27" s="275"/>
      <c r="AZ27" s="127"/>
      <c r="BA27" s="57"/>
      <c r="BB27" s="57"/>
      <c r="BC27" s="57"/>
      <c r="BD27" s="57"/>
      <c r="BE27" s="57"/>
      <c r="BF27" s="57"/>
      <c r="BG27" s="57"/>
      <c r="BH27" s="147"/>
      <c r="BI27" s="276"/>
      <c r="BJ27" s="56"/>
      <c r="BK27" s="8"/>
      <c r="BL27" s="273"/>
      <c r="BM27" s="127"/>
      <c r="BN27" s="57"/>
      <c r="BO27" s="57"/>
      <c r="BP27" s="57"/>
      <c r="BQ27" s="57"/>
      <c r="BR27" s="57"/>
      <c r="BS27" s="57"/>
      <c r="BT27" s="57"/>
      <c r="BU27" s="57"/>
      <c r="BV27" s="147"/>
      <c r="BW27" s="276"/>
      <c r="BX27" s="56"/>
      <c r="BY27" s="8"/>
      <c r="BZ27" s="273"/>
      <c r="CA27" s="127"/>
      <c r="CB27" s="57"/>
      <c r="CC27" s="57"/>
      <c r="CD27" s="57"/>
      <c r="CE27" s="57"/>
      <c r="CF27" s="57"/>
      <c r="CG27" s="57"/>
      <c r="CH27" s="57"/>
      <c r="CI27" s="57"/>
      <c r="CJ27" s="147"/>
      <c r="CK27" s="276"/>
      <c r="CL27" s="56"/>
      <c r="CM27" s="8"/>
      <c r="CN27" s="273"/>
      <c r="CO27" s="333"/>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9"/>
      <c r="GS27" s="99"/>
      <c r="GT27" s="99"/>
      <c r="GU27" s="99"/>
      <c r="GV27" s="99"/>
      <c r="GW27" s="99"/>
      <c r="GX27" s="99"/>
      <c r="GY27" s="99"/>
      <c r="GZ27" s="99"/>
      <c r="HA27" s="99"/>
      <c r="HB27" s="99"/>
      <c r="HC27" s="99"/>
      <c r="HD27" s="99"/>
      <c r="HE27" s="99"/>
      <c r="HF27" s="99"/>
      <c r="HG27" s="99"/>
      <c r="HH27" s="99"/>
      <c r="HI27" s="99"/>
      <c r="HJ27" s="99"/>
      <c r="HK27" s="99"/>
      <c r="HL27" s="99"/>
      <c r="HM27" s="99"/>
      <c r="HN27" s="99"/>
      <c r="HO27" s="99"/>
      <c r="HP27" s="99"/>
      <c r="HQ27" s="99"/>
      <c r="HR27" s="99"/>
      <c r="HS27" s="99"/>
      <c r="HT27" s="99"/>
      <c r="HU27" s="99"/>
      <c r="HV27" s="99"/>
      <c r="HW27" s="99"/>
      <c r="HX27" s="99"/>
      <c r="HY27" s="99"/>
      <c r="HZ27" s="99"/>
      <c r="IA27" s="99"/>
      <c r="IB27" s="99"/>
      <c r="IC27" s="99"/>
      <c r="ID27" s="99"/>
      <c r="IE27" s="99"/>
      <c r="IF27" s="99"/>
      <c r="IG27" s="99"/>
      <c r="IH27" s="99"/>
      <c r="II27" s="99"/>
      <c r="IJ27" s="99"/>
      <c r="IK27" s="99"/>
      <c r="IL27" s="99"/>
      <c r="IM27" s="99"/>
      <c r="IN27" s="99"/>
      <c r="IO27" s="99"/>
      <c r="IP27" s="99"/>
      <c r="IQ27" s="99"/>
      <c r="IR27" s="99"/>
      <c r="IS27" s="99"/>
      <c r="IT27" s="99"/>
      <c r="IU27" s="99"/>
      <c r="IV27" s="99"/>
      <c r="IW27" s="99"/>
      <c r="IX27" s="99"/>
      <c r="IY27" s="99"/>
      <c r="IZ27" s="99"/>
      <c r="JA27" s="99"/>
      <c r="JB27" s="99"/>
      <c r="JC27" s="99"/>
      <c r="JD27" s="99"/>
      <c r="JE27" s="99"/>
      <c r="JF27" s="99"/>
      <c r="JG27" s="99"/>
      <c r="JH27" s="99"/>
      <c r="JI27" s="99"/>
      <c r="JJ27" s="99"/>
      <c r="JK27" s="99"/>
      <c r="JL27" s="99"/>
      <c r="JM27" s="99"/>
      <c r="JN27" s="99"/>
      <c r="JO27" s="99"/>
      <c r="JP27" s="99"/>
      <c r="JQ27" s="99"/>
      <c r="JR27" s="99"/>
      <c r="JS27" s="99"/>
      <c r="JT27" s="99"/>
      <c r="JU27" s="99"/>
      <c r="JV27" s="99"/>
      <c r="JW27" s="99"/>
      <c r="JX27" s="99"/>
      <c r="JY27" s="99"/>
      <c r="JZ27" s="99"/>
      <c r="KA27" s="99"/>
      <c r="KB27" s="99"/>
      <c r="KC27" s="99"/>
      <c r="KD27" s="99"/>
      <c r="KE27" s="99"/>
      <c r="KF27" s="99"/>
      <c r="KG27" s="99"/>
      <c r="KH27" s="99"/>
      <c r="KI27" s="99"/>
      <c r="KJ27" s="99"/>
      <c r="KK27" s="99"/>
      <c r="KL27" s="99"/>
      <c r="KM27" s="99"/>
      <c r="KN27" s="99"/>
      <c r="KO27" s="99"/>
      <c r="KP27" s="99"/>
      <c r="KQ27" s="99"/>
      <c r="KR27" s="99"/>
      <c r="KS27" s="99"/>
      <c r="KT27" s="99"/>
      <c r="KU27" s="99"/>
      <c r="KV27" s="99"/>
      <c r="KW27" s="99"/>
      <c r="KX27" s="99"/>
      <c r="KY27" s="99"/>
      <c r="KZ27" s="99"/>
      <c r="LA27" s="99"/>
      <c r="LB27" s="99"/>
      <c r="LC27" s="99"/>
      <c r="LD27" s="99"/>
      <c r="LE27" s="99"/>
      <c r="LF27" s="99"/>
      <c r="LG27" s="99"/>
      <c r="LH27" s="99"/>
      <c r="LI27" s="99"/>
      <c r="LJ27" s="99"/>
      <c r="LK27" s="99"/>
      <c r="LL27" s="99"/>
      <c r="LM27" s="99"/>
      <c r="LN27" s="99"/>
      <c r="LO27" s="99"/>
      <c r="LP27" s="99"/>
      <c r="LQ27" s="99"/>
      <c r="LR27" s="99"/>
      <c r="LS27" s="99"/>
      <c r="LT27" s="99"/>
      <c r="LU27" s="99"/>
      <c r="LV27" s="99"/>
      <c r="LW27" s="99"/>
      <c r="LX27" s="99"/>
      <c r="LY27" s="99"/>
      <c r="LZ27" s="99"/>
      <c r="MA27" s="99"/>
      <c r="MB27" s="99"/>
      <c r="MC27" s="99"/>
      <c r="MD27" s="99"/>
      <c r="ME27" s="99"/>
      <c r="MF27" s="99"/>
      <c r="MG27" s="99"/>
      <c r="MH27" s="99"/>
      <c r="MI27" s="99"/>
      <c r="MJ27" s="99"/>
      <c r="MK27" s="99"/>
      <c r="ML27" s="99"/>
      <c r="MM27" s="99"/>
      <c r="MN27" s="99"/>
      <c r="MO27" s="99"/>
      <c r="MP27" s="99"/>
      <c r="MQ27" s="99"/>
      <c r="MR27" s="99"/>
      <c r="MS27" s="99"/>
      <c r="MT27" s="99"/>
      <c r="MU27" s="99"/>
      <c r="MV27" s="99"/>
      <c r="MW27" s="99"/>
      <c r="MX27" s="99"/>
      <c r="MY27" s="99"/>
      <c r="MZ27" s="99"/>
      <c r="NA27" s="99"/>
      <c r="NB27" s="99"/>
      <c r="NC27" s="99"/>
      <c r="ND27" s="99"/>
      <c r="NE27" s="99"/>
      <c r="NF27" s="99"/>
      <c r="NG27" s="99"/>
      <c r="NH27" s="99"/>
      <c r="NI27" s="99"/>
      <c r="NJ27" s="99"/>
      <c r="NK27" s="99"/>
      <c r="NL27" s="99"/>
      <c r="NM27" s="99"/>
      <c r="NN27" s="99"/>
      <c r="NO27" s="99"/>
    </row>
    <row r="28" spans="1:379" ht="29.25" customHeight="1">
      <c r="A28" s="4"/>
      <c r="B28" s="8" t="s">
        <v>33</v>
      </c>
      <c r="C28" s="8" t="s">
        <v>14</v>
      </c>
      <c r="D28" s="8">
        <v>1</v>
      </c>
      <c r="E28" s="199">
        <v>386</v>
      </c>
      <c r="F28" s="118" t="s">
        <v>35</v>
      </c>
      <c r="G28" s="118" t="s">
        <v>108</v>
      </c>
      <c r="H28" s="118" t="s">
        <v>34</v>
      </c>
      <c r="I28" s="307" t="s">
        <v>188</v>
      </c>
      <c r="J28" s="56"/>
      <c r="K28" s="56"/>
      <c r="L28" s="56"/>
      <c r="M28" s="56"/>
      <c r="N28" s="56"/>
      <c r="O28" s="56"/>
      <c r="P28" s="56"/>
      <c r="Q28" s="56"/>
      <c r="R28" s="56"/>
      <c r="S28" s="314"/>
      <c r="T28" s="276"/>
      <c r="U28" s="56"/>
      <c r="V28" s="8"/>
      <c r="W28" s="273"/>
      <c r="X28" s="116"/>
      <c r="Y28" s="56"/>
      <c r="Z28" s="56"/>
      <c r="AA28" s="56"/>
      <c r="AB28" s="56"/>
      <c r="AC28" s="56"/>
      <c r="AD28" s="56"/>
      <c r="AE28" s="56"/>
      <c r="AF28" s="56"/>
      <c r="AG28" s="314"/>
      <c r="AH28" s="276"/>
      <c r="AI28" s="56"/>
      <c r="AJ28" s="8"/>
      <c r="AK28" s="273"/>
      <c r="AL28" s="293" t="s">
        <v>246</v>
      </c>
      <c r="AM28" s="60">
        <v>249.9</v>
      </c>
      <c r="AN28" s="60">
        <v>249.9</v>
      </c>
      <c r="AO28" s="60">
        <v>1</v>
      </c>
      <c r="AP28" s="61">
        <v>55</v>
      </c>
      <c r="AQ28" s="52">
        <f t="shared" si="8"/>
        <v>0.55000000000000004</v>
      </c>
      <c r="AR28" s="155">
        <f>AQ28*AUXILIAR!$B$56</f>
        <v>16500000.000000002</v>
      </c>
      <c r="AS28" s="435">
        <v>9.3699999999999992</v>
      </c>
      <c r="AT28" s="52">
        <f t="shared" si="4"/>
        <v>5.1535000000000004E-2</v>
      </c>
      <c r="AU28" s="260">
        <f>AT28*AUXILIAR!$B$56</f>
        <v>1546050.0000000002</v>
      </c>
      <c r="AV28" s="287"/>
      <c r="AW28" s="139"/>
      <c r="AX28" s="52"/>
      <c r="AY28" s="275"/>
      <c r="AZ28" s="127"/>
      <c r="BA28" s="57"/>
      <c r="BB28" s="57"/>
      <c r="BC28" s="57"/>
      <c r="BD28" s="57"/>
      <c r="BE28" s="57"/>
      <c r="BF28" s="57"/>
      <c r="BG28" s="57"/>
      <c r="BH28" s="147"/>
      <c r="BI28" s="276"/>
      <c r="BJ28" s="56"/>
      <c r="BK28" s="8"/>
      <c r="BL28" s="273"/>
      <c r="BM28" s="127"/>
      <c r="BN28" s="57"/>
      <c r="BO28" s="57"/>
      <c r="BP28" s="57"/>
      <c r="BQ28" s="57"/>
      <c r="BR28" s="57"/>
      <c r="BS28" s="57"/>
      <c r="BT28" s="57"/>
      <c r="BU28" s="57"/>
      <c r="BV28" s="147"/>
      <c r="BW28" s="276"/>
      <c r="BX28" s="56"/>
      <c r="BY28" s="8"/>
      <c r="BZ28" s="273"/>
      <c r="CA28" s="127"/>
      <c r="CB28" s="57"/>
      <c r="CC28" s="57"/>
      <c r="CD28" s="57"/>
      <c r="CE28" s="57"/>
      <c r="CF28" s="57"/>
      <c r="CG28" s="57"/>
      <c r="CH28" s="57"/>
      <c r="CI28" s="57"/>
      <c r="CJ28" s="147"/>
      <c r="CK28" s="276"/>
      <c r="CL28" s="56"/>
      <c r="CM28" s="8"/>
      <c r="CN28" s="273"/>
      <c r="CO28" s="333"/>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9"/>
      <c r="GS28" s="99"/>
      <c r="GT28" s="99"/>
      <c r="GU28" s="99"/>
      <c r="GV28" s="99"/>
      <c r="GW28" s="99"/>
      <c r="GX28" s="99"/>
      <c r="GY28" s="99"/>
      <c r="GZ28" s="99"/>
      <c r="HA28" s="99"/>
      <c r="HB28" s="99"/>
      <c r="HC28" s="99"/>
      <c r="HD28" s="99"/>
      <c r="HE28" s="99"/>
      <c r="HF28" s="99"/>
      <c r="HG28" s="99"/>
      <c r="HH28" s="99"/>
      <c r="HI28" s="99"/>
      <c r="HJ28" s="99"/>
      <c r="HK28" s="99"/>
      <c r="HL28" s="99"/>
      <c r="HM28" s="99"/>
      <c r="HN28" s="99"/>
      <c r="HO28" s="99"/>
      <c r="HP28" s="99"/>
      <c r="HQ28" s="99"/>
      <c r="HR28" s="99"/>
      <c r="HS28" s="99"/>
      <c r="HT28" s="99"/>
      <c r="HU28" s="99"/>
      <c r="HV28" s="99"/>
      <c r="HW28" s="99"/>
      <c r="HX28" s="99"/>
      <c r="HY28" s="99"/>
      <c r="HZ28" s="99"/>
      <c r="IA28" s="99"/>
      <c r="IB28" s="99"/>
      <c r="IC28" s="99"/>
      <c r="ID28" s="99"/>
      <c r="IE28" s="99"/>
      <c r="IF28" s="99"/>
      <c r="IG28" s="99"/>
      <c r="IH28" s="99"/>
      <c r="II28" s="99"/>
      <c r="IJ28" s="99"/>
      <c r="IK28" s="99"/>
      <c r="IL28" s="99"/>
      <c r="IM28" s="99"/>
      <c r="IN28" s="99"/>
      <c r="IO28" s="99"/>
      <c r="IP28" s="99"/>
      <c r="IQ28" s="99"/>
      <c r="IR28" s="99"/>
      <c r="IS28" s="99"/>
      <c r="IT28" s="99"/>
      <c r="IU28" s="99"/>
      <c r="IV28" s="99"/>
      <c r="IW28" s="99"/>
      <c r="IX28" s="99"/>
      <c r="IY28" s="99"/>
      <c r="IZ28" s="99"/>
      <c r="JA28" s="99"/>
      <c r="JB28" s="99"/>
      <c r="JC28" s="99"/>
      <c r="JD28" s="99"/>
      <c r="JE28" s="99"/>
      <c r="JF28" s="99"/>
      <c r="JG28" s="99"/>
      <c r="JH28" s="99"/>
      <c r="JI28" s="99"/>
      <c r="JJ28" s="99"/>
      <c r="JK28" s="99"/>
      <c r="JL28" s="99"/>
      <c r="JM28" s="99"/>
      <c r="JN28" s="99"/>
      <c r="JO28" s="99"/>
      <c r="JP28" s="99"/>
      <c r="JQ28" s="99"/>
      <c r="JR28" s="99"/>
      <c r="JS28" s="99"/>
      <c r="JT28" s="99"/>
      <c r="JU28" s="99"/>
      <c r="JV28" s="99"/>
      <c r="JW28" s="99"/>
      <c r="JX28" s="99"/>
      <c r="JY28" s="99"/>
      <c r="JZ28" s="99"/>
      <c r="KA28" s="99"/>
      <c r="KB28" s="99"/>
      <c r="KC28" s="99"/>
      <c r="KD28" s="99"/>
      <c r="KE28" s="99"/>
      <c r="KF28" s="99"/>
      <c r="KG28" s="99"/>
      <c r="KH28" s="99"/>
      <c r="KI28" s="99"/>
      <c r="KJ28" s="99"/>
      <c r="KK28" s="99"/>
      <c r="KL28" s="99"/>
      <c r="KM28" s="99"/>
      <c r="KN28" s="99"/>
      <c r="KO28" s="99"/>
      <c r="KP28" s="99"/>
      <c r="KQ28" s="99"/>
      <c r="KR28" s="99"/>
      <c r="KS28" s="99"/>
      <c r="KT28" s="99"/>
      <c r="KU28" s="99"/>
      <c r="KV28" s="99"/>
      <c r="KW28" s="99"/>
      <c r="KX28" s="99"/>
      <c r="KY28" s="99"/>
      <c r="KZ28" s="99"/>
      <c r="LA28" s="99"/>
      <c r="LB28" s="99"/>
      <c r="LC28" s="99"/>
      <c r="LD28" s="99"/>
      <c r="LE28" s="99"/>
      <c r="LF28" s="99"/>
      <c r="LG28" s="99"/>
      <c r="LH28" s="99"/>
      <c r="LI28" s="99"/>
      <c r="LJ28" s="99"/>
      <c r="LK28" s="99"/>
      <c r="LL28" s="99"/>
      <c r="LM28" s="99"/>
      <c r="LN28" s="99"/>
      <c r="LO28" s="99"/>
      <c r="LP28" s="99"/>
      <c r="LQ28" s="99"/>
      <c r="LR28" s="99"/>
      <c r="LS28" s="99"/>
      <c r="LT28" s="99"/>
      <c r="LU28" s="99"/>
      <c r="LV28" s="99"/>
      <c r="LW28" s="99"/>
      <c r="LX28" s="99"/>
      <c r="LY28" s="99"/>
      <c r="LZ28" s="99"/>
      <c r="MA28" s="99"/>
      <c r="MB28" s="99"/>
      <c r="MC28" s="99"/>
      <c r="MD28" s="99"/>
      <c r="ME28" s="99"/>
      <c r="MF28" s="99"/>
      <c r="MG28" s="99"/>
      <c r="MH28" s="99"/>
      <c r="MI28" s="99"/>
      <c r="MJ28" s="99"/>
      <c r="MK28" s="99"/>
      <c r="ML28" s="99"/>
      <c r="MM28" s="99"/>
      <c r="MN28" s="99"/>
      <c r="MO28" s="99"/>
      <c r="MP28" s="99"/>
      <c r="MQ28" s="99"/>
      <c r="MR28" s="99"/>
      <c r="MS28" s="99"/>
      <c r="MT28" s="99"/>
      <c r="MU28" s="99"/>
      <c r="MV28" s="99"/>
      <c r="MW28" s="99"/>
      <c r="MX28" s="99"/>
      <c r="MY28" s="99"/>
      <c r="MZ28" s="99"/>
      <c r="NA28" s="99"/>
      <c r="NB28" s="99"/>
      <c r="NC28" s="99"/>
      <c r="ND28" s="99"/>
      <c r="NE28" s="99"/>
      <c r="NF28" s="99"/>
      <c r="NG28" s="99"/>
      <c r="NH28" s="99"/>
      <c r="NI28" s="99"/>
      <c r="NJ28" s="99"/>
      <c r="NK28" s="99"/>
      <c r="NL28" s="99"/>
      <c r="NM28" s="99"/>
      <c r="NN28" s="99"/>
      <c r="NO28" s="99"/>
    </row>
    <row r="29" spans="1:379" ht="30">
      <c r="A29" s="4"/>
      <c r="B29" s="8" t="s">
        <v>33</v>
      </c>
      <c r="C29" s="8" t="s">
        <v>14</v>
      </c>
      <c r="D29" s="8">
        <v>1</v>
      </c>
      <c r="E29" s="199">
        <v>386</v>
      </c>
      <c r="F29" s="118" t="s">
        <v>35</v>
      </c>
      <c r="G29" s="118" t="s">
        <v>108</v>
      </c>
      <c r="H29" s="118" t="s">
        <v>34</v>
      </c>
      <c r="I29" s="307" t="s">
        <v>188</v>
      </c>
      <c r="J29" s="56"/>
      <c r="K29" s="56"/>
      <c r="L29" s="56"/>
      <c r="M29" s="56"/>
      <c r="N29" s="56"/>
      <c r="O29" s="56"/>
      <c r="P29" s="56"/>
      <c r="Q29" s="56"/>
      <c r="R29" s="56"/>
      <c r="S29" s="314"/>
      <c r="T29" s="276"/>
      <c r="U29" s="56"/>
      <c r="V29" s="8"/>
      <c r="W29" s="273"/>
      <c r="X29" s="116"/>
      <c r="Y29" s="56"/>
      <c r="Z29" s="56"/>
      <c r="AA29" s="56"/>
      <c r="AB29" s="56"/>
      <c r="AC29" s="56"/>
      <c r="AD29" s="56"/>
      <c r="AE29" s="56"/>
      <c r="AF29" s="56"/>
      <c r="AG29" s="314"/>
      <c r="AH29" s="276"/>
      <c r="AI29" s="56"/>
      <c r="AJ29" s="8"/>
      <c r="AK29" s="273"/>
      <c r="AL29" s="440" t="s">
        <v>247</v>
      </c>
      <c r="AM29" s="60">
        <v>252.1</v>
      </c>
      <c r="AN29" s="60">
        <v>252.1</v>
      </c>
      <c r="AO29" s="51">
        <v>1</v>
      </c>
      <c r="AP29" s="61">
        <v>55</v>
      </c>
      <c r="AQ29" s="52">
        <f t="shared" si="8"/>
        <v>0.55000000000000004</v>
      </c>
      <c r="AR29" s="155">
        <f>AQ29*AUXILIAR!$B$61</f>
        <v>11000000</v>
      </c>
      <c r="AS29" s="435">
        <v>0</v>
      </c>
      <c r="AT29" s="52">
        <f t="shared" si="4"/>
        <v>0</v>
      </c>
      <c r="AU29" s="260">
        <f>AT29*AUXILIAR!$B$61</f>
        <v>0</v>
      </c>
      <c r="AV29" s="287"/>
      <c r="AW29" s="139"/>
      <c r="AX29" s="52"/>
      <c r="AY29" s="275"/>
      <c r="AZ29" s="127"/>
      <c r="BA29" s="57"/>
      <c r="BB29" s="57"/>
      <c r="BC29" s="57"/>
      <c r="BD29" s="57"/>
      <c r="BE29" s="57"/>
      <c r="BF29" s="57"/>
      <c r="BG29" s="57"/>
      <c r="BH29" s="147"/>
      <c r="BI29" s="276"/>
      <c r="BJ29" s="56"/>
      <c r="BK29" s="8"/>
      <c r="BL29" s="273"/>
      <c r="BM29" s="127"/>
      <c r="BN29" s="57"/>
      <c r="BO29" s="57"/>
      <c r="BP29" s="57"/>
      <c r="BQ29" s="57"/>
      <c r="BR29" s="57"/>
      <c r="BS29" s="57"/>
      <c r="BT29" s="57"/>
      <c r="BU29" s="57"/>
      <c r="BV29" s="147"/>
      <c r="BW29" s="276"/>
      <c r="BX29" s="56"/>
      <c r="BY29" s="8"/>
      <c r="BZ29" s="273"/>
      <c r="CA29" s="127"/>
      <c r="CB29" s="57"/>
      <c r="CC29" s="57"/>
      <c r="CD29" s="57"/>
      <c r="CE29" s="57"/>
      <c r="CF29" s="57"/>
      <c r="CG29" s="57"/>
      <c r="CH29" s="57"/>
      <c r="CI29" s="57"/>
      <c r="CJ29" s="147"/>
      <c r="CK29" s="276"/>
      <c r="CL29" s="56"/>
      <c r="CM29" s="8"/>
      <c r="CN29" s="273"/>
      <c r="CO29" s="333"/>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9"/>
      <c r="GS29" s="99"/>
      <c r="GT29" s="99"/>
      <c r="GU29" s="99"/>
      <c r="GV29" s="99"/>
      <c r="GW29" s="99"/>
      <c r="GX29" s="99"/>
      <c r="GY29" s="99"/>
      <c r="GZ29" s="99"/>
      <c r="HA29" s="99"/>
      <c r="HB29" s="99"/>
      <c r="HC29" s="99"/>
      <c r="HD29" s="99"/>
      <c r="HE29" s="99"/>
      <c r="HF29" s="99"/>
      <c r="HG29" s="99"/>
      <c r="HH29" s="99"/>
      <c r="HI29" s="99"/>
      <c r="HJ29" s="99"/>
      <c r="HK29" s="99"/>
      <c r="HL29" s="99"/>
      <c r="HM29" s="99"/>
      <c r="HN29" s="99"/>
      <c r="HO29" s="99"/>
      <c r="HP29" s="99"/>
      <c r="HQ29" s="99"/>
      <c r="HR29" s="99"/>
      <c r="HS29" s="99"/>
      <c r="HT29" s="99"/>
      <c r="HU29" s="99"/>
      <c r="HV29" s="99"/>
      <c r="HW29" s="99"/>
      <c r="HX29" s="99"/>
      <c r="HY29" s="99"/>
      <c r="HZ29" s="99"/>
      <c r="IA29" s="99"/>
      <c r="IB29" s="99"/>
      <c r="IC29" s="99"/>
      <c r="ID29" s="99"/>
      <c r="IE29" s="99"/>
      <c r="IF29" s="99"/>
      <c r="IG29" s="99"/>
      <c r="IH29" s="99"/>
      <c r="II29" s="99"/>
      <c r="IJ29" s="99"/>
      <c r="IK29" s="99"/>
      <c r="IL29" s="99"/>
      <c r="IM29" s="99"/>
      <c r="IN29" s="99"/>
      <c r="IO29" s="99"/>
      <c r="IP29" s="99"/>
      <c r="IQ29" s="99"/>
      <c r="IR29" s="99"/>
      <c r="IS29" s="99"/>
      <c r="IT29" s="99"/>
      <c r="IU29" s="99"/>
      <c r="IV29" s="99"/>
      <c r="IW29" s="99"/>
      <c r="IX29" s="99"/>
      <c r="IY29" s="99"/>
      <c r="IZ29" s="99"/>
      <c r="JA29" s="99"/>
      <c r="JB29" s="99"/>
      <c r="JC29" s="99"/>
      <c r="JD29" s="99"/>
      <c r="JE29" s="99"/>
      <c r="JF29" s="99"/>
      <c r="JG29" s="99"/>
      <c r="JH29" s="99"/>
      <c r="JI29" s="99"/>
      <c r="JJ29" s="99"/>
      <c r="JK29" s="99"/>
      <c r="JL29" s="99"/>
      <c r="JM29" s="99"/>
      <c r="JN29" s="99"/>
      <c r="JO29" s="99"/>
      <c r="JP29" s="99"/>
      <c r="JQ29" s="99"/>
      <c r="JR29" s="99"/>
      <c r="JS29" s="99"/>
      <c r="JT29" s="99"/>
      <c r="JU29" s="99"/>
      <c r="JV29" s="99"/>
      <c r="JW29" s="99"/>
      <c r="JX29" s="99"/>
      <c r="JY29" s="99"/>
      <c r="JZ29" s="99"/>
      <c r="KA29" s="99"/>
      <c r="KB29" s="99"/>
      <c r="KC29" s="99"/>
      <c r="KD29" s="99"/>
      <c r="KE29" s="99"/>
      <c r="KF29" s="99"/>
      <c r="KG29" s="99"/>
      <c r="KH29" s="99"/>
      <c r="KI29" s="99"/>
      <c r="KJ29" s="99"/>
      <c r="KK29" s="99"/>
      <c r="KL29" s="99"/>
      <c r="KM29" s="99"/>
      <c r="KN29" s="99"/>
      <c r="KO29" s="99"/>
      <c r="KP29" s="99"/>
      <c r="KQ29" s="99"/>
      <c r="KR29" s="99"/>
      <c r="KS29" s="99"/>
      <c r="KT29" s="99"/>
      <c r="KU29" s="99"/>
      <c r="KV29" s="99"/>
      <c r="KW29" s="99"/>
      <c r="KX29" s="99"/>
      <c r="KY29" s="99"/>
      <c r="KZ29" s="99"/>
      <c r="LA29" s="99"/>
      <c r="LB29" s="99"/>
      <c r="LC29" s="99"/>
      <c r="LD29" s="99"/>
      <c r="LE29" s="99"/>
      <c r="LF29" s="99"/>
      <c r="LG29" s="99"/>
      <c r="LH29" s="99"/>
      <c r="LI29" s="99"/>
      <c r="LJ29" s="99"/>
      <c r="LK29" s="99"/>
      <c r="LL29" s="99"/>
      <c r="LM29" s="99"/>
      <c r="LN29" s="99"/>
      <c r="LO29" s="99"/>
      <c r="LP29" s="99"/>
      <c r="LQ29" s="99"/>
      <c r="LR29" s="99"/>
      <c r="LS29" s="99"/>
      <c r="LT29" s="99"/>
      <c r="LU29" s="99"/>
      <c r="LV29" s="99"/>
      <c r="LW29" s="99"/>
      <c r="LX29" s="99"/>
      <c r="LY29" s="99"/>
      <c r="LZ29" s="99"/>
      <c r="MA29" s="99"/>
      <c r="MB29" s="99"/>
      <c r="MC29" s="99"/>
      <c r="MD29" s="99"/>
      <c r="ME29" s="99"/>
      <c r="MF29" s="99"/>
      <c r="MG29" s="99"/>
      <c r="MH29" s="99"/>
      <c r="MI29" s="99"/>
      <c r="MJ29" s="99"/>
      <c r="MK29" s="99"/>
      <c r="ML29" s="99"/>
      <c r="MM29" s="99"/>
      <c r="MN29" s="99"/>
      <c r="MO29" s="99"/>
      <c r="MP29" s="99"/>
      <c r="MQ29" s="99"/>
      <c r="MR29" s="99"/>
      <c r="MS29" s="99"/>
      <c r="MT29" s="99"/>
      <c r="MU29" s="99"/>
      <c r="MV29" s="99"/>
      <c r="MW29" s="99"/>
      <c r="MX29" s="99"/>
      <c r="MY29" s="99"/>
      <c r="MZ29" s="99"/>
      <c r="NA29" s="99"/>
      <c r="NB29" s="99"/>
      <c r="NC29" s="99"/>
      <c r="ND29" s="99"/>
      <c r="NE29" s="99"/>
      <c r="NF29" s="99"/>
      <c r="NG29" s="99"/>
      <c r="NH29" s="99"/>
      <c r="NI29" s="99"/>
      <c r="NJ29" s="99"/>
      <c r="NK29" s="99"/>
      <c r="NL29" s="99"/>
      <c r="NM29" s="99"/>
      <c r="NN29" s="99"/>
      <c r="NO29" s="99"/>
    </row>
    <row r="30" spans="1:379" ht="30">
      <c r="A30" s="4"/>
      <c r="B30" s="8" t="s">
        <v>33</v>
      </c>
      <c r="C30" s="8" t="s">
        <v>14</v>
      </c>
      <c r="D30" s="8">
        <v>1</v>
      </c>
      <c r="E30" s="199">
        <v>386</v>
      </c>
      <c r="F30" s="118" t="s">
        <v>35</v>
      </c>
      <c r="G30" s="118" t="s">
        <v>108</v>
      </c>
      <c r="H30" s="118" t="s">
        <v>34</v>
      </c>
      <c r="I30" s="307" t="s">
        <v>188</v>
      </c>
      <c r="J30" s="56"/>
      <c r="K30" s="56"/>
      <c r="L30" s="56"/>
      <c r="M30" s="56"/>
      <c r="N30" s="56"/>
      <c r="O30" s="56"/>
      <c r="P30" s="56"/>
      <c r="Q30" s="56"/>
      <c r="R30" s="56"/>
      <c r="S30" s="314"/>
      <c r="T30" s="276"/>
      <c r="U30" s="56"/>
      <c r="V30" s="8"/>
      <c r="W30" s="273"/>
      <c r="X30" s="116"/>
      <c r="Y30" s="56"/>
      <c r="Z30" s="56"/>
      <c r="AA30" s="56"/>
      <c r="AB30" s="56"/>
      <c r="AC30" s="56"/>
      <c r="AD30" s="56"/>
      <c r="AE30" s="56"/>
      <c r="AF30" s="56"/>
      <c r="AG30" s="314"/>
      <c r="AH30" s="276"/>
      <c r="AI30" s="56"/>
      <c r="AJ30" s="8"/>
      <c r="AK30" s="273"/>
      <c r="AL30" s="360" t="s">
        <v>251</v>
      </c>
      <c r="AM30" s="51">
        <v>352.58</v>
      </c>
      <c r="AN30" s="51">
        <v>352.58</v>
      </c>
      <c r="AO30" s="60">
        <v>1</v>
      </c>
      <c r="AP30" s="52">
        <v>17</v>
      </c>
      <c r="AQ30" s="52">
        <f t="shared" si="8"/>
        <v>0.17</v>
      </c>
      <c r="AR30" s="155">
        <f>AQ30*AUXILIAR!$B$57</f>
        <v>3400000.0000000005</v>
      </c>
      <c r="AS30" s="435">
        <v>26.7</v>
      </c>
      <c r="AT30" s="52">
        <f t="shared" si="4"/>
        <v>4.5390000000000007E-2</v>
      </c>
      <c r="AU30" s="260">
        <f>AT30*AUXILIAR!$B$57</f>
        <v>907800.00000000012</v>
      </c>
      <c r="AV30" s="287"/>
      <c r="AW30" s="139"/>
      <c r="AX30" s="52"/>
      <c r="AY30" s="275"/>
      <c r="AZ30" s="127"/>
      <c r="BA30" s="57"/>
      <c r="BB30" s="57"/>
      <c r="BC30" s="57"/>
      <c r="BD30" s="57"/>
      <c r="BE30" s="57"/>
      <c r="BF30" s="57"/>
      <c r="BG30" s="57"/>
      <c r="BH30" s="147"/>
      <c r="BI30" s="276"/>
      <c r="BJ30" s="56"/>
      <c r="BK30" s="8"/>
      <c r="BL30" s="273"/>
      <c r="BM30" s="127"/>
      <c r="BN30" s="57"/>
      <c r="BO30" s="57"/>
      <c r="BP30" s="57"/>
      <c r="BQ30" s="57"/>
      <c r="BR30" s="57"/>
      <c r="BS30" s="57"/>
      <c r="BT30" s="57"/>
      <c r="BU30" s="57"/>
      <c r="BV30" s="147"/>
      <c r="BW30" s="276"/>
      <c r="BX30" s="56"/>
      <c r="BY30" s="8"/>
      <c r="BZ30" s="273"/>
      <c r="CA30" s="127"/>
      <c r="CB30" s="57"/>
      <c r="CC30" s="57"/>
      <c r="CD30" s="57"/>
      <c r="CE30" s="57"/>
      <c r="CF30" s="57"/>
      <c r="CG30" s="57"/>
      <c r="CH30" s="57"/>
      <c r="CI30" s="57"/>
      <c r="CJ30" s="147"/>
      <c r="CK30" s="276"/>
      <c r="CL30" s="56"/>
      <c r="CM30" s="8"/>
      <c r="CN30" s="273"/>
      <c r="CO30" s="333"/>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9"/>
      <c r="GS30" s="99"/>
      <c r="GT30" s="99"/>
      <c r="GU30" s="99"/>
      <c r="GV30" s="99"/>
      <c r="GW30" s="99"/>
      <c r="GX30" s="99"/>
      <c r="GY30" s="99"/>
      <c r="GZ30" s="99"/>
      <c r="HA30" s="99"/>
      <c r="HB30" s="99"/>
      <c r="HC30" s="99"/>
      <c r="HD30" s="99"/>
      <c r="HE30" s="99"/>
      <c r="HF30" s="99"/>
      <c r="HG30" s="99"/>
      <c r="HH30" s="99"/>
      <c r="HI30" s="99"/>
      <c r="HJ30" s="99"/>
      <c r="HK30" s="99"/>
      <c r="HL30" s="99"/>
      <c r="HM30" s="99"/>
      <c r="HN30" s="99"/>
      <c r="HO30" s="99"/>
      <c r="HP30" s="99"/>
      <c r="HQ30" s="99"/>
      <c r="HR30" s="99"/>
      <c r="HS30" s="99"/>
      <c r="HT30" s="99"/>
      <c r="HU30" s="99"/>
      <c r="HV30" s="99"/>
      <c r="HW30" s="99"/>
      <c r="HX30" s="99"/>
      <c r="HY30" s="99"/>
      <c r="HZ30" s="99"/>
      <c r="IA30" s="99"/>
      <c r="IB30" s="99"/>
      <c r="IC30" s="99"/>
      <c r="ID30" s="99"/>
      <c r="IE30" s="99"/>
      <c r="IF30" s="99"/>
      <c r="IG30" s="99"/>
      <c r="IH30" s="99"/>
      <c r="II30" s="99"/>
      <c r="IJ30" s="99"/>
      <c r="IK30" s="99"/>
      <c r="IL30" s="99"/>
      <c r="IM30" s="99"/>
      <c r="IN30" s="99"/>
      <c r="IO30" s="99"/>
      <c r="IP30" s="99"/>
      <c r="IQ30" s="99"/>
      <c r="IR30" s="99"/>
      <c r="IS30" s="99"/>
      <c r="IT30" s="99"/>
      <c r="IU30" s="99"/>
      <c r="IV30" s="99"/>
      <c r="IW30" s="99"/>
      <c r="IX30" s="99"/>
      <c r="IY30" s="99"/>
      <c r="IZ30" s="99"/>
      <c r="JA30" s="99"/>
      <c r="JB30" s="99"/>
      <c r="JC30" s="99"/>
      <c r="JD30" s="99"/>
      <c r="JE30" s="99"/>
      <c r="JF30" s="99"/>
      <c r="JG30" s="99"/>
      <c r="JH30" s="99"/>
      <c r="JI30" s="99"/>
      <c r="JJ30" s="99"/>
      <c r="JK30" s="99"/>
      <c r="JL30" s="99"/>
      <c r="JM30" s="99"/>
      <c r="JN30" s="99"/>
      <c r="JO30" s="99"/>
      <c r="JP30" s="99"/>
      <c r="JQ30" s="99"/>
      <c r="JR30" s="99"/>
      <c r="JS30" s="99"/>
      <c r="JT30" s="99"/>
      <c r="JU30" s="99"/>
      <c r="JV30" s="99"/>
      <c r="JW30" s="99"/>
      <c r="JX30" s="99"/>
      <c r="JY30" s="99"/>
      <c r="JZ30" s="99"/>
      <c r="KA30" s="99"/>
      <c r="KB30" s="99"/>
      <c r="KC30" s="99"/>
      <c r="KD30" s="99"/>
      <c r="KE30" s="99"/>
      <c r="KF30" s="99"/>
      <c r="KG30" s="99"/>
      <c r="KH30" s="99"/>
      <c r="KI30" s="99"/>
      <c r="KJ30" s="99"/>
      <c r="KK30" s="99"/>
      <c r="KL30" s="99"/>
      <c r="KM30" s="99"/>
      <c r="KN30" s="99"/>
      <c r="KO30" s="99"/>
      <c r="KP30" s="99"/>
      <c r="KQ30" s="99"/>
      <c r="KR30" s="99"/>
      <c r="KS30" s="99"/>
      <c r="KT30" s="99"/>
      <c r="KU30" s="99"/>
      <c r="KV30" s="99"/>
      <c r="KW30" s="99"/>
      <c r="KX30" s="99"/>
      <c r="KY30" s="99"/>
      <c r="KZ30" s="99"/>
      <c r="LA30" s="99"/>
      <c r="LB30" s="99"/>
      <c r="LC30" s="99"/>
      <c r="LD30" s="99"/>
      <c r="LE30" s="99"/>
      <c r="LF30" s="99"/>
      <c r="LG30" s="99"/>
      <c r="LH30" s="99"/>
      <c r="LI30" s="99"/>
      <c r="LJ30" s="99"/>
      <c r="LK30" s="99"/>
      <c r="LL30" s="99"/>
      <c r="LM30" s="99"/>
      <c r="LN30" s="99"/>
      <c r="LO30" s="99"/>
      <c r="LP30" s="99"/>
      <c r="LQ30" s="99"/>
      <c r="LR30" s="99"/>
      <c r="LS30" s="99"/>
      <c r="LT30" s="99"/>
      <c r="LU30" s="99"/>
      <c r="LV30" s="99"/>
      <c r="LW30" s="99"/>
      <c r="LX30" s="99"/>
      <c r="LY30" s="99"/>
      <c r="LZ30" s="99"/>
      <c r="MA30" s="99"/>
      <c r="MB30" s="99"/>
      <c r="MC30" s="99"/>
      <c r="MD30" s="99"/>
      <c r="ME30" s="99"/>
      <c r="MF30" s="99"/>
      <c r="MG30" s="99"/>
      <c r="MH30" s="99"/>
      <c r="MI30" s="99"/>
      <c r="MJ30" s="99"/>
      <c r="MK30" s="99"/>
      <c r="ML30" s="99"/>
      <c r="MM30" s="99"/>
      <c r="MN30" s="99"/>
      <c r="MO30" s="99"/>
      <c r="MP30" s="99"/>
      <c r="MQ30" s="99"/>
      <c r="MR30" s="99"/>
      <c r="MS30" s="99"/>
      <c r="MT30" s="99"/>
      <c r="MU30" s="99"/>
      <c r="MV30" s="99"/>
      <c r="MW30" s="99"/>
      <c r="MX30" s="99"/>
      <c r="MY30" s="99"/>
      <c r="MZ30" s="99"/>
      <c r="NA30" s="99"/>
      <c r="NB30" s="99"/>
      <c r="NC30" s="99"/>
      <c r="ND30" s="99"/>
      <c r="NE30" s="99"/>
      <c r="NF30" s="99"/>
      <c r="NG30" s="99"/>
      <c r="NH30" s="99"/>
      <c r="NI30" s="99"/>
      <c r="NJ30" s="99"/>
      <c r="NK30" s="99"/>
      <c r="NL30" s="99"/>
      <c r="NM30" s="99"/>
      <c r="NN30" s="99"/>
      <c r="NO30" s="99"/>
    </row>
    <row r="31" spans="1:379" ht="45">
      <c r="A31" s="4"/>
      <c r="B31" s="8" t="s">
        <v>33</v>
      </c>
      <c r="C31" s="8" t="s">
        <v>14</v>
      </c>
      <c r="D31" s="8">
        <v>1</v>
      </c>
      <c r="E31" s="199">
        <v>386</v>
      </c>
      <c r="F31" s="118" t="s">
        <v>35</v>
      </c>
      <c r="G31" s="118" t="s">
        <v>108</v>
      </c>
      <c r="H31" s="118" t="s">
        <v>34</v>
      </c>
      <c r="I31" s="307" t="s">
        <v>188</v>
      </c>
      <c r="J31" s="56"/>
      <c r="K31" s="56"/>
      <c r="L31" s="56"/>
      <c r="M31" s="56"/>
      <c r="N31" s="56"/>
      <c r="O31" s="56"/>
      <c r="P31" s="56"/>
      <c r="Q31" s="56"/>
      <c r="R31" s="56"/>
      <c r="S31" s="314"/>
      <c r="T31" s="276"/>
      <c r="U31" s="56"/>
      <c r="V31" s="8"/>
      <c r="W31" s="273"/>
      <c r="X31" s="116"/>
      <c r="Y31" s="56"/>
      <c r="Z31" s="56"/>
      <c r="AA31" s="56"/>
      <c r="AB31" s="56"/>
      <c r="AC31" s="56"/>
      <c r="AD31" s="56"/>
      <c r="AE31" s="56"/>
      <c r="AF31" s="56"/>
      <c r="AG31" s="314"/>
      <c r="AH31" s="276"/>
      <c r="AI31" s="56"/>
      <c r="AJ31" s="8"/>
      <c r="AK31" s="273"/>
      <c r="AL31" s="360" t="s">
        <v>243</v>
      </c>
      <c r="AM31" s="51">
        <v>390.8</v>
      </c>
      <c r="AN31" s="51">
        <v>390.8</v>
      </c>
      <c r="AO31" s="51">
        <v>1</v>
      </c>
      <c r="AP31" s="52">
        <v>25</v>
      </c>
      <c r="AQ31" s="52">
        <f t="shared" si="8"/>
        <v>0.25</v>
      </c>
      <c r="AR31" s="155">
        <f>AQ31*AUXILIAR!$B$59</f>
        <v>10000000</v>
      </c>
      <c r="AS31" s="435">
        <v>34.979999999999997</v>
      </c>
      <c r="AT31" s="52">
        <f t="shared" si="4"/>
        <v>8.7449999999999986E-2</v>
      </c>
      <c r="AU31" s="260">
        <f>AT31*AUXILIAR!$B$59</f>
        <v>3497999.9999999995</v>
      </c>
      <c r="AV31" s="287"/>
      <c r="AW31" s="139"/>
      <c r="AX31" s="52"/>
      <c r="AY31" s="275"/>
      <c r="AZ31" s="127"/>
      <c r="BA31" s="57"/>
      <c r="BB31" s="57"/>
      <c r="BC31" s="57"/>
      <c r="BD31" s="57"/>
      <c r="BE31" s="57"/>
      <c r="BF31" s="57"/>
      <c r="BG31" s="57"/>
      <c r="BH31" s="147"/>
      <c r="BI31" s="276"/>
      <c r="BJ31" s="56"/>
      <c r="BK31" s="8"/>
      <c r="BL31" s="273"/>
      <c r="BM31" s="127"/>
      <c r="BN31" s="57"/>
      <c r="BO31" s="57"/>
      <c r="BP31" s="57"/>
      <c r="BQ31" s="57"/>
      <c r="BR31" s="57"/>
      <c r="BS31" s="57"/>
      <c r="BT31" s="57"/>
      <c r="BU31" s="57"/>
      <c r="BV31" s="147"/>
      <c r="BW31" s="276"/>
      <c r="BX31" s="56"/>
      <c r="BY31" s="8"/>
      <c r="BZ31" s="273"/>
      <c r="CA31" s="127"/>
      <c r="CB31" s="57"/>
      <c r="CC31" s="57"/>
      <c r="CD31" s="57"/>
      <c r="CE31" s="57"/>
      <c r="CF31" s="57"/>
      <c r="CG31" s="57"/>
      <c r="CH31" s="57"/>
      <c r="CI31" s="57"/>
      <c r="CJ31" s="147"/>
      <c r="CK31" s="276"/>
      <c r="CL31" s="56"/>
      <c r="CM31" s="8"/>
      <c r="CN31" s="273"/>
      <c r="CO31" s="333"/>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9"/>
      <c r="GS31" s="99"/>
      <c r="GT31" s="99"/>
      <c r="GU31" s="99"/>
      <c r="GV31" s="99"/>
      <c r="GW31" s="99"/>
      <c r="GX31" s="99"/>
      <c r="GY31" s="99"/>
      <c r="GZ31" s="99"/>
      <c r="HA31" s="99"/>
      <c r="HB31" s="99"/>
      <c r="HC31" s="99"/>
      <c r="HD31" s="99"/>
      <c r="HE31" s="99"/>
      <c r="HF31" s="99"/>
      <c r="HG31" s="99"/>
      <c r="HH31" s="99"/>
      <c r="HI31" s="99"/>
      <c r="HJ31" s="99"/>
      <c r="HK31" s="99"/>
      <c r="HL31" s="99"/>
      <c r="HM31" s="99"/>
      <c r="HN31" s="99"/>
      <c r="HO31" s="99"/>
      <c r="HP31" s="99"/>
      <c r="HQ31" s="99"/>
      <c r="HR31" s="99"/>
      <c r="HS31" s="99"/>
      <c r="HT31" s="99"/>
      <c r="HU31" s="99"/>
      <c r="HV31" s="99"/>
      <c r="HW31" s="99"/>
      <c r="HX31" s="99"/>
      <c r="HY31" s="99"/>
      <c r="HZ31" s="99"/>
      <c r="IA31" s="99"/>
      <c r="IB31" s="99"/>
      <c r="IC31" s="99"/>
      <c r="ID31" s="99"/>
      <c r="IE31" s="99"/>
      <c r="IF31" s="99"/>
      <c r="IG31" s="99"/>
      <c r="IH31" s="99"/>
      <c r="II31" s="99"/>
      <c r="IJ31" s="99"/>
      <c r="IK31" s="99"/>
      <c r="IL31" s="99"/>
      <c r="IM31" s="99"/>
      <c r="IN31" s="99"/>
      <c r="IO31" s="99"/>
      <c r="IP31" s="99"/>
      <c r="IQ31" s="99"/>
      <c r="IR31" s="99"/>
      <c r="IS31" s="99"/>
      <c r="IT31" s="99"/>
      <c r="IU31" s="99"/>
      <c r="IV31" s="99"/>
      <c r="IW31" s="99"/>
      <c r="IX31" s="99"/>
      <c r="IY31" s="99"/>
      <c r="IZ31" s="99"/>
      <c r="JA31" s="99"/>
      <c r="JB31" s="99"/>
      <c r="JC31" s="99"/>
      <c r="JD31" s="99"/>
      <c r="JE31" s="99"/>
      <c r="JF31" s="99"/>
      <c r="JG31" s="99"/>
      <c r="JH31" s="99"/>
      <c r="JI31" s="99"/>
      <c r="JJ31" s="99"/>
      <c r="JK31" s="99"/>
      <c r="JL31" s="99"/>
      <c r="JM31" s="99"/>
      <c r="JN31" s="99"/>
      <c r="JO31" s="99"/>
      <c r="JP31" s="99"/>
      <c r="JQ31" s="99"/>
      <c r="JR31" s="99"/>
      <c r="JS31" s="99"/>
      <c r="JT31" s="99"/>
      <c r="JU31" s="99"/>
      <c r="JV31" s="99"/>
      <c r="JW31" s="99"/>
      <c r="JX31" s="99"/>
      <c r="JY31" s="99"/>
      <c r="JZ31" s="99"/>
      <c r="KA31" s="99"/>
      <c r="KB31" s="99"/>
      <c r="KC31" s="99"/>
      <c r="KD31" s="99"/>
      <c r="KE31" s="99"/>
      <c r="KF31" s="99"/>
      <c r="KG31" s="99"/>
      <c r="KH31" s="99"/>
      <c r="KI31" s="99"/>
      <c r="KJ31" s="99"/>
      <c r="KK31" s="99"/>
      <c r="KL31" s="99"/>
      <c r="KM31" s="99"/>
      <c r="KN31" s="99"/>
      <c r="KO31" s="99"/>
      <c r="KP31" s="99"/>
      <c r="KQ31" s="99"/>
      <c r="KR31" s="99"/>
      <c r="KS31" s="99"/>
      <c r="KT31" s="99"/>
      <c r="KU31" s="99"/>
      <c r="KV31" s="99"/>
      <c r="KW31" s="99"/>
      <c r="KX31" s="99"/>
      <c r="KY31" s="99"/>
      <c r="KZ31" s="99"/>
      <c r="LA31" s="99"/>
      <c r="LB31" s="99"/>
      <c r="LC31" s="99"/>
      <c r="LD31" s="99"/>
      <c r="LE31" s="99"/>
      <c r="LF31" s="99"/>
      <c r="LG31" s="99"/>
      <c r="LH31" s="99"/>
      <c r="LI31" s="99"/>
      <c r="LJ31" s="99"/>
      <c r="LK31" s="99"/>
      <c r="LL31" s="99"/>
      <c r="LM31" s="99"/>
      <c r="LN31" s="99"/>
      <c r="LO31" s="99"/>
      <c r="LP31" s="99"/>
      <c r="LQ31" s="99"/>
      <c r="LR31" s="99"/>
      <c r="LS31" s="99"/>
      <c r="LT31" s="99"/>
      <c r="LU31" s="99"/>
      <c r="LV31" s="99"/>
      <c r="LW31" s="99"/>
      <c r="LX31" s="99"/>
      <c r="LY31" s="99"/>
      <c r="LZ31" s="99"/>
      <c r="MA31" s="99"/>
      <c r="MB31" s="99"/>
      <c r="MC31" s="99"/>
      <c r="MD31" s="99"/>
      <c r="ME31" s="99"/>
      <c r="MF31" s="99"/>
      <c r="MG31" s="99"/>
      <c r="MH31" s="99"/>
      <c r="MI31" s="99"/>
      <c r="MJ31" s="99"/>
      <c r="MK31" s="99"/>
      <c r="ML31" s="99"/>
      <c r="MM31" s="99"/>
      <c r="MN31" s="99"/>
      <c r="MO31" s="99"/>
      <c r="MP31" s="99"/>
      <c r="MQ31" s="99"/>
      <c r="MR31" s="99"/>
      <c r="MS31" s="99"/>
      <c r="MT31" s="99"/>
      <c r="MU31" s="99"/>
      <c r="MV31" s="99"/>
      <c r="MW31" s="99"/>
      <c r="MX31" s="99"/>
      <c r="MY31" s="99"/>
      <c r="MZ31" s="99"/>
      <c r="NA31" s="99"/>
      <c r="NB31" s="99"/>
      <c r="NC31" s="99"/>
      <c r="ND31" s="99"/>
      <c r="NE31" s="99"/>
      <c r="NF31" s="99"/>
      <c r="NG31" s="99"/>
      <c r="NH31" s="99"/>
      <c r="NI31" s="99"/>
      <c r="NJ31" s="99"/>
      <c r="NK31" s="99"/>
      <c r="NL31" s="99"/>
      <c r="NM31" s="99"/>
      <c r="NN31" s="99"/>
      <c r="NO31" s="99"/>
    </row>
    <row r="32" spans="1:379" s="35" customFormat="1" ht="22.5">
      <c r="A32" s="64"/>
      <c r="B32" s="64" t="s">
        <v>33</v>
      </c>
      <c r="C32" s="64" t="s">
        <v>14</v>
      </c>
      <c r="D32" s="120" t="s">
        <v>48</v>
      </c>
      <c r="E32" s="117">
        <v>448</v>
      </c>
      <c r="F32" s="119" t="s">
        <v>35</v>
      </c>
      <c r="G32" s="119" t="s">
        <v>108</v>
      </c>
      <c r="H32" s="119" t="s">
        <v>34</v>
      </c>
      <c r="I32" s="305" t="s">
        <v>188</v>
      </c>
      <c r="J32" s="66"/>
      <c r="K32" s="66"/>
      <c r="L32" s="66"/>
      <c r="M32" s="66"/>
      <c r="N32" s="80" t="s">
        <v>115</v>
      </c>
      <c r="O32" s="79">
        <f>SUM(O33:O34)</f>
        <v>0</v>
      </c>
      <c r="P32" s="79">
        <f>SUM(P33:P34)</f>
        <v>0</v>
      </c>
      <c r="Q32" s="80" t="s">
        <v>115</v>
      </c>
      <c r="R32" s="79">
        <f>SUM(R33:R34)</f>
        <v>0</v>
      </c>
      <c r="S32" s="256">
        <f>SUM(S33:S34)</f>
        <v>0</v>
      </c>
      <c r="T32" s="270"/>
      <c r="U32" s="79"/>
      <c r="V32" s="79"/>
      <c r="W32" s="271"/>
      <c r="X32" s="316"/>
      <c r="Y32" s="66"/>
      <c r="Z32" s="66"/>
      <c r="AA32" s="66"/>
      <c r="AB32" s="80" t="s">
        <v>115</v>
      </c>
      <c r="AC32" s="79">
        <f>SUM(AC33:AC34)</f>
        <v>0</v>
      </c>
      <c r="AD32" s="79">
        <f>SUM(AD33:AD34)</f>
        <v>0</v>
      </c>
      <c r="AE32" s="80" t="s">
        <v>115</v>
      </c>
      <c r="AF32" s="79">
        <f>SUM(AF33:AF34)</f>
        <v>0</v>
      </c>
      <c r="AG32" s="256">
        <f>SUM(AG33:AG34)</f>
        <v>0</v>
      </c>
      <c r="AH32" s="270"/>
      <c r="AI32" s="79"/>
      <c r="AJ32" s="79"/>
      <c r="AK32" s="271"/>
      <c r="AL32" s="264"/>
      <c r="AM32" s="65"/>
      <c r="AN32" s="65"/>
      <c r="AO32" s="65"/>
      <c r="AP32" s="80" t="s">
        <v>115</v>
      </c>
      <c r="AQ32" s="79">
        <f>SUM(AQ33:AQ34)</f>
        <v>0</v>
      </c>
      <c r="AR32" s="79">
        <f>SUM(AR33:AR34)</f>
        <v>0</v>
      </c>
      <c r="AS32" s="80" t="s">
        <v>115</v>
      </c>
      <c r="AT32" s="79">
        <f>SUM(AT33:AT34)</f>
        <v>0</v>
      </c>
      <c r="AU32" s="256">
        <f>SUM(AU33:AU34)</f>
        <v>0</v>
      </c>
      <c r="AV32" s="270"/>
      <c r="AW32" s="79"/>
      <c r="AX32" s="79"/>
      <c r="AY32" s="271"/>
      <c r="AZ32" s="264"/>
      <c r="BA32" s="65"/>
      <c r="BB32" s="65"/>
      <c r="BC32" s="80" t="s">
        <v>115</v>
      </c>
      <c r="BD32" s="79">
        <f>SUM(BD33:BD34)</f>
        <v>0</v>
      </c>
      <c r="BE32" s="79">
        <f>SUM(BE33:BE34)</f>
        <v>0</v>
      </c>
      <c r="BF32" s="80" t="s">
        <v>115</v>
      </c>
      <c r="BG32" s="79">
        <f>SUM(BG33:BG34)</f>
        <v>0</v>
      </c>
      <c r="BH32" s="256">
        <f>SUM(BH33:BH34)</f>
        <v>0</v>
      </c>
      <c r="BI32" s="270"/>
      <c r="BJ32" s="79"/>
      <c r="BK32" s="79"/>
      <c r="BL32" s="271"/>
      <c r="BM32" s="264"/>
      <c r="BN32" s="65"/>
      <c r="BO32" s="65"/>
      <c r="BP32" s="65"/>
      <c r="BQ32" s="80" t="s">
        <v>115</v>
      </c>
      <c r="BR32" s="79">
        <f>SUM(BR33:BR34)</f>
        <v>0</v>
      </c>
      <c r="BS32" s="79">
        <f>SUM(BS33:BS34)</f>
        <v>0</v>
      </c>
      <c r="BT32" s="80" t="s">
        <v>115</v>
      </c>
      <c r="BU32" s="79">
        <f>SUM(BU33:BU34)</f>
        <v>0</v>
      </c>
      <c r="BV32" s="256">
        <f>SUM(BV33:BV34)</f>
        <v>0</v>
      </c>
      <c r="BW32" s="270"/>
      <c r="BX32" s="79"/>
      <c r="BY32" s="79"/>
      <c r="BZ32" s="271"/>
      <c r="CA32" s="264"/>
      <c r="CB32" s="65"/>
      <c r="CC32" s="65"/>
      <c r="CD32" s="65"/>
      <c r="CE32" s="80" t="s">
        <v>115</v>
      </c>
      <c r="CF32" s="79">
        <f>SUM(CF33:CF34)</f>
        <v>0</v>
      </c>
      <c r="CG32" s="79">
        <f>SUM(CG33:CG34)</f>
        <v>0</v>
      </c>
      <c r="CH32" s="80" t="s">
        <v>115</v>
      </c>
      <c r="CI32" s="79">
        <f>SUM(CI33:CI34)</f>
        <v>0</v>
      </c>
      <c r="CJ32" s="256">
        <f>SUM(CJ33:CJ34)</f>
        <v>0</v>
      </c>
      <c r="CK32" s="270"/>
      <c r="CL32" s="79"/>
      <c r="CM32" s="79"/>
      <c r="CN32" s="271"/>
      <c r="CO32" s="332"/>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9"/>
      <c r="GS32" s="99"/>
      <c r="GT32" s="99"/>
      <c r="GU32" s="99"/>
      <c r="GV32" s="99"/>
      <c r="GW32" s="99"/>
      <c r="GX32" s="99"/>
      <c r="GY32" s="99"/>
      <c r="GZ32" s="99"/>
      <c r="HA32" s="99"/>
      <c r="HB32" s="99"/>
      <c r="HC32" s="99"/>
      <c r="HD32" s="99"/>
      <c r="HE32" s="99"/>
      <c r="HF32" s="99"/>
      <c r="HG32" s="99"/>
      <c r="HH32" s="99"/>
      <c r="HI32" s="99"/>
      <c r="HJ32" s="99"/>
      <c r="HK32" s="99"/>
      <c r="HL32" s="99"/>
      <c r="HM32" s="99"/>
      <c r="HN32" s="99"/>
      <c r="HO32" s="99"/>
      <c r="HP32" s="99"/>
      <c r="HQ32" s="99"/>
      <c r="HR32" s="99"/>
      <c r="HS32" s="99"/>
      <c r="HT32" s="99"/>
      <c r="HU32" s="99"/>
      <c r="HV32" s="99"/>
      <c r="HW32" s="99"/>
      <c r="HX32" s="99"/>
      <c r="HY32" s="99"/>
      <c r="HZ32" s="99"/>
      <c r="IA32" s="99"/>
      <c r="IB32" s="99"/>
      <c r="IC32" s="99"/>
      <c r="ID32" s="99"/>
      <c r="IE32" s="99"/>
      <c r="IF32" s="99"/>
      <c r="IG32" s="99"/>
      <c r="IH32" s="99"/>
      <c r="II32" s="99"/>
      <c r="IJ32" s="99"/>
      <c r="IK32" s="99"/>
      <c r="IL32" s="99"/>
      <c r="IM32" s="99"/>
      <c r="IN32" s="99"/>
      <c r="IO32" s="99"/>
      <c r="IP32" s="99"/>
      <c r="IQ32" s="99"/>
      <c r="IR32" s="99"/>
      <c r="IS32" s="99"/>
      <c r="IT32" s="99"/>
      <c r="IU32" s="99"/>
      <c r="IV32" s="99"/>
      <c r="IW32" s="99"/>
      <c r="IX32" s="99"/>
      <c r="IY32" s="99"/>
      <c r="IZ32" s="99"/>
      <c r="JA32" s="99"/>
      <c r="JB32" s="99"/>
      <c r="JC32" s="99"/>
      <c r="JD32" s="99"/>
      <c r="JE32" s="99"/>
      <c r="JF32" s="99"/>
      <c r="JG32" s="99"/>
      <c r="JH32" s="99"/>
      <c r="JI32" s="99"/>
      <c r="JJ32" s="99"/>
      <c r="JK32" s="99"/>
      <c r="JL32" s="99"/>
      <c r="JM32" s="99"/>
      <c r="JN32" s="99"/>
      <c r="JO32" s="99"/>
      <c r="JP32" s="99"/>
      <c r="JQ32" s="99"/>
      <c r="JR32" s="99"/>
      <c r="JS32" s="99"/>
      <c r="JT32" s="99"/>
      <c r="JU32" s="99"/>
      <c r="JV32" s="99"/>
      <c r="JW32" s="99"/>
      <c r="JX32" s="99"/>
      <c r="JY32" s="99"/>
      <c r="JZ32" s="99"/>
      <c r="KA32" s="99"/>
      <c r="KB32" s="99"/>
      <c r="KC32" s="99"/>
      <c r="KD32" s="99"/>
      <c r="KE32" s="99"/>
      <c r="KF32" s="99"/>
      <c r="KG32" s="99"/>
      <c r="KH32" s="99"/>
      <c r="KI32" s="99"/>
      <c r="KJ32" s="99"/>
      <c r="KK32" s="99"/>
      <c r="KL32" s="99"/>
      <c r="KM32" s="99"/>
      <c r="KN32" s="99"/>
      <c r="KO32" s="99"/>
      <c r="KP32" s="99"/>
      <c r="KQ32" s="99"/>
      <c r="KR32" s="99"/>
      <c r="KS32" s="99"/>
      <c r="KT32" s="99"/>
      <c r="KU32" s="99"/>
      <c r="KV32" s="99"/>
      <c r="KW32" s="99"/>
      <c r="KX32" s="99"/>
      <c r="KY32" s="99"/>
      <c r="KZ32" s="99"/>
      <c r="LA32" s="99"/>
      <c r="LB32" s="99"/>
      <c r="LC32" s="99"/>
      <c r="LD32" s="99"/>
      <c r="LE32" s="99"/>
      <c r="LF32" s="99"/>
      <c r="LG32" s="99"/>
      <c r="LH32" s="99"/>
      <c r="LI32" s="99"/>
      <c r="LJ32" s="99"/>
      <c r="LK32" s="99"/>
      <c r="LL32" s="99"/>
      <c r="LM32" s="99"/>
      <c r="LN32" s="99"/>
      <c r="LO32" s="99"/>
      <c r="LP32" s="99"/>
      <c r="LQ32" s="99"/>
      <c r="LR32" s="99"/>
      <c r="LS32" s="99"/>
      <c r="LT32" s="99"/>
      <c r="LU32" s="99"/>
      <c r="LV32" s="99"/>
      <c r="LW32" s="99"/>
      <c r="LX32" s="99"/>
      <c r="LY32" s="99"/>
      <c r="LZ32" s="99"/>
      <c r="MA32" s="99"/>
      <c r="MB32" s="99"/>
      <c r="MC32" s="99"/>
      <c r="MD32" s="99"/>
      <c r="ME32" s="99"/>
      <c r="MF32" s="99"/>
      <c r="MG32" s="99"/>
      <c r="MH32" s="99"/>
      <c r="MI32" s="99"/>
      <c r="MJ32" s="99"/>
      <c r="MK32" s="99"/>
      <c r="ML32" s="99"/>
      <c r="MM32" s="99"/>
      <c r="MN32" s="99"/>
      <c r="MO32" s="99"/>
      <c r="MP32" s="99"/>
      <c r="MQ32" s="99"/>
      <c r="MR32" s="99"/>
      <c r="MS32" s="99"/>
      <c r="MT32" s="99"/>
      <c r="MU32" s="99"/>
      <c r="MV32" s="99"/>
      <c r="MW32" s="99"/>
      <c r="MX32" s="99"/>
      <c r="MY32" s="99"/>
      <c r="MZ32" s="99"/>
      <c r="NA32" s="99"/>
      <c r="NB32" s="99"/>
      <c r="NC32" s="99"/>
      <c r="ND32" s="99"/>
      <c r="NE32" s="99"/>
      <c r="NF32" s="99"/>
      <c r="NG32" s="99"/>
      <c r="NH32" s="99"/>
      <c r="NI32" s="99"/>
      <c r="NJ32" s="99"/>
      <c r="NK32" s="99"/>
      <c r="NL32" s="99"/>
      <c r="NM32" s="99"/>
      <c r="NN32" s="99"/>
      <c r="NO32" s="99"/>
    </row>
    <row r="33" spans="1:379" s="35" customFormat="1" ht="15">
      <c r="A33" s="64"/>
      <c r="B33" s="8" t="s">
        <v>33</v>
      </c>
      <c r="C33" s="8" t="s">
        <v>14</v>
      </c>
      <c r="D33" s="8"/>
      <c r="E33" s="200">
        <v>448</v>
      </c>
      <c r="F33" s="118" t="s">
        <v>35</v>
      </c>
      <c r="G33" s="118" t="s">
        <v>108</v>
      </c>
      <c r="H33" s="118" t="s">
        <v>34</v>
      </c>
      <c r="I33" s="307" t="s">
        <v>188</v>
      </c>
      <c r="J33" s="56"/>
      <c r="K33" s="56"/>
      <c r="L33" s="56"/>
      <c r="M33" s="56"/>
      <c r="N33" s="56"/>
      <c r="O33" s="56"/>
      <c r="P33" s="56"/>
      <c r="Q33" s="56"/>
      <c r="R33" s="56"/>
      <c r="S33" s="314"/>
      <c r="T33" s="276"/>
      <c r="U33" s="56"/>
      <c r="V33" s="8"/>
      <c r="W33" s="273"/>
      <c r="X33" s="116"/>
      <c r="Y33" s="56"/>
      <c r="Z33" s="56"/>
      <c r="AA33" s="56"/>
      <c r="AB33" s="56"/>
      <c r="AC33" s="56"/>
      <c r="AD33" s="56"/>
      <c r="AE33" s="56"/>
      <c r="AF33" s="56"/>
      <c r="AG33" s="314"/>
      <c r="AH33" s="276"/>
      <c r="AI33" s="56"/>
      <c r="AJ33" s="8"/>
      <c r="AK33" s="273"/>
      <c r="AL33" s="127"/>
      <c r="AM33" s="57"/>
      <c r="AN33" s="57"/>
      <c r="AO33" s="57"/>
      <c r="AP33" s="57"/>
      <c r="AQ33" s="57"/>
      <c r="AR33" s="57"/>
      <c r="AS33" s="57"/>
      <c r="AT33" s="57"/>
      <c r="AU33" s="147"/>
      <c r="AV33" s="276"/>
      <c r="AW33" s="56"/>
      <c r="AX33" s="8"/>
      <c r="AY33" s="273"/>
      <c r="AZ33" s="127"/>
      <c r="BA33" s="57"/>
      <c r="BB33" s="57"/>
      <c r="BC33" s="112"/>
      <c r="BD33" s="113"/>
      <c r="BE33" s="113"/>
      <c r="BF33" s="112"/>
      <c r="BG33" s="113"/>
      <c r="BH33" s="147"/>
      <c r="BI33" s="276"/>
      <c r="BJ33" s="56"/>
      <c r="BK33" s="8"/>
      <c r="BL33" s="273"/>
      <c r="BM33" s="127"/>
      <c r="BN33" s="57"/>
      <c r="BO33" s="57"/>
      <c r="BP33" s="57"/>
      <c r="BQ33" s="112"/>
      <c r="BR33" s="113"/>
      <c r="BS33" s="113"/>
      <c r="BT33" s="112"/>
      <c r="BU33" s="113"/>
      <c r="BV33" s="147"/>
      <c r="BW33" s="276"/>
      <c r="BX33" s="56"/>
      <c r="BY33" s="8"/>
      <c r="BZ33" s="273"/>
      <c r="CA33" s="127"/>
      <c r="CB33" s="57"/>
      <c r="CC33" s="57"/>
      <c r="CD33" s="57"/>
      <c r="CE33" s="112"/>
      <c r="CF33" s="113"/>
      <c r="CG33" s="113"/>
      <c r="CH33" s="112"/>
      <c r="CI33" s="113"/>
      <c r="CJ33" s="147"/>
      <c r="CK33" s="276"/>
      <c r="CL33" s="56"/>
      <c r="CM33" s="8"/>
      <c r="CN33" s="273"/>
      <c r="CO33" s="333"/>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9"/>
      <c r="GS33" s="99"/>
      <c r="GT33" s="99"/>
      <c r="GU33" s="99"/>
      <c r="GV33" s="99"/>
      <c r="GW33" s="99"/>
      <c r="GX33" s="99"/>
      <c r="GY33" s="99"/>
      <c r="GZ33" s="99"/>
      <c r="HA33" s="99"/>
      <c r="HB33" s="99"/>
      <c r="HC33" s="99"/>
      <c r="HD33" s="99"/>
      <c r="HE33" s="99"/>
      <c r="HF33" s="99"/>
      <c r="HG33" s="99"/>
      <c r="HH33" s="99"/>
      <c r="HI33" s="99"/>
      <c r="HJ33" s="99"/>
      <c r="HK33" s="99"/>
      <c r="HL33" s="99"/>
      <c r="HM33" s="99"/>
      <c r="HN33" s="99"/>
      <c r="HO33" s="99"/>
      <c r="HP33" s="99"/>
      <c r="HQ33" s="99"/>
      <c r="HR33" s="99"/>
      <c r="HS33" s="99"/>
      <c r="HT33" s="99"/>
      <c r="HU33" s="99"/>
      <c r="HV33" s="99"/>
      <c r="HW33" s="99"/>
      <c r="HX33" s="99"/>
      <c r="HY33" s="99"/>
      <c r="HZ33" s="99"/>
      <c r="IA33" s="99"/>
      <c r="IB33" s="99"/>
      <c r="IC33" s="99"/>
      <c r="ID33" s="99"/>
      <c r="IE33" s="99"/>
      <c r="IF33" s="99"/>
      <c r="IG33" s="99"/>
      <c r="IH33" s="99"/>
      <c r="II33" s="99"/>
      <c r="IJ33" s="99"/>
      <c r="IK33" s="99"/>
      <c r="IL33" s="99"/>
      <c r="IM33" s="99"/>
      <c r="IN33" s="99"/>
      <c r="IO33" s="99"/>
      <c r="IP33" s="99"/>
      <c r="IQ33" s="99"/>
      <c r="IR33" s="99"/>
      <c r="IS33" s="99"/>
      <c r="IT33" s="99"/>
      <c r="IU33" s="99"/>
      <c r="IV33" s="99"/>
      <c r="IW33" s="99"/>
      <c r="IX33" s="99"/>
      <c r="IY33" s="99"/>
      <c r="IZ33" s="99"/>
      <c r="JA33" s="99"/>
      <c r="JB33" s="99"/>
      <c r="JC33" s="99"/>
      <c r="JD33" s="99"/>
      <c r="JE33" s="99"/>
      <c r="JF33" s="99"/>
      <c r="JG33" s="99"/>
      <c r="JH33" s="99"/>
      <c r="JI33" s="99"/>
      <c r="JJ33" s="99"/>
      <c r="JK33" s="99"/>
      <c r="JL33" s="99"/>
      <c r="JM33" s="99"/>
      <c r="JN33" s="99"/>
      <c r="JO33" s="99"/>
      <c r="JP33" s="99"/>
      <c r="JQ33" s="99"/>
      <c r="JR33" s="99"/>
      <c r="JS33" s="99"/>
      <c r="JT33" s="99"/>
      <c r="JU33" s="99"/>
      <c r="JV33" s="99"/>
      <c r="JW33" s="99"/>
      <c r="JX33" s="99"/>
      <c r="JY33" s="99"/>
      <c r="JZ33" s="99"/>
      <c r="KA33" s="99"/>
      <c r="KB33" s="99"/>
      <c r="KC33" s="99"/>
      <c r="KD33" s="99"/>
      <c r="KE33" s="99"/>
      <c r="KF33" s="99"/>
      <c r="KG33" s="99"/>
      <c r="KH33" s="99"/>
      <c r="KI33" s="99"/>
      <c r="KJ33" s="99"/>
      <c r="KK33" s="99"/>
      <c r="KL33" s="99"/>
      <c r="KM33" s="99"/>
      <c r="KN33" s="99"/>
      <c r="KO33" s="99"/>
      <c r="KP33" s="99"/>
      <c r="KQ33" s="99"/>
      <c r="KR33" s="99"/>
      <c r="KS33" s="99"/>
      <c r="KT33" s="99"/>
      <c r="KU33" s="99"/>
      <c r="KV33" s="99"/>
      <c r="KW33" s="99"/>
      <c r="KX33" s="99"/>
      <c r="KY33" s="99"/>
      <c r="KZ33" s="99"/>
      <c r="LA33" s="99"/>
      <c r="LB33" s="99"/>
      <c r="LC33" s="99"/>
      <c r="LD33" s="99"/>
      <c r="LE33" s="99"/>
      <c r="LF33" s="99"/>
      <c r="LG33" s="99"/>
      <c r="LH33" s="99"/>
      <c r="LI33" s="99"/>
      <c r="LJ33" s="99"/>
      <c r="LK33" s="99"/>
      <c r="LL33" s="99"/>
      <c r="LM33" s="99"/>
      <c r="LN33" s="99"/>
      <c r="LO33" s="99"/>
      <c r="LP33" s="99"/>
      <c r="LQ33" s="99"/>
      <c r="LR33" s="99"/>
      <c r="LS33" s="99"/>
      <c r="LT33" s="99"/>
      <c r="LU33" s="99"/>
      <c r="LV33" s="99"/>
      <c r="LW33" s="99"/>
      <c r="LX33" s="99"/>
      <c r="LY33" s="99"/>
      <c r="LZ33" s="99"/>
      <c r="MA33" s="99"/>
      <c r="MB33" s="99"/>
      <c r="MC33" s="99"/>
      <c r="MD33" s="99"/>
      <c r="ME33" s="99"/>
      <c r="MF33" s="99"/>
      <c r="MG33" s="99"/>
      <c r="MH33" s="99"/>
      <c r="MI33" s="99"/>
      <c r="MJ33" s="99"/>
      <c r="MK33" s="99"/>
      <c r="ML33" s="99"/>
      <c r="MM33" s="99"/>
      <c r="MN33" s="99"/>
      <c r="MO33" s="99"/>
      <c r="MP33" s="99"/>
      <c r="MQ33" s="99"/>
      <c r="MR33" s="99"/>
      <c r="MS33" s="99"/>
      <c r="MT33" s="99"/>
      <c r="MU33" s="99"/>
      <c r="MV33" s="99"/>
      <c r="MW33" s="99"/>
      <c r="MX33" s="99"/>
      <c r="MY33" s="99"/>
      <c r="MZ33" s="99"/>
      <c r="NA33" s="99"/>
      <c r="NB33" s="99"/>
      <c r="NC33" s="99"/>
      <c r="ND33" s="99"/>
      <c r="NE33" s="99"/>
      <c r="NF33" s="99"/>
      <c r="NG33" s="99"/>
      <c r="NH33" s="99"/>
      <c r="NI33" s="99"/>
      <c r="NJ33" s="99"/>
      <c r="NK33" s="99"/>
      <c r="NL33" s="99"/>
      <c r="NM33" s="99"/>
      <c r="NN33" s="99"/>
      <c r="NO33" s="99"/>
    </row>
    <row r="34" spans="1:379" s="35" customFormat="1" ht="15">
      <c r="A34" s="64"/>
      <c r="B34" s="8" t="s">
        <v>33</v>
      </c>
      <c r="C34" s="8" t="s">
        <v>14</v>
      </c>
      <c r="D34" s="8"/>
      <c r="E34" s="200">
        <v>448</v>
      </c>
      <c r="F34" s="118" t="s">
        <v>35</v>
      </c>
      <c r="G34" s="118" t="s">
        <v>108</v>
      </c>
      <c r="H34" s="118" t="s">
        <v>34</v>
      </c>
      <c r="I34" s="307" t="s">
        <v>188</v>
      </c>
      <c r="J34" s="56"/>
      <c r="K34" s="56"/>
      <c r="L34" s="56"/>
      <c r="M34" s="56"/>
      <c r="N34" s="56"/>
      <c r="O34" s="56"/>
      <c r="P34" s="56"/>
      <c r="Q34" s="56"/>
      <c r="R34" s="56"/>
      <c r="S34" s="314"/>
      <c r="T34" s="276"/>
      <c r="U34" s="56"/>
      <c r="V34" s="8"/>
      <c r="W34" s="273"/>
      <c r="X34" s="116"/>
      <c r="Y34" s="56"/>
      <c r="Z34" s="56"/>
      <c r="AA34" s="56"/>
      <c r="AB34" s="56"/>
      <c r="AC34" s="56"/>
      <c r="AD34" s="56"/>
      <c r="AE34" s="56"/>
      <c r="AF34" s="56"/>
      <c r="AG34" s="314"/>
      <c r="AH34" s="276"/>
      <c r="AI34" s="56"/>
      <c r="AJ34" s="8"/>
      <c r="AK34" s="273"/>
      <c r="AL34" s="127"/>
      <c r="AM34" s="57"/>
      <c r="AN34" s="57"/>
      <c r="AO34" s="57"/>
      <c r="AP34" s="57"/>
      <c r="AQ34" s="57"/>
      <c r="AR34" s="57"/>
      <c r="AS34" s="57"/>
      <c r="AT34" s="57"/>
      <c r="AU34" s="147"/>
      <c r="AV34" s="276"/>
      <c r="AW34" s="56"/>
      <c r="AX34" s="8"/>
      <c r="AY34" s="273"/>
      <c r="AZ34" s="127"/>
      <c r="BA34" s="57"/>
      <c r="BB34" s="57"/>
      <c r="BC34" s="112"/>
      <c r="BD34" s="113"/>
      <c r="BE34" s="113"/>
      <c r="BF34" s="112"/>
      <c r="BG34" s="113"/>
      <c r="BH34" s="147"/>
      <c r="BI34" s="276"/>
      <c r="BJ34" s="56"/>
      <c r="BK34" s="8"/>
      <c r="BL34" s="273"/>
      <c r="BM34" s="127"/>
      <c r="BN34" s="57"/>
      <c r="BO34" s="57"/>
      <c r="BP34" s="57"/>
      <c r="BQ34" s="112"/>
      <c r="BR34" s="113"/>
      <c r="BS34" s="113"/>
      <c r="BT34" s="112"/>
      <c r="BU34" s="113"/>
      <c r="BV34" s="147"/>
      <c r="BW34" s="276"/>
      <c r="BX34" s="56"/>
      <c r="BY34" s="8"/>
      <c r="BZ34" s="273"/>
      <c r="CA34" s="127"/>
      <c r="CB34" s="57"/>
      <c r="CC34" s="57"/>
      <c r="CD34" s="57"/>
      <c r="CE34" s="112"/>
      <c r="CF34" s="113"/>
      <c r="CG34" s="113"/>
      <c r="CH34" s="112"/>
      <c r="CI34" s="113"/>
      <c r="CJ34" s="147"/>
      <c r="CK34" s="276"/>
      <c r="CL34" s="56"/>
      <c r="CM34" s="8"/>
      <c r="CN34" s="273"/>
      <c r="CO34" s="333"/>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9"/>
      <c r="GS34" s="99"/>
      <c r="GT34" s="99"/>
      <c r="GU34" s="99"/>
      <c r="GV34" s="99"/>
      <c r="GW34" s="99"/>
      <c r="GX34" s="99"/>
      <c r="GY34" s="99"/>
      <c r="GZ34" s="99"/>
      <c r="HA34" s="99"/>
      <c r="HB34" s="99"/>
      <c r="HC34" s="99"/>
      <c r="HD34" s="99"/>
      <c r="HE34" s="99"/>
      <c r="HF34" s="99"/>
      <c r="HG34" s="99"/>
      <c r="HH34" s="99"/>
      <c r="HI34" s="99"/>
      <c r="HJ34" s="99"/>
      <c r="HK34" s="99"/>
      <c r="HL34" s="99"/>
      <c r="HM34" s="99"/>
      <c r="HN34" s="99"/>
      <c r="HO34" s="99"/>
      <c r="HP34" s="99"/>
      <c r="HQ34" s="99"/>
      <c r="HR34" s="99"/>
      <c r="HS34" s="99"/>
      <c r="HT34" s="99"/>
      <c r="HU34" s="99"/>
      <c r="HV34" s="99"/>
      <c r="HW34" s="99"/>
      <c r="HX34" s="99"/>
      <c r="HY34" s="99"/>
      <c r="HZ34" s="99"/>
      <c r="IA34" s="99"/>
      <c r="IB34" s="99"/>
      <c r="IC34" s="99"/>
      <c r="ID34" s="99"/>
      <c r="IE34" s="99"/>
      <c r="IF34" s="99"/>
      <c r="IG34" s="99"/>
      <c r="IH34" s="99"/>
      <c r="II34" s="99"/>
      <c r="IJ34" s="99"/>
      <c r="IK34" s="99"/>
      <c r="IL34" s="99"/>
      <c r="IM34" s="99"/>
      <c r="IN34" s="99"/>
      <c r="IO34" s="99"/>
      <c r="IP34" s="99"/>
      <c r="IQ34" s="99"/>
      <c r="IR34" s="99"/>
      <c r="IS34" s="99"/>
      <c r="IT34" s="99"/>
      <c r="IU34" s="99"/>
      <c r="IV34" s="99"/>
      <c r="IW34" s="99"/>
      <c r="IX34" s="99"/>
      <c r="IY34" s="99"/>
      <c r="IZ34" s="99"/>
      <c r="JA34" s="99"/>
      <c r="JB34" s="99"/>
      <c r="JC34" s="99"/>
      <c r="JD34" s="99"/>
      <c r="JE34" s="99"/>
      <c r="JF34" s="99"/>
      <c r="JG34" s="99"/>
      <c r="JH34" s="99"/>
      <c r="JI34" s="99"/>
      <c r="JJ34" s="99"/>
      <c r="JK34" s="99"/>
      <c r="JL34" s="99"/>
      <c r="JM34" s="99"/>
      <c r="JN34" s="99"/>
      <c r="JO34" s="99"/>
      <c r="JP34" s="99"/>
      <c r="JQ34" s="99"/>
      <c r="JR34" s="99"/>
      <c r="JS34" s="99"/>
      <c r="JT34" s="99"/>
      <c r="JU34" s="99"/>
      <c r="JV34" s="99"/>
      <c r="JW34" s="99"/>
      <c r="JX34" s="99"/>
      <c r="JY34" s="99"/>
      <c r="JZ34" s="99"/>
      <c r="KA34" s="99"/>
      <c r="KB34" s="99"/>
      <c r="KC34" s="99"/>
      <c r="KD34" s="99"/>
      <c r="KE34" s="99"/>
      <c r="KF34" s="99"/>
      <c r="KG34" s="99"/>
      <c r="KH34" s="99"/>
      <c r="KI34" s="99"/>
      <c r="KJ34" s="99"/>
      <c r="KK34" s="99"/>
      <c r="KL34" s="99"/>
      <c r="KM34" s="99"/>
      <c r="KN34" s="99"/>
      <c r="KO34" s="99"/>
      <c r="KP34" s="99"/>
      <c r="KQ34" s="99"/>
      <c r="KR34" s="99"/>
      <c r="KS34" s="99"/>
      <c r="KT34" s="99"/>
      <c r="KU34" s="99"/>
      <c r="KV34" s="99"/>
      <c r="KW34" s="99"/>
      <c r="KX34" s="99"/>
      <c r="KY34" s="99"/>
      <c r="KZ34" s="99"/>
      <c r="LA34" s="99"/>
      <c r="LB34" s="99"/>
      <c r="LC34" s="99"/>
      <c r="LD34" s="99"/>
      <c r="LE34" s="99"/>
      <c r="LF34" s="99"/>
      <c r="LG34" s="99"/>
      <c r="LH34" s="99"/>
      <c r="LI34" s="99"/>
      <c r="LJ34" s="99"/>
      <c r="LK34" s="99"/>
      <c r="LL34" s="99"/>
      <c r="LM34" s="99"/>
      <c r="LN34" s="99"/>
      <c r="LO34" s="99"/>
      <c r="LP34" s="99"/>
      <c r="LQ34" s="99"/>
      <c r="LR34" s="99"/>
      <c r="LS34" s="99"/>
      <c r="LT34" s="99"/>
      <c r="LU34" s="99"/>
      <c r="LV34" s="99"/>
      <c r="LW34" s="99"/>
      <c r="LX34" s="99"/>
      <c r="LY34" s="99"/>
      <c r="LZ34" s="99"/>
      <c r="MA34" s="99"/>
      <c r="MB34" s="99"/>
      <c r="MC34" s="99"/>
      <c r="MD34" s="99"/>
      <c r="ME34" s="99"/>
      <c r="MF34" s="99"/>
      <c r="MG34" s="99"/>
      <c r="MH34" s="99"/>
      <c r="MI34" s="99"/>
      <c r="MJ34" s="99"/>
      <c r="MK34" s="99"/>
      <c r="ML34" s="99"/>
      <c r="MM34" s="99"/>
      <c r="MN34" s="99"/>
      <c r="MO34" s="99"/>
      <c r="MP34" s="99"/>
      <c r="MQ34" s="99"/>
      <c r="MR34" s="99"/>
      <c r="MS34" s="99"/>
      <c r="MT34" s="99"/>
      <c r="MU34" s="99"/>
      <c r="MV34" s="99"/>
      <c r="MW34" s="99"/>
      <c r="MX34" s="99"/>
      <c r="MY34" s="99"/>
      <c r="MZ34" s="99"/>
      <c r="NA34" s="99"/>
      <c r="NB34" s="99"/>
      <c r="NC34" s="99"/>
      <c r="ND34" s="99"/>
      <c r="NE34" s="99"/>
      <c r="NF34" s="99"/>
      <c r="NG34" s="99"/>
      <c r="NH34" s="99"/>
      <c r="NI34" s="99"/>
      <c r="NJ34" s="99"/>
      <c r="NK34" s="99"/>
      <c r="NL34" s="99"/>
      <c r="NM34" s="99"/>
      <c r="NN34" s="99"/>
      <c r="NO34" s="99"/>
    </row>
    <row r="35" spans="1:379" ht="42" customHeight="1">
      <c r="A35" s="1" t="s">
        <v>7</v>
      </c>
      <c r="B35" s="1" t="s">
        <v>33</v>
      </c>
      <c r="C35" s="1" t="s">
        <v>144</v>
      </c>
      <c r="D35" s="2" t="s">
        <v>20</v>
      </c>
      <c r="E35" s="1">
        <v>1</v>
      </c>
      <c r="F35" s="2" t="s">
        <v>187</v>
      </c>
      <c r="G35" s="38" t="s">
        <v>108</v>
      </c>
      <c r="H35" s="2" t="s">
        <v>36</v>
      </c>
      <c r="I35" s="303" t="s">
        <v>188</v>
      </c>
      <c r="J35" s="3"/>
      <c r="K35" s="3"/>
      <c r="L35" s="3"/>
      <c r="M35" s="3"/>
      <c r="N35" s="38" t="s">
        <v>261</v>
      </c>
      <c r="O35" s="81">
        <f>O36+O41+O44</f>
        <v>5.2999999999999403</v>
      </c>
      <c r="P35" s="81">
        <f>P36+P41+P44</f>
        <v>15899999.999999821</v>
      </c>
      <c r="Q35" s="38" t="s">
        <v>262</v>
      </c>
      <c r="R35" s="81">
        <f>R36+R41+R44</f>
        <v>5.1900000000001965E-2</v>
      </c>
      <c r="S35" s="89">
        <f>S36+S41+S44</f>
        <v>155700.00000000588</v>
      </c>
      <c r="T35" s="268"/>
      <c r="U35" s="81"/>
      <c r="V35" s="81"/>
      <c r="W35" s="269"/>
      <c r="X35" s="262"/>
      <c r="Y35" s="3"/>
      <c r="Z35" s="3"/>
      <c r="AA35" s="3"/>
      <c r="AB35" s="38" t="s">
        <v>261</v>
      </c>
      <c r="AC35" s="81">
        <f>AC36+AC41+AC44</f>
        <v>0</v>
      </c>
      <c r="AD35" s="81">
        <f>AD36+AD41+AD44</f>
        <v>0</v>
      </c>
      <c r="AE35" s="38" t="s">
        <v>262</v>
      </c>
      <c r="AF35" s="81">
        <f>AF36+AF41+AF44</f>
        <v>0</v>
      </c>
      <c r="AG35" s="89">
        <f>AG36+AG41+AG44</f>
        <v>0</v>
      </c>
      <c r="AH35" s="268"/>
      <c r="AI35" s="81"/>
      <c r="AJ35" s="81"/>
      <c r="AK35" s="269"/>
      <c r="AL35" s="262"/>
      <c r="AM35" s="3"/>
      <c r="AN35" s="3"/>
      <c r="AO35" s="3"/>
      <c r="AP35" s="38" t="s">
        <v>116</v>
      </c>
      <c r="AQ35" s="81">
        <f>AQ36+AQ41+AQ44</f>
        <v>0</v>
      </c>
      <c r="AR35" s="81">
        <f>AR36+AR41+AR44</f>
        <v>0</v>
      </c>
      <c r="AS35" s="38" t="s">
        <v>116</v>
      </c>
      <c r="AT35" s="81">
        <f>AT36+AT41+AT44</f>
        <v>0</v>
      </c>
      <c r="AU35" s="89">
        <f>AU36+AU41+AU44</f>
        <v>0</v>
      </c>
      <c r="AV35" s="268"/>
      <c r="AW35" s="81"/>
      <c r="AX35" s="81"/>
      <c r="AY35" s="269"/>
      <c r="AZ35" s="262"/>
      <c r="BA35" s="3"/>
      <c r="BB35" s="3"/>
      <c r="BC35" s="38" t="s">
        <v>116</v>
      </c>
      <c r="BD35" s="81">
        <f>BD36+BD41+BD44</f>
        <v>0</v>
      </c>
      <c r="BE35" s="81">
        <f>BE36+BE41+BE44</f>
        <v>0</v>
      </c>
      <c r="BF35" s="38" t="s">
        <v>116</v>
      </c>
      <c r="BG35" s="81">
        <f>BG36+BG41+BG44</f>
        <v>0</v>
      </c>
      <c r="BH35" s="89">
        <f>BH36+BH41+BH44</f>
        <v>0</v>
      </c>
      <c r="BI35" s="268"/>
      <c r="BJ35" s="81"/>
      <c r="BK35" s="81"/>
      <c r="BL35" s="269"/>
      <c r="BM35" s="262"/>
      <c r="BN35" s="3"/>
      <c r="BO35" s="3"/>
      <c r="BP35" s="3"/>
      <c r="BQ35" s="38" t="s">
        <v>116</v>
      </c>
      <c r="BR35" s="81">
        <f>BR36+BR41+BR44</f>
        <v>5.2299999999999311</v>
      </c>
      <c r="BS35" s="81">
        <f>BS36+BS41+BS44</f>
        <v>10459999.999999864</v>
      </c>
      <c r="BT35" s="38" t="s">
        <v>116</v>
      </c>
      <c r="BU35" s="81">
        <f>BU36+BU41+BU44</f>
        <v>0</v>
      </c>
      <c r="BV35" s="89">
        <f>BV36+BV41+BV44</f>
        <v>0</v>
      </c>
      <c r="BW35" s="268"/>
      <c r="BX35" s="81"/>
      <c r="BY35" s="81"/>
      <c r="BZ35" s="269"/>
      <c r="CA35" s="262"/>
      <c r="CB35" s="3"/>
      <c r="CC35" s="3"/>
      <c r="CD35" s="3"/>
      <c r="CE35" s="38" t="s">
        <v>116</v>
      </c>
      <c r="CF35" s="81">
        <f>CF36+CF41+CF44</f>
        <v>0</v>
      </c>
      <c r="CG35" s="81">
        <f>CG36+CG41+CG44</f>
        <v>0</v>
      </c>
      <c r="CH35" s="38" t="s">
        <v>116</v>
      </c>
      <c r="CI35" s="81">
        <f>CI36+CI41+CI44</f>
        <v>0</v>
      </c>
      <c r="CJ35" s="89">
        <f>CJ36+CJ41+CJ44</f>
        <v>0</v>
      </c>
      <c r="CK35" s="268"/>
      <c r="CL35" s="81"/>
      <c r="CM35" s="81"/>
      <c r="CN35" s="269"/>
      <c r="CO35" s="331"/>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9"/>
      <c r="GS35" s="99"/>
      <c r="GT35" s="99"/>
      <c r="GU35" s="99"/>
      <c r="GV35" s="99"/>
      <c r="GW35" s="99"/>
      <c r="GX35" s="99"/>
      <c r="GY35" s="99"/>
      <c r="GZ35" s="99"/>
      <c r="HA35" s="99"/>
      <c r="HB35" s="99"/>
      <c r="HC35" s="99"/>
      <c r="HD35" s="99"/>
      <c r="HE35" s="99"/>
      <c r="HF35" s="99"/>
      <c r="HG35" s="99"/>
      <c r="HH35" s="99"/>
      <c r="HI35" s="99"/>
      <c r="HJ35" s="99"/>
      <c r="HK35" s="99"/>
      <c r="HL35" s="99"/>
      <c r="HM35" s="99"/>
      <c r="HN35" s="99"/>
      <c r="HO35" s="99"/>
      <c r="HP35" s="99"/>
      <c r="HQ35" s="99"/>
      <c r="HR35" s="99"/>
      <c r="HS35" s="99"/>
      <c r="HT35" s="99"/>
      <c r="HU35" s="99"/>
      <c r="HV35" s="99"/>
      <c r="HW35" s="99"/>
      <c r="HX35" s="99"/>
      <c r="HY35" s="99"/>
      <c r="HZ35" s="99"/>
      <c r="IA35" s="99"/>
      <c r="IB35" s="99"/>
      <c r="IC35" s="99"/>
      <c r="ID35" s="99"/>
      <c r="IE35" s="99"/>
      <c r="IF35" s="99"/>
      <c r="IG35" s="99"/>
      <c r="IH35" s="99"/>
      <c r="II35" s="99"/>
      <c r="IJ35" s="99"/>
      <c r="IK35" s="99"/>
      <c r="IL35" s="99"/>
      <c r="IM35" s="99"/>
      <c r="IN35" s="99"/>
      <c r="IO35" s="99"/>
      <c r="IP35" s="99"/>
      <c r="IQ35" s="99"/>
      <c r="IR35" s="99"/>
      <c r="IS35" s="99"/>
      <c r="IT35" s="99"/>
      <c r="IU35" s="99"/>
      <c r="IV35" s="99"/>
      <c r="IW35" s="99"/>
      <c r="IX35" s="99"/>
      <c r="IY35" s="99"/>
      <c r="IZ35" s="99"/>
      <c r="JA35" s="99"/>
      <c r="JB35" s="99"/>
      <c r="JC35" s="99"/>
      <c r="JD35" s="99"/>
      <c r="JE35" s="99"/>
      <c r="JF35" s="99"/>
      <c r="JG35" s="99"/>
      <c r="JH35" s="99"/>
      <c r="JI35" s="99"/>
      <c r="JJ35" s="99"/>
      <c r="JK35" s="99"/>
      <c r="JL35" s="99"/>
      <c r="JM35" s="99"/>
      <c r="JN35" s="99"/>
      <c r="JO35" s="99"/>
      <c r="JP35" s="99"/>
      <c r="JQ35" s="99"/>
      <c r="JR35" s="99"/>
      <c r="JS35" s="99"/>
      <c r="JT35" s="99"/>
      <c r="JU35" s="99"/>
      <c r="JV35" s="99"/>
      <c r="JW35" s="99"/>
      <c r="JX35" s="99"/>
      <c r="JY35" s="99"/>
      <c r="JZ35" s="99"/>
      <c r="KA35" s="99"/>
      <c r="KB35" s="99"/>
      <c r="KC35" s="99"/>
      <c r="KD35" s="99"/>
      <c r="KE35" s="99"/>
      <c r="KF35" s="99"/>
      <c r="KG35" s="99"/>
      <c r="KH35" s="99"/>
      <c r="KI35" s="99"/>
      <c r="KJ35" s="99"/>
      <c r="KK35" s="99"/>
      <c r="KL35" s="99"/>
      <c r="KM35" s="99"/>
      <c r="KN35" s="99"/>
      <c r="KO35" s="99"/>
      <c r="KP35" s="99"/>
      <c r="KQ35" s="99"/>
      <c r="KR35" s="99"/>
      <c r="KS35" s="99"/>
      <c r="KT35" s="99"/>
      <c r="KU35" s="99"/>
      <c r="KV35" s="99"/>
      <c r="KW35" s="99"/>
      <c r="KX35" s="99"/>
      <c r="KY35" s="99"/>
      <c r="KZ35" s="99"/>
      <c r="LA35" s="99"/>
      <c r="LB35" s="99"/>
      <c r="LC35" s="99"/>
      <c r="LD35" s="99"/>
      <c r="LE35" s="99"/>
      <c r="LF35" s="99"/>
      <c r="LG35" s="99"/>
      <c r="LH35" s="99"/>
      <c r="LI35" s="99"/>
      <c r="LJ35" s="99"/>
      <c r="LK35" s="99"/>
      <c r="LL35" s="99"/>
      <c r="LM35" s="99"/>
      <c r="LN35" s="99"/>
      <c r="LO35" s="99"/>
      <c r="LP35" s="99"/>
      <c r="LQ35" s="99"/>
      <c r="LR35" s="99"/>
      <c r="LS35" s="99"/>
      <c r="LT35" s="99"/>
      <c r="LU35" s="99"/>
      <c r="LV35" s="99"/>
      <c r="LW35" s="99"/>
      <c r="LX35" s="99"/>
      <c r="LY35" s="99"/>
      <c r="LZ35" s="99"/>
      <c r="MA35" s="99"/>
      <c r="MB35" s="99"/>
      <c r="MC35" s="99"/>
      <c r="MD35" s="99"/>
      <c r="ME35" s="99"/>
      <c r="MF35" s="99"/>
      <c r="MG35" s="99"/>
      <c r="MH35" s="99"/>
      <c r="MI35" s="99"/>
      <c r="MJ35" s="99"/>
      <c r="MK35" s="99"/>
      <c r="ML35" s="99"/>
      <c r="MM35" s="99"/>
      <c r="MN35" s="99"/>
      <c r="MO35" s="99"/>
      <c r="MP35" s="99"/>
      <c r="MQ35" s="99"/>
      <c r="MR35" s="99"/>
      <c r="MS35" s="99"/>
      <c r="MT35" s="99"/>
      <c r="MU35" s="99"/>
      <c r="MV35" s="99"/>
      <c r="MW35" s="99"/>
      <c r="MX35" s="99"/>
      <c r="MY35" s="99"/>
      <c r="MZ35" s="99"/>
      <c r="NA35" s="99"/>
      <c r="NB35" s="99"/>
      <c r="NC35" s="99"/>
      <c r="ND35" s="99"/>
      <c r="NE35" s="99"/>
      <c r="NF35" s="99"/>
      <c r="NG35" s="99"/>
      <c r="NH35" s="99"/>
      <c r="NI35" s="99"/>
      <c r="NJ35" s="99"/>
      <c r="NK35" s="99"/>
      <c r="NL35" s="99"/>
      <c r="NM35" s="99"/>
      <c r="NN35" s="99"/>
      <c r="NO35" s="99"/>
    </row>
    <row r="36" spans="1:379" ht="15" customHeight="1">
      <c r="A36" s="4" t="s">
        <v>7</v>
      </c>
      <c r="B36" s="64" t="s">
        <v>33</v>
      </c>
      <c r="C36" s="64" t="s">
        <v>8</v>
      </c>
      <c r="D36" s="65" t="s">
        <v>20</v>
      </c>
      <c r="E36" s="126">
        <v>365</v>
      </c>
      <c r="F36" s="119" t="s">
        <v>187</v>
      </c>
      <c r="G36" s="119" t="s">
        <v>108</v>
      </c>
      <c r="H36" s="185" t="s">
        <v>400</v>
      </c>
      <c r="I36" s="305" t="s">
        <v>188</v>
      </c>
      <c r="J36" s="70"/>
      <c r="K36" s="70"/>
      <c r="L36" s="70"/>
      <c r="M36" s="70"/>
      <c r="N36" s="80" t="s">
        <v>115</v>
      </c>
      <c r="O36" s="79">
        <f>SUM(O37:O40)</f>
        <v>3.7999999999999545</v>
      </c>
      <c r="P36" s="79">
        <f>SUM(P37:P40)</f>
        <v>11399999.999999864</v>
      </c>
      <c r="Q36" s="80" t="s">
        <v>115</v>
      </c>
      <c r="R36" s="79">
        <f>SUM(R37:R40)</f>
        <v>5.1900000000001965E-2</v>
      </c>
      <c r="S36" s="256">
        <f>SUM(S37:S40)</f>
        <v>155700.00000000588</v>
      </c>
      <c r="T36" s="270"/>
      <c r="U36" s="79"/>
      <c r="V36" s="79"/>
      <c r="W36" s="271"/>
      <c r="X36" s="263"/>
      <c r="Y36" s="70"/>
      <c r="Z36" s="70"/>
      <c r="AA36" s="70"/>
      <c r="AB36" s="80" t="s">
        <v>115</v>
      </c>
      <c r="AC36" s="79">
        <f>SUM(AC37:AC40)</f>
        <v>0</v>
      </c>
      <c r="AD36" s="79">
        <f>SUM(AD37:AD40)</f>
        <v>0</v>
      </c>
      <c r="AE36" s="80" t="s">
        <v>115</v>
      </c>
      <c r="AF36" s="79">
        <f t="shared" ref="AF36:AG36" si="9">SUM(AF37:AF40)</f>
        <v>0</v>
      </c>
      <c r="AG36" s="256">
        <f t="shared" si="9"/>
        <v>0</v>
      </c>
      <c r="AH36" s="270"/>
      <c r="AI36" s="79"/>
      <c r="AJ36" s="79"/>
      <c r="AK36" s="271"/>
      <c r="AL36" s="263"/>
      <c r="AM36" s="70"/>
      <c r="AN36" s="70"/>
      <c r="AO36" s="70"/>
      <c r="AP36" s="80" t="s">
        <v>115</v>
      </c>
      <c r="AQ36" s="79">
        <f t="shared" ref="AQ36" si="10">SUM(AQ37:AQ40)</f>
        <v>0</v>
      </c>
      <c r="AR36" s="79">
        <f t="shared" ref="AR36" si="11">SUM(AR37:AR40)</f>
        <v>0</v>
      </c>
      <c r="AS36" s="80" t="s">
        <v>115</v>
      </c>
      <c r="AT36" s="79">
        <f t="shared" ref="AT36" si="12">SUM(AT37:AT40)</f>
        <v>0</v>
      </c>
      <c r="AU36" s="256">
        <f t="shared" ref="AU36" si="13">SUM(AU37:AU40)</f>
        <v>0</v>
      </c>
      <c r="AV36" s="270"/>
      <c r="AW36" s="79"/>
      <c r="AX36" s="79"/>
      <c r="AY36" s="271"/>
      <c r="AZ36" s="263"/>
      <c r="BA36" s="70"/>
      <c r="BB36" s="70"/>
      <c r="BC36" s="80" t="s">
        <v>115</v>
      </c>
      <c r="BD36" s="79">
        <f t="shared" ref="BD36" si="14">SUM(BD37:BD40)</f>
        <v>0</v>
      </c>
      <c r="BE36" s="79">
        <f t="shared" ref="BE36" si="15">SUM(BE37:BE40)</f>
        <v>0</v>
      </c>
      <c r="BF36" s="80" t="s">
        <v>115</v>
      </c>
      <c r="BG36" s="79">
        <f t="shared" ref="BG36" si="16">SUM(BG37:BG40)</f>
        <v>0</v>
      </c>
      <c r="BH36" s="256">
        <f t="shared" ref="BH36" si="17">SUM(BH37:BH40)</f>
        <v>0</v>
      </c>
      <c r="BI36" s="270"/>
      <c r="BJ36" s="79"/>
      <c r="BK36" s="79"/>
      <c r="BL36" s="271"/>
      <c r="BM36" s="263"/>
      <c r="BN36" s="70"/>
      <c r="BO36" s="70"/>
      <c r="BP36" s="70"/>
      <c r="BQ36" s="80" t="s">
        <v>115</v>
      </c>
      <c r="BR36" s="79">
        <f t="shared" ref="BR36" si="18">SUM(BR37:BR40)</f>
        <v>5.2299999999999311</v>
      </c>
      <c r="BS36" s="79">
        <f t="shared" ref="BS36" si="19">SUM(BS37:BS40)</f>
        <v>10459999.999999864</v>
      </c>
      <c r="BT36" s="80" t="s">
        <v>115</v>
      </c>
      <c r="BU36" s="79">
        <f t="shared" ref="BU36" si="20">SUM(BU37:BU40)</f>
        <v>0</v>
      </c>
      <c r="BV36" s="256">
        <f t="shared" ref="BV36" si="21">SUM(BV37:BV40)</f>
        <v>0</v>
      </c>
      <c r="BW36" s="270"/>
      <c r="BX36" s="79"/>
      <c r="BY36" s="79"/>
      <c r="BZ36" s="271"/>
      <c r="CA36" s="263"/>
      <c r="CB36" s="70"/>
      <c r="CC36" s="70"/>
      <c r="CD36" s="70"/>
      <c r="CE36" s="80" t="s">
        <v>115</v>
      </c>
      <c r="CF36" s="79">
        <f t="shared" ref="CF36" si="22">SUM(CF37:CF40)</f>
        <v>0</v>
      </c>
      <c r="CG36" s="79">
        <f t="shared" ref="CG36" si="23">SUM(CG37:CG40)</f>
        <v>0</v>
      </c>
      <c r="CH36" s="80" t="s">
        <v>115</v>
      </c>
      <c r="CI36" s="79">
        <f t="shared" ref="CI36" si="24">SUM(CI37:CI40)</f>
        <v>0</v>
      </c>
      <c r="CJ36" s="256">
        <f t="shared" ref="CJ36" si="25">SUM(CJ37:CJ40)</f>
        <v>0</v>
      </c>
      <c r="CK36" s="270"/>
      <c r="CL36" s="79"/>
      <c r="CM36" s="79"/>
      <c r="CN36" s="271"/>
      <c r="CO36" s="332"/>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9"/>
      <c r="GS36" s="99"/>
      <c r="GT36" s="99"/>
      <c r="GU36" s="99"/>
      <c r="GV36" s="99"/>
      <c r="GW36" s="99"/>
      <c r="GX36" s="99"/>
      <c r="GY36" s="99"/>
      <c r="GZ36" s="99"/>
      <c r="HA36" s="99"/>
      <c r="HB36" s="99"/>
      <c r="HC36" s="99"/>
      <c r="HD36" s="99"/>
      <c r="HE36" s="99"/>
      <c r="HF36" s="99"/>
      <c r="HG36" s="99"/>
      <c r="HH36" s="99"/>
      <c r="HI36" s="99"/>
      <c r="HJ36" s="99"/>
      <c r="HK36" s="99"/>
      <c r="HL36" s="99"/>
      <c r="HM36" s="99"/>
      <c r="HN36" s="99"/>
      <c r="HO36" s="99"/>
      <c r="HP36" s="99"/>
      <c r="HQ36" s="99"/>
      <c r="HR36" s="99"/>
      <c r="HS36" s="99"/>
      <c r="HT36" s="99"/>
      <c r="HU36" s="99"/>
      <c r="HV36" s="99"/>
      <c r="HW36" s="99"/>
      <c r="HX36" s="99"/>
      <c r="HY36" s="99"/>
      <c r="HZ36" s="99"/>
      <c r="IA36" s="99"/>
      <c r="IB36" s="99"/>
      <c r="IC36" s="99"/>
      <c r="ID36" s="99"/>
      <c r="IE36" s="99"/>
      <c r="IF36" s="99"/>
      <c r="IG36" s="99"/>
      <c r="IH36" s="99"/>
      <c r="II36" s="99"/>
      <c r="IJ36" s="99"/>
      <c r="IK36" s="99"/>
      <c r="IL36" s="99"/>
      <c r="IM36" s="99"/>
      <c r="IN36" s="99"/>
      <c r="IO36" s="99"/>
      <c r="IP36" s="99"/>
      <c r="IQ36" s="99"/>
      <c r="IR36" s="99"/>
      <c r="IS36" s="99"/>
      <c r="IT36" s="99"/>
      <c r="IU36" s="99"/>
      <c r="IV36" s="99"/>
      <c r="IW36" s="99"/>
      <c r="IX36" s="99"/>
      <c r="IY36" s="99"/>
      <c r="IZ36" s="99"/>
      <c r="JA36" s="99"/>
      <c r="JB36" s="99"/>
      <c r="JC36" s="99"/>
      <c r="JD36" s="99"/>
      <c r="JE36" s="99"/>
      <c r="JF36" s="99"/>
      <c r="JG36" s="99"/>
      <c r="JH36" s="99"/>
      <c r="JI36" s="99"/>
      <c r="JJ36" s="99"/>
      <c r="JK36" s="99"/>
      <c r="JL36" s="99"/>
      <c r="JM36" s="99"/>
      <c r="JN36" s="99"/>
      <c r="JO36" s="99"/>
      <c r="JP36" s="99"/>
      <c r="JQ36" s="99"/>
      <c r="JR36" s="99"/>
      <c r="JS36" s="99"/>
      <c r="JT36" s="99"/>
      <c r="JU36" s="99"/>
      <c r="JV36" s="99"/>
      <c r="JW36" s="99"/>
      <c r="JX36" s="99"/>
      <c r="JY36" s="99"/>
      <c r="JZ36" s="99"/>
      <c r="KA36" s="99"/>
      <c r="KB36" s="99"/>
      <c r="KC36" s="99"/>
      <c r="KD36" s="99"/>
      <c r="KE36" s="99"/>
      <c r="KF36" s="99"/>
      <c r="KG36" s="99"/>
      <c r="KH36" s="99"/>
      <c r="KI36" s="99"/>
      <c r="KJ36" s="99"/>
      <c r="KK36" s="99"/>
      <c r="KL36" s="99"/>
      <c r="KM36" s="99"/>
      <c r="KN36" s="99"/>
      <c r="KO36" s="99"/>
      <c r="KP36" s="99"/>
      <c r="KQ36" s="99"/>
      <c r="KR36" s="99"/>
      <c r="KS36" s="99"/>
      <c r="KT36" s="99"/>
      <c r="KU36" s="99"/>
      <c r="KV36" s="99"/>
      <c r="KW36" s="99"/>
      <c r="KX36" s="99"/>
      <c r="KY36" s="99"/>
      <c r="KZ36" s="99"/>
      <c r="LA36" s="99"/>
      <c r="LB36" s="99"/>
      <c r="LC36" s="99"/>
      <c r="LD36" s="99"/>
      <c r="LE36" s="99"/>
      <c r="LF36" s="99"/>
      <c r="LG36" s="99"/>
      <c r="LH36" s="99"/>
      <c r="LI36" s="99"/>
      <c r="LJ36" s="99"/>
      <c r="LK36" s="99"/>
      <c r="LL36" s="99"/>
      <c r="LM36" s="99"/>
      <c r="LN36" s="99"/>
      <c r="LO36" s="99"/>
      <c r="LP36" s="99"/>
      <c r="LQ36" s="99"/>
      <c r="LR36" s="99"/>
      <c r="LS36" s="99"/>
      <c r="LT36" s="99"/>
      <c r="LU36" s="99"/>
      <c r="LV36" s="99"/>
      <c r="LW36" s="99"/>
      <c r="LX36" s="99"/>
      <c r="LY36" s="99"/>
      <c r="LZ36" s="99"/>
      <c r="MA36" s="99"/>
      <c r="MB36" s="99"/>
      <c r="MC36" s="99"/>
      <c r="MD36" s="99"/>
      <c r="ME36" s="99"/>
      <c r="MF36" s="99"/>
      <c r="MG36" s="99"/>
      <c r="MH36" s="99"/>
      <c r="MI36" s="99"/>
      <c r="MJ36" s="99"/>
      <c r="MK36" s="99"/>
      <c r="ML36" s="99"/>
      <c r="MM36" s="99"/>
      <c r="MN36" s="99"/>
      <c r="MO36" s="99"/>
      <c r="MP36" s="99"/>
      <c r="MQ36" s="99"/>
      <c r="MR36" s="99"/>
      <c r="MS36" s="99"/>
      <c r="MT36" s="99"/>
      <c r="MU36" s="99"/>
      <c r="MV36" s="99"/>
      <c r="MW36" s="99"/>
      <c r="MX36" s="99"/>
      <c r="MY36" s="99"/>
      <c r="MZ36" s="99"/>
      <c r="NA36" s="99"/>
      <c r="NB36" s="99"/>
      <c r="NC36" s="99"/>
      <c r="ND36" s="99"/>
      <c r="NE36" s="99"/>
      <c r="NF36" s="99"/>
      <c r="NG36" s="99"/>
      <c r="NH36" s="99"/>
      <c r="NI36" s="99"/>
      <c r="NJ36" s="99"/>
      <c r="NK36" s="99"/>
      <c r="NL36" s="99"/>
      <c r="NM36" s="99"/>
      <c r="NN36" s="99"/>
      <c r="NO36" s="99"/>
    </row>
    <row r="37" spans="1:379" ht="15" customHeight="1">
      <c r="A37" s="4"/>
      <c r="B37" s="8" t="s">
        <v>33</v>
      </c>
      <c r="C37" s="8" t="s">
        <v>8</v>
      </c>
      <c r="D37" s="8">
        <v>1</v>
      </c>
      <c r="E37" s="199">
        <v>365</v>
      </c>
      <c r="F37" s="118" t="s">
        <v>187</v>
      </c>
      <c r="G37" s="118" t="s">
        <v>108</v>
      </c>
      <c r="H37" s="196" t="s">
        <v>400</v>
      </c>
      <c r="I37" s="307" t="s">
        <v>188</v>
      </c>
      <c r="J37" s="51" t="s">
        <v>397</v>
      </c>
      <c r="K37" s="51">
        <v>752.6</v>
      </c>
      <c r="L37" s="51">
        <v>753.2</v>
      </c>
      <c r="M37" s="53">
        <f t="shared" ref="M37:M40" si="26">L37-K37</f>
        <v>0.60000000000002274</v>
      </c>
      <c r="N37" s="52">
        <v>100</v>
      </c>
      <c r="O37" s="52">
        <f t="shared" ref="O37:O40" si="27">M37*N37/100</f>
        <v>0.60000000000002274</v>
      </c>
      <c r="P37" s="139">
        <f>O37*AUXILIAR!$B$50</f>
        <v>1800000.0000000682</v>
      </c>
      <c r="Q37" s="449">
        <v>4.43</v>
      </c>
      <c r="R37" s="52">
        <f t="shared" ref="R37:R40" si="28">O37*Q37/100</f>
        <v>2.6580000000001006E-2</v>
      </c>
      <c r="S37" s="260">
        <f>R37*AUXILIAR!$B$50</f>
        <v>79740.000000003012</v>
      </c>
      <c r="T37" s="287"/>
      <c r="U37" s="139"/>
      <c r="V37" s="52"/>
      <c r="W37" s="275"/>
      <c r="X37" s="233"/>
      <c r="Y37" s="55"/>
      <c r="Z37" s="55"/>
      <c r="AA37" s="55"/>
      <c r="AB37" s="55"/>
      <c r="AC37" s="55"/>
      <c r="AD37" s="55"/>
      <c r="AE37" s="55"/>
      <c r="AF37" s="55"/>
      <c r="AG37" s="313"/>
      <c r="AH37" s="276"/>
      <c r="AI37" s="56"/>
      <c r="AJ37" s="8"/>
      <c r="AK37" s="273"/>
      <c r="AL37" s="234"/>
      <c r="AM37" s="37"/>
      <c r="AN37" s="37"/>
      <c r="AO37" s="37"/>
      <c r="AP37" s="37"/>
      <c r="AQ37" s="37"/>
      <c r="AR37" s="37"/>
      <c r="AS37" s="37"/>
      <c r="AT37" s="37"/>
      <c r="AU37" s="323"/>
      <c r="AV37" s="272"/>
      <c r="AW37" s="56"/>
      <c r="AX37" s="8"/>
      <c r="AY37" s="273"/>
      <c r="AZ37" s="234"/>
      <c r="BA37" s="37"/>
      <c r="BB37" s="37"/>
      <c r="BC37" s="37"/>
      <c r="BD37" s="37"/>
      <c r="BE37" s="37"/>
      <c r="BF37" s="37"/>
      <c r="BG37" s="37"/>
      <c r="BH37" s="323"/>
      <c r="BI37" s="272"/>
      <c r="BJ37" s="56"/>
      <c r="BK37" s="8"/>
      <c r="BL37" s="273"/>
      <c r="BM37" s="265" t="s">
        <v>387</v>
      </c>
      <c r="BN37" s="51">
        <v>795.9</v>
      </c>
      <c r="BO37" s="51">
        <v>871.1</v>
      </c>
      <c r="BP37" s="436">
        <f>3.03+10.23+20.46+10.23</f>
        <v>43.95</v>
      </c>
      <c r="BQ37" s="529">
        <f>100*(3.03/(3.03+10.23+20.46+10.23))</f>
        <v>6.8941979522184296</v>
      </c>
      <c r="BR37" s="182">
        <f t="shared" ref="BR37:BR38" si="29">BP37*BQ37/100</f>
        <v>3.03</v>
      </c>
      <c r="BS37" s="139">
        <f>BR37*AUXILIAR!$B$67</f>
        <v>6060000</v>
      </c>
      <c r="BT37" s="435">
        <v>0</v>
      </c>
      <c r="BU37" s="52">
        <f>BR37*BT37/100</f>
        <v>0</v>
      </c>
      <c r="BV37" s="260">
        <f>BU37*AUXILIAR!$B$67</f>
        <v>0</v>
      </c>
      <c r="BW37" s="287"/>
      <c r="BX37" s="139"/>
      <c r="BY37" s="52"/>
      <c r="BZ37" s="275"/>
      <c r="CA37" s="234"/>
      <c r="CB37" s="37"/>
      <c r="CC37" s="37"/>
      <c r="CD37" s="37"/>
      <c r="CE37" s="37"/>
      <c r="CF37" s="37"/>
      <c r="CG37" s="37"/>
      <c r="CH37" s="37"/>
      <c r="CI37" s="37"/>
      <c r="CJ37" s="323"/>
      <c r="CK37" s="272"/>
      <c r="CL37" s="56"/>
      <c r="CM37" s="8"/>
      <c r="CN37" s="273"/>
      <c r="CO37" s="333"/>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9"/>
      <c r="GS37" s="99"/>
      <c r="GT37" s="99"/>
      <c r="GU37" s="99"/>
      <c r="GV37" s="99"/>
      <c r="GW37" s="99"/>
      <c r="GX37" s="99"/>
      <c r="GY37" s="99"/>
      <c r="GZ37" s="99"/>
      <c r="HA37" s="99"/>
      <c r="HB37" s="99"/>
      <c r="HC37" s="99"/>
      <c r="HD37" s="99"/>
      <c r="HE37" s="99"/>
      <c r="HF37" s="99"/>
      <c r="HG37" s="99"/>
      <c r="HH37" s="99"/>
      <c r="HI37" s="99"/>
      <c r="HJ37" s="99"/>
      <c r="HK37" s="99"/>
      <c r="HL37" s="99"/>
      <c r="HM37" s="99"/>
      <c r="HN37" s="99"/>
      <c r="HO37" s="99"/>
      <c r="HP37" s="99"/>
      <c r="HQ37" s="99"/>
      <c r="HR37" s="99"/>
      <c r="HS37" s="99"/>
      <c r="HT37" s="99"/>
      <c r="HU37" s="99"/>
      <c r="HV37" s="99"/>
      <c r="HW37" s="99"/>
      <c r="HX37" s="99"/>
      <c r="HY37" s="99"/>
      <c r="HZ37" s="99"/>
      <c r="IA37" s="99"/>
      <c r="IB37" s="99"/>
      <c r="IC37" s="99"/>
      <c r="ID37" s="99"/>
      <c r="IE37" s="99"/>
      <c r="IF37" s="99"/>
      <c r="IG37" s="99"/>
      <c r="IH37" s="99"/>
      <c r="II37" s="99"/>
      <c r="IJ37" s="99"/>
      <c r="IK37" s="99"/>
      <c r="IL37" s="99"/>
      <c r="IM37" s="99"/>
      <c r="IN37" s="99"/>
      <c r="IO37" s="99"/>
      <c r="IP37" s="99"/>
      <c r="IQ37" s="99"/>
      <c r="IR37" s="99"/>
      <c r="IS37" s="99"/>
      <c r="IT37" s="99"/>
      <c r="IU37" s="99"/>
      <c r="IV37" s="99"/>
      <c r="IW37" s="99"/>
      <c r="IX37" s="99"/>
      <c r="IY37" s="99"/>
      <c r="IZ37" s="99"/>
      <c r="JA37" s="99"/>
      <c r="JB37" s="99"/>
      <c r="JC37" s="99"/>
      <c r="JD37" s="99"/>
      <c r="JE37" s="99"/>
      <c r="JF37" s="99"/>
      <c r="JG37" s="99"/>
      <c r="JH37" s="99"/>
      <c r="JI37" s="99"/>
      <c r="JJ37" s="99"/>
      <c r="JK37" s="99"/>
      <c r="JL37" s="99"/>
      <c r="JM37" s="99"/>
      <c r="JN37" s="99"/>
      <c r="JO37" s="99"/>
      <c r="JP37" s="99"/>
      <c r="JQ37" s="99"/>
      <c r="JR37" s="99"/>
      <c r="JS37" s="99"/>
      <c r="JT37" s="99"/>
      <c r="JU37" s="99"/>
      <c r="JV37" s="99"/>
      <c r="JW37" s="99"/>
      <c r="JX37" s="99"/>
      <c r="JY37" s="99"/>
      <c r="JZ37" s="99"/>
      <c r="KA37" s="99"/>
      <c r="KB37" s="99"/>
      <c r="KC37" s="99"/>
      <c r="KD37" s="99"/>
      <c r="KE37" s="99"/>
      <c r="KF37" s="99"/>
      <c r="KG37" s="99"/>
      <c r="KH37" s="99"/>
      <c r="KI37" s="99"/>
      <c r="KJ37" s="99"/>
      <c r="KK37" s="99"/>
      <c r="KL37" s="99"/>
      <c r="KM37" s="99"/>
      <c r="KN37" s="99"/>
      <c r="KO37" s="99"/>
      <c r="KP37" s="99"/>
      <c r="KQ37" s="99"/>
      <c r="KR37" s="99"/>
      <c r="KS37" s="99"/>
      <c r="KT37" s="99"/>
      <c r="KU37" s="99"/>
      <c r="KV37" s="99"/>
      <c r="KW37" s="99"/>
      <c r="KX37" s="99"/>
      <c r="KY37" s="99"/>
      <c r="KZ37" s="99"/>
      <c r="LA37" s="99"/>
      <c r="LB37" s="99"/>
      <c r="LC37" s="99"/>
      <c r="LD37" s="99"/>
      <c r="LE37" s="99"/>
      <c r="LF37" s="99"/>
      <c r="LG37" s="99"/>
      <c r="LH37" s="99"/>
      <c r="LI37" s="99"/>
      <c r="LJ37" s="99"/>
      <c r="LK37" s="99"/>
      <c r="LL37" s="99"/>
      <c r="LM37" s="99"/>
      <c r="LN37" s="99"/>
      <c r="LO37" s="99"/>
      <c r="LP37" s="99"/>
      <c r="LQ37" s="99"/>
      <c r="LR37" s="99"/>
      <c r="LS37" s="99"/>
      <c r="LT37" s="99"/>
      <c r="LU37" s="99"/>
      <c r="LV37" s="99"/>
      <c r="LW37" s="99"/>
      <c r="LX37" s="99"/>
      <c r="LY37" s="99"/>
      <c r="LZ37" s="99"/>
      <c r="MA37" s="99"/>
      <c r="MB37" s="99"/>
      <c r="MC37" s="99"/>
      <c r="MD37" s="99"/>
      <c r="ME37" s="99"/>
      <c r="MF37" s="99"/>
      <c r="MG37" s="99"/>
      <c r="MH37" s="99"/>
      <c r="MI37" s="99"/>
      <c r="MJ37" s="99"/>
      <c r="MK37" s="99"/>
      <c r="ML37" s="99"/>
      <c r="MM37" s="99"/>
      <c r="MN37" s="99"/>
      <c r="MO37" s="99"/>
      <c r="MP37" s="99"/>
      <c r="MQ37" s="99"/>
      <c r="MR37" s="99"/>
      <c r="MS37" s="99"/>
      <c r="MT37" s="99"/>
      <c r="MU37" s="99"/>
      <c r="MV37" s="99"/>
      <c r="MW37" s="99"/>
      <c r="MX37" s="99"/>
      <c r="MY37" s="99"/>
      <c r="MZ37" s="99"/>
      <c r="NA37" s="99"/>
      <c r="NB37" s="99"/>
      <c r="NC37" s="99"/>
      <c r="ND37" s="99"/>
      <c r="NE37" s="99"/>
      <c r="NF37" s="99"/>
      <c r="NG37" s="99"/>
      <c r="NH37" s="99"/>
      <c r="NI37" s="99"/>
      <c r="NJ37" s="99"/>
      <c r="NK37" s="99"/>
      <c r="NL37" s="99"/>
      <c r="NM37" s="99"/>
      <c r="NN37" s="99"/>
      <c r="NO37" s="99"/>
    </row>
    <row r="38" spans="1:379" ht="15" customHeight="1">
      <c r="A38" s="4"/>
      <c r="B38" s="8" t="s">
        <v>33</v>
      </c>
      <c r="C38" s="8" t="s">
        <v>8</v>
      </c>
      <c r="D38" s="8">
        <v>1</v>
      </c>
      <c r="E38" s="199">
        <v>365</v>
      </c>
      <c r="F38" s="118" t="s">
        <v>187</v>
      </c>
      <c r="G38" s="118" t="s">
        <v>108</v>
      </c>
      <c r="H38" s="196" t="s">
        <v>400</v>
      </c>
      <c r="I38" s="307" t="s">
        <v>188</v>
      </c>
      <c r="J38" s="51" t="s">
        <v>398</v>
      </c>
      <c r="K38" s="51">
        <v>752.6</v>
      </c>
      <c r="L38" s="51">
        <v>753.2</v>
      </c>
      <c r="M38" s="53">
        <f t="shared" si="26"/>
        <v>0.60000000000002274</v>
      </c>
      <c r="N38" s="52">
        <v>100</v>
      </c>
      <c r="O38" s="52">
        <f t="shared" si="27"/>
        <v>0.60000000000002274</v>
      </c>
      <c r="P38" s="139">
        <f>O38*AUXILIAR!$B$50</f>
        <v>1800000.0000000682</v>
      </c>
      <c r="Q38" s="449">
        <v>4.22</v>
      </c>
      <c r="R38" s="52">
        <f t="shared" si="28"/>
        <v>2.532000000000096E-2</v>
      </c>
      <c r="S38" s="260">
        <f>R38*AUXILIAR!$B$50</f>
        <v>75960.000000002881</v>
      </c>
      <c r="T38" s="287"/>
      <c r="U38" s="139"/>
      <c r="V38" s="52"/>
      <c r="W38" s="275"/>
      <c r="X38" s="233"/>
      <c r="Y38" s="55"/>
      <c r="Z38" s="55"/>
      <c r="AA38" s="55"/>
      <c r="AB38" s="55"/>
      <c r="AC38" s="55"/>
      <c r="AD38" s="55"/>
      <c r="AE38" s="55"/>
      <c r="AF38" s="55"/>
      <c r="AG38" s="313"/>
      <c r="AH38" s="276"/>
      <c r="AI38" s="56"/>
      <c r="AJ38" s="8"/>
      <c r="AK38" s="273"/>
      <c r="AL38" s="234"/>
      <c r="AM38" s="37"/>
      <c r="AN38" s="37"/>
      <c r="AO38" s="37"/>
      <c r="AP38" s="37"/>
      <c r="AQ38" s="37"/>
      <c r="AR38" s="37"/>
      <c r="AS38" s="37"/>
      <c r="AT38" s="37"/>
      <c r="AU38" s="323"/>
      <c r="AV38" s="272"/>
      <c r="AW38" s="56"/>
      <c r="AX38" s="8"/>
      <c r="AY38" s="273"/>
      <c r="AZ38" s="234"/>
      <c r="BA38" s="37"/>
      <c r="BB38" s="37"/>
      <c r="BC38" s="37"/>
      <c r="BD38" s="37"/>
      <c r="BE38" s="37"/>
      <c r="BF38" s="37"/>
      <c r="BG38" s="37"/>
      <c r="BH38" s="323"/>
      <c r="BI38" s="272"/>
      <c r="BJ38" s="56"/>
      <c r="BK38" s="8"/>
      <c r="BL38" s="273"/>
      <c r="BM38" s="265" t="s">
        <v>387</v>
      </c>
      <c r="BN38" s="51">
        <v>871.1</v>
      </c>
      <c r="BO38" s="51">
        <v>873.3</v>
      </c>
      <c r="BP38" s="51">
        <f>BO38-BN38</f>
        <v>2.1999999999999318</v>
      </c>
      <c r="BQ38" s="51">
        <v>100</v>
      </c>
      <c r="BR38" s="182">
        <f t="shared" si="29"/>
        <v>2.1999999999999318</v>
      </c>
      <c r="BS38" s="139">
        <f>BR38*AUXILIAR!$B$67</f>
        <v>4399999.999999864</v>
      </c>
      <c r="BT38" s="435">
        <v>0</v>
      </c>
      <c r="BU38" s="52">
        <f>BR38*BT38/100</f>
        <v>0</v>
      </c>
      <c r="BV38" s="260">
        <f>BU38*AUXILIAR!$B$67</f>
        <v>0</v>
      </c>
      <c r="BW38" s="287"/>
      <c r="BX38" s="139"/>
      <c r="BY38" s="52"/>
      <c r="BZ38" s="275"/>
      <c r="CA38" s="234"/>
      <c r="CB38" s="37"/>
      <c r="CC38" s="37"/>
      <c r="CD38" s="37"/>
      <c r="CE38" s="37"/>
      <c r="CF38" s="37"/>
      <c r="CG38" s="37"/>
      <c r="CH38" s="37"/>
      <c r="CI38" s="37"/>
      <c r="CJ38" s="323"/>
      <c r="CK38" s="272"/>
      <c r="CL38" s="56"/>
      <c r="CM38" s="8"/>
      <c r="CN38" s="273"/>
      <c r="CO38" s="333"/>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9"/>
      <c r="GS38" s="99"/>
      <c r="GT38" s="99"/>
      <c r="GU38" s="99"/>
      <c r="GV38" s="99"/>
      <c r="GW38" s="99"/>
      <c r="GX38" s="99"/>
      <c r="GY38" s="99"/>
      <c r="GZ38" s="99"/>
      <c r="HA38" s="99"/>
      <c r="HB38" s="99"/>
      <c r="HC38" s="99"/>
      <c r="HD38" s="99"/>
      <c r="HE38" s="99"/>
      <c r="HF38" s="99"/>
      <c r="HG38" s="99"/>
      <c r="HH38" s="99"/>
      <c r="HI38" s="99"/>
      <c r="HJ38" s="99"/>
      <c r="HK38" s="99"/>
      <c r="HL38" s="99"/>
      <c r="HM38" s="99"/>
      <c r="HN38" s="99"/>
      <c r="HO38" s="99"/>
      <c r="HP38" s="99"/>
      <c r="HQ38" s="99"/>
      <c r="HR38" s="99"/>
      <c r="HS38" s="99"/>
      <c r="HT38" s="99"/>
      <c r="HU38" s="99"/>
      <c r="HV38" s="99"/>
      <c r="HW38" s="99"/>
      <c r="HX38" s="99"/>
      <c r="HY38" s="99"/>
      <c r="HZ38" s="99"/>
      <c r="IA38" s="99"/>
      <c r="IB38" s="99"/>
      <c r="IC38" s="99"/>
      <c r="ID38" s="99"/>
      <c r="IE38" s="99"/>
      <c r="IF38" s="99"/>
      <c r="IG38" s="99"/>
      <c r="IH38" s="99"/>
      <c r="II38" s="99"/>
      <c r="IJ38" s="99"/>
      <c r="IK38" s="99"/>
      <c r="IL38" s="99"/>
      <c r="IM38" s="99"/>
      <c r="IN38" s="99"/>
      <c r="IO38" s="99"/>
      <c r="IP38" s="99"/>
      <c r="IQ38" s="99"/>
      <c r="IR38" s="99"/>
      <c r="IS38" s="99"/>
      <c r="IT38" s="99"/>
      <c r="IU38" s="99"/>
      <c r="IV38" s="99"/>
      <c r="IW38" s="99"/>
      <c r="IX38" s="99"/>
      <c r="IY38" s="99"/>
      <c r="IZ38" s="99"/>
      <c r="JA38" s="99"/>
      <c r="JB38" s="99"/>
      <c r="JC38" s="99"/>
      <c r="JD38" s="99"/>
      <c r="JE38" s="99"/>
      <c r="JF38" s="99"/>
      <c r="JG38" s="99"/>
      <c r="JH38" s="99"/>
      <c r="JI38" s="99"/>
      <c r="JJ38" s="99"/>
      <c r="JK38" s="99"/>
      <c r="JL38" s="99"/>
      <c r="JM38" s="99"/>
      <c r="JN38" s="99"/>
      <c r="JO38" s="99"/>
      <c r="JP38" s="99"/>
      <c r="JQ38" s="99"/>
      <c r="JR38" s="99"/>
      <c r="JS38" s="99"/>
      <c r="JT38" s="99"/>
      <c r="JU38" s="99"/>
      <c r="JV38" s="99"/>
      <c r="JW38" s="99"/>
      <c r="JX38" s="99"/>
      <c r="JY38" s="99"/>
      <c r="JZ38" s="99"/>
      <c r="KA38" s="99"/>
      <c r="KB38" s="99"/>
      <c r="KC38" s="99"/>
      <c r="KD38" s="99"/>
      <c r="KE38" s="99"/>
      <c r="KF38" s="99"/>
      <c r="KG38" s="99"/>
      <c r="KH38" s="99"/>
      <c r="KI38" s="99"/>
      <c r="KJ38" s="99"/>
      <c r="KK38" s="99"/>
      <c r="KL38" s="99"/>
      <c r="KM38" s="99"/>
      <c r="KN38" s="99"/>
      <c r="KO38" s="99"/>
      <c r="KP38" s="99"/>
      <c r="KQ38" s="99"/>
      <c r="KR38" s="99"/>
      <c r="KS38" s="99"/>
      <c r="KT38" s="99"/>
      <c r="KU38" s="99"/>
      <c r="KV38" s="99"/>
      <c r="KW38" s="99"/>
      <c r="KX38" s="99"/>
      <c r="KY38" s="99"/>
      <c r="KZ38" s="99"/>
      <c r="LA38" s="99"/>
      <c r="LB38" s="99"/>
      <c r="LC38" s="99"/>
      <c r="LD38" s="99"/>
      <c r="LE38" s="99"/>
      <c r="LF38" s="99"/>
      <c r="LG38" s="99"/>
      <c r="LH38" s="99"/>
      <c r="LI38" s="99"/>
      <c r="LJ38" s="99"/>
      <c r="LK38" s="99"/>
      <c r="LL38" s="99"/>
      <c r="LM38" s="99"/>
      <c r="LN38" s="99"/>
      <c r="LO38" s="99"/>
      <c r="LP38" s="99"/>
      <c r="LQ38" s="99"/>
      <c r="LR38" s="99"/>
      <c r="LS38" s="99"/>
      <c r="LT38" s="99"/>
      <c r="LU38" s="99"/>
      <c r="LV38" s="99"/>
      <c r="LW38" s="99"/>
      <c r="LX38" s="99"/>
      <c r="LY38" s="99"/>
      <c r="LZ38" s="99"/>
      <c r="MA38" s="99"/>
      <c r="MB38" s="99"/>
      <c r="MC38" s="99"/>
      <c r="MD38" s="99"/>
      <c r="ME38" s="99"/>
      <c r="MF38" s="99"/>
      <c r="MG38" s="99"/>
      <c r="MH38" s="99"/>
      <c r="MI38" s="99"/>
      <c r="MJ38" s="99"/>
      <c r="MK38" s="99"/>
      <c r="ML38" s="99"/>
      <c r="MM38" s="99"/>
      <c r="MN38" s="99"/>
      <c r="MO38" s="99"/>
      <c r="MP38" s="99"/>
      <c r="MQ38" s="99"/>
      <c r="MR38" s="99"/>
      <c r="MS38" s="99"/>
      <c r="MT38" s="99"/>
      <c r="MU38" s="99"/>
      <c r="MV38" s="99"/>
      <c r="MW38" s="99"/>
      <c r="MX38" s="99"/>
      <c r="MY38" s="99"/>
      <c r="MZ38" s="99"/>
      <c r="NA38" s="99"/>
      <c r="NB38" s="99"/>
      <c r="NC38" s="99"/>
      <c r="ND38" s="99"/>
      <c r="NE38" s="99"/>
      <c r="NF38" s="99"/>
      <c r="NG38" s="99"/>
      <c r="NH38" s="99"/>
      <c r="NI38" s="99"/>
      <c r="NJ38" s="99"/>
      <c r="NK38" s="99"/>
      <c r="NL38" s="99"/>
      <c r="NM38" s="99"/>
      <c r="NN38" s="99"/>
      <c r="NO38" s="99"/>
    </row>
    <row r="39" spans="1:379" ht="15" customHeight="1">
      <c r="A39" s="4"/>
      <c r="B39" s="8" t="s">
        <v>33</v>
      </c>
      <c r="C39" s="8" t="s">
        <v>8</v>
      </c>
      <c r="D39" s="8">
        <v>1</v>
      </c>
      <c r="E39" s="199">
        <v>365</v>
      </c>
      <c r="F39" s="118" t="s">
        <v>187</v>
      </c>
      <c r="G39" s="118" t="s">
        <v>108</v>
      </c>
      <c r="H39" s="196" t="s">
        <v>400</v>
      </c>
      <c r="I39" s="307" t="s">
        <v>188</v>
      </c>
      <c r="J39" s="51" t="s">
        <v>397</v>
      </c>
      <c r="K39" s="51">
        <v>753.2</v>
      </c>
      <c r="L39" s="51">
        <v>754.5</v>
      </c>
      <c r="M39" s="53">
        <f t="shared" si="26"/>
        <v>1.2999999999999545</v>
      </c>
      <c r="N39" s="52">
        <v>100</v>
      </c>
      <c r="O39" s="52">
        <f t="shared" si="27"/>
        <v>1.2999999999999545</v>
      </c>
      <c r="P39" s="139">
        <f>O39*AUXILIAR!$B$50</f>
        <v>3899999.9999998636</v>
      </c>
      <c r="Q39" s="449">
        <v>0</v>
      </c>
      <c r="R39" s="52">
        <f t="shared" si="28"/>
        <v>0</v>
      </c>
      <c r="S39" s="260">
        <f>R39*AUXILIAR!$B$50</f>
        <v>0</v>
      </c>
      <c r="T39" s="287"/>
      <c r="U39" s="139"/>
      <c r="V39" s="52"/>
      <c r="W39" s="275"/>
      <c r="X39" s="233"/>
      <c r="Y39" s="55"/>
      <c r="Z39" s="55"/>
      <c r="AA39" s="55"/>
      <c r="AB39" s="55"/>
      <c r="AC39" s="233"/>
      <c r="AD39" s="233"/>
      <c r="AE39" s="55"/>
      <c r="AF39" s="233"/>
      <c r="AG39" s="321"/>
      <c r="AH39" s="276"/>
      <c r="AI39" s="56"/>
      <c r="AJ39" s="8"/>
      <c r="AK39" s="273"/>
      <c r="AL39" s="234"/>
      <c r="AM39" s="37"/>
      <c r="AN39" s="37"/>
      <c r="AO39" s="37"/>
      <c r="AP39" s="37"/>
      <c r="AQ39" s="234"/>
      <c r="AR39" s="234"/>
      <c r="AS39" s="37"/>
      <c r="AT39" s="234"/>
      <c r="AU39" s="324"/>
      <c r="AV39" s="272"/>
      <c r="AW39" s="56"/>
      <c r="AX39" s="8"/>
      <c r="AY39" s="273"/>
      <c r="AZ39" s="234"/>
      <c r="BA39" s="37"/>
      <c r="BB39" s="37"/>
      <c r="BC39" s="37"/>
      <c r="BD39" s="234"/>
      <c r="BE39" s="234"/>
      <c r="BF39" s="37"/>
      <c r="BG39" s="234"/>
      <c r="BH39" s="324"/>
      <c r="BI39" s="272"/>
      <c r="BJ39" s="56"/>
      <c r="BK39" s="8"/>
      <c r="BL39" s="273"/>
      <c r="BM39" s="234"/>
      <c r="BN39" s="37"/>
      <c r="BO39" s="37"/>
      <c r="BP39" s="37"/>
      <c r="BQ39" s="37"/>
      <c r="BR39" s="234"/>
      <c r="BS39" s="234"/>
      <c r="BT39" s="37"/>
      <c r="BU39" s="234"/>
      <c r="BV39" s="324"/>
      <c r="BW39" s="276"/>
      <c r="BX39" s="56"/>
      <c r="BY39" s="8"/>
      <c r="BZ39" s="273"/>
      <c r="CA39" s="234"/>
      <c r="CB39" s="37"/>
      <c r="CC39" s="37"/>
      <c r="CD39" s="37"/>
      <c r="CE39" s="37"/>
      <c r="CF39" s="234"/>
      <c r="CG39" s="234"/>
      <c r="CH39" s="37"/>
      <c r="CI39" s="234"/>
      <c r="CJ39" s="324"/>
      <c r="CK39" s="272"/>
      <c r="CL39" s="56"/>
      <c r="CM39" s="8"/>
      <c r="CN39" s="273"/>
      <c r="CO39" s="333"/>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9"/>
      <c r="GS39" s="99"/>
      <c r="GT39" s="99"/>
      <c r="GU39" s="99"/>
      <c r="GV39" s="99"/>
      <c r="GW39" s="99"/>
      <c r="GX39" s="99"/>
      <c r="GY39" s="99"/>
      <c r="GZ39" s="99"/>
      <c r="HA39" s="99"/>
      <c r="HB39" s="99"/>
      <c r="HC39" s="99"/>
      <c r="HD39" s="99"/>
      <c r="HE39" s="99"/>
      <c r="HF39" s="99"/>
      <c r="HG39" s="99"/>
      <c r="HH39" s="99"/>
      <c r="HI39" s="99"/>
      <c r="HJ39" s="99"/>
      <c r="HK39" s="99"/>
      <c r="HL39" s="99"/>
      <c r="HM39" s="99"/>
      <c r="HN39" s="99"/>
      <c r="HO39" s="99"/>
      <c r="HP39" s="99"/>
      <c r="HQ39" s="99"/>
      <c r="HR39" s="99"/>
      <c r="HS39" s="99"/>
      <c r="HT39" s="99"/>
      <c r="HU39" s="99"/>
      <c r="HV39" s="99"/>
      <c r="HW39" s="99"/>
      <c r="HX39" s="99"/>
      <c r="HY39" s="99"/>
      <c r="HZ39" s="99"/>
      <c r="IA39" s="99"/>
      <c r="IB39" s="99"/>
      <c r="IC39" s="99"/>
      <c r="ID39" s="99"/>
      <c r="IE39" s="99"/>
      <c r="IF39" s="99"/>
      <c r="IG39" s="99"/>
      <c r="IH39" s="99"/>
      <c r="II39" s="99"/>
      <c r="IJ39" s="99"/>
      <c r="IK39" s="99"/>
      <c r="IL39" s="99"/>
      <c r="IM39" s="99"/>
      <c r="IN39" s="99"/>
      <c r="IO39" s="99"/>
      <c r="IP39" s="99"/>
      <c r="IQ39" s="99"/>
      <c r="IR39" s="99"/>
      <c r="IS39" s="99"/>
      <c r="IT39" s="99"/>
      <c r="IU39" s="99"/>
      <c r="IV39" s="99"/>
      <c r="IW39" s="99"/>
      <c r="IX39" s="99"/>
      <c r="IY39" s="99"/>
      <c r="IZ39" s="99"/>
      <c r="JA39" s="99"/>
      <c r="JB39" s="99"/>
      <c r="JC39" s="99"/>
      <c r="JD39" s="99"/>
      <c r="JE39" s="99"/>
      <c r="JF39" s="99"/>
      <c r="JG39" s="99"/>
      <c r="JH39" s="99"/>
      <c r="JI39" s="99"/>
      <c r="JJ39" s="99"/>
      <c r="JK39" s="99"/>
      <c r="JL39" s="99"/>
      <c r="JM39" s="99"/>
      <c r="JN39" s="99"/>
      <c r="JO39" s="99"/>
      <c r="JP39" s="99"/>
      <c r="JQ39" s="99"/>
      <c r="JR39" s="99"/>
      <c r="JS39" s="99"/>
      <c r="JT39" s="99"/>
      <c r="JU39" s="99"/>
      <c r="JV39" s="99"/>
      <c r="JW39" s="99"/>
      <c r="JX39" s="99"/>
      <c r="JY39" s="99"/>
      <c r="JZ39" s="99"/>
      <c r="KA39" s="99"/>
      <c r="KB39" s="99"/>
      <c r="KC39" s="99"/>
      <c r="KD39" s="99"/>
      <c r="KE39" s="99"/>
      <c r="KF39" s="99"/>
      <c r="KG39" s="99"/>
      <c r="KH39" s="99"/>
      <c r="KI39" s="99"/>
      <c r="KJ39" s="99"/>
      <c r="KK39" s="99"/>
      <c r="KL39" s="99"/>
      <c r="KM39" s="99"/>
      <c r="KN39" s="99"/>
      <c r="KO39" s="99"/>
      <c r="KP39" s="99"/>
      <c r="KQ39" s="99"/>
      <c r="KR39" s="99"/>
      <c r="KS39" s="99"/>
      <c r="KT39" s="99"/>
      <c r="KU39" s="99"/>
      <c r="KV39" s="99"/>
      <c r="KW39" s="99"/>
      <c r="KX39" s="99"/>
      <c r="KY39" s="99"/>
      <c r="KZ39" s="99"/>
      <c r="LA39" s="99"/>
      <c r="LB39" s="99"/>
      <c r="LC39" s="99"/>
      <c r="LD39" s="99"/>
      <c r="LE39" s="99"/>
      <c r="LF39" s="99"/>
      <c r="LG39" s="99"/>
      <c r="LH39" s="99"/>
      <c r="LI39" s="99"/>
      <c r="LJ39" s="99"/>
      <c r="LK39" s="99"/>
      <c r="LL39" s="99"/>
      <c r="LM39" s="99"/>
      <c r="LN39" s="99"/>
      <c r="LO39" s="99"/>
      <c r="LP39" s="99"/>
      <c r="LQ39" s="99"/>
      <c r="LR39" s="99"/>
      <c r="LS39" s="99"/>
      <c r="LT39" s="99"/>
      <c r="LU39" s="99"/>
      <c r="LV39" s="99"/>
      <c r="LW39" s="99"/>
      <c r="LX39" s="99"/>
      <c r="LY39" s="99"/>
      <c r="LZ39" s="99"/>
      <c r="MA39" s="99"/>
      <c r="MB39" s="99"/>
      <c r="MC39" s="99"/>
      <c r="MD39" s="99"/>
      <c r="ME39" s="99"/>
      <c r="MF39" s="99"/>
      <c r="MG39" s="99"/>
      <c r="MH39" s="99"/>
      <c r="MI39" s="99"/>
      <c r="MJ39" s="99"/>
      <c r="MK39" s="99"/>
      <c r="ML39" s="99"/>
      <c r="MM39" s="99"/>
      <c r="MN39" s="99"/>
      <c r="MO39" s="99"/>
      <c r="MP39" s="99"/>
      <c r="MQ39" s="99"/>
      <c r="MR39" s="99"/>
      <c r="MS39" s="99"/>
      <c r="MT39" s="99"/>
      <c r="MU39" s="99"/>
      <c r="MV39" s="99"/>
      <c r="MW39" s="99"/>
      <c r="MX39" s="99"/>
      <c r="MY39" s="99"/>
      <c r="MZ39" s="99"/>
      <c r="NA39" s="99"/>
      <c r="NB39" s="99"/>
      <c r="NC39" s="99"/>
      <c r="ND39" s="99"/>
      <c r="NE39" s="99"/>
      <c r="NF39" s="99"/>
      <c r="NG39" s="99"/>
      <c r="NH39" s="99"/>
      <c r="NI39" s="99"/>
      <c r="NJ39" s="99"/>
      <c r="NK39" s="99"/>
      <c r="NL39" s="99"/>
      <c r="NM39" s="99"/>
      <c r="NN39" s="99"/>
      <c r="NO39" s="99"/>
    </row>
    <row r="40" spans="1:379" ht="15" customHeight="1">
      <c r="A40" s="4"/>
      <c r="B40" s="8" t="s">
        <v>33</v>
      </c>
      <c r="C40" s="8" t="s">
        <v>8</v>
      </c>
      <c r="D40" s="8">
        <v>1</v>
      </c>
      <c r="E40" s="199">
        <v>365</v>
      </c>
      <c r="F40" s="118" t="s">
        <v>187</v>
      </c>
      <c r="G40" s="118" t="s">
        <v>108</v>
      </c>
      <c r="H40" s="196" t="s">
        <v>400</v>
      </c>
      <c r="I40" s="307" t="s">
        <v>188</v>
      </c>
      <c r="J40" s="51" t="s">
        <v>398</v>
      </c>
      <c r="K40" s="51">
        <v>753.2</v>
      </c>
      <c r="L40" s="51">
        <v>754.5</v>
      </c>
      <c r="M40" s="53">
        <f t="shared" si="26"/>
        <v>1.2999999999999545</v>
      </c>
      <c r="N40" s="52">
        <v>100</v>
      </c>
      <c r="O40" s="52">
        <f t="shared" si="27"/>
        <v>1.2999999999999545</v>
      </c>
      <c r="P40" s="139">
        <f>O40*AUXILIAR!$B$50</f>
        <v>3899999.9999998636</v>
      </c>
      <c r="Q40" s="449">
        <v>0</v>
      </c>
      <c r="R40" s="52">
        <f t="shared" si="28"/>
        <v>0</v>
      </c>
      <c r="S40" s="260">
        <f>R40*AUXILIAR!$B$50</f>
        <v>0</v>
      </c>
      <c r="T40" s="287"/>
      <c r="U40" s="139"/>
      <c r="V40" s="52"/>
      <c r="W40" s="275"/>
      <c r="X40" s="233"/>
      <c r="Y40" s="55"/>
      <c r="Z40" s="55"/>
      <c r="AA40" s="55"/>
      <c r="AB40" s="55"/>
      <c r="AC40" s="233"/>
      <c r="AD40" s="233"/>
      <c r="AE40" s="55"/>
      <c r="AF40" s="233"/>
      <c r="AG40" s="321"/>
      <c r="AH40" s="276"/>
      <c r="AI40" s="56"/>
      <c r="AJ40" s="8"/>
      <c r="AK40" s="273"/>
      <c r="AL40" s="234"/>
      <c r="AM40" s="37"/>
      <c r="AN40" s="37"/>
      <c r="AO40" s="37"/>
      <c r="AP40" s="37"/>
      <c r="AQ40" s="234"/>
      <c r="AR40" s="234"/>
      <c r="AS40" s="37"/>
      <c r="AT40" s="234"/>
      <c r="AU40" s="324"/>
      <c r="AV40" s="272"/>
      <c r="AW40" s="56"/>
      <c r="AX40" s="8"/>
      <c r="AY40" s="273"/>
      <c r="AZ40" s="234"/>
      <c r="BA40" s="37"/>
      <c r="BB40" s="37"/>
      <c r="BC40" s="37"/>
      <c r="BD40" s="234"/>
      <c r="BE40" s="234"/>
      <c r="BF40" s="37"/>
      <c r="BG40" s="234"/>
      <c r="BH40" s="324"/>
      <c r="BI40" s="272"/>
      <c r="BJ40" s="56"/>
      <c r="BK40" s="8"/>
      <c r="BL40" s="273"/>
      <c r="BM40" s="234"/>
      <c r="BN40" s="37"/>
      <c r="BO40" s="37"/>
      <c r="BP40" s="37"/>
      <c r="BQ40" s="37"/>
      <c r="BR40" s="234"/>
      <c r="BS40" s="234"/>
      <c r="BT40" s="37"/>
      <c r="BU40" s="234"/>
      <c r="BV40" s="324"/>
      <c r="BW40" s="276"/>
      <c r="BX40" s="56"/>
      <c r="BY40" s="8"/>
      <c r="BZ40" s="273"/>
      <c r="CA40" s="234"/>
      <c r="CB40" s="37"/>
      <c r="CC40" s="37"/>
      <c r="CD40" s="37"/>
      <c r="CE40" s="37"/>
      <c r="CF40" s="234"/>
      <c r="CG40" s="234"/>
      <c r="CH40" s="37"/>
      <c r="CI40" s="234"/>
      <c r="CJ40" s="324"/>
      <c r="CK40" s="272"/>
      <c r="CL40" s="56"/>
      <c r="CM40" s="8"/>
      <c r="CN40" s="273"/>
      <c r="CO40" s="333"/>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9"/>
      <c r="GS40" s="99"/>
      <c r="GT40" s="99"/>
      <c r="GU40" s="99"/>
      <c r="GV40" s="99"/>
      <c r="GW40" s="99"/>
      <c r="GX40" s="99"/>
      <c r="GY40" s="99"/>
      <c r="GZ40" s="99"/>
      <c r="HA40" s="99"/>
      <c r="HB40" s="99"/>
      <c r="HC40" s="99"/>
      <c r="HD40" s="99"/>
      <c r="HE40" s="99"/>
      <c r="HF40" s="99"/>
      <c r="HG40" s="99"/>
      <c r="HH40" s="99"/>
      <c r="HI40" s="99"/>
      <c r="HJ40" s="99"/>
      <c r="HK40" s="99"/>
      <c r="HL40" s="99"/>
      <c r="HM40" s="99"/>
      <c r="HN40" s="99"/>
      <c r="HO40" s="99"/>
      <c r="HP40" s="99"/>
      <c r="HQ40" s="99"/>
      <c r="HR40" s="99"/>
      <c r="HS40" s="99"/>
      <c r="HT40" s="99"/>
      <c r="HU40" s="99"/>
      <c r="HV40" s="99"/>
      <c r="HW40" s="99"/>
      <c r="HX40" s="99"/>
      <c r="HY40" s="99"/>
      <c r="HZ40" s="99"/>
      <c r="IA40" s="99"/>
      <c r="IB40" s="99"/>
      <c r="IC40" s="99"/>
      <c r="ID40" s="99"/>
      <c r="IE40" s="99"/>
      <c r="IF40" s="99"/>
      <c r="IG40" s="99"/>
      <c r="IH40" s="99"/>
      <c r="II40" s="99"/>
      <c r="IJ40" s="99"/>
      <c r="IK40" s="99"/>
      <c r="IL40" s="99"/>
      <c r="IM40" s="99"/>
      <c r="IN40" s="99"/>
      <c r="IO40" s="99"/>
      <c r="IP40" s="99"/>
      <c r="IQ40" s="99"/>
      <c r="IR40" s="99"/>
      <c r="IS40" s="99"/>
      <c r="IT40" s="99"/>
      <c r="IU40" s="99"/>
      <c r="IV40" s="99"/>
      <c r="IW40" s="99"/>
      <c r="IX40" s="99"/>
      <c r="IY40" s="99"/>
      <c r="IZ40" s="99"/>
      <c r="JA40" s="99"/>
      <c r="JB40" s="99"/>
      <c r="JC40" s="99"/>
      <c r="JD40" s="99"/>
      <c r="JE40" s="99"/>
      <c r="JF40" s="99"/>
      <c r="JG40" s="99"/>
      <c r="JH40" s="99"/>
      <c r="JI40" s="99"/>
      <c r="JJ40" s="99"/>
      <c r="JK40" s="99"/>
      <c r="JL40" s="99"/>
      <c r="JM40" s="99"/>
      <c r="JN40" s="99"/>
      <c r="JO40" s="99"/>
      <c r="JP40" s="99"/>
      <c r="JQ40" s="99"/>
      <c r="JR40" s="99"/>
      <c r="JS40" s="99"/>
      <c r="JT40" s="99"/>
      <c r="JU40" s="99"/>
      <c r="JV40" s="99"/>
      <c r="JW40" s="99"/>
      <c r="JX40" s="99"/>
      <c r="JY40" s="99"/>
      <c r="JZ40" s="99"/>
      <c r="KA40" s="99"/>
      <c r="KB40" s="99"/>
      <c r="KC40" s="99"/>
      <c r="KD40" s="99"/>
      <c r="KE40" s="99"/>
      <c r="KF40" s="99"/>
      <c r="KG40" s="99"/>
      <c r="KH40" s="99"/>
      <c r="KI40" s="99"/>
      <c r="KJ40" s="99"/>
      <c r="KK40" s="99"/>
      <c r="KL40" s="99"/>
      <c r="KM40" s="99"/>
      <c r="KN40" s="99"/>
      <c r="KO40" s="99"/>
      <c r="KP40" s="99"/>
      <c r="KQ40" s="99"/>
      <c r="KR40" s="99"/>
      <c r="KS40" s="99"/>
      <c r="KT40" s="99"/>
      <c r="KU40" s="99"/>
      <c r="KV40" s="99"/>
      <c r="KW40" s="99"/>
      <c r="KX40" s="99"/>
      <c r="KY40" s="99"/>
      <c r="KZ40" s="99"/>
      <c r="LA40" s="99"/>
      <c r="LB40" s="99"/>
      <c r="LC40" s="99"/>
      <c r="LD40" s="99"/>
      <c r="LE40" s="99"/>
      <c r="LF40" s="99"/>
      <c r="LG40" s="99"/>
      <c r="LH40" s="99"/>
      <c r="LI40" s="99"/>
      <c r="LJ40" s="99"/>
      <c r="LK40" s="99"/>
      <c r="LL40" s="99"/>
      <c r="LM40" s="99"/>
      <c r="LN40" s="99"/>
      <c r="LO40" s="99"/>
      <c r="LP40" s="99"/>
      <c r="LQ40" s="99"/>
      <c r="LR40" s="99"/>
      <c r="LS40" s="99"/>
      <c r="LT40" s="99"/>
      <c r="LU40" s="99"/>
      <c r="LV40" s="99"/>
      <c r="LW40" s="99"/>
      <c r="LX40" s="99"/>
      <c r="LY40" s="99"/>
      <c r="LZ40" s="99"/>
      <c r="MA40" s="99"/>
      <c r="MB40" s="99"/>
      <c r="MC40" s="99"/>
      <c r="MD40" s="99"/>
      <c r="ME40" s="99"/>
      <c r="MF40" s="99"/>
      <c r="MG40" s="99"/>
      <c r="MH40" s="99"/>
      <c r="MI40" s="99"/>
      <c r="MJ40" s="99"/>
      <c r="MK40" s="99"/>
      <c r="ML40" s="99"/>
      <c r="MM40" s="99"/>
      <c r="MN40" s="99"/>
      <c r="MO40" s="99"/>
      <c r="MP40" s="99"/>
      <c r="MQ40" s="99"/>
      <c r="MR40" s="99"/>
      <c r="MS40" s="99"/>
      <c r="MT40" s="99"/>
      <c r="MU40" s="99"/>
      <c r="MV40" s="99"/>
      <c r="MW40" s="99"/>
      <c r="MX40" s="99"/>
      <c r="MY40" s="99"/>
      <c r="MZ40" s="99"/>
      <c r="NA40" s="99"/>
      <c r="NB40" s="99"/>
      <c r="NC40" s="99"/>
      <c r="ND40" s="99"/>
      <c r="NE40" s="99"/>
      <c r="NF40" s="99"/>
      <c r="NG40" s="99"/>
      <c r="NH40" s="99"/>
      <c r="NI40" s="99"/>
      <c r="NJ40" s="99"/>
      <c r="NK40" s="99"/>
      <c r="NL40" s="99"/>
      <c r="NM40" s="99"/>
      <c r="NN40" s="99"/>
      <c r="NO40" s="99"/>
    </row>
    <row r="41" spans="1:379" ht="15">
      <c r="A41" s="4"/>
      <c r="B41" s="64" t="s">
        <v>33</v>
      </c>
      <c r="C41" s="64" t="s">
        <v>8</v>
      </c>
      <c r="D41" s="65" t="s">
        <v>20</v>
      </c>
      <c r="E41" s="126">
        <v>364</v>
      </c>
      <c r="F41" s="119" t="s">
        <v>187</v>
      </c>
      <c r="G41" s="119" t="s">
        <v>108</v>
      </c>
      <c r="H41" s="185" t="s">
        <v>400</v>
      </c>
      <c r="I41" s="305" t="s">
        <v>188</v>
      </c>
      <c r="J41" s="66"/>
      <c r="K41" s="66"/>
      <c r="L41" s="66"/>
      <c r="M41" s="66"/>
      <c r="N41" s="80" t="s">
        <v>115</v>
      </c>
      <c r="O41" s="79">
        <f>SUM(O42:O43)</f>
        <v>0</v>
      </c>
      <c r="P41" s="79">
        <f>SUM(P42:P43)</f>
        <v>0</v>
      </c>
      <c r="Q41" s="80" t="s">
        <v>115</v>
      </c>
      <c r="R41" s="79">
        <f>SUM(R42:R43)</f>
        <v>0</v>
      </c>
      <c r="S41" s="256">
        <f>SUM(S42:S43)</f>
        <v>0</v>
      </c>
      <c r="T41" s="270"/>
      <c r="U41" s="79"/>
      <c r="V41" s="79"/>
      <c r="W41" s="271"/>
      <c r="X41" s="316"/>
      <c r="Y41" s="66"/>
      <c r="Z41" s="66"/>
      <c r="AA41" s="66"/>
      <c r="AB41" s="80" t="s">
        <v>115</v>
      </c>
      <c r="AC41" s="79">
        <f>SUM(AC42:AC43)</f>
        <v>0</v>
      </c>
      <c r="AD41" s="79">
        <f>SUM(AD42:AD43)</f>
        <v>0</v>
      </c>
      <c r="AE41" s="80" t="s">
        <v>115</v>
      </c>
      <c r="AF41" s="79">
        <f>SUM(AF42:AF43)</f>
        <v>0</v>
      </c>
      <c r="AG41" s="256">
        <f>SUM(AG42:AG43)</f>
        <v>0</v>
      </c>
      <c r="AH41" s="270"/>
      <c r="AI41" s="79"/>
      <c r="AJ41" s="79"/>
      <c r="AK41" s="271"/>
      <c r="AL41" s="264"/>
      <c r="AM41" s="65"/>
      <c r="AN41" s="65"/>
      <c r="AO41" s="65"/>
      <c r="AP41" s="80" t="s">
        <v>115</v>
      </c>
      <c r="AQ41" s="79">
        <f>SUM(AQ42:AQ43)</f>
        <v>0</v>
      </c>
      <c r="AR41" s="79">
        <f>SUM(AR42:AR43)</f>
        <v>0</v>
      </c>
      <c r="AS41" s="80" t="s">
        <v>115</v>
      </c>
      <c r="AT41" s="79">
        <f>SUM(AT42:AT43)</f>
        <v>0</v>
      </c>
      <c r="AU41" s="256">
        <f>SUM(AU42:AU43)</f>
        <v>0</v>
      </c>
      <c r="AV41" s="270"/>
      <c r="AW41" s="79"/>
      <c r="AX41" s="79"/>
      <c r="AY41" s="271"/>
      <c r="AZ41" s="264"/>
      <c r="BA41" s="65"/>
      <c r="BB41" s="65"/>
      <c r="BC41" s="80" t="s">
        <v>115</v>
      </c>
      <c r="BD41" s="79">
        <f>SUM(BD42:BD43)</f>
        <v>0</v>
      </c>
      <c r="BE41" s="79">
        <f>SUM(BE42:BE43)</f>
        <v>0</v>
      </c>
      <c r="BF41" s="80" t="s">
        <v>115</v>
      </c>
      <c r="BG41" s="79">
        <f>SUM(BG42:BG43)</f>
        <v>0</v>
      </c>
      <c r="BH41" s="256">
        <f>SUM(BH42:BH43)</f>
        <v>0</v>
      </c>
      <c r="BI41" s="270"/>
      <c r="BJ41" s="79"/>
      <c r="BK41" s="79"/>
      <c r="BL41" s="271"/>
      <c r="BM41" s="264"/>
      <c r="BN41" s="65"/>
      <c r="BO41" s="65"/>
      <c r="BP41" s="65"/>
      <c r="BQ41" s="80" t="s">
        <v>115</v>
      </c>
      <c r="BR41" s="79">
        <f>SUM(BR42:BR43)</f>
        <v>0</v>
      </c>
      <c r="BS41" s="79">
        <f>SUM(BS42:BS43)</f>
        <v>0</v>
      </c>
      <c r="BT41" s="80" t="s">
        <v>115</v>
      </c>
      <c r="BU41" s="79">
        <f>SUM(BU42:BU43)</f>
        <v>0</v>
      </c>
      <c r="BV41" s="256">
        <f>SUM(BV42:BV43)</f>
        <v>0</v>
      </c>
      <c r="BW41" s="270"/>
      <c r="BX41" s="79"/>
      <c r="BY41" s="79"/>
      <c r="BZ41" s="271"/>
      <c r="CA41" s="264"/>
      <c r="CB41" s="65"/>
      <c r="CC41" s="65"/>
      <c r="CD41" s="65"/>
      <c r="CE41" s="80" t="s">
        <v>115</v>
      </c>
      <c r="CF41" s="79">
        <f>SUM(CF42:CF43)</f>
        <v>0</v>
      </c>
      <c r="CG41" s="79">
        <f>SUM(CG42:CG43)</f>
        <v>0</v>
      </c>
      <c r="CH41" s="80" t="s">
        <v>115</v>
      </c>
      <c r="CI41" s="79">
        <f>SUM(CI42:CI43)</f>
        <v>0</v>
      </c>
      <c r="CJ41" s="256">
        <f>SUM(CJ42:CJ43)</f>
        <v>0</v>
      </c>
      <c r="CK41" s="270"/>
      <c r="CL41" s="79"/>
      <c r="CM41" s="79"/>
      <c r="CN41" s="271"/>
      <c r="CO41" s="332"/>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9"/>
      <c r="GS41" s="99"/>
      <c r="GT41" s="99"/>
      <c r="GU41" s="99"/>
      <c r="GV41" s="99"/>
      <c r="GW41" s="99"/>
      <c r="GX41" s="99"/>
      <c r="GY41" s="99"/>
      <c r="GZ41" s="99"/>
      <c r="HA41" s="99"/>
      <c r="HB41" s="99"/>
      <c r="HC41" s="99"/>
      <c r="HD41" s="99"/>
      <c r="HE41" s="99"/>
      <c r="HF41" s="99"/>
      <c r="HG41" s="99"/>
      <c r="HH41" s="99"/>
      <c r="HI41" s="99"/>
      <c r="HJ41" s="99"/>
      <c r="HK41" s="99"/>
      <c r="HL41" s="99"/>
      <c r="HM41" s="99"/>
      <c r="HN41" s="99"/>
      <c r="HO41" s="99"/>
      <c r="HP41" s="99"/>
      <c r="HQ41" s="99"/>
      <c r="HR41" s="99"/>
      <c r="HS41" s="99"/>
      <c r="HT41" s="99"/>
      <c r="HU41" s="99"/>
      <c r="HV41" s="99"/>
      <c r="HW41" s="99"/>
      <c r="HX41" s="99"/>
      <c r="HY41" s="99"/>
      <c r="HZ41" s="99"/>
      <c r="IA41" s="99"/>
      <c r="IB41" s="99"/>
      <c r="IC41" s="99"/>
      <c r="ID41" s="99"/>
      <c r="IE41" s="99"/>
      <c r="IF41" s="99"/>
      <c r="IG41" s="99"/>
      <c r="IH41" s="99"/>
      <c r="II41" s="99"/>
      <c r="IJ41" s="99"/>
      <c r="IK41" s="99"/>
      <c r="IL41" s="99"/>
      <c r="IM41" s="99"/>
      <c r="IN41" s="99"/>
      <c r="IO41" s="99"/>
      <c r="IP41" s="99"/>
      <c r="IQ41" s="99"/>
      <c r="IR41" s="99"/>
      <c r="IS41" s="99"/>
      <c r="IT41" s="99"/>
      <c r="IU41" s="99"/>
      <c r="IV41" s="99"/>
      <c r="IW41" s="99"/>
      <c r="IX41" s="99"/>
      <c r="IY41" s="99"/>
      <c r="IZ41" s="99"/>
      <c r="JA41" s="99"/>
      <c r="JB41" s="99"/>
      <c r="JC41" s="99"/>
      <c r="JD41" s="99"/>
      <c r="JE41" s="99"/>
      <c r="JF41" s="99"/>
      <c r="JG41" s="99"/>
      <c r="JH41" s="99"/>
      <c r="JI41" s="99"/>
      <c r="JJ41" s="99"/>
      <c r="JK41" s="99"/>
      <c r="JL41" s="99"/>
      <c r="JM41" s="99"/>
      <c r="JN41" s="99"/>
      <c r="JO41" s="99"/>
      <c r="JP41" s="99"/>
      <c r="JQ41" s="99"/>
      <c r="JR41" s="99"/>
      <c r="JS41" s="99"/>
      <c r="JT41" s="99"/>
      <c r="JU41" s="99"/>
      <c r="JV41" s="99"/>
      <c r="JW41" s="99"/>
      <c r="JX41" s="99"/>
      <c r="JY41" s="99"/>
      <c r="JZ41" s="99"/>
      <c r="KA41" s="99"/>
      <c r="KB41" s="99"/>
      <c r="KC41" s="99"/>
      <c r="KD41" s="99"/>
      <c r="KE41" s="99"/>
      <c r="KF41" s="99"/>
      <c r="KG41" s="99"/>
      <c r="KH41" s="99"/>
      <c r="KI41" s="99"/>
      <c r="KJ41" s="99"/>
      <c r="KK41" s="99"/>
      <c r="KL41" s="99"/>
      <c r="KM41" s="99"/>
      <c r="KN41" s="99"/>
      <c r="KO41" s="99"/>
      <c r="KP41" s="99"/>
      <c r="KQ41" s="99"/>
      <c r="KR41" s="99"/>
      <c r="KS41" s="99"/>
      <c r="KT41" s="99"/>
      <c r="KU41" s="99"/>
      <c r="KV41" s="99"/>
      <c r="KW41" s="99"/>
      <c r="KX41" s="99"/>
      <c r="KY41" s="99"/>
      <c r="KZ41" s="99"/>
      <c r="LA41" s="99"/>
      <c r="LB41" s="99"/>
      <c r="LC41" s="99"/>
      <c r="LD41" s="99"/>
      <c r="LE41" s="99"/>
      <c r="LF41" s="99"/>
      <c r="LG41" s="99"/>
      <c r="LH41" s="99"/>
      <c r="LI41" s="99"/>
      <c r="LJ41" s="99"/>
      <c r="LK41" s="99"/>
      <c r="LL41" s="99"/>
      <c r="LM41" s="99"/>
      <c r="LN41" s="99"/>
      <c r="LO41" s="99"/>
      <c r="LP41" s="99"/>
      <c r="LQ41" s="99"/>
      <c r="LR41" s="99"/>
      <c r="LS41" s="99"/>
      <c r="LT41" s="99"/>
      <c r="LU41" s="99"/>
      <c r="LV41" s="99"/>
      <c r="LW41" s="99"/>
      <c r="LX41" s="99"/>
      <c r="LY41" s="99"/>
      <c r="LZ41" s="99"/>
      <c r="MA41" s="99"/>
      <c r="MB41" s="99"/>
      <c r="MC41" s="99"/>
      <c r="MD41" s="99"/>
      <c r="ME41" s="99"/>
      <c r="MF41" s="99"/>
      <c r="MG41" s="99"/>
      <c r="MH41" s="99"/>
      <c r="MI41" s="99"/>
      <c r="MJ41" s="99"/>
      <c r="MK41" s="99"/>
      <c r="ML41" s="99"/>
      <c r="MM41" s="99"/>
      <c r="MN41" s="99"/>
      <c r="MO41" s="99"/>
      <c r="MP41" s="99"/>
      <c r="MQ41" s="99"/>
      <c r="MR41" s="99"/>
      <c r="MS41" s="99"/>
      <c r="MT41" s="99"/>
      <c r="MU41" s="99"/>
      <c r="MV41" s="99"/>
      <c r="MW41" s="99"/>
      <c r="MX41" s="99"/>
      <c r="MY41" s="99"/>
      <c r="MZ41" s="99"/>
      <c r="NA41" s="99"/>
      <c r="NB41" s="99"/>
      <c r="NC41" s="99"/>
      <c r="ND41" s="99"/>
      <c r="NE41" s="99"/>
      <c r="NF41" s="99"/>
      <c r="NG41" s="99"/>
      <c r="NH41" s="99"/>
      <c r="NI41" s="99"/>
      <c r="NJ41" s="99"/>
      <c r="NK41" s="99"/>
      <c r="NL41" s="99"/>
      <c r="NM41" s="99"/>
      <c r="NN41" s="99"/>
      <c r="NO41" s="99"/>
    </row>
    <row r="42" spans="1:379" ht="22.5">
      <c r="A42" s="4"/>
      <c r="B42" s="8" t="s">
        <v>33</v>
      </c>
      <c r="C42" s="8" t="s">
        <v>8</v>
      </c>
      <c r="D42" s="8"/>
      <c r="E42" s="199">
        <v>364</v>
      </c>
      <c r="F42" s="118" t="s">
        <v>187</v>
      </c>
      <c r="G42" s="118" t="s">
        <v>108</v>
      </c>
      <c r="H42" s="196" t="s">
        <v>400</v>
      </c>
      <c r="I42" s="307" t="s">
        <v>188</v>
      </c>
      <c r="J42" s="8"/>
      <c r="K42" s="8"/>
      <c r="L42" s="8"/>
      <c r="M42" s="8"/>
      <c r="N42" s="8"/>
      <c r="O42" s="8"/>
      <c r="P42" s="8"/>
      <c r="Q42" s="8"/>
      <c r="R42" s="8"/>
      <c r="S42" s="312"/>
      <c r="T42" s="276"/>
      <c r="U42" s="56"/>
      <c r="V42" s="8"/>
      <c r="W42" s="273"/>
      <c r="X42" s="317"/>
      <c r="Y42" s="8"/>
      <c r="Z42" s="8"/>
      <c r="AA42" s="8"/>
      <c r="AB42" s="8"/>
      <c r="AC42" s="8"/>
      <c r="AD42" s="8"/>
      <c r="AE42" s="8"/>
      <c r="AF42" s="8"/>
      <c r="AG42" s="312"/>
      <c r="AH42" s="276"/>
      <c r="AI42" s="56"/>
      <c r="AJ42" s="8"/>
      <c r="AK42" s="273"/>
      <c r="AL42" s="128"/>
      <c r="AM42" s="5"/>
      <c r="AN42" s="5"/>
      <c r="AO42" s="5"/>
      <c r="AP42" s="5"/>
      <c r="AQ42" s="5"/>
      <c r="AR42" s="5"/>
      <c r="AS42" s="5"/>
      <c r="AT42" s="5"/>
      <c r="AU42" s="145"/>
      <c r="AV42" s="276"/>
      <c r="AW42" s="56"/>
      <c r="AX42" s="8"/>
      <c r="AY42" s="273"/>
      <c r="AZ42" s="128"/>
      <c r="BA42" s="5"/>
      <c r="BB42" s="5"/>
      <c r="BC42" s="5"/>
      <c r="BD42" s="5"/>
      <c r="BE42" s="5"/>
      <c r="BF42" s="5"/>
      <c r="BG42" s="5"/>
      <c r="BH42" s="145"/>
      <c r="BI42" s="276"/>
      <c r="BJ42" s="56"/>
      <c r="BK42" s="8"/>
      <c r="BL42" s="273"/>
      <c r="BM42" s="128"/>
      <c r="BN42" s="5"/>
      <c r="BO42" s="5"/>
      <c r="BP42" s="5"/>
      <c r="BQ42" s="5"/>
      <c r="BR42" s="5"/>
      <c r="BS42" s="5"/>
      <c r="BT42" s="5"/>
      <c r="BU42" s="5"/>
      <c r="BV42" s="145"/>
      <c r="BW42" s="276"/>
      <c r="BX42" s="56"/>
      <c r="BY42" s="8"/>
      <c r="BZ42" s="273"/>
      <c r="CA42" s="128"/>
      <c r="CB42" s="5"/>
      <c r="CC42" s="5"/>
      <c r="CD42" s="5"/>
      <c r="CE42" s="5"/>
      <c r="CF42" s="5"/>
      <c r="CG42" s="5"/>
      <c r="CH42" s="5"/>
      <c r="CI42" s="5"/>
      <c r="CJ42" s="145"/>
      <c r="CK42" s="276"/>
      <c r="CL42" s="56"/>
      <c r="CM42" s="8"/>
      <c r="CN42" s="273"/>
      <c r="CO42" s="333"/>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row>
    <row r="43" spans="1:379" ht="22.5">
      <c r="A43" s="4"/>
      <c r="B43" s="8" t="s">
        <v>33</v>
      </c>
      <c r="C43" s="8" t="s">
        <v>8</v>
      </c>
      <c r="D43" s="8"/>
      <c r="E43" s="199">
        <v>364</v>
      </c>
      <c r="F43" s="118" t="s">
        <v>187</v>
      </c>
      <c r="G43" s="118" t="s">
        <v>108</v>
      </c>
      <c r="H43" s="196" t="s">
        <v>400</v>
      </c>
      <c r="I43" s="307" t="s">
        <v>188</v>
      </c>
      <c r="J43" s="8"/>
      <c r="K43" s="8"/>
      <c r="L43" s="8"/>
      <c r="M43" s="8"/>
      <c r="N43" s="8"/>
      <c r="O43" s="8"/>
      <c r="P43" s="8"/>
      <c r="Q43" s="8"/>
      <c r="R43" s="8"/>
      <c r="S43" s="312"/>
      <c r="T43" s="276"/>
      <c r="U43" s="56"/>
      <c r="V43" s="8"/>
      <c r="W43" s="273"/>
      <c r="X43" s="317"/>
      <c r="Y43" s="8"/>
      <c r="Z43" s="8"/>
      <c r="AA43" s="8"/>
      <c r="AB43" s="8"/>
      <c r="AC43" s="8"/>
      <c r="AD43" s="8"/>
      <c r="AE43" s="8"/>
      <c r="AF43" s="8"/>
      <c r="AG43" s="312"/>
      <c r="AH43" s="276"/>
      <c r="AI43" s="56"/>
      <c r="AJ43" s="8"/>
      <c r="AK43" s="273"/>
      <c r="AL43" s="128"/>
      <c r="AM43" s="5"/>
      <c r="AN43" s="5"/>
      <c r="AO43" s="5"/>
      <c r="AP43" s="5"/>
      <c r="AQ43" s="5"/>
      <c r="AR43" s="5"/>
      <c r="AS43" s="5"/>
      <c r="AT43" s="5"/>
      <c r="AU43" s="145"/>
      <c r="AV43" s="276"/>
      <c r="AW43" s="56"/>
      <c r="AX43" s="8"/>
      <c r="AY43" s="273"/>
      <c r="AZ43" s="128"/>
      <c r="BA43" s="5"/>
      <c r="BB43" s="5"/>
      <c r="BC43" s="5"/>
      <c r="BD43" s="5"/>
      <c r="BE43" s="5"/>
      <c r="BF43" s="5"/>
      <c r="BG43" s="5"/>
      <c r="BH43" s="145"/>
      <c r="BI43" s="276"/>
      <c r="BJ43" s="56"/>
      <c r="BK43" s="8"/>
      <c r="BL43" s="273"/>
      <c r="BM43" s="128"/>
      <c r="BN43" s="5"/>
      <c r="BO43" s="5"/>
      <c r="BP43" s="5"/>
      <c r="BQ43" s="5"/>
      <c r="BR43" s="5"/>
      <c r="BS43" s="5"/>
      <c r="BT43" s="5"/>
      <c r="BU43" s="5"/>
      <c r="BV43" s="145"/>
      <c r="BW43" s="276"/>
      <c r="BX43" s="56"/>
      <c r="BY43" s="8"/>
      <c r="BZ43" s="273"/>
      <c r="CA43" s="128"/>
      <c r="CB43" s="5"/>
      <c r="CC43" s="5"/>
      <c r="CD43" s="5"/>
      <c r="CE43" s="5"/>
      <c r="CF43" s="5"/>
      <c r="CG43" s="5"/>
      <c r="CH43" s="5"/>
      <c r="CI43" s="5"/>
      <c r="CJ43" s="145"/>
      <c r="CK43" s="276"/>
      <c r="CL43" s="56"/>
      <c r="CM43" s="8"/>
      <c r="CN43" s="273"/>
      <c r="CO43" s="333"/>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9"/>
      <c r="GS43" s="99"/>
      <c r="GT43" s="99"/>
      <c r="GU43" s="99"/>
      <c r="GV43" s="99"/>
      <c r="GW43" s="99"/>
      <c r="GX43" s="99"/>
      <c r="GY43" s="99"/>
      <c r="GZ43" s="99"/>
      <c r="HA43" s="99"/>
      <c r="HB43" s="99"/>
      <c r="HC43" s="99"/>
      <c r="HD43" s="99"/>
      <c r="HE43" s="99"/>
      <c r="HF43" s="99"/>
      <c r="HG43" s="99"/>
      <c r="HH43" s="99"/>
      <c r="HI43" s="99"/>
      <c r="HJ43" s="99"/>
      <c r="HK43" s="99"/>
      <c r="HL43" s="99"/>
      <c r="HM43" s="99"/>
      <c r="HN43" s="99"/>
      <c r="HO43" s="99"/>
      <c r="HP43" s="99"/>
      <c r="HQ43" s="99"/>
      <c r="HR43" s="99"/>
      <c r="HS43" s="99"/>
      <c r="HT43" s="99"/>
      <c r="HU43" s="99"/>
      <c r="HV43" s="99"/>
      <c r="HW43" s="99"/>
      <c r="HX43" s="99"/>
      <c r="HY43" s="99"/>
      <c r="HZ43" s="99"/>
      <c r="IA43" s="99"/>
      <c r="IB43" s="99"/>
      <c r="IC43" s="99"/>
      <c r="ID43" s="99"/>
      <c r="IE43" s="99"/>
      <c r="IF43" s="99"/>
      <c r="IG43" s="99"/>
      <c r="IH43" s="99"/>
      <c r="II43" s="99"/>
      <c r="IJ43" s="99"/>
      <c r="IK43" s="99"/>
      <c r="IL43" s="99"/>
      <c r="IM43" s="99"/>
      <c r="IN43" s="99"/>
      <c r="IO43" s="99"/>
      <c r="IP43" s="99"/>
      <c r="IQ43" s="99"/>
      <c r="IR43" s="99"/>
      <c r="IS43" s="99"/>
      <c r="IT43" s="99"/>
      <c r="IU43" s="99"/>
      <c r="IV43" s="99"/>
      <c r="IW43" s="99"/>
      <c r="IX43" s="99"/>
      <c r="IY43" s="99"/>
      <c r="IZ43" s="99"/>
      <c r="JA43" s="99"/>
      <c r="JB43" s="99"/>
      <c r="JC43" s="99"/>
      <c r="JD43" s="99"/>
      <c r="JE43" s="99"/>
      <c r="JF43" s="99"/>
      <c r="JG43" s="99"/>
      <c r="JH43" s="99"/>
      <c r="JI43" s="99"/>
      <c r="JJ43" s="99"/>
      <c r="JK43" s="99"/>
      <c r="JL43" s="99"/>
      <c r="JM43" s="99"/>
      <c r="JN43" s="99"/>
      <c r="JO43" s="99"/>
      <c r="JP43" s="99"/>
      <c r="JQ43" s="99"/>
      <c r="JR43" s="99"/>
      <c r="JS43" s="99"/>
      <c r="JT43" s="99"/>
      <c r="JU43" s="99"/>
      <c r="JV43" s="99"/>
      <c r="JW43" s="99"/>
      <c r="JX43" s="99"/>
      <c r="JY43" s="99"/>
      <c r="JZ43" s="99"/>
      <c r="KA43" s="99"/>
      <c r="KB43" s="99"/>
      <c r="KC43" s="99"/>
      <c r="KD43" s="99"/>
      <c r="KE43" s="99"/>
      <c r="KF43" s="99"/>
      <c r="KG43" s="99"/>
      <c r="KH43" s="99"/>
      <c r="KI43" s="99"/>
      <c r="KJ43" s="99"/>
      <c r="KK43" s="99"/>
      <c r="KL43" s="99"/>
      <c r="KM43" s="99"/>
      <c r="KN43" s="99"/>
      <c r="KO43" s="99"/>
      <c r="KP43" s="99"/>
      <c r="KQ43" s="99"/>
      <c r="KR43" s="99"/>
      <c r="KS43" s="99"/>
      <c r="KT43" s="99"/>
      <c r="KU43" s="99"/>
      <c r="KV43" s="99"/>
      <c r="KW43" s="99"/>
      <c r="KX43" s="99"/>
      <c r="KY43" s="99"/>
      <c r="KZ43" s="99"/>
      <c r="LA43" s="99"/>
      <c r="LB43" s="99"/>
      <c r="LC43" s="99"/>
      <c r="LD43" s="99"/>
      <c r="LE43" s="99"/>
      <c r="LF43" s="99"/>
      <c r="LG43" s="99"/>
      <c r="LH43" s="99"/>
      <c r="LI43" s="99"/>
      <c r="LJ43" s="99"/>
      <c r="LK43" s="99"/>
      <c r="LL43" s="99"/>
      <c r="LM43" s="99"/>
      <c r="LN43" s="99"/>
      <c r="LO43" s="99"/>
      <c r="LP43" s="99"/>
      <c r="LQ43" s="99"/>
      <c r="LR43" s="99"/>
      <c r="LS43" s="99"/>
      <c r="LT43" s="99"/>
      <c r="LU43" s="99"/>
      <c r="LV43" s="99"/>
      <c r="LW43" s="99"/>
      <c r="LX43" s="99"/>
      <c r="LY43" s="99"/>
      <c r="LZ43" s="99"/>
      <c r="MA43" s="99"/>
      <c r="MB43" s="99"/>
      <c r="MC43" s="99"/>
      <c r="MD43" s="99"/>
      <c r="ME43" s="99"/>
      <c r="MF43" s="99"/>
      <c r="MG43" s="99"/>
      <c r="MH43" s="99"/>
      <c r="MI43" s="99"/>
      <c r="MJ43" s="99"/>
      <c r="MK43" s="99"/>
      <c r="ML43" s="99"/>
      <c r="MM43" s="99"/>
      <c r="MN43" s="99"/>
      <c r="MO43" s="99"/>
      <c r="MP43" s="99"/>
      <c r="MQ43" s="99"/>
      <c r="MR43" s="99"/>
      <c r="MS43" s="99"/>
      <c r="MT43" s="99"/>
      <c r="MU43" s="99"/>
      <c r="MV43" s="99"/>
      <c r="MW43" s="99"/>
      <c r="MX43" s="99"/>
      <c r="MY43" s="99"/>
      <c r="MZ43" s="99"/>
      <c r="NA43" s="99"/>
      <c r="NB43" s="99"/>
      <c r="NC43" s="99"/>
      <c r="ND43" s="99"/>
      <c r="NE43" s="99"/>
      <c r="NF43" s="99"/>
      <c r="NG43" s="99"/>
      <c r="NH43" s="99"/>
      <c r="NI43" s="99"/>
      <c r="NJ43" s="99"/>
      <c r="NK43" s="99"/>
      <c r="NL43" s="99"/>
      <c r="NM43" s="99"/>
      <c r="NN43" s="99"/>
      <c r="NO43" s="99"/>
    </row>
    <row r="44" spans="1:379" ht="15">
      <c r="A44" s="4"/>
      <c r="B44" s="64" t="s">
        <v>33</v>
      </c>
      <c r="C44" s="64" t="s">
        <v>18</v>
      </c>
      <c r="D44" s="65" t="s">
        <v>143</v>
      </c>
      <c r="E44" s="126">
        <v>364</v>
      </c>
      <c r="F44" s="119" t="s">
        <v>187</v>
      </c>
      <c r="G44" s="119" t="s">
        <v>108</v>
      </c>
      <c r="H44" s="185" t="s">
        <v>400</v>
      </c>
      <c r="I44" s="305" t="s">
        <v>188</v>
      </c>
      <c r="J44" s="66"/>
      <c r="K44" s="66"/>
      <c r="L44" s="66"/>
      <c r="M44" s="66"/>
      <c r="N44" s="80" t="s">
        <v>115</v>
      </c>
      <c r="O44" s="79">
        <f>SUM(O45:O46)</f>
        <v>1.4999999999999858</v>
      </c>
      <c r="P44" s="79">
        <f>SUM(P45:P46)</f>
        <v>4499999.9999999572</v>
      </c>
      <c r="Q44" s="80" t="s">
        <v>115</v>
      </c>
      <c r="R44" s="79">
        <f>SUM(R45:R46)</f>
        <v>0</v>
      </c>
      <c r="S44" s="256">
        <f>SUM(S45:S46)</f>
        <v>0</v>
      </c>
      <c r="T44" s="270"/>
      <c r="U44" s="79"/>
      <c r="V44" s="79"/>
      <c r="W44" s="271"/>
      <c r="X44" s="316"/>
      <c r="Y44" s="66"/>
      <c r="Z44" s="66"/>
      <c r="AA44" s="66"/>
      <c r="AB44" s="80" t="s">
        <v>115</v>
      </c>
      <c r="AC44" s="79">
        <f>SUM(AC45:AC46)</f>
        <v>0</v>
      </c>
      <c r="AD44" s="79">
        <f>SUM(AD45:AD46)</f>
        <v>0</v>
      </c>
      <c r="AE44" s="80" t="s">
        <v>115</v>
      </c>
      <c r="AF44" s="79">
        <f>SUM(AF45:AF46)</f>
        <v>0</v>
      </c>
      <c r="AG44" s="256">
        <f>SUM(AG45:AG46)</f>
        <v>0</v>
      </c>
      <c r="AH44" s="270"/>
      <c r="AI44" s="79"/>
      <c r="AJ44" s="79"/>
      <c r="AK44" s="271"/>
      <c r="AL44" s="264"/>
      <c r="AM44" s="65"/>
      <c r="AN44" s="65"/>
      <c r="AO44" s="65"/>
      <c r="AP44" s="80" t="s">
        <v>115</v>
      </c>
      <c r="AQ44" s="79">
        <f>SUM(AQ45:AQ46)</f>
        <v>0</v>
      </c>
      <c r="AR44" s="79">
        <f>SUM(AR45:AR46)</f>
        <v>0</v>
      </c>
      <c r="AS44" s="80" t="s">
        <v>115</v>
      </c>
      <c r="AT44" s="79">
        <f>SUM(AT45:AT46)</f>
        <v>0</v>
      </c>
      <c r="AU44" s="256">
        <f>SUM(AU45:AU46)</f>
        <v>0</v>
      </c>
      <c r="AV44" s="270"/>
      <c r="AW44" s="79"/>
      <c r="AX44" s="79"/>
      <c r="AY44" s="271"/>
      <c r="AZ44" s="264"/>
      <c r="BA44" s="65"/>
      <c r="BB44" s="65"/>
      <c r="BC44" s="80" t="s">
        <v>115</v>
      </c>
      <c r="BD44" s="79">
        <f>SUM(BD45:BD46)</f>
        <v>0</v>
      </c>
      <c r="BE44" s="79">
        <f>SUM(BE45:BE46)</f>
        <v>0</v>
      </c>
      <c r="BF44" s="80" t="s">
        <v>115</v>
      </c>
      <c r="BG44" s="79">
        <f>SUM(BG45:BG46)</f>
        <v>0</v>
      </c>
      <c r="BH44" s="256">
        <f>SUM(BH45:BH46)</f>
        <v>0</v>
      </c>
      <c r="BI44" s="270"/>
      <c r="BJ44" s="79"/>
      <c r="BK44" s="79"/>
      <c r="BL44" s="271"/>
      <c r="BM44" s="264"/>
      <c r="BN44" s="65"/>
      <c r="BO44" s="65"/>
      <c r="BP44" s="65"/>
      <c r="BQ44" s="80" t="s">
        <v>115</v>
      </c>
      <c r="BR44" s="79">
        <f>SUM(BR45:BR46)</f>
        <v>0</v>
      </c>
      <c r="BS44" s="79">
        <f>SUM(BS45:BS46)</f>
        <v>0</v>
      </c>
      <c r="BT44" s="80" t="s">
        <v>115</v>
      </c>
      <c r="BU44" s="79">
        <f>SUM(BU45:BU46)</f>
        <v>0</v>
      </c>
      <c r="BV44" s="256">
        <f>SUM(BV45:BV46)</f>
        <v>0</v>
      </c>
      <c r="BW44" s="270"/>
      <c r="BX44" s="79"/>
      <c r="BY44" s="79"/>
      <c r="BZ44" s="271"/>
      <c r="CA44" s="264"/>
      <c r="CB44" s="65"/>
      <c r="CC44" s="65"/>
      <c r="CD44" s="65"/>
      <c r="CE44" s="80" t="s">
        <v>115</v>
      </c>
      <c r="CF44" s="79">
        <f>SUM(CF45:CF46)</f>
        <v>0</v>
      </c>
      <c r="CG44" s="79">
        <f>SUM(CG45:CG46)</f>
        <v>0</v>
      </c>
      <c r="CH44" s="80" t="s">
        <v>115</v>
      </c>
      <c r="CI44" s="79">
        <f>SUM(CI45:CI46)</f>
        <v>0</v>
      </c>
      <c r="CJ44" s="256">
        <f>SUM(CJ45:CJ46)</f>
        <v>0</v>
      </c>
      <c r="CK44" s="270"/>
      <c r="CL44" s="79"/>
      <c r="CM44" s="79"/>
      <c r="CN44" s="271"/>
      <c r="CO44" s="332"/>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9"/>
      <c r="GS44" s="99"/>
      <c r="GT44" s="99"/>
      <c r="GU44" s="99"/>
      <c r="GV44" s="99"/>
      <c r="GW44" s="99"/>
      <c r="GX44" s="99"/>
      <c r="GY44" s="99"/>
      <c r="GZ44" s="99"/>
      <c r="HA44" s="99"/>
      <c r="HB44" s="99"/>
      <c r="HC44" s="99"/>
      <c r="HD44" s="99"/>
      <c r="HE44" s="99"/>
      <c r="HF44" s="99"/>
      <c r="HG44" s="99"/>
      <c r="HH44" s="99"/>
      <c r="HI44" s="99"/>
      <c r="HJ44" s="99"/>
      <c r="HK44" s="99"/>
      <c r="HL44" s="99"/>
      <c r="HM44" s="99"/>
      <c r="HN44" s="99"/>
      <c r="HO44" s="99"/>
      <c r="HP44" s="99"/>
      <c r="HQ44" s="99"/>
      <c r="HR44" s="99"/>
      <c r="HS44" s="99"/>
      <c r="HT44" s="99"/>
      <c r="HU44" s="99"/>
      <c r="HV44" s="99"/>
      <c r="HW44" s="99"/>
      <c r="HX44" s="99"/>
      <c r="HY44" s="99"/>
      <c r="HZ44" s="99"/>
      <c r="IA44" s="99"/>
      <c r="IB44" s="99"/>
      <c r="IC44" s="99"/>
      <c r="ID44" s="99"/>
      <c r="IE44" s="99"/>
      <c r="IF44" s="99"/>
      <c r="IG44" s="99"/>
      <c r="IH44" s="99"/>
      <c r="II44" s="99"/>
      <c r="IJ44" s="99"/>
      <c r="IK44" s="99"/>
      <c r="IL44" s="99"/>
      <c r="IM44" s="99"/>
      <c r="IN44" s="99"/>
      <c r="IO44" s="99"/>
      <c r="IP44" s="99"/>
      <c r="IQ44" s="99"/>
      <c r="IR44" s="99"/>
      <c r="IS44" s="99"/>
      <c r="IT44" s="99"/>
      <c r="IU44" s="99"/>
      <c r="IV44" s="99"/>
      <c r="IW44" s="99"/>
      <c r="IX44" s="99"/>
      <c r="IY44" s="99"/>
      <c r="IZ44" s="99"/>
      <c r="JA44" s="99"/>
      <c r="JB44" s="99"/>
      <c r="JC44" s="99"/>
      <c r="JD44" s="99"/>
      <c r="JE44" s="99"/>
      <c r="JF44" s="99"/>
      <c r="JG44" s="99"/>
      <c r="JH44" s="99"/>
      <c r="JI44" s="99"/>
      <c r="JJ44" s="99"/>
      <c r="JK44" s="99"/>
      <c r="JL44" s="99"/>
      <c r="JM44" s="99"/>
      <c r="JN44" s="99"/>
      <c r="JO44" s="99"/>
      <c r="JP44" s="99"/>
      <c r="JQ44" s="99"/>
      <c r="JR44" s="99"/>
      <c r="JS44" s="99"/>
      <c r="JT44" s="99"/>
      <c r="JU44" s="99"/>
      <c r="JV44" s="99"/>
      <c r="JW44" s="99"/>
      <c r="JX44" s="99"/>
      <c r="JY44" s="99"/>
      <c r="JZ44" s="99"/>
      <c r="KA44" s="99"/>
      <c r="KB44" s="99"/>
      <c r="KC44" s="99"/>
      <c r="KD44" s="99"/>
      <c r="KE44" s="99"/>
      <c r="KF44" s="99"/>
      <c r="KG44" s="99"/>
      <c r="KH44" s="99"/>
      <c r="KI44" s="99"/>
      <c r="KJ44" s="99"/>
      <c r="KK44" s="99"/>
      <c r="KL44" s="99"/>
      <c r="KM44" s="99"/>
      <c r="KN44" s="99"/>
      <c r="KO44" s="99"/>
      <c r="KP44" s="99"/>
      <c r="KQ44" s="99"/>
      <c r="KR44" s="99"/>
      <c r="KS44" s="99"/>
      <c r="KT44" s="99"/>
      <c r="KU44" s="99"/>
      <c r="KV44" s="99"/>
      <c r="KW44" s="99"/>
      <c r="KX44" s="99"/>
      <c r="KY44" s="99"/>
      <c r="KZ44" s="99"/>
      <c r="LA44" s="99"/>
      <c r="LB44" s="99"/>
      <c r="LC44" s="99"/>
      <c r="LD44" s="99"/>
      <c r="LE44" s="99"/>
      <c r="LF44" s="99"/>
      <c r="LG44" s="99"/>
      <c r="LH44" s="99"/>
      <c r="LI44" s="99"/>
      <c r="LJ44" s="99"/>
      <c r="LK44" s="99"/>
      <c r="LL44" s="99"/>
      <c r="LM44" s="99"/>
      <c r="LN44" s="99"/>
      <c r="LO44" s="99"/>
      <c r="LP44" s="99"/>
      <c r="LQ44" s="99"/>
      <c r="LR44" s="99"/>
      <c r="LS44" s="99"/>
      <c r="LT44" s="99"/>
      <c r="LU44" s="99"/>
      <c r="LV44" s="99"/>
      <c r="LW44" s="99"/>
      <c r="LX44" s="99"/>
      <c r="LY44" s="99"/>
      <c r="LZ44" s="99"/>
      <c r="MA44" s="99"/>
      <c r="MB44" s="99"/>
      <c r="MC44" s="99"/>
      <c r="MD44" s="99"/>
      <c r="ME44" s="99"/>
      <c r="MF44" s="99"/>
      <c r="MG44" s="99"/>
      <c r="MH44" s="99"/>
      <c r="MI44" s="99"/>
      <c r="MJ44" s="99"/>
      <c r="MK44" s="99"/>
      <c r="ML44" s="99"/>
      <c r="MM44" s="99"/>
      <c r="MN44" s="99"/>
      <c r="MO44" s="99"/>
      <c r="MP44" s="99"/>
      <c r="MQ44" s="99"/>
      <c r="MR44" s="99"/>
      <c r="MS44" s="99"/>
      <c r="MT44" s="99"/>
      <c r="MU44" s="99"/>
      <c r="MV44" s="99"/>
      <c r="MW44" s="99"/>
      <c r="MX44" s="99"/>
      <c r="MY44" s="99"/>
      <c r="MZ44" s="99"/>
      <c r="NA44" s="99"/>
      <c r="NB44" s="99"/>
      <c r="NC44" s="99"/>
      <c r="ND44" s="99"/>
      <c r="NE44" s="99"/>
      <c r="NF44" s="99"/>
      <c r="NG44" s="99"/>
      <c r="NH44" s="99"/>
      <c r="NI44" s="99"/>
      <c r="NJ44" s="99"/>
      <c r="NK44" s="99"/>
      <c r="NL44" s="99"/>
      <c r="NM44" s="99"/>
      <c r="NN44" s="99"/>
      <c r="NO44" s="99"/>
    </row>
    <row r="45" spans="1:379" ht="30">
      <c r="A45" s="4"/>
      <c r="B45" s="8" t="s">
        <v>33</v>
      </c>
      <c r="C45" s="8" t="s">
        <v>18</v>
      </c>
      <c r="D45" s="8">
        <v>1</v>
      </c>
      <c r="E45" s="199">
        <v>364</v>
      </c>
      <c r="F45" s="118" t="s">
        <v>187</v>
      </c>
      <c r="G45" s="118" t="s">
        <v>108</v>
      </c>
      <c r="H45" s="196" t="s">
        <v>400</v>
      </c>
      <c r="I45" s="307" t="s">
        <v>188</v>
      </c>
      <c r="J45" s="51" t="s">
        <v>393</v>
      </c>
      <c r="K45" s="51">
        <v>113.9</v>
      </c>
      <c r="L45" s="51">
        <v>114.6</v>
      </c>
      <c r="M45" s="53">
        <f t="shared" ref="M45:M46" si="30">L45-K45</f>
        <v>0.69999999999998863</v>
      </c>
      <c r="N45" s="52">
        <v>100</v>
      </c>
      <c r="O45" s="52">
        <f t="shared" ref="O45:O46" si="31">M45*N45/100</f>
        <v>0.69999999999998863</v>
      </c>
      <c r="P45" s="139">
        <f>O45*AUXILIAR!$B$50</f>
        <v>2099999.999999966</v>
      </c>
      <c r="Q45" s="232">
        <v>0</v>
      </c>
      <c r="R45" s="52">
        <f t="shared" ref="R45:R46" si="32">O45*Q45/100</f>
        <v>0</v>
      </c>
      <c r="S45" s="260">
        <f>R45*AUXILIAR!$B$50</f>
        <v>0</v>
      </c>
      <c r="T45" s="287"/>
      <c r="U45" s="139"/>
      <c r="V45" s="52"/>
      <c r="W45" s="275"/>
      <c r="X45" s="317"/>
      <c r="Y45" s="8"/>
      <c r="Z45" s="8"/>
      <c r="AA45" s="8"/>
      <c r="AB45" s="8"/>
      <c r="AC45" s="8"/>
      <c r="AD45" s="8"/>
      <c r="AE45" s="8"/>
      <c r="AF45" s="8"/>
      <c r="AG45" s="312"/>
      <c r="AH45" s="276"/>
      <c r="AI45" s="56"/>
      <c r="AJ45" s="8"/>
      <c r="AK45" s="273"/>
      <c r="AL45" s="128"/>
      <c r="AM45" s="5"/>
      <c r="AN45" s="5"/>
      <c r="AO45" s="5"/>
      <c r="AP45" s="5"/>
      <c r="AQ45" s="5"/>
      <c r="AR45" s="5"/>
      <c r="AS45" s="5"/>
      <c r="AT45" s="5"/>
      <c r="AU45" s="145"/>
      <c r="AV45" s="272"/>
      <c r="AW45" s="56"/>
      <c r="AX45" s="8"/>
      <c r="AY45" s="273"/>
      <c r="AZ45" s="128"/>
      <c r="BA45" s="5"/>
      <c r="BB45" s="5"/>
      <c r="BC45" s="5"/>
      <c r="BD45" s="5"/>
      <c r="BE45" s="5"/>
      <c r="BF45" s="5"/>
      <c r="BG45" s="5"/>
      <c r="BH45" s="145"/>
      <c r="BI45" s="272"/>
      <c r="BJ45" s="56"/>
      <c r="BK45" s="8"/>
      <c r="BL45" s="273"/>
      <c r="BM45" s="128"/>
      <c r="BN45" s="5"/>
      <c r="BO45" s="5"/>
      <c r="BP45" s="5"/>
      <c r="BQ45" s="5"/>
      <c r="BR45" s="5"/>
      <c r="BS45" s="5"/>
      <c r="BT45" s="5"/>
      <c r="BU45" s="5"/>
      <c r="BV45" s="145"/>
      <c r="BW45" s="276"/>
      <c r="BX45" s="56"/>
      <c r="BY45" s="8"/>
      <c r="BZ45" s="273"/>
      <c r="CA45" s="128"/>
      <c r="CB45" s="5"/>
      <c r="CC45" s="5"/>
      <c r="CD45" s="5"/>
      <c r="CE45" s="5"/>
      <c r="CF45" s="5"/>
      <c r="CG45" s="5"/>
      <c r="CH45" s="5"/>
      <c r="CI45" s="5"/>
      <c r="CJ45" s="145"/>
      <c r="CK45" s="272"/>
      <c r="CL45" s="56"/>
      <c r="CM45" s="8"/>
      <c r="CN45" s="273"/>
      <c r="CO45" s="333"/>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9"/>
      <c r="GS45" s="99"/>
      <c r="GT45" s="99"/>
      <c r="GU45" s="99"/>
      <c r="GV45" s="99"/>
      <c r="GW45" s="99"/>
      <c r="GX45" s="99"/>
      <c r="GY45" s="99"/>
      <c r="GZ45" s="99"/>
      <c r="HA45" s="99"/>
      <c r="HB45" s="99"/>
      <c r="HC45" s="99"/>
      <c r="HD45" s="99"/>
      <c r="HE45" s="99"/>
      <c r="HF45" s="99"/>
      <c r="HG45" s="99"/>
      <c r="HH45" s="99"/>
      <c r="HI45" s="99"/>
      <c r="HJ45" s="99"/>
      <c r="HK45" s="99"/>
      <c r="HL45" s="99"/>
      <c r="HM45" s="99"/>
      <c r="HN45" s="99"/>
      <c r="HO45" s="99"/>
      <c r="HP45" s="99"/>
      <c r="HQ45" s="99"/>
      <c r="HR45" s="99"/>
      <c r="HS45" s="99"/>
      <c r="HT45" s="99"/>
      <c r="HU45" s="99"/>
      <c r="HV45" s="99"/>
      <c r="HW45" s="99"/>
      <c r="HX45" s="99"/>
      <c r="HY45" s="99"/>
      <c r="HZ45" s="99"/>
      <c r="IA45" s="99"/>
      <c r="IB45" s="99"/>
      <c r="IC45" s="99"/>
      <c r="ID45" s="99"/>
      <c r="IE45" s="99"/>
      <c r="IF45" s="99"/>
      <c r="IG45" s="99"/>
      <c r="IH45" s="99"/>
      <c r="II45" s="99"/>
      <c r="IJ45" s="99"/>
      <c r="IK45" s="99"/>
      <c r="IL45" s="99"/>
      <c r="IM45" s="99"/>
      <c r="IN45" s="99"/>
      <c r="IO45" s="99"/>
      <c r="IP45" s="99"/>
      <c r="IQ45" s="99"/>
      <c r="IR45" s="99"/>
      <c r="IS45" s="99"/>
      <c r="IT45" s="99"/>
      <c r="IU45" s="99"/>
      <c r="IV45" s="99"/>
      <c r="IW45" s="99"/>
      <c r="IX45" s="99"/>
      <c r="IY45" s="99"/>
      <c r="IZ45" s="99"/>
      <c r="JA45" s="99"/>
      <c r="JB45" s="99"/>
      <c r="JC45" s="99"/>
      <c r="JD45" s="99"/>
      <c r="JE45" s="99"/>
      <c r="JF45" s="99"/>
      <c r="JG45" s="99"/>
      <c r="JH45" s="99"/>
      <c r="JI45" s="99"/>
      <c r="JJ45" s="99"/>
      <c r="JK45" s="99"/>
      <c r="JL45" s="99"/>
      <c r="JM45" s="99"/>
      <c r="JN45" s="99"/>
      <c r="JO45" s="99"/>
      <c r="JP45" s="99"/>
      <c r="JQ45" s="99"/>
      <c r="JR45" s="99"/>
      <c r="JS45" s="99"/>
      <c r="JT45" s="99"/>
      <c r="JU45" s="99"/>
      <c r="JV45" s="99"/>
      <c r="JW45" s="99"/>
      <c r="JX45" s="99"/>
      <c r="JY45" s="99"/>
      <c r="JZ45" s="99"/>
      <c r="KA45" s="99"/>
      <c r="KB45" s="99"/>
      <c r="KC45" s="99"/>
      <c r="KD45" s="99"/>
      <c r="KE45" s="99"/>
      <c r="KF45" s="99"/>
      <c r="KG45" s="99"/>
      <c r="KH45" s="99"/>
      <c r="KI45" s="99"/>
      <c r="KJ45" s="99"/>
      <c r="KK45" s="99"/>
      <c r="KL45" s="99"/>
      <c r="KM45" s="99"/>
      <c r="KN45" s="99"/>
      <c r="KO45" s="99"/>
      <c r="KP45" s="99"/>
      <c r="KQ45" s="99"/>
      <c r="KR45" s="99"/>
      <c r="KS45" s="99"/>
      <c r="KT45" s="99"/>
      <c r="KU45" s="99"/>
      <c r="KV45" s="99"/>
      <c r="KW45" s="99"/>
      <c r="KX45" s="99"/>
      <c r="KY45" s="99"/>
      <c r="KZ45" s="99"/>
      <c r="LA45" s="99"/>
      <c r="LB45" s="99"/>
      <c r="LC45" s="99"/>
      <c r="LD45" s="99"/>
      <c r="LE45" s="99"/>
      <c r="LF45" s="99"/>
      <c r="LG45" s="99"/>
      <c r="LH45" s="99"/>
      <c r="LI45" s="99"/>
      <c r="LJ45" s="99"/>
      <c r="LK45" s="99"/>
      <c r="LL45" s="99"/>
      <c r="LM45" s="99"/>
      <c r="LN45" s="99"/>
      <c r="LO45" s="99"/>
      <c r="LP45" s="99"/>
      <c r="LQ45" s="99"/>
      <c r="LR45" s="99"/>
      <c r="LS45" s="99"/>
      <c r="LT45" s="99"/>
      <c r="LU45" s="99"/>
      <c r="LV45" s="99"/>
      <c r="LW45" s="99"/>
      <c r="LX45" s="99"/>
      <c r="LY45" s="99"/>
      <c r="LZ45" s="99"/>
      <c r="MA45" s="99"/>
      <c r="MB45" s="99"/>
      <c r="MC45" s="99"/>
      <c r="MD45" s="99"/>
      <c r="ME45" s="99"/>
      <c r="MF45" s="99"/>
      <c r="MG45" s="99"/>
      <c r="MH45" s="99"/>
      <c r="MI45" s="99"/>
      <c r="MJ45" s="99"/>
      <c r="MK45" s="99"/>
      <c r="ML45" s="99"/>
      <c r="MM45" s="99"/>
      <c r="MN45" s="99"/>
      <c r="MO45" s="99"/>
      <c r="MP45" s="99"/>
      <c r="MQ45" s="99"/>
      <c r="MR45" s="99"/>
      <c r="MS45" s="99"/>
      <c r="MT45" s="99"/>
      <c r="MU45" s="99"/>
      <c r="MV45" s="99"/>
      <c r="MW45" s="99"/>
      <c r="MX45" s="99"/>
      <c r="MY45" s="99"/>
      <c r="MZ45" s="99"/>
      <c r="NA45" s="99"/>
      <c r="NB45" s="99"/>
      <c r="NC45" s="99"/>
      <c r="ND45" s="99"/>
      <c r="NE45" s="99"/>
      <c r="NF45" s="99"/>
      <c r="NG45" s="99"/>
      <c r="NH45" s="99"/>
      <c r="NI45" s="99"/>
      <c r="NJ45" s="99"/>
      <c r="NK45" s="99"/>
      <c r="NL45" s="99"/>
      <c r="NM45" s="99"/>
      <c r="NN45" s="99"/>
      <c r="NO45" s="99"/>
    </row>
    <row r="46" spans="1:379" ht="30">
      <c r="A46" s="4"/>
      <c r="B46" s="8" t="s">
        <v>33</v>
      </c>
      <c r="C46" s="8" t="s">
        <v>18</v>
      </c>
      <c r="D46" s="8">
        <v>1</v>
      </c>
      <c r="E46" s="199">
        <v>364</v>
      </c>
      <c r="F46" s="118" t="s">
        <v>187</v>
      </c>
      <c r="G46" s="118" t="s">
        <v>108</v>
      </c>
      <c r="H46" s="196" t="s">
        <v>400</v>
      </c>
      <c r="I46" s="307" t="s">
        <v>188</v>
      </c>
      <c r="J46" s="51" t="s">
        <v>394</v>
      </c>
      <c r="K46" s="51">
        <v>113.8</v>
      </c>
      <c r="L46" s="51">
        <v>114.6</v>
      </c>
      <c r="M46" s="53">
        <f t="shared" si="30"/>
        <v>0.79999999999999716</v>
      </c>
      <c r="N46" s="52">
        <v>100</v>
      </c>
      <c r="O46" s="52">
        <f t="shared" si="31"/>
        <v>0.79999999999999716</v>
      </c>
      <c r="P46" s="139">
        <f>O46*AUXILIAR!$B$50</f>
        <v>2399999.9999999916</v>
      </c>
      <c r="Q46" s="232">
        <v>0</v>
      </c>
      <c r="R46" s="52">
        <f t="shared" si="32"/>
        <v>0</v>
      </c>
      <c r="S46" s="260">
        <f>R46*AUXILIAR!$B$50</f>
        <v>0</v>
      </c>
      <c r="T46" s="287"/>
      <c r="U46" s="139"/>
      <c r="V46" s="52"/>
      <c r="W46" s="275"/>
      <c r="X46" s="317"/>
      <c r="Y46" s="8"/>
      <c r="Z46" s="8"/>
      <c r="AA46" s="8"/>
      <c r="AB46" s="8"/>
      <c r="AC46" s="8"/>
      <c r="AD46" s="8"/>
      <c r="AE46" s="8"/>
      <c r="AF46" s="8"/>
      <c r="AG46" s="312"/>
      <c r="AH46" s="276"/>
      <c r="AI46" s="56"/>
      <c r="AJ46" s="8"/>
      <c r="AK46" s="273"/>
      <c r="AL46" s="128"/>
      <c r="AM46" s="5"/>
      <c r="AN46" s="5"/>
      <c r="AO46" s="5"/>
      <c r="AP46" s="5"/>
      <c r="AQ46" s="5"/>
      <c r="AR46" s="5"/>
      <c r="AS46" s="5"/>
      <c r="AT46" s="5"/>
      <c r="AU46" s="145"/>
      <c r="AV46" s="272"/>
      <c r="AW46" s="56"/>
      <c r="AX46" s="8"/>
      <c r="AY46" s="273"/>
      <c r="AZ46" s="128"/>
      <c r="BA46" s="5"/>
      <c r="BB46" s="5"/>
      <c r="BC46" s="5"/>
      <c r="BD46" s="5"/>
      <c r="BE46" s="5"/>
      <c r="BF46" s="5"/>
      <c r="BG46" s="5"/>
      <c r="BH46" s="145"/>
      <c r="BI46" s="272"/>
      <c r="BJ46" s="56"/>
      <c r="BK46" s="8"/>
      <c r="BL46" s="273"/>
      <c r="BM46" s="128"/>
      <c r="BN46" s="5"/>
      <c r="BO46" s="5"/>
      <c r="BP46" s="5"/>
      <c r="BQ46" s="5"/>
      <c r="BR46" s="5"/>
      <c r="BS46" s="5"/>
      <c r="BT46" s="5"/>
      <c r="BU46" s="5"/>
      <c r="BV46" s="145"/>
      <c r="BW46" s="276"/>
      <c r="BX46" s="56"/>
      <c r="BY46" s="8"/>
      <c r="BZ46" s="273"/>
      <c r="CA46" s="128"/>
      <c r="CB46" s="5"/>
      <c r="CC46" s="5"/>
      <c r="CD46" s="5"/>
      <c r="CE46" s="5"/>
      <c r="CF46" s="5"/>
      <c r="CG46" s="5"/>
      <c r="CH46" s="5"/>
      <c r="CI46" s="5"/>
      <c r="CJ46" s="145"/>
      <c r="CK46" s="272"/>
      <c r="CL46" s="56"/>
      <c r="CM46" s="8"/>
      <c r="CN46" s="273"/>
      <c r="CO46" s="333"/>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9"/>
      <c r="GS46" s="99"/>
      <c r="GT46" s="99"/>
      <c r="GU46" s="99"/>
      <c r="GV46" s="99"/>
      <c r="GW46" s="99"/>
      <c r="GX46" s="99"/>
      <c r="GY46" s="99"/>
      <c r="GZ46" s="99"/>
      <c r="HA46" s="99"/>
      <c r="HB46" s="99"/>
      <c r="HC46" s="99"/>
      <c r="HD46" s="99"/>
      <c r="HE46" s="99"/>
      <c r="HF46" s="99"/>
      <c r="HG46" s="99"/>
      <c r="HH46" s="99"/>
      <c r="HI46" s="99"/>
      <c r="HJ46" s="99"/>
      <c r="HK46" s="99"/>
      <c r="HL46" s="99"/>
      <c r="HM46" s="99"/>
      <c r="HN46" s="99"/>
      <c r="HO46" s="99"/>
      <c r="HP46" s="99"/>
      <c r="HQ46" s="99"/>
      <c r="HR46" s="99"/>
      <c r="HS46" s="99"/>
      <c r="HT46" s="99"/>
      <c r="HU46" s="99"/>
      <c r="HV46" s="99"/>
      <c r="HW46" s="99"/>
      <c r="HX46" s="99"/>
      <c r="HY46" s="99"/>
      <c r="HZ46" s="99"/>
      <c r="IA46" s="99"/>
      <c r="IB46" s="99"/>
      <c r="IC46" s="99"/>
      <c r="ID46" s="99"/>
      <c r="IE46" s="99"/>
      <c r="IF46" s="99"/>
      <c r="IG46" s="99"/>
      <c r="IH46" s="99"/>
      <c r="II46" s="99"/>
      <c r="IJ46" s="99"/>
      <c r="IK46" s="99"/>
      <c r="IL46" s="99"/>
      <c r="IM46" s="99"/>
      <c r="IN46" s="99"/>
      <c r="IO46" s="99"/>
      <c r="IP46" s="99"/>
      <c r="IQ46" s="99"/>
      <c r="IR46" s="99"/>
      <c r="IS46" s="99"/>
      <c r="IT46" s="99"/>
      <c r="IU46" s="99"/>
      <c r="IV46" s="99"/>
      <c r="IW46" s="99"/>
      <c r="IX46" s="99"/>
      <c r="IY46" s="99"/>
      <c r="IZ46" s="99"/>
      <c r="JA46" s="99"/>
      <c r="JB46" s="99"/>
      <c r="JC46" s="99"/>
      <c r="JD46" s="99"/>
      <c r="JE46" s="99"/>
      <c r="JF46" s="99"/>
      <c r="JG46" s="99"/>
      <c r="JH46" s="99"/>
      <c r="JI46" s="99"/>
      <c r="JJ46" s="99"/>
      <c r="JK46" s="99"/>
      <c r="JL46" s="99"/>
      <c r="JM46" s="99"/>
      <c r="JN46" s="99"/>
      <c r="JO46" s="99"/>
      <c r="JP46" s="99"/>
      <c r="JQ46" s="99"/>
      <c r="JR46" s="99"/>
      <c r="JS46" s="99"/>
      <c r="JT46" s="99"/>
      <c r="JU46" s="99"/>
      <c r="JV46" s="99"/>
      <c r="JW46" s="99"/>
      <c r="JX46" s="99"/>
      <c r="JY46" s="99"/>
      <c r="JZ46" s="99"/>
      <c r="KA46" s="99"/>
      <c r="KB46" s="99"/>
      <c r="KC46" s="99"/>
      <c r="KD46" s="99"/>
      <c r="KE46" s="99"/>
      <c r="KF46" s="99"/>
      <c r="KG46" s="99"/>
      <c r="KH46" s="99"/>
      <c r="KI46" s="99"/>
      <c r="KJ46" s="99"/>
      <c r="KK46" s="99"/>
      <c r="KL46" s="99"/>
      <c r="KM46" s="99"/>
      <c r="KN46" s="99"/>
      <c r="KO46" s="99"/>
      <c r="KP46" s="99"/>
      <c r="KQ46" s="99"/>
      <c r="KR46" s="99"/>
      <c r="KS46" s="99"/>
      <c r="KT46" s="99"/>
      <c r="KU46" s="99"/>
      <c r="KV46" s="99"/>
      <c r="KW46" s="99"/>
      <c r="KX46" s="99"/>
      <c r="KY46" s="99"/>
      <c r="KZ46" s="99"/>
      <c r="LA46" s="99"/>
      <c r="LB46" s="99"/>
      <c r="LC46" s="99"/>
      <c r="LD46" s="99"/>
      <c r="LE46" s="99"/>
      <c r="LF46" s="99"/>
      <c r="LG46" s="99"/>
      <c r="LH46" s="99"/>
      <c r="LI46" s="99"/>
      <c r="LJ46" s="99"/>
      <c r="LK46" s="99"/>
      <c r="LL46" s="99"/>
      <c r="LM46" s="99"/>
      <c r="LN46" s="99"/>
      <c r="LO46" s="99"/>
      <c r="LP46" s="99"/>
      <c r="LQ46" s="99"/>
      <c r="LR46" s="99"/>
      <c r="LS46" s="99"/>
      <c r="LT46" s="99"/>
      <c r="LU46" s="99"/>
      <c r="LV46" s="99"/>
      <c r="LW46" s="99"/>
      <c r="LX46" s="99"/>
      <c r="LY46" s="99"/>
      <c r="LZ46" s="99"/>
      <c r="MA46" s="99"/>
      <c r="MB46" s="99"/>
      <c r="MC46" s="99"/>
      <c r="MD46" s="99"/>
      <c r="ME46" s="99"/>
      <c r="MF46" s="99"/>
      <c r="MG46" s="99"/>
      <c r="MH46" s="99"/>
      <c r="MI46" s="99"/>
      <c r="MJ46" s="99"/>
      <c r="MK46" s="99"/>
      <c r="ML46" s="99"/>
      <c r="MM46" s="99"/>
      <c r="MN46" s="99"/>
      <c r="MO46" s="99"/>
      <c r="MP46" s="99"/>
      <c r="MQ46" s="99"/>
      <c r="MR46" s="99"/>
      <c r="MS46" s="99"/>
      <c r="MT46" s="99"/>
      <c r="MU46" s="99"/>
      <c r="MV46" s="99"/>
      <c r="MW46" s="99"/>
      <c r="MX46" s="99"/>
      <c r="MY46" s="99"/>
      <c r="MZ46" s="99"/>
      <c r="NA46" s="99"/>
      <c r="NB46" s="99"/>
      <c r="NC46" s="99"/>
      <c r="ND46" s="99"/>
      <c r="NE46" s="99"/>
      <c r="NF46" s="99"/>
      <c r="NG46" s="99"/>
      <c r="NH46" s="99"/>
      <c r="NI46" s="99"/>
      <c r="NJ46" s="99"/>
      <c r="NK46" s="99"/>
      <c r="NL46" s="99"/>
      <c r="NM46" s="99"/>
      <c r="NN46" s="99"/>
      <c r="NO46" s="99"/>
    </row>
    <row r="47" spans="1:379" ht="42" customHeight="1">
      <c r="A47" s="1" t="s">
        <v>7</v>
      </c>
      <c r="B47" s="1" t="s">
        <v>33</v>
      </c>
      <c r="C47" s="1" t="s">
        <v>172</v>
      </c>
      <c r="D47" s="2" t="s">
        <v>22</v>
      </c>
      <c r="E47" s="1">
        <v>1</v>
      </c>
      <c r="F47" s="2" t="s">
        <v>186</v>
      </c>
      <c r="G47" s="38" t="s">
        <v>108</v>
      </c>
      <c r="H47" s="2" t="s">
        <v>34</v>
      </c>
      <c r="I47" s="303" t="s">
        <v>188</v>
      </c>
      <c r="J47" s="3"/>
      <c r="K47" s="3"/>
      <c r="L47" s="3"/>
      <c r="M47" s="3"/>
      <c r="N47" s="38" t="s">
        <v>261</v>
      </c>
      <c r="O47" s="81">
        <f>O48</f>
        <v>8.4457759999999986</v>
      </c>
      <c r="P47" s="81">
        <f>P48</f>
        <v>25337328</v>
      </c>
      <c r="Q47" s="38" t="s">
        <v>262</v>
      </c>
      <c r="R47" s="81">
        <f>R48</f>
        <v>3.8977101895999935</v>
      </c>
      <c r="S47" s="89">
        <f>S48</f>
        <v>11693130.56879998</v>
      </c>
      <c r="T47" s="268"/>
      <c r="U47" s="81"/>
      <c r="V47" s="81"/>
      <c r="W47" s="269"/>
      <c r="X47" s="262"/>
      <c r="Y47" s="3"/>
      <c r="Z47" s="3"/>
      <c r="AA47" s="3"/>
      <c r="AB47" s="38" t="s">
        <v>261</v>
      </c>
      <c r="AC47" s="81">
        <f>AC48</f>
        <v>0</v>
      </c>
      <c r="AD47" s="81">
        <f>AD48</f>
        <v>0</v>
      </c>
      <c r="AE47" s="38" t="s">
        <v>262</v>
      </c>
      <c r="AF47" s="81">
        <f>AF48</f>
        <v>0</v>
      </c>
      <c r="AG47" s="89">
        <f>AG48</f>
        <v>0</v>
      </c>
      <c r="AH47" s="268"/>
      <c r="AI47" s="81"/>
      <c r="AJ47" s="81"/>
      <c r="AK47" s="269"/>
      <c r="AL47" s="262"/>
      <c r="AM47" s="3"/>
      <c r="AN47" s="3"/>
      <c r="AO47" s="3"/>
      <c r="AP47" s="38" t="s">
        <v>116</v>
      </c>
      <c r="AQ47" s="81">
        <f>AQ48</f>
        <v>0.97430000000000005</v>
      </c>
      <c r="AR47" s="81">
        <f>AR48</f>
        <v>9743000</v>
      </c>
      <c r="AS47" s="38" t="s">
        <v>116</v>
      </c>
      <c r="AT47" s="81">
        <f>AT48</f>
        <v>0.26306099999999999</v>
      </c>
      <c r="AU47" s="89">
        <f>AU48</f>
        <v>2630610</v>
      </c>
      <c r="AV47" s="268"/>
      <c r="AW47" s="81"/>
      <c r="AX47" s="81"/>
      <c r="AY47" s="269"/>
      <c r="AZ47" s="262"/>
      <c r="BA47" s="3"/>
      <c r="BB47" s="3"/>
      <c r="BC47" s="38" t="s">
        <v>116</v>
      </c>
      <c r="BD47" s="81">
        <f>BD48</f>
        <v>0</v>
      </c>
      <c r="BE47" s="81">
        <f>BE48</f>
        <v>0</v>
      </c>
      <c r="BF47" s="38" t="s">
        <v>116</v>
      </c>
      <c r="BG47" s="81">
        <f>BG48</f>
        <v>0</v>
      </c>
      <c r="BH47" s="89">
        <f>BH48</f>
        <v>0</v>
      </c>
      <c r="BI47" s="268"/>
      <c r="BJ47" s="81"/>
      <c r="BK47" s="81"/>
      <c r="BL47" s="269"/>
      <c r="BM47" s="262"/>
      <c r="BN47" s="3"/>
      <c r="BO47" s="3"/>
      <c r="BP47" s="3"/>
      <c r="BQ47" s="38" t="s">
        <v>116</v>
      </c>
      <c r="BR47" s="81">
        <f>BR48</f>
        <v>0</v>
      </c>
      <c r="BS47" s="81">
        <f>BS48</f>
        <v>0</v>
      </c>
      <c r="BT47" s="38" t="s">
        <v>116</v>
      </c>
      <c r="BU47" s="81">
        <f>BU48</f>
        <v>0</v>
      </c>
      <c r="BV47" s="89">
        <f>BV48</f>
        <v>0</v>
      </c>
      <c r="BW47" s="268"/>
      <c r="BX47" s="81"/>
      <c r="BY47" s="81"/>
      <c r="BZ47" s="269"/>
      <c r="CA47" s="262"/>
      <c r="CB47" s="3"/>
      <c r="CC47" s="3"/>
      <c r="CD47" s="3"/>
      <c r="CE47" s="38" t="s">
        <v>116</v>
      </c>
      <c r="CF47" s="81">
        <f>CF48</f>
        <v>0</v>
      </c>
      <c r="CG47" s="81">
        <f>CG48</f>
        <v>0</v>
      </c>
      <c r="CH47" s="38" t="s">
        <v>116</v>
      </c>
      <c r="CI47" s="81">
        <f>CI48</f>
        <v>0</v>
      </c>
      <c r="CJ47" s="89">
        <f>CJ48</f>
        <v>0</v>
      </c>
      <c r="CK47" s="268"/>
      <c r="CL47" s="81"/>
      <c r="CM47" s="81"/>
      <c r="CN47" s="269"/>
      <c r="CO47" s="331"/>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9"/>
      <c r="GS47" s="99"/>
      <c r="GT47" s="99"/>
      <c r="GU47" s="99"/>
      <c r="GV47" s="99"/>
      <c r="GW47" s="99"/>
      <c r="GX47" s="99"/>
      <c r="GY47" s="99"/>
      <c r="GZ47" s="99"/>
      <c r="HA47" s="99"/>
      <c r="HB47" s="99"/>
      <c r="HC47" s="99"/>
      <c r="HD47" s="99"/>
      <c r="HE47" s="99"/>
      <c r="HF47" s="99"/>
      <c r="HG47" s="99"/>
      <c r="HH47" s="99"/>
      <c r="HI47" s="99"/>
      <c r="HJ47" s="99"/>
      <c r="HK47" s="99"/>
      <c r="HL47" s="99"/>
      <c r="HM47" s="99"/>
      <c r="HN47" s="99"/>
      <c r="HO47" s="99"/>
      <c r="HP47" s="99"/>
      <c r="HQ47" s="99"/>
      <c r="HR47" s="99"/>
      <c r="HS47" s="99"/>
      <c r="HT47" s="99"/>
      <c r="HU47" s="99"/>
      <c r="HV47" s="99"/>
      <c r="HW47" s="99"/>
      <c r="HX47" s="99"/>
      <c r="HY47" s="99"/>
      <c r="HZ47" s="99"/>
      <c r="IA47" s="99"/>
      <c r="IB47" s="99"/>
      <c r="IC47" s="99"/>
      <c r="ID47" s="99"/>
      <c r="IE47" s="99"/>
      <c r="IF47" s="99"/>
      <c r="IG47" s="99"/>
      <c r="IH47" s="99"/>
      <c r="II47" s="99"/>
      <c r="IJ47" s="99"/>
      <c r="IK47" s="99"/>
      <c r="IL47" s="99"/>
      <c r="IM47" s="99"/>
      <c r="IN47" s="99"/>
      <c r="IO47" s="99"/>
      <c r="IP47" s="99"/>
      <c r="IQ47" s="99"/>
      <c r="IR47" s="99"/>
      <c r="IS47" s="99"/>
      <c r="IT47" s="99"/>
      <c r="IU47" s="99"/>
      <c r="IV47" s="99"/>
      <c r="IW47" s="99"/>
      <c r="IX47" s="99"/>
      <c r="IY47" s="99"/>
      <c r="IZ47" s="99"/>
      <c r="JA47" s="99"/>
      <c r="JB47" s="99"/>
      <c r="JC47" s="99"/>
      <c r="JD47" s="99"/>
      <c r="JE47" s="99"/>
      <c r="JF47" s="99"/>
      <c r="JG47" s="99"/>
      <c r="JH47" s="99"/>
      <c r="JI47" s="99"/>
      <c r="JJ47" s="99"/>
      <c r="JK47" s="99"/>
      <c r="JL47" s="99"/>
      <c r="JM47" s="99"/>
      <c r="JN47" s="99"/>
      <c r="JO47" s="99"/>
      <c r="JP47" s="99"/>
      <c r="JQ47" s="99"/>
      <c r="JR47" s="99"/>
      <c r="JS47" s="99"/>
      <c r="JT47" s="99"/>
      <c r="JU47" s="99"/>
      <c r="JV47" s="99"/>
      <c r="JW47" s="99"/>
      <c r="JX47" s="99"/>
      <c r="JY47" s="99"/>
      <c r="JZ47" s="99"/>
      <c r="KA47" s="99"/>
      <c r="KB47" s="99"/>
      <c r="KC47" s="99"/>
      <c r="KD47" s="99"/>
      <c r="KE47" s="99"/>
      <c r="KF47" s="99"/>
      <c r="KG47" s="99"/>
      <c r="KH47" s="99"/>
      <c r="KI47" s="99"/>
      <c r="KJ47" s="99"/>
      <c r="KK47" s="99"/>
      <c r="KL47" s="99"/>
      <c r="KM47" s="99"/>
      <c r="KN47" s="99"/>
      <c r="KO47" s="99"/>
      <c r="KP47" s="99"/>
      <c r="KQ47" s="99"/>
      <c r="KR47" s="99"/>
      <c r="KS47" s="99"/>
      <c r="KT47" s="99"/>
      <c r="KU47" s="99"/>
      <c r="KV47" s="99"/>
      <c r="KW47" s="99"/>
      <c r="KX47" s="99"/>
      <c r="KY47" s="99"/>
      <c r="KZ47" s="99"/>
      <c r="LA47" s="99"/>
      <c r="LB47" s="99"/>
      <c r="LC47" s="99"/>
      <c r="LD47" s="99"/>
      <c r="LE47" s="99"/>
      <c r="LF47" s="99"/>
      <c r="LG47" s="99"/>
      <c r="LH47" s="99"/>
      <c r="LI47" s="99"/>
      <c r="LJ47" s="99"/>
      <c r="LK47" s="99"/>
      <c r="LL47" s="99"/>
      <c r="LM47" s="99"/>
      <c r="LN47" s="99"/>
      <c r="LO47" s="99"/>
      <c r="LP47" s="99"/>
      <c r="LQ47" s="99"/>
      <c r="LR47" s="99"/>
      <c r="LS47" s="99"/>
      <c r="LT47" s="99"/>
      <c r="LU47" s="99"/>
      <c r="LV47" s="99"/>
      <c r="LW47" s="99"/>
      <c r="LX47" s="99"/>
      <c r="LY47" s="99"/>
      <c r="LZ47" s="99"/>
      <c r="MA47" s="99"/>
      <c r="MB47" s="99"/>
      <c r="MC47" s="99"/>
      <c r="MD47" s="99"/>
      <c r="ME47" s="99"/>
      <c r="MF47" s="99"/>
      <c r="MG47" s="99"/>
      <c r="MH47" s="99"/>
      <c r="MI47" s="99"/>
      <c r="MJ47" s="99"/>
      <c r="MK47" s="99"/>
      <c r="ML47" s="99"/>
      <c r="MM47" s="99"/>
      <c r="MN47" s="99"/>
      <c r="MO47" s="99"/>
      <c r="MP47" s="99"/>
      <c r="MQ47" s="99"/>
      <c r="MR47" s="99"/>
      <c r="MS47" s="99"/>
      <c r="MT47" s="99"/>
      <c r="MU47" s="99"/>
      <c r="MV47" s="99"/>
      <c r="MW47" s="99"/>
      <c r="MX47" s="99"/>
      <c r="MY47" s="99"/>
      <c r="MZ47" s="99"/>
      <c r="NA47" s="99"/>
      <c r="NB47" s="99"/>
      <c r="NC47" s="99"/>
      <c r="ND47" s="99"/>
      <c r="NE47" s="99"/>
      <c r="NF47" s="99"/>
      <c r="NG47" s="99"/>
      <c r="NH47" s="99"/>
      <c r="NI47" s="99"/>
      <c r="NJ47" s="99"/>
      <c r="NK47" s="99"/>
      <c r="NL47" s="99"/>
      <c r="NM47" s="99"/>
      <c r="NN47" s="99"/>
      <c r="NO47" s="99"/>
    </row>
    <row r="48" spans="1:379" ht="30">
      <c r="A48" s="4" t="s">
        <v>7</v>
      </c>
      <c r="B48" s="64" t="s">
        <v>33</v>
      </c>
      <c r="C48" s="64" t="s">
        <v>12</v>
      </c>
      <c r="D48" s="65" t="s">
        <v>22</v>
      </c>
      <c r="E48" s="126">
        <v>101</v>
      </c>
      <c r="F48" s="119" t="s">
        <v>186</v>
      </c>
      <c r="G48" s="119" t="s">
        <v>108</v>
      </c>
      <c r="H48" s="186" t="s">
        <v>34</v>
      </c>
      <c r="I48" s="305" t="s">
        <v>188</v>
      </c>
      <c r="J48" s="70"/>
      <c r="K48" s="70"/>
      <c r="L48" s="70"/>
      <c r="M48" s="70"/>
      <c r="N48" s="80" t="s">
        <v>115</v>
      </c>
      <c r="O48" s="79">
        <f>SUM(O49:O54)</f>
        <v>8.4457759999999986</v>
      </c>
      <c r="P48" s="79">
        <f>SUM(P49:P54)</f>
        <v>25337328</v>
      </c>
      <c r="Q48" s="80" t="s">
        <v>115</v>
      </c>
      <c r="R48" s="79">
        <f>SUM(R49:R54)</f>
        <v>3.8977101895999935</v>
      </c>
      <c r="S48" s="256">
        <f>SUM(S49:S54)</f>
        <v>11693130.56879998</v>
      </c>
      <c r="T48" s="270"/>
      <c r="U48" s="79"/>
      <c r="V48" s="79"/>
      <c r="W48" s="271"/>
      <c r="X48" s="263"/>
      <c r="Y48" s="70"/>
      <c r="Z48" s="70"/>
      <c r="AA48" s="70"/>
      <c r="AB48" s="80" t="s">
        <v>115</v>
      </c>
      <c r="AC48" s="79">
        <f>SUM(AC49:AC54)</f>
        <v>0</v>
      </c>
      <c r="AD48" s="79">
        <f>SUM(AD49:AD54)</f>
        <v>0</v>
      </c>
      <c r="AE48" s="80" t="s">
        <v>115</v>
      </c>
      <c r="AF48" s="79">
        <f>SUM(AF49:AF54)</f>
        <v>0</v>
      </c>
      <c r="AG48" s="256">
        <f>SUM(AG49:AG54)</f>
        <v>0</v>
      </c>
      <c r="AH48" s="270"/>
      <c r="AI48" s="79"/>
      <c r="AJ48" s="79"/>
      <c r="AK48" s="271"/>
      <c r="AL48" s="263"/>
      <c r="AM48" s="70"/>
      <c r="AN48" s="70"/>
      <c r="AO48" s="70"/>
      <c r="AP48" s="80" t="s">
        <v>115</v>
      </c>
      <c r="AQ48" s="79">
        <f>SUM(AQ49:AQ54)</f>
        <v>0.97430000000000005</v>
      </c>
      <c r="AR48" s="79">
        <f>SUM(AR49:AR54)</f>
        <v>9743000</v>
      </c>
      <c r="AS48" s="80" t="s">
        <v>115</v>
      </c>
      <c r="AT48" s="79">
        <f>SUM(AT49:AT54)</f>
        <v>0.26306099999999999</v>
      </c>
      <c r="AU48" s="256">
        <f>SUM(AU49:AU54)</f>
        <v>2630610</v>
      </c>
      <c r="AV48" s="270"/>
      <c r="AW48" s="79"/>
      <c r="AX48" s="79"/>
      <c r="AY48" s="271"/>
      <c r="AZ48" s="263"/>
      <c r="BA48" s="70"/>
      <c r="BB48" s="70"/>
      <c r="BC48" s="80" t="s">
        <v>115</v>
      </c>
      <c r="BD48" s="79">
        <f>SUM(BD49:BD54)</f>
        <v>0</v>
      </c>
      <c r="BE48" s="79">
        <f>SUM(BE49:BE54)</f>
        <v>0</v>
      </c>
      <c r="BF48" s="80" t="s">
        <v>115</v>
      </c>
      <c r="BG48" s="79">
        <f>SUM(BG49:BG54)</f>
        <v>0</v>
      </c>
      <c r="BH48" s="256">
        <f>SUM(BH49:BH54)</f>
        <v>0</v>
      </c>
      <c r="BI48" s="270"/>
      <c r="BJ48" s="79"/>
      <c r="BK48" s="79"/>
      <c r="BL48" s="271"/>
      <c r="BM48" s="263"/>
      <c r="BN48" s="70"/>
      <c r="BO48" s="70"/>
      <c r="BP48" s="70"/>
      <c r="BQ48" s="80" t="s">
        <v>115</v>
      </c>
      <c r="BR48" s="79">
        <f>SUM(BR49:BR54)</f>
        <v>0</v>
      </c>
      <c r="BS48" s="79">
        <f>SUM(BS49:BS54)</f>
        <v>0</v>
      </c>
      <c r="BT48" s="80" t="s">
        <v>115</v>
      </c>
      <c r="BU48" s="79">
        <f>SUM(BU49:BU54)</f>
        <v>0</v>
      </c>
      <c r="BV48" s="256">
        <f>SUM(BV49:BV54)</f>
        <v>0</v>
      </c>
      <c r="BW48" s="270"/>
      <c r="BX48" s="79"/>
      <c r="BY48" s="79"/>
      <c r="BZ48" s="271"/>
      <c r="CA48" s="263"/>
      <c r="CB48" s="70"/>
      <c r="CC48" s="70"/>
      <c r="CD48" s="70"/>
      <c r="CE48" s="80" t="s">
        <v>115</v>
      </c>
      <c r="CF48" s="79">
        <f>SUM(CF49:CF54)</f>
        <v>0</v>
      </c>
      <c r="CG48" s="79">
        <f>SUM(CG49:CG54)</f>
        <v>0</v>
      </c>
      <c r="CH48" s="80" t="s">
        <v>115</v>
      </c>
      <c r="CI48" s="79">
        <f>SUM(CI49:CI54)</f>
        <v>0</v>
      </c>
      <c r="CJ48" s="256">
        <f>SUM(CJ49:CJ54)</f>
        <v>0</v>
      </c>
      <c r="CK48" s="270"/>
      <c r="CL48" s="79"/>
      <c r="CM48" s="79"/>
      <c r="CN48" s="271"/>
      <c r="CO48" s="332"/>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9"/>
      <c r="GS48" s="99"/>
      <c r="GT48" s="99"/>
      <c r="GU48" s="99"/>
      <c r="GV48" s="99"/>
      <c r="GW48" s="99"/>
      <c r="GX48" s="99"/>
      <c r="GY48" s="99"/>
      <c r="GZ48" s="99"/>
      <c r="HA48" s="99"/>
      <c r="HB48" s="99"/>
      <c r="HC48" s="99"/>
      <c r="HD48" s="99"/>
      <c r="HE48" s="99"/>
      <c r="HF48" s="99"/>
      <c r="HG48" s="99"/>
      <c r="HH48" s="99"/>
      <c r="HI48" s="99"/>
      <c r="HJ48" s="99"/>
      <c r="HK48" s="99"/>
      <c r="HL48" s="99"/>
      <c r="HM48" s="99"/>
      <c r="HN48" s="99"/>
      <c r="HO48" s="99"/>
      <c r="HP48" s="99"/>
      <c r="HQ48" s="99"/>
      <c r="HR48" s="99"/>
      <c r="HS48" s="99"/>
      <c r="HT48" s="99"/>
      <c r="HU48" s="99"/>
      <c r="HV48" s="99"/>
      <c r="HW48" s="99"/>
      <c r="HX48" s="99"/>
      <c r="HY48" s="99"/>
      <c r="HZ48" s="99"/>
      <c r="IA48" s="99"/>
      <c r="IB48" s="99"/>
      <c r="IC48" s="99"/>
      <c r="ID48" s="99"/>
      <c r="IE48" s="99"/>
      <c r="IF48" s="99"/>
      <c r="IG48" s="99"/>
      <c r="IH48" s="99"/>
      <c r="II48" s="99"/>
      <c r="IJ48" s="99"/>
      <c r="IK48" s="99"/>
      <c r="IL48" s="99"/>
      <c r="IM48" s="99"/>
      <c r="IN48" s="99"/>
      <c r="IO48" s="99"/>
      <c r="IP48" s="99"/>
      <c r="IQ48" s="99"/>
      <c r="IR48" s="99"/>
      <c r="IS48" s="99"/>
      <c r="IT48" s="99"/>
      <c r="IU48" s="99"/>
      <c r="IV48" s="99"/>
      <c r="IW48" s="99"/>
      <c r="IX48" s="99"/>
      <c r="IY48" s="99"/>
      <c r="IZ48" s="99"/>
      <c r="JA48" s="99"/>
      <c r="JB48" s="99"/>
      <c r="JC48" s="99"/>
      <c r="JD48" s="99"/>
      <c r="JE48" s="99"/>
      <c r="JF48" s="99"/>
      <c r="JG48" s="99"/>
      <c r="JH48" s="99"/>
      <c r="JI48" s="99"/>
      <c r="JJ48" s="99"/>
      <c r="JK48" s="99"/>
      <c r="JL48" s="99"/>
      <c r="JM48" s="99"/>
      <c r="JN48" s="99"/>
      <c r="JO48" s="99"/>
      <c r="JP48" s="99"/>
      <c r="JQ48" s="99"/>
      <c r="JR48" s="99"/>
      <c r="JS48" s="99"/>
      <c r="JT48" s="99"/>
      <c r="JU48" s="99"/>
      <c r="JV48" s="99"/>
      <c r="JW48" s="99"/>
      <c r="JX48" s="99"/>
      <c r="JY48" s="99"/>
      <c r="JZ48" s="99"/>
      <c r="KA48" s="99"/>
      <c r="KB48" s="99"/>
      <c r="KC48" s="99"/>
      <c r="KD48" s="99"/>
      <c r="KE48" s="99"/>
      <c r="KF48" s="99"/>
      <c r="KG48" s="99"/>
      <c r="KH48" s="99"/>
      <c r="KI48" s="99"/>
      <c r="KJ48" s="99"/>
      <c r="KK48" s="99"/>
      <c r="KL48" s="99"/>
      <c r="KM48" s="99"/>
      <c r="KN48" s="99"/>
      <c r="KO48" s="99"/>
      <c r="KP48" s="99"/>
      <c r="KQ48" s="99"/>
      <c r="KR48" s="99"/>
      <c r="KS48" s="99"/>
      <c r="KT48" s="99"/>
      <c r="KU48" s="99"/>
      <c r="KV48" s="99"/>
      <c r="KW48" s="99"/>
      <c r="KX48" s="99"/>
      <c r="KY48" s="99"/>
      <c r="KZ48" s="99"/>
      <c r="LA48" s="99"/>
      <c r="LB48" s="99"/>
      <c r="LC48" s="99"/>
      <c r="LD48" s="99"/>
      <c r="LE48" s="99"/>
      <c r="LF48" s="99"/>
      <c r="LG48" s="99"/>
      <c r="LH48" s="99"/>
      <c r="LI48" s="99"/>
      <c r="LJ48" s="99"/>
      <c r="LK48" s="99"/>
      <c r="LL48" s="99"/>
      <c r="LM48" s="99"/>
      <c r="LN48" s="99"/>
      <c r="LO48" s="99"/>
      <c r="LP48" s="99"/>
      <c r="LQ48" s="99"/>
      <c r="LR48" s="99"/>
      <c r="LS48" s="99"/>
      <c r="LT48" s="99"/>
      <c r="LU48" s="99"/>
      <c r="LV48" s="99"/>
      <c r="LW48" s="99"/>
      <c r="LX48" s="99"/>
      <c r="LY48" s="99"/>
      <c r="LZ48" s="99"/>
      <c r="MA48" s="99"/>
      <c r="MB48" s="99"/>
      <c r="MC48" s="99"/>
      <c r="MD48" s="99"/>
      <c r="ME48" s="99"/>
      <c r="MF48" s="99"/>
      <c r="MG48" s="99"/>
      <c r="MH48" s="99"/>
      <c r="MI48" s="99"/>
      <c r="MJ48" s="99"/>
      <c r="MK48" s="99"/>
      <c r="ML48" s="99"/>
      <c r="MM48" s="99"/>
      <c r="MN48" s="99"/>
      <c r="MO48" s="99"/>
      <c r="MP48" s="99"/>
      <c r="MQ48" s="99"/>
      <c r="MR48" s="99"/>
      <c r="MS48" s="99"/>
      <c r="MT48" s="99"/>
      <c r="MU48" s="99"/>
      <c r="MV48" s="99"/>
      <c r="MW48" s="99"/>
      <c r="MX48" s="99"/>
      <c r="MY48" s="99"/>
      <c r="MZ48" s="99"/>
      <c r="NA48" s="99"/>
      <c r="NB48" s="99"/>
      <c r="NC48" s="99"/>
      <c r="ND48" s="99"/>
      <c r="NE48" s="99"/>
      <c r="NF48" s="99"/>
      <c r="NG48" s="99"/>
      <c r="NH48" s="99"/>
      <c r="NI48" s="99"/>
      <c r="NJ48" s="99"/>
      <c r="NK48" s="99"/>
      <c r="NL48" s="99"/>
      <c r="NM48" s="99"/>
      <c r="NN48" s="99"/>
      <c r="NO48" s="99"/>
    </row>
    <row r="49" spans="1:379" ht="15">
      <c r="A49" s="4"/>
      <c r="B49" s="8" t="s">
        <v>33</v>
      </c>
      <c r="C49" s="8" t="s">
        <v>12</v>
      </c>
      <c r="D49" s="8">
        <v>1</v>
      </c>
      <c r="E49" s="199">
        <v>101</v>
      </c>
      <c r="F49" s="118" t="s">
        <v>186</v>
      </c>
      <c r="G49" s="118" t="s">
        <v>108</v>
      </c>
      <c r="H49" s="195" t="s">
        <v>34</v>
      </c>
      <c r="I49" s="307" t="s">
        <v>188</v>
      </c>
      <c r="J49" s="51" t="s">
        <v>405</v>
      </c>
      <c r="K49" s="51">
        <v>273.02999999999997</v>
      </c>
      <c r="L49" s="51">
        <v>276</v>
      </c>
      <c r="M49" s="51">
        <f t="shared" ref="M49:M51" si="33">L49-K49</f>
        <v>2.9700000000000273</v>
      </c>
      <c r="N49" s="435">
        <v>73.2</v>
      </c>
      <c r="O49" s="52">
        <f t="shared" ref="O49:O54" si="34">M49*N49/100</f>
        <v>2.1740400000000202</v>
      </c>
      <c r="P49" s="139">
        <f>O49*AUXILIAR!$B$50</f>
        <v>6522120.0000000605</v>
      </c>
      <c r="Q49" s="435">
        <v>58.28</v>
      </c>
      <c r="R49" s="182">
        <f>O49*Q49/100</f>
        <v>1.2670305120000118</v>
      </c>
      <c r="S49" s="260">
        <f>R49*AUXILIAR!$B$50</f>
        <v>3801091.5360000352</v>
      </c>
      <c r="T49" s="287"/>
      <c r="U49" s="139"/>
      <c r="V49" s="52"/>
      <c r="W49" s="275"/>
      <c r="X49" s="317"/>
      <c r="Y49" s="8"/>
      <c r="Z49" s="8"/>
      <c r="AA49" s="8"/>
      <c r="AB49" s="8"/>
      <c r="AC49" s="8"/>
      <c r="AD49" s="8"/>
      <c r="AE49" s="8"/>
      <c r="AF49" s="8"/>
      <c r="AG49" s="312"/>
      <c r="AH49" s="276"/>
      <c r="AI49" s="56"/>
      <c r="AJ49" s="8"/>
      <c r="AK49" s="273"/>
      <c r="AL49" s="265" t="s">
        <v>409</v>
      </c>
      <c r="AM49" s="51">
        <v>401.85</v>
      </c>
      <c r="AN49" s="51">
        <v>401.85</v>
      </c>
      <c r="AO49" s="51">
        <v>1</v>
      </c>
      <c r="AP49" s="435">
        <v>97.43</v>
      </c>
      <c r="AQ49" s="52">
        <f>AO49*AP49/100</f>
        <v>0.97430000000000005</v>
      </c>
      <c r="AR49" s="139">
        <f>AQ49*AUXILIAR!$B$58</f>
        <v>9743000</v>
      </c>
      <c r="AS49" s="435">
        <v>27</v>
      </c>
      <c r="AT49" s="52">
        <f>AQ49*AS49/100</f>
        <v>0.26306099999999999</v>
      </c>
      <c r="AU49" s="260">
        <f>AT49*AUXILIAR!$B$58</f>
        <v>2630610</v>
      </c>
      <c r="AV49" s="287"/>
      <c r="AW49" s="139"/>
      <c r="AX49" s="52"/>
      <c r="AY49" s="275"/>
      <c r="AZ49" s="128"/>
      <c r="BA49" s="5"/>
      <c r="BB49" s="5"/>
      <c r="BC49" s="5"/>
      <c r="BD49" s="5"/>
      <c r="BE49" s="5"/>
      <c r="BF49" s="5"/>
      <c r="BG49" s="5"/>
      <c r="BH49" s="145"/>
      <c r="BI49" s="272"/>
      <c r="BJ49" s="56"/>
      <c r="BK49" s="8"/>
      <c r="BL49" s="273"/>
      <c r="BM49" s="128"/>
      <c r="BN49" s="5"/>
      <c r="BO49" s="5"/>
      <c r="BP49" s="5"/>
      <c r="BQ49" s="5"/>
      <c r="BR49" s="5"/>
      <c r="BS49" s="5"/>
      <c r="BT49" s="5"/>
      <c r="BU49" s="5"/>
      <c r="BV49" s="145"/>
      <c r="BW49" s="276"/>
      <c r="BX49" s="56"/>
      <c r="BY49" s="8"/>
      <c r="BZ49" s="273"/>
      <c r="CA49" s="128"/>
      <c r="CB49" s="5"/>
      <c r="CC49" s="5"/>
      <c r="CD49" s="5"/>
      <c r="CE49" s="5"/>
      <c r="CF49" s="5"/>
      <c r="CG49" s="5"/>
      <c r="CH49" s="5"/>
      <c r="CI49" s="5"/>
      <c r="CJ49" s="145"/>
      <c r="CK49" s="272"/>
      <c r="CL49" s="56"/>
      <c r="CM49" s="8"/>
      <c r="CN49" s="273"/>
      <c r="CO49" s="333"/>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9"/>
      <c r="GS49" s="99"/>
      <c r="GT49" s="99"/>
      <c r="GU49" s="99"/>
      <c r="GV49" s="99"/>
      <c r="GW49" s="99"/>
      <c r="GX49" s="99"/>
      <c r="GY49" s="99"/>
      <c r="GZ49" s="99"/>
      <c r="HA49" s="99"/>
      <c r="HB49" s="99"/>
      <c r="HC49" s="99"/>
      <c r="HD49" s="99"/>
      <c r="HE49" s="99"/>
      <c r="HF49" s="99"/>
      <c r="HG49" s="99"/>
      <c r="HH49" s="99"/>
      <c r="HI49" s="99"/>
      <c r="HJ49" s="99"/>
      <c r="HK49" s="99"/>
      <c r="HL49" s="99"/>
      <c r="HM49" s="99"/>
      <c r="HN49" s="99"/>
      <c r="HO49" s="99"/>
      <c r="HP49" s="99"/>
      <c r="HQ49" s="99"/>
      <c r="HR49" s="99"/>
      <c r="HS49" s="99"/>
      <c r="HT49" s="99"/>
      <c r="HU49" s="99"/>
      <c r="HV49" s="99"/>
      <c r="HW49" s="99"/>
      <c r="HX49" s="99"/>
      <c r="HY49" s="99"/>
      <c r="HZ49" s="99"/>
      <c r="IA49" s="99"/>
      <c r="IB49" s="99"/>
      <c r="IC49" s="99"/>
      <c r="ID49" s="99"/>
      <c r="IE49" s="99"/>
      <c r="IF49" s="99"/>
      <c r="IG49" s="99"/>
      <c r="IH49" s="99"/>
      <c r="II49" s="99"/>
      <c r="IJ49" s="99"/>
      <c r="IK49" s="99"/>
      <c r="IL49" s="99"/>
      <c r="IM49" s="99"/>
      <c r="IN49" s="99"/>
      <c r="IO49" s="99"/>
      <c r="IP49" s="99"/>
      <c r="IQ49" s="99"/>
      <c r="IR49" s="99"/>
      <c r="IS49" s="99"/>
      <c r="IT49" s="99"/>
      <c r="IU49" s="99"/>
      <c r="IV49" s="99"/>
      <c r="IW49" s="99"/>
      <c r="IX49" s="99"/>
      <c r="IY49" s="99"/>
      <c r="IZ49" s="99"/>
      <c r="JA49" s="99"/>
      <c r="JB49" s="99"/>
      <c r="JC49" s="99"/>
      <c r="JD49" s="99"/>
      <c r="JE49" s="99"/>
      <c r="JF49" s="99"/>
      <c r="JG49" s="99"/>
      <c r="JH49" s="99"/>
      <c r="JI49" s="99"/>
      <c r="JJ49" s="99"/>
      <c r="JK49" s="99"/>
      <c r="JL49" s="99"/>
      <c r="JM49" s="99"/>
      <c r="JN49" s="99"/>
      <c r="JO49" s="99"/>
      <c r="JP49" s="99"/>
      <c r="JQ49" s="99"/>
      <c r="JR49" s="99"/>
      <c r="JS49" s="99"/>
      <c r="JT49" s="99"/>
      <c r="JU49" s="99"/>
      <c r="JV49" s="99"/>
      <c r="JW49" s="99"/>
      <c r="JX49" s="99"/>
      <c r="JY49" s="99"/>
      <c r="JZ49" s="99"/>
      <c r="KA49" s="99"/>
      <c r="KB49" s="99"/>
      <c r="KC49" s="99"/>
      <c r="KD49" s="99"/>
      <c r="KE49" s="99"/>
      <c r="KF49" s="99"/>
      <c r="KG49" s="99"/>
      <c r="KH49" s="99"/>
      <c r="KI49" s="99"/>
      <c r="KJ49" s="99"/>
      <c r="KK49" s="99"/>
      <c r="KL49" s="99"/>
      <c r="KM49" s="99"/>
      <c r="KN49" s="99"/>
      <c r="KO49" s="99"/>
      <c r="KP49" s="99"/>
      <c r="KQ49" s="99"/>
      <c r="KR49" s="99"/>
      <c r="KS49" s="99"/>
      <c r="KT49" s="99"/>
      <c r="KU49" s="99"/>
      <c r="KV49" s="99"/>
      <c r="KW49" s="99"/>
      <c r="KX49" s="99"/>
      <c r="KY49" s="99"/>
      <c r="KZ49" s="99"/>
      <c r="LA49" s="99"/>
      <c r="LB49" s="99"/>
      <c r="LC49" s="99"/>
      <c r="LD49" s="99"/>
      <c r="LE49" s="99"/>
      <c r="LF49" s="99"/>
      <c r="LG49" s="99"/>
      <c r="LH49" s="99"/>
      <c r="LI49" s="99"/>
      <c r="LJ49" s="99"/>
      <c r="LK49" s="99"/>
      <c r="LL49" s="99"/>
      <c r="LM49" s="99"/>
      <c r="LN49" s="99"/>
      <c r="LO49" s="99"/>
      <c r="LP49" s="99"/>
      <c r="LQ49" s="99"/>
      <c r="LR49" s="99"/>
      <c r="LS49" s="99"/>
      <c r="LT49" s="99"/>
      <c r="LU49" s="99"/>
      <c r="LV49" s="99"/>
      <c r="LW49" s="99"/>
      <c r="LX49" s="99"/>
      <c r="LY49" s="99"/>
      <c r="LZ49" s="99"/>
      <c r="MA49" s="99"/>
      <c r="MB49" s="99"/>
      <c r="MC49" s="99"/>
      <c r="MD49" s="99"/>
      <c r="ME49" s="99"/>
      <c r="MF49" s="99"/>
      <c r="MG49" s="99"/>
      <c r="MH49" s="99"/>
      <c r="MI49" s="99"/>
      <c r="MJ49" s="99"/>
      <c r="MK49" s="99"/>
      <c r="ML49" s="99"/>
      <c r="MM49" s="99"/>
      <c r="MN49" s="99"/>
      <c r="MO49" s="99"/>
      <c r="MP49" s="99"/>
      <c r="MQ49" s="99"/>
      <c r="MR49" s="99"/>
      <c r="MS49" s="99"/>
      <c r="MT49" s="99"/>
      <c r="MU49" s="99"/>
      <c r="MV49" s="99"/>
      <c r="MW49" s="99"/>
      <c r="MX49" s="99"/>
      <c r="MY49" s="99"/>
      <c r="MZ49" s="99"/>
      <c r="NA49" s="99"/>
      <c r="NB49" s="99"/>
      <c r="NC49" s="99"/>
      <c r="ND49" s="99"/>
      <c r="NE49" s="99"/>
      <c r="NF49" s="99"/>
      <c r="NG49" s="99"/>
      <c r="NH49" s="99"/>
      <c r="NI49" s="99"/>
      <c r="NJ49" s="99"/>
      <c r="NK49" s="99"/>
      <c r="NL49" s="99"/>
      <c r="NM49" s="99"/>
      <c r="NN49" s="99"/>
      <c r="NO49" s="99"/>
    </row>
    <row r="50" spans="1:379" ht="15">
      <c r="A50" s="4"/>
      <c r="B50" s="8" t="s">
        <v>33</v>
      </c>
      <c r="C50" s="8" t="s">
        <v>12</v>
      </c>
      <c r="D50" s="8">
        <v>1</v>
      </c>
      <c r="E50" s="199">
        <v>101</v>
      </c>
      <c r="F50" s="118" t="s">
        <v>186</v>
      </c>
      <c r="G50" s="118" t="s">
        <v>108</v>
      </c>
      <c r="H50" s="195" t="s">
        <v>34</v>
      </c>
      <c r="I50" s="307" t="s">
        <v>188</v>
      </c>
      <c r="J50" s="51" t="s">
        <v>405</v>
      </c>
      <c r="K50" s="51">
        <v>276.72000000000003</v>
      </c>
      <c r="L50" s="51">
        <v>277.83999999999997</v>
      </c>
      <c r="M50" s="51">
        <f t="shared" si="33"/>
        <v>1.1199999999999477</v>
      </c>
      <c r="N50" s="435">
        <v>73.2</v>
      </c>
      <c r="O50" s="52">
        <f t="shared" si="34"/>
        <v>0.81983999999996171</v>
      </c>
      <c r="P50" s="139">
        <f>O50*AUXILIAR!$B$50</f>
        <v>2459519.999999885</v>
      </c>
      <c r="Q50" s="435">
        <v>59.59</v>
      </c>
      <c r="R50" s="182">
        <f t="shared" ref="R50:R54" si="35">O50*Q50/100</f>
        <v>0.48854265599997726</v>
      </c>
      <c r="S50" s="260">
        <f>R50*AUXILIAR!$B$50</f>
        <v>1465627.9679999319</v>
      </c>
      <c r="T50" s="287"/>
      <c r="U50" s="139"/>
      <c r="V50" s="52"/>
      <c r="W50" s="275"/>
      <c r="X50" s="317"/>
      <c r="Y50" s="8"/>
      <c r="Z50" s="8"/>
      <c r="AA50" s="8"/>
      <c r="AB50" s="8"/>
      <c r="AC50" s="8"/>
      <c r="AD50" s="8"/>
      <c r="AE50" s="8"/>
      <c r="AF50" s="8"/>
      <c r="AG50" s="312"/>
      <c r="AH50" s="276"/>
      <c r="AI50" s="56"/>
      <c r="AJ50" s="8"/>
      <c r="AK50" s="273"/>
      <c r="AL50" s="127"/>
      <c r="AM50" s="57"/>
      <c r="AN50" s="57"/>
      <c r="AO50" s="57"/>
      <c r="AP50" s="56"/>
      <c r="AQ50" s="56"/>
      <c r="AR50" s="161"/>
      <c r="AS50" s="57"/>
      <c r="AT50" s="56"/>
      <c r="AU50" s="291"/>
      <c r="AV50" s="272"/>
      <c r="AW50" s="56"/>
      <c r="AX50" s="8"/>
      <c r="AY50" s="273"/>
      <c r="AZ50" s="128"/>
      <c r="BA50" s="5"/>
      <c r="BB50" s="5"/>
      <c r="BC50" s="5"/>
      <c r="BD50" s="5"/>
      <c r="BE50" s="5"/>
      <c r="BF50" s="5"/>
      <c r="BG50" s="5"/>
      <c r="BH50" s="145"/>
      <c r="BI50" s="272"/>
      <c r="BJ50" s="56"/>
      <c r="BK50" s="8"/>
      <c r="BL50" s="273"/>
      <c r="BM50" s="128"/>
      <c r="BN50" s="5"/>
      <c r="BO50" s="5"/>
      <c r="BP50" s="5"/>
      <c r="BQ50" s="5"/>
      <c r="BR50" s="5"/>
      <c r="BS50" s="5"/>
      <c r="BT50" s="5"/>
      <c r="BU50" s="5"/>
      <c r="BV50" s="145"/>
      <c r="BW50" s="276"/>
      <c r="BX50" s="56"/>
      <c r="BY50" s="8"/>
      <c r="BZ50" s="273"/>
      <c r="CA50" s="128"/>
      <c r="CB50" s="5"/>
      <c r="CC50" s="5"/>
      <c r="CD50" s="5"/>
      <c r="CE50" s="5"/>
      <c r="CF50" s="5"/>
      <c r="CG50" s="5"/>
      <c r="CH50" s="5"/>
      <c r="CI50" s="5"/>
      <c r="CJ50" s="145"/>
      <c r="CK50" s="272"/>
      <c r="CL50" s="56"/>
      <c r="CM50" s="8"/>
      <c r="CN50" s="273"/>
      <c r="CO50" s="333"/>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9"/>
      <c r="GS50" s="99"/>
      <c r="GT50" s="99"/>
      <c r="GU50" s="99"/>
      <c r="GV50" s="99"/>
      <c r="GW50" s="99"/>
      <c r="GX50" s="99"/>
      <c r="GY50" s="99"/>
      <c r="GZ50" s="99"/>
      <c r="HA50" s="99"/>
      <c r="HB50" s="99"/>
      <c r="HC50" s="99"/>
      <c r="HD50" s="99"/>
      <c r="HE50" s="99"/>
      <c r="HF50" s="99"/>
      <c r="HG50" s="99"/>
      <c r="HH50" s="99"/>
      <c r="HI50" s="99"/>
      <c r="HJ50" s="99"/>
      <c r="HK50" s="99"/>
      <c r="HL50" s="99"/>
      <c r="HM50" s="99"/>
      <c r="HN50" s="99"/>
      <c r="HO50" s="99"/>
      <c r="HP50" s="99"/>
      <c r="HQ50" s="99"/>
      <c r="HR50" s="99"/>
      <c r="HS50" s="99"/>
      <c r="HT50" s="99"/>
      <c r="HU50" s="99"/>
      <c r="HV50" s="99"/>
      <c r="HW50" s="99"/>
      <c r="HX50" s="99"/>
      <c r="HY50" s="99"/>
      <c r="HZ50" s="99"/>
      <c r="IA50" s="99"/>
      <c r="IB50" s="99"/>
      <c r="IC50" s="99"/>
      <c r="ID50" s="99"/>
      <c r="IE50" s="99"/>
      <c r="IF50" s="99"/>
      <c r="IG50" s="99"/>
      <c r="IH50" s="99"/>
      <c r="II50" s="99"/>
      <c r="IJ50" s="99"/>
      <c r="IK50" s="99"/>
      <c r="IL50" s="99"/>
      <c r="IM50" s="99"/>
      <c r="IN50" s="99"/>
      <c r="IO50" s="99"/>
      <c r="IP50" s="99"/>
      <c r="IQ50" s="99"/>
      <c r="IR50" s="99"/>
      <c r="IS50" s="99"/>
      <c r="IT50" s="99"/>
      <c r="IU50" s="99"/>
      <c r="IV50" s="99"/>
      <c r="IW50" s="99"/>
      <c r="IX50" s="99"/>
      <c r="IY50" s="99"/>
      <c r="IZ50" s="99"/>
      <c r="JA50" s="99"/>
      <c r="JB50" s="99"/>
      <c r="JC50" s="99"/>
      <c r="JD50" s="99"/>
      <c r="JE50" s="99"/>
      <c r="JF50" s="99"/>
      <c r="JG50" s="99"/>
      <c r="JH50" s="99"/>
      <c r="JI50" s="99"/>
      <c r="JJ50" s="99"/>
      <c r="JK50" s="99"/>
      <c r="JL50" s="99"/>
      <c r="JM50" s="99"/>
      <c r="JN50" s="99"/>
      <c r="JO50" s="99"/>
      <c r="JP50" s="99"/>
      <c r="JQ50" s="99"/>
      <c r="JR50" s="99"/>
      <c r="JS50" s="99"/>
      <c r="JT50" s="99"/>
      <c r="JU50" s="99"/>
      <c r="JV50" s="99"/>
      <c r="JW50" s="99"/>
      <c r="JX50" s="99"/>
      <c r="JY50" s="99"/>
      <c r="JZ50" s="99"/>
      <c r="KA50" s="99"/>
      <c r="KB50" s="99"/>
      <c r="KC50" s="99"/>
      <c r="KD50" s="99"/>
      <c r="KE50" s="99"/>
      <c r="KF50" s="99"/>
      <c r="KG50" s="99"/>
      <c r="KH50" s="99"/>
      <c r="KI50" s="99"/>
      <c r="KJ50" s="99"/>
      <c r="KK50" s="99"/>
      <c r="KL50" s="99"/>
      <c r="KM50" s="99"/>
      <c r="KN50" s="99"/>
      <c r="KO50" s="99"/>
      <c r="KP50" s="99"/>
      <c r="KQ50" s="99"/>
      <c r="KR50" s="99"/>
      <c r="KS50" s="99"/>
      <c r="KT50" s="99"/>
      <c r="KU50" s="99"/>
      <c r="KV50" s="99"/>
      <c r="KW50" s="99"/>
      <c r="KX50" s="99"/>
      <c r="KY50" s="99"/>
      <c r="KZ50" s="99"/>
      <c r="LA50" s="99"/>
      <c r="LB50" s="99"/>
      <c r="LC50" s="99"/>
      <c r="LD50" s="99"/>
      <c r="LE50" s="99"/>
      <c r="LF50" s="99"/>
      <c r="LG50" s="99"/>
      <c r="LH50" s="99"/>
      <c r="LI50" s="99"/>
      <c r="LJ50" s="99"/>
      <c r="LK50" s="99"/>
      <c r="LL50" s="99"/>
      <c r="LM50" s="99"/>
      <c r="LN50" s="99"/>
      <c r="LO50" s="99"/>
      <c r="LP50" s="99"/>
      <c r="LQ50" s="99"/>
      <c r="LR50" s="99"/>
      <c r="LS50" s="99"/>
      <c r="LT50" s="99"/>
      <c r="LU50" s="99"/>
      <c r="LV50" s="99"/>
      <c r="LW50" s="99"/>
      <c r="LX50" s="99"/>
      <c r="LY50" s="99"/>
      <c r="LZ50" s="99"/>
      <c r="MA50" s="99"/>
      <c r="MB50" s="99"/>
      <c r="MC50" s="99"/>
      <c r="MD50" s="99"/>
      <c r="ME50" s="99"/>
      <c r="MF50" s="99"/>
      <c r="MG50" s="99"/>
      <c r="MH50" s="99"/>
      <c r="MI50" s="99"/>
      <c r="MJ50" s="99"/>
      <c r="MK50" s="99"/>
      <c r="ML50" s="99"/>
      <c r="MM50" s="99"/>
      <c r="MN50" s="99"/>
      <c r="MO50" s="99"/>
      <c r="MP50" s="99"/>
      <c r="MQ50" s="99"/>
      <c r="MR50" s="99"/>
      <c r="MS50" s="99"/>
      <c r="MT50" s="99"/>
      <c r="MU50" s="99"/>
      <c r="MV50" s="99"/>
      <c r="MW50" s="99"/>
      <c r="MX50" s="99"/>
      <c r="MY50" s="99"/>
      <c r="MZ50" s="99"/>
      <c r="NA50" s="99"/>
      <c r="NB50" s="99"/>
      <c r="NC50" s="99"/>
      <c r="ND50" s="99"/>
      <c r="NE50" s="99"/>
      <c r="NF50" s="99"/>
      <c r="NG50" s="99"/>
      <c r="NH50" s="99"/>
      <c r="NI50" s="99"/>
      <c r="NJ50" s="99"/>
      <c r="NK50" s="99"/>
      <c r="NL50" s="99"/>
      <c r="NM50" s="99"/>
      <c r="NN50" s="99"/>
      <c r="NO50" s="99"/>
    </row>
    <row r="51" spans="1:379" ht="15">
      <c r="A51" s="4"/>
      <c r="B51" s="8" t="s">
        <v>33</v>
      </c>
      <c r="C51" s="8" t="s">
        <v>12</v>
      </c>
      <c r="D51" s="8">
        <v>1</v>
      </c>
      <c r="E51" s="199">
        <v>101</v>
      </c>
      <c r="F51" s="118" t="s">
        <v>186</v>
      </c>
      <c r="G51" s="118" t="s">
        <v>108</v>
      </c>
      <c r="H51" s="195" t="s">
        <v>34</v>
      </c>
      <c r="I51" s="307" t="s">
        <v>188</v>
      </c>
      <c r="J51" s="51" t="s">
        <v>405</v>
      </c>
      <c r="K51" s="51">
        <v>279.07</v>
      </c>
      <c r="L51" s="51">
        <v>279.75</v>
      </c>
      <c r="M51" s="51">
        <f t="shared" si="33"/>
        <v>0.68000000000000682</v>
      </c>
      <c r="N51" s="435">
        <v>86.02</v>
      </c>
      <c r="O51" s="52">
        <f t="shared" si="34"/>
        <v>0.58493600000000578</v>
      </c>
      <c r="P51" s="139">
        <f>O51*AUXILIAR!$B$50</f>
        <v>1754808.0000000175</v>
      </c>
      <c r="Q51" s="435">
        <v>81.91</v>
      </c>
      <c r="R51" s="182">
        <f t="shared" si="35"/>
        <v>0.47912107760000472</v>
      </c>
      <c r="S51" s="260">
        <f>R51*AUXILIAR!$B$50</f>
        <v>1437363.2328000141</v>
      </c>
      <c r="T51" s="287"/>
      <c r="U51" s="139"/>
      <c r="V51" s="52"/>
      <c r="W51" s="275"/>
      <c r="X51" s="317"/>
      <c r="Y51" s="8"/>
      <c r="Z51" s="8"/>
      <c r="AA51" s="8"/>
      <c r="AB51" s="8"/>
      <c r="AC51" s="8"/>
      <c r="AD51" s="8"/>
      <c r="AE51" s="8"/>
      <c r="AF51" s="8"/>
      <c r="AG51" s="312"/>
      <c r="AH51" s="276"/>
      <c r="AI51" s="56"/>
      <c r="AJ51" s="8"/>
      <c r="AK51" s="273"/>
      <c r="AL51" s="128"/>
      <c r="AM51" s="5"/>
      <c r="AN51" s="5"/>
      <c r="AO51" s="5"/>
      <c r="AP51" s="5"/>
      <c r="AQ51" s="5"/>
      <c r="AR51" s="5"/>
      <c r="AS51" s="5"/>
      <c r="AT51" s="5"/>
      <c r="AU51" s="145"/>
      <c r="AV51" s="272"/>
      <c r="AW51" s="56"/>
      <c r="AX51" s="8"/>
      <c r="AY51" s="273"/>
      <c r="AZ51" s="128"/>
      <c r="BA51" s="5"/>
      <c r="BB51" s="5"/>
      <c r="BC51" s="5"/>
      <c r="BD51" s="5"/>
      <c r="BE51" s="5"/>
      <c r="BF51" s="5"/>
      <c r="BG51" s="5"/>
      <c r="BH51" s="145"/>
      <c r="BI51" s="272"/>
      <c r="BJ51" s="56"/>
      <c r="BK51" s="8"/>
      <c r="BL51" s="273"/>
      <c r="BM51" s="128"/>
      <c r="BN51" s="5"/>
      <c r="BO51" s="5"/>
      <c r="BP51" s="5"/>
      <c r="BQ51" s="5"/>
      <c r="BR51" s="5"/>
      <c r="BS51" s="5"/>
      <c r="BT51" s="5"/>
      <c r="BU51" s="5"/>
      <c r="BV51" s="145"/>
      <c r="BW51" s="276"/>
      <c r="BX51" s="56"/>
      <c r="BY51" s="8"/>
      <c r="BZ51" s="273"/>
      <c r="CA51" s="128"/>
      <c r="CB51" s="5"/>
      <c r="CC51" s="5"/>
      <c r="CD51" s="5"/>
      <c r="CE51" s="5"/>
      <c r="CF51" s="5"/>
      <c r="CG51" s="5"/>
      <c r="CH51" s="5"/>
      <c r="CI51" s="5"/>
      <c r="CJ51" s="145"/>
      <c r="CK51" s="272"/>
      <c r="CL51" s="56"/>
      <c r="CM51" s="8"/>
      <c r="CN51" s="273"/>
      <c r="CO51" s="333"/>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9"/>
      <c r="GS51" s="99"/>
      <c r="GT51" s="99"/>
      <c r="GU51" s="99"/>
      <c r="GV51" s="99"/>
      <c r="GW51" s="99"/>
      <c r="GX51" s="99"/>
      <c r="GY51" s="99"/>
      <c r="GZ51" s="99"/>
      <c r="HA51" s="99"/>
      <c r="HB51" s="99"/>
      <c r="HC51" s="99"/>
      <c r="HD51" s="99"/>
      <c r="HE51" s="99"/>
      <c r="HF51" s="99"/>
      <c r="HG51" s="99"/>
      <c r="HH51" s="99"/>
      <c r="HI51" s="99"/>
      <c r="HJ51" s="99"/>
      <c r="HK51" s="99"/>
      <c r="HL51" s="99"/>
      <c r="HM51" s="99"/>
      <c r="HN51" s="99"/>
      <c r="HO51" s="99"/>
      <c r="HP51" s="99"/>
      <c r="HQ51" s="99"/>
      <c r="HR51" s="99"/>
      <c r="HS51" s="99"/>
      <c r="HT51" s="99"/>
      <c r="HU51" s="99"/>
      <c r="HV51" s="99"/>
      <c r="HW51" s="99"/>
      <c r="HX51" s="99"/>
      <c r="HY51" s="99"/>
      <c r="HZ51" s="99"/>
      <c r="IA51" s="99"/>
      <c r="IB51" s="99"/>
      <c r="IC51" s="99"/>
      <c r="ID51" s="99"/>
      <c r="IE51" s="99"/>
      <c r="IF51" s="99"/>
      <c r="IG51" s="99"/>
      <c r="IH51" s="99"/>
      <c r="II51" s="99"/>
      <c r="IJ51" s="99"/>
      <c r="IK51" s="99"/>
      <c r="IL51" s="99"/>
      <c r="IM51" s="99"/>
      <c r="IN51" s="99"/>
      <c r="IO51" s="99"/>
      <c r="IP51" s="99"/>
      <c r="IQ51" s="99"/>
      <c r="IR51" s="99"/>
      <c r="IS51" s="99"/>
      <c r="IT51" s="99"/>
      <c r="IU51" s="99"/>
      <c r="IV51" s="99"/>
      <c r="IW51" s="99"/>
      <c r="IX51" s="99"/>
      <c r="IY51" s="99"/>
      <c r="IZ51" s="99"/>
      <c r="JA51" s="99"/>
      <c r="JB51" s="99"/>
      <c r="JC51" s="99"/>
      <c r="JD51" s="99"/>
      <c r="JE51" s="99"/>
      <c r="JF51" s="99"/>
      <c r="JG51" s="99"/>
      <c r="JH51" s="99"/>
      <c r="JI51" s="99"/>
      <c r="JJ51" s="99"/>
      <c r="JK51" s="99"/>
      <c r="JL51" s="99"/>
      <c r="JM51" s="99"/>
      <c r="JN51" s="99"/>
      <c r="JO51" s="99"/>
      <c r="JP51" s="99"/>
      <c r="JQ51" s="99"/>
      <c r="JR51" s="99"/>
      <c r="JS51" s="99"/>
      <c r="JT51" s="99"/>
      <c r="JU51" s="99"/>
      <c r="JV51" s="99"/>
      <c r="JW51" s="99"/>
      <c r="JX51" s="99"/>
      <c r="JY51" s="99"/>
      <c r="JZ51" s="99"/>
      <c r="KA51" s="99"/>
      <c r="KB51" s="99"/>
      <c r="KC51" s="99"/>
      <c r="KD51" s="99"/>
      <c r="KE51" s="99"/>
      <c r="KF51" s="99"/>
      <c r="KG51" s="99"/>
      <c r="KH51" s="99"/>
      <c r="KI51" s="99"/>
      <c r="KJ51" s="99"/>
      <c r="KK51" s="99"/>
      <c r="KL51" s="99"/>
      <c r="KM51" s="99"/>
      <c r="KN51" s="99"/>
      <c r="KO51" s="99"/>
      <c r="KP51" s="99"/>
      <c r="KQ51" s="99"/>
      <c r="KR51" s="99"/>
      <c r="KS51" s="99"/>
      <c r="KT51" s="99"/>
      <c r="KU51" s="99"/>
      <c r="KV51" s="99"/>
      <c r="KW51" s="99"/>
      <c r="KX51" s="99"/>
      <c r="KY51" s="99"/>
      <c r="KZ51" s="99"/>
      <c r="LA51" s="99"/>
      <c r="LB51" s="99"/>
      <c r="LC51" s="99"/>
      <c r="LD51" s="99"/>
      <c r="LE51" s="99"/>
      <c r="LF51" s="99"/>
      <c r="LG51" s="99"/>
      <c r="LH51" s="99"/>
      <c r="LI51" s="99"/>
      <c r="LJ51" s="99"/>
      <c r="LK51" s="99"/>
      <c r="LL51" s="99"/>
      <c r="LM51" s="99"/>
      <c r="LN51" s="99"/>
      <c r="LO51" s="99"/>
      <c r="LP51" s="99"/>
      <c r="LQ51" s="99"/>
      <c r="LR51" s="99"/>
      <c r="LS51" s="99"/>
      <c r="LT51" s="99"/>
      <c r="LU51" s="99"/>
      <c r="LV51" s="99"/>
      <c r="LW51" s="99"/>
      <c r="LX51" s="99"/>
      <c r="LY51" s="99"/>
      <c r="LZ51" s="99"/>
      <c r="MA51" s="99"/>
      <c r="MB51" s="99"/>
      <c r="MC51" s="99"/>
      <c r="MD51" s="99"/>
      <c r="ME51" s="99"/>
      <c r="MF51" s="99"/>
      <c r="MG51" s="99"/>
      <c r="MH51" s="99"/>
      <c r="MI51" s="99"/>
      <c r="MJ51" s="99"/>
      <c r="MK51" s="99"/>
      <c r="ML51" s="99"/>
      <c r="MM51" s="99"/>
      <c r="MN51" s="99"/>
      <c r="MO51" s="99"/>
      <c r="MP51" s="99"/>
      <c r="MQ51" s="99"/>
      <c r="MR51" s="99"/>
      <c r="MS51" s="99"/>
      <c r="MT51" s="99"/>
      <c r="MU51" s="99"/>
      <c r="MV51" s="99"/>
      <c r="MW51" s="99"/>
      <c r="MX51" s="99"/>
      <c r="MY51" s="99"/>
      <c r="MZ51" s="99"/>
      <c r="NA51" s="99"/>
      <c r="NB51" s="99"/>
      <c r="NC51" s="99"/>
      <c r="ND51" s="99"/>
      <c r="NE51" s="99"/>
      <c r="NF51" s="99"/>
      <c r="NG51" s="99"/>
      <c r="NH51" s="99"/>
      <c r="NI51" s="99"/>
      <c r="NJ51" s="99"/>
      <c r="NK51" s="99"/>
      <c r="NL51" s="99"/>
      <c r="NM51" s="99"/>
      <c r="NN51" s="99"/>
      <c r="NO51" s="99"/>
    </row>
    <row r="52" spans="1:379" ht="15">
      <c r="A52" s="4"/>
      <c r="B52" s="8" t="s">
        <v>33</v>
      </c>
      <c r="C52" s="8" t="s">
        <v>12</v>
      </c>
      <c r="D52" s="8">
        <v>1</v>
      </c>
      <c r="E52" s="199">
        <v>101</v>
      </c>
      <c r="F52" s="118" t="s">
        <v>186</v>
      </c>
      <c r="G52" s="118" t="s">
        <v>108</v>
      </c>
      <c r="H52" s="195" t="s">
        <v>34</v>
      </c>
      <c r="I52" s="307" t="s">
        <v>188</v>
      </c>
      <c r="J52" s="51" t="s">
        <v>406</v>
      </c>
      <c r="K52" s="51">
        <v>289.3</v>
      </c>
      <c r="L52" s="51">
        <v>288.5</v>
      </c>
      <c r="M52" s="51">
        <f t="shared" ref="M52:M54" si="36">-(L52-K52)</f>
        <v>0.80000000000001137</v>
      </c>
      <c r="N52" s="435">
        <v>100</v>
      </c>
      <c r="O52" s="52">
        <f t="shared" si="34"/>
        <v>0.80000000000001137</v>
      </c>
      <c r="P52" s="139">
        <f>O52*AUXILIAR!$B$50</f>
        <v>2400000.000000034</v>
      </c>
      <c r="Q52" s="435">
        <v>30.96</v>
      </c>
      <c r="R52" s="182">
        <f t="shared" si="35"/>
        <v>0.24768000000000354</v>
      </c>
      <c r="S52" s="260">
        <f>R52*AUXILIAR!$B$50</f>
        <v>743040.00000001059</v>
      </c>
      <c r="T52" s="287"/>
      <c r="U52" s="139"/>
      <c r="V52" s="52"/>
      <c r="W52" s="275"/>
      <c r="X52" s="317"/>
      <c r="Y52" s="8"/>
      <c r="Z52" s="8"/>
      <c r="AA52" s="8"/>
      <c r="AB52" s="8"/>
      <c r="AC52" s="8"/>
      <c r="AD52" s="8"/>
      <c r="AE52" s="8"/>
      <c r="AF52" s="8"/>
      <c r="AG52" s="312"/>
      <c r="AH52" s="276"/>
      <c r="AI52" s="56"/>
      <c r="AJ52" s="8"/>
      <c r="AK52" s="273"/>
      <c r="AL52" s="128"/>
      <c r="AM52" s="5"/>
      <c r="AN52" s="5"/>
      <c r="AO52" s="5"/>
      <c r="AP52" s="5"/>
      <c r="AQ52" s="5"/>
      <c r="AR52" s="5"/>
      <c r="AS52" s="5"/>
      <c r="AT52" s="5"/>
      <c r="AU52" s="145"/>
      <c r="AV52" s="272"/>
      <c r="AW52" s="56"/>
      <c r="AX52" s="8"/>
      <c r="AY52" s="273"/>
      <c r="AZ52" s="128"/>
      <c r="BA52" s="5"/>
      <c r="BB52" s="5"/>
      <c r="BC52" s="5"/>
      <c r="BD52" s="5"/>
      <c r="BE52" s="5"/>
      <c r="BF52" s="5"/>
      <c r="BG52" s="5"/>
      <c r="BH52" s="145"/>
      <c r="BI52" s="272"/>
      <c r="BJ52" s="56"/>
      <c r="BK52" s="8"/>
      <c r="BL52" s="273"/>
      <c r="BM52" s="128"/>
      <c r="BN52" s="5"/>
      <c r="BO52" s="5"/>
      <c r="BP52" s="5"/>
      <c r="BQ52" s="5"/>
      <c r="BR52" s="5"/>
      <c r="BS52" s="5"/>
      <c r="BT52" s="5"/>
      <c r="BU52" s="5"/>
      <c r="BV52" s="145"/>
      <c r="BW52" s="276"/>
      <c r="BX52" s="56"/>
      <c r="BY52" s="8"/>
      <c r="BZ52" s="273"/>
      <c r="CA52" s="128"/>
      <c r="CB52" s="5"/>
      <c r="CC52" s="5"/>
      <c r="CD52" s="5"/>
      <c r="CE52" s="5"/>
      <c r="CF52" s="5"/>
      <c r="CG52" s="5"/>
      <c r="CH52" s="5"/>
      <c r="CI52" s="5"/>
      <c r="CJ52" s="145"/>
      <c r="CK52" s="272"/>
      <c r="CL52" s="56"/>
      <c r="CM52" s="8"/>
      <c r="CN52" s="273"/>
      <c r="CO52" s="333"/>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9"/>
      <c r="GS52" s="99"/>
      <c r="GT52" s="99"/>
      <c r="GU52" s="99"/>
      <c r="GV52" s="99"/>
      <c r="GW52" s="99"/>
      <c r="GX52" s="99"/>
      <c r="GY52" s="99"/>
      <c r="GZ52" s="99"/>
      <c r="HA52" s="99"/>
      <c r="HB52" s="99"/>
      <c r="HC52" s="99"/>
      <c r="HD52" s="99"/>
      <c r="HE52" s="99"/>
      <c r="HF52" s="99"/>
      <c r="HG52" s="99"/>
      <c r="HH52" s="99"/>
      <c r="HI52" s="99"/>
      <c r="HJ52" s="99"/>
      <c r="HK52" s="99"/>
      <c r="HL52" s="99"/>
      <c r="HM52" s="99"/>
      <c r="HN52" s="99"/>
      <c r="HO52" s="99"/>
      <c r="HP52" s="99"/>
      <c r="HQ52" s="99"/>
      <c r="HR52" s="99"/>
      <c r="HS52" s="99"/>
      <c r="HT52" s="99"/>
      <c r="HU52" s="99"/>
      <c r="HV52" s="99"/>
      <c r="HW52" s="99"/>
      <c r="HX52" s="99"/>
      <c r="HY52" s="99"/>
      <c r="HZ52" s="99"/>
      <c r="IA52" s="99"/>
      <c r="IB52" s="99"/>
      <c r="IC52" s="99"/>
      <c r="ID52" s="99"/>
      <c r="IE52" s="99"/>
      <c r="IF52" s="99"/>
      <c r="IG52" s="99"/>
      <c r="IH52" s="99"/>
      <c r="II52" s="99"/>
      <c r="IJ52" s="99"/>
      <c r="IK52" s="99"/>
      <c r="IL52" s="99"/>
      <c r="IM52" s="99"/>
      <c r="IN52" s="99"/>
      <c r="IO52" s="99"/>
      <c r="IP52" s="99"/>
      <c r="IQ52" s="99"/>
      <c r="IR52" s="99"/>
      <c r="IS52" s="99"/>
      <c r="IT52" s="99"/>
      <c r="IU52" s="99"/>
      <c r="IV52" s="99"/>
      <c r="IW52" s="99"/>
      <c r="IX52" s="99"/>
      <c r="IY52" s="99"/>
      <c r="IZ52" s="99"/>
      <c r="JA52" s="99"/>
      <c r="JB52" s="99"/>
      <c r="JC52" s="99"/>
      <c r="JD52" s="99"/>
      <c r="JE52" s="99"/>
      <c r="JF52" s="99"/>
      <c r="JG52" s="99"/>
      <c r="JH52" s="99"/>
      <c r="JI52" s="99"/>
      <c r="JJ52" s="99"/>
      <c r="JK52" s="99"/>
      <c r="JL52" s="99"/>
      <c r="JM52" s="99"/>
      <c r="JN52" s="99"/>
      <c r="JO52" s="99"/>
      <c r="JP52" s="99"/>
      <c r="JQ52" s="99"/>
      <c r="JR52" s="99"/>
      <c r="JS52" s="99"/>
      <c r="JT52" s="99"/>
      <c r="JU52" s="99"/>
      <c r="JV52" s="99"/>
      <c r="JW52" s="99"/>
      <c r="JX52" s="99"/>
      <c r="JY52" s="99"/>
      <c r="JZ52" s="99"/>
      <c r="KA52" s="99"/>
      <c r="KB52" s="99"/>
      <c r="KC52" s="99"/>
      <c r="KD52" s="99"/>
      <c r="KE52" s="99"/>
      <c r="KF52" s="99"/>
      <c r="KG52" s="99"/>
      <c r="KH52" s="99"/>
      <c r="KI52" s="99"/>
      <c r="KJ52" s="99"/>
      <c r="KK52" s="99"/>
      <c r="KL52" s="99"/>
      <c r="KM52" s="99"/>
      <c r="KN52" s="99"/>
      <c r="KO52" s="99"/>
      <c r="KP52" s="99"/>
      <c r="KQ52" s="99"/>
      <c r="KR52" s="99"/>
      <c r="KS52" s="99"/>
      <c r="KT52" s="99"/>
      <c r="KU52" s="99"/>
      <c r="KV52" s="99"/>
      <c r="KW52" s="99"/>
      <c r="KX52" s="99"/>
      <c r="KY52" s="99"/>
      <c r="KZ52" s="99"/>
      <c r="LA52" s="99"/>
      <c r="LB52" s="99"/>
      <c r="LC52" s="99"/>
      <c r="LD52" s="99"/>
      <c r="LE52" s="99"/>
      <c r="LF52" s="99"/>
      <c r="LG52" s="99"/>
      <c r="LH52" s="99"/>
      <c r="LI52" s="99"/>
      <c r="LJ52" s="99"/>
      <c r="LK52" s="99"/>
      <c r="LL52" s="99"/>
      <c r="LM52" s="99"/>
      <c r="LN52" s="99"/>
      <c r="LO52" s="99"/>
      <c r="LP52" s="99"/>
      <c r="LQ52" s="99"/>
      <c r="LR52" s="99"/>
      <c r="LS52" s="99"/>
      <c r="LT52" s="99"/>
      <c r="LU52" s="99"/>
      <c r="LV52" s="99"/>
      <c r="LW52" s="99"/>
      <c r="LX52" s="99"/>
      <c r="LY52" s="99"/>
      <c r="LZ52" s="99"/>
      <c r="MA52" s="99"/>
      <c r="MB52" s="99"/>
      <c r="MC52" s="99"/>
      <c r="MD52" s="99"/>
      <c r="ME52" s="99"/>
      <c r="MF52" s="99"/>
      <c r="MG52" s="99"/>
      <c r="MH52" s="99"/>
      <c r="MI52" s="99"/>
      <c r="MJ52" s="99"/>
      <c r="MK52" s="99"/>
      <c r="ML52" s="99"/>
      <c r="MM52" s="99"/>
      <c r="MN52" s="99"/>
      <c r="MO52" s="99"/>
      <c r="MP52" s="99"/>
      <c r="MQ52" s="99"/>
      <c r="MR52" s="99"/>
      <c r="MS52" s="99"/>
      <c r="MT52" s="99"/>
      <c r="MU52" s="99"/>
      <c r="MV52" s="99"/>
      <c r="MW52" s="99"/>
      <c r="MX52" s="99"/>
      <c r="MY52" s="99"/>
      <c r="MZ52" s="99"/>
      <c r="NA52" s="99"/>
      <c r="NB52" s="99"/>
      <c r="NC52" s="99"/>
      <c r="ND52" s="99"/>
      <c r="NE52" s="99"/>
      <c r="NF52" s="99"/>
      <c r="NG52" s="99"/>
      <c r="NH52" s="99"/>
      <c r="NI52" s="99"/>
      <c r="NJ52" s="99"/>
      <c r="NK52" s="99"/>
      <c r="NL52" s="99"/>
      <c r="NM52" s="99"/>
      <c r="NN52" s="99"/>
      <c r="NO52" s="99"/>
    </row>
    <row r="53" spans="1:379" ht="15">
      <c r="A53" s="4"/>
      <c r="B53" s="8" t="s">
        <v>33</v>
      </c>
      <c r="C53" s="8" t="s">
        <v>12</v>
      </c>
      <c r="D53" s="8">
        <v>1</v>
      </c>
      <c r="E53" s="199">
        <v>101</v>
      </c>
      <c r="F53" s="118" t="s">
        <v>186</v>
      </c>
      <c r="G53" s="118" t="s">
        <v>108</v>
      </c>
      <c r="H53" s="195" t="s">
        <v>34</v>
      </c>
      <c r="I53" s="307" t="s">
        <v>188</v>
      </c>
      <c r="J53" s="51" t="s">
        <v>406</v>
      </c>
      <c r="K53" s="51">
        <v>286.85000000000002</v>
      </c>
      <c r="L53" s="51">
        <v>285.8</v>
      </c>
      <c r="M53" s="51">
        <f t="shared" si="36"/>
        <v>1.0500000000000114</v>
      </c>
      <c r="N53" s="435">
        <v>100</v>
      </c>
      <c r="O53" s="52">
        <f t="shared" si="34"/>
        <v>1.0500000000000114</v>
      </c>
      <c r="P53" s="139">
        <f>O53*AUXILIAR!$B$50</f>
        <v>3150000.000000034</v>
      </c>
      <c r="Q53" s="435">
        <v>6.53</v>
      </c>
      <c r="R53" s="182">
        <f t="shared" si="35"/>
        <v>6.8565000000000736E-2</v>
      </c>
      <c r="S53" s="260">
        <f>R53*AUXILIAR!$B$50</f>
        <v>205695.00000000221</v>
      </c>
      <c r="T53" s="287"/>
      <c r="U53" s="139"/>
      <c r="V53" s="52"/>
      <c r="W53" s="275"/>
      <c r="X53" s="317"/>
      <c r="Y53" s="8"/>
      <c r="Z53" s="8"/>
      <c r="AA53" s="8"/>
      <c r="AB53" s="8"/>
      <c r="AC53" s="8"/>
      <c r="AD53" s="8"/>
      <c r="AE53" s="8"/>
      <c r="AF53" s="8"/>
      <c r="AG53" s="312"/>
      <c r="AH53" s="276"/>
      <c r="AI53" s="56"/>
      <c r="AJ53" s="8"/>
      <c r="AK53" s="273"/>
      <c r="AL53" s="128"/>
      <c r="AM53" s="5"/>
      <c r="AN53" s="5"/>
      <c r="AO53" s="5"/>
      <c r="AP53" s="5"/>
      <c r="AQ53" s="5"/>
      <c r="AR53" s="5"/>
      <c r="AS53" s="5"/>
      <c r="AT53" s="5"/>
      <c r="AU53" s="145"/>
      <c r="AV53" s="272"/>
      <c r="AW53" s="56"/>
      <c r="AX53" s="8"/>
      <c r="AY53" s="273"/>
      <c r="AZ53" s="128"/>
      <c r="BA53" s="5"/>
      <c r="BB53" s="5"/>
      <c r="BC53" s="5"/>
      <c r="BD53" s="5"/>
      <c r="BE53" s="5"/>
      <c r="BF53" s="5"/>
      <c r="BG53" s="5"/>
      <c r="BH53" s="145"/>
      <c r="BI53" s="272"/>
      <c r="BJ53" s="56"/>
      <c r="BK53" s="8"/>
      <c r="BL53" s="273"/>
      <c r="BM53" s="128"/>
      <c r="BN53" s="5"/>
      <c r="BO53" s="5"/>
      <c r="BP53" s="5"/>
      <c r="BQ53" s="5"/>
      <c r="BR53" s="5"/>
      <c r="BS53" s="5"/>
      <c r="BT53" s="5"/>
      <c r="BU53" s="5"/>
      <c r="BV53" s="145"/>
      <c r="BW53" s="276"/>
      <c r="BX53" s="56"/>
      <c r="BY53" s="8"/>
      <c r="BZ53" s="273"/>
      <c r="CA53" s="128"/>
      <c r="CB53" s="5"/>
      <c r="CC53" s="5"/>
      <c r="CD53" s="5"/>
      <c r="CE53" s="5"/>
      <c r="CF53" s="5"/>
      <c r="CG53" s="5"/>
      <c r="CH53" s="5"/>
      <c r="CI53" s="5"/>
      <c r="CJ53" s="145"/>
      <c r="CK53" s="272"/>
      <c r="CL53" s="56"/>
      <c r="CM53" s="8"/>
      <c r="CN53" s="273"/>
      <c r="CO53" s="333"/>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9"/>
      <c r="GS53" s="99"/>
      <c r="GT53" s="99"/>
      <c r="GU53" s="99"/>
      <c r="GV53" s="99"/>
      <c r="GW53" s="99"/>
      <c r="GX53" s="99"/>
      <c r="GY53" s="99"/>
      <c r="GZ53" s="99"/>
      <c r="HA53" s="99"/>
      <c r="HB53" s="99"/>
      <c r="HC53" s="99"/>
      <c r="HD53" s="99"/>
      <c r="HE53" s="99"/>
      <c r="HF53" s="99"/>
      <c r="HG53" s="99"/>
      <c r="HH53" s="99"/>
      <c r="HI53" s="99"/>
      <c r="HJ53" s="99"/>
      <c r="HK53" s="99"/>
      <c r="HL53" s="99"/>
      <c r="HM53" s="99"/>
      <c r="HN53" s="99"/>
      <c r="HO53" s="99"/>
      <c r="HP53" s="99"/>
      <c r="HQ53" s="99"/>
      <c r="HR53" s="99"/>
      <c r="HS53" s="99"/>
      <c r="HT53" s="99"/>
      <c r="HU53" s="99"/>
      <c r="HV53" s="99"/>
      <c r="HW53" s="99"/>
      <c r="HX53" s="99"/>
      <c r="HY53" s="99"/>
      <c r="HZ53" s="99"/>
      <c r="IA53" s="99"/>
      <c r="IB53" s="99"/>
      <c r="IC53" s="99"/>
      <c r="ID53" s="99"/>
      <c r="IE53" s="99"/>
      <c r="IF53" s="99"/>
      <c r="IG53" s="99"/>
      <c r="IH53" s="99"/>
      <c r="II53" s="99"/>
      <c r="IJ53" s="99"/>
      <c r="IK53" s="99"/>
      <c r="IL53" s="99"/>
      <c r="IM53" s="99"/>
      <c r="IN53" s="99"/>
      <c r="IO53" s="99"/>
      <c r="IP53" s="99"/>
      <c r="IQ53" s="99"/>
      <c r="IR53" s="99"/>
      <c r="IS53" s="99"/>
      <c r="IT53" s="99"/>
      <c r="IU53" s="99"/>
      <c r="IV53" s="99"/>
      <c r="IW53" s="99"/>
      <c r="IX53" s="99"/>
      <c r="IY53" s="99"/>
      <c r="IZ53" s="99"/>
      <c r="JA53" s="99"/>
      <c r="JB53" s="99"/>
      <c r="JC53" s="99"/>
      <c r="JD53" s="99"/>
      <c r="JE53" s="99"/>
      <c r="JF53" s="99"/>
      <c r="JG53" s="99"/>
      <c r="JH53" s="99"/>
      <c r="JI53" s="99"/>
      <c r="JJ53" s="99"/>
      <c r="JK53" s="99"/>
      <c r="JL53" s="99"/>
      <c r="JM53" s="99"/>
      <c r="JN53" s="99"/>
      <c r="JO53" s="99"/>
      <c r="JP53" s="99"/>
      <c r="JQ53" s="99"/>
      <c r="JR53" s="99"/>
      <c r="JS53" s="99"/>
      <c r="JT53" s="99"/>
      <c r="JU53" s="99"/>
      <c r="JV53" s="99"/>
      <c r="JW53" s="99"/>
      <c r="JX53" s="99"/>
      <c r="JY53" s="99"/>
      <c r="JZ53" s="99"/>
      <c r="KA53" s="99"/>
      <c r="KB53" s="99"/>
      <c r="KC53" s="99"/>
      <c r="KD53" s="99"/>
      <c r="KE53" s="99"/>
      <c r="KF53" s="99"/>
      <c r="KG53" s="99"/>
      <c r="KH53" s="99"/>
      <c r="KI53" s="99"/>
      <c r="KJ53" s="99"/>
      <c r="KK53" s="99"/>
      <c r="KL53" s="99"/>
      <c r="KM53" s="99"/>
      <c r="KN53" s="99"/>
      <c r="KO53" s="99"/>
      <c r="KP53" s="99"/>
      <c r="KQ53" s="99"/>
      <c r="KR53" s="99"/>
      <c r="KS53" s="99"/>
      <c r="KT53" s="99"/>
      <c r="KU53" s="99"/>
      <c r="KV53" s="99"/>
      <c r="KW53" s="99"/>
      <c r="KX53" s="99"/>
      <c r="KY53" s="99"/>
      <c r="KZ53" s="99"/>
      <c r="LA53" s="99"/>
      <c r="LB53" s="99"/>
      <c r="LC53" s="99"/>
      <c r="LD53" s="99"/>
      <c r="LE53" s="99"/>
      <c r="LF53" s="99"/>
      <c r="LG53" s="99"/>
      <c r="LH53" s="99"/>
      <c r="LI53" s="99"/>
      <c r="LJ53" s="99"/>
      <c r="LK53" s="99"/>
      <c r="LL53" s="99"/>
      <c r="LM53" s="99"/>
      <c r="LN53" s="99"/>
      <c r="LO53" s="99"/>
      <c r="LP53" s="99"/>
      <c r="LQ53" s="99"/>
      <c r="LR53" s="99"/>
      <c r="LS53" s="99"/>
      <c r="LT53" s="99"/>
      <c r="LU53" s="99"/>
      <c r="LV53" s="99"/>
      <c r="LW53" s="99"/>
      <c r="LX53" s="99"/>
      <c r="LY53" s="99"/>
      <c r="LZ53" s="99"/>
      <c r="MA53" s="99"/>
      <c r="MB53" s="99"/>
      <c r="MC53" s="99"/>
      <c r="MD53" s="99"/>
      <c r="ME53" s="99"/>
      <c r="MF53" s="99"/>
      <c r="MG53" s="99"/>
      <c r="MH53" s="99"/>
      <c r="MI53" s="99"/>
      <c r="MJ53" s="99"/>
      <c r="MK53" s="99"/>
      <c r="ML53" s="99"/>
      <c r="MM53" s="99"/>
      <c r="MN53" s="99"/>
      <c r="MO53" s="99"/>
      <c r="MP53" s="99"/>
      <c r="MQ53" s="99"/>
      <c r="MR53" s="99"/>
      <c r="MS53" s="99"/>
      <c r="MT53" s="99"/>
      <c r="MU53" s="99"/>
      <c r="MV53" s="99"/>
      <c r="MW53" s="99"/>
      <c r="MX53" s="99"/>
      <c r="MY53" s="99"/>
      <c r="MZ53" s="99"/>
      <c r="NA53" s="99"/>
      <c r="NB53" s="99"/>
      <c r="NC53" s="99"/>
      <c r="ND53" s="99"/>
      <c r="NE53" s="99"/>
      <c r="NF53" s="99"/>
      <c r="NG53" s="99"/>
      <c r="NH53" s="99"/>
      <c r="NI53" s="99"/>
      <c r="NJ53" s="99"/>
      <c r="NK53" s="99"/>
      <c r="NL53" s="99"/>
      <c r="NM53" s="99"/>
      <c r="NN53" s="99"/>
      <c r="NO53" s="99"/>
    </row>
    <row r="54" spans="1:379" ht="15">
      <c r="A54" s="4"/>
      <c r="B54" s="8" t="s">
        <v>33</v>
      </c>
      <c r="C54" s="8" t="s">
        <v>12</v>
      </c>
      <c r="D54" s="8">
        <v>1</v>
      </c>
      <c r="E54" s="199">
        <v>101</v>
      </c>
      <c r="F54" s="118" t="s">
        <v>186</v>
      </c>
      <c r="G54" s="118" t="s">
        <v>108</v>
      </c>
      <c r="H54" s="195" t="s">
        <v>34</v>
      </c>
      <c r="I54" s="307" t="s">
        <v>188</v>
      </c>
      <c r="J54" s="51" t="s">
        <v>406</v>
      </c>
      <c r="K54" s="51">
        <v>281.8</v>
      </c>
      <c r="L54" s="51">
        <v>278.60000000000002</v>
      </c>
      <c r="M54" s="51">
        <f t="shared" si="36"/>
        <v>3.1999999999999886</v>
      </c>
      <c r="N54" s="435">
        <v>94.28</v>
      </c>
      <c r="O54" s="52">
        <f t="shared" si="34"/>
        <v>3.0169599999999894</v>
      </c>
      <c r="P54" s="139">
        <f>O54*AUXILIAR!$B$50</f>
        <v>9050879.9999999683</v>
      </c>
      <c r="Q54" s="435">
        <v>44.64</v>
      </c>
      <c r="R54" s="182">
        <f t="shared" si="35"/>
        <v>1.3467709439999953</v>
      </c>
      <c r="S54" s="260">
        <f>R54*AUXILIAR!$B$50</f>
        <v>4040312.831999986</v>
      </c>
      <c r="T54" s="287"/>
      <c r="U54" s="139"/>
      <c r="V54" s="52"/>
      <c r="W54" s="275"/>
      <c r="X54" s="317"/>
      <c r="Y54" s="8"/>
      <c r="Z54" s="8"/>
      <c r="AA54" s="8"/>
      <c r="AB54" s="8"/>
      <c r="AC54" s="8"/>
      <c r="AD54" s="8"/>
      <c r="AE54" s="8"/>
      <c r="AF54" s="8"/>
      <c r="AG54" s="312"/>
      <c r="AH54" s="276"/>
      <c r="AI54" s="56"/>
      <c r="AJ54" s="8"/>
      <c r="AK54" s="273"/>
      <c r="AL54" s="128"/>
      <c r="AM54" s="5"/>
      <c r="AN54" s="5"/>
      <c r="AO54" s="5"/>
      <c r="AP54" s="5"/>
      <c r="AQ54" s="5"/>
      <c r="AR54" s="5"/>
      <c r="AS54" s="5"/>
      <c r="AT54" s="5"/>
      <c r="AU54" s="145"/>
      <c r="AV54" s="272"/>
      <c r="AW54" s="56"/>
      <c r="AX54" s="8"/>
      <c r="AY54" s="273"/>
      <c r="AZ54" s="128"/>
      <c r="BA54" s="5"/>
      <c r="BB54" s="5"/>
      <c r="BC54" s="5"/>
      <c r="BD54" s="5"/>
      <c r="BE54" s="5"/>
      <c r="BF54" s="5"/>
      <c r="BG54" s="5"/>
      <c r="BH54" s="145"/>
      <c r="BI54" s="272"/>
      <c r="BJ54" s="56"/>
      <c r="BK54" s="8"/>
      <c r="BL54" s="273"/>
      <c r="BM54" s="128"/>
      <c r="BN54" s="5"/>
      <c r="BO54" s="5"/>
      <c r="BP54" s="5"/>
      <c r="BQ54" s="5"/>
      <c r="BR54" s="5"/>
      <c r="BS54" s="5"/>
      <c r="BT54" s="5"/>
      <c r="BU54" s="5"/>
      <c r="BV54" s="145"/>
      <c r="BW54" s="276"/>
      <c r="BX54" s="56"/>
      <c r="BY54" s="8"/>
      <c r="BZ54" s="273"/>
      <c r="CA54" s="128"/>
      <c r="CB54" s="5"/>
      <c r="CC54" s="5"/>
      <c r="CD54" s="5"/>
      <c r="CE54" s="5"/>
      <c r="CF54" s="5"/>
      <c r="CG54" s="5"/>
      <c r="CH54" s="5"/>
      <c r="CI54" s="5"/>
      <c r="CJ54" s="145"/>
      <c r="CK54" s="272"/>
      <c r="CL54" s="56"/>
      <c r="CM54" s="8"/>
      <c r="CN54" s="273"/>
      <c r="CO54" s="333"/>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9"/>
      <c r="GS54" s="99"/>
      <c r="GT54" s="99"/>
      <c r="GU54" s="99"/>
      <c r="GV54" s="99"/>
      <c r="GW54" s="99"/>
      <c r="GX54" s="99"/>
      <c r="GY54" s="99"/>
      <c r="GZ54" s="99"/>
      <c r="HA54" s="99"/>
      <c r="HB54" s="99"/>
      <c r="HC54" s="99"/>
      <c r="HD54" s="99"/>
      <c r="HE54" s="99"/>
      <c r="HF54" s="99"/>
      <c r="HG54" s="99"/>
      <c r="HH54" s="99"/>
      <c r="HI54" s="99"/>
      <c r="HJ54" s="99"/>
      <c r="HK54" s="99"/>
      <c r="HL54" s="99"/>
      <c r="HM54" s="99"/>
      <c r="HN54" s="99"/>
      <c r="HO54" s="99"/>
      <c r="HP54" s="99"/>
      <c r="HQ54" s="99"/>
      <c r="HR54" s="99"/>
      <c r="HS54" s="99"/>
      <c r="HT54" s="99"/>
      <c r="HU54" s="99"/>
      <c r="HV54" s="99"/>
      <c r="HW54" s="99"/>
      <c r="HX54" s="99"/>
      <c r="HY54" s="99"/>
      <c r="HZ54" s="99"/>
      <c r="IA54" s="99"/>
      <c r="IB54" s="99"/>
      <c r="IC54" s="99"/>
      <c r="ID54" s="99"/>
      <c r="IE54" s="99"/>
      <c r="IF54" s="99"/>
      <c r="IG54" s="99"/>
      <c r="IH54" s="99"/>
      <c r="II54" s="99"/>
      <c r="IJ54" s="99"/>
      <c r="IK54" s="99"/>
      <c r="IL54" s="99"/>
      <c r="IM54" s="99"/>
      <c r="IN54" s="99"/>
      <c r="IO54" s="99"/>
      <c r="IP54" s="99"/>
      <c r="IQ54" s="99"/>
      <c r="IR54" s="99"/>
      <c r="IS54" s="99"/>
      <c r="IT54" s="99"/>
      <c r="IU54" s="99"/>
      <c r="IV54" s="99"/>
      <c r="IW54" s="99"/>
      <c r="IX54" s="99"/>
      <c r="IY54" s="99"/>
      <c r="IZ54" s="99"/>
      <c r="JA54" s="99"/>
      <c r="JB54" s="99"/>
      <c r="JC54" s="99"/>
      <c r="JD54" s="99"/>
      <c r="JE54" s="99"/>
      <c r="JF54" s="99"/>
      <c r="JG54" s="99"/>
      <c r="JH54" s="99"/>
      <c r="JI54" s="99"/>
      <c r="JJ54" s="99"/>
      <c r="JK54" s="99"/>
      <c r="JL54" s="99"/>
      <c r="JM54" s="99"/>
      <c r="JN54" s="99"/>
      <c r="JO54" s="99"/>
      <c r="JP54" s="99"/>
      <c r="JQ54" s="99"/>
      <c r="JR54" s="99"/>
      <c r="JS54" s="99"/>
      <c r="JT54" s="99"/>
      <c r="JU54" s="99"/>
      <c r="JV54" s="99"/>
      <c r="JW54" s="99"/>
      <c r="JX54" s="99"/>
      <c r="JY54" s="99"/>
      <c r="JZ54" s="99"/>
      <c r="KA54" s="99"/>
      <c r="KB54" s="99"/>
      <c r="KC54" s="99"/>
      <c r="KD54" s="99"/>
      <c r="KE54" s="99"/>
      <c r="KF54" s="99"/>
      <c r="KG54" s="99"/>
      <c r="KH54" s="99"/>
      <c r="KI54" s="99"/>
      <c r="KJ54" s="99"/>
      <c r="KK54" s="99"/>
      <c r="KL54" s="99"/>
      <c r="KM54" s="99"/>
      <c r="KN54" s="99"/>
      <c r="KO54" s="99"/>
      <c r="KP54" s="99"/>
      <c r="KQ54" s="99"/>
      <c r="KR54" s="99"/>
      <c r="KS54" s="99"/>
      <c r="KT54" s="99"/>
      <c r="KU54" s="99"/>
      <c r="KV54" s="99"/>
      <c r="KW54" s="99"/>
      <c r="KX54" s="99"/>
      <c r="KY54" s="99"/>
      <c r="KZ54" s="99"/>
      <c r="LA54" s="99"/>
      <c r="LB54" s="99"/>
      <c r="LC54" s="99"/>
      <c r="LD54" s="99"/>
      <c r="LE54" s="99"/>
      <c r="LF54" s="99"/>
      <c r="LG54" s="99"/>
      <c r="LH54" s="99"/>
      <c r="LI54" s="99"/>
      <c r="LJ54" s="99"/>
      <c r="LK54" s="99"/>
      <c r="LL54" s="99"/>
      <c r="LM54" s="99"/>
      <c r="LN54" s="99"/>
      <c r="LO54" s="99"/>
      <c r="LP54" s="99"/>
      <c r="LQ54" s="99"/>
      <c r="LR54" s="99"/>
      <c r="LS54" s="99"/>
      <c r="LT54" s="99"/>
      <c r="LU54" s="99"/>
      <c r="LV54" s="99"/>
      <c r="LW54" s="99"/>
      <c r="LX54" s="99"/>
      <c r="LY54" s="99"/>
      <c r="LZ54" s="99"/>
      <c r="MA54" s="99"/>
      <c r="MB54" s="99"/>
      <c r="MC54" s="99"/>
      <c r="MD54" s="99"/>
      <c r="ME54" s="99"/>
      <c r="MF54" s="99"/>
      <c r="MG54" s="99"/>
      <c r="MH54" s="99"/>
      <c r="MI54" s="99"/>
      <c r="MJ54" s="99"/>
      <c r="MK54" s="99"/>
      <c r="ML54" s="99"/>
      <c r="MM54" s="99"/>
      <c r="MN54" s="99"/>
      <c r="MO54" s="99"/>
      <c r="MP54" s="99"/>
      <c r="MQ54" s="99"/>
      <c r="MR54" s="99"/>
      <c r="MS54" s="99"/>
      <c r="MT54" s="99"/>
      <c r="MU54" s="99"/>
      <c r="MV54" s="99"/>
      <c r="MW54" s="99"/>
      <c r="MX54" s="99"/>
      <c r="MY54" s="99"/>
      <c r="MZ54" s="99"/>
      <c r="NA54" s="99"/>
      <c r="NB54" s="99"/>
      <c r="NC54" s="99"/>
      <c r="ND54" s="99"/>
      <c r="NE54" s="99"/>
      <c r="NF54" s="99"/>
      <c r="NG54" s="99"/>
      <c r="NH54" s="99"/>
      <c r="NI54" s="99"/>
      <c r="NJ54" s="99"/>
      <c r="NK54" s="99"/>
      <c r="NL54" s="99"/>
      <c r="NM54" s="99"/>
      <c r="NN54" s="99"/>
      <c r="NO54" s="99"/>
    </row>
    <row r="55" spans="1:379" ht="42" customHeight="1">
      <c r="A55" s="1" t="s">
        <v>13</v>
      </c>
      <c r="B55" s="1" t="s">
        <v>33</v>
      </c>
      <c r="C55" s="1" t="s">
        <v>182</v>
      </c>
      <c r="D55" s="2" t="s">
        <v>24</v>
      </c>
      <c r="E55" s="1">
        <v>1</v>
      </c>
      <c r="F55" s="2" t="s">
        <v>185</v>
      </c>
      <c r="G55" s="38" t="s">
        <v>108</v>
      </c>
      <c r="H55" s="2" t="s">
        <v>336</v>
      </c>
      <c r="I55" s="303" t="s">
        <v>188</v>
      </c>
      <c r="J55" s="3"/>
      <c r="K55" s="3"/>
      <c r="L55" s="3"/>
      <c r="M55" s="3"/>
      <c r="N55" s="38" t="s">
        <v>261</v>
      </c>
      <c r="O55" s="81">
        <f t="shared" ref="O55:P55" si="37">O56+O61+O64+O67+O70+O73</f>
        <v>14.199999999999704</v>
      </c>
      <c r="P55" s="81">
        <f t="shared" si="37"/>
        <v>42599999.999999113</v>
      </c>
      <c r="Q55" s="38" t="s">
        <v>262</v>
      </c>
      <c r="R55" s="81">
        <f t="shared" ref="R55:S55" si="38">R56+R61+R64+R67+R70+R73</f>
        <v>0</v>
      </c>
      <c r="S55" s="89">
        <f t="shared" si="38"/>
        <v>0</v>
      </c>
      <c r="T55" s="268"/>
      <c r="U55" s="81"/>
      <c r="V55" s="81"/>
      <c r="W55" s="269"/>
      <c r="X55" s="262"/>
      <c r="Y55" s="3"/>
      <c r="Z55" s="3"/>
      <c r="AA55" s="3"/>
      <c r="AB55" s="38" t="s">
        <v>261</v>
      </c>
      <c r="AC55" s="81">
        <f>AC56+AC61+AC64+AC67+AC70+AC73</f>
        <v>12.869299999999935</v>
      </c>
      <c r="AD55" s="81">
        <f>AD56+AD61+AD64+AD67+AD70+AD73</f>
        <v>64346499.999999672</v>
      </c>
      <c r="AE55" s="38" t="s">
        <v>262</v>
      </c>
      <c r="AF55" s="81">
        <f>AF56+AF61+AF64+AF67+AF70+AF73</f>
        <v>7.9015202999999659</v>
      </c>
      <c r="AG55" s="89">
        <f>AG56+AG61+AG64+AG67+AG70+AG73</f>
        <v>39507601.499999829</v>
      </c>
      <c r="AH55" s="268"/>
      <c r="AI55" s="81"/>
      <c r="AJ55" s="81"/>
      <c r="AK55" s="269"/>
      <c r="AL55" s="262"/>
      <c r="AM55" s="3"/>
      <c r="AN55" s="3"/>
      <c r="AO55" s="3"/>
      <c r="AP55" s="38" t="s">
        <v>116</v>
      </c>
      <c r="AQ55" s="81">
        <f>AQ56+AQ61+AQ64+AQ67+AQ70+AQ73</f>
        <v>4</v>
      </c>
      <c r="AR55" s="81">
        <f>AR56+AR61+AR64+AR67+AR70+AR73</f>
        <v>90000000</v>
      </c>
      <c r="AS55" s="38" t="s">
        <v>116</v>
      </c>
      <c r="AT55" s="81">
        <f>AT56+AT61+AT64+AT67+AT70+AT73</f>
        <v>2.9756</v>
      </c>
      <c r="AU55" s="89">
        <f>AU56+AU61+AU64+AU67+AU70+AU73</f>
        <v>67244000</v>
      </c>
      <c r="AV55" s="268"/>
      <c r="AW55" s="81"/>
      <c r="AX55" s="81"/>
      <c r="AY55" s="269"/>
      <c r="AZ55" s="262"/>
      <c r="BA55" s="3"/>
      <c r="BB55" s="3"/>
      <c r="BC55" s="38" t="s">
        <v>116</v>
      </c>
      <c r="BD55" s="81">
        <f>BD56+BD61+BD64+BD67+BD70+BD73</f>
        <v>0</v>
      </c>
      <c r="BE55" s="81">
        <f>BE56+BE61+BE64+BE67+BE70+BE73</f>
        <v>0</v>
      </c>
      <c r="BF55" s="38" t="s">
        <v>116</v>
      </c>
      <c r="BG55" s="81">
        <f>BG56+BG61+BG64+BG67+BG70+BG73</f>
        <v>0</v>
      </c>
      <c r="BH55" s="89">
        <f>BH56+BH61+BH64+BH67+BH70+BH73</f>
        <v>0</v>
      </c>
      <c r="BI55" s="268"/>
      <c r="BJ55" s="81"/>
      <c r="BK55" s="81"/>
      <c r="BL55" s="269"/>
      <c r="BM55" s="262"/>
      <c r="BN55" s="3"/>
      <c r="BO55" s="3"/>
      <c r="BP55" s="3"/>
      <c r="BQ55" s="38" t="s">
        <v>116</v>
      </c>
      <c r="BR55" s="81">
        <f t="shared" ref="BR55:BS55" si="39">BR56+BR61+BR64+BR67+BR70+BR73</f>
        <v>0</v>
      </c>
      <c r="BS55" s="81">
        <f t="shared" si="39"/>
        <v>0</v>
      </c>
      <c r="BT55" s="38" t="s">
        <v>116</v>
      </c>
      <c r="BU55" s="81">
        <f t="shared" ref="BU55:BV55" si="40">BU56+BU61+BU64+BU67+BU70+BU73</f>
        <v>0</v>
      </c>
      <c r="BV55" s="89">
        <f t="shared" si="40"/>
        <v>0</v>
      </c>
      <c r="BW55" s="268"/>
      <c r="BX55" s="81"/>
      <c r="BY55" s="81"/>
      <c r="BZ55" s="269"/>
      <c r="CA55" s="262"/>
      <c r="CB55" s="3"/>
      <c r="CC55" s="3"/>
      <c r="CD55" s="3"/>
      <c r="CE55" s="38" t="s">
        <v>116</v>
      </c>
      <c r="CF55" s="81">
        <f t="shared" ref="CF55:CG55" si="41">CF56+CF61+CF64+CF67+CF70+CF73</f>
        <v>0</v>
      </c>
      <c r="CG55" s="81">
        <f t="shared" si="41"/>
        <v>0</v>
      </c>
      <c r="CH55" s="38" t="s">
        <v>116</v>
      </c>
      <c r="CI55" s="81">
        <f t="shared" ref="CI55:CJ55" si="42">CI56+CI61+CI64+CI67+CI70+CI73</f>
        <v>0</v>
      </c>
      <c r="CJ55" s="89">
        <f t="shared" si="42"/>
        <v>0</v>
      </c>
      <c r="CK55" s="268"/>
      <c r="CL55" s="81"/>
      <c r="CM55" s="81"/>
      <c r="CN55" s="269"/>
      <c r="CO55" s="331"/>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9"/>
      <c r="GS55" s="99"/>
      <c r="GT55" s="99"/>
      <c r="GU55" s="99"/>
      <c r="GV55" s="99"/>
      <c r="GW55" s="99"/>
      <c r="GX55" s="99"/>
      <c r="GY55" s="99"/>
      <c r="GZ55" s="99"/>
      <c r="HA55" s="99"/>
      <c r="HB55" s="99"/>
      <c r="HC55" s="99"/>
      <c r="HD55" s="99"/>
      <c r="HE55" s="99"/>
      <c r="HF55" s="99"/>
      <c r="HG55" s="99"/>
      <c r="HH55" s="99"/>
      <c r="HI55" s="99"/>
      <c r="HJ55" s="99"/>
      <c r="HK55" s="99"/>
      <c r="HL55" s="99"/>
      <c r="HM55" s="99"/>
      <c r="HN55" s="99"/>
      <c r="HO55" s="99"/>
      <c r="HP55" s="99"/>
      <c r="HQ55" s="99"/>
      <c r="HR55" s="99"/>
      <c r="HS55" s="99"/>
      <c r="HT55" s="99"/>
      <c r="HU55" s="99"/>
      <c r="HV55" s="99"/>
      <c r="HW55" s="99"/>
      <c r="HX55" s="99"/>
      <c r="HY55" s="99"/>
      <c r="HZ55" s="99"/>
      <c r="IA55" s="99"/>
      <c r="IB55" s="99"/>
      <c r="IC55" s="99"/>
      <c r="ID55" s="99"/>
      <c r="IE55" s="99"/>
      <c r="IF55" s="99"/>
      <c r="IG55" s="99"/>
      <c r="IH55" s="99"/>
      <c r="II55" s="99"/>
      <c r="IJ55" s="99"/>
      <c r="IK55" s="99"/>
      <c r="IL55" s="99"/>
      <c r="IM55" s="99"/>
      <c r="IN55" s="99"/>
      <c r="IO55" s="99"/>
      <c r="IP55" s="99"/>
      <c r="IQ55" s="99"/>
      <c r="IR55" s="99"/>
      <c r="IS55" s="99"/>
      <c r="IT55" s="99"/>
      <c r="IU55" s="99"/>
      <c r="IV55" s="99"/>
      <c r="IW55" s="99"/>
      <c r="IX55" s="99"/>
      <c r="IY55" s="99"/>
      <c r="IZ55" s="99"/>
      <c r="JA55" s="99"/>
      <c r="JB55" s="99"/>
      <c r="JC55" s="99"/>
      <c r="JD55" s="99"/>
      <c r="JE55" s="99"/>
      <c r="JF55" s="99"/>
      <c r="JG55" s="99"/>
      <c r="JH55" s="99"/>
      <c r="JI55" s="99"/>
      <c r="JJ55" s="99"/>
      <c r="JK55" s="99"/>
      <c r="JL55" s="99"/>
      <c r="JM55" s="99"/>
      <c r="JN55" s="99"/>
      <c r="JO55" s="99"/>
      <c r="JP55" s="99"/>
      <c r="JQ55" s="99"/>
      <c r="JR55" s="99"/>
      <c r="JS55" s="99"/>
      <c r="JT55" s="99"/>
      <c r="JU55" s="99"/>
      <c r="JV55" s="99"/>
      <c r="JW55" s="99"/>
      <c r="JX55" s="99"/>
      <c r="JY55" s="99"/>
      <c r="JZ55" s="99"/>
      <c r="KA55" s="99"/>
      <c r="KB55" s="99"/>
      <c r="KC55" s="99"/>
      <c r="KD55" s="99"/>
      <c r="KE55" s="99"/>
      <c r="KF55" s="99"/>
      <c r="KG55" s="99"/>
      <c r="KH55" s="99"/>
      <c r="KI55" s="99"/>
      <c r="KJ55" s="99"/>
      <c r="KK55" s="99"/>
      <c r="KL55" s="99"/>
      <c r="KM55" s="99"/>
      <c r="KN55" s="99"/>
      <c r="KO55" s="99"/>
      <c r="KP55" s="99"/>
      <c r="KQ55" s="99"/>
      <c r="KR55" s="99"/>
      <c r="KS55" s="99"/>
      <c r="KT55" s="99"/>
      <c r="KU55" s="99"/>
      <c r="KV55" s="99"/>
      <c r="KW55" s="99"/>
      <c r="KX55" s="99"/>
      <c r="KY55" s="99"/>
      <c r="KZ55" s="99"/>
      <c r="LA55" s="99"/>
      <c r="LB55" s="99"/>
      <c r="LC55" s="99"/>
      <c r="LD55" s="99"/>
      <c r="LE55" s="99"/>
      <c r="LF55" s="99"/>
      <c r="LG55" s="99"/>
      <c r="LH55" s="99"/>
      <c r="LI55" s="99"/>
      <c r="LJ55" s="99"/>
      <c r="LK55" s="99"/>
      <c r="LL55" s="99"/>
      <c r="LM55" s="99"/>
      <c r="LN55" s="99"/>
      <c r="LO55" s="99"/>
      <c r="LP55" s="99"/>
      <c r="LQ55" s="99"/>
      <c r="LR55" s="99"/>
      <c r="LS55" s="99"/>
      <c r="LT55" s="99"/>
      <c r="LU55" s="99"/>
      <c r="LV55" s="99"/>
      <c r="LW55" s="99"/>
      <c r="LX55" s="99"/>
      <c r="LY55" s="99"/>
      <c r="LZ55" s="99"/>
      <c r="MA55" s="99"/>
      <c r="MB55" s="99"/>
      <c r="MC55" s="99"/>
      <c r="MD55" s="99"/>
      <c r="ME55" s="99"/>
      <c r="MF55" s="99"/>
      <c r="MG55" s="99"/>
      <c r="MH55" s="99"/>
      <c r="MI55" s="99"/>
      <c r="MJ55" s="99"/>
      <c r="MK55" s="99"/>
      <c r="ML55" s="99"/>
      <c r="MM55" s="99"/>
      <c r="MN55" s="99"/>
      <c r="MO55" s="99"/>
      <c r="MP55" s="99"/>
      <c r="MQ55" s="99"/>
      <c r="MR55" s="99"/>
      <c r="MS55" s="99"/>
      <c r="MT55" s="99"/>
      <c r="MU55" s="99"/>
      <c r="MV55" s="99"/>
      <c r="MW55" s="99"/>
      <c r="MX55" s="99"/>
      <c r="MY55" s="99"/>
      <c r="MZ55" s="99"/>
      <c r="NA55" s="99"/>
      <c r="NB55" s="99"/>
      <c r="NC55" s="99"/>
      <c r="ND55" s="99"/>
      <c r="NE55" s="99"/>
      <c r="NF55" s="99"/>
      <c r="NG55" s="99"/>
      <c r="NH55" s="99"/>
      <c r="NI55" s="99"/>
      <c r="NJ55" s="99"/>
      <c r="NK55" s="99"/>
      <c r="NL55" s="99"/>
      <c r="NM55" s="99"/>
      <c r="NN55" s="99"/>
      <c r="NO55" s="99"/>
    </row>
    <row r="56" spans="1:379" ht="24">
      <c r="A56" s="4" t="s">
        <v>13</v>
      </c>
      <c r="B56" s="64" t="s">
        <v>33</v>
      </c>
      <c r="C56" s="64" t="s">
        <v>16</v>
      </c>
      <c r="D56" s="65" t="s">
        <v>24</v>
      </c>
      <c r="E56" s="117">
        <v>153</v>
      </c>
      <c r="F56" s="119" t="s">
        <v>185</v>
      </c>
      <c r="G56" s="119" t="s">
        <v>108</v>
      </c>
      <c r="H56" s="119" t="s">
        <v>336</v>
      </c>
      <c r="I56" s="305" t="s">
        <v>188</v>
      </c>
      <c r="J56" s="70"/>
      <c r="K56" s="70"/>
      <c r="L56" s="70"/>
      <c r="M56" s="70"/>
      <c r="N56" s="80" t="s">
        <v>115</v>
      </c>
      <c r="O56" s="79">
        <f>SUM(O57:O60)</f>
        <v>14.199999999999704</v>
      </c>
      <c r="P56" s="79">
        <f>SUM(P57:P60)</f>
        <v>42599999.999999113</v>
      </c>
      <c r="Q56" s="80" t="s">
        <v>115</v>
      </c>
      <c r="R56" s="79">
        <f>SUM(R57:R60)</f>
        <v>0</v>
      </c>
      <c r="S56" s="256">
        <f>SUM(S57:S60)</f>
        <v>0</v>
      </c>
      <c r="T56" s="270"/>
      <c r="U56" s="79"/>
      <c r="V56" s="79"/>
      <c r="W56" s="271"/>
      <c r="X56" s="263"/>
      <c r="Y56" s="70"/>
      <c r="Z56" s="70"/>
      <c r="AA56" s="70"/>
      <c r="AB56" s="80" t="s">
        <v>115</v>
      </c>
      <c r="AC56" s="79">
        <f>SUM(AC57:AC60)</f>
        <v>12.869299999999935</v>
      </c>
      <c r="AD56" s="79">
        <f>SUM(AD57:AD60)</f>
        <v>64346499.999999672</v>
      </c>
      <c r="AE56" s="80" t="s">
        <v>115</v>
      </c>
      <c r="AF56" s="79">
        <f>SUM(AF57:AF60)</f>
        <v>7.9015202999999659</v>
      </c>
      <c r="AG56" s="256">
        <f>SUM(AG57:AG60)</f>
        <v>39507601.499999829</v>
      </c>
      <c r="AH56" s="270"/>
      <c r="AI56" s="79"/>
      <c r="AJ56" s="79"/>
      <c r="AK56" s="271"/>
      <c r="AL56" s="263"/>
      <c r="AM56" s="70"/>
      <c r="AN56" s="70"/>
      <c r="AO56" s="70"/>
      <c r="AP56" s="80" t="s">
        <v>115</v>
      </c>
      <c r="AQ56" s="79">
        <f>SUM(AQ57:AQ60)</f>
        <v>4</v>
      </c>
      <c r="AR56" s="79">
        <f>SUM(AR57:AR60)</f>
        <v>90000000</v>
      </c>
      <c r="AS56" s="80" t="s">
        <v>115</v>
      </c>
      <c r="AT56" s="79">
        <f>SUM(AT57:AT60)</f>
        <v>2.9756</v>
      </c>
      <c r="AU56" s="256">
        <f>SUM(AU57:AU60)</f>
        <v>67244000</v>
      </c>
      <c r="AV56" s="270"/>
      <c r="AW56" s="79"/>
      <c r="AX56" s="79"/>
      <c r="AY56" s="271"/>
      <c r="AZ56" s="263"/>
      <c r="BA56" s="70"/>
      <c r="BB56" s="70"/>
      <c r="BC56" s="80" t="s">
        <v>115</v>
      </c>
      <c r="BD56" s="79">
        <f>SUM(BD57:BD60)</f>
        <v>0</v>
      </c>
      <c r="BE56" s="79">
        <f>SUM(BE57:BE60)</f>
        <v>0</v>
      </c>
      <c r="BF56" s="80" t="s">
        <v>115</v>
      </c>
      <c r="BG56" s="79">
        <f>SUM(BG57:BG60)</f>
        <v>0</v>
      </c>
      <c r="BH56" s="256">
        <f>SUM(BH57:BH60)</f>
        <v>0</v>
      </c>
      <c r="BI56" s="270"/>
      <c r="BJ56" s="79"/>
      <c r="BK56" s="79"/>
      <c r="BL56" s="271"/>
      <c r="BM56" s="263"/>
      <c r="BN56" s="70"/>
      <c r="BO56" s="70"/>
      <c r="BP56" s="70"/>
      <c r="BQ56" s="80" t="s">
        <v>115</v>
      </c>
      <c r="BR56" s="79">
        <f>SUM(BR57:BR60)</f>
        <v>0</v>
      </c>
      <c r="BS56" s="79">
        <f>SUM(BS57:BS60)</f>
        <v>0</v>
      </c>
      <c r="BT56" s="80" t="s">
        <v>115</v>
      </c>
      <c r="BU56" s="79">
        <f>SUM(BU57:BU60)</f>
        <v>0</v>
      </c>
      <c r="BV56" s="256">
        <f>SUM(BV57:BV60)</f>
        <v>0</v>
      </c>
      <c r="BW56" s="270"/>
      <c r="BX56" s="79"/>
      <c r="BY56" s="79"/>
      <c r="BZ56" s="271"/>
      <c r="CA56" s="263"/>
      <c r="CB56" s="70"/>
      <c r="CC56" s="70"/>
      <c r="CD56" s="70"/>
      <c r="CE56" s="80" t="s">
        <v>115</v>
      </c>
      <c r="CF56" s="79">
        <f>SUM(CF57:CF60)</f>
        <v>0</v>
      </c>
      <c r="CG56" s="79">
        <f>SUM(CG57:CG60)</f>
        <v>0</v>
      </c>
      <c r="CH56" s="80" t="s">
        <v>115</v>
      </c>
      <c r="CI56" s="79">
        <f>SUM(CI57:CI60)</f>
        <v>0</v>
      </c>
      <c r="CJ56" s="256">
        <f>SUM(CJ57:CJ60)</f>
        <v>0</v>
      </c>
      <c r="CK56" s="270"/>
      <c r="CL56" s="79"/>
      <c r="CM56" s="79"/>
      <c r="CN56" s="271"/>
      <c r="CO56" s="332"/>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9"/>
      <c r="GS56" s="99"/>
      <c r="GT56" s="99"/>
      <c r="GU56" s="99"/>
      <c r="GV56" s="99"/>
      <c r="GW56" s="99"/>
      <c r="GX56" s="99"/>
      <c r="GY56" s="99"/>
      <c r="GZ56" s="99"/>
      <c r="HA56" s="99"/>
      <c r="HB56" s="99"/>
      <c r="HC56" s="99"/>
      <c r="HD56" s="99"/>
      <c r="HE56" s="99"/>
      <c r="HF56" s="99"/>
      <c r="HG56" s="99"/>
      <c r="HH56" s="99"/>
      <c r="HI56" s="99"/>
      <c r="HJ56" s="99"/>
      <c r="HK56" s="99"/>
      <c r="HL56" s="99"/>
      <c r="HM56" s="99"/>
      <c r="HN56" s="99"/>
      <c r="HO56" s="99"/>
      <c r="HP56" s="99"/>
      <c r="HQ56" s="99"/>
      <c r="HR56" s="99"/>
      <c r="HS56" s="99"/>
      <c r="HT56" s="99"/>
      <c r="HU56" s="99"/>
      <c r="HV56" s="99"/>
      <c r="HW56" s="99"/>
      <c r="HX56" s="99"/>
      <c r="HY56" s="99"/>
      <c r="HZ56" s="99"/>
      <c r="IA56" s="99"/>
      <c r="IB56" s="99"/>
      <c r="IC56" s="99"/>
      <c r="ID56" s="99"/>
      <c r="IE56" s="99"/>
      <c r="IF56" s="99"/>
      <c r="IG56" s="99"/>
      <c r="IH56" s="99"/>
      <c r="II56" s="99"/>
      <c r="IJ56" s="99"/>
      <c r="IK56" s="99"/>
      <c r="IL56" s="99"/>
      <c r="IM56" s="99"/>
      <c r="IN56" s="99"/>
      <c r="IO56" s="99"/>
      <c r="IP56" s="99"/>
      <c r="IQ56" s="99"/>
      <c r="IR56" s="99"/>
      <c r="IS56" s="99"/>
      <c r="IT56" s="99"/>
      <c r="IU56" s="99"/>
      <c r="IV56" s="99"/>
      <c r="IW56" s="99"/>
      <c r="IX56" s="99"/>
      <c r="IY56" s="99"/>
      <c r="IZ56" s="99"/>
      <c r="JA56" s="99"/>
      <c r="JB56" s="99"/>
      <c r="JC56" s="99"/>
      <c r="JD56" s="99"/>
      <c r="JE56" s="99"/>
      <c r="JF56" s="99"/>
      <c r="JG56" s="99"/>
      <c r="JH56" s="99"/>
      <c r="JI56" s="99"/>
      <c r="JJ56" s="99"/>
      <c r="JK56" s="99"/>
      <c r="JL56" s="99"/>
      <c r="JM56" s="99"/>
      <c r="JN56" s="99"/>
      <c r="JO56" s="99"/>
      <c r="JP56" s="99"/>
      <c r="JQ56" s="99"/>
      <c r="JR56" s="99"/>
      <c r="JS56" s="99"/>
      <c r="JT56" s="99"/>
      <c r="JU56" s="99"/>
      <c r="JV56" s="99"/>
      <c r="JW56" s="99"/>
      <c r="JX56" s="99"/>
      <c r="JY56" s="99"/>
      <c r="JZ56" s="99"/>
      <c r="KA56" s="99"/>
      <c r="KB56" s="99"/>
      <c r="KC56" s="99"/>
      <c r="KD56" s="99"/>
      <c r="KE56" s="99"/>
      <c r="KF56" s="99"/>
      <c r="KG56" s="99"/>
      <c r="KH56" s="99"/>
      <c r="KI56" s="99"/>
      <c r="KJ56" s="99"/>
      <c r="KK56" s="99"/>
      <c r="KL56" s="99"/>
      <c r="KM56" s="99"/>
      <c r="KN56" s="99"/>
      <c r="KO56" s="99"/>
      <c r="KP56" s="99"/>
      <c r="KQ56" s="99"/>
      <c r="KR56" s="99"/>
      <c r="KS56" s="99"/>
      <c r="KT56" s="99"/>
      <c r="KU56" s="99"/>
      <c r="KV56" s="99"/>
      <c r="KW56" s="99"/>
      <c r="KX56" s="99"/>
      <c r="KY56" s="99"/>
      <c r="KZ56" s="99"/>
      <c r="LA56" s="99"/>
      <c r="LB56" s="99"/>
      <c r="LC56" s="99"/>
      <c r="LD56" s="99"/>
      <c r="LE56" s="99"/>
      <c r="LF56" s="99"/>
      <c r="LG56" s="99"/>
      <c r="LH56" s="99"/>
      <c r="LI56" s="99"/>
      <c r="LJ56" s="99"/>
      <c r="LK56" s="99"/>
      <c r="LL56" s="99"/>
      <c r="LM56" s="99"/>
      <c r="LN56" s="99"/>
      <c r="LO56" s="99"/>
      <c r="LP56" s="99"/>
      <c r="LQ56" s="99"/>
      <c r="LR56" s="99"/>
      <c r="LS56" s="99"/>
      <c r="LT56" s="99"/>
      <c r="LU56" s="99"/>
      <c r="LV56" s="99"/>
      <c r="LW56" s="99"/>
      <c r="LX56" s="99"/>
      <c r="LY56" s="99"/>
      <c r="LZ56" s="99"/>
      <c r="MA56" s="99"/>
      <c r="MB56" s="99"/>
      <c r="MC56" s="99"/>
      <c r="MD56" s="99"/>
      <c r="ME56" s="99"/>
      <c r="MF56" s="99"/>
      <c r="MG56" s="99"/>
      <c r="MH56" s="99"/>
      <c r="MI56" s="99"/>
      <c r="MJ56" s="99"/>
      <c r="MK56" s="99"/>
      <c r="ML56" s="99"/>
      <c r="MM56" s="99"/>
      <c r="MN56" s="99"/>
      <c r="MO56" s="99"/>
      <c r="MP56" s="99"/>
      <c r="MQ56" s="99"/>
      <c r="MR56" s="99"/>
      <c r="MS56" s="99"/>
      <c r="MT56" s="99"/>
      <c r="MU56" s="99"/>
      <c r="MV56" s="99"/>
      <c r="MW56" s="99"/>
      <c r="MX56" s="99"/>
      <c r="MY56" s="99"/>
      <c r="MZ56" s="99"/>
      <c r="NA56" s="99"/>
      <c r="NB56" s="99"/>
      <c r="NC56" s="99"/>
      <c r="ND56" s="99"/>
      <c r="NE56" s="99"/>
      <c r="NF56" s="99"/>
      <c r="NG56" s="99"/>
      <c r="NH56" s="99"/>
      <c r="NI56" s="99"/>
      <c r="NJ56" s="99"/>
      <c r="NK56" s="99"/>
      <c r="NL56" s="99"/>
      <c r="NM56" s="99"/>
      <c r="NN56" s="99"/>
      <c r="NO56" s="99"/>
    </row>
    <row r="57" spans="1:379" ht="22.5">
      <c r="A57" s="4"/>
      <c r="B57" s="8" t="s">
        <v>33</v>
      </c>
      <c r="C57" s="8" t="s">
        <v>16</v>
      </c>
      <c r="D57" s="8"/>
      <c r="E57" s="199">
        <v>153</v>
      </c>
      <c r="F57" s="118" t="s">
        <v>185</v>
      </c>
      <c r="G57" s="118" t="s">
        <v>108</v>
      </c>
      <c r="H57" s="195" t="s">
        <v>336</v>
      </c>
      <c r="I57" s="307" t="s">
        <v>188</v>
      </c>
      <c r="J57" s="51" t="s">
        <v>330</v>
      </c>
      <c r="K57" s="51">
        <v>622.70000000000005</v>
      </c>
      <c r="L57" s="51">
        <v>624.29999999999995</v>
      </c>
      <c r="M57" s="51">
        <f>L57-K57</f>
        <v>1.5999999999999091</v>
      </c>
      <c r="N57" s="52">
        <v>100</v>
      </c>
      <c r="O57" s="52">
        <f t="shared" ref="O57:O60" si="43">M57*N57/100</f>
        <v>1.5999999999999091</v>
      </c>
      <c r="P57" s="155">
        <f>O57*AUXILIAR!$B$50</f>
        <v>4799999.9999997271</v>
      </c>
      <c r="Q57" s="435">
        <v>0</v>
      </c>
      <c r="R57" s="182">
        <f t="shared" ref="R57:R60" si="44">O57*Q57/100</f>
        <v>0</v>
      </c>
      <c r="S57" s="260">
        <f>R57*AUXILIAR!$B$50</f>
        <v>0</v>
      </c>
      <c r="T57" s="287"/>
      <c r="U57" s="139"/>
      <c r="V57" s="52"/>
      <c r="W57" s="275"/>
      <c r="X57" s="265" t="s">
        <v>324</v>
      </c>
      <c r="Y57" s="51">
        <v>622.70000000000005</v>
      </c>
      <c r="Z57" s="51">
        <v>624.29999999999995</v>
      </c>
      <c r="AA57" s="51">
        <f>Z57-Y57</f>
        <v>1.5999999999999091</v>
      </c>
      <c r="AB57" s="52">
        <v>100</v>
      </c>
      <c r="AC57" s="52">
        <f>AA57*AB57/100</f>
        <v>1.5999999999999091</v>
      </c>
      <c r="AD57" s="155">
        <f>AC57*AUXILIAR!$B$53</f>
        <v>7999999.9999995455</v>
      </c>
      <c r="AE57" s="435">
        <v>58.4</v>
      </c>
      <c r="AF57" s="52">
        <f t="shared" ref="AF57:AF59" si="45">AC57*AE57/100</f>
        <v>0.93439999999994683</v>
      </c>
      <c r="AG57" s="260">
        <f>AF57*AUXILIAR!$B$53</f>
        <v>4671999.9999997346</v>
      </c>
      <c r="AH57" s="287"/>
      <c r="AI57" s="139"/>
      <c r="AJ57" s="52"/>
      <c r="AK57" s="275"/>
      <c r="AL57" s="265" t="s">
        <v>332</v>
      </c>
      <c r="AM57" s="51">
        <v>624</v>
      </c>
      <c r="AN57" s="51">
        <v>624</v>
      </c>
      <c r="AO57" s="51">
        <v>1</v>
      </c>
      <c r="AP57" s="52">
        <v>100</v>
      </c>
      <c r="AQ57" s="52">
        <f t="shared" ref="AQ57:AQ60" si="46">AO57*AP57/100</f>
        <v>1</v>
      </c>
      <c r="AR57" s="155">
        <f>AQ57*AUXILIAR!$B$58</f>
        <v>10000000</v>
      </c>
      <c r="AS57" s="435">
        <v>72.87</v>
      </c>
      <c r="AT57" s="52">
        <f t="shared" ref="AT57:AT60" si="47">AQ57*AS57/100</f>
        <v>0.72870000000000001</v>
      </c>
      <c r="AU57" s="260">
        <f>AT57*AUXILIAR!$B$58</f>
        <v>7287000</v>
      </c>
      <c r="AV57" s="287"/>
      <c r="AW57" s="139"/>
      <c r="AX57" s="52"/>
      <c r="AY57" s="275"/>
      <c r="AZ57" s="208"/>
      <c r="BA57" s="6"/>
      <c r="BB57" s="6"/>
      <c r="BC57" s="6"/>
      <c r="BD57" s="6"/>
      <c r="BE57" s="6"/>
      <c r="BF57" s="6"/>
      <c r="BG57" s="6"/>
      <c r="BH57" s="255"/>
      <c r="BI57" s="272"/>
      <c r="BJ57" s="56"/>
      <c r="BK57" s="8"/>
      <c r="BL57" s="273"/>
      <c r="BM57" s="208"/>
      <c r="BN57" s="6"/>
      <c r="BO57" s="6"/>
      <c r="BP57" s="6"/>
      <c r="BQ57" s="6"/>
      <c r="BR57" s="6"/>
      <c r="BS57" s="6"/>
      <c r="BT57" s="6"/>
      <c r="BU57" s="6"/>
      <c r="BV57" s="255"/>
      <c r="BW57" s="276"/>
      <c r="BX57" s="56"/>
      <c r="BY57" s="8"/>
      <c r="BZ57" s="273"/>
      <c r="CA57" s="208"/>
      <c r="CB57" s="6"/>
      <c r="CC57" s="6"/>
      <c r="CD57" s="6"/>
      <c r="CE57" s="6"/>
      <c r="CF57" s="6"/>
      <c r="CG57" s="6"/>
      <c r="CH57" s="6"/>
      <c r="CI57" s="6"/>
      <c r="CJ57" s="255"/>
      <c r="CK57" s="272"/>
      <c r="CL57" s="56"/>
      <c r="CM57" s="8"/>
      <c r="CN57" s="273"/>
      <c r="CO57" s="333"/>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9"/>
      <c r="GS57" s="99"/>
      <c r="GT57" s="99"/>
      <c r="GU57" s="99"/>
      <c r="GV57" s="99"/>
      <c r="GW57" s="99"/>
      <c r="GX57" s="99"/>
      <c r="GY57" s="99"/>
      <c r="GZ57" s="99"/>
      <c r="HA57" s="99"/>
      <c r="HB57" s="99"/>
      <c r="HC57" s="99"/>
      <c r="HD57" s="99"/>
      <c r="HE57" s="99"/>
      <c r="HF57" s="99"/>
      <c r="HG57" s="99"/>
      <c r="HH57" s="99"/>
      <c r="HI57" s="99"/>
      <c r="HJ57" s="99"/>
      <c r="HK57" s="99"/>
      <c r="HL57" s="99"/>
      <c r="HM57" s="99"/>
      <c r="HN57" s="99"/>
      <c r="HO57" s="99"/>
      <c r="HP57" s="99"/>
      <c r="HQ57" s="99"/>
      <c r="HR57" s="99"/>
      <c r="HS57" s="99"/>
      <c r="HT57" s="99"/>
      <c r="HU57" s="99"/>
      <c r="HV57" s="99"/>
      <c r="HW57" s="99"/>
      <c r="HX57" s="99"/>
      <c r="HY57" s="99"/>
      <c r="HZ57" s="99"/>
      <c r="IA57" s="99"/>
      <c r="IB57" s="99"/>
      <c r="IC57" s="99"/>
      <c r="ID57" s="99"/>
      <c r="IE57" s="99"/>
      <c r="IF57" s="99"/>
      <c r="IG57" s="99"/>
      <c r="IH57" s="99"/>
      <c r="II57" s="99"/>
      <c r="IJ57" s="99"/>
      <c r="IK57" s="99"/>
      <c r="IL57" s="99"/>
      <c r="IM57" s="99"/>
      <c r="IN57" s="99"/>
      <c r="IO57" s="99"/>
      <c r="IP57" s="99"/>
      <c r="IQ57" s="99"/>
      <c r="IR57" s="99"/>
      <c r="IS57" s="99"/>
      <c r="IT57" s="99"/>
      <c r="IU57" s="99"/>
      <c r="IV57" s="99"/>
      <c r="IW57" s="99"/>
      <c r="IX57" s="99"/>
      <c r="IY57" s="99"/>
      <c r="IZ57" s="99"/>
      <c r="JA57" s="99"/>
      <c r="JB57" s="99"/>
      <c r="JC57" s="99"/>
      <c r="JD57" s="99"/>
      <c r="JE57" s="99"/>
      <c r="JF57" s="99"/>
      <c r="JG57" s="99"/>
      <c r="JH57" s="99"/>
      <c r="JI57" s="99"/>
      <c r="JJ57" s="99"/>
      <c r="JK57" s="99"/>
      <c r="JL57" s="99"/>
      <c r="JM57" s="99"/>
      <c r="JN57" s="99"/>
      <c r="JO57" s="99"/>
      <c r="JP57" s="99"/>
      <c r="JQ57" s="99"/>
      <c r="JR57" s="99"/>
      <c r="JS57" s="99"/>
      <c r="JT57" s="99"/>
      <c r="JU57" s="99"/>
      <c r="JV57" s="99"/>
      <c r="JW57" s="99"/>
      <c r="JX57" s="99"/>
      <c r="JY57" s="99"/>
      <c r="JZ57" s="99"/>
      <c r="KA57" s="99"/>
      <c r="KB57" s="99"/>
      <c r="KC57" s="99"/>
      <c r="KD57" s="99"/>
      <c r="KE57" s="99"/>
      <c r="KF57" s="99"/>
      <c r="KG57" s="99"/>
      <c r="KH57" s="99"/>
      <c r="KI57" s="99"/>
      <c r="KJ57" s="99"/>
      <c r="KK57" s="99"/>
      <c r="KL57" s="99"/>
      <c r="KM57" s="99"/>
      <c r="KN57" s="99"/>
      <c r="KO57" s="99"/>
      <c r="KP57" s="99"/>
      <c r="KQ57" s="99"/>
      <c r="KR57" s="99"/>
      <c r="KS57" s="99"/>
      <c r="KT57" s="99"/>
      <c r="KU57" s="99"/>
      <c r="KV57" s="99"/>
      <c r="KW57" s="99"/>
      <c r="KX57" s="99"/>
      <c r="KY57" s="99"/>
      <c r="KZ57" s="99"/>
      <c r="LA57" s="99"/>
      <c r="LB57" s="99"/>
      <c r="LC57" s="99"/>
      <c r="LD57" s="99"/>
      <c r="LE57" s="99"/>
      <c r="LF57" s="99"/>
      <c r="LG57" s="99"/>
      <c r="LH57" s="99"/>
      <c r="LI57" s="99"/>
      <c r="LJ57" s="99"/>
      <c r="LK57" s="99"/>
      <c r="LL57" s="99"/>
      <c r="LM57" s="99"/>
      <c r="LN57" s="99"/>
      <c r="LO57" s="99"/>
      <c r="LP57" s="99"/>
      <c r="LQ57" s="99"/>
      <c r="LR57" s="99"/>
      <c r="LS57" s="99"/>
      <c r="LT57" s="99"/>
      <c r="LU57" s="99"/>
      <c r="LV57" s="99"/>
      <c r="LW57" s="99"/>
      <c r="LX57" s="99"/>
      <c r="LY57" s="99"/>
      <c r="LZ57" s="99"/>
      <c r="MA57" s="99"/>
      <c r="MB57" s="99"/>
      <c r="MC57" s="99"/>
      <c r="MD57" s="99"/>
      <c r="ME57" s="99"/>
      <c r="MF57" s="99"/>
      <c r="MG57" s="99"/>
      <c r="MH57" s="99"/>
      <c r="MI57" s="99"/>
      <c r="MJ57" s="99"/>
      <c r="MK57" s="99"/>
      <c r="ML57" s="99"/>
      <c r="MM57" s="99"/>
      <c r="MN57" s="99"/>
      <c r="MO57" s="99"/>
      <c r="MP57" s="99"/>
      <c r="MQ57" s="99"/>
      <c r="MR57" s="99"/>
      <c r="MS57" s="99"/>
      <c r="MT57" s="99"/>
      <c r="MU57" s="99"/>
      <c r="MV57" s="99"/>
      <c r="MW57" s="99"/>
      <c r="MX57" s="99"/>
      <c r="MY57" s="99"/>
      <c r="MZ57" s="99"/>
      <c r="NA57" s="99"/>
      <c r="NB57" s="99"/>
      <c r="NC57" s="99"/>
      <c r="ND57" s="99"/>
      <c r="NE57" s="99"/>
      <c r="NF57" s="99"/>
      <c r="NG57" s="99"/>
      <c r="NH57" s="99"/>
      <c r="NI57" s="99"/>
      <c r="NJ57" s="99"/>
      <c r="NK57" s="99"/>
      <c r="NL57" s="99"/>
      <c r="NM57" s="99"/>
      <c r="NN57" s="99"/>
      <c r="NO57" s="99"/>
    </row>
    <row r="58" spans="1:379" ht="22.5">
      <c r="A58" s="4"/>
      <c r="B58" s="8" t="s">
        <v>33</v>
      </c>
      <c r="C58" s="8" t="s">
        <v>16</v>
      </c>
      <c r="D58" s="8"/>
      <c r="E58" s="199">
        <v>153</v>
      </c>
      <c r="F58" s="118" t="s">
        <v>185</v>
      </c>
      <c r="G58" s="118" t="s">
        <v>108</v>
      </c>
      <c r="H58" s="195" t="s">
        <v>336</v>
      </c>
      <c r="I58" s="307" t="s">
        <v>188</v>
      </c>
      <c r="J58" s="51" t="s">
        <v>331</v>
      </c>
      <c r="K58" s="51">
        <v>622.70000000000005</v>
      </c>
      <c r="L58" s="51">
        <v>624.29999999999995</v>
      </c>
      <c r="M58" s="51">
        <f>L58-K58</f>
        <v>1.5999999999999091</v>
      </c>
      <c r="N58" s="52">
        <v>100</v>
      </c>
      <c r="O58" s="52">
        <f t="shared" si="43"/>
        <v>1.5999999999999091</v>
      </c>
      <c r="P58" s="155">
        <f>O58*AUXILIAR!$B$50</f>
        <v>4799999.9999997271</v>
      </c>
      <c r="Q58" s="435">
        <v>0</v>
      </c>
      <c r="R58" s="182">
        <f t="shared" si="44"/>
        <v>0</v>
      </c>
      <c r="S58" s="260">
        <f>R58*AUXILIAR!$B$50</f>
        <v>0</v>
      </c>
      <c r="T58" s="287"/>
      <c r="U58" s="139"/>
      <c r="V58" s="52"/>
      <c r="W58" s="275"/>
      <c r="X58" s="265" t="s">
        <v>324</v>
      </c>
      <c r="Y58" s="51">
        <v>663</v>
      </c>
      <c r="Z58" s="51">
        <v>671.19</v>
      </c>
      <c r="AA58" s="51">
        <f>Z58-Y58</f>
        <v>8.1900000000000546</v>
      </c>
      <c r="AB58" s="52">
        <v>100</v>
      </c>
      <c r="AC58" s="52">
        <f>AA58*AB58/100</f>
        <v>8.1900000000000546</v>
      </c>
      <c r="AD58" s="155">
        <f>AC58*AUXILIAR!$B$53</f>
        <v>40950000.000000276</v>
      </c>
      <c r="AE58" s="435">
        <v>63.6</v>
      </c>
      <c r="AF58" s="52">
        <f t="shared" si="45"/>
        <v>5.208840000000035</v>
      </c>
      <c r="AG58" s="260">
        <f>AF58*AUXILIAR!$B$53</f>
        <v>26044200.000000175</v>
      </c>
      <c r="AH58" s="287"/>
      <c r="AI58" s="139"/>
      <c r="AJ58" s="52"/>
      <c r="AK58" s="275"/>
      <c r="AL58" s="265" t="s">
        <v>333</v>
      </c>
      <c r="AM58" s="51">
        <v>622.70000000000005</v>
      </c>
      <c r="AN58" s="51">
        <v>622.70000000000005</v>
      </c>
      <c r="AO58" s="51">
        <v>1</v>
      </c>
      <c r="AP58" s="52">
        <v>100</v>
      </c>
      <c r="AQ58" s="52">
        <f t="shared" si="46"/>
        <v>1</v>
      </c>
      <c r="AR58" s="155">
        <f>AQ58*AUXILIAR!$B$57</f>
        <v>20000000</v>
      </c>
      <c r="AS58" s="435">
        <v>74.5</v>
      </c>
      <c r="AT58" s="52">
        <f t="shared" si="47"/>
        <v>0.745</v>
      </c>
      <c r="AU58" s="260">
        <f>AT58*AUXILIAR!$B$57</f>
        <v>14900000</v>
      </c>
      <c r="AV58" s="287"/>
      <c r="AW58" s="139"/>
      <c r="AX58" s="52"/>
      <c r="AY58" s="275"/>
      <c r="AZ58" s="208"/>
      <c r="BA58" s="6"/>
      <c r="BB58" s="6"/>
      <c r="BC58" s="6"/>
      <c r="BD58" s="6"/>
      <c r="BE58" s="6"/>
      <c r="BF58" s="6"/>
      <c r="BG58" s="6"/>
      <c r="BH58" s="255"/>
      <c r="BI58" s="272"/>
      <c r="BJ58" s="56"/>
      <c r="BK58" s="8"/>
      <c r="BL58" s="273"/>
      <c r="BM58" s="208"/>
      <c r="BN58" s="6"/>
      <c r="BO58" s="6"/>
      <c r="BP58" s="6"/>
      <c r="BQ58" s="6"/>
      <c r="BR58" s="6"/>
      <c r="BS58" s="6"/>
      <c r="BT58" s="6"/>
      <c r="BU58" s="6"/>
      <c r="BV58" s="255"/>
      <c r="BW58" s="276"/>
      <c r="BX58" s="56"/>
      <c r="BY58" s="8"/>
      <c r="BZ58" s="273"/>
      <c r="CA58" s="208"/>
      <c r="CB58" s="6"/>
      <c r="CC58" s="6"/>
      <c r="CD58" s="6"/>
      <c r="CE58" s="6"/>
      <c r="CF58" s="6"/>
      <c r="CG58" s="6"/>
      <c r="CH58" s="6"/>
      <c r="CI58" s="6"/>
      <c r="CJ58" s="255"/>
      <c r="CK58" s="272"/>
      <c r="CL58" s="56"/>
      <c r="CM58" s="8"/>
      <c r="CN58" s="273"/>
      <c r="CO58" s="333"/>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9"/>
      <c r="GS58" s="99"/>
      <c r="GT58" s="99"/>
      <c r="GU58" s="99"/>
      <c r="GV58" s="99"/>
      <c r="GW58" s="99"/>
      <c r="GX58" s="99"/>
      <c r="GY58" s="99"/>
      <c r="GZ58" s="99"/>
      <c r="HA58" s="99"/>
      <c r="HB58" s="99"/>
      <c r="HC58" s="99"/>
      <c r="HD58" s="99"/>
      <c r="HE58" s="99"/>
      <c r="HF58" s="99"/>
      <c r="HG58" s="99"/>
      <c r="HH58" s="99"/>
      <c r="HI58" s="99"/>
      <c r="HJ58" s="99"/>
      <c r="HK58" s="99"/>
      <c r="HL58" s="99"/>
      <c r="HM58" s="99"/>
      <c r="HN58" s="99"/>
      <c r="HO58" s="99"/>
      <c r="HP58" s="99"/>
      <c r="HQ58" s="99"/>
      <c r="HR58" s="99"/>
      <c r="HS58" s="99"/>
      <c r="HT58" s="99"/>
      <c r="HU58" s="99"/>
      <c r="HV58" s="99"/>
      <c r="HW58" s="99"/>
      <c r="HX58" s="99"/>
      <c r="HY58" s="99"/>
      <c r="HZ58" s="99"/>
      <c r="IA58" s="99"/>
      <c r="IB58" s="99"/>
      <c r="IC58" s="99"/>
      <c r="ID58" s="99"/>
      <c r="IE58" s="99"/>
      <c r="IF58" s="99"/>
      <c r="IG58" s="99"/>
      <c r="IH58" s="99"/>
      <c r="II58" s="99"/>
      <c r="IJ58" s="99"/>
      <c r="IK58" s="99"/>
      <c r="IL58" s="99"/>
      <c r="IM58" s="99"/>
      <c r="IN58" s="99"/>
      <c r="IO58" s="99"/>
      <c r="IP58" s="99"/>
      <c r="IQ58" s="99"/>
      <c r="IR58" s="99"/>
      <c r="IS58" s="99"/>
      <c r="IT58" s="99"/>
      <c r="IU58" s="99"/>
      <c r="IV58" s="99"/>
      <c r="IW58" s="99"/>
      <c r="IX58" s="99"/>
      <c r="IY58" s="99"/>
      <c r="IZ58" s="99"/>
      <c r="JA58" s="99"/>
      <c r="JB58" s="99"/>
      <c r="JC58" s="99"/>
      <c r="JD58" s="99"/>
      <c r="JE58" s="99"/>
      <c r="JF58" s="99"/>
      <c r="JG58" s="99"/>
      <c r="JH58" s="99"/>
      <c r="JI58" s="99"/>
      <c r="JJ58" s="99"/>
      <c r="JK58" s="99"/>
      <c r="JL58" s="99"/>
      <c r="JM58" s="99"/>
      <c r="JN58" s="99"/>
      <c r="JO58" s="99"/>
      <c r="JP58" s="99"/>
      <c r="JQ58" s="99"/>
      <c r="JR58" s="99"/>
      <c r="JS58" s="99"/>
      <c r="JT58" s="99"/>
      <c r="JU58" s="99"/>
      <c r="JV58" s="99"/>
      <c r="JW58" s="99"/>
      <c r="JX58" s="99"/>
      <c r="JY58" s="99"/>
      <c r="JZ58" s="99"/>
      <c r="KA58" s="99"/>
      <c r="KB58" s="99"/>
      <c r="KC58" s="99"/>
      <c r="KD58" s="99"/>
      <c r="KE58" s="99"/>
      <c r="KF58" s="99"/>
      <c r="KG58" s="99"/>
      <c r="KH58" s="99"/>
      <c r="KI58" s="99"/>
      <c r="KJ58" s="99"/>
      <c r="KK58" s="99"/>
      <c r="KL58" s="99"/>
      <c r="KM58" s="99"/>
      <c r="KN58" s="99"/>
      <c r="KO58" s="99"/>
      <c r="KP58" s="99"/>
      <c r="KQ58" s="99"/>
      <c r="KR58" s="99"/>
      <c r="KS58" s="99"/>
      <c r="KT58" s="99"/>
      <c r="KU58" s="99"/>
      <c r="KV58" s="99"/>
      <c r="KW58" s="99"/>
      <c r="KX58" s="99"/>
      <c r="KY58" s="99"/>
      <c r="KZ58" s="99"/>
      <c r="LA58" s="99"/>
      <c r="LB58" s="99"/>
      <c r="LC58" s="99"/>
      <c r="LD58" s="99"/>
      <c r="LE58" s="99"/>
      <c r="LF58" s="99"/>
      <c r="LG58" s="99"/>
      <c r="LH58" s="99"/>
      <c r="LI58" s="99"/>
      <c r="LJ58" s="99"/>
      <c r="LK58" s="99"/>
      <c r="LL58" s="99"/>
      <c r="LM58" s="99"/>
      <c r="LN58" s="99"/>
      <c r="LO58" s="99"/>
      <c r="LP58" s="99"/>
      <c r="LQ58" s="99"/>
      <c r="LR58" s="99"/>
      <c r="LS58" s="99"/>
      <c r="LT58" s="99"/>
      <c r="LU58" s="99"/>
      <c r="LV58" s="99"/>
      <c r="LW58" s="99"/>
      <c r="LX58" s="99"/>
      <c r="LY58" s="99"/>
      <c r="LZ58" s="99"/>
      <c r="MA58" s="99"/>
      <c r="MB58" s="99"/>
      <c r="MC58" s="99"/>
      <c r="MD58" s="99"/>
      <c r="ME58" s="99"/>
      <c r="MF58" s="99"/>
      <c r="MG58" s="99"/>
      <c r="MH58" s="99"/>
      <c r="MI58" s="99"/>
      <c r="MJ58" s="99"/>
      <c r="MK58" s="99"/>
      <c r="ML58" s="99"/>
      <c r="MM58" s="99"/>
      <c r="MN58" s="99"/>
      <c r="MO58" s="99"/>
      <c r="MP58" s="99"/>
      <c r="MQ58" s="99"/>
      <c r="MR58" s="99"/>
      <c r="MS58" s="99"/>
      <c r="MT58" s="99"/>
      <c r="MU58" s="99"/>
      <c r="MV58" s="99"/>
      <c r="MW58" s="99"/>
      <c r="MX58" s="99"/>
      <c r="MY58" s="99"/>
      <c r="MZ58" s="99"/>
      <c r="NA58" s="99"/>
      <c r="NB58" s="99"/>
      <c r="NC58" s="99"/>
      <c r="ND58" s="99"/>
      <c r="NE58" s="99"/>
      <c r="NF58" s="99"/>
      <c r="NG58" s="99"/>
      <c r="NH58" s="99"/>
      <c r="NI58" s="99"/>
      <c r="NJ58" s="99"/>
      <c r="NK58" s="99"/>
      <c r="NL58" s="99"/>
      <c r="NM58" s="99"/>
      <c r="NN58" s="99"/>
      <c r="NO58" s="99"/>
    </row>
    <row r="59" spans="1:379" ht="22.5">
      <c r="A59" s="4"/>
      <c r="B59" s="8" t="s">
        <v>33</v>
      </c>
      <c r="C59" s="8" t="s">
        <v>16</v>
      </c>
      <c r="D59" s="8"/>
      <c r="E59" s="199">
        <v>153</v>
      </c>
      <c r="F59" s="118" t="s">
        <v>185</v>
      </c>
      <c r="G59" s="118" t="s">
        <v>108</v>
      </c>
      <c r="H59" s="195" t="s">
        <v>336</v>
      </c>
      <c r="I59" s="307" t="s">
        <v>188</v>
      </c>
      <c r="J59" s="51" t="s">
        <v>330</v>
      </c>
      <c r="K59" s="51">
        <v>671.2</v>
      </c>
      <c r="L59" s="51">
        <v>676.8</v>
      </c>
      <c r="M59" s="51">
        <f>L59-K59</f>
        <v>5.5999999999999091</v>
      </c>
      <c r="N59" s="52">
        <v>100</v>
      </c>
      <c r="O59" s="52">
        <f t="shared" si="43"/>
        <v>5.5999999999999091</v>
      </c>
      <c r="P59" s="155">
        <f>O59*AUXILIAR!$B$50</f>
        <v>16799999.999999728</v>
      </c>
      <c r="Q59" s="435">
        <v>0</v>
      </c>
      <c r="R59" s="182">
        <f t="shared" si="44"/>
        <v>0</v>
      </c>
      <c r="S59" s="260">
        <f>R59*AUXILIAR!$B$50</f>
        <v>0</v>
      </c>
      <c r="T59" s="287"/>
      <c r="U59" s="139"/>
      <c r="V59" s="52"/>
      <c r="W59" s="275"/>
      <c r="X59" s="265" t="s">
        <v>324</v>
      </c>
      <c r="Y59" s="51">
        <v>671.19</v>
      </c>
      <c r="Z59" s="51">
        <v>677</v>
      </c>
      <c r="AA59" s="51">
        <f>Z59-Y59</f>
        <v>5.8099999999999454</v>
      </c>
      <c r="AB59" s="52">
        <v>53</v>
      </c>
      <c r="AC59" s="52">
        <f>AA59*AB59/100</f>
        <v>3.0792999999999711</v>
      </c>
      <c r="AD59" s="155">
        <f>AC59*AUXILIAR!$B$53</f>
        <v>15396499.999999855</v>
      </c>
      <c r="AE59" s="435">
        <v>57.1</v>
      </c>
      <c r="AF59" s="52">
        <f t="shared" si="45"/>
        <v>1.7582802999999836</v>
      </c>
      <c r="AG59" s="260">
        <f>AF59*AUXILIAR!$B$53</f>
        <v>8791401.499999918</v>
      </c>
      <c r="AH59" s="287"/>
      <c r="AI59" s="139"/>
      <c r="AJ59" s="52"/>
      <c r="AK59" s="275"/>
      <c r="AL59" s="265" t="s">
        <v>334</v>
      </c>
      <c r="AM59" s="51">
        <v>671.75</v>
      </c>
      <c r="AN59" s="51">
        <v>671.75</v>
      </c>
      <c r="AO59" s="51">
        <v>1</v>
      </c>
      <c r="AP59" s="52">
        <v>100</v>
      </c>
      <c r="AQ59" s="52">
        <f t="shared" si="46"/>
        <v>1</v>
      </c>
      <c r="AR59" s="155">
        <f>AQ59*AUXILIAR!$B$56</f>
        <v>30000000</v>
      </c>
      <c r="AS59" s="435">
        <v>73.25</v>
      </c>
      <c r="AT59" s="52">
        <f t="shared" si="47"/>
        <v>0.73250000000000004</v>
      </c>
      <c r="AU59" s="260">
        <f>AT59*AUXILIAR!$B$56</f>
        <v>21975000</v>
      </c>
      <c r="AV59" s="287"/>
      <c r="AW59" s="139"/>
      <c r="AX59" s="52"/>
      <c r="AY59" s="275"/>
      <c r="AZ59" s="208"/>
      <c r="BA59" s="6"/>
      <c r="BB59" s="6"/>
      <c r="BC59" s="6"/>
      <c r="BD59" s="6"/>
      <c r="BE59" s="6"/>
      <c r="BF59" s="6"/>
      <c r="BG59" s="6"/>
      <c r="BH59" s="255"/>
      <c r="BI59" s="272"/>
      <c r="BJ59" s="56"/>
      <c r="BK59" s="8"/>
      <c r="BL59" s="273"/>
      <c r="BM59" s="208"/>
      <c r="BN59" s="6"/>
      <c r="BO59" s="6"/>
      <c r="BP59" s="6"/>
      <c r="BQ59" s="6"/>
      <c r="BR59" s="6"/>
      <c r="BS59" s="6"/>
      <c r="BT59" s="6"/>
      <c r="BU59" s="6"/>
      <c r="BV59" s="255"/>
      <c r="BW59" s="276"/>
      <c r="BX59" s="56"/>
      <c r="BY59" s="8"/>
      <c r="BZ59" s="273"/>
      <c r="CA59" s="208"/>
      <c r="CB59" s="6"/>
      <c r="CC59" s="6"/>
      <c r="CD59" s="6"/>
      <c r="CE59" s="6"/>
      <c r="CF59" s="6"/>
      <c r="CG59" s="6"/>
      <c r="CH59" s="6"/>
      <c r="CI59" s="6"/>
      <c r="CJ59" s="255"/>
      <c r="CK59" s="272"/>
      <c r="CL59" s="56"/>
      <c r="CM59" s="8"/>
      <c r="CN59" s="273"/>
      <c r="CO59" s="333"/>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9"/>
      <c r="GS59" s="99"/>
      <c r="GT59" s="99"/>
      <c r="GU59" s="99"/>
      <c r="GV59" s="99"/>
      <c r="GW59" s="99"/>
      <c r="GX59" s="99"/>
      <c r="GY59" s="99"/>
      <c r="GZ59" s="99"/>
      <c r="HA59" s="99"/>
      <c r="HB59" s="99"/>
      <c r="HC59" s="99"/>
      <c r="HD59" s="99"/>
      <c r="HE59" s="99"/>
      <c r="HF59" s="99"/>
      <c r="HG59" s="99"/>
      <c r="HH59" s="99"/>
      <c r="HI59" s="99"/>
      <c r="HJ59" s="99"/>
      <c r="HK59" s="99"/>
      <c r="HL59" s="99"/>
      <c r="HM59" s="99"/>
      <c r="HN59" s="99"/>
      <c r="HO59" s="99"/>
      <c r="HP59" s="99"/>
      <c r="HQ59" s="99"/>
      <c r="HR59" s="99"/>
      <c r="HS59" s="99"/>
      <c r="HT59" s="99"/>
      <c r="HU59" s="99"/>
      <c r="HV59" s="99"/>
      <c r="HW59" s="99"/>
      <c r="HX59" s="99"/>
      <c r="HY59" s="99"/>
      <c r="HZ59" s="99"/>
      <c r="IA59" s="99"/>
      <c r="IB59" s="99"/>
      <c r="IC59" s="99"/>
      <c r="ID59" s="99"/>
      <c r="IE59" s="99"/>
      <c r="IF59" s="99"/>
      <c r="IG59" s="99"/>
      <c r="IH59" s="99"/>
      <c r="II59" s="99"/>
      <c r="IJ59" s="99"/>
      <c r="IK59" s="99"/>
      <c r="IL59" s="99"/>
      <c r="IM59" s="99"/>
      <c r="IN59" s="99"/>
      <c r="IO59" s="99"/>
      <c r="IP59" s="99"/>
      <c r="IQ59" s="99"/>
      <c r="IR59" s="99"/>
      <c r="IS59" s="99"/>
      <c r="IT59" s="99"/>
      <c r="IU59" s="99"/>
      <c r="IV59" s="99"/>
      <c r="IW59" s="99"/>
      <c r="IX59" s="99"/>
      <c r="IY59" s="99"/>
      <c r="IZ59" s="99"/>
      <c r="JA59" s="99"/>
      <c r="JB59" s="99"/>
      <c r="JC59" s="99"/>
      <c r="JD59" s="99"/>
      <c r="JE59" s="99"/>
      <c r="JF59" s="99"/>
      <c r="JG59" s="99"/>
      <c r="JH59" s="99"/>
      <c r="JI59" s="99"/>
      <c r="JJ59" s="99"/>
      <c r="JK59" s="99"/>
      <c r="JL59" s="99"/>
      <c r="JM59" s="99"/>
      <c r="JN59" s="99"/>
      <c r="JO59" s="99"/>
      <c r="JP59" s="99"/>
      <c r="JQ59" s="99"/>
      <c r="JR59" s="99"/>
      <c r="JS59" s="99"/>
      <c r="JT59" s="99"/>
      <c r="JU59" s="99"/>
      <c r="JV59" s="99"/>
      <c r="JW59" s="99"/>
      <c r="JX59" s="99"/>
      <c r="JY59" s="99"/>
      <c r="JZ59" s="99"/>
      <c r="KA59" s="99"/>
      <c r="KB59" s="99"/>
      <c r="KC59" s="99"/>
      <c r="KD59" s="99"/>
      <c r="KE59" s="99"/>
      <c r="KF59" s="99"/>
      <c r="KG59" s="99"/>
      <c r="KH59" s="99"/>
      <c r="KI59" s="99"/>
      <c r="KJ59" s="99"/>
      <c r="KK59" s="99"/>
      <c r="KL59" s="99"/>
      <c r="KM59" s="99"/>
      <c r="KN59" s="99"/>
      <c r="KO59" s="99"/>
      <c r="KP59" s="99"/>
      <c r="KQ59" s="99"/>
      <c r="KR59" s="99"/>
      <c r="KS59" s="99"/>
      <c r="KT59" s="99"/>
      <c r="KU59" s="99"/>
      <c r="KV59" s="99"/>
      <c r="KW59" s="99"/>
      <c r="KX59" s="99"/>
      <c r="KY59" s="99"/>
      <c r="KZ59" s="99"/>
      <c r="LA59" s="99"/>
      <c r="LB59" s="99"/>
      <c r="LC59" s="99"/>
      <c r="LD59" s="99"/>
      <c r="LE59" s="99"/>
      <c r="LF59" s="99"/>
      <c r="LG59" s="99"/>
      <c r="LH59" s="99"/>
      <c r="LI59" s="99"/>
      <c r="LJ59" s="99"/>
      <c r="LK59" s="99"/>
      <c r="LL59" s="99"/>
      <c r="LM59" s="99"/>
      <c r="LN59" s="99"/>
      <c r="LO59" s="99"/>
      <c r="LP59" s="99"/>
      <c r="LQ59" s="99"/>
      <c r="LR59" s="99"/>
      <c r="LS59" s="99"/>
      <c r="LT59" s="99"/>
      <c r="LU59" s="99"/>
      <c r="LV59" s="99"/>
      <c r="LW59" s="99"/>
      <c r="LX59" s="99"/>
      <c r="LY59" s="99"/>
      <c r="LZ59" s="99"/>
      <c r="MA59" s="99"/>
      <c r="MB59" s="99"/>
      <c r="MC59" s="99"/>
      <c r="MD59" s="99"/>
      <c r="ME59" s="99"/>
      <c r="MF59" s="99"/>
      <c r="MG59" s="99"/>
      <c r="MH59" s="99"/>
      <c r="MI59" s="99"/>
      <c r="MJ59" s="99"/>
      <c r="MK59" s="99"/>
      <c r="ML59" s="99"/>
      <c r="MM59" s="99"/>
      <c r="MN59" s="99"/>
      <c r="MO59" s="99"/>
      <c r="MP59" s="99"/>
      <c r="MQ59" s="99"/>
      <c r="MR59" s="99"/>
      <c r="MS59" s="99"/>
      <c r="MT59" s="99"/>
      <c r="MU59" s="99"/>
      <c r="MV59" s="99"/>
      <c r="MW59" s="99"/>
      <c r="MX59" s="99"/>
      <c r="MY59" s="99"/>
      <c r="MZ59" s="99"/>
      <c r="NA59" s="99"/>
      <c r="NB59" s="99"/>
      <c r="NC59" s="99"/>
      <c r="ND59" s="99"/>
      <c r="NE59" s="99"/>
      <c r="NF59" s="99"/>
      <c r="NG59" s="99"/>
      <c r="NH59" s="99"/>
      <c r="NI59" s="99"/>
      <c r="NJ59" s="99"/>
      <c r="NK59" s="99"/>
      <c r="NL59" s="99"/>
      <c r="NM59" s="99"/>
      <c r="NN59" s="99"/>
      <c r="NO59" s="99"/>
    </row>
    <row r="60" spans="1:379" ht="22.5">
      <c r="A60" s="4"/>
      <c r="B60" s="8" t="s">
        <v>33</v>
      </c>
      <c r="C60" s="8" t="s">
        <v>16</v>
      </c>
      <c r="D60" s="8"/>
      <c r="E60" s="199">
        <v>153</v>
      </c>
      <c r="F60" s="118" t="s">
        <v>185</v>
      </c>
      <c r="G60" s="118" t="s">
        <v>108</v>
      </c>
      <c r="H60" s="195" t="s">
        <v>336</v>
      </c>
      <c r="I60" s="307" t="s">
        <v>188</v>
      </c>
      <c r="J60" s="51" t="s">
        <v>331</v>
      </c>
      <c r="K60" s="51">
        <v>671.4</v>
      </c>
      <c r="L60" s="51">
        <v>676.8</v>
      </c>
      <c r="M60" s="51">
        <f>L60-K60</f>
        <v>5.3999999999999773</v>
      </c>
      <c r="N60" s="52">
        <v>100</v>
      </c>
      <c r="O60" s="52">
        <f t="shared" si="43"/>
        <v>5.3999999999999773</v>
      </c>
      <c r="P60" s="155">
        <f>O60*AUXILIAR!$B$50</f>
        <v>16199999.999999931</v>
      </c>
      <c r="Q60" s="435">
        <v>0</v>
      </c>
      <c r="R60" s="182">
        <f t="shared" si="44"/>
        <v>0</v>
      </c>
      <c r="S60" s="260">
        <f>R60*AUXILIAR!$B$50</f>
        <v>0</v>
      </c>
      <c r="T60" s="287"/>
      <c r="U60" s="139"/>
      <c r="V60" s="52"/>
      <c r="W60" s="275"/>
      <c r="X60" s="208"/>
      <c r="Y60" s="6"/>
      <c r="Z60" s="6"/>
      <c r="AA60" s="6"/>
      <c r="AB60" s="6"/>
      <c r="AC60" s="6"/>
      <c r="AD60" s="6"/>
      <c r="AE60" s="6"/>
      <c r="AF60" s="6"/>
      <c r="AG60" s="255"/>
      <c r="AH60" s="276"/>
      <c r="AI60" s="56"/>
      <c r="AJ60" s="8"/>
      <c r="AK60" s="273"/>
      <c r="AL60" s="265" t="s">
        <v>334</v>
      </c>
      <c r="AM60" s="51">
        <v>674.25</v>
      </c>
      <c r="AN60" s="51">
        <v>674.25</v>
      </c>
      <c r="AO60" s="51">
        <v>1</v>
      </c>
      <c r="AP60" s="52">
        <v>100</v>
      </c>
      <c r="AQ60" s="52">
        <f t="shared" si="46"/>
        <v>1</v>
      </c>
      <c r="AR60" s="155">
        <f>AQ60*AUXILIAR!$B$56</f>
        <v>30000000</v>
      </c>
      <c r="AS60" s="435">
        <v>76.94</v>
      </c>
      <c r="AT60" s="52">
        <f t="shared" si="47"/>
        <v>0.76939999999999997</v>
      </c>
      <c r="AU60" s="260">
        <f>AT60*AUXILIAR!$B$56</f>
        <v>23082000</v>
      </c>
      <c r="AV60" s="287"/>
      <c r="AW60" s="139"/>
      <c r="AX60" s="52"/>
      <c r="AY60" s="275"/>
      <c r="AZ60" s="208"/>
      <c r="BA60" s="6"/>
      <c r="BB60" s="6"/>
      <c r="BC60" s="6"/>
      <c r="BD60" s="6"/>
      <c r="BE60" s="6"/>
      <c r="BF60" s="6"/>
      <c r="BG60" s="6"/>
      <c r="BH60" s="255"/>
      <c r="BI60" s="272"/>
      <c r="BJ60" s="56"/>
      <c r="BK60" s="8"/>
      <c r="BL60" s="273"/>
      <c r="BM60" s="208"/>
      <c r="BN60" s="6"/>
      <c r="BO60" s="6"/>
      <c r="BP60" s="6"/>
      <c r="BQ60" s="6"/>
      <c r="BR60" s="6"/>
      <c r="BS60" s="6"/>
      <c r="BT60" s="6"/>
      <c r="BU60" s="6"/>
      <c r="BV60" s="255"/>
      <c r="BW60" s="276"/>
      <c r="BX60" s="56"/>
      <c r="BY60" s="8"/>
      <c r="BZ60" s="273"/>
      <c r="CA60" s="208"/>
      <c r="CB60" s="6"/>
      <c r="CC60" s="6"/>
      <c r="CD60" s="6"/>
      <c r="CE60" s="6"/>
      <c r="CF60" s="6"/>
      <c r="CG60" s="6"/>
      <c r="CH60" s="6"/>
      <c r="CI60" s="6"/>
      <c r="CJ60" s="255"/>
      <c r="CK60" s="272"/>
      <c r="CL60" s="56"/>
      <c r="CM60" s="8"/>
      <c r="CN60" s="273"/>
      <c r="CO60" s="333"/>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9"/>
      <c r="GS60" s="99"/>
      <c r="GT60" s="99"/>
      <c r="GU60" s="99"/>
      <c r="GV60" s="99"/>
      <c r="GW60" s="99"/>
      <c r="GX60" s="99"/>
      <c r="GY60" s="99"/>
      <c r="GZ60" s="99"/>
      <c r="HA60" s="99"/>
      <c r="HB60" s="99"/>
      <c r="HC60" s="99"/>
      <c r="HD60" s="99"/>
      <c r="HE60" s="99"/>
      <c r="HF60" s="99"/>
      <c r="HG60" s="99"/>
      <c r="HH60" s="99"/>
      <c r="HI60" s="99"/>
      <c r="HJ60" s="99"/>
      <c r="HK60" s="99"/>
      <c r="HL60" s="99"/>
      <c r="HM60" s="99"/>
      <c r="HN60" s="99"/>
      <c r="HO60" s="99"/>
      <c r="HP60" s="99"/>
      <c r="HQ60" s="99"/>
      <c r="HR60" s="99"/>
      <c r="HS60" s="99"/>
      <c r="HT60" s="99"/>
      <c r="HU60" s="99"/>
      <c r="HV60" s="99"/>
      <c r="HW60" s="99"/>
      <c r="HX60" s="99"/>
      <c r="HY60" s="99"/>
      <c r="HZ60" s="99"/>
      <c r="IA60" s="99"/>
      <c r="IB60" s="99"/>
      <c r="IC60" s="99"/>
      <c r="ID60" s="99"/>
      <c r="IE60" s="99"/>
      <c r="IF60" s="99"/>
      <c r="IG60" s="99"/>
      <c r="IH60" s="99"/>
      <c r="II60" s="99"/>
      <c r="IJ60" s="99"/>
      <c r="IK60" s="99"/>
      <c r="IL60" s="99"/>
      <c r="IM60" s="99"/>
      <c r="IN60" s="99"/>
      <c r="IO60" s="99"/>
      <c r="IP60" s="99"/>
      <c r="IQ60" s="99"/>
      <c r="IR60" s="99"/>
      <c r="IS60" s="99"/>
      <c r="IT60" s="99"/>
      <c r="IU60" s="99"/>
      <c r="IV60" s="99"/>
      <c r="IW60" s="99"/>
      <c r="IX60" s="99"/>
      <c r="IY60" s="99"/>
      <c r="IZ60" s="99"/>
      <c r="JA60" s="99"/>
      <c r="JB60" s="99"/>
      <c r="JC60" s="99"/>
      <c r="JD60" s="99"/>
      <c r="JE60" s="99"/>
      <c r="JF60" s="99"/>
      <c r="JG60" s="99"/>
      <c r="JH60" s="99"/>
      <c r="JI60" s="99"/>
      <c r="JJ60" s="99"/>
      <c r="JK60" s="99"/>
      <c r="JL60" s="99"/>
      <c r="JM60" s="99"/>
      <c r="JN60" s="99"/>
      <c r="JO60" s="99"/>
      <c r="JP60" s="99"/>
      <c r="JQ60" s="99"/>
      <c r="JR60" s="99"/>
      <c r="JS60" s="99"/>
      <c r="JT60" s="99"/>
      <c r="JU60" s="99"/>
      <c r="JV60" s="99"/>
      <c r="JW60" s="99"/>
      <c r="JX60" s="99"/>
      <c r="JY60" s="99"/>
      <c r="JZ60" s="99"/>
      <c r="KA60" s="99"/>
      <c r="KB60" s="99"/>
      <c r="KC60" s="99"/>
      <c r="KD60" s="99"/>
      <c r="KE60" s="99"/>
      <c r="KF60" s="99"/>
      <c r="KG60" s="99"/>
      <c r="KH60" s="99"/>
      <c r="KI60" s="99"/>
      <c r="KJ60" s="99"/>
      <c r="KK60" s="99"/>
      <c r="KL60" s="99"/>
      <c r="KM60" s="99"/>
      <c r="KN60" s="99"/>
      <c r="KO60" s="99"/>
      <c r="KP60" s="99"/>
      <c r="KQ60" s="99"/>
      <c r="KR60" s="99"/>
      <c r="KS60" s="99"/>
      <c r="KT60" s="99"/>
      <c r="KU60" s="99"/>
      <c r="KV60" s="99"/>
      <c r="KW60" s="99"/>
      <c r="KX60" s="99"/>
      <c r="KY60" s="99"/>
      <c r="KZ60" s="99"/>
      <c r="LA60" s="99"/>
      <c r="LB60" s="99"/>
      <c r="LC60" s="99"/>
      <c r="LD60" s="99"/>
      <c r="LE60" s="99"/>
      <c r="LF60" s="99"/>
      <c r="LG60" s="99"/>
      <c r="LH60" s="99"/>
      <c r="LI60" s="99"/>
      <c r="LJ60" s="99"/>
      <c r="LK60" s="99"/>
      <c r="LL60" s="99"/>
      <c r="LM60" s="99"/>
      <c r="LN60" s="99"/>
      <c r="LO60" s="99"/>
      <c r="LP60" s="99"/>
      <c r="LQ60" s="99"/>
      <c r="LR60" s="99"/>
      <c r="LS60" s="99"/>
      <c r="LT60" s="99"/>
      <c r="LU60" s="99"/>
      <c r="LV60" s="99"/>
      <c r="LW60" s="99"/>
      <c r="LX60" s="99"/>
      <c r="LY60" s="99"/>
      <c r="LZ60" s="99"/>
      <c r="MA60" s="99"/>
      <c r="MB60" s="99"/>
      <c r="MC60" s="99"/>
      <c r="MD60" s="99"/>
      <c r="ME60" s="99"/>
      <c r="MF60" s="99"/>
      <c r="MG60" s="99"/>
      <c r="MH60" s="99"/>
      <c r="MI60" s="99"/>
      <c r="MJ60" s="99"/>
      <c r="MK60" s="99"/>
      <c r="ML60" s="99"/>
      <c r="MM60" s="99"/>
      <c r="MN60" s="99"/>
      <c r="MO60" s="99"/>
      <c r="MP60" s="99"/>
      <c r="MQ60" s="99"/>
      <c r="MR60" s="99"/>
      <c r="MS60" s="99"/>
      <c r="MT60" s="99"/>
      <c r="MU60" s="99"/>
      <c r="MV60" s="99"/>
      <c r="MW60" s="99"/>
      <c r="MX60" s="99"/>
      <c r="MY60" s="99"/>
      <c r="MZ60" s="99"/>
      <c r="NA60" s="99"/>
      <c r="NB60" s="99"/>
      <c r="NC60" s="99"/>
      <c r="ND60" s="99"/>
      <c r="NE60" s="99"/>
      <c r="NF60" s="99"/>
      <c r="NG60" s="99"/>
      <c r="NH60" s="99"/>
      <c r="NI60" s="99"/>
      <c r="NJ60" s="99"/>
      <c r="NK60" s="99"/>
      <c r="NL60" s="99"/>
      <c r="NM60" s="99"/>
      <c r="NN60" s="99"/>
      <c r="NO60" s="99"/>
    </row>
    <row r="61" spans="1:379" ht="24">
      <c r="A61" s="4"/>
      <c r="B61" s="64" t="s">
        <v>33</v>
      </c>
      <c r="C61" s="64" t="s">
        <v>16</v>
      </c>
      <c r="D61" s="65" t="s">
        <v>24</v>
      </c>
      <c r="E61" s="117">
        <v>414</v>
      </c>
      <c r="F61" s="119" t="s">
        <v>185</v>
      </c>
      <c r="G61" s="119" t="s">
        <v>108</v>
      </c>
      <c r="H61" s="119" t="s">
        <v>336</v>
      </c>
      <c r="I61" s="305" t="s">
        <v>188</v>
      </c>
      <c r="J61" s="70"/>
      <c r="K61" s="70"/>
      <c r="L61" s="70"/>
      <c r="M61" s="70"/>
      <c r="N61" s="80" t="s">
        <v>115</v>
      </c>
      <c r="O61" s="79">
        <f>SUM(O62:O63)</f>
        <v>0</v>
      </c>
      <c r="P61" s="79">
        <f>SUM(P62:P63)</f>
        <v>0</v>
      </c>
      <c r="Q61" s="80" t="s">
        <v>115</v>
      </c>
      <c r="R61" s="79">
        <f>SUM(R62:R63)</f>
        <v>0</v>
      </c>
      <c r="S61" s="256">
        <f>SUM(S62:S63)</f>
        <v>0</v>
      </c>
      <c r="T61" s="270"/>
      <c r="U61" s="79"/>
      <c r="V61" s="79"/>
      <c r="W61" s="271"/>
      <c r="X61" s="263"/>
      <c r="Y61" s="70"/>
      <c r="Z61" s="70"/>
      <c r="AA61" s="70"/>
      <c r="AB61" s="80" t="s">
        <v>115</v>
      </c>
      <c r="AC61" s="79">
        <f>SUM(AC62:AC63)</f>
        <v>0</v>
      </c>
      <c r="AD61" s="79">
        <f>SUM(AD62:AD63)</f>
        <v>0</v>
      </c>
      <c r="AE61" s="80" t="s">
        <v>115</v>
      </c>
      <c r="AF61" s="79">
        <f>SUM(AF62:AF63)</f>
        <v>0</v>
      </c>
      <c r="AG61" s="256">
        <f>SUM(AG62:AG63)</f>
        <v>0</v>
      </c>
      <c r="AH61" s="270"/>
      <c r="AI61" s="79"/>
      <c r="AJ61" s="79"/>
      <c r="AK61" s="271"/>
      <c r="AL61" s="263"/>
      <c r="AM61" s="70"/>
      <c r="AN61" s="70"/>
      <c r="AO61" s="70"/>
      <c r="AP61" s="80" t="s">
        <v>115</v>
      </c>
      <c r="AQ61" s="79">
        <f>SUM(AQ62:AQ63)</f>
        <v>0</v>
      </c>
      <c r="AR61" s="79">
        <f>SUM(AR62:AR63)</f>
        <v>0</v>
      </c>
      <c r="AS61" s="80" t="s">
        <v>115</v>
      </c>
      <c r="AT61" s="79">
        <f>SUM(AT62:AT63)</f>
        <v>0</v>
      </c>
      <c r="AU61" s="256">
        <f>SUM(AU62:AU63)</f>
        <v>0</v>
      </c>
      <c r="AV61" s="270"/>
      <c r="AW61" s="79"/>
      <c r="AX61" s="79"/>
      <c r="AY61" s="271"/>
      <c r="AZ61" s="263"/>
      <c r="BA61" s="70"/>
      <c r="BB61" s="70"/>
      <c r="BC61" s="80" t="s">
        <v>115</v>
      </c>
      <c r="BD61" s="79">
        <f>SUM(BD62:BD63)</f>
        <v>0</v>
      </c>
      <c r="BE61" s="79">
        <f>SUM(BE62:BE63)</f>
        <v>0</v>
      </c>
      <c r="BF61" s="80" t="s">
        <v>115</v>
      </c>
      <c r="BG61" s="79">
        <f>SUM(BG62:BG63)</f>
        <v>0</v>
      </c>
      <c r="BH61" s="256">
        <f>SUM(BH62:BH63)</f>
        <v>0</v>
      </c>
      <c r="BI61" s="270"/>
      <c r="BJ61" s="79"/>
      <c r="BK61" s="79"/>
      <c r="BL61" s="271"/>
      <c r="BM61" s="263"/>
      <c r="BN61" s="70"/>
      <c r="BO61" s="70"/>
      <c r="BP61" s="70"/>
      <c r="BQ61" s="80" t="s">
        <v>115</v>
      </c>
      <c r="BR61" s="79">
        <f>SUM(BR62:BR63)</f>
        <v>0</v>
      </c>
      <c r="BS61" s="79">
        <f>SUM(BS62:BS63)</f>
        <v>0</v>
      </c>
      <c r="BT61" s="80" t="s">
        <v>115</v>
      </c>
      <c r="BU61" s="79">
        <f>SUM(BU62:BU63)</f>
        <v>0</v>
      </c>
      <c r="BV61" s="256">
        <f>SUM(BV62:BV63)</f>
        <v>0</v>
      </c>
      <c r="BW61" s="270"/>
      <c r="BX61" s="79"/>
      <c r="BY61" s="79"/>
      <c r="BZ61" s="271"/>
      <c r="CA61" s="263"/>
      <c r="CB61" s="70"/>
      <c r="CC61" s="70"/>
      <c r="CD61" s="70"/>
      <c r="CE61" s="80" t="s">
        <v>115</v>
      </c>
      <c r="CF61" s="79">
        <f>SUM(CF62:CF63)</f>
        <v>0</v>
      </c>
      <c r="CG61" s="79">
        <f>SUM(CG62:CG63)</f>
        <v>0</v>
      </c>
      <c r="CH61" s="80" t="s">
        <v>115</v>
      </c>
      <c r="CI61" s="79">
        <f>SUM(CI62:CI63)</f>
        <v>0</v>
      </c>
      <c r="CJ61" s="256">
        <f>SUM(CJ62:CJ63)</f>
        <v>0</v>
      </c>
      <c r="CK61" s="270"/>
      <c r="CL61" s="79"/>
      <c r="CM61" s="79"/>
      <c r="CN61" s="271"/>
      <c r="CO61" s="332"/>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9"/>
      <c r="GS61" s="99"/>
      <c r="GT61" s="99"/>
      <c r="GU61" s="99"/>
      <c r="GV61" s="99"/>
      <c r="GW61" s="99"/>
      <c r="GX61" s="99"/>
      <c r="GY61" s="99"/>
      <c r="GZ61" s="99"/>
      <c r="HA61" s="99"/>
      <c r="HB61" s="99"/>
      <c r="HC61" s="99"/>
      <c r="HD61" s="99"/>
      <c r="HE61" s="99"/>
      <c r="HF61" s="99"/>
      <c r="HG61" s="99"/>
      <c r="HH61" s="99"/>
      <c r="HI61" s="99"/>
      <c r="HJ61" s="99"/>
      <c r="HK61" s="99"/>
      <c r="HL61" s="99"/>
      <c r="HM61" s="99"/>
      <c r="HN61" s="99"/>
      <c r="HO61" s="99"/>
      <c r="HP61" s="99"/>
      <c r="HQ61" s="99"/>
      <c r="HR61" s="99"/>
      <c r="HS61" s="99"/>
      <c r="HT61" s="99"/>
      <c r="HU61" s="99"/>
      <c r="HV61" s="99"/>
      <c r="HW61" s="99"/>
      <c r="HX61" s="99"/>
      <c r="HY61" s="99"/>
      <c r="HZ61" s="99"/>
      <c r="IA61" s="99"/>
      <c r="IB61" s="99"/>
      <c r="IC61" s="99"/>
      <c r="ID61" s="99"/>
      <c r="IE61" s="99"/>
      <c r="IF61" s="99"/>
      <c r="IG61" s="99"/>
      <c r="IH61" s="99"/>
      <c r="II61" s="99"/>
      <c r="IJ61" s="99"/>
      <c r="IK61" s="99"/>
      <c r="IL61" s="99"/>
      <c r="IM61" s="99"/>
      <c r="IN61" s="99"/>
      <c r="IO61" s="99"/>
      <c r="IP61" s="99"/>
      <c r="IQ61" s="99"/>
      <c r="IR61" s="99"/>
      <c r="IS61" s="99"/>
      <c r="IT61" s="99"/>
      <c r="IU61" s="99"/>
      <c r="IV61" s="99"/>
      <c r="IW61" s="99"/>
      <c r="IX61" s="99"/>
      <c r="IY61" s="99"/>
      <c r="IZ61" s="99"/>
      <c r="JA61" s="99"/>
      <c r="JB61" s="99"/>
      <c r="JC61" s="99"/>
      <c r="JD61" s="99"/>
      <c r="JE61" s="99"/>
      <c r="JF61" s="99"/>
      <c r="JG61" s="99"/>
      <c r="JH61" s="99"/>
      <c r="JI61" s="99"/>
      <c r="JJ61" s="99"/>
      <c r="JK61" s="99"/>
      <c r="JL61" s="99"/>
      <c r="JM61" s="99"/>
      <c r="JN61" s="99"/>
      <c r="JO61" s="99"/>
      <c r="JP61" s="99"/>
      <c r="JQ61" s="99"/>
      <c r="JR61" s="99"/>
      <c r="JS61" s="99"/>
      <c r="JT61" s="99"/>
      <c r="JU61" s="99"/>
      <c r="JV61" s="99"/>
      <c r="JW61" s="99"/>
      <c r="JX61" s="99"/>
      <c r="JY61" s="99"/>
      <c r="JZ61" s="99"/>
      <c r="KA61" s="99"/>
      <c r="KB61" s="99"/>
      <c r="KC61" s="99"/>
      <c r="KD61" s="99"/>
      <c r="KE61" s="99"/>
      <c r="KF61" s="99"/>
      <c r="KG61" s="99"/>
      <c r="KH61" s="99"/>
      <c r="KI61" s="99"/>
      <c r="KJ61" s="99"/>
      <c r="KK61" s="99"/>
      <c r="KL61" s="99"/>
      <c r="KM61" s="99"/>
      <c r="KN61" s="99"/>
      <c r="KO61" s="99"/>
      <c r="KP61" s="99"/>
      <c r="KQ61" s="99"/>
      <c r="KR61" s="99"/>
      <c r="KS61" s="99"/>
      <c r="KT61" s="99"/>
      <c r="KU61" s="99"/>
      <c r="KV61" s="99"/>
      <c r="KW61" s="99"/>
      <c r="KX61" s="99"/>
      <c r="KY61" s="99"/>
      <c r="KZ61" s="99"/>
      <c r="LA61" s="99"/>
      <c r="LB61" s="99"/>
      <c r="LC61" s="99"/>
      <c r="LD61" s="99"/>
      <c r="LE61" s="99"/>
      <c r="LF61" s="99"/>
      <c r="LG61" s="99"/>
      <c r="LH61" s="99"/>
      <c r="LI61" s="99"/>
      <c r="LJ61" s="99"/>
      <c r="LK61" s="99"/>
      <c r="LL61" s="99"/>
      <c r="LM61" s="99"/>
      <c r="LN61" s="99"/>
      <c r="LO61" s="99"/>
      <c r="LP61" s="99"/>
      <c r="LQ61" s="99"/>
      <c r="LR61" s="99"/>
      <c r="LS61" s="99"/>
      <c r="LT61" s="99"/>
      <c r="LU61" s="99"/>
      <c r="LV61" s="99"/>
      <c r="LW61" s="99"/>
      <c r="LX61" s="99"/>
      <c r="LY61" s="99"/>
      <c r="LZ61" s="99"/>
      <c r="MA61" s="99"/>
      <c r="MB61" s="99"/>
      <c r="MC61" s="99"/>
      <c r="MD61" s="99"/>
      <c r="ME61" s="99"/>
      <c r="MF61" s="99"/>
      <c r="MG61" s="99"/>
      <c r="MH61" s="99"/>
      <c r="MI61" s="99"/>
      <c r="MJ61" s="99"/>
      <c r="MK61" s="99"/>
      <c r="ML61" s="99"/>
      <c r="MM61" s="99"/>
      <c r="MN61" s="99"/>
      <c r="MO61" s="99"/>
      <c r="MP61" s="99"/>
      <c r="MQ61" s="99"/>
      <c r="MR61" s="99"/>
      <c r="MS61" s="99"/>
      <c r="MT61" s="99"/>
      <c r="MU61" s="99"/>
      <c r="MV61" s="99"/>
      <c r="MW61" s="99"/>
      <c r="MX61" s="99"/>
      <c r="MY61" s="99"/>
      <c r="MZ61" s="99"/>
      <c r="NA61" s="99"/>
      <c r="NB61" s="99"/>
      <c r="NC61" s="99"/>
      <c r="ND61" s="99"/>
      <c r="NE61" s="99"/>
      <c r="NF61" s="99"/>
      <c r="NG61" s="99"/>
      <c r="NH61" s="99"/>
      <c r="NI61" s="99"/>
      <c r="NJ61" s="99"/>
      <c r="NK61" s="99"/>
      <c r="NL61" s="99"/>
      <c r="NM61" s="99"/>
      <c r="NN61" s="99"/>
      <c r="NO61" s="99"/>
    </row>
    <row r="62" spans="1:379" ht="22.5">
      <c r="A62" s="4"/>
      <c r="B62" s="8" t="s">
        <v>33</v>
      </c>
      <c r="C62" s="8" t="s">
        <v>16</v>
      </c>
      <c r="D62" s="8"/>
      <c r="E62" s="199">
        <v>414</v>
      </c>
      <c r="F62" s="118" t="s">
        <v>185</v>
      </c>
      <c r="G62" s="118" t="s">
        <v>108</v>
      </c>
      <c r="H62" s="195" t="s">
        <v>336</v>
      </c>
      <c r="I62" s="307" t="s">
        <v>188</v>
      </c>
      <c r="J62" s="6"/>
      <c r="K62" s="6"/>
      <c r="L62" s="6"/>
      <c r="M62" s="6"/>
      <c r="N62" s="6"/>
      <c r="O62" s="6"/>
      <c r="P62" s="6"/>
      <c r="Q62" s="6"/>
      <c r="R62" s="6"/>
      <c r="S62" s="255"/>
      <c r="T62" s="276"/>
      <c r="U62" s="56"/>
      <c r="V62" s="8"/>
      <c r="W62" s="273"/>
      <c r="X62" s="208"/>
      <c r="Y62" s="6"/>
      <c r="Z62" s="6"/>
      <c r="AA62" s="6"/>
      <c r="AB62" s="6"/>
      <c r="AC62" s="6"/>
      <c r="AD62" s="6"/>
      <c r="AE62" s="6"/>
      <c r="AF62" s="6"/>
      <c r="AG62" s="255"/>
      <c r="AH62" s="276"/>
      <c r="AI62" s="56"/>
      <c r="AJ62" s="8"/>
      <c r="AK62" s="273"/>
      <c r="AL62" s="208"/>
      <c r="AM62" s="6"/>
      <c r="AN62" s="6"/>
      <c r="AO62" s="6"/>
      <c r="AP62" s="6"/>
      <c r="AQ62" s="6"/>
      <c r="AR62" s="6"/>
      <c r="AS62" s="6"/>
      <c r="AT62" s="6"/>
      <c r="AU62" s="255"/>
      <c r="AV62" s="276"/>
      <c r="AW62" s="56"/>
      <c r="AX62" s="8"/>
      <c r="AY62" s="273"/>
      <c r="AZ62" s="208"/>
      <c r="BA62" s="6"/>
      <c r="BB62" s="6"/>
      <c r="BC62" s="6"/>
      <c r="BD62" s="6"/>
      <c r="BE62" s="6"/>
      <c r="BF62" s="6"/>
      <c r="BG62" s="6"/>
      <c r="BH62" s="255"/>
      <c r="BI62" s="276"/>
      <c r="BJ62" s="56"/>
      <c r="BK62" s="8"/>
      <c r="BL62" s="273"/>
      <c r="BM62" s="208"/>
      <c r="BN62" s="6"/>
      <c r="BO62" s="6"/>
      <c r="BP62" s="6"/>
      <c r="BQ62" s="6"/>
      <c r="BR62" s="6"/>
      <c r="BS62" s="6"/>
      <c r="BT62" s="6"/>
      <c r="BU62" s="6"/>
      <c r="BV62" s="255"/>
      <c r="BW62" s="276"/>
      <c r="BX62" s="56"/>
      <c r="BY62" s="8"/>
      <c r="BZ62" s="273"/>
      <c r="CA62" s="208"/>
      <c r="CB62" s="6"/>
      <c r="CC62" s="6"/>
      <c r="CD62" s="6"/>
      <c r="CE62" s="6"/>
      <c r="CF62" s="6"/>
      <c r="CG62" s="6"/>
      <c r="CH62" s="6"/>
      <c r="CI62" s="6"/>
      <c r="CJ62" s="255"/>
      <c r="CK62" s="276"/>
      <c r="CL62" s="56"/>
      <c r="CM62" s="8"/>
      <c r="CN62" s="273"/>
      <c r="CO62" s="333"/>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9"/>
      <c r="GS62" s="99"/>
      <c r="GT62" s="99"/>
      <c r="GU62" s="99"/>
      <c r="GV62" s="99"/>
      <c r="GW62" s="99"/>
      <c r="GX62" s="99"/>
      <c r="GY62" s="99"/>
      <c r="GZ62" s="99"/>
      <c r="HA62" s="99"/>
      <c r="HB62" s="99"/>
      <c r="HC62" s="99"/>
      <c r="HD62" s="99"/>
      <c r="HE62" s="99"/>
      <c r="HF62" s="99"/>
      <c r="HG62" s="99"/>
      <c r="HH62" s="99"/>
      <c r="HI62" s="99"/>
      <c r="HJ62" s="99"/>
      <c r="HK62" s="99"/>
      <c r="HL62" s="99"/>
      <c r="HM62" s="99"/>
      <c r="HN62" s="99"/>
      <c r="HO62" s="99"/>
      <c r="HP62" s="99"/>
      <c r="HQ62" s="99"/>
      <c r="HR62" s="99"/>
      <c r="HS62" s="99"/>
      <c r="HT62" s="99"/>
      <c r="HU62" s="99"/>
      <c r="HV62" s="99"/>
      <c r="HW62" s="99"/>
      <c r="HX62" s="99"/>
      <c r="HY62" s="99"/>
      <c r="HZ62" s="99"/>
      <c r="IA62" s="99"/>
      <c r="IB62" s="99"/>
      <c r="IC62" s="99"/>
      <c r="ID62" s="99"/>
      <c r="IE62" s="99"/>
      <c r="IF62" s="99"/>
      <c r="IG62" s="99"/>
      <c r="IH62" s="99"/>
      <c r="II62" s="99"/>
      <c r="IJ62" s="99"/>
      <c r="IK62" s="99"/>
      <c r="IL62" s="99"/>
      <c r="IM62" s="99"/>
      <c r="IN62" s="99"/>
      <c r="IO62" s="99"/>
      <c r="IP62" s="99"/>
      <c r="IQ62" s="99"/>
      <c r="IR62" s="99"/>
      <c r="IS62" s="99"/>
      <c r="IT62" s="99"/>
      <c r="IU62" s="99"/>
      <c r="IV62" s="99"/>
      <c r="IW62" s="99"/>
      <c r="IX62" s="99"/>
      <c r="IY62" s="99"/>
      <c r="IZ62" s="99"/>
      <c r="JA62" s="99"/>
      <c r="JB62" s="99"/>
      <c r="JC62" s="99"/>
      <c r="JD62" s="99"/>
      <c r="JE62" s="99"/>
      <c r="JF62" s="99"/>
      <c r="JG62" s="99"/>
      <c r="JH62" s="99"/>
      <c r="JI62" s="99"/>
      <c r="JJ62" s="99"/>
      <c r="JK62" s="99"/>
      <c r="JL62" s="99"/>
      <c r="JM62" s="99"/>
      <c r="JN62" s="99"/>
      <c r="JO62" s="99"/>
      <c r="JP62" s="99"/>
      <c r="JQ62" s="99"/>
      <c r="JR62" s="99"/>
      <c r="JS62" s="99"/>
      <c r="JT62" s="99"/>
      <c r="JU62" s="99"/>
      <c r="JV62" s="99"/>
      <c r="JW62" s="99"/>
      <c r="JX62" s="99"/>
      <c r="JY62" s="99"/>
      <c r="JZ62" s="99"/>
      <c r="KA62" s="99"/>
      <c r="KB62" s="99"/>
      <c r="KC62" s="99"/>
      <c r="KD62" s="99"/>
      <c r="KE62" s="99"/>
      <c r="KF62" s="99"/>
      <c r="KG62" s="99"/>
      <c r="KH62" s="99"/>
      <c r="KI62" s="99"/>
      <c r="KJ62" s="99"/>
      <c r="KK62" s="99"/>
      <c r="KL62" s="99"/>
      <c r="KM62" s="99"/>
      <c r="KN62" s="99"/>
      <c r="KO62" s="99"/>
      <c r="KP62" s="99"/>
      <c r="KQ62" s="99"/>
      <c r="KR62" s="99"/>
      <c r="KS62" s="99"/>
      <c r="KT62" s="99"/>
      <c r="KU62" s="99"/>
      <c r="KV62" s="99"/>
      <c r="KW62" s="99"/>
      <c r="KX62" s="99"/>
      <c r="KY62" s="99"/>
      <c r="KZ62" s="99"/>
      <c r="LA62" s="99"/>
      <c r="LB62" s="99"/>
      <c r="LC62" s="99"/>
      <c r="LD62" s="99"/>
      <c r="LE62" s="99"/>
      <c r="LF62" s="99"/>
      <c r="LG62" s="99"/>
      <c r="LH62" s="99"/>
      <c r="LI62" s="99"/>
      <c r="LJ62" s="99"/>
      <c r="LK62" s="99"/>
      <c r="LL62" s="99"/>
      <c r="LM62" s="99"/>
      <c r="LN62" s="99"/>
      <c r="LO62" s="99"/>
      <c r="LP62" s="99"/>
      <c r="LQ62" s="99"/>
      <c r="LR62" s="99"/>
      <c r="LS62" s="99"/>
      <c r="LT62" s="99"/>
      <c r="LU62" s="99"/>
      <c r="LV62" s="99"/>
      <c r="LW62" s="99"/>
      <c r="LX62" s="99"/>
      <c r="LY62" s="99"/>
      <c r="LZ62" s="99"/>
      <c r="MA62" s="99"/>
      <c r="MB62" s="99"/>
      <c r="MC62" s="99"/>
      <c r="MD62" s="99"/>
      <c r="ME62" s="99"/>
      <c r="MF62" s="99"/>
      <c r="MG62" s="99"/>
      <c r="MH62" s="99"/>
      <c r="MI62" s="99"/>
      <c r="MJ62" s="99"/>
      <c r="MK62" s="99"/>
      <c r="ML62" s="99"/>
      <c r="MM62" s="99"/>
      <c r="MN62" s="99"/>
      <c r="MO62" s="99"/>
      <c r="MP62" s="99"/>
      <c r="MQ62" s="99"/>
      <c r="MR62" s="99"/>
      <c r="MS62" s="99"/>
      <c r="MT62" s="99"/>
      <c r="MU62" s="99"/>
      <c r="MV62" s="99"/>
      <c r="MW62" s="99"/>
      <c r="MX62" s="99"/>
      <c r="MY62" s="99"/>
      <c r="MZ62" s="99"/>
      <c r="NA62" s="99"/>
      <c r="NB62" s="99"/>
      <c r="NC62" s="99"/>
      <c r="ND62" s="99"/>
      <c r="NE62" s="99"/>
      <c r="NF62" s="99"/>
      <c r="NG62" s="99"/>
      <c r="NH62" s="99"/>
      <c r="NI62" s="99"/>
      <c r="NJ62" s="99"/>
      <c r="NK62" s="99"/>
      <c r="NL62" s="99"/>
      <c r="NM62" s="99"/>
      <c r="NN62" s="99"/>
      <c r="NO62" s="99"/>
    </row>
    <row r="63" spans="1:379" ht="22.5">
      <c r="A63" s="4"/>
      <c r="B63" s="8" t="s">
        <v>33</v>
      </c>
      <c r="C63" s="8" t="s">
        <v>16</v>
      </c>
      <c r="D63" s="8"/>
      <c r="E63" s="199">
        <v>414</v>
      </c>
      <c r="F63" s="118" t="s">
        <v>185</v>
      </c>
      <c r="G63" s="118" t="s">
        <v>108</v>
      </c>
      <c r="H63" s="195" t="s">
        <v>336</v>
      </c>
      <c r="I63" s="307" t="s">
        <v>188</v>
      </c>
      <c r="J63" s="6"/>
      <c r="K63" s="6"/>
      <c r="L63" s="6"/>
      <c r="M63" s="6"/>
      <c r="N63" s="6"/>
      <c r="O63" s="6"/>
      <c r="P63" s="6"/>
      <c r="Q63" s="6"/>
      <c r="R63" s="6"/>
      <c r="S63" s="255"/>
      <c r="T63" s="276"/>
      <c r="U63" s="56"/>
      <c r="V63" s="8"/>
      <c r="W63" s="273"/>
      <c r="X63" s="208"/>
      <c r="Y63" s="6"/>
      <c r="Z63" s="6"/>
      <c r="AA63" s="6"/>
      <c r="AB63" s="6"/>
      <c r="AC63" s="6"/>
      <c r="AD63" s="6"/>
      <c r="AE63" s="6"/>
      <c r="AF63" s="6"/>
      <c r="AG63" s="255"/>
      <c r="AH63" s="276"/>
      <c r="AI63" s="56"/>
      <c r="AJ63" s="8"/>
      <c r="AK63" s="273"/>
      <c r="AL63" s="208"/>
      <c r="AM63" s="6"/>
      <c r="AN63" s="6"/>
      <c r="AO63" s="6"/>
      <c r="AP63" s="6"/>
      <c r="AQ63" s="6"/>
      <c r="AR63" s="6"/>
      <c r="AS63" s="6"/>
      <c r="AT63" s="6"/>
      <c r="AU63" s="255"/>
      <c r="AV63" s="276"/>
      <c r="AW63" s="56"/>
      <c r="AX63" s="8"/>
      <c r="AY63" s="273"/>
      <c r="AZ63" s="208"/>
      <c r="BA63" s="6"/>
      <c r="BB63" s="6"/>
      <c r="BC63" s="6"/>
      <c r="BD63" s="6"/>
      <c r="BE63" s="6"/>
      <c r="BF63" s="6"/>
      <c r="BG63" s="6"/>
      <c r="BH63" s="255"/>
      <c r="BI63" s="276"/>
      <c r="BJ63" s="56"/>
      <c r="BK63" s="8"/>
      <c r="BL63" s="273"/>
      <c r="BM63" s="208"/>
      <c r="BN63" s="6"/>
      <c r="BO63" s="6"/>
      <c r="BP63" s="6"/>
      <c r="BQ63" s="6"/>
      <c r="BR63" s="6"/>
      <c r="BS63" s="6"/>
      <c r="BT63" s="6"/>
      <c r="BU63" s="6"/>
      <c r="BV63" s="255"/>
      <c r="BW63" s="276"/>
      <c r="BX63" s="56"/>
      <c r="BY63" s="8"/>
      <c r="BZ63" s="273"/>
      <c r="CA63" s="208"/>
      <c r="CB63" s="6"/>
      <c r="CC63" s="6"/>
      <c r="CD63" s="6"/>
      <c r="CE63" s="6"/>
      <c r="CF63" s="6"/>
      <c r="CG63" s="6"/>
      <c r="CH63" s="6"/>
      <c r="CI63" s="6"/>
      <c r="CJ63" s="255"/>
      <c r="CK63" s="276"/>
      <c r="CL63" s="56"/>
      <c r="CM63" s="8"/>
      <c r="CN63" s="273"/>
      <c r="CO63" s="333"/>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9"/>
      <c r="GS63" s="99"/>
      <c r="GT63" s="99"/>
      <c r="GU63" s="99"/>
      <c r="GV63" s="99"/>
      <c r="GW63" s="99"/>
      <c r="GX63" s="99"/>
      <c r="GY63" s="99"/>
      <c r="GZ63" s="99"/>
      <c r="HA63" s="99"/>
      <c r="HB63" s="99"/>
      <c r="HC63" s="99"/>
      <c r="HD63" s="99"/>
      <c r="HE63" s="99"/>
      <c r="HF63" s="99"/>
      <c r="HG63" s="99"/>
      <c r="HH63" s="99"/>
      <c r="HI63" s="99"/>
      <c r="HJ63" s="99"/>
      <c r="HK63" s="99"/>
      <c r="HL63" s="99"/>
      <c r="HM63" s="99"/>
      <c r="HN63" s="99"/>
      <c r="HO63" s="99"/>
      <c r="HP63" s="99"/>
      <c r="HQ63" s="99"/>
      <c r="HR63" s="99"/>
      <c r="HS63" s="99"/>
      <c r="HT63" s="99"/>
      <c r="HU63" s="99"/>
      <c r="HV63" s="99"/>
      <c r="HW63" s="99"/>
      <c r="HX63" s="99"/>
      <c r="HY63" s="99"/>
      <c r="HZ63" s="99"/>
      <c r="IA63" s="99"/>
      <c r="IB63" s="99"/>
      <c r="IC63" s="99"/>
      <c r="ID63" s="99"/>
      <c r="IE63" s="99"/>
      <c r="IF63" s="99"/>
      <c r="IG63" s="99"/>
      <c r="IH63" s="99"/>
      <c r="II63" s="99"/>
      <c r="IJ63" s="99"/>
      <c r="IK63" s="99"/>
      <c r="IL63" s="99"/>
      <c r="IM63" s="99"/>
      <c r="IN63" s="99"/>
      <c r="IO63" s="99"/>
      <c r="IP63" s="99"/>
      <c r="IQ63" s="99"/>
      <c r="IR63" s="99"/>
      <c r="IS63" s="99"/>
      <c r="IT63" s="99"/>
      <c r="IU63" s="99"/>
      <c r="IV63" s="99"/>
      <c r="IW63" s="99"/>
      <c r="IX63" s="99"/>
      <c r="IY63" s="99"/>
      <c r="IZ63" s="99"/>
      <c r="JA63" s="99"/>
      <c r="JB63" s="99"/>
      <c r="JC63" s="99"/>
      <c r="JD63" s="99"/>
      <c r="JE63" s="99"/>
      <c r="JF63" s="99"/>
      <c r="JG63" s="99"/>
      <c r="JH63" s="99"/>
      <c r="JI63" s="99"/>
      <c r="JJ63" s="99"/>
      <c r="JK63" s="99"/>
      <c r="JL63" s="99"/>
      <c r="JM63" s="99"/>
      <c r="JN63" s="99"/>
      <c r="JO63" s="99"/>
      <c r="JP63" s="99"/>
      <c r="JQ63" s="99"/>
      <c r="JR63" s="99"/>
      <c r="JS63" s="99"/>
      <c r="JT63" s="99"/>
      <c r="JU63" s="99"/>
      <c r="JV63" s="99"/>
      <c r="JW63" s="99"/>
      <c r="JX63" s="99"/>
      <c r="JY63" s="99"/>
      <c r="JZ63" s="99"/>
      <c r="KA63" s="99"/>
      <c r="KB63" s="99"/>
      <c r="KC63" s="99"/>
      <c r="KD63" s="99"/>
      <c r="KE63" s="99"/>
      <c r="KF63" s="99"/>
      <c r="KG63" s="99"/>
      <c r="KH63" s="99"/>
      <c r="KI63" s="99"/>
      <c r="KJ63" s="99"/>
      <c r="KK63" s="99"/>
      <c r="KL63" s="99"/>
      <c r="KM63" s="99"/>
      <c r="KN63" s="99"/>
      <c r="KO63" s="99"/>
      <c r="KP63" s="99"/>
      <c r="KQ63" s="99"/>
      <c r="KR63" s="99"/>
      <c r="KS63" s="99"/>
      <c r="KT63" s="99"/>
      <c r="KU63" s="99"/>
      <c r="KV63" s="99"/>
      <c r="KW63" s="99"/>
      <c r="KX63" s="99"/>
      <c r="KY63" s="99"/>
      <c r="KZ63" s="99"/>
      <c r="LA63" s="99"/>
      <c r="LB63" s="99"/>
      <c r="LC63" s="99"/>
      <c r="LD63" s="99"/>
      <c r="LE63" s="99"/>
      <c r="LF63" s="99"/>
      <c r="LG63" s="99"/>
      <c r="LH63" s="99"/>
      <c r="LI63" s="99"/>
      <c r="LJ63" s="99"/>
      <c r="LK63" s="99"/>
      <c r="LL63" s="99"/>
      <c r="LM63" s="99"/>
      <c r="LN63" s="99"/>
      <c r="LO63" s="99"/>
      <c r="LP63" s="99"/>
      <c r="LQ63" s="99"/>
      <c r="LR63" s="99"/>
      <c r="LS63" s="99"/>
      <c r="LT63" s="99"/>
      <c r="LU63" s="99"/>
      <c r="LV63" s="99"/>
      <c r="LW63" s="99"/>
      <c r="LX63" s="99"/>
      <c r="LY63" s="99"/>
      <c r="LZ63" s="99"/>
      <c r="MA63" s="99"/>
      <c r="MB63" s="99"/>
      <c r="MC63" s="99"/>
      <c r="MD63" s="99"/>
      <c r="ME63" s="99"/>
      <c r="MF63" s="99"/>
      <c r="MG63" s="99"/>
      <c r="MH63" s="99"/>
      <c r="MI63" s="99"/>
      <c r="MJ63" s="99"/>
      <c r="MK63" s="99"/>
      <c r="ML63" s="99"/>
      <c r="MM63" s="99"/>
      <c r="MN63" s="99"/>
      <c r="MO63" s="99"/>
      <c r="MP63" s="99"/>
      <c r="MQ63" s="99"/>
      <c r="MR63" s="99"/>
      <c r="MS63" s="99"/>
      <c r="MT63" s="99"/>
      <c r="MU63" s="99"/>
      <c r="MV63" s="99"/>
      <c r="MW63" s="99"/>
      <c r="MX63" s="99"/>
      <c r="MY63" s="99"/>
      <c r="MZ63" s="99"/>
      <c r="NA63" s="99"/>
      <c r="NB63" s="99"/>
      <c r="NC63" s="99"/>
      <c r="ND63" s="99"/>
      <c r="NE63" s="99"/>
      <c r="NF63" s="99"/>
      <c r="NG63" s="99"/>
      <c r="NH63" s="99"/>
      <c r="NI63" s="99"/>
      <c r="NJ63" s="99"/>
      <c r="NK63" s="99"/>
      <c r="NL63" s="99"/>
      <c r="NM63" s="99"/>
      <c r="NN63" s="99"/>
      <c r="NO63" s="99"/>
    </row>
    <row r="64" spans="1:379" ht="24">
      <c r="A64" s="4"/>
      <c r="B64" s="64" t="s">
        <v>33</v>
      </c>
      <c r="C64" s="64" t="s">
        <v>16</v>
      </c>
      <c r="D64" s="65" t="s">
        <v>24</v>
      </c>
      <c r="E64" s="117">
        <v>80</v>
      </c>
      <c r="F64" s="119" t="s">
        <v>185</v>
      </c>
      <c r="G64" s="119" t="s">
        <v>108</v>
      </c>
      <c r="H64" s="119" t="s">
        <v>336</v>
      </c>
      <c r="I64" s="305" t="s">
        <v>188</v>
      </c>
      <c r="J64" s="70"/>
      <c r="K64" s="70"/>
      <c r="L64" s="70"/>
      <c r="M64" s="70"/>
      <c r="N64" s="80" t="s">
        <v>115</v>
      </c>
      <c r="O64" s="79">
        <f>SUM(O65:O66)</f>
        <v>0</v>
      </c>
      <c r="P64" s="79">
        <f>SUM(P65:P66)</f>
        <v>0</v>
      </c>
      <c r="Q64" s="80" t="s">
        <v>115</v>
      </c>
      <c r="R64" s="79">
        <f>SUM(R65:R66)</f>
        <v>0</v>
      </c>
      <c r="S64" s="256">
        <f>SUM(S65:S66)</f>
        <v>0</v>
      </c>
      <c r="T64" s="270"/>
      <c r="U64" s="79"/>
      <c r="V64" s="79"/>
      <c r="W64" s="271"/>
      <c r="X64" s="263"/>
      <c r="Y64" s="70"/>
      <c r="Z64" s="70"/>
      <c r="AA64" s="70"/>
      <c r="AB64" s="80" t="s">
        <v>115</v>
      </c>
      <c r="AC64" s="79">
        <f>SUM(AC65:AC66)</f>
        <v>0</v>
      </c>
      <c r="AD64" s="79">
        <f>SUM(AD65:AD66)</f>
        <v>0</v>
      </c>
      <c r="AE64" s="80" t="s">
        <v>115</v>
      </c>
      <c r="AF64" s="79">
        <f>SUM(AF65:AF66)</f>
        <v>0</v>
      </c>
      <c r="AG64" s="256">
        <f>SUM(AG65:AG66)</f>
        <v>0</v>
      </c>
      <c r="AH64" s="270"/>
      <c r="AI64" s="79"/>
      <c r="AJ64" s="79"/>
      <c r="AK64" s="271"/>
      <c r="AL64" s="263"/>
      <c r="AM64" s="70"/>
      <c r="AN64" s="70"/>
      <c r="AO64" s="70"/>
      <c r="AP64" s="80" t="s">
        <v>115</v>
      </c>
      <c r="AQ64" s="79">
        <f>SUM(AQ65:AQ66)</f>
        <v>0</v>
      </c>
      <c r="AR64" s="79">
        <f>SUM(AR65:AR66)</f>
        <v>0</v>
      </c>
      <c r="AS64" s="80" t="s">
        <v>115</v>
      </c>
      <c r="AT64" s="79">
        <f>SUM(AT65:AT66)</f>
        <v>0</v>
      </c>
      <c r="AU64" s="256">
        <f>SUM(AU65:AU66)</f>
        <v>0</v>
      </c>
      <c r="AV64" s="270"/>
      <c r="AW64" s="79"/>
      <c r="AX64" s="79"/>
      <c r="AY64" s="271"/>
      <c r="AZ64" s="263"/>
      <c r="BA64" s="70"/>
      <c r="BB64" s="70"/>
      <c r="BC64" s="80" t="s">
        <v>115</v>
      </c>
      <c r="BD64" s="79">
        <f>SUM(BD65:BD66)</f>
        <v>0</v>
      </c>
      <c r="BE64" s="79">
        <f>SUM(BE65:BE66)</f>
        <v>0</v>
      </c>
      <c r="BF64" s="80" t="s">
        <v>115</v>
      </c>
      <c r="BG64" s="79">
        <f>SUM(BG65:BG66)</f>
        <v>0</v>
      </c>
      <c r="BH64" s="256">
        <f>SUM(BH65:BH66)</f>
        <v>0</v>
      </c>
      <c r="BI64" s="270"/>
      <c r="BJ64" s="79"/>
      <c r="BK64" s="79"/>
      <c r="BL64" s="271"/>
      <c r="BM64" s="263"/>
      <c r="BN64" s="70"/>
      <c r="BO64" s="70"/>
      <c r="BP64" s="70"/>
      <c r="BQ64" s="80" t="s">
        <v>115</v>
      </c>
      <c r="BR64" s="79">
        <f>SUM(BR65:BR66)</f>
        <v>0</v>
      </c>
      <c r="BS64" s="79">
        <f>SUM(BS65:BS66)</f>
        <v>0</v>
      </c>
      <c r="BT64" s="80" t="s">
        <v>115</v>
      </c>
      <c r="BU64" s="79">
        <f>SUM(BU65:BU66)</f>
        <v>0</v>
      </c>
      <c r="BV64" s="256">
        <f>SUM(BV65:BV66)</f>
        <v>0</v>
      </c>
      <c r="BW64" s="270"/>
      <c r="BX64" s="79"/>
      <c r="BY64" s="79"/>
      <c r="BZ64" s="271"/>
      <c r="CA64" s="263"/>
      <c r="CB64" s="70"/>
      <c r="CC64" s="70"/>
      <c r="CD64" s="70"/>
      <c r="CE64" s="80" t="s">
        <v>115</v>
      </c>
      <c r="CF64" s="79">
        <f>SUM(CF65:CF66)</f>
        <v>0</v>
      </c>
      <c r="CG64" s="79">
        <f>SUM(CG65:CG66)</f>
        <v>0</v>
      </c>
      <c r="CH64" s="80" t="s">
        <v>115</v>
      </c>
      <c r="CI64" s="79">
        <f>SUM(CI65:CI66)</f>
        <v>0</v>
      </c>
      <c r="CJ64" s="256">
        <f>SUM(CJ65:CJ66)</f>
        <v>0</v>
      </c>
      <c r="CK64" s="270"/>
      <c r="CL64" s="79"/>
      <c r="CM64" s="79"/>
      <c r="CN64" s="271"/>
      <c r="CO64" s="332"/>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9"/>
      <c r="GS64" s="99"/>
      <c r="GT64" s="99"/>
      <c r="GU64" s="99"/>
      <c r="GV64" s="99"/>
      <c r="GW64" s="99"/>
      <c r="GX64" s="99"/>
      <c r="GY64" s="99"/>
      <c r="GZ64" s="99"/>
      <c r="HA64" s="99"/>
      <c r="HB64" s="99"/>
      <c r="HC64" s="99"/>
      <c r="HD64" s="99"/>
      <c r="HE64" s="99"/>
      <c r="HF64" s="99"/>
      <c r="HG64" s="99"/>
      <c r="HH64" s="99"/>
      <c r="HI64" s="99"/>
      <c r="HJ64" s="99"/>
      <c r="HK64" s="99"/>
      <c r="HL64" s="99"/>
      <c r="HM64" s="99"/>
      <c r="HN64" s="99"/>
      <c r="HO64" s="99"/>
      <c r="HP64" s="99"/>
      <c r="HQ64" s="99"/>
      <c r="HR64" s="99"/>
      <c r="HS64" s="99"/>
      <c r="HT64" s="99"/>
      <c r="HU64" s="99"/>
      <c r="HV64" s="99"/>
      <c r="HW64" s="99"/>
      <c r="HX64" s="99"/>
      <c r="HY64" s="99"/>
      <c r="HZ64" s="99"/>
      <c r="IA64" s="99"/>
      <c r="IB64" s="99"/>
      <c r="IC64" s="99"/>
      <c r="ID64" s="99"/>
      <c r="IE64" s="99"/>
      <c r="IF64" s="99"/>
      <c r="IG64" s="99"/>
      <c r="IH64" s="99"/>
      <c r="II64" s="99"/>
      <c r="IJ64" s="99"/>
      <c r="IK64" s="99"/>
      <c r="IL64" s="99"/>
      <c r="IM64" s="99"/>
      <c r="IN64" s="99"/>
      <c r="IO64" s="99"/>
      <c r="IP64" s="99"/>
      <c r="IQ64" s="99"/>
      <c r="IR64" s="99"/>
      <c r="IS64" s="99"/>
      <c r="IT64" s="99"/>
      <c r="IU64" s="99"/>
      <c r="IV64" s="99"/>
      <c r="IW64" s="99"/>
      <c r="IX64" s="99"/>
      <c r="IY64" s="99"/>
      <c r="IZ64" s="99"/>
      <c r="JA64" s="99"/>
      <c r="JB64" s="99"/>
      <c r="JC64" s="99"/>
      <c r="JD64" s="99"/>
      <c r="JE64" s="99"/>
      <c r="JF64" s="99"/>
      <c r="JG64" s="99"/>
      <c r="JH64" s="99"/>
      <c r="JI64" s="99"/>
      <c r="JJ64" s="99"/>
      <c r="JK64" s="99"/>
      <c r="JL64" s="99"/>
      <c r="JM64" s="99"/>
      <c r="JN64" s="99"/>
      <c r="JO64" s="99"/>
      <c r="JP64" s="99"/>
      <c r="JQ64" s="99"/>
      <c r="JR64" s="99"/>
      <c r="JS64" s="99"/>
      <c r="JT64" s="99"/>
      <c r="JU64" s="99"/>
      <c r="JV64" s="99"/>
      <c r="JW64" s="99"/>
      <c r="JX64" s="99"/>
      <c r="JY64" s="99"/>
      <c r="JZ64" s="99"/>
      <c r="KA64" s="99"/>
      <c r="KB64" s="99"/>
      <c r="KC64" s="99"/>
      <c r="KD64" s="99"/>
      <c r="KE64" s="99"/>
      <c r="KF64" s="99"/>
      <c r="KG64" s="99"/>
      <c r="KH64" s="99"/>
      <c r="KI64" s="99"/>
      <c r="KJ64" s="99"/>
      <c r="KK64" s="99"/>
      <c r="KL64" s="99"/>
      <c r="KM64" s="99"/>
      <c r="KN64" s="99"/>
      <c r="KO64" s="99"/>
      <c r="KP64" s="99"/>
      <c r="KQ64" s="99"/>
      <c r="KR64" s="99"/>
      <c r="KS64" s="99"/>
      <c r="KT64" s="99"/>
      <c r="KU64" s="99"/>
      <c r="KV64" s="99"/>
      <c r="KW64" s="99"/>
      <c r="KX64" s="99"/>
      <c r="KY64" s="99"/>
      <c r="KZ64" s="99"/>
      <c r="LA64" s="99"/>
      <c r="LB64" s="99"/>
      <c r="LC64" s="99"/>
      <c r="LD64" s="99"/>
      <c r="LE64" s="99"/>
      <c r="LF64" s="99"/>
      <c r="LG64" s="99"/>
      <c r="LH64" s="99"/>
      <c r="LI64" s="99"/>
      <c r="LJ64" s="99"/>
      <c r="LK64" s="99"/>
      <c r="LL64" s="99"/>
      <c r="LM64" s="99"/>
      <c r="LN64" s="99"/>
      <c r="LO64" s="99"/>
      <c r="LP64" s="99"/>
      <c r="LQ64" s="99"/>
      <c r="LR64" s="99"/>
      <c r="LS64" s="99"/>
      <c r="LT64" s="99"/>
      <c r="LU64" s="99"/>
      <c r="LV64" s="99"/>
      <c r="LW64" s="99"/>
      <c r="LX64" s="99"/>
      <c r="LY64" s="99"/>
      <c r="LZ64" s="99"/>
      <c r="MA64" s="99"/>
      <c r="MB64" s="99"/>
      <c r="MC64" s="99"/>
      <c r="MD64" s="99"/>
      <c r="ME64" s="99"/>
      <c r="MF64" s="99"/>
      <c r="MG64" s="99"/>
      <c r="MH64" s="99"/>
      <c r="MI64" s="99"/>
      <c r="MJ64" s="99"/>
      <c r="MK64" s="99"/>
      <c r="ML64" s="99"/>
      <c r="MM64" s="99"/>
      <c r="MN64" s="99"/>
      <c r="MO64" s="99"/>
      <c r="MP64" s="99"/>
      <c r="MQ64" s="99"/>
      <c r="MR64" s="99"/>
      <c r="MS64" s="99"/>
      <c r="MT64" s="99"/>
      <c r="MU64" s="99"/>
      <c r="MV64" s="99"/>
      <c r="MW64" s="99"/>
      <c r="MX64" s="99"/>
      <c r="MY64" s="99"/>
      <c r="MZ64" s="99"/>
      <c r="NA64" s="99"/>
      <c r="NB64" s="99"/>
      <c r="NC64" s="99"/>
      <c r="ND64" s="99"/>
      <c r="NE64" s="99"/>
      <c r="NF64" s="99"/>
      <c r="NG64" s="99"/>
      <c r="NH64" s="99"/>
      <c r="NI64" s="99"/>
      <c r="NJ64" s="99"/>
      <c r="NK64" s="99"/>
      <c r="NL64" s="99"/>
      <c r="NM64" s="99"/>
      <c r="NN64" s="99"/>
      <c r="NO64" s="99"/>
    </row>
    <row r="65" spans="1:379" ht="22.5">
      <c r="A65" s="4"/>
      <c r="B65" s="8" t="s">
        <v>33</v>
      </c>
      <c r="C65" s="8" t="s">
        <v>16</v>
      </c>
      <c r="D65" s="8"/>
      <c r="E65" s="199">
        <v>80</v>
      </c>
      <c r="F65" s="118" t="s">
        <v>185</v>
      </c>
      <c r="G65" s="118" t="s">
        <v>108</v>
      </c>
      <c r="H65" s="195" t="s">
        <v>336</v>
      </c>
      <c r="I65" s="307" t="s">
        <v>188</v>
      </c>
      <c r="J65" s="6"/>
      <c r="K65" s="6"/>
      <c r="L65" s="6"/>
      <c r="M65" s="6"/>
      <c r="N65" s="6"/>
      <c r="O65" s="6"/>
      <c r="P65" s="6"/>
      <c r="Q65" s="6"/>
      <c r="R65" s="6"/>
      <c r="S65" s="255"/>
      <c r="T65" s="276"/>
      <c r="U65" s="56"/>
      <c r="V65" s="8"/>
      <c r="W65" s="273"/>
      <c r="X65" s="208"/>
      <c r="Y65" s="6"/>
      <c r="Z65" s="6"/>
      <c r="AA65" s="6"/>
      <c r="AB65" s="6"/>
      <c r="AC65" s="6"/>
      <c r="AD65" s="6"/>
      <c r="AE65" s="6"/>
      <c r="AF65" s="6"/>
      <c r="AG65" s="255"/>
      <c r="AH65" s="276"/>
      <c r="AI65" s="56"/>
      <c r="AJ65" s="8"/>
      <c r="AK65" s="273"/>
      <c r="AL65" s="208"/>
      <c r="AM65" s="6"/>
      <c r="AN65" s="6"/>
      <c r="AO65" s="6"/>
      <c r="AP65" s="6"/>
      <c r="AQ65" s="6"/>
      <c r="AR65" s="6"/>
      <c r="AS65" s="6"/>
      <c r="AT65" s="6"/>
      <c r="AU65" s="255"/>
      <c r="AV65" s="276"/>
      <c r="AW65" s="56"/>
      <c r="AX65" s="8"/>
      <c r="AY65" s="273"/>
      <c r="AZ65" s="208"/>
      <c r="BA65" s="6"/>
      <c r="BB65" s="6"/>
      <c r="BC65" s="6"/>
      <c r="BD65" s="6"/>
      <c r="BE65" s="6"/>
      <c r="BF65" s="6"/>
      <c r="BG65" s="6"/>
      <c r="BH65" s="255"/>
      <c r="BI65" s="276"/>
      <c r="BJ65" s="56"/>
      <c r="BK65" s="8"/>
      <c r="BL65" s="273"/>
      <c r="BM65" s="208"/>
      <c r="BN65" s="6"/>
      <c r="BO65" s="6"/>
      <c r="BP65" s="6"/>
      <c r="BQ65" s="6"/>
      <c r="BR65" s="6"/>
      <c r="BS65" s="6"/>
      <c r="BT65" s="6"/>
      <c r="BU65" s="6"/>
      <c r="BV65" s="255"/>
      <c r="BW65" s="276"/>
      <c r="BX65" s="56"/>
      <c r="BY65" s="8"/>
      <c r="BZ65" s="273"/>
      <c r="CA65" s="208"/>
      <c r="CB65" s="6"/>
      <c r="CC65" s="6"/>
      <c r="CD65" s="6"/>
      <c r="CE65" s="6"/>
      <c r="CF65" s="6"/>
      <c r="CG65" s="6"/>
      <c r="CH65" s="6"/>
      <c r="CI65" s="6"/>
      <c r="CJ65" s="255"/>
      <c r="CK65" s="276"/>
      <c r="CL65" s="56"/>
      <c r="CM65" s="8"/>
      <c r="CN65" s="273"/>
      <c r="CO65" s="333"/>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9"/>
      <c r="GS65" s="99"/>
      <c r="GT65" s="99"/>
      <c r="GU65" s="99"/>
      <c r="GV65" s="99"/>
      <c r="GW65" s="99"/>
      <c r="GX65" s="99"/>
      <c r="GY65" s="99"/>
      <c r="GZ65" s="99"/>
      <c r="HA65" s="99"/>
      <c r="HB65" s="99"/>
      <c r="HC65" s="99"/>
      <c r="HD65" s="99"/>
      <c r="HE65" s="99"/>
      <c r="HF65" s="99"/>
      <c r="HG65" s="99"/>
      <c r="HH65" s="99"/>
      <c r="HI65" s="99"/>
      <c r="HJ65" s="99"/>
      <c r="HK65" s="99"/>
      <c r="HL65" s="99"/>
      <c r="HM65" s="99"/>
      <c r="HN65" s="99"/>
      <c r="HO65" s="99"/>
      <c r="HP65" s="99"/>
      <c r="HQ65" s="99"/>
      <c r="HR65" s="99"/>
      <c r="HS65" s="99"/>
      <c r="HT65" s="99"/>
      <c r="HU65" s="99"/>
      <c r="HV65" s="99"/>
      <c r="HW65" s="99"/>
      <c r="HX65" s="99"/>
      <c r="HY65" s="99"/>
      <c r="HZ65" s="99"/>
      <c r="IA65" s="99"/>
      <c r="IB65" s="99"/>
      <c r="IC65" s="99"/>
      <c r="ID65" s="99"/>
      <c r="IE65" s="99"/>
      <c r="IF65" s="99"/>
      <c r="IG65" s="99"/>
      <c r="IH65" s="99"/>
      <c r="II65" s="99"/>
      <c r="IJ65" s="99"/>
      <c r="IK65" s="99"/>
      <c r="IL65" s="99"/>
      <c r="IM65" s="99"/>
      <c r="IN65" s="99"/>
      <c r="IO65" s="99"/>
      <c r="IP65" s="99"/>
      <c r="IQ65" s="99"/>
      <c r="IR65" s="99"/>
      <c r="IS65" s="99"/>
      <c r="IT65" s="99"/>
      <c r="IU65" s="99"/>
      <c r="IV65" s="99"/>
      <c r="IW65" s="99"/>
      <c r="IX65" s="99"/>
      <c r="IY65" s="99"/>
      <c r="IZ65" s="99"/>
      <c r="JA65" s="99"/>
      <c r="JB65" s="99"/>
      <c r="JC65" s="99"/>
      <c r="JD65" s="99"/>
      <c r="JE65" s="99"/>
      <c r="JF65" s="99"/>
      <c r="JG65" s="99"/>
      <c r="JH65" s="99"/>
      <c r="JI65" s="99"/>
      <c r="JJ65" s="99"/>
      <c r="JK65" s="99"/>
      <c r="JL65" s="99"/>
      <c r="JM65" s="99"/>
      <c r="JN65" s="99"/>
      <c r="JO65" s="99"/>
      <c r="JP65" s="99"/>
      <c r="JQ65" s="99"/>
      <c r="JR65" s="99"/>
      <c r="JS65" s="99"/>
      <c r="JT65" s="99"/>
      <c r="JU65" s="99"/>
      <c r="JV65" s="99"/>
      <c r="JW65" s="99"/>
      <c r="JX65" s="99"/>
      <c r="JY65" s="99"/>
      <c r="JZ65" s="99"/>
      <c r="KA65" s="99"/>
      <c r="KB65" s="99"/>
      <c r="KC65" s="99"/>
      <c r="KD65" s="99"/>
      <c r="KE65" s="99"/>
      <c r="KF65" s="99"/>
      <c r="KG65" s="99"/>
      <c r="KH65" s="99"/>
      <c r="KI65" s="99"/>
      <c r="KJ65" s="99"/>
      <c r="KK65" s="99"/>
      <c r="KL65" s="99"/>
      <c r="KM65" s="99"/>
      <c r="KN65" s="99"/>
      <c r="KO65" s="99"/>
      <c r="KP65" s="99"/>
      <c r="KQ65" s="99"/>
      <c r="KR65" s="99"/>
      <c r="KS65" s="99"/>
      <c r="KT65" s="99"/>
      <c r="KU65" s="99"/>
      <c r="KV65" s="99"/>
      <c r="KW65" s="99"/>
      <c r="KX65" s="99"/>
      <c r="KY65" s="99"/>
      <c r="KZ65" s="99"/>
      <c r="LA65" s="99"/>
      <c r="LB65" s="99"/>
      <c r="LC65" s="99"/>
      <c r="LD65" s="99"/>
      <c r="LE65" s="99"/>
      <c r="LF65" s="99"/>
      <c r="LG65" s="99"/>
      <c r="LH65" s="99"/>
      <c r="LI65" s="99"/>
      <c r="LJ65" s="99"/>
      <c r="LK65" s="99"/>
      <c r="LL65" s="99"/>
      <c r="LM65" s="99"/>
      <c r="LN65" s="99"/>
      <c r="LO65" s="99"/>
      <c r="LP65" s="99"/>
      <c r="LQ65" s="99"/>
      <c r="LR65" s="99"/>
      <c r="LS65" s="99"/>
      <c r="LT65" s="99"/>
      <c r="LU65" s="99"/>
      <c r="LV65" s="99"/>
      <c r="LW65" s="99"/>
      <c r="LX65" s="99"/>
      <c r="LY65" s="99"/>
      <c r="LZ65" s="99"/>
      <c r="MA65" s="99"/>
      <c r="MB65" s="99"/>
      <c r="MC65" s="99"/>
      <c r="MD65" s="99"/>
      <c r="ME65" s="99"/>
      <c r="MF65" s="99"/>
      <c r="MG65" s="99"/>
      <c r="MH65" s="99"/>
      <c r="MI65" s="99"/>
      <c r="MJ65" s="99"/>
      <c r="MK65" s="99"/>
      <c r="ML65" s="99"/>
      <c r="MM65" s="99"/>
      <c r="MN65" s="99"/>
      <c r="MO65" s="99"/>
      <c r="MP65" s="99"/>
      <c r="MQ65" s="99"/>
      <c r="MR65" s="99"/>
      <c r="MS65" s="99"/>
      <c r="MT65" s="99"/>
      <c r="MU65" s="99"/>
      <c r="MV65" s="99"/>
      <c r="MW65" s="99"/>
      <c r="MX65" s="99"/>
      <c r="MY65" s="99"/>
      <c r="MZ65" s="99"/>
      <c r="NA65" s="99"/>
      <c r="NB65" s="99"/>
      <c r="NC65" s="99"/>
      <c r="ND65" s="99"/>
      <c r="NE65" s="99"/>
      <c r="NF65" s="99"/>
      <c r="NG65" s="99"/>
      <c r="NH65" s="99"/>
      <c r="NI65" s="99"/>
      <c r="NJ65" s="99"/>
      <c r="NK65" s="99"/>
      <c r="NL65" s="99"/>
      <c r="NM65" s="99"/>
      <c r="NN65" s="99"/>
      <c r="NO65" s="99"/>
    </row>
    <row r="66" spans="1:379" ht="22.5">
      <c r="A66" s="4"/>
      <c r="B66" s="8" t="s">
        <v>33</v>
      </c>
      <c r="C66" s="8" t="s">
        <v>16</v>
      </c>
      <c r="D66" s="8"/>
      <c r="E66" s="199">
        <v>80</v>
      </c>
      <c r="F66" s="118" t="s">
        <v>185</v>
      </c>
      <c r="G66" s="118" t="s">
        <v>108</v>
      </c>
      <c r="H66" s="195" t="s">
        <v>336</v>
      </c>
      <c r="I66" s="307" t="s">
        <v>188</v>
      </c>
      <c r="J66" s="6"/>
      <c r="K66" s="6"/>
      <c r="L66" s="6"/>
      <c r="M66" s="6"/>
      <c r="N66" s="6"/>
      <c r="O66" s="6"/>
      <c r="P66" s="6"/>
      <c r="Q66" s="6"/>
      <c r="R66" s="6"/>
      <c r="S66" s="255"/>
      <c r="T66" s="276"/>
      <c r="U66" s="56"/>
      <c r="V66" s="8"/>
      <c r="W66" s="273"/>
      <c r="X66" s="208"/>
      <c r="Y66" s="6"/>
      <c r="Z66" s="6"/>
      <c r="AA66" s="6"/>
      <c r="AB66" s="6"/>
      <c r="AC66" s="6"/>
      <c r="AD66" s="6"/>
      <c r="AE66" s="6"/>
      <c r="AF66" s="6"/>
      <c r="AG66" s="255"/>
      <c r="AH66" s="276"/>
      <c r="AI66" s="56"/>
      <c r="AJ66" s="8"/>
      <c r="AK66" s="273"/>
      <c r="AL66" s="208"/>
      <c r="AM66" s="6"/>
      <c r="AN66" s="6"/>
      <c r="AO66" s="6"/>
      <c r="AP66" s="6"/>
      <c r="AQ66" s="6"/>
      <c r="AR66" s="6"/>
      <c r="AS66" s="6"/>
      <c r="AT66" s="6"/>
      <c r="AU66" s="255"/>
      <c r="AV66" s="276"/>
      <c r="AW66" s="56"/>
      <c r="AX66" s="8"/>
      <c r="AY66" s="273"/>
      <c r="AZ66" s="208"/>
      <c r="BA66" s="6"/>
      <c r="BB66" s="6"/>
      <c r="BC66" s="6"/>
      <c r="BD66" s="6"/>
      <c r="BE66" s="6"/>
      <c r="BF66" s="6"/>
      <c r="BG66" s="6"/>
      <c r="BH66" s="255"/>
      <c r="BI66" s="276"/>
      <c r="BJ66" s="56"/>
      <c r="BK66" s="8"/>
      <c r="BL66" s="273"/>
      <c r="BM66" s="208"/>
      <c r="BN66" s="6"/>
      <c r="BO66" s="6"/>
      <c r="BP66" s="6"/>
      <c r="BQ66" s="6"/>
      <c r="BR66" s="6"/>
      <c r="BS66" s="6"/>
      <c r="BT66" s="6"/>
      <c r="BU66" s="6"/>
      <c r="BV66" s="255"/>
      <c r="BW66" s="276"/>
      <c r="BX66" s="56"/>
      <c r="BY66" s="8"/>
      <c r="BZ66" s="273"/>
      <c r="CA66" s="208"/>
      <c r="CB66" s="6"/>
      <c r="CC66" s="6"/>
      <c r="CD66" s="6"/>
      <c r="CE66" s="6"/>
      <c r="CF66" s="6"/>
      <c r="CG66" s="6"/>
      <c r="CH66" s="6"/>
      <c r="CI66" s="6"/>
      <c r="CJ66" s="255"/>
      <c r="CK66" s="276"/>
      <c r="CL66" s="56"/>
      <c r="CM66" s="8"/>
      <c r="CN66" s="273"/>
      <c r="CO66" s="333"/>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9"/>
      <c r="GS66" s="99"/>
      <c r="GT66" s="99"/>
      <c r="GU66" s="99"/>
      <c r="GV66" s="99"/>
      <c r="GW66" s="99"/>
      <c r="GX66" s="99"/>
      <c r="GY66" s="99"/>
      <c r="GZ66" s="99"/>
      <c r="HA66" s="99"/>
      <c r="HB66" s="99"/>
      <c r="HC66" s="99"/>
      <c r="HD66" s="99"/>
      <c r="HE66" s="99"/>
      <c r="HF66" s="99"/>
      <c r="HG66" s="99"/>
      <c r="HH66" s="99"/>
      <c r="HI66" s="99"/>
      <c r="HJ66" s="99"/>
      <c r="HK66" s="99"/>
      <c r="HL66" s="99"/>
      <c r="HM66" s="99"/>
      <c r="HN66" s="99"/>
      <c r="HO66" s="99"/>
      <c r="HP66" s="99"/>
      <c r="HQ66" s="99"/>
      <c r="HR66" s="99"/>
      <c r="HS66" s="99"/>
      <c r="HT66" s="99"/>
      <c r="HU66" s="99"/>
      <c r="HV66" s="99"/>
      <c r="HW66" s="99"/>
      <c r="HX66" s="99"/>
      <c r="HY66" s="99"/>
      <c r="HZ66" s="99"/>
      <c r="IA66" s="99"/>
      <c r="IB66" s="99"/>
      <c r="IC66" s="99"/>
      <c r="ID66" s="99"/>
      <c r="IE66" s="99"/>
      <c r="IF66" s="99"/>
      <c r="IG66" s="99"/>
      <c r="IH66" s="99"/>
      <c r="II66" s="99"/>
      <c r="IJ66" s="99"/>
      <c r="IK66" s="99"/>
      <c r="IL66" s="99"/>
      <c r="IM66" s="99"/>
      <c r="IN66" s="99"/>
      <c r="IO66" s="99"/>
      <c r="IP66" s="99"/>
      <c r="IQ66" s="99"/>
      <c r="IR66" s="99"/>
      <c r="IS66" s="99"/>
      <c r="IT66" s="99"/>
      <c r="IU66" s="99"/>
      <c r="IV66" s="99"/>
      <c r="IW66" s="99"/>
      <c r="IX66" s="99"/>
      <c r="IY66" s="99"/>
      <c r="IZ66" s="99"/>
      <c r="JA66" s="99"/>
      <c r="JB66" s="99"/>
      <c r="JC66" s="99"/>
      <c r="JD66" s="99"/>
      <c r="JE66" s="99"/>
      <c r="JF66" s="99"/>
      <c r="JG66" s="99"/>
      <c r="JH66" s="99"/>
      <c r="JI66" s="99"/>
      <c r="JJ66" s="99"/>
      <c r="JK66" s="99"/>
      <c r="JL66" s="99"/>
      <c r="JM66" s="99"/>
      <c r="JN66" s="99"/>
      <c r="JO66" s="99"/>
      <c r="JP66" s="99"/>
      <c r="JQ66" s="99"/>
      <c r="JR66" s="99"/>
      <c r="JS66" s="99"/>
      <c r="JT66" s="99"/>
      <c r="JU66" s="99"/>
      <c r="JV66" s="99"/>
      <c r="JW66" s="99"/>
      <c r="JX66" s="99"/>
      <c r="JY66" s="99"/>
      <c r="JZ66" s="99"/>
      <c r="KA66" s="99"/>
      <c r="KB66" s="99"/>
      <c r="KC66" s="99"/>
      <c r="KD66" s="99"/>
      <c r="KE66" s="99"/>
      <c r="KF66" s="99"/>
      <c r="KG66" s="99"/>
      <c r="KH66" s="99"/>
      <c r="KI66" s="99"/>
      <c r="KJ66" s="99"/>
      <c r="KK66" s="99"/>
      <c r="KL66" s="99"/>
      <c r="KM66" s="99"/>
      <c r="KN66" s="99"/>
      <c r="KO66" s="99"/>
      <c r="KP66" s="99"/>
      <c r="KQ66" s="99"/>
      <c r="KR66" s="99"/>
      <c r="KS66" s="99"/>
      <c r="KT66" s="99"/>
      <c r="KU66" s="99"/>
      <c r="KV66" s="99"/>
      <c r="KW66" s="99"/>
      <c r="KX66" s="99"/>
      <c r="KY66" s="99"/>
      <c r="KZ66" s="99"/>
      <c r="LA66" s="99"/>
      <c r="LB66" s="99"/>
      <c r="LC66" s="99"/>
      <c r="LD66" s="99"/>
      <c r="LE66" s="99"/>
      <c r="LF66" s="99"/>
      <c r="LG66" s="99"/>
      <c r="LH66" s="99"/>
      <c r="LI66" s="99"/>
      <c r="LJ66" s="99"/>
      <c r="LK66" s="99"/>
      <c r="LL66" s="99"/>
      <c r="LM66" s="99"/>
      <c r="LN66" s="99"/>
      <c r="LO66" s="99"/>
      <c r="LP66" s="99"/>
      <c r="LQ66" s="99"/>
      <c r="LR66" s="99"/>
      <c r="LS66" s="99"/>
      <c r="LT66" s="99"/>
      <c r="LU66" s="99"/>
      <c r="LV66" s="99"/>
      <c r="LW66" s="99"/>
      <c r="LX66" s="99"/>
      <c r="LY66" s="99"/>
      <c r="LZ66" s="99"/>
      <c r="MA66" s="99"/>
      <c r="MB66" s="99"/>
      <c r="MC66" s="99"/>
      <c r="MD66" s="99"/>
      <c r="ME66" s="99"/>
      <c r="MF66" s="99"/>
      <c r="MG66" s="99"/>
      <c r="MH66" s="99"/>
      <c r="MI66" s="99"/>
      <c r="MJ66" s="99"/>
      <c r="MK66" s="99"/>
      <c r="ML66" s="99"/>
      <c r="MM66" s="99"/>
      <c r="MN66" s="99"/>
      <c r="MO66" s="99"/>
      <c r="MP66" s="99"/>
      <c r="MQ66" s="99"/>
      <c r="MR66" s="99"/>
      <c r="MS66" s="99"/>
      <c r="MT66" s="99"/>
      <c r="MU66" s="99"/>
      <c r="MV66" s="99"/>
      <c r="MW66" s="99"/>
      <c r="MX66" s="99"/>
      <c r="MY66" s="99"/>
      <c r="MZ66" s="99"/>
      <c r="NA66" s="99"/>
      <c r="NB66" s="99"/>
      <c r="NC66" s="99"/>
      <c r="ND66" s="99"/>
      <c r="NE66" s="99"/>
      <c r="NF66" s="99"/>
      <c r="NG66" s="99"/>
      <c r="NH66" s="99"/>
      <c r="NI66" s="99"/>
      <c r="NJ66" s="99"/>
      <c r="NK66" s="99"/>
      <c r="NL66" s="99"/>
      <c r="NM66" s="99"/>
      <c r="NN66" s="99"/>
      <c r="NO66" s="99"/>
    </row>
    <row r="67" spans="1:379" ht="24">
      <c r="A67" s="4"/>
      <c r="B67" s="64" t="s">
        <v>33</v>
      </c>
      <c r="C67" s="64" t="s">
        <v>18</v>
      </c>
      <c r="D67" s="65" t="s">
        <v>337</v>
      </c>
      <c r="E67" s="117">
        <v>153</v>
      </c>
      <c r="F67" s="119" t="s">
        <v>185</v>
      </c>
      <c r="G67" s="119" t="s">
        <v>108</v>
      </c>
      <c r="H67" s="119" t="s">
        <v>336</v>
      </c>
      <c r="I67" s="305" t="s">
        <v>188</v>
      </c>
      <c r="J67" s="70"/>
      <c r="K67" s="70"/>
      <c r="L67" s="70"/>
      <c r="M67" s="70"/>
      <c r="N67" s="80" t="s">
        <v>115</v>
      </c>
      <c r="O67" s="79">
        <f>SUM(O68:O69)</f>
        <v>0</v>
      </c>
      <c r="P67" s="79">
        <f>SUM(P68:P69)</f>
        <v>0</v>
      </c>
      <c r="Q67" s="80" t="s">
        <v>115</v>
      </c>
      <c r="R67" s="79">
        <f>SUM(R68:R69)</f>
        <v>0</v>
      </c>
      <c r="S67" s="256">
        <f>SUM(S68:S69)</f>
        <v>0</v>
      </c>
      <c r="T67" s="270"/>
      <c r="U67" s="79"/>
      <c r="V67" s="79"/>
      <c r="W67" s="271"/>
      <c r="X67" s="263"/>
      <c r="Y67" s="70"/>
      <c r="Z67" s="70"/>
      <c r="AA67" s="70"/>
      <c r="AB67" s="80" t="s">
        <v>115</v>
      </c>
      <c r="AC67" s="79">
        <f>SUM(AC68:AC69)</f>
        <v>0</v>
      </c>
      <c r="AD67" s="79">
        <f>SUM(AD68:AD69)</f>
        <v>0</v>
      </c>
      <c r="AE67" s="80" t="s">
        <v>115</v>
      </c>
      <c r="AF67" s="79">
        <f>SUM(AF68:AF69)</f>
        <v>0</v>
      </c>
      <c r="AG67" s="256">
        <f>SUM(AG68:AG69)</f>
        <v>0</v>
      </c>
      <c r="AH67" s="270"/>
      <c r="AI67" s="79"/>
      <c r="AJ67" s="79"/>
      <c r="AK67" s="271"/>
      <c r="AL67" s="263"/>
      <c r="AM67" s="70"/>
      <c r="AN67" s="70"/>
      <c r="AO67" s="70"/>
      <c r="AP67" s="80" t="s">
        <v>115</v>
      </c>
      <c r="AQ67" s="79">
        <f>SUM(AQ68:AQ69)</f>
        <v>0</v>
      </c>
      <c r="AR67" s="79">
        <f>SUM(AR68:AR69)</f>
        <v>0</v>
      </c>
      <c r="AS67" s="80" t="s">
        <v>115</v>
      </c>
      <c r="AT67" s="79">
        <f>SUM(AT68:AT69)</f>
        <v>0</v>
      </c>
      <c r="AU67" s="256">
        <f>SUM(AU68:AU69)</f>
        <v>0</v>
      </c>
      <c r="AV67" s="270"/>
      <c r="AW67" s="79"/>
      <c r="AX67" s="79"/>
      <c r="AY67" s="271"/>
      <c r="AZ67" s="263"/>
      <c r="BA67" s="70"/>
      <c r="BB67" s="70"/>
      <c r="BC67" s="80" t="s">
        <v>115</v>
      </c>
      <c r="BD67" s="79">
        <f>SUM(BD68:BD69)</f>
        <v>0</v>
      </c>
      <c r="BE67" s="79">
        <f>SUM(BE68:BE69)</f>
        <v>0</v>
      </c>
      <c r="BF67" s="80" t="s">
        <v>115</v>
      </c>
      <c r="BG67" s="79">
        <f>SUM(BG68:BG69)</f>
        <v>0</v>
      </c>
      <c r="BH67" s="256">
        <f>SUM(BH68:BH69)</f>
        <v>0</v>
      </c>
      <c r="BI67" s="270"/>
      <c r="BJ67" s="79"/>
      <c r="BK67" s="79"/>
      <c r="BL67" s="271"/>
      <c r="BM67" s="263"/>
      <c r="BN67" s="70"/>
      <c r="BO67" s="70"/>
      <c r="BP67" s="70"/>
      <c r="BQ67" s="80" t="s">
        <v>115</v>
      </c>
      <c r="BR67" s="79">
        <f>SUM(BR68:BR69)</f>
        <v>0</v>
      </c>
      <c r="BS67" s="79">
        <f>SUM(BS68:BS69)</f>
        <v>0</v>
      </c>
      <c r="BT67" s="80" t="s">
        <v>115</v>
      </c>
      <c r="BU67" s="79">
        <f>SUM(BU68:BU69)</f>
        <v>0</v>
      </c>
      <c r="BV67" s="256">
        <f>SUM(BV68:BV69)</f>
        <v>0</v>
      </c>
      <c r="BW67" s="270"/>
      <c r="BX67" s="79"/>
      <c r="BY67" s="79"/>
      <c r="BZ67" s="271"/>
      <c r="CA67" s="263"/>
      <c r="CB67" s="70"/>
      <c r="CC67" s="70"/>
      <c r="CD67" s="70"/>
      <c r="CE67" s="80" t="s">
        <v>115</v>
      </c>
      <c r="CF67" s="79">
        <f>SUM(CF68:CF69)</f>
        <v>0</v>
      </c>
      <c r="CG67" s="79">
        <f>SUM(CG68:CG69)</f>
        <v>0</v>
      </c>
      <c r="CH67" s="80" t="s">
        <v>115</v>
      </c>
      <c r="CI67" s="79">
        <f>SUM(CI68:CI69)</f>
        <v>0</v>
      </c>
      <c r="CJ67" s="256">
        <f>SUM(CJ68:CJ69)</f>
        <v>0</v>
      </c>
      <c r="CK67" s="270"/>
      <c r="CL67" s="79"/>
      <c r="CM67" s="79"/>
      <c r="CN67" s="271"/>
      <c r="CO67" s="332"/>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9"/>
      <c r="GS67" s="99"/>
      <c r="GT67" s="99"/>
      <c r="GU67" s="99"/>
      <c r="GV67" s="99"/>
      <c r="GW67" s="99"/>
      <c r="GX67" s="99"/>
      <c r="GY67" s="99"/>
      <c r="GZ67" s="99"/>
      <c r="HA67" s="99"/>
      <c r="HB67" s="99"/>
      <c r="HC67" s="99"/>
      <c r="HD67" s="99"/>
      <c r="HE67" s="99"/>
      <c r="HF67" s="99"/>
      <c r="HG67" s="99"/>
      <c r="HH67" s="99"/>
      <c r="HI67" s="99"/>
      <c r="HJ67" s="99"/>
      <c r="HK67" s="99"/>
      <c r="HL67" s="99"/>
      <c r="HM67" s="99"/>
      <c r="HN67" s="99"/>
      <c r="HO67" s="99"/>
      <c r="HP67" s="99"/>
      <c r="HQ67" s="99"/>
      <c r="HR67" s="99"/>
      <c r="HS67" s="99"/>
      <c r="HT67" s="99"/>
      <c r="HU67" s="99"/>
      <c r="HV67" s="99"/>
      <c r="HW67" s="99"/>
      <c r="HX67" s="99"/>
      <c r="HY67" s="99"/>
      <c r="HZ67" s="99"/>
      <c r="IA67" s="99"/>
      <c r="IB67" s="99"/>
      <c r="IC67" s="99"/>
      <c r="ID67" s="99"/>
      <c r="IE67" s="99"/>
      <c r="IF67" s="99"/>
      <c r="IG67" s="99"/>
      <c r="IH67" s="99"/>
      <c r="II67" s="99"/>
      <c r="IJ67" s="99"/>
      <c r="IK67" s="99"/>
      <c r="IL67" s="99"/>
      <c r="IM67" s="99"/>
      <c r="IN67" s="99"/>
      <c r="IO67" s="99"/>
      <c r="IP67" s="99"/>
      <c r="IQ67" s="99"/>
      <c r="IR67" s="99"/>
      <c r="IS67" s="99"/>
      <c r="IT67" s="99"/>
      <c r="IU67" s="99"/>
      <c r="IV67" s="99"/>
      <c r="IW67" s="99"/>
      <c r="IX67" s="99"/>
      <c r="IY67" s="99"/>
      <c r="IZ67" s="99"/>
      <c r="JA67" s="99"/>
      <c r="JB67" s="99"/>
      <c r="JC67" s="99"/>
      <c r="JD67" s="99"/>
      <c r="JE67" s="99"/>
      <c r="JF67" s="99"/>
      <c r="JG67" s="99"/>
      <c r="JH67" s="99"/>
      <c r="JI67" s="99"/>
      <c r="JJ67" s="99"/>
      <c r="JK67" s="99"/>
      <c r="JL67" s="99"/>
      <c r="JM67" s="99"/>
      <c r="JN67" s="99"/>
      <c r="JO67" s="99"/>
      <c r="JP67" s="99"/>
      <c r="JQ67" s="99"/>
      <c r="JR67" s="99"/>
      <c r="JS67" s="99"/>
      <c r="JT67" s="99"/>
      <c r="JU67" s="99"/>
      <c r="JV67" s="99"/>
      <c r="JW67" s="99"/>
      <c r="JX67" s="99"/>
      <c r="JY67" s="99"/>
      <c r="JZ67" s="99"/>
      <c r="KA67" s="99"/>
      <c r="KB67" s="99"/>
      <c r="KC67" s="99"/>
      <c r="KD67" s="99"/>
      <c r="KE67" s="99"/>
      <c r="KF67" s="99"/>
      <c r="KG67" s="99"/>
      <c r="KH67" s="99"/>
      <c r="KI67" s="99"/>
      <c r="KJ67" s="99"/>
      <c r="KK67" s="99"/>
      <c r="KL67" s="99"/>
      <c r="KM67" s="99"/>
      <c r="KN67" s="99"/>
      <c r="KO67" s="99"/>
      <c r="KP67" s="99"/>
      <c r="KQ67" s="99"/>
      <c r="KR67" s="99"/>
      <c r="KS67" s="99"/>
      <c r="KT67" s="99"/>
      <c r="KU67" s="99"/>
      <c r="KV67" s="99"/>
      <c r="KW67" s="99"/>
      <c r="KX67" s="99"/>
      <c r="KY67" s="99"/>
      <c r="KZ67" s="99"/>
      <c r="LA67" s="99"/>
      <c r="LB67" s="99"/>
      <c r="LC67" s="99"/>
      <c r="LD67" s="99"/>
      <c r="LE67" s="99"/>
      <c r="LF67" s="99"/>
      <c r="LG67" s="99"/>
      <c r="LH67" s="99"/>
      <c r="LI67" s="99"/>
      <c r="LJ67" s="99"/>
      <c r="LK67" s="99"/>
      <c r="LL67" s="99"/>
      <c r="LM67" s="99"/>
      <c r="LN67" s="99"/>
      <c r="LO67" s="99"/>
      <c r="LP67" s="99"/>
      <c r="LQ67" s="99"/>
      <c r="LR67" s="99"/>
      <c r="LS67" s="99"/>
      <c r="LT67" s="99"/>
      <c r="LU67" s="99"/>
      <c r="LV67" s="99"/>
      <c r="LW67" s="99"/>
      <c r="LX67" s="99"/>
      <c r="LY67" s="99"/>
      <c r="LZ67" s="99"/>
      <c r="MA67" s="99"/>
      <c r="MB67" s="99"/>
      <c r="MC67" s="99"/>
      <c r="MD67" s="99"/>
      <c r="ME67" s="99"/>
      <c r="MF67" s="99"/>
      <c r="MG67" s="99"/>
      <c r="MH67" s="99"/>
      <c r="MI67" s="99"/>
      <c r="MJ67" s="99"/>
      <c r="MK67" s="99"/>
      <c r="ML67" s="99"/>
      <c r="MM67" s="99"/>
      <c r="MN67" s="99"/>
      <c r="MO67" s="99"/>
      <c r="MP67" s="99"/>
      <c r="MQ67" s="99"/>
      <c r="MR67" s="99"/>
      <c r="MS67" s="99"/>
      <c r="MT67" s="99"/>
      <c r="MU67" s="99"/>
      <c r="MV67" s="99"/>
      <c r="MW67" s="99"/>
      <c r="MX67" s="99"/>
      <c r="MY67" s="99"/>
      <c r="MZ67" s="99"/>
      <c r="NA67" s="99"/>
      <c r="NB67" s="99"/>
      <c r="NC67" s="99"/>
      <c r="ND67" s="99"/>
      <c r="NE67" s="99"/>
      <c r="NF67" s="99"/>
      <c r="NG67" s="99"/>
      <c r="NH67" s="99"/>
      <c r="NI67" s="99"/>
      <c r="NJ67" s="99"/>
      <c r="NK67" s="99"/>
      <c r="NL67" s="99"/>
      <c r="NM67" s="99"/>
      <c r="NN67" s="99"/>
      <c r="NO67" s="99"/>
    </row>
    <row r="68" spans="1:379" ht="22.5">
      <c r="A68" s="4"/>
      <c r="B68" s="8" t="s">
        <v>33</v>
      </c>
      <c r="C68" s="8" t="s">
        <v>18</v>
      </c>
      <c r="D68" s="8"/>
      <c r="E68" s="199">
        <v>153</v>
      </c>
      <c r="F68" s="118" t="s">
        <v>185</v>
      </c>
      <c r="G68" s="118" t="s">
        <v>108</v>
      </c>
      <c r="H68" s="195" t="s">
        <v>336</v>
      </c>
      <c r="I68" s="307" t="s">
        <v>188</v>
      </c>
      <c r="J68" s="6"/>
      <c r="K68" s="6"/>
      <c r="L68" s="6"/>
      <c r="M68" s="6"/>
      <c r="N68" s="6"/>
      <c r="O68" s="6"/>
      <c r="P68" s="6"/>
      <c r="Q68" s="6"/>
      <c r="R68" s="6"/>
      <c r="S68" s="255"/>
      <c r="T68" s="276"/>
      <c r="U68" s="56"/>
      <c r="V68" s="8"/>
      <c r="W68" s="273"/>
      <c r="X68" s="208"/>
      <c r="Y68" s="6"/>
      <c r="Z68" s="6"/>
      <c r="AA68" s="6"/>
      <c r="AB68" s="6"/>
      <c r="AC68" s="6"/>
      <c r="AD68" s="6"/>
      <c r="AE68" s="6"/>
      <c r="AF68" s="6"/>
      <c r="AG68" s="255"/>
      <c r="AH68" s="276"/>
      <c r="AI68" s="56"/>
      <c r="AJ68" s="8"/>
      <c r="AK68" s="273"/>
      <c r="AL68" s="208"/>
      <c r="AM68" s="6"/>
      <c r="AN68" s="6"/>
      <c r="AO68" s="6"/>
      <c r="AP68" s="6"/>
      <c r="AQ68" s="6"/>
      <c r="AR68" s="6"/>
      <c r="AS68" s="6"/>
      <c r="AT68" s="6"/>
      <c r="AU68" s="255"/>
      <c r="AV68" s="276"/>
      <c r="AW68" s="56"/>
      <c r="AX68" s="8"/>
      <c r="AY68" s="273"/>
      <c r="AZ68" s="208"/>
      <c r="BA68" s="6"/>
      <c r="BB68" s="6"/>
      <c r="BC68" s="6"/>
      <c r="BD68" s="6"/>
      <c r="BE68" s="6"/>
      <c r="BF68" s="6"/>
      <c r="BG68" s="6"/>
      <c r="BH68" s="255"/>
      <c r="BI68" s="276"/>
      <c r="BJ68" s="56"/>
      <c r="BK68" s="8"/>
      <c r="BL68" s="273"/>
      <c r="BM68" s="208"/>
      <c r="BN68" s="6"/>
      <c r="BO68" s="6"/>
      <c r="BP68" s="6"/>
      <c r="BQ68" s="6"/>
      <c r="BR68" s="6"/>
      <c r="BS68" s="6"/>
      <c r="BT68" s="6"/>
      <c r="BU68" s="6"/>
      <c r="BV68" s="255"/>
      <c r="BW68" s="276"/>
      <c r="BX68" s="56"/>
      <c r="BY68" s="8"/>
      <c r="BZ68" s="273"/>
      <c r="CA68" s="208"/>
      <c r="CB68" s="6"/>
      <c r="CC68" s="6"/>
      <c r="CD68" s="6"/>
      <c r="CE68" s="6"/>
      <c r="CF68" s="6"/>
      <c r="CG68" s="6"/>
      <c r="CH68" s="6"/>
      <c r="CI68" s="6"/>
      <c r="CJ68" s="255"/>
      <c r="CK68" s="276"/>
      <c r="CL68" s="56"/>
      <c r="CM68" s="8"/>
      <c r="CN68" s="273"/>
      <c r="CO68" s="333"/>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9"/>
      <c r="GS68" s="99"/>
      <c r="GT68" s="99"/>
      <c r="GU68" s="99"/>
      <c r="GV68" s="99"/>
      <c r="GW68" s="99"/>
      <c r="GX68" s="99"/>
      <c r="GY68" s="99"/>
      <c r="GZ68" s="99"/>
      <c r="HA68" s="99"/>
      <c r="HB68" s="99"/>
      <c r="HC68" s="99"/>
      <c r="HD68" s="99"/>
      <c r="HE68" s="99"/>
      <c r="HF68" s="99"/>
      <c r="HG68" s="99"/>
      <c r="HH68" s="99"/>
      <c r="HI68" s="99"/>
      <c r="HJ68" s="99"/>
      <c r="HK68" s="99"/>
      <c r="HL68" s="99"/>
      <c r="HM68" s="99"/>
      <c r="HN68" s="99"/>
      <c r="HO68" s="99"/>
      <c r="HP68" s="99"/>
      <c r="HQ68" s="99"/>
      <c r="HR68" s="99"/>
      <c r="HS68" s="99"/>
      <c r="HT68" s="99"/>
      <c r="HU68" s="99"/>
      <c r="HV68" s="99"/>
      <c r="HW68" s="99"/>
      <c r="HX68" s="99"/>
      <c r="HY68" s="99"/>
      <c r="HZ68" s="99"/>
      <c r="IA68" s="99"/>
      <c r="IB68" s="99"/>
      <c r="IC68" s="99"/>
      <c r="ID68" s="99"/>
      <c r="IE68" s="99"/>
      <c r="IF68" s="99"/>
      <c r="IG68" s="99"/>
      <c r="IH68" s="99"/>
      <c r="II68" s="99"/>
      <c r="IJ68" s="99"/>
      <c r="IK68" s="99"/>
      <c r="IL68" s="99"/>
      <c r="IM68" s="99"/>
      <c r="IN68" s="99"/>
      <c r="IO68" s="99"/>
      <c r="IP68" s="99"/>
      <c r="IQ68" s="99"/>
      <c r="IR68" s="99"/>
      <c r="IS68" s="99"/>
      <c r="IT68" s="99"/>
      <c r="IU68" s="99"/>
      <c r="IV68" s="99"/>
      <c r="IW68" s="99"/>
      <c r="IX68" s="99"/>
      <c r="IY68" s="99"/>
      <c r="IZ68" s="99"/>
      <c r="JA68" s="99"/>
      <c r="JB68" s="99"/>
      <c r="JC68" s="99"/>
      <c r="JD68" s="99"/>
      <c r="JE68" s="99"/>
      <c r="JF68" s="99"/>
      <c r="JG68" s="99"/>
      <c r="JH68" s="99"/>
      <c r="JI68" s="99"/>
      <c r="JJ68" s="99"/>
      <c r="JK68" s="99"/>
      <c r="JL68" s="99"/>
      <c r="JM68" s="99"/>
      <c r="JN68" s="99"/>
      <c r="JO68" s="99"/>
      <c r="JP68" s="99"/>
      <c r="JQ68" s="99"/>
      <c r="JR68" s="99"/>
      <c r="JS68" s="99"/>
      <c r="JT68" s="99"/>
      <c r="JU68" s="99"/>
      <c r="JV68" s="99"/>
      <c r="JW68" s="99"/>
      <c r="JX68" s="99"/>
      <c r="JY68" s="99"/>
      <c r="JZ68" s="99"/>
      <c r="KA68" s="99"/>
      <c r="KB68" s="99"/>
      <c r="KC68" s="99"/>
      <c r="KD68" s="99"/>
      <c r="KE68" s="99"/>
      <c r="KF68" s="99"/>
      <c r="KG68" s="99"/>
      <c r="KH68" s="99"/>
      <c r="KI68" s="99"/>
      <c r="KJ68" s="99"/>
      <c r="KK68" s="99"/>
      <c r="KL68" s="99"/>
      <c r="KM68" s="99"/>
      <c r="KN68" s="99"/>
      <c r="KO68" s="99"/>
      <c r="KP68" s="99"/>
      <c r="KQ68" s="99"/>
      <c r="KR68" s="99"/>
      <c r="KS68" s="99"/>
      <c r="KT68" s="99"/>
      <c r="KU68" s="99"/>
      <c r="KV68" s="99"/>
      <c r="KW68" s="99"/>
      <c r="KX68" s="99"/>
      <c r="KY68" s="99"/>
      <c r="KZ68" s="99"/>
      <c r="LA68" s="99"/>
      <c r="LB68" s="99"/>
      <c r="LC68" s="99"/>
      <c r="LD68" s="99"/>
      <c r="LE68" s="99"/>
      <c r="LF68" s="99"/>
      <c r="LG68" s="99"/>
      <c r="LH68" s="99"/>
      <c r="LI68" s="99"/>
      <c r="LJ68" s="99"/>
      <c r="LK68" s="99"/>
      <c r="LL68" s="99"/>
      <c r="LM68" s="99"/>
      <c r="LN68" s="99"/>
      <c r="LO68" s="99"/>
      <c r="LP68" s="99"/>
      <c r="LQ68" s="99"/>
      <c r="LR68" s="99"/>
      <c r="LS68" s="99"/>
      <c r="LT68" s="99"/>
      <c r="LU68" s="99"/>
      <c r="LV68" s="99"/>
      <c r="LW68" s="99"/>
      <c r="LX68" s="99"/>
      <c r="LY68" s="99"/>
      <c r="LZ68" s="99"/>
      <c r="MA68" s="99"/>
      <c r="MB68" s="99"/>
      <c r="MC68" s="99"/>
      <c r="MD68" s="99"/>
      <c r="ME68" s="99"/>
      <c r="MF68" s="99"/>
      <c r="MG68" s="99"/>
      <c r="MH68" s="99"/>
      <c r="MI68" s="99"/>
      <c r="MJ68" s="99"/>
      <c r="MK68" s="99"/>
      <c r="ML68" s="99"/>
      <c r="MM68" s="99"/>
      <c r="MN68" s="99"/>
      <c r="MO68" s="99"/>
      <c r="MP68" s="99"/>
      <c r="MQ68" s="99"/>
      <c r="MR68" s="99"/>
      <c r="MS68" s="99"/>
      <c r="MT68" s="99"/>
      <c r="MU68" s="99"/>
      <c r="MV68" s="99"/>
      <c r="MW68" s="99"/>
      <c r="MX68" s="99"/>
      <c r="MY68" s="99"/>
      <c r="MZ68" s="99"/>
      <c r="NA68" s="99"/>
      <c r="NB68" s="99"/>
      <c r="NC68" s="99"/>
      <c r="ND68" s="99"/>
      <c r="NE68" s="99"/>
      <c r="NF68" s="99"/>
      <c r="NG68" s="99"/>
      <c r="NH68" s="99"/>
      <c r="NI68" s="99"/>
      <c r="NJ68" s="99"/>
      <c r="NK68" s="99"/>
      <c r="NL68" s="99"/>
      <c r="NM68" s="99"/>
      <c r="NN68" s="99"/>
      <c r="NO68" s="99"/>
    </row>
    <row r="69" spans="1:379" ht="22.5">
      <c r="A69" s="4"/>
      <c r="B69" s="8" t="s">
        <v>33</v>
      </c>
      <c r="C69" s="8" t="s">
        <v>18</v>
      </c>
      <c r="D69" s="8"/>
      <c r="E69" s="199">
        <v>153</v>
      </c>
      <c r="F69" s="118" t="s">
        <v>185</v>
      </c>
      <c r="G69" s="118" t="s">
        <v>108</v>
      </c>
      <c r="H69" s="195" t="s">
        <v>336</v>
      </c>
      <c r="I69" s="307" t="s">
        <v>188</v>
      </c>
      <c r="J69" s="6"/>
      <c r="K69" s="6"/>
      <c r="L69" s="6"/>
      <c r="M69" s="6"/>
      <c r="N69" s="6"/>
      <c r="O69" s="6"/>
      <c r="P69" s="6"/>
      <c r="Q69" s="6"/>
      <c r="R69" s="6"/>
      <c r="S69" s="255"/>
      <c r="T69" s="276"/>
      <c r="U69" s="56"/>
      <c r="V69" s="8"/>
      <c r="W69" s="273"/>
      <c r="X69" s="208"/>
      <c r="Y69" s="6"/>
      <c r="Z69" s="6"/>
      <c r="AA69" s="6"/>
      <c r="AB69" s="6"/>
      <c r="AC69" s="6"/>
      <c r="AD69" s="6"/>
      <c r="AE69" s="6"/>
      <c r="AF69" s="6"/>
      <c r="AG69" s="255"/>
      <c r="AH69" s="276"/>
      <c r="AI69" s="56"/>
      <c r="AJ69" s="8"/>
      <c r="AK69" s="273"/>
      <c r="AL69" s="208"/>
      <c r="AM69" s="6"/>
      <c r="AN69" s="6"/>
      <c r="AO69" s="6"/>
      <c r="AP69" s="6"/>
      <c r="AQ69" s="6"/>
      <c r="AR69" s="6"/>
      <c r="AS69" s="6"/>
      <c r="AT69" s="6"/>
      <c r="AU69" s="255"/>
      <c r="AV69" s="276"/>
      <c r="AW69" s="56"/>
      <c r="AX69" s="8"/>
      <c r="AY69" s="273"/>
      <c r="AZ69" s="208"/>
      <c r="BA69" s="6"/>
      <c r="BB69" s="6"/>
      <c r="BC69" s="6"/>
      <c r="BD69" s="6"/>
      <c r="BE69" s="6"/>
      <c r="BF69" s="6"/>
      <c r="BG69" s="6"/>
      <c r="BH69" s="255"/>
      <c r="BI69" s="276"/>
      <c r="BJ69" s="56"/>
      <c r="BK69" s="8"/>
      <c r="BL69" s="273"/>
      <c r="BM69" s="208"/>
      <c r="BN69" s="6"/>
      <c r="BO69" s="6"/>
      <c r="BP69" s="6"/>
      <c r="BQ69" s="6"/>
      <c r="BR69" s="6"/>
      <c r="BS69" s="6"/>
      <c r="BT69" s="6"/>
      <c r="BU69" s="6"/>
      <c r="BV69" s="255"/>
      <c r="BW69" s="276"/>
      <c r="BX69" s="56"/>
      <c r="BY69" s="8"/>
      <c r="BZ69" s="273"/>
      <c r="CA69" s="208"/>
      <c r="CB69" s="6"/>
      <c r="CC69" s="6"/>
      <c r="CD69" s="6"/>
      <c r="CE69" s="6"/>
      <c r="CF69" s="6"/>
      <c r="CG69" s="6"/>
      <c r="CH69" s="6"/>
      <c r="CI69" s="6"/>
      <c r="CJ69" s="255"/>
      <c r="CK69" s="276"/>
      <c r="CL69" s="56"/>
      <c r="CM69" s="8"/>
      <c r="CN69" s="273"/>
      <c r="CO69" s="333"/>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9"/>
      <c r="GS69" s="99"/>
      <c r="GT69" s="99"/>
      <c r="GU69" s="99"/>
      <c r="GV69" s="99"/>
      <c r="GW69" s="99"/>
      <c r="GX69" s="99"/>
      <c r="GY69" s="99"/>
      <c r="GZ69" s="99"/>
      <c r="HA69" s="99"/>
      <c r="HB69" s="99"/>
      <c r="HC69" s="99"/>
      <c r="HD69" s="99"/>
      <c r="HE69" s="99"/>
      <c r="HF69" s="99"/>
      <c r="HG69" s="99"/>
      <c r="HH69" s="99"/>
      <c r="HI69" s="99"/>
      <c r="HJ69" s="99"/>
      <c r="HK69" s="99"/>
      <c r="HL69" s="99"/>
      <c r="HM69" s="99"/>
      <c r="HN69" s="99"/>
      <c r="HO69" s="99"/>
      <c r="HP69" s="99"/>
      <c r="HQ69" s="99"/>
      <c r="HR69" s="99"/>
      <c r="HS69" s="99"/>
      <c r="HT69" s="99"/>
      <c r="HU69" s="99"/>
      <c r="HV69" s="99"/>
      <c r="HW69" s="99"/>
      <c r="HX69" s="99"/>
      <c r="HY69" s="99"/>
      <c r="HZ69" s="99"/>
      <c r="IA69" s="99"/>
      <c r="IB69" s="99"/>
      <c r="IC69" s="99"/>
      <c r="ID69" s="99"/>
      <c r="IE69" s="99"/>
      <c r="IF69" s="99"/>
      <c r="IG69" s="99"/>
      <c r="IH69" s="99"/>
      <c r="II69" s="99"/>
      <c r="IJ69" s="99"/>
      <c r="IK69" s="99"/>
      <c r="IL69" s="99"/>
      <c r="IM69" s="99"/>
      <c r="IN69" s="99"/>
      <c r="IO69" s="99"/>
      <c r="IP69" s="99"/>
      <c r="IQ69" s="99"/>
      <c r="IR69" s="99"/>
      <c r="IS69" s="99"/>
      <c r="IT69" s="99"/>
      <c r="IU69" s="99"/>
      <c r="IV69" s="99"/>
      <c r="IW69" s="99"/>
      <c r="IX69" s="99"/>
      <c r="IY69" s="99"/>
      <c r="IZ69" s="99"/>
      <c r="JA69" s="99"/>
      <c r="JB69" s="99"/>
      <c r="JC69" s="99"/>
      <c r="JD69" s="99"/>
      <c r="JE69" s="99"/>
      <c r="JF69" s="99"/>
      <c r="JG69" s="99"/>
      <c r="JH69" s="99"/>
      <c r="JI69" s="99"/>
      <c r="JJ69" s="99"/>
      <c r="JK69" s="99"/>
      <c r="JL69" s="99"/>
      <c r="JM69" s="99"/>
      <c r="JN69" s="99"/>
      <c r="JO69" s="99"/>
      <c r="JP69" s="99"/>
      <c r="JQ69" s="99"/>
      <c r="JR69" s="99"/>
      <c r="JS69" s="99"/>
      <c r="JT69" s="99"/>
      <c r="JU69" s="99"/>
      <c r="JV69" s="99"/>
      <c r="JW69" s="99"/>
      <c r="JX69" s="99"/>
      <c r="JY69" s="99"/>
      <c r="JZ69" s="99"/>
      <c r="KA69" s="99"/>
      <c r="KB69" s="99"/>
      <c r="KC69" s="99"/>
      <c r="KD69" s="99"/>
      <c r="KE69" s="99"/>
      <c r="KF69" s="99"/>
      <c r="KG69" s="99"/>
      <c r="KH69" s="99"/>
      <c r="KI69" s="99"/>
      <c r="KJ69" s="99"/>
      <c r="KK69" s="99"/>
      <c r="KL69" s="99"/>
      <c r="KM69" s="99"/>
      <c r="KN69" s="99"/>
      <c r="KO69" s="99"/>
      <c r="KP69" s="99"/>
      <c r="KQ69" s="99"/>
      <c r="KR69" s="99"/>
      <c r="KS69" s="99"/>
      <c r="KT69" s="99"/>
      <c r="KU69" s="99"/>
      <c r="KV69" s="99"/>
      <c r="KW69" s="99"/>
      <c r="KX69" s="99"/>
      <c r="KY69" s="99"/>
      <c r="KZ69" s="99"/>
      <c r="LA69" s="99"/>
      <c r="LB69" s="99"/>
      <c r="LC69" s="99"/>
      <c r="LD69" s="99"/>
      <c r="LE69" s="99"/>
      <c r="LF69" s="99"/>
      <c r="LG69" s="99"/>
      <c r="LH69" s="99"/>
      <c r="LI69" s="99"/>
      <c r="LJ69" s="99"/>
      <c r="LK69" s="99"/>
      <c r="LL69" s="99"/>
      <c r="LM69" s="99"/>
      <c r="LN69" s="99"/>
      <c r="LO69" s="99"/>
      <c r="LP69" s="99"/>
      <c r="LQ69" s="99"/>
      <c r="LR69" s="99"/>
      <c r="LS69" s="99"/>
      <c r="LT69" s="99"/>
      <c r="LU69" s="99"/>
      <c r="LV69" s="99"/>
      <c r="LW69" s="99"/>
      <c r="LX69" s="99"/>
      <c r="LY69" s="99"/>
      <c r="LZ69" s="99"/>
      <c r="MA69" s="99"/>
      <c r="MB69" s="99"/>
      <c r="MC69" s="99"/>
      <c r="MD69" s="99"/>
      <c r="ME69" s="99"/>
      <c r="MF69" s="99"/>
      <c r="MG69" s="99"/>
      <c r="MH69" s="99"/>
      <c r="MI69" s="99"/>
      <c r="MJ69" s="99"/>
      <c r="MK69" s="99"/>
      <c r="ML69" s="99"/>
      <c r="MM69" s="99"/>
      <c r="MN69" s="99"/>
      <c r="MO69" s="99"/>
      <c r="MP69" s="99"/>
      <c r="MQ69" s="99"/>
      <c r="MR69" s="99"/>
      <c r="MS69" s="99"/>
      <c r="MT69" s="99"/>
      <c r="MU69" s="99"/>
      <c r="MV69" s="99"/>
      <c r="MW69" s="99"/>
      <c r="MX69" s="99"/>
      <c r="MY69" s="99"/>
      <c r="MZ69" s="99"/>
      <c r="NA69" s="99"/>
      <c r="NB69" s="99"/>
      <c r="NC69" s="99"/>
      <c r="ND69" s="99"/>
      <c r="NE69" s="99"/>
      <c r="NF69" s="99"/>
      <c r="NG69" s="99"/>
      <c r="NH69" s="99"/>
      <c r="NI69" s="99"/>
      <c r="NJ69" s="99"/>
      <c r="NK69" s="99"/>
      <c r="NL69" s="99"/>
      <c r="NM69" s="99"/>
      <c r="NN69" s="99"/>
      <c r="NO69" s="99"/>
    </row>
    <row r="70" spans="1:379" ht="24">
      <c r="A70" s="4"/>
      <c r="B70" s="64" t="s">
        <v>33</v>
      </c>
      <c r="C70" s="64" t="s">
        <v>18</v>
      </c>
      <c r="D70" s="65" t="s">
        <v>337</v>
      </c>
      <c r="E70" s="117">
        <v>414</v>
      </c>
      <c r="F70" s="119" t="s">
        <v>185</v>
      </c>
      <c r="G70" s="119" t="s">
        <v>108</v>
      </c>
      <c r="H70" s="119" t="s">
        <v>336</v>
      </c>
      <c r="I70" s="305" t="s">
        <v>188</v>
      </c>
      <c r="J70" s="70"/>
      <c r="K70" s="70"/>
      <c r="L70" s="70"/>
      <c r="M70" s="70"/>
      <c r="N70" s="80" t="s">
        <v>115</v>
      </c>
      <c r="O70" s="79">
        <f>SUM(O71:O72)</f>
        <v>0</v>
      </c>
      <c r="P70" s="79">
        <f>SUM(P71:P72)</f>
        <v>0</v>
      </c>
      <c r="Q70" s="80" t="s">
        <v>115</v>
      </c>
      <c r="R70" s="79">
        <f>SUM(R71:R72)</f>
        <v>0</v>
      </c>
      <c r="S70" s="256">
        <f>SUM(S71:S72)</f>
        <v>0</v>
      </c>
      <c r="T70" s="270"/>
      <c r="U70" s="79"/>
      <c r="V70" s="79"/>
      <c r="W70" s="271"/>
      <c r="X70" s="263"/>
      <c r="Y70" s="70"/>
      <c r="Z70" s="70"/>
      <c r="AA70" s="70"/>
      <c r="AB70" s="80" t="s">
        <v>115</v>
      </c>
      <c r="AC70" s="79">
        <f>SUM(AC71:AC72)</f>
        <v>0</v>
      </c>
      <c r="AD70" s="79">
        <f>SUM(AD71:AD72)</f>
        <v>0</v>
      </c>
      <c r="AE70" s="80" t="s">
        <v>115</v>
      </c>
      <c r="AF70" s="79">
        <f>SUM(AF71:AF72)</f>
        <v>0</v>
      </c>
      <c r="AG70" s="256">
        <f>SUM(AG71:AG72)</f>
        <v>0</v>
      </c>
      <c r="AH70" s="270"/>
      <c r="AI70" s="79"/>
      <c r="AJ70" s="79"/>
      <c r="AK70" s="271"/>
      <c r="AL70" s="263"/>
      <c r="AM70" s="70"/>
      <c r="AN70" s="70"/>
      <c r="AO70" s="70"/>
      <c r="AP70" s="80" t="s">
        <v>115</v>
      </c>
      <c r="AQ70" s="79">
        <f>SUM(AQ71:AQ72)</f>
        <v>0</v>
      </c>
      <c r="AR70" s="79">
        <f>SUM(AR71:AR72)</f>
        <v>0</v>
      </c>
      <c r="AS70" s="80" t="s">
        <v>115</v>
      </c>
      <c r="AT70" s="79">
        <f>SUM(AT71:AT72)</f>
        <v>0</v>
      </c>
      <c r="AU70" s="256">
        <f>SUM(AU71:AU72)</f>
        <v>0</v>
      </c>
      <c r="AV70" s="270"/>
      <c r="AW70" s="79"/>
      <c r="AX70" s="79"/>
      <c r="AY70" s="271"/>
      <c r="AZ70" s="263"/>
      <c r="BA70" s="70"/>
      <c r="BB70" s="70"/>
      <c r="BC70" s="80" t="s">
        <v>115</v>
      </c>
      <c r="BD70" s="79">
        <f>SUM(BD71:BD72)</f>
        <v>0</v>
      </c>
      <c r="BE70" s="79">
        <f>SUM(BE71:BE72)</f>
        <v>0</v>
      </c>
      <c r="BF70" s="80" t="s">
        <v>115</v>
      </c>
      <c r="BG70" s="79">
        <f>SUM(BG71:BG72)</f>
        <v>0</v>
      </c>
      <c r="BH70" s="256">
        <f>SUM(BH71:BH72)</f>
        <v>0</v>
      </c>
      <c r="BI70" s="270"/>
      <c r="BJ70" s="79"/>
      <c r="BK70" s="79"/>
      <c r="BL70" s="271"/>
      <c r="BM70" s="263"/>
      <c r="BN70" s="70"/>
      <c r="BO70" s="70"/>
      <c r="BP70" s="70"/>
      <c r="BQ70" s="80" t="s">
        <v>115</v>
      </c>
      <c r="BR70" s="79">
        <f>SUM(BR71:BR72)</f>
        <v>0</v>
      </c>
      <c r="BS70" s="79">
        <f>SUM(BS71:BS72)</f>
        <v>0</v>
      </c>
      <c r="BT70" s="80" t="s">
        <v>115</v>
      </c>
      <c r="BU70" s="79">
        <f>SUM(BU71:BU72)</f>
        <v>0</v>
      </c>
      <c r="BV70" s="256">
        <f>SUM(BV71:BV72)</f>
        <v>0</v>
      </c>
      <c r="BW70" s="270"/>
      <c r="BX70" s="79"/>
      <c r="BY70" s="79"/>
      <c r="BZ70" s="271"/>
      <c r="CA70" s="263"/>
      <c r="CB70" s="70"/>
      <c r="CC70" s="70"/>
      <c r="CD70" s="70"/>
      <c r="CE70" s="80" t="s">
        <v>115</v>
      </c>
      <c r="CF70" s="79">
        <f>SUM(CF71:CF72)</f>
        <v>0</v>
      </c>
      <c r="CG70" s="79">
        <f>SUM(CG71:CG72)</f>
        <v>0</v>
      </c>
      <c r="CH70" s="80" t="s">
        <v>115</v>
      </c>
      <c r="CI70" s="79">
        <f>SUM(CI71:CI72)</f>
        <v>0</v>
      </c>
      <c r="CJ70" s="256">
        <f>SUM(CJ71:CJ72)</f>
        <v>0</v>
      </c>
      <c r="CK70" s="270"/>
      <c r="CL70" s="79"/>
      <c r="CM70" s="79"/>
      <c r="CN70" s="271"/>
      <c r="CO70" s="332"/>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9"/>
      <c r="GS70" s="99"/>
      <c r="GT70" s="99"/>
      <c r="GU70" s="99"/>
      <c r="GV70" s="99"/>
      <c r="GW70" s="99"/>
      <c r="GX70" s="99"/>
      <c r="GY70" s="99"/>
      <c r="GZ70" s="99"/>
      <c r="HA70" s="99"/>
      <c r="HB70" s="99"/>
      <c r="HC70" s="99"/>
      <c r="HD70" s="99"/>
      <c r="HE70" s="99"/>
      <c r="HF70" s="99"/>
      <c r="HG70" s="99"/>
      <c r="HH70" s="99"/>
      <c r="HI70" s="99"/>
      <c r="HJ70" s="99"/>
      <c r="HK70" s="99"/>
      <c r="HL70" s="99"/>
      <c r="HM70" s="99"/>
      <c r="HN70" s="99"/>
      <c r="HO70" s="99"/>
      <c r="HP70" s="99"/>
      <c r="HQ70" s="99"/>
      <c r="HR70" s="99"/>
      <c r="HS70" s="99"/>
      <c r="HT70" s="99"/>
      <c r="HU70" s="99"/>
      <c r="HV70" s="99"/>
      <c r="HW70" s="99"/>
      <c r="HX70" s="99"/>
      <c r="HY70" s="99"/>
      <c r="HZ70" s="99"/>
      <c r="IA70" s="99"/>
      <c r="IB70" s="99"/>
      <c r="IC70" s="99"/>
      <c r="ID70" s="99"/>
      <c r="IE70" s="99"/>
      <c r="IF70" s="99"/>
      <c r="IG70" s="99"/>
      <c r="IH70" s="99"/>
      <c r="II70" s="99"/>
      <c r="IJ70" s="99"/>
      <c r="IK70" s="99"/>
      <c r="IL70" s="99"/>
      <c r="IM70" s="99"/>
      <c r="IN70" s="99"/>
      <c r="IO70" s="99"/>
      <c r="IP70" s="99"/>
      <c r="IQ70" s="99"/>
      <c r="IR70" s="99"/>
      <c r="IS70" s="99"/>
      <c r="IT70" s="99"/>
      <c r="IU70" s="99"/>
      <c r="IV70" s="99"/>
      <c r="IW70" s="99"/>
      <c r="IX70" s="99"/>
      <c r="IY70" s="99"/>
      <c r="IZ70" s="99"/>
      <c r="JA70" s="99"/>
      <c r="JB70" s="99"/>
      <c r="JC70" s="99"/>
      <c r="JD70" s="99"/>
      <c r="JE70" s="99"/>
      <c r="JF70" s="99"/>
      <c r="JG70" s="99"/>
      <c r="JH70" s="99"/>
      <c r="JI70" s="99"/>
      <c r="JJ70" s="99"/>
      <c r="JK70" s="99"/>
      <c r="JL70" s="99"/>
      <c r="JM70" s="99"/>
      <c r="JN70" s="99"/>
      <c r="JO70" s="99"/>
      <c r="JP70" s="99"/>
      <c r="JQ70" s="99"/>
      <c r="JR70" s="99"/>
      <c r="JS70" s="99"/>
      <c r="JT70" s="99"/>
      <c r="JU70" s="99"/>
      <c r="JV70" s="99"/>
      <c r="JW70" s="99"/>
      <c r="JX70" s="99"/>
      <c r="JY70" s="99"/>
      <c r="JZ70" s="99"/>
      <c r="KA70" s="99"/>
      <c r="KB70" s="99"/>
      <c r="KC70" s="99"/>
      <c r="KD70" s="99"/>
      <c r="KE70" s="99"/>
      <c r="KF70" s="99"/>
      <c r="KG70" s="99"/>
      <c r="KH70" s="99"/>
      <c r="KI70" s="99"/>
      <c r="KJ70" s="99"/>
      <c r="KK70" s="99"/>
      <c r="KL70" s="99"/>
      <c r="KM70" s="99"/>
      <c r="KN70" s="99"/>
      <c r="KO70" s="99"/>
      <c r="KP70" s="99"/>
      <c r="KQ70" s="99"/>
      <c r="KR70" s="99"/>
      <c r="KS70" s="99"/>
      <c r="KT70" s="99"/>
      <c r="KU70" s="99"/>
      <c r="KV70" s="99"/>
      <c r="KW70" s="99"/>
      <c r="KX70" s="99"/>
      <c r="KY70" s="99"/>
      <c r="KZ70" s="99"/>
      <c r="LA70" s="99"/>
      <c r="LB70" s="99"/>
      <c r="LC70" s="99"/>
      <c r="LD70" s="99"/>
      <c r="LE70" s="99"/>
      <c r="LF70" s="99"/>
      <c r="LG70" s="99"/>
      <c r="LH70" s="99"/>
      <c r="LI70" s="99"/>
      <c r="LJ70" s="99"/>
      <c r="LK70" s="99"/>
      <c r="LL70" s="99"/>
      <c r="LM70" s="99"/>
      <c r="LN70" s="99"/>
      <c r="LO70" s="99"/>
      <c r="LP70" s="99"/>
      <c r="LQ70" s="99"/>
      <c r="LR70" s="99"/>
      <c r="LS70" s="99"/>
      <c r="LT70" s="99"/>
      <c r="LU70" s="99"/>
      <c r="LV70" s="99"/>
      <c r="LW70" s="99"/>
      <c r="LX70" s="99"/>
      <c r="LY70" s="99"/>
      <c r="LZ70" s="99"/>
      <c r="MA70" s="99"/>
      <c r="MB70" s="99"/>
      <c r="MC70" s="99"/>
      <c r="MD70" s="99"/>
      <c r="ME70" s="99"/>
      <c r="MF70" s="99"/>
      <c r="MG70" s="99"/>
      <c r="MH70" s="99"/>
      <c r="MI70" s="99"/>
      <c r="MJ70" s="99"/>
      <c r="MK70" s="99"/>
      <c r="ML70" s="99"/>
      <c r="MM70" s="99"/>
      <c r="MN70" s="99"/>
      <c r="MO70" s="99"/>
      <c r="MP70" s="99"/>
      <c r="MQ70" s="99"/>
      <c r="MR70" s="99"/>
      <c r="MS70" s="99"/>
      <c r="MT70" s="99"/>
      <c r="MU70" s="99"/>
      <c r="MV70" s="99"/>
      <c r="MW70" s="99"/>
      <c r="MX70" s="99"/>
      <c r="MY70" s="99"/>
      <c r="MZ70" s="99"/>
      <c r="NA70" s="99"/>
      <c r="NB70" s="99"/>
      <c r="NC70" s="99"/>
      <c r="ND70" s="99"/>
      <c r="NE70" s="99"/>
      <c r="NF70" s="99"/>
      <c r="NG70" s="99"/>
      <c r="NH70" s="99"/>
      <c r="NI70" s="99"/>
      <c r="NJ70" s="99"/>
      <c r="NK70" s="99"/>
      <c r="NL70" s="99"/>
      <c r="NM70" s="99"/>
      <c r="NN70" s="99"/>
      <c r="NO70" s="99"/>
    </row>
    <row r="71" spans="1:379" ht="22.5">
      <c r="A71" s="4"/>
      <c r="B71" s="8" t="s">
        <v>33</v>
      </c>
      <c r="C71" s="8" t="s">
        <v>18</v>
      </c>
      <c r="D71" s="8"/>
      <c r="E71" s="199">
        <v>414</v>
      </c>
      <c r="F71" s="118" t="s">
        <v>185</v>
      </c>
      <c r="G71" s="118" t="s">
        <v>108</v>
      </c>
      <c r="H71" s="195" t="s">
        <v>336</v>
      </c>
      <c r="I71" s="307" t="s">
        <v>188</v>
      </c>
      <c r="J71" s="6"/>
      <c r="K71" s="6"/>
      <c r="L71" s="6"/>
      <c r="M71" s="6"/>
      <c r="N71" s="6"/>
      <c r="O71" s="6"/>
      <c r="P71" s="6"/>
      <c r="Q71" s="6"/>
      <c r="R71" s="6"/>
      <c r="S71" s="255"/>
      <c r="T71" s="276"/>
      <c r="U71" s="56"/>
      <c r="V71" s="8"/>
      <c r="W71" s="273"/>
      <c r="X71" s="208"/>
      <c r="Y71" s="6"/>
      <c r="Z71" s="6"/>
      <c r="AA71" s="6"/>
      <c r="AB71" s="6"/>
      <c r="AC71" s="6"/>
      <c r="AD71" s="6"/>
      <c r="AE71" s="6"/>
      <c r="AF71" s="6"/>
      <c r="AG71" s="255"/>
      <c r="AH71" s="276"/>
      <c r="AI71" s="56"/>
      <c r="AJ71" s="8"/>
      <c r="AK71" s="273"/>
      <c r="AL71" s="208"/>
      <c r="AM71" s="6"/>
      <c r="AN71" s="6"/>
      <c r="AO71" s="6"/>
      <c r="AP71" s="6"/>
      <c r="AQ71" s="6"/>
      <c r="AR71" s="6"/>
      <c r="AS71" s="6"/>
      <c r="AT71" s="6"/>
      <c r="AU71" s="255"/>
      <c r="AV71" s="276"/>
      <c r="AW71" s="56"/>
      <c r="AX71" s="8"/>
      <c r="AY71" s="273"/>
      <c r="AZ71" s="208"/>
      <c r="BA71" s="6"/>
      <c r="BB71" s="6"/>
      <c r="BC71" s="6"/>
      <c r="BD71" s="6"/>
      <c r="BE71" s="6"/>
      <c r="BF71" s="6"/>
      <c r="BG71" s="6"/>
      <c r="BH71" s="255"/>
      <c r="BI71" s="276"/>
      <c r="BJ71" s="56"/>
      <c r="BK71" s="8"/>
      <c r="BL71" s="273"/>
      <c r="BM71" s="208"/>
      <c r="BN71" s="6"/>
      <c r="BO71" s="6"/>
      <c r="BP71" s="6"/>
      <c r="BQ71" s="6"/>
      <c r="BR71" s="6"/>
      <c r="BS71" s="6"/>
      <c r="BT71" s="6"/>
      <c r="BU71" s="6"/>
      <c r="BV71" s="255"/>
      <c r="BW71" s="276"/>
      <c r="BX71" s="56"/>
      <c r="BY71" s="8"/>
      <c r="BZ71" s="273"/>
      <c r="CA71" s="208"/>
      <c r="CB71" s="6"/>
      <c r="CC71" s="6"/>
      <c r="CD71" s="6"/>
      <c r="CE71" s="6"/>
      <c r="CF71" s="6"/>
      <c r="CG71" s="6"/>
      <c r="CH71" s="6"/>
      <c r="CI71" s="6"/>
      <c r="CJ71" s="255"/>
      <c r="CK71" s="276"/>
      <c r="CL71" s="56"/>
      <c r="CM71" s="8"/>
      <c r="CN71" s="273"/>
      <c r="CO71" s="333"/>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9"/>
      <c r="GS71" s="99"/>
      <c r="GT71" s="99"/>
      <c r="GU71" s="99"/>
      <c r="GV71" s="99"/>
      <c r="GW71" s="99"/>
      <c r="GX71" s="99"/>
      <c r="GY71" s="99"/>
      <c r="GZ71" s="99"/>
      <c r="HA71" s="99"/>
      <c r="HB71" s="99"/>
      <c r="HC71" s="99"/>
      <c r="HD71" s="99"/>
      <c r="HE71" s="99"/>
      <c r="HF71" s="99"/>
      <c r="HG71" s="99"/>
      <c r="HH71" s="99"/>
      <c r="HI71" s="99"/>
      <c r="HJ71" s="99"/>
      <c r="HK71" s="99"/>
      <c r="HL71" s="99"/>
      <c r="HM71" s="99"/>
      <c r="HN71" s="99"/>
      <c r="HO71" s="99"/>
      <c r="HP71" s="99"/>
      <c r="HQ71" s="99"/>
      <c r="HR71" s="99"/>
      <c r="HS71" s="99"/>
      <c r="HT71" s="99"/>
      <c r="HU71" s="99"/>
      <c r="HV71" s="99"/>
      <c r="HW71" s="99"/>
      <c r="HX71" s="99"/>
      <c r="HY71" s="99"/>
      <c r="HZ71" s="99"/>
      <c r="IA71" s="99"/>
      <c r="IB71" s="99"/>
      <c r="IC71" s="99"/>
      <c r="ID71" s="99"/>
      <c r="IE71" s="99"/>
      <c r="IF71" s="99"/>
      <c r="IG71" s="99"/>
      <c r="IH71" s="99"/>
      <c r="II71" s="99"/>
      <c r="IJ71" s="99"/>
      <c r="IK71" s="99"/>
      <c r="IL71" s="99"/>
      <c r="IM71" s="99"/>
      <c r="IN71" s="99"/>
      <c r="IO71" s="99"/>
      <c r="IP71" s="99"/>
      <c r="IQ71" s="99"/>
      <c r="IR71" s="99"/>
      <c r="IS71" s="99"/>
      <c r="IT71" s="99"/>
      <c r="IU71" s="99"/>
      <c r="IV71" s="99"/>
      <c r="IW71" s="99"/>
      <c r="IX71" s="99"/>
      <c r="IY71" s="99"/>
      <c r="IZ71" s="99"/>
      <c r="JA71" s="99"/>
      <c r="JB71" s="99"/>
      <c r="JC71" s="99"/>
      <c r="JD71" s="99"/>
      <c r="JE71" s="99"/>
      <c r="JF71" s="99"/>
      <c r="JG71" s="99"/>
      <c r="JH71" s="99"/>
      <c r="JI71" s="99"/>
      <c r="JJ71" s="99"/>
      <c r="JK71" s="99"/>
      <c r="JL71" s="99"/>
      <c r="JM71" s="99"/>
      <c r="JN71" s="99"/>
      <c r="JO71" s="99"/>
      <c r="JP71" s="99"/>
      <c r="JQ71" s="99"/>
      <c r="JR71" s="99"/>
      <c r="JS71" s="99"/>
      <c r="JT71" s="99"/>
      <c r="JU71" s="99"/>
      <c r="JV71" s="99"/>
      <c r="JW71" s="99"/>
      <c r="JX71" s="99"/>
      <c r="JY71" s="99"/>
      <c r="JZ71" s="99"/>
      <c r="KA71" s="99"/>
      <c r="KB71" s="99"/>
      <c r="KC71" s="99"/>
      <c r="KD71" s="99"/>
      <c r="KE71" s="99"/>
      <c r="KF71" s="99"/>
      <c r="KG71" s="99"/>
      <c r="KH71" s="99"/>
      <c r="KI71" s="99"/>
      <c r="KJ71" s="99"/>
      <c r="KK71" s="99"/>
      <c r="KL71" s="99"/>
      <c r="KM71" s="99"/>
      <c r="KN71" s="99"/>
      <c r="KO71" s="99"/>
      <c r="KP71" s="99"/>
      <c r="KQ71" s="99"/>
      <c r="KR71" s="99"/>
      <c r="KS71" s="99"/>
      <c r="KT71" s="99"/>
      <c r="KU71" s="99"/>
      <c r="KV71" s="99"/>
      <c r="KW71" s="99"/>
      <c r="KX71" s="99"/>
      <c r="KY71" s="99"/>
      <c r="KZ71" s="99"/>
      <c r="LA71" s="99"/>
      <c r="LB71" s="99"/>
      <c r="LC71" s="99"/>
      <c r="LD71" s="99"/>
      <c r="LE71" s="99"/>
      <c r="LF71" s="99"/>
      <c r="LG71" s="99"/>
      <c r="LH71" s="99"/>
      <c r="LI71" s="99"/>
      <c r="LJ71" s="99"/>
      <c r="LK71" s="99"/>
      <c r="LL71" s="99"/>
      <c r="LM71" s="99"/>
      <c r="LN71" s="99"/>
      <c r="LO71" s="99"/>
      <c r="LP71" s="99"/>
      <c r="LQ71" s="99"/>
      <c r="LR71" s="99"/>
      <c r="LS71" s="99"/>
      <c r="LT71" s="99"/>
      <c r="LU71" s="99"/>
      <c r="LV71" s="99"/>
      <c r="LW71" s="99"/>
      <c r="LX71" s="99"/>
      <c r="LY71" s="99"/>
      <c r="LZ71" s="99"/>
      <c r="MA71" s="99"/>
      <c r="MB71" s="99"/>
      <c r="MC71" s="99"/>
      <c r="MD71" s="99"/>
      <c r="ME71" s="99"/>
      <c r="MF71" s="99"/>
      <c r="MG71" s="99"/>
      <c r="MH71" s="99"/>
      <c r="MI71" s="99"/>
      <c r="MJ71" s="99"/>
      <c r="MK71" s="99"/>
      <c r="ML71" s="99"/>
      <c r="MM71" s="99"/>
      <c r="MN71" s="99"/>
      <c r="MO71" s="99"/>
      <c r="MP71" s="99"/>
      <c r="MQ71" s="99"/>
      <c r="MR71" s="99"/>
      <c r="MS71" s="99"/>
      <c r="MT71" s="99"/>
      <c r="MU71" s="99"/>
      <c r="MV71" s="99"/>
      <c r="MW71" s="99"/>
      <c r="MX71" s="99"/>
      <c r="MY71" s="99"/>
      <c r="MZ71" s="99"/>
      <c r="NA71" s="99"/>
      <c r="NB71" s="99"/>
      <c r="NC71" s="99"/>
      <c r="ND71" s="99"/>
      <c r="NE71" s="99"/>
      <c r="NF71" s="99"/>
      <c r="NG71" s="99"/>
      <c r="NH71" s="99"/>
      <c r="NI71" s="99"/>
      <c r="NJ71" s="99"/>
      <c r="NK71" s="99"/>
      <c r="NL71" s="99"/>
      <c r="NM71" s="99"/>
      <c r="NN71" s="99"/>
      <c r="NO71" s="99"/>
    </row>
    <row r="72" spans="1:379" ht="22.5">
      <c r="A72" s="4"/>
      <c r="B72" s="8" t="s">
        <v>33</v>
      </c>
      <c r="C72" s="8" t="s">
        <v>18</v>
      </c>
      <c r="D72" s="8"/>
      <c r="E72" s="199">
        <v>414</v>
      </c>
      <c r="F72" s="118" t="s">
        <v>185</v>
      </c>
      <c r="G72" s="118" t="s">
        <v>108</v>
      </c>
      <c r="H72" s="195" t="s">
        <v>336</v>
      </c>
      <c r="I72" s="307" t="s">
        <v>188</v>
      </c>
      <c r="J72" s="6"/>
      <c r="K72" s="6"/>
      <c r="L72" s="6"/>
      <c r="M72" s="6"/>
      <c r="N72" s="6"/>
      <c r="O72" s="6"/>
      <c r="P72" s="6"/>
      <c r="Q72" s="6"/>
      <c r="R72" s="6"/>
      <c r="S72" s="255"/>
      <c r="T72" s="276"/>
      <c r="U72" s="56"/>
      <c r="V72" s="8"/>
      <c r="W72" s="273"/>
      <c r="X72" s="208"/>
      <c r="Y72" s="6"/>
      <c r="Z72" s="6"/>
      <c r="AA72" s="6"/>
      <c r="AB72" s="6"/>
      <c r="AC72" s="6"/>
      <c r="AD72" s="6"/>
      <c r="AE72" s="6"/>
      <c r="AF72" s="6"/>
      <c r="AG72" s="255"/>
      <c r="AH72" s="276"/>
      <c r="AI72" s="56"/>
      <c r="AJ72" s="8"/>
      <c r="AK72" s="273"/>
      <c r="AL72" s="208"/>
      <c r="AM72" s="6"/>
      <c r="AN72" s="6"/>
      <c r="AO72" s="6"/>
      <c r="AP72" s="6"/>
      <c r="AQ72" s="6"/>
      <c r="AR72" s="6"/>
      <c r="AS72" s="6"/>
      <c r="AT72" s="6"/>
      <c r="AU72" s="255"/>
      <c r="AV72" s="276"/>
      <c r="AW72" s="56"/>
      <c r="AX72" s="8"/>
      <c r="AY72" s="273"/>
      <c r="AZ72" s="208"/>
      <c r="BA72" s="6"/>
      <c r="BB72" s="6"/>
      <c r="BC72" s="6"/>
      <c r="BD72" s="6"/>
      <c r="BE72" s="6"/>
      <c r="BF72" s="6"/>
      <c r="BG72" s="6"/>
      <c r="BH72" s="255"/>
      <c r="BI72" s="276"/>
      <c r="BJ72" s="56"/>
      <c r="BK72" s="8"/>
      <c r="BL72" s="273"/>
      <c r="BM72" s="208"/>
      <c r="BN72" s="6"/>
      <c r="BO72" s="6"/>
      <c r="BP72" s="6"/>
      <c r="BQ72" s="6"/>
      <c r="BR72" s="6"/>
      <c r="BS72" s="6"/>
      <c r="BT72" s="6"/>
      <c r="BU72" s="6"/>
      <c r="BV72" s="255"/>
      <c r="BW72" s="276"/>
      <c r="BX72" s="56"/>
      <c r="BY72" s="8"/>
      <c r="BZ72" s="273"/>
      <c r="CA72" s="208"/>
      <c r="CB72" s="6"/>
      <c r="CC72" s="6"/>
      <c r="CD72" s="6"/>
      <c r="CE72" s="6"/>
      <c r="CF72" s="6"/>
      <c r="CG72" s="6"/>
      <c r="CH72" s="6"/>
      <c r="CI72" s="6"/>
      <c r="CJ72" s="255"/>
      <c r="CK72" s="276"/>
      <c r="CL72" s="56"/>
      <c r="CM72" s="8"/>
      <c r="CN72" s="273"/>
      <c r="CO72" s="333"/>
    </row>
    <row r="73" spans="1:379" ht="24">
      <c r="A73" s="4"/>
      <c r="B73" s="64" t="s">
        <v>33</v>
      </c>
      <c r="C73" s="64" t="s">
        <v>18</v>
      </c>
      <c r="D73" s="65" t="s">
        <v>337</v>
      </c>
      <c r="E73" s="117">
        <v>80</v>
      </c>
      <c r="F73" s="119" t="s">
        <v>185</v>
      </c>
      <c r="G73" s="119" t="s">
        <v>108</v>
      </c>
      <c r="H73" s="119" t="s">
        <v>336</v>
      </c>
      <c r="I73" s="305" t="s">
        <v>188</v>
      </c>
      <c r="J73" s="70"/>
      <c r="K73" s="70"/>
      <c r="L73" s="70"/>
      <c r="M73" s="70"/>
      <c r="N73" s="80" t="s">
        <v>115</v>
      </c>
      <c r="O73" s="79">
        <f>SUM(O74:O75)</f>
        <v>0</v>
      </c>
      <c r="P73" s="79">
        <f>SUM(P74:P75)</f>
        <v>0</v>
      </c>
      <c r="Q73" s="80" t="s">
        <v>115</v>
      </c>
      <c r="R73" s="79">
        <f>SUM(R74:R75)</f>
        <v>0</v>
      </c>
      <c r="S73" s="256">
        <f>SUM(S74:S75)</f>
        <v>0</v>
      </c>
      <c r="T73" s="270"/>
      <c r="U73" s="79"/>
      <c r="V73" s="79"/>
      <c r="W73" s="271"/>
      <c r="X73" s="263"/>
      <c r="Y73" s="70"/>
      <c r="Z73" s="70"/>
      <c r="AA73" s="70"/>
      <c r="AB73" s="80" t="s">
        <v>115</v>
      </c>
      <c r="AC73" s="79">
        <f>SUM(AC74:AC75)</f>
        <v>0</v>
      </c>
      <c r="AD73" s="79">
        <f>SUM(AD74:AD75)</f>
        <v>0</v>
      </c>
      <c r="AE73" s="80" t="s">
        <v>115</v>
      </c>
      <c r="AF73" s="79">
        <f>SUM(AF74:AF75)</f>
        <v>0</v>
      </c>
      <c r="AG73" s="256">
        <f>SUM(AG74:AG75)</f>
        <v>0</v>
      </c>
      <c r="AH73" s="270"/>
      <c r="AI73" s="79"/>
      <c r="AJ73" s="79"/>
      <c r="AK73" s="271"/>
      <c r="AL73" s="263"/>
      <c r="AM73" s="70"/>
      <c r="AN73" s="70"/>
      <c r="AO73" s="70"/>
      <c r="AP73" s="80" t="s">
        <v>115</v>
      </c>
      <c r="AQ73" s="79">
        <f>SUM(AQ74:AQ75)</f>
        <v>0</v>
      </c>
      <c r="AR73" s="79">
        <f>SUM(AR74:AR75)</f>
        <v>0</v>
      </c>
      <c r="AS73" s="80" t="s">
        <v>115</v>
      </c>
      <c r="AT73" s="79">
        <f>SUM(AT74:AT75)</f>
        <v>0</v>
      </c>
      <c r="AU73" s="256">
        <f>SUM(AU74:AU75)</f>
        <v>0</v>
      </c>
      <c r="AV73" s="270"/>
      <c r="AW73" s="79"/>
      <c r="AX73" s="79"/>
      <c r="AY73" s="271"/>
      <c r="AZ73" s="263"/>
      <c r="BA73" s="70"/>
      <c r="BB73" s="70"/>
      <c r="BC73" s="80" t="s">
        <v>115</v>
      </c>
      <c r="BD73" s="79">
        <f>SUM(BD74:BD75)</f>
        <v>0</v>
      </c>
      <c r="BE73" s="79">
        <f>SUM(BE74:BE75)</f>
        <v>0</v>
      </c>
      <c r="BF73" s="80" t="s">
        <v>115</v>
      </c>
      <c r="BG73" s="79">
        <f>SUM(BG74:BG75)</f>
        <v>0</v>
      </c>
      <c r="BH73" s="256">
        <f>SUM(BH74:BH75)</f>
        <v>0</v>
      </c>
      <c r="BI73" s="270"/>
      <c r="BJ73" s="79"/>
      <c r="BK73" s="79"/>
      <c r="BL73" s="271"/>
      <c r="BM73" s="263"/>
      <c r="BN73" s="70"/>
      <c r="BO73" s="70"/>
      <c r="BP73" s="70"/>
      <c r="BQ73" s="80" t="s">
        <v>115</v>
      </c>
      <c r="BR73" s="79">
        <f>SUM(BR74:BR75)</f>
        <v>0</v>
      </c>
      <c r="BS73" s="79">
        <f>SUM(BS74:BS75)</f>
        <v>0</v>
      </c>
      <c r="BT73" s="80" t="s">
        <v>115</v>
      </c>
      <c r="BU73" s="79">
        <f>SUM(BU74:BU75)</f>
        <v>0</v>
      </c>
      <c r="BV73" s="256">
        <f>SUM(BV74:BV75)</f>
        <v>0</v>
      </c>
      <c r="BW73" s="270"/>
      <c r="BX73" s="79"/>
      <c r="BY73" s="79"/>
      <c r="BZ73" s="271"/>
      <c r="CA73" s="263"/>
      <c r="CB73" s="70"/>
      <c r="CC73" s="70"/>
      <c r="CD73" s="70"/>
      <c r="CE73" s="80" t="s">
        <v>115</v>
      </c>
      <c r="CF73" s="79">
        <f>SUM(CF74:CF75)</f>
        <v>0</v>
      </c>
      <c r="CG73" s="79">
        <f>SUM(CG74:CG75)</f>
        <v>0</v>
      </c>
      <c r="CH73" s="80" t="s">
        <v>115</v>
      </c>
      <c r="CI73" s="79">
        <f>SUM(CI74:CI75)</f>
        <v>0</v>
      </c>
      <c r="CJ73" s="256">
        <f>SUM(CJ74:CJ75)</f>
        <v>0</v>
      </c>
      <c r="CK73" s="270"/>
      <c r="CL73" s="79"/>
      <c r="CM73" s="79"/>
      <c r="CN73" s="271"/>
      <c r="CO73" s="332"/>
    </row>
    <row r="74" spans="1:379" ht="22.5">
      <c r="A74" s="4"/>
      <c r="B74" s="8" t="s">
        <v>33</v>
      </c>
      <c r="C74" s="8" t="s">
        <v>18</v>
      </c>
      <c r="D74" s="8"/>
      <c r="E74" s="199">
        <v>80</v>
      </c>
      <c r="F74" s="118" t="s">
        <v>185</v>
      </c>
      <c r="G74" s="118" t="s">
        <v>108</v>
      </c>
      <c r="H74" s="195" t="s">
        <v>336</v>
      </c>
      <c r="I74" s="307" t="s">
        <v>188</v>
      </c>
      <c r="J74" s="6"/>
      <c r="K74" s="6"/>
      <c r="L74" s="6"/>
      <c r="M74" s="6"/>
      <c r="N74" s="6"/>
      <c r="O74" s="6"/>
      <c r="P74" s="6"/>
      <c r="Q74" s="6"/>
      <c r="R74" s="6"/>
      <c r="S74" s="255"/>
      <c r="T74" s="276"/>
      <c r="U74" s="56"/>
      <c r="V74" s="8"/>
      <c r="W74" s="273"/>
      <c r="X74" s="208"/>
      <c r="Y74" s="6"/>
      <c r="Z74" s="6"/>
      <c r="AA74" s="6"/>
      <c r="AB74" s="6"/>
      <c r="AC74" s="6"/>
      <c r="AD74" s="6"/>
      <c r="AE74" s="6"/>
      <c r="AF74" s="6"/>
      <c r="AG74" s="255"/>
      <c r="AH74" s="276"/>
      <c r="AI74" s="56"/>
      <c r="AJ74" s="8"/>
      <c r="AK74" s="273"/>
      <c r="AL74" s="208"/>
      <c r="AM74" s="6"/>
      <c r="AN74" s="6"/>
      <c r="AO74" s="6"/>
      <c r="AP74" s="6"/>
      <c r="AQ74" s="6"/>
      <c r="AR74" s="6"/>
      <c r="AS74" s="6"/>
      <c r="AT74" s="6"/>
      <c r="AU74" s="255"/>
      <c r="AV74" s="276"/>
      <c r="AW74" s="56"/>
      <c r="AX74" s="8"/>
      <c r="AY74" s="273"/>
      <c r="AZ74" s="208"/>
      <c r="BA74" s="6"/>
      <c r="BB74" s="6"/>
      <c r="BC74" s="6"/>
      <c r="BD74" s="6"/>
      <c r="BE74" s="6"/>
      <c r="BF74" s="6"/>
      <c r="BG74" s="6"/>
      <c r="BH74" s="255"/>
      <c r="BI74" s="276"/>
      <c r="BJ74" s="56"/>
      <c r="BK74" s="8"/>
      <c r="BL74" s="273"/>
      <c r="BM74" s="208"/>
      <c r="BN74" s="6"/>
      <c r="BO74" s="6"/>
      <c r="BP74" s="6"/>
      <c r="BQ74" s="6"/>
      <c r="BR74" s="6"/>
      <c r="BS74" s="6"/>
      <c r="BT74" s="6"/>
      <c r="BU74" s="6"/>
      <c r="BV74" s="255"/>
      <c r="BW74" s="276"/>
      <c r="BX74" s="56"/>
      <c r="BY74" s="8"/>
      <c r="BZ74" s="273"/>
      <c r="CA74" s="208"/>
      <c r="CB74" s="6"/>
      <c r="CC74" s="6"/>
      <c r="CD74" s="6"/>
      <c r="CE74" s="6"/>
      <c r="CF74" s="6"/>
      <c r="CG74" s="6"/>
      <c r="CH74" s="6"/>
      <c r="CI74" s="6"/>
      <c r="CJ74" s="255"/>
      <c r="CK74" s="276"/>
      <c r="CL74" s="56"/>
      <c r="CM74" s="8"/>
      <c r="CN74" s="273"/>
      <c r="CO74" s="333"/>
    </row>
    <row r="75" spans="1:379" ht="22.5">
      <c r="A75" s="4"/>
      <c r="B75" s="8" t="s">
        <v>33</v>
      </c>
      <c r="C75" s="8" t="s">
        <v>18</v>
      </c>
      <c r="D75" s="8"/>
      <c r="E75" s="199">
        <v>80</v>
      </c>
      <c r="F75" s="118" t="s">
        <v>185</v>
      </c>
      <c r="G75" s="118" t="s">
        <v>108</v>
      </c>
      <c r="H75" s="195" t="s">
        <v>336</v>
      </c>
      <c r="I75" s="307" t="s">
        <v>188</v>
      </c>
      <c r="J75" s="6"/>
      <c r="K75" s="6"/>
      <c r="L75" s="6"/>
      <c r="M75" s="6"/>
      <c r="N75" s="6"/>
      <c r="O75" s="6"/>
      <c r="P75" s="6"/>
      <c r="Q75" s="6"/>
      <c r="R75" s="6"/>
      <c r="S75" s="255"/>
      <c r="T75" s="276"/>
      <c r="U75" s="56"/>
      <c r="V75" s="8"/>
      <c r="W75" s="273"/>
      <c r="X75" s="208"/>
      <c r="Y75" s="6"/>
      <c r="Z75" s="6"/>
      <c r="AA75" s="6"/>
      <c r="AB75" s="6"/>
      <c r="AC75" s="6"/>
      <c r="AD75" s="6"/>
      <c r="AE75" s="6"/>
      <c r="AF75" s="6"/>
      <c r="AG75" s="255"/>
      <c r="AH75" s="276"/>
      <c r="AI75" s="56"/>
      <c r="AJ75" s="8"/>
      <c r="AK75" s="273"/>
      <c r="AL75" s="208"/>
      <c r="AM75" s="6"/>
      <c r="AN75" s="6"/>
      <c r="AO75" s="6"/>
      <c r="AP75" s="6"/>
      <c r="AQ75" s="6"/>
      <c r="AR75" s="6"/>
      <c r="AS75" s="6"/>
      <c r="AT75" s="6"/>
      <c r="AU75" s="255"/>
      <c r="AV75" s="276"/>
      <c r="AW75" s="56"/>
      <c r="AX75" s="8"/>
      <c r="AY75" s="273"/>
      <c r="AZ75" s="208"/>
      <c r="BA75" s="6"/>
      <c r="BB75" s="6"/>
      <c r="BC75" s="6"/>
      <c r="BD75" s="6"/>
      <c r="BE75" s="6"/>
      <c r="BF75" s="6"/>
      <c r="BG75" s="6"/>
      <c r="BH75" s="255"/>
      <c r="BI75" s="276"/>
      <c r="BJ75" s="56"/>
      <c r="BK75" s="8"/>
      <c r="BL75" s="273"/>
      <c r="BM75" s="208"/>
      <c r="BN75" s="6"/>
      <c r="BO75" s="6"/>
      <c r="BP75" s="6"/>
      <c r="BQ75" s="6"/>
      <c r="BR75" s="6"/>
      <c r="BS75" s="6"/>
      <c r="BT75" s="6"/>
      <c r="BU75" s="6"/>
      <c r="BV75" s="255"/>
      <c r="BW75" s="276"/>
      <c r="BX75" s="56"/>
      <c r="BY75" s="8"/>
      <c r="BZ75" s="273"/>
      <c r="CA75" s="208"/>
      <c r="CB75" s="6"/>
      <c r="CC75" s="6"/>
      <c r="CD75" s="6"/>
      <c r="CE75" s="6"/>
      <c r="CF75" s="6"/>
      <c r="CG75" s="6"/>
      <c r="CH75" s="6"/>
      <c r="CI75" s="6"/>
      <c r="CJ75" s="255"/>
      <c r="CK75" s="276"/>
      <c r="CL75" s="56"/>
      <c r="CM75" s="8"/>
      <c r="CN75" s="273"/>
      <c r="CO75" s="333"/>
    </row>
    <row r="76" spans="1:379" ht="42" customHeight="1">
      <c r="A76" s="1" t="s">
        <v>13</v>
      </c>
      <c r="B76" s="1" t="s">
        <v>33</v>
      </c>
      <c r="C76" s="1" t="s">
        <v>184</v>
      </c>
      <c r="D76" s="2" t="s">
        <v>21</v>
      </c>
      <c r="E76" s="1">
        <v>1</v>
      </c>
      <c r="F76" s="2" t="s">
        <v>183</v>
      </c>
      <c r="G76" s="38" t="s">
        <v>108</v>
      </c>
      <c r="H76" s="2" t="s">
        <v>355</v>
      </c>
      <c r="I76" s="303" t="s">
        <v>188</v>
      </c>
      <c r="J76" s="3"/>
      <c r="K76" s="3"/>
      <c r="L76" s="3"/>
      <c r="M76" s="3"/>
      <c r="N76" s="38" t="s">
        <v>261</v>
      </c>
      <c r="O76" s="81">
        <f>O77+O80+O83+O86</f>
        <v>0</v>
      </c>
      <c r="P76" s="81">
        <f>P77+P80+P83+P86</f>
        <v>0</v>
      </c>
      <c r="Q76" s="38" t="s">
        <v>262</v>
      </c>
      <c r="R76" s="81">
        <f>R77+R80+R83+R86</f>
        <v>0</v>
      </c>
      <c r="S76" s="89">
        <f>S77+S80+S83+S86</f>
        <v>0</v>
      </c>
      <c r="T76" s="268"/>
      <c r="U76" s="81"/>
      <c r="V76" s="81"/>
      <c r="W76" s="269"/>
      <c r="X76" s="262"/>
      <c r="Y76" s="3"/>
      <c r="Z76" s="3"/>
      <c r="AA76" s="3"/>
      <c r="AB76" s="38" t="s">
        <v>261</v>
      </c>
      <c r="AC76" s="81">
        <f>AC77+AC80+AC83+AC86</f>
        <v>0</v>
      </c>
      <c r="AD76" s="81">
        <f>AD77+AD80+AD83+AD86</f>
        <v>0</v>
      </c>
      <c r="AE76" s="38" t="s">
        <v>262</v>
      </c>
      <c r="AF76" s="81">
        <f>AF77+AF80+AF83+AF86</f>
        <v>0</v>
      </c>
      <c r="AG76" s="89">
        <f>AG77+AG80+AG83+AG86</f>
        <v>0</v>
      </c>
      <c r="AH76" s="268"/>
      <c r="AI76" s="81"/>
      <c r="AJ76" s="81"/>
      <c r="AK76" s="269"/>
      <c r="AL76" s="262"/>
      <c r="AM76" s="3"/>
      <c r="AN76" s="3"/>
      <c r="AO76" s="3"/>
      <c r="AP76" s="38" t="s">
        <v>116</v>
      </c>
      <c r="AQ76" s="81">
        <f>AQ77+AQ80+AQ83+AQ86</f>
        <v>0</v>
      </c>
      <c r="AR76" s="81">
        <f>AR77+AR80+AR83+AR86</f>
        <v>0</v>
      </c>
      <c r="AS76" s="38" t="s">
        <v>116</v>
      </c>
      <c r="AT76" s="81">
        <f>AT77+AT80+AT83+AT86</f>
        <v>0</v>
      </c>
      <c r="AU76" s="89">
        <f>AU77+AU80+AU83+AU86</f>
        <v>0</v>
      </c>
      <c r="AV76" s="268"/>
      <c r="AW76" s="81"/>
      <c r="AX76" s="81"/>
      <c r="AY76" s="269"/>
      <c r="AZ76" s="262"/>
      <c r="BA76" s="3"/>
      <c r="BB76" s="3"/>
      <c r="BC76" s="38" t="s">
        <v>116</v>
      </c>
      <c r="BD76" s="81">
        <f>BD77+BD80+BD83+BD86</f>
        <v>0</v>
      </c>
      <c r="BE76" s="81">
        <f>BE77+BE80+BE83+BE86</f>
        <v>0</v>
      </c>
      <c r="BF76" s="38" t="s">
        <v>116</v>
      </c>
      <c r="BG76" s="81">
        <f>BG77+BG80+BG83+BG86</f>
        <v>0</v>
      </c>
      <c r="BH76" s="89">
        <f>BH77+BH80+BH83+BH86</f>
        <v>0</v>
      </c>
      <c r="BI76" s="268"/>
      <c r="BJ76" s="81"/>
      <c r="BK76" s="81"/>
      <c r="BL76" s="269"/>
      <c r="BM76" s="325"/>
      <c r="BN76" s="3"/>
      <c r="BO76" s="3"/>
      <c r="BP76" s="3"/>
      <c r="BQ76" s="38" t="s">
        <v>116</v>
      </c>
      <c r="BR76" s="81">
        <f>BR77+BR80+BR83+BR86</f>
        <v>0</v>
      </c>
      <c r="BS76" s="81">
        <f>BS77+BS80+BS83+BS86</f>
        <v>0</v>
      </c>
      <c r="BT76" s="38" t="s">
        <v>116</v>
      </c>
      <c r="BU76" s="81">
        <f>BU77+BU80+BU83+BU86</f>
        <v>0</v>
      </c>
      <c r="BV76" s="89">
        <f>BV77+BV80+BV83+BV86</f>
        <v>0</v>
      </c>
      <c r="BW76" s="268"/>
      <c r="BX76" s="81"/>
      <c r="BY76" s="81"/>
      <c r="BZ76" s="269"/>
      <c r="CA76" s="325"/>
      <c r="CB76" s="3"/>
      <c r="CC76" s="3"/>
      <c r="CD76" s="3"/>
      <c r="CE76" s="38" t="s">
        <v>116</v>
      </c>
      <c r="CF76" s="81">
        <f>CF77+CF80+CF83+CF86</f>
        <v>0</v>
      </c>
      <c r="CG76" s="81">
        <f>CG77+CG80+CG83+CG86</f>
        <v>0</v>
      </c>
      <c r="CH76" s="38" t="s">
        <v>116</v>
      </c>
      <c r="CI76" s="81">
        <f>CI77+CI80+CI83+CI86</f>
        <v>0</v>
      </c>
      <c r="CJ76" s="89">
        <f>CJ77+CJ80+CJ83+CJ86</f>
        <v>0</v>
      </c>
      <c r="CK76" s="268"/>
      <c r="CL76" s="81"/>
      <c r="CM76" s="81"/>
      <c r="CN76" s="269"/>
      <c r="CO76" s="331"/>
    </row>
    <row r="77" spans="1:379" ht="15" customHeight="1">
      <c r="A77" s="4" t="s">
        <v>13</v>
      </c>
      <c r="B77" s="64" t="s">
        <v>33</v>
      </c>
      <c r="C77" s="64" t="s">
        <v>11</v>
      </c>
      <c r="D77" s="65" t="s">
        <v>21</v>
      </c>
      <c r="E77" s="126">
        <v>116</v>
      </c>
      <c r="F77" s="119" t="s">
        <v>183</v>
      </c>
      <c r="G77" s="119" t="s">
        <v>108</v>
      </c>
      <c r="H77" s="119" t="s">
        <v>355</v>
      </c>
      <c r="I77" s="308" t="s">
        <v>188</v>
      </c>
      <c r="J77" s="70"/>
      <c r="K77" s="70"/>
      <c r="L77" s="70"/>
      <c r="M77" s="70"/>
      <c r="N77" s="80" t="s">
        <v>115</v>
      </c>
      <c r="O77" s="79">
        <f>SUM(O78:O79)</f>
        <v>0</v>
      </c>
      <c r="P77" s="79">
        <f>SUM(P78:P79)</f>
        <v>0</v>
      </c>
      <c r="Q77" s="80" t="s">
        <v>115</v>
      </c>
      <c r="R77" s="79">
        <f>SUM(R78:R79)</f>
        <v>0</v>
      </c>
      <c r="S77" s="256">
        <f>SUM(S78:S79)</f>
        <v>0</v>
      </c>
      <c r="T77" s="270"/>
      <c r="U77" s="79"/>
      <c r="V77" s="79"/>
      <c r="W77" s="271"/>
      <c r="X77" s="263"/>
      <c r="Y77" s="70"/>
      <c r="Z77" s="70"/>
      <c r="AA77" s="70"/>
      <c r="AB77" s="80" t="s">
        <v>115</v>
      </c>
      <c r="AC77" s="79">
        <f>SUM(AC78:AC79)</f>
        <v>0</v>
      </c>
      <c r="AD77" s="79">
        <f>SUM(AD78:AD79)</f>
        <v>0</v>
      </c>
      <c r="AE77" s="80" t="s">
        <v>115</v>
      </c>
      <c r="AF77" s="79">
        <f>SUM(AF78:AF79)</f>
        <v>0</v>
      </c>
      <c r="AG77" s="256">
        <f>SUM(AG78:AG79)</f>
        <v>0</v>
      </c>
      <c r="AH77" s="270"/>
      <c r="AI77" s="79"/>
      <c r="AJ77" s="79"/>
      <c r="AK77" s="271"/>
      <c r="AL77" s="263"/>
      <c r="AM77" s="70"/>
      <c r="AN77" s="70"/>
      <c r="AO77" s="70"/>
      <c r="AP77" s="80" t="s">
        <v>115</v>
      </c>
      <c r="AQ77" s="79">
        <f>SUM(AQ78:AQ79)</f>
        <v>0</v>
      </c>
      <c r="AR77" s="79">
        <f>SUM(AR78:AR79)</f>
        <v>0</v>
      </c>
      <c r="AS77" s="80" t="s">
        <v>115</v>
      </c>
      <c r="AT77" s="79">
        <f>SUM(AT78:AT79)</f>
        <v>0</v>
      </c>
      <c r="AU77" s="256">
        <f>SUM(AU78:AU79)</f>
        <v>0</v>
      </c>
      <c r="AV77" s="270"/>
      <c r="AW77" s="79"/>
      <c r="AX77" s="79"/>
      <c r="AY77" s="271"/>
      <c r="AZ77" s="263"/>
      <c r="BA77" s="70"/>
      <c r="BB77" s="70"/>
      <c r="BC77" s="80" t="s">
        <v>115</v>
      </c>
      <c r="BD77" s="79">
        <f>SUM(BD78:BD79)</f>
        <v>0</v>
      </c>
      <c r="BE77" s="79">
        <f>SUM(BE78:BE79)</f>
        <v>0</v>
      </c>
      <c r="BF77" s="80" t="s">
        <v>115</v>
      </c>
      <c r="BG77" s="79">
        <f>SUM(BG78:BG79)</f>
        <v>0</v>
      </c>
      <c r="BH77" s="256">
        <f>SUM(BH78:BH79)</f>
        <v>0</v>
      </c>
      <c r="BI77" s="270"/>
      <c r="BJ77" s="79"/>
      <c r="BK77" s="79"/>
      <c r="BL77" s="271"/>
      <c r="BM77" s="79"/>
      <c r="BN77" s="70"/>
      <c r="BO77" s="70"/>
      <c r="BP77" s="70"/>
      <c r="BQ77" s="80" t="s">
        <v>115</v>
      </c>
      <c r="BR77" s="79">
        <f>SUM(BR78:BR79)</f>
        <v>0</v>
      </c>
      <c r="BS77" s="79">
        <f>SUM(BS78:BS79)</f>
        <v>0</v>
      </c>
      <c r="BT77" s="80" t="s">
        <v>115</v>
      </c>
      <c r="BU77" s="79">
        <f>SUM(BU78:BU79)</f>
        <v>0</v>
      </c>
      <c r="BV77" s="256">
        <f>SUM(BV78:BV79)</f>
        <v>0</v>
      </c>
      <c r="BW77" s="270"/>
      <c r="BX77" s="79"/>
      <c r="BY77" s="79"/>
      <c r="BZ77" s="271"/>
      <c r="CA77" s="79"/>
      <c r="CB77" s="70"/>
      <c r="CC77" s="70"/>
      <c r="CD77" s="70"/>
      <c r="CE77" s="80" t="s">
        <v>115</v>
      </c>
      <c r="CF77" s="79">
        <f>SUM(CF78:CF79)</f>
        <v>0</v>
      </c>
      <c r="CG77" s="79">
        <f>SUM(CG78:CG79)</f>
        <v>0</v>
      </c>
      <c r="CH77" s="80" t="s">
        <v>115</v>
      </c>
      <c r="CI77" s="79">
        <f>SUM(CI78:CI79)</f>
        <v>0</v>
      </c>
      <c r="CJ77" s="256">
        <f>SUM(CJ78:CJ79)</f>
        <v>0</v>
      </c>
      <c r="CK77" s="270"/>
      <c r="CL77" s="79"/>
      <c r="CM77" s="79"/>
      <c r="CN77" s="271"/>
      <c r="CO77" s="332"/>
    </row>
    <row r="78" spans="1:379" ht="15">
      <c r="A78" s="4"/>
      <c r="B78" s="8" t="s">
        <v>33</v>
      </c>
      <c r="C78" s="8" t="s">
        <v>11</v>
      </c>
      <c r="D78" s="8"/>
      <c r="E78" s="199">
        <v>116</v>
      </c>
      <c r="F78" s="118" t="s">
        <v>183</v>
      </c>
      <c r="G78" s="118" t="s">
        <v>108</v>
      </c>
      <c r="H78" s="195" t="s">
        <v>355</v>
      </c>
      <c r="I78" s="307" t="s">
        <v>188</v>
      </c>
      <c r="J78" s="6"/>
      <c r="K78" s="6"/>
      <c r="L78" s="6"/>
      <c r="M78" s="6"/>
      <c r="N78" s="6"/>
      <c r="O78" s="6"/>
      <c r="P78" s="6"/>
      <c r="Q78" s="6"/>
      <c r="R78" s="6"/>
      <c r="S78" s="255"/>
      <c r="T78" s="276"/>
      <c r="U78" s="56"/>
      <c r="V78" s="8"/>
      <c r="W78" s="273"/>
      <c r="X78" s="208"/>
      <c r="Y78" s="6"/>
      <c r="Z78" s="6"/>
      <c r="AA78" s="6"/>
      <c r="AB78" s="6"/>
      <c r="AC78" s="6"/>
      <c r="AD78" s="6"/>
      <c r="AE78" s="6"/>
      <c r="AF78" s="6"/>
      <c r="AG78" s="255"/>
      <c r="AH78" s="276"/>
      <c r="AI78" s="56"/>
      <c r="AJ78" s="8"/>
      <c r="AK78" s="273"/>
      <c r="AL78" s="208"/>
      <c r="AM78" s="6"/>
      <c r="AN78" s="6"/>
      <c r="AO78" s="6"/>
      <c r="AP78" s="6"/>
      <c r="AQ78" s="6"/>
      <c r="AR78" s="6"/>
      <c r="AS78" s="6"/>
      <c r="AT78" s="6"/>
      <c r="AU78" s="255"/>
      <c r="AV78" s="276"/>
      <c r="AW78" s="56"/>
      <c r="AX78" s="8"/>
      <c r="AY78" s="273"/>
      <c r="AZ78" s="208"/>
      <c r="BA78" s="6"/>
      <c r="BB78" s="6"/>
      <c r="BC78" s="6"/>
      <c r="BD78" s="6"/>
      <c r="BE78" s="6"/>
      <c r="BF78" s="6"/>
      <c r="BG78" s="6"/>
      <c r="BH78" s="255"/>
      <c r="BI78" s="276"/>
      <c r="BJ78" s="56"/>
      <c r="BK78" s="8"/>
      <c r="BL78" s="273"/>
      <c r="BM78" s="208"/>
      <c r="BN78" s="6"/>
      <c r="BO78" s="6"/>
      <c r="BP78" s="6"/>
      <c r="BQ78" s="6"/>
      <c r="BR78" s="6"/>
      <c r="BS78" s="6"/>
      <c r="BT78" s="6"/>
      <c r="BU78" s="6"/>
      <c r="BV78" s="255"/>
      <c r="BW78" s="276"/>
      <c r="BX78" s="56"/>
      <c r="BY78" s="8"/>
      <c r="BZ78" s="273"/>
      <c r="CA78" s="208"/>
      <c r="CB78" s="6"/>
      <c r="CC78" s="6"/>
      <c r="CD78" s="6"/>
      <c r="CE78" s="6"/>
      <c r="CF78" s="6"/>
      <c r="CG78" s="6"/>
      <c r="CH78" s="6"/>
      <c r="CI78" s="6"/>
      <c r="CJ78" s="255"/>
      <c r="CK78" s="276"/>
      <c r="CL78" s="56"/>
      <c r="CM78" s="8"/>
      <c r="CN78" s="273"/>
      <c r="CO78" s="333"/>
    </row>
    <row r="79" spans="1:379" ht="15">
      <c r="A79" s="4"/>
      <c r="B79" s="8" t="s">
        <v>33</v>
      </c>
      <c r="C79" s="8" t="s">
        <v>11</v>
      </c>
      <c r="D79" s="8"/>
      <c r="E79" s="199">
        <v>116</v>
      </c>
      <c r="F79" s="118" t="s">
        <v>183</v>
      </c>
      <c r="G79" s="118" t="s">
        <v>108</v>
      </c>
      <c r="H79" s="195" t="s">
        <v>355</v>
      </c>
      <c r="I79" s="307" t="s">
        <v>188</v>
      </c>
      <c r="J79" s="6"/>
      <c r="K79" s="6"/>
      <c r="L79" s="6"/>
      <c r="M79" s="6"/>
      <c r="N79" s="6"/>
      <c r="O79" s="6"/>
      <c r="P79" s="6"/>
      <c r="Q79" s="6"/>
      <c r="R79" s="6"/>
      <c r="S79" s="255"/>
      <c r="T79" s="276"/>
      <c r="U79" s="56"/>
      <c r="V79" s="8"/>
      <c r="W79" s="273"/>
      <c r="X79" s="208"/>
      <c r="Y79" s="6"/>
      <c r="Z79" s="6"/>
      <c r="AA79" s="6"/>
      <c r="AB79" s="6"/>
      <c r="AC79" s="6"/>
      <c r="AD79" s="6"/>
      <c r="AE79" s="6"/>
      <c r="AF79" s="6"/>
      <c r="AG79" s="255"/>
      <c r="AH79" s="276"/>
      <c r="AI79" s="56"/>
      <c r="AJ79" s="8"/>
      <c r="AK79" s="273"/>
      <c r="AL79" s="208"/>
      <c r="AM79" s="6"/>
      <c r="AN79" s="6"/>
      <c r="AO79" s="6"/>
      <c r="AP79" s="6"/>
      <c r="AQ79" s="6"/>
      <c r="AR79" s="6"/>
      <c r="AS79" s="6"/>
      <c r="AT79" s="6"/>
      <c r="AU79" s="255"/>
      <c r="AV79" s="276"/>
      <c r="AW79" s="56"/>
      <c r="AX79" s="8"/>
      <c r="AY79" s="273"/>
      <c r="AZ79" s="208"/>
      <c r="BA79" s="6"/>
      <c r="BB79" s="6"/>
      <c r="BC79" s="6"/>
      <c r="BD79" s="6"/>
      <c r="BE79" s="6"/>
      <c r="BF79" s="6"/>
      <c r="BG79" s="6"/>
      <c r="BH79" s="255"/>
      <c r="BI79" s="276"/>
      <c r="BJ79" s="56"/>
      <c r="BK79" s="8"/>
      <c r="BL79" s="273"/>
      <c r="BM79" s="208"/>
      <c r="BN79" s="6"/>
      <c r="BO79" s="6"/>
      <c r="BP79" s="6"/>
      <c r="BQ79" s="6"/>
      <c r="BR79" s="6"/>
      <c r="BS79" s="6"/>
      <c r="BT79" s="6"/>
      <c r="BU79" s="6"/>
      <c r="BV79" s="255"/>
      <c r="BW79" s="276"/>
      <c r="BX79" s="56"/>
      <c r="BY79" s="8"/>
      <c r="BZ79" s="273"/>
      <c r="CA79" s="208"/>
      <c r="CB79" s="6"/>
      <c r="CC79" s="6"/>
      <c r="CD79" s="6"/>
      <c r="CE79" s="6"/>
      <c r="CF79" s="6"/>
      <c r="CG79" s="6"/>
      <c r="CH79" s="6"/>
      <c r="CI79" s="6"/>
      <c r="CJ79" s="255"/>
      <c r="CK79" s="276"/>
      <c r="CL79" s="56"/>
      <c r="CM79" s="8"/>
      <c r="CN79" s="273"/>
      <c r="CO79" s="333"/>
    </row>
    <row r="80" spans="1:379" ht="15" customHeight="1">
      <c r="A80" s="4"/>
      <c r="B80" s="64" t="s">
        <v>33</v>
      </c>
      <c r="C80" s="64" t="s">
        <v>11</v>
      </c>
      <c r="D80" s="65" t="s">
        <v>21</v>
      </c>
      <c r="E80" s="126">
        <v>465</v>
      </c>
      <c r="F80" s="119" t="s">
        <v>183</v>
      </c>
      <c r="G80" s="119" t="s">
        <v>108</v>
      </c>
      <c r="H80" s="119" t="s">
        <v>355</v>
      </c>
      <c r="I80" s="308" t="s">
        <v>188</v>
      </c>
      <c r="J80" s="70"/>
      <c r="K80" s="70"/>
      <c r="L80" s="70"/>
      <c r="M80" s="70"/>
      <c r="N80" s="80" t="s">
        <v>115</v>
      </c>
      <c r="O80" s="79">
        <f>SUM(O81:O82)</f>
        <v>0</v>
      </c>
      <c r="P80" s="79">
        <f>SUM(P81:P82)</f>
        <v>0</v>
      </c>
      <c r="Q80" s="80" t="s">
        <v>115</v>
      </c>
      <c r="R80" s="79">
        <f>SUM(R81:R82)</f>
        <v>0</v>
      </c>
      <c r="S80" s="256">
        <f>SUM(S81:S82)</f>
        <v>0</v>
      </c>
      <c r="T80" s="270"/>
      <c r="U80" s="79"/>
      <c r="V80" s="79"/>
      <c r="W80" s="271"/>
      <c r="X80" s="263"/>
      <c r="Y80" s="70"/>
      <c r="Z80" s="70"/>
      <c r="AA80" s="70"/>
      <c r="AB80" s="80" t="s">
        <v>115</v>
      </c>
      <c r="AC80" s="79">
        <f>SUM(AC81:AC82)</f>
        <v>0</v>
      </c>
      <c r="AD80" s="79">
        <f>SUM(AD81:AD82)</f>
        <v>0</v>
      </c>
      <c r="AE80" s="80" t="s">
        <v>115</v>
      </c>
      <c r="AF80" s="79">
        <f>SUM(AF81:AF82)</f>
        <v>0</v>
      </c>
      <c r="AG80" s="256">
        <f>SUM(AG81:AG82)</f>
        <v>0</v>
      </c>
      <c r="AH80" s="270"/>
      <c r="AI80" s="79"/>
      <c r="AJ80" s="79"/>
      <c r="AK80" s="271"/>
      <c r="AL80" s="263"/>
      <c r="AM80" s="70"/>
      <c r="AN80" s="70"/>
      <c r="AO80" s="70"/>
      <c r="AP80" s="80" t="s">
        <v>115</v>
      </c>
      <c r="AQ80" s="79">
        <f>SUM(AQ81:AQ82)</f>
        <v>0</v>
      </c>
      <c r="AR80" s="79">
        <f>SUM(AR81:AR82)</f>
        <v>0</v>
      </c>
      <c r="AS80" s="80" t="s">
        <v>115</v>
      </c>
      <c r="AT80" s="79">
        <f>SUM(AT81:AT82)</f>
        <v>0</v>
      </c>
      <c r="AU80" s="256">
        <f>SUM(AU81:AU82)</f>
        <v>0</v>
      </c>
      <c r="AV80" s="270"/>
      <c r="AW80" s="79"/>
      <c r="AX80" s="79"/>
      <c r="AY80" s="271"/>
      <c r="AZ80" s="263"/>
      <c r="BA80" s="70"/>
      <c r="BB80" s="70"/>
      <c r="BC80" s="80" t="s">
        <v>115</v>
      </c>
      <c r="BD80" s="79">
        <f>SUM(BD81:BD82)</f>
        <v>0</v>
      </c>
      <c r="BE80" s="79">
        <f>SUM(BE81:BE82)</f>
        <v>0</v>
      </c>
      <c r="BF80" s="80" t="s">
        <v>115</v>
      </c>
      <c r="BG80" s="79">
        <f>SUM(BG81:BG82)</f>
        <v>0</v>
      </c>
      <c r="BH80" s="256">
        <f>SUM(BH81:BH82)</f>
        <v>0</v>
      </c>
      <c r="BI80" s="270"/>
      <c r="BJ80" s="79"/>
      <c r="BK80" s="79"/>
      <c r="BL80" s="271"/>
      <c r="BM80" s="79"/>
      <c r="BN80" s="70"/>
      <c r="BO80" s="70"/>
      <c r="BP80" s="70"/>
      <c r="BQ80" s="80" t="s">
        <v>115</v>
      </c>
      <c r="BR80" s="79">
        <f>SUM(BR81:BR82)</f>
        <v>0</v>
      </c>
      <c r="BS80" s="79">
        <f>SUM(BS81:BS82)</f>
        <v>0</v>
      </c>
      <c r="BT80" s="80" t="s">
        <v>115</v>
      </c>
      <c r="BU80" s="79">
        <f>SUM(BU81:BU82)</f>
        <v>0</v>
      </c>
      <c r="BV80" s="256">
        <f>SUM(BV81:BV82)</f>
        <v>0</v>
      </c>
      <c r="BW80" s="270"/>
      <c r="BX80" s="79"/>
      <c r="BY80" s="79"/>
      <c r="BZ80" s="271"/>
      <c r="CA80" s="79"/>
      <c r="CB80" s="70"/>
      <c r="CC80" s="70"/>
      <c r="CD80" s="70"/>
      <c r="CE80" s="80" t="s">
        <v>115</v>
      </c>
      <c r="CF80" s="79">
        <f>SUM(CF81:CF82)</f>
        <v>0</v>
      </c>
      <c r="CG80" s="79">
        <f>SUM(CG81:CG82)</f>
        <v>0</v>
      </c>
      <c r="CH80" s="80" t="s">
        <v>115</v>
      </c>
      <c r="CI80" s="79">
        <f>SUM(CI81:CI82)</f>
        <v>0</v>
      </c>
      <c r="CJ80" s="256">
        <f>SUM(CJ81:CJ82)</f>
        <v>0</v>
      </c>
      <c r="CK80" s="270"/>
      <c r="CL80" s="79"/>
      <c r="CM80" s="79"/>
      <c r="CN80" s="271"/>
      <c r="CO80" s="332"/>
    </row>
    <row r="81" spans="1:93" ht="15">
      <c r="A81" s="4"/>
      <c r="B81" s="8" t="s">
        <v>33</v>
      </c>
      <c r="C81" s="8" t="s">
        <v>11</v>
      </c>
      <c r="D81" s="8"/>
      <c r="E81" s="199">
        <v>465</v>
      </c>
      <c r="F81" s="118" t="s">
        <v>183</v>
      </c>
      <c r="G81" s="118" t="s">
        <v>108</v>
      </c>
      <c r="H81" s="195" t="s">
        <v>355</v>
      </c>
      <c r="I81" s="307" t="s">
        <v>188</v>
      </c>
      <c r="J81" s="6"/>
      <c r="K81" s="6"/>
      <c r="L81" s="6"/>
      <c r="M81" s="6"/>
      <c r="N81" s="6"/>
      <c r="O81" s="6"/>
      <c r="P81" s="6"/>
      <c r="Q81" s="6"/>
      <c r="R81" s="6"/>
      <c r="S81" s="255"/>
      <c r="T81" s="276"/>
      <c r="U81" s="56"/>
      <c r="V81" s="8"/>
      <c r="W81" s="273"/>
      <c r="X81" s="208"/>
      <c r="Y81" s="6"/>
      <c r="Z81" s="6"/>
      <c r="AA81" s="6"/>
      <c r="AB81" s="6"/>
      <c r="AC81" s="6"/>
      <c r="AD81" s="6"/>
      <c r="AE81" s="6"/>
      <c r="AF81" s="6"/>
      <c r="AG81" s="255"/>
      <c r="AH81" s="276"/>
      <c r="AI81" s="56"/>
      <c r="AJ81" s="8"/>
      <c r="AK81" s="273"/>
      <c r="AL81" s="208"/>
      <c r="AM81" s="6"/>
      <c r="AN81" s="6"/>
      <c r="AO81" s="6"/>
      <c r="AP81" s="6"/>
      <c r="AQ81" s="6"/>
      <c r="AR81" s="6"/>
      <c r="AS81" s="6"/>
      <c r="AT81" s="6"/>
      <c r="AU81" s="255"/>
      <c r="AV81" s="276"/>
      <c r="AW81" s="56"/>
      <c r="AX81" s="8"/>
      <c r="AY81" s="273"/>
      <c r="AZ81" s="208"/>
      <c r="BA81" s="6"/>
      <c r="BB81" s="6"/>
      <c r="BC81" s="6"/>
      <c r="BD81" s="6"/>
      <c r="BE81" s="6"/>
      <c r="BF81" s="6"/>
      <c r="BG81" s="6"/>
      <c r="BH81" s="255"/>
      <c r="BI81" s="276"/>
      <c r="BJ81" s="56"/>
      <c r="BK81" s="8"/>
      <c r="BL81" s="273"/>
      <c r="BM81" s="208"/>
      <c r="BN81" s="6"/>
      <c r="BO81" s="6"/>
      <c r="BP81" s="6"/>
      <c r="BQ81" s="6"/>
      <c r="BR81" s="6"/>
      <c r="BS81" s="6"/>
      <c r="BT81" s="6"/>
      <c r="BU81" s="6"/>
      <c r="BV81" s="255"/>
      <c r="BW81" s="276"/>
      <c r="BX81" s="56"/>
      <c r="BY81" s="8"/>
      <c r="BZ81" s="273"/>
      <c r="CA81" s="208"/>
      <c r="CB81" s="6"/>
      <c r="CC81" s="6"/>
      <c r="CD81" s="6"/>
      <c r="CE81" s="6"/>
      <c r="CF81" s="6"/>
      <c r="CG81" s="6"/>
      <c r="CH81" s="6"/>
      <c r="CI81" s="6"/>
      <c r="CJ81" s="255"/>
      <c r="CK81" s="276"/>
      <c r="CL81" s="56"/>
      <c r="CM81" s="8"/>
      <c r="CN81" s="273"/>
      <c r="CO81" s="333"/>
    </row>
    <row r="82" spans="1:93" ht="15">
      <c r="A82" s="4"/>
      <c r="B82" s="8" t="s">
        <v>33</v>
      </c>
      <c r="C82" s="8" t="s">
        <v>11</v>
      </c>
      <c r="D82" s="8"/>
      <c r="E82" s="199">
        <v>465</v>
      </c>
      <c r="F82" s="118" t="s">
        <v>183</v>
      </c>
      <c r="G82" s="118" t="s">
        <v>108</v>
      </c>
      <c r="H82" s="195" t="s">
        <v>355</v>
      </c>
      <c r="I82" s="307" t="s">
        <v>188</v>
      </c>
      <c r="J82" s="6"/>
      <c r="K82" s="6"/>
      <c r="L82" s="6"/>
      <c r="M82" s="6"/>
      <c r="N82" s="6"/>
      <c r="O82" s="6"/>
      <c r="P82" s="6"/>
      <c r="Q82" s="6"/>
      <c r="R82" s="6"/>
      <c r="S82" s="255"/>
      <c r="T82" s="276"/>
      <c r="U82" s="56"/>
      <c r="V82" s="8"/>
      <c r="W82" s="273"/>
      <c r="X82" s="208"/>
      <c r="Y82" s="6"/>
      <c r="Z82" s="6"/>
      <c r="AA82" s="6"/>
      <c r="AB82" s="6"/>
      <c r="AC82" s="6"/>
      <c r="AD82" s="6"/>
      <c r="AE82" s="6"/>
      <c r="AF82" s="6"/>
      <c r="AG82" s="255"/>
      <c r="AH82" s="276"/>
      <c r="AI82" s="56"/>
      <c r="AJ82" s="8"/>
      <c r="AK82" s="273"/>
      <c r="AL82" s="208"/>
      <c r="AM82" s="6"/>
      <c r="AN82" s="6"/>
      <c r="AO82" s="6"/>
      <c r="AP82" s="6"/>
      <c r="AQ82" s="6"/>
      <c r="AR82" s="6"/>
      <c r="AS82" s="6"/>
      <c r="AT82" s="6"/>
      <c r="AU82" s="255"/>
      <c r="AV82" s="276"/>
      <c r="AW82" s="56"/>
      <c r="AX82" s="8"/>
      <c r="AY82" s="273"/>
      <c r="AZ82" s="208"/>
      <c r="BA82" s="6"/>
      <c r="BB82" s="6"/>
      <c r="BC82" s="6"/>
      <c r="BD82" s="6"/>
      <c r="BE82" s="6"/>
      <c r="BF82" s="6"/>
      <c r="BG82" s="6"/>
      <c r="BH82" s="255"/>
      <c r="BI82" s="276"/>
      <c r="BJ82" s="56"/>
      <c r="BK82" s="8"/>
      <c r="BL82" s="273"/>
      <c r="BM82" s="208"/>
      <c r="BN82" s="6"/>
      <c r="BO82" s="6"/>
      <c r="BP82" s="6"/>
      <c r="BQ82" s="6"/>
      <c r="BR82" s="6"/>
      <c r="BS82" s="6"/>
      <c r="BT82" s="6"/>
      <c r="BU82" s="6"/>
      <c r="BV82" s="255"/>
      <c r="BW82" s="276"/>
      <c r="BX82" s="56"/>
      <c r="BY82" s="8"/>
      <c r="BZ82" s="273"/>
      <c r="CA82" s="208"/>
      <c r="CB82" s="6"/>
      <c r="CC82" s="6"/>
      <c r="CD82" s="6"/>
      <c r="CE82" s="6"/>
      <c r="CF82" s="6"/>
      <c r="CG82" s="6"/>
      <c r="CH82" s="6"/>
      <c r="CI82" s="6"/>
      <c r="CJ82" s="255"/>
      <c r="CK82" s="276"/>
      <c r="CL82" s="56"/>
      <c r="CM82" s="8"/>
      <c r="CN82" s="273"/>
      <c r="CO82" s="333"/>
    </row>
    <row r="83" spans="1:93" ht="15" customHeight="1">
      <c r="A83" s="4"/>
      <c r="B83" s="64" t="s">
        <v>33</v>
      </c>
      <c r="C83" s="64" t="s">
        <v>11</v>
      </c>
      <c r="D83" s="65" t="s">
        <v>21</v>
      </c>
      <c r="E83" s="126">
        <v>493</v>
      </c>
      <c r="F83" s="119" t="s">
        <v>183</v>
      </c>
      <c r="G83" s="119" t="s">
        <v>108</v>
      </c>
      <c r="H83" s="119" t="s">
        <v>355</v>
      </c>
      <c r="I83" s="308" t="s">
        <v>188</v>
      </c>
      <c r="J83" s="70"/>
      <c r="K83" s="70"/>
      <c r="L83" s="70"/>
      <c r="M83" s="70"/>
      <c r="N83" s="80" t="s">
        <v>115</v>
      </c>
      <c r="O83" s="79">
        <f>SUM(O84:O85)</f>
        <v>0</v>
      </c>
      <c r="P83" s="79">
        <f>SUM(P84:P85)</f>
        <v>0</v>
      </c>
      <c r="Q83" s="80" t="s">
        <v>115</v>
      </c>
      <c r="R83" s="79">
        <f>SUM(R84:R85)</f>
        <v>0</v>
      </c>
      <c r="S83" s="256">
        <f>SUM(S84:S85)</f>
        <v>0</v>
      </c>
      <c r="T83" s="270"/>
      <c r="U83" s="79"/>
      <c r="V83" s="79"/>
      <c r="W83" s="271"/>
      <c r="X83" s="263"/>
      <c r="Y83" s="70"/>
      <c r="Z83" s="70"/>
      <c r="AA83" s="70"/>
      <c r="AB83" s="80" t="s">
        <v>115</v>
      </c>
      <c r="AC83" s="79">
        <f>SUM(AC84:AC85)</f>
        <v>0</v>
      </c>
      <c r="AD83" s="79">
        <f>SUM(AD84:AD85)</f>
        <v>0</v>
      </c>
      <c r="AE83" s="80" t="s">
        <v>115</v>
      </c>
      <c r="AF83" s="79">
        <f>SUM(AF84:AF85)</f>
        <v>0</v>
      </c>
      <c r="AG83" s="256">
        <f>SUM(AG84:AG85)</f>
        <v>0</v>
      </c>
      <c r="AH83" s="270"/>
      <c r="AI83" s="79"/>
      <c r="AJ83" s="79"/>
      <c r="AK83" s="271"/>
      <c r="AL83" s="263"/>
      <c r="AM83" s="70"/>
      <c r="AN83" s="70"/>
      <c r="AO83" s="70"/>
      <c r="AP83" s="80" t="s">
        <v>115</v>
      </c>
      <c r="AQ83" s="79">
        <f>SUM(AQ84:AQ85)</f>
        <v>0</v>
      </c>
      <c r="AR83" s="79">
        <f>SUM(AR84:AR85)</f>
        <v>0</v>
      </c>
      <c r="AS83" s="80" t="s">
        <v>115</v>
      </c>
      <c r="AT83" s="79">
        <f>SUM(AT84:AT85)</f>
        <v>0</v>
      </c>
      <c r="AU83" s="256">
        <f>SUM(AU84:AU85)</f>
        <v>0</v>
      </c>
      <c r="AV83" s="270"/>
      <c r="AW83" s="79"/>
      <c r="AX83" s="79"/>
      <c r="AY83" s="271"/>
      <c r="AZ83" s="263"/>
      <c r="BA83" s="70"/>
      <c r="BB83" s="70"/>
      <c r="BC83" s="80" t="s">
        <v>115</v>
      </c>
      <c r="BD83" s="79">
        <f>SUM(BD84:BD85)</f>
        <v>0</v>
      </c>
      <c r="BE83" s="79">
        <f>SUM(BE84:BE85)</f>
        <v>0</v>
      </c>
      <c r="BF83" s="80" t="s">
        <v>115</v>
      </c>
      <c r="BG83" s="79">
        <f>SUM(BG84:BG85)</f>
        <v>0</v>
      </c>
      <c r="BH83" s="256">
        <f>SUM(BH84:BH85)</f>
        <v>0</v>
      </c>
      <c r="BI83" s="270"/>
      <c r="BJ83" s="79"/>
      <c r="BK83" s="79"/>
      <c r="BL83" s="271"/>
      <c r="BM83" s="79"/>
      <c r="BN83" s="70"/>
      <c r="BO83" s="70"/>
      <c r="BP83" s="70"/>
      <c r="BQ83" s="80" t="s">
        <v>115</v>
      </c>
      <c r="BR83" s="79">
        <f>SUM(BR84:BR85)</f>
        <v>0</v>
      </c>
      <c r="BS83" s="79">
        <f>SUM(BS84:BS85)</f>
        <v>0</v>
      </c>
      <c r="BT83" s="80" t="s">
        <v>115</v>
      </c>
      <c r="BU83" s="79">
        <f>SUM(BU84:BU85)</f>
        <v>0</v>
      </c>
      <c r="BV83" s="256">
        <f>SUM(BV84:BV85)</f>
        <v>0</v>
      </c>
      <c r="BW83" s="270"/>
      <c r="BX83" s="79"/>
      <c r="BY83" s="79"/>
      <c r="BZ83" s="271"/>
      <c r="CA83" s="79"/>
      <c r="CB83" s="70"/>
      <c r="CC83" s="70"/>
      <c r="CD83" s="70"/>
      <c r="CE83" s="80" t="s">
        <v>115</v>
      </c>
      <c r="CF83" s="79">
        <f>SUM(CF84:CF85)</f>
        <v>0</v>
      </c>
      <c r="CG83" s="79">
        <f>SUM(CG84:CG85)</f>
        <v>0</v>
      </c>
      <c r="CH83" s="80" t="s">
        <v>115</v>
      </c>
      <c r="CI83" s="79">
        <f>SUM(CI84:CI85)</f>
        <v>0</v>
      </c>
      <c r="CJ83" s="256">
        <f>SUM(CJ84:CJ85)</f>
        <v>0</v>
      </c>
      <c r="CK83" s="270"/>
      <c r="CL83" s="79"/>
      <c r="CM83" s="79"/>
      <c r="CN83" s="271"/>
      <c r="CO83" s="332"/>
    </row>
    <row r="84" spans="1:93" ht="15">
      <c r="A84" s="4"/>
      <c r="B84" s="8" t="s">
        <v>33</v>
      </c>
      <c r="C84" s="8" t="s">
        <v>11</v>
      </c>
      <c r="D84" s="8"/>
      <c r="E84" s="199">
        <v>493</v>
      </c>
      <c r="F84" s="118" t="s">
        <v>183</v>
      </c>
      <c r="G84" s="118" t="s">
        <v>108</v>
      </c>
      <c r="H84" s="195" t="s">
        <v>355</v>
      </c>
      <c r="I84" s="307" t="s">
        <v>188</v>
      </c>
      <c r="J84" s="6"/>
      <c r="K84" s="6"/>
      <c r="L84" s="6"/>
      <c r="M84" s="6"/>
      <c r="N84" s="6"/>
      <c r="O84" s="6"/>
      <c r="P84" s="6"/>
      <c r="Q84" s="6"/>
      <c r="R84" s="6"/>
      <c r="S84" s="255"/>
      <c r="T84" s="276"/>
      <c r="U84" s="56"/>
      <c r="V84" s="8"/>
      <c r="W84" s="273"/>
      <c r="X84" s="208"/>
      <c r="Y84" s="6"/>
      <c r="Z84" s="6"/>
      <c r="AA84" s="6"/>
      <c r="AB84" s="6"/>
      <c r="AC84" s="6"/>
      <c r="AD84" s="6"/>
      <c r="AE84" s="6"/>
      <c r="AF84" s="6"/>
      <c r="AG84" s="255"/>
      <c r="AH84" s="276"/>
      <c r="AI84" s="56"/>
      <c r="AJ84" s="8"/>
      <c r="AK84" s="273"/>
      <c r="AL84" s="208"/>
      <c r="AM84" s="6"/>
      <c r="AN84" s="6"/>
      <c r="AO84" s="6"/>
      <c r="AP84" s="6"/>
      <c r="AQ84" s="6"/>
      <c r="AR84" s="6"/>
      <c r="AS84" s="6"/>
      <c r="AT84" s="6"/>
      <c r="AU84" s="255"/>
      <c r="AV84" s="276"/>
      <c r="AW84" s="56"/>
      <c r="AX84" s="8"/>
      <c r="AY84" s="273"/>
      <c r="AZ84" s="208"/>
      <c r="BA84" s="6"/>
      <c r="BB84" s="6"/>
      <c r="BC84" s="6"/>
      <c r="BD84" s="6"/>
      <c r="BE84" s="6"/>
      <c r="BF84" s="6"/>
      <c r="BG84" s="6"/>
      <c r="BH84" s="255"/>
      <c r="BI84" s="276"/>
      <c r="BJ84" s="56"/>
      <c r="BK84" s="8"/>
      <c r="BL84" s="273"/>
      <c r="BM84" s="208"/>
      <c r="BN84" s="6"/>
      <c r="BO84" s="6"/>
      <c r="BP84" s="6"/>
      <c r="BQ84" s="6"/>
      <c r="BR84" s="6"/>
      <c r="BS84" s="6"/>
      <c r="BT84" s="6"/>
      <c r="BU84" s="6"/>
      <c r="BV84" s="255"/>
      <c r="BW84" s="276"/>
      <c r="BX84" s="56"/>
      <c r="BY84" s="8"/>
      <c r="BZ84" s="273"/>
      <c r="CA84" s="208"/>
      <c r="CB84" s="6"/>
      <c r="CC84" s="6"/>
      <c r="CD84" s="6"/>
      <c r="CE84" s="6"/>
      <c r="CF84" s="6"/>
      <c r="CG84" s="6"/>
      <c r="CH84" s="6"/>
      <c r="CI84" s="6"/>
      <c r="CJ84" s="255"/>
      <c r="CK84" s="276"/>
      <c r="CL84" s="56"/>
      <c r="CM84" s="8"/>
      <c r="CN84" s="273"/>
      <c r="CO84" s="333"/>
    </row>
    <row r="85" spans="1:93" ht="15">
      <c r="A85" s="4"/>
      <c r="B85" s="8" t="s">
        <v>33</v>
      </c>
      <c r="C85" s="8" t="s">
        <v>11</v>
      </c>
      <c r="D85" s="8"/>
      <c r="E85" s="199">
        <v>493</v>
      </c>
      <c r="F85" s="118" t="s">
        <v>183</v>
      </c>
      <c r="G85" s="118" t="s">
        <v>108</v>
      </c>
      <c r="H85" s="195" t="s">
        <v>355</v>
      </c>
      <c r="I85" s="307" t="s">
        <v>188</v>
      </c>
      <c r="J85" s="6"/>
      <c r="K85" s="6"/>
      <c r="L85" s="6"/>
      <c r="M85" s="6"/>
      <c r="N85" s="6"/>
      <c r="O85" s="6"/>
      <c r="P85" s="6"/>
      <c r="Q85" s="6"/>
      <c r="R85" s="6"/>
      <c r="S85" s="255"/>
      <c r="T85" s="276"/>
      <c r="U85" s="56"/>
      <c r="V85" s="8"/>
      <c r="W85" s="273"/>
      <c r="X85" s="208"/>
      <c r="Y85" s="6"/>
      <c r="Z85" s="6"/>
      <c r="AA85" s="6"/>
      <c r="AB85" s="6"/>
      <c r="AC85" s="6"/>
      <c r="AD85" s="6"/>
      <c r="AE85" s="6"/>
      <c r="AF85" s="6"/>
      <c r="AG85" s="255"/>
      <c r="AH85" s="276"/>
      <c r="AI85" s="56"/>
      <c r="AJ85" s="8"/>
      <c r="AK85" s="273"/>
      <c r="AL85" s="208"/>
      <c r="AM85" s="6"/>
      <c r="AN85" s="6"/>
      <c r="AO85" s="6"/>
      <c r="AP85" s="6"/>
      <c r="AQ85" s="6"/>
      <c r="AR85" s="6"/>
      <c r="AS85" s="6"/>
      <c r="AT85" s="6"/>
      <c r="AU85" s="255"/>
      <c r="AV85" s="276"/>
      <c r="AW85" s="56"/>
      <c r="AX85" s="8"/>
      <c r="AY85" s="273"/>
      <c r="AZ85" s="208"/>
      <c r="BA85" s="6"/>
      <c r="BB85" s="6"/>
      <c r="BC85" s="6"/>
      <c r="BD85" s="6"/>
      <c r="BE85" s="6"/>
      <c r="BF85" s="6"/>
      <c r="BG85" s="6"/>
      <c r="BH85" s="255"/>
      <c r="BI85" s="276"/>
      <c r="BJ85" s="56"/>
      <c r="BK85" s="8"/>
      <c r="BL85" s="273"/>
      <c r="BM85" s="208"/>
      <c r="BN85" s="6"/>
      <c r="BO85" s="6"/>
      <c r="BP85" s="6"/>
      <c r="BQ85" s="6"/>
      <c r="BR85" s="6"/>
      <c r="BS85" s="6"/>
      <c r="BT85" s="6"/>
      <c r="BU85" s="6"/>
      <c r="BV85" s="255"/>
      <c r="BW85" s="276"/>
      <c r="BX85" s="56"/>
      <c r="BY85" s="8"/>
      <c r="BZ85" s="273"/>
      <c r="CA85" s="208"/>
      <c r="CB85" s="6"/>
      <c r="CC85" s="6"/>
      <c r="CD85" s="6"/>
      <c r="CE85" s="6"/>
      <c r="CF85" s="6"/>
      <c r="CG85" s="6"/>
      <c r="CH85" s="6"/>
      <c r="CI85" s="6"/>
      <c r="CJ85" s="255"/>
      <c r="CK85" s="276"/>
      <c r="CL85" s="56"/>
      <c r="CM85" s="8"/>
      <c r="CN85" s="273"/>
      <c r="CO85" s="333"/>
    </row>
    <row r="86" spans="1:93" ht="15">
      <c r="A86" s="4"/>
      <c r="B86" s="64" t="s">
        <v>33</v>
      </c>
      <c r="C86" s="64" t="s">
        <v>8</v>
      </c>
      <c r="D86" s="65" t="s">
        <v>20</v>
      </c>
      <c r="E86" s="126">
        <v>116</v>
      </c>
      <c r="F86" s="119" t="s">
        <v>183</v>
      </c>
      <c r="G86" s="119" t="s">
        <v>108</v>
      </c>
      <c r="H86" s="119" t="s">
        <v>355</v>
      </c>
      <c r="I86" s="308" t="s">
        <v>188</v>
      </c>
      <c r="J86" s="70"/>
      <c r="K86" s="70"/>
      <c r="L86" s="70"/>
      <c r="M86" s="70"/>
      <c r="N86" s="80" t="s">
        <v>115</v>
      </c>
      <c r="O86" s="79">
        <f>SUM(O87:O88)</f>
        <v>0</v>
      </c>
      <c r="P86" s="79">
        <f>SUM(P87:P88)</f>
        <v>0</v>
      </c>
      <c r="Q86" s="80" t="s">
        <v>115</v>
      </c>
      <c r="R86" s="79">
        <f>SUM(R87:R88)</f>
        <v>0</v>
      </c>
      <c r="S86" s="256">
        <f>SUM(S87:S88)</f>
        <v>0</v>
      </c>
      <c r="T86" s="270"/>
      <c r="U86" s="79"/>
      <c r="V86" s="79"/>
      <c r="W86" s="271"/>
      <c r="X86" s="263"/>
      <c r="Y86" s="70"/>
      <c r="Z86" s="70"/>
      <c r="AA86" s="70"/>
      <c r="AB86" s="80" t="s">
        <v>115</v>
      </c>
      <c r="AC86" s="79">
        <f>SUM(AC87:AC88)</f>
        <v>0</v>
      </c>
      <c r="AD86" s="79">
        <f>SUM(AD87:AD88)</f>
        <v>0</v>
      </c>
      <c r="AE86" s="80" t="s">
        <v>115</v>
      </c>
      <c r="AF86" s="79">
        <f>SUM(AF87:AF88)</f>
        <v>0</v>
      </c>
      <c r="AG86" s="256">
        <f>SUM(AG87:AG88)</f>
        <v>0</v>
      </c>
      <c r="AH86" s="270"/>
      <c r="AI86" s="79"/>
      <c r="AJ86" s="79"/>
      <c r="AK86" s="271"/>
      <c r="AL86" s="263"/>
      <c r="AM86" s="70"/>
      <c r="AN86" s="70"/>
      <c r="AO86" s="70"/>
      <c r="AP86" s="80" t="s">
        <v>115</v>
      </c>
      <c r="AQ86" s="79">
        <f>SUM(AQ87:AQ88)</f>
        <v>0</v>
      </c>
      <c r="AR86" s="79">
        <f>SUM(AR87:AR88)</f>
        <v>0</v>
      </c>
      <c r="AS86" s="80" t="s">
        <v>115</v>
      </c>
      <c r="AT86" s="79">
        <f>SUM(AT87:AT88)</f>
        <v>0</v>
      </c>
      <c r="AU86" s="256">
        <f>SUM(AU87:AU88)</f>
        <v>0</v>
      </c>
      <c r="AV86" s="270"/>
      <c r="AW86" s="79"/>
      <c r="AX86" s="79"/>
      <c r="AY86" s="271"/>
      <c r="AZ86" s="263"/>
      <c r="BA86" s="70"/>
      <c r="BB86" s="70"/>
      <c r="BC86" s="80" t="s">
        <v>115</v>
      </c>
      <c r="BD86" s="79">
        <f>SUM(BD87:BD88)</f>
        <v>0</v>
      </c>
      <c r="BE86" s="79">
        <f>SUM(BE87:BE88)</f>
        <v>0</v>
      </c>
      <c r="BF86" s="80" t="s">
        <v>115</v>
      </c>
      <c r="BG86" s="79">
        <f>SUM(BG87:BG88)</f>
        <v>0</v>
      </c>
      <c r="BH86" s="256">
        <f>SUM(BH87:BH88)</f>
        <v>0</v>
      </c>
      <c r="BI86" s="270"/>
      <c r="BJ86" s="79"/>
      <c r="BK86" s="79"/>
      <c r="BL86" s="271"/>
      <c r="BM86" s="79"/>
      <c r="BN86" s="70"/>
      <c r="BO86" s="70"/>
      <c r="BP86" s="70"/>
      <c r="BQ86" s="80" t="s">
        <v>115</v>
      </c>
      <c r="BR86" s="79">
        <f>SUM(BR87:BR88)</f>
        <v>0</v>
      </c>
      <c r="BS86" s="79">
        <f>SUM(BS87:BS88)</f>
        <v>0</v>
      </c>
      <c r="BT86" s="80" t="s">
        <v>115</v>
      </c>
      <c r="BU86" s="79">
        <f>SUM(BU87:BU88)</f>
        <v>0</v>
      </c>
      <c r="BV86" s="256">
        <f>SUM(BV87:BV88)</f>
        <v>0</v>
      </c>
      <c r="BW86" s="270"/>
      <c r="BX86" s="79"/>
      <c r="BY86" s="79"/>
      <c r="BZ86" s="271"/>
      <c r="CA86" s="79"/>
      <c r="CB86" s="70"/>
      <c r="CC86" s="70"/>
      <c r="CD86" s="70"/>
      <c r="CE86" s="80" t="s">
        <v>115</v>
      </c>
      <c r="CF86" s="79">
        <f>SUM(CF87:CF88)</f>
        <v>0</v>
      </c>
      <c r="CG86" s="79">
        <f>SUM(CG87:CG88)</f>
        <v>0</v>
      </c>
      <c r="CH86" s="80" t="s">
        <v>115</v>
      </c>
      <c r="CI86" s="79">
        <f>SUM(CI87:CI88)</f>
        <v>0</v>
      </c>
      <c r="CJ86" s="256">
        <f>SUM(CJ87:CJ88)</f>
        <v>0</v>
      </c>
      <c r="CK86" s="270"/>
      <c r="CL86" s="79"/>
      <c r="CM86" s="79"/>
      <c r="CN86" s="271"/>
      <c r="CO86" s="332"/>
    </row>
    <row r="87" spans="1:93" ht="15">
      <c r="A87" s="4"/>
      <c r="B87" s="8" t="s">
        <v>33</v>
      </c>
      <c r="C87" s="8" t="s">
        <v>8</v>
      </c>
      <c r="D87" s="8"/>
      <c r="E87" s="199">
        <v>116</v>
      </c>
      <c r="F87" s="118" t="s">
        <v>183</v>
      </c>
      <c r="G87" s="118" t="s">
        <v>108</v>
      </c>
      <c r="H87" s="195" t="s">
        <v>355</v>
      </c>
      <c r="I87" s="307" t="s">
        <v>188</v>
      </c>
      <c r="J87" s="5"/>
      <c r="K87" s="5"/>
      <c r="L87" s="5"/>
      <c r="M87" s="5"/>
      <c r="N87" s="5"/>
      <c r="O87" s="5"/>
      <c r="P87" s="5"/>
      <c r="Q87" s="5"/>
      <c r="R87" s="5"/>
      <c r="S87" s="145"/>
      <c r="T87" s="276"/>
      <c r="U87" s="56"/>
      <c r="V87" s="8"/>
      <c r="W87" s="273"/>
      <c r="X87" s="128"/>
      <c r="Y87" s="5"/>
      <c r="Z87" s="5"/>
      <c r="AA87" s="5"/>
      <c r="AB87" s="5"/>
      <c r="AC87" s="5"/>
      <c r="AD87" s="5"/>
      <c r="AE87" s="5"/>
      <c r="AF87" s="5"/>
      <c r="AG87" s="145"/>
      <c r="AH87" s="276"/>
      <c r="AI87" s="56"/>
      <c r="AJ87" s="8"/>
      <c r="AK87" s="273"/>
      <c r="AL87" s="128"/>
      <c r="AM87" s="5"/>
      <c r="AN87" s="5"/>
      <c r="AO87" s="5"/>
      <c r="AP87" s="5"/>
      <c r="AQ87" s="5"/>
      <c r="AR87" s="5"/>
      <c r="AS87" s="5"/>
      <c r="AT87" s="5"/>
      <c r="AU87" s="145"/>
      <c r="AV87" s="276"/>
      <c r="AW87" s="56"/>
      <c r="AX87" s="8"/>
      <c r="AY87" s="273"/>
      <c r="AZ87" s="128"/>
      <c r="BA87" s="5"/>
      <c r="BB87" s="5"/>
      <c r="BC87" s="5"/>
      <c r="BD87" s="5"/>
      <c r="BE87" s="5"/>
      <c r="BF87" s="5"/>
      <c r="BG87" s="5"/>
      <c r="BH87" s="145"/>
      <c r="BI87" s="276"/>
      <c r="BJ87" s="56"/>
      <c r="BK87" s="8"/>
      <c r="BL87" s="273"/>
      <c r="BM87" s="128"/>
      <c r="BN87" s="5"/>
      <c r="BO87" s="5"/>
      <c r="BP87" s="5"/>
      <c r="BQ87" s="5"/>
      <c r="BR87" s="5"/>
      <c r="BS87" s="5"/>
      <c r="BT87" s="5"/>
      <c r="BU87" s="5"/>
      <c r="BV87" s="145"/>
      <c r="BW87" s="276"/>
      <c r="BX87" s="56"/>
      <c r="BY87" s="8"/>
      <c r="BZ87" s="273"/>
      <c r="CA87" s="128"/>
      <c r="CB87" s="5"/>
      <c r="CC87" s="5"/>
      <c r="CD87" s="5"/>
      <c r="CE87" s="5"/>
      <c r="CF87" s="5"/>
      <c r="CG87" s="5"/>
      <c r="CH87" s="5"/>
      <c r="CI87" s="5"/>
      <c r="CJ87" s="145"/>
      <c r="CK87" s="276"/>
      <c r="CL87" s="56"/>
      <c r="CM87" s="8"/>
      <c r="CN87" s="273"/>
      <c r="CO87" s="333"/>
    </row>
    <row r="88" spans="1:93" ht="15">
      <c r="A88" s="4"/>
      <c r="B88" s="8" t="s">
        <v>33</v>
      </c>
      <c r="C88" s="8" t="s">
        <v>8</v>
      </c>
      <c r="D88" s="8"/>
      <c r="E88" s="199">
        <v>116</v>
      </c>
      <c r="F88" s="118" t="s">
        <v>183</v>
      </c>
      <c r="G88" s="118" t="s">
        <v>108</v>
      </c>
      <c r="H88" s="195" t="s">
        <v>355</v>
      </c>
      <c r="I88" s="307" t="s">
        <v>188</v>
      </c>
      <c r="J88" s="5"/>
      <c r="K88" s="5"/>
      <c r="L88" s="5"/>
      <c r="M88" s="5"/>
      <c r="N88" s="5"/>
      <c r="O88" s="5"/>
      <c r="P88" s="5"/>
      <c r="Q88" s="5"/>
      <c r="R88" s="5"/>
      <c r="S88" s="145"/>
      <c r="T88" s="276"/>
      <c r="U88" s="56"/>
      <c r="V88" s="8"/>
      <c r="W88" s="273"/>
      <c r="X88" s="128"/>
      <c r="Y88" s="5"/>
      <c r="Z88" s="5"/>
      <c r="AA88" s="5"/>
      <c r="AB88" s="5"/>
      <c r="AC88" s="5"/>
      <c r="AD88" s="5"/>
      <c r="AE88" s="5"/>
      <c r="AF88" s="5"/>
      <c r="AG88" s="145"/>
      <c r="AH88" s="276"/>
      <c r="AI88" s="56"/>
      <c r="AJ88" s="8"/>
      <c r="AK88" s="273"/>
      <c r="AL88" s="128"/>
      <c r="AM88" s="5"/>
      <c r="AN88" s="5"/>
      <c r="AO88" s="5"/>
      <c r="AP88" s="5"/>
      <c r="AQ88" s="5"/>
      <c r="AR88" s="5"/>
      <c r="AS88" s="5"/>
      <c r="AT88" s="5"/>
      <c r="AU88" s="145"/>
      <c r="AV88" s="276"/>
      <c r="AW88" s="56"/>
      <c r="AX88" s="8"/>
      <c r="AY88" s="273"/>
      <c r="AZ88" s="128"/>
      <c r="BA88" s="5"/>
      <c r="BB88" s="5"/>
      <c r="BC88" s="5"/>
      <c r="BD88" s="5"/>
      <c r="BE88" s="5"/>
      <c r="BF88" s="5"/>
      <c r="BG88" s="5"/>
      <c r="BH88" s="145"/>
      <c r="BI88" s="276"/>
      <c r="BJ88" s="56"/>
      <c r="BK88" s="8"/>
      <c r="BL88" s="273"/>
      <c r="BM88" s="128"/>
      <c r="BN88" s="5"/>
      <c r="BO88" s="5"/>
      <c r="BP88" s="5"/>
      <c r="BQ88" s="5"/>
      <c r="BR88" s="5"/>
      <c r="BS88" s="5"/>
      <c r="BT88" s="5"/>
      <c r="BU88" s="5"/>
      <c r="BV88" s="145"/>
      <c r="BW88" s="276"/>
      <c r="BX88" s="56"/>
      <c r="BY88" s="8"/>
      <c r="BZ88" s="273"/>
      <c r="CA88" s="128"/>
      <c r="CB88" s="5"/>
      <c r="CC88" s="5"/>
      <c r="CD88" s="5"/>
      <c r="CE88" s="5"/>
      <c r="CF88" s="5"/>
      <c r="CG88" s="5"/>
      <c r="CH88" s="5"/>
      <c r="CI88" s="5"/>
      <c r="CJ88" s="145"/>
      <c r="CK88" s="276"/>
      <c r="CL88" s="56"/>
      <c r="CM88" s="8"/>
      <c r="CN88" s="273"/>
      <c r="CO88" s="333"/>
    </row>
    <row r="89" spans="1:93" ht="42" customHeight="1">
      <c r="A89" s="1" t="s">
        <v>13</v>
      </c>
      <c r="B89" s="1" t="s">
        <v>33</v>
      </c>
      <c r="C89" s="1" t="s">
        <v>182</v>
      </c>
      <c r="D89" s="2" t="s">
        <v>19</v>
      </c>
      <c r="E89" s="1">
        <v>1</v>
      </c>
      <c r="F89" s="2" t="s">
        <v>181</v>
      </c>
      <c r="G89" s="38" t="s">
        <v>108</v>
      </c>
      <c r="H89" s="2" t="s">
        <v>37</v>
      </c>
      <c r="I89" s="303" t="s">
        <v>188</v>
      </c>
      <c r="J89" s="3"/>
      <c r="K89" s="3"/>
      <c r="L89" s="3"/>
      <c r="M89" s="3"/>
      <c r="N89" s="38" t="s">
        <v>261</v>
      </c>
      <c r="O89" s="81">
        <f>O90+O98+O107</f>
        <v>49.770000000000216</v>
      </c>
      <c r="P89" s="81">
        <f>P90+P98+P107</f>
        <v>149310000.00000066</v>
      </c>
      <c r="Q89" s="38" t="s">
        <v>262</v>
      </c>
      <c r="R89" s="81">
        <f>R90+R98+R107</f>
        <v>0</v>
      </c>
      <c r="S89" s="89">
        <f>S90+S98+S107</f>
        <v>0</v>
      </c>
      <c r="T89" s="268"/>
      <c r="U89" s="81"/>
      <c r="V89" s="81"/>
      <c r="W89" s="269"/>
      <c r="X89" s="262"/>
      <c r="Y89" s="3"/>
      <c r="Z89" s="3"/>
      <c r="AA89" s="3"/>
      <c r="AB89" s="38" t="s">
        <v>261</v>
      </c>
      <c r="AC89" s="81">
        <f>AC90+AC98+AC107</f>
        <v>0</v>
      </c>
      <c r="AD89" s="81">
        <f>AD90+AD98+AD107</f>
        <v>0</v>
      </c>
      <c r="AE89" s="38" t="s">
        <v>262</v>
      </c>
      <c r="AF89" s="81">
        <f>AF90+AF98+AF107</f>
        <v>0</v>
      </c>
      <c r="AG89" s="89">
        <f>AG90+AG98+AG107</f>
        <v>0</v>
      </c>
      <c r="AH89" s="268"/>
      <c r="AI89" s="81"/>
      <c r="AJ89" s="81"/>
      <c r="AK89" s="269"/>
      <c r="AL89" s="262"/>
      <c r="AM89" s="3"/>
      <c r="AN89" s="3"/>
      <c r="AO89" s="3"/>
      <c r="AP89" s="38" t="s">
        <v>116</v>
      </c>
      <c r="AQ89" s="81">
        <f>AQ90+AQ98+AQ107</f>
        <v>9</v>
      </c>
      <c r="AR89" s="81">
        <f>AR90+AR98+AR107</f>
        <v>155000000</v>
      </c>
      <c r="AS89" s="38" t="s">
        <v>116</v>
      </c>
      <c r="AT89" s="81">
        <f>AT90+AT98+AT107</f>
        <v>0</v>
      </c>
      <c r="AU89" s="89">
        <f>AU90+AU98+AU107</f>
        <v>0</v>
      </c>
      <c r="AV89" s="268"/>
      <c r="AW89" s="81"/>
      <c r="AX89" s="81"/>
      <c r="AY89" s="269"/>
      <c r="AZ89" s="262"/>
      <c r="BA89" s="3"/>
      <c r="BB89" s="3"/>
      <c r="BC89" s="38" t="s">
        <v>116</v>
      </c>
      <c r="BD89" s="81">
        <f>BD90+BD98+BD107</f>
        <v>0</v>
      </c>
      <c r="BE89" s="81">
        <f>BE90+BE98+BE107</f>
        <v>0</v>
      </c>
      <c r="BF89" s="38" t="s">
        <v>116</v>
      </c>
      <c r="BG89" s="81">
        <f>BG90+BG98+BG107</f>
        <v>0</v>
      </c>
      <c r="BH89" s="89">
        <f>BH90+BH98+BH107</f>
        <v>0</v>
      </c>
      <c r="BI89" s="268"/>
      <c r="BJ89" s="81"/>
      <c r="BK89" s="81"/>
      <c r="BL89" s="269"/>
      <c r="BM89" s="325"/>
      <c r="BN89" s="3"/>
      <c r="BO89" s="3"/>
      <c r="BP89" s="3"/>
      <c r="BQ89" s="38" t="s">
        <v>116</v>
      </c>
      <c r="BR89" s="81">
        <f>BR90+BR98+BR107</f>
        <v>11.881999999999948</v>
      </c>
      <c r="BS89" s="81">
        <f>BS90+BS98+BS107</f>
        <v>23763999.999999896</v>
      </c>
      <c r="BT89" s="38" t="s">
        <v>116</v>
      </c>
      <c r="BU89" s="81">
        <f>BU90+BU98+BU107</f>
        <v>0</v>
      </c>
      <c r="BV89" s="89">
        <f>BV90+BV98+BV107</f>
        <v>0</v>
      </c>
      <c r="BW89" s="268"/>
      <c r="BX89" s="81"/>
      <c r="BY89" s="81"/>
      <c r="BZ89" s="269"/>
      <c r="CA89" s="325"/>
      <c r="CB89" s="3"/>
      <c r="CC89" s="3"/>
      <c r="CD89" s="3"/>
      <c r="CE89" s="38" t="s">
        <v>116</v>
      </c>
      <c r="CF89" s="81">
        <f>CF90+CF98+CF107</f>
        <v>0</v>
      </c>
      <c r="CG89" s="81">
        <f>CG90+CG98+CG107</f>
        <v>0</v>
      </c>
      <c r="CH89" s="38" t="s">
        <v>116</v>
      </c>
      <c r="CI89" s="81">
        <f>CI90+CI98+CI107</f>
        <v>0</v>
      </c>
      <c r="CJ89" s="89">
        <f>CJ90+CJ98+CJ107</f>
        <v>0</v>
      </c>
      <c r="CK89" s="268"/>
      <c r="CL89" s="81"/>
      <c r="CM89" s="81"/>
      <c r="CN89" s="269"/>
      <c r="CO89" s="331"/>
    </row>
    <row r="90" spans="1:93" ht="15">
      <c r="A90" s="4" t="s">
        <v>13</v>
      </c>
      <c r="B90" s="64" t="s">
        <v>33</v>
      </c>
      <c r="C90" s="64" t="s">
        <v>9</v>
      </c>
      <c r="D90" s="65" t="s">
        <v>19</v>
      </c>
      <c r="E90" s="126">
        <v>163</v>
      </c>
      <c r="F90" s="157" t="s">
        <v>181</v>
      </c>
      <c r="G90" s="186" t="s">
        <v>108</v>
      </c>
      <c r="H90" s="186" t="s">
        <v>421</v>
      </c>
      <c r="I90" s="308" t="s">
        <v>188</v>
      </c>
      <c r="J90" s="70"/>
      <c r="K90" s="70"/>
      <c r="L90" s="70"/>
      <c r="M90" s="70"/>
      <c r="N90" s="80" t="s">
        <v>115</v>
      </c>
      <c r="O90" s="79">
        <f>SUM(O91:O97)</f>
        <v>0</v>
      </c>
      <c r="P90" s="79">
        <f>SUM(P91:P97)</f>
        <v>0</v>
      </c>
      <c r="Q90" s="80" t="s">
        <v>115</v>
      </c>
      <c r="R90" s="79">
        <f>SUM(R91:R97)</f>
        <v>0</v>
      </c>
      <c r="S90" s="256">
        <f>SUM(S91:S97)</f>
        <v>0</v>
      </c>
      <c r="T90" s="270"/>
      <c r="U90" s="79"/>
      <c r="V90" s="79"/>
      <c r="W90" s="271"/>
      <c r="X90" s="263"/>
      <c r="Y90" s="70"/>
      <c r="Z90" s="70"/>
      <c r="AA90" s="70"/>
      <c r="AB90" s="80" t="s">
        <v>115</v>
      </c>
      <c r="AC90" s="79">
        <f>SUM(AC91:AC97)</f>
        <v>0</v>
      </c>
      <c r="AD90" s="79">
        <f>SUM(AD91:AD97)</f>
        <v>0</v>
      </c>
      <c r="AE90" s="80" t="s">
        <v>115</v>
      </c>
      <c r="AF90" s="79">
        <f>SUM(AF91:AF97)</f>
        <v>0</v>
      </c>
      <c r="AG90" s="256">
        <f>SUM(AG91:AG97)</f>
        <v>0</v>
      </c>
      <c r="AH90" s="270"/>
      <c r="AI90" s="79"/>
      <c r="AJ90" s="79"/>
      <c r="AK90" s="271"/>
      <c r="AL90" s="263"/>
      <c r="AM90" s="70"/>
      <c r="AN90" s="70"/>
      <c r="AO90" s="70"/>
      <c r="AP90" s="80" t="s">
        <v>115</v>
      </c>
      <c r="AQ90" s="79">
        <f>SUM(AQ91:AQ97)</f>
        <v>7</v>
      </c>
      <c r="AR90" s="79">
        <f>SUM(AR91:AR97)</f>
        <v>115000000</v>
      </c>
      <c r="AS90" s="80" t="s">
        <v>115</v>
      </c>
      <c r="AT90" s="79">
        <f>SUM(AT91:AT97)</f>
        <v>0</v>
      </c>
      <c r="AU90" s="256">
        <f>SUM(AU91:AU97)</f>
        <v>0</v>
      </c>
      <c r="AV90" s="270"/>
      <c r="AW90" s="79"/>
      <c r="AX90" s="79"/>
      <c r="AY90" s="271"/>
      <c r="AZ90" s="263"/>
      <c r="BA90" s="70"/>
      <c r="BB90" s="70"/>
      <c r="BC90" s="80" t="s">
        <v>115</v>
      </c>
      <c r="BD90" s="79">
        <f>SUM(BD91:BD97)</f>
        <v>0</v>
      </c>
      <c r="BE90" s="79">
        <f>SUM(BE91:BE97)</f>
        <v>0</v>
      </c>
      <c r="BF90" s="80" t="s">
        <v>115</v>
      </c>
      <c r="BG90" s="79">
        <f>SUM(BG91:BG97)</f>
        <v>0</v>
      </c>
      <c r="BH90" s="256">
        <f>SUM(BH91:BH97)</f>
        <v>0</v>
      </c>
      <c r="BI90" s="270"/>
      <c r="BJ90" s="79"/>
      <c r="BK90" s="79"/>
      <c r="BL90" s="271"/>
      <c r="BM90" s="79"/>
      <c r="BN90" s="70"/>
      <c r="BO90" s="70"/>
      <c r="BP90" s="70"/>
      <c r="BQ90" s="80" t="s">
        <v>115</v>
      </c>
      <c r="BR90" s="79">
        <f>SUM(BR91:BR97)</f>
        <v>11.881999999999948</v>
      </c>
      <c r="BS90" s="79">
        <f>SUM(BS91:BS97)</f>
        <v>23763999.999999896</v>
      </c>
      <c r="BT90" s="80" t="s">
        <v>115</v>
      </c>
      <c r="BU90" s="79">
        <f>SUM(BU91:BU97)</f>
        <v>0</v>
      </c>
      <c r="BV90" s="256">
        <f>SUM(BV91:BV97)</f>
        <v>0</v>
      </c>
      <c r="BW90" s="270"/>
      <c r="BX90" s="79"/>
      <c r="BY90" s="79"/>
      <c r="BZ90" s="271"/>
      <c r="CA90" s="79"/>
      <c r="CB90" s="70"/>
      <c r="CC90" s="70"/>
      <c r="CD90" s="70"/>
      <c r="CE90" s="80" t="s">
        <v>115</v>
      </c>
      <c r="CF90" s="79">
        <f>SUM(CF91:CF97)</f>
        <v>0</v>
      </c>
      <c r="CG90" s="79">
        <f>SUM(CG91:CG97)</f>
        <v>0</v>
      </c>
      <c r="CH90" s="80" t="s">
        <v>115</v>
      </c>
      <c r="CI90" s="79">
        <f>SUM(CI91:CI97)</f>
        <v>0</v>
      </c>
      <c r="CJ90" s="256">
        <f>SUM(CJ91:CJ97)</f>
        <v>0</v>
      </c>
      <c r="CK90" s="270"/>
      <c r="CL90" s="79"/>
      <c r="CM90" s="79"/>
      <c r="CN90" s="271"/>
      <c r="CO90" s="332"/>
    </row>
    <row r="91" spans="1:93" ht="15">
      <c r="A91" s="4"/>
      <c r="B91" s="8" t="s">
        <v>33</v>
      </c>
      <c r="C91" s="56" t="s">
        <v>9</v>
      </c>
      <c r="D91" s="8">
        <v>1</v>
      </c>
      <c r="E91" s="200">
        <v>163</v>
      </c>
      <c r="F91" s="118" t="s">
        <v>181</v>
      </c>
      <c r="G91" s="118" t="s">
        <v>108</v>
      </c>
      <c r="H91" s="195" t="s">
        <v>422</v>
      </c>
      <c r="I91" s="309" t="s">
        <v>188</v>
      </c>
      <c r="J91" s="5"/>
      <c r="K91" s="5"/>
      <c r="L91" s="5"/>
      <c r="M91" s="5"/>
      <c r="N91" s="5"/>
      <c r="O91" s="5"/>
      <c r="P91" s="5"/>
      <c r="Q91" s="5"/>
      <c r="R91" s="5"/>
      <c r="S91" s="145"/>
      <c r="T91" s="276"/>
      <c r="U91" s="56"/>
      <c r="V91" s="8"/>
      <c r="W91" s="273"/>
      <c r="X91" s="128"/>
      <c r="Y91" s="5"/>
      <c r="Z91" s="5"/>
      <c r="AA91" s="5"/>
      <c r="AB91" s="5"/>
      <c r="AC91" s="5"/>
      <c r="AD91" s="5"/>
      <c r="AE91" s="5"/>
      <c r="AF91" s="5"/>
      <c r="AG91" s="145"/>
      <c r="AH91" s="276"/>
      <c r="AI91" s="56"/>
      <c r="AJ91" s="8"/>
      <c r="AK91" s="273"/>
      <c r="AL91" s="265" t="s">
        <v>333</v>
      </c>
      <c r="AM91" s="51">
        <v>969.8</v>
      </c>
      <c r="AN91" s="51">
        <v>969.8</v>
      </c>
      <c r="AO91" s="51">
        <v>1</v>
      </c>
      <c r="AP91" s="52">
        <v>100</v>
      </c>
      <c r="AQ91" s="52">
        <f t="shared" ref="AQ91:AQ97" si="48">AO91*AP91/100</f>
        <v>1</v>
      </c>
      <c r="AR91" s="139">
        <f>AQ91*AUXILIAR!$B$57</f>
        <v>20000000</v>
      </c>
      <c r="AS91" s="51">
        <v>0</v>
      </c>
      <c r="AT91" s="52">
        <f t="shared" ref="AT91:AT97" si="49">AQ91*AS91/100</f>
        <v>0</v>
      </c>
      <c r="AU91" s="260">
        <f>AT91*AUXILIAR!$B$57</f>
        <v>0</v>
      </c>
      <c r="AV91" s="287"/>
      <c r="AW91" s="139"/>
      <c r="AX91" s="52"/>
      <c r="AY91" s="275"/>
      <c r="AZ91" s="128"/>
      <c r="BA91" s="5"/>
      <c r="BB91" s="5"/>
      <c r="BC91" s="5"/>
      <c r="BD91" s="5"/>
      <c r="BE91" s="5"/>
      <c r="BF91" s="5"/>
      <c r="BG91" s="5"/>
      <c r="BH91" s="145"/>
      <c r="BI91" s="276"/>
      <c r="BJ91" s="56"/>
      <c r="BK91" s="8"/>
      <c r="BL91" s="273"/>
      <c r="BM91" s="265" t="s">
        <v>411</v>
      </c>
      <c r="BN91" s="51">
        <v>912.66300000000001</v>
      </c>
      <c r="BO91" s="51">
        <v>913.95100000000002</v>
      </c>
      <c r="BP91" s="52">
        <f>(BO91-BN91)</f>
        <v>1.2880000000000109</v>
      </c>
      <c r="BQ91" s="51">
        <v>100</v>
      </c>
      <c r="BR91" s="52">
        <f t="shared" ref="BR91:BR96" si="50">BP91*BQ91/100</f>
        <v>1.2880000000000109</v>
      </c>
      <c r="BS91" s="139">
        <f>BR91*AUXILIAR!$B$67</f>
        <v>2576000.0000000219</v>
      </c>
      <c r="BT91" s="237">
        <v>0</v>
      </c>
      <c r="BU91" s="52">
        <f>BR91*BT91/100</f>
        <v>0</v>
      </c>
      <c r="BV91" s="260">
        <f>BU91*AUXILIAR!$B$67</f>
        <v>0</v>
      </c>
      <c r="BW91" s="287"/>
      <c r="BX91" s="139"/>
      <c r="BY91" s="52"/>
      <c r="BZ91" s="275"/>
      <c r="CA91" s="128"/>
      <c r="CB91" s="5"/>
      <c r="CC91" s="5"/>
      <c r="CD91" s="5"/>
      <c r="CE91" s="5"/>
      <c r="CF91" s="5"/>
      <c r="CG91" s="5"/>
      <c r="CH91" s="5"/>
      <c r="CI91" s="5"/>
      <c r="CJ91" s="145"/>
      <c r="CK91" s="276"/>
      <c r="CL91" s="56"/>
      <c r="CM91" s="8"/>
      <c r="CN91" s="273"/>
      <c r="CO91" s="333"/>
    </row>
    <row r="92" spans="1:93" ht="15">
      <c r="A92" s="4"/>
      <c r="B92" s="8" t="s">
        <v>33</v>
      </c>
      <c r="C92" s="56" t="s">
        <v>9</v>
      </c>
      <c r="D92" s="8">
        <v>1</v>
      </c>
      <c r="E92" s="200">
        <v>163</v>
      </c>
      <c r="F92" s="118" t="s">
        <v>181</v>
      </c>
      <c r="G92" s="118" t="s">
        <v>108</v>
      </c>
      <c r="H92" s="195" t="s">
        <v>422</v>
      </c>
      <c r="I92" s="309" t="s">
        <v>188</v>
      </c>
      <c r="J92" s="5"/>
      <c r="K92" s="5"/>
      <c r="L92" s="5"/>
      <c r="M92" s="5"/>
      <c r="N92" s="5"/>
      <c r="O92" s="5"/>
      <c r="P92" s="5"/>
      <c r="Q92" s="5"/>
      <c r="R92" s="5"/>
      <c r="S92" s="145"/>
      <c r="T92" s="276"/>
      <c r="U92" s="56"/>
      <c r="V92" s="8"/>
      <c r="W92" s="273"/>
      <c r="X92" s="128"/>
      <c r="Y92" s="5"/>
      <c r="Z92" s="5"/>
      <c r="AA92" s="5"/>
      <c r="AB92" s="5"/>
      <c r="AC92" s="5"/>
      <c r="AD92" s="5"/>
      <c r="AE92" s="5"/>
      <c r="AF92" s="5"/>
      <c r="AG92" s="145"/>
      <c r="AH92" s="276"/>
      <c r="AI92" s="56"/>
      <c r="AJ92" s="8"/>
      <c r="AK92" s="273"/>
      <c r="AL92" s="265" t="s">
        <v>333</v>
      </c>
      <c r="AM92" s="51">
        <v>973.6</v>
      </c>
      <c r="AN92" s="51">
        <v>973.6</v>
      </c>
      <c r="AO92" s="51">
        <v>1</v>
      </c>
      <c r="AP92" s="52">
        <v>100</v>
      </c>
      <c r="AQ92" s="52">
        <f t="shared" si="48"/>
        <v>1</v>
      </c>
      <c r="AR92" s="139">
        <f>AQ92*AUXILIAR!$B$57</f>
        <v>20000000</v>
      </c>
      <c r="AS92" s="51">
        <v>0</v>
      </c>
      <c r="AT92" s="52">
        <f t="shared" si="49"/>
        <v>0</v>
      </c>
      <c r="AU92" s="260">
        <f>AT92*AUXILIAR!$B$557</f>
        <v>0</v>
      </c>
      <c r="AV92" s="287"/>
      <c r="AW92" s="139"/>
      <c r="AX92" s="52"/>
      <c r="AY92" s="275"/>
      <c r="AZ92" s="128"/>
      <c r="BA92" s="5"/>
      <c r="BB92" s="5"/>
      <c r="BC92" s="5"/>
      <c r="BD92" s="5"/>
      <c r="BE92" s="5"/>
      <c r="BF92" s="5"/>
      <c r="BG92" s="5"/>
      <c r="BH92" s="145"/>
      <c r="BI92" s="276"/>
      <c r="BJ92" s="56"/>
      <c r="BK92" s="8"/>
      <c r="BL92" s="273"/>
      <c r="BM92" s="265" t="s">
        <v>411</v>
      </c>
      <c r="BN92" s="51">
        <v>923.45899999999995</v>
      </c>
      <c r="BO92" s="51">
        <v>924.65499999999997</v>
      </c>
      <c r="BP92" s="52">
        <f t="shared" ref="BP92:BP96" si="51">(BO92-BN92)</f>
        <v>1.1960000000000264</v>
      </c>
      <c r="BQ92" s="51">
        <v>100</v>
      </c>
      <c r="BR92" s="52">
        <f t="shared" si="50"/>
        <v>1.1960000000000264</v>
      </c>
      <c r="BS92" s="139">
        <f>BR92*AUXILIAR!$B$67</f>
        <v>2392000.0000000526</v>
      </c>
      <c r="BT92" s="237">
        <v>0</v>
      </c>
      <c r="BU92" s="52">
        <f t="shared" ref="BU92" si="52">BR92*BT92/100</f>
        <v>0</v>
      </c>
      <c r="BV92" s="260">
        <f>BU92*AUXILIAR!$B$67</f>
        <v>0</v>
      </c>
      <c r="BW92" s="287"/>
      <c r="BX92" s="139"/>
      <c r="BY92" s="52"/>
      <c r="BZ92" s="275"/>
      <c r="CA92" s="128"/>
      <c r="CB92" s="5"/>
      <c r="CC92" s="5"/>
      <c r="CD92" s="5"/>
      <c r="CE92" s="5"/>
      <c r="CF92" s="5"/>
      <c r="CG92" s="5"/>
      <c r="CH92" s="5"/>
      <c r="CI92" s="5"/>
      <c r="CJ92" s="145"/>
      <c r="CK92" s="276"/>
      <c r="CL92" s="56"/>
      <c r="CM92" s="8"/>
      <c r="CN92" s="273"/>
      <c r="CO92" s="333"/>
    </row>
    <row r="93" spans="1:93" ht="15">
      <c r="A93" s="4"/>
      <c r="B93" s="8" t="s">
        <v>33</v>
      </c>
      <c r="C93" s="56" t="s">
        <v>9</v>
      </c>
      <c r="D93" s="8">
        <v>1</v>
      </c>
      <c r="E93" s="200">
        <v>163</v>
      </c>
      <c r="F93" s="118" t="s">
        <v>181</v>
      </c>
      <c r="G93" s="118" t="s">
        <v>108</v>
      </c>
      <c r="H93" s="195" t="s">
        <v>422</v>
      </c>
      <c r="I93" s="309" t="s">
        <v>188</v>
      </c>
      <c r="J93" s="5"/>
      <c r="K93" s="5"/>
      <c r="L93" s="5"/>
      <c r="M93" s="5"/>
      <c r="N93" s="5"/>
      <c r="O93" s="5"/>
      <c r="P93" s="5"/>
      <c r="Q93" s="5"/>
      <c r="R93" s="5"/>
      <c r="S93" s="145"/>
      <c r="T93" s="276"/>
      <c r="U93" s="56"/>
      <c r="V93" s="8"/>
      <c r="W93" s="273"/>
      <c r="X93" s="128"/>
      <c r="Y93" s="5"/>
      <c r="Z93" s="5"/>
      <c r="AA93" s="5"/>
      <c r="AB93" s="5"/>
      <c r="AC93" s="5"/>
      <c r="AD93" s="5"/>
      <c r="AE93" s="5"/>
      <c r="AF93" s="5"/>
      <c r="AG93" s="145"/>
      <c r="AH93" s="276"/>
      <c r="AI93" s="56"/>
      <c r="AJ93" s="8"/>
      <c r="AK93" s="273"/>
      <c r="AL93" s="265" t="s">
        <v>334</v>
      </c>
      <c r="AM93" s="51">
        <v>1001.5</v>
      </c>
      <c r="AN93" s="51">
        <v>1001.5</v>
      </c>
      <c r="AO93" s="51">
        <v>1</v>
      </c>
      <c r="AP93" s="52">
        <v>100</v>
      </c>
      <c r="AQ93" s="52">
        <f t="shared" si="48"/>
        <v>1</v>
      </c>
      <c r="AR93" s="139">
        <f>AQ93*AUXILIAR!$B$56</f>
        <v>30000000</v>
      </c>
      <c r="AS93" s="51">
        <v>0</v>
      </c>
      <c r="AT93" s="52">
        <f t="shared" si="49"/>
        <v>0</v>
      </c>
      <c r="AU93" s="260">
        <f>AT93*AUXILIAR!$B$56</f>
        <v>0</v>
      </c>
      <c r="AV93" s="287"/>
      <c r="AW93" s="139"/>
      <c r="AX93" s="52"/>
      <c r="AY93" s="275"/>
      <c r="AZ93" s="128"/>
      <c r="BA93" s="5"/>
      <c r="BB93" s="5"/>
      <c r="BC93" s="5"/>
      <c r="BD93" s="5"/>
      <c r="BE93" s="5"/>
      <c r="BF93" s="5"/>
      <c r="BG93" s="5"/>
      <c r="BH93" s="145"/>
      <c r="BI93" s="276"/>
      <c r="BJ93" s="56"/>
      <c r="BK93" s="8"/>
      <c r="BL93" s="273"/>
      <c r="BM93" s="265" t="s">
        <v>411</v>
      </c>
      <c r="BN93" s="51">
        <v>932.55899999999997</v>
      </c>
      <c r="BO93" s="51">
        <v>936.65</v>
      </c>
      <c r="BP93" s="52">
        <f t="shared" si="51"/>
        <v>4.0910000000000082</v>
      </c>
      <c r="BQ93" s="51">
        <v>100</v>
      </c>
      <c r="BR93" s="52">
        <f t="shared" si="50"/>
        <v>4.0910000000000082</v>
      </c>
      <c r="BS93" s="139">
        <f>BR93*AUXILIAR!$B$67</f>
        <v>8182000.0000000168</v>
      </c>
      <c r="BT93" s="237">
        <v>0</v>
      </c>
      <c r="BU93" s="52">
        <f t="shared" ref="BU93:BU96" si="53">BR93*BT93/100</f>
        <v>0</v>
      </c>
      <c r="BV93" s="260">
        <f>BU93*AUXILIAR!$B$67</f>
        <v>0</v>
      </c>
      <c r="BW93" s="287"/>
      <c r="BX93" s="139"/>
      <c r="BY93" s="52"/>
      <c r="BZ93" s="275"/>
      <c r="CA93" s="128"/>
      <c r="CB93" s="5"/>
      <c r="CC93" s="5"/>
      <c r="CD93" s="5"/>
      <c r="CE93" s="5"/>
      <c r="CF93" s="5"/>
      <c r="CG93" s="5"/>
      <c r="CH93" s="5"/>
      <c r="CI93" s="5"/>
      <c r="CJ93" s="145"/>
      <c r="CK93" s="276"/>
      <c r="CL93" s="56"/>
      <c r="CM93" s="8"/>
      <c r="CN93" s="273"/>
      <c r="CO93" s="333"/>
    </row>
    <row r="94" spans="1:93" ht="15">
      <c r="A94" s="4"/>
      <c r="B94" s="8" t="s">
        <v>33</v>
      </c>
      <c r="C94" s="56" t="s">
        <v>9</v>
      </c>
      <c r="D94" s="8">
        <v>1</v>
      </c>
      <c r="E94" s="200">
        <v>163</v>
      </c>
      <c r="F94" s="118" t="s">
        <v>181</v>
      </c>
      <c r="G94" s="118" t="s">
        <v>108</v>
      </c>
      <c r="H94" s="195" t="s">
        <v>422</v>
      </c>
      <c r="I94" s="309" t="s">
        <v>188</v>
      </c>
      <c r="J94" s="5"/>
      <c r="K94" s="5"/>
      <c r="L94" s="5"/>
      <c r="M94" s="5"/>
      <c r="N94" s="5"/>
      <c r="O94" s="5"/>
      <c r="P94" s="5"/>
      <c r="Q94" s="5"/>
      <c r="R94" s="5"/>
      <c r="S94" s="145"/>
      <c r="T94" s="276"/>
      <c r="U94" s="56"/>
      <c r="V94" s="8"/>
      <c r="W94" s="273"/>
      <c r="X94" s="128"/>
      <c r="Y94" s="5"/>
      <c r="Z94" s="5"/>
      <c r="AA94" s="5"/>
      <c r="AB94" s="5"/>
      <c r="AC94" s="5"/>
      <c r="AD94" s="5"/>
      <c r="AE94" s="5"/>
      <c r="AF94" s="5"/>
      <c r="AG94" s="145"/>
      <c r="AH94" s="276"/>
      <c r="AI94" s="56"/>
      <c r="AJ94" s="8"/>
      <c r="AK94" s="273"/>
      <c r="AL94" s="265" t="s">
        <v>334</v>
      </c>
      <c r="AM94" s="51">
        <v>1045.0999999999999</v>
      </c>
      <c r="AN94" s="51">
        <v>1045.0999999999999</v>
      </c>
      <c r="AO94" s="51">
        <v>1</v>
      </c>
      <c r="AP94" s="52">
        <v>100</v>
      </c>
      <c r="AQ94" s="52">
        <f t="shared" si="48"/>
        <v>1</v>
      </c>
      <c r="AR94" s="139">
        <f>AQ94*AUXILIAR!$B$56</f>
        <v>30000000</v>
      </c>
      <c r="AS94" s="51">
        <v>0</v>
      </c>
      <c r="AT94" s="52">
        <f t="shared" si="49"/>
        <v>0</v>
      </c>
      <c r="AU94" s="260">
        <f>AT94*AUXILIAR!$B$56</f>
        <v>0</v>
      </c>
      <c r="AV94" s="287"/>
      <c r="AW94" s="139"/>
      <c r="AX94" s="52"/>
      <c r="AY94" s="275"/>
      <c r="AZ94" s="128"/>
      <c r="BA94" s="5"/>
      <c r="BB94" s="5"/>
      <c r="BC94" s="5"/>
      <c r="BD94" s="5"/>
      <c r="BE94" s="5"/>
      <c r="BF94" s="5"/>
      <c r="BG94" s="5"/>
      <c r="BH94" s="145"/>
      <c r="BI94" s="276"/>
      <c r="BJ94" s="56"/>
      <c r="BK94" s="8"/>
      <c r="BL94" s="273"/>
      <c r="BM94" s="265" t="s">
        <v>411</v>
      </c>
      <c r="BN94" s="51">
        <v>940.05100000000004</v>
      </c>
      <c r="BO94" s="51">
        <v>940.95799999999997</v>
      </c>
      <c r="BP94" s="52">
        <f t="shared" si="51"/>
        <v>0.90699999999992542</v>
      </c>
      <c r="BQ94" s="51">
        <v>100</v>
      </c>
      <c r="BR94" s="52">
        <f t="shared" si="50"/>
        <v>0.90699999999992542</v>
      </c>
      <c r="BS94" s="139">
        <f>BR94*AUXILIAR!$B$67</f>
        <v>1813999.9999998508</v>
      </c>
      <c r="BT94" s="237">
        <v>0</v>
      </c>
      <c r="BU94" s="52">
        <f t="shared" si="53"/>
        <v>0</v>
      </c>
      <c r="BV94" s="260">
        <f>BU94*AUXILIAR!$B$67</f>
        <v>0</v>
      </c>
      <c r="BW94" s="287"/>
      <c r="BX94" s="139"/>
      <c r="BY94" s="52"/>
      <c r="BZ94" s="275"/>
      <c r="CA94" s="128"/>
      <c r="CB94" s="5"/>
      <c r="CC94" s="5"/>
      <c r="CD94" s="5"/>
      <c r="CE94" s="5"/>
      <c r="CF94" s="5"/>
      <c r="CG94" s="5"/>
      <c r="CH94" s="5"/>
      <c r="CI94" s="5"/>
      <c r="CJ94" s="145"/>
      <c r="CK94" s="276"/>
      <c r="CL94" s="56"/>
      <c r="CM94" s="8"/>
      <c r="CN94" s="273"/>
      <c r="CO94" s="333"/>
    </row>
    <row r="95" spans="1:93" ht="30">
      <c r="A95" s="4"/>
      <c r="B95" s="8" t="s">
        <v>33</v>
      </c>
      <c r="C95" s="56" t="s">
        <v>9</v>
      </c>
      <c r="D95" s="8">
        <v>1</v>
      </c>
      <c r="E95" s="200">
        <v>163</v>
      </c>
      <c r="F95" s="118" t="s">
        <v>181</v>
      </c>
      <c r="G95" s="118" t="s">
        <v>108</v>
      </c>
      <c r="H95" s="195" t="s">
        <v>422</v>
      </c>
      <c r="I95" s="309" t="s">
        <v>188</v>
      </c>
      <c r="J95" s="5"/>
      <c r="K95" s="5"/>
      <c r="L95" s="5"/>
      <c r="M95" s="5"/>
      <c r="N95" s="5"/>
      <c r="O95" s="5"/>
      <c r="P95" s="5"/>
      <c r="Q95" s="5"/>
      <c r="R95" s="5"/>
      <c r="S95" s="145"/>
      <c r="T95" s="276"/>
      <c r="U95" s="56"/>
      <c r="V95" s="8"/>
      <c r="W95" s="273"/>
      <c r="X95" s="128"/>
      <c r="Y95" s="5"/>
      <c r="Z95" s="5"/>
      <c r="AA95" s="5"/>
      <c r="AB95" s="5"/>
      <c r="AC95" s="5"/>
      <c r="AD95" s="5"/>
      <c r="AE95" s="5"/>
      <c r="AF95" s="5"/>
      <c r="AG95" s="145"/>
      <c r="AH95" s="276"/>
      <c r="AI95" s="56"/>
      <c r="AJ95" s="8"/>
      <c r="AK95" s="273"/>
      <c r="AL95" s="265" t="s">
        <v>417</v>
      </c>
      <c r="AM95" s="51">
        <v>1144.3</v>
      </c>
      <c r="AN95" s="51">
        <v>1144.3</v>
      </c>
      <c r="AO95" s="51">
        <v>1</v>
      </c>
      <c r="AP95" s="52">
        <v>100</v>
      </c>
      <c r="AQ95" s="52">
        <f t="shared" si="48"/>
        <v>1</v>
      </c>
      <c r="AR95" s="139">
        <f>AQ95*5000000</f>
        <v>5000000</v>
      </c>
      <c r="AS95" s="51">
        <v>0</v>
      </c>
      <c r="AT95" s="52">
        <f t="shared" si="49"/>
        <v>0</v>
      </c>
      <c r="AU95" s="260">
        <f>AT95*5000000</f>
        <v>0</v>
      </c>
      <c r="AV95" s="287"/>
      <c r="AW95" s="139"/>
      <c r="AX95" s="52"/>
      <c r="AY95" s="275"/>
      <c r="AZ95" s="128"/>
      <c r="BA95" s="5"/>
      <c r="BB95" s="5"/>
      <c r="BC95" s="5"/>
      <c r="BD95" s="5"/>
      <c r="BE95" s="5"/>
      <c r="BF95" s="5"/>
      <c r="BG95" s="5"/>
      <c r="BH95" s="145"/>
      <c r="BI95" s="276"/>
      <c r="BJ95" s="56"/>
      <c r="BK95" s="8"/>
      <c r="BL95" s="273"/>
      <c r="BM95" s="265" t="s">
        <v>411</v>
      </c>
      <c r="BN95" s="51">
        <v>940.95799999999997</v>
      </c>
      <c r="BO95" s="51">
        <v>943.05</v>
      </c>
      <c r="BP95" s="52">
        <f t="shared" si="51"/>
        <v>2.0919999999999845</v>
      </c>
      <c r="BQ95" s="51">
        <v>100</v>
      </c>
      <c r="BR95" s="52">
        <f t="shared" si="50"/>
        <v>2.0919999999999845</v>
      </c>
      <c r="BS95" s="139">
        <f>BR95*AUXILIAR!$B$67</f>
        <v>4183999.9999999693</v>
      </c>
      <c r="BT95" s="237">
        <v>0</v>
      </c>
      <c r="BU95" s="52">
        <f t="shared" si="53"/>
        <v>0</v>
      </c>
      <c r="BV95" s="260">
        <f>BU95*AUXILIAR!$B$67</f>
        <v>0</v>
      </c>
      <c r="BW95" s="287"/>
      <c r="BX95" s="139"/>
      <c r="BY95" s="52"/>
      <c r="BZ95" s="275"/>
      <c r="CA95" s="128"/>
      <c r="CB95" s="5"/>
      <c r="CC95" s="5"/>
      <c r="CD95" s="5"/>
      <c r="CE95" s="5"/>
      <c r="CF95" s="5"/>
      <c r="CG95" s="5"/>
      <c r="CH95" s="5"/>
      <c r="CI95" s="5"/>
      <c r="CJ95" s="145"/>
      <c r="CK95" s="276"/>
      <c r="CL95" s="56"/>
      <c r="CM95" s="8"/>
      <c r="CN95" s="273"/>
      <c r="CO95" s="333"/>
    </row>
    <row r="96" spans="1:93" ht="30">
      <c r="A96" s="4"/>
      <c r="B96" s="8" t="s">
        <v>33</v>
      </c>
      <c r="C96" s="56" t="s">
        <v>9</v>
      </c>
      <c r="D96" s="8">
        <v>1</v>
      </c>
      <c r="E96" s="200">
        <v>163</v>
      </c>
      <c r="F96" s="118" t="s">
        <v>181</v>
      </c>
      <c r="G96" s="118" t="s">
        <v>108</v>
      </c>
      <c r="H96" s="195" t="s">
        <v>422</v>
      </c>
      <c r="I96" s="309" t="s">
        <v>188</v>
      </c>
      <c r="J96" s="5"/>
      <c r="K96" s="5"/>
      <c r="L96" s="5"/>
      <c r="M96" s="5"/>
      <c r="N96" s="5"/>
      <c r="O96" s="5"/>
      <c r="P96" s="5"/>
      <c r="Q96" s="5"/>
      <c r="R96" s="5"/>
      <c r="S96" s="145"/>
      <c r="T96" s="276"/>
      <c r="U96" s="56"/>
      <c r="V96" s="8"/>
      <c r="W96" s="273"/>
      <c r="X96" s="128"/>
      <c r="Y96" s="5"/>
      <c r="Z96" s="5"/>
      <c r="AA96" s="5"/>
      <c r="AB96" s="5"/>
      <c r="AC96" s="5"/>
      <c r="AD96" s="5"/>
      <c r="AE96" s="5"/>
      <c r="AF96" s="5"/>
      <c r="AG96" s="145"/>
      <c r="AH96" s="276"/>
      <c r="AI96" s="56"/>
      <c r="AJ96" s="8"/>
      <c r="AK96" s="273"/>
      <c r="AL96" s="265" t="s">
        <v>418</v>
      </c>
      <c r="AM96" s="51">
        <v>1134.46</v>
      </c>
      <c r="AN96" s="51">
        <v>1134.46</v>
      </c>
      <c r="AO96" s="51">
        <v>1</v>
      </c>
      <c r="AP96" s="52">
        <v>100</v>
      </c>
      <c r="AQ96" s="52">
        <f t="shared" si="48"/>
        <v>1</v>
      </c>
      <c r="AR96" s="139">
        <f t="shared" ref="AR96:AR97" si="54">AQ96*5000000</f>
        <v>5000000</v>
      </c>
      <c r="AS96" s="51">
        <v>0</v>
      </c>
      <c r="AT96" s="52">
        <f t="shared" si="49"/>
        <v>0</v>
      </c>
      <c r="AU96" s="260">
        <f t="shared" ref="AU96:AU97" si="55">AT96*5000000</f>
        <v>0</v>
      </c>
      <c r="AV96" s="287"/>
      <c r="AW96" s="139"/>
      <c r="AX96" s="52"/>
      <c r="AY96" s="275"/>
      <c r="AZ96" s="128"/>
      <c r="BA96" s="5"/>
      <c r="BB96" s="5"/>
      <c r="BC96" s="5"/>
      <c r="BD96" s="5"/>
      <c r="BE96" s="5"/>
      <c r="BF96" s="5"/>
      <c r="BG96" s="5"/>
      <c r="BH96" s="145"/>
      <c r="BI96" s="276"/>
      <c r="BJ96" s="56"/>
      <c r="BK96" s="8"/>
      <c r="BL96" s="273"/>
      <c r="BM96" s="265" t="s">
        <v>411</v>
      </c>
      <c r="BN96" s="51">
        <v>944.05</v>
      </c>
      <c r="BO96" s="51">
        <v>946.35799999999995</v>
      </c>
      <c r="BP96" s="52">
        <f t="shared" si="51"/>
        <v>2.3079999999999927</v>
      </c>
      <c r="BQ96" s="51">
        <v>100</v>
      </c>
      <c r="BR96" s="52">
        <f t="shared" si="50"/>
        <v>2.3079999999999927</v>
      </c>
      <c r="BS96" s="139">
        <f>BR96*AUXILIAR!$B$67</f>
        <v>4615999.9999999851</v>
      </c>
      <c r="BT96" s="237">
        <v>0</v>
      </c>
      <c r="BU96" s="52">
        <f t="shared" si="53"/>
        <v>0</v>
      </c>
      <c r="BV96" s="260">
        <f>BU96*AUXILIAR!$B$67</f>
        <v>0</v>
      </c>
      <c r="BW96" s="287"/>
      <c r="BX96" s="139"/>
      <c r="BY96" s="52"/>
      <c r="BZ96" s="275"/>
      <c r="CA96" s="128"/>
      <c r="CB96" s="5"/>
      <c r="CC96" s="5"/>
      <c r="CD96" s="5"/>
      <c r="CE96" s="5"/>
      <c r="CF96" s="5"/>
      <c r="CG96" s="5"/>
      <c r="CH96" s="5"/>
      <c r="CI96" s="5"/>
      <c r="CJ96" s="145"/>
      <c r="CK96" s="276"/>
      <c r="CL96" s="56"/>
      <c r="CM96" s="8"/>
      <c r="CN96" s="273"/>
      <c r="CO96" s="333"/>
    </row>
    <row r="97" spans="1:93" ht="30">
      <c r="A97" s="4"/>
      <c r="B97" s="8" t="s">
        <v>33</v>
      </c>
      <c r="C97" s="56" t="s">
        <v>9</v>
      </c>
      <c r="D97" s="8">
        <v>1</v>
      </c>
      <c r="E97" s="200">
        <v>163</v>
      </c>
      <c r="F97" s="118" t="s">
        <v>181</v>
      </c>
      <c r="G97" s="118" t="s">
        <v>108</v>
      </c>
      <c r="H97" s="195" t="s">
        <v>422</v>
      </c>
      <c r="I97" s="309" t="s">
        <v>188</v>
      </c>
      <c r="J97" s="5"/>
      <c r="K97" s="5"/>
      <c r="L97" s="5"/>
      <c r="M97" s="5"/>
      <c r="N97" s="5"/>
      <c r="O97" s="5"/>
      <c r="P97" s="5"/>
      <c r="Q97" s="5"/>
      <c r="R97" s="5"/>
      <c r="S97" s="145"/>
      <c r="T97" s="276"/>
      <c r="U97" s="56"/>
      <c r="V97" s="8"/>
      <c r="W97" s="273"/>
      <c r="X97" s="128"/>
      <c r="Y97" s="5"/>
      <c r="Z97" s="5"/>
      <c r="AA97" s="5"/>
      <c r="AB97" s="5"/>
      <c r="AC97" s="5"/>
      <c r="AD97" s="5"/>
      <c r="AE97" s="5"/>
      <c r="AF97" s="5"/>
      <c r="AG97" s="145"/>
      <c r="AH97" s="276"/>
      <c r="AI97" s="56"/>
      <c r="AJ97" s="8"/>
      <c r="AK97" s="273"/>
      <c r="AL97" s="265" t="s">
        <v>419</v>
      </c>
      <c r="AM97" s="51">
        <v>1112.9000000000001</v>
      </c>
      <c r="AN97" s="51">
        <v>1112.9000000000001</v>
      </c>
      <c r="AO97" s="51">
        <v>1</v>
      </c>
      <c r="AP97" s="52">
        <v>100</v>
      </c>
      <c r="AQ97" s="52">
        <f t="shared" si="48"/>
        <v>1</v>
      </c>
      <c r="AR97" s="139">
        <f t="shared" si="54"/>
        <v>5000000</v>
      </c>
      <c r="AS97" s="51">
        <v>0</v>
      </c>
      <c r="AT97" s="52">
        <f t="shared" si="49"/>
        <v>0</v>
      </c>
      <c r="AU97" s="260">
        <f t="shared" si="55"/>
        <v>0</v>
      </c>
      <c r="AV97" s="287"/>
      <c r="AW97" s="139"/>
      <c r="AX97" s="52"/>
      <c r="AY97" s="275"/>
      <c r="AZ97" s="128"/>
      <c r="BA97" s="5"/>
      <c r="BB97" s="5"/>
      <c r="BC97" s="5"/>
      <c r="BD97" s="5"/>
      <c r="BE97" s="5"/>
      <c r="BF97" s="5"/>
      <c r="BG97" s="5"/>
      <c r="BH97" s="145"/>
      <c r="BI97" s="276"/>
      <c r="BJ97" s="56"/>
      <c r="BK97" s="8"/>
      <c r="BL97" s="273"/>
      <c r="BM97" s="127"/>
      <c r="BN97" s="57"/>
      <c r="BO97" s="57"/>
      <c r="BP97" s="56"/>
      <c r="BQ97" s="57"/>
      <c r="BR97" s="56"/>
      <c r="BS97" s="161"/>
      <c r="BT97" s="114"/>
      <c r="BU97" s="56"/>
      <c r="BV97" s="291"/>
      <c r="BW97" s="276"/>
      <c r="BX97" s="56"/>
      <c r="BY97" s="8"/>
      <c r="BZ97" s="273"/>
      <c r="CA97" s="128"/>
      <c r="CB97" s="5"/>
      <c r="CC97" s="5"/>
      <c r="CD97" s="5"/>
      <c r="CE97" s="5"/>
      <c r="CF97" s="5"/>
      <c r="CG97" s="5"/>
      <c r="CH97" s="5"/>
      <c r="CI97" s="5"/>
      <c r="CJ97" s="145"/>
      <c r="CK97" s="276"/>
      <c r="CL97" s="56"/>
      <c r="CM97" s="8"/>
      <c r="CN97" s="273"/>
      <c r="CO97" s="333"/>
    </row>
    <row r="98" spans="1:93" ht="15">
      <c r="A98" s="4"/>
      <c r="B98" s="64" t="s">
        <v>33</v>
      </c>
      <c r="C98" s="64" t="s">
        <v>10</v>
      </c>
      <c r="D98" s="65" t="s">
        <v>423</v>
      </c>
      <c r="E98" s="126">
        <v>163</v>
      </c>
      <c r="F98" s="157" t="s">
        <v>181</v>
      </c>
      <c r="G98" s="186" t="s">
        <v>108</v>
      </c>
      <c r="H98" s="186" t="s">
        <v>421</v>
      </c>
      <c r="I98" s="308" t="s">
        <v>188</v>
      </c>
      <c r="J98" s="70"/>
      <c r="K98" s="70"/>
      <c r="L98" s="70"/>
      <c r="M98" s="70"/>
      <c r="N98" s="80" t="s">
        <v>115</v>
      </c>
      <c r="O98" s="79">
        <f>SUM(O99:O106)</f>
        <v>10.450000000000216</v>
      </c>
      <c r="P98" s="79">
        <f>SUM(P99:P106)</f>
        <v>31350000.000000652</v>
      </c>
      <c r="Q98" s="80" t="s">
        <v>115</v>
      </c>
      <c r="R98" s="79">
        <f>SUM(R99:R106)</f>
        <v>0</v>
      </c>
      <c r="S98" s="256">
        <f>SUM(S99:S106)</f>
        <v>0</v>
      </c>
      <c r="T98" s="270"/>
      <c r="U98" s="79"/>
      <c r="V98" s="79"/>
      <c r="W98" s="271"/>
      <c r="X98" s="263"/>
      <c r="Y98" s="70"/>
      <c r="Z98" s="70"/>
      <c r="AA98" s="70"/>
      <c r="AB98" s="80" t="s">
        <v>115</v>
      </c>
      <c r="AC98" s="79">
        <f>SUM(AC99:AC106)</f>
        <v>0</v>
      </c>
      <c r="AD98" s="79">
        <f>SUM(AD99:AD106)</f>
        <v>0</v>
      </c>
      <c r="AE98" s="80" t="s">
        <v>115</v>
      </c>
      <c r="AF98" s="79">
        <f>SUM(AF99:AF106)</f>
        <v>0</v>
      </c>
      <c r="AG98" s="256">
        <f>SUM(AG99:AG106)</f>
        <v>0</v>
      </c>
      <c r="AH98" s="270"/>
      <c r="AI98" s="79"/>
      <c r="AJ98" s="79"/>
      <c r="AK98" s="271"/>
      <c r="AL98" s="263"/>
      <c r="AM98" s="70"/>
      <c r="AN98" s="70"/>
      <c r="AO98" s="70"/>
      <c r="AP98" s="80" t="s">
        <v>115</v>
      </c>
      <c r="AQ98" s="79">
        <f>SUM(AQ99:AQ106)</f>
        <v>2</v>
      </c>
      <c r="AR98" s="79">
        <f>SUM(AR99:AR106)</f>
        <v>40000000</v>
      </c>
      <c r="AS98" s="80" t="s">
        <v>115</v>
      </c>
      <c r="AT98" s="79">
        <f>SUM(AT99:AT106)</f>
        <v>0</v>
      </c>
      <c r="AU98" s="256">
        <f>SUM(AU99:AU106)</f>
        <v>0</v>
      </c>
      <c r="AV98" s="270"/>
      <c r="AW98" s="79"/>
      <c r="AX98" s="79"/>
      <c r="AY98" s="271"/>
      <c r="AZ98" s="263"/>
      <c r="BA98" s="70"/>
      <c r="BB98" s="70"/>
      <c r="BC98" s="80" t="s">
        <v>115</v>
      </c>
      <c r="BD98" s="79">
        <f>SUM(BD99:BD106)</f>
        <v>0</v>
      </c>
      <c r="BE98" s="79">
        <f>SUM(BE99:BE106)</f>
        <v>0</v>
      </c>
      <c r="BF98" s="80" t="s">
        <v>115</v>
      </c>
      <c r="BG98" s="79">
        <f>SUM(BG99:BG106)</f>
        <v>0</v>
      </c>
      <c r="BH98" s="256">
        <f>SUM(BH99:BH106)</f>
        <v>0</v>
      </c>
      <c r="BI98" s="270"/>
      <c r="BJ98" s="79"/>
      <c r="BK98" s="79"/>
      <c r="BL98" s="271"/>
      <c r="BM98" s="79"/>
      <c r="BN98" s="70"/>
      <c r="BO98" s="70"/>
      <c r="BP98" s="70"/>
      <c r="BQ98" s="80" t="s">
        <v>115</v>
      </c>
      <c r="BR98" s="79">
        <f>SUM(BR99:BR106)</f>
        <v>0</v>
      </c>
      <c r="BS98" s="79">
        <f>SUM(BS99:BS106)</f>
        <v>0</v>
      </c>
      <c r="BT98" s="80" t="s">
        <v>115</v>
      </c>
      <c r="BU98" s="79">
        <f>SUM(BU99:BU106)</f>
        <v>0</v>
      </c>
      <c r="BV98" s="256">
        <f>SUM(BV99:BV106)</f>
        <v>0</v>
      </c>
      <c r="BW98" s="270"/>
      <c r="BX98" s="79"/>
      <c r="BY98" s="79"/>
      <c r="BZ98" s="271"/>
      <c r="CA98" s="79"/>
      <c r="CB98" s="70"/>
      <c r="CC98" s="70"/>
      <c r="CD98" s="70"/>
      <c r="CE98" s="80" t="s">
        <v>115</v>
      </c>
      <c r="CF98" s="79">
        <f>SUM(CF99:CF106)</f>
        <v>0</v>
      </c>
      <c r="CG98" s="79">
        <f>SUM(CG99:CG106)</f>
        <v>0</v>
      </c>
      <c r="CH98" s="80" t="s">
        <v>115</v>
      </c>
      <c r="CI98" s="79">
        <f>SUM(CI99:CI106)</f>
        <v>0</v>
      </c>
      <c r="CJ98" s="256">
        <f>SUM(CJ99:CJ106)</f>
        <v>0</v>
      </c>
      <c r="CK98" s="270"/>
      <c r="CL98" s="79"/>
      <c r="CM98" s="79"/>
      <c r="CN98" s="271"/>
      <c r="CO98" s="332"/>
    </row>
    <row r="99" spans="1:93" ht="15">
      <c r="A99" s="4"/>
      <c r="B99" s="8" t="s">
        <v>33</v>
      </c>
      <c r="C99" s="56" t="s">
        <v>10</v>
      </c>
      <c r="D99" s="8">
        <v>1</v>
      </c>
      <c r="E99" s="200">
        <v>163</v>
      </c>
      <c r="F99" s="118" t="s">
        <v>181</v>
      </c>
      <c r="G99" s="118" t="s">
        <v>108</v>
      </c>
      <c r="H99" s="195" t="s">
        <v>422</v>
      </c>
      <c r="I99" s="309" t="s">
        <v>188</v>
      </c>
      <c r="J99" s="51" t="s">
        <v>416</v>
      </c>
      <c r="K99" s="51">
        <v>278.83999999999997</v>
      </c>
      <c r="L99" s="51">
        <v>279.83999999999997</v>
      </c>
      <c r="M99" s="52">
        <f>L99-K99</f>
        <v>1</v>
      </c>
      <c r="N99" s="52">
        <v>100</v>
      </c>
      <c r="O99" s="52">
        <f t="shared" ref="O99:O106" si="56">M99*N99/100</f>
        <v>1</v>
      </c>
      <c r="P99" s="139">
        <f>O99*AUXILIAR!$B$50</f>
        <v>3000000</v>
      </c>
      <c r="Q99" s="232">
        <v>0</v>
      </c>
      <c r="R99" s="182">
        <f t="shared" ref="R99:R106" si="57">O99*Q99/100</f>
        <v>0</v>
      </c>
      <c r="S99" s="260">
        <f>R99*AUXILIAR!$B$50</f>
        <v>0</v>
      </c>
      <c r="T99" s="287"/>
      <c r="U99" s="139"/>
      <c r="V99" s="52"/>
      <c r="W99" s="275"/>
      <c r="X99" s="128"/>
      <c r="Y99" s="5"/>
      <c r="Z99" s="5"/>
      <c r="AA99" s="5"/>
      <c r="AB99" s="5"/>
      <c r="AC99" s="5"/>
      <c r="AD99" s="5"/>
      <c r="AE99" s="5"/>
      <c r="AF99" s="5"/>
      <c r="AG99" s="145"/>
      <c r="AH99" s="276"/>
      <c r="AI99" s="56"/>
      <c r="AJ99" s="8"/>
      <c r="AK99" s="273"/>
      <c r="AL99" s="265" t="s">
        <v>420</v>
      </c>
      <c r="AM99" s="51">
        <v>311</v>
      </c>
      <c r="AN99" s="51">
        <v>311</v>
      </c>
      <c r="AO99" s="51">
        <v>1</v>
      </c>
      <c r="AP99" s="52">
        <v>100</v>
      </c>
      <c r="AQ99" s="52">
        <f t="shared" ref="AQ99:AQ100" si="58">AO99*AP99/100</f>
        <v>1</v>
      </c>
      <c r="AR99" s="139">
        <f>AQ99*AUXILIAR!$B$61</f>
        <v>20000000</v>
      </c>
      <c r="AS99" s="235">
        <v>0</v>
      </c>
      <c r="AT99" s="52">
        <f>AQ99*AS99/100</f>
        <v>0</v>
      </c>
      <c r="AU99" s="260">
        <f>AT99*AUXILIAR!$B$61</f>
        <v>0</v>
      </c>
      <c r="AV99" s="287"/>
      <c r="AW99" s="139"/>
      <c r="AX99" s="52"/>
      <c r="AY99" s="275"/>
      <c r="AZ99" s="128"/>
      <c r="BA99" s="5"/>
      <c r="BB99" s="5"/>
      <c r="BC99" s="5"/>
      <c r="BD99" s="5"/>
      <c r="BE99" s="5"/>
      <c r="BF99" s="5"/>
      <c r="BG99" s="5"/>
      <c r="BH99" s="145"/>
      <c r="BI99" s="272"/>
      <c r="BJ99" s="56"/>
      <c r="BK99" s="8"/>
      <c r="BL99" s="273"/>
      <c r="BM99" s="128"/>
      <c r="BN99" s="5"/>
      <c r="BO99" s="5"/>
      <c r="BP99" s="5"/>
      <c r="BQ99" s="5"/>
      <c r="BR99" s="5"/>
      <c r="BS99" s="5"/>
      <c r="BT99" s="5"/>
      <c r="BU99" s="5"/>
      <c r="BV99" s="145"/>
      <c r="BW99" s="276"/>
      <c r="BX99" s="56"/>
      <c r="BY99" s="8"/>
      <c r="BZ99" s="273"/>
      <c r="CA99" s="128"/>
      <c r="CB99" s="5"/>
      <c r="CC99" s="5"/>
      <c r="CD99" s="5"/>
      <c r="CE99" s="5"/>
      <c r="CF99" s="5"/>
      <c r="CG99" s="5"/>
      <c r="CH99" s="5"/>
      <c r="CI99" s="5"/>
      <c r="CJ99" s="145"/>
      <c r="CK99" s="272"/>
      <c r="CL99" s="56"/>
      <c r="CM99" s="8"/>
      <c r="CN99" s="273"/>
      <c r="CO99" s="333"/>
    </row>
    <row r="100" spans="1:93" ht="15">
      <c r="A100" s="4"/>
      <c r="B100" s="8" t="s">
        <v>33</v>
      </c>
      <c r="C100" s="56" t="s">
        <v>10</v>
      </c>
      <c r="D100" s="8">
        <v>1</v>
      </c>
      <c r="E100" s="200">
        <v>163</v>
      </c>
      <c r="F100" s="118" t="s">
        <v>181</v>
      </c>
      <c r="G100" s="118" t="s">
        <v>108</v>
      </c>
      <c r="H100" s="195" t="s">
        <v>422</v>
      </c>
      <c r="I100" s="309" t="s">
        <v>188</v>
      </c>
      <c r="J100" s="51" t="s">
        <v>416</v>
      </c>
      <c r="K100" s="51">
        <v>344.2</v>
      </c>
      <c r="L100" s="51">
        <v>345.05</v>
      </c>
      <c r="M100" s="52">
        <f t="shared" ref="M100:M106" si="59">L100-K100</f>
        <v>0.85000000000002274</v>
      </c>
      <c r="N100" s="52">
        <v>100</v>
      </c>
      <c r="O100" s="52">
        <f t="shared" si="56"/>
        <v>0.85000000000002274</v>
      </c>
      <c r="P100" s="139">
        <f>O100*AUXILIAR!$B$50</f>
        <v>2550000.000000068</v>
      </c>
      <c r="Q100" s="232">
        <v>0</v>
      </c>
      <c r="R100" s="182">
        <f t="shared" si="57"/>
        <v>0</v>
      </c>
      <c r="S100" s="260">
        <f>R100*AUXILIAR!$B$50</f>
        <v>0</v>
      </c>
      <c r="T100" s="287"/>
      <c r="U100" s="139"/>
      <c r="V100" s="52"/>
      <c r="W100" s="275"/>
      <c r="X100" s="128"/>
      <c r="Y100" s="5"/>
      <c r="Z100" s="5"/>
      <c r="AA100" s="5"/>
      <c r="AB100" s="5"/>
      <c r="AC100" s="5"/>
      <c r="AD100" s="5"/>
      <c r="AE100" s="5"/>
      <c r="AF100" s="5"/>
      <c r="AG100" s="145"/>
      <c r="AH100" s="276"/>
      <c r="AI100" s="56"/>
      <c r="AJ100" s="8"/>
      <c r="AK100" s="273"/>
      <c r="AL100" s="265" t="s">
        <v>420</v>
      </c>
      <c r="AM100" s="51">
        <v>311</v>
      </c>
      <c r="AN100" s="51">
        <v>311</v>
      </c>
      <c r="AO100" s="51">
        <v>1</v>
      </c>
      <c r="AP100" s="52">
        <v>100</v>
      </c>
      <c r="AQ100" s="52">
        <f t="shared" si="58"/>
        <v>1</v>
      </c>
      <c r="AR100" s="139">
        <f>AQ100*AUXILIAR!$B$61</f>
        <v>20000000</v>
      </c>
      <c r="AS100" s="235">
        <v>0</v>
      </c>
      <c r="AT100" s="52">
        <f t="shared" ref="AT100" si="60">AQ100*AS100/100</f>
        <v>0</v>
      </c>
      <c r="AU100" s="260">
        <f>AT100*AUXILIAR!$B$61</f>
        <v>0</v>
      </c>
      <c r="AV100" s="287"/>
      <c r="AW100" s="139"/>
      <c r="AX100" s="52"/>
      <c r="AY100" s="275"/>
      <c r="AZ100" s="128"/>
      <c r="BA100" s="5"/>
      <c r="BB100" s="5"/>
      <c r="BC100" s="5"/>
      <c r="BD100" s="5"/>
      <c r="BE100" s="5"/>
      <c r="BF100" s="5"/>
      <c r="BG100" s="5"/>
      <c r="BH100" s="145"/>
      <c r="BI100" s="272"/>
      <c r="BJ100" s="56"/>
      <c r="BK100" s="8"/>
      <c r="BL100" s="273"/>
      <c r="BM100" s="128"/>
      <c r="BN100" s="5"/>
      <c r="BO100" s="5"/>
      <c r="BP100" s="5"/>
      <c r="BQ100" s="5"/>
      <c r="BR100" s="5"/>
      <c r="BS100" s="5"/>
      <c r="BT100" s="5"/>
      <c r="BU100" s="5"/>
      <c r="BV100" s="145"/>
      <c r="BW100" s="276"/>
      <c r="BX100" s="56"/>
      <c r="BY100" s="8"/>
      <c r="BZ100" s="273"/>
      <c r="CA100" s="128"/>
      <c r="CB100" s="5"/>
      <c r="CC100" s="5"/>
      <c r="CD100" s="5"/>
      <c r="CE100" s="5"/>
      <c r="CF100" s="5"/>
      <c r="CG100" s="5"/>
      <c r="CH100" s="5"/>
      <c r="CI100" s="5"/>
      <c r="CJ100" s="145"/>
      <c r="CK100" s="272"/>
      <c r="CL100" s="56"/>
      <c r="CM100" s="8"/>
      <c r="CN100" s="273"/>
      <c r="CO100" s="333"/>
    </row>
    <row r="101" spans="1:93" ht="15">
      <c r="A101" s="4"/>
      <c r="B101" s="8" t="s">
        <v>33</v>
      </c>
      <c r="C101" s="56" t="s">
        <v>10</v>
      </c>
      <c r="D101" s="8">
        <v>1</v>
      </c>
      <c r="E101" s="200">
        <v>163</v>
      </c>
      <c r="F101" s="118" t="s">
        <v>181</v>
      </c>
      <c r="G101" s="118" t="s">
        <v>108</v>
      </c>
      <c r="H101" s="195" t="s">
        <v>422</v>
      </c>
      <c r="I101" s="309" t="s">
        <v>188</v>
      </c>
      <c r="J101" s="51" t="s">
        <v>416</v>
      </c>
      <c r="K101" s="51">
        <v>409.1</v>
      </c>
      <c r="L101" s="51">
        <v>411.3</v>
      </c>
      <c r="M101" s="52">
        <f t="shared" si="59"/>
        <v>2.1999999999999886</v>
      </c>
      <c r="N101" s="52">
        <v>100</v>
      </c>
      <c r="O101" s="52">
        <f t="shared" si="56"/>
        <v>2.1999999999999886</v>
      </c>
      <c r="P101" s="139">
        <f>O101*AUXILIAR!$B$50</f>
        <v>6599999.9999999655</v>
      </c>
      <c r="Q101" s="232">
        <v>0</v>
      </c>
      <c r="R101" s="182">
        <f t="shared" si="57"/>
        <v>0</v>
      </c>
      <c r="S101" s="260">
        <f>R101*AUXILIAR!$B$50</f>
        <v>0</v>
      </c>
      <c r="T101" s="287"/>
      <c r="U101" s="139"/>
      <c r="V101" s="52"/>
      <c r="W101" s="275"/>
      <c r="X101" s="128"/>
      <c r="Y101" s="5"/>
      <c r="Z101" s="5"/>
      <c r="AA101" s="5"/>
      <c r="AB101" s="5"/>
      <c r="AC101" s="5"/>
      <c r="AD101" s="5"/>
      <c r="AE101" s="5"/>
      <c r="AF101" s="5"/>
      <c r="AG101" s="145"/>
      <c r="AH101" s="276"/>
      <c r="AI101" s="56"/>
      <c r="AJ101" s="8"/>
      <c r="AK101" s="273"/>
      <c r="AL101" s="127"/>
      <c r="AM101" s="57"/>
      <c r="AN101" s="57"/>
      <c r="AO101" s="57"/>
      <c r="AP101" s="56"/>
      <c r="AQ101" s="56"/>
      <c r="AR101" s="161"/>
      <c r="AS101" s="236"/>
      <c r="AT101" s="56"/>
      <c r="AU101" s="291"/>
      <c r="AV101" s="272"/>
      <c r="AW101" s="56"/>
      <c r="AX101" s="8"/>
      <c r="AY101" s="273"/>
      <c r="AZ101" s="128"/>
      <c r="BA101" s="5"/>
      <c r="BB101" s="5"/>
      <c r="BC101" s="5"/>
      <c r="BD101" s="5"/>
      <c r="BE101" s="5"/>
      <c r="BF101" s="5"/>
      <c r="BG101" s="5"/>
      <c r="BH101" s="145"/>
      <c r="BI101" s="272"/>
      <c r="BJ101" s="56"/>
      <c r="BK101" s="8"/>
      <c r="BL101" s="273"/>
      <c r="BM101" s="128"/>
      <c r="BN101" s="5"/>
      <c r="BO101" s="5"/>
      <c r="BP101" s="5"/>
      <c r="BQ101" s="5"/>
      <c r="BR101" s="5"/>
      <c r="BS101" s="5"/>
      <c r="BT101" s="5"/>
      <c r="BU101" s="5"/>
      <c r="BV101" s="145"/>
      <c r="BW101" s="276"/>
      <c r="BX101" s="56"/>
      <c r="BY101" s="8"/>
      <c r="BZ101" s="273"/>
      <c r="CA101" s="128"/>
      <c r="CB101" s="5"/>
      <c r="CC101" s="5"/>
      <c r="CD101" s="5"/>
      <c r="CE101" s="5"/>
      <c r="CF101" s="5"/>
      <c r="CG101" s="5"/>
      <c r="CH101" s="5"/>
      <c r="CI101" s="5"/>
      <c r="CJ101" s="145"/>
      <c r="CK101" s="272"/>
      <c r="CL101" s="56"/>
      <c r="CM101" s="8"/>
      <c r="CN101" s="273"/>
      <c r="CO101" s="333"/>
    </row>
    <row r="102" spans="1:93" ht="15">
      <c r="A102" s="4"/>
      <c r="B102" s="8" t="s">
        <v>33</v>
      </c>
      <c r="C102" s="56" t="s">
        <v>10</v>
      </c>
      <c r="D102" s="8">
        <v>1</v>
      </c>
      <c r="E102" s="200">
        <v>163</v>
      </c>
      <c r="F102" s="118" t="s">
        <v>181</v>
      </c>
      <c r="G102" s="118" t="s">
        <v>108</v>
      </c>
      <c r="H102" s="195" t="s">
        <v>422</v>
      </c>
      <c r="I102" s="309" t="s">
        <v>188</v>
      </c>
      <c r="J102" s="51" t="s">
        <v>416</v>
      </c>
      <c r="K102" s="51">
        <v>408.4</v>
      </c>
      <c r="L102" s="51">
        <v>411.6</v>
      </c>
      <c r="M102" s="52">
        <f t="shared" si="59"/>
        <v>3.2000000000000455</v>
      </c>
      <c r="N102" s="52">
        <v>100</v>
      </c>
      <c r="O102" s="52">
        <f t="shared" si="56"/>
        <v>3.2000000000000455</v>
      </c>
      <c r="P102" s="139">
        <f>O102*AUXILIAR!$B$50</f>
        <v>9600000.000000136</v>
      </c>
      <c r="Q102" s="232">
        <v>0</v>
      </c>
      <c r="R102" s="182">
        <f t="shared" si="57"/>
        <v>0</v>
      </c>
      <c r="S102" s="260">
        <f>R102*AUXILIAR!$B$50</f>
        <v>0</v>
      </c>
      <c r="T102" s="287"/>
      <c r="U102" s="139"/>
      <c r="V102" s="52"/>
      <c r="W102" s="275"/>
      <c r="X102" s="128"/>
      <c r="Y102" s="5"/>
      <c r="Z102" s="5"/>
      <c r="AA102" s="5"/>
      <c r="AB102" s="5"/>
      <c r="AC102" s="5"/>
      <c r="AD102" s="5"/>
      <c r="AE102" s="5"/>
      <c r="AF102" s="5"/>
      <c r="AG102" s="145"/>
      <c r="AH102" s="276"/>
      <c r="AI102" s="56"/>
      <c r="AJ102" s="8"/>
      <c r="AK102" s="273"/>
      <c r="AL102" s="127"/>
      <c r="AM102" s="57"/>
      <c r="AN102" s="57"/>
      <c r="AO102" s="57"/>
      <c r="AP102" s="56"/>
      <c r="AQ102" s="56"/>
      <c r="AR102" s="161"/>
      <c r="AS102" s="236"/>
      <c r="AT102" s="56"/>
      <c r="AU102" s="291"/>
      <c r="AV102" s="272"/>
      <c r="AW102" s="56"/>
      <c r="AX102" s="8"/>
      <c r="AY102" s="273"/>
      <c r="AZ102" s="128"/>
      <c r="BA102" s="5"/>
      <c r="BB102" s="5"/>
      <c r="BC102" s="5"/>
      <c r="BD102" s="5"/>
      <c r="BE102" s="5"/>
      <c r="BF102" s="5"/>
      <c r="BG102" s="5"/>
      <c r="BH102" s="145"/>
      <c r="BI102" s="272"/>
      <c r="BJ102" s="56"/>
      <c r="BK102" s="8"/>
      <c r="BL102" s="273"/>
      <c r="BM102" s="128"/>
      <c r="BN102" s="5"/>
      <c r="BO102" s="5"/>
      <c r="BP102" s="5"/>
      <c r="BQ102" s="5"/>
      <c r="BR102" s="5"/>
      <c r="BS102" s="5"/>
      <c r="BT102" s="5"/>
      <c r="BU102" s="5"/>
      <c r="BV102" s="145"/>
      <c r="BW102" s="276"/>
      <c r="BX102" s="56"/>
      <c r="BY102" s="8"/>
      <c r="BZ102" s="273"/>
      <c r="CA102" s="128"/>
      <c r="CB102" s="5"/>
      <c r="CC102" s="5"/>
      <c r="CD102" s="5"/>
      <c r="CE102" s="5"/>
      <c r="CF102" s="5"/>
      <c r="CG102" s="5"/>
      <c r="CH102" s="5"/>
      <c r="CI102" s="5"/>
      <c r="CJ102" s="145"/>
      <c r="CK102" s="272"/>
      <c r="CL102" s="56"/>
      <c r="CM102" s="8"/>
      <c r="CN102" s="273"/>
      <c r="CO102" s="333"/>
    </row>
    <row r="103" spans="1:93" ht="15">
      <c r="A103" s="4"/>
      <c r="B103" s="8" t="s">
        <v>33</v>
      </c>
      <c r="C103" s="56" t="s">
        <v>10</v>
      </c>
      <c r="D103" s="8">
        <v>1</v>
      </c>
      <c r="E103" s="200">
        <v>163</v>
      </c>
      <c r="F103" s="118" t="s">
        <v>181</v>
      </c>
      <c r="G103" s="118" t="s">
        <v>108</v>
      </c>
      <c r="H103" s="195" t="s">
        <v>422</v>
      </c>
      <c r="I103" s="309" t="s">
        <v>188</v>
      </c>
      <c r="J103" s="51" t="s">
        <v>416</v>
      </c>
      <c r="K103" s="51">
        <v>527.4</v>
      </c>
      <c r="L103" s="51">
        <v>527.85</v>
      </c>
      <c r="M103" s="52">
        <f t="shared" si="59"/>
        <v>0.45000000000004547</v>
      </c>
      <c r="N103" s="52">
        <v>100</v>
      </c>
      <c r="O103" s="52">
        <f t="shared" si="56"/>
        <v>0.45000000000004547</v>
      </c>
      <c r="P103" s="139">
        <f>O103*AUXILIAR!$B$50</f>
        <v>1350000.0000001364</v>
      </c>
      <c r="Q103" s="232">
        <v>0</v>
      </c>
      <c r="R103" s="182">
        <f t="shared" si="57"/>
        <v>0</v>
      </c>
      <c r="S103" s="260">
        <f>R103*AUXILIAR!$B$50</f>
        <v>0</v>
      </c>
      <c r="T103" s="287"/>
      <c r="U103" s="139"/>
      <c r="V103" s="52"/>
      <c r="W103" s="275"/>
      <c r="X103" s="128"/>
      <c r="Y103" s="5"/>
      <c r="Z103" s="5"/>
      <c r="AA103" s="5"/>
      <c r="AB103" s="5"/>
      <c r="AC103" s="5"/>
      <c r="AD103" s="5"/>
      <c r="AE103" s="5"/>
      <c r="AF103" s="5"/>
      <c r="AG103" s="145"/>
      <c r="AH103" s="276"/>
      <c r="AI103" s="56"/>
      <c r="AJ103" s="8"/>
      <c r="AK103" s="273"/>
      <c r="AL103" s="128"/>
      <c r="AM103" s="5"/>
      <c r="AN103" s="5"/>
      <c r="AO103" s="5"/>
      <c r="AP103" s="5"/>
      <c r="AQ103" s="5"/>
      <c r="AR103" s="5"/>
      <c r="AS103" s="5"/>
      <c r="AT103" s="5"/>
      <c r="AU103" s="145"/>
      <c r="AV103" s="272"/>
      <c r="AW103" s="56"/>
      <c r="AX103" s="8"/>
      <c r="AY103" s="273"/>
      <c r="AZ103" s="128"/>
      <c r="BA103" s="5"/>
      <c r="BB103" s="5"/>
      <c r="BC103" s="5"/>
      <c r="BD103" s="5"/>
      <c r="BE103" s="5"/>
      <c r="BF103" s="5"/>
      <c r="BG103" s="5"/>
      <c r="BH103" s="145"/>
      <c r="BI103" s="272"/>
      <c r="BJ103" s="56"/>
      <c r="BK103" s="8"/>
      <c r="BL103" s="273"/>
      <c r="BM103" s="128"/>
      <c r="BN103" s="5"/>
      <c r="BO103" s="5"/>
      <c r="BP103" s="5"/>
      <c r="BQ103" s="5"/>
      <c r="BR103" s="5"/>
      <c r="BS103" s="5"/>
      <c r="BT103" s="5"/>
      <c r="BU103" s="5"/>
      <c r="BV103" s="145"/>
      <c r="BW103" s="276"/>
      <c r="BX103" s="56"/>
      <c r="BY103" s="8"/>
      <c r="BZ103" s="273"/>
      <c r="CA103" s="128"/>
      <c r="CB103" s="5"/>
      <c r="CC103" s="5"/>
      <c r="CD103" s="5"/>
      <c r="CE103" s="5"/>
      <c r="CF103" s="5"/>
      <c r="CG103" s="5"/>
      <c r="CH103" s="5"/>
      <c r="CI103" s="5"/>
      <c r="CJ103" s="145"/>
      <c r="CK103" s="272"/>
      <c r="CL103" s="56"/>
      <c r="CM103" s="8"/>
      <c r="CN103" s="273"/>
      <c r="CO103" s="333"/>
    </row>
    <row r="104" spans="1:93" ht="15">
      <c r="A104" s="4"/>
      <c r="B104" s="8" t="s">
        <v>33</v>
      </c>
      <c r="C104" s="56" t="s">
        <v>10</v>
      </c>
      <c r="D104" s="8">
        <v>1</v>
      </c>
      <c r="E104" s="200">
        <v>163</v>
      </c>
      <c r="F104" s="118" t="s">
        <v>181</v>
      </c>
      <c r="G104" s="118" t="s">
        <v>108</v>
      </c>
      <c r="H104" s="195" t="s">
        <v>422</v>
      </c>
      <c r="I104" s="309" t="s">
        <v>188</v>
      </c>
      <c r="J104" s="51" t="s">
        <v>416</v>
      </c>
      <c r="K104" s="51">
        <v>527.4</v>
      </c>
      <c r="L104" s="51">
        <v>527.85</v>
      </c>
      <c r="M104" s="52">
        <f t="shared" si="59"/>
        <v>0.45000000000004547</v>
      </c>
      <c r="N104" s="52">
        <v>100</v>
      </c>
      <c r="O104" s="52">
        <f t="shared" si="56"/>
        <v>0.45000000000004547</v>
      </c>
      <c r="P104" s="139">
        <f>O104*AUXILIAR!$B$50</f>
        <v>1350000.0000001364</v>
      </c>
      <c r="Q104" s="232">
        <v>0</v>
      </c>
      <c r="R104" s="182">
        <f t="shared" si="57"/>
        <v>0</v>
      </c>
      <c r="S104" s="260">
        <f>R104*AUXILIAR!$B$50</f>
        <v>0</v>
      </c>
      <c r="T104" s="287"/>
      <c r="U104" s="139"/>
      <c r="V104" s="52"/>
      <c r="W104" s="275"/>
      <c r="X104" s="128"/>
      <c r="Y104" s="5"/>
      <c r="Z104" s="5"/>
      <c r="AA104" s="5"/>
      <c r="AB104" s="5"/>
      <c r="AC104" s="5"/>
      <c r="AD104" s="5"/>
      <c r="AE104" s="5"/>
      <c r="AF104" s="5"/>
      <c r="AG104" s="145"/>
      <c r="AH104" s="276"/>
      <c r="AI104" s="56"/>
      <c r="AJ104" s="8"/>
      <c r="AK104" s="273"/>
      <c r="AL104" s="128"/>
      <c r="AM104" s="5"/>
      <c r="AN104" s="5"/>
      <c r="AO104" s="5"/>
      <c r="AP104" s="5"/>
      <c r="AQ104" s="5"/>
      <c r="AR104" s="5"/>
      <c r="AS104" s="5"/>
      <c r="AT104" s="5"/>
      <c r="AU104" s="145"/>
      <c r="AV104" s="272"/>
      <c r="AW104" s="56"/>
      <c r="AX104" s="8"/>
      <c r="AY104" s="273"/>
      <c r="AZ104" s="128"/>
      <c r="BA104" s="5"/>
      <c r="BB104" s="5"/>
      <c r="BC104" s="5"/>
      <c r="BD104" s="5"/>
      <c r="BE104" s="5"/>
      <c r="BF104" s="5"/>
      <c r="BG104" s="5"/>
      <c r="BH104" s="145"/>
      <c r="BI104" s="272"/>
      <c r="BJ104" s="56"/>
      <c r="BK104" s="8"/>
      <c r="BL104" s="273"/>
      <c r="BM104" s="128"/>
      <c r="BN104" s="5"/>
      <c r="BO104" s="5"/>
      <c r="BP104" s="5"/>
      <c r="BQ104" s="5"/>
      <c r="BR104" s="5"/>
      <c r="BS104" s="5"/>
      <c r="BT104" s="5"/>
      <c r="BU104" s="5"/>
      <c r="BV104" s="145"/>
      <c r="BW104" s="276"/>
      <c r="BX104" s="56"/>
      <c r="BY104" s="8"/>
      <c r="BZ104" s="273"/>
      <c r="CA104" s="128"/>
      <c r="CB104" s="5"/>
      <c r="CC104" s="5"/>
      <c r="CD104" s="5"/>
      <c r="CE104" s="5"/>
      <c r="CF104" s="5"/>
      <c r="CG104" s="5"/>
      <c r="CH104" s="5"/>
      <c r="CI104" s="5"/>
      <c r="CJ104" s="145"/>
      <c r="CK104" s="272"/>
      <c r="CL104" s="56"/>
      <c r="CM104" s="8"/>
      <c r="CN104" s="273"/>
      <c r="CO104" s="333"/>
    </row>
    <row r="105" spans="1:93" ht="15">
      <c r="A105" s="4"/>
      <c r="B105" s="8" t="s">
        <v>33</v>
      </c>
      <c r="C105" s="56" t="s">
        <v>10</v>
      </c>
      <c r="D105" s="8">
        <v>1</v>
      </c>
      <c r="E105" s="200">
        <v>163</v>
      </c>
      <c r="F105" s="118" t="s">
        <v>181</v>
      </c>
      <c r="G105" s="118" t="s">
        <v>108</v>
      </c>
      <c r="H105" s="195" t="s">
        <v>422</v>
      </c>
      <c r="I105" s="309" t="s">
        <v>188</v>
      </c>
      <c r="J105" s="51" t="s">
        <v>416</v>
      </c>
      <c r="K105" s="51">
        <v>574.4</v>
      </c>
      <c r="L105" s="51">
        <v>575.5</v>
      </c>
      <c r="M105" s="52">
        <f t="shared" si="59"/>
        <v>1.1000000000000227</v>
      </c>
      <c r="N105" s="52">
        <v>100</v>
      </c>
      <c r="O105" s="52">
        <f t="shared" si="56"/>
        <v>1.1000000000000227</v>
      </c>
      <c r="P105" s="139">
        <f>O105*AUXILIAR!$B$50</f>
        <v>3300000.000000068</v>
      </c>
      <c r="Q105" s="232">
        <v>0</v>
      </c>
      <c r="R105" s="182">
        <f t="shared" si="57"/>
        <v>0</v>
      </c>
      <c r="S105" s="260">
        <f>R105*AUXILIAR!$B$50</f>
        <v>0</v>
      </c>
      <c r="T105" s="287"/>
      <c r="U105" s="139"/>
      <c r="V105" s="52"/>
      <c r="W105" s="275"/>
      <c r="X105" s="128"/>
      <c r="Y105" s="5"/>
      <c r="Z105" s="5"/>
      <c r="AA105" s="5"/>
      <c r="AB105" s="5"/>
      <c r="AC105" s="5"/>
      <c r="AD105" s="5"/>
      <c r="AE105" s="5"/>
      <c r="AF105" s="5"/>
      <c r="AG105" s="145"/>
      <c r="AH105" s="276"/>
      <c r="AI105" s="56"/>
      <c r="AJ105" s="8"/>
      <c r="AK105" s="273"/>
      <c r="AL105" s="128"/>
      <c r="AM105" s="5"/>
      <c r="AN105" s="5"/>
      <c r="AO105" s="5"/>
      <c r="AP105" s="5"/>
      <c r="AQ105" s="5"/>
      <c r="AR105" s="5"/>
      <c r="AS105" s="5"/>
      <c r="AT105" s="5"/>
      <c r="AU105" s="145"/>
      <c r="AV105" s="272"/>
      <c r="AW105" s="56"/>
      <c r="AX105" s="8"/>
      <c r="AY105" s="273"/>
      <c r="AZ105" s="128"/>
      <c r="BA105" s="5"/>
      <c r="BB105" s="5"/>
      <c r="BC105" s="5"/>
      <c r="BD105" s="5"/>
      <c r="BE105" s="5"/>
      <c r="BF105" s="5"/>
      <c r="BG105" s="5"/>
      <c r="BH105" s="145"/>
      <c r="BI105" s="272"/>
      <c r="BJ105" s="56"/>
      <c r="BK105" s="8"/>
      <c r="BL105" s="273"/>
      <c r="BM105" s="128"/>
      <c r="BN105" s="5"/>
      <c r="BO105" s="5"/>
      <c r="BP105" s="5"/>
      <c r="BQ105" s="5"/>
      <c r="BR105" s="5"/>
      <c r="BS105" s="5"/>
      <c r="BT105" s="5"/>
      <c r="BU105" s="5"/>
      <c r="BV105" s="145"/>
      <c r="BW105" s="276"/>
      <c r="BX105" s="56"/>
      <c r="BY105" s="8"/>
      <c r="BZ105" s="273"/>
      <c r="CA105" s="128"/>
      <c r="CB105" s="5"/>
      <c r="CC105" s="5"/>
      <c r="CD105" s="5"/>
      <c r="CE105" s="5"/>
      <c r="CF105" s="5"/>
      <c r="CG105" s="5"/>
      <c r="CH105" s="5"/>
      <c r="CI105" s="5"/>
      <c r="CJ105" s="145"/>
      <c r="CK105" s="272"/>
      <c r="CL105" s="56"/>
      <c r="CM105" s="8"/>
      <c r="CN105" s="273"/>
      <c r="CO105" s="333"/>
    </row>
    <row r="106" spans="1:93" ht="15">
      <c r="A106" s="4"/>
      <c r="B106" s="8" t="s">
        <v>33</v>
      </c>
      <c r="C106" s="56" t="s">
        <v>10</v>
      </c>
      <c r="D106" s="8">
        <v>1</v>
      </c>
      <c r="E106" s="200">
        <v>163</v>
      </c>
      <c r="F106" s="118" t="s">
        <v>181</v>
      </c>
      <c r="G106" s="118" t="s">
        <v>108</v>
      </c>
      <c r="H106" s="195" t="s">
        <v>422</v>
      </c>
      <c r="I106" s="309" t="s">
        <v>188</v>
      </c>
      <c r="J106" s="51" t="s">
        <v>416</v>
      </c>
      <c r="K106" s="51">
        <v>574.4</v>
      </c>
      <c r="L106" s="51">
        <v>575.6</v>
      </c>
      <c r="M106" s="52">
        <f t="shared" si="59"/>
        <v>1.2000000000000455</v>
      </c>
      <c r="N106" s="52">
        <v>100</v>
      </c>
      <c r="O106" s="52">
        <f t="shared" si="56"/>
        <v>1.2000000000000455</v>
      </c>
      <c r="P106" s="139">
        <f>O106*AUXILIAR!$B$50</f>
        <v>3600000.0000001364</v>
      </c>
      <c r="Q106" s="232">
        <v>0</v>
      </c>
      <c r="R106" s="182">
        <f t="shared" si="57"/>
        <v>0</v>
      </c>
      <c r="S106" s="260">
        <f>R106*AUXILIAR!$B$50</f>
        <v>0</v>
      </c>
      <c r="T106" s="287"/>
      <c r="U106" s="139"/>
      <c r="V106" s="52"/>
      <c r="W106" s="275"/>
      <c r="X106" s="128"/>
      <c r="Y106" s="5"/>
      <c r="Z106" s="5"/>
      <c r="AA106" s="5"/>
      <c r="AB106" s="5"/>
      <c r="AC106" s="5"/>
      <c r="AD106" s="5"/>
      <c r="AE106" s="5"/>
      <c r="AF106" s="5"/>
      <c r="AG106" s="145"/>
      <c r="AH106" s="276"/>
      <c r="AI106" s="56"/>
      <c r="AJ106" s="8"/>
      <c r="AK106" s="273"/>
      <c r="AL106" s="128"/>
      <c r="AM106" s="5"/>
      <c r="AN106" s="5"/>
      <c r="AO106" s="5"/>
      <c r="AP106" s="5"/>
      <c r="AQ106" s="5"/>
      <c r="AR106" s="5"/>
      <c r="AS106" s="5"/>
      <c r="AT106" s="5"/>
      <c r="AU106" s="145"/>
      <c r="AV106" s="272"/>
      <c r="AW106" s="56"/>
      <c r="AX106" s="8"/>
      <c r="AY106" s="273"/>
      <c r="AZ106" s="128"/>
      <c r="BA106" s="5"/>
      <c r="BB106" s="5"/>
      <c r="BC106" s="5"/>
      <c r="BD106" s="5"/>
      <c r="BE106" s="5"/>
      <c r="BF106" s="5"/>
      <c r="BG106" s="5"/>
      <c r="BH106" s="145"/>
      <c r="BI106" s="272"/>
      <c r="BJ106" s="56"/>
      <c r="BK106" s="8"/>
      <c r="BL106" s="273"/>
      <c r="BM106" s="128"/>
      <c r="BN106" s="5"/>
      <c r="BO106" s="5"/>
      <c r="BP106" s="5"/>
      <c r="BQ106" s="5"/>
      <c r="BR106" s="5"/>
      <c r="BS106" s="5"/>
      <c r="BT106" s="5"/>
      <c r="BU106" s="5"/>
      <c r="BV106" s="145"/>
      <c r="BW106" s="276"/>
      <c r="BX106" s="56"/>
      <c r="BY106" s="8"/>
      <c r="BZ106" s="273"/>
      <c r="CA106" s="128"/>
      <c r="CB106" s="5"/>
      <c r="CC106" s="5"/>
      <c r="CD106" s="5"/>
      <c r="CE106" s="5"/>
      <c r="CF106" s="5"/>
      <c r="CG106" s="5"/>
      <c r="CH106" s="5"/>
      <c r="CI106" s="5"/>
      <c r="CJ106" s="145"/>
      <c r="CK106" s="272"/>
      <c r="CL106" s="56"/>
      <c r="CM106" s="8"/>
      <c r="CN106" s="273"/>
      <c r="CO106" s="333"/>
    </row>
    <row r="107" spans="1:93" ht="15">
      <c r="A107" s="4"/>
      <c r="B107" s="64" t="s">
        <v>33</v>
      </c>
      <c r="C107" s="64" t="s">
        <v>10</v>
      </c>
      <c r="D107" s="65" t="s">
        <v>423</v>
      </c>
      <c r="E107" s="126">
        <v>230</v>
      </c>
      <c r="F107" s="157" t="s">
        <v>181</v>
      </c>
      <c r="G107" s="186" t="s">
        <v>108</v>
      </c>
      <c r="H107" s="186" t="s">
        <v>421</v>
      </c>
      <c r="I107" s="308" t="s">
        <v>188</v>
      </c>
      <c r="J107" s="70"/>
      <c r="K107" s="70"/>
      <c r="L107" s="70"/>
      <c r="M107" s="70"/>
      <c r="N107" s="80" t="s">
        <v>115</v>
      </c>
      <c r="O107" s="79">
        <f>SUM(O108:O110)</f>
        <v>39.32</v>
      </c>
      <c r="P107" s="79">
        <f>SUM(P108:P110)</f>
        <v>117960000</v>
      </c>
      <c r="Q107" s="80" t="s">
        <v>115</v>
      </c>
      <c r="R107" s="79">
        <f>SUM(R108:R110)</f>
        <v>0</v>
      </c>
      <c r="S107" s="256">
        <f>SUM(S108:S110)</f>
        <v>0</v>
      </c>
      <c r="T107" s="270"/>
      <c r="U107" s="79"/>
      <c r="V107" s="79"/>
      <c r="W107" s="271"/>
      <c r="X107" s="263"/>
      <c r="Y107" s="70"/>
      <c r="Z107" s="70"/>
      <c r="AA107" s="70"/>
      <c r="AB107" s="80" t="s">
        <v>115</v>
      </c>
      <c r="AC107" s="79">
        <f>SUM(AC108:AC110)</f>
        <v>0</v>
      </c>
      <c r="AD107" s="79">
        <f>SUM(AD108:AD110)</f>
        <v>0</v>
      </c>
      <c r="AE107" s="80" t="s">
        <v>115</v>
      </c>
      <c r="AF107" s="79">
        <f>SUM(AF108:AF110)</f>
        <v>0</v>
      </c>
      <c r="AG107" s="256">
        <f>SUM(AG108:AG110)</f>
        <v>0</v>
      </c>
      <c r="AH107" s="270"/>
      <c r="AI107" s="79"/>
      <c r="AJ107" s="79"/>
      <c r="AK107" s="271"/>
      <c r="AL107" s="263"/>
      <c r="AM107" s="70"/>
      <c r="AN107" s="70"/>
      <c r="AO107" s="70"/>
      <c r="AP107" s="80" t="s">
        <v>115</v>
      </c>
      <c r="AQ107" s="79">
        <f>SUM(AQ108:AQ110)</f>
        <v>0</v>
      </c>
      <c r="AR107" s="79">
        <f>SUM(AR108:AR110)</f>
        <v>0</v>
      </c>
      <c r="AS107" s="80" t="s">
        <v>115</v>
      </c>
      <c r="AT107" s="79">
        <f>SUM(AT108:AT110)</f>
        <v>0</v>
      </c>
      <c r="AU107" s="256">
        <f>SUM(AU108:AU110)</f>
        <v>0</v>
      </c>
      <c r="AV107" s="270"/>
      <c r="AW107" s="79"/>
      <c r="AX107" s="79"/>
      <c r="AY107" s="271"/>
      <c r="AZ107" s="263"/>
      <c r="BA107" s="70"/>
      <c r="BB107" s="70"/>
      <c r="BC107" s="80" t="s">
        <v>115</v>
      </c>
      <c r="BD107" s="79">
        <f>SUM(BD108:BD110)</f>
        <v>0</v>
      </c>
      <c r="BE107" s="79">
        <f>SUM(BE108:BE110)</f>
        <v>0</v>
      </c>
      <c r="BF107" s="80" t="s">
        <v>115</v>
      </c>
      <c r="BG107" s="79">
        <f>SUM(BG108:BG110)</f>
        <v>0</v>
      </c>
      <c r="BH107" s="256">
        <f>SUM(BH108:BH110)</f>
        <v>0</v>
      </c>
      <c r="BI107" s="270"/>
      <c r="BJ107" s="79"/>
      <c r="BK107" s="79"/>
      <c r="BL107" s="271"/>
      <c r="BM107" s="79"/>
      <c r="BN107" s="70"/>
      <c r="BO107" s="70"/>
      <c r="BP107" s="70"/>
      <c r="BQ107" s="80" t="s">
        <v>115</v>
      </c>
      <c r="BR107" s="79">
        <f>SUM(BR108:BR110)</f>
        <v>0</v>
      </c>
      <c r="BS107" s="79">
        <f>SUM(BS108:BS110)</f>
        <v>0</v>
      </c>
      <c r="BT107" s="80" t="s">
        <v>115</v>
      </c>
      <c r="BU107" s="79">
        <f>SUM(BU108:BU110)</f>
        <v>0</v>
      </c>
      <c r="BV107" s="256">
        <f>SUM(BV108:BV110)</f>
        <v>0</v>
      </c>
      <c r="BW107" s="270"/>
      <c r="BX107" s="79"/>
      <c r="BY107" s="79"/>
      <c r="BZ107" s="271"/>
      <c r="CA107" s="79"/>
      <c r="CB107" s="70"/>
      <c r="CC107" s="70"/>
      <c r="CD107" s="70"/>
      <c r="CE107" s="80" t="s">
        <v>115</v>
      </c>
      <c r="CF107" s="79">
        <f>SUM(CF108:CF110)</f>
        <v>0</v>
      </c>
      <c r="CG107" s="79">
        <f>SUM(CG108:CG110)</f>
        <v>0</v>
      </c>
      <c r="CH107" s="80" t="s">
        <v>115</v>
      </c>
      <c r="CI107" s="79">
        <f>SUM(CI108:CI110)</f>
        <v>0</v>
      </c>
      <c r="CJ107" s="256">
        <f>SUM(CJ108:CJ110)</f>
        <v>0</v>
      </c>
      <c r="CK107" s="270"/>
      <c r="CL107" s="79"/>
      <c r="CM107" s="79"/>
      <c r="CN107" s="271"/>
      <c r="CO107" s="332"/>
    </row>
    <row r="108" spans="1:93" ht="15">
      <c r="A108" s="4"/>
      <c r="B108" s="8" t="s">
        <v>33</v>
      </c>
      <c r="C108" s="56" t="s">
        <v>10</v>
      </c>
      <c r="D108" s="8"/>
      <c r="E108" s="200">
        <v>230</v>
      </c>
      <c r="F108" s="118" t="s">
        <v>181</v>
      </c>
      <c r="G108" s="118" t="s">
        <v>108</v>
      </c>
      <c r="H108" s="195" t="s">
        <v>422</v>
      </c>
      <c r="I108" s="309" t="s">
        <v>188</v>
      </c>
      <c r="J108" s="51" t="s">
        <v>413</v>
      </c>
      <c r="K108" s="51">
        <v>1144.3</v>
      </c>
      <c r="L108" s="51" t="s">
        <v>412</v>
      </c>
      <c r="M108" s="51">
        <v>8.3000000000000007</v>
      </c>
      <c r="N108" s="52">
        <v>100</v>
      </c>
      <c r="O108" s="52">
        <f t="shared" ref="O108:O110" si="61">M108*N108/100</f>
        <v>8.3000000000000007</v>
      </c>
      <c r="P108" s="139">
        <f>O108*AUXILIAR!$B$50</f>
        <v>24900000.000000004</v>
      </c>
      <c r="Q108" s="232">
        <v>0</v>
      </c>
      <c r="R108" s="182">
        <f t="shared" ref="R108:R110" si="62">O108*Q108/100</f>
        <v>0</v>
      </c>
      <c r="S108" s="260">
        <f>R108*AUXILIAR!$B$50</f>
        <v>0</v>
      </c>
      <c r="T108" s="287"/>
      <c r="U108" s="139"/>
      <c r="V108" s="52"/>
      <c r="W108" s="275"/>
      <c r="X108" s="128"/>
      <c r="Y108" s="5"/>
      <c r="Z108" s="5"/>
      <c r="AA108" s="5"/>
      <c r="AB108" s="5"/>
      <c r="AC108" s="5"/>
      <c r="AD108" s="5"/>
      <c r="AE108" s="5"/>
      <c r="AF108" s="5"/>
      <c r="AG108" s="145"/>
      <c r="AH108" s="276"/>
      <c r="AI108" s="56"/>
      <c r="AJ108" s="8"/>
      <c r="AK108" s="273"/>
      <c r="AL108" s="128"/>
      <c r="AM108" s="5"/>
      <c r="AN108" s="5"/>
      <c r="AO108" s="5"/>
      <c r="AP108" s="5"/>
      <c r="AQ108" s="5"/>
      <c r="AR108" s="5"/>
      <c r="AS108" s="5"/>
      <c r="AT108" s="5"/>
      <c r="AU108" s="145"/>
      <c r="AV108" s="272"/>
      <c r="AW108" s="56"/>
      <c r="AX108" s="8"/>
      <c r="AY108" s="273"/>
      <c r="AZ108" s="128"/>
      <c r="BA108" s="5"/>
      <c r="BB108" s="5"/>
      <c r="BC108" s="5"/>
      <c r="BD108" s="5"/>
      <c r="BE108" s="5"/>
      <c r="BF108" s="5"/>
      <c r="BG108" s="5"/>
      <c r="BH108" s="145"/>
      <c r="BI108" s="272"/>
      <c r="BJ108" s="56"/>
      <c r="BK108" s="8"/>
      <c r="BL108" s="273"/>
      <c r="BM108" s="128"/>
      <c r="BN108" s="5"/>
      <c r="BO108" s="5"/>
      <c r="BP108" s="5"/>
      <c r="BQ108" s="5"/>
      <c r="BR108" s="5"/>
      <c r="BS108" s="5"/>
      <c r="BT108" s="5"/>
      <c r="BU108" s="5"/>
      <c r="BV108" s="145"/>
      <c r="BW108" s="276"/>
      <c r="BX108" s="56"/>
      <c r="BY108" s="8"/>
      <c r="BZ108" s="273"/>
      <c r="CA108" s="128"/>
      <c r="CB108" s="5"/>
      <c r="CC108" s="5"/>
      <c r="CD108" s="5"/>
      <c r="CE108" s="5"/>
      <c r="CF108" s="5"/>
      <c r="CG108" s="5"/>
      <c r="CH108" s="5"/>
      <c r="CI108" s="5"/>
      <c r="CJ108" s="145"/>
      <c r="CK108" s="272"/>
      <c r="CL108" s="56"/>
      <c r="CM108" s="8"/>
      <c r="CN108" s="273"/>
      <c r="CO108" s="333"/>
    </row>
    <row r="109" spans="1:93" ht="15">
      <c r="A109" s="4"/>
      <c r="B109" s="8" t="s">
        <v>33</v>
      </c>
      <c r="C109" s="56" t="s">
        <v>10</v>
      </c>
      <c r="D109" s="8"/>
      <c r="E109" s="200">
        <v>230</v>
      </c>
      <c r="F109" s="118" t="s">
        <v>181</v>
      </c>
      <c r="G109" s="118" t="s">
        <v>108</v>
      </c>
      <c r="H109" s="195" t="s">
        <v>422</v>
      </c>
      <c r="I109" s="309" t="s">
        <v>188</v>
      </c>
      <c r="J109" s="51" t="s">
        <v>414</v>
      </c>
      <c r="K109" s="51">
        <v>1134.46</v>
      </c>
      <c r="L109" s="51" t="s">
        <v>412</v>
      </c>
      <c r="M109" s="51">
        <v>14.5</v>
      </c>
      <c r="N109" s="52">
        <v>100</v>
      </c>
      <c r="O109" s="52">
        <f t="shared" si="61"/>
        <v>14.5</v>
      </c>
      <c r="P109" s="139">
        <f>O109*AUXILIAR!$B$50</f>
        <v>43500000</v>
      </c>
      <c r="Q109" s="232">
        <v>0</v>
      </c>
      <c r="R109" s="182">
        <f t="shared" si="62"/>
        <v>0</v>
      </c>
      <c r="S109" s="260">
        <f>R109*AUXILIAR!$B$50</f>
        <v>0</v>
      </c>
      <c r="T109" s="287"/>
      <c r="U109" s="139"/>
      <c r="V109" s="52"/>
      <c r="W109" s="275"/>
      <c r="X109" s="128"/>
      <c r="Y109" s="5"/>
      <c r="Z109" s="5"/>
      <c r="AA109" s="5"/>
      <c r="AB109" s="5"/>
      <c r="AC109" s="5"/>
      <c r="AD109" s="5"/>
      <c r="AE109" s="5"/>
      <c r="AF109" s="5"/>
      <c r="AG109" s="145"/>
      <c r="AH109" s="276"/>
      <c r="AI109" s="56"/>
      <c r="AJ109" s="8"/>
      <c r="AK109" s="273"/>
      <c r="AL109" s="128"/>
      <c r="AM109" s="5"/>
      <c r="AN109" s="5"/>
      <c r="AO109" s="5"/>
      <c r="AP109" s="5"/>
      <c r="AQ109" s="5"/>
      <c r="AR109" s="5"/>
      <c r="AS109" s="5"/>
      <c r="AT109" s="5"/>
      <c r="AU109" s="145"/>
      <c r="AV109" s="272"/>
      <c r="AW109" s="56"/>
      <c r="AX109" s="8"/>
      <c r="AY109" s="273"/>
      <c r="AZ109" s="128"/>
      <c r="BA109" s="5"/>
      <c r="BB109" s="5"/>
      <c r="BC109" s="5"/>
      <c r="BD109" s="5"/>
      <c r="BE109" s="5"/>
      <c r="BF109" s="5"/>
      <c r="BG109" s="5"/>
      <c r="BH109" s="145"/>
      <c r="BI109" s="272"/>
      <c r="BJ109" s="56"/>
      <c r="BK109" s="8"/>
      <c r="BL109" s="273"/>
      <c r="BM109" s="128"/>
      <c r="BN109" s="5"/>
      <c r="BO109" s="5"/>
      <c r="BP109" s="5"/>
      <c r="BQ109" s="5"/>
      <c r="BR109" s="5"/>
      <c r="BS109" s="5"/>
      <c r="BT109" s="5"/>
      <c r="BU109" s="5"/>
      <c r="BV109" s="145"/>
      <c r="BW109" s="276"/>
      <c r="BX109" s="56"/>
      <c r="BY109" s="8"/>
      <c r="BZ109" s="273"/>
      <c r="CA109" s="128"/>
      <c r="CB109" s="5"/>
      <c r="CC109" s="5"/>
      <c r="CD109" s="5"/>
      <c r="CE109" s="5"/>
      <c r="CF109" s="5"/>
      <c r="CG109" s="5"/>
      <c r="CH109" s="5"/>
      <c r="CI109" s="5"/>
      <c r="CJ109" s="145"/>
      <c r="CK109" s="272"/>
      <c r="CL109" s="56"/>
      <c r="CM109" s="8"/>
      <c r="CN109" s="273"/>
      <c r="CO109" s="333"/>
    </row>
    <row r="110" spans="1:93" ht="30">
      <c r="A110" s="4"/>
      <c r="B110" s="8" t="s">
        <v>33</v>
      </c>
      <c r="C110" s="56" t="s">
        <v>10</v>
      </c>
      <c r="D110" s="8"/>
      <c r="E110" s="200">
        <v>230</v>
      </c>
      <c r="F110" s="118" t="s">
        <v>181</v>
      </c>
      <c r="G110" s="118" t="s">
        <v>108</v>
      </c>
      <c r="H110" s="195" t="s">
        <v>422</v>
      </c>
      <c r="I110" s="309" t="s">
        <v>188</v>
      </c>
      <c r="J110" s="51" t="s">
        <v>415</v>
      </c>
      <c r="K110" s="51">
        <v>1112.9000000000001</v>
      </c>
      <c r="L110" s="51" t="s">
        <v>412</v>
      </c>
      <c r="M110" s="51">
        <v>16.52</v>
      </c>
      <c r="N110" s="52">
        <v>100</v>
      </c>
      <c r="O110" s="52">
        <f t="shared" si="61"/>
        <v>16.52</v>
      </c>
      <c r="P110" s="139">
        <f>O110*AUXILIAR!$B$50</f>
        <v>49560000</v>
      </c>
      <c r="Q110" s="232">
        <v>0</v>
      </c>
      <c r="R110" s="182">
        <f t="shared" si="62"/>
        <v>0</v>
      </c>
      <c r="S110" s="260">
        <f>R110*AUXILIAR!$B$50</f>
        <v>0</v>
      </c>
      <c r="T110" s="287"/>
      <c r="U110" s="139"/>
      <c r="V110" s="52"/>
      <c r="W110" s="275"/>
      <c r="X110" s="128"/>
      <c r="Y110" s="5"/>
      <c r="Z110" s="5"/>
      <c r="AA110" s="5"/>
      <c r="AB110" s="5"/>
      <c r="AC110" s="5"/>
      <c r="AD110" s="5"/>
      <c r="AE110" s="5"/>
      <c r="AF110" s="5"/>
      <c r="AG110" s="145"/>
      <c r="AH110" s="276"/>
      <c r="AI110" s="56"/>
      <c r="AJ110" s="8"/>
      <c r="AK110" s="273"/>
      <c r="AL110" s="128"/>
      <c r="AM110" s="5"/>
      <c r="AN110" s="5"/>
      <c r="AO110" s="5"/>
      <c r="AP110" s="5"/>
      <c r="AQ110" s="5"/>
      <c r="AR110" s="5"/>
      <c r="AS110" s="5"/>
      <c r="AT110" s="5"/>
      <c r="AU110" s="145"/>
      <c r="AV110" s="272"/>
      <c r="AW110" s="56"/>
      <c r="AX110" s="8"/>
      <c r="AY110" s="273"/>
      <c r="AZ110" s="128"/>
      <c r="BA110" s="5"/>
      <c r="BB110" s="5"/>
      <c r="BC110" s="5"/>
      <c r="BD110" s="5"/>
      <c r="BE110" s="5"/>
      <c r="BF110" s="5"/>
      <c r="BG110" s="5"/>
      <c r="BH110" s="145"/>
      <c r="BI110" s="272"/>
      <c r="BJ110" s="56"/>
      <c r="BK110" s="8"/>
      <c r="BL110" s="273"/>
      <c r="BM110" s="128"/>
      <c r="BN110" s="5"/>
      <c r="BO110" s="5"/>
      <c r="BP110" s="5"/>
      <c r="BQ110" s="5"/>
      <c r="BR110" s="5"/>
      <c r="BS110" s="5"/>
      <c r="BT110" s="5"/>
      <c r="BU110" s="5"/>
      <c r="BV110" s="145"/>
      <c r="BW110" s="276"/>
      <c r="BX110" s="56"/>
      <c r="BY110" s="8"/>
      <c r="BZ110" s="273"/>
      <c r="CA110" s="128"/>
      <c r="CB110" s="5"/>
      <c r="CC110" s="5"/>
      <c r="CD110" s="5"/>
      <c r="CE110" s="5"/>
      <c r="CF110" s="5"/>
      <c r="CG110" s="5"/>
      <c r="CH110" s="5"/>
      <c r="CI110" s="5"/>
      <c r="CJ110" s="145"/>
      <c r="CK110" s="272"/>
      <c r="CL110" s="56"/>
      <c r="CM110" s="8"/>
      <c r="CN110" s="273"/>
      <c r="CO110" s="333"/>
    </row>
    <row r="111" spans="1:93" ht="42" customHeight="1">
      <c r="A111" s="1" t="s">
        <v>13</v>
      </c>
      <c r="B111" s="1" t="s">
        <v>33</v>
      </c>
      <c r="C111" s="1" t="s">
        <v>138</v>
      </c>
      <c r="D111" s="2" t="s">
        <v>180</v>
      </c>
      <c r="E111" s="1">
        <v>1</v>
      </c>
      <c r="F111" s="2" t="s">
        <v>180</v>
      </c>
      <c r="G111" s="38" t="s">
        <v>108</v>
      </c>
      <c r="H111" s="2" t="s">
        <v>34</v>
      </c>
      <c r="I111" s="303" t="s">
        <v>188</v>
      </c>
      <c r="J111" s="3"/>
      <c r="K111" s="3"/>
      <c r="L111" s="3"/>
      <c r="M111" s="3"/>
      <c r="N111" s="38" t="s">
        <v>261</v>
      </c>
      <c r="O111" s="81">
        <f>O112+O119+O122+O125</f>
        <v>8.469999999999942</v>
      </c>
      <c r="P111" s="81">
        <f>P112+P119+P122+P125</f>
        <v>25409999.999999829</v>
      </c>
      <c r="Q111" s="38" t="s">
        <v>262</v>
      </c>
      <c r="R111" s="81">
        <f>R112+R119+R122+R125</f>
        <v>6.5611904999999613</v>
      </c>
      <c r="S111" s="89">
        <f>S112+S119+S122+S125</f>
        <v>19683571.499999881</v>
      </c>
      <c r="T111" s="268"/>
      <c r="U111" s="81"/>
      <c r="V111" s="81"/>
      <c r="W111" s="269"/>
      <c r="X111" s="262"/>
      <c r="Y111" s="3"/>
      <c r="Z111" s="3"/>
      <c r="AA111" s="3"/>
      <c r="AB111" s="38" t="s">
        <v>261</v>
      </c>
      <c r="AC111" s="81">
        <f>AC112+AC119+AC122+AC125</f>
        <v>0</v>
      </c>
      <c r="AD111" s="81">
        <f>AD112+AD119+AD122+AD125</f>
        <v>0</v>
      </c>
      <c r="AE111" s="38" t="s">
        <v>262</v>
      </c>
      <c r="AF111" s="81">
        <f>AF112+AF119+AF122+AF125</f>
        <v>0</v>
      </c>
      <c r="AG111" s="89">
        <f>AG112+AG119+AG122+AG125</f>
        <v>0</v>
      </c>
      <c r="AH111" s="268"/>
      <c r="AI111" s="81"/>
      <c r="AJ111" s="81"/>
      <c r="AK111" s="269"/>
      <c r="AL111" s="262"/>
      <c r="AM111" s="3"/>
      <c r="AN111" s="3"/>
      <c r="AO111" s="3"/>
      <c r="AP111" s="38" t="s">
        <v>116</v>
      </c>
      <c r="AQ111" s="81">
        <f>AQ112+AQ119+AQ122+AQ125</f>
        <v>6</v>
      </c>
      <c r="AR111" s="81">
        <f>AR112+AR119+AR122+AR125</f>
        <v>120000000</v>
      </c>
      <c r="AS111" s="38" t="s">
        <v>116</v>
      </c>
      <c r="AT111" s="81">
        <f>AT112+AT119+AT122+AT125</f>
        <v>0</v>
      </c>
      <c r="AU111" s="89">
        <f>AU112+AU119+AU122+AU125</f>
        <v>0</v>
      </c>
      <c r="AV111" s="268"/>
      <c r="AW111" s="81"/>
      <c r="AX111" s="81"/>
      <c r="AY111" s="269"/>
      <c r="AZ111" s="262"/>
      <c r="BA111" s="3"/>
      <c r="BB111" s="3"/>
      <c r="BC111" s="38" t="s">
        <v>116</v>
      </c>
      <c r="BD111" s="81">
        <f>BD112+BD119+BD122+BD125</f>
        <v>0</v>
      </c>
      <c r="BE111" s="81">
        <f>BE112+BE119+BE122+BE125</f>
        <v>0</v>
      </c>
      <c r="BF111" s="38" t="s">
        <v>116</v>
      </c>
      <c r="BG111" s="81">
        <f>BG112+BG119+BG122+BG125</f>
        <v>0</v>
      </c>
      <c r="BH111" s="89">
        <f>BH112+BH119+BH122+BH125</f>
        <v>0</v>
      </c>
      <c r="BI111" s="268"/>
      <c r="BJ111" s="81"/>
      <c r="BK111" s="81"/>
      <c r="BL111" s="269"/>
      <c r="BM111" s="325"/>
      <c r="BN111" s="3"/>
      <c r="BO111" s="3"/>
      <c r="BP111" s="3"/>
      <c r="BQ111" s="38" t="s">
        <v>116</v>
      </c>
      <c r="BR111" s="81">
        <f>BR112+BR119+BR122+BR125</f>
        <v>0</v>
      </c>
      <c r="BS111" s="81">
        <f>BS112+BS119+BS122+BS125</f>
        <v>0</v>
      </c>
      <c r="BT111" s="38" t="s">
        <v>116</v>
      </c>
      <c r="BU111" s="81">
        <f>BU112+BU119+BU122+BU125</f>
        <v>0</v>
      </c>
      <c r="BV111" s="89">
        <f>BV112+BV119+BV122+BV125</f>
        <v>0</v>
      </c>
      <c r="BW111" s="268"/>
      <c r="BX111" s="81"/>
      <c r="BY111" s="81"/>
      <c r="BZ111" s="269"/>
      <c r="CA111" s="325"/>
      <c r="CB111" s="3"/>
      <c r="CC111" s="3"/>
      <c r="CD111" s="3"/>
      <c r="CE111" s="38" t="s">
        <v>116</v>
      </c>
      <c r="CF111" s="81">
        <f>CF112+CF119+CF122+CF125</f>
        <v>0</v>
      </c>
      <c r="CG111" s="81">
        <f>CG112+CG119+CG122+CG125</f>
        <v>0</v>
      </c>
      <c r="CH111" s="38" t="s">
        <v>116</v>
      </c>
      <c r="CI111" s="81">
        <f>CI112+CI119+CI122+CI125</f>
        <v>0</v>
      </c>
      <c r="CJ111" s="89">
        <f>CJ112+CJ119+CJ122+CJ125</f>
        <v>0</v>
      </c>
      <c r="CK111" s="268"/>
      <c r="CL111" s="81"/>
      <c r="CM111" s="81"/>
      <c r="CN111" s="269"/>
      <c r="CO111" s="331"/>
    </row>
    <row r="112" spans="1:93" ht="15">
      <c r="A112" s="4" t="s">
        <v>13</v>
      </c>
      <c r="B112" s="64" t="s">
        <v>33</v>
      </c>
      <c r="C112" s="64" t="s">
        <v>15</v>
      </c>
      <c r="D112" s="65" t="s">
        <v>23</v>
      </c>
      <c r="E112" s="126">
        <v>116</v>
      </c>
      <c r="F112" s="157" t="s">
        <v>180</v>
      </c>
      <c r="G112" s="119" t="s">
        <v>108</v>
      </c>
      <c r="H112" s="119" t="s">
        <v>34</v>
      </c>
      <c r="I112" s="308" t="s">
        <v>188</v>
      </c>
      <c r="J112" s="70"/>
      <c r="K112" s="70"/>
      <c r="L112" s="70"/>
      <c r="M112" s="70"/>
      <c r="N112" s="80" t="s">
        <v>115</v>
      </c>
      <c r="O112" s="79">
        <f>SUM(O113:O118)</f>
        <v>8.469999999999942</v>
      </c>
      <c r="P112" s="79">
        <f>SUM(P113:P118)</f>
        <v>25409999.999999829</v>
      </c>
      <c r="Q112" s="80" t="s">
        <v>115</v>
      </c>
      <c r="R112" s="79">
        <f>SUM(R113:R118)</f>
        <v>6.5611904999999613</v>
      </c>
      <c r="S112" s="256">
        <f>SUM(S113:S118)</f>
        <v>19683571.499999881</v>
      </c>
      <c r="T112" s="270"/>
      <c r="U112" s="79"/>
      <c r="V112" s="79"/>
      <c r="W112" s="271"/>
      <c r="X112" s="263"/>
      <c r="Y112" s="70"/>
      <c r="Z112" s="70"/>
      <c r="AA112" s="70"/>
      <c r="AB112" s="80" t="s">
        <v>115</v>
      </c>
      <c r="AC112" s="79">
        <f>SUM(AC113:AC118)</f>
        <v>0</v>
      </c>
      <c r="AD112" s="79">
        <f>SUM(AD113:AD118)</f>
        <v>0</v>
      </c>
      <c r="AE112" s="80" t="s">
        <v>115</v>
      </c>
      <c r="AF112" s="79">
        <f>SUM(AF113:AF118)</f>
        <v>0</v>
      </c>
      <c r="AG112" s="256">
        <f>SUM(AG113:AG118)</f>
        <v>0</v>
      </c>
      <c r="AH112" s="270"/>
      <c r="AI112" s="79"/>
      <c r="AJ112" s="79"/>
      <c r="AK112" s="271"/>
      <c r="AL112" s="263"/>
      <c r="AM112" s="70"/>
      <c r="AN112" s="70"/>
      <c r="AO112" s="70"/>
      <c r="AP112" s="80" t="s">
        <v>115</v>
      </c>
      <c r="AQ112" s="79">
        <f>SUM(AQ113:AQ118)</f>
        <v>6</v>
      </c>
      <c r="AR112" s="79">
        <f>SUM(AR113:AR118)</f>
        <v>120000000</v>
      </c>
      <c r="AS112" s="80" t="s">
        <v>115</v>
      </c>
      <c r="AT112" s="79">
        <f>SUM(AT113:AT118)</f>
        <v>0</v>
      </c>
      <c r="AU112" s="256">
        <f>SUM(AU113:AU118)</f>
        <v>0</v>
      </c>
      <c r="AV112" s="270"/>
      <c r="AW112" s="79"/>
      <c r="AX112" s="79"/>
      <c r="AY112" s="271"/>
      <c r="AZ112" s="263"/>
      <c r="BA112" s="70"/>
      <c r="BB112" s="70"/>
      <c r="BC112" s="80" t="s">
        <v>115</v>
      </c>
      <c r="BD112" s="79">
        <f>SUM(BD113:BD118)</f>
        <v>0</v>
      </c>
      <c r="BE112" s="79">
        <f>SUM(BE113:BE118)</f>
        <v>0</v>
      </c>
      <c r="BF112" s="80" t="s">
        <v>115</v>
      </c>
      <c r="BG112" s="79">
        <f>SUM(BG113:BG118)</f>
        <v>0</v>
      </c>
      <c r="BH112" s="256">
        <f>SUM(BH113:BH118)</f>
        <v>0</v>
      </c>
      <c r="BI112" s="270"/>
      <c r="BJ112" s="79"/>
      <c r="BK112" s="79"/>
      <c r="BL112" s="271"/>
      <c r="BM112" s="79"/>
      <c r="BN112" s="70"/>
      <c r="BO112" s="70"/>
      <c r="BP112" s="70"/>
      <c r="BQ112" s="80" t="s">
        <v>115</v>
      </c>
      <c r="BR112" s="79">
        <f>SUM(BR113:BR118)</f>
        <v>0</v>
      </c>
      <c r="BS112" s="79">
        <f>SUM(BS113:BS118)</f>
        <v>0</v>
      </c>
      <c r="BT112" s="80" t="s">
        <v>115</v>
      </c>
      <c r="BU112" s="79">
        <f>SUM(BU113:BU118)</f>
        <v>0</v>
      </c>
      <c r="BV112" s="256">
        <f>SUM(BV113:BV118)</f>
        <v>0</v>
      </c>
      <c r="BW112" s="270"/>
      <c r="BX112" s="79"/>
      <c r="BY112" s="79"/>
      <c r="BZ112" s="271"/>
      <c r="CA112" s="79"/>
      <c r="CB112" s="70"/>
      <c r="CC112" s="70"/>
      <c r="CD112" s="70"/>
      <c r="CE112" s="80" t="s">
        <v>115</v>
      </c>
      <c r="CF112" s="79">
        <f>SUM(CF113:CF118)</f>
        <v>0</v>
      </c>
      <c r="CG112" s="79">
        <f>SUM(CG113:CG118)</f>
        <v>0</v>
      </c>
      <c r="CH112" s="80" t="s">
        <v>115</v>
      </c>
      <c r="CI112" s="79">
        <f>SUM(CI113:CI118)</f>
        <v>0</v>
      </c>
      <c r="CJ112" s="256">
        <f>SUM(CJ113:CJ118)</f>
        <v>0</v>
      </c>
      <c r="CK112" s="270"/>
      <c r="CL112" s="79"/>
      <c r="CM112" s="79"/>
      <c r="CN112" s="271"/>
      <c r="CO112" s="332"/>
    </row>
    <row r="113" spans="1:93" ht="15">
      <c r="A113" s="4"/>
      <c r="B113" s="8" t="s">
        <v>33</v>
      </c>
      <c r="C113" s="8" t="s">
        <v>15</v>
      </c>
      <c r="D113" s="8">
        <v>1</v>
      </c>
      <c r="E113" s="199">
        <v>116</v>
      </c>
      <c r="F113" s="118" t="s">
        <v>180</v>
      </c>
      <c r="G113" s="118" t="s">
        <v>108</v>
      </c>
      <c r="H113" s="195" t="s">
        <v>34</v>
      </c>
      <c r="I113" s="309" t="s">
        <v>188</v>
      </c>
      <c r="J113" s="171" t="s">
        <v>371</v>
      </c>
      <c r="K113" s="167">
        <v>151.30000000000001</v>
      </c>
      <c r="L113" s="167">
        <v>152.16</v>
      </c>
      <c r="M113" s="51">
        <f t="shared" ref="M113:M115" si="63">L113-K113</f>
        <v>0.85999999999998522</v>
      </c>
      <c r="N113" s="52">
        <v>100</v>
      </c>
      <c r="O113" s="52">
        <f t="shared" ref="O113:O115" si="64">M113*N113/100</f>
        <v>0.85999999999998522</v>
      </c>
      <c r="P113" s="139">
        <f>O113*AUXILIAR!$B$50</f>
        <v>2579999.9999999558</v>
      </c>
      <c r="Q113" s="449">
        <v>22.9</v>
      </c>
      <c r="R113" s="182">
        <f t="shared" ref="R113:R117" si="65">O113*Q113/100</f>
        <v>0.19693999999999662</v>
      </c>
      <c r="S113" s="260">
        <f>R113*AUXILIAR!$B$50</f>
        <v>590819.99999998987</v>
      </c>
      <c r="T113" s="287"/>
      <c r="U113" s="139"/>
      <c r="V113" s="52"/>
      <c r="W113" s="275"/>
      <c r="X113" s="128"/>
      <c r="Y113" s="5"/>
      <c r="Z113" s="5"/>
      <c r="AA113" s="5"/>
      <c r="AB113" s="5"/>
      <c r="AC113" s="5"/>
      <c r="AD113" s="5"/>
      <c r="AE113" s="5"/>
      <c r="AF113" s="5"/>
      <c r="AG113" s="145"/>
      <c r="AH113" s="276"/>
      <c r="AI113" s="56"/>
      <c r="AJ113" s="8"/>
      <c r="AK113" s="273"/>
      <c r="AL113" s="265" t="s">
        <v>346</v>
      </c>
      <c r="AM113" s="51">
        <v>127.43899999999999</v>
      </c>
      <c r="AN113" s="51">
        <v>127.43899999999999</v>
      </c>
      <c r="AO113" s="51">
        <v>1</v>
      </c>
      <c r="AP113" s="51">
        <v>100</v>
      </c>
      <c r="AQ113" s="52">
        <f t="shared" ref="AQ113:AQ118" si="66">AO113*AP113/100</f>
        <v>1</v>
      </c>
      <c r="AR113" s="139">
        <f>AQ113*AUXILIAR!$B$61</f>
        <v>20000000</v>
      </c>
      <c r="AS113" s="435">
        <v>0</v>
      </c>
      <c r="AT113" s="222">
        <f>AQ113*AS113/100</f>
        <v>0</v>
      </c>
      <c r="AU113" s="260">
        <f>AT113*AUXILIAR!$B$61</f>
        <v>0</v>
      </c>
      <c r="AV113" s="287"/>
      <c r="AW113" s="139"/>
      <c r="AX113" s="52"/>
      <c r="AY113" s="275"/>
      <c r="AZ113" s="128"/>
      <c r="BA113" s="5"/>
      <c r="BB113" s="5"/>
      <c r="BC113" s="5"/>
      <c r="BD113" s="5"/>
      <c r="BE113" s="5"/>
      <c r="BF113" s="5"/>
      <c r="BG113" s="5"/>
      <c r="BH113" s="145"/>
      <c r="BI113" s="272"/>
      <c r="BJ113" s="56"/>
      <c r="BK113" s="8"/>
      <c r="BL113" s="273"/>
      <c r="BM113" s="326"/>
      <c r="BN113" s="181"/>
      <c r="BO113" s="181"/>
      <c r="BP113" s="56"/>
      <c r="BQ113" s="57"/>
      <c r="BR113" s="56"/>
      <c r="BS113" s="161"/>
      <c r="BT113" s="114"/>
      <c r="BU113" s="56"/>
      <c r="BV113" s="291"/>
      <c r="BW113" s="276"/>
      <c r="BX113" s="56"/>
      <c r="BY113" s="8"/>
      <c r="BZ113" s="273"/>
      <c r="CA113" s="128"/>
      <c r="CB113" s="5"/>
      <c r="CC113" s="5"/>
      <c r="CD113" s="5"/>
      <c r="CE113" s="5"/>
      <c r="CF113" s="5"/>
      <c r="CG113" s="5"/>
      <c r="CH113" s="5"/>
      <c r="CI113" s="5"/>
      <c r="CJ113" s="145"/>
      <c r="CK113" s="272"/>
      <c r="CL113" s="56"/>
      <c r="CM113" s="8"/>
      <c r="CN113" s="273"/>
      <c r="CO113" s="333"/>
    </row>
    <row r="114" spans="1:93" ht="15">
      <c r="A114" s="4"/>
      <c r="B114" s="8" t="s">
        <v>33</v>
      </c>
      <c r="C114" s="8" t="s">
        <v>15</v>
      </c>
      <c r="D114" s="8">
        <v>1</v>
      </c>
      <c r="E114" s="199">
        <v>116</v>
      </c>
      <c r="F114" s="118" t="s">
        <v>180</v>
      </c>
      <c r="G114" s="118" t="s">
        <v>108</v>
      </c>
      <c r="H114" s="195" t="s">
        <v>34</v>
      </c>
      <c r="I114" s="309" t="s">
        <v>188</v>
      </c>
      <c r="J114" s="171" t="s">
        <v>371</v>
      </c>
      <c r="K114" s="167">
        <v>204.74</v>
      </c>
      <c r="L114" s="167">
        <v>206.327</v>
      </c>
      <c r="M114" s="51">
        <f t="shared" si="63"/>
        <v>1.5869999999999891</v>
      </c>
      <c r="N114" s="52">
        <v>100</v>
      </c>
      <c r="O114" s="52">
        <f t="shared" si="64"/>
        <v>1.5869999999999891</v>
      </c>
      <c r="P114" s="139">
        <f>O114*AUXILIAR!$B$50</f>
        <v>4760999.9999999674</v>
      </c>
      <c r="Q114" s="449">
        <v>72.849999999999994</v>
      </c>
      <c r="R114" s="182">
        <f t="shared" si="65"/>
        <v>1.156129499999992</v>
      </c>
      <c r="S114" s="260">
        <f>R114*AUXILIAR!$B$50</f>
        <v>3468388.4999999763</v>
      </c>
      <c r="T114" s="287"/>
      <c r="U114" s="139"/>
      <c r="V114" s="52"/>
      <c r="W114" s="275"/>
      <c r="X114" s="128"/>
      <c r="Y114" s="5"/>
      <c r="Z114" s="5"/>
      <c r="AA114" s="5"/>
      <c r="AB114" s="5"/>
      <c r="AC114" s="5"/>
      <c r="AD114" s="5"/>
      <c r="AE114" s="5"/>
      <c r="AF114" s="5"/>
      <c r="AG114" s="145"/>
      <c r="AH114" s="276"/>
      <c r="AI114" s="56"/>
      <c r="AJ114" s="8"/>
      <c r="AK114" s="273"/>
      <c r="AL114" s="265" t="s">
        <v>346</v>
      </c>
      <c r="AM114" s="51">
        <v>153.44999999999999</v>
      </c>
      <c r="AN114" s="51">
        <v>153.44999999999999</v>
      </c>
      <c r="AO114" s="51">
        <v>1</v>
      </c>
      <c r="AP114" s="51">
        <v>100</v>
      </c>
      <c r="AQ114" s="52">
        <f t="shared" si="66"/>
        <v>1</v>
      </c>
      <c r="AR114" s="139">
        <f>AQ114*AUXILIAR!$B$61</f>
        <v>20000000</v>
      </c>
      <c r="AS114" s="435">
        <v>0</v>
      </c>
      <c r="AT114" s="222">
        <f>AQ114*AS114/100</f>
        <v>0</v>
      </c>
      <c r="AU114" s="260">
        <f>AT114*AUXILIAR!$B$61</f>
        <v>0</v>
      </c>
      <c r="AV114" s="287"/>
      <c r="AW114" s="139"/>
      <c r="AX114" s="52"/>
      <c r="AY114" s="275"/>
      <c r="AZ114" s="128"/>
      <c r="BA114" s="5"/>
      <c r="BB114" s="5"/>
      <c r="BC114" s="5"/>
      <c r="BD114" s="5"/>
      <c r="BE114" s="5"/>
      <c r="BF114" s="5"/>
      <c r="BG114" s="5"/>
      <c r="BH114" s="145"/>
      <c r="BI114" s="272"/>
      <c r="BJ114" s="56"/>
      <c r="BK114" s="8"/>
      <c r="BL114" s="273"/>
      <c r="BM114" s="227"/>
      <c r="BN114" s="180"/>
      <c r="BO114" s="180"/>
      <c r="BP114" s="57"/>
      <c r="BQ114" s="224"/>
      <c r="BR114" s="184"/>
      <c r="BS114" s="161"/>
      <c r="BT114" s="223"/>
      <c r="BU114" s="56"/>
      <c r="BV114" s="291"/>
      <c r="BW114" s="276"/>
      <c r="BX114" s="56"/>
      <c r="BY114" s="8"/>
      <c r="BZ114" s="273"/>
      <c r="CA114" s="128"/>
      <c r="CB114" s="5"/>
      <c r="CC114" s="5"/>
      <c r="CD114" s="5"/>
      <c r="CE114" s="5"/>
      <c r="CF114" s="5"/>
      <c r="CG114" s="5"/>
      <c r="CH114" s="5"/>
      <c r="CI114" s="5"/>
      <c r="CJ114" s="145"/>
      <c r="CK114" s="272"/>
      <c r="CL114" s="56"/>
      <c r="CM114" s="8"/>
      <c r="CN114" s="273"/>
      <c r="CO114" s="333"/>
    </row>
    <row r="115" spans="1:93" ht="15">
      <c r="A115" s="4"/>
      <c r="B115" s="8" t="s">
        <v>33</v>
      </c>
      <c r="C115" s="8" t="s">
        <v>15</v>
      </c>
      <c r="D115" s="8">
        <v>1</v>
      </c>
      <c r="E115" s="199">
        <v>116</v>
      </c>
      <c r="F115" s="118" t="s">
        <v>180</v>
      </c>
      <c r="G115" s="118" t="s">
        <v>108</v>
      </c>
      <c r="H115" s="195" t="s">
        <v>34</v>
      </c>
      <c r="I115" s="309" t="s">
        <v>188</v>
      </c>
      <c r="J115" s="171" t="s">
        <v>371</v>
      </c>
      <c r="K115" s="167">
        <v>206.327</v>
      </c>
      <c r="L115" s="167">
        <v>208</v>
      </c>
      <c r="M115" s="51">
        <f t="shared" si="63"/>
        <v>1.6730000000000018</v>
      </c>
      <c r="N115" s="52">
        <v>100</v>
      </c>
      <c r="O115" s="52">
        <f t="shared" si="64"/>
        <v>1.6730000000000018</v>
      </c>
      <c r="P115" s="139">
        <f>O115*AUXILIAR!$B$50</f>
        <v>5019000.0000000056</v>
      </c>
      <c r="Q115" s="449">
        <v>93.2</v>
      </c>
      <c r="R115" s="182">
        <f t="shared" si="65"/>
        <v>1.5592360000000016</v>
      </c>
      <c r="S115" s="260">
        <f>R115*AUXILIAR!$B$50</f>
        <v>4677708.0000000047</v>
      </c>
      <c r="T115" s="287"/>
      <c r="U115" s="139"/>
      <c r="V115" s="52"/>
      <c r="W115" s="275"/>
      <c r="X115" s="128"/>
      <c r="Y115" s="5"/>
      <c r="Z115" s="5"/>
      <c r="AA115" s="5"/>
      <c r="AB115" s="5"/>
      <c r="AC115" s="128"/>
      <c r="AD115" s="128"/>
      <c r="AE115" s="5"/>
      <c r="AF115" s="128"/>
      <c r="AG115" s="261"/>
      <c r="AH115" s="276"/>
      <c r="AI115" s="56"/>
      <c r="AJ115" s="8"/>
      <c r="AK115" s="273"/>
      <c r="AL115" s="265" t="s">
        <v>346</v>
      </c>
      <c r="AM115" s="51">
        <v>157.59</v>
      </c>
      <c r="AN115" s="51">
        <v>157.59</v>
      </c>
      <c r="AO115" s="51">
        <v>1</v>
      </c>
      <c r="AP115" s="51">
        <v>100</v>
      </c>
      <c r="AQ115" s="52">
        <f t="shared" si="66"/>
        <v>1</v>
      </c>
      <c r="AR115" s="139">
        <f>AQ115*AUXILIAR!$B$61</f>
        <v>20000000</v>
      </c>
      <c r="AS115" s="435">
        <v>0</v>
      </c>
      <c r="AT115" s="222">
        <f t="shared" ref="AT115:AT118" si="67">AQ115*AS115/100</f>
        <v>0</v>
      </c>
      <c r="AU115" s="260">
        <f>AT115*AUXILIAR!$B$61</f>
        <v>0</v>
      </c>
      <c r="AV115" s="287"/>
      <c r="AW115" s="139"/>
      <c r="AX115" s="52"/>
      <c r="AY115" s="275"/>
      <c r="AZ115" s="128"/>
      <c r="BA115" s="5"/>
      <c r="BB115" s="5"/>
      <c r="BC115" s="5"/>
      <c r="BD115" s="128"/>
      <c r="BE115" s="128"/>
      <c r="BF115" s="5"/>
      <c r="BG115" s="128"/>
      <c r="BH115" s="261"/>
      <c r="BI115" s="272"/>
      <c r="BJ115" s="56"/>
      <c r="BK115" s="8"/>
      <c r="BL115" s="273"/>
      <c r="BM115" s="227"/>
      <c r="BN115" s="180"/>
      <c r="BO115" s="180"/>
      <c r="BP115" s="57"/>
      <c r="BQ115" s="224"/>
      <c r="BR115" s="225"/>
      <c r="BS115" s="159"/>
      <c r="BT115" s="223"/>
      <c r="BU115" s="116"/>
      <c r="BV115" s="288"/>
      <c r="BW115" s="276"/>
      <c r="BX115" s="56"/>
      <c r="BY115" s="8"/>
      <c r="BZ115" s="273"/>
      <c r="CA115" s="128"/>
      <c r="CB115" s="5"/>
      <c r="CC115" s="5"/>
      <c r="CD115" s="5"/>
      <c r="CE115" s="5"/>
      <c r="CF115" s="128"/>
      <c r="CG115" s="128"/>
      <c r="CH115" s="5"/>
      <c r="CI115" s="128"/>
      <c r="CJ115" s="261"/>
      <c r="CK115" s="272"/>
      <c r="CL115" s="56"/>
      <c r="CM115" s="8"/>
      <c r="CN115" s="273"/>
      <c r="CO115" s="333"/>
    </row>
    <row r="116" spans="1:93" ht="15">
      <c r="A116" s="4"/>
      <c r="B116" s="8" t="s">
        <v>33</v>
      </c>
      <c r="C116" s="8" t="s">
        <v>15</v>
      </c>
      <c r="D116" s="8">
        <v>1</v>
      </c>
      <c r="E116" s="199">
        <v>116</v>
      </c>
      <c r="F116" s="118" t="s">
        <v>180</v>
      </c>
      <c r="G116" s="118" t="s">
        <v>108</v>
      </c>
      <c r="H116" s="195" t="s">
        <v>34</v>
      </c>
      <c r="I116" s="309" t="s">
        <v>188</v>
      </c>
      <c r="J116" s="171" t="s">
        <v>371</v>
      </c>
      <c r="K116" s="167">
        <v>208</v>
      </c>
      <c r="L116" s="167">
        <v>209.95</v>
      </c>
      <c r="M116" s="51">
        <f t="shared" ref="M116:M117" si="68">L116-K116</f>
        <v>1.9499999999999886</v>
      </c>
      <c r="N116" s="52">
        <v>100</v>
      </c>
      <c r="O116" s="52">
        <f t="shared" ref="O116:O117" si="69">M116*N116/100</f>
        <v>1.9499999999999886</v>
      </c>
      <c r="P116" s="139">
        <f>O116*AUXILIAR!$B$50</f>
        <v>5849999.9999999655</v>
      </c>
      <c r="Q116" s="449">
        <v>74.150000000000006</v>
      </c>
      <c r="R116" s="182">
        <f t="shared" si="65"/>
        <v>1.4459249999999917</v>
      </c>
      <c r="S116" s="260">
        <f>R116*AUXILIAR!$B$50</f>
        <v>4337774.9999999749</v>
      </c>
      <c r="T116" s="287"/>
      <c r="U116" s="139"/>
      <c r="V116" s="52"/>
      <c r="W116" s="275"/>
      <c r="X116" s="128"/>
      <c r="Y116" s="5"/>
      <c r="Z116" s="5"/>
      <c r="AA116" s="5"/>
      <c r="AB116" s="5"/>
      <c r="AC116" s="128"/>
      <c r="AD116" s="128"/>
      <c r="AE116" s="5"/>
      <c r="AF116" s="128"/>
      <c r="AG116" s="261"/>
      <c r="AH116" s="276"/>
      <c r="AI116" s="56"/>
      <c r="AJ116" s="8"/>
      <c r="AK116" s="273"/>
      <c r="AL116" s="265" t="s">
        <v>346</v>
      </c>
      <c r="AM116" s="51">
        <v>157.63999999999999</v>
      </c>
      <c r="AN116" s="51">
        <v>157.63999999999999</v>
      </c>
      <c r="AO116" s="51">
        <v>1</v>
      </c>
      <c r="AP116" s="51">
        <v>100</v>
      </c>
      <c r="AQ116" s="52">
        <f t="shared" si="66"/>
        <v>1</v>
      </c>
      <c r="AR116" s="139">
        <f>AQ116*AUXILIAR!$B$61</f>
        <v>20000000</v>
      </c>
      <c r="AS116" s="435">
        <v>0</v>
      </c>
      <c r="AT116" s="222">
        <f t="shared" si="67"/>
        <v>0</v>
      </c>
      <c r="AU116" s="260">
        <f>AT116*AUXILIAR!$B$61</f>
        <v>0</v>
      </c>
      <c r="AV116" s="287"/>
      <c r="AW116" s="139"/>
      <c r="AX116" s="52"/>
      <c r="AY116" s="275"/>
      <c r="AZ116" s="128"/>
      <c r="BA116" s="5"/>
      <c r="BB116" s="5"/>
      <c r="BC116" s="5"/>
      <c r="BD116" s="128"/>
      <c r="BE116" s="128"/>
      <c r="BF116" s="5"/>
      <c r="BG116" s="128"/>
      <c r="BH116" s="261"/>
      <c r="BI116" s="272"/>
      <c r="BJ116" s="56"/>
      <c r="BK116" s="8"/>
      <c r="BL116" s="273"/>
      <c r="BM116" s="227"/>
      <c r="BN116" s="180"/>
      <c r="BO116" s="180"/>
      <c r="BP116" s="57"/>
      <c r="BQ116" s="224"/>
      <c r="BR116" s="225"/>
      <c r="BS116" s="159"/>
      <c r="BT116" s="223"/>
      <c r="BU116" s="116"/>
      <c r="BV116" s="288"/>
      <c r="BW116" s="276"/>
      <c r="BX116" s="56"/>
      <c r="BY116" s="8"/>
      <c r="BZ116" s="273"/>
      <c r="CA116" s="128"/>
      <c r="CB116" s="5"/>
      <c r="CC116" s="5"/>
      <c r="CD116" s="5"/>
      <c r="CE116" s="5"/>
      <c r="CF116" s="128"/>
      <c r="CG116" s="128"/>
      <c r="CH116" s="5"/>
      <c r="CI116" s="128"/>
      <c r="CJ116" s="261"/>
      <c r="CK116" s="272"/>
      <c r="CL116" s="56"/>
      <c r="CM116" s="8"/>
      <c r="CN116" s="273"/>
      <c r="CO116" s="333"/>
    </row>
    <row r="117" spans="1:93" ht="15">
      <c r="A117" s="4"/>
      <c r="B117" s="8" t="s">
        <v>33</v>
      </c>
      <c r="C117" s="8" t="s">
        <v>15</v>
      </c>
      <c r="D117" s="8">
        <v>1</v>
      </c>
      <c r="E117" s="199">
        <v>116</v>
      </c>
      <c r="F117" s="118" t="s">
        <v>180</v>
      </c>
      <c r="G117" s="118" t="s">
        <v>108</v>
      </c>
      <c r="H117" s="195" t="s">
        <v>34</v>
      </c>
      <c r="I117" s="309" t="s">
        <v>188</v>
      </c>
      <c r="J117" s="171" t="s">
        <v>372</v>
      </c>
      <c r="K117" s="167">
        <v>208.3</v>
      </c>
      <c r="L117" s="167">
        <v>210.7</v>
      </c>
      <c r="M117" s="51">
        <f t="shared" si="68"/>
        <v>2.3999999999999773</v>
      </c>
      <c r="N117" s="52">
        <v>100</v>
      </c>
      <c r="O117" s="52">
        <f t="shared" si="69"/>
        <v>2.3999999999999773</v>
      </c>
      <c r="P117" s="139">
        <f>O117*AUXILIAR!$B$50</f>
        <v>7199999.999999932</v>
      </c>
      <c r="Q117" s="449">
        <v>91.79</v>
      </c>
      <c r="R117" s="182">
        <f t="shared" si="65"/>
        <v>2.2029599999999792</v>
      </c>
      <c r="S117" s="260">
        <f>R117*AUXILIAR!$B$50</f>
        <v>6608879.9999999376</v>
      </c>
      <c r="T117" s="287"/>
      <c r="U117" s="139"/>
      <c r="V117" s="52"/>
      <c r="W117" s="275"/>
      <c r="X117" s="128"/>
      <c r="Y117" s="5"/>
      <c r="Z117" s="5"/>
      <c r="AA117" s="5"/>
      <c r="AB117" s="5"/>
      <c r="AC117" s="128"/>
      <c r="AD117" s="128"/>
      <c r="AE117" s="5"/>
      <c r="AF117" s="128"/>
      <c r="AG117" s="261"/>
      <c r="AH117" s="276"/>
      <c r="AI117" s="56"/>
      <c r="AJ117" s="8"/>
      <c r="AK117" s="273"/>
      <c r="AL117" s="265" t="s">
        <v>346</v>
      </c>
      <c r="AM117" s="51">
        <v>222.84</v>
      </c>
      <c r="AN117" s="51">
        <v>222.84</v>
      </c>
      <c r="AO117" s="51">
        <v>1</v>
      </c>
      <c r="AP117" s="51">
        <v>100</v>
      </c>
      <c r="AQ117" s="52">
        <f t="shared" si="66"/>
        <v>1</v>
      </c>
      <c r="AR117" s="139">
        <f>AQ117*AUXILIAR!$B$61</f>
        <v>20000000</v>
      </c>
      <c r="AS117" s="435">
        <v>0</v>
      </c>
      <c r="AT117" s="222">
        <f t="shared" si="67"/>
        <v>0</v>
      </c>
      <c r="AU117" s="260">
        <f>AT117*AUXILIAR!$B$61</f>
        <v>0</v>
      </c>
      <c r="AV117" s="287"/>
      <c r="AW117" s="139"/>
      <c r="AX117" s="52"/>
      <c r="AY117" s="275"/>
      <c r="AZ117" s="128"/>
      <c r="BA117" s="5"/>
      <c r="BB117" s="5"/>
      <c r="BC117" s="5"/>
      <c r="BD117" s="128"/>
      <c r="BE117" s="128"/>
      <c r="BF117" s="5"/>
      <c r="BG117" s="128"/>
      <c r="BH117" s="261"/>
      <c r="BI117" s="272"/>
      <c r="BJ117" s="56"/>
      <c r="BK117" s="8"/>
      <c r="BL117" s="273"/>
      <c r="BM117" s="227"/>
      <c r="BN117" s="180"/>
      <c r="BO117" s="180"/>
      <c r="BP117" s="57"/>
      <c r="BQ117" s="224"/>
      <c r="BR117" s="225"/>
      <c r="BS117" s="159"/>
      <c r="BT117" s="223"/>
      <c r="BU117" s="116"/>
      <c r="BV117" s="288"/>
      <c r="BW117" s="276"/>
      <c r="BX117" s="56"/>
      <c r="BY117" s="8"/>
      <c r="BZ117" s="273"/>
      <c r="CA117" s="128"/>
      <c r="CB117" s="5"/>
      <c r="CC117" s="5"/>
      <c r="CD117" s="5"/>
      <c r="CE117" s="5"/>
      <c r="CF117" s="128"/>
      <c r="CG117" s="128"/>
      <c r="CH117" s="5"/>
      <c r="CI117" s="128"/>
      <c r="CJ117" s="261"/>
      <c r="CK117" s="272"/>
      <c r="CL117" s="56"/>
      <c r="CM117" s="8"/>
      <c r="CN117" s="273"/>
      <c r="CO117" s="333"/>
    </row>
    <row r="118" spans="1:93" ht="15">
      <c r="A118" s="4"/>
      <c r="B118" s="8" t="s">
        <v>33</v>
      </c>
      <c r="C118" s="8" t="s">
        <v>15</v>
      </c>
      <c r="D118" s="8">
        <v>1</v>
      </c>
      <c r="E118" s="199">
        <v>116</v>
      </c>
      <c r="F118" s="118" t="s">
        <v>180</v>
      </c>
      <c r="G118" s="118" t="s">
        <v>108</v>
      </c>
      <c r="H118" s="195" t="s">
        <v>34</v>
      </c>
      <c r="I118" s="309" t="s">
        <v>188</v>
      </c>
      <c r="J118" s="181"/>
      <c r="K118" s="180"/>
      <c r="L118" s="180"/>
      <c r="M118" s="57"/>
      <c r="N118" s="56"/>
      <c r="O118" s="56"/>
      <c r="P118" s="161"/>
      <c r="Q118" s="238"/>
      <c r="R118" s="184"/>
      <c r="S118" s="291"/>
      <c r="T118" s="276"/>
      <c r="U118" s="56"/>
      <c r="V118" s="8"/>
      <c r="W118" s="273"/>
      <c r="X118" s="128"/>
      <c r="Y118" s="5"/>
      <c r="Z118" s="5"/>
      <c r="AA118" s="5"/>
      <c r="AB118" s="5"/>
      <c r="AC118" s="128"/>
      <c r="AD118" s="128"/>
      <c r="AE118" s="5"/>
      <c r="AF118" s="128"/>
      <c r="AG118" s="261"/>
      <c r="AH118" s="276"/>
      <c r="AI118" s="56"/>
      <c r="AJ118" s="8"/>
      <c r="AK118" s="273"/>
      <c r="AL118" s="265" t="s">
        <v>346</v>
      </c>
      <c r="AM118" s="51">
        <v>222.95</v>
      </c>
      <c r="AN118" s="51">
        <v>222.95</v>
      </c>
      <c r="AO118" s="51">
        <v>1</v>
      </c>
      <c r="AP118" s="51">
        <v>100</v>
      </c>
      <c r="AQ118" s="52">
        <f t="shared" si="66"/>
        <v>1</v>
      </c>
      <c r="AR118" s="139">
        <f>AQ118*AUXILIAR!$B$61</f>
        <v>20000000</v>
      </c>
      <c r="AS118" s="435">
        <v>0</v>
      </c>
      <c r="AT118" s="222">
        <f t="shared" si="67"/>
        <v>0</v>
      </c>
      <c r="AU118" s="260">
        <f>AT118*AUXILIAR!$B$61</f>
        <v>0</v>
      </c>
      <c r="AV118" s="287"/>
      <c r="AW118" s="139"/>
      <c r="AX118" s="52"/>
      <c r="AY118" s="275"/>
      <c r="AZ118" s="128"/>
      <c r="BA118" s="5"/>
      <c r="BB118" s="5"/>
      <c r="BC118" s="5"/>
      <c r="BD118" s="128"/>
      <c r="BE118" s="128"/>
      <c r="BF118" s="5"/>
      <c r="BG118" s="128"/>
      <c r="BH118" s="261"/>
      <c r="BI118" s="276"/>
      <c r="BJ118" s="56"/>
      <c r="BK118" s="8"/>
      <c r="BL118" s="273"/>
      <c r="BM118" s="227"/>
      <c r="BN118" s="180"/>
      <c r="BO118" s="180"/>
      <c r="BP118" s="57"/>
      <c r="BQ118" s="224"/>
      <c r="BR118" s="225"/>
      <c r="BS118" s="159"/>
      <c r="BT118" s="223"/>
      <c r="BU118" s="116"/>
      <c r="BV118" s="288"/>
      <c r="BW118" s="276"/>
      <c r="BX118" s="56"/>
      <c r="BY118" s="8"/>
      <c r="BZ118" s="273"/>
      <c r="CA118" s="128"/>
      <c r="CB118" s="5"/>
      <c r="CC118" s="5"/>
      <c r="CD118" s="5"/>
      <c r="CE118" s="5"/>
      <c r="CF118" s="128"/>
      <c r="CG118" s="128"/>
      <c r="CH118" s="5"/>
      <c r="CI118" s="128"/>
      <c r="CJ118" s="261"/>
      <c r="CK118" s="276"/>
      <c r="CL118" s="56"/>
      <c r="CM118" s="8"/>
      <c r="CN118" s="273"/>
      <c r="CO118" s="333"/>
    </row>
    <row r="119" spans="1:93" ht="15">
      <c r="A119" s="4"/>
      <c r="B119" s="64" t="s">
        <v>33</v>
      </c>
      <c r="C119" s="64" t="s">
        <v>15</v>
      </c>
      <c r="D119" s="65" t="s">
        <v>23</v>
      </c>
      <c r="E119" s="126">
        <v>101</v>
      </c>
      <c r="F119" s="157" t="s">
        <v>180</v>
      </c>
      <c r="G119" s="119" t="s">
        <v>108</v>
      </c>
      <c r="H119" s="119" t="s">
        <v>34</v>
      </c>
      <c r="I119" s="308" t="s">
        <v>188</v>
      </c>
      <c r="J119" s="70"/>
      <c r="K119" s="70"/>
      <c r="L119" s="70"/>
      <c r="M119" s="70"/>
      <c r="N119" s="80" t="s">
        <v>115</v>
      </c>
      <c r="O119" s="79">
        <f>SUM(O121:O121)</f>
        <v>0</v>
      </c>
      <c r="P119" s="79">
        <f>SUM(P121:P121)</f>
        <v>0</v>
      </c>
      <c r="Q119" s="80" t="s">
        <v>115</v>
      </c>
      <c r="R119" s="79">
        <f>SUM(R121:R121)</f>
        <v>0</v>
      </c>
      <c r="S119" s="256">
        <f>SUM(S121:S121)</f>
        <v>0</v>
      </c>
      <c r="T119" s="270"/>
      <c r="U119" s="79"/>
      <c r="V119" s="79"/>
      <c r="W119" s="271"/>
      <c r="X119" s="263"/>
      <c r="Y119" s="70"/>
      <c r="Z119" s="70"/>
      <c r="AA119" s="70"/>
      <c r="AB119" s="80" t="s">
        <v>115</v>
      </c>
      <c r="AC119" s="79">
        <f>SUM(AC120:AC121)</f>
        <v>0</v>
      </c>
      <c r="AD119" s="79">
        <f>SUM(AD120:AD121)</f>
        <v>0</v>
      </c>
      <c r="AE119" s="80" t="s">
        <v>115</v>
      </c>
      <c r="AF119" s="79">
        <f>SUM(AF120:AF121)</f>
        <v>0</v>
      </c>
      <c r="AG119" s="256">
        <f>SUM(AG120:AG121)</f>
        <v>0</v>
      </c>
      <c r="AH119" s="270"/>
      <c r="AI119" s="79"/>
      <c r="AJ119" s="79"/>
      <c r="AK119" s="271"/>
      <c r="AL119" s="263"/>
      <c r="AM119" s="70"/>
      <c r="AN119" s="70"/>
      <c r="AO119" s="70"/>
      <c r="AP119" s="80" t="s">
        <v>115</v>
      </c>
      <c r="AQ119" s="79">
        <f>SUM(AQ120:AQ121)</f>
        <v>0</v>
      </c>
      <c r="AR119" s="79">
        <f>SUM(AR120:AR121)</f>
        <v>0</v>
      </c>
      <c r="AS119" s="80" t="s">
        <v>115</v>
      </c>
      <c r="AT119" s="79">
        <f>SUM(AT120:AT121)</f>
        <v>0</v>
      </c>
      <c r="AU119" s="256">
        <f>SUM(AU120:AU121)</f>
        <v>0</v>
      </c>
      <c r="AV119" s="270"/>
      <c r="AW119" s="79"/>
      <c r="AX119" s="79"/>
      <c r="AY119" s="271"/>
      <c r="AZ119" s="263"/>
      <c r="BA119" s="70"/>
      <c r="BB119" s="70"/>
      <c r="BC119" s="80" t="s">
        <v>115</v>
      </c>
      <c r="BD119" s="79">
        <f>SUM(BD120:BD121)</f>
        <v>0</v>
      </c>
      <c r="BE119" s="79">
        <f>SUM(BE120:BE121)</f>
        <v>0</v>
      </c>
      <c r="BF119" s="80" t="s">
        <v>115</v>
      </c>
      <c r="BG119" s="79">
        <f>SUM(BG120:BG121)</f>
        <v>0</v>
      </c>
      <c r="BH119" s="256">
        <f>SUM(BH120:BH121)</f>
        <v>0</v>
      </c>
      <c r="BI119" s="270"/>
      <c r="BJ119" s="79"/>
      <c r="BK119" s="79"/>
      <c r="BL119" s="271"/>
      <c r="BM119" s="79"/>
      <c r="BN119" s="70"/>
      <c r="BO119" s="70"/>
      <c r="BP119" s="70"/>
      <c r="BQ119" s="80" t="s">
        <v>115</v>
      </c>
      <c r="BR119" s="79">
        <f>SUM(BR120:BR121)</f>
        <v>0</v>
      </c>
      <c r="BS119" s="79">
        <f>SUM(BS120:BS121)</f>
        <v>0</v>
      </c>
      <c r="BT119" s="80" t="s">
        <v>115</v>
      </c>
      <c r="BU119" s="79">
        <f>SUM(BU120:BU121)</f>
        <v>0</v>
      </c>
      <c r="BV119" s="256">
        <f>SUM(BV120:BV121)</f>
        <v>0</v>
      </c>
      <c r="BW119" s="270"/>
      <c r="BX119" s="79"/>
      <c r="BY119" s="79"/>
      <c r="BZ119" s="271"/>
      <c r="CA119" s="79"/>
      <c r="CB119" s="70"/>
      <c r="CC119" s="70"/>
      <c r="CD119" s="70"/>
      <c r="CE119" s="80" t="s">
        <v>115</v>
      </c>
      <c r="CF119" s="79">
        <f>SUM(CF120:CF121)</f>
        <v>0</v>
      </c>
      <c r="CG119" s="79">
        <f>SUM(CG120:CG121)</f>
        <v>0</v>
      </c>
      <c r="CH119" s="80" t="s">
        <v>115</v>
      </c>
      <c r="CI119" s="79">
        <f>SUM(CI120:CI121)</f>
        <v>0</v>
      </c>
      <c r="CJ119" s="256">
        <f>SUM(CJ120:CJ121)</f>
        <v>0</v>
      </c>
      <c r="CK119" s="270"/>
      <c r="CL119" s="79"/>
      <c r="CM119" s="79"/>
      <c r="CN119" s="271"/>
      <c r="CO119" s="332"/>
    </row>
    <row r="120" spans="1:93" ht="15">
      <c r="A120" s="4"/>
      <c r="B120" s="8" t="s">
        <v>33</v>
      </c>
      <c r="C120" s="8" t="s">
        <v>15</v>
      </c>
      <c r="D120" s="8"/>
      <c r="E120" s="199">
        <v>101</v>
      </c>
      <c r="F120" s="118" t="s">
        <v>180</v>
      </c>
      <c r="G120" s="118" t="s">
        <v>108</v>
      </c>
      <c r="H120" s="195" t="s">
        <v>34</v>
      </c>
      <c r="I120" s="309" t="s">
        <v>188</v>
      </c>
      <c r="J120" s="5"/>
      <c r="K120" s="5"/>
      <c r="L120" s="5"/>
      <c r="M120" s="5"/>
      <c r="N120" s="5"/>
      <c r="O120" s="5"/>
      <c r="P120" s="5"/>
      <c r="Q120" s="5"/>
      <c r="R120" s="5"/>
      <c r="S120" s="145"/>
      <c r="T120" s="276"/>
      <c r="U120" s="56"/>
      <c r="V120" s="8"/>
      <c r="W120" s="273"/>
      <c r="X120" s="128"/>
      <c r="Y120" s="5"/>
      <c r="Z120" s="5"/>
      <c r="AA120" s="5"/>
      <c r="AB120" s="5"/>
      <c r="AC120" s="5"/>
      <c r="AD120" s="5"/>
      <c r="AE120" s="5"/>
      <c r="AF120" s="5"/>
      <c r="AG120" s="145"/>
      <c r="AH120" s="276"/>
      <c r="AI120" s="56"/>
      <c r="AJ120" s="8"/>
      <c r="AK120" s="273"/>
      <c r="AL120" s="128"/>
      <c r="AM120" s="5"/>
      <c r="AN120" s="5"/>
      <c r="AO120" s="5"/>
      <c r="AP120" s="5"/>
      <c r="AQ120" s="5"/>
      <c r="AR120" s="5"/>
      <c r="AS120" s="5"/>
      <c r="AT120" s="5"/>
      <c r="AU120" s="145"/>
      <c r="AV120" s="276"/>
      <c r="AW120" s="56"/>
      <c r="AX120" s="8"/>
      <c r="AY120" s="273"/>
      <c r="AZ120" s="128"/>
      <c r="BA120" s="5"/>
      <c r="BB120" s="5"/>
      <c r="BC120" s="5"/>
      <c r="BD120" s="5"/>
      <c r="BE120" s="5"/>
      <c r="BF120" s="5"/>
      <c r="BG120" s="5"/>
      <c r="BH120" s="145"/>
      <c r="BI120" s="276"/>
      <c r="BJ120" s="56"/>
      <c r="BK120" s="8"/>
      <c r="BL120" s="273"/>
      <c r="BM120" s="128"/>
      <c r="BN120" s="5"/>
      <c r="BO120" s="5"/>
      <c r="BP120" s="5"/>
      <c r="BQ120" s="5"/>
      <c r="BR120" s="5"/>
      <c r="BS120" s="5"/>
      <c r="BT120" s="5"/>
      <c r="BU120" s="5"/>
      <c r="BV120" s="145"/>
      <c r="BW120" s="276"/>
      <c r="BX120" s="56"/>
      <c r="BY120" s="8"/>
      <c r="BZ120" s="273"/>
      <c r="CA120" s="128"/>
      <c r="CB120" s="5"/>
      <c r="CC120" s="5"/>
      <c r="CD120" s="5"/>
      <c r="CE120" s="5"/>
      <c r="CF120" s="5"/>
      <c r="CG120" s="5"/>
      <c r="CH120" s="5"/>
      <c r="CI120" s="5"/>
      <c r="CJ120" s="145"/>
      <c r="CK120" s="276"/>
      <c r="CL120" s="56"/>
      <c r="CM120" s="8"/>
      <c r="CN120" s="273"/>
      <c r="CO120" s="333"/>
    </row>
    <row r="121" spans="1:93" ht="15">
      <c r="A121" s="4"/>
      <c r="B121" s="8" t="s">
        <v>33</v>
      </c>
      <c r="C121" s="8" t="s">
        <v>15</v>
      </c>
      <c r="D121" s="8"/>
      <c r="E121" s="199">
        <v>101</v>
      </c>
      <c r="F121" s="118" t="s">
        <v>180</v>
      </c>
      <c r="G121" s="118" t="s">
        <v>108</v>
      </c>
      <c r="H121" s="195" t="s">
        <v>34</v>
      </c>
      <c r="I121" s="309" t="s">
        <v>188</v>
      </c>
      <c r="J121" s="5"/>
      <c r="K121" s="5"/>
      <c r="L121" s="5"/>
      <c r="M121" s="5"/>
      <c r="N121" s="5"/>
      <c r="O121" s="5"/>
      <c r="P121" s="5"/>
      <c r="Q121" s="5"/>
      <c r="R121" s="5"/>
      <c r="S121" s="145"/>
      <c r="T121" s="276"/>
      <c r="U121" s="56"/>
      <c r="V121" s="8"/>
      <c r="W121" s="273"/>
      <c r="X121" s="128"/>
      <c r="Y121" s="5"/>
      <c r="Z121" s="5"/>
      <c r="AA121" s="5"/>
      <c r="AB121" s="5"/>
      <c r="AC121" s="5"/>
      <c r="AD121" s="5"/>
      <c r="AE121" s="5"/>
      <c r="AF121" s="5"/>
      <c r="AG121" s="145"/>
      <c r="AH121" s="276"/>
      <c r="AI121" s="56"/>
      <c r="AJ121" s="8"/>
      <c r="AK121" s="273"/>
      <c r="AL121" s="128"/>
      <c r="AM121" s="5"/>
      <c r="AN121" s="5"/>
      <c r="AO121" s="5"/>
      <c r="AP121" s="5"/>
      <c r="AQ121" s="5"/>
      <c r="AR121" s="5"/>
      <c r="AS121" s="5"/>
      <c r="AT121" s="5"/>
      <c r="AU121" s="145"/>
      <c r="AV121" s="276"/>
      <c r="AW121" s="56"/>
      <c r="AX121" s="8"/>
      <c r="AY121" s="273"/>
      <c r="AZ121" s="128"/>
      <c r="BA121" s="5"/>
      <c r="BB121" s="5"/>
      <c r="BC121" s="5"/>
      <c r="BD121" s="5"/>
      <c r="BE121" s="5"/>
      <c r="BF121" s="5"/>
      <c r="BG121" s="5"/>
      <c r="BH121" s="145"/>
      <c r="BI121" s="276"/>
      <c r="BJ121" s="56"/>
      <c r="BK121" s="8"/>
      <c r="BL121" s="273"/>
      <c r="BM121" s="128"/>
      <c r="BN121" s="5"/>
      <c r="BO121" s="5"/>
      <c r="BP121" s="5"/>
      <c r="BQ121" s="5"/>
      <c r="BR121" s="5"/>
      <c r="BS121" s="5"/>
      <c r="BT121" s="5"/>
      <c r="BU121" s="5"/>
      <c r="BV121" s="145"/>
      <c r="BW121" s="276"/>
      <c r="BX121" s="56"/>
      <c r="BY121" s="8"/>
      <c r="BZ121" s="273"/>
      <c r="CA121" s="128"/>
      <c r="CB121" s="5"/>
      <c r="CC121" s="5"/>
      <c r="CD121" s="5"/>
      <c r="CE121" s="5"/>
      <c r="CF121" s="5"/>
      <c r="CG121" s="5"/>
      <c r="CH121" s="5"/>
      <c r="CI121" s="5"/>
      <c r="CJ121" s="145"/>
      <c r="CK121" s="276"/>
      <c r="CL121" s="56"/>
      <c r="CM121" s="8"/>
      <c r="CN121" s="273"/>
      <c r="CO121" s="333"/>
    </row>
    <row r="122" spans="1:93" ht="15">
      <c r="A122" s="4" t="s">
        <v>13</v>
      </c>
      <c r="B122" s="64" t="s">
        <v>33</v>
      </c>
      <c r="C122" s="64" t="s">
        <v>11</v>
      </c>
      <c r="D122" s="65" t="s">
        <v>21</v>
      </c>
      <c r="E122" s="126">
        <v>116</v>
      </c>
      <c r="F122" s="157" t="s">
        <v>180</v>
      </c>
      <c r="G122" s="119" t="s">
        <v>108</v>
      </c>
      <c r="H122" s="119" t="s">
        <v>34</v>
      </c>
      <c r="I122" s="308" t="s">
        <v>188</v>
      </c>
      <c r="J122" s="70"/>
      <c r="K122" s="70"/>
      <c r="L122" s="70"/>
      <c r="M122" s="70"/>
      <c r="N122" s="80" t="s">
        <v>115</v>
      </c>
      <c r="O122" s="79">
        <f>SUM(O123:O124)</f>
        <v>0</v>
      </c>
      <c r="P122" s="79">
        <f>SUM(P123:P124)</f>
        <v>0</v>
      </c>
      <c r="Q122" s="80" t="s">
        <v>115</v>
      </c>
      <c r="R122" s="79">
        <f>SUM(R123:R124)</f>
        <v>0</v>
      </c>
      <c r="S122" s="256">
        <f>SUM(S123:S124)</f>
        <v>0</v>
      </c>
      <c r="T122" s="270"/>
      <c r="U122" s="79"/>
      <c r="V122" s="79"/>
      <c r="W122" s="271"/>
      <c r="X122" s="263"/>
      <c r="Y122" s="70"/>
      <c r="Z122" s="70"/>
      <c r="AA122" s="70"/>
      <c r="AB122" s="80" t="s">
        <v>115</v>
      </c>
      <c r="AC122" s="79">
        <f>SUM(AC123:AC124)</f>
        <v>0</v>
      </c>
      <c r="AD122" s="79">
        <f>SUM(AD123:AD124)</f>
        <v>0</v>
      </c>
      <c r="AE122" s="80" t="s">
        <v>115</v>
      </c>
      <c r="AF122" s="79">
        <f>SUM(AF123:AF124)</f>
        <v>0</v>
      </c>
      <c r="AG122" s="256">
        <f>SUM(AG123:AG124)</f>
        <v>0</v>
      </c>
      <c r="AH122" s="270"/>
      <c r="AI122" s="79"/>
      <c r="AJ122" s="79"/>
      <c r="AK122" s="271"/>
      <c r="AL122" s="263"/>
      <c r="AM122" s="70"/>
      <c r="AN122" s="70"/>
      <c r="AO122" s="70"/>
      <c r="AP122" s="80" t="s">
        <v>115</v>
      </c>
      <c r="AQ122" s="79">
        <f>SUM(AQ123:AQ124)</f>
        <v>0</v>
      </c>
      <c r="AR122" s="79">
        <f>SUM(AR123:AR124)</f>
        <v>0</v>
      </c>
      <c r="AS122" s="80" t="s">
        <v>115</v>
      </c>
      <c r="AT122" s="79">
        <f>SUM(AT123:AT124)</f>
        <v>0</v>
      </c>
      <c r="AU122" s="256">
        <f>SUM(AU123:AU124)</f>
        <v>0</v>
      </c>
      <c r="AV122" s="270"/>
      <c r="AW122" s="79"/>
      <c r="AX122" s="79"/>
      <c r="AY122" s="271"/>
      <c r="AZ122" s="263"/>
      <c r="BA122" s="70"/>
      <c r="BB122" s="70"/>
      <c r="BC122" s="80" t="s">
        <v>115</v>
      </c>
      <c r="BD122" s="79">
        <f>SUM(BD123:BD124)</f>
        <v>0</v>
      </c>
      <c r="BE122" s="79">
        <f>SUM(BE123:BE124)</f>
        <v>0</v>
      </c>
      <c r="BF122" s="80" t="s">
        <v>115</v>
      </c>
      <c r="BG122" s="79">
        <f>SUM(BG123:BG124)</f>
        <v>0</v>
      </c>
      <c r="BH122" s="256">
        <f>SUM(BH123:BH124)</f>
        <v>0</v>
      </c>
      <c r="BI122" s="270"/>
      <c r="BJ122" s="79"/>
      <c r="BK122" s="79"/>
      <c r="BL122" s="271"/>
      <c r="BM122" s="79"/>
      <c r="BN122" s="70"/>
      <c r="BO122" s="70"/>
      <c r="BP122" s="70"/>
      <c r="BQ122" s="80" t="s">
        <v>115</v>
      </c>
      <c r="BR122" s="79">
        <f>SUM(BR123:BR124)</f>
        <v>0</v>
      </c>
      <c r="BS122" s="79">
        <f>SUM(BS123:BS124)</f>
        <v>0</v>
      </c>
      <c r="BT122" s="80" t="s">
        <v>115</v>
      </c>
      <c r="BU122" s="79">
        <f>SUM(BU123:BU124)</f>
        <v>0</v>
      </c>
      <c r="BV122" s="256">
        <f>SUM(BV123:BV124)</f>
        <v>0</v>
      </c>
      <c r="BW122" s="270"/>
      <c r="BX122" s="79"/>
      <c r="BY122" s="79"/>
      <c r="BZ122" s="271"/>
      <c r="CA122" s="79"/>
      <c r="CB122" s="70"/>
      <c r="CC122" s="70"/>
      <c r="CD122" s="70"/>
      <c r="CE122" s="80" t="s">
        <v>115</v>
      </c>
      <c r="CF122" s="79">
        <f>SUM(CF123:CF124)</f>
        <v>0</v>
      </c>
      <c r="CG122" s="79">
        <f>SUM(CG123:CG124)</f>
        <v>0</v>
      </c>
      <c r="CH122" s="80" t="s">
        <v>115</v>
      </c>
      <c r="CI122" s="79">
        <f>SUM(CI123:CI124)</f>
        <v>0</v>
      </c>
      <c r="CJ122" s="256">
        <f>SUM(CJ123:CJ124)</f>
        <v>0</v>
      </c>
      <c r="CK122" s="270"/>
      <c r="CL122" s="79"/>
      <c r="CM122" s="79"/>
      <c r="CN122" s="271"/>
      <c r="CO122" s="332"/>
    </row>
    <row r="123" spans="1:93" ht="15">
      <c r="A123" s="4"/>
      <c r="B123" s="8" t="s">
        <v>33</v>
      </c>
      <c r="C123" s="8" t="s">
        <v>11</v>
      </c>
      <c r="D123" s="8"/>
      <c r="E123" s="199">
        <v>116</v>
      </c>
      <c r="F123" s="118" t="s">
        <v>180</v>
      </c>
      <c r="G123" s="118" t="s">
        <v>108</v>
      </c>
      <c r="H123" s="195" t="s">
        <v>34</v>
      </c>
      <c r="I123" s="309" t="s">
        <v>188</v>
      </c>
      <c r="J123" s="5"/>
      <c r="K123" s="5"/>
      <c r="L123" s="5"/>
      <c r="M123" s="5"/>
      <c r="N123" s="5"/>
      <c r="O123" s="5"/>
      <c r="P123" s="5"/>
      <c r="Q123" s="5"/>
      <c r="R123" s="5"/>
      <c r="S123" s="145"/>
      <c r="T123" s="276"/>
      <c r="U123" s="56"/>
      <c r="V123" s="8"/>
      <c r="W123" s="273"/>
      <c r="X123" s="128"/>
      <c r="Y123" s="5"/>
      <c r="Z123" s="5"/>
      <c r="AA123" s="5"/>
      <c r="AB123" s="5"/>
      <c r="AC123" s="5"/>
      <c r="AD123" s="5"/>
      <c r="AE123" s="5"/>
      <c r="AF123" s="5"/>
      <c r="AG123" s="145"/>
      <c r="AH123" s="276"/>
      <c r="AI123" s="56"/>
      <c r="AJ123" s="8"/>
      <c r="AK123" s="273"/>
      <c r="AL123" s="128"/>
      <c r="AM123" s="5"/>
      <c r="AN123" s="5"/>
      <c r="AO123" s="5"/>
      <c r="AP123" s="5"/>
      <c r="AQ123" s="5"/>
      <c r="AR123" s="5"/>
      <c r="AS123" s="5"/>
      <c r="AT123" s="5"/>
      <c r="AU123" s="145"/>
      <c r="AV123" s="276"/>
      <c r="AW123" s="56"/>
      <c r="AX123" s="8"/>
      <c r="AY123" s="273"/>
      <c r="AZ123" s="128"/>
      <c r="BA123" s="5"/>
      <c r="BB123" s="5"/>
      <c r="BC123" s="5"/>
      <c r="BD123" s="5"/>
      <c r="BE123" s="5"/>
      <c r="BF123" s="5"/>
      <c r="BG123" s="5"/>
      <c r="BH123" s="145"/>
      <c r="BI123" s="276"/>
      <c r="BJ123" s="56"/>
      <c r="BK123" s="8"/>
      <c r="BL123" s="273"/>
      <c r="BM123" s="128"/>
      <c r="BN123" s="5"/>
      <c r="BO123" s="5"/>
      <c r="BP123" s="5"/>
      <c r="BQ123" s="5"/>
      <c r="BR123" s="5"/>
      <c r="BS123" s="5"/>
      <c r="BT123" s="5"/>
      <c r="BU123" s="5"/>
      <c r="BV123" s="145"/>
      <c r="BW123" s="276"/>
      <c r="BX123" s="56"/>
      <c r="BY123" s="8"/>
      <c r="BZ123" s="273"/>
      <c r="CA123" s="128"/>
      <c r="CB123" s="5"/>
      <c r="CC123" s="5"/>
      <c r="CD123" s="5"/>
      <c r="CE123" s="5"/>
      <c r="CF123" s="5"/>
      <c r="CG123" s="5"/>
      <c r="CH123" s="5"/>
      <c r="CI123" s="5"/>
      <c r="CJ123" s="145"/>
      <c r="CK123" s="276"/>
      <c r="CL123" s="56"/>
      <c r="CM123" s="8"/>
      <c r="CN123" s="273"/>
      <c r="CO123" s="333"/>
    </row>
    <row r="124" spans="1:93" ht="15">
      <c r="A124" s="4"/>
      <c r="B124" s="8" t="s">
        <v>33</v>
      </c>
      <c r="C124" s="8" t="s">
        <v>11</v>
      </c>
      <c r="D124" s="8"/>
      <c r="E124" s="199">
        <v>116</v>
      </c>
      <c r="F124" s="118" t="s">
        <v>180</v>
      </c>
      <c r="G124" s="118" t="s">
        <v>108</v>
      </c>
      <c r="H124" s="195" t="s">
        <v>34</v>
      </c>
      <c r="I124" s="309" t="s">
        <v>188</v>
      </c>
      <c r="J124" s="5"/>
      <c r="K124" s="5"/>
      <c r="L124" s="5"/>
      <c r="M124" s="5"/>
      <c r="N124" s="5"/>
      <c r="O124" s="5"/>
      <c r="P124" s="5"/>
      <c r="Q124" s="5"/>
      <c r="R124" s="5"/>
      <c r="S124" s="145"/>
      <c r="T124" s="276"/>
      <c r="U124" s="56"/>
      <c r="V124" s="8"/>
      <c r="W124" s="273"/>
      <c r="X124" s="128"/>
      <c r="Y124" s="5"/>
      <c r="Z124" s="5"/>
      <c r="AA124" s="5"/>
      <c r="AB124" s="5"/>
      <c r="AC124" s="5"/>
      <c r="AD124" s="5"/>
      <c r="AE124" s="5"/>
      <c r="AF124" s="5"/>
      <c r="AG124" s="145"/>
      <c r="AH124" s="276"/>
      <c r="AI124" s="56"/>
      <c r="AJ124" s="8"/>
      <c r="AK124" s="273"/>
      <c r="AL124" s="128"/>
      <c r="AM124" s="5"/>
      <c r="AN124" s="5"/>
      <c r="AO124" s="5"/>
      <c r="AP124" s="5"/>
      <c r="AQ124" s="5"/>
      <c r="AR124" s="5"/>
      <c r="AS124" s="5"/>
      <c r="AT124" s="5"/>
      <c r="AU124" s="145"/>
      <c r="AV124" s="276"/>
      <c r="AW124" s="56"/>
      <c r="AX124" s="8"/>
      <c r="AY124" s="273"/>
      <c r="AZ124" s="128"/>
      <c r="BA124" s="5"/>
      <c r="BB124" s="5"/>
      <c r="BC124" s="5"/>
      <c r="BD124" s="5"/>
      <c r="BE124" s="5"/>
      <c r="BF124" s="5"/>
      <c r="BG124" s="5"/>
      <c r="BH124" s="145"/>
      <c r="BI124" s="276"/>
      <c r="BJ124" s="56"/>
      <c r="BK124" s="8"/>
      <c r="BL124" s="273"/>
      <c r="BM124" s="128"/>
      <c r="BN124" s="5"/>
      <c r="BO124" s="5"/>
      <c r="BP124" s="5"/>
      <c r="BQ124" s="5"/>
      <c r="BR124" s="5"/>
      <c r="BS124" s="5"/>
      <c r="BT124" s="5"/>
      <c r="BU124" s="5"/>
      <c r="BV124" s="145"/>
      <c r="BW124" s="276"/>
      <c r="BX124" s="56"/>
      <c r="BY124" s="8"/>
      <c r="BZ124" s="273"/>
      <c r="CA124" s="128"/>
      <c r="CB124" s="5"/>
      <c r="CC124" s="5"/>
      <c r="CD124" s="5"/>
      <c r="CE124" s="5"/>
      <c r="CF124" s="5"/>
      <c r="CG124" s="5"/>
      <c r="CH124" s="5"/>
      <c r="CI124" s="5"/>
      <c r="CJ124" s="145"/>
      <c r="CK124" s="276"/>
      <c r="CL124" s="56"/>
      <c r="CM124" s="8"/>
      <c r="CN124" s="273"/>
      <c r="CO124" s="333"/>
    </row>
    <row r="125" spans="1:93" ht="15">
      <c r="A125" s="4" t="s">
        <v>13</v>
      </c>
      <c r="B125" s="64" t="s">
        <v>33</v>
      </c>
      <c r="C125" s="64" t="s">
        <v>11</v>
      </c>
      <c r="D125" s="65" t="s">
        <v>21</v>
      </c>
      <c r="E125" s="126">
        <v>101</v>
      </c>
      <c r="F125" s="157" t="s">
        <v>180</v>
      </c>
      <c r="G125" s="119" t="s">
        <v>108</v>
      </c>
      <c r="H125" s="119" t="s">
        <v>34</v>
      </c>
      <c r="I125" s="308" t="s">
        <v>188</v>
      </c>
      <c r="J125" s="70"/>
      <c r="K125" s="70"/>
      <c r="L125" s="70"/>
      <c r="M125" s="70"/>
      <c r="N125" s="80" t="s">
        <v>115</v>
      </c>
      <c r="O125" s="79">
        <f>SUM(O126:O127)</f>
        <v>0</v>
      </c>
      <c r="P125" s="79">
        <f>SUM(P126:P127)</f>
        <v>0</v>
      </c>
      <c r="Q125" s="80" t="s">
        <v>115</v>
      </c>
      <c r="R125" s="79">
        <f>SUM(R126:R127)</f>
        <v>0</v>
      </c>
      <c r="S125" s="256">
        <f>SUM(S126:S127)</f>
        <v>0</v>
      </c>
      <c r="T125" s="270"/>
      <c r="U125" s="79"/>
      <c r="V125" s="79"/>
      <c r="W125" s="271"/>
      <c r="X125" s="263"/>
      <c r="Y125" s="70"/>
      <c r="Z125" s="70"/>
      <c r="AA125" s="70"/>
      <c r="AB125" s="80" t="s">
        <v>115</v>
      </c>
      <c r="AC125" s="79">
        <f>SUM(AC126:AC127)</f>
        <v>0</v>
      </c>
      <c r="AD125" s="79">
        <f>SUM(AD126:AD127)</f>
        <v>0</v>
      </c>
      <c r="AE125" s="80" t="s">
        <v>115</v>
      </c>
      <c r="AF125" s="79">
        <f>SUM(AF126:AF127)</f>
        <v>0</v>
      </c>
      <c r="AG125" s="256">
        <f>SUM(AG126:AG127)</f>
        <v>0</v>
      </c>
      <c r="AH125" s="270"/>
      <c r="AI125" s="79"/>
      <c r="AJ125" s="79"/>
      <c r="AK125" s="271"/>
      <c r="AL125" s="263"/>
      <c r="AM125" s="70"/>
      <c r="AN125" s="70"/>
      <c r="AO125" s="70"/>
      <c r="AP125" s="80" t="s">
        <v>115</v>
      </c>
      <c r="AQ125" s="79">
        <f>SUM(AQ126:AQ127)</f>
        <v>0</v>
      </c>
      <c r="AR125" s="79">
        <f>SUM(AR126:AR127)</f>
        <v>0</v>
      </c>
      <c r="AS125" s="80" t="s">
        <v>115</v>
      </c>
      <c r="AT125" s="79">
        <f>SUM(AT126:AT127)</f>
        <v>0</v>
      </c>
      <c r="AU125" s="256">
        <f>SUM(AU126:AU127)</f>
        <v>0</v>
      </c>
      <c r="AV125" s="270"/>
      <c r="AW125" s="79"/>
      <c r="AX125" s="79"/>
      <c r="AY125" s="271"/>
      <c r="AZ125" s="263"/>
      <c r="BA125" s="70"/>
      <c r="BB125" s="70"/>
      <c r="BC125" s="80" t="s">
        <v>115</v>
      </c>
      <c r="BD125" s="79">
        <f>SUM(BD126:BD127)</f>
        <v>0</v>
      </c>
      <c r="BE125" s="79">
        <f>SUM(BE126:BE127)</f>
        <v>0</v>
      </c>
      <c r="BF125" s="80" t="s">
        <v>115</v>
      </c>
      <c r="BG125" s="79">
        <f>SUM(BG126:BG127)</f>
        <v>0</v>
      </c>
      <c r="BH125" s="256">
        <f>SUM(BH126:BH127)</f>
        <v>0</v>
      </c>
      <c r="BI125" s="270"/>
      <c r="BJ125" s="79"/>
      <c r="BK125" s="79"/>
      <c r="BL125" s="271"/>
      <c r="BM125" s="79"/>
      <c r="BN125" s="70"/>
      <c r="BO125" s="70"/>
      <c r="BP125" s="70"/>
      <c r="BQ125" s="80" t="s">
        <v>115</v>
      </c>
      <c r="BR125" s="79">
        <f>SUM(BR126:BR127)</f>
        <v>0</v>
      </c>
      <c r="BS125" s="79">
        <f>SUM(BS126:BS127)</f>
        <v>0</v>
      </c>
      <c r="BT125" s="80" t="s">
        <v>115</v>
      </c>
      <c r="BU125" s="79">
        <f>SUM(BU126:BU127)</f>
        <v>0</v>
      </c>
      <c r="BV125" s="256">
        <f>SUM(BV126:BV127)</f>
        <v>0</v>
      </c>
      <c r="BW125" s="270"/>
      <c r="BX125" s="79"/>
      <c r="BY125" s="79"/>
      <c r="BZ125" s="271"/>
      <c r="CA125" s="79"/>
      <c r="CB125" s="70"/>
      <c r="CC125" s="70"/>
      <c r="CD125" s="70"/>
      <c r="CE125" s="80" t="s">
        <v>115</v>
      </c>
      <c r="CF125" s="79">
        <f>SUM(CF126:CF127)</f>
        <v>0</v>
      </c>
      <c r="CG125" s="79">
        <f>SUM(CG126:CG127)</f>
        <v>0</v>
      </c>
      <c r="CH125" s="80" t="s">
        <v>115</v>
      </c>
      <c r="CI125" s="79">
        <f>SUM(CI126:CI127)</f>
        <v>0</v>
      </c>
      <c r="CJ125" s="256">
        <f>SUM(CJ126:CJ127)</f>
        <v>0</v>
      </c>
      <c r="CK125" s="270"/>
      <c r="CL125" s="79"/>
      <c r="CM125" s="79"/>
      <c r="CN125" s="271"/>
      <c r="CO125" s="332"/>
    </row>
    <row r="126" spans="1:93" ht="15">
      <c r="A126" s="10"/>
      <c r="B126" s="8" t="s">
        <v>33</v>
      </c>
      <c r="C126" s="8" t="s">
        <v>11</v>
      </c>
      <c r="D126" s="8"/>
      <c r="E126" s="199">
        <v>101</v>
      </c>
      <c r="F126" s="118" t="s">
        <v>180</v>
      </c>
      <c r="G126" s="118" t="s">
        <v>108</v>
      </c>
      <c r="H126" s="195" t="s">
        <v>34</v>
      </c>
      <c r="I126" s="309" t="s">
        <v>188</v>
      </c>
      <c r="J126" s="5"/>
      <c r="K126" s="5"/>
      <c r="L126" s="5"/>
      <c r="M126" s="5"/>
      <c r="N126" s="5"/>
      <c r="O126" s="5"/>
      <c r="P126" s="5"/>
      <c r="Q126" s="5"/>
      <c r="R126" s="5"/>
      <c r="S126" s="145"/>
      <c r="T126" s="276"/>
      <c r="U126" s="56"/>
      <c r="V126" s="8"/>
      <c r="W126" s="273"/>
      <c r="X126" s="128"/>
      <c r="Y126" s="5"/>
      <c r="Z126" s="5"/>
      <c r="AA126" s="5"/>
      <c r="AB126" s="5"/>
      <c r="AC126" s="5"/>
      <c r="AD126" s="5"/>
      <c r="AE126" s="5"/>
      <c r="AF126" s="5"/>
      <c r="AG126" s="145"/>
      <c r="AH126" s="276"/>
      <c r="AI126" s="56"/>
      <c r="AJ126" s="8"/>
      <c r="AK126" s="273"/>
      <c r="AL126" s="128"/>
      <c r="AM126" s="5"/>
      <c r="AN126" s="5"/>
      <c r="AO126" s="5"/>
      <c r="AP126" s="5"/>
      <c r="AQ126" s="5"/>
      <c r="AR126" s="5"/>
      <c r="AS126" s="5"/>
      <c r="AT126" s="5"/>
      <c r="AU126" s="145"/>
      <c r="AV126" s="276"/>
      <c r="AW126" s="56"/>
      <c r="AX126" s="8"/>
      <c r="AY126" s="273"/>
      <c r="AZ126" s="128"/>
      <c r="BA126" s="5"/>
      <c r="BB126" s="5"/>
      <c r="BC126" s="5"/>
      <c r="BD126" s="5"/>
      <c r="BE126" s="5"/>
      <c r="BF126" s="5"/>
      <c r="BG126" s="5"/>
      <c r="BH126" s="145"/>
      <c r="BI126" s="276"/>
      <c r="BJ126" s="56"/>
      <c r="BK126" s="8"/>
      <c r="BL126" s="273"/>
      <c r="BM126" s="128"/>
      <c r="BN126" s="5"/>
      <c r="BO126" s="5"/>
      <c r="BP126" s="5"/>
      <c r="BQ126" s="5"/>
      <c r="BR126" s="5"/>
      <c r="BS126" s="5"/>
      <c r="BT126" s="5"/>
      <c r="BU126" s="5"/>
      <c r="BV126" s="145"/>
      <c r="BW126" s="276"/>
      <c r="BX126" s="56"/>
      <c r="BY126" s="8"/>
      <c r="BZ126" s="273"/>
      <c r="CA126" s="128"/>
      <c r="CB126" s="5"/>
      <c r="CC126" s="5"/>
      <c r="CD126" s="5"/>
      <c r="CE126" s="5"/>
      <c r="CF126" s="5"/>
      <c r="CG126" s="5"/>
      <c r="CH126" s="5"/>
      <c r="CI126" s="5"/>
      <c r="CJ126" s="145"/>
      <c r="CK126" s="276"/>
      <c r="CL126" s="56"/>
      <c r="CM126" s="8"/>
      <c r="CN126" s="273"/>
      <c r="CO126" s="333"/>
    </row>
    <row r="127" spans="1:93" ht="15">
      <c r="A127" s="10"/>
      <c r="B127" s="8" t="s">
        <v>33</v>
      </c>
      <c r="C127" s="8" t="s">
        <v>11</v>
      </c>
      <c r="D127" s="8"/>
      <c r="E127" s="199">
        <v>101</v>
      </c>
      <c r="F127" s="118" t="s">
        <v>180</v>
      </c>
      <c r="G127" s="118" t="s">
        <v>108</v>
      </c>
      <c r="H127" s="195" t="s">
        <v>34</v>
      </c>
      <c r="I127" s="309" t="s">
        <v>188</v>
      </c>
      <c r="J127" s="5"/>
      <c r="K127" s="5"/>
      <c r="L127" s="5"/>
      <c r="M127" s="5"/>
      <c r="N127" s="5"/>
      <c r="O127" s="5"/>
      <c r="P127" s="5"/>
      <c r="Q127" s="5"/>
      <c r="R127" s="5"/>
      <c r="S127" s="145"/>
      <c r="T127" s="276"/>
      <c r="U127" s="56"/>
      <c r="V127" s="8"/>
      <c r="W127" s="273"/>
      <c r="X127" s="128"/>
      <c r="Y127" s="5"/>
      <c r="Z127" s="5"/>
      <c r="AA127" s="5"/>
      <c r="AB127" s="5"/>
      <c r="AC127" s="5"/>
      <c r="AD127" s="5"/>
      <c r="AE127" s="5"/>
      <c r="AF127" s="5"/>
      <c r="AG127" s="145"/>
      <c r="AH127" s="276"/>
      <c r="AI127" s="56"/>
      <c r="AJ127" s="8"/>
      <c r="AK127" s="273"/>
      <c r="AL127" s="128"/>
      <c r="AM127" s="5"/>
      <c r="AN127" s="5"/>
      <c r="AO127" s="5"/>
      <c r="AP127" s="5"/>
      <c r="AQ127" s="5"/>
      <c r="AR127" s="5"/>
      <c r="AS127" s="5"/>
      <c r="AT127" s="5"/>
      <c r="AU127" s="145"/>
      <c r="AV127" s="276"/>
      <c r="AW127" s="56"/>
      <c r="AX127" s="8"/>
      <c r="AY127" s="273"/>
      <c r="AZ127" s="128"/>
      <c r="BA127" s="5"/>
      <c r="BB127" s="5"/>
      <c r="BC127" s="5"/>
      <c r="BD127" s="5"/>
      <c r="BE127" s="5"/>
      <c r="BF127" s="5"/>
      <c r="BG127" s="5"/>
      <c r="BH127" s="145"/>
      <c r="BI127" s="276"/>
      <c r="BJ127" s="56"/>
      <c r="BK127" s="8"/>
      <c r="BL127" s="273"/>
      <c r="BM127" s="128"/>
      <c r="BN127" s="5"/>
      <c r="BO127" s="5"/>
      <c r="BP127" s="5"/>
      <c r="BQ127" s="5"/>
      <c r="BR127" s="5"/>
      <c r="BS127" s="5"/>
      <c r="BT127" s="5"/>
      <c r="BU127" s="5"/>
      <c r="BV127" s="145"/>
      <c r="BW127" s="276"/>
      <c r="BX127" s="56"/>
      <c r="BY127" s="8"/>
      <c r="BZ127" s="273"/>
      <c r="CA127" s="128"/>
      <c r="CB127" s="5"/>
      <c r="CC127" s="5"/>
      <c r="CD127" s="5"/>
      <c r="CE127" s="5"/>
      <c r="CF127" s="5"/>
      <c r="CG127" s="5"/>
      <c r="CH127" s="5"/>
      <c r="CI127" s="5"/>
      <c r="CJ127" s="145"/>
      <c r="CK127" s="276"/>
      <c r="CL127" s="56"/>
      <c r="CM127" s="8"/>
      <c r="CN127" s="273"/>
      <c r="CO127" s="333"/>
    </row>
    <row r="128" spans="1:93" ht="15">
      <c r="A128" s="10"/>
      <c r="B128" s="1" t="s">
        <v>33</v>
      </c>
      <c r="C128" s="1" t="s">
        <v>138</v>
      </c>
      <c r="D128" s="2" t="s">
        <v>20</v>
      </c>
      <c r="E128" s="1">
        <v>1</v>
      </c>
      <c r="F128" s="2" t="s">
        <v>179</v>
      </c>
      <c r="G128" s="38" t="s">
        <v>108</v>
      </c>
      <c r="H128" s="2" t="s">
        <v>141</v>
      </c>
      <c r="I128" s="303"/>
      <c r="J128" s="2"/>
      <c r="K128" s="2"/>
      <c r="L128" s="2"/>
      <c r="M128" s="2"/>
      <c r="N128" s="2"/>
      <c r="O128" s="2"/>
      <c r="P128" s="2"/>
      <c r="Q128" s="2"/>
      <c r="R128" s="2"/>
      <c r="S128" s="148"/>
      <c r="T128" s="277"/>
      <c r="U128" s="2"/>
      <c r="V128" s="2"/>
      <c r="W128" s="278"/>
      <c r="X128" s="93"/>
      <c r="Y128" s="2"/>
      <c r="Z128" s="2"/>
      <c r="AA128" s="2"/>
      <c r="AB128" s="2"/>
      <c r="AC128" s="2"/>
      <c r="AD128" s="2"/>
      <c r="AE128" s="2"/>
      <c r="AF128" s="2"/>
      <c r="AG128" s="148"/>
      <c r="AH128" s="277"/>
      <c r="AI128" s="2"/>
      <c r="AJ128" s="2"/>
      <c r="AK128" s="278"/>
      <c r="AL128" s="93"/>
      <c r="AM128" s="2"/>
      <c r="AN128" s="2"/>
      <c r="AO128" s="2"/>
      <c r="AP128" s="2"/>
      <c r="AQ128" s="2"/>
      <c r="AR128" s="2"/>
      <c r="AS128" s="2"/>
      <c r="AT128" s="2"/>
      <c r="AU128" s="148"/>
      <c r="AV128" s="277"/>
      <c r="AW128" s="2"/>
      <c r="AX128" s="2"/>
      <c r="AY128" s="278"/>
      <c r="AZ128" s="93"/>
      <c r="BA128" s="2"/>
      <c r="BB128" s="2"/>
      <c r="BC128" s="2"/>
      <c r="BD128" s="2"/>
      <c r="BE128" s="2"/>
      <c r="BF128" s="2"/>
      <c r="BG128" s="2"/>
      <c r="BH128" s="148"/>
      <c r="BI128" s="277"/>
      <c r="BJ128" s="2"/>
      <c r="BK128" s="2"/>
      <c r="BL128" s="278"/>
      <c r="BM128" s="93"/>
      <c r="BN128" s="2"/>
      <c r="BO128" s="2"/>
      <c r="BP128" s="2"/>
      <c r="BQ128" s="2"/>
      <c r="BR128" s="2"/>
      <c r="BS128" s="2"/>
      <c r="BT128" s="2"/>
      <c r="BU128" s="2"/>
      <c r="BV128" s="148"/>
      <c r="BW128" s="277"/>
      <c r="BX128" s="2"/>
      <c r="BY128" s="2"/>
      <c r="BZ128" s="278"/>
      <c r="CA128" s="93"/>
      <c r="CB128" s="2"/>
      <c r="CC128" s="2"/>
      <c r="CD128" s="2"/>
      <c r="CE128" s="2"/>
      <c r="CF128" s="2"/>
      <c r="CG128" s="2"/>
      <c r="CH128" s="2"/>
      <c r="CI128" s="2"/>
      <c r="CJ128" s="148"/>
      <c r="CK128" s="277"/>
      <c r="CL128" s="2"/>
      <c r="CM128" s="2"/>
      <c r="CN128" s="278"/>
      <c r="CO128" s="331"/>
    </row>
    <row r="129" spans="2:93" ht="15.75" customHeight="1">
      <c r="B129" s="8" t="s">
        <v>33</v>
      </c>
      <c r="C129" s="8" t="s">
        <v>8</v>
      </c>
      <c r="D129" s="5"/>
      <c r="E129" s="197" t="s">
        <v>151</v>
      </c>
      <c r="F129" s="118"/>
      <c r="G129" s="195"/>
      <c r="H129" s="195"/>
      <c r="I129" s="309"/>
      <c r="J129" s="5"/>
      <c r="K129" s="5"/>
      <c r="L129" s="5"/>
      <c r="M129" s="5"/>
      <c r="N129" s="5"/>
      <c r="O129" s="5"/>
      <c r="P129" s="5"/>
      <c r="Q129" s="5"/>
      <c r="R129" s="5"/>
      <c r="S129" s="145"/>
      <c r="T129" s="276"/>
      <c r="U129" s="56"/>
      <c r="V129" s="8"/>
      <c r="W129" s="273"/>
      <c r="X129" s="128"/>
      <c r="Y129" s="5"/>
      <c r="Z129" s="5"/>
      <c r="AA129" s="5"/>
      <c r="AB129" s="5"/>
      <c r="AC129" s="5"/>
      <c r="AD129" s="5"/>
      <c r="AE129" s="5"/>
      <c r="AF129" s="5"/>
      <c r="AG129" s="145"/>
      <c r="AH129" s="276"/>
      <c r="AI129" s="56"/>
      <c r="AJ129" s="8"/>
      <c r="AK129" s="273"/>
      <c r="AL129" s="128"/>
      <c r="AM129" s="5"/>
      <c r="AN129" s="5"/>
      <c r="AO129" s="5"/>
      <c r="AP129" s="5"/>
      <c r="AQ129" s="5"/>
      <c r="AR129" s="5"/>
      <c r="AS129" s="5"/>
      <c r="AT129" s="5"/>
      <c r="AU129" s="145"/>
      <c r="AV129" s="276"/>
      <c r="AW129" s="56"/>
      <c r="AX129" s="8"/>
      <c r="AY129" s="273"/>
      <c r="AZ129" s="128"/>
      <c r="BA129" s="5"/>
      <c r="BB129" s="5"/>
      <c r="BC129" s="5"/>
      <c r="BD129" s="5"/>
      <c r="BE129" s="5"/>
      <c r="BF129" s="5"/>
      <c r="BG129" s="5"/>
      <c r="BH129" s="145"/>
      <c r="BI129" s="276"/>
      <c r="BJ129" s="56"/>
      <c r="BK129" s="8"/>
      <c r="BL129" s="273"/>
      <c r="BM129" s="128"/>
      <c r="BN129" s="5"/>
      <c r="BO129" s="5"/>
      <c r="BP129" s="5"/>
      <c r="BQ129" s="5"/>
      <c r="BR129" s="5"/>
      <c r="BS129" s="5"/>
      <c r="BT129" s="5"/>
      <c r="BU129" s="5"/>
      <c r="BV129" s="145"/>
      <c r="BW129" s="276"/>
      <c r="BX129" s="56"/>
      <c r="BY129" s="8"/>
      <c r="BZ129" s="273"/>
      <c r="CA129" s="128"/>
      <c r="CB129" s="5"/>
      <c r="CC129" s="5"/>
      <c r="CD129" s="5"/>
      <c r="CE129" s="5"/>
      <c r="CF129" s="5"/>
      <c r="CG129" s="5"/>
      <c r="CH129" s="5"/>
      <c r="CI129" s="5"/>
      <c r="CJ129" s="145"/>
      <c r="CK129" s="276"/>
      <c r="CL129" s="56"/>
      <c r="CM129" s="8"/>
      <c r="CN129" s="273"/>
      <c r="CO129" s="333"/>
    </row>
    <row r="130" spans="2:93" ht="15.75" customHeight="1">
      <c r="B130" s="8" t="s">
        <v>33</v>
      </c>
      <c r="C130" s="8" t="s">
        <v>11</v>
      </c>
      <c r="D130" s="5"/>
      <c r="E130" s="197" t="s">
        <v>151</v>
      </c>
      <c r="F130" s="118"/>
      <c r="G130" s="195"/>
      <c r="H130" s="195"/>
      <c r="I130" s="309"/>
      <c r="J130" s="5"/>
      <c r="K130" s="5"/>
      <c r="L130" s="5"/>
      <c r="M130" s="5"/>
      <c r="N130" s="5"/>
      <c r="O130" s="5"/>
      <c r="P130" s="5"/>
      <c r="Q130" s="5"/>
      <c r="R130" s="5"/>
      <c r="S130" s="145"/>
      <c r="T130" s="276"/>
      <c r="U130" s="56"/>
      <c r="V130" s="8"/>
      <c r="W130" s="273"/>
      <c r="X130" s="128"/>
      <c r="Y130" s="5"/>
      <c r="Z130" s="5"/>
      <c r="AA130" s="5"/>
      <c r="AB130" s="5"/>
      <c r="AC130" s="5"/>
      <c r="AD130" s="5"/>
      <c r="AE130" s="5"/>
      <c r="AF130" s="5"/>
      <c r="AG130" s="145"/>
      <c r="AH130" s="276"/>
      <c r="AI130" s="56"/>
      <c r="AJ130" s="8"/>
      <c r="AK130" s="273"/>
      <c r="AL130" s="128"/>
      <c r="AM130" s="5"/>
      <c r="AN130" s="5"/>
      <c r="AO130" s="5"/>
      <c r="AP130" s="5"/>
      <c r="AQ130" s="5"/>
      <c r="AR130" s="5"/>
      <c r="AS130" s="5"/>
      <c r="AT130" s="5"/>
      <c r="AU130" s="145"/>
      <c r="AV130" s="276"/>
      <c r="AW130" s="56"/>
      <c r="AX130" s="8"/>
      <c r="AY130" s="273"/>
      <c r="AZ130" s="128"/>
      <c r="BA130" s="5"/>
      <c r="BB130" s="5"/>
      <c r="BC130" s="5"/>
      <c r="BD130" s="5"/>
      <c r="BE130" s="5"/>
      <c r="BF130" s="5"/>
      <c r="BG130" s="5"/>
      <c r="BH130" s="145"/>
      <c r="BI130" s="276"/>
      <c r="BJ130" s="56"/>
      <c r="BK130" s="8"/>
      <c r="BL130" s="273"/>
      <c r="BM130" s="128"/>
      <c r="BN130" s="5"/>
      <c r="BO130" s="5"/>
      <c r="BP130" s="5"/>
      <c r="BQ130" s="5"/>
      <c r="BR130" s="5"/>
      <c r="BS130" s="5"/>
      <c r="BT130" s="5"/>
      <c r="BU130" s="5"/>
      <c r="BV130" s="145"/>
      <c r="BW130" s="276"/>
      <c r="BX130" s="56"/>
      <c r="BY130" s="8"/>
      <c r="BZ130" s="273"/>
      <c r="CA130" s="128"/>
      <c r="CB130" s="5"/>
      <c r="CC130" s="5"/>
      <c r="CD130" s="5"/>
      <c r="CE130" s="5"/>
      <c r="CF130" s="5"/>
      <c r="CG130" s="5"/>
      <c r="CH130" s="5"/>
      <c r="CI130" s="5"/>
      <c r="CJ130" s="145"/>
      <c r="CK130" s="276"/>
      <c r="CL130" s="56"/>
      <c r="CM130" s="8"/>
      <c r="CN130" s="273"/>
      <c r="CO130" s="333"/>
    </row>
    <row r="131" spans="2:93" ht="15.75" customHeight="1">
      <c r="B131" s="1" t="s">
        <v>33</v>
      </c>
      <c r="C131" s="1" t="s">
        <v>172</v>
      </c>
      <c r="D131" s="2" t="s">
        <v>48</v>
      </c>
      <c r="E131" s="1">
        <v>1</v>
      </c>
      <c r="F131" s="2" t="s">
        <v>178</v>
      </c>
      <c r="G131" s="38" t="s">
        <v>108</v>
      </c>
      <c r="H131" s="2" t="s">
        <v>36</v>
      </c>
      <c r="I131" s="303"/>
      <c r="J131" s="2"/>
      <c r="K131" s="2"/>
      <c r="L131" s="2"/>
      <c r="M131" s="2"/>
      <c r="N131" s="2"/>
      <c r="O131" s="2"/>
      <c r="P131" s="2"/>
      <c r="Q131" s="2"/>
      <c r="R131" s="2"/>
      <c r="S131" s="148"/>
      <c r="T131" s="277"/>
      <c r="U131" s="2"/>
      <c r="V131" s="2"/>
      <c r="W131" s="278"/>
      <c r="X131" s="93"/>
      <c r="Y131" s="2"/>
      <c r="Z131" s="2"/>
      <c r="AA131" s="2"/>
      <c r="AB131" s="2"/>
      <c r="AC131" s="2"/>
      <c r="AD131" s="2"/>
      <c r="AE131" s="2"/>
      <c r="AF131" s="2"/>
      <c r="AG131" s="148"/>
      <c r="AH131" s="277"/>
      <c r="AI131" s="2"/>
      <c r="AJ131" s="2"/>
      <c r="AK131" s="278"/>
      <c r="AL131" s="93"/>
      <c r="AM131" s="2"/>
      <c r="AN131" s="2"/>
      <c r="AO131" s="2"/>
      <c r="AP131" s="2"/>
      <c r="AQ131" s="2"/>
      <c r="AR131" s="2"/>
      <c r="AS131" s="2"/>
      <c r="AT131" s="2"/>
      <c r="AU131" s="148"/>
      <c r="AV131" s="277"/>
      <c r="AW131" s="2"/>
      <c r="AX131" s="2"/>
      <c r="AY131" s="278"/>
      <c r="AZ131" s="93"/>
      <c r="BA131" s="2"/>
      <c r="BB131" s="2"/>
      <c r="BC131" s="2"/>
      <c r="BD131" s="2"/>
      <c r="BE131" s="2"/>
      <c r="BF131" s="2"/>
      <c r="BG131" s="2"/>
      <c r="BH131" s="148"/>
      <c r="BI131" s="277"/>
      <c r="BJ131" s="2"/>
      <c r="BK131" s="2"/>
      <c r="BL131" s="278"/>
      <c r="BM131" s="93"/>
      <c r="BN131" s="2"/>
      <c r="BO131" s="2"/>
      <c r="BP131" s="2"/>
      <c r="BQ131" s="2"/>
      <c r="BR131" s="2"/>
      <c r="BS131" s="2"/>
      <c r="BT131" s="2"/>
      <c r="BU131" s="2"/>
      <c r="BV131" s="148"/>
      <c r="BW131" s="277"/>
      <c r="BX131" s="2"/>
      <c r="BY131" s="2"/>
      <c r="BZ131" s="278"/>
      <c r="CA131" s="93"/>
      <c r="CB131" s="2"/>
      <c r="CC131" s="2"/>
      <c r="CD131" s="2"/>
      <c r="CE131" s="2"/>
      <c r="CF131" s="2"/>
      <c r="CG131" s="2"/>
      <c r="CH131" s="2"/>
      <c r="CI131" s="2"/>
      <c r="CJ131" s="148"/>
      <c r="CK131" s="277"/>
      <c r="CL131" s="2"/>
      <c r="CM131" s="2"/>
      <c r="CN131" s="278"/>
      <c r="CO131" s="331"/>
    </row>
    <row r="132" spans="2:93" ht="15.75" customHeight="1">
      <c r="B132" s="8" t="s">
        <v>33</v>
      </c>
      <c r="C132" s="8" t="s">
        <v>14</v>
      </c>
      <c r="D132" s="5"/>
      <c r="E132" s="197">
        <v>116</v>
      </c>
      <c r="F132" s="118"/>
      <c r="G132" s="195"/>
      <c r="H132" s="195"/>
      <c r="I132" s="309"/>
      <c r="J132" s="5"/>
      <c r="K132" s="5"/>
      <c r="L132" s="5"/>
      <c r="M132" s="5"/>
      <c r="N132" s="5"/>
      <c r="O132" s="5"/>
      <c r="P132" s="5"/>
      <c r="Q132" s="5"/>
      <c r="R132" s="5"/>
      <c r="S132" s="145"/>
      <c r="T132" s="276"/>
      <c r="U132" s="56"/>
      <c r="V132" s="8"/>
      <c r="W132" s="273"/>
      <c r="X132" s="128"/>
      <c r="Y132" s="5"/>
      <c r="Z132" s="5"/>
      <c r="AA132" s="5"/>
      <c r="AB132" s="5"/>
      <c r="AC132" s="5"/>
      <c r="AD132" s="5"/>
      <c r="AE132" s="5"/>
      <c r="AF132" s="5"/>
      <c r="AG132" s="145"/>
      <c r="AH132" s="276"/>
      <c r="AI132" s="56"/>
      <c r="AJ132" s="8"/>
      <c r="AK132" s="273"/>
      <c r="AL132" s="128"/>
      <c r="AM132" s="5"/>
      <c r="AN132" s="5"/>
      <c r="AO132" s="5"/>
      <c r="AP132" s="5"/>
      <c r="AQ132" s="5"/>
      <c r="AR132" s="5"/>
      <c r="AS132" s="5"/>
      <c r="AT132" s="5"/>
      <c r="AU132" s="145"/>
      <c r="AV132" s="276"/>
      <c r="AW132" s="56"/>
      <c r="AX132" s="8"/>
      <c r="AY132" s="273"/>
      <c r="AZ132" s="128"/>
      <c r="BA132" s="5"/>
      <c r="BB132" s="5"/>
      <c r="BC132" s="5"/>
      <c r="BD132" s="5"/>
      <c r="BE132" s="5"/>
      <c r="BF132" s="5"/>
      <c r="BG132" s="5"/>
      <c r="BH132" s="145"/>
      <c r="BI132" s="276"/>
      <c r="BJ132" s="56"/>
      <c r="BK132" s="8"/>
      <c r="BL132" s="273"/>
      <c r="BM132" s="128"/>
      <c r="BN132" s="5"/>
      <c r="BO132" s="5"/>
      <c r="BP132" s="5"/>
      <c r="BQ132" s="5"/>
      <c r="BR132" s="5"/>
      <c r="BS132" s="5"/>
      <c r="BT132" s="5"/>
      <c r="BU132" s="5"/>
      <c r="BV132" s="145"/>
      <c r="BW132" s="276"/>
      <c r="BX132" s="56"/>
      <c r="BY132" s="8"/>
      <c r="BZ132" s="273"/>
      <c r="CA132" s="128"/>
      <c r="CB132" s="5"/>
      <c r="CC132" s="5"/>
      <c r="CD132" s="5"/>
      <c r="CE132" s="5"/>
      <c r="CF132" s="5"/>
      <c r="CG132" s="5"/>
      <c r="CH132" s="5"/>
      <c r="CI132" s="5"/>
      <c r="CJ132" s="145"/>
      <c r="CK132" s="276"/>
      <c r="CL132" s="56"/>
      <c r="CM132" s="8"/>
      <c r="CN132" s="273"/>
      <c r="CO132" s="333"/>
    </row>
    <row r="133" spans="2:93" ht="15.75" customHeight="1">
      <c r="B133" s="8" t="s">
        <v>33</v>
      </c>
      <c r="C133" s="8" t="s">
        <v>14</v>
      </c>
      <c r="D133" s="5"/>
      <c r="E133" s="197">
        <v>392</v>
      </c>
      <c r="F133" s="118"/>
      <c r="G133" s="195"/>
      <c r="H133" s="195"/>
      <c r="I133" s="309"/>
      <c r="J133" s="5"/>
      <c r="K133" s="5"/>
      <c r="L133" s="5"/>
      <c r="M133" s="5"/>
      <c r="N133" s="5"/>
      <c r="O133" s="5"/>
      <c r="P133" s="5"/>
      <c r="Q133" s="5"/>
      <c r="R133" s="5"/>
      <c r="S133" s="145"/>
      <c r="T133" s="276"/>
      <c r="U133" s="56"/>
      <c r="V133" s="8"/>
      <c r="W133" s="273"/>
      <c r="X133" s="128"/>
      <c r="Y133" s="5"/>
      <c r="Z133" s="5"/>
      <c r="AA133" s="5"/>
      <c r="AB133" s="5"/>
      <c r="AC133" s="5"/>
      <c r="AD133" s="5"/>
      <c r="AE133" s="5"/>
      <c r="AF133" s="5"/>
      <c r="AG133" s="145"/>
      <c r="AH133" s="276"/>
      <c r="AI133" s="56"/>
      <c r="AJ133" s="8"/>
      <c r="AK133" s="273"/>
      <c r="AL133" s="128"/>
      <c r="AM133" s="5"/>
      <c r="AN133" s="5"/>
      <c r="AO133" s="5"/>
      <c r="AP133" s="5"/>
      <c r="AQ133" s="5"/>
      <c r="AR133" s="5"/>
      <c r="AS133" s="5"/>
      <c r="AT133" s="5"/>
      <c r="AU133" s="145"/>
      <c r="AV133" s="276"/>
      <c r="AW133" s="56"/>
      <c r="AX133" s="8"/>
      <c r="AY133" s="273"/>
      <c r="AZ133" s="128"/>
      <c r="BA133" s="5"/>
      <c r="BB133" s="5"/>
      <c r="BC133" s="5"/>
      <c r="BD133" s="5"/>
      <c r="BE133" s="5"/>
      <c r="BF133" s="5"/>
      <c r="BG133" s="5"/>
      <c r="BH133" s="145"/>
      <c r="BI133" s="276"/>
      <c r="BJ133" s="56"/>
      <c r="BK133" s="8"/>
      <c r="BL133" s="273"/>
      <c r="BM133" s="128"/>
      <c r="BN133" s="5"/>
      <c r="BO133" s="5"/>
      <c r="BP133" s="5"/>
      <c r="BQ133" s="5"/>
      <c r="BR133" s="5"/>
      <c r="BS133" s="5"/>
      <c r="BT133" s="5"/>
      <c r="BU133" s="5"/>
      <c r="BV133" s="145"/>
      <c r="BW133" s="276"/>
      <c r="BX133" s="56"/>
      <c r="BY133" s="8"/>
      <c r="BZ133" s="273"/>
      <c r="CA133" s="128"/>
      <c r="CB133" s="5"/>
      <c r="CC133" s="5"/>
      <c r="CD133" s="5"/>
      <c r="CE133" s="5"/>
      <c r="CF133" s="5"/>
      <c r="CG133" s="5"/>
      <c r="CH133" s="5"/>
      <c r="CI133" s="5"/>
      <c r="CJ133" s="145"/>
      <c r="CK133" s="276"/>
      <c r="CL133" s="56"/>
      <c r="CM133" s="8"/>
      <c r="CN133" s="273"/>
      <c r="CO133" s="333"/>
    </row>
    <row r="134" spans="2:93" ht="15.75" customHeight="1">
      <c r="B134" s="1" t="s">
        <v>33</v>
      </c>
      <c r="C134" s="1" t="s">
        <v>138</v>
      </c>
      <c r="D134" s="2" t="s">
        <v>21</v>
      </c>
      <c r="E134" s="1">
        <v>1</v>
      </c>
      <c r="F134" s="2" t="s">
        <v>177</v>
      </c>
      <c r="G134" s="38" t="s">
        <v>108</v>
      </c>
      <c r="H134" s="2" t="s">
        <v>176</v>
      </c>
      <c r="I134" s="303"/>
      <c r="J134" s="2"/>
      <c r="K134" s="2"/>
      <c r="L134" s="2"/>
      <c r="M134" s="2"/>
      <c r="N134" s="2"/>
      <c r="O134" s="2"/>
      <c r="P134" s="2"/>
      <c r="Q134" s="2"/>
      <c r="R134" s="2"/>
      <c r="S134" s="148"/>
      <c r="T134" s="277"/>
      <c r="U134" s="2"/>
      <c r="V134" s="2"/>
      <c r="W134" s="278"/>
      <c r="X134" s="93"/>
      <c r="Y134" s="2"/>
      <c r="Z134" s="2"/>
      <c r="AA134" s="2"/>
      <c r="AB134" s="2"/>
      <c r="AC134" s="2"/>
      <c r="AD134" s="2"/>
      <c r="AE134" s="2"/>
      <c r="AF134" s="2"/>
      <c r="AG134" s="148"/>
      <c r="AH134" s="277"/>
      <c r="AI134" s="2"/>
      <c r="AJ134" s="2"/>
      <c r="AK134" s="278"/>
      <c r="AL134" s="93"/>
      <c r="AM134" s="2"/>
      <c r="AN134" s="2"/>
      <c r="AO134" s="2"/>
      <c r="AP134" s="2"/>
      <c r="AQ134" s="2"/>
      <c r="AR134" s="2"/>
      <c r="AS134" s="2"/>
      <c r="AT134" s="2"/>
      <c r="AU134" s="148"/>
      <c r="AV134" s="277"/>
      <c r="AW134" s="2"/>
      <c r="AX134" s="2"/>
      <c r="AY134" s="278"/>
      <c r="AZ134" s="93"/>
      <c r="BA134" s="2"/>
      <c r="BB134" s="2"/>
      <c r="BC134" s="2"/>
      <c r="BD134" s="2"/>
      <c r="BE134" s="2"/>
      <c r="BF134" s="2"/>
      <c r="BG134" s="2"/>
      <c r="BH134" s="148"/>
      <c r="BI134" s="277"/>
      <c r="BJ134" s="2"/>
      <c r="BK134" s="2"/>
      <c r="BL134" s="278"/>
      <c r="BM134" s="93"/>
      <c r="BN134" s="2"/>
      <c r="BO134" s="2"/>
      <c r="BP134" s="2"/>
      <c r="BQ134" s="2"/>
      <c r="BR134" s="2"/>
      <c r="BS134" s="2"/>
      <c r="BT134" s="2"/>
      <c r="BU134" s="2"/>
      <c r="BV134" s="148"/>
      <c r="BW134" s="277"/>
      <c r="BX134" s="2"/>
      <c r="BY134" s="2"/>
      <c r="BZ134" s="278"/>
      <c r="CA134" s="93"/>
      <c r="CB134" s="2"/>
      <c r="CC134" s="2"/>
      <c r="CD134" s="2"/>
      <c r="CE134" s="2"/>
      <c r="CF134" s="2"/>
      <c r="CG134" s="2"/>
      <c r="CH134" s="2"/>
      <c r="CI134" s="2"/>
      <c r="CJ134" s="148"/>
      <c r="CK134" s="277"/>
      <c r="CL134" s="2"/>
      <c r="CM134" s="2"/>
      <c r="CN134" s="278"/>
      <c r="CO134" s="331"/>
    </row>
    <row r="135" spans="2:93" ht="15.75" customHeight="1">
      <c r="B135" s="8" t="s">
        <v>33</v>
      </c>
      <c r="C135" s="8" t="s">
        <v>11</v>
      </c>
      <c r="D135" s="5"/>
      <c r="E135" s="197">
        <v>393</v>
      </c>
      <c r="F135" s="118"/>
      <c r="G135" s="195"/>
      <c r="H135" s="195"/>
      <c r="I135" s="309"/>
      <c r="J135" s="5"/>
      <c r="K135" s="5"/>
      <c r="L135" s="5"/>
      <c r="M135" s="5"/>
      <c r="N135" s="5"/>
      <c r="O135" s="5"/>
      <c r="P135" s="5"/>
      <c r="Q135" s="5"/>
      <c r="R135" s="5"/>
      <c r="S135" s="145"/>
      <c r="T135" s="276"/>
      <c r="U135" s="56"/>
      <c r="V135" s="8"/>
      <c r="W135" s="273"/>
      <c r="X135" s="128"/>
      <c r="Y135" s="5"/>
      <c r="Z135" s="5"/>
      <c r="AA135" s="5"/>
      <c r="AB135" s="5"/>
      <c r="AC135" s="5"/>
      <c r="AD135" s="5"/>
      <c r="AE135" s="5"/>
      <c r="AF135" s="5"/>
      <c r="AG135" s="145"/>
      <c r="AH135" s="276"/>
      <c r="AI135" s="56"/>
      <c r="AJ135" s="8"/>
      <c r="AK135" s="273"/>
      <c r="AL135" s="128"/>
      <c r="AM135" s="5"/>
      <c r="AN135" s="5"/>
      <c r="AO135" s="5"/>
      <c r="AP135" s="5"/>
      <c r="AQ135" s="5"/>
      <c r="AR135" s="5"/>
      <c r="AS135" s="5"/>
      <c r="AT135" s="5"/>
      <c r="AU135" s="145"/>
      <c r="AV135" s="276"/>
      <c r="AW135" s="56"/>
      <c r="AX135" s="8"/>
      <c r="AY135" s="273"/>
      <c r="AZ135" s="128"/>
      <c r="BA135" s="5"/>
      <c r="BB135" s="5"/>
      <c r="BC135" s="5"/>
      <c r="BD135" s="5"/>
      <c r="BE135" s="5"/>
      <c r="BF135" s="5"/>
      <c r="BG135" s="5"/>
      <c r="BH135" s="145"/>
      <c r="BI135" s="276"/>
      <c r="BJ135" s="56"/>
      <c r="BK135" s="8"/>
      <c r="BL135" s="273"/>
      <c r="BM135" s="128"/>
      <c r="BN135" s="5"/>
      <c r="BO135" s="5"/>
      <c r="BP135" s="5"/>
      <c r="BQ135" s="5"/>
      <c r="BR135" s="5"/>
      <c r="BS135" s="5"/>
      <c r="BT135" s="5"/>
      <c r="BU135" s="5"/>
      <c r="BV135" s="145"/>
      <c r="BW135" s="276"/>
      <c r="BX135" s="56"/>
      <c r="BY135" s="8"/>
      <c r="BZ135" s="273"/>
      <c r="CA135" s="128"/>
      <c r="CB135" s="5"/>
      <c r="CC135" s="5"/>
      <c r="CD135" s="5"/>
      <c r="CE135" s="5"/>
      <c r="CF135" s="5"/>
      <c r="CG135" s="5"/>
      <c r="CH135" s="5"/>
      <c r="CI135" s="5"/>
      <c r="CJ135" s="145"/>
      <c r="CK135" s="276"/>
      <c r="CL135" s="56"/>
      <c r="CM135" s="8"/>
      <c r="CN135" s="273"/>
      <c r="CO135" s="333"/>
    </row>
    <row r="136" spans="2:93" ht="15.75" customHeight="1">
      <c r="B136" s="1" t="s">
        <v>33</v>
      </c>
      <c r="C136" s="1" t="s">
        <v>138</v>
      </c>
      <c r="D136" s="2" t="s">
        <v>23</v>
      </c>
      <c r="E136" s="1">
        <v>1</v>
      </c>
      <c r="F136" s="2" t="s">
        <v>175</v>
      </c>
      <c r="G136" s="38" t="s">
        <v>108</v>
      </c>
      <c r="H136" s="2" t="s">
        <v>165</v>
      </c>
      <c r="I136" s="303"/>
      <c r="J136" s="3"/>
      <c r="K136" s="3"/>
      <c r="L136" s="3"/>
      <c r="M136" s="3"/>
      <c r="N136" s="38" t="s">
        <v>261</v>
      </c>
      <c r="O136" s="81">
        <f>O137+O140</f>
        <v>0</v>
      </c>
      <c r="P136" s="81">
        <f>P137+P140</f>
        <v>0</v>
      </c>
      <c r="Q136" s="38" t="s">
        <v>262</v>
      </c>
      <c r="R136" s="81">
        <f>R137+R140</f>
        <v>0</v>
      </c>
      <c r="S136" s="89">
        <f>S137+S140</f>
        <v>0</v>
      </c>
      <c r="T136" s="268"/>
      <c r="U136" s="81"/>
      <c r="V136" s="81"/>
      <c r="W136" s="269"/>
      <c r="X136" s="262"/>
      <c r="Y136" s="3"/>
      <c r="Z136" s="3"/>
      <c r="AA136" s="3"/>
      <c r="AB136" s="38" t="s">
        <v>261</v>
      </c>
      <c r="AC136" s="81">
        <f>AC137+AC140</f>
        <v>0</v>
      </c>
      <c r="AD136" s="81">
        <f>AD137+AD140</f>
        <v>0</v>
      </c>
      <c r="AE136" s="38" t="s">
        <v>262</v>
      </c>
      <c r="AF136" s="81">
        <f>AF137+AF140</f>
        <v>0</v>
      </c>
      <c r="AG136" s="89">
        <f>AG137+AG140</f>
        <v>0</v>
      </c>
      <c r="AH136" s="268"/>
      <c r="AI136" s="81"/>
      <c r="AJ136" s="81"/>
      <c r="AK136" s="269"/>
      <c r="AL136" s="262"/>
      <c r="AM136" s="3"/>
      <c r="AN136" s="3"/>
      <c r="AO136" s="3"/>
      <c r="AP136" s="38" t="s">
        <v>116</v>
      </c>
      <c r="AQ136" s="81">
        <f>AQ137+AQ140</f>
        <v>0</v>
      </c>
      <c r="AR136" s="81">
        <f>AR137+AR140</f>
        <v>0</v>
      </c>
      <c r="AS136" s="38" t="s">
        <v>116</v>
      </c>
      <c r="AT136" s="81">
        <f>AT137+AT140</f>
        <v>0</v>
      </c>
      <c r="AU136" s="89">
        <f>AU137+AU140</f>
        <v>0</v>
      </c>
      <c r="AV136" s="268"/>
      <c r="AW136" s="81"/>
      <c r="AX136" s="81"/>
      <c r="AY136" s="269"/>
      <c r="AZ136" s="262"/>
      <c r="BA136" s="3"/>
      <c r="BB136" s="3"/>
      <c r="BC136" s="38" t="s">
        <v>116</v>
      </c>
      <c r="BD136" s="81">
        <f>BD137+BD140</f>
        <v>0</v>
      </c>
      <c r="BE136" s="81">
        <f>BE137+BE140</f>
        <v>0</v>
      </c>
      <c r="BF136" s="38" t="s">
        <v>116</v>
      </c>
      <c r="BG136" s="81">
        <f>BG137+BG140</f>
        <v>0</v>
      </c>
      <c r="BH136" s="89">
        <f>BH137+BH140</f>
        <v>0</v>
      </c>
      <c r="BI136" s="268"/>
      <c r="BJ136" s="81"/>
      <c r="BK136" s="81"/>
      <c r="BL136" s="269"/>
      <c r="BM136" s="325"/>
      <c r="BN136" s="3"/>
      <c r="BO136" s="3"/>
      <c r="BP136" s="3"/>
      <c r="BQ136" s="38" t="s">
        <v>116</v>
      </c>
      <c r="BR136" s="81">
        <f>BR137+BR140</f>
        <v>0</v>
      </c>
      <c r="BS136" s="81">
        <f>BS137+BS140</f>
        <v>0</v>
      </c>
      <c r="BT136" s="38" t="s">
        <v>116</v>
      </c>
      <c r="BU136" s="81">
        <f>BU137+BU140</f>
        <v>0</v>
      </c>
      <c r="BV136" s="89">
        <f>BV137+BV140</f>
        <v>0</v>
      </c>
      <c r="BW136" s="268"/>
      <c r="BX136" s="81"/>
      <c r="BY136" s="81"/>
      <c r="BZ136" s="269"/>
      <c r="CA136" s="325"/>
      <c r="CB136" s="3"/>
      <c r="CC136" s="3"/>
      <c r="CD136" s="3"/>
      <c r="CE136" s="38" t="s">
        <v>116</v>
      </c>
      <c r="CF136" s="81">
        <f>CF137+CF140</f>
        <v>47.579999999999984</v>
      </c>
      <c r="CG136" s="81">
        <f>CG137+CG140</f>
        <v>47579999.999999993</v>
      </c>
      <c r="CH136" s="38" t="s">
        <v>116</v>
      </c>
      <c r="CI136" s="81">
        <f>CI137+CI140</f>
        <v>1.6924759999999999</v>
      </c>
      <c r="CJ136" s="89">
        <f>CJ137+CJ140</f>
        <v>1692476</v>
      </c>
      <c r="CK136" s="268"/>
      <c r="CL136" s="81"/>
      <c r="CM136" s="81"/>
      <c r="CN136" s="269"/>
      <c r="CO136" s="331"/>
    </row>
    <row r="137" spans="2:93" ht="15.75" customHeight="1">
      <c r="B137" s="64" t="s">
        <v>33</v>
      </c>
      <c r="C137" s="64" t="s">
        <v>15</v>
      </c>
      <c r="D137" s="65" t="s">
        <v>23</v>
      </c>
      <c r="E137" s="193">
        <v>381</v>
      </c>
      <c r="F137" s="157" t="s">
        <v>175</v>
      </c>
      <c r="G137" s="119" t="s">
        <v>108</v>
      </c>
      <c r="H137" s="119" t="s">
        <v>165</v>
      </c>
      <c r="I137" s="308"/>
      <c r="J137" s="70"/>
      <c r="K137" s="70"/>
      <c r="L137" s="70"/>
      <c r="M137" s="70"/>
      <c r="N137" s="80" t="s">
        <v>115</v>
      </c>
      <c r="O137" s="79">
        <f>SUM(O138:O139)</f>
        <v>0</v>
      </c>
      <c r="P137" s="79">
        <f>SUM(P138:P139)</f>
        <v>0</v>
      </c>
      <c r="Q137" s="80" t="s">
        <v>115</v>
      </c>
      <c r="R137" s="79">
        <f>SUM(R138:R139)</f>
        <v>0</v>
      </c>
      <c r="S137" s="256">
        <f>SUM(S138:S139)</f>
        <v>0</v>
      </c>
      <c r="T137" s="270"/>
      <c r="U137" s="79"/>
      <c r="V137" s="79"/>
      <c r="W137" s="271"/>
      <c r="X137" s="263"/>
      <c r="Y137" s="70"/>
      <c r="Z137" s="70"/>
      <c r="AA137" s="70"/>
      <c r="AB137" s="80" t="s">
        <v>115</v>
      </c>
      <c r="AC137" s="79">
        <f>SUM(AC138:AC139)</f>
        <v>0</v>
      </c>
      <c r="AD137" s="79">
        <f>SUM(AD138:AD139)</f>
        <v>0</v>
      </c>
      <c r="AE137" s="80" t="s">
        <v>115</v>
      </c>
      <c r="AF137" s="79">
        <f>SUM(AF138:AF139)</f>
        <v>0</v>
      </c>
      <c r="AG137" s="256">
        <f>SUM(AG138:AG139)</f>
        <v>0</v>
      </c>
      <c r="AH137" s="270"/>
      <c r="AI137" s="79"/>
      <c r="AJ137" s="79"/>
      <c r="AK137" s="271"/>
      <c r="AL137" s="263"/>
      <c r="AM137" s="70"/>
      <c r="AN137" s="70"/>
      <c r="AO137" s="70"/>
      <c r="AP137" s="80" t="s">
        <v>115</v>
      </c>
      <c r="AQ137" s="79">
        <f>SUM(AQ138:AQ139)</f>
        <v>0</v>
      </c>
      <c r="AR137" s="79">
        <f>SUM(AR138:AR139)</f>
        <v>0</v>
      </c>
      <c r="AS137" s="80" t="s">
        <v>115</v>
      </c>
      <c r="AT137" s="79">
        <f>SUM(AT138:AT139)</f>
        <v>0</v>
      </c>
      <c r="AU137" s="256">
        <f>SUM(AU138:AU139)</f>
        <v>0</v>
      </c>
      <c r="AV137" s="270"/>
      <c r="AW137" s="79"/>
      <c r="AX137" s="79"/>
      <c r="AY137" s="271"/>
      <c r="AZ137" s="263"/>
      <c r="BA137" s="70"/>
      <c r="BB137" s="70"/>
      <c r="BC137" s="80" t="s">
        <v>115</v>
      </c>
      <c r="BD137" s="79">
        <f>SUM(BD138:BD139)</f>
        <v>0</v>
      </c>
      <c r="BE137" s="79">
        <f>SUM(BE138:BE139)</f>
        <v>0</v>
      </c>
      <c r="BF137" s="80" t="s">
        <v>115</v>
      </c>
      <c r="BG137" s="79">
        <f>SUM(BG138:BG139)</f>
        <v>0</v>
      </c>
      <c r="BH137" s="256">
        <f>SUM(BH138:BH139)</f>
        <v>0</v>
      </c>
      <c r="BI137" s="270"/>
      <c r="BJ137" s="79"/>
      <c r="BK137" s="79"/>
      <c r="BL137" s="271"/>
      <c r="BM137" s="79"/>
      <c r="BN137" s="70"/>
      <c r="BO137" s="70"/>
      <c r="BP137" s="70"/>
      <c r="BQ137" s="80" t="s">
        <v>115</v>
      </c>
      <c r="BR137" s="79">
        <f>SUM(BR138:BR139)</f>
        <v>0</v>
      </c>
      <c r="BS137" s="79">
        <f>SUM(BS138:BS139)</f>
        <v>0</v>
      </c>
      <c r="BT137" s="80" t="s">
        <v>115</v>
      </c>
      <c r="BU137" s="79">
        <f>SUM(BU138:BU139)</f>
        <v>0</v>
      </c>
      <c r="BV137" s="256">
        <f>SUM(BV138:BV139)</f>
        <v>0</v>
      </c>
      <c r="BW137" s="270"/>
      <c r="BX137" s="79"/>
      <c r="BY137" s="79"/>
      <c r="BZ137" s="271"/>
      <c r="CA137" s="79"/>
      <c r="CB137" s="70"/>
      <c r="CC137" s="70"/>
      <c r="CD137" s="70"/>
      <c r="CE137" s="80" t="s">
        <v>115</v>
      </c>
      <c r="CF137" s="79">
        <f>SUM(CF138:CF139)</f>
        <v>0</v>
      </c>
      <c r="CG137" s="79">
        <f>SUM(CG138:CG139)</f>
        <v>0</v>
      </c>
      <c r="CH137" s="80" t="s">
        <v>115</v>
      </c>
      <c r="CI137" s="79">
        <f>SUM(CI138:CI139)</f>
        <v>0</v>
      </c>
      <c r="CJ137" s="256">
        <f>SUM(CJ138:CJ139)</f>
        <v>0</v>
      </c>
      <c r="CK137" s="270"/>
      <c r="CL137" s="79"/>
      <c r="CM137" s="79"/>
      <c r="CN137" s="271"/>
      <c r="CO137" s="332"/>
    </row>
    <row r="138" spans="2:93" ht="15.75" customHeight="1">
      <c r="B138" s="8" t="s">
        <v>33</v>
      </c>
      <c r="C138" s="8" t="s">
        <v>15</v>
      </c>
      <c r="D138" s="8"/>
      <c r="E138" s="197">
        <v>381</v>
      </c>
      <c r="F138" s="118" t="s">
        <v>175</v>
      </c>
      <c r="G138" s="195" t="s">
        <v>108</v>
      </c>
      <c r="H138" s="195" t="s">
        <v>165</v>
      </c>
      <c r="I138" s="309"/>
      <c r="J138" s="5"/>
      <c r="K138" s="5"/>
      <c r="L138" s="5"/>
      <c r="M138" s="5"/>
      <c r="N138" s="5"/>
      <c r="O138" s="5"/>
      <c r="P138" s="5"/>
      <c r="Q138" s="5"/>
      <c r="R138" s="5"/>
      <c r="S138" s="145"/>
      <c r="T138" s="276"/>
      <c r="U138" s="56"/>
      <c r="V138" s="8"/>
      <c r="W138" s="273"/>
      <c r="X138" s="128"/>
      <c r="Y138" s="5"/>
      <c r="Z138" s="5"/>
      <c r="AA138" s="5"/>
      <c r="AB138" s="5"/>
      <c r="AC138" s="5"/>
      <c r="AD138" s="5"/>
      <c r="AE138" s="5"/>
      <c r="AF138" s="5"/>
      <c r="AG138" s="145"/>
      <c r="AH138" s="276"/>
      <c r="AI138" s="56"/>
      <c r="AJ138" s="8"/>
      <c r="AK138" s="273"/>
      <c r="AL138" s="128"/>
      <c r="AM138" s="5"/>
      <c r="AN138" s="5"/>
      <c r="AO138" s="5"/>
      <c r="AP138" s="5"/>
      <c r="AQ138" s="5"/>
      <c r="AR138" s="5"/>
      <c r="AS138" s="5"/>
      <c r="AT138" s="5"/>
      <c r="AU138" s="145"/>
      <c r="AV138" s="276"/>
      <c r="AW138" s="56"/>
      <c r="AX138" s="8"/>
      <c r="AY138" s="273"/>
      <c r="AZ138" s="128"/>
      <c r="BA138" s="5"/>
      <c r="BB138" s="5"/>
      <c r="BC138" s="5"/>
      <c r="BD138" s="5"/>
      <c r="BE138" s="5"/>
      <c r="BF138" s="5"/>
      <c r="BG138" s="5"/>
      <c r="BH138" s="145"/>
      <c r="BI138" s="276"/>
      <c r="BJ138" s="56"/>
      <c r="BK138" s="8"/>
      <c r="BL138" s="273"/>
      <c r="BM138" s="128"/>
      <c r="BN138" s="5"/>
      <c r="BO138" s="5"/>
      <c r="BP138" s="5"/>
      <c r="BQ138" s="5"/>
      <c r="BR138" s="5"/>
      <c r="BS138" s="5"/>
      <c r="BT138" s="5"/>
      <c r="BU138" s="5"/>
      <c r="BV138" s="145"/>
      <c r="BW138" s="276"/>
      <c r="BX138" s="56"/>
      <c r="BY138" s="8"/>
      <c r="BZ138" s="273"/>
      <c r="CA138" s="128"/>
      <c r="CB138" s="5"/>
      <c r="CC138" s="5"/>
      <c r="CD138" s="5"/>
      <c r="CE138" s="5"/>
      <c r="CF138" s="5"/>
      <c r="CG138" s="5"/>
      <c r="CH138" s="5"/>
      <c r="CI138" s="5"/>
      <c r="CJ138" s="145"/>
      <c r="CK138" s="276"/>
      <c r="CL138" s="56"/>
      <c r="CM138" s="8"/>
      <c r="CN138" s="273"/>
      <c r="CO138" s="333"/>
    </row>
    <row r="139" spans="2:93" ht="15.75" customHeight="1">
      <c r="B139" s="8" t="s">
        <v>33</v>
      </c>
      <c r="C139" s="8" t="s">
        <v>15</v>
      </c>
      <c r="D139" s="8"/>
      <c r="E139" s="197">
        <v>381</v>
      </c>
      <c r="F139" s="118" t="s">
        <v>175</v>
      </c>
      <c r="G139" s="195" t="s">
        <v>108</v>
      </c>
      <c r="H139" s="195" t="s">
        <v>165</v>
      </c>
      <c r="I139" s="309"/>
      <c r="J139" s="5"/>
      <c r="K139" s="5"/>
      <c r="L139" s="5"/>
      <c r="M139" s="5"/>
      <c r="N139" s="5"/>
      <c r="O139" s="5"/>
      <c r="P139" s="5"/>
      <c r="Q139" s="5"/>
      <c r="R139" s="5"/>
      <c r="S139" s="145"/>
      <c r="T139" s="276"/>
      <c r="U139" s="56"/>
      <c r="V139" s="8"/>
      <c r="W139" s="273"/>
      <c r="X139" s="128"/>
      <c r="Y139" s="5"/>
      <c r="Z139" s="5"/>
      <c r="AA139" s="5"/>
      <c r="AB139" s="5"/>
      <c r="AC139" s="5"/>
      <c r="AD139" s="5"/>
      <c r="AE139" s="5"/>
      <c r="AF139" s="5"/>
      <c r="AG139" s="145"/>
      <c r="AH139" s="276"/>
      <c r="AI139" s="56"/>
      <c r="AJ139" s="8"/>
      <c r="AK139" s="273"/>
      <c r="AL139" s="128"/>
      <c r="AM139" s="5"/>
      <c r="AN139" s="5"/>
      <c r="AO139" s="5"/>
      <c r="AP139" s="5"/>
      <c r="AQ139" s="5"/>
      <c r="AR139" s="5"/>
      <c r="AS139" s="5"/>
      <c r="AT139" s="5"/>
      <c r="AU139" s="145"/>
      <c r="AV139" s="276"/>
      <c r="AW139" s="56"/>
      <c r="AX139" s="8"/>
      <c r="AY139" s="273"/>
      <c r="AZ139" s="128"/>
      <c r="BA139" s="5"/>
      <c r="BB139" s="5"/>
      <c r="BC139" s="5"/>
      <c r="BD139" s="5"/>
      <c r="BE139" s="5"/>
      <c r="BF139" s="5"/>
      <c r="BG139" s="5"/>
      <c r="BH139" s="145"/>
      <c r="BI139" s="276"/>
      <c r="BJ139" s="56"/>
      <c r="BK139" s="8"/>
      <c r="BL139" s="273"/>
      <c r="BM139" s="128"/>
      <c r="BN139" s="5"/>
      <c r="BO139" s="5"/>
      <c r="BP139" s="5"/>
      <c r="BQ139" s="5"/>
      <c r="BR139" s="5"/>
      <c r="BS139" s="5"/>
      <c r="BT139" s="5"/>
      <c r="BU139" s="5"/>
      <c r="BV139" s="145"/>
      <c r="BW139" s="276"/>
      <c r="BX139" s="56"/>
      <c r="BY139" s="8"/>
      <c r="BZ139" s="273"/>
      <c r="CA139" s="128"/>
      <c r="CB139" s="5"/>
      <c r="CC139" s="5"/>
      <c r="CD139" s="5"/>
      <c r="CE139" s="5"/>
      <c r="CF139" s="5"/>
      <c r="CG139" s="5"/>
      <c r="CH139" s="5"/>
      <c r="CI139" s="5"/>
      <c r="CJ139" s="145"/>
      <c r="CK139" s="276"/>
      <c r="CL139" s="56"/>
      <c r="CM139" s="8"/>
      <c r="CN139" s="273"/>
      <c r="CO139" s="333"/>
    </row>
    <row r="140" spans="2:93" ht="15.75" customHeight="1">
      <c r="B140" s="64" t="s">
        <v>33</v>
      </c>
      <c r="C140" s="64" t="s">
        <v>8</v>
      </c>
      <c r="D140" s="65" t="s">
        <v>20</v>
      </c>
      <c r="E140" s="193">
        <v>381</v>
      </c>
      <c r="F140" s="157" t="s">
        <v>175</v>
      </c>
      <c r="G140" s="119" t="s">
        <v>108</v>
      </c>
      <c r="H140" s="119" t="s">
        <v>165</v>
      </c>
      <c r="I140" s="308"/>
      <c r="J140" s="70"/>
      <c r="K140" s="70"/>
      <c r="L140" s="70"/>
      <c r="M140" s="70"/>
      <c r="N140" s="80" t="s">
        <v>115</v>
      </c>
      <c r="O140" s="79">
        <f>SUM(O141:O146)</f>
        <v>0</v>
      </c>
      <c r="P140" s="79">
        <f>SUM(P141:P146)</f>
        <v>0</v>
      </c>
      <c r="Q140" s="80" t="s">
        <v>115</v>
      </c>
      <c r="R140" s="79">
        <f>SUM(R141:R146)</f>
        <v>0</v>
      </c>
      <c r="S140" s="256">
        <f>SUM(S141:S146)</f>
        <v>0</v>
      </c>
      <c r="T140" s="270"/>
      <c r="U140" s="79"/>
      <c r="V140" s="79"/>
      <c r="W140" s="271"/>
      <c r="X140" s="263"/>
      <c r="Y140" s="70"/>
      <c r="Z140" s="70"/>
      <c r="AA140" s="70"/>
      <c r="AB140" s="80" t="s">
        <v>115</v>
      </c>
      <c r="AC140" s="79">
        <f>SUM(AC141:AC146)</f>
        <v>0</v>
      </c>
      <c r="AD140" s="79">
        <f>SUM(AD141:AD146)</f>
        <v>0</v>
      </c>
      <c r="AE140" s="80" t="s">
        <v>115</v>
      </c>
      <c r="AF140" s="79">
        <f>SUM(AF141:AF146)</f>
        <v>0</v>
      </c>
      <c r="AG140" s="256">
        <f>SUM(AG141:AG146)</f>
        <v>0</v>
      </c>
      <c r="AH140" s="270"/>
      <c r="AI140" s="79"/>
      <c r="AJ140" s="79"/>
      <c r="AK140" s="271"/>
      <c r="AL140" s="263"/>
      <c r="AM140" s="70"/>
      <c r="AN140" s="70"/>
      <c r="AO140" s="70"/>
      <c r="AP140" s="80" t="s">
        <v>115</v>
      </c>
      <c r="AQ140" s="79">
        <f>SUM(AQ141:AQ146)</f>
        <v>0</v>
      </c>
      <c r="AR140" s="79">
        <f>SUM(AR141:AR146)</f>
        <v>0</v>
      </c>
      <c r="AS140" s="80" t="s">
        <v>115</v>
      </c>
      <c r="AT140" s="79">
        <f>SUM(AT141:AT146)</f>
        <v>0</v>
      </c>
      <c r="AU140" s="256">
        <f>SUM(AU141:AU146)</f>
        <v>0</v>
      </c>
      <c r="AV140" s="270"/>
      <c r="AW140" s="79"/>
      <c r="AX140" s="79"/>
      <c r="AY140" s="271"/>
      <c r="AZ140" s="263"/>
      <c r="BA140" s="70"/>
      <c r="BB140" s="70"/>
      <c r="BC140" s="80" t="s">
        <v>115</v>
      </c>
      <c r="BD140" s="79">
        <f>SUM(BD141:BD146)</f>
        <v>0</v>
      </c>
      <c r="BE140" s="79">
        <f>SUM(BE141:BE146)</f>
        <v>0</v>
      </c>
      <c r="BF140" s="80" t="s">
        <v>115</v>
      </c>
      <c r="BG140" s="79">
        <f>SUM(BG141:BG146)</f>
        <v>0</v>
      </c>
      <c r="BH140" s="256">
        <f>SUM(BH141:BH146)</f>
        <v>0</v>
      </c>
      <c r="BI140" s="270"/>
      <c r="BJ140" s="79"/>
      <c r="BK140" s="79"/>
      <c r="BL140" s="271"/>
      <c r="BM140" s="79"/>
      <c r="BN140" s="70"/>
      <c r="BO140" s="70"/>
      <c r="BP140" s="70"/>
      <c r="BQ140" s="80" t="s">
        <v>115</v>
      </c>
      <c r="BR140" s="79">
        <f>SUM(BR141:BR146)</f>
        <v>0</v>
      </c>
      <c r="BS140" s="79">
        <f>SUM(BS141:BS146)</f>
        <v>0</v>
      </c>
      <c r="BT140" s="80" t="s">
        <v>115</v>
      </c>
      <c r="BU140" s="79">
        <f>SUM(BU141:BU146)</f>
        <v>0</v>
      </c>
      <c r="BV140" s="256">
        <f>SUM(BV141:BV146)</f>
        <v>0</v>
      </c>
      <c r="BW140" s="270"/>
      <c r="BX140" s="79"/>
      <c r="BY140" s="79"/>
      <c r="BZ140" s="271"/>
      <c r="CA140" s="79"/>
      <c r="CB140" s="70"/>
      <c r="CC140" s="70"/>
      <c r="CD140" s="70"/>
      <c r="CE140" s="80" t="s">
        <v>115</v>
      </c>
      <c r="CF140" s="79">
        <f>SUM(CF141:CF146)</f>
        <v>47.579999999999984</v>
      </c>
      <c r="CG140" s="79">
        <f>SUM(CG141:CG146)</f>
        <v>47579999.999999993</v>
      </c>
      <c r="CH140" s="80" t="s">
        <v>115</v>
      </c>
      <c r="CI140" s="79">
        <f>SUM(CI141:CI146)</f>
        <v>1.6924759999999999</v>
      </c>
      <c r="CJ140" s="256">
        <f>SUM(CJ141:CJ146)</f>
        <v>1692476</v>
      </c>
      <c r="CK140" s="270"/>
      <c r="CL140" s="79"/>
      <c r="CM140" s="79"/>
      <c r="CN140" s="271"/>
      <c r="CO140" s="332"/>
    </row>
    <row r="141" spans="2:93" ht="15.75" customHeight="1">
      <c r="B141" s="8" t="s">
        <v>33</v>
      </c>
      <c r="C141" s="8" t="s">
        <v>8</v>
      </c>
      <c r="D141" s="8">
        <v>1</v>
      </c>
      <c r="E141" s="197">
        <v>381</v>
      </c>
      <c r="F141" s="118" t="s">
        <v>175</v>
      </c>
      <c r="G141" s="195" t="s">
        <v>108</v>
      </c>
      <c r="H141" s="195" t="s">
        <v>165</v>
      </c>
      <c r="I141" s="309"/>
      <c r="J141" s="5"/>
      <c r="K141" s="5"/>
      <c r="L141" s="5"/>
      <c r="M141" s="5"/>
      <c r="N141" s="5"/>
      <c r="O141" s="5"/>
      <c r="P141" s="5"/>
      <c r="Q141" s="5"/>
      <c r="R141" s="5"/>
      <c r="S141" s="145"/>
      <c r="T141" s="276"/>
      <c r="U141" s="56"/>
      <c r="V141" s="8"/>
      <c r="W141" s="273"/>
      <c r="X141" s="128"/>
      <c r="Y141" s="5"/>
      <c r="Z141" s="5"/>
      <c r="AA141" s="5"/>
      <c r="AB141" s="5"/>
      <c r="AC141" s="5"/>
      <c r="AD141" s="5"/>
      <c r="AE141" s="5"/>
      <c r="AF141" s="5"/>
      <c r="AG141" s="145"/>
      <c r="AH141" s="276"/>
      <c r="AI141" s="56"/>
      <c r="AJ141" s="8"/>
      <c r="AK141" s="273"/>
      <c r="AL141" s="128"/>
      <c r="AM141" s="5"/>
      <c r="AN141" s="5"/>
      <c r="AO141" s="5"/>
      <c r="AP141" s="5"/>
      <c r="AQ141" s="5"/>
      <c r="AR141" s="5"/>
      <c r="AS141" s="5"/>
      <c r="AT141" s="5"/>
      <c r="AU141" s="145"/>
      <c r="AV141" s="276"/>
      <c r="AW141" s="56"/>
      <c r="AX141" s="8"/>
      <c r="AY141" s="273"/>
      <c r="AZ141" s="128"/>
      <c r="BA141" s="5"/>
      <c r="BB141" s="5"/>
      <c r="BC141" s="5"/>
      <c r="BD141" s="5"/>
      <c r="BE141" s="5"/>
      <c r="BF141" s="5"/>
      <c r="BG141" s="5"/>
      <c r="BH141" s="145"/>
      <c r="BI141" s="276"/>
      <c r="BJ141" s="56"/>
      <c r="BK141" s="8"/>
      <c r="BL141" s="273"/>
      <c r="BM141" s="128"/>
      <c r="BN141" s="5"/>
      <c r="BO141" s="5"/>
      <c r="BP141" s="5"/>
      <c r="BQ141" s="5"/>
      <c r="BR141" s="5"/>
      <c r="BS141" s="5"/>
      <c r="BT141" s="5"/>
      <c r="BU141" s="5"/>
      <c r="BV141" s="145"/>
      <c r="BW141" s="276"/>
      <c r="BX141" s="56"/>
      <c r="BY141" s="8"/>
      <c r="BZ141" s="273"/>
      <c r="CA141" s="265" t="s">
        <v>559</v>
      </c>
      <c r="CB141" s="51">
        <v>22.3</v>
      </c>
      <c r="CC141" s="51">
        <v>41</v>
      </c>
      <c r="CD141" s="52">
        <f t="shared" ref="CD141:CD146" si="70">CC141-CB141</f>
        <v>18.7</v>
      </c>
      <c r="CE141" s="51">
        <v>100</v>
      </c>
      <c r="CF141" s="52">
        <f t="shared" ref="CF141:CF146" si="71">CD141*CE141/100</f>
        <v>18.7</v>
      </c>
      <c r="CG141" s="139">
        <f>CF141*AUXILIAR!$B$70</f>
        <v>18700000</v>
      </c>
      <c r="CH141" s="435">
        <v>5.54</v>
      </c>
      <c r="CI141" s="52">
        <f>CF141*CH141/100</f>
        <v>1.0359799999999999</v>
      </c>
      <c r="CJ141" s="260">
        <f>CI141*AUXILIAR!$B$70</f>
        <v>1035979.9999999999</v>
      </c>
      <c r="CK141" s="274"/>
      <c r="CL141" s="52"/>
      <c r="CM141" s="52"/>
      <c r="CN141" s="275"/>
      <c r="CO141" s="333"/>
    </row>
    <row r="142" spans="2:93" ht="15.75" customHeight="1">
      <c r="B142" s="8" t="s">
        <v>33</v>
      </c>
      <c r="C142" s="8" t="s">
        <v>8</v>
      </c>
      <c r="D142" s="8">
        <v>1</v>
      </c>
      <c r="E142" s="197">
        <v>381</v>
      </c>
      <c r="F142" s="118" t="s">
        <v>175</v>
      </c>
      <c r="G142" s="195" t="s">
        <v>108</v>
      </c>
      <c r="H142" s="195" t="s">
        <v>165</v>
      </c>
      <c r="I142" s="309"/>
      <c r="J142" s="5"/>
      <c r="K142" s="5"/>
      <c r="L142" s="5"/>
      <c r="M142" s="5"/>
      <c r="N142" s="5"/>
      <c r="O142" s="5"/>
      <c r="P142" s="5"/>
      <c r="Q142" s="5"/>
      <c r="R142" s="5"/>
      <c r="S142" s="145"/>
      <c r="T142" s="276"/>
      <c r="U142" s="56"/>
      <c r="V142" s="8"/>
      <c r="W142" s="273"/>
      <c r="X142" s="128"/>
      <c r="Y142" s="5"/>
      <c r="Z142" s="5"/>
      <c r="AA142" s="5"/>
      <c r="AB142" s="5"/>
      <c r="AC142" s="5"/>
      <c r="AD142" s="5"/>
      <c r="AE142" s="5"/>
      <c r="AF142" s="5"/>
      <c r="AG142" s="145"/>
      <c r="AH142" s="276"/>
      <c r="AI142" s="56"/>
      <c r="AJ142" s="8"/>
      <c r="AK142" s="273"/>
      <c r="AL142" s="128"/>
      <c r="AM142" s="5"/>
      <c r="AN142" s="5"/>
      <c r="AO142" s="5"/>
      <c r="AP142" s="5"/>
      <c r="AQ142" s="5"/>
      <c r="AR142" s="5"/>
      <c r="AS142" s="5"/>
      <c r="AT142" s="5"/>
      <c r="AU142" s="145"/>
      <c r="AV142" s="276"/>
      <c r="AW142" s="56"/>
      <c r="AX142" s="8"/>
      <c r="AY142" s="273"/>
      <c r="AZ142" s="128"/>
      <c r="BA142" s="5"/>
      <c r="BB142" s="5"/>
      <c r="BC142" s="5"/>
      <c r="BD142" s="5"/>
      <c r="BE142" s="5"/>
      <c r="BF142" s="5"/>
      <c r="BG142" s="5"/>
      <c r="BH142" s="145"/>
      <c r="BI142" s="276"/>
      <c r="BJ142" s="56"/>
      <c r="BK142" s="8"/>
      <c r="BL142" s="273"/>
      <c r="BM142" s="128"/>
      <c r="BN142" s="5"/>
      <c r="BO142" s="5"/>
      <c r="BP142" s="5"/>
      <c r="BQ142" s="5"/>
      <c r="BR142" s="5"/>
      <c r="BS142" s="5"/>
      <c r="BT142" s="5"/>
      <c r="BU142" s="5"/>
      <c r="BV142" s="145"/>
      <c r="BW142" s="276"/>
      <c r="BX142" s="56"/>
      <c r="BY142" s="8"/>
      <c r="BZ142" s="273"/>
      <c r="CA142" s="265" t="s">
        <v>560</v>
      </c>
      <c r="CB142" s="51">
        <v>35.36</v>
      </c>
      <c r="CC142" s="51">
        <v>41</v>
      </c>
      <c r="CD142" s="52">
        <f t="shared" si="70"/>
        <v>5.6400000000000006</v>
      </c>
      <c r="CE142" s="51">
        <v>100</v>
      </c>
      <c r="CF142" s="52">
        <f t="shared" si="71"/>
        <v>5.64</v>
      </c>
      <c r="CG142" s="139">
        <f>CF142*AUXILIAR!$B$70</f>
        <v>5640000</v>
      </c>
      <c r="CH142" s="435">
        <v>11.64</v>
      </c>
      <c r="CI142" s="52">
        <f t="shared" ref="CI142:CI146" si="72">CF142*CH142/100</f>
        <v>0.65649599999999997</v>
      </c>
      <c r="CJ142" s="260">
        <f>CI142*AUXILIAR!$B$70</f>
        <v>656496</v>
      </c>
      <c r="CK142" s="274"/>
      <c r="CL142" s="52"/>
      <c r="CM142" s="52"/>
      <c r="CN142" s="275"/>
      <c r="CO142" s="333"/>
    </row>
    <row r="143" spans="2:93" ht="15.75" customHeight="1">
      <c r="B143" s="8" t="s">
        <v>33</v>
      </c>
      <c r="C143" s="8" t="s">
        <v>8</v>
      </c>
      <c r="D143" s="8">
        <v>1</v>
      </c>
      <c r="E143" s="197">
        <v>381</v>
      </c>
      <c r="F143" s="118" t="s">
        <v>175</v>
      </c>
      <c r="G143" s="195" t="s">
        <v>108</v>
      </c>
      <c r="H143" s="195" t="s">
        <v>165</v>
      </c>
      <c r="I143" s="309"/>
      <c r="J143" s="5"/>
      <c r="K143" s="5"/>
      <c r="L143" s="5"/>
      <c r="M143" s="5"/>
      <c r="N143" s="5"/>
      <c r="O143" s="5"/>
      <c r="P143" s="5"/>
      <c r="Q143" s="5"/>
      <c r="R143" s="5"/>
      <c r="S143" s="145"/>
      <c r="T143" s="276"/>
      <c r="U143" s="56"/>
      <c r="V143" s="8"/>
      <c r="W143" s="273"/>
      <c r="X143" s="128"/>
      <c r="Y143" s="5"/>
      <c r="Z143" s="5"/>
      <c r="AA143" s="5"/>
      <c r="AB143" s="5"/>
      <c r="AC143" s="5"/>
      <c r="AD143" s="5"/>
      <c r="AE143" s="5"/>
      <c r="AF143" s="5"/>
      <c r="AG143" s="145"/>
      <c r="AH143" s="276"/>
      <c r="AI143" s="56"/>
      <c r="AJ143" s="8"/>
      <c r="AK143" s="273"/>
      <c r="AL143" s="128"/>
      <c r="AM143" s="5"/>
      <c r="AN143" s="5"/>
      <c r="AO143" s="5"/>
      <c r="AP143" s="5"/>
      <c r="AQ143" s="5"/>
      <c r="AR143" s="5"/>
      <c r="AS143" s="5"/>
      <c r="AT143" s="5"/>
      <c r="AU143" s="145"/>
      <c r="AV143" s="276"/>
      <c r="AW143" s="56"/>
      <c r="AX143" s="8"/>
      <c r="AY143" s="273"/>
      <c r="AZ143" s="128"/>
      <c r="BA143" s="5"/>
      <c r="BB143" s="5"/>
      <c r="BC143" s="5"/>
      <c r="BD143" s="5"/>
      <c r="BE143" s="5"/>
      <c r="BF143" s="5"/>
      <c r="BG143" s="5"/>
      <c r="BH143" s="145"/>
      <c r="BI143" s="276"/>
      <c r="BJ143" s="56"/>
      <c r="BK143" s="8"/>
      <c r="BL143" s="273"/>
      <c r="BM143" s="128"/>
      <c r="BN143" s="5"/>
      <c r="BO143" s="5"/>
      <c r="BP143" s="5"/>
      <c r="BQ143" s="5"/>
      <c r="BR143" s="5"/>
      <c r="BS143" s="5"/>
      <c r="BT143" s="5"/>
      <c r="BU143" s="5"/>
      <c r="BV143" s="145"/>
      <c r="BW143" s="276"/>
      <c r="BX143" s="56"/>
      <c r="BY143" s="8"/>
      <c r="BZ143" s="273"/>
      <c r="CA143" s="265" t="s">
        <v>561</v>
      </c>
      <c r="CB143" s="51">
        <v>48.72</v>
      </c>
      <c r="CC143" s="51">
        <v>50.37</v>
      </c>
      <c r="CD143" s="52">
        <f t="shared" si="70"/>
        <v>1.6499999999999986</v>
      </c>
      <c r="CE143" s="51">
        <v>100</v>
      </c>
      <c r="CF143" s="52">
        <f t="shared" si="71"/>
        <v>1.6499999999999986</v>
      </c>
      <c r="CG143" s="139">
        <f>CF143*AUXILIAR!$B$70</f>
        <v>1649999.9999999986</v>
      </c>
      <c r="CH143" s="435">
        <v>0</v>
      </c>
      <c r="CI143" s="52">
        <f t="shared" si="72"/>
        <v>0</v>
      </c>
      <c r="CJ143" s="260">
        <f>CI143*AUXILIAR!$B$70</f>
        <v>0</v>
      </c>
      <c r="CK143" s="274"/>
      <c r="CL143" s="52"/>
      <c r="CM143" s="52"/>
      <c r="CN143" s="275"/>
      <c r="CO143" s="333"/>
    </row>
    <row r="144" spans="2:93" ht="15.75" customHeight="1">
      <c r="B144" s="8" t="s">
        <v>33</v>
      </c>
      <c r="C144" s="8" t="s">
        <v>8</v>
      </c>
      <c r="D144" s="8">
        <v>1</v>
      </c>
      <c r="E144" s="197">
        <v>381</v>
      </c>
      <c r="F144" s="118" t="s">
        <v>175</v>
      </c>
      <c r="G144" s="195" t="s">
        <v>108</v>
      </c>
      <c r="H144" s="195" t="s">
        <v>165</v>
      </c>
      <c r="I144" s="309"/>
      <c r="J144" s="5"/>
      <c r="K144" s="5"/>
      <c r="L144" s="5"/>
      <c r="M144" s="5"/>
      <c r="N144" s="5"/>
      <c r="O144" s="5"/>
      <c r="P144" s="5"/>
      <c r="Q144" s="5"/>
      <c r="R144" s="5"/>
      <c r="S144" s="145"/>
      <c r="T144" s="276"/>
      <c r="U144" s="56"/>
      <c r="V144" s="8"/>
      <c r="W144" s="273"/>
      <c r="X144" s="128"/>
      <c r="Y144" s="5"/>
      <c r="Z144" s="5"/>
      <c r="AA144" s="5"/>
      <c r="AB144" s="5"/>
      <c r="AC144" s="5"/>
      <c r="AD144" s="5"/>
      <c r="AE144" s="5"/>
      <c r="AF144" s="5"/>
      <c r="AG144" s="145"/>
      <c r="AH144" s="276"/>
      <c r="AI144" s="56"/>
      <c r="AJ144" s="8"/>
      <c r="AK144" s="273"/>
      <c r="AL144" s="128"/>
      <c r="AM144" s="5"/>
      <c r="AN144" s="5"/>
      <c r="AO144" s="5"/>
      <c r="AP144" s="5"/>
      <c r="AQ144" s="5"/>
      <c r="AR144" s="5"/>
      <c r="AS144" s="5"/>
      <c r="AT144" s="5"/>
      <c r="AU144" s="145"/>
      <c r="AV144" s="276"/>
      <c r="AW144" s="56"/>
      <c r="AX144" s="8"/>
      <c r="AY144" s="273"/>
      <c r="AZ144" s="128"/>
      <c r="BA144" s="5"/>
      <c r="BB144" s="5"/>
      <c r="BC144" s="5"/>
      <c r="BD144" s="5"/>
      <c r="BE144" s="5"/>
      <c r="BF144" s="5"/>
      <c r="BG144" s="5"/>
      <c r="BH144" s="145"/>
      <c r="BI144" s="276"/>
      <c r="BJ144" s="56"/>
      <c r="BK144" s="8"/>
      <c r="BL144" s="273"/>
      <c r="BM144" s="128"/>
      <c r="BN144" s="5"/>
      <c r="BO144" s="5"/>
      <c r="BP144" s="5"/>
      <c r="BQ144" s="5"/>
      <c r="BR144" s="5"/>
      <c r="BS144" s="5"/>
      <c r="BT144" s="5"/>
      <c r="BU144" s="5"/>
      <c r="BV144" s="145"/>
      <c r="BW144" s="276"/>
      <c r="BX144" s="56"/>
      <c r="BY144" s="8"/>
      <c r="BZ144" s="273"/>
      <c r="CA144" s="265" t="s">
        <v>560</v>
      </c>
      <c r="CB144" s="51">
        <v>48.81</v>
      </c>
      <c r="CC144" s="51">
        <v>58.86</v>
      </c>
      <c r="CD144" s="52">
        <f t="shared" si="70"/>
        <v>10.049999999999997</v>
      </c>
      <c r="CE144" s="51">
        <v>100</v>
      </c>
      <c r="CF144" s="52">
        <f t="shared" si="71"/>
        <v>10.049999999999997</v>
      </c>
      <c r="CG144" s="139">
        <f>CF144*AUXILIAR!$B$70</f>
        <v>10049999.999999996</v>
      </c>
      <c r="CH144" s="435">
        <v>0</v>
      </c>
      <c r="CI144" s="52">
        <f t="shared" si="72"/>
        <v>0</v>
      </c>
      <c r="CJ144" s="260">
        <f>CI144*AUXILIAR!$B$70</f>
        <v>0</v>
      </c>
      <c r="CK144" s="274"/>
      <c r="CL144" s="52"/>
      <c r="CM144" s="52"/>
      <c r="CN144" s="275"/>
      <c r="CO144" s="333"/>
    </row>
    <row r="145" spans="2:93" ht="15.75" customHeight="1">
      <c r="B145" s="8" t="s">
        <v>33</v>
      </c>
      <c r="C145" s="8" t="s">
        <v>8</v>
      </c>
      <c r="D145" s="8">
        <v>1</v>
      </c>
      <c r="E145" s="197">
        <v>381</v>
      </c>
      <c r="F145" s="118" t="s">
        <v>175</v>
      </c>
      <c r="G145" s="195" t="s">
        <v>108</v>
      </c>
      <c r="H145" s="195" t="s">
        <v>165</v>
      </c>
      <c r="I145" s="309"/>
      <c r="J145" s="5"/>
      <c r="K145" s="5"/>
      <c r="L145" s="5"/>
      <c r="M145" s="5"/>
      <c r="N145" s="5"/>
      <c r="O145" s="5"/>
      <c r="P145" s="5"/>
      <c r="Q145" s="5"/>
      <c r="R145" s="5"/>
      <c r="S145" s="145"/>
      <c r="T145" s="276"/>
      <c r="U145" s="56"/>
      <c r="V145" s="8"/>
      <c r="W145" s="273"/>
      <c r="X145" s="128"/>
      <c r="Y145" s="5"/>
      <c r="Z145" s="5"/>
      <c r="AA145" s="5"/>
      <c r="AB145" s="5"/>
      <c r="AC145" s="5"/>
      <c r="AD145" s="5"/>
      <c r="AE145" s="5"/>
      <c r="AF145" s="5"/>
      <c r="AG145" s="145"/>
      <c r="AH145" s="276"/>
      <c r="AI145" s="56"/>
      <c r="AJ145" s="8"/>
      <c r="AK145" s="273"/>
      <c r="AL145" s="128"/>
      <c r="AM145" s="5"/>
      <c r="AN145" s="5"/>
      <c r="AO145" s="5"/>
      <c r="AP145" s="5"/>
      <c r="AQ145" s="5"/>
      <c r="AR145" s="5"/>
      <c r="AS145" s="5"/>
      <c r="AT145" s="5"/>
      <c r="AU145" s="145"/>
      <c r="AV145" s="276"/>
      <c r="AW145" s="56"/>
      <c r="AX145" s="8"/>
      <c r="AY145" s="273"/>
      <c r="AZ145" s="128"/>
      <c r="BA145" s="5"/>
      <c r="BB145" s="5"/>
      <c r="BC145" s="5"/>
      <c r="BD145" s="5"/>
      <c r="BE145" s="5"/>
      <c r="BF145" s="5"/>
      <c r="BG145" s="5"/>
      <c r="BH145" s="145"/>
      <c r="BI145" s="276"/>
      <c r="BJ145" s="56"/>
      <c r="BK145" s="8"/>
      <c r="BL145" s="273"/>
      <c r="BM145" s="128"/>
      <c r="BN145" s="5"/>
      <c r="BO145" s="5"/>
      <c r="BP145" s="5"/>
      <c r="BQ145" s="5"/>
      <c r="BR145" s="5"/>
      <c r="BS145" s="5"/>
      <c r="BT145" s="5"/>
      <c r="BU145" s="5"/>
      <c r="BV145" s="145"/>
      <c r="BW145" s="276"/>
      <c r="BX145" s="56"/>
      <c r="BY145" s="8"/>
      <c r="BZ145" s="273"/>
      <c r="CA145" s="265" t="s">
        <v>561</v>
      </c>
      <c r="CB145" s="51">
        <v>52.14</v>
      </c>
      <c r="CC145" s="51">
        <v>54.08</v>
      </c>
      <c r="CD145" s="51">
        <f t="shared" si="70"/>
        <v>1.9399999999999977</v>
      </c>
      <c r="CE145" s="51">
        <v>100</v>
      </c>
      <c r="CF145" s="52">
        <f t="shared" si="71"/>
        <v>1.9399999999999977</v>
      </c>
      <c r="CG145" s="139">
        <f>CF145*AUXILIAR!$B$70</f>
        <v>1939999.9999999977</v>
      </c>
      <c r="CH145" s="435">
        <v>0</v>
      </c>
      <c r="CI145" s="52">
        <f t="shared" si="72"/>
        <v>0</v>
      </c>
      <c r="CJ145" s="260">
        <f>CI145*AUXILIAR!$B$70</f>
        <v>0</v>
      </c>
      <c r="CK145" s="274"/>
      <c r="CL145" s="52"/>
      <c r="CM145" s="52"/>
      <c r="CN145" s="275"/>
      <c r="CO145" s="333"/>
    </row>
    <row r="146" spans="2:93" ht="15.75" customHeight="1">
      <c r="B146" s="8" t="s">
        <v>33</v>
      </c>
      <c r="C146" s="8" t="s">
        <v>8</v>
      </c>
      <c r="D146" s="8">
        <v>1</v>
      </c>
      <c r="E146" s="197">
        <v>381</v>
      </c>
      <c r="F146" s="118" t="s">
        <v>175</v>
      </c>
      <c r="G146" s="195" t="s">
        <v>108</v>
      </c>
      <c r="H146" s="195" t="s">
        <v>165</v>
      </c>
      <c r="I146" s="309"/>
      <c r="J146" s="5"/>
      <c r="K146" s="5"/>
      <c r="L146" s="5"/>
      <c r="M146" s="5"/>
      <c r="N146" s="5"/>
      <c r="O146" s="5"/>
      <c r="P146" s="5"/>
      <c r="Q146" s="5"/>
      <c r="R146" s="5"/>
      <c r="S146" s="145"/>
      <c r="T146" s="276"/>
      <c r="U146" s="56"/>
      <c r="V146" s="8"/>
      <c r="W146" s="273"/>
      <c r="X146" s="128"/>
      <c r="Y146" s="5"/>
      <c r="Z146" s="5"/>
      <c r="AA146" s="5"/>
      <c r="AB146" s="5"/>
      <c r="AC146" s="5"/>
      <c r="AD146" s="5"/>
      <c r="AE146" s="5"/>
      <c r="AF146" s="5"/>
      <c r="AG146" s="145"/>
      <c r="AH146" s="276"/>
      <c r="AI146" s="56"/>
      <c r="AJ146" s="8"/>
      <c r="AK146" s="273"/>
      <c r="AL146" s="128"/>
      <c r="AM146" s="5"/>
      <c r="AN146" s="5"/>
      <c r="AO146" s="5"/>
      <c r="AP146" s="5"/>
      <c r="AQ146" s="5"/>
      <c r="AR146" s="5"/>
      <c r="AS146" s="5"/>
      <c r="AT146" s="5"/>
      <c r="AU146" s="145"/>
      <c r="AV146" s="276"/>
      <c r="AW146" s="56"/>
      <c r="AX146" s="8"/>
      <c r="AY146" s="273"/>
      <c r="AZ146" s="128"/>
      <c r="BA146" s="5"/>
      <c r="BB146" s="5"/>
      <c r="BC146" s="5"/>
      <c r="BD146" s="5"/>
      <c r="BE146" s="5"/>
      <c r="BF146" s="5"/>
      <c r="BG146" s="5"/>
      <c r="BH146" s="145"/>
      <c r="BI146" s="276"/>
      <c r="BJ146" s="56"/>
      <c r="BK146" s="8"/>
      <c r="BL146" s="273"/>
      <c r="BM146" s="128"/>
      <c r="BN146" s="5"/>
      <c r="BO146" s="5"/>
      <c r="BP146" s="5"/>
      <c r="BQ146" s="5"/>
      <c r="BR146" s="5"/>
      <c r="BS146" s="5"/>
      <c r="BT146" s="5"/>
      <c r="BU146" s="5"/>
      <c r="BV146" s="145"/>
      <c r="BW146" s="276"/>
      <c r="BX146" s="56"/>
      <c r="BY146" s="8"/>
      <c r="BZ146" s="273"/>
      <c r="CA146" s="265" t="s">
        <v>561</v>
      </c>
      <c r="CB146" s="51">
        <v>56.2</v>
      </c>
      <c r="CC146" s="51">
        <v>65.8</v>
      </c>
      <c r="CD146" s="51">
        <f t="shared" si="70"/>
        <v>9.5999999999999943</v>
      </c>
      <c r="CE146" s="51">
        <v>100</v>
      </c>
      <c r="CF146" s="52">
        <f t="shared" si="71"/>
        <v>9.5999999999999943</v>
      </c>
      <c r="CG146" s="139">
        <f>CF146*AUXILIAR!$B$70</f>
        <v>9599999.9999999944</v>
      </c>
      <c r="CH146" s="435">
        <v>0</v>
      </c>
      <c r="CI146" s="52">
        <f t="shared" si="72"/>
        <v>0</v>
      </c>
      <c r="CJ146" s="260">
        <f>CI146*AUXILIAR!$B$70</f>
        <v>0</v>
      </c>
      <c r="CK146" s="274"/>
      <c r="CL146" s="52"/>
      <c r="CM146" s="52"/>
      <c r="CN146" s="275"/>
      <c r="CO146" s="333"/>
    </row>
    <row r="147" spans="2:93" ht="15.75" customHeight="1">
      <c r="B147" s="1" t="s">
        <v>33</v>
      </c>
      <c r="C147" s="1" t="s">
        <v>172</v>
      </c>
      <c r="D147" s="2" t="s">
        <v>174</v>
      </c>
      <c r="E147" s="1">
        <v>1</v>
      </c>
      <c r="F147" s="2" t="s">
        <v>173</v>
      </c>
      <c r="G147" s="38" t="s">
        <v>108</v>
      </c>
      <c r="H147" s="2" t="s">
        <v>165</v>
      </c>
      <c r="I147" s="303"/>
      <c r="J147" s="3"/>
      <c r="K147" s="3"/>
      <c r="L147" s="3"/>
      <c r="M147" s="3"/>
      <c r="N147" s="38" t="s">
        <v>261</v>
      </c>
      <c r="O147" s="81">
        <f>O148+O151+O154</f>
        <v>0</v>
      </c>
      <c r="P147" s="81">
        <f>P148+P151+P154</f>
        <v>0</v>
      </c>
      <c r="Q147" s="38" t="s">
        <v>262</v>
      </c>
      <c r="R147" s="81">
        <f>R148+R151+R154</f>
        <v>0</v>
      </c>
      <c r="S147" s="89">
        <f>S148+S151+S154</f>
        <v>0</v>
      </c>
      <c r="T147" s="268"/>
      <c r="U147" s="81"/>
      <c r="V147" s="81"/>
      <c r="W147" s="269"/>
      <c r="X147" s="262"/>
      <c r="Y147" s="3"/>
      <c r="Z147" s="3"/>
      <c r="AA147" s="3"/>
      <c r="AB147" s="38" t="s">
        <v>261</v>
      </c>
      <c r="AC147" s="81">
        <f>AC148+AC151+AC154</f>
        <v>0</v>
      </c>
      <c r="AD147" s="81">
        <f>AD148+AD151+AD154</f>
        <v>0</v>
      </c>
      <c r="AE147" s="38" t="s">
        <v>262</v>
      </c>
      <c r="AF147" s="81">
        <f>AF148+AF151+AF154</f>
        <v>0</v>
      </c>
      <c r="AG147" s="89">
        <f>AG148+AG151+AG154</f>
        <v>0</v>
      </c>
      <c r="AH147" s="268"/>
      <c r="AI147" s="81"/>
      <c r="AJ147" s="81"/>
      <c r="AK147" s="269"/>
      <c r="AL147" s="262"/>
      <c r="AM147" s="3"/>
      <c r="AN147" s="3"/>
      <c r="AO147" s="3"/>
      <c r="AP147" s="38" t="s">
        <v>116</v>
      </c>
      <c r="AQ147" s="81">
        <f>AQ148+AQ151+AQ154</f>
        <v>2</v>
      </c>
      <c r="AR147" s="81">
        <f>AR148+AR151+AR154</f>
        <v>20000000</v>
      </c>
      <c r="AS147" s="38" t="s">
        <v>116</v>
      </c>
      <c r="AT147" s="81">
        <f>AT148+AT151+AT154</f>
        <v>0.9467000000000001</v>
      </c>
      <c r="AU147" s="89">
        <f>AU148+AU151+AU154</f>
        <v>9467000</v>
      </c>
      <c r="AV147" s="268"/>
      <c r="AW147" s="81"/>
      <c r="AX147" s="81"/>
      <c r="AY147" s="269"/>
      <c r="AZ147" s="262"/>
      <c r="BA147" s="3"/>
      <c r="BB147" s="3"/>
      <c r="BC147" s="38" t="s">
        <v>116</v>
      </c>
      <c r="BD147" s="81">
        <f>BD148+BD151+BD154</f>
        <v>0</v>
      </c>
      <c r="BE147" s="81">
        <f>BE148+BE151+BE154</f>
        <v>0</v>
      </c>
      <c r="BF147" s="38" t="s">
        <v>116</v>
      </c>
      <c r="BG147" s="81">
        <f>BG148+BG151+BG154</f>
        <v>0</v>
      </c>
      <c r="BH147" s="89">
        <f>BH148+BH151+BH154</f>
        <v>0</v>
      </c>
      <c r="BI147" s="268"/>
      <c r="BJ147" s="81"/>
      <c r="BK147" s="81"/>
      <c r="BL147" s="269"/>
      <c r="BM147" s="325"/>
      <c r="BN147" s="3"/>
      <c r="BO147" s="3"/>
      <c r="BP147" s="3"/>
      <c r="BQ147" s="38" t="s">
        <v>116</v>
      </c>
      <c r="BR147" s="81">
        <f>BR148+BR151+BR154</f>
        <v>0</v>
      </c>
      <c r="BS147" s="81">
        <f>BS148+BS151+BS154</f>
        <v>0</v>
      </c>
      <c r="BT147" s="38" t="s">
        <v>116</v>
      </c>
      <c r="BU147" s="81">
        <f>BU148+BU151+BU154</f>
        <v>0</v>
      </c>
      <c r="BV147" s="89">
        <f>BV148+BV151+BV154</f>
        <v>0</v>
      </c>
      <c r="BW147" s="268"/>
      <c r="BX147" s="81"/>
      <c r="BY147" s="81"/>
      <c r="BZ147" s="269"/>
      <c r="CA147" s="325"/>
      <c r="CB147" s="3"/>
      <c r="CC147" s="3"/>
      <c r="CD147" s="3"/>
      <c r="CE147" s="38" t="s">
        <v>116</v>
      </c>
      <c r="CF147" s="81">
        <f>CF148+CF151+CF154</f>
        <v>0</v>
      </c>
      <c r="CG147" s="81">
        <f>CG148+CG151+CG154</f>
        <v>0</v>
      </c>
      <c r="CH147" s="38" t="s">
        <v>116</v>
      </c>
      <c r="CI147" s="81">
        <f>CI148+CI151+CI154</f>
        <v>0</v>
      </c>
      <c r="CJ147" s="89">
        <f>CJ148+CJ151+CJ154</f>
        <v>0</v>
      </c>
      <c r="CK147" s="268"/>
      <c r="CL147" s="81"/>
      <c r="CM147" s="81"/>
      <c r="CN147" s="269"/>
      <c r="CO147" s="331"/>
    </row>
    <row r="148" spans="2:93" ht="15.75" customHeight="1">
      <c r="B148" s="64" t="s">
        <v>33</v>
      </c>
      <c r="C148" s="64" t="s">
        <v>168</v>
      </c>
      <c r="D148" s="65" t="s">
        <v>174</v>
      </c>
      <c r="E148" s="126">
        <v>116</v>
      </c>
      <c r="F148" s="157" t="s">
        <v>173</v>
      </c>
      <c r="G148" s="119" t="s">
        <v>108</v>
      </c>
      <c r="H148" s="119" t="s">
        <v>165</v>
      </c>
      <c r="I148" s="308"/>
      <c r="J148" s="70"/>
      <c r="K148" s="70"/>
      <c r="L148" s="70"/>
      <c r="M148" s="70"/>
      <c r="N148" s="80" t="s">
        <v>115</v>
      </c>
      <c r="O148" s="79">
        <f>SUM(O149:O150)</f>
        <v>0</v>
      </c>
      <c r="P148" s="79">
        <f>SUM(P149:P150)</f>
        <v>0</v>
      </c>
      <c r="Q148" s="80" t="s">
        <v>115</v>
      </c>
      <c r="R148" s="79">
        <f>SUM(R149:R150)</f>
        <v>0</v>
      </c>
      <c r="S148" s="256">
        <f>SUM(S149:S150)</f>
        <v>0</v>
      </c>
      <c r="T148" s="270"/>
      <c r="U148" s="79"/>
      <c r="V148" s="79"/>
      <c r="W148" s="271"/>
      <c r="X148" s="263"/>
      <c r="Y148" s="70"/>
      <c r="Z148" s="70"/>
      <c r="AA148" s="70"/>
      <c r="AB148" s="80" t="s">
        <v>115</v>
      </c>
      <c r="AC148" s="79">
        <f>SUM(AC149:AC150)</f>
        <v>0</v>
      </c>
      <c r="AD148" s="79">
        <f>SUM(AD149:AD150)</f>
        <v>0</v>
      </c>
      <c r="AE148" s="80" t="s">
        <v>115</v>
      </c>
      <c r="AF148" s="79">
        <f>SUM(AF149:AF150)</f>
        <v>0</v>
      </c>
      <c r="AG148" s="256">
        <f>SUM(AG149:AG150)</f>
        <v>0</v>
      </c>
      <c r="AH148" s="270"/>
      <c r="AI148" s="79"/>
      <c r="AJ148" s="79"/>
      <c r="AK148" s="271"/>
      <c r="AL148" s="263"/>
      <c r="AM148" s="70"/>
      <c r="AN148" s="70"/>
      <c r="AO148" s="70"/>
      <c r="AP148" s="80" t="s">
        <v>115</v>
      </c>
      <c r="AQ148" s="79">
        <f>SUM(AQ149:AQ150)</f>
        <v>0</v>
      </c>
      <c r="AR148" s="79">
        <f>SUM(AR149:AR150)</f>
        <v>0</v>
      </c>
      <c r="AS148" s="80" t="s">
        <v>115</v>
      </c>
      <c r="AT148" s="79">
        <f>SUM(AT149:AT150)</f>
        <v>0</v>
      </c>
      <c r="AU148" s="256">
        <f>SUM(AU149:AU150)</f>
        <v>0</v>
      </c>
      <c r="AV148" s="270"/>
      <c r="AW148" s="79"/>
      <c r="AX148" s="79"/>
      <c r="AY148" s="271"/>
      <c r="AZ148" s="263"/>
      <c r="BA148" s="70"/>
      <c r="BB148" s="70"/>
      <c r="BC148" s="80" t="s">
        <v>115</v>
      </c>
      <c r="BD148" s="79">
        <f>SUM(BD149:BD150)</f>
        <v>0</v>
      </c>
      <c r="BE148" s="79">
        <f>SUM(BE149:BE150)</f>
        <v>0</v>
      </c>
      <c r="BF148" s="80" t="s">
        <v>115</v>
      </c>
      <c r="BG148" s="79">
        <f>SUM(BG149:BG150)</f>
        <v>0</v>
      </c>
      <c r="BH148" s="256">
        <f>SUM(BH149:BH150)</f>
        <v>0</v>
      </c>
      <c r="BI148" s="270"/>
      <c r="BJ148" s="79"/>
      <c r="BK148" s="79"/>
      <c r="BL148" s="271"/>
      <c r="BM148" s="79"/>
      <c r="BN148" s="70"/>
      <c r="BO148" s="70"/>
      <c r="BP148" s="70"/>
      <c r="BQ148" s="80" t="s">
        <v>115</v>
      </c>
      <c r="BR148" s="79">
        <f>SUM(BR149:BR150)</f>
        <v>0</v>
      </c>
      <c r="BS148" s="79">
        <f>SUM(BS149:BS150)</f>
        <v>0</v>
      </c>
      <c r="BT148" s="80" t="s">
        <v>115</v>
      </c>
      <c r="BU148" s="79">
        <f>SUM(BU149:BU150)</f>
        <v>0</v>
      </c>
      <c r="BV148" s="256">
        <f>SUM(BV149:BV150)</f>
        <v>0</v>
      </c>
      <c r="BW148" s="270"/>
      <c r="BX148" s="79"/>
      <c r="BY148" s="79"/>
      <c r="BZ148" s="271"/>
      <c r="CA148" s="79"/>
      <c r="CB148" s="70"/>
      <c r="CC148" s="70"/>
      <c r="CD148" s="70"/>
      <c r="CE148" s="80" t="s">
        <v>115</v>
      </c>
      <c r="CF148" s="79">
        <f>SUM(CF149:CF150)</f>
        <v>0</v>
      </c>
      <c r="CG148" s="79">
        <f>SUM(CG149:CG150)</f>
        <v>0</v>
      </c>
      <c r="CH148" s="80" t="s">
        <v>115</v>
      </c>
      <c r="CI148" s="79">
        <f>SUM(CI149:CI150)</f>
        <v>0</v>
      </c>
      <c r="CJ148" s="256">
        <f>SUM(CJ149:CJ150)</f>
        <v>0</v>
      </c>
      <c r="CK148" s="270"/>
      <c r="CL148" s="79"/>
      <c r="CM148" s="79"/>
      <c r="CN148" s="271"/>
      <c r="CO148" s="332"/>
    </row>
    <row r="149" spans="2:93" ht="15.75" customHeight="1">
      <c r="B149" s="8" t="s">
        <v>33</v>
      </c>
      <c r="C149" s="8" t="s">
        <v>168</v>
      </c>
      <c r="D149" s="8"/>
      <c r="E149" s="199">
        <v>116</v>
      </c>
      <c r="F149" s="118" t="s">
        <v>173</v>
      </c>
      <c r="G149" s="195" t="s">
        <v>108</v>
      </c>
      <c r="H149" s="195" t="s">
        <v>165</v>
      </c>
      <c r="I149" s="309"/>
      <c r="J149" s="5"/>
      <c r="K149" s="5"/>
      <c r="L149" s="5"/>
      <c r="M149" s="5"/>
      <c r="N149" s="5"/>
      <c r="O149" s="5"/>
      <c r="P149" s="5"/>
      <c r="Q149" s="5"/>
      <c r="R149" s="5"/>
      <c r="S149" s="145"/>
      <c r="T149" s="276"/>
      <c r="U149" s="56"/>
      <c r="V149" s="8"/>
      <c r="W149" s="273"/>
      <c r="X149" s="128"/>
      <c r="Y149" s="5"/>
      <c r="Z149" s="5"/>
      <c r="AA149" s="5"/>
      <c r="AB149" s="5"/>
      <c r="AC149" s="5"/>
      <c r="AD149" s="5"/>
      <c r="AE149" s="5"/>
      <c r="AF149" s="5"/>
      <c r="AG149" s="145"/>
      <c r="AH149" s="276"/>
      <c r="AI149" s="56"/>
      <c r="AJ149" s="8"/>
      <c r="AK149" s="273"/>
      <c r="AL149" s="128"/>
      <c r="AM149" s="5"/>
      <c r="AN149" s="5"/>
      <c r="AO149" s="5"/>
      <c r="AP149" s="5"/>
      <c r="AQ149" s="5"/>
      <c r="AR149" s="5"/>
      <c r="AS149" s="5"/>
      <c r="AT149" s="5"/>
      <c r="AU149" s="145"/>
      <c r="AV149" s="276"/>
      <c r="AW149" s="56"/>
      <c r="AX149" s="8"/>
      <c r="AY149" s="273"/>
      <c r="AZ149" s="128"/>
      <c r="BA149" s="5"/>
      <c r="BB149" s="5"/>
      <c r="BC149" s="5"/>
      <c r="BD149" s="5"/>
      <c r="BE149" s="5"/>
      <c r="BF149" s="5"/>
      <c r="BG149" s="5"/>
      <c r="BH149" s="145"/>
      <c r="BI149" s="276"/>
      <c r="BJ149" s="56"/>
      <c r="BK149" s="8"/>
      <c r="BL149" s="273"/>
      <c r="BM149" s="128"/>
      <c r="BN149" s="5"/>
      <c r="BO149" s="5"/>
      <c r="BP149" s="5"/>
      <c r="BQ149" s="5"/>
      <c r="BR149" s="5"/>
      <c r="BS149" s="5"/>
      <c r="BT149" s="5"/>
      <c r="BU149" s="5"/>
      <c r="BV149" s="145"/>
      <c r="BW149" s="276"/>
      <c r="BX149" s="56"/>
      <c r="BY149" s="8"/>
      <c r="BZ149" s="273"/>
      <c r="CA149" s="128"/>
      <c r="CB149" s="5"/>
      <c r="CC149" s="5"/>
      <c r="CD149" s="5"/>
      <c r="CE149" s="5"/>
      <c r="CF149" s="5"/>
      <c r="CG149" s="5"/>
      <c r="CH149" s="5"/>
      <c r="CI149" s="5"/>
      <c r="CJ149" s="145"/>
      <c r="CK149" s="276"/>
      <c r="CL149" s="56"/>
      <c r="CM149" s="8"/>
      <c r="CN149" s="273"/>
      <c r="CO149" s="333"/>
    </row>
    <row r="150" spans="2:93" ht="15.75" customHeight="1">
      <c r="B150" s="8" t="s">
        <v>33</v>
      </c>
      <c r="C150" s="8" t="s">
        <v>168</v>
      </c>
      <c r="D150" s="8"/>
      <c r="E150" s="199">
        <v>116</v>
      </c>
      <c r="F150" s="118" t="s">
        <v>173</v>
      </c>
      <c r="G150" s="195" t="s">
        <v>108</v>
      </c>
      <c r="H150" s="195" t="s">
        <v>165</v>
      </c>
      <c r="I150" s="309"/>
      <c r="J150" s="5"/>
      <c r="K150" s="5"/>
      <c r="L150" s="5"/>
      <c r="M150" s="5"/>
      <c r="N150" s="5"/>
      <c r="O150" s="5"/>
      <c r="P150" s="5"/>
      <c r="Q150" s="5"/>
      <c r="R150" s="5"/>
      <c r="S150" s="145"/>
      <c r="T150" s="276"/>
      <c r="U150" s="56"/>
      <c r="V150" s="8"/>
      <c r="W150" s="273"/>
      <c r="X150" s="128"/>
      <c r="Y150" s="5"/>
      <c r="Z150" s="5"/>
      <c r="AA150" s="5"/>
      <c r="AB150" s="5"/>
      <c r="AC150" s="5"/>
      <c r="AD150" s="5"/>
      <c r="AE150" s="5"/>
      <c r="AF150" s="5"/>
      <c r="AG150" s="145"/>
      <c r="AH150" s="276"/>
      <c r="AI150" s="56"/>
      <c r="AJ150" s="8"/>
      <c r="AK150" s="273"/>
      <c r="AL150" s="128"/>
      <c r="AM150" s="5"/>
      <c r="AN150" s="5"/>
      <c r="AO150" s="5"/>
      <c r="AP150" s="5"/>
      <c r="AQ150" s="5"/>
      <c r="AR150" s="5"/>
      <c r="AS150" s="5"/>
      <c r="AT150" s="5"/>
      <c r="AU150" s="145"/>
      <c r="AV150" s="276"/>
      <c r="AW150" s="56"/>
      <c r="AX150" s="8"/>
      <c r="AY150" s="273"/>
      <c r="AZ150" s="128"/>
      <c r="BA150" s="5"/>
      <c r="BB150" s="5"/>
      <c r="BC150" s="5"/>
      <c r="BD150" s="5"/>
      <c r="BE150" s="5"/>
      <c r="BF150" s="5"/>
      <c r="BG150" s="5"/>
      <c r="BH150" s="145"/>
      <c r="BI150" s="276"/>
      <c r="BJ150" s="56"/>
      <c r="BK150" s="8"/>
      <c r="BL150" s="273"/>
      <c r="BM150" s="128"/>
      <c r="BN150" s="5"/>
      <c r="BO150" s="5"/>
      <c r="BP150" s="5"/>
      <c r="BQ150" s="5"/>
      <c r="BR150" s="5"/>
      <c r="BS150" s="5"/>
      <c r="BT150" s="5"/>
      <c r="BU150" s="5"/>
      <c r="BV150" s="145"/>
      <c r="BW150" s="276"/>
      <c r="BX150" s="56"/>
      <c r="BY150" s="8"/>
      <c r="BZ150" s="273"/>
      <c r="CA150" s="128"/>
      <c r="CB150" s="5"/>
      <c r="CC150" s="5"/>
      <c r="CD150" s="5"/>
      <c r="CE150" s="5"/>
      <c r="CF150" s="5"/>
      <c r="CG150" s="5"/>
      <c r="CH150" s="5"/>
      <c r="CI150" s="5"/>
      <c r="CJ150" s="145"/>
      <c r="CK150" s="276"/>
      <c r="CL150" s="56"/>
      <c r="CM150" s="8"/>
      <c r="CN150" s="273"/>
      <c r="CO150" s="333"/>
    </row>
    <row r="151" spans="2:93" ht="15.75" customHeight="1">
      <c r="B151" s="64" t="s">
        <v>33</v>
      </c>
      <c r="C151" s="64" t="s">
        <v>168</v>
      </c>
      <c r="D151" s="65" t="s">
        <v>174</v>
      </c>
      <c r="E151" s="126">
        <v>376</v>
      </c>
      <c r="F151" s="157" t="s">
        <v>173</v>
      </c>
      <c r="G151" s="119" t="s">
        <v>108</v>
      </c>
      <c r="H151" s="119" t="s">
        <v>165</v>
      </c>
      <c r="I151" s="308"/>
      <c r="J151" s="70"/>
      <c r="K151" s="70"/>
      <c r="L151" s="70"/>
      <c r="M151" s="70"/>
      <c r="N151" s="80" t="s">
        <v>115</v>
      </c>
      <c r="O151" s="79">
        <f>SUM(O152:O153)</f>
        <v>0</v>
      </c>
      <c r="P151" s="79">
        <f>SUM(P152:P153)</f>
        <v>0</v>
      </c>
      <c r="Q151" s="80" t="s">
        <v>115</v>
      </c>
      <c r="R151" s="79">
        <f>SUM(R152:R153)</f>
        <v>0</v>
      </c>
      <c r="S151" s="256">
        <f>SUM(S152:S153)</f>
        <v>0</v>
      </c>
      <c r="T151" s="270"/>
      <c r="U151" s="79"/>
      <c r="V151" s="79"/>
      <c r="W151" s="271"/>
      <c r="X151" s="263"/>
      <c r="Y151" s="70"/>
      <c r="Z151" s="70"/>
      <c r="AA151" s="70"/>
      <c r="AB151" s="80" t="s">
        <v>115</v>
      </c>
      <c r="AC151" s="79">
        <f>SUM(AC152:AC153)</f>
        <v>0</v>
      </c>
      <c r="AD151" s="79">
        <f>SUM(AD152:AD153)</f>
        <v>0</v>
      </c>
      <c r="AE151" s="80" t="s">
        <v>115</v>
      </c>
      <c r="AF151" s="79">
        <f>SUM(AF152:AF153)</f>
        <v>0</v>
      </c>
      <c r="AG151" s="256">
        <f>SUM(AG152:AG153)</f>
        <v>0</v>
      </c>
      <c r="AH151" s="270"/>
      <c r="AI151" s="79"/>
      <c r="AJ151" s="79"/>
      <c r="AK151" s="271"/>
      <c r="AL151" s="263"/>
      <c r="AM151" s="70"/>
      <c r="AN151" s="70"/>
      <c r="AO151" s="70"/>
      <c r="AP151" s="80" t="s">
        <v>115</v>
      </c>
      <c r="AQ151" s="79">
        <f>SUM(AQ152:AQ153)</f>
        <v>0</v>
      </c>
      <c r="AR151" s="79">
        <f>SUM(AR152:AR153)</f>
        <v>0</v>
      </c>
      <c r="AS151" s="80" t="s">
        <v>115</v>
      </c>
      <c r="AT151" s="79">
        <f>SUM(AT152:AT153)</f>
        <v>0</v>
      </c>
      <c r="AU151" s="256">
        <f>SUM(AU152:AU153)</f>
        <v>0</v>
      </c>
      <c r="AV151" s="270"/>
      <c r="AW151" s="79"/>
      <c r="AX151" s="79"/>
      <c r="AY151" s="271"/>
      <c r="AZ151" s="263"/>
      <c r="BA151" s="70"/>
      <c r="BB151" s="70"/>
      <c r="BC151" s="80" t="s">
        <v>115</v>
      </c>
      <c r="BD151" s="79">
        <f>SUM(BD152:BD153)</f>
        <v>0</v>
      </c>
      <c r="BE151" s="79">
        <f>SUM(BE152:BE153)</f>
        <v>0</v>
      </c>
      <c r="BF151" s="80" t="s">
        <v>115</v>
      </c>
      <c r="BG151" s="79">
        <f>SUM(BG152:BG153)</f>
        <v>0</v>
      </c>
      <c r="BH151" s="256">
        <f>SUM(BH152:BH153)</f>
        <v>0</v>
      </c>
      <c r="BI151" s="270"/>
      <c r="BJ151" s="79"/>
      <c r="BK151" s="79"/>
      <c r="BL151" s="271"/>
      <c r="BM151" s="79"/>
      <c r="BN151" s="70"/>
      <c r="BO151" s="70"/>
      <c r="BP151" s="70"/>
      <c r="BQ151" s="80" t="s">
        <v>115</v>
      </c>
      <c r="BR151" s="79">
        <f>SUM(BR152:BR153)</f>
        <v>0</v>
      </c>
      <c r="BS151" s="79">
        <f>SUM(BS152:BS153)</f>
        <v>0</v>
      </c>
      <c r="BT151" s="80" t="s">
        <v>115</v>
      </c>
      <c r="BU151" s="79">
        <f>SUM(BU152:BU153)</f>
        <v>0</v>
      </c>
      <c r="BV151" s="256">
        <f>SUM(BV152:BV153)</f>
        <v>0</v>
      </c>
      <c r="BW151" s="270"/>
      <c r="BX151" s="79"/>
      <c r="BY151" s="79"/>
      <c r="BZ151" s="271"/>
      <c r="CA151" s="79"/>
      <c r="CB151" s="70"/>
      <c r="CC151" s="70"/>
      <c r="CD151" s="70"/>
      <c r="CE151" s="80" t="s">
        <v>115</v>
      </c>
      <c r="CF151" s="79">
        <f>SUM(CF152:CF153)</f>
        <v>0</v>
      </c>
      <c r="CG151" s="79">
        <f>SUM(CG152:CG153)</f>
        <v>0</v>
      </c>
      <c r="CH151" s="80" t="s">
        <v>115</v>
      </c>
      <c r="CI151" s="79">
        <f>SUM(CI152:CI153)</f>
        <v>0</v>
      </c>
      <c r="CJ151" s="256">
        <f>SUM(CJ152:CJ153)</f>
        <v>0</v>
      </c>
      <c r="CK151" s="270"/>
      <c r="CL151" s="79"/>
      <c r="CM151" s="79"/>
      <c r="CN151" s="271"/>
      <c r="CO151" s="332"/>
    </row>
    <row r="152" spans="2:93" ht="15.75" customHeight="1">
      <c r="B152" s="8" t="s">
        <v>33</v>
      </c>
      <c r="C152" s="8" t="s">
        <v>168</v>
      </c>
      <c r="D152" s="8"/>
      <c r="E152" s="199">
        <v>376</v>
      </c>
      <c r="F152" s="118" t="s">
        <v>173</v>
      </c>
      <c r="G152" s="195" t="s">
        <v>108</v>
      </c>
      <c r="H152" s="195" t="s">
        <v>165</v>
      </c>
      <c r="I152" s="309"/>
      <c r="J152" s="5"/>
      <c r="K152" s="5"/>
      <c r="L152" s="5"/>
      <c r="M152" s="5"/>
      <c r="N152" s="5"/>
      <c r="O152" s="5"/>
      <c r="P152" s="5"/>
      <c r="Q152" s="5"/>
      <c r="R152" s="5"/>
      <c r="S152" s="145"/>
      <c r="T152" s="276"/>
      <c r="U152" s="56"/>
      <c r="V152" s="8"/>
      <c r="W152" s="273"/>
      <c r="X152" s="128"/>
      <c r="Y152" s="5"/>
      <c r="Z152" s="5"/>
      <c r="AA152" s="5"/>
      <c r="AB152" s="5"/>
      <c r="AC152" s="5"/>
      <c r="AD152" s="5"/>
      <c r="AE152" s="5"/>
      <c r="AF152" s="5"/>
      <c r="AG152" s="145"/>
      <c r="AH152" s="276"/>
      <c r="AI152" s="56"/>
      <c r="AJ152" s="8"/>
      <c r="AK152" s="273"/>
      <c r="AL152" s="128"/>
      <c r="AM152" s="5"/>
      <c r="AN152" s="5"/>
      <c r="AO152" s="5"/>
      <c r="AP152" s="5"/>
      <c r="AQ152" s="5"/>
      <c r="AR152" s="5"/>
      <c r="AS152" s="5"/>
      <c r="AT152" s="5"/>
      <c r="AU152" s="145"/>
      <c r="AV152" s="276"/>
      <c r="AW152" s="56"/>
      <c r="AX152" s="8"/>
      <c r="AY152" s="273"/>
      <c r="AZ152" s="128"/>
      <c r="BA152" s="5"/>
      <c r="BB152" s="5"/>
      <c r="BC152" s="5"/>
      <c r="BD152" s="5"/>
      <c r="BE152" s="5"/>
      <c r="BF152" s="5"/>
      <c r="BG152" s="5"/>
      <c r="BH152" s="145"/>
      <c r="BI152" s="276"/>
      <c r="BJ152" s="56"/>
      <c r="BK152" s="8"/>
      <c r="BL152" s="273"/>
      <c r="BM152" s="128"/>
      <c r="BN152" s="5"/>
      <c r="BO152" s="5"/>
      <c r="BP152" s="5"/>
      <c r="BQ152" s="5"/>
      <c r="BR152" s="5"/>
      <c r="BS152" s="5"/>
      <c r="BT152" s="5"/>
      <c r="BU152" s="5"/>
      <c r="BV152" s="145"/>
      <c r="BW152" s="276"/>
      <c r="BX152" s="56"/>
      <c r="BY152" s="8"/>
      <c r="BZ152" s="273"/>
      <c r="CA152" s="128"/>
      <c r="CB152" s="5"/>
      <c r="CC152" s="5"/>
      <c r="CD152" s="5"/>
      <c r="CE152" s="5"/>
      <c r="CF152" s="5"/>
      <c r="CG152" s="5"/>
      <c r="CH152" s="5"/>
      <c r="CI152" s="5"/>
      <c r="CJ152" s="145"/>
      <c r="CK152" s="276"/>
      <c r="CL152" s="56"/>
      <c r="CM152" s="8"/>
      <c r="CN152" s="273"/>
      <c r="CO152" s="333"/>
    </row>
    <row r="153" spans="2:93" ht="15.75" customHeight="1">
      <c r="B153" s="8" t="s">
        <v>33</v>
      </c>
      <c r="C153" s="8" t="s">
        <v>168</v>
      </c>
      <c r="D153" s="8"/>
      <c r="E153" s="199">
        <v>376</v>
      </c>
      <c r="F153" s="118" t="s">
        <v>173</v>
      </c>
      <c r="G153" s="195" t="s">
        <v>108</v>
      </c>
      <c r="H153" s="195" t="s">
        <v>165</v>
      </c>
      <c r="I153" s="309"/>
      <c r="J153" s="5"/>
      <c r="K153" s="5"/>
      <c r="L153" s="5"/>
      <c r="M153" s="5"/>
      <c r="N153" s="5"/>
      <c r="O153" s="5"/>
      <c r="P153" s="5"/>
      <c r="Q153" s="5"/>
      <c r="R153" s="5"/>
      <c r="S153" s="145"/>
      <c r="T153" s="276"/>
      <c r="U153" s="56"/>
      <c r="V153" s="8"/>
      <c r="W153" s="273"/>
      <c r="X153" s="128"/>
      <c r="Y153" s="5"/>
      <c r="Z153" s="5"/>
      <c r="AA153" s="5"/>
      <c r="AB153" s="5"/>
      <c r="AC153" s="5"/>
      <c r="AD153" s="5"/>
      <c r="AE153" s="5"/>
      <c r="AF153" s="5"/>
      <c r="AG153" s="145"/>
      <c r="AH153" s="276"/>
      <c r="AI153" s="56"/>
      <c r="AJ153" s="8"/>
      <c r="AK153" s="273"/>
      <c r="AL153" s="128"/>
      <c r="AM153" s="5"/>
      <c r="AN153" s="5"/>
      <c r="AO153" s="5"/>
      <c r="AP153" s="5"/>
      <c r="AQ153" s="5"/>
      <c r="AR153" s="5"/>
      <c r="AS153" s="5"/>
      <c r="AT153" s="5"/>
      <c r="AU153" s="145"/>
      <c r="AV153" s="276"/>
      <c r="AW153" s="56"/>
      <c r="AX153" s="8"/>
      <c r="AY153" s="273"/>
      <c r="AZ153" s="128"/>
      <c r="BA153" s="5"/>
      <c r="BB153" s="5"/>
      <c r="BC153" s="5"/>
      <c r="BD153" s="5"/>
      <c r="BE153" s="5"/>
      <c r="BF153" s="5"/>
      <c r="BG153" s="5"/>
      <c r="BH153" s="145"/>
      <c r="BI153" s="276"/>
      <c r="BJ153" s="56"/>
      <c r="BK153" s="8"/>
      <c r="BL153" s="273"/>
      <c r="BM153" s="128"/>
      <c r="BN153" s="5"/>
      <c r="BO153" s="5"/>
      <c r="BP153" s="5"/>
      <c r="BQ153" s="5"/>
      <c r="BR153" s="5"/>
      <c r="BS153" s="5"/>
      <c r="BT153" s="5"/>
      <c r="BU153" s="5"/>
      <c r="BV153" s="145"/>
      <c r="BW153" s="276"/>
      <c r="BX153" s="56"/>
      <c r="BY153" s="8"/>
      <c r="BZ153" s="273"/>
      <c r="CA153" s="128"/>
      <c r="CB153" s="5"/>
      <c r="CC153" s="5"/>
      <c r="CD153" s="5"/>
      <c r="CE153" s="5"/>
      <c r="CF153" s="5"/>
      <c r="CG153" s="5"/>
      <c r="CH153" s="5"/>
      <c r="CI153" s="5"/>
      <c r="CJ153" s="145"/>
      <c r="CK153" s="276"/>
      <c r="CL153" s="56"/>
      <c r="CM153" s="8"/>
      <c r="CN153" s="273"/>
      <c r="CO153" s="333"/>
    </row>
    <row r="154" spans="2:93" ht="15.75" customHeight="1">
      <c r="B154" s="64" t="s">
        <v>33</v>
      </c>
      <c r="C154" s="64" t="s">
        <v>168</v>
      </c>
      <c r="D154" s="65" t="s">
        <v>174</v>
      </c>
      <c r="E154" s="126">
        <v>101</v>
      </c>
      <c r="F154" s="157" t="s">
        <v>173</v>
      </c>
      <c r="G154" s="119" t="s">
        <v>108</v>
      </c>
      <c r="H154" s="119" t="s">
        <v>165</v>
      </c>
      <c r="I154" s="308"/>
      <c r="J154" s="70"/>
      <c r="K154" s="70"/>
      <c r="L154" s="70"/>
      <c r="M154" s="70"/>
      <c r="N154" s="80" t="s">
        <v>115</v>
      </c>
      <c r="O154" s="79">
        <f>SUM(O155:O156)</f>
        <v>0</v>
      </c>
      <c r="P154" s="79">
        <f>SUM(P155:P156)</f>
        <v>0</v>
      </c>
      <c r="Q154" s="80" t="s">
        <v>115</v>
      </c>
      <c r="R154" s="79">
        <f>SUM(R155:R156)</f>
        <v>0</v>
      </c>
      <c r="S154" s="256">
        <f>SUM(S155:S156)</f>
        <v>0</v>
      </c>
      <c r="T154" s="270"/>
      <c r="U154" s="79"/>
      <c r="V154" s="79"/>
      <c r="W154" s="271"/>
      <c r="X154" s="263"/>
      <c r="Y154" s="70"/>
      <c r="Z154" s="70"/>
      <c r="AA154" s="70"/>
      <c r="AB154" s="80" t="s">
        <v>115</v>
      </c>
      <c r="AC154" s="79">
        <f>SUM(AC155:AC156)</f>
        <v>0</v>
      </c>
      <c r="AD154" s="79">
        <f>SUM(AD155:AD156)</f>
        <v>0</v>
      </c>
      <c r="AE154" s="80" t="s">
        <v>115</v>
      </c>
      <c r="AF154" s="79">
        <f>SUM(AF155:AF156)</f>
        <v>0</v>
      </c>
      <c r="AG154" s="256">
        <f>SUM(AG155:AG156)</f>
        <v>0</v>
      </c>
      <c r="AH154" s="270"/>
      <c r="AI154" s="79"/>
      <c r="AJ154" s="79"/>
      <c r="AK154" s="271"/>
      <c r="AL154" s="263"/>
      <c r="AM154" s="70"/>
      <c r="AN154" s="70"/>
      <c r="AO154" s="70"/>
      <c r="AP154" s="80" t="s">
        <v>115</v>
      </c>
      <c r="AQ154" s="79">
        <f>SUM(AQ155:AQ156)</f>
        <v>2</v>
      </c>
      <c r="AR154" s="79">
        <f>SUM(AR155:AR156)</f>
        <v>20000000</v>
      </c>
      <c r="AS154" s="80" t="s">
        <v>115</v>
      </c>
      <c r="AT154" s="79">
        <f>SUM(AT155:AT156)</f>
        <v>0.9467000000000001</v>
      </c>
      <c r="AU154" s="256">
        <f>SUM(AU155:AU156)</f>
        <v>9467000</v>
      </c>
      <c r="AV154" s="270"/>
      <c r="AW154" s="79"/>
      <c r="AX154" s="79"/>
      <c r="AY154" s="271"/>
      <c r="AZ154" s="263"/>
      <c r="BA154" s="70"/>
      <c r="BB154" s="70"/>
      <c r="BC154" s="80" t="s">
        <v>115</v>
      </c>
      <c r="BD154" s="79">
        <f>SUM(BD155:BD156)</f>
        <v>0</v>
      </c>
      <c r="BE154" s="79">
        <f>SUM(BE155:BE156)</f>
        <v>0</v>
      </c>
      <c r="BF154" s="80" t="s">
        <v>115</v>
      </c>
      <c r="BG154" s="79">
        <f>SUM(BG155:BG156)</f>
        <v>0</v>
      </c>
      <c r="BH154" s="256">
        <f>SUM(BH155:BH156)</f>
        <v>0</v>
      </c>
      <c r="BI154" s="270"/>
      <c r="BJ154" s="79"/>
      <c r="BK154" s="79"/>
      <c r="BL154" s="271"/>
      <c r="BM154" s="79"/>
      <c r="BN154" s="70"/>
      <c r="BO154" s="70"/>
      <c r="BP154" s="70"/>
      <c r="BQ154" s="80" t="s">
        <v>115</v>
      </c>
      <c r="BR154" s="79">
        <f>SUM(BR155:BR156)</f>
        <v>0</v>
      </c>
      <c r="BS154" s="79">
        <f>SUM(BS155:BS156)</f>
        <v>0</v>
      </c>
      <c r="BT154" s="80" t="s">
        <v>115</v>
      </c>
      <c r="BU154" s="79">
        <f>SUM(BU155:BU156)</f>
        <v>0</v>
      </c>
      <c r="BV154" s="256">
        <f>SUM(BV155:BV156)</f>
        <v>0</v>
      </c>
      <c r="BW154" s="270"/>
      <c r="BX154" s="79"/>
      <c r="BY154" s="79"/>
      <c r="BZ154" s="271"/>
      <c r="CA154" s="79"/>
      <c r="CB154" s="70"/>
      <c r="CC154" s="70"/>
      <c r="CD154" s="70"/>
      <c r="CE154" s="80" t="s">
        <v>115</v>
      </c>
      <c r="CF154" s="79">
        <f>SUM(CF155:CF156)</f>
        <v>0</v>
      </c>
      <c r="CG154" s="79">
        <f>SUM(CG155:CG156)</f>
        <v>0</v>
      </c>
      <c r="CH154" s="80" t="s">
        <v>115</v>
      </c>
      <c r="CI154" s="79">
        <f>SUM(CI155:CI156)</f>
        <v>0</v>
      </c>
      <c r="CJ154" s="256">
        <f>SUM(CJ155:CJ156)</f>
        <v>0</v>
      </c>
      <c r="CK154" s="270"/>
      <c r="CL154" s="79"/>
      <c r="CM154" s="79"/>
      <c r="CN154" s="271"/>
      <c r="CO154" s="332"/>
    </row>
    <row r="155" spans="2:93" ht="75">
      <c r="B155" s="8" t="s">
        <v>33</v>
      </c>
      <c r="C155" s="8" t="s">
        <v>12</v>
      </c>
      <c r="D155" s="8">
        <v>1</v>
      </c>
      <c r="E155" s="199">
        <v>101</v>
      </c>
      <c r="F155" s="118" t="s">
        <v>173</v>
      </c>
      <c r="G155" s="195" t="s">
        <v>108</v>
      </c>
      <c r="H155" s="195" t="s">
        <v>165</v>
      </c>
      <c r="I155" s="309"/>
      <c r="J155" s="5"/>
      <c r="K155" s="5"/>
      <c r="L155" s="5"/>
      <c r="M155" s="5"/>
      <c r="N155" s="5"/>
      <c r="O155" s="5"/>
      <c r="P155" s="5"/>
      <c r="Q155" s="5"/>
      <c r="R155" s="5"/>
      <c r="S155" s="145"/>
      <c r="T155" s="276"/>
      <c r="U155" s="56"/>
      <c r="V155" s="8"/>
      <c r="W155" s="273"/>
      <c r="X155" s="128"/>
      <c r="Y155" s="5"/>
      <c r="Z155" s="5"/>
      <c r="AA155" s="5"/>
      <c r="AB155" s="5"/>
      <c r="AC155" s="5"/>
      <c r="AD155" s="5"/>
      <c r="AE155" s="5"/>
      <c r="AF155" s="5"/>
      <c r="AG155" s="145"/>
      <c r="AH155" s="276"/>
      <c r="AI155" s="56"/>
      <c r="AJ155" s="8"/>
      <c r="AK155" s="273"/>
      <c r="AL155" s="265" t="s">
        <v>588</v>
      </c>
      <c r="AM155" s="51">
        <v>229.3</v>
      </c>
      <c r="AN155" s="51">
        <v>229.3</v>
      </c>
      <c r="AO155" s="51">
        <v>1</v>
      </c>
      <c r="AP155" s="52">
        <v>100</v>
      </c>
      <c r="AQ155" s="52">
        <f t="shared" ref="AQ155:AQ156" si="73">AO155*AP155/100</f>
        <v>1</v>
      </c>
      <c r="AR155" s="139">
        <f>AQ155*AUXILIAR!$B$58</f>
        <v>10000000</v>
      </c>
      <c r="AS155" s="435">
        <v>24.34</v>
      </c>
      <c r="AT155" s="222">
        <f t="shared" ref="AT155:AT156" si="74">AQ155*AS155/100</f>
        <v>0.24340000000000001</v>
      </c>
      <c r="AU155" s="260">
        <f>AT155*AUXILIAR!$B$58</f>
        <v>2434000</v>
      </c>
      <c r="AV155" s="287"/>
      <c r="AW155" s="139"/>
      <c r="AX155" s="52"/>
      <c r="AY155" s="275"/>
      <c r="AZ155" s="128"/>
      <c r="BA155" s="5"/>
      <c r="BB155" s="5"/>
      <c r="BC155" s="5"/>
      <c r="BD155" s="5"/>
      <c r="BE155" s="5"/>
      <c r="BF155" s="5"/>
      <c r="BG155" s="5"/>
      <c r="BH155" s="145"/>
      <c r="BI155" s="276"/>
      <c r="BJ155" s="56"/>
      <c r="BK155" s="8"/>
      <c r="BL155" s="273"/>
      <c r="BM155" s="128"/>
      <c r="BN155" s="5"/>
      <c r="BO155" s="5"/>
      <c r="BP155" s="5"/>
      <c r="BQ155" s="5"/>
      <c r="BR155" s="5"/>
      <c r="BS155" s="5"/>
      <c r="BT155" s="5"/>
      <c r="BU155" s="5"/>
      <c r="BV155" s="145"/>
      <c r="BW155" s="276"/>
      <c r="BX155" s="56"/>
      <c r="BY155" s="8"/>
      <c r="BZ155" s="273"/>
      <c r="CA155" s="128"/>
      <c r="CB155" s="5"/>
      <c r="CC155" s="5"/>
      <c r="CD155" s="5"/>
      <c r="CE155" s="5"/>
      <c r="CF155" s="5"/>
      <c r="CG155" s="5"/>
      <c r="CH155" s="5"/>
      <c r="CI155" s="5"/>
      <c r="CJ155" s="145"/>
      <c r="CK155" s="276"/>
      <c r="CL155" s="56"/>
      <c r="CM155" s="8"/>
      <c r="CN155" s="273"/>
      <c r="CO155" s="333"/>
    </row>
    <row r="156" spans="2:93" ht="75">
      <c r="B156" s="8" t="s">
        <v>33</v>
      </c>
      <c r="C156" s="8" t="s">
        <v>12</v>
      </c>
      <c r="D156" s="8">
        <v>1</v>
      </c>
      <c r="E156" s="199">
        <v>101</v>
      </c>
      <c r="F156" s="118" t="s">
        <v>173</v>
      </c>
      <c r="G156" s="195" t="s">
        <v>108</v>
      </c>
      <c r="H156" s="195" t="s">
        <v>165</v>
      </c>
      <c r="I156" s="309"/>
      <c r="J156" s="5"/>
      <c r="K156" s="5"/>
      <c r="L156" s="5"/>
      <c r="M156" s="5"/>
      <c r="N156" s="5"/>
      <c r="O156" s="5"/>
      <c r="P156" s="5"/>
      <c r="Q156" s="5"/>
      <c r="R156" s="5"/>
      <c r="S156" s="145"/>
      <c r="T156" s="276"/>
      <c r="U156" s="56"/>
      <c r="V156" s="8"/>
      <c r="W156" s="273"/>
      <c r="X156" s="128"/>
      <c r="Y156" s="5"/>
      <c r="Z156" s="5"/>
      <c r="AA156" s="5"/>
      <c r="AB156" s="5"/>
      <c r="AC156" s="5"/>
      <c r="AD156" s="5"/>
      <c r="AE156" s="5"/>
      <c r="AF156" s="5"/>
      <c r="AG156" s="145"/>
      <c r="AH156" s="276"/>
      <c r="AI156" s="56"/>
      <c r="AJ156" s="8"/>
      <c r="AK156" s="273"/>
      <c r="AL156" s="265" t="s">
        <v>589</v>
      </c>
      <c r="AM156" s="51">
        <v>232.15</v>
      </c>
      <c r="AN156" s="51">
        <v>232.15</v>
      </c>
      <c r="AO156" s="51">
        <v>1</v>
      </c>
      <c r="AP156" s="52">
        <v>100</v>
      </c>
      <c r="AQ156" s="52">
        <f t="shared" si="73"/>
        <v>1</v>
      </c>
      <c r="AR156" s="139">
        <f>AQ156*AUXILIAR!$B$58</f>
        <v>10000000</v>
      </c>
      <c r="AS156" s="435">
        <v>70.33</v>
      </c>
      <c r="AT156" s="222">
        <f t="shared" si="74"/>
        <v>0.70330000000000004</v>
      </c>
      <c r="AU156" s="260">
        <f>AT156*AUXILIAR!$B$58</f>
        <v>7033000</v>
      </c>
      <c r="AV156" s="287"/>
      <c r="AW156" s="139"/>
      <c r="AX156" s="52"/>
      <c r="AY156" s="275"/>
      <c r="AZ156" s="128"/>
      <c r="BA156" s="5"/>
      <c r="BB156" s="5"/>
      <c r="BC156" s="5"/>
      <c r="BD156" s="5"/>
      <c r="BE156" s="5"/>
      <c r="BF156" s="5"/>
      <c r="BG156" s="5"/>
      <c r="BH156" s="145"/>
      <c r="BI156" s="276"/>
      <c r="BJ156" s="56"/>
      <c r="BK156" s="8"/>
      <c r="BL156" s="273"/>
      <c r="BM156" s="128"/>
      <c r="BN156" s="5"/>
      <c r="BO156" s="5"/>
      <c r="BP156" s="5"/>
      <c r="BQ156" s="5"/>
      <c r="BR156" s="5"/>
      <c r="BS156" s="5"/>
      <c r="BT156" s="5"/>
      <c r="BU156" s="5"/>
      <c r="BV156" s="145"/>
      <c r="BW156" s="276"/>
      <c r="BX156" s="56"/>
      <c r="BY156" s="8"/>
      <c r="BZ156" s="273"/>
      <c r="CA156" s="128"/>
      <c r="CB156" s="5"/>
      <c r="CC156" s="5"/>
      <c r="CD156" s="5"/>
      <c r="CE156" s="5"/>
      <c r="CF156" s="5"/>
      <c r="CG156" s="5"/>
      <c r="CH156" s="5"/>
      <c r="CI156" s="5"/>
      <c r="CJ156" s="145"/>
      <c r="CK156" s="276"/>
      <c r="CL156" s="56"/>
      <c r="CM156" s="8"/>
      <c r="CN156" s="273"/>
      <c r="CO156" s="333"/>
    </row>
    <row r="157" spans="2:93" ht="21" customHeight="1">
      <c r="B157" s="1" t="s">
        <v>33</v>
      </c>
      <c r="C157" s="1" t="s">
        <v>172</v>
      </c>
      <c r="D157" s="2" t="s">
        <v>22</v>
      </c>
      <c r="E157" s="1">
        <v>1</v>
      </c>
      <c r="F157" s="2" t="s">
        <v>171</v>
      </c>
      <c r="G157" s="38" t="s">
        <v>108</v>
      </c>
      <c r="H157" s="2" t="s">
        <v>165</v>
      </c>
      <c r="I157" s="303"/>
      <c r="J157" s="3"/>
      <c r="K157" s="3"/>
      <c r="L157" s="3"/>
      <c r="M157" s="3"/>
      <c r="N157" s="38" t="s">
        <v>261</v>
      </c>
      <c r="O157" s="81">
        <f>O158+O161</f>
        <v>0</v>
      </c>
      <c r="P157" s="81">
        <f>P158+P161</f>
        <v>0</v>
      </c>
      <c r="Q157" s="38" t="s">
        <v>262</v>
      </c>
      <c r="R157" s="81">
        <f>R158+R161</f>
        <v>0</v>
      </c>
      <c r="S157" s="89">
        <f>S158+S161</f>
        <v>0</v>
      </c>
      <c r="T157" s="268"/>
      <c r="U157" s="81"/>
      <c r="V157" s="81"/>
      <c r="W157" s="269"/>
      <c r="X157" s="262"/>
      <c r="Y157" s="3"/>
      <c r="Z157" s="3"/>
      <c r="AA157" s="3"/>
      <c r="AB157" s="38" t="s">
        <v>261</v>
      </c>
      <c r="AC157" s="81">
        <f>AC158+AC161</f>
        <v>0</v>
      </c>
      <c r="AD157" s="81">
        <f>AD158+AD161</f>
        <v>0</v>
      </c>
      <c r="AE157" s="38" t="s">
        <v>262</v>
      </c>
      <c r="AF157" s="81">
        <f>AF158+AF161</f>
        <v>0</v>
      </c>
      <c r="AG157" s="89">
        <f>AG158+AG161</f>
        <v>0</v>
      </c>
      <c r="AH157" s="268"/>
      <c r="AI157" s="81"/>
      <c r="AJ157" s="81"/>
      <c r="AK157" s="269"/>
      <c r="AL157" s="262"/>
      <c r="AM157" s="3"/>
      <c r="AN157" s="3"/>
      <c r="AO157" s="3"/>
      <c r="AP157" s="38" t="s">
        <v>116</v>
      </c>
      <c r="AQ157" s="81">
        <f>AQ158+AQ161</f>
        <v>0</v>
      </c>
      <c r="AR157" s="81">
        <f>AR158+AR161</f>
        <v>0</v>
      </c>
      <c r="AS157" s="38" t="s">
        <v>116</v>
      </c>
      <c r="AT157" s="81">
        <f>AT158+AT161</f>
        <v>0</v>
      </c>
      <c r="AU157" s="89">
        <f>AU158+AU161</f>
        <v>0</v>
      </c>
      <c r="AV157" s="268"/>
      <c r="AW157" s="81"/>
      <c r="AX157" s="81"/>
      <c r="AY157" s="269"/>
      <c r="AZ157" s="262"/>
      <c r="BA157" s="3"/>
      <c r="BB157" s="3"/>
      <c r="BC157" s="38" t="s">
        <v>116</v>
      </c>
      <c r="BD157" s="81">
        <f>BD158+BD161</f>
        <v>0</v>
      </c>
      <c r="BE157" s="81">
        <f>BE158+BE161</f>
        <v>0</v>
      </c>
      <c r="BF157" s="38" t="s">
        <v>116</v>
      </c>
      <c r="BG157" s="81">
        <f>BG158+BG161</f>
        <v>0</v>
      </c>
      <c r="BH157" s="89">
        <f>BH158+BH161</f>
        <v>0</v>
      </c>
      <c r="BI157" s="268"/>
      <c r="BJ157" s="81"/>
      <c r="BK157" s="81"/>
      <c r="BL157" s="269"/>
      <c r="BM157" s="325"/>
      <c r="BN157" s="3"/>
      <c r="BO157" s="3"/>
      <c r="BP157" s="3"/>
      <c r="BQ157" s="38" t="s">
        <v>116</v>
      </c>
      <c r="BR157" s="81">
        <f>BR158+BR161</f>
        <v>0</v>
      </c>
      <c r="BS157" s="81">
        <f>BS158+BS161</f>
        <v>0</v>
      </c>
      <c r="BT157" s="38" t="s">
        <v>116</v>
      </c>
      <c r="BU157" s="81">
        <f>BU158+BU161</f>
        <v>0</v>
      </c>
      <c r="BV157" s="89">
        <f>BV158+BV161</f>
        <v>0</v>
      </c>
      <c r="BW157" s="268"/>
      <c r="BX157" s="81"/>
      <c r="BY157" s="81"/>
      <c r="BZ157" s="269"/>
      <c r="CA157" s="325"/>
      <c r="CB157" s="3"/>
      <c r="CC157" s="3"/>
      <c r="CD157" s="3"/>
      <c r="CE157" s="38" t="s">
        <v>116</v>
      </c>
      <c r="CF157" s="81">
        <f>CF158+CF161</f>
        <v>0</v>
      </c>
      <c r="CG157" s="81">
        <f>CG158+CG161</f>
        <v>0</v>
      </c>
      <c r="CH157" s="38" t="s">
        <v>116</v>
      </c>
      <c r="CI157" s="81">
        <f>CI158+CI161</f>
        <v>0</v>
      </c>
      <c r="CJ157" s="89">
        <f>CJ158+CJ161</f>
        <v>0</v>
      </c>
      <c r="CK157" s="268"/>
      <c r="CL157" s="81"/>
      <c r="CM157" s="81"/>
      <c r="CN157" s="269"/>
      <c r="CO157" s="331"/>
    </row>
    <row r="158" spans="2:93" ht="15" customHeight="1">
      <c r="B158" s="64" t="s">
        <v>33</v>
      </c>
      <c r="C158" s="64" t="s">
        <v>168</v>
      </c>
      <c r="D158" s="65" t="s">
        <v>174</v>
      </c>
      <c r="E158" s="126">
        <v>116</v>
      </c>
      <c r="F158" s="157" t="s">
        <v>171</v>
      </c>
      <c r="G158" s="119" t="s">
        <v>108</v>
      </c>
      <c r="H158" s="119" t="s">
        <v>165</v>
      </c>
      <c r="I158" s="308"/>
      <c r="J158" s="70"/>
      <c r="K158" s="70"/>
      <c r="L158" s="70"/>
      <c r="M158" s="70"/>
      <c r="N158" s="80" t="s">
        <v>115</v>
      </c>
      <c r="O158" s="79">
        <f>SUM(O159:O160)</f>
        <v>0</v>
      </c>
      <c r="P158" s="79">
        <f>SUM(P159:P160)</f>
        <v>0</v>
      </c>
      <c r="Q158" s="80" t="s">
        <v>115</v>
      </c>
      <c r="R158" s="79">
        <f>SUM(R159:R160)</f>
        <v>0</v>
      </c>
      <c r="S158" s="256">
        <f>SUM(S159:S160)</f>
        <v>0</v>
      </c>
      <c r="T158" s="270"/>
      <c r="U158" s="79"/>
      <c r="V158" s="79"/>
      <c r="W158" s="271"/>
      <c r="X158" s="263"/>
      <c r="Y158" s="70"/>
      <c r="Z158" s="70"/>
      <c r="AA158" s="70"/>
      <c r="AB158" s="80" t="s">
        <v>115</v>
      </c>
      <c r="AC158" s="79">
        <f>SUM(AC159:AC160)</f>
        <v>0</v>
      </c>
      <c r="AD158" s="79">
        <f>SUM(AD159:AD160)</f>
        <v>0</v>
      </c>
      <c r="AE158" s="80" t="s">
        <v>115</v>
      </c>
      <c r="AF158" s="79">
        <f>SUM(AF159:AF160)</f>
        <v>0</v>
      </c>
      <c r="AG158" s="256">
        <f>SUM(AG159:AG160)</f>
        <v>0</v>
      </c>
      <c r="AH158" s="270"/>
      <c r="AI158" s="79"/>
      <c r="AJ158" s="79"/>
      <c r="AK158" s="271"/>
      <c r="AL158" s="263"/>
      <c r="AM158" s="70"/>
      <c r="AN158" s="70"/>
      <c r="AO158" s="70"/>
      <c r="AP158" s="80" t="s">
        <v>115</v>
      </c>
      <c r="AQ158" s="79">
        <f>SUM(AQ159:AQ160)</f>
        <v>0</v>
      </c>
      <c r="AR158" s="79">
        <f>SUM(AR159:AR160)</f>
        <v>0</v>
      </c>
      <c r="AS158" s="80" t="s">
        <v>115</v>
      </c>
      <c r="AT158" s="79">
        <f>SUM(AT159:AT160)</f>
        <v>0</v>
      </c>
      <c r="AU158" s="256">
        <f>SUM(AU159:AU160)</f>
        <v>0</v>
      </c>
      <c r="AV158" s="270"/>
      <c r="AW158" s="79"/>
      <c r="AX158" s="79"/>
      <c r="AY158" s="271"/>
      <c r="AZ158" s="263"/>
      <c r="BA158" s="70"/>
      <c r="BB158" s="70"/>
      <c r="BC158" s="80" t="s">
        <v>115</v>
      </c>
      <c r="BD158" s="79">
        <f>SUM(BD159:BD160)</f>
        <v>0</v>
      </c>
      <c r="BE158" s="79">
        <f>SUM(BE159:BE160)</f>
        <v>0</v>
      </c>
      <c r="BF158" s="80" t="s">
        <v>115</v>
      </c>
      <c r="BG158" s="79">
        <f>SUM(BG159:BG160)</f>
        <v>0</v>
      </c>
      <c r="BH158" s="256">
        <f>SUM(BH159:BH160)</f>
        <v>0</v>
      </c>
      <c r="BI158" s="270"/>
      <c r="BJ158" s="79"/>
      <c r="BK158" s="79"/>
      <c r="BL158" s="271"/>
      <c r="BM158" s="79"/>
      <c r="BN158" s="70"/>
      <c r="BO158" s="70"/>
      <c r="BP158" s="70"/>
      <c r="BQ158" s="80" t="s">
        <v>115</v>
      </c>
      <c r="BR158" s="79">
        <f>SUM(BR159:BR160)</f>
        <v>0</v>
      </c>
      <c r="BS158" s="79">
        <f>SUM(BS159:BS160)</f>
        <v>0</v>
      </c>
      <c r="BT158" s="80" t="s">
        <v>115</v>
      </c>
      <c r="BU158" s="79">
        <f>SUM(BU159:BU160)</f>
        <v>0</v>
      </c>
      <c r="BV158" s="256">
        <f>SUM(BV159:BV160)</f>
        <v>0</v>
      </c>
      <c r="BW158" s="270"/>
      <c r="BX158" s="79"/>
      <c r="BY158" s="79"/>
      <c r="BZ158" s="271"/>
      <c r="CA158" s="79"/>
      <c r="CB158" s="70"/>
      <c r="CC158" s="70"/>
      <c r="CD158" s="70"/>
      <c r="CE158" s="80" t="s">
        <v>115</v>
      </c>
      <c r="CF158" s="79">
        <f>SUM(CF159:CF160)</f>
        <v>0</v>
      </c>
      <c r="CG158" s="79">
        <f>SUM(CG159:CG160)</f>
        <v>0</v>
      </c>
      <c r="CH158" s="80" t="s">
        <v>115</v>
      </c>
      <c r="CI158" s="79">
        <f>SUM(CI159:CI160)</f>
        <v>0</v>
      </c>
      <c r="CJ158" s="256">
        <f>SUM(CJ159:CJ160)</f>
        <v>0</v>
      </c>
      <c r="CK158" s="270"/>
      <c r="CL158" s="79"/>
      <c r="CM158" s="79"/>
      <c r="CN158" s="271"/>
      <c r="CO158" s="332"/>
    </row>
    <row r="159" spans="2:93" ht="15.75" customHeight="1">
      <c r="B159" s="8" t="s">
        <v>33</v>
      </c>
      <c r="C159" s="8" t="s">
        <v>168</v>
      </c>
      <c r="D159" s="8"/>
      <c r="E159" s="197">
        <v>116</v>
      </c>
      <c r="F159" s="118" t="s">
        <v>171</v>
      </c>
      <c r="G159" s="195" t="s">
        <v>108</v>
      </c>
      <c r="H159" s="195" t="s">
        <v>165</v>
      </c>
      <c r="I159" s="309"/>
      <c r="J159" s="5"/>
      <c r="K159" s="5"/>
      <c r="L159" s="5"/>
      <c r="M159" s="5"/>
      <c r="N159" s="5"/>
      <c r="O159" s="5"/>
      <c r="P159" s="5"/>
      <c r="Q159" s="5"/>
      <c r="R159" s="5"/>
      <c r="S159" s="145"/>
      <c r="T159" s="276"/>
      <c r="U159" s="56"/>
      <c r="V159" s="8"/>
      <c r="W159" s="273"/>
      <c r="X159" s="128"/>
      <c r="Y159" s="5"/>
      <c r="Z159" s="5"/>
      <c r="AA159" s="5"/>
      <c r="AB159" s="5"/>
      <c r="AC159" s="5"/>
      <c r="AD159" s="5"/>
      <c r="AE159" s="5"/>
      <c r="AF159" s="5"/>
      <c r="AG159" s="145"/>
      <c r="AH159" s="276"/>
      <c r="AI159" s="56"/>
      <c r="AJ159" s="8"/>
      <c r="AK159" s="273"/>
      <c r="AL159" s="128"/>
      <c r="AM159" s="5"/>
      <c r="AN159" s="5"/>
      <c r="AO159" s="5"/>
      <c r="AP159" s="5"/>
      <c r="AQ159" s="5"/>
      <c r="AR159" s="5"/>
      <c r="AS159" s="5"/>
      <c r="AT159" s="5"/>
      <c r="AU159" s="145"/>
      <c r="AV159" s="276"/>
      <c r="AW159" s="56"/>
      <c r="AX159" s="8"/>
      <c r="AY159" s="273"/>
      <c r="AZ159" s="128"/>
      <c r="BA159" s="5"/>
      <c r="BB159" s="5"/>
      <c r="BC159" s="5"/>
      <c r="BD159" s="5"/>
      <c r="BE159" s="5"/>
      <c r="BF159" s="5"/>
      <c r="BG159" s="5"/>
      <c r="BH159" s="145"/>
      <c r="BI159" s="276"/>
      <c r="BJ159" s="56"/>
      <c r="BK159" s="8"/>
      <c r="BL159" s="273"/>
      <c r="BM159" s="128"/>
      <c r="BN159" s="5"/>
      <c r="BO159" s="5"/>
      <c r="BP159" s="5"/>
      <c r="BQ159" s="5"/>
      <c r="BR159" s="5"/>
      <c r="BS159" s="5"/>
      <c r="BT159" s="5"/>
      <c r="BU159" s="5"/>
      <c r="BV159" s="145"/>
      <c r="BW159" s="276"/>
      <c r="BX159" s="56"/>
      <c r="BY159" s="8"/>
      <c r="BZ159" s="273"/>
      <c r="CA159" s="128"/>
      <c r="CB159" s="5"/>
      <c r="CC159" s="5"/>
      <c r="CD159" s="5"/>
      <c r="CE159" s="5"/>
      <c r="CF159" s="5"/>
      <c r="CG159" s="5"/>
      <c r="CH159" s="5"/>
      <c r="CI159" s="5"/>
      <c r="CJ159" s="145"/>
      <c r="CK159" s="276"/>
      <c r="CL159" s="56"/>
      <c r="CM159" s="8"/>
      <c r="CN159" s="273"/>
      <c r="CO159" s="333"/>
    </row>
    <row r="160" spans="2:93" ht="15.75" customHeight="1">
      <c r="B160" s="8" t="s">
        <v>33</v>
      </c>
      <c r="C160" s="8" t="s">
        <v>168</v>
      </c>
      <c r="D160" s="8"/>
      <c r="E160" s="197">
        <v>116</v>
      </c>
      <c r="F160" s="118" t="s">
        <v>171</v>
      </c>
      <c r="G160" s="195" t="s">
        <v>108</v>
      </c>
      <c r="H160" s="195" t="s">
        <v>165</v>
      </c>
      <c r="I160" s="309"/>
      <c r="J160" s="5"/>
      <c r="K160" s="5"/>
      <c r="L160" s="5"/>
      <c r="M160" s="5"/>
      <c r="N160" s="5"/>
      <c r="O160" s="5"/>
      <c r="P160" s="5"/>
      <c r="Q160" s="5"/>
      <c r="R160" s="5"/>
      <c r="S160" s="145"/>
      <c r="T160" s="276"/>
      <c r="U160" s="56"/>
      <c r="V160" s="8"/>
      <c r="W160" s="273"/>
      <c r="X160" s="128"/>
      <c r="Y160" s="5"/>
      <c r="Z160" s="5"/>
      <c r="AA160" s="5"/>
      <c r="AB160" s="5"/>
      <c r="AC160" s="5"/>
      <c r="AD160" s="5"/>
      <c r="AE160" s="5"/>
      <c r="AF160" s="5"/>
      <c r="AG160" s="145"/>
      <c r="AH160" s="276"/>
      <c r="AI160" s="56"/>
      <c r="AJ160" s="8"/>
      <c r="AK160" s="273"/>
      <c r="AL160" s="128"/>
      <c r="AM160" s="5"/>
      <c r="AN160" s="5"/>
      <c r="AO160" s="5"/>
      <c r="AP160" s="5"/>
      <c r="AQ160" s="5"/>
      <c r="AR160" s="5"/>
      <c r="AS160" s="5"/>
      <c r="AT160" s="5"/>
      <c r="AU160" s="145"/>
      <c r="AV160" s="276"/>
      <c r="AW160" s="56"/>
      <c r="AX160" s="8"/>
      <c r="AY160" s="273"/>
      <c r="AZ160" s="128"/>
      <c r="BA160" s="5"/>
      <c r="BB160" s="5"/>
      <c r="BC160" s="5"/>
      <c r="BD160" s="5"/>
      <c r="BE160" s="5"/>
      <c r="BF160" s="5"/>
      <c r="BG160" s="5"/>
      <c r="BH160" s="145"/>
      <c r="BI160" s="276"/>
      <c r="BJ160" s="56"/>
      <c r="BK160" s="8"/>
      <c r="BL160" s="273"/>
      <c r="BM160" s="128"/>
      <c r="BN160" s="5"/>
      <c r="BO160" s="5"/>
      <c r="BP160" s="5"/>
      <c r="BQ160" s="5"/>
      <c r="BR160" s="5"/>
      <c r="BS160" s="5"/>
      <c r="BT160" s="5"/>
      <c r="BU160" s="5"/>
      <c r="BV160" s="145"/>
      <c r="BW160" s="276"/>
      <c r="BX160" s="56"/>
      <c r="BY160" s="8"/>
      <c r="BZ160" s="273"/>
      <c r="CA160" s="128"/>
      <c r="CB160" s="5"/>
      <c r="CC160" s="5"/>
      <c r="CD160" s="5"/>
      <c r="CE160" s="5"/>
      <c r="CF160" s="5"/>
      <c r="CG160" s="5"/>
      <c r="CH160" s="5"/>
      <c r="CI160" s="5"/>
      <c r="CJ160" s="145"/>
      <c r="CK160" s="276"/>
      <c r="CL160" s="56"/>
      <c r="CM160" s="8"/>
      <c r="CN160" s="273"/>
      <c r="CO160" s="333"/>
    </row>
    <row r="161" spans="2:93" ht="15.75" customHeight="1">
      <c r="B161" s="64" t="s">
        <v>33</v>
      </c>
      <c r="C161" s="64" t="s">
        <v>168</v>
      </c>
      <c r="D161" s="65" t="s">
        <v>174</v>
      </c>
      <c r="E161" s="126">
        <v>116</v>
      </c>
      <c r="F161" s="157" t="s">
        <v>171</v>
      </c>
      <c r="G161" s="119" t="s">
        <v>108</v>
      </c>
      <c r="H161" s="119" t="s">
        <v>165</v>
      </c>
      <c r="I161" s="308"/>
      <c r="J161" s="70"/>
      <c r="K161" s="70"/>
      <c r="L161" s="70"/>
      <c r="M161" s="70"/>
      <c r="N161" s="80" t="s">
        <v>115</v>
      </c>
      <c r="O161" s="79">
        <f>SUM(O162:O163)</f>
        <v>0</v>
      </c>
      <c r="P161" s="79">
        <f>SUM(P162:P163)</f>
        <v>0</v>
      </c>
      <c r="Q161" s="80" t="s">
        <v>115</v>
      </c>
      <c r="R161" s="79">
        <f>SUM(R162:R163)</f>
        <v>0</v>
      </c>
      <c r="S161" s="256">
        <f>SUM(S162:S163)</f>
        <v>0</v>
      </c>
      <c r="T161" s="270"/>
      <c r="U161" s="79"/>
      <c r="V161" s="79"/>
      <c r="W161" s="271"/>
      <c r="X161" s="263"/>
      <c r="Y161" s="70"/>
      <c r="Z161" s="70"/>
      <c r="AA161" s="70"/>
      <c r="AB161" s="80" t="s">
        <v>115</v>
      </c>
      <c r="AC161" s="79">
        <f>SUM(AC162:AC163)</f>
        <v>0</v>
      </c>
      <c r="AD161" s="79">
        <f>SUM(AD162:AD163)</f>
        <v>0</v>
      </c>
      <c r="AE161" s="80" t="s">
        <v>115</v>
      </c>
      <c r="AF161" s="79">
        <f>SUM(AF162:AF163)</f>
        <v>0</v>
      </c>
      <c r="AG161" s="256">
        <f>SUM(AG162:AG163)</f>
        <v>0</v>
      </c>
      <c r="AH161" s="270"/>
      <c r="AI161" s="79"/>
      <c r="AJ161" s="79"/>
      <c r="AK161" s="271"/>
      <c r="AL161" s="263"/>
      <c r="AM161" s="70"/>
      <c r="AN161" s="70"/>
      <c r="AO161" s="70"/>
      <c r="AP161" s="80" t="s">
        <v>115</v>
      </c>
      <c r="AQ161" s="79">
        <f>SUM(AQ162:AQ163)</f>
        <v>0</v>
      </c>
      <c r="AR161" s="79">
        <f>SUM(AR162:AR163)</f>
        <v>0</v>
      </c>
      <c r="AS161" s="80" t="s">
        <v>115</v>
      </c>
      <c r="AT161" s="79">
        <f>SUM(AT162:AT163)</f>
        <v>0</v>
      </c>
      <c r="AU161" s="256">
        <f>SUM(AU162:AU163)</f>
        <v>0</v>
      </c>
      <c r="AV161" s="270"/>
      <c r="AW161" s="79"/>
      <c r="AX161" s="79"/>
      <c r="AY161" s="271"/>
      <c r="AZ161" s="263"/>
      <c r="BA161" s="70"/>
      <c r="BB161" s="70"/>
      <c r="BC161" s="80" t="s">
        <v>115</v>
      </c>
      <c r="BD161" s="79">
        <f>SUM(BD162:BD163)</f>
        <v>0</v>
      </c>
      <c r="BE161" s="79">
        <f>SUM(BE162:BE163)</f>
        <v>0</v>
      </c>
      <c r="BF161" s="80" t="s">
        <v>115</v>
      </c>
      <c r="BG161" s="79">
        <f>SUM(BG162:BG163)</f>
        <v>0</v>
      </c>
      <c r="BH161" s="256">
        <f>SUM(BH162:BH163)</f>
        <v>0</v>
      </c>
      <c r="BI161" s="270"/>
      <c r="BJ161" s="79"/>
      <c r="BK161" s="79"/>
      <c r="BL161" s="271"/>
      <c r="BM161" s="79"/>
      <c r="BN161" s="70"/>
      <c r="BO161" s="70"/>
      <c r="BP161" s="70"/>
      <c r="BQ161" s="80" t="s">
        <v>115</v>
      </c>
      <c r="BR161" s="79">
        <f>SUM(BR162:BR163)</f>
        <v>0</v>
      </c>
      <c r="BS161" s="79">
        <f>SUM(BS162:BS163)</f>
        <v>0</v>
      </c>
      <c r="BT161" s="80" t="s">
        <v>115</v>
      </c>
      <c r="BU161" s="79">
        <f>SUM(BU162:BU163)</f>
        <v>0</v>
      </c>
      <c r="BV161" s="256">
        <f>SUM(BV162:BV163)</f>
        <v>0</v>
      </c>
      <c r="BW161" s="270"/>
      <c r="BX161" s="79"/>
      <c r="BY161" s="79"/>
      <c r="BZ161" s="271"/>
      <c r="CA161" s="79"/>
      <c r="CB161" s="70"/>
      <c r="CC161" s="70"/>
      <c r="CD161" s="70"/>
      <c r="CE161" s="80" t="s">
        <v>115</v>
      </c>
      <c r="CF161" s="79">
        <f>SUM(CF162:CF163)</f>
        <v>0</v>
      </c>
      <c r="CG161" s="79">
        <f>SUM(CG162:CG163)</f>
        <v>0</v>
      </c>
      <c r="CH161" s="80" t="s">
        <v>115</v>
      </c>
      <c r="CI161" s="79">
        <f>SUM(CI162:CI163)</f>
        <v>0</v>
      </c>
      <c r="CJ161" s="256">
        <f>SUM(CJ162:CJ163)</f>
        <v>0</v>
      </c>
      <c r="CK161" s="270"/>
      <c r="CL161" s="79"/>
      <c r="CM161" s="79"/>
      <c r="CN161" s="271"/>
      <c r="CO161" s="332"/>
    </row>
    <row r="162" spans="2:93" ht="15.75" customHeight="1">
      <c r="B162" s="8" t="s">
        <v>33</v>
      </c>
      <c r="C162" s="8" t="s">
        <v>168</v>
      </c>
      <c r="D162" s="8"/>
      <c r="E162" s="197">
        <v>116</v>
      </c>
      <c r="F162" s="118" t="s">
        <v>171</v>
      </c>
      <c r="G162" s="195" t="s">
        <v>108</v>
      </c>
      <c r="H162" s="195" t="s">
        <v>165</v>
      </c>
      <c r="I162" s="309"/>
      <c r="J162" s="5"/>
      <c r="K162" s="5"/>
      <c r="L162" s="5"/>
      <c r="M162" s="5"/>
      <c r="N162" s="5"/>
      <c r="O162" s="5"/>
      <c r="P162" s="5"/>
      <c r="Q162" s="5"/>
      <c r="R162" s="5"/>
      <c r="S162" s="145"/>
      <c r="T162" s="276"/>
      <c r="U162" s="56"/>
      <c r="V162" s="8"/>
      <c r="W162" s="273"/>
      <c r="X162" s="128"/>
      <c r="Y162" s="5"/>
      <c r="Z162" s="5"/>
      <c r="AA162" s="5"/>
      <c r="AB162" s="5"/>
      <c r="AC162" s="5"/>
      <c r="AD162" s="5"/>
      <c r="AE162" s="5"/>
      <c r="AF162" s="5"/>
      <c r="AG162" s="145"/>
      <c r="AH162" s="276"/>
      <c r="AI162" s="56"/>
      <c r="AJ162" s="8"/>
      <c r="AK162" s="273"/>
      <c r="AL162" s="128"/>
      <c r="AM162" s="5"/>
      <c r="AN162" s="5"/>
      <c r="AO162" s="5"/>
      <c r="AP162" s="5"/>
      <c r="AQ162" s="5"/>
      <c r="AR162" s="5"/>
      <c r="AS162" s="5"/>
      <c r="AT162" s="5"/>
      <c r="AU162" s="145"/>
      <c r="AV162" s="276"/>
      <c r="AW162" s="56"/>
      <c r="AX162" s="8"/>
      <c r="AY162" s="273"/>
      <c r="AZ162" s="128"/>
      <c r="BA162" s="5"/>
      <c r="BB162" s="5"/>
      <c r="BC162" s="5"/>
      <c r="BD162" s="5"/>
      <c r="BE162" s="5"/>
      <c r="BF162" s="5"/>
      <c r="BG162" s="5"/>
      <c r="BH162" s="145"/>
      <c r="BI162" s="276"/>
      <c r="BJ162" s="56"/>
      <c r="BK162" s="8"/>
      <c r="BL162" s="273"/>
      <c r="BM162" s="128"/>
      <c r="BN162" s="5"/>
      <c r="BO162" s="5"/>
      <c r="BP162" s="5"/>
      <c r="BQ162" s="5"/>
      <c r="BR162" s="5"/>
      <c r="BS162" s="5"/>
      <c r="BT162" s="5"/>
      <c r="BU162" s="5"/>
      <c r="BV162" s="145"/>
      <c r="BW162" s="276"/>
      <c r="BX162" s="56"/>
      <c r="BY162" s="8"/>
      <c r="BZ162" s="273"/>
      <c r="CA162" s="128"/>
      <c r="CB162" s="5"/>
      <c r="CC162" s="5"/>
      <c r="CD162" s="5"/>
      <c r="CE162" s="5"/>
      <c r="CF162" s="5"/>
      <c r="CG162" s="5"/>
      <c r="CH162" s="5"/>
      <c r="CI162" s="5"/>
      <c r="CJ162" s="145"/>
      <c r="CK162" s="276"/>
      <c r="CL162" s="56"/>
      <c r="CM162" s="8"/>
      <c r="CN162" s="273"/>
      <c r="CO162" s="333"/>
    </row>
    <row r="163" spans="2:93" ht="15.75" customHeight="1">
      <c r="B163" s="8" t="s">
        <v>33</v>
      </c>
      <c r="C163" s="8" t="s">
        <v>168</v>
      </c>
      <c r="D163" s="8"/>
      <c r="E163" s="197">
        <v>116</v>
      </c>
      <c r="F163" s="118" t="s">
        <v>171</v>
      </c>
      <c r="G163" s="195" t="s">
        <v>108</v>
      </c>
      <c r="H163" s="195" t="s">
        <v>165</v>
      </c>
      <c r="I163" s="309"/>
      <c r="J163" s="5"/>
      <c r="K163" s="5"/>
      <c r="L163" s="5"/>
      <c r="M163" s="5"/>
      <c r="N163" s="5"/>
      <c r="O163" s="5"/>
      <c r="P163" s="5"/>
      <c r="Q163" s="5"/>
      <c r="R163" s="5"/>
      <c r="S163" s="145"/>
      <c r="T163" s="276"/>
      <c r="U163" s="56"/>
      <c r="V163" s="8"/>
      <c r="W163" s="273"/>
      <c r="X163" s="128"/>
      <c r="Y163" s="5"/>
      <c r="Z163" s="5"/>
      <c r="AA163" s="5"/>
      <c r="AB163" s="5"/>
      <c r="AC163" s="5"/>
      <c r="AD163" s="5"/>
      <c r="AE163" s="5"/>
      <c r="AF163" s="5"/>
      <c r="AG163" s="145"/>
      <c r="AH163" s="276"/>
      <c r="AI163" s="56"/>
      <c r="AJ163" s="8"/>
      <c r="AK163" s="273"/>
      <c r="AL163" s="128"/>
      <c r="AM163" s="5"/>
      <c r="AN163" s="5"/>
      <c r="AO163" s="5"/>
      <c r="AP163" s="5"/>
      <c r="AQ163" s="5"/>
      <c r="AR163" s="5"/>
      <c r="AS163" s="5"/>
      <c r="AT163" s="5"/>
      <c r="AU163" s="145"/>
      <c r="AV163" s="276"/>
      <c r="AW163" s="56"/>
      <c r="AX163" s="8"/>
      <c r="AY163" s="273"/>
      <c r="AZ163" s="128"/>
      <c r="BA163" s="5"/>
      <c r="BB163" s="5"/>
      <c r="BC163" s="5"/>
      <c r="BD163" s="5"/>
      <c r="BE163" s="5"/>
      <c r="BF163" s="5"/>
      <c r="BG163" s="5"/>
      <c r="BH163" s="145"/>
      <c r="BI163" s="276"/>
      <c r="BJ163" s="56"/>
      <c r="BK163" s="8"/>
      <c r="BL163" s="273"/>
      <c r="BM163" s="128"/>
      <c r="BN163" s="5"/>
      <c r="BO163" s="5"/>
      <c r="BP163" s="5"/>
      <c r="BQ163" s="5"/>
      <c r="BR163" s="5"/>
      <c r="BS163" s="5"/>
      <c r="BT163" s="5"/>
      <c r="BU163" s="5"/>
      <c r="BV163" s="145"/>
      <c r="BW163" s="276"/>
      <c r="BX163" s="56"/>
      <c r="BY163" s="8"/>
      <c r="BZ163" s="273"/>
      <c r="CA163" s="128"/>
      <c r="CB163" s="5"/>
      <c r="CC163" s="5"/>
      <c r="CD163" s="5"/>
      <c r="CE163" s="5"/>
      <c r="CF163" s="5"/>
      <c r="CG163" s="5"/>
      <c r="CH163" s="5"/>
      <c r="CI163" s="5"/>
      <c r="CJ163" s="145"/>
      <c r="CK163" s="276"/>
      <c r="CL163" s="56"/>
      <c r="CM163" s="8"/>
      <c r="CN163" s="273"/>
      <c r="CO163" s="333"/>
    </row>
    <row r="164" spans="2:93" ht="15.75" customHeight="1">
      <c r="B164" s="1" t="s">
        <v>33</v>
      </c>
      <c r="C164" s="1" t="s">
        <v>170</v>
      </c>
      <c r="D164" s="2" t="s">
        <v>23</v>
      </c>
      <c r="E164" s="1">
        <v>1</v>
      </c>
      <c r="F164" s="2" t="s">
        <v>169</v>
      </c>
      <c r="G164" s="38" t="s">
        <v>108</v>
      </c>
      <c r="H164" s="2" t="s">
        <v>165</v>
      </c>
      <c r="I164" s="303"/>
      <c r="J164" s="3"/>
      <c r="K164" s="3"/>
      <c r="L164" s="3"/>
      <c r="M164" s="3"/>
      <c r="N164" s="38" t="s">
        <v>261</v>
      </c>
      <c r="O164" s="81">
        <f>O165+O168</f>
        <v>0</v>
      </c>
      <c r="P164" s="81">
        <f>P165+P168</f>
        <v>0</v>
      </c>
      <c r="Q164" s="38" t="s">
        <v>262</v>
      </c>
      <c r="R164" s="81">
        <f>R165+R168</f>
        <v>0</v>
      </c>
      <c r="S164" s="89">
        <f>S165+S168</f>
        <v>0</v>
      </c>
      <c r="T164" s="268"/>
      <c r="U164" s="81"/>
      <c r="V164" s="81"/>
      <c r="W164" s="269"/>
      <c r="X164" s="262"/>
      <c r="Y164" s="3"/>
      <c r="Z164" s="3"/>
      <c r="AA164" s="3"/>
      <c r="AB164" s="38" t="s">
        <v>261</v>
      </c>
      <c r="AC164" s="81">
        <f>AC165+AC168</f>
        <v>0</v>
      </c>
      <c r="AD164" s="81">
        <f>AD165+AD168</f>
        <v>0</v>
      </c>
      <c r="AE164" s="38" t="s">
        <v>262</v>
      </c>
      <c r="AF164" s="81">
        <f>AF165+AF168</f>
        <v>0</v>
      </c>
      <c r="AG164" s="89">
        <f>AG165+AG168</f>
        <v>0</v>
      </c>
      <c r="AH164" s="268"/>
      <c r="AI164" s="81"/>
      <c r="AJ164" s="81"/>
      <c r="AK164" s="269"/>
      <c r="AL164" s="262"/>
      <c r="AM164" s="3"/>
      <c r="AN164" s="3"/>
      <c r="AO164" s="3"/>
      <c r="AP164" s="38" t="s">
        <v>116</v>
      </c>
      <c r="AQ164" s="81">
        <f>AQ165+AQ168</f>
        <v>0</v>
      </c>
      <c r="AR164" s="81">
        <f>AR165+AR168</f>
        <v>0</v>
      </c>
      <c r="AS164" s="38" t="s">
        <v>116</v>
      </c>
      <c r="AT164" s="81">
        <f>AT165+AT168</f>
        <v>0</v>
      </c>
      <c r="AU164" s="89">
        <f>AU165+AU168</f>
        <v>0</v>
      </c>
      <c r="AV164" s="268"/>
      <c r="AW164" s="81"/>
      <c r="AX164" s="81"/>
      <c r="AY164" s="269"/>
      <c r="AZ164" s="262"/>
      <c r="BA164" s="3"/>
      <c r="BB164" s="3"/>
      <c r="BC164" s="38" t="s">
        <v>116</v>
      </c>
      <c r="BD164" s="81">
        <f>BD165+BD168</f>
        <v>0</v>
      </c>
      <c r="BE164" s="81">
        <f>BE165+BE168</f>
        <v>0</v>
      </c>
      <c r="BF164" s="38" t="s">
        <v>116</v>
      </c>
      <c r="BG164" s="81">
        <f>BG165+BG168</f>
        <v>0</v>
      </c>
      <c r="BH164" s="89">
        <f>BH165+BH168</f>
        <v>0</v>
      </c>
      <c r="BI164" s="268"/>
      <c r="BJ164" s="81"/>
      <c r="BK164" s="81"/>
      <c r="BL164" s="269"/>
      <c r="BM164" s="325"/>
      <c r="BN164" s="3"/>
      <c r="BO164" s="3"/>
      <c r="BP164" s="3"/>
      <c r="BQ164" s="38" t="s">
        <v>116</v>
      </c>
      <c r="BR164" s="81">
        <f>BR165+BR168</f>
        <v>0</v>
      </c>
      <c r="BS164" s="81">
        <f>BS165+BS168</f>
        <v>0</v>
      </c>
      <c r="BT164" s="38" t="s">
        <v>116</v>
      </c>
      <c r="BU164" s="81">
        <f>BU165+BU168</f>
        <v>0</v>
      </c>
      <c r="BV164" s="89">
        <f>BV165+BV168</f>
        <v>0</v>
      </c>
      <c r="BW164" s="268"/>
      <c r="BX164" s="81"/>
      <c r="BY164" s="81"/>
      <c r="BZ164" s="269"/>
      <c r="CA164" s="325"/>
      <c r="CB164" s="3"/>
      <c r="CC164" s="3"/>
      <c r="CD164" s="3"/>
      <c r="CE164" s="38" t="s">
        <v>116</v>
      </c>
      <c r="CF164" s="81">
        <f>CF165+CF168</f>
        <v>0</v>
      </c>
      <c r="CG164" s="81">
        <f>CG165+CG168</f>
        <v>0</v>
      </c>
      <c r="CH164" s="38" t="s">
        <v>116</v>
      </c>
      <c r="CI164" s="81">
        <f>CI165+CI168</f>
        <v>0</v>
      </c>
      <c r="CJ164" s="89">
        <f>CJ165+CJ168</f>
        <v>0</v>
      </c>
      <c r="CK164" s="268"/>
      <c r="CL164" s="81"/>
      <c r="CM164" s="81"/>
      <c r="CN164" s="269"/>
      <c r="CO164" s="331"/>
    </row>
    <row r="165" spans="2:93" ht="15.75" customHeight="1">
      <c r="B165" s="64" t="s">
        <v>33</v>
      </c>
      <c r="C165" s="64" t="s">
        <v>168</v>
      </c>
      <c r="D165" s="65" t="s">
        <v>174</v>
      </c>
      <c r="E165" s="126">
        <v>116</v>
      </c>
      <c r="F165" s="157" t="s">
        <v>169</v>
      </c>
      <c r="G165" s="119" t="s">
        <v>108</v>
      </c>
      <c r="H165" s="119" t="s">
        <v>165</v>
      </c>
      <c r="I165" s="308"/>
      <c r="J165" s="70"/>
      <c r="K165" s="70"/>
      <c r="L165" s="70"/>
      <c r="M165" s="70"/>
      <c r="N165" s="80" t="s">
        <v>115</v>
      </c>
      <c r="O165" s="79">
        <f>SUM(O166:O167)</f>
        <v>0</v>
      </c>
      <c r="P165" s="79">
        <f>SUM(P166:P167)</f>
        <v>0</v>
      </c>
      <c r="Q165" s="80" t="s">
        <v>115</v>
      </c>
      <c r="R165" s="79">
        <f>SUM(R166:R167)</f>
        <v>0</v>
      </c>
      <c r="S165" s="256">
        <f>SUM(S166:S167)</f>
        <v>0</v>
      </c>
      <c r="T165" s="270"/>
      <c r="U165" s="79"/>
      <c r="V165" s="79"/>
      <c r="W165" s="271"/>
      <c r="X165" s="263"/>
      <c r="Y165" s="70"/>
      <c r="Z165" s="70"/>
      <c r="AA165" s="70"/>
      <c r="AB165" s="80" t="s">
        <v>115</v>
      </c>
      <c r="AC165" s="79">
        <f>SUM(AC166:AC167)</f>
        <v>0</v>
      </c>
      <c r="AD165" s="79">
        <f>SUM(AD166:AD167)</f>
        <v>0</v>
      </c>
      <c r="AE165" s="80" t="s">
        <v>115</v>
      </c>
      <c r="AF165" s="79">
        <f>SUM(AF166:AF167)</f>
        <v>0</v>
      </c>
      <c r="AG165" s="256">
        <f>SUM(AG166:AG167)</f>
        <v>0</v>
      </c>
      <c r="AH165" s="270"/>
      <c r="AI165" s="79"/>
      <c r="AJ165" s="79"/>
      <c r="AK165" s="271"/>
      <c r="AL165" s="263"/>
      <c r="AM165" s="70"/>
      <c r="AN165" s="70"/>
      <c r="AO165" s="70"/>
      <c r="AP165" s="80" t="s">
        <v>115</v>
      </c>
      <c r="AQ165" s="79">
        <f>SUM(AQ166:AQ167)</f>
        <v>0</v>
      </c>
      <c r="AR165" s="79">
        <f>SUM(AR166:AR167)</f>
        <v>0</v>
      </c>
      <c r="AS165" s="80" t="s">
        <v>115</v>
      </c>
      <c r="AT165" s="79">
        <f>SUM(AT166:AT167)</f>
        <v>0</v>
      </c>
      <c r="AU165" s="256">
        <f>SUM(AU166:AU167)</f>
        <v>0</v>
      </c>
      <c r="AV165" s="270"/>
      <c r="AW165" s="79"/>
      <c r="AX165" s="79"/>
      <c r="AY165" s="271"/>
      <c r="AZ165" s="263"/>
      <c r="BA165" s="70"/>
      <c r="BB165" s="70"/>
      <c r="BC165" s="80" t="s">
        <v>115</v>
      </c>
      <c r="BD165" s="79">
        <f>SUM(BD166:BD167)</f>
        <v>0</v>
      </c>
      <c r="BE165" s="79">
        <f>SUM(BE166:BE167)</f>
        <v>0</v>
      </c>
      <c r="BF165" s="80" t="s">
        <v>115</v>
      </c>
      <c r="BG165" s="79">
        <f>SUM(BG166:BG167)</f>
        <v>0</v>
      </c>
      <c r="BH165" s="256">
        <f>SUM(BH166:BH167)</f>
        <v>0</v>
      </c>
      <c r="BI165" s="270"/>
      <c r="BJ165" s="79"/>
      <c r="BK165" s="79"/>
      <c r="BL165" s="271"/>
      <c r="BM165" s="79"/>
      <c r="BN165" s="70"/>
      <c r="BO165" s="70"/>
      <c r="BP165" s="70"/>
      <c r="BQ165" s="80" t="s">
        <v>115</v>
      </c>
      <c r="BR165" s="79">
        <f>SUM(BR166:BR167)</f>
        <v>0</v>
      </c>
      <c r="BS165" s="79">
        <f>SUM(BS166:BS167)</f>
        <v>0</v>
      </c>
      <c r="BT165" s="80" t="s">
        <v>115</v>
      </c>
      <c r="BU165" s="79">
        <f>SUM(BU166:BU167)</f>
        <v>0</v>
      </c>
      <c r="BV165" s="256">
        <f>SUM(BV166:BV167)</f>
        <v>0</v>
      </c>
      <c r="BW165" s="270"/>
      <c r="BX165" s="79"/>
      <c r="BY165" s="79"/>
      <c r="BZ165" s="271"/>
      <c r="CA165" s="79"/>
      <c r="CB165" s="70"/>
      <c r="CC165" s="70"/>
      <c r="CD165" s="70"/>
      <c r="CE165" s="80" t="s">
        <v>115</v>
      </c>
      <c r="CF165" s="79">
        <f>SUM(CF166:CF167)</f>
        <v>0</v>
      </c>
      <c r="CG165" s="79">
        <f>SUM(CG166:CG167)</f>
        <v>0</v>
      </c>
      <c r="CH165" s="80" t="s">
        <v>115</v>
      </c>
      <c r="CI165" s="79">
        <f>SUM(CI166:CI167)</f>
        <v>0</v>
      </c>
      <c r="CJ165" s="256">
        <f>SUM(CJ166:CJ167)</f>
        <v>0</v>
      </c>
      <c r="CK165" s="270"/>
      <c r="CL165" s="79"/>
      <c r="CM165" s="79"/>
      <c r="CN165" s="271"/>
      <c r="CO165" s="332"/>
    </row>
    <row r="166" spans="2:93" ht="15.75" customHeight="1">
      <c r="B166" s="8" t="s">
        <v>33</v>
      </c>
      <c r="C166" s="8" t="s">
        <v>168</v>
      </c>
      <c r="D166" s="8"/>
      <c r="E166" s="197">
        <v>116</v>
      </c>
      <c r="F166" s="118" t="s">
        <v>169</v>
      </c>
      <c r="G166" s="195" t="s">
        <v>108</v>
      </c>
      <c r="H166" s="195" t="s">
        <v>165</v>
      </c>
      <c r="I166" s="309"/>
      <c r="J166" s="5"/>
      <c r="K166" s="5"/>
      <c r="L166" s="5"/>
      <c r="M166" s="5"/>
      <c r="N166" s="5"/>
      <c r="O166" s="5"/>
      <c r="P166" s="5"/>
      <c r="Q166" s="5"/>
      <c r="R166" s="5"/>
      <c r="S166" s="145"/>
      <c r="T166" s="276"/>
      <c r="U166" s="56"/>
      <c r="V166" s="8"/>
      <c r="W166" s="273"/>
      <c r="X166" s="128"/>
      <c r="Y166" s="5"/>
      <c r="Z166" s="5"/>
      <c r="AA166" s="5"/>
      <c r="AB166" s="5"/>
      <c r="AC166" s="5"/>
      <c r="AD166" s="5"/>
      <c r="AE166" s="5"/>
      <c r="AF166" s="5"/>
      <c r="AG166" s="145"/>
      <c r="AH166" s="276"/>
      <c r="AI166" s="56"/>
      <c r="AJ166" s="8"/>
      <c r="AK166" s="273"/>
      <c r="AL166" s="128"/>
      <c r="AM166" s="5"/>
      <c r="AN166" s="5"/>
      <c r="AO166" s="5"/>
      <c r="AP166" s="5"/>
      <c r="AQ166" s="5"/>
      <c r="AR166" s="5"/>
      <c r="AS166" s="5"/>
      <c r="AT166" s="5"/>
      <c r="AU166" s="145"/>
      <c r="AV166" s="276"/>
      <c r="AW166" s="56"/>
      <c r="AX166" s="8"/>
      <c r="AY166" s="273"/>
      <c r="AZ166" s="128"/>
      <c r="BA166" s="5"/>
      <c r="BB166" s="5"/>
      <c r="BC166" s="5"/>
      <c r="BD166" s="5"/>
      <c r="BE166" s="5"/>
      <c r="BF166" s="5"/>
      <c r="BG166" s="5"/>
      <c r="BH166" s="145"/>
      <c r="BI166" s="276"/>
      <c r="BJ166" s="56"/>
      <c r="BK166" s="8"/>
      <c r="BL166" s="273"/>
      <c r="BM166" s="128"/>
      <c r="BN166" s="5"/>
      <c r="BO166" s="5"/>
      <c r="BP166" s="5"/>
      <c r="BQ166" s="5"/>
      <c r="BR166" s="5"/>
      <c r="BS166" s="5"/>
      <c r="BT166" s="5"/>
      <c r="BU166" s="5"/>
      <c r="BV166" s="145"/>
      <c r="BW166" s="276"/>
      <c r="BX166" s="56"/>
      <c r="BY166" s="8"/>
      <c r="BZ166" s="273"/>
      <c r="CA166" s="128"/>
      <c r="CB166" s="5"/>
      <c r="CC166" s="5"/>
      <c r="CD166" s="5"/>
      <c r="CE166" s="5"/>
      <c r="CF166" s="5"/>
      <c r="CG166" s="5"/>
      <c r="CH166" s="5"/>
      <c r="CI166" s="5"/>
      <c r="CJ166" s="145"/>
      <c r="CK166" s="276"/>
      <c r="CL166" s="56"/>
      <c r="CM166" s="8"/>
      <c r="CN166" s="273"/>
      <c r="CO166" s="333"/>
    </row>
    <row r="167" spans="2:93" ht="15.75" customHeight="1">
      <c r="B167" s="8" t="s">
        <v>33</v>
      </c>
      <c r="C167" s="8" t="s">
        <v>168</v>
      </c>
      <c r="D167" s="8"/>
      <c r="E167" s="197">
        <v>116</v>
      </c>
      <c r="F167" s="118" t="s">
        <v>169</v>
      </c>
      <c r="G167" s="195" t="s">
        <v>108</v>
      </c>
      <c r="H167" s="195" t="s">
        <v>165</v>
      </c>
      <c r="I167" s="309"/>
      <c r="J167" s="5"/>
      <c r="K167" s="5"/>
      <c r="L167" s="5"/>
      <c r="M167" s="5"/>
      <c r="N167" s="5"/>
      <c r="O167" s="5"/>
      <c r="P167" s="5"/>
      <c r="Q167" s="5"/>
      <c r="R167" s="5"/>
      <c r="S167" s="145"/>
      <c r="T167" s="276"/>
      <c r="U167" s="56"/>
      <c r="V167" s="8"/>
      <c r="W167" s="273"/>
      <c r="X167" s="128"/>
      <c r="Y167" s="5"/>
      <c r="Z167" s="5"/>
      <c r="AA167" s="5"/>
      <c r="AB167" s="5"/>
      <c r="AC167" s="5"/>
      <c r="AD167" s="5"/>
      <c r="AE167" s="5"/>
      <c r="AF167" s="5"/>
      <c r="AG167" s="145"/>
      <c r="AH167" s="276"/>
      <c r="AI167" s="56"/>
      <c r="AJ167" s="8"/>
      <c r="AK167" s="273"/>
      <c r="AL167" s="128"/>
      <c r="AM167" s="5"/>
      <c r="AN167" s="5"/>
      <c r="AO167" s="5"/>
      <c r="AP167" s="5"/>
      <c r="AQ167" s="5"/>
      <c r="AR167" s="5"/>
      <c r="AS167" s="5"/>
      <c r="AT167" s="5"/>
      <c r="AU167" s="145"/>
      <c r="AV167" s="276"/>
      <c r="AW167" s="56"/>
      <c r="AX167" s="8"/>
      <c r="AY167" s="273"/>
      <c r="AZ167" s="128"/>
      <c r="BA167" s="5"/>
      <c r="BB167" s="5"/>
      <c r="BC167" s="5"/>
      <c r="BD167" s="5"/>
      <c r="BE167" s="5"/>
      <c r="BF167" s="5"/>
      <c r="BG167" s="5"/>
      <c r="BH167" s="145"/>
      <c r="BI167" s="276"/>
      <c r="BJ167" s="56"/>
      <c r="BK167" s="8"/>
      <c r="BL167" s="273"/>
      <c r="BM167" s="128"/>
      <c r="BN167" s="5"/>
      <c r="BO167" s="5"/>
      <c r="BP167" s="5"/>
      <c r="BQ167" s="5"/>
      <c r="BR167" s="5"/>
      <c r="BS167" s="5"/>
      <c r="BT167" s="5"/>
      <c r="BU167" s="5"/>
      <c r="BV167" s="145"/>
      <c r="BW167" s="276"/>
      <c r="BX167" s="56"/>
      <c r="BY167" s="8"/>
      <c r="BZ167" s="273"/>
      <c r="CA167" s="128"/>
      <c r="CB167" s="5"/>
      <c r="CC167" s="5"/>
      <c r="CD167" s="5"/>
      <c r="CE167" s="5"/>
      <c r="CF167" s="5"/>
      <c r="CG167" s="5"/>
      <c r="CH167" s="5"/>
      <c r="CI167" s="5"/>
      <c r="CJ167" s="145"/>
      <c r="CK167" s="276"/>
      <c r="CL167" s="56"/>
      <c r="CM167" s="8"/>
      <c r="CN167" s="273"/>
      <c r="CO167" s="333"/>
    </row>
    <row r="168" spans="2:93" ht="15.75" customHeight="1">
      <c r="B168" s="64" t="s">
        <v>33</v>
      </c>
      <c r="C168" s="64" t="s">
        <v>15</v>
      </c>
      <c r="D168" s="65" t="s">
        <v>23</v>
      </c>
      <c r="E168" s="126">
        <v>116</v>
      </c>
      <c r="F168" s="157" t="s">
        <v>169</v>
      </c>
      <c r="G168" s="119" t="s">
        <v>108</v>
      </c>
      <c r="H168" s="119" t="s">
        <v>165</v>
      </c>
      <c r="I168" s="308"/>
      <c r="J168" s="70"/>
      <c r="K168" s="70"/>
      <c r="L168" s="70"/>
      <c r="M168" s="70"/>
      <c r="N168" s="80" t="s">
        <v>115</v>
      </c>
      <c r="O168" s="79">
        <f>SUM(O169:O170)</f>
        <v>0</v>
      </c>
      <c r="P168" s="79">
        <f>SUM(P169:P170)</f>
        <v>0</v>
      </c>
      <c r="Q168" s="80" t="s">
        <v>115</v>
      </c>
      <c r="R168" s="79">
        <f>SUM(R169:R170)</f>
        <v>0</v>
      </c>
      <c r="S168" s="256">
        <f>SUM(S169:S170)</f>
        <v>0</v>
      </c>
      <c r="T168" s="270"/>
      <c r="U168" s="79"/>
      <c r="V168" s="79"/>
      <c r="W168" s="271"/>
      <c r="X168" s="263"/>
      <c r="Y168" s="70"/>
      <c r="Z168" s="70"/>
      <c r="AA168" s="70"/>
      <c r="AB168" s="80" t="s">
        <v>115</v>
      </c>
      <c r="AC168" s="79">
        <f>SUM(AC169:AC170)</f>
        <v>0</v>
      </c>
      <c r="AD168" s="79">
        <f>SUM(AD169:AD170)</f>
        <v>0</v>
      </c>
      <c r="AE168" s="80" t="s">
        <v>115</v>
      </c>
      <c r="AF168" s="79">
        <f>SUM(AF169:AF170)</f>
        <v>0</v>
      </c>
      <c r="AG168" s="256">
        <f>SUM(AG169:AG170)</f>
        <v>0</v>
      </c>
      <c r="AH168" s="270"/>
      <c r="AI168" s="79"/>
      <c r="AJ168" s="79"/>
      <c r="AK168" s="271"/>
      <c r="AL168" s="263"/>
      <c r="AM168" s="70"/>
      <c r="AN168" s="70"/>
      <c r="AO168" s="70"/>
      <c r="AP168" s="80" t="s">
        <v>115</v>
      </c>
      <c r="AQ168" s="79">
        <f>SUM(AQ169:AQ170)</f>
        <v>0</v>
      </c>
      <c r="AR168" s="79">
        <f>SUM(AR169:AR170)</f>
        <v>0</v>
      </c>
      <c r="AS168" s="80" t="s">
        <v>115</v>
      </c>
      <c r="AT168" s="79">
        <f>SUM(AT169:AT170)</f>
        <v>0</v>
      </c>
      <c r="AU168" s="256">
        <f>SUM(AU169:AU170)</f>
        <v>0</v>
      </c>
      <c r="AV168" s="270"/>
      <c r="AW168" s="79"/>
      <c r="AX168" s="79"/>
      <c r="AY168" s="271"/>
      <c r="AZ168" s="263"/>
      <c r="BA168" s="70"/>
      <c r="BB168" s="70"/>
      <c r="BC168" s="80" t="s">
        <v>115</v>
      </c>
      <c r="BD168" s="79">
        <f>SUM(BD169:BD170)</f>
        <v>0</v>
      </c>
      <c r="BE168" s="79">
        <f>SUM(BE169:BE170)</f>
        <v>0</v>
      </c>
      <c r="BF168" s="80" t="s">
        <v>115</v>
      </c>
      <c r="BG168" s="79">
        <f>SUM(BG169:BG170)</f>
        <v>0</v>
      </c>
      <c r="BH168" s="256">
        <f>SUM(BH169:BH170)</f>
        <v>0</v>
      </c>
      <c r="BI168" s="270"/>
      <c r="BJ168" s="79"/>
      <c r="BK168" s="79"/>
      <c r="BL168" s="271"/>
      <c r="BM168" s="79"/>
      <c r="BN168" s="70"/>
      <c r="BO168" s="70"/>
      <c r="BP168" s="70"/>
      <c r="BQ168" s="80" t="s">
        <v>115</v>
      </c>
      <c r="BR168" s="79">
        <f>SUM(BR169:BR170)</f>
        <v>0</v>
      </c>
      <c r="BS168" s="79">
        <f>SUM(BS169:BS170)</f>
        <v>0</v>
      </c>
      <c r="BT168" s="80" t="s">
        <v>115</v>
      </c>
      <c r="BU168" s="79">
        <f>SUM(BU169:BU170)</f>
        <v>0</v>
      </c>
      <c r="BV168" s="256">
        <f>SUM(BV169:BV170)</f>
        <v>0</v>
      </c>
      <c r="BW168" s="270"/>
      <c r="BX168" s="79"/>
      <c r="BY168" s="79"/>
      <c r="BZ168" s="271"/>
      <c r="CA168" s="79"/>
      <c r="CB168" s="70"/>
      <c r="CC168" s="70"/>
      <c r="CD168" s="70"/>
      <c r="CE168" s="80" t="s">
        <v>115</v>
      </c>
      <c r="CF168" s="79">
        <f>SUM(CF169:CF170)</f>
        <v>0</v>
      </c>
      <c r="CG168" s="79">
        <f>SUM(CG169:CG170)</f>
        <v>0</v>
      </c>
      <c r="CH168" s="80" t="s">
        <v>115</v>
      </c>
      <c r="CI168" s="79">
        <f>SUM(CI169:CI170)</f>
        <v>0</v>
      </c>
      <c r="CJ168" s="256">
        <f>SUM(CJ169:CJ170)</f>
        <v>0</v>
      </c>
      <c r="CK168" s="270"/>
      <c r="CL168" s="79"/>
      <c r="CM168" s="79"/>
      <c r="CN168" s="271"/>
      <c r="CO168" s="332"/>
    </row>
    <row r="169" spans="2:93" ht="15.75" customHeight="1">
      <c r="B169" s="8" t="s">
        <v>33</v>
      </c>
      <c r="C169" s="8" t="s">
        <v>15</v>
      </c>
      <c r="D169" s="8"/>
      <c r="E169" s="197">
        <v>116</v>
      </c>
      <c r="F169" s="118" t="s">
        <v>169</v>
      </c>
      <c r="G169" s="195" t="s">
        <v>108</v>
      </c>
      <c r="H169" s="195" t="s">
        <v>165</v>
      </c>
      <c r="I169" s="309"/>
      <c r="J169" s="5"/>
      <c r="K169" s="5"/>
      <c r="L169" s="5"/>
      <c r="M169" s="5"/>
      <c r="N169" s="5"/>
      <c r="O169" s="5"/>
      <c r="P169" s="5"/>
      <c r="Q169" s="5"/>
      <c r="R169" s="5"/>
      <c r="S169" s="145"/>
      <c r="T169" s="276"/>
      <c r="U169" s="56"/>
      <c r="V169" s="8"/>
      <c r="W169" s="273"/>
      <c r="X169" s="128"/>
      <c r="Y169" s="5"/>
      <c r="Z169" s="5"/>
      <c r="AA169" s="5"/>
      <c r="AB169" s="5"/>
      <c r="AC169" s="5"/>
      <c r="AD169" s="5"/>
      <c r="AE169" s="5"/>
      <c r="AF169" s="5"/>
      <c r="AG169" s="145"/>
      <c r="AH169" s="276"/>
      <c r="AI169" s="56"/>
      <c r="AJ169" s="8"/>
      <c r="AK169" s="273"/>
      <c r="AL169" s="128"/>
      <c r="AM169" s="5"/>
      <c r="AN169" s="5"/>
      <c r="AO169" s="5"/>
      <c r="AP169" s="5"/>
      <c r="AQ169" s="5"/>
      <c r="AR169" s="5"/>
      <c r="AS169" s="5"/>
      <c r="AT169" s="5"/>
      <c r="AU169" s="145"/>
      <c r="AV169" s="276"/>
      <c r="AW169" s="56"/>
      <c r="AX169" s="8"/>
      <c r="AY169" s="273"/>
      <c r="AZ169" s="128"/>
      <c r="BA169" s="5"/>
      <c r="BB169" s="5"/>
      <c r="BC169" s="5"/>
      <c r="BD169" s="5"/>
      <c r="BE169" s="5"/>
      <c r="BF169" s="5"/>
      <c r="BG169" s="5"/>
      <c r="BH169" s="145"/>
      <c r="BI169" s="276"/>
      <c r="BJ169" s="56"/>
      <c r="BK169" s="8"/>
      <c r="BL169" s="273"/>
      <c r="BM169" s="128"/>
      <c r="BN169" s="5"/>
      <c r="BO169" s="5"/>
      <c r="BP169" s="5"/>
      <c r="BQ169" s="5"/>
      <c r="BR169" s="5"/>
      <c r="BS169" s="5"/>
      <c r="BT169" s="5"/>
      <c r="BU169" s="5"/>
      <c r="BV169" s="145"/>
      <c r="BW169" s="276"/>
      <c r="BX169" s="56"/>
      <c r="BY169" s="8"/>
      <c r="BZ169" s="273"/>
      <c r="CA169" s="128"/>
      <c r="CB169" s="5"/>
      <c r="CC169" s="5"/>
      <c r="CD169" s="5"/>
      <c r="CE169" s="5"/>
      <c r="CF169" s="5"/>
      <c r="CG169" s="5"/>
      <c r="CH169" s="5"/>
      <c r="CI169" s="5"/>
      <c r="CJ169" s="145"/>
      <c r="CK169" s="276"/>
      <c r="CL169" s="56"/>
      <c r="CM169" s="8"/>
      <c r="CN169" s="273"/>
      <c r="CO169" s="333"/>
    </row>
    <row r="170" spans="2:93" ht="15.75" customHeight="1">
      <c r="B170" s="8" t="s">
        <v>33</v>
      </c>
      <c r="C170" s="8" t="s">
        <v>15</v>
      </c>
      <c r="D170" s="8"/>
      <c r="E170" s="197">
        <v>116</v>
      </c>
      <c r="F170" s="118" t="s">
        <v>169</v>
      </c>
      <c r="G170" s="195" t="s">
        <v>108</v>
      </c>
      <c r="H170" s="195" t="s">
        <v>165</v>
      </c>
      <c r="I170" s="309"/>
      <c r="J170" s="5"/>
      <c r="K170" s="5"/>
      <c r="L170" s="5"/>
      <c r="M170" s="5"/>
      <c r="N170" s="5"/>
      <c r="O170" s="5"/>
      <c r="P170" s="5"/>
      <c r="Q170" s="5"/>
      <c r="R170" s="5"/>
      <c r="S170" s="145"/>
      <c r="T170" s="276"/>
      <c r="U170" s="56"/>
      <c r="V170" s="8"/>
      <c r="W170" s="273"/>
      <c r="X170" s="128"/>
      <c r="Y170" s="5"/>
      <c r="Z170" s="5"/>
      <c r="AA170" s="5"/>
      <c r="AB170" s="5"/>
      <c r="AC170" s="5"/>
      <c r="AD170" s="5"/>
      <c r="AE170" s="5"/>
      <c r="AF170" s="5"/>
      <c r="AG170" s="145"/>
      <c r="AH170" s="276"/>
      <c r="AI170" s="56"/>
      <c r="AJ170" s="8"/>
      <c r="AK170" s="273"/>
      <c r="AL170" s="128"/>
      <c r="AM170" s="5"/>
      <c r="AN170" s="5"/>
      <c r="AO170" s="5"/>
      <c r="AP170" s="5"/>
      <c r="AQ170" s="5"/>
      <c r="AR170" s="5"/>
      <c r="AS170" s="5"/>
      <c r="AT170" s="5"/>
      <c r="AU170" s="145"/>
      <c r="AV170" s="276"/>
      <c r="AW170" s="56"/>
      <c r="AX170" s="8"/>
      <c r="AY170" s="273"/>
      <c r="AZ170" s="128"/>
      <c r="BA170" s="5"/>
      <c r="BB170" s="5"/>
      <c r="BC170" s="5"/>
      <c r="BD170" s="5"/>
      <c r="BE170" s="5"/>
      <c r="BF170" s="5"/>
      <c r="BG170" s="5"/>
      <c r="BH170" s="145"/>
      <c r="BI170" s="276"/>
      <c r="BJ170" s="56"/>
      <c r="BK170" s="8"/>
      <c r="BL170" s="273"/>
      <c r="BM170" s="128"/>
      <c r="BN170" s="5"/>
      <c r="BO170" s="5"/>
      <c r="BP170" s="5"/>
      <c r="BQ170" s="5"/>
      <c r="BR170" s="5"/>
      <c r="BS170" s="5"/>
      <c r="BT170" s="5"/>
      <c r="BU170" s="5"/>
      <c r="BV170" s="145"/>
      <c r="BW170" s="276"/>
      <c r="BX170" s="56"/>
      <c r="BY170" s="8"/>
      <c r="BZ170" s="273"/>
      <c r="CA170" s="128"/>
      <c r="CB170" s="5"/>
      <c r="CC170" s="5"/>
      <c r="CD170" s="5"/>
      <c r="CE170" s="5"/>
      <c r="CF170" s="5"/>
      <c r="CG170" s="5"/>
      <c r="CH170" s="5"/>
      <c r="CI170" s="5"/>
      <c r="CJ170" s="145"/>
      <c r="CK170" s="276"/>
      <c r="CL170" s="56"/>
      <c r="CM170" s="8"/>
      <c r="CN170" s="273"/>
      <c r="CO170" s="333"/>
    </row>
    <row r="171" spans="2:93" ht="15.75" customHeight="1">
      <c r="B171" s="1" t="s">
        <v>33</v>
      </c>
      <c r="C171" s="1" t="s">
        <v>138</v>
      </c>
      <c r="D171" s="2" t="s">
        <v>23</v>
      </c>
      <c r="E171" s="1">
        <v>1</v>
      </c>
      <c r="F171" s="2" t="s">
        <v>167</v>
      </c>
      <c r="G171" s="38" t="s">
        <v>108</v>
      </c>
      <c r="H171" s="2" t="s">
        <v>141</v>
      </c>
      <c r="I171" s="303"/>
      <c r="J171" s="3"/>
      <c r="K171" s="3"/>
      <c r="L171" s="3"/>
      <c r="M171" s="3"/>
      <c r="N171" s="38" t="s">
        <v>261</v>
      </c>
      <c r="O171" s="81">
        <f>O172</f>
        <v>0</v>
      </c>
      <c r="P171" s="81">
        <f>P172</f>
        <v>0</v>
      </c>
      <c r="Q171" s="38" t="s">
        <v>262</v>
      </c>
      <c r="R171" s="81">
        <f>R172</f>
        <v>0</v>
      </c>
      <c r="S171" s="89">
        <f>S172</f>
        <v>0</v>
      </c>
      <c r="T171" s="268"/>
      <c r="U171" s="81"/>
      <c r="V171" s="81"/>
      <c r="W171" s="269"/>
      <c r="X171" s="262"/>
      <c r="Y171" s="3"/>
      <c r="Z171" s="3"/>
      <c r="AA171" s="3"/>
      <c r="AB171" s="38" t="s">
        <v>261</v>
      </c>
      <c r="AC171" s="81">
        <f>AC172</f>
        <v>51.7</v>
      </c>
      <c r="AD171" s="81">
        <f>AD172</f>
        <v>413600000</v>
      </c>
      <c r="AE171" s="38" t="s">
        <v>262</v>
      </c>
      <c r="AF171" s="81">
        <f>AF172</f>
        <v>0</v>
      </c>
      <c r="AG171" s="89">
        <f>AG172</f>
        <v>0</v>
      </c>
      <c r="AH171" s="268"/>
      <c r="AI171" s="81"/>
      <c r="AJ171" s="81"/>
      <c r="AK171" s="269"/>
      <c r="AL171" s="262"/>
      <c r="AM171" s="3"/>
      <c r="AN171" s="3"/>
      <c r="AO171" s="3"/>
      <c r="AP171" s="38" t="s">
        <v>116</v>
      </c>
      <c r="AQ171" s="81">
        <f>AQ172</f>
        <v>0</v>
      </c>
      <c r="AR171" s="81">
        <f>AR172</f>
        <v>0</v>
      </c>
      <c r="AS171" s="38" t="s">
        <v>116</v>
      </c>
      <c r="AT171" s="81">
        <f>AT172</f>
        <v>0</v>
      </c>
      <c r="AU171" s="89">
        <f>AU172</f>
        <v>0</v>
      </c>
      <c r="AV171" s="268"/>
      <c r="AW171" s="81"/>
      <c r="AX171" s="81"/>
      <c r="AY171" s="269"/>
      <c r="AZ171" s="262"/>
      <c r="BA171" s="3"/>
      <c r="BB171" s="3"/>
      <c r="BC171" s="38" t="s">
        <v>116</v>
      </c>
      <c r="BD171" s="81">
        <f>BD172</f>
        <v>0</v>
      </c>
      <c r="BE171" s="81">
        <f>BE172</f>
        <v>0</v>
      </c>
      <c r="BF171" s="38" t="s">
        <v>116</v>
      </c>
      <c r="BG171" s="81">
        <f>BG172</f>
        <v>0</v>
      </c>
      <c r="BH171" s="89">
        <f>BH172</f>
        <v>0</v>
      </c>
      <c r="BI171" s="268"/>
      <c r="BJ171" s="81"/>
      <c r="BK171" s="81"/>
      <c r="BL171" s="269"/>
      <c r="BM171" s="325"/>
      <c r="BN171" s="3"/>
      <c r="BO171" s="3"/>
      <c r="BP171" s="3"/>
      <c r="BQ171" s="38" t="s">
        <v>116</v>
      </c>
      <c r="BR171" s="81">
        <f>BR172</f>
        <v>0</v>
      </c>
      <c r="BS171" s="81">
        <f>BS172</f>
        <v>0</v>
      </c>
      <c r="BT171" s="38" t="s">
        <v>116</v>
      </c>
      <c r="BU171" s="81">
        <f>BU172</f>
        <v>0</v>
      </c>
      <c r="BV171" s="89">
        <f>BV172</f>
        <v>0</v>
      </c>
      <c r="BW171" s="268"/>
      <c r="BX171" s="81"/>
      <c r="BY171" s="81"/>
      <c r="BZ171" s="269"/>
      <c r="CA171" s="325"/>
      <c r="CB171" s="3"/>
      <c r="CC171" s="3"/>
      <c r="CD171" s="3"/>
      <c r="CE171" s="38" t="s">
        <v>116</v>
      </c>
      <c r="CF171" s="81">
        <f>CF172</f>
        <v>0</v>
      </c>
      <c r="CG171" s="81">
        <f>CG172</f>
        <v>0</v>
      </c>
      <c r="CH171" s="38" t="s">
        <v>116</v>
      </c>
      <c r="CI171" s="81">
        <f>CI172</f>
        <v>0</v>
      </c>
      <c r="CJ171" s="89">
        <f>CJ172</f>
        <v>0</v>
      </c>
      <c r="CK171" s="268"/>
      <c r="CL171" s="81"/>
      <c r="CM171" s="81"/>
      <c r="CN171" s="269"/>
      <c r="CO171" s="331"/>
    </row>
    <row r="172" spans="2:93" ht="12.75" customHeight="1">
      <c r="B172" s="64" t="s">
        <v>33</v>
      </c>
      <c r="C172" s="64" t="s">
        <v>15</v>
      </c>
      <c r="D172" s="65" t="s">
        <v>23</v>
      </c>
      <c r="E172" s="126">
        <v>153</v>
      </c>
      <c r="F172" s="157" t="s">
        <v>167</v>
      </c>
      <c r="G172" s="119" t="s">
        <v>108</v>
      </c>
      <c r="H172" s="119" t="s">
        <v>141</v>
      </c>
      <c r="I172" s="308"/>
      <c r="J172" s="70"/>
      <c r="K172" s="70"/>
      <c r="L172" s="70"/>
      <c r="M172" s="70"/>
      <c r="N172" s="80" t="s">
        <v>115</v>
      </c>
      <c r="O172" s="79">
        <f>SUM(O173:O174)</f>
        <v>0</v>
      </c>
      <c r="P172" s="79">
        <f>SUM(P173:P174)</f>
        <v>0</v>
      </c>
      <c r="Q172" s="80" t="s">
        <v>115</v>
      </c>
      <c r="R172" s="79">
        <f>SUM(R173:R174)</f>
        <v>0</v>
      </c>
      <c r="S172" s="256">
        <f>SUM(S173:S174)</f>
        <v>0</v>
      </c>
      <c r="T172" s="270"/>
      <c r="U172" s="79"/>
      <c r="V172" s="79"/>
      <c r="W172" s="271"/>
      <c r="X172" s="263"/>
      <c r="Y172" s="70"/>
      <c r="Z172" s="70"/>
      <c r="AA172" s="70"/>
      <c r="AB172" s="80" t="s">
        <v>115</v>
      </c>
      <c r="AC172" s="79">
        <f>SUM(AC173:AC174)</f>
        <v>51.7</v>
      </c>
      <c r="AD172" s="79">
        <f>SUM(AD173:AD174)</f>
        <v>413600000</v>
      </c>
      <c r="AE172" s="80" t="s">
        <v>115</v>
      </c>
      <c r="AF172" s="79">
        <f>SUM(AF173:AF174)</f>
        <v>0</v>
      </c>
      <c r="AG172" s="256">
        <f>SUM(AG173:AG174)</f>
        <v>0</v>
      </c>
      <c r="AH172" s="270"/>
      <c r="AI172" s="79"/>
      <c r="AJ172" s="79"/>
      <c r="AK172" s="271"/>
      <c r="AL172" s="263"/>
      <c r="AM172" s="70"/>
      <c r="AN172" s="70"/>
      <c r="AO172" s="70"/>
      <c r="AP172" s="80" t="s">
        <v>115</v>
      </c>
      <c r="AQ172" s="79">
        <f>SUM(AQ173:AQ174)</f>
        <v>0</v>
      </c>
      <c r="AR172" s="79">
        <f>SUM(AR173:AR174)</f>
        <v>0</v>
      </c>
      <c r="AS172" s="80" t="s">
        <v>115</v>
      </c>
      <c r="AT172" s="79">
        <f>SUM(AT173:AT174)</f>
        <v>0</v>
      </c>
      <c r="AU172" s="256">
        <f>SUM(AU173:AU174)</f>
        <v>0</v>
      </c>
      <c r="AV172" s="270"/>
      <c r="AW172" s="79"/>
      <c r="AX172" s="79"/>
      <c r="AY172" s="271"/>
      <c r="AZ172" s="263"/>
      <c r="BA172" s="70"/>
      <c r="BB172" s="70"/>
      <c r="BC172" s="80" t="s">
        <v>115</v>
      </c>
      <c r="BD172" s="79">
        <f>SUM(BD173:BD174)</f>
        <v>0</v>
      </c>
      <c r="BE172" s="79">
        <f>SUM(BE173:BE174)</f>
        <v>0</v>
      </c>
      <c r="BF172" s="80" t="s">
        <v>115</v>
      </c>
      <c r="BG172" s="79">
        <f>SUM(BG173:BG174)</f>
        <v>0</v>
      </c>
      <c r="BH172" s="256">
        <f>SUM(BH173:BH174)</f>
        <v>0</v>
      </c>
      <c r="BI172" s="270"/>
      <c r="BJ172" s="79"/>
      <c r="BK172" s="79"/>
      <c r="BL172" s="271"/>
      <c r="BM172" s="79"/>
      <c r="BN172" s="70"/>
      <c r="BO172" s="70"/>
      <c r="BP172" s="70"/>
      <c r="BQ172" s="80" t="s">
        <v>115</v>
      </c>
      <c r="BR172" s="79">
        <f>SUM(BR173:BR174)</f>
        <v>0</v>
      </c>
      <c r="BS172" s="79">
        <f>SUM(BS173:BS174)</f>
        <v>0</v>
      </c>
      <c r="BT172" s="80" t="s">
        <v>115</v>
      </c>
      <c r="BU172" s="79">
        <f>SUM(BU173:BU174)</f>
        <v>0</v>
      </c>
      <c r="BV172" s="256">
        <f>SUM(BV173:BV174)</f>
        <v>0</v>
      </c>
      <c r="BW172" s="270"/>
      <c r="BX172" s="79"/>
      <c r="BY172" s="79"/>
      <c r="BZ172" s="271"/>
      <c r="CA172" s="79"/>
      <c r="CB172" s="70"/>
      <c r="CC172" s="70"/>
      <c r="CD172" s="70"/>
      <c r="CE172" s="80" t="s">
        <v>115</v>
      </c>
      <c r="CF172" s="79">
        <f>SUM(CF173:CF174)</f>
        <v>0</v>
      </c>
      <c r="CG172" s="79">
        <f>SUM(CG173:CG174)</f>
        <v>0</v>
      </c>
      <c r="CH172" s="80" t="s">
        <v>115</v>
      </c>
      <c r="CI172" s="79">
        <f>SUM(CI173:CI174)</f>
        <v>0</v>
      </c>
      <c r="CJ172" s="256">
        <f>SUM(CJ173:CJ174)</f>
        <v>0</v>
      </c>
      <c r="CK172" s="270"/>
      <c r="CL172" s="79"/>
      <c r="CM172" s="79"/>
      <c r="CN172" s="271"/>
      <c r="CO172" s="332"/>
    </row>
    <row r="173" spans="2:93" ht="60">
      <c r="B173" s="8" t="s">
        <v>33</v>
      </c>
      <c r="C173" s="8" t="s">
        <v>15</v>
      </c>
      <c r="D173" s="8">
        <v>1</v>
      </c>
      <c r="E173" s="197">
        <v>153</v>
      </c>
      <c r="F173" s="118" t="s">
        <v>167</v>
      </c>
      <c r="G173" s="195" t="s">
        <v>108</v>
      </c>
      <c r="H173" s="195" t="s">
        <v>141</v>
      </c>
      <c r="I173" s="309"/>
      <c r="J173" s="5"/>
      <c r="K173" s="5"/>
      <c r="L173" s="5"/>
      <c r="M173" s="5"/>
      <c r="N173" s="5"/>
      <c r="O173" s="5"/>
      <c r="P173" s="5"/>
      <c r="Q173" s="5"/>
      <c r="R173" s="5"/>
      <c r="S173" s="145"/>
      <c r="T173" s="276"/>
      <c r="U173" s="56"/>
      <c r="V173" s="8"/>
      <c r="W173" s="273"/>
      <c r="X173" s="265" t="s">
        <v>634</v>
      </c>
      <c r="Y173" s="51">
        <v>0</v>
      </c>
      <c r="Z173" s="51">
        <v>51.7</v>
      </c>
      <c r="AA173" s="54">
        <f>Z173-Y173</f>
        <v>51.7</v>
      </c>
      <c r="AB173" s="52">
        <v>100</v>
      </c>
      <c r="AC173" s="52">
        <f t="shared" ref="AC173" si="75">AA173*AB173/100</f>
        <v>51.7</v>
      </c>
      <c r="AD173" s="139">
        <f>AC173*AUXILIAR!$B$51</f>
        <v>413600000</v>
      </c>
      <c r="AE173" s="435">
        <v>0</v>
      </c>
      <c r="AF173" s="52">
        <f t="shared" ref="AF173" si="76">AC173*AE173/100</f>
        <v>0</v>
      </c>
      <c r="AG173" s="260">
        <f>AF173*AUXILIAR!$B$51</f>
        <v>0</v>
      </c>
      <c r="AH173" s="287"/>
      <c r="AI173" s="139"/>
      <c r="AJ173" s="52"/>
      <c r="AK173" s="275"/>
      <c r="AL173" s="127"/>
      <c r="AM173" s="57"/>
      <c r="AN173" s="57"/>
      <c r="AO173" s="57"/>
      <c r="AP173" s="56"/>
      <c r="AQ173" s="56"/>
      <c r="AR173" s="5"/>
      <c r="AS173" s="57"/>
      <c r="AT173" s="56"/>
      <c r="AU173" s="291"/>
      <c r="AV173" s="276"/>
      <c r="AW173" s="56"/>
      <c r="AX173" s="8"/>
      <c r="AY173" s="273"/>
      <c r="AZ173" s="128"/>
      <c r="BA173" s="5"/>
      <c r="BB173" s="5"/>
      <c r="BC173" s="5"/>
      <c r="BD173" s="5"/>
      <c r="BE173" s="5"/>
      <c r="BF173" s="5"/>
      <c r="BG173" s="5"/>
      <c r="BH173" s="145"/>
      <c r="BI173" s="276"/>
      <c r="BJ173" s="56"/>
      <c r="BK173" s="8"/>
      <c r="BL173" s="273"/>
      <c r="BM173" s="128"/>
      <c r="BN173" s="5"/>
      <c r="BO173" s="5"/>
      <c r="BP173" s="5"/>
      <c r="BQ173" s="5"/>
      <c r="BR173" s="5"/>
      <c r="BS173" s="5"/>
      <c r="BT173" s="5"/>
      <c r="BU173" s="5"/>
      <c r="BV173" s="145"/>
      <c r="BW173" s="276"/>
      <c r="BX173" s="56"/>
      <c r="BY173" s="8"/>
      <c r="BZ173" s="273"/>
      <c r="CA173" s="128"/>
      <c r="CB173" s="5"/>
      <c r="CC173" s="5"/>
      <c r="CD173" s="5"/>
      <c r="CE173" s="5"/>
      <c r="CF173" s="5"/>
      <c r="CG173" s="5"/>
      <c r="CH173" s="5"/>
      <c r="CI173" s="5"/>
      <c r="CJ173" s="145"/>
      <c r="CK173" s="276"/>
      <c r="CL173" s="56"/>
      <c r="CM173" s="8"/>
      <c r="CN173" s="273"/>
      <c r="CO173" s="333"/>
    </row>
    <row r="174" spans="2:93" ht="15">
      <c r="B174" s="8" t="s">
        <v>33</v>
      </c>
      <c r="C174" s="8" t="s">
        <v>15</v>
      </c>
      <c r="D174" s="8"/>
      <c r="E174" s="197">
        <v>153</v>
      </c>
      <c r="F174" s="118" t="s">
        <v>167</v>
      </c>
      <c r="G174" s="195" t="s">
        <v>108</v>
      </c>
      <c r="H174" s="195" t="s">
        <v>141</v>
      </c>
      <c r="I174" s="309"/>
      <c r="J174" s="5"/>
      <c r="K174" s="5"/>
      <c r="L174" s="5"/>
      <c r="M174" s="5"/>
      <c r="N174" s="5"/>
      <c r="O174" s="5"/>
      <c r="P174" s="5"/>
      <c r="Q174" s="5"/>
      <c r="R174" s="5"/>
      <c r="S174" s="145"/>
      <c r="T174" s="276"/>
      <c r="U174" s="56"/>
      <c r="V174" s="8"/>
      <c r="W174" s="273"/>
      <c r="X174" s="128"/>
      <c r="Y174" s="5"/>
      <c r="Z174" s="5"/>
      <c r="AA174" s="5"/>
      <c r="AB174" s="5"/>
      <c r="AC174" s="5"/>
      <c r="AD174" s="5"/>
      <c r="AE174" s="5"/>
      <c r="AF174" s="5"/>
      <c r="AG174" s="145"/>
      <c r="AH174" s="276"/>
      <c r="AI174" s="56"/>
      <c r="AJ174" s="8"/>
      <c r="AK174" s="273"/>
      <c r="AL174" s="127"/>
      <c r="AM174" s="57"/>
      <c r="AN174" s="57"/>
      <c r="AO174" s="57"/>
      <c r="AP174" s="56"/>
      <c r="AQ174" s="56"/>
      <c r="AR174" s="5"/>
      <c r="AS174" s="57"/>
      <c r="AT174" s="56"/>
      <c r="AU174" s="291"/>
      <c r="AV174" s="276"/>
      <c r="AW174" s="56"/>
      <c r="AX174" s="8"/>
      <c r="AY174" s="273"/>
      <c r="AZ174" s="128"/>
      <c r="BA174" s="5"/>
      <c r="BB174" s="5"/>
      <c r="BC174" s="5"/>
      <c r="BD174" s="5"/>
      <c r="BE174" s="5"/>
      <c r="BF174" s="5"/>
      <c r="BG174" s="5"/>
      <c r="BH174" s="145"/>
      <c r="BI174" s="276"/>
      <c r="BJ174" s="56"/>
      <c r="BK174" s="8"/>
      <c r="BL174" s="273"/>
      <c r="BM174" s="128"/>
      <c r="BN174" s="5"/>
      <c r="BO174" s="5"/>
      <c r="BP174" s="5"/>
      <c r="BQ174" s="5"/>
      <c r="BR174" s="5"/>
      <c r="BS174" s="5"/>
      <c r="BT174" s="5"/>
      <c r="BU174" s="5"/>
      <c r="BV174" s="145"/>
      <c r="BW174" s="276"/>
      <c r="BX174" s="56"/>
      <c r="BY174" s="8"/>
      <c r="BZ174" s="273"/>
      <c r="CA174" s="128"/>
      <c r="CB174" s="5"/>
      <c r="CC174" s="5"/>
      <c r="CD174" s="5"/>
      <c r="CE174" s="5"/>
      <c r="CF174" s="5"/>
      <c r="CG174" s="5"/>
      <c r="CH174" s="5"/>
      <c r="CI174" s="5"/>
      <c r="CJ174" s="145"/>
      <c r="CK174" s="276"/>
      <c r="CL174" s="56"/>
      <c r="CM174" s="8"/>
      <c r="CN174" s="273"/>
      <c r="CO174" s="333"/>
    </row>
    <row r="175" spans="2:93" ht="15.75" customHeight="1">
      <c r="B175" s="1" t="s">
        <v>33</v>
      </c>
      <c r="C175" s="1" t="s">
        <v>138</v>
      </c>
      <c r="D175" s="2" t="s">
        <v>21</v>
      </c>
      <c r="E175" s="1">
        <v>1</v>
      </c>
      <c r="F175" s="2" t="s">
        <v>166</v>
      </c>
      <c r="G175" s="38" t="s">
        <v>108</v>
      </c>
      <c r="H175" s="2" t="s">
        <v>165</v>
      </c>
      <c r="I175" s="303"/>
      <c r="J175" s="3"/>
      <c r="K175" s="3"/>
      <c r="L175" s="3"/>
      <c r="M175" s="3"/>
      <c r="N175" s="38" t="s">
        <v>261</v>
      </c>
      <c r="O175" s="81">
        <f>O176</f>
        <v>0</v>
      </c>
      <c r="P175" s="81">
        <f>P176</f>
        <v>0</v>
      </c>
      <c r="Q175" s="38" t="s">
        <v>262</v>
      </c>
      <c r="R175" s="81">
        <f>R176</f>
        <v>0</v>
      </c>
      <c r="S175" s="89">
        <f>S176</f>
        <v>0</v>
      </c>
      <c r="T175" s="268"/>
      <c r="U175" s="81"/>
      <c r="V175" s="81"/>
      <c r="W175" s="269"/>
      <c r="X175" s="262"/>
      <c r="Y175" s="3"/>
      <c r="Z175" s="3"/>
      <c r="AA175" s="3"/>
      <c r="AB175" s="38" t="s">
        <v>261</v>
      </c>
      <c r="AC175" s="81">
        <f>AC176</f>
        <v>0</v>
      </c>
      <c r="AD175" s="81">
        <f>AD176</f>
        <v>0</v>
      </c>
      <c r="AE175" s="38" t="s">
        <v>262</v>
      </c>
      <c r="AF175" s="81">
        <f>AF176</f>
        <v>0</v>
      </c>
      <c r="AG175" s="89">
        <f>AG176</f>
        <v>0</v>
      </c>
      <c r="AH175" s="268"/>
      <c r="AI175" s="81"/>
      <c r="AJ175" s="81"/>
      <c r="AK175" s="269"/>
      <c r="AL175" s="262"/>
      <c r="AM175" s="3"/>
      <c r="AN175" s="3"/>
      <c r="AO175" s="3"/>
      <c r="AP175" s="38" t="s">
        <v>116</v>
      </c>
      <c r="AQ175" s="81">
        <f>AQ176</f>
        <v>0</v>
      </c>
      <c r="AR175" s="81">
        <f>AR176</f>
        <v>0</v>
      </c>
      <c r="AS175" s="38" t="s">
        <v>116</v>
      </c>
      <c r="AT175" s="81">
        <f>AT176</f>
        <v>0</v>
      </c>
      <c r="AU175" s="89">
        <f>AU176</f>
        <v>0</v>
      </c>
      <c r="AV175" s="268"/>
      <c r="AW175" s="81"/>
      <c r="AX175" s="81"/>
      <c r="AY175" s="269"/>
      <c r="AZ175" s="262"/>
      <c r="BA175" s="3"/>
      <c r="BB175" s="3"/>
      <c r="BC175" s="38" t="s">
        <v>116</v>
      </c>
      <c r="BD175" s="81">
        <f>BD176</f>
        <v>0</v>
      </c>
      <c r="BE175" s="81">
        <f>BE176</f>
        <v>0</v>
      </c>
      <c r="BF175" s="38" t="s">
        <v>116</v>
      </c>
      <c r="BG175" s="81">
        <f>BG176</f>
        <v>0</v>
      </c>
      <c r="BH175" s="89">
        <f>BH176</f>
        <v>0</v>
      </c>
      <c r="BI175" s="268"/>
      <c r="BJ175" s="81"/>
      <c r="BK175" s="81"/>
      <c r="BL175" s="269"/>
      <c r="BM175" s="325"/>
      <c r="BN175" s="3"/>
      <c r="BO175" s="3"/>
      <c r="BP175" s="3"/>
      <c r="BQ175" s="38" t="s">
        <v>116</v>
      </c>
      <c r="BR175" s="81">
        <f>BR176</f>
        <v>0</v>
      </c>
      <c r="BS175" s="81">
        <f>BS176</f>
        <v>0</v>
      </c>
      <c r="BT175" s="38" t="s">
        <v>116</v>
      </c>
      <c r="BU175" s="81">
        <f>BU176</f>
        <v>0</v>
      </c>
      <c r="BV175" s="89">
        <f>BV176</f>
        <v>0</v>
      </c>
      <c r="BW175" s="268"/>
      <c r="BX175" s="81"/>
      <c r="BY175" s="81"/>
      <c r="BZ175" s="269"/>
      <c r="CA175" s="325"/>
      <c r="CB175" s="3"/>
      <c r="CC175" s="3"/>
      <c r="CD175" s="3"/>
      <c r="CE175" s="38" t="s">
        <v>116</v>
      </c>
      <c r="CF175" s="81">
        <f>CF176</f>
        <v>0</v>
      </c>
      <c r="CG175" s="81">
        <f>CG176</f>
        <v>0</v>
      </c>
      <c r="CH175" s="38" t="s">
        <v>116</v>
      </c>
      <c r="CI175" s="81">
        <f>CI176</f>
        <v>0</v>
      </c>
      <c r="CJ175" s="89">
        <f>CJ176</f>
        <v>0</v>
      </c>
      <c r="CK175" s="268"/>
      <c r="CL175" s="81"/>
      <c r="CM175" s="81"/>
      <c r="CN175" s="269"/>
      <c r="CO175" s="331"/>
    </row>
    <row r="176" spans="2:93" ht="15.75" customHeight="1">
      <c r="B176" s="64" t="s">
        <v>33</v>
      </c>
      <c r="C176" s="64" t="s">
        <v>11</v>
      </c>
      <c r="D176" s="65" t="s">
        <v>21</v>
      </c>
      <c r="E176" s="126">
        <v>101</v>
      </c>
      <c r="F176" s="157" t="s">
        <v>166</v>
      </c>
      <c r="G176" s="119" t="s">
        <v>108</v>
      </c>
      <c r="H176" s="119" t="s">
        <v>165</v>
      </c>
      <c r="I176" s="308"/>
      <c r="J176" s="70"/>
      <c r="K176" s="70"/>
      <c r="L176" s="70"/>
      <c r="M176" s="70"/>
      <c r="N176" s="80" t="s">
        <v>115</v>
      </c>
      <c r="O176" s="79">
        <f>SUM(O177:O178)</f>
        <v>0</v>
      </c>
      <c r="P176" s="79">
        <f>SUM(P177:P178)</f>
        <v>0</v>
      </c>
      <c r="Q176" s="80" t="s">
        <v>115</v>
      </c>
      <c r="R176" s="79">
        <f>SUM(R177:R178)</f>
        <v>0</v>
      </c>
      <c r="S176" s="256">
        <f>SUM(S177:S178)</f>
        <v>0</v>
      </c>
      <c r="T176" s="270"/>
      <c r="U176" s="79"/>
      <c r="V176" s="79"/>
      <c r="W176" s="271"/>
      <c r="X176" s="263"/>
      <c r="Y176" s="70"/>
      <c r="Z176" s="70"/>
      <c r="AA176" s="70"/>
      <c r="AB176" s="80" t="s">
        <v>115</v>
      </c>
      <c r="AC176" s="79">
        <f>SUM(AC177:AC178)</f>
        <v>0</v>
      </c>
      <c r="AD176" s="79">
        <f>SUM(AD177:AD178)</f>
        <v>0</v>
      </c>
      <c r="AE176" s="80" t="s">
        <v>115</v>
      </c>
      <c r="AF176" s="79">
        <f>SUM(AF177:AF178)</f>
        <v>0</v>
      </c>
      <c r="AG176" s="256">
        <f>SUM(AG177:AG178)</f>
        <v>0</v>
      </c>
      <c r="AH176" s="270"/>
      <c r="AI176" s="79"/>
      <c r="AJ176" s="79"/>
      <c r="AK176" s="271"/>
      <c r="AL176" s="263"/>
      <c r="AM176" s="70"/>
      <c r="AN176" s="70"/>
      <c r="AO176" s="70"/>
      <c r="AP176" s="80" t="s">
        <v>115</v>
      </c>
      <c r="AQ176" s="79">
        <f>SUM(AQ177:AQ178)</f>
        <v>0</v>
      </c>
      <c r="AR176" s="79">
        <f>SUM(AR177:AR178)</f>
        <v>0</v>
      </c>
      <c r="AS176" s="80" t="s">
        <v>115</v>
      </c>
      <c r="AT176" s="79">
        <f>SUM(AT177:AT178)</f>
        <v>0</v>
      </c>
      <c r="AU176" s="256">
        <f>SUM(AU177:AU178)</f>
        <v>0</v>
      </c>
      <c r="AV176" s="270"/>
      <c r="AW176" s="79"/>
      <c r="AX176" s="79"/>
      <c r="AY176" s="271"/>
      <c r="AZ176" s="263"/>
      <c r="BA176" s="70"/>
      <c r="BB176" s="70"/>
      <c r="BC176" s="80" t="s">
        <v>115</v>
      </c>
      <c r="BD176" s="79">
        <f>SUM(BD177:BD178)</f>
        <v>0</v>
      </c>
      <c r="BE176" s="79">
        <f>SUM(BE177:BE178)</f>
        <v>0</v>
      </c>
      <c r="BF176" s="80" t="s">
        <v>115</v>
      </c>
      <c r="BG176" s="79">
        <f>SUM(BG177:BG178)</f>
        <v>0</v>
      </c>
      <c r="BH176" s="256">
        <f>SUM(BH177:BH178)</f>
        <v>0</v>
      </c>
      <c r="BI176" s="270"/>
      <c r="BJ176" s="79"/>
      <c r="BK176" s="79"/>
      <c r="BL176" s="271"/>
      <c r="BM176" s="79"/>
      <c r="BN176" s="70"/>
      <c r="BO176" s="70"/>
      <c r="BP176" s="70"/>
      <c r="BQ176" s="80" t="s">
        <v>115</v>
      </c>
      <c r="BR176" s="79">
        <f>SUM(BR177:BR178)</f>
        <v>0</v>
      </c>
      <c r="BS176" s="79">
        <f>SUM(BS177:BS178)</f>
        <v>0</v>
      </c>
      <c r="BT176" s="80" t="s">
        <v>115</v>
      </c>
      <c r="BU176" s="79">
        <f>SUM(BU177:BU178)</f>
        <v>0</v>
      </c>
      <c r="BV176" s="256">
        <f>SUM(BV177:BV178)</f>
        <v>0</v>
      </c>
      <c r="BW176" s="270"/>
      <c r="BX176" s="79"/>
      <c r="BY176" s="79"/>
      <c r="BZ176" s="271"/>
      <c r="CA176" s="79"/>
      <c r="CB176" s="70"/>
      <c r="CC176" s="70"/>
      <c r="CD176" s="70"/>
      <c r="CE176" s="80" t="s">
        <v>115</v>
      </c>
      <c r="CF176" s="79">
        <f>SUM(CF177:CF178)</f>
        <v>0</v>
      </c>
      <c r="CG176" s="79">
        <f>SUM(CG177:CG178)</f>
        <v>0</v>
      </c>
      <c r="CH176" s="80" t="s">
        <v>115</v>
      </c>
      <c r="CI176" s="79">
        <f>SUM(CI177:CI178)</f>
        <v>0</v>
      </c>
      <c r="CJ176" s="256">
        <f>SUM(CJ177:CJ178)</f>
        <v>0</v>
      </c>
      <c r="CK176" s="270"/>
      <c r="CL176" s="79"/>
      <c r="CM176" s="79"/>
      <c r="CN176" s="271"/>
      <c r="CO176" s="332"/>
    </row>
    <row r="177" spans="2:93" ht="15">
      <c r="B177" s="8" t="s">
        <v>33</v>
      </c>
      <c r="C177" s="8" t="s">
        <v>11</v>
      </c>
      <c r="D177" s="8"/>
      <c r="E177" s="197">
        <v>101</v>
      </c>
      <c r="F177" s="118" t="s">
        <v>166</v>
      </c>
      <c r="G177" s="195" t="s">
        <v>108</v>
      </c>
      <c r="H177" s="195" t="s">
        <v>165</v>
      </c>
      <c r="I177" s="309"/>
      <c r="J177" s="5"/>
      <c r="K177" s="5"/>
      <c r="L177" s="5"/>
      <c r="M177" s="5"/>
      <c r="N177" s="5"/>
      <c r="O177" s="5"/>
      <c r="P177" s="5"/>
      <c r="Q177" s="5"/>
      <c r="R177" s="5"/>
      <c r="S177" s="145"/>
      <c r="T177" s="276"/>
      <c r="U177" s="56"/>
      <c r="V177" s="8"/>
      <c r="W177" s="273"/>
      <c r="X177" s="127"/>
      <c r="Y177" s="57"/>
      <c r="Z177" s="57"/>
      <c r="AA177" s="63"/>
      <c r="AB177" s="56"/>
      <c r="AC177" s="56"/>
      <c r="AD177" s="5"/>
      <c r="AE177" s="5"/>
      <c r="AF177" s="5"/>
      <c r="AG177" s="145"/>
      <c r="AH177" s="276"/>
      <c r="AI177" s="56"/>
      <c r="AJ177" s="8"/>
      <c r="AK177" s="273"/>
      <c r="AL177" s="127"/>
      <c r="AM177" s="57"/>
      <c r="AN177" s="57"/>
      <c r="AO177" s="57"/>
      <c r="AP177" s="56"/>
      <c r="AQ177" s="56"/>
      <c r="AR177" s="161"/>
      <c r="AS177" s="5"/>
      <c r="AT177" s="5"/>
      <c r="AU177" s="145"/>
      <c r="AV177" s="276"/>
      <c r="AW177" s="56"/>
      <c r="AX177" s="8"/>
      <c r="AY177" s="273"/>
      <c r="AZ177" s="128"/>
      <c r="BA177" s="5"/>
      <c r="BB177" s="5"/>
      <c r="BC177" s="5"/>
      <c r="BD177" s="5"/>
      <c r="BE177" s="5"/>
      <c r="BF177" s="5"/>
      <c r="BG177" s="5"/>
      <c r="BH177" s="145"/>
      <c r="BI177" s="276"/>
      <c r="BJ177" s="56"/>
      <c r="BK177" s="8"/>
      <c r="BL177" s="273"/>
      <c r="BM177" s="128"/>
      <c r="BN177" s="5"/>
      <c r="BO177" s="5"/>
      <c r="BP177" s="5"/>
      <c r="BQ177" s="5"/>
      <c r="BR177" s="5"/>
      <c r="BS177" s="5"/>
      <c r="BT177" s="5"/>
      <c r="BU177" s="5"/>
      <c r="BV177" s="145"/>
      <c r="BW177" s="276"/>
      <c r="BX177" s="56"/>
      <c r="BY177" s="8"/>
      <c r="BZ177" s="273"/>
      <c r="CA177" s="128"/>
      <c r="CB177" s="5"/>
      <c r="CC177" s="5"/>
      <c r="CD177" s="5"/>
      <c r="CE177" s="5"/>
      <c r="CF177" s="5"/>
      <c r="CG177" s="5"/>
      <c r="CH177" s="5"/>
      <c r="CI177" s="5"/>
      <c r="CJ177" s="145"/>
      <c r="CK177" s="276"/>
      <c r="CL177" s="56"/>
      <c r="CM177" s="8"/>
      <c r="CN177" s="273"/>
      <c r="CO177" s="333"/>
    </row>
    <row r="178" spans="2:93" ht="15">
      <c r="B178" s="8" t="s">
        <v>33</v>
      </c>
      <c r="C178" s="8" t="s">
        <v>11</v>
      </c>
      <c r="D178" s="8"/>
      <c r="E178" s="197">
        <v>101</v>
      </c>
      <c r="F178" s="118" t="s">
        <v>166</v>
      </c>
      <c r="G178" s="195" t="s">
        <v>108</v>
      </c>
      <c r="H178" s="195" t="s">
        <v>165</v>
      </c>
      <c r="I178" s="309"/>
      <c r="J178" s="5"/>
      <c r="K178" s="5"/>
      <c r="L178" s="5"/>
      <c r="M178" s="5"/>
      <c r="N178" s="5"/>
      <c r="O178" s="5"/>
      <c r="P178" s="5"/>
      <c r="Q178" s="5"/>
      <c r="R178" s="5"/>
      <c r="S178" s="145"/>
      <c r="T178" s="276"/>
      <c r="U178" s="56"/>
      <c r="V178" s="8"/>
      <c r="W178" s="273"/>
      <c r="X178" s="127"/>
      <c r="Y178" s="57"/>
      <c r="Z178" s="57"/>
      <c r="AA178" s="63"/>
      <c r="AB178" s="56"/>
      <c r="AC178" s="56"/>
      <c r="AD178" s="5"/>
      <c r="AE178" s="5"/>
      <c r="AF178" s="5"/>
      <c r="AG178" s="145"/>
      <c r="AH178" s="276"/>
      <c r="AI178" s="56"/>
      <c r="AJ178" s="8"/>
      <c r="AK178" s="273"/>
      <c r="AL178" s="127"/>
      <c r="AM178" s="57"/>
      <c r="AN178" s="57"/>
      <c r="AO178" s="57"/>
      <c r="AP178" s="56"/>
      <c r="AQ178" s="56"/>
      <c r="AR178" s="161"/>
      <c r="AS178" s="5"/>
      <c r="AT178" s="5"/>
      <c r="AU178" s="145"/>
      <c r="AV178" s="276"/>
      <c r="AW178" s="56"/>
      <c r="AX178" s="8"/>
      <c r="AY178" s="273"/>
      <c r="AZ178" s="128"/>
      <c r="BA178" s="5"/>
      <c r="BB178" s="5"/>
      <c r="BC178" s="5"/>
      <c r="BD178" s="5"/>
      <c r="BE178" s="5"/>
      <c r="BF178" s="5"/>
      <c r="BG178" s="5"/>
      <c r="BH178" s="145"/>
      <c r="BI178" s="276"/>
      <c r="BJ178" s="56"/>
      <c r="BK178" s="8"/>
      <c r="BL178" s="273"/>
      <c r="BM178" s="128"/>
      <c r="BN178" s="5"/>
      <c r="BO178" s="5"/>
      <c r="BP178" s="5"/>
      <c r="BQ178" s="5"/>
      <c r="BR178" s="5"/>
      <c r="BS178" s="5"/>
      <c r="BT178" s="5"/>
      <c r="BU178" s="5"/>
      <c r="BV178" s="145"/>
      <c r="BW178" s="276"/>
      <c r="BX178" s="56"/>
      <c r="BY178" s="8"/>
      <c r="BZ178" s="273"/>
      <c r="CA178" s="128"/>
      <c r="CB178" s="5"/>
      <c r="CC178" s="5"/>
      <c r="CD178" s="5"/>
      <c r="CE178" s="5"/>
      <c r="CF178" s="5"/>
      <c r="CG178" s="5"/>
      <c r="CH178" s="5"/>
      <c r="CI178" s="5"/>
      <c r="CJ178" s="145"/>
      <c r="CK178" s="276"/>
      <c r="CL178" s="56"/>
      <c r="CM178" s="8"/>
      <c r="CN178" s="273"/>
      <c r="CO178" s="333"/>
    </row>
    <row r="179" spans="2:93" ht="15.75" customHeight="1">
      <c r="B179" s="1" t="s">
        <v>33</v>
      </c>
      <c r="C179" s="1" t="s">
        <v>164</v>
      </c>
      <c r="D179" s="2" t="s">
        <v>163</v>
      </c>
      <c r="E179" s="1">
        <v>1</v>
      </c>
      <c r="F179" s="2" t="s">
        <v>162</v>
      </c>
      <c r="G179" s="38" t="s">
        <v>108</v>
      </c>
      <c r="H179" s="2" t="s">
        <v>161</v>
      </c>
      <c r="I179" s="303"/>
      <c r="J179" s="3"/>
      <c r="K179" s="3"/>
      <c r="L179" s="3"/>
      <c r="M179" s="3"/>
      <c r="N179" s="38" t="s">
        <v>261</v>
      </c>
      <c r="O179" s="81">
        <f>O180+O183+O186+O189</f>
        <v>0</v>
      </c>
      <c r="P179" s="81">
        <f>P180+P183+P186+P189</f>
        <v>0</v>
      </c>
      <c r="Q179" s="38" t="s">
        <v>262</v>
      </c>
      <c r="R179" s="81">
        <f>R180+R183+R186+R189</f>
        <v>0</v>
      </c>
      <c r="S179" s="89">
        <f>S180+S183+S186+S189</f>
        <v>0</v>
      </c>
      <c r="T179" s="268"/>
      <c r="U179" s="81"/>
      <c r="V179" s="81"/>
      <c r="W179" s="269"/>
      <c r="X179" s="262"/>
      <c r="Y179" s="3"/>
      <c r="Z179" s="3"/>
      <c r="AA179" s="3"/>
      <c r="AB179" s="38" t="s">
        <v>261</v>
      </c>
      <c r="AC179" s="81">
        <f>AC180+AC183+AC186+AC189</f>
        <v>0</v>
      </c>
      <c r="AD179" s="81">
        <f>AD180+AD183+AD186+AD189</f>
        <v>0</v>
      </c>
      <c r="AE179" s="38" t="s">
        <v>262</v>
      </c>
      <c r="AF179" s="81">
        <f>AF180+AF183+AF186+AF189</f>
        <v>0</v>
      </c>
      <c r="AG179" s="89">
        <f>AG180+AG183+AG186+AG189</f>
        <v>0</v>
      </c>
      <c r="AH179" s="268"/>
      <c r="AI179" s="81"/>
      <c r="AJ179" s="81"/>
      <c r="AK179" s="269"/>
      <c r="AL179" s="262"/>
      <c r="AM179" s="3"/>
      <c r="AN179" s="3"/>
      <c r="AO179" s="3"/>
      <c r="AP179" s="38" t="s">
        <v>116</v>
      </c>
      <c r="AQ179" s="81">
        <f>AQ180+AQ183+AQ186+AQ189</f>
        <v>0</v>
      </c>
      <c r="AR179" s="81">
        <f>AR180+AR183+AR186+AR189</f>
        <v>0</v>
      </c>
      <c r="AS179" s="38" t="s">
        <v>116</v>
      </c>
      <c r="AT179" s="81">
        <f>AT180+AT183+AT186+AT189</f>
        <v>0</v>
      </c>
      <c r="AU179" s="89">
        <f>AU180+AU183+AU186+AU189</f>
        <v>0</v>
      </c>
      <c r="AV179" s="268"/>
      <c r="AW179" s="81"/>
      <c r="AX179" s="81"/>
      <c r="AY179" s="269"/>
      <c r="AZ179" s="262"/>
      <c r="BA179" s="3"/>
      <c r="BB179" s="3"/>
      <c r="BC179" s="38" t="s">
        <v>116</v>
      </c>
      <c r="BD179" s="81">
        <f>BD180+BD183+BD186+BD189</f>
        <v>0</v>
      </c>
      <c r="BE179" s="81">
        <f>BE180+BE183+BE186+BE189</f>
        <v>0</v>
      </c>
      <c r="BF179" s="38" t="s">
        <v>116</v>
      </c>
      <c r="BG179" s="81">
        <f>BG180+BG183+BG186+BG189</f>
        <v>0</v>
      </c>
      <c r="BH179" s="89">
        <f>BH180+BH183+BH186+BH189</f>
        <v>0</v>
      </c>
      <c r="BI179" s="268"/>
      <c r="BJ179" s="81"/>
      <c r="BK179" s="81"/>
      <c r="BL179" s="269"/>
      <c r="BM179" s="325"/>
      <c r="BN179" s="3"/>
      <c r="BO179" s="3"/>
      <c r="BP179" s="3"/>
      <c r="BQ179" s="38" t="s">
        <v>116</v>
      </c>
      <c r="BR179" s="81">
        <f>BR180+BR183+BR186+BR189</f>
        <v>0</v>
      </c>
      <c r="BS179" s="81">
        <f>BS180+BS183+BS186+BS189</f>
        <v>0</v>
      </c>
      <c r="BT179" s="38" t="s">
        <v>116</v>
      </c>
      <c r="BU179" s="81">
        <f>BU180+BU183+BU186+BU189</f>
        <v>0</v>
      </c>
      <c r="BV179" s="89">
        <f>BV180+BV183+BV186+BV189</f>
        <v>0</v>
      </c>
      <c r="BW179" s="268"/>
      <c r="BX179" s="81"/>
      <c r="BY179" s="81"/>
      <c r="BZ179" s="269"/>
      <c r="CA179" s="325"/>
      <c r="CB179" s="3"/>
      <c r="CC179" s="3"/>
      <c r="CD179" s="3"/>
      <c r="CE179" s="38" t="s">
        <v>116</v>
      </c>
      <c r="CF179" s="81">
        <f>CF180+CF183+CF186+CF189</f>
        <v>0</v>
      </c>
      <c r="CG179" s="81">
        <f>CG180+CG183+CG186+CG189</f>
        <v>0</v>
      </c>
      <c r="CH179" s="38" t="s">
        <v>116</v>
      </c>
      <c r="CI179" s="81">
        <f>CI180+CI183+CI186+CI189</f>
        <v>0</v>
      </c>
      <c r="CJ179" s="89">
        <f>CJ180+CJ183+CJ186+CJ189</f>
        <v>0</v>
      </c>
      <c r="CK179" s="268"/>
      <c r="CL179" s="81"/>
      <c r="CM179" s="81"/>
      <c r="CN179" s="269"/>
      <c r="CO179" s="331"/>
    </row>
    <row r="180" spans="2:93" ht="15.75" customHeight="1">
      <c r="B180" s="64" t="s">
        <v>33</v>
      </c>
      <c r="C180" s="64" t="s">
        <v>155</v>
      </c>
      <c r="D180" s="65" t="s">
        <v>163</v>
      </c>
      <c r="E180" s="126">
        <v>116</v>
      </c>
      <c r="F180" s="157" t="s">
        <v>162</v>
      </c>
      <c r="G180" s="119" t="s">
        <v>108</v>
      </c>
      <c r="H180" s="119" t="s">
        <v>161</v>
      </c>
      <c r="I180" s="308"/>
      <c r="J180" s="70"/>
      <c r="K180" s="70"/>
      <c r="L180" s="70"/>
      <c r="M180" s="70"/>
      <c r="N180" s="80" t="s">
        <v>115</v>
      </c>
      <c r="O180" s="79">
        <f>SUM(O181:O182)</f>
        <v>0</v>
      </c>
      <c r="P180" s="79">
        <f>SUM(P181:P182)</f>
        <v>0</v>
      </c>
      <c r="Q180" s="80" t="s">
        <v>115</v>
      </c>
      <c r="R180" s="79">
        <f>SUM(R181:R182)</f>
        <v>0</v>
      </c>
      <c r="S180" s="256">
        <f>SUM(S181:S182)</f>
        <v>0</v>
      </c>
      <c r="T180" s="270"/>
      <c r="U180" s="79"/>
      <c r="V180" s="79"/>
      <c r="W180" s="271"/>
      <c r="X180" s="263"/>
      <c r="Y180" s="70"/>
      <c r="Z180" s="70"/>
      <c r="AA180" s="70"/>
      <c r="AB180" s="80" t="s">
        <v>115</v>
      </c>
      <c r="AC180" s="79">
        <f>SUM(AC181:AC182)</f>
        <v>0</v>
      </c>
      <c r="AD180" s="79">
        <f>SUM(AD181:AD182)</f>
        <v>0</v>
      </c>
      <c r="AE180" s="80" t="s">
        <v>115</v>
      </c>
      <c r="AF180" s="79">
        <f>SUM(AF181:AF182)</f>
        <v>0</v>
      </c>
      <c r="AG180" s="256">
        <f>SUM(AG181:AG182)</f>
        <v>0</v>
      </c>
      <c r="AH180" s="270"/>
      <c r="AI180" s="79"/>
      <c r="AJ180" s="79"/>
      <c r="AK180" s="271"/>
      <c r="AL180" s="263"/>
      <c r="AM180" s="70"/>
      <c r="AN180" s="70"/>
      <c r="AO180" s="70"/>
      <c r="AP180" s="80" t="s">
        <v>115</v>
      </c>
      <c r="AQ180" s="79">
        <f>SUM(AQ181:AQ182)</f>
        <v>0</v>
      </c>
      <c r="AR180" s="79">
        <f>SUM(AR181:AR182)</f>
        <v>0</v>
      </c>
      <c r="AS180" s="80" t="s">
        <v>115</v>
      </c>
      <c r="AT180" s="79">
        <f>SUM(AT181:AT182)</f>
        <v>0</v>
      </c>
      <c r="AU180" s="256">
        <f>SUM(AU181:AU182)</f>
        <v>0</v>
      </c>
      <c r="AV180" s="270"/>
      <c r="AW180" s="79"/>
      <c r="AX180" s="79"/>
      <c r="AY180" s="271"/>
      <c r="AZ180" s="263"/>
      <c r="BA180" s="70"/>
      <c r="BB180" s="70"/>
      <c r="BC180" s="80" t="s">
        <v>115</v>
      </c>
      <c r="BD180" s="79">
        <f>SUM(BD181:BD182)</f>
        <v>0</v>
      </c>
      <c r="BE180" s="79">
        <f>SUM(BE181:BE182)</f>
        <v>0</v>
      </c>
      <c r="BF180" s="80" t="s">
        <v>115</v>
      </c>
      <c r="BG180" s="79">
        <f>SUM(BG181:BG182)</f>
        <v>0</v>
      </c>
      <c r="BH180" s="256">
        <f>SUM(BH181:BH182)</f>
        <v>0</v>
      </c>
      <c r="BI180" s="270"/>
      <c r="BJ180" s="79"/>
      <c r="BK180" s="79"/>
      <c r="BL180" s="271"/>
      <c r="BM180" s="79"/>
      <c r="BN180" s="70"/>
      <c r="BO180" s="70"/>
      <c r="BP180" s="70"/>
      <c r="BQ180" s="80" t="s">
        <v>115</v>
      </c>
      <c r="BR180" s="79">
        <f>SUM(BR181:BR182)</f>
        <v>0</v>
      </c>
      <c r="BS180" s="79">
        <f>SUM(BS181:BS182)</f>
        <v>0</v>
      </c>
      <c r="BT180" s="80" t="s">
        <v>115</v>
      </c>
      <c r="BU180" s="79">
        <f>SUM(BU181:BU182)</f>
        <v>0</v>
      </c>
      <c r="BV180" s="256">
        <f>SUM(BV181:BV182)</f>
        <v>0</v>
      </c>
      <c r="BW180" s="270"/>
      <c r="BX180" s="79"/>
      <c r="BY180" s="79"/>
      <c r="BZ180" s="271"/>
      <c r="CA180" s="79"/>
      <c r="CB180" s="70"/>
      <c r="CC180" s="70"/>
      <c r="CD180" s="70"/>
      <c r="CE180" s="80" t="s">
        <v>115</v>
      </c>
      <c r="CF180" s="79">
        <f>SUM(CF181:CF182)</f>
        <v>0</v>
      </c>
      <c r="CG180" s="79">
        <f>SUM(CG181:CG182)</f>
        <v>0</v>
      </c>
      <c r="CH180" s="80" t="s">
        <v>115</v>
      </c>
      <c r="CI180" s="79">
        <f>SUM(CI181:CI182)</f>
        <v>0</v>
      </c>
      <c r="CJ180" s="256">
        <f>SUM(CJ181:CJ182)</f>
        <v>0</v>
      </c>
      <c r="CK180" s="270"/>
      <c r="CL180" s="79"/>
      <c r="CM180" s="79"/>
      <c r="CN180" s="271"/>
      <c r="CO180" s="332"/>
    </row>
    <row r="181" spans="2:93" ht="15.75" customHeight="1">
      <c r="B181" s="8" t="s">
        <v>33</v>
      </c>
      <c r="C181" s="8" t="s">
        <v>155</v>
      </c>
      <c r="D181" s="8"/>
      <c r="E181" s="199">
        <v>116</v>
      </c>
      <c r="F181" s="118" t="s">
        <v>162</v>
      </c>
      <c r="G181" s="195" t="s">
        <v>108</v>
      </c>
      <c r="H181" s="195" t="s">
        <v>161</v>
      </c>
      <c r="I181" s="309"/>
      <c r="J181" s="5"/>
      <c r="K181" s="5"/>
      <c r="L181" s="5"/>
      <c r="M181" s="5"/>
      <c r="N181" s="5"/>
      <c r="O181" s="5"/>
      <c r="P181" s="5"/>
      <c r="Q181" s="5"/>
      <c r="R181" s="5"/>
      <c r="S181" s="145"/>
      <c r="T181" s="276"/>
      <c r="U181" s="56"/>
      <c r="V181" s="8"/>
      <c r="W181" s="273"/>
      <c r="X181" s="128"/>
      <c r="Y181" s="5"/>
      <c r="Z181" s="5"/>
      <c r="AA181" s="5"/>
      <c r="AB181" s="5"/>
      <c r="AC181" s="5"/>
      <c r="AD181" s="5"/>
      <c r="AE181" s="5"/>
      <c r="AF181" s="5"/>
      <c r="AG181" s="145"/>
      <c r="AH181" s="276"/>
      <c r="AI181" s="56"/>
      <c r="AJ181" s="8"/>
      <c r="AK181" s="273"/>
      <c r="AL181" s="128"/>
      <c r="AM181" s="5"/>
      <c r="AN181" s="5"/>
      <c r="AO181" s="5"/>
      <c r="AP181" s="5"/>
      <c r="AQ181" s="5"/>
      <c r="AR181" s="5"/>
      <c r="AS181" s="5"/>
      <c r="AT181" s="5"/>
      <c r="AU181" s="145"/>
      <c r="AV181" s="276"/>
      <c r="AW181" s="56"/>
      <c r="AX181" s="8"/>
      <c r="AY181" s="273"/>
      <c r="AZ181" s="128"/>
      <c r="BA181" s="5"/>
      <c r="BB181" s="5"/>
      <c r="BC181" s="5"/>
      <c r="BD181" s="5"/>
      <c r="BE181" s="5"/>
      <c r="BF181" s="5"/>
      <c r="BG181" s="5"/>
      <c r="BH181" s="145"/>
      <c r="BI181" s="276"/>
      <c r="BJ181" s="56"/>
      <c r="BK181" s="8"/>
      <c r="BL181" s="273"/>
      <c r="BM181" s="128"/>
      <c r="BN181" s="5"/>
      <c r="BO181" s="5"/>
      <c r="BP181" s="5"/>
      <c r="BQ181" s="5"/>
      <c r="BR181" s="5"/>
      <c r="BS181" s="5"/>
      <c r="BT181" s="5"/>
      <c r="BU181" s="5"/>
      <c r="BV181" s="145"/>
      <c r="BW181" s="276"/>
      <c r="BX181" s="56"/>
      <c r="BY181" s="8"/>
      <c r="BZ181" s="273"/>
      <c r="CA181" s="128"/>
      <c r="CB181" s="5"/>
      <c r="CC181" s="5"/>
      <c r="CD181" s="5"/>
      <c r="CE181" s="5"/>
      <c r="CF181" s="5"/>
      <c r="CG181" s="5"/>
      <c r="CH181" s="5"/>
      <c r="CI181" s="5"/>
      <c r="CJ181" s="145"/>
      <c r="CK181" s="276"/>
      <c r="CL181" s="56"/>
      <c r="CM181" s="8"/>
      <c r="CN181" s="273"/>
      <c r="CO181" s="333"/>
    </row>
    <row r="182" spans="2:93" ht="15.75" customHeight="1">
      <c r="B182" s="8" t="s">
        <v>33</v>
      </c>
      <c r="C182" s="8" t="s">
        <v>155</v>
      </c>
      <c r="D182" s="8"/>
      <c r="E182" s="199">
        <v>116</v>
      </c>
      <c r="F182" s="118" t="s">
        <v>162</v>
      </c>
      <c r="G182" s="195" t="s">
        <v>108</v>
      </c>
      <c r="H182" s="195" t="s">
        <v>161</v>
      </c>
      <c r="I182" s="309"/>
      <c r="J182" s="5"/>
      <c r="K182" s="5"/>
      <c r="L182" s="5"/>
      <c r="M182" s="5"/>
      <c r="N182" s="5"/>
      <c r="O182" s="5"/>
      <c r="P182" s="5"/>
      <c r="Q182" s="5"/>
      <c r="R182" s="5"/>
      <c r="S182" s="145"/>
      <c r="T182" s="276"/>
      <c r="U182" s="56"/>
      <c r="V182" s="8"/>
      <c r="W182" s="273"/>
      <c r="X182" s="128"/>
      <c r="Y182" s="5"/>
      <c r="Z182" s="5"/>
      <c r="AA182" s="5"/>
      <c r="AB182" s="5"/>
      <c r="AC182" s="5"/>
      <c r="AD182" s="5"/>
      <c r="AE182" s="5"/>
      <c r="AF182" s="5"/>
      <c r="AG182" s="145"/>
      <c r="AH182" s="276"/>
      <c r="AI182" s="56"/>
      <c r="AJ182" s="8"/>
      <c r="AK182" s="273"/>
      <c r="AL182" s="128"/>
      <c r="AM182" s="5"/>
      <c r="AN182" s="5"/>
      <c r="AO182" s="5"/>
      <c r="AP182" s="5"/>
      <c r="AQ182" s="5"/>
      <c r="AR182" s="5"/>
      <c r="AS182" s="5"/>
      <c r="AT182" s="5"/>
      <c r="AU182" s="145"/>
      <c r="AV182" s="276"/>
      <c r="AW182" s="56"/>
      <c r="AX182" s="8"/>
      <c r="AY182" s="273"/>
      <c r="AZ182" s="128"/>
      <c r="BA182" s="5"/>
      <c r="BB182" s="5"/>
      <c r="BC182" s="5"/>
      <c r="BD182" s="5"/>
      <c r="BE182" s="5"/>
      <c r="BF182" s="5"/>
      <c r="BG182" s="5"/>
      <c r="BH182" s="145"/>
      <c r="BI182" s="276"/>
      <c r="BJ182" s="56"/>
      <c r="BK182" s="8"/>
      <c r="BL182" s="273"/>
      <c r="BM182" s="128"/>
      <c r="BN182" s="5"/>
      <c r="BO182" s="5"/>
      <c r="BP182" s="5"/>
      <c r="BQ182" s="5"/>
      <c r="BR182" s="5"/>
      <c r="BS182" s="5"/>
      <c r="BT182" s="5"/>
      <c r="BU182" s="5"/>
      <c r="BV182" s="145"/>
      <c r="BW182" s="276"/>
      <c r="BX182" s="56"/>
      <c r="BY182" s="8"/>
      <c r="BZ182" s="273"/>
      <c r="CA182" s="128"/>
      <c r="CB182" s="5"/>
      <c r="CC182" s="5"/>
      <c r="CD182" s="5"/>
      <c r="CE182" s="5"/>
      <c r="CF182" s="5"/>
      <c r="CG182" s="5"/>
      <c r="CH182" s="5"/>
      <c r="CI182" s="5"/>
      <c r="CJ182" s="145"/>
      <c r="CK182" s="276"/>
      <c r="CL182" s="56"/>
      <c r="CM182" s="8"/>
      <c r="CN182" s="273"/>
      <c r="CO182" s="333"/>
    </row>
    <row r="183" spans="2:93" ht="15.75" customHeight="1">
      <c r="B183" s="64" t="s">
        <v>33</v>
      </c>
      <c r="C183" s="64" t="s">
        <v>155</v>
      </c>
      <c r="D183" s="65" t="s">
        <v>163</v>
      </c>
      <c r="E183" s="126">
        <v>324</v>
      </c>
      <c r="F183" s="157" t="s">
        <v>162</v>
      </c>
      <c r="G183" s="119" t="s">
        <v>108</v>
      </c>
      <c r="H183" s="119" t="s">
        <v>161</v>
      </c>
      <c r="I183" s="308"/>
      <c r="J183" s="70"/>
      <c r="K183" s="70"/>
      <c r="L183" s="70"/>
      <c r="M183" s="70"/>
      <c r="N183" s="80" t="s">
        <v>115</v>
      </c>
      <c r="O183" s="79">
        <f>SUM(O184:O185)</f>
        <v>0</v>
      </c>
      <c r="P183" s="79">
        <f>SUM(P184:P185)</f>
        <v>0</v>
      </c>
      <c r="Q183" s="80" t="s">
        <v>115</v>
      </c>
      <c r="R183" s="79">
        <f>SUM(R184:R185)</f>
        <v>0</v>
      </c>
      <c r="S183" s="256">
        <f>SUM(S184:S185)</f>
        <v>0</v>
      </c>
      <c r="T183" s="270"/>
      <c r="U183" s="79"/>
      <c r="V183" s="79"/>
      <c r="W183" s="271"/>
      <c r="X183" s="263"/>
      <c r="Y183" s="70"/>
      <c r="Z183" s="70"/>
      <c r="AA183" s="70"/>
      <c r="AB183" s="80" t="s">
        <v>115</v>
      </c>
      <c r="AC183" s="79">
        <f>SUM(AC184:AC185)</f>
        <v>0</v>
      </c>
      <c r="AD183" s="79">
        <f>SUM(AD184:AD185)</f>
        <v>0</v>
      </c>
      <c r="AE183" s="80" t="s">
        <v>115</v>
      </c>
      <c r="AF183" s="79">
        <f>SUM(AF184:AF185)</f>
        <v>0</v>
      </c>
      <c r="AG183" s="256">
        <f>SUM(AG184:AG185)</f>
        <v>0</v>
      </c>
      <c r="AH183" s="270"/>
      <c r="AI183" s="79"/>
      <c r="AJ183" s="79"/>
      <c r="AK183" s="271"/>
      <c r="AL183" s="263"/>
      <c r="AM183" s="70"/>
      <c r="AN183" s="70"/>
      <c r="AO183" s="70"/>
      <c r="AP183" s="80" t="s">
        <v>115</v>
      </c>
      <c r="AQ183" s="79">
        <f>SUM(AQ184:AQ185)</f>
        <v>0</v>
      </c>
      <c r="AR183" s="79">
        <f>SUM(AR184:AR185)</f>
        <v>0</v>
      </c>
      <c r="AS183" s="80" t="s">
        <v>115</v>
      </c>
      <c r="AT183" s="79">
        <f>SUM(AT184:AT185)</f>
        <v>0</v>
      </c>
      <c r="AU183" s="256">
        <f>SUM(AU184:AU185)</f>
        <v>0</v>
      </c>
      <c r="AV183" s="270"/>
      <c r="AW183" s="79"/>
      <c r="AX183" s="79"/>
      <c r="AY183" s="271"/>
      <c r="AZ183" s="263"/>
      <c r="BA183" s="70"/>
      <c r="BB183" s="70"/>
      <c r="BC183" s="80" t="s">
        <v>115</v>
      </c>
      <c r="BD183" s="79">
        <f>SUM(BD184:BD185)</f>
        <v>0</v>
      </c>
      <c r="BE183" s="79">
        <f>SUM(BE184:BE185)</f>
        <v>0</v>
      </c>
      <c r="BF183" s="80" t="s">
        <v>115</v>
      </c>
      <c r="BG183" s="79">
        <f>SUM(BG184:BG185)</f>
        <v>0</v>
      </c>
      <c r="BH183" s="256">
        <f>SUM(BH184:BH185)</f>
        <v>0</v>
      </c>
      <c r="BI183" s="270"/>
      <c r="BJ183" s="79"/>
      <c r="BK183" s="79"/>
      <c r="BL183" s="271"/>
      <c r="BM183" s="79"/>
      <c r="BN183" s="70"/>
      <c r="BO183" s="70"/>
      <c r="BP183" s="70"/>
      <c r="BQ183" s="80" t="s">
        <v>115</v>
      </c>
      <c r="BR183" s="79">
        <f>SUM(BR184:BR185)</f>
        <v>0</v>
      </c>
      <c r="BS183" s="79">
        <f>SUM(BS184:BS185)</f>
        <v>0</v>
      </c>
      <c r="BT183" s="80" t="s">
        <v>115</v>
      </c>
      <c r="BU183" s="79">
        <f>SUM(BU184:BU185)</f>
        <v>0</v>
      </c>
      <c r="BV183" s="256">
        <f>SUM(BV184:BV185)</f>
        <v>0</v>
      </c>
      <c r="BW183" s="270"/>
      <c r="BX183" s="79"/>
      <c r="BY183" s="79"/>
      <c r="BZ183" s="271"/>
      <c r="CA183" s="79"/>
      <c r="CB183" s="70"/>
      <c r="CC183" s="70"/>
      <c r="CD183" s="70"/>
      <c r="CE183" s="80" t="s">
        <v>115</v>
      </c>
      <c r="CF183" s="79">
        <f>SUM(CF184:CF185)</f>
        <v>0</v>
      </c>
      <c r="CG183" s="79">
        <f>SUM(CG184:CG185)</f>
        <v>0</v>
      </c>
      <c r="CH183" s="80" t="s">
        <v>115</v>
      </c>
      <c r="CI183" s="79">
        <f>SUM(CI184:CI185)</f>
        <v>0</v>
      </c>
      <c r="CJ183" s="256">
        <f>SUM(CJ184:CJ185)</f>
        <v>0</v>
      </c>
      <c r="CK183" s="270"/>
      <c r="CL183" s="79"/>
      <c r="CM183" s="79"/>
      <c r="CN183" s="271"/>
      <c r="CO183" s="332"/>
    </row>
    <row r="184" spans="2:93" ht="15.75" customHeight="1">
      <c r="B184" s="8" t="s">
        <v>33</v>
      </c>
      <c r="C184" s="8" t="s">
        <v>155</v>
      </c>
      <c r="D184" s="8"/>
      <c r="E184" s="199">
        <v>324</v>
      </c>
      <c r="F184" s="118" t="s">
        <v>162</v>
      </c>
      <c r="G184" s="195" t="s">
        <v>108</v>
      </c>
      <c r="H184" s="195" t="s">
        <v>161</v>
      </c>
      <c r="I184" s="309"/>
      <c r="J184" s="5"/>
      <c r="K184" s="5"/>
      <c r="L184" s="5"/>
      <c r="M184" s="5"/>
      <c r="N184" s="5"/>
      <c r="O184" s="5"/>
      <c r="P184" s="5"/>
      <c r="Q184" s="5"/>
      <c r="R184" s="5"/>
      <c r="S184" s="145"/>
      <c r="T184" s="276"/>
      <c r="U184" s="56"/>
      <c r="V184" s="8"/>
      <c r="W184" s="273"/>
      <c r="X184" s="128"/>
      <c r="Y184" s="5"/>
      <c r="Z184" s="5"/>
      <c r="AA184" s="5"/>
      <c r="AB184" s="5"/>
      <c r="AC184" s="5"/>
      <c r="AD184" s="5"/>
      <c r="AE184" s="5"/>
      <c r="AF184" s="5"/>
      <c r="AG184" s="145"/>
      <c r="AH184" s="276"/>
      <c r="AI184" s="56"/>
      <c r="AJ184" s="8"/>
      <c r="AK184" s="273"/>
      <c r="AL184" s="128"/>
      <c r="AM184" s="5"/>
      <c r="AN184" s="5"/>
      <c r="AO184" s="5"/>
      <c r="AP184" s="5"/>
      <c r="AQ184" s="5"/>
      <c r="AR184" s="5"/>
      <c r="AS184" s="5"/>
      <c r="AT184" s="5"/>
      <c r="AU184" s="145"/>
      <c r="AV184" s="276"/>
      <c r="AW184" s="56"/>
      <c r="AX184" s="8"/>
      <c r="AY184" s="273"/>
      <c r="AZ184" s="128"/>
      <c r="BA184" s="5"/>
      <c r="BB184" s="5"/>
      <c r="BC184" s="5"/>
      <c r="BD184" s="5"/>
      <c r="BE184" s="5"/>
      <c r="BF184" s="5"/>
      <c r="BG184" s="5"/>
      <c r="BH184" s="145"/>
      <c r="BI184" s="276"/>
      <c r="BJ184" s="56"/>
      <c r="BK184" s="8"/>
      <c r="BL184" s="273"/>
      <c r="BM184" s="128"/>
      <c r="BN184" s="5"/>
      <c r="BO184" s="5"/>
      <c r="BP184" s="5"/>
      <c r="BQ184" s="5"/>
      <c r="BR184" s="5"/>
      <c r="BS184" s="5"/>
      <c r="BT184" s="5"/>
      <c r="BU184" s="5"/>
      <c r="BV184" s="145"/>
      <c r="BW184" s="276"/>
      <c r="BX184" s="56"/>
      <c r="BY184" s="8"/>
      <c r="BZ184" s="273"/>
      <c r="CA184" s="128"/>
      <c r="CB184" s="5"/>
      <c r="CC184" s="5"/>
      <c r="CD184" s="5"/>
      <c r="CE184" s="5"/>
      <c r="CF184" s="5"/>
      <c r="CG184" s="5"/>
      <c r="CH184" s="5"/>
      <c r="CI184" s="5"/>
      <c r="CJ184" s="145"/>
      <c r="CK184" s="276"/>
      <c r="CL184" s="56"/>
      <c r="CM184" s="8"/>
      <c r="CN184" s="273"/>
      <c r="CO184" s="333"/>
    </row>
    <row r="185" spans="2:93" ht="15.75" customHeight="1">
      <c r="B185" s="8" t="s">
        <v>33</v>
      </c>
      <c r="C185" s="8" t="s">
        <v>155</v>
      </c>
      <c r="D185" s="8"/>
      <c r="E185" s="199">
        <v>324</v>
      </c>
      <c r="F185" s="118" t="s">
        <v>162</v>
      </c>
      <c r="G185" s="195" t="s">
        <v>108</v>
      </c>
      <c r="H185" s="195" t="s">
        <v>161</v>
      </c>
      <c r="I185" s="309"/>
      <c r="J185" s="5"/>
      <c r="K185" s="5"/>
      <c r="L185" s="5"/>
      <c r="M185" s="5"/>
      <c r="N185" s="5"/>
      <c r="O185" s="5"/>
      <c r="P185" s="5"/>
      <c r="Q185" s="5"/>
      <c r="R185" s="5"/>
      <c r="S185" s="145"/>
      <c r="T185" s="276"/>
      <c r="U185" s="56"/>
      <c r="V185" s="8"/>
      <c r="W185" s="273"/>
      <c r="X185" s="128"/>
      <c r="Y185" s="5"/>
      <c r="Z185" s="5"/>
      <c r="AA185" s="5"/>
      <c r="AB185" s="5"/>
      <c r="AC185" s="5"/>
      <c r="AD185" s="5"/>
      <c r="AE185" s="5"/>
      <c r="AF185" s="5"/>
      <c r="AG185" s="145"/>
      <c r="AH185" s="276"/>
      <c r="AI185" s="56"/>
      <c r="AJ185" s="8"/>
      <c r="AK185" s="273"/>
      <c r="AL185" s="128"/>
      <c r="AM185" s="5"/>
      <c r="AN185" s="5"/>
      <c r="AO185" s="5"/>
      <c r="AP185" s="5"/>
      <c r="AQ185" s="5"/>
      <c r="AR185" s="5"/>
      <c r="AS185" s="5"/>
      <c r="AT185" s="5"/>
      <c r="AU185" s="145"/>
      <c r="AV185" s="276"/>
      <c r="AW185" s="56"/>
      <c r="AX185" s="8"/>
      <c r="AY185" s="273"/>
      <c r="AZ185" s="128"/>
      <c r="BA185" s="5"/>
      <c r="BB185" s="5"/>
      <c r="BC185" s="5"/>
      <c r="BD185" s="5"/>
      <c r="BE185" s="5"/>
      <c r="BF185" s="5"/>
      <c r="BG185" s="5"/>
      <c r="BH185" s="145"/>
      <c r="BI185" s="276"/>
      <c r="BJ185" s="56"/>
      <c r="BK185" s="8"/>
      <c r="BL185" s="273"/>
      <c r="BM185" s="128"/>
      <c r="BN185" s="5"/>
      <c r="BO185" s="5"/>
      <c r="BP185" s="5"/>
      <c r="BQ185" s="5"/>
      <c r="BR185" s="5"/>
      <c r="BS185" s="5"/>
      <c r="BT185" s="5"/>
      <c r="BU185" s="5"/>
      <c r="BV185" s="145"/>
      <c r="BW185" s="276"/>
      <c r="BX185" s="56"/>
      <c r="BY185" s="8"/>
      <c r="BZ185" s="273"/>
      <c r="CA185" s="128"/>
      <c r="CB185" s="5"/>
      <c r="CC185" s="5"/>
      <c r="CD185" s="5"/>
      <c r="CE185" s="5"/>
      <c r="CF185" s="5"/>
      <c r="CG185" s="5"/>
      <c r="CH185" s="5"/>
      <c r="CI185" s="5"/>
      <c r="CJ185" s="145"/>
      <c r="CK185" s="276"/>
      <c r="CL185" s="56"/>
      <c r="CM185" s="8"/>
      <c r="CN185" s="273"/>
      <c r="CO185" s="333"/>
    </row>
    <row r="186" spans="2:93" ht="15.75" customHeight="1">
      <c r="B186" s="64" t="s">
        <v>33</v>
      </c>
      <c r="C186" s="64" t="s">
        <v>155</v>
      </c>
      <c r="D186" s="65" t="s">
        <v>163</v>
      </c>
      <c r="E186" s="126">
        <v>526</v>
      </c>
      <c r="F186" s="157" t="s">
        <v>162</v>
      </c>
      <c r="G186" s="119" t="s">
        <v>108</v>
      </c>
      <c r="H186" s="119" t="s">
        <v>161</v>
      </c>
      <c r="I186" s="308"/>
      <c r="J186" s="70"/>
      <c r="K186" s="70"/>
      <c r="L186" s="70"/>
      <c r="M186" s="70"/>
      <c r="N186" s="80" t="s">
        <v>115</v>
      </c>
      <c r="O186" s="79">
        <f>SUM(O187:O188)</f>
        <v>0</v>
      </c>
      <c r="P186" s="79">
        <f>SUM(P187:P188)</f>
        <v>0</v>
      </c>
      <c r="Q186" s="80" t="s">
        <v>115</v>
      </c>
      <c r="R186" s="79">
        <f>SUM(R187:R188)</f>
        <v>0</v>
      </c>
      <c r="S186" s="256">
        <f>SUM(S187:S188)</f>
        <v>0</v>
      </c>
      <c r="T186" s="270"/>
      <c r="U186" s="79"/>
      <c r="V186" s="79"/>
      <c r="W186" s="271"/>
      <c r="X186" s="263"/>
      <c r="Y186" s="70"/>
      <c r="Z186" s="70"/>
      <c r="AA186" s="70"/>
      <c r="AB186" s="80" t="s">
        <v>115</v>
      </c>
      <c r="AC186" s="79">
        <f>SUM(AC187:AC188)</f>
        <v>0</v>
      </c>
      <c r="AD186" s="79">
        <f>SUM(AD187:AD188)</f>
        <v>0</v>
      </c>
      <c r="AE186" s="80" t="s">
        <v>115</v>
      </c>
      <c r="AF186" s="79">
        <f>SUM(AF187:AF188)</f>
        <v>0</v>
      </c>
      <c r="AG186" s="256">
        <f>SUM(AG187:AG188)</f>
        <v>0</v>
      </c>
      <c r="AH186" s="270"/>
      <c r="AI186" s="79"/>
      <c r="AJ186" s="79"/>
      <c r="AK186" s="271"/>
      <c r="AL186" s="263"/>
      <c r="AM186" s="70"/>
      <c r="AN186" s="70"/>
      <c r="AO186" s="70"/>
      <c r="AP186" s="80" t="s">
        <v>115</v>
      </c>
      <c r="AQ186" s="79">
        <f>SUM(AQ187:AQ188)</f>
        <v>0</v>
      </c>
      <c r="AR186" s="79">
        <f>SUM(AR187:AR188)</f>
        <v>0</v>
      </c>
      <c r="AS186" s="80" t="s">
        <v>115</v>
      </c>
      <c r="AT186" s="79">
        <f>SUM(AT187:AT188)</f>
        <v>0</v>
      </c>
      <c r="AU186" s="256">
        <f>SUM(AU187:AU188)</f>
        <v>0</v>
      </c>
      <c r="AV186" s="270"/>
      <c r="AW186" s="79"/>
      <c r="AX186" s="79"/>
      <c r="AY186" s="271"/>
      <c r="AZ186" s="263"/>
      <c r="BA186" s="70"/>
      <c r="BB186" s="70"/>
      <c r="BC186" s="80" t="s">
        <v>115</v>
      </c>
      <c r="BD186" s="79">
        <f>SUM(BD187:BD188)</f>
        <v>0</v>
      </c>
      <c r="BE186" s="79">
        <f>SUM(BE187:BE188)</f>
        <v>0</v>
      </c>
      <c r="BF186" s="80" t="s">
        <v>115</v>
      </c>
      <c r="BG186" s="79">
        <f>SUM(BG187:BG188)</f>
        <v>0</v>
      </c>
      <c r="BH186" s="256">
        <f>SUM(BH187:BH188)</f>
        <v>0</v>
      </c>
      <c r="BI186" s="270"/>
      <c r="BJ186" s="79"/>
      <c r="BK186" s="79"/>
      <c r="BL186" s="271"/>
      <c r="BM186" s="79"/>
      <c r="BN186" s="70"/>
      <c r="BO186" s="70"/>
      <c r="BP186" s="70"/>
      <c r="BQ186" s="80" t="s">
        <v>115</v>
      </c>
      <c r="BR186" s="79">
        <f>SUM(BR187:BR188)</f>
        <v>0</v>
      </c>
      <c r="BS186" s="79">
        <f>SUM(BS187:BS188)</f>
        <v>0</v>
      </c>
      <c r="BT186" s="80" t="s">
        <v>115</v>
      </c>
      <c r="BU186" s="79">
        <f>SUM(BU187:BU188)</f>
        <v>0</v>
      </c>
      <c r="BV186" s="256">
        <f>SUM(BV187:BV188)</f>
        <v>0</v>
      </c>
      <c r="BW186" s="270"/>
      <c r="BX186" s="79"/>
      <c r="BY186" s="79"/>
      <c r="BZ186" s="271"/>
      <c r="CA186" s="79"/>
      <c r="CB186" s="70"/>
      <c r="CC186" s="70"/>
      <c r="CD186" s="70"/>
      <c r="CE186" s="80" t="s">
        <v>115</v>
      </c>
      <c r="CF186" s="79">
        <f>SUM(CF187:CF188)</f>
        <v>0</v>
      </c>
      <c r="CG186" s="79">
        <f>SUM(CG187:CG188)</f>
        <v>0</v>
      </c>
      <c r="CH186" s="80" t="s">
        <v>115</v>
      </c>
      <c r="CI186" s="79">
        <f>SUM(CI187:CI188)</f>
        <v>0</v>
      </c>
      <c r="CJ186" s="256">
        <f>SUM(CJ187:CJ188)</f>
        <v>0</v>
      </c>
      <c r="CK186" s="270"/>
      <c r="CL186" s="79"/>
      <c r="CM186" s="79"/>
      <c r="CN186" s="271"/>
      <c r="CO186" s="332"/>
    </row>
    <row r="187" spans="2:93" ht="15.75" customHeight="1">
      <c r="B187" s="8" t="s">
        <v>33</v>
      </c>
      <c r="C187" s="8" t="s">
        <v>155</v>
      </c>
      <c r="D187" s="8"/>
      <c r="E187" s="199">
        <v>526</v>
      </c>
      <c r="F187" s="118" t="s">
        <v>162</v>
      </c>
      <c r="G187" s="195" t="s">
        <v>108</v>
      </c>
      <c r="H187" s="195" t="s">
        <v>161</v>
      </c>
      <c r="I187" s="309"/>
      <c r="J187" s="5"/>
      <c r="K187" s="5"/>
      <c r="L187" s="5"/>
      <c r="M187" s="5"/>
      <c r="N187" s="5"/>
      <c r="O187" s="5"/>
      <c r="P187" s="5"/>
      <c r="Q187" s="5"/>
      <c r="R187" s="5"/>
      <c r="S187" s="145"/>
      <c r="T187" s="276"/>
      <c r="U187" s="56"/>
      <c r="V187" s="8"/>
      <c r="W187" s="273"/>
      <c r="X187" s="128"/>
      <c r="Y187" s="5"/>
      <c r="Z187" s="5"/>
      <c r="AA187" s="5"/>
      <c r="AB187" s="5"/>
      <c r="AC187" s="5"/>
      <c r="AD187" s="5"/>
      <c r="AE187" s="5"/>
      <c r="AF187" s="5"/>
      <c r="AG187" s="145"/>
      <c r="AH187" s="276"/>
      <c r="AI187" s="56"/>
      <c r="AJ187" s="8"/>
      <c r="AK187" s="273"/>
      <c r="AL187" s="128"/>
      <c r="AM187" s="5"/>
      <c r="AN187" s="5"/>
      <c r="AO187" s="5"/>
      <c r="AP187" s="5"/>
      <c r="AQ187" s="5"/>
      <c r="AR187" s="5"/>
      <c r="AS187" s="5"/>
      <c r="AT187" s="5"/>
      <c r="AU187" s="145"/>
      <c r="AV187" s="276"/>
      <c r="AW187" s="56"/>
      <c r="AX187" s="8"/>
      <c r="AY187" s="273"/>
      <c r="AZ187" s="128"/>
      <c r="BA187" s="5"/>
      <c r="BB187" s="5"/>
      <c r="BC187" s="5"/>
      <c r="BD187" s="5"/>
      <c r="BE187" s="5"/>
      <c r="BF187" s="5"/>
      <c r="BG187" s="5"/>
      <c r="BH187" s="145"/>
      <c r="BI187" s="276"/>
      <c r="BJ187" s="56"/>
      <c r="BK187" s="8"/>
      <c r="BL187" s="273"/>
      <c r="BM187" s="128"/>
      <c r="BN187" s="5"/>
      <c r="BO187" s="5"/>
      <c r="BP187" s="5"/>
      <c r="BQ187" s="5"/>
      <c r="BR187" s="5"/>
      <c r="BS187" s="5"/>
      <c r="BT187" s="5"/>
      <c r="BU187" s="5"/>
      <c r="BV187" s="145"/>
      <c r="BW187" s="276"/>
      <c r="BX187" s="56"/>
      <c r="BY187" s="8"/>
      <c r="BZ187" s="273"/>
      <c r="CA187" s="128"/>
      <c r="CB187" s="5"/>
      <c r="CC187" s="5"/>
      <c r="CD187" s="5"/>
      <c r="CE187" s="5"/>
      <c r="CF187" s="5"/>
      <c r="CG187" s="5"/>
      <c r="CH187" s="5"/>
      <c r="CI187" s="5"/>
      <c r="CJ187" s="145"/>
      <c r="CK187" s="276"/>
      <c r="CL187" s="56"/>
      <c r="CM187" s="8"/>
      <c r="CN187" s="273"/>
      <c r="CO187" s="333"/>
    </row>
    <row r="188" spans="2:93" ht="15.75" customHeight="1">
      <c r="B188" s="8" t="s">
        <v>33</v>
      </c>
      <c r="C188" s="8" t="s">
        <v>155</v>
      </c>
      <c r="D188" s="8"/>
      <c r="E188" s="199">
        <v>526</v>
      </c>
      <c r="F188" s="118" t="s">
        <v>162</v>
      </c>
      <c r="G188" s="195" t="s">
        <v>108</v>
      </c>
      <c r="H188" s="195" t="s">
        <v>161</v>
      </c>
      <c r="I188" s="309"/>
      <c r="J188" s="5"/>
      <c r="K188" s="5"/>
      <c r="L188" s="5"/>
      <c r="M188" s="5"/>
      <c r="N188" s="5"/>
      <c r="O188" s="5"/>
      <c r="P188" s="5"/>
      <c r="Q188" s="5"/>
      <c r="R188" s="5"/>
      <c r="S188" s="145"/>
      <c r="T188" s="276"/>
      <c r="U188" s="56"/>
      <c r="V188" s="8"/>
      <c r="W188" s="273"/>
      <c r="X188" s="128"/>
      <c r="Y188" s="5"/>
      <c r="Z188" s="5"/>
      <c r="AA188" s="5"/>
      <c r="AB188" s="5"/>
      <c r="AC188" s="5"/>
      <c r="AD188" s="5"/>
      <c r="AE188" s="5"/>
      <c r="AF188" s="5"/>
      <c r="AG188" s="145"/>
      <c r="AH188" s="276"/>
      <c r="AI188" s="56"/>
      <c r="AJ188" s="8"/>
      <c r="AK188" s="273"/>
      <c r="AL188" s="128"/>
      <c r="AM188" s="5"/>
      <c r="AN188" s="5"/>
      <c r="AO188" s="5"/>
      <c r="AP188" s="5"/>
      <c r="AQ188" s="5"/>
      <c r="AR188" s="5"/>
      <c r="AS188" s="5"/>
      <c r="AT188" s="5"/>
      <c r="AU188" s="145"/>
      <c r="AV188" s="276"/>
      <c r="AW188" s="56"/>
      <c r="AX188" s="8"/>
      <c r="AY188" s="273"/>
      <c r="AZ188" s="128"/>
      <c r="BA188" s="5"/>
      <c r="BB188" s="5"/>
      <c r="BC188" s="5"/>
      <c r="BD188" s="5"/>
      <c r="BE188" s="5"/>
      <c r="BF188" s="5"/>
      <c r="BG188" s="5"/>
      <c r="BH188" s="145"/>
      <c r="BI188" s="276"/>
      <c r="BJ188" s="56"/>
      <c r="BK188" s="8"/>
      <c r="BL188" s="273"/>
      <c r="BM188" s="128"/>
      <c r="BN188" s="5"/>
      <c r="BO188" s="5"/>
      <c r="BP188" s="5"/>
      <c r="BQ188" s="5"/>
      <c r="BR188" s="5"/>
      <c r="BS188" s="5"/>
      <c r="BT188" s="5"/>
      <c r="BU188" s="5"/>
      <c r="BV188" s="145"/>
      <c r="BW188" s="276"/>
      <c r="BX188" s="56"/>
      <c r="BY188" s="8"/>
      <c r="BZ188" s="273"/>
      <c r="CA188" s="128"/>
      <c r="CB188" s="5"/>
      <c r="CC188" s="5"/>
      <c r="CD188" s="5"/>
      <c r="CE188" s="5"/>
      <c r="CF188" s="5"/>
      <c r="CG188" s="5"/>
      <c r="CH188" s="5"/>
      <c r="CI188" s="5"/>
      <c r="CJ188" s="145"/>
      <c r="CK188" s="276"/>
      <c r="CL188" s="56"/>
      <c r="CM188" s="8"/>
      <c r="CN188" s="273"/>
      <c r="CO188" s="333"/>
    </row>
    <row r="189" spans="2:93" ht="15.75" customHeight="1">
      <c r="B189" s="64" t="s">
        <v>33</v>
      </c>
      <c r="C189" s="64" t="s">
        <v>155</v>
      </c>
      <c r="D189" s="65" t="s">
        <v>163</v>
      </c>
      <c r="E189" s="126">
        <v>527</v>
      </c>
      <c r="F189" s="157" t="s">
        <v>162</v>
      </c>
      <c r="G189" s="119" t="s">
        <v>108</v>
      </c>
      <c r="H189" s="119" t="s">
        <v>161</v>
      </c>
      <c r="I189" s="308"/>
      <c r="J189" s="70"/>
      <c r="K189" s="70"/>
      <c r="L189" s="70"/>
      <c r="M189" s="70"/>
      <c r="N189" s="80" t="s">
        <v>115</v>
      </c>
      <c r="O189" s="79">
        <f>SUM(O190:O191)</f>
        <v>0</v>
      </c>
      <c r="P189" s="79">
        <f>SUM(P190:P191)</f>
        <v>0</v>
      </c>
      <c r="Q189" s="80" t="s">
        <v>115</v>
      </c>
      <c r="R189" s="79">
        <f>SUM(R190:R191)</f>
        <v>0</v>
      </c>
      <c r="S189" s="256">
        <f>SUM(S190:S191)</f>
        <v>0</v>
      </c>
      <c r="T189" s="270"/>
      <c r="U189" s="79"/>
      <c r="V189" s="79"/>
      <c r="W189" s="271"/>
      <c r="X189" s="263"/>
      <c r="Y189" s="70"/>
      <c r="Z189" s="70"/>
      <c r="AA189" s="70"/>
      <c r="AB189" s="80" t="s">
        <v>115</v>
      </c>
      <c r="AC189" s="79">
        <f>SUM(AC190:AC191)</f>
        <v>0</v>
      </c>
      <c r="AD189" s="79">
        <f>SUM(AD190:AD191)</f>
        <v>0</v>
      </c>
      <c r="AE189" s="80" t="s">
        <v>115</v>
      </c>
      <c r="AF189" s="79">
        <f>SUM(AF190:AF191)</f>
        <v>0</v>
      </c>
      <c r="AG189" s="256">
        <f>SUM(AG190:AG191)</f>
        <v>0</v>
      </c>
      <c r="AH189" s="270"/>
      <c r="AI189" s="79"/>
      <c r="AJ189" s="79"/>
      <c r="AK189" s="271"/>
      <c r="AL189" s="263"/>
      <c r="AM189" s="70"/>
      <c r="AN189" s="70"/>
      <c r="AO189" s="70"/>
      <c r="AP189" s="80" t="s">
        <v>115</v>
      </c>
      <c r="AQ189" s="79">
        <f>SUM(AQ190:AQ191)</f>
        <v>0</v>
      </c>
      <c r="AR189" s="79">
        <f>SUM(AR190:AR191)</f>
        <v>0</v>
      </c>
      <c r="AS189" s="80" t="s">
        <v>115</v>
      </c>
      <c r="AT189" s="79">
        <f>SUM(AT190:AT191)</f>
        <v>0</v>
      </c>
      <c r="AU189" s="256">
        <f>SUM(AU190:AU191)</f>
        <v>0</v>
      </c>
      <c r="AV189" s="270"/>
      <c r="AW189" s="79"/>
      <c r="AX189" s="79"/>
      <c r="AY189" s="271"/>
      <c r="AZ189" s="263"/>
      <c r="BA189" s="70"/>
      <c r="BB189" s="70"/>
      <c r="BC189" s="80" t="s">
        <v>115</v>
      </c>
      <c r="BD189" s="79">
        <f>SUM(BD190:BD191)</f>
        <v>0</v>
      </c>
      <c r="BE189" s="79">
        <f>SUM(BE190:BE191)</f>
        <v>0</v>
      </c>
      <c r="BF189" s="80" t="s">
        <v>115</v>
      </c>
      <c r="BG189" s="79">
        <f>SUM(BG190:BG191)</f>
        <v>0</v>
      </c>
      <c r="BH189" s="256">
        <f>SUM(BH190:BH191)</f>
        <v>0</v>
      </c>
      <c r="BI189" s="270"/>
      <c r="BJ189" s="79"/>
      <c r="BK189" s="79"/>
      <c r="BL189" s="271"/>
      <c r="BM189" s="79"/>
      <c r="BN189" s="70"/>
      <c r="BO189" s="70"/>
      <c r="BP189" s="70"/>
      <c r="BQ189" s="80" t="s">
        <v>115</v>
      </c>
      <c r="BR189" s="79">
        <f>SUM(BR190:BR191)</f>
        <v>0</v>
      </c>
      <c r="BS189" s="79">
        <f>SUM(BS190:BS191)</f>
        <v>0</v>
      </c>
      <c r="BT189" s="80" t="s">
        <v>115</v>
      </c>
      <c r="BU189" s="79">
        <f>SUM(BU190:BU191)</f>
        <v>0</v>
      </c>
      <c r="BV189" s="256">
        <f>SUM(BV190:BV191)</f>
        <v>0</v>
      </c>
      <c r="BW189" s="270"/>
      <c r="BX189" s="79"/>
      <c r="BY189" s="79"/>
      <c r="BZ189" s="271"/>
      <c r="CA189" s="79"/>
      <c r="CB189" s="70"/>
      <c r="CC189" s="70"/>
      <c r="CD189" s="70"/>
      <c r="CE189" s="80" t="s">
        <v>115</v>
      </c>
      <c r="CF189" s="79">
        <f>SUM(CF190:CF191)</f>
        <v>0</v>
      </c>
      <c r="CG189" s="79">
        <f>SUM(CG190:CG191)</f>
        <v>0</v>
      </c>
      <c r="CH189" s="80" t="s">
        <v>115</v>
      </c>
      <c r="CI189" s="79">
        <f>SUM(CI190:CI191)</f>
        <v>0</v>
      </c>
      <c r="CJ189" s="256">
        <f>SUM(CJ190:CJ191)</f>
        <v>0</v>
      </c>
      <c r="CK189" s="270"/>
      <c r="CL189" s="79"/>
      <c r="CM189" s="79"/>
      <c r="CN189" s="271"/>
      <c r="CO189" s="332"/>
    </row>
    <row r="190" spans="2:93" ht="15.75" customHeight="1">
      <c r="B190" s="8" t="s">
        <v>33</v>
      </c>
      <c r="C190" s="8" t="s">
        <v>155</v>
      </c>
      <c r="D190" s="8"/>
      <c r="E190" s="199">
        <v>527</v>
      </c>
      <c r="F190" s="118" t="s">
        <v>162</v>
      </c>
      <c r="G190" s="195" t="s">
        <v>108</v>
      </c>
      <c r="H190" s="195" t="s">
        <v>161</v>
      </c>
      <c r="I190" s="309"/>
      <c r="J190" s="5"/>
      <c r="K190" s="5"/>
      <c r="L190" s="5"/>
      <c r="M190" s="5"/>
      <c r="N190" s="5"/>
      <c r="O190" s="5"/>
      <c r="P190" s="5"/>
      <c r="Q190" s="5"/>
      <c r="R190" s="5"/>
      <c r="S190" s="145"/>
      <c r="T190" s="276"/>
      <c r="U190" s="56"/>
      <c r="V190" s="8"/>
      <c r="W190" s="273"/>
      <c r="X190" s="128"/>
      <c r="Y190" s="5"/>
      <c r="Z190" s="5"/>
      <c r="AA190" s="5"/>
      <c r="AB190" s="5"/>
      <c r="AC190" s="5"/>
      <c r="AD190" s="5"/>
      <c r="AE190" s="5"/>
      <c r="AF190" s="5"/>
      <c r="AG190" s="145"/>
      <c r="AH190" s="276"/>
      <c r="AI190" s="56"/>
      <c r="AJ190" s="8"/>
      <c r="AK190" s="273"/>
      <c r="AL190" s="128"/>
      <c r="AM190" s="5"/>
      <c r="AN190" s="5"/>
      <c r="AO190" s="5"/>
      <c r="AP190" s="5"/>
      <c r="AQ190" s="5"/>
      <c r="AR190" s="5"/>
      <c r="AS190" s="5"/>
      <c r="AT190" s="5"/>
      <c r="AU190" s="145"/>
      <c r="AV190" s="276"/>
      <c r="AW190" s="56"/>
      <c r="AX190" s="8"/>
      <c r="AY190" s="273"/>
      <c r="AZ190" s="128"/>
      <c r="BA190" s="5"/>
      <c r="BB190" s="5"/>
      <c r="BC190" s="5"/>
      <c r="BD190" s="5"/>
      <c r="BE190" s="5"/>
      <c r="BF190" s="5"/>
      <c r="BG190" s="5"/>
      <c r="BH190" s="145"/>
      <c r="BI190" s="276"/>
      <c r="BJ190" s="56"/>
      <c r="BK190" s="8"/>
      <c r="BL190" s="273"/>
      <c r="BM190" s="128"/>
      <c r="BN190" s="5"/>
      <c r="BO190" s="5"/>
      <c r="BP190" s="5"/>
      <c r="BQ190" s="5"/>
      <c r="BR190" s="5"/>
      <c r="BS190" s="5"/>
      <c r="BT190" s="5"/>
      <c r="BU190" s="5"/>
      <c r="BV190" s="145"/>
      <c r="BW190" s="276"/>
      <c r="BX190" s="56"/>
      <c r="BY190" s="8"/>
      <c r="BZ190" s="273"/>
      <c r="CA190" s="128"/>
      <c r="CB190" s="5"/>
      <c r="CC190" s="5"/>
      <c r="CD190" s="5"/>
      <c r="CE190" s="5"/>
      <c r="CF190" s="5"/>
      <c r="CG190" s="5"/>
      <c r="CH190" s="5"/>
      <c r="CI190" s="5"/>
      <c r="CJ190" s="145"/>
      <c r="CK190" s="276"/>
      <c r="CL190" s="56"/>
      <c r="CM190" s="8"/>
      <c r="CN190" s="273"/>
      <c r="CO190" s="333"/>
    </row>
    <row r="191" spans="2:93" ht="15.75" customHeight="1">
      <c r="B191" s="8" t="s">
        <v>33</v>
      </c>
      <c r="C191" s="8" t="s">
        <v>155</v>
      </c>
      <c r="D191" s="8"/>
      <c r="E191" s="199">
        <v>527</v>
      </c>
      <c r="F191" s="118" t="s">
        <v>162</v>
      </c>
      <c r="G191" s="195" t="s">
        <v>108</v>
      </c>
      <c r="H191" s="195" t="s">
        <v>161</v>
      </c>
      <c r="I191" s="309"/>
      <c r="J191" s="5"/>
      <c r="K191" s="5"/>
      <c r="L191" s="5"/>
      <c r="M191" s="5"/>
      <c r="N191" s="5"/>
      <c r="O191" s="5"/>
      <c r="P191" s="5"/>
      <c r="Q191" s="5"/>
      <c r="R191" s="5"/>
      <c r="S191" s="145"/>
      <c r="T191" s="276"/>
      <c r="U191" s="56"/>
      <c r="V191" s="8"/>
      <c r="W191" s="273"/>
      <c r="X191" s="128"/>
      <c r="Y191" s="5"/>
      <c r="Z191" s="5"/>
      <c r="AA191" s="5"/>
      <c r="AB191" s="5"/>
      <c r="AC191" s="5"/>
      <c r="AD191" s="5"/>
      <c r="AE191" s="5"/>
      <c r="AF191" s="5"/>
      <c r="AG191" s="145"/>
      <c r="AH191" s="276"/>
      <c r="AI191" s="56"/>
      <c r="AJ191" s="8"/>
      <c r="AK191" s="273"/>
      <c r="AL191" s="128"/>
      <c r="AM191" s="5"/>
      <c r="AN191" s="5"/>
      <c r="AO191" s="5"/>
      <c r="AP191" s="5"/>
      <c r="AQ191" s="5"/>
      <c r="AR191" s="5"/>
      <c r="AS191" s="5"/>
      <c r="AT191" s="5"/>
      <c r="AU191" s="145"/>
      <c r="AV191" s="276"/>
      <c r="AW191" s="56"/>
      <c r="AX191" s="8"/>
      <c r="AY191" s="273"/>
      <c r="AZ191" s="128"/>
      <c r="BA191" s="5"/>
      <c r="BB191" s="5"/>
      <c r="BC191" s="5"/>
      <c r="BD191" s="5"/>
      <c r="BE191" s="5"/>
      <c r="BF191" s="5"/>
      <c r="BG191" s="5"/>
      <c r="BH191" s="145"/>
      <c r="BI191" s="276"/>
      <c r="BJ191" s="56"/>
      <c r="BK191" s="8"/>
      <c r="BL191" s="273"/>
      <c r="BM191" s="128"/>
      <c r="BN191" s="5"/>
      <c r="BO191" s="5"/>
      <c r="BP191" s="5"/>
      <c r="BQ191" s="5"/>
      <c r="BR191" s="5"/>
      <c r="BS191" s="5"/>
      <c r="BT191" s="5"/>
      <c r="BU191" s="5"/>
      <c r="BV191" s="145"/>
      <c r="BW191" s="276"/>
      <c r="BX191" s="56"/>
      <c r="BY191" s="8"/>
      <c r="BZ191" s="273"/>
      <c r="CA191" s="128"/>
      <c r="CB191" s="5"/>
      <c r="CC191" s="5"/>
      <c r="CD191" s="5"/>
      <c r="CE191" s="5"/>
      <c r="CF191" s="5"/>
      <c r="CG191" s="5"/>
      <c r="CH191" s="5"/>
      <c r="CI191" s="5"/>
      <c r="CJ191" s="145"/>
      <c r="CK191" s="276"/>
      <c r="CL191" s="56"/>
      <c r="CM191" s="8"/>
      <c r="CN191" s="273"/>
      <c r="CO191" s="333"/>
    </row>
    <row r="192" spans="2:93" ht="17.25" customHeight="1">
      <c r="B192" s="1" t="s">
        <v>33</v>
      </c>
      <c r="C192" s="1" t="s">
        <v>144</v>
      </c>
      <c r="D192" s="2" t="s">
        <v>20</v>
      </c>
      <c r="E192" s="1">
        <v>1</v>
      </c>
      <c r="F192" s="2" t="s">
        <v>160</v>
      </c>
      <c r="G192" s="38" t="s">
        <v>108</v>
      </c>
      <c r="H192" s="2" t="s">
        <v>36</v>
      </c>
      <c r="I192" s="303" t="s">
        <v>188</v>
      </c>
      <c r="J192" s="3"/>
      <c r="K192" s="3"/>
      <c r="L192" s="3"/>
      <c r="M192" s="3"/>
      <c r="N192" s="38" t="s">
        <v>261</v>
      </c>
      <c r="O192" s="81">
        <f>O193+O196</f>
        <v>0</v>
      </c>
      <c r="P192" s="81">
        <f>P193+P196</f>
        <v>0</v>
      </c>
      <c r="Q192" s="38" t="s">
        <v>262</v>
      </c>
      <c r="R192" s="81">
        <f>R193+R196</f>
        <v>0</v>
      </c>
      <c r="S192" s="89">
        <f>S193+S196</f>
        <v>0</v>
      </c>
      <c r="T192" s="268"/>
      <c r="U192" s="81"/>
      <c r="V192" s="81"/>
      <c r="W192" s="269"/>
      <c r="X192" s="262"/>
      <c r="Y192" s="3"/>
      <c r="Z192" s="3"/>
      <c r="AA192" s="3"/>
      <c r="AB192" s="38" t="s">
        <v>261</v>
      </c>
      <c r="AC192" s="81">
        <f>AC193+AC196</f>
        <v>0</v>
      </c>
      <c r="AD192" s="81">
        <f>AD193+AD196</f>
        <v>0</v>
      </c>
      <c r="AE192" s="38" t="s">
        <v>262</v>
      </c>
      <c r="AF192" s="81">
        <f>AF193+AF196</f>
        <v>0</v>
      </c>
      <c r="AG192" s="89">
        <f>AG193+AG196</f>
        <v>0</v>
      </c>
      <c r="AH192" s="268"/>
      <c r="AI192" s="81"/>
      <c r="AJ192" s="81"/>
      <c r="AK192" s="269"/>
      <c r="AL192" s="262"/>
      <c r="AM192" s="3"/>
      <c r="AN192" s="3"/>
      <c r="AO192" s="3"/>
      <c r="AP192" s="38" t="s">
        <v>116</v>
      </c>
      <c r="AQ192" s="81">
        <f>AQ193+AQ196</f>
        <v>0</v>
      </c>
      <c r="AR192" s="81">
        <f>AR193+AR196</f>
        <v>0</v>
      </c>
      <c r="AS192" s="38" t="s">
        <v>116</v>
      </c>
      <c r="AT192" s="81">
        <f>AT193+AT196</f>
        <v>0</v>
      </c>
      <c r="AU192" s="89">
        <f>AU193+AU196</f>
        <v>0</v>
      </c>
      <c r="AV192" s="268"/>
      <c r="AW192" s="81"/>
      <c r="AX192" s="81"/>
      <c r="AY192" s="269"/>
      <c r="AZ192" s="262"/>
      <c r="BA192" s="3"/>
      <c r="BB192" s="3"/>
      <c r="BC192" s="38" t="s">
        <v>116</v>
      </c>
      <c r="BD192" s="81">
        <f>BD193+BD196</f>
        <v>0</v>
      </c>
      <c r="BE192" s="81">
        <f>BE193+BE196</f>
        <v>0</v>
      </c>
      <c r="BF192" s="38" t="s">
        <v>116</v>
      </c>
      <c r="BG192" s="81">
        <f>BG193+BG196</f>
        <v>0</v>
      </c>
      <c r="BH192" s="89">
        <f>BH193+BH196</f>
        <v>0</v>
      </c>
      <c r="BI192" s="268"/>
      <c r="BJ192" s="81"/>
      <c r="BK192" s="81"/>
      <c r="BL192" s="269"/>
      <c r="BM192" s="325"/>
      <c r="BN192" s="3"/>
      <c r="BO192" s="3"/>
      <c r="BP192" s="3"/>
      <c r="BQ192" s="38" t="s">
        <v>116</v>
      </c>
      <c r="BR192" s="81">
        <f>BR193+BR196</f>
        <v>0</v>
      </c>
      <c r="BS192" s="81">
        <f>BS193+BS196</f>
        <v>0</v>
      </c>
      <c r="BT192" s="38" t="s">
        <v>116</v>
      </c>
      <c r="BU192" s="81">
        <f>BU193+BU196</f>
        <v>0</v>
      </c>
      <c r="BV192" s="89">
        <f>BV193+BV196</f>
        <v>0</v>
      </c>
      <c r="BW192" s="268"/>
      <c r="BX192" s="81"/>
      <c r="BY192" s="81"/>
      <c r="BZ192" s="269"/>
      <c r="CA192" s="325"/>
      <c r="CB192" s="3"/>
      <c r="CC192" s="3"/>
      <c r="CD192" s="3"/>
      <c r="CE192" s="38" t="s">
        <v>116</v>
      </c>
      <c r="CF192" s="81">
        <f>CF193+CF196</f>
        <v>0</v>
      </c>
      <c r="CG192" s="81">
        <f>CG193+CG196</f>
        <v>0</v>
      </c>
      <c r="CH192" s="38" t="s">
        <v>116</v>
      </c>
      <c r="CI192" s="81">
        <f>CI193+CI196</f>
        <v>0</v>
      </c>
      <c r="CJ192" s="89">
        <f>CJ193+CJ196</f>
        <v>0</v>
      </c>
      <c r="CK192" s="268"/>
      <c r="CL192" s="81"/>
      <c r="CM192" s="81"/>
      <c r="CN192" s="269"/>
      <c r="CO192" s="331"/>
    </row>
    <row r="193" spans="2:93" ht="17.25" customHeight="1">
      <c r="B193" s="64" t="s">
        <v>33</v>
      </c>
      <c r="C193" s="64" t="s">
        <v>8</v>
      </c>
      <c r="D193" s="65" t="s">
        <v>20</v>
      </c>
      <c r="E193" s="193" t="s">
        <v>159</v>
      </c>
      <c r="F193" s="157" t="s">
        <v>160</v>
      </c>
      <c r="G193" s="119" t="s">
        <v>108</v>
      </c>
      <c r="H193" s="119" t="s">
        <v>36</v>
      </c>
      <c r="I193" s="308" t="s">
        <v>188</v>
      </c>
      <c r="J193" s="70"/>
      <c r="K193" s="70"/>
      <c r="L193" s="70"/>
      <c r="M193" s="70"/>
      <c r="N193" s="80" t="s">
        <v>115</v>
      </c>
      <c r="O193" s="79">
        <f>SUM(O194:O195)</f>
        <v>0</v>
      </c>
      <c r="P193" s="79">
        <f>SUM(P194:P195)</f>
        <v>0</v>
      </c>
      <c r="Q193" s="80" t="s">
        <v>115</v>
      </c>
      <c r="R193" s="79">
        <f>SUM(R194:R195)</f>
        <v>0</v>
      </c>
      <c r="S193" s="256">
        <f>SUM(S194:S195)</f>
        <v>0</v>
      </c>
      <c r="T193" s="270"/>
      <c r="U193" s="79"/>
      <c r="V193" s="79"/>
      <c r="W193" s="271"/>
      <c r="X193" s="263"/>
      <c r="Y193" s="70"/>
      <c r="Z193" s="70"/>
      <c r="AA193" s="70"/>
      <c r="AB193" s="80" t="s">
        <v>115</v>
      </c>
      <c r="AC193" s="79">
        <f>SUM(AC194:AC195)</f>
        <v>0</v>
      </c>
      <c r="AD193" s="79">
        <f>SUM(AD194:AD195)</f>
        <v>0</v>
      </c>
      <c r="AE193" s="80" t="s">
        <v>115</v>
      </c>
      <c r="AF193" s="79">
        <f>SUM(AF194:AF195)</f>
        <v>0</v>
      </c>
      <c r="AG193" s="256">
        <f>SUM(AG194:AG195)</f>
        <v>0</v>
      </c>
      <c r="AH193" s="270"/>
      <c r="AI193" s="79"/>
      <c r="AJ193" s="79"/>
      <c r="AK193" s="271"/>
      <c r="AL193" s="263"/>
      <c r="AM193" s="70"/>
      <c r="AN193" s="70"/>
      <c r="AO193" s="70"/>
      <c r="AP193" s="80" t="s">
        <v>115</v>
      </c>
      <c r="AQ193" s="79">
        <f>SUM(AQ194:AQ195)</f>
        <v>0</v>
      </c>
      <c r="AR193" s="79">
        <f>SUM(AR194:AR195)</f>
        <v>0</v>
      </c>
      <c r="AS193" s="80" t="s">
        <v>115</v>
      </c>
      <c r="AT193" s="79">
        <f>SUM(AT194:AT195)</f>
        <v>0</v>
      </c>
      <c r="AU193" s="256">
        <f>SUM(AU194:AU195)</f>
        <v>0</v>
      </c>
      <c r="AV193" s="270"/>
      <c r="AW193" s="79"/>
      <c r="AX193" s="79"/>
      <c r="AY193" s="271"/>
      <c r="AZ193" s="263"/>
      <c r="BA193" s="70"/>
      <c r="BB193" s="70"/>
      <c r="BC193" s="80" t="s">
        <v>115</v>
      </c>
      <c r="BD193" s="79">
        <f>SUM(BD194:BD195)</f>
        <v>0</v>
      </c>
      <c r="BE193" s="79">
        <f>SUM(BE194:BE195)</f>
        <v>0</v>
      </c>
      <c r="BF193" s="80" t="s">
        <v>115</v>
      </c>
      <c r="BG193" s="79">
        <f>SUM(BG194:BG195)</f>
        <v>0</v>
      </c>
      <c r="BH193" s="256">
        <f>SUM(BH194:BH195)</f>
        <v>0</v>
      </c>
      <c r="BI193" s="270"/>
      <c r="BJ193" s="79"/>
      <c r="BK193" s="79"/>
      <c r="BL193" s="271"/>
      <c r="BM193" s="79"/>
      <c r="BN193" s="70"/>
      <c r="BO193" s="70"/>
      <c r="BP193" s="70"/>
      <c r="BQ193" s="80" t="s">
        <v>115</v>
      </c>
      <c r="BR193" s="79">
        <f>SUM(BR194:BR195)</f>
        <v>0</v>
      </c>
      <c r="BS193" s="79">
        <f>SUM(BS194:BS195)</f>
        <v>0</v>
      </c>
      <c r="BT193" s="80" t="s">
        <v>115</v>
      </c>
      <c r="BU193" s="79">
        <f>SUM(BU194:BU195)</f>
        <v>0</v>
      </c>
      <c r="BV193" s="256">
        <f>SUM(BV194:BV195)</f>
        <v>0</v>
      </c>
      <c r="BW193" s="270"/>
      <c r="BX193" s="79"/>
      <c r="BY193" s="79"/>
      <c r="BZ193" s="271"/>
      <c r="CA193" s="79"/>
      <c r="CB193" s="70"/>
      <c r="CC193" s="70"/>
      <c r="CD193" s="70"/>
      <c r="CE193" s="80" t="s">
        <v>115</v>
      </c>
      <c r="CF193" s="79">
        <f>SUM(CF194:CF195)</f>
        <v>0</v>
      </c>
      <c r="CG193" s="79">
        <f>SUM(CG194:CG195)</f>
        <v>0</v>
      </c>
      <c r="CH193" s="80" t="s">
        <v>115</v>
      </c>
      <c r="CI193" s="79">
        <f>SUM(CI194:CI195)</f>
        <v>0</v>
      </c>
      <c r="CJ193" s="256">
        <f>SUM(CJ194:CJ195)</f>
        <v>0</v>
      </c>
      <c r="CK193" s="270"/>
      <c r="CL193" s="79"/>
      <c r="CM193" s="79"/>
      <c r="CN193" s="271"/>
      <c r="CO193" s="332"/>
    </row>
    <row r="194" spans="2:93" ht="15.75" customHeight="1">
      <c r="B194" s="8" t="s">
        <v>33</v>
      </c>
      <c r="C194" s="8" t="s">
        <v>8</v>
      </c>
      <c r="D194" s="8"/>
      <c r="E194" s="197" t="s">
        <v>159</v>
      </c>
      <c r="F194" s="118" t="s">
        <v>160</v>
      </c>
      <c r="G194" s="118" t="s">
        <v>108</v>
      </c>
      <c r="H194" s="195" t="s">
        <v>36</v>
      </c>
      <c r="I194" s="309" t="s">
        <v>188</v>
      </c>
      <c r="J194" s="5"/>
      <c r="K194" s="5"/>
      <c r="L194" s="5"/>
      <c r="M194" s="5"/>
      <c r="N194" s="5"/>
      <c r="O194" s="5"/>
      <c r="P194" s="5"/>
      <c r="Q194" s="5"/>
      <c r="R194" s="5"/>
      <c r="S194" s="145"/>
      <c r="T194" s="276"/>
      <c r="U194" s="56"/>
      <c r="V194" s="8"/>
      <c r="W194" s="273"/>
      <c r="X194" s="128"/>
      <c r="Y194" s="5"/>
      <c r="Z194" s="5"/>
      <c r="AA194" s="5"/>
      <c r="AB194" s="5"/>
      <c r="AC194" s="5"/>
      <c r="AD194" s="5"/>
      <c r="AE194" s="5"/>
      <c r="AF194" s="5"/>
      <c r="AG194" s="145"/>
      <c r="AH194" s="276"/>
      <c r="AI194" s="56"/>
      <c r="AJ194" s="8"/>
      <c r="AK194" s="273"/>
      <c r="AL194" s="128"/>
      <c r="AM194" s="5"/>
      <c r="AN194" s="5"/>
      <c r="AO194" s="5"/>
      <c r="AP194" s="5"/>
      <c r="AQ194" s="5"/>
      <c r="AR194" s="5"/>
      <c r="AS194" s="5"/>
      <c r="AT194" s="5"/>
      <c r="AU194" s="145"/>
      <c r="AV194" s="276"/>
      <c r="AW194" s="56"/>
      <c r="AX194" s="8"/>
      <c r="AY194" s="273"/>
      <c r="AZ194" s="128"/>
      <c r="BA194" s="5"/>
      <c r="BB194" s="5"/>
      <c r="BC194" s="5"/>
      <c r="BD194" s="5"/>
      <c r="BE194" s="5"/>
      <c r="BF194" s="5"/>
      <c r="BG194" s="5"/>
      <c r="BH194" s="145"/>
      <c r="BI194" s="276"/>
      <c r="BJ194" s="56"/>
      <c r="BK194" s="8"/>
      <c r="BL194" s="273"/>
      <c r="BM194" s="128"/>
      <c r="BN194" s="5"/>
      <c r="BO194" s="5"/>
      <c r="BP194" s="5"/>
      <c r="BQ194" s="5"/>
      <c r="BR194" s="5"/>
      <c r="BS194" s="5"/>
      <c r="BT194" s="5"/>
      <c r="BU194" s="5"/>
      <c r="BV194" s="145"/>
      <c r="BW194" s="276"/>
      <c r="BX194" s="56"/>
      <c r="BY194" s="8"/>
      <c r="BZ194" s="273"/>
      <c r="CA194" s="128"/>
      <c r="CB194" s="5"/>
      <c r="CC194" s="5"/>
      <c r="CD194" s="5"/>
      <c r="CE194" s="5"/>
      <c r="CF194" s="5"/>
      <c r="CG194" s="5"/>
      <c r="CH194" s="5"/>
      <c r="CI194" s="5"/>
      <c r="CJ194" s="145"/>
      <c r="CK194" s="276"/>
      <c r="CL194" s="56"/>
      <c r="CM194" s="8"/>
      <c r="CN194" s="273"/>
      <c r="CO194" s="333"/>
    </row>
    <row r="195" spans="2:93" ht="15.75" customHeight="1">
      <c r="B195" s="8" t="s">
        <v>33</v>
      </c>
      <c r="C195" s="8" t="s">
        <v>8</v>
      </c>
      <c r="D195" s="8"/>
      <c r="E195" s="197" t="s">
        <v>159</v>
      </c>
      <c r="F195" s="118" t="s">
        <v>160</v>
      </c>
      <c r="G195" s="118" t="s">
        <v>108</v>
      </c>
      <c r="H195" s="195" t="s">
        <v>36</v>
      </c>
      <c r="I195" s="309" t="s">
        <v>188</v>
      </c>
      <c r="J195" s="5"/>
      <c r="K195" s="5"/>
      <c r="L195" s="5"/>
      <c r="M195" s="5"/>
      <c r="N195" s="5"/>
      <c r="O195" s="5"/>
      <c r="P195" s="5"/>
      <c r="Q195" s="5"/>
      <c r="R195" s="5"/>
      <c r="S195" s="145"/>
      <c r="T195" s="276"/>
      <c r="U195" s="56"/>
      <c r="V195" s="8"/>
      <c r="W195" s="273"/>
      <c r="X195" s="128"/>
      <c r="Y195" s="5"/>
      <c r="Z195" s="5"/>
      <c r="AA195" s="5"/>
      <c r="AB195" s="5"/>
      <c r="AC195" s="5"/>
      <c r="AD195" s="5"/>
      <c r="AE195" s="5"/>
      <c r="AF195" s="5"/>
      <c r="AG195" s="145"/>
      <c r="AH195" s="276"/>
      <c r="AI195" s="56"/>
      <c r="AJ195" s="8"/>
      <c r="AK195" s="273"/>
      <c r="AL195" s="128"/>
      <c r="AM195" s="5"/>
      <c r="AN195" s="5"/>
      <c r="AO195" s="5"/>
      <c r="AP195" s="5"/>
      <c r="AQ195" s="5"/>
      <c r="AR195" s="5"/>
      <c r="AS195" s="5"/>
      <c r="AT195" s="5"/>
      <c r="AU195" s="145"/>
      <c r="AV195" s="276"/>
      <c r="AW195" s="56"/>
      <c r="AX195" s="8"/>
      <c r="AY195" s="273"/>
      <c r="AZ195" s="128"/>
      <c r="BA195" s="5"/>
      <c r="BB195" s="5"/>
      <c r="BC195" s="5"/>
      <c r="BD195" s="5"/>
      <c r="BE195" s="5"/>
      <c r="BF195" s="5"/>
      <c r="BG195" s="5"/>
      <c r="BH195" s="145"/>
      <c r="BI195" s="276"/>
      <c r="BJ195" s="56"/>
      <c r="BK195" s="8"/>
      <c r="BL195" s="273"/>
      <c r="BM195" s="128"/>
      <c r="BN195" s="5"/>
      <c r="BO195" s="5"/>
      <c r="BP195" s="5"/>
      <c r="BQ195" s="5"/>
      <c r="BR195" s="5"/>
      <c r="BS195" s="5"/>
      <c r="BT195" s="5"/>
      <c r="BU195" s="5"/>
      <c r="BV195" s="145"/>
      <c r="BW195" s="276"/>
      <c r="BX195" s="56"/>
      <c r="BY195" s="8"/>
      <c r="BZ195" s="273"/>
      <c r="CA195" s="128"/>
      <c r="CB195" s="5"/>
      <c r="CC195" s="5"/>
      <c r="CD195" s="5"/>
      <c r="CE195" s="5"/>
      <c r="CF195" s="5"/>
      <c r="CG195" s="5"/>
      <c r="CH195" s="5"/>
      <c r="CI195" s="5"/>
      <c r="CJ195" s="145"/>
      <c r="CK195" s="276"/>
      <c r="CL195" s="56"/>
      <c r="CM195" s="8"/>
      <c r="CN195" s="273"/>
      <c r="CO195" s="333"/>
    </row>
    <row r="196" spans="2:93" ht="15.75" customHeight="1">
      <c r="B196" s="64" t="s">
        <v>33</v>
      </c>
      <c r="C196" s="64" t="s">
        <v>18</v>
      </c>
      <c r="D196" s="65" t="s">
        <v>143</v>
      </c>
      <c r="E196" s="126">
        <v>101</v>
      </c>
      <c r="F196" s="157" t="s">
        <v>160</v>
      </c>
      <c r="G196" s="119" t="s">
        <v>108</v>
      </c>
      <c r="H196" s="119" t="s">
        <v>36</v>
      </c>
      <c r="I196" s="308" t="s">
        <v>188</v>
      </c>
      <c r="J196" s="70"/>
      <c r="K196" s="70"/>
      <c r="L196" s="70"/>
      <c r="M196" s="70"/>
      <c r="N196" s="80" t="s">
        <v>115</v>
      </c>
      <c r="O196" s="79">
        <f>SUM(O197:O198)</f>
        <v>0</v>
      </c>
      <c r="P196" s="79">
        <f>SUM(P197:P198)</f>
        <v>0</v>
      </c>
      <c r="Q196" s="80" t="s">
        <v>115</v>
      </c>
      <c r="R196" s="79">
        <f>SUM(R197:R198)</f>
        <v>0</v>
      </c>
      <c r="S196" s="256">
        <f>SUM(S197:S198)</f>
        <v>0</v>
      </c>
      <c r="T196" s="270"/>
      <c r="U196" s="79"/>
      <c r="V196" s="79"/>
      <c r="W196" s="271"/>
      <c r="X196" s="263"/>
      <c r="Y196" s="70"/>
      <c r="Z196" s="70"/>
      <c r="AA196" s="70"/>
      <c r="AB196" s="80" t="s">
        <v>115</v>
      </c>
      <c r="AC196" s="79">
        <f>SUM(AC197:AC198)</f>
        <v>0</v>
      </c>
      <c r="AD196" s="79">
        <f>SUM(AD197:AD198)</f>
        <v>0</v>
      </c>
      <c r="AE196" s="80" t="s">
        <v>115</v>
      </c>
      <c r="AF196" s="79">
        <f>SUM(AF197:AF198)</f>
        <v>0</v>
      </c>
      <c r="AG196" s="256">
        <f>SUM(AG197:AG198)</f>
        <v>0</v>
      </c>
      <c r="AH196" s="270"/>
      <c r="AI196" s="79"/>
      <c r="AJ196" s="79"/>
      <c r="AK196" s="271"/>
      <c r="AL196" s="263"/>
      <c r="AM196" s="70"/>
      <c r="AN196" s="70"/>
      <c r="AO196" s="70"/>
      <c r="AP196" s="80" t="s">
        <v>115</v>
      </c>
      <c r="AQ196" s="79">
        <f>SUM(AQ197:AQ198)</f>
        <v>0</v>
      </c>
      <c r="AR196" s="79">
        <f>SUM(AR197:AR198)</f>
        <v>0</v>
      </c>
      <c r="AS196" s="80" t="s">
        <v>115</v>
      </c>
      <c r="AT196" s="79">
        <f>SUM(AT197:AT198)</f>
        <v>0</v>
      </c>
      <c r="AU196" s="256">
        <f>SUM(AU197:AU198)</f>
        <v>0</v>
      </c>
      <c r="AV196" s="270"/>
      <c r="AW196" s="79"/>
      <c r="AX196" s="79"/>
      <c r="AY196" s="271"/>
      <c r="AZ196" s="263"/>
      <c r="BA196" s="70"/>
      <c r="BB196" s="70"/>
      <c r="BC196" s="80" t="s">
        <v>115</v>
      </c>
      <c r="BD196" s="79">
        <f>SUM(BD197:BD198)</f>
        <v>0</v>
      </c>
      <c r="BE196" s="79">
        <f>SUM(BE197:BE198)</f>
        <v>0</v>
      </c>
      <c r="BF196" s="80" t="s">
        <v>115</v>
      </c>
      <c r="BG196" s="79">
        <f>SUM(BG197:BG198)</f>
        <v>0</v>
      </c>
      <c r="BH196" s="256">
        <f>SUM(BH197:BH198)</f>
        <v>0</v>
      </c>
      <c r="BI196" s="270"/>
      <c r="BJ196" s="79"/>
      <c r="BK196" s="79"/>
      <c r="BL196" s="271"/>
      <c r="BM196" s="79"/>
      <c r="BN196" s="70"/>
      <c r="BO196" s="70"/>
      <c r="BP196" s="70"/>
      <c r="BQ196" s="80" t="s">
        <v>115</v>
      </c>
      <c r="BR196" s="79">
        <f>SUM(BR197:BR198)</f>
        <v>0</v>
      </c>
      <c r="BS196" s="79">
        <f>SUM(BS197:BS198)</f>
        <v>0</v>
      </c>
      <c r="BT196" s="80" t="s">
        <v>115</v>
      </c>
      <c r="BU196" s="79">
        <f>SUM(BU197:BU198)</f>
        <v>0</v>
      </c>
      <c r="BV196" s="256">
        <f>SUM(BV197:BV198)</f>
        <v>0</v>
      </c>
      <c r="BW196" s="270"/>
      <c r="BX196" s="79"/>
      <c r="BY196" s="79"/>
      <c r="BZ196" s="271"/>
      <c r="CA196" s="79"/>
      <c r="CB196" s="70"/>
      <c r="CC196" s="70"/>
      <c r="CD196" s="70"/>
      <c r="CE196" s="80" t="s">
        <v>115</v>
      </c>
      <c r="CF196" s="79">
        <f>SUM(CF197:CF198)</f>
        <v>0</v>
      </c>
      <c r="CG196" s="79">
        <f>SUM(CG197:CG198)</f>
        <v>0</v>
      </c>
      <c r="CH196" s="80" t="s">
        <v>115</v>
      </c>
      <c r="CI196" s="79">
        <f>SUM(CI197:CI198)</f>
        <v>0</v>
      </c>
      <c r="CJ196" s="256">
        <f>SUM(CJ197:CJ198)</f>
        <v>0</v>
      </c>
      <c r="CK196" s="270"/>
      <c r="CL196" s="79"/>
      <c r="CM196" s="79"/>
      <c r="CN196" s="271"/>
      <c r="CO196" s="332"/>
    </row>
    <row r="197" spans="2:93" ht="15.75" customHeight="1">
      <c r="B197" s="8" t="s">
        <v>33</v>
      </c>
      <c r="C197" s="8" t="s">
        <v>18</v>
      </c>
      <c r="D197" s="8"/>
      <c r="E197" s="197" t="s">
        <v>159</v>
      </c>
      <c r="F197" s="118" t="s">
        <v>160</v>
      </c>
      <c r="G197" s="118" t="s">
        <v>108</v>
      </c>
      <c r="H197" s="195" t="s">
        <v>36</v>
      </c>
      <c r="I197" s="309" t="s">
        <v>188</v>
      </c>
      <c r="J197" s="5"/>
      <c r="K197" s="5"/>
      <c r="L197" s="5"/>
      <c r="M197" s="5"/>
      <c r="N197" s="5"/>
      <c r="O197" s="5"/>
      <c r="P197" s="5"/>
      <c r="Q197" s="5"/>
      <c r="R197" s="5"/>
      <c r="S197" s="145"/>
      <c r="T197" s="276"/>
      <c r="U197" s="56"/>
      <c r="V197" s="8"/>
      <c r="W197" s="273"/>
      <c r="X197" s="128"/>
      <c r="Y197" s="5"/>
      <c r="Z197" s="5"/>
      <c r="AA197" s="5"/>
      <c r="AB197" s="5"/>
      <c r="AC197" s="5"/>
      <c r="AD197" s="5"/>
      <c r="AE197" s="5"/>
      <c r="AF197" s="5"/>
      <c r="AG197" s="145"/>
      <c r="AH197" s="276"/>
      <c r="AI197" s="56"/>
      <c r="AJ197" s="8"/>
      <c r="AK197" s="273"/>
      <c r="AL197" s="128"/>
      <c r="AM197" s="5"/>
      <c r="AN197" s="5"/>
      <c r="AO197" s="5"/>
      <c r="AP197" s="5"/>
      <c r="AQ197" s="5"/>
      <c r="AR197" s="5"/>
      <c r="AS197" s="5"/>
      <c r="AT197" s="5"/>
      <c r="AU197" s="145"/>
      <c r="AV197" s="276"/>
      <c r="AW197" s="56"/>
      <c r="AX197" s="8"/>
      <c r="AY197" s="273"/>
      <c r="AZ197" s="128"/>
      <c r="BA197" s="5"/>
      <c r="BB197" s="5"/>
      <c r="BC197" s="5"/>
      <c r="BD197" s="5"/>
      <c r="BE197" s="5"/>
      <c r="BF197" s="5"/>
      <c r="BG197" s="5"/>
      <c r="BH197" s="145"/>
      <c r="BI197" s="276"/>
      <c r="BJ197" s="56"/>
      <c r="BK197" s="8"/>
      <c r="BL197" s="273"/>
      <c r="BM197" s="128"/>
      <c r="BN197" s="5"/>
      <c r="BO197" s="5"/>
      <c r="BP197" s="5"/>
      <c r="BQ197" s="5"/>
      <c r="BR197" s="5"/>
      <c r="BS197" s="5"/>
      <c r="BT197" s="5"/>
      <c r="BU197" s="5"/>
      <c r="BV197" s="145"/>
      <c r="BW197" s="276"/>
      <c r="BX197" s="56"/>
      <c r="BY197" s="8"/>
      <c r="BZ197" s="273"/>
      <c r="CA197" s="128"/>
      <c r="CB197" s="5"/>
      <c r="CC197" s="5"/>
      <c r="CD197" s="5"/>
      <c r="CE197" s="5"/>
      <c r="CF197" s="5"/>
      <c r="CG197" s="5"/>
      <c r="CH197" s="5"/>
      <c r="CI197" s="5"/>
      <c r="CJ197" s="145"/>
      <c r="CK197" s="276"/>
      <c r="CL197" s="56"/>
      <c r="CM197" s="8"/>
      <c r="CN197" s="273"/>
      <c r="CO197" s="333"/>
    </row>
    <row r="198" spans="2:93" ht="15.75" customHeight="1">
      <c r="B198" s="8" t="s">
        <v>33</v>
      </c>
      <c r="C198" s="8" t="s">
        <v>18</v>
      </c>
      <c r="D198" s="8"/>
      <c r="E198" s="197" t="s">
        <v>159</v>
      </c>
      <c r="F198" s="118" t="s">
        <v>160</v>
      </c>
      <c r="G198" s="118" t="s">
        <v>108</v>
      </c>
      <c r="H198" s="195" t="s">
        <v>36</v>
      </c>
      <c r="I198" s="309" t="s">
        <v>188</v>
      </c>
      <c r="J198" s="5"/>
      <c r="K198" s="5"/>
      <c r="L198" s="5"/>
      <c r="M198" s="5"/>
      <c r="N198" s="5"/>
      <c r="O198" s="5"/>
      <c r="P198" s="5"/>
      <c r="Q198" s="5"/>
      <c r="R198" s="5"/>
      <c r="S198" s="145"/>
      <c r="T198" s="276"/>
      <c r="U198" s="56"/>
      <c r="V198" s="8"/>
      <c r="W198" s="273"/>
      <c r="X198" s="128"/>
      <c r="Y198" s="5"/>
      <c r="Z198" s="5"/>
      <c r="AA198" s="5"/>
      <c r="AB198" s="5"/>
      <c r="AC198" s="5"/>
      <c r="AD198" s="5"/>
      <c r="AE198" s="5"/>
      <c r="AF198" s="5"/>
      <c r="AG198" s="145"/>
      <c r="AH198" s="276"/>
      <c r="AI198" s="56"/>
      <c r="AJ198" s="8"/>
      <c r="AK198" s="273"/>
      <c r="AL198" s="128"/>
      <c r="AM198" s="5"/>
      <c r="AN198" s="5"/>
      <c r="AO198" s="5"/>
      <c r="AP198" s="5"/>
      <c r="AQ198" s="5"/>
      <c r="AR198" s="5"/>
      <c r="AS198" s="5"/>
      <c r="AT198" s="5"/>
      <c r="AU198" s="145"/>
      <c r="AV198" s="276"/>
      <c r="AW198" s="56"/>
      <c r="AX198" s="8"/>
      <c r="AY198" s="273"/>
      <c r="AZ198" s="128"/>
      <c r="BA198" s="5"/>
      <c r="BB198" s="5"/>
      <c r="BC198" s="5"/>
      <c r="BD198" s="5"/>
      <c r="BE198" s="5"/>
      <c r="BF198" s="5"/>
      <c r="BG198" s="5"/>
      <c r="BH198" s="145"/>
      <c r="BI198" s="276"/>
      <c r="BJ198" s="56"/>
      <c r="BK198" s="8"/>
      <c r="BL198" s="273"/>
      <c r="BM198" s="128"/>
      <c r="BN198" s="5"/>
      <c r="BO198" s="5"/>
      <c r="BP198" s="5"/>
      <c r="BQ198" s="5"/>
      <c r="BR198" s="5"/>
      <c r="BS198" s="5"/>
      <c r="BT198" s="5"/>
      <c r="BU198" s="5"/>
      <c r="BV198" s="145"/>
      <c r="BW198" s="276"/>
      <c r="BX198" s="56"/>
      <c r="BY198" s="8"/>
      <c r="BZ198" s="273"/>
      <c r="CA198" s="128"/>
      <c r="CB198" s="5"/>
      <c r="CC198" s="5"/>
      <c r="CD198" s="5"/>
      <c r="CE198" s="5"/>
      <c r="CF198" s="5"/>
      <c r="CG198" s="5"/>
      <c r="CH198" s="5"/>
      <c r="CI198" s="5"/>
      <c r="CJ198" s="145"/>
      <c r="CK198" s="276"/>
      <c r="CL198" s="56"/>
      <c r="CM198" s="8"/>
      <c r="CN198" s="273"/>
      <c r="CO198" s="333"/>
    </row>
    <row r="199" spans="2:93" ht="15.75" customHeight="1">
      <c r="B199" s="1" t="s">
        <v>33</v>
      </c>
      <c r="C199" s="1" t="s">
        <v>158</v>
      </c>
      <c r="D199" s="2" t="s">
        <v>157</v>
      </c>
      <c r="E199" s="1">
        <v>1</v>
      </c>
      <c r="F199" s="2" t="s">
        <v>156</v>
      </c>
      <c r="G199" s="38" t="s">
        <v>108</v>
      </c>
      <c r="H199" s="2" t="s">
        <v>36</v>
      </c>
      <c r="I199" s="303"/>
      <c r="J199" s="2"/>
      <c r="K199" s="2"/>
      <c r="L199" s="2"/>
      <c r="M199" s="2"/>
      <c r="N199" s="2"/>
      <c r="O199" s="2"/>
      <c r="P199" s="2"/>
      <c r="Q199" s="2"/>
      <c r="R199" s="2"/>
      <c r="S199" s="148"/>
      <c r="T199" s="277"/>
      <c r="U199" s="2"/>
      <c r="V199" s="2"/>
      <c r="W199" s="278"/>
      <c r="X199" s="93"/>
      <c r="Y199" s="2"/>
      <c r="Z199" s="2"/>
      <c r="AA199" s="2"/>
      <c r="AB199" s="2"/>
      <c r="AC199" s="2"/>
      <c r="AD199" s="2"/>
      <c r="AE199" s="2"/>
      <c r="AF199" s="2"/>
      <c r="AG199" s="148"/>
      <c r="AH199" s="277"/>
      <c r="AI199" s="2"/>
      <c r="AJ199" s="2"/>
      <c r="AK199" s="278"/>
      <c r="AL199" s="93"/>
      <c r="AM199" s="2"/>
      <c r="AN199" s="2"/>
      <c r="AO199" s="2"/>
      <c r="AP199" s="2"/>
      <c r="AQ199" s="2"/>
      <c r="AR199" s="2"/>
      <c r="AS199" s="2"/>
      <c r="AT199" s="2"/>
      <c r="AU199" s="148"/>
      <c r="AV199" s="277"/>
      <c r="AW199" s="2"/>
      <c r="AX199" s="2"/>
      <c r="AY199" s="278"/>
      <c r="AZ199" s="93"/>
      <c r="BA199" s="2"/>
      <c r="BB199" s="2"/>
      <c r="BC199" s="2"/>
      <c r="BD199" s="2"/>
      <c r="BE199" s="2"/>
      <c r="BF199" s="2"/>
      <c r="BG199" s="2"/>
      <c r="BH199" s="148"/>
      <c r="BI199" s="277"/>
      <c r="BJ199" s="2"/>
      <c r="BK199" s="2"/>
      <c r="BL199" s="278"/>
      <c r="BM199" s="93"/>
      <c r="BN199" s="2"/>
      <c r="BO199" s="2"/>
      <c r="BP199" s="2"/>
      <c r="BQ199" s="2"/>
      <c r="BR199" s="2"/>
      <c r="BS199" s="2"/>
      <c r="BT199" s="2"/>
      <c r="BU199" s="2"/>
      <c r="BV199" s="148"/>
      <c r="BW199" s="277"/>
      <c r="BX199" s="2"/>
      <c r="BY199" s="2"/>
      <c r="BZ199" s="278"/>
      <c r="CA199" s="93"/>
      <c r="CB199" s="2"/>
      <c r="CC199" s="2"/>
      <c r="CD199" s="2"/>
      <c r="CE199" s="2"/>
      <c r="CF199" s="2"/>
      <c r="CG199" s="2"/>
      <c r="CH199" s="2"/>
      <c r="CI199" s="2"/>
      <c r="CJ199" s="148"/>
      <c r="CK199" s="277"/>
      <c r="CL199" s="2"/>
      <c r="CM199" s="2"/>
      <c r="CN199" s="278"/>
      <c r="CO199" s="331"/>
    </row>
    <row r="200" spans="2:93" ht="15.75" customHeight="1">
      <c r="B200" s="8" t="s">
        <v>33</v>
      </c>
      <c r="C200" s="8" t="s">
        <v>155</v>
      </c>
      <c r="D200" s="5"/>
      <c r="E200" s="197">
        <v>101</v>
      </c>
      <c r="F200" s="118"/>
      <c r="G200" s="195"/>
      <c r="H200" s="195"/>
      <c r="I200" s="309"/>
      <c r="J200" s="5"/>
      <c r="K200" s="5"/>
      <c r="L200" s="5"/>
      <c r="M200" s="5"/>
      <c r="N200" s="5"/>
      <c r="O200" s="5"/>
      <c r="P200" s="5"/>
      <c r="Q200" s="5"/>
      <c r="R200" s="5"/>
      <c r="S200" s="145"/>
      <c r="T200" s="276"/>
      <c r="U200" s="56"/>
      <c r="V200" s="8"/>
      <c r="W200" s="273"/>
      <c r="X200" s="128"/>
      <c r="Y200" s="5"/>
      <c r="Z200" s="5"/>
      <c r="AA200" s="5"/>
      <c r="AB200" s="5"/>
      <c r="AC200" s="5"/>
      <c r="AD200" s="5"/>
      <c r="AE200" s="5"/>
      <c r="AF200" s="5"/>
      <c r="AG200" s="145"/>
      <c r="AH200" s="276"/>
      <c r="AI200" s="56"/>
      <c r="AJ200" s="8"/>
      <c r="AK200" s="273"/>
      <c r="AL200" s="128"/>
      <c r="AM200" s="5"/>
      <c r="AN200" s="5"/>
      <c r="AO200" s="5"/>
      <c r="AP200" s="5"/>
      <c r="AQ200" s="5"/>
      <c r="AR200" s="5"/>
      <c r="AS200" s="5"/>
      <c r="AT200" s="5"/>
      <c r="AU200" s="145"/>
      <c r="AV200" s="276"/>
      <c r="AW200" s="56"/>
      <c r="AX200" s="8"/>
      <c r="AY200" s="273"/>
      <c r="AZ200" s="128"/>
      <c r="BA200" s="5"/>
      <c r="BB200" s="5"/>
      <c r="BC200" s="5"/>
      <c r="BD200" s="5"/>
      <c r="BE200" s="5"/>
      <c r="BF200" s="5"/>
      <c r="BG200" s="5"/>
      <c r="BH200" s="145"/>
      <c r="BI200" s="276"/>
      <c r="BJ200" s="56"/>
      <c r="BK200" s="8"/>
      <c r="BL200" s="273"/>
      <c r="BM200" s="128"/>
      <c r="BN200" s="5"/>
      <c r="BO200" s="5"/>
      <c r="BP200" s="5"/>
      <c r="BQ200" s="5"/>
      <c r="BR200" s="5"/>
      <c r="BS200" s="5"/>
      <c r="BT200" s="5"/>
      <c r="BU200" s="5"/>
      <c r="BV200" s="145"/>
      <c r="BW200" s="276"/>
      <c r="BX200" s="56"/>
      <c r="BY200" s="8"/>
      <c r="BZ200" s="273"/>
      <c r="CA200" s="128"/>
      <c r="CB200" s="5"/>
      <c r="CC200" s="5"/>
      <c r="CD200" s="5"/>
      <c r="CE200" s="5"/>
      <c r="CF200" s="5"/>
      <c r="CG200" s="5"/>
      <c r="CH200" s="5"/>
      <c r="CI200" s="5"/>
      <c r="CJ200" s="145"/>
      <c r="CK200" s="276"/>
      <c r="CL200" s="56"/>
      <c r="CM200" s="8"/>
      <c r="CN200" s="273"/>
      <c r="CO200" s="333"/>
    </row>
    <row r="201" spans="2:93" ht="15.75" customHeight="1">
      <c r="B201" s="8" t="s">
        <v>33</v>
      </c>
      <c r="C201" s="8" t="s">
        <v>154</v>
      </c>
      <c r="D201" s="5"/>
      <c r="E201" s="197">
        <v>101</v>
      </c>
      <c r="F201" s="118"/>
      <c r="G201" s="195"/>
      <c r="H201" s="195"/>
      <c r="I201" s="309"/>
      <c r="J201" s="5"/>
      <c r="K201" s="5"/>
      <c r="L201" s="5"/>
      <c r="M201" s="5"/>
      <c r="N201" s="5"/>
      <c r="O201" s="5"/>
      <c r="P201" s="5"/>
      <c r="Q201" s="5"/>
      <c r="R201" s="5"/>
      <c r="S201" s="145"/>
      <c r="T201" s="276"/>
      <c r="U201" s="56"/>
      <c r="V201" s="8"/>
      <c r="W201" s="273"/>
      <c r="X201" s="128"/>
      <c r="Y201" s="5"/>
      <c r="Z201" s="5"/>
      <c r="AA201" s="5"/>
      <c r="AB201" s="5"/>
      <c r="AC201" s="5"/>
      <c r="AD201" s="5"/>
      <c r="AE201" s="5"/>
      <c r="AF201" s="5"/>
      <c r="AG201" s="145"/>
      <c r="AH201" s="276"/>
      <c r="AI201" s="56"/>
      <c r="AJ201" s="8"/>
      <c r="AK201" s="273"/>
      <c r="AL201" s="128"/>
      <c r="AM201" s="5"/>
      <c r="AN201" s="5"/>
      <c r="AO201" s="5"/>
      <c r="AP201" s="5"/>
      <c r="AQ201" s="5"/>
      <c r="AR201" s="5"/>
      <c r="AS201" s="5"/>
      <c r="AT201" s="5"/>
      <c r="AU201" s="145"/>
      <c r="AV201" s="276"/>
      <c r="AW201" s="56"/>
      <c r="AX201" s="8"/>
      <c r="AY201" s="273"/>
      <c r="AZ201" s="128"/>
      <c r="BA201" s="5"/>
      <c r="BB201" s="5"/>
      <c r="BC201" s="5"/>
      <c r="BD201" s="5"/>
      <c r="BE201" s="5"/>
      <c r="BF201" s="5"/>
      <c r="BG201" s="5"/>
      <c r="BH201" s="145"/>
      <c r="BI201" s="276"/>
      <c r="BJ201" s="56"/>
      <c r="BK201" s="8"/>
      <c r="BL201" s="273"/>
      <c r="BM201" s="128"/>
      <c r="BN201" s="5"/>
      <c r="BO201" s="5"/>
      <c r="BP201" s="5"/>
      <c r="BQ201" s="5"/>
      <c r="BR201" s="5"/>
      <c r="BS201" s="5"/>
      <c r="BT201" s="5"/>
      <c r="BU201" s="5"/>
      <c r="BV201" s="145"/>
      <c r="BW201" s="276"/>
      <c r="BX201" s="56"/>
      <c r="BY201" s="8"/>
      <c r="BZ201" s="273"/>
      <c r="CA201" s="128"/>
      <c r="CB201" s="5"/>
      <c r="CC201" s="5"/>
      <c r="CD201" s="5"/>
      <c r="CE201" s="5"/>
      <c r="CF201" s="5"/>
      <c r="CG201" s="5"/>
      <c r="CH201" s="5"/>
      <c r="CI201" s="5"/>
      <c r="CJ201" s="145"/>
      <c r="CK201" s="276"/>
      <c r="CL201" s="56"/>
      <c r="CM201" s="8"/>
      <c r="CN201" s="273"/>
      <c r="CO201" s="333"/>
    </row>
    <row r="202" spans="2:93" ht="15.75" customHeight="1">
      <c r="B202" s="1" t="s">
        <v>33</v>
      </c>
      <c r="C202" s="1" t="s">
        <v>144</v>
      </c>
      <c r="D202" s="2" t="s">
        <v>143</v>
      </c>
      <c r="E202" s="1">
        <v>1</v>
      </c>
      <c r="F202" s="2" t="s">
        <v>153</v>
      </c>
      <c r="G202" s="38" t="s">
        <v>108</v>
      </c>
      <c r="H202" s="2" t="s">
        <v>152</v>
      </c>
      <c r="I202" s="303"/>
      <c r="J202" s="2"/>
      <c r="K202" s="2"/>
      <c r="L202" s="2"/>
      <c r="M202" s="2"/>
      <c r="N202" s="2"/>
      <c r="O202" s="2"/>
      <c r="P202" s="2"/>
      <c r="Q202" s="2"/>
      <c r="R202" s="2"/>
      <c r="S202" s="148"/>
      <c r="T202" s="277"/>
      <c r="U202" s="2"/>
      <c r="V202" s="2"/>
      <c r="W202" s="278"/>
      <c r="X202" s="93"/>
      <c r="Y202" s="2"/>
      <c r="Z202" s="2"/>
      <c r="AA202" s="2"/>
      <c r="AB202" s="2"/>
      <c r="AC202" s="2"/>
      <c r="AD202" s="2"/>
      <c r="AE202" s="2"/>
      <c r="AF202" s="2"/>
      <c r="AG202" s="148"/>
      <c r="AH202" s="277"/>
      <c r="AI202" s="2"/>
      <c r="AJ202" s="2"/>
      <c r="AK202" s="278"/>
      <c r="AL202" s="93"/>
      <c r="AM202" s="2"/>
      <c r="AN202" s="2"/>
      <c r="AO202" s="2"/>
      <c r="AP202" s="2"/>
      <c r="AQ202" s="2"/>
      <c r="AR202" s="2"/>
      <c r="AS202" s="2"/>
      <c r="AT202" s="2"/>
      <c r="AU202" s="148"/>
      <c r="AV202" s="277"/>
      <c r="AW202" s="2"/>
      <c r="AX202" s="2"/>
      <c r="AY202" s="278"/>
      <c r="AZ202" s="93"/>
      <c r="BA202" s="2"/>
      <c r="BB202" s="2"/>
      <c r="BC202" s="2"/>
      <c r="BD202" s="2"/>
      <c r="BE202" s="2"/>
      <c r="BF202" s="2"/>
      <c r="BG202" s="2"/>
      <c r="BH202" s="148"/>
      <c r="BI202" s="277"/>
      <c r="BJ202" s="2"/>
      <c r="BK202" s="2"/>
      <c r="BL202" s="278"/>
      <c r="BM202" s="93"/>
      <c r="BN202" s="2"/>
      <c r="BO202" s="2"/>
      <c r="BP202" s="2"/>
      <c r="BQ202" s="2"/>
      <c r="BR202" s="2"/>
      <c r="BS202" s="2"/>
      <c r="BT202" s="2"/>
      <c r="BU202" s="2"/>
      <c r="BV202" s="148"/>
      <c r="BW202" s="277"/>
      <c r="BX202" s="2"/>
      <c r="BY202" s="2"/>
      <c r="BZ202" s="278"/>
      <c r="CA202" s="93"/>
      <c r="CB202" s="2"/>
      <c r="CC202" s="2"/>
      <c r="CD202" s="2"/>
      <c r="CE202" s="2"/>
      <c r="CF202" s="2"/>
      <c r="CG202" s="2"/>
      <c r="CH202" s="2"/>
      <c r="CI202" s="2"/>
      <c r="CJ202" s="148"/>
      <c r="CK202" s="277"/>
      <c r="CL202" s="2"/>
      <c r="CM202" s="2"/>
      <c r="CN202" s="278"/>
      <c r="CO202" s="331"/>
    </row>
    <row r="203" spans="2:93" ht="15.75" customHeight="1">
      <c r="B203" s="8" t="s">
        <v>33</v>
      </c>
      <c r="C203" s="8" t="s">
        <v>140</v>
      </c>
      <c r="D203" s="5"/>
      <c r="E203" s="197" t="s">
        <v>151</v>
      </c>
      <c r="F203" s="118"/>
      <c r="G203" s="195"/>
      <c r="H203" s="195"/>
      <c r="I203" s="309"/>
      <c r="J203" s="5"/>
      <c r="K203" s="5"/>
      <c r="L203" s="5"/>
      <c r="M203" s="5"/>
      <c r="N203" s="5"/>
      <c r="O203" s="5"/>
      <c r="P203" s="5"/>
      <c r="Q203" s="5"/>
      <c r="R203" s="5"/>
      <c r="S203" s="145"/>
      <c r="T203" s="276"/>
      <c r="U203" s="56"/>
      <c r="V203" s="8"/>
      <c r="W203" s="273"/>
      <c r="X203" s="128"/>
      <c r="Y203" s="5"/>
      <c r="Z203" s="5"/>
      <c r="AA203" s="5"/>
      <c r="AB203" s="5"/>
      <c r="AC203" s="5"/>
      <c r="AD203" s="5"/>
      <c r="AE203" s="5"/>
      <c r="AF203" s="5"/>
      <c r="AG203" s="145"/>
      <c r="AH203" s="276"/>
      <c r="AI203" s="56"/>
      <c r="AJ203" s="8"/>
      <c r="AK203" s="273"/>
      <c r="AL203" s="128"/>
      <c r="AM203" s="5"/>
      <c r="AN203" s="5"/>
      <c r="AO203" s="5"/>
      <c r="AP203" s="5"/>
      <c r="AQ203" s="5"/>
      <c r="AR203" s="5"/>
      <c r="AS203" s="5"/>
      <c r="AT203" s="5"/>
      <c r="AU203" s="145"/>
      <c r="AV203" s="276"/>
      <c r="AW203" s="56"/>
      <c r="AX203" s="8"/>
      <c r="AY203" s="273"/>
      <c r="AZ203" s="128"/>
      <c r="BA203" s="5"/>
      <c r="BB203" s="5"/>
      <c r="BC203" s="5"/>
      <c r="BD203" s="5"/>
      <c r="BE203" s="5"/>
      <c r="BF203" s="5"/>
      <c r="BG203" s="5"/>
      <c r="BH203" s="145"/>
      <c r="BI203" s="276"/>
      <c r="BJ203" s="56"/>
      <c r="BK203" s="8"/>
      <c r="BL203" s="273"/>
      <c r="BM203" s="128"/>
      <c r="BN203" s="5"/>
      <c r="BO203" s="5"/>
      <c r="BP203" s="5"/>
      <c r="BQ203" s="5"/>
      <c r="BR203" s="5"/>
      <c r="BS203" s="5"/>
      <c r="BT203" s="5"/>
      <c r="BU203" s="5"/>
      <c r="BV203" s="145"/>
      <c r="BW203" s="276"/>
      <c r="BX203" s="56"/>
      <c r="BY203" s="8"/>
      <c r="BZ203" s="273"/>
      <c r="CA203" s="128"/>
      <c r="CB203" s="5"/>
      <c r="CC203" s="5"/>
      <c r="CD203" s="5"/>
      <c r="CE203" s="5"/>
      <c r="CF203" s="5"/>
      <c r="CG203" s="5"/>
      <c r="CH203" s="5"/>
      <c r="CI203" s="5"/>
      <c r="CJ203" s="145"/>
      <c r="CK203" s="276"/>
      <c r="CL203" s="56"/>
      <c r="CM203" s="8"/>
      <c r="CN203" s="273"/>
      <c r="CO203" s="333"/>
    </row>
    <row r="204" spans="2:93" ht="15.75" customHeight="1">
      <c r="B204" s="8" t="s">
        <v>33</v>
      </c>
      <c r="C204" s="8" t="s">
        <v>18</v>
      </c>
      <c r="D204" s="5"/>
      <c r="E204" s="197" t="s">
        <v>151</v>
      </c>
      <c r="F204" s="118"/>
      <c r="G204" s="195"/>
      <c r="H204" s="195"/>
      <c r="I204" s="309"/>
      <c r="J204" s="5"/>
      <c r="K204" s="5"/>
      <c r="L204" s="5"/>
      <c r="M204" s="5"/>
      <c r="N204" s="5"/>
      <c r="O204" s="5"/>
      <c r="P204" s="5"/>
      <c r="Q204" s="5"/>
      <c r="R204" s="5"/>
      <c r="S204" s="145"/>
      <c r="T204" s="276"/>
      <c r="U204" s="56"/>
      <c r="V204" s="8"/>
      <c r="W204" s="273"/>
      <c r="X204" s="128"/>
      <c r="Y204" s="5"/>
      <c r="Z204" s="5"/>
      <c r="AA204" s="5"/>
      <c r="AB204" s="5"/>
      <c r="AC204" s="5"/>
      <c r="AD204" s="5"/>
      <c r="AE204" s="5"/>
      <c r="AF204" s="5"/>
      <c r="AG204" s="145"/>
      <c r="AH204" s="276"/>
      <c r="AI204" s="56"/>
      <c r="AJ204" s="8"/>
      <c r="AK204" s="273"/>
      <c r="AL204" s="128"/>
      <c r="AM204" s="5"/>
      <c r="AN204" s="5"/>
      <c r="AO204" s="5"/>
      <c r="AP204" s="5"/>
      <c r="AQ204" s="5"/>
      <c r="AR204" s="5"/>
      <c r="AS204" s="5"/>
      <c r="AT204" s="5"/>
      <c r="AU204" s="145"/>
      <c r="AV204" s="276"/>
      <c r="AW204" s="56"/>
      <c r="AX204" s="8"/>
      <c r="AY204" s="273"/>
      <c r="AZ204" s="128"/>
      <c r="BA204" s="5"/>
      <c r="BB204" s="5"/>
      <c r="BC204" s="5"/>
      <c r="BD204" s="5"/>
      <c r="BE204" s="5"/>
      <c r="BF204" s="5"/>
      <c r="BG204" s="5"/>
      <c r="BH204" s="145"/>
      <c r="BI204" s="276"/>
      <c r="BJ204" s="56"/>
      <c r="BK204" s="8"/>
      <c r="BL204" s="273"/>
      <c r="BM204" s="128"/>
      <c r="BN204" s="5"/>
      <c r="BO204" s="5"/>
      <c r="BP204" s="5"/>
      <c r="BQ204" s="5"/>
      <c r="BR204" s="5"/>
      <c r="BS204" s="5"/>
      <c r="BT204" s="5"/>
      <c r="BU204" s="5"/>
      <c r="BV204" s="145"/>
      <c r="BW204" s="276"/>
      <c r="BX204" s="56"/>
      <c r="BY204" s="8"/>
      <c r="BZ204" s="273"/>
      <c r="CA204" s="128"/>
      <c r="CB204" s="5"/>
      <c r="CC204" s="5"/>
      <c r="CD204" s="5"/>
      <c r="CE204" s="5"/>
      <c r="CF204" s="5"/>
      <c r="CG204" s="5"/>
      <c r="CH204" s="5"/>
      <c r="CI204" s="5"/>
      <c r="CJ204" s="145"/>
      <c r="CK204" s="276"/>
      <c r="CL204" s="56"/>
      <c r="CM204" s="8"/>
      <c r="CN204" s="273"/>
      <c r="CO204" s="333"/>
    </row>
    <row r="205" spans="2:93" ht="15.75" customHeight="1">
      <c r="B205" s="8" t="s">
        <v>33</v>
      </c>
      <c r="C205" s="8" t="s">
        <v>8</v>
      </c>
      <c r="D205" s="5"/>
      <c r="E205" s="197" t="s">
        <v>151</v>
      </c>
      <c r="F205" s="118"/>
      <c r="G205" s="195"/>
      <c r="H205" s="195"/>
      <c r="I205" s="309"/>
      <c r="J205" s="5"/>
      <c r="K205" s="5"/>
      <c r="L205" s="5"/>
      <c r="M205" s="5"/>
      <c r="N205" s="5"/>
      <c r="O205" s="5"/>
      <c r="P205" s="5"/>
      <c r="Q205" s="5"/>
      <c r="R205" s="5"/>
      <c r="S205" s="145"/>
      <c r="T205" s="276"/>
      <c r="U205" s="56"/>
      <c r="V205" s="8"/>
      <c r="W205" s="273"/>
      <c r="X205" s="128"/>
      <c r="Y205" s="5"/>
      <c r="Z205" s="5"/>
      <c r="AA205" s="5"/>
      <c r="AB205" s="5"/>
      <c r="AC205" s="5"/>
      <c r="AD205" s="5"/>
      <c r="AE205" s="5"/>
      <c r="AF205" s="5"/>
      <c r="AG205" s="145"/>
      <c r="AH205" s="276"/>
      <c r="AI205" s="56"/>
      <c r="AJ205" s="8"/>
      <c r="AK205" s="273"/>
      <c r="AL205" s="128"/>
      <c r="AM205" s="5"/>
      <c r="AN205" s="5"/>
      <c r="AO205" s="5"/>
      <c r="AP205" s="5"/>
      <c r="AQ205" s="5"/>
      <c r="AR205" s="5"/>
      <c r="AS205" s="5"/>
      <c r="AT205" s="5"/>
      <c r="AU205" s="145"/>
      <c r="AV205" s="276"/>
      <c r="AW205" s="56"/>
      <c r="AX205" s="8"/>
      <c r="AY205" s="273"/>
      <c r="AZ205" s="128"/>
      <c r="BA205" s="5"/>
      <c r="BB205" s="5"/>
      <c r="BC205" s="5"/>
      <c r="BD205" s="5"/>
      <c r="BE205" s="5"/>
      <c r="BF205" s="5"/>
      <c r="BG205" s="5"/>
      <c r="BH205" s="145"/>
      <c r="BI205" s="276"/>
      <c r="BJ205" s="56"/>
      <c r="BK205" s="8"/>
      <c r="BL205" s="273"/>
      <c r="BM205" s="128"/>
      <c r="BN205" s="5"/>
      <c r="BO205" s="5"/>
      <c r="BP205" s="5"/>
      <c r="BQ205" s="5"/>
      <c r="BR205" s="5"/>
      <c r="BS205" s="5"/>
      <c r="BT205" s="5"/>
      <c r="BU205" s="5"/>
      <c r="BV205" s="145"/>
      <c r="BW205" s="276"/>
      <c r="BX205" s="56"/>
      <c r="BY205" s="8"/>
      <c r="BZ205" s="273"/>
      <c r="CA205" s="128"/>
      <c r="CB205" s="5"/>
      <c r="CC205" s="5"/>
      <c r="CD205" s="5"/>
      <c r="CE205" s="5"/>
      <c r="CF205" s="5"/>
      <c r="CG205" s="5"/>
      <c r="CH205" s="5"/>
      <c r="CI205" s="5"/>
      <c r="CJ205" s="145"/>
      <c r="CK205" s="276"/>
      <c r="CL205" s="56"/>
      <c r="CM205" s="8"/>
      <c r="CN205" s="273"/>
      <c r="CO205" s="333"/>
    </row>
    <row r="206" spans="2:93" ht="15.75" customHeight="1">
      <c r="B206" s="1" t="s">
        <v>33</v>
      </c>
      <c r="C206" s="1" t="s">
        <v>147</v>
      </c>
      <c r="D206" s="2" t="s">
        <v>150</v>
      </c>
      <c r="E206" s="1">
        <v>1</v>
      </c>
      <c r="F206" s="2" t="s">
        <v>149</v>
      </c>
      <c r="G206" s="38" t="s">
        <v>108</v>
      </c>
      <c r="H206" s="2" t="s">
        <v>34</v>
      </c>
      <c r="I206" s="303"/>
      <c r="J206" s="2"/>
      <c r="K206" s="2"/>
      <c r="L206" s="2"/>
      <c r="M206" s="2"/>
      <c r="N206" s="2"/>
      <c r="O206" s="2"/>
      <c r="P206" s="2"/>
      <c r="Q206" s="2"/>
      <c r="R206" s="2"/>
      <c r="S206" s="148"/>
      <c r="T206" s="277"/>
      <c r="U206" s="2"/>
      <c r="V206" s="2"/>
      <c r="W206" s="278"/>
      <c r="X206" s="93"/>
      <c r="Y206" s="2"/>
      <c r="Z206" s="2"/>
      <c r="AA206" s="2"/>
      <c r="AB206" s="2"/>
      <c r="AC206" s="2"/>
      <c r="AD206" s="2"/>
      <c r="AE206" s="2"/>
      <c r="AF206" s="2"/>
      <c r="AG206" s="148"/>
      <c r="AH206" s="277"/>
      <c r="AI206" s="2"/>
      <c r="AJ206" s="2"/>
      <c r="AK206" s="278"/>
      <c r="AL206" s="93"/>
      <c r="AM206" s="2"/>
      <c r="AN206" s="2"/>
      <c r="AO206" s="2"/>
      <c r="AP206" s="2"/>
      <c r="AQ206" s="2"/>
      <c r="AR206" s="2"/>
      <c r="AS206" s="2"/>
      <c r="AT206" s="2"/>
      <c r="AU206" s="148"/>
      <c r="AV206" s="277"/>
      <c r="AW206" s="2"/>
      <c r="AX206" s="2"/>
      <c r="AY206" s="278"/>
      <c r="AZ206" s="93"/>
      <c r="BA206" s="2"/>
      <c r="BB206" s="2"/>
      <c r="BC206" s="2"/>
      <c r="BD206" s="2"/>
      <c r="BE206" s="2"/>
      <c r="BF206" s="2"/>
      <c r="BG206" s="2"/>
      <c r="BH206" s="148"/>
      <c r="BI206" s="277"/>
      <c r="BJ206" s="2"/>
      <c r="BK206" s="2"/>
      <c r="BL206" s="278"/>
      <c r="BM206" s="93"/>
      <c r="BN206" s="2"/>
      <c r="BO206" s="2"/>
      <c r="BP206" s="2"/>
      <c r="BQ206" s="2"/>
      <c r="BR206" s="2"/>
      <c r="BS206" s="2"/>
      <c r="BT206" s="2"/>
      <c r="BU206" s="2"/>
      <c r="BV206" s="148"/>
      <c r="BW206" s="277"/>
      <c r="BX206" s="2"/>
      <c r="BY206" s="2"/>
      <c r="BZ206" s="278"/>
      <c r="CA206" s="93"/>
      <c r="CB206" s="2"/>
      <c r="CC206" s="2"/>
      <c r="CD206" s="2"/>
      <c r="CE206" s="2"/>
      <c r="CF206" s="2"/>
      <c r="CG206" s="2"/>
      <c r="CH206" s="2"/>
      <c r="CI206" s="2"/>
      <c r="CJ206" s="148"/>
      <c r="CK206" s="277"/>
      <c r="CL206" s="2"/>
      <c r="CM206" s="2"/>
      <c r="CN206" s="278"/>
      <c r="CO206" s="331"/>
    </row>
    <row r="207" spans="2:93" ht="15.75" customHeight="1">
      <c r="B207" s="8" t="s">
        <v>33</v>
      </c>
      <c r="C207" s="8" t="s">
        <v>148</v>
      </c>
      <c r="D207" s="5"/>
      <c r="E207" s="197">
        <v>163</v>
      </c>
      <c r="F207" s="118"/>
      <c r="G207" s="195"/>
      <c r="H207" s="195"/>
      <c r="I207" s="309"/>
      <c r="J207" s="5"/>
      <c r="K207" s="5"/>
      <c r="L207" s="5"/>
      <c r="M207" s="5"/>
      <c r="N207" s="5"/>
      <c r="O207" s="5"/>
      <c r="P207" s="5"/>
      <c r="Q207" s="5"/>
      <c r="R207" s="5"/>
      <c r="S207" s="145"/>
      <c r="T207" s="276"/>
      <c r="U207" s="56"/>
      <c r="V207" s="8"/>
      <c r="W207" s="273"/>
      <c r="X207" s="128"/>
      <c r="Y207" s="5"/>
      <c r="Z207" s="5"/>
      <c r="AA207" s="5"/>
      <c r="AB207" s="5"/>
      <c r="AC207" s="5"/>
      <c r="AD207" s="5"/>
      <c r="AE207" s="5"/>
      <c r="AF207" s="5"/>
      <c r="AG207" s="145"/>
      <c r="AH207" s="276"/>
      <c r="AI207" s="56"/>
      <c r="AJ207" s="8"/>
      <c r="AK207" s="273"/>
      <c r="AL207" s="128"/>
      <c r="AM207" s="5"/>
      <c r="AN207" s="5"/>
      <c r="AO207" s="5"/>
      <c r="AP207" s="5"/>
      <c r="AQ207" s="5"/>
      <c r="AR207" s="5"/>
      <c r="AS207" s="5"/>
      <c r="AT207" s="5"/>
      <c r="AU207" s="145"/>
      <c r="AV207" s="276"/>
      <c r="AW207" s="56"/>
      <c r="AX207" s="8"/>
      <c r="AY207" s="273"/>
      <c r="AZ207" s="128"/>
      <c r="BA207" s="5"/>
      <c r="BB207" s="5"/>
      <c r="BC207" s="5"/>
      <c r="BD207" s="5"/>
      <c r="BE207" s="5"/>
      <c r="BF207" s="5"/>
      <c r="BG207" s="5"/>
      <c r="BH207" s="145"/>
      <c r="BI207" s="276"/>
      <c r="BJ207" s="56"/>
      <c r="BK207" s="8"/>
      <c r="BL207" s="273"/>
      <c r="BM207" s="128"/>
      <c r="BN207" s="5"/>
      <c r="BO207" s="5"/>
      <c r="BP207" s="5"/>
      <c r="BQ207" s="5"/>
      <c r="BR207" s="5"/>
      <c r="BS207" s="5"/>
      <c r="BT207" s="5"/>
      <c r="BU207" s="5"/>
      <c r="BV207" s="145"/>
      <c r="BW207" s="276"/>
      <c r="BX207" s="56"/>
      <c r="BY207" s="8"/>
      <c r="BZ207" s="273"/>
      <c r="CA207" s="128"/>
      <c r="CB207" s="5"/>
      <c r="CC207" s="5"/>
      <c r="CD207" s="5"/>
      <c r="CE207" s="5"/>
      <c r="CF207" s="5"/>
      <c r="CG207" s="5"/>
      <c r="CH207" s="5"/>
      <c r="CI207" s="5"/>
      <c r="CJ207" s="145"/>
      <c r="CK207" s="276"/>
      <c r="CL207" s="56"/>
      <c r="CM207" s="8"/>
      <c r="CN207" s="273"/>
      <c r="CO207" s="333"/>
    </row>
    <row r="208" spans="2:93" ht="15.75" customHeight="1">
      <c r="B208" s="1" t="s">
        <v>33</v>
      </c>
      <c r="C208" s="1" t="s">
        <v>147</v>
      </c>
      <c r="D208" s="2" t="s">
        <v>19</v>
      </c>
      <c r="E208" s="1">
        <v>1</v>
      </c>
      <c r="F208" s="2" t="s">
        <v>146</v>
      </c>
      <c r="G208" s="38" t="s">
        <v>108</v>
      </c>
      <c r="H208" s="2" t="s">
        <v>145</v>
      </c>
      <c r="I208" s="303" t="s">
        <v>188</v>
      </c>
      <c r="J208" s="3"/>
      <c r="K208" s="3"/>
      <c r="L208" s="3"/>
      <c r="M208" s="3"/>
      <c r="N208" s="38" t="s">
        <v>261</v>
      </c>
      <c r="O208" s="81">
        <f>O209+O212</f>
        <v>0</v>
      </c>
      <c r="P208" s="81">
        <f>P209+P212</f>
        <v>0</v>
      </c>
      <c r="Q208" s="38" t="s">
        <v>262</v>
      </c>
      <c r="R208" s="81">
        <f>R209+R212</f>
        <v>0</v>
      </c>
      <c r="S208" s="89">
        <f>S209+S212</f>
        <v>0</v>
      </c>
      <c r="T208" s="268"/>
      <c r="U208" s="81"/>
      <c r="V208" s="81"/>
      <c r="W208" s="269"/>
      <c r="X208" s="262"/>
      <c r="Y208" s="3"/>
      <c r="Z208" s="3"/>
      <c r="AA208" s="3"/>
      <c r="AB208" s="38" t="s">
        <v>261</v>
      </c>
      <c r="AC208" s="81">
        <f>AC209+AC212</f>
        <v>0</v>
      </c>
      <c r="AD208" s="81">
        <f>AD209+AD212</f>
        <v>0</v>
      </c>
      <c r="AE208" s="38" t="s">
        <v>262</v>
      </c>
      <c r="AF208" s="81">
        <f>AF209+AF212</f>
        <v>0</v>
      </c>
      <c r="AG208" s="89">
        <f>AG209+AG212</f>
        <v>0</v>
      </c>
      <c r="AH208" s="268"/>
      <c r="AI208" s="81"/>
      <c r="AJ208" s="81"/>
      <c r="AK208" s="269"/>
      <c r="AL208" s="262"/>
      <c r="AM208" s="3"/>
      <c r="AN208" s="3"/>
      <c r="AO208" s="3"/>
      <c r="AP208" s="38" t="s">
        <v>116</v>
      </c>
      <c r="AQ208" s="81">
        <f>AQ209+AQ212</f>
        <v>0</v>
      </c>
      <c r="AR208" s="81">
        <f>AR209+AR212</f>
        <v>0</v>
      </c>
      <c r="AS208" s="38" t="s">
        <v>116</v>
      </c>
      <c r="AT208" s="81">
        <f>AT209+AT212</f>
        <v>0</v>
      </c>
      <c r="AU208" s="89">
        <f>AU209+AU212</f>
        <v>0</v>
      </c>
      <c r="AV208" s="268"/>
      <c r="AW208" s="81"/>
      <c r="AX208" s="81"/>
      <c r="AY208" s="269"/>
      <c r="AZ208" s="262"/>
      <c r="BA208" s="3"/>
      <c r="BB208" s="3"/>
      <c r="BC208" s="38" t="s">
        <v>116</v>
      </c>
      <c r="BD208" s="81">
        <f>BD209+BD212</f>
        <v>0</v>
      </c>
      <c r="BE208" s="81">
        <f>BE209+BE212</f>
        <v>0</v>
      </c>
      <c r="BF208" s="38" t="s">
        <v>116</v>
      </c>
      <c r="BG208" s="81">
        <f>BG209+BG212</f>
        <v>0</v>
      </c>
      <c r="BH208" s="89">
        <f>BH209+BH212</f>
        <v>0</v>
      </c>
      <c r="BI208" s="268"/>
      <c r="BJ208" s="81"/>
      <c r="BK208" s="81"/>
      <c r="BL208" s="269"/>
      <c r="BM208" s="325"/>
      <c r="BN208" s="3"/>
      <c r="BO208" s="3"/>
      <c r="BP208" s="3"/>
      <c r="BQ208" s="38" t="s">
        <v>116</v>
      </c>
      <c r="BR208" s="81">
        <f>BR209+BR212</f>
        <v>0</v>
      </c>
      <c r="BS208" s="81">
        <f>BS209+BS212</f>
        <v>0</v>
      </c>
      <c r="BT208" s="38" t="s">
        <v>116</v>
      </c>
      <c r="BU208" s="81">
        <f>BU209+BU212</f>
        <v>0</v>
      </c>
      <c r="BV208" s="89">
        <f>BV209+BV212</f>
        <v>0</v>
      </c>
      <c r="BW208" s="268"/>
      <c r="BX208" s="81"/>
      <c r="BY208" s="81"/>
      <c r="BZ208" s="269"/>
      <c r="CA208" s="325"/>
      <c r="CB208" s="3"/>
      <c r="CC208" s="3"/>
      <c r="CD208" s="3"/>
      <c r="CE208" s="38" t="s">
        <v>116</v>
      </c>
      <c r="CF208" s="81">
        <f>CF209+CF212</f>
        <v>0</v>
      </c>
      <c r="CG208" s="81">
        <f>CG209+CG212</f>
        <v>0</v>
      </c>
      <c r="CH208" s="38" t="s">
        <v>116</v>
      </c>
      <c r="CI208" s="81">
        <f>CI209+CI212</f>
        <v>0</v>
      </c>
      <c r="CJ208" s="89">
        <f>CJ209+CJ212</f>
        <v>0</v>
      </c>
      <c r="CK208" s="268"/>
      <c r="CL208" s="81"/>
      <c r="CM208" s="81"/>
      <c r="CN208" s="269"/>
      <c r="CO208" s="331"/>
    </row>
    <row r="209" spans="2:93" ht="15.75" customHeight="1">
      <c r="B209" s="64" t="s">
        <v>33</v>
      </c>
      <c r="C209" s="64" t="s">
        <v>9</v>
      </c>
      <c r="D209" s="65" t="s">
        <v>19</v>
      </c>
      <c r="E209" s="193">
        <v>163</v>
      </c>
      <c r="F209" s="157" t="s">
        <v>146</v>
      </c>
      <c r="G209" s="119" t="s">
        <v>108</v>
      </c>
      <c r="H209" s="119" t="s">
        <v>145</v>
      </c>
      <c r="I209" s="308" t="s">
        <v>188</v>
      </c>
      <c r="J209" s="70"/>
      <c r="K209" s="70"/>
      <c r="L209" s="70"/>
      <c r="M209" s="70"/>
      <c r="N209" s="80" t="s">
        <v>115</v>
      </c>
      <c r="O209" s="79">
        <f>SUM(O210:O211)</f>
        <v>0</v>
      </c>
      <c r="P209" s="79">
        <f>SUM(P210:P211)</f>
        <v>0</v>
      </c>
      <c r="Q209" s="80" t="s">
        <v>115</v>
      </c>
      <c r="R209" s="79">
        <f>SUM(R210:R211)</f>
        <v>0</v>
      </c>
      <c r="S209" s="256">
        <f>SUM(S210:S211)</f>
        <v>0</v>
      </c>
      <c r="T209" s="270"/>
      <c r="U209" s="79"/>
      <c r="V209" s="79"/>
      <c r="W209" s="271"/>
      <c r="X209" s="263"/>
      <c r="Y209" s="70"/>
      <c r="Z209" s="70"/>
      <c r="AA209" s="70"/>
      <c r="AB209" s="80" t="s">
        <v>115</v>
      </c>
      <c r="AC209" s="79">
        <f>SUM(AC210:AC211)</f>
        <v>0</v>
      </c>
      <c r="AD209" s="79">
        <f>SUM(AD210:AD211)</f>
        <v>0</v>
      </c>
      <c r="AE209" s="80" t="s">
        <v>115</v>
      </c>
      <c r="AF209" s="79">
        <f>SUM(AF210:AF211)</f>
        <v>0</v>
      </c>
      <c r="AG209" s="256">
        <f>SUM(AG210:AG211)</f>
        <v>0</v>
      </c>
      <c r="AH209" s="270"/>
      <c r="AI209" s="79"/>
      <c r="AJ209" s="79"/>
      <c r="AK209" s="271"/>
      <c r="AL209" s="263"/>
      <c r="AM209" s="70"/>
      <c r="AN209" s="70"/>
      <c r="AO209" s="70"/>
      <c r="AP209" s="80" t="s">
        <v>115</v>
      </c>
      <c r="AQ209" s="79">
        <f>SUM(AQ210:AQ211)</f>
        <v>0</v>
      </c>
      <c r="AR209" s="79">
        <f>SUM(AR210:AR211)</f>
        <v>0</v>
      </c>
      <c r="AS209" s="80" t="s">
        <v>115</v>
      </c>
      <c r="AT209" s="79">
        <f>SUM(AT210:AT211)</f>
        <v>0</v>
      </c>
      <c r="AU209" s="256">
        <f>SUM(AU210:AU211)</f>
        <v>0</v>
      </c>
      <c r="AV209" s="270"/>
      <c r="AW209" s="79"/>
      <c r="AX209" s="79"/>
      <c r="AY209" s="271"/>
      <c r="AZ209" s="263"/>
      <c r="BA209" s="70"/>
      <c r="BB209" s="70"/>
      <c r="BC209" s="80" t="s">
        <v>115</v>
      </c>
      <c r="BD209" s="79">
        <f>SUM(BD210:BD211)</f>
        <v>0</v>
      </c>
      <c r="BE209" s="79">
        <f>SUM(BE210:BE211)</f>
        <v>0</v>
      </c>
      <c r="BF209" s="80" t="s">
        <v>115</v>
      </c>
      <c r="BG209" s="79">
        <f>SUM(BG210:BG211)</f>
        <v>0</v>
      </c>
      <c r="BH209" s="256">
        <f>SUM(BH210:BH211)</f>
        <v>0</v>
      </c>
      <c r="BI209" s="270"/>
      <c r="BJ209" s="79"/>
      <c r="BK209" s="79"/>
      <c r="BL209" s="271"/>
      <c r="BM209" s="79"/>
      <c r="BN209" s="70"/>
      <c r="BO209" s="70"/>
      <c r="BP209" s="70"/>
      <c r="BQ209" s="80" t="s">
        <v>115</v>
      </c>
      <c r="BR209" s="79">
        <f>SUM(BR210:BR211)</f>
        <v>0</v>
      </c>
      <c r="BS209" s="79">
        <f>SUM(BS210:BS211)</f>
        <v>0</v>
      </c>
      <c r="BT209" s="80" t="s">
        <v>115</v>
      </c>
      <c r="BU209" s="79">
        <f>SUM(BU210:BU211)</f>
        <v>0</v>
      </c>
      <c r="BV209" s="256">
        <f>SUM(BV210:BV211)</f>
        <v>0</v>
      </c>
      <c r="BW209" s="270"/>
      <c r="BX209" s="79"/>
      <c r="BY209" s="79"/>
      <c r="BZ209" s="271"/>
      <c r="CA209" s="79"/>
      <c r="CB209" s="70"/>
      <c r="CC209" s="70"/>
      <c r="CD209" s="70"/>
      <c r="CE209" s="80" t="s">
        <v>115</v>
      </c>
      <c r="CF209" s="79">
        <f>SUM(CF210:CF211)</f>
        <v>0</v>
      </c>
      <c r="CG209" s="79">
        <f>SUM(CG210:CG211)</f>
        <v>0</v>
      </c>
      <c r="CH209" s="80" t="s">
        <v>115</v>
      </c>
      <c r="CI209" s="79">
        <f>SUM(CI210:CI211)</f>
        <v>0</v>
      </c>
      <c r="CJ209" s="256">
        <f>SUM(CJ210:CJ211)</f>
        <v>0</v>
      </c>
      <c r="CK209" s="270"/>
      <c r="CL209" s="79"/>
      <c r="CM209" s="79"/>
      <c r="CN209" s="271"/>
      <c r="CO209" s="332"/>
    </row>
    <row r="210" spans="2:93" ht="15.75" customHeight="1">
      <c r="B210" s="8" t="s">
        <v>33</v>
      </c>
      <c r="C210" s="8" t="s">
        <v>9</v>
      </c>
      <c r="D210" s="8"/>
      <c r="E210" s="197">
        <v>163</v>
      </c>
      <c r="F210" s="118" t="s">
        <v>160</v>
      </c>
      <c r="G210" s="118" t="s">
        <v>108</v>
      </c>
      <c r="H210" s="195" t="s">
        <v>145</v>
      </c>
      <c r="I210" s="309" t="s">
        <v>188</v>
      </c>
      <c r="J210" s="5"/>
      <c r="K210" s="5"/>
      <c r="L210" s="5"/>
      <c r="M210" s="5"/>
      <c r="N210" s="5"/>
      <c r="O210" s="5"/>
      <c r="P210" s="5"/>
      <c r="Q210" s="5"/>
      <c r="R210" s="5"/>
      <c r="S210" s="145"/>
      <c r="T210" s="276"/>
      <c r="U210" s="56"/>
      <c r="V210" s="8"/>
      <c r="W210" s="273"/>
      <c r="X210" s="128"/>
      <c r="Y210" s="5"/>
      <c r="Z210" s="5"/>
      <c r="AA210" s="5"/>
      <c r="AB210" s="5"/>
      <c r="AC210" s="5"/>
      <c r="AD210" s="5"/>
      <c r="AE210" s="5"/>
      <c r="AF210" s="5"/>
      <c r="AG210" s="145"/>
      <c r="AH210" s="276"/>
      <c r="AI210" s="56"/>
      <c r="AJ210" s="8"/>
      <c r="AK210" s="273"/>
      <c r="AL210" s="128"/>
      <c r="AM210" s="5"/>
      <c r="AN210" s="5"/>
      <c r="AO210" s="5"/>
      <c r="AP210" s="5"/>
      <c r="AQ210" s="5"/>
      <c r="AR210" s="5"/>
      <c r="AS210" s="5"/>
      <c r="AT210" s="5"/>
      <c r="AU210" s="145"/>
      <c r="AV210" s="276"/>
      <c r="AW210" s="56"/>
      <c r="AX210" s="8"/>
      <c r="AY210" s="273"/>
      <c r="AZ210" s="128"/>
      <c r="BA210" s="5"/>
      <c r="BB210" s="5"/>
      <c r="BC210" s="5"/>
      <c r="BD210" s="5"/>
      <c r="BE210" s="5"/>
      <c r="BF210" s="5"/>
      <c r="BG210" s="5"/>
      <c r="BH210" s="145"/>
      <c r="BI210" s="276"/>
      <c r="BJ210" s="56"/>
      <c r="BK210" s="8"/>
      <c r="BL210" s="273"/>
      <c r="BM210" s="128"/>
      <c r="BN210" s="5"/>
      <c r="BO210" s="5"/>
      <c r="BP210" s="5"/>
      <c r="BQ210" s="5"/>
      <c r="BR210" s="5"/>
      <c r="BS210" s="5"/>
      <c r="BT210" s="5"/>
      <c r="BU210" s="5"/>
      <c r="BV210" s="145"/>
      <c r="BW210" s="276"/>
      <c r="BX210" s="56"/>
      <c r="BY210" s="8"/>
      <c r="BZ210" s="273"/>
      <c r="CA210" s="128"/>
      <c r="CB210" s="5"/>
      <c r="CC210" s="5"/>
      <c r="CD210" s="5"/>
      <c r="CE210" s="5"/>
      <c r="CF210" s="5"/>
      <c r="CG210" s="5"/>
      <c r="CH210" s="5"/>
      <c r="CI210" s="5"/>
      <c r="CJ210" s="145"/>
      <c r="CK210" s="276"/>
      <c r="CL210" s="56"/>
      <c r="CM210" s="8"/>
      <c r="CN210" s="273"/>
      <c r="CO210" s="333"/>
    </row>
    <row r="211" spans="2:93" ht="15.75" customHeight="1">
      <c r="B211" s="8" t="s">
        <v>33</v>
      </c>
      <c r="C211" s="8" t="s">
        <v>9</v>
      </c>
      <c r="D211" s="8"/>
      <c r="E211" s="197">
        <v>163</v>
      </c>
      <c r="F211" s="118" t="s">
        <v>160</v>
      </c>
      <c r="G211" s="118" t="s">
        <v>108</v>
      </c>
      <c r="H211" s="195" t="s">
        <v>145</v>
      </c>
      <c r="I211" s="309" t="s">
        <v>188</v>
      </c>
      <c r="J211" s="5"/>
      <c r="K211" s="5"/>
      <c r="L211" s="5"/>
      <c r="M211" s="5"/>
      <c r="N211" s="5"/>
      <c r="O211" s="5"/>
      <c r="P211" s="5"/>
      <c r="Q211" s="5"/>
      <c r="R211" s="5"/>
      <c r="S211" s="145"/>
      <c r="T211" s="276"/>
      <c r="U211" s="56"/>
      <c r="V211" s="8"/>
      <c r="W211" s="273"/>
      <c r="X211" s="128"/>
      <c r="Y211" s="5"/>
      <c r="Z211" s="5"/>
      <c r="AA211" s="5"/>
      <c r="AB211" s="5"/>
      <c r="AC211" s="5"/>
      <c r="AD211" s="5"/>
      <c r="AE211" s="5"/>
      <c r="AF211" s="5"/>
      <c r="AG211" s="145"/>
      <c r="AH211" s="276"/>
      <c r="AI211" s="56"/>
      <c r="AJ211" s="8"/>
      <c r="AK211" s="273"/>
      <c r="AL211" s="128"/>
      <c r="AM211" s="5"/>
      <c r="AN211" s="5"/>
      <c r="AO211" s="5"/>
      <c r="AP211" s="5"/>
      <c r="AQ211" s="5"/>
      <c r="AR211" s="5"/>
      <c r="AS211" s="5"/>
      <c r="AT211" s="5"/>
      <c r="AU211" s="145"/>
      <c r="AV211" s="276"/>
      <c r="AW211" s="56"/>
      <c r="AX211" s="8"/>
      <c r="AY211" s="273"/>
      <c r="AZ211" s="128"/>
      <c r="BA211" s="5"/>
      <c r="BB211" s="5"/>
      <c r="BC211" s="5"/>
      <c r="BD211" s="5"/>
      <c r="BE211" s="5"/>
      <c r="BF211" s="5"/>
      <c r="BG211" s="5"/>
      <c r="BH211" s="145"/>
      <c r="BI211" s="276"/>
      <c r="BJ211" s="56"/>
      <c r="BK211" s="8"/>
      <c r="BL211" s="273"/>
      <c r="BM211" s="128"/>
      <c r="BN211" s="5"/>
      <c r="BO211" s="5"/>
      <c r="BP211" s="5"/>
      <c r="BQ211" s="5"/>
      <c r="BR211" s="5"/>
      <c r="BS211" s="5"/>
      <c r="BT211" s="5"/>
      <c r="BU211" s="5"/>
      <c r="BV211" s="145"/>
      <c r="BW211" s="276"/>
      <c r="BX211" s="56"/>
      <c r="BY211" s="8"/>
      <c r="BZ211" s="273"/>
      <c r="CA211" s="128"/>
      <c r="CB211" s="5"/>
      <c r="CC211" s="5"/>
      <c r="CD211" s="5"/>
      <c r="CE211" s="5"/>
      <c r="CF211" s="5"/>
      <c r="CG211" s="5"/>
      <c r="CH211" s="5"/>
      <c r="CI211" s="5"/>
      <c r="CJ211" s="145"/>
      <c r="CK211" s="276"/>
      <c r="CL211" s="56"/>
      <c r="CM211" s="8"/>
      <c r="CN211" s="273"/>
      <c r="CO211" s="333"/>
    </row>
    <row r="212" spans="2:93" ht="15.75" customHeight="1">
      <c r="B212" s="64" t="s">
        <v>33</v>
      </c>
      <c r="C212" s="64" t="s">
        <v>9</v>
      </c>
      <c r="D212" s="65" t="s">
        <v>19</v>
      </c>
      <c r="E212" s="126">
        <v>406</v>
      </c>
      <c r="F212" s="157" t="s">
        <v>146</v>
      </c>
      <c r="G212" s="119" t="s">
        <v>108</v>
      </c>
      <c r="H212" s="119" t="s">
        <v>145</v>
      </c>
      <c r="I212" s="308" t="s">
        <v>188</v>
      </c>
      <c r="J212" s="70"/>
      <c r="K212" s="70"/>
      <c r="L212" s="70"/>
      <c r="M212" s="70"/>
      <c r="N212" s="80" t="s">
        <v>115</v>
      </c>
      <c r="O212" s="79">
        <f>SUM(O213:O214)</f>
        <v>0</v>
      </c>
      <c r="P212" s="79">
        <f>SUM(P213:P214)</f>
        <v>0</v>
      </c>
      <c r="Q212" s="80" t="s">
        <v>115</v>
      </c>
      <c r="R212" s="79">
        <f>SUM(R213:R214)</f>
        <v>0</v>
      </c>
      <c r="S212" s="256">
        <f>SUM(S213:S214)</f>
        <v>0</v>
      </c>
      <c r="T212" s="270"/>
      <c r="U212" s="79"/>
      <c r="V212" s="79"/>
      <c r="W212" s="271"/>
      <c r="X212" s="263"/>
      <c r="Y212" s="70"/>
      <c r="Z212" s="70"/>
      <c r="AA212" s="70"/>
      <c r="AB212" s="80" t="s">
        <v>115</v>
      </c>
      <c r="AC212" s="79">
        <f>SUM(AC213:AC214)</f>
        <v>0</v>
      </c>
      <c r="AD212" s="79">
        <f>SUM(AD213:AD214)</f>
        <v>0</v>
      </c>
      <c r="AE212" s="80" t="s">
        <v>115</v>
      </c>
      <c r="AF212" s="79">
        <f>SUM(AF213:AF214)</f>
        <v>0</v>
      </c>
      <c r="AG212" s="256">
        <f>SUM(AG213:AG214)</f>
        <v>0</v>
      </c>
      <c r="AH212" s="270"/>
      <c r="AI212" s="79"/>
      <c r="AJ212" s="79"/>
      <c r="AK212" s="271"/>
      <c r="AL212" s="263"/>
      <c r="AM212" s="70"/>
      <c r="AN212" s="70"/>
      <c r="AO212" s="70"/>
      <c r="AP212" s="80" t="s">
        <v>115</v>
      </c>
      <c r="AQ212" s="79">
        <f>SUM(AQ213:AQ214)</f>
        <v>0</v>
      </c>
      <c r="AR212" s="79">
        <f>SUM(AR213:AR214)</f>
        <v>0</v>
      </c>
      <c r="AS212" s="80" t="s">
        <v>115</v>
      </c>
      <c r="AT212" s="79">
        <f>SUM(AT213:AT214)</f>
        <v>0</v>
      </c>
      <c r="AU212" s="256">
        <f>SUM(AU213:AU214)</f>
        <v>0</v>
      </c>
      <c r="AV212" s="270"/>
      <c r="AW212" s="79"/>
      <c r="AX212" s="79"/>
      <c r="AY212" s="271"/>
      <c r="AZ212" s="263"/>
      <c r="BA212" s="70"/>
      <c r="BB212" s="70"/>
      <c r="BC212" s="80" t="s">
        <v>115</v>
      </c>
      <c r="BD212" s="79">
        <f>SUM(BD213:BD214)</f>
        <v>0</v>
      </c>
      <c r="BE212" s="79">
        <f>SUM(BE213:BE214)</f>
        <v>0</v>
      </c>
      <c r="BF212" s="80" t="s">
        <v>115</v>
      </c>
      <c r="BG212" s="79">
        <f>SUM(BG213:BG214)</f>
        <v>0</v>
      </c>
      <c r="BH212" s="256">
        <f>SUM(BH213:BH214)</f>
        <v>0</v>
      </c>
      <c r="BI212" s="270"/>
      <c r="BJ212" s="79"/>
      <c r="BK212" s="79"/>
      <c r="BL212" s="271"/>
      <c r="BM212" s="79"/>
      <c r="BN212" s="70"/>
      <c r="BO212" s="70"/>
      <c r="BP212" s="70"/>
      <c r="BQ212" s="80" t="s">
        <v>115</v>
      </c>
      <c r="BR212" s="79">
        <f>SUM(BR213:BR214)</f>
        <v>0</v>
      </c>
      <c r="BS212" s="79">
        <f>SUM(BS213:BS214)</f>
        <v>0</v>
      </c>
      <c r="BT212" s="80" t="s">
        <v>115</v>
      </c>
      <c r="BU212" s="79">
        <f>SUM(BU213:BU214)</f>
        <v>0</v>
      </c>
      <c r="BV212" s="256">
        <f>SUM(BV213:BV214)</f>
        <v>0</v>
      </c>
      <c r="BW212" s="270"/>
      <c r="BX212" s="79"/>
      <c r="BY212" s="79"/>
      <c r="BZ212" s="271"/>
      <c r="CA212" s="79"/>
      <c r="CB212" s="70"/>
      <c r="CC212" s="70"/>
      <c r="CD212" s="70"/>
      <c r="CE212" s="80" t="s">
        <v>115</v>
      </c>
      <c r="CF212" s="79">
        <f>SUM(CF213:CF214)</f>
        <v>0</v>
      </c>
      <c r="CG212" s="79">
        <f>SUM(CG213:CG214)</f>
        <v>0</v>
      </c>
      <c r="CH212" s="80" t="s">
        <v>115</v>
      </c>
      <c r="CI212" s="79">
        <f>SUM(CI213:CI214)</f>
        <v>0</v>
      </c>
      <c r="CJ212" s="256">
        <f>SUM(CJ213:CJ214)</f>
        <v>0</v>
      </c>
      <c r="CK212" s="270"/>
      <c r="CL212" s="79"/>
      <c r="CM212" s="79"/>
      <c r="CN212" s="271"/>
      <c r="CO212" s="332"/>
    </row>
    <row r="213" spans="2:93" ht="15.75" customHeight="1">
      <c r="B213" s="8" t="s">
        <v>33</v>
      </c>
      <c r="C213" s="8" t="s">
        <v>9</v>
      </c>
      <c r="D213" s="8"/>
      <c r="E213" s="197">
        <v>406</v>
      </c>
      <c r="F213" s="118" t="s">
        <v>160</v>
      </c>
      <c r="G213" s="118" t="s">
        <v>108</v>
      </c>
      <c r="H213" s="195" t="s">
        <v>145</v>
      </c>
      <c r="I213" s="309" t="s">
        <v>188</v>
      </c>
      <c r="J213" s="5"/>
      <c r="K213" s="5"/>
      <c r="L213" s="5"/>
      <c r="M213" s="5"/>
      <c r="N213" s="5"/>
      <c r="O213" s="5"/>
      <c r="P213" s="5"/>
      <c r="Q213" s="5"/>
      <c r="R213" s="5"/>
      <c r="S213" s="145"/>
      <c r="T213" s="276"/>
      <c r="U213" s="56"/>
      <c r="V213" s="8"/>
      <c r="W213" s="273"/>
      <c r="X213" s="128"/>
      <c r="Y213" s="5"/>
      <c r="Z213" s="5"/>
      <c r="AA213" s="5"/>
      <c r="AB213" s="5"/>
      <c r="AC213" s="5"/>
      <c r="AD213" s="5"/>
      <c r="AE213" s="5"/>
      <c r="AF213" s="5"/>
      <c r="AG213" s="145"/>
      <c r="AH213" s="276"/>
      <c r="AI213" s="56"/>
      <c r="AJ213" s="8"/>
      <c r="AK213" s="273"/>
      <c r="AL213" s="128"/>
      <c r="AM213" s="5"/>
      <c r="AN213" s="5"/>
      <c r="AO213" s="5"/>
      <c r="AP213" s="5"/>
      <c r="AQ213" s="5"/>
      <c r="AR213" s="5"/>
      <c r="AS213" s="5"/>
      <c r="AT213" s="5"/>
      <c r="AU213" s="145"/>
      <c r="AV213" s="276"/>
      <c r="AW213" s="56"/>
      <c r="AX213" s="8"/>
      <c r="AY213" s="273"/>
      <c r="AZ213" s="128"/>
      <c r="BA213" s="5"/>
      <c r="BB213" s="5"/>
      <c r="BC213" s="5"/>
      <c r="BD213" s="5"/>
      <c r="BE213" s="5"/>
      <c r="BF213" s="5"/>
      <c r="BG213" s="5"/>
      <c r="BH213" s="145"/>
      <c r="BI213" s="276"/>
      <c r="BJ213" s="56"/>
      <c r="BK213" s="8"/>
      <c r="BL213" s="273"/>
      <c r="BM213" s="128"/>
      <c r="BN213" s="5"/>
      <c r="BO213" s="5"/>
      <c r="BP213" s="5"/>
      <c r="BQ213" s="5"/>
      <c r="BR213" s="5"/>
      <c r="BS213" s="5"/>
      <c r="BT213" s="5"/>
      <c r="BU213" s="5"/>
      <c r="BV213" s="145"/>
      <c r="BW213" s="276"/>
      <c r="BX213" s="56"/>
      <c r="BY213" s="8"/>
      <c r="BZ213" s="273"/>
      <c r="CA213" s="128"/>
      <c r="CB213" s="5"/>
      <c r="CC213" s="5"/>
      <c r="CD213" s="5"/>
      <c r="CE213" s="5"/>
      <c r="CF213" s="5"/>
      <c r="CG213" s="5"/>
      <c r="CH213" s="5"/>
      <c r="CI213" s="5"/>
      <c r="CJ213" s="145"/>
      <c r="CK213" s="276"/>
      <c r="CL213" s="56"/>
      <c r="CM213" s="8"/>
      <c r="CN213" s="273"/>
      <c r="CO213" s="333"/>
    </row>
    <row r="214" spans="2:93" ht="15.75" customHeight="1">
      <c r="B214" s="8" t="s">
        <v>33</v>
      </c>
      <c r="C214" s="8" t="s">
        <v>9</v>
      </c>
      <c r="D214" s="8"/>
      <c r="E214" s="197">
        <v>406</v>
      </c>
      <c r="F214" s="118" t="s">
        <v>160</v>
      </c>
      <c r="G214" s="118" t="s">
        <v>108</v>
      </c>
      <c r="H214" s="195" t="s">
        <v>145</v>
      </c>
      <c r="I214" s="309" t="s">
        <v>188</v>
      </c>
      <c r="J214" s="5"/>
      <c r="K214" s="5"/>
      <c r="L214" s="5"/>
      <c r="M214" s="5"/>
      <c r="N214" s="5"/>
      <c r="O214" s="5"/>
      <c r="P214" s="5"/>
      <c r="Q214" s="5"/>
      <c r="R214" s="5"/>
      <c r="S214" s="145"/>
      <c r="T214" s="276"/>
      <c r="U214" s="56"/>
      <c r="V214" s="8"/>
      <c r="W214" s="273"/>
      <c r="X214" s="128"/>
      <c r="Y214" s="5"/>
      <c r="Z214" s="5"/>
      <c r="AA214" s="5"/>
      <c r="AB214" s="5"/>
      <c r="AC214" s="5"/>
      <c r="AD214" s="5"/>
      <c r="AE214" s="5"/>
      <c r="AF214" s="5"/>
      <c r="AG214" s="145"/>
      <c r="AH214" s="276"/>
      <c r="AI214" s="56"/>
      <c r="AJ214" s="8"/>
      <c r="AK214" s="273"/>
      <c r="AL214" s="128"/>
      <c r="AM214" s="5"/>
      <c r="AN214" s="5"/>
      <c r="AO214" s="5"/>
      <c r="AP214" s="5"/>
      <c r="AQ214" s="5"/>
      <c r="AR214" s="5"/>
      <c r="AS214" s="5"/>
      <c r="AT214" s="5"/>
      <c r="AU214" s="145"/>
      <c r="AV214" s="276"/>
      <c r="AW214" s="56"/>
      <c r="AX214" s="8"/>
      <c r="AY214" s="273"/>
      <c r="AZ214" s="128"/>
      <c r="BA214" s="5"/>
      <c r="BB214" s="5"/>
      <c r="BC214" s="5"/>
      <c r="BD214" s="5"/>
      <c r="BE214" s="5"/>
      <c r="BF214" s="5"/>
      <c r="BG214" s="5"/>
      <c r="BH214" s="145"/>
      <c r="BI214" s="276"/>
      <c r="BJ214" s="56"/>
      <c r="BK214" s="8"/>
      <c r="BL214" s="273"/>
      <c r="BM214" s="128"/>
      <c r="BN214" s="5"/>
      <c r="BO214" s="5"/>
      <c r="BP214" s="5"/>
      <c r="BQ214" s="5"/>
      <c r="BR214" s="5"/>
      <c r="BS214" s="5"/>
      <c r="BT214" s="5"/>
      <c r="BU214" s="5"/>
      <c r="BV214" s="145"/>
      <c r="BW214" s="276"/>
      <c r="BX214" s="56"/>
      <c r="BY214" s="8"/>
      <c r="BZ214" s="273"/>
      <c r="CA214" s="128"/>
      <c r="CB214" s="5"/>
      <c r="CC214" s="5"/>
      <c r="CD214" s="5"/>
      <c r="CE214" s="5"/>
      <c r="CF214" s="5"/>
      <c r="CG214" s="5"/>
      <c r="CH214" s="5"/>
      <c r="CI214" s="5"/>
      <c r="CJ214" s="145"/>
      <c r="CK214" s="276"/>
      <c r="CL214" s="56"/>
      <c r="CM214" s="8"/>
      <c r="CN214" s="273"/>
      <c r="CO214" s="333"/>
    </row>
    <row r="215" spans="2:93" ht="15.75" customHeight="1">
      <c r="B215" s="1" t="s">
        <v>33</v>
      </c>
      <c r="C215" s="1" t="s">
        <v>144</v>
      </c>
      <c r="D215" s="2" t="s">
        <v>143</v>
      </c>
      <c r="E215" s="1">
        <v>1</v>
      </c>
      <c r="F215" s="2" t="s">
        <v>142</v>
      </c>
      <c r="G215" s="38" t="s">
        <v>108</v>
      </c>
      <c r="H215" s="2" t="s">
        <v>141</v>
      </c>
      <c r="I215" s="303"/>
      <c r="J215" s="2"/>
      <c r="K215" s="2"/>
      <c r="L215" s="2"/>
      <c r="M215" s="2"/>
      <c r="N215" s="2"/>
      <c r="O215" s="2"/>
      <c r="P215" s="2"/>
      <c r="Q215" s="2"/>
      <c r="R215" s="2"/>
      <c r="S215" s="148"/>
      <c r="T215" s="277"/>
      <c r="U215" s="2"/>
      <c r="V215" s="2"/>
      <c r="W215" s="278"/>
      <c r="X215" s="93"/>
      <c r="Y215" s="2"/>
      <c r="Z215" s="2"/>
      <c r="AA215" s="2"/>
      <c r="AB215" s="2"/>
      <c r="AC215" s="2"/>
      <c r="AD215" s="2"/>
      <c r="AE215" s="2"/>
      <c r="AF215" s="2"/>
      <c r="AG215" s="148"/>
      <c r="AH215" s="277"/>
      <c r="AI215" s="2"/>
      <c r="AJ215" s="2"/>
      <c r="AK215" s="278"/>
      <c r="AL215" s="93"/>
      <c r="AM215" s="2"/>
      <c r="AN215" s="2"/>
      <c r="AO215" s="2"/>
      <c r="AP215" s="2"/>
      <c r="AQ215" s="2"/>
      <c r="AR215" s="2"/>
      <c r="AS215" s="2"/>
      <c r="AT215" s="2"/>
      <c r="AU215" s="148"/>
      <c r="AV215" s="277"/>
      <c r="AW215" s="2"/>
      <c r="AX215" s="2"/>
      <c r="AY215" s="278"/>
      <c r="AZ215" s="93"/>
      <c r="BA215" s="2"/>
      <c r="BB215" s="2"/>
      <c r="BC215" s="2"/>
      <c r="BD215" s="2"/>
      <c r="BE215" s="2"/>
      <c r="BF215" s="2"/>
      <c r="BG215" s="2"/>
      <c r="BH215" s="148"/>
      <c r="BI215" s="277"/>
      <c r="BJ215" s="2"/>
      <c r="BK215" s="2"/>
      <c r="BL215" s="278"/>
      <c r="BM215" s="93"/>
      <c r="BN215" s="2"/>
      <c r="BO215" s="2"/>
      <c r="BP215" s="2"/>
      <c r="BQ215" s="2"/>
      <c r="BR215" s="2"/>
      <c r="BS215" s="2"/>
      <c r="BT215" s="2"/>
      <c r="BU215" s="2"/>
      <c r="BV215" s="148"/>
      <c r="BW215" s="277"/>
      <c r="BX215" s="2"/>
      <c r="BY215" s="2"/>
      <c r="BZ215" s="278"/>
      <c r="CA215" s="93"/>
      <c r="CB215" s="2"/>
      <c r="CC215" s="2"/>
      <c r="CD215" s="2"/>
      <c r="CE215" s="2"/>
      <c r="CF215" s="2"/>
      <c r="CG215" s="2"/>
      <c r="CH215" s="2"/>
      <c r="CI215" s="2"/>
      <c r="CJ215" s="148"/>
      <c r="CK215" s="277"/>
      <c r="CL215" s="2"/>
      <c r="CM215" s="2"/>
      <c r="CN215" s="278"/>
      <c r="CO215" s="331"/>
    </row>
    <row r="216" spans="2:93" ht="15.75" customHeight="1">
      <c r="B216" s="8" t="s">
        <v>33</v>
      </c>
      <c r="C216" s="8" t="s">
        <v>140</v>
      </c>
      <c r="D216" s="5"/>
      <c r="E216" s="197" t="s">
        <v>139</v>
      </c>
      <c r="F216" s="118"/>
      <c r="G216" s="195"/>
      <c r="H216" s="195"/>
      <c r="I216" s="309"/>
      <c r="J216" s="5"/>
      <c r="K216" s="5"/>
      <c r="L216" s="5"/>
      <c r="M216" s="5"/>
      <c r="N216" s="5"/>
      <c r="O216" s="5"/>
      <c r="P216" s="5"/>
      <c r="Q216" s="5"/>
      <c r="R216" s="5"/>
      <c r="S216" s="145"/>
      <c r="T216" s="276"/>
      <c r="U216" s="56"/>
      <c r="V216" s="8"/>
      <c r="W216" s="273"/>
      <c r="X216" s="128"/>
      <c r="Y216" s="5"/>
      <c r="Z216" s="5"/>
      <c r="AA216" s="5"/>
      <c r="AB216" s="5"/>
      <c r="AC216" s="5"/>
      <c r="AD216" s="5"/>
      <c r="AE216" s="5"/>
      <c r="AF216" s="5"/>
      <c r="AG216" s="145"/>
      <c r="AH216" s="276"/>
      <c r="AI216" s="56"/>
      <c r="AJ216" s="8"/>
      <c r="AK216" s="273"/>
      <c r="AL216" s="128"/>
      <c r="AM216" s="5"/>
      <c r="AN216" s="5"/>
      <c r="AO216" s="5"/>
      <c r="AP216" s="5"/>
      <c r="AQ216" s="5"/>
      <c r="AR216" s="5"/>
      <c r="AS216" s="5"/>
      <c r="AT216" s="5"/>
      <c r="AU216" s="145"/>
      <c r="AV216" s="276"/>
      <c r="AW216" s="56"/>
      <c r="AX216" s="8"/>
      <c r="AY216" s="273"/>
      <c r="AZ216" s="128"/>
      <c r="BA216" s="5"/>
      <c r="BB216" s="5"/>
      <c r="BC216" s="5"/>
      <c r="BD216" s="5"/>
      <c r="BE216" s="5"/>
      <c r="BF216" s="5"/>
      <c r="BG216" s="5"/>
      <c r="BH216" s="145"/>
      <c r="BI216" s="276"/>
      <c r="BJ216" s="56"/>
      <c r="BK216" s="8"/>
      <c r="BL216" s="273"/>
      <c r="BM216" s="128"/>
      <c r="BN216" s="5"/>
      <c r="BO216" s="5"/>
      <c r="BP216" s="5"/>
      <c r="BQ216" s="5"/>
      <c r="BR216" s="5"/>
      <c r="BS216" s="5"/>
      <c r="BT216" s="5"/>
      <c r="BU216" s="5"/>
      <c r="BV216" s="145"/>
      <c r="BW216" s="276"/>
      <c r="BX216" s="56"/>
      <c r="BY216" s="8"/>
      <c r="BZ216" s="273"/>
      <c r="CA216" s="128"/>
      <c r="CB216" s="5"/>
      <c r="CC216" s="5"/>
      <c r="CD216" s="5"/>
      <c r="CE216" s="5"/>
      <c r="CF216" s="5"/>
      <c r="CG216" s="5"/>
      <c r="CH216" s="5"/>
      <c r="CI216" s="5"/>
      <c r="CJ216" s="145"/>
      <c r="CK216" s="276"/>
      <c r="CL216" s="56"/>
      <c r="CM216" s="8"/>
      <c r="CN216" s="273"/>
      <c r="CO216" s="333"/>
    </row>
    <row r="217" spans="2:93" ht="15.75" customHeight="1">
      <c r="B217" s="8" t="s">
        <v>33</v>
      </c>
      <c r="C217" s="8" t="s">
        <v>18</v>
      </c>
      <c r="D217" s="5"/>
      <c r="E217" s="197" t="s">
        <v>139</v>
      </c>
      <c r="F217" s="118"/>
      <c r="G217" s="195"/>
      <c r="H217" s="195"/>
      <c r="I217" s="309"/>
      <c r="J217" s="5"/>
      <c r="K217" s="5"/>
      <c r="L217" s="5"/>
      <c r="M217" s="5"/>
      <c r="N217" s="5"/>
      <c r="O217" s="5"/>
      <c r="P217" s="5"/>
      <c r="Q217" s="5"/>
      <c r="R217" s="5"/>
      <c r="S217" s="145"/>
      <c r="T217" s="276"/>
      <c r="U217" s="56"/>
      <c r="V217" s="8"/>
      <c r="W217" s="273"/>
      <c r="X217" s="128"/>
      <c r="Y217" s="5"/>
      <c r="Z217" s="5"/>
      <c r="AA217" s="5"/>
      <c r="AB217" s="5"/>
      <c r="AC217" s="5"/>
      <c r="AD217" s="5"/>
      <c r="AE217" s="5"/>
      <c r="AF217" s="5"/>
      <c r="AG217" s="145"/>
      <c r="AH217" s="276"/>
      <c r="AI217" s="56"/>
      <c r="AJ217" s="8"/>
      <c r="AK217" s="273"/>
      <c r="AL217" s="128"/>
      <c r="AM217" s="5"/>
      <c r="AN217" s="5"/>
      <c r="AO217" s="5"/>
      <c r="AP217" s="5"/>
      <c r="AQ217" s="5"/>
      <c r="AR217" s="5"/>
      <c r="AS217" s="5"/>
      <c r="AT217" s="5"/>
      <c r="AU217" s="145"/>
      <c r="AV217" s="276"/>
      <c r="AW217" s="56"/>
      <c r="AX217" s="8"/>
      <c r="AY217" s="273"/>
      <c r="AZ217" s="128"/>
      <c r="BA217" s="5"/>
      <c r="BB217" s="5"/>
      <c r="BC217" s="5"/>
      <c r="BD217" s="5"/>
      <c r="BE217" s="5"/>
      <c r="BF217" s="5"/>
      <c r="BG217" s="5"/>
      <c r="BH217" s="145"/>
      <c r="BI217" s="276"/>
      <c r="BJ217" s="56"/>
      <c r="BK217" s="8"/>
      <c r="BL217" s="273"/>
      <c r="BM217" s="128"/>
      <c r="BN217" s="5"/>
      <c r="BO217" s="5"/>
      <c r="BP217" s="5"/>
      <c r="BQ217" s="5"/>
      <c r="BR217" s="5"/>
      <c r="BS217" s="5"/>
      <c r="BT217" s="5"/>
      <c r="BU217" s="5"/>
      <c r="BV217" s="145"/>
      <c r="BW217" s="276"/>
      <c r="BX217" s="56"/>
      <c r="BY217" s="8"/>
      <c r="BZ217" s="273"/>
      <c r="CA217" s="128"/>
      <c r="CB217" s="5"/>
      <c r="CC217" s="5"/>
      <c r="CD217" s="5"/>
      <c r="CE217" s="5"/>
      <c r="CF217" s="5"/>
      <c r="CG217" s="5"/>
      <c r="CH217" s="5"/>
      <c r="CI217" s="5"/>
      <c r="CJ217" s="145"/>
      <c r="CK217" s="276"/>
      <c r="CL217" s="56"/>
      <c r="CM217" s="8"/>
      <c r="CN217" s="273"/>
      <c r="CO217" s="333"/>
    </row>
    <row r="218" spans="2:93" ht="15.75" customHeight="1">
      <c r="B218" s="8" t="s">
        <v>33</v>
      </c>
      <c r="C218" s="8" t="s">
        <v>18</v>
      </c>
      <c r="D218" s="5"/>
      <c r="E218" s="199">
        <v>153</v>
      </c>
      <c r="F218" s="118"/>
      <c r="G218" s="195"/>
      <c r="H218" s="195"/>
      <c r="I218" s="309"/>
      <c r="J218" s="5"/>
      <c r="K218" s="5"/>
      <c r="L218" s="5"/>
      <c r="M218" s="5"/>
      <c r="N218" s="5"/>
      <c r="O218" s="5"/>
      <c r="P218" s="5"/>
      <c r="Q218" s="5"/>
      <c r="R218" s="5"/>
      <c r="S218" s="145"/>
      <c r="T218" s="276"/>
      <c r="U218" s="56"/>
      <c r="V218" s="8"/>
      <c r="W218" s="273"/>
      <c r="X218" s="128"/>
      <c r="Y218" s="5"/>
      <c r="Z218" s="5"/>
      <c r="AA218" s="5"/>
      <c r="AB218" s="5"/>
      <c r="AC218" s="5"/>
      <c r="AD218" s="5"/>
      <c r="AE218" s="5"/>
      <c r="AF218" s="5"/>
      <c r="AG218" s="145"/>
      <c r="AH218" s="276"/>
      <c r="AI218" s="56"/>
      <c r="AJ218" s="8"/>
      <c r="AK218" s="273"/>
      <c r="AL218" s="128"/>
      <c r="AM218" s="5"/>
      <c r="AN218" s="5"/>
      <c r="AO218" s="5"/>
      <c r="AP218" s="5"/>
      <c r="AQ218" s="5"/>
      <c r="AR218" s="5"/>
      <c r="AS218" s="5"/>
      <c r="AT218" s="5"/>
      <c r="AU218" s="145"/>
      <c r="AV218" s="276"/>
      <c r="AW218" s="56"/>
      <c r="AX218" s="8"/>
      <c r="AY218" s="273"/>
      <c r="AZ218" s="128"/>
      <c r="BA218" s="5"/>
      <c r="BB218" s="5"/>
      <c r="BC218" s="5"/>
      <c r="BD218" s="5"/>
      <c r="BE218" s="5"/>
      <c r="BF218" s="5"/>
      <c r="BG218" s="5"/>
      <c r="BH218" s="145"/>
      <c r="BI218" s="276"/>
      <c r="BJ218" s="56"/>
      <c r="BK218" s="8"/>
      <c r="BL218" s="273"/>
      <c r="BM218" s="128"/>
      <c r="BN218" s="5"/>
      <c r="BO218" s="5"/>
      <c r="BP218" s="5"/>
      <c r="BQ218" s="5"/>
      <c r="BR218" s="5"/>
      <c r="BS218" s="5"/>
      <c r="BT218" s="5"/>
      <c r="BU218" s="5"/>
      <c r="BV218" s="145"/>
      <c r="BW218" s="276"/>
      <c r="BX218" s="56"/>
      <c r="BY218" s="8"/>
      <c r="BZ218" s="273"/>
      <c r="CA218" s="128"/>
      <c r="CB218" s="5"/>
      <c r="CC218" s="5"/>
      <c r="CD218" s="5"/>
      <c r="CE218" s="5"/>
      <c r="CF218" s="5"/>
      <c r="CG218" s="5"/>
      <c r="CH218" s="5"/>
      <c r="CI218" s="5"/>
      <c r="CJ218" s="145"/>
      <c r="CK218" s="276"/>
      <c r="CL218" s="56"/>
      <c r="CM218" s="8"/>
      <c r="CN218" s="273"/>
      <c r="CO218" s="333"/>
    </row>
    <row r="219" spans="2:93" ht="15.75" customHeight="1">
      <c r="B219" s="8" t="s">
        <v>33</v>
      </c>
      <c r="C219" s="8" t="s">
        <v>8</v>
      </c>
      <c r="D219" s="5"/>
      <c r="E219" s="199">
        <v>153</v>
      </c>
      <c r="F219" s="118"/>
      <c r="G219" s="195"/>
      <c r="H219" s="195"/>
      <c r="I219" s="309"/>
      <c r="J219" s="5"/>
      <c r="K219" s="5"/>
      <c r="L219" s="5"/>
      <c r="M219" s="5"/>
      <c r="N219" s="5"/>
      <c r="O219" s="5"/>
      <c r="P219" s="5"/>
      <c r="Q219" s="5"/>
      <c r="R219" s="5"/>
      <c r="S219" s="145"/>
      <c r="T219" s="276"/>
      <c r="U219" s="56"/>
      <c r="V219" s="8"/>
      <c r="W219" s="273"/>
      <c r="X219" s="128"/>
      <c r="Y219" s="5"/>
      <c r="Z219" s="5"/>
      <c r="AA219" s="5"/>
      <c r="AB219" s="5"/>
      <c r="AC219" s="5"/>
      <c r="AD219" s="5"/>
      <c r="AE219" s="5"/>
      <c r="AF219" s="5"/>
      <c r="AG219" s="145"/>
      <c r="AH219" s="276"/>
      <c r="AI219" s="56"/>
      <c r="AJ219" s="8"/>
      <c r="AK219" s="273"/>
      <c r="AL219" s="128"/>
      <c r="AM219" s="5"/>
      <c r="AN219" s="5"/>
      <c r="AO219" s="5"/>
      <c r="AP219" s="5"/>
      <c r="AQ219" s="5"/>
      <c r="AR219" s="5"/>
      <c r="AS219" s="5"/>
      <c r="AT219" s="5"/>
      <c r="AU219" s="145"/>
      <c r="AV219" s="276"/>
      <c r="AW219" s="56"/>
      <c r="AX219" s="8"/>
      <c r="AY219" s="273"/>
      <c r="AZ219" s="128"/>
      <c r="BA219" s="5"/>
      <c r="BB219" s="5"/>
      <c r="BC219" s="5"/>
      <c r="BD219" s="5"/>
      <c r="BE219" s="5"/>
      <c r="BF219" s="5"/>
      <c r="BG219" s="5"/>
      <c r="BH219" s="145"/>
      <c r="BI219" s="276"/>
      <c r="BJ219" s="56"/>
      <c r="BK219" s="8"/>
      <c r="BL219" s="273"/>
      <c r="BM219" s="128"/>
      <c r="BN219" s="5"/>
      <c r="BO219" s="5"/>
      <c r="BP219" s="5"/>
      <c r="BQ219" s="5"/>
      <c r="BR219" s="5"/>
      <c r="BS219" s="5"/>
      <c r="BT219" s="5"/>
      <c r="BU219" s="5"/>
      <c r="BV219" s="145"/>
      <c r="BW219" s="276"/>
      <c r="BX219" s="56"/>
      <c r="BY219" s="8"/>
      <c r="BZ219" s="273"/>
      <c r="CA219" s="128"/>
      <c r="CB219" s="5"/>
      <c r="CC219" s="5"/>
      <c r="CD219" s="5"/>
      <c r="CE219" s="5"/>
      <c r="CF219" s="5"/>
      <c r="CG219" s="5"/>
      <c r="CH219" s="5"/>
      <c r="CI219" s="5"/>
      <c r="CJ219" s="145"/>
      <c r="CK219" s="276"/>
      <c r="CL219" s="56"/>
      <c r="CM219" s="8"/>
      <c r="CN219" s="273"/>
      <c r="CO219" s="333"/>
    </row>
    <row r="220" spans="2:93" ht="15.75" customHeight="1">
      <c r="B220" s="8" t="s">
        <v>33</v>
      </c>
      <c r="C220" s="8" t="s">
        <v>8</v>
      </c>
      <c r="D220" s="5"/>
      <c r="E220" s="199">
        <v>365</v>
      </c>
      <c r="F220" s="118"/>
      <c r="G220" s="195"/>
      <c r="H220" s="195"/>
      <c r="I220" s="309"/>
      <c r="J220" s="5"/>
      <c r="K220" s="5"/>
      <c r="L220" s="5"/>
      <c r="M220" s="5"/>
      <c r="N220" s="5"/>
      <c r="O220" s="5"/>
      <c r="P220" s="5"/>
      <c r="Q220" s="5"/>
      <c r="R220" s="5"/>
      <c r="S220" s="145"/>
      <c r="T220" s="276"/>
      <c r="U220" s="56"/>
      <c r="V220" s="8"/>
      <c r="W220" s="273"/>
      <c r="X220" s="128"/>
      <c r="Y220" s="5"/>
      <c r="Z220" s="5"/>
      <c r="AA220" s="5"/>
      <c r="AB220" s="5"/>
      <c r="AC220" s="5"/>
      <c r="AD220" s="5"/>
      <c r="AE220" s="5"/>
      <c r="AF220" s="5"/>
      <c r="AG220" s="145"/>
      <c r="AH220" s="276"/>
      <c r="AI220" s="56"/>
      <c r="AJ220" s="8"/>
      <c r="AK220" s="273"/>
      <c r="AL220" s="128"/>
      <c r="AM220" s="5"/>
      <c r="AN220" s="5"/>
      <c r="AO220" s="5"/>
      <c r="AP220" s="5"/>
      <c r="AQ220" s="5"/>
      <c r="AR220" s="5"/>
      <c r="AS220" s="5"/>
      <c r="AT220" s="5"/>
      <c r="AU220" s="145"/>
      <c r="AV220" s="276"/>
      <c r="AW220" s="56"/>
      <c r="AX220" s="8"/>
      <c r="AY220" s="273"/>
      <c r="AZ220" s="128"/>
      <c r="BA220" s="5"/>
      <c r="BB220" s="5"/>
      <c r="BC220" s="5"/>
      <c r="BD220" s="5"/>
      <c r="BE220" s="5"/>
      <c r="BF220" s="5"/>
      <c r="BG220" s="5"/>
      <c r="BH220" s="145"/>
      <c r="BI220" s="276"/>
      <c r="BJ220" s="56"/>
      <c r="BK220" s="8"/>
      <c r="BL220" s="273"/>
      <c r="BM220" s="128"/>
      <c r="BN220" s="5"/>
      <c r="BO220" s="5"/>
      <c r="BP220" s="5"/>
      <c r="BQ220" s="5"/>
      <c r="BR220" s="5"/>
      <c r="BS220" s="5"/>
      <c r="BT220" s="5"/>
      <c r="BU220" s="5"/>
      <c r="BV220" s="145"/>
      <c r="BW220" s="276"/>
      <c r="BX220" s="56"/>
      <c r="BY220" s="8"/>
      <c r="BZ220" s="273"/>
      <c r="CA220" s="128"/>
      <c r="CB220" s="5"/>
      <c r="CC220" s="5"/>
      <c r="CD220" s="5"/>
      <c r="CE220" s="5"/>
      <c r="CF220" s="5"/>
      <c r="CG220" s="5"/>
      <c r="CH220" s="5"/>
      <c r="CI220" s="5"/>
      <c r="CJ220" s="145"/>
      <c r="CK220" s="276"/>
      <c r="CL220" s="56"/>
      <c r="CM220" s="8"/>
      <c r="CN220" s="273"/>
      <c r="CO220" s="333"/>
    </row>
    <row r="221" spans="2:93" ht="15.75" customHeight="1">
      <c r="B221" s="1" t="s">
        <v>33</v>
      </c>
      <c r="C221" s="1" t="s">
        <v>138</v>
      </c>
      <c r="D221" s="2" t="s">
        <v>21</v>
      </c>
      <c r="E221" s="1">
        <v>1</v>
      </c>
      <c r="F221" s="2" t="s">
        <v>137</v>
      </c>
      <c r="G221" s="38" t="s">
        <v>108</v>
      </c>
      <c r="H221" s="2" t="s">
        <v>36</v>
      </c>
      <c r="I221" s="303" t="s">
        <v>188</v>
      </c>
      <c r="J221" s="3"/>
      <c r="K221" s="3"/>
      <c r="L221" s="3"/>
      <c r="M221" s="3"/>
      <c r="N221" s="38" t="s">
        <v>261</v>
      </c>
      <c r="O221" s="81">
        <f>O222</f>
        <v>0</v>
      </c>
      <c r="P221" s="81">
        <f>P222</f>
        <v>0</v>
      </c>
      <c r="Q221" s="38" t="s">
        <v>262</v>
      </c>
      <c r="R221" s="81">
        <f>R222</f>
        <v>0</v>
      </c>
      <c r="S221" s="89">
        <f>S222</f>
        <v>0</v>
      </c>
      <c r="T221" s="268"/>
      <c r="U221" s="81"/>
      <c r="V221" s="81"/>
      <c r="W221" s="269"/>
      <c r="X221" s="262"/>
      <c r="Y221" s="3"/>
      <c r="Z221" s="3"/>
      <c r="AA221" s="3"/>
      <c r="AB221" s="38" t="s">
        <v>261</v>
      </c>
      <c r="AC221" s="81">
        <f>AC222</f>
        <v>0</v>
      </c>
      <c r="AD221" s="81">
        <f>AD222</f>
        <v>0</v>
      </c>
      <c r="AE221" s="38" t="s">
        <v>262</v>
      </c>
      <c r="AF221" s="81">
        <f>AF222</f>
        <v>0</v>
      </c>
      <c r="AG221" s="89">
        <f>AG222</f>
        <v>0</v>
      </c>
      <c r="AH221" s="268"/>
      <c r="AI221" s="81"/>
      <c r="AJ221" s="81"/>
      <c r="AK221" s="269"/>
      <c r="AL221" s="262"/>
      <c r="AM221" s="3"/>
      <c r="AN221" s="3"/>
      <c r="AO221" s="3"/>
      <c r="AP221" s="38" t="s">
        <v>116</v>
      </c>
      <c r="AQ221" s="81">
        <f>AQ222</f>
        <v>0</v>
      </c>
      <c r="AR221" s="81">
        <f>AR222</f>
        <v>0</v>
      </c>
      <c r="AS221" s="38" t="s">
        <v>116</v>
      </c>
      <c r="AT221" s="81">
        <f>AT222</f>
        <v>0</v>
      </c>
      <c r="AU221" s="89">
        <f>AU222</f>
        <v>0</v>
      </c>
      <c r="AV221" s="268"/>
      <c r="AW221" s="81"/>
      <c r="AX221" s="81"/>
      <c r="AY221" s="269"/>
      <c r="AZ221" s="262"/>
      <c r="BA221" s="3"/>
      <c r="BB221" s="3"/>
      <c r="BC221" s="38" t="s">
        <v>116</v>
      </c>
      <c r="BD221" s="81">
        <f>BD222</f>
        <v>0</v>
      </c>
      <c r="BE221" s="81">
        <f>BE222</f>
        <v>0</v>
      </c>
      <c r="BF221" s="38" t="s">
        <v>116</v>
      </c>
      <c r="BG221" s="81">
        <f>BG222</f>
        <v>0</v>
      </c>
      <c r="BH221" s="89">
        <f>BH222</f>
        <v>0</v>
      </c>
      <c r="BI221" s="268"/>
      <c r="BJ221" s="81"/>
      <c r="BK221" s="81"/>
      <c r="BL221" s="269"/>
      <c r="BM221" s="325"/>
      <c r="BN221" s="3"/>
      <c r="BO221" s="3"/>
      <c r="BP221" s="3"/>
      <c r="BQ221" s="38" t="s">
        <v>116</v>
      </c>
      <c r="BR221" s="81">
        <f>BR222</f>
        <v>0</v>
      </c>
      <c r="BS221" s="81">
        <f>BS222</f>
        <v>0</v>
      </c>
      <c r="BT221" s="38" t="s">
        <v>116</v>
      </c>
      <c r="BU221" s="81">
        <f>BU222</f>
        <v>0</v>
      </c>
      <c r="BV221" s="89">
        <f>BV222</f>
        <v>0</v>
      </c>
      <c r="BW221" s="268"/>
      <c r="BX221" s="81"/>
      <c r="BY221" s="81"/>
      <c r="BZ221" s="269"/>
      <c r="CA221" s="325"/>
      <c r="CB221" s="3"/>
      <c r="CC221" s="3"/>
      <c r="CD221" s="3"/>
      <c r="CE221" s="38" t="s">
        <v>116</v>
      </c>
      <c r="CF221" s="81">
        <f>CF222</f>
        <v>0</v>
      </c>
      <c r="CG221" s="81">
        <f>CG222</f>
        <v>0</v>
      </c>
      <c r="CH221" s="38" t="s">
        <v>116</v>
      </c>
      <c r="CI221" s="81">
        <f>CI222</f>
        <v>0</v>
      </c>
      <c r="CJ221" s="89">
        <f>CJ222</f>
        <v>0</v>
      </c>
      <c r="CK221" s="268"/>
      <c r="CL221" s="81"/>
      <c r="CM221" s="81"/>
      <c r="CN221" s="269"/>
      <c r="CO221" s="331"/>
    </row>
    <row r="222" spans="2:93" ht="15.75" customHeight="1">
      <c r="B222" s="64" t="s">
        <v>33</v>
      </c>
      <c r="C222" s="64" t="s">
        <v>11</v>
      </c>
      <c r="D222" s="65" t="s">
        <v>21</v>
      </c>
      <c r="E222" s="193">
        <v>101</v>
      </c>
      <c r="F222" s="157" t="s">
        <v>137</v>
      </c>
      <c r="G222" s="119" t="s">
        <v>108</v>
      </c>
      <c r="H222" s="119" t="s">
        <v>36</v>
      </c>
      <c r="I222" s="308" t="s">
        <v>188</v>
      </c>
      <c r="J222" s="70"/>
      <c r="K222" s="70"/>
      <c r="L222" s="70"/>
      <c r="M222" s="70"/>
      <c r="N222" s="80" t="s">
        <v>115</v>
      </c>
      <c r="O222" s="79">
        <f>SUM(O223:O224)</f>
        <v>0</v>
      </c>
      <c r="P222" s="79">
        <f>SUM(P223:P224)</f>
        <v>0</v>
      </c>
      <c r="Q222" s="80" t="s">
        <v>115</v>
      </c>
      <c r="R222" s="79">
        <f>SUM(R223:R224)</f>
        <v>0</v>
      </c>
      <c r="S222" s="256">
        <f>SUM(S223:S224)</f>
        <v>0</v>
      </c>
      <c r="T222" s="270"/>
      <c r="U222" s="79"/>
      <c r="V222" s="79"/>
      <c r="W222" s="271"/>
      <c r="X222" s="263"/>
      <c r="Y222" s="70"/>
      <c r="Z222" s="70"/>
      <c r="AA222" s="70"/>
      <c r="AB222" s="80" t="s">
        <v>115</v>
      </c>
      <c r="AC222" s="79">
        <f>SUM(AC223:AC224)</f>
        <v>0</v>
      </c>
      <c r="AD222" s="79">
        <f>SUM(AD223:AD224)</f>
        <v>0</v>
      </c>
      <c r="AE222" s="80" t="s">
        <v>115</v>
      </c>
      <c r="AF222" s="79">
        <f>SUM(AF223:AF224)</f>
        <v>0</v>
      </c>
      <c r="AG222" s="256">
        <f>SUM(AG223:AG224)</f>
        <v>0</v>
      </c>
      <c r="AH222" s="270"/>
      <c r="AI222" s="79"/>
      <c r="AJ222" s="79"/>
      <c r="AK222" s="271"/>
      <c r="AL222" s="263"/>
      <c r="AM222" s="70"/>
      <c r="AN222" s="70"/>
      <c r="AO222" s="70"/>
      <c r="AP222" s="80" t="s">
        <v>115</v>
      </c>
      <c r="AQ222" s="79">
        <f>SUM(AQ223:AQ224)</f>
        <v>0</v>
      </c>
      <c r="AR222" s="79">
        <f>SUM(AR223:AR224)</f>
        <v>0</v>
      </c>
      <c r="AS222" s="80" t="s">
        <v>115</v>
      </c>
      <c r="AT222" s="79">
        <f>SUM(AT223:AT224)</f>
        <v>0</v>
      </c>
      <c r="AU222" s="256">
        <f>SUM(AU223:AU224)</f>
        <v>0</v>
      </c>
      <c r="AV222" s="270"/>
      <c r="AW222" s="79"/>
      <c r="AX222" s="79"/>
      <c r="AY222" s="271"/>
      <c r="AZ222" s="263"/>
      <c r="BA222" s="70"/>
      <c r="BB222" s="70"/>
      <c r="BC222" s="80" t="s">
        <v>115</v>
      </c>
      <c r="BD222" s="79">
        <f>SUM(BD223:BD224)</f>
        <v>0</v>
      </c>
      <c r="BE222" s="79">
        <f>SUM(BE223:BE224)</f>
        <v>0</v>
      </c>
      <c r="BF222" s="80" t="s">
        <v>115</v>
      </c>
      <c r="BG222" s="79">
        <f>SUM(BG223:BG224)</f>
        <v>0</v>
      </c>
      <c r="BH222" s="256">
        <f>SUM(BH223:BH224)</f>
        <v>0</v>
      </c>
      <c r="BI222" s="270"/>
      <c r="BJ222" s="79"/>
      <c r="BK222" s="79"/>
      <c r="BL222" s="271"/>
      <c r="BM222" s="79"/>
      <c r="BN222" s="70"/>
      <c r="BO222" s="70"/>
      <c r="BP222" s="70"/>
      <c r="BQ222" s="80" t="s">
        <v>115</v>
      </c>
      <c r="BR222" s="79">
        <f>SUM(BR223:BR224)</f>
        <v>0</v>
      </c>
      <c r="BS222" s="79">
        <f>SUM(BS223:BS224)</f>
        <v>0</v>
      </c>
      <c r="BT222" s="80" t="s">
        <v>115</v>
      </c>
      <c r="BU222" s="79">
        <f>SUM(BU223:BU224)</f>
        <v>0</v>
      </c>
      <c r="BV222" s="256">
        <f>SUM(BV223:BV224)</f>
        <v>0</v>
      </c>
      <c r="BW222" s="270"/>
      <c r="BX222" s="79"/>
      <c r="BY222" s="79"/>
      <c r="BZ222" s="271"/>
      <c r="CA222" s="79"/>
      <c r="CB222" s="70"/>
      <c r="CC222" s="70"/>
      <c r="CD222" s="70"/>
      <c r="CE222" s="80" t="s">
        <v>115</v>
      </c>
      <c r="CF222" s="79">
        <f>SUM(CF223:CF224)</f>
        <v>0</v>
      </c>
      <c r="CG222" s="79">
        <f>SUM(CG223:CG224)</f>
        <v>0</v>
      </c>
      <c r="CH222" s="80" t="s">
        <v>115</v>
      </c>
      <c r="CI222" s="79">
        <f>SUM(CI223:CI224)</f>
        <v>0</v>
      </c>
      <c r="CJ222" s="256">
        <f>SUM(CJ223:CJ224)</f>
        <v>0</v>
      </c>
      <c r="CK222" s="270"/>
      <c r="CL222" s="79"/>
      <c r="CM222" s="79"/>
      <c r="CN222" s="271"/>
      <c r="CO222" s="332"/>
    </row>
    <row r="223" spans="2:93" ht="15.75" customHeight="1">
      <c r="B223" s="8" t="s">
        <v>33</v>
      </c>
      <c r="C223" s="8" t="s">
        <v>11</v>
      </c>
      <c r="D223" s="8"/>
      <c r="E223" s="197">
        <v>101</v>
      </c>
      <c r="F223" s="118" t="s">
        <v>137</v>
      </c>
      <c r="G223" s="118" t="s">
        <v>108</v>
      </c>
      <c r="H223" s="195" t="s">
        <v>36</v>
      </c>
      <c r="I223" s="309" t="s">
        <v>188</v>
      </c>
      <c r="J223" s="5"/>
      <c r="K223" s="5"/>
      <c r="L223" s="5"/>
      <c r="M223" s="5"/>
      <c r="N223" s="5"/>
      <c r="O223" s="5"/>
      <c r="P223" s="5"/>
      <c r="Q223" s="5"/>
      <c r="R223" s="5"/>
      <c r="S223" s="145"/>
      <c r="T223" s="276"/>
      <c r="U223" s="56"/>
      <c r="V223" s="8"/>
      <c r="W223" s="273"/>
      <c r="X223" s="128"/>
      <c r="Y223" s="5"/>
      <c r="Z223" s="5"/>
      <c r="AA223" s="5"/>
      <c r="AB223" s="5"/>
      <c r="AC223" s="5"/>
      <c r="AD223" s="5"/>
      <c r="AE223" s="5"/>
      <c r="AF223" s="5"/>
      <c r="AG223" s="145"/>
      <c r="AH223" s="276"/>
      <c r="AI223" s="56"/>
      <c r="AJ223" s="8"/>
      <c r="AK223" s="273"/>
      <c r="AL223" s="128"/>
      <c r="AM223" s="5"/>
      <c r="AN223" s="5"/>
      <c r="AO223" s="5"/>
      <c r="AP223" s="5"/>
      <c r="AQ223" s="5"/>
      <c r="AR223" s="5"/>
      <c r="AS223" s="5"/>
      <c r="AT223" s="5"/>
      <c r="AU223" s="145"/>
      <c r="AV223" s="276"/>
      <c r="AW223" s="56"/>
      <c r="AX223" s="8"/>
      <c r="AY223" s="273"/>
      <c r="AZ223" s="128"/>
      <c r="BA223" s="5"/>
      <c r="BB223" s="5"/>
      <c r="BC223" s="5"/>
      <c r="BD223" s="5"/>
      <c r="BE223" s="5"/>
      <c r="BF223" s="5"/>
      <c r="BG223" s="5"/>
      <c r="BH223" s="145"/>
      <c r="BI223" s="276"/>
      <c r="BJ223" s="56"/>
      <c r="BK223" s="8"/>
      <c r="BL223" s="273"/>
      <c r="BM223" s="128"/>
      <c r="BN223" s="5"/>
      <c r="BO223" s="5"/>
      <c r="BP223" s="5"/>
      <c r="BQ223" s="5"/>
      <c r="BR223" s="5"/>
      <c r="BS223" s="5"/>
      <c r="BT223" s="5"/>
      <c r="BU223" s="5"/>
      <c r="BV223" s="145"/>
      <c r="BW223" s="276"/>
      <c r="BX223" s="56"/>
      <c r="BY223" s="8"/>
      <c r="BZ223" s="273"/>
      <c r="CA223" s="128"/>
      <c r="CB223" s="5"/>
      <c r="CC223" s="5"/>
      <c r="CD223" s="5"/>
      <c r="CE223" s="5"/>
      <c r="CF223" s="5"/>
      <c r="CG223" s="5"/>
      <c r="CH223" s="5"/>
      <c r="CI223" s="5"/>
      <c r="CJ223" s="145"/>
      <c r="CK223" s="276"/>
      <c r="CL223" s="56"/>
      <c r="CM223" s="8"/>
      <c r="CN223" s="273"/>
      <c r="CO223" s="333"/>
    </row>
    <row r="224" spans="2:93" ht="15.75" customHeight="1">
      <c r="B224" s="8" t="s">
        <v>33</v>
      </c>
      <c r="C224" s="8" t="s">
        <v>11</v>
      </c>
      <c r="D224" s="8"/>
      <c r="E224" s="197">
        <v>101</v>
      </c>
      <c r="F224" s="118" t="s">
        <v>137</v>
      </c>
      <c r="G224" s="118" t="s">
        <v>108</v>
      </c>
      <c r="H224" s="195" t="s">
        <v>36</v>
      </c>
      <c r="I224" s="309" t="s">
        <v>188</v>
      </c>
      <c r="J224" s="5"/>
      <c r="K224" s="5"/>
      <c r="L224" s="5"/>
      <c r="M224" s="5"/>
      <c r="N224" s="5"/>
      <c r="O224" s="5"/>
      <c r="P224" s="5"/>
      <c r="Q224" s="5"/>
      <c r="R224" s="5"/>
      <c r="S224" s="145"/>
      <c r="T224" s="276"/>
      <c r="U224" s="56"/>
      <c r="V224" s="8"/>
      <c r="W224" s="273"/>
      <c r="X224" s="128"/>
      <c r="Y224" s="5"/>
      <c r="Z224" s="5"/>
      <c r="AA224" s="5"/>
      <c r="AB224" s="5"/>
      <c r="AC224" s="5"/>
      <c r="AD224" s="5"/>
      <c r="AE224" s="5"/>
      <c r="AF224" s="5"/>
      <c r="AG224" s="145"/>
      <c r="AH224" s="276"/>
      <c r="AI224" s="56"/>
      <c r="AJ224" s="8"/>
      <c r="AK224" s="273"/>
      <c r="AL224" s="128"/>
      <c r="AM224" s="5"/>
      <c r="AN224" s="5"/>
      <c r="AO224" s="5"/>
      <c r="AP224" s="5"/>
      <c r="AQ224" s="5"/>
      <c r="AR224" s="5"/>
      <c r="AS224" s="5"/>
      <c r="AT224" s="5"/>
      <c r="AU224" s="145"/>
      <c r="AV224" s="276"/>
      <c r="AW224" s="56"/>
      <c r="AX224" s="8"/>
      <c r="AY224" s="273"/>
      <c r="AZ224" s="128"/>
      <c r="BA224" s="5"/>
      <c r="BB224" s="5"/>
      <c r="BC224" s="5"/>
      <c r="BD224" s="5"/>
      <c r="BE224" s="5"/>
      <c r="BF224" s="5"/>
      <c r="BG224" s="5"/>
      <c r="BH224" s="145"/>
      <c r="BI224" s="276"/>
      <c r="BJ224" s="56"/>
      <c r="BK224" s="8"/>
      <c r="BL224" s="273"/>
      <c r="BM224" s="128"/>
      <c r="BN224" s="5"/>
      <c r="BO224" s="5"/>
      <c r="BP224" s="5"/>
      <c r="BQ224" s="5"/>
      <c r="BR224" s="5"/>
      <c r="BS224" s="5"/>
      <c r="BT224" s="5"/>
      <c r="BU224" s="5"/>
      <c r="BV224" s="145"/>
      <c r="BW224" s="276"/>
      <c r="BX224" s="56"/>
      <c r="BY224" s="8"/>
      <c r="BZ224" s="273"/>
      <c r="CA224" s="128"/>
      <c r="CB224" s="5"/>
      <c r="CC224" s="5"/>
      <c r="CD224" s="5"/>
      <c r="CE224" s="5"/>
      <c r="CF224" s="5"/>
      <c r="CG224" s="5"/>
      <c r="CH224" s="5"/>
      <c r="CI224" s="5"/>
      <c r="CJ224" s="145"/>
      <c r="CK224" s="276"/>
      <c r="CL224" s="56"/>
      <c r="CM224" s="8"/>
      <c r="CN224" s="273"/>
      <c r="CO224" s="333"/>
    </row>
  </sheetData>
  <autoFilter ref="A2:I224" xr:uid="{00000000-0009-0000-0000-000005000000}"/>
  <mergeCells count="30">
    <mergeCell ref="G1:I1"/>
    <mergeCell ref="J1:CJ1"/>
    <mergeCell ref="J2:CJ2"/>
    <mergeCell ref="CA3:CJ3"/>
    <mergeCell ref="AZ3:BH3"/>
    <mergeCell ref="AV3:AY3"/>
    <mergeCell ref="BI3:BL3"/>
    <mergeCell ref="BW3:BZ3"/>
    <mergeCell ref="B4:F6"/>
    <mergeCell ref="G4:I6"/>
    <mergeCell ref="J3:S3"/>
    <mergeCell ref="X3:AG3"/>
    <mergeCell ref="AL3:AU3"/>
    <mergeCell ref="T3:W3"/>
    <mergeCell ref="AH3:AK3"/>
    <mergeCell ref="J4:M4"/>
    <mergeCell ref="X4:AA4"/>
    <mergeCell ref="AL4:AO4"/>
    <mergeCell ref="CK3:CN3"/>
    <mergeCell ref="BM3:BV3"/>
    <mergeCell ref="CK5:CN6"/>
    <mergeCell ref="CO5:CO6"/>
    <mergeCell ref="T5:W6"/>
    <mergeCell ref="AH5:AK6"/>
    <mergeCell ref="AV5:AY6"/>
    <mergeCell ref="BI5:BL6"/>
    <mergeCell ref="BW5:BZ6"/>
    <mergeCell ref="CA4:CD4"/>
    <mergeCell ref="AZ4:BB4"/>
    <mergeCell ref="BM4:BP4"/>
  </mergeCells>
  <conditionalFormatting sqref="W9:W10">
    <cfRule type="iconSet" priority="344">
      <iconSet iconSet="3Symbols" showValue="0">
        <cfvo type="percent" val="0"/>
        <cfvo type="num" val="1"/>
        <cfvo type="num" val="2"/>
      </iconSet>
    </cfRule>
  </conditionalFormatting>
  <conditionalFormatting sqref="W12:W19">
    <cfRule type="iconSet" priority="343">
      <iconSet iconSet="3Symbols" showValue="0">
        <cfvo type="percent" val="0"/>
        <cfvo type="num" val="1"/>
        <cfvo type="num" val="2"/>
      </iconSet>
    </cfRule>
  </conditionalFormatting>
  <conditionalFormatting sqref="W21:W31">
    <cfRule type="iconSet" priority="342">
      <iconSet iconSet="3Symbols" showValue="0">
        <cfvo type="percent" val="0"/>
        <cfvo type="num" val="1"/>
        <cfvo type="num" val="2"/>
      </iconSet>
    </cfRule>
  </conditionalFormatting>
  <conditionalFormatting sqref="W33:W34">
    <cfRule type="iconSet" priority="341">
      <iconSet iconSet="3Symbols" showValue="0">
        <cfvo type="percent" val="0"/>
        <cfvo type="num" val="1"/>
        <cfvo type="num" val="2"/>
      </iconSet>
    </cfRule>
  </conditionalFormatting>
  <conditionalFormatting sqref="W37:W40">
    <cfRule type="iconSet" priority="340">
      <iconSet iconSet="3Symbols" showValue="0">
        <cfvo type="percent" val="0"/>
        <cfvo type="num" val="1"/>
        <cfvo type="num" val="2"/>
      </iconSet>
    </cfRule>
  </conditionalFormatting>
  <conditionalFormatting sqref="W42:W43">
    <cfRule type="iconSet" priority="339">
      <iconSet iconSet="3Symbols" showValue="0">
        <cfvo type="percent" val="0"/>
        <cfvo type="num" val="1"/>
        <cfvo type="num" val="2"/>
      </iconSet>
    </cfRule>
  </conditionalFormatting>
  <conditionalFormatting sqref="W45:W46">
    <cfRule type="iconSet" priority="338">
      <iconSet iconSet="3Symbols" showValue="0">
        <cfvo type="percent" val="0"/>
        <cfvo type="num" val="1"/>
        <cfvo type="num" val="2"/>
      </iconSet>
    </cfRule>
  </conditionalFormatting>
  <conditionalFormatting sqref="W49:W54">
    <cfRule type="iconSet" priority="337">
      <iconSet iconSet="3Symbols" showValue="0">
        <cfvo type="percent" val="0"/>
        <cfvo type="num" val="1"/>
        <cfvo type="num" val="2"/>
      </iconSet>
    </cfRule>
  </conditionalFormatting>
  <conditionalFormatting sqref="W57:W60">
    <cfRule type="iconSet" priority="336">
      <iconSet iconSet="3Symbols" showValue="0">
        <cfvo type="percent" val="0"/>
        <cfvo type="num" val="1"/>
        <cfvo type="num" val="2"/>
      </iconSet>
    </cfRule>
  </conditionalFormatting>
  <conditionalFormatting sqref="W62:W63">
    <cfRule type="iconSet" priority="335">
      <iconSet iconSet="3Symbols" showValue="0">
        <cfvo type="percent" val="0"/>
        <cfvo type="num" val="1"/>
        <cfvo type="num" val="2"/>
      </iconSet>
    </cfRule>
  </conditionalFormatting>
  <conditionalFormatting sqref="W65:W66">
    <cfRule type="iconSet" priority="334">
      <iconSet iconSet="3Symbols" showValue="0">
        <cfvo type="percent" val="0"/>
        <cfvo type="num" val="1"/>
        <cfvo type="num" val="2"/>
      </iconSet>
    </cfRule>
  </conditionalFormatting>
  <conditionalFormatting sqref="W68:W69">
    <cfRule type="iconSet" priority="333">
      <iconSet iconSet="3Symbols" showValue="0">
        <cfvo type="percent" val="0"/>
        <cfvo type="num" val="1"/>
        <cfvo type="num" val="2"/>
      </iconSet>
    </cfRule>
  </conditionalFormatting>
  <conditionalFormatting sqref="W71:W72">
    <cfRule type="iconSet" priority="332">
      <iconSet iconSet="3Symbols" showValue="0">
        <cfvo type="percent" val="0"/>
        <cfvo type="num" val="1"/>
        <cfvo type="num" val="2"/>
      </iconSet>
    </cfRule>
  </conditionalFormatting>
  <conditionalFormatting sqref="W74:W75">
    <cfRule type="iconSet" priority="331">
      <iconSet iconSet="3Symbols" showValue="0">
        <cfvo type="percent" val="0"/>
        <cfvo type="num" val="1"/>
        <cfvo type="num" val="2"/>
      </iconSet>
    </cfRule>
  </conditionalFormatting>
  <conditionalFormatting sqref="W78:W79">
    <cfRule type="iconSet" priority="330">
      <iconSet iconSet="3Symbols" showValue="0">
        <cfvo type="percent" val="0"/>
        <cfvo type="num" val="1"/>
        <cfvo type="num" val="2"/>
      </iconSet>
    </cfRule>
  </conditionalFormatting>
  <conditionalFormatting sqref="W81:W82">
    <cfRule type="iconSet" priority="329">
      <iconSet iconSet="3Symbols" showValue="0">
        <cfvo type="percent" val="0"/>
        <cfvo type="num" val="1"/>
        <cfvo type="num" val="2"/>
      </iconSet>
    </cfRule>
  </conditionalFormatting>
  <conditionalFormatting sqref="W84:W85">
    <cfRule type="iconSet" priority="328">
      <iconSet iconSet="3Symbols" showValue="0">
        <cfvo type="percent" val="0"/>
        <cfvo type="num" val="1"/>
        <cfvo type="num" val="2"/>
      </iconSet>
    </cfRule>
  </conditionalFormatting>
  <conditionalFormatting sqref="W87:W88">
    <cfRule type="iconSet" priority="327">
      <iconSet iconSet="3Symbols" showValue="0">
        <cfvo type="percent" val="0"/>
        <cfvo type="num" val="1"/>
        <cfvo type="num" val="2"/>
      </iconSet>
    </cfRule>
  </conditionalFormatting>
  <conditionalFormatting sqref="W91:W97">
    <cfRule type="iconSet" priority="326">
      <iconSet iconSet="3Symbols" showValue="0">
        <cfvo type="percent" val="0"/>
        <cfvo type="num" val="1"/>
        <cfvo type="num" val="2"/>
      </iconSet>
    </cfRule>
  </conditionalFormatting>
  <conditionalFormatting sqref="W99:W106">
    <cfRule type="iconSet" priority="325">
      <iconSet iconSet="3Symbols" showValue="0">
        <cfvo type="percent" val="0"/>
        <cfvo type="num" val="1"/>
        <cfvo type="num" val="2"/>
      </iconSet>
    </cfRule>
  </conditionalFormatting>
  <conditionalFormatting sqref="W108:W110">
    <cfRule type="iconSet" priority="324">
      <iconSet iconSet="3Symbols" showValue="0">
        <cfvo type="percent" val="0"/>
        <cfvo type="num" val="1"/>
        <cfvo type="num" val="2"/>
      </iconSet>
    </cfRule>
  </conditionalFormatting>
  <conditionalFormatting sqref="W113:W118">
    <cfRule type="iconSet" priority="323">
      <iconSet iconSet="3Symbols" showValue="0">
        <cfvo type="percent" val="0"/>
        <cfvo type="num" val="1"/>
        <cfvo type="num" val="2"/>
      </iconSet>
    </cfRule>
  </conditionalFormatting>
  <conditionalFormatting sqref="W120:W121">
    <cfRule type="iconSet" priority="322">
      <iconSet iconSet="3Symbols" showValue="0">
        <cfvo type="percent" val="0"/>
        <cfvo type="num" val="1"/>
        <cfvo type="num" val="2"/>
      </iconSet>
    </cfRule>
  </conditionalFormatting>
  <conditionalFormatting sqref="W123:W124">
    <cfRule type="iconSet" priority="321">
      <iconSet iconSet="3Symbols" showValue="0">
        <cfvo type="percent" val="0"/>
        <cfvo type="num" val="1"/>
        <cfvo type="num" val="2"/>
      </iconSet>
    </cfRule>
  </conditionalFormatting>
  <conditionalFormatting sqref="W126:W127">
    <cfRule type="iconSet" priority="320">
      <iconSet iconSet="3Symbols" showValue="0">
        <cfvo type="percent" val="0"/>
        <cfvo type="num" val="1"/>
        <cfvo type="num" val="2"/>
      </iconSet>
    </cfRule>
  </conditionalFormatting>
  <conditionalFormatting sqref="W129:W130">
    <cfRule type="iconSet" priority="319">
      <iconSet iconSet="3Symbols" showValue="0">
        <cfvo type="percent" val="0"/>
        <cfvo type="num" val="1"/>
        <cfvo type="num" val="2"/>
      </iconSet>
    </cfRule>
  </conditionalFormatting>
  <conditionalFormatting sqref="W132:W133">
    <cfRule type="iconSet" priority="318">
      <iconSet iconSet="3Symbols" showValue="0">
        <cfvo type="percent" val="0"/>
        <cfvo type="num" val="1"/>
        <cfvo type="num" val="2"/>
      </iconSet>
    </cfRule>
  </conditionalFormatting>
  <conditionalFormatting sqref="W135">
    <cfRule type="iconSet" priority="317">
      <iconSet iconSet="3Symbols" showValue="0">
        <cfvo type="percent" val="0"/>
        <cfvo type="num" val="1"/>
        <cfvo type="num" val="2"/>
      </iconSet>
    </cfRule>
  </conditionalFormatting>
  <conditionalFormatting sqref="W138:W139">
    <cfRule type="iconSet" priority="316">
      <iconSet iconSet="3Symbols" showValue="0">
        <cfvo type="percent" val="0"/>
        <cfvo type="num" val="1"/>
        <cfvo type="num" val="2"/>
      </iconSet>
    </cfRule>
  </conditionalFormatting>
  <conditionalFormatting sqref="W141:W146">
    <cfRule type="iconSet" priority="315">
      <iconSet iconSet="3Symbols" showValue="0">
        <cfvo type="percent" val="0"/>
        <cfvo type="num" val="1"/>
        <cfvo type="num" val="2"/>
      </iconSet>
    </cfRule>
  </conditionalFormatting>
  <conditionalFormatting sqref="W149:W150">
    <cfRule type="iconSet" priority="314">
      <iconSet iconSet="3Symbols" showValue="0">
        <cfvo type="percent" val="0"/>
        <cfvo type="num" val="1"/>
        <cfvo type="num" val="2"/>
      </iconSet>
    </cfRule>
  </conditionalFormatting>
  <conditionalFormatting sqref="W152:W153">
    <cfRule type="iconSet" priority="313">
      <iconSet iconSet="3Symbols" showValue="0">
        <cfvo type="percent" val="0"/>
        <cfvo type="num" val="1"/>
        <cfvo type="num" val="2"/>
      </iconSet>
    </cfRule>
  </conditionalFormatting>
  <conditionalFormatting sqref="W155:W156">
    <cfRule type="iconSet" priority="312">
      <iconSet iconSet="3Symbols" showValue="0">
        <cfvo type="percent" val="0"/>
        <cfvo type="num" val="1"/>
        <cfvo type="num" val="2"/>
      </iconSet>
    </cfRule>
  </conditionalFormatting>
  <conditionalFormatting sqref="W159:W160">
    <cfRule type="iconSet" priority="311">
      <iconSet iconSet="3Symbols" showValue="0">
        <cfvo type="percent" val="0"/>
        <cfvo type="num" val="1"/>
        <cfvo type="num" val="2"/>
      </iconSet>
    </cfRule>
  </conditionalFormatting>
  <conditionalFormatting sqref="W162:W163">
    <cfRule type="iconSet" priority="310">
      <iconSet iconSet="3Symbols" showValue="0">
        <cfvo type="percent" val="0"/>
        <cfvo type="num" val="1"/>
        <cfvo type="num" val="2"/>
      </iconSet>
    </cfRule>
  </conditionalFormatting>
  <conditionalFormatting sqref="W166:W167">
    <cfRule type="iconSet" priority="309">
      <iconSet iconSet="3Symbols" showValue="0">
        <cfvo type="percent" val="0"/>
        <cfvo type="num" val="1"/>
        <cfvo type="num" val="2"/>
      </iconSet>
    </cfRule>
  </conditionalFormatting>
  <conditionalFormatting sqref="W169:W170">
    <cfRule type="iconSet" priority="308">
      <iconSet iconSet="3Symbols" showValue="0">
        <cfvo type="percent" val="0"/>
        <cfvo type="num" val="1"/>
        <cfvo type="num" val="2"/>
      </iconSet>
    </cfRule>
  </conditionalFormatting>
  <conditionalFormatting sqref="W173:W174">
    <cfRule type="iconSet" priority="307">
      <iconSet iconSet="3Symbols" showValue="0">
        <cfvo type="percent" val="0"/>
        <cfvo type="num" val="1"/>
        <cfvo type="num" val="2"/>
      </iconSet>
    </cfRule>
  </conditionalFormatting>
  <conditionalFormatting sqref="W177:W178">
    <cfRule type="iconSet" priority="306">
      <iconSet iconSet="3Symbols" showValue="0">
        <cfvo type="percent" val="0"/>
        <cfvo type="num" val="1"/>
        <cfvo type="num" val="2"/>
      </iconSet>
    </cfRule>
  </conditionalFormatting>
  <conditionalFormatting sqref="W181:W182">
    <cfRule type="iconSet" priority="305">
      <iconSet iconSet="3Symbols" showValue="0">
        <cfvo type="percent" val="0"/>
        <cfvo type="num" val="1"/>
        <cfvo type="num" val="2"/>
      </iconSet>
    </cfRule>
  </conditionalFormatting>
  <conditionalFormatting sqref="W184:W185">
    <cfRule type="iconSet" priority="304">
      <iconSet iconSet="3Symbols" showValue="0">
        <cfvo type="percent" val="0"/>
        <cfvo type="num" val="1"/>
        <cfvo type="num" val="2"/>
      </iconSet>
    </cfRule>
  </conditionalFormatting>
  <conditionalFormatting sqref="W187:W188">
    <cfRule type="iconSet" priority="303">
      <iconSet iconSet="3Symbols" showValue="0">
        <cfvo type="percent" val="0"/>
        <cfvo type="num" val="1"/>
        <cfvo type="num" val="2"/>
      </iconSet>
    </cfRule>
  </conditionalFormatting>
  <conditionalFormatting sqref="W190:W191">
    <cfRule type="iconSet" priority="302">
      <iconSet iconSet="3Symbols" showValue="0">
        <cfvo type="percent" val="0"/>
        <cfvo type="num" val="1"/>
        <cfvo type="num" val="2"/>
      </iconSet>
    </cfRule>
  </conditionalFormatting>
  <conditionalFormatting sqref="W194:W195">
    <cfRule type="iconSet" priority="301">
      <iconSet iconSet="3Symbols" showValue="0">
        <cfvo type="percent" val="0"/>
        <cfvo type="num" val="1"/>
        <cfvo type="num" val="2"/>
      </iconSet>
    </cfRule>
  </conditionalFormatting>
  <conditionalFormatting sqref="W197:W198">
    <cfRule type="iconSet" priority="300">
      <iconSet iconSet="3Symbols" showValue="0">
        <cfvo type="percent" val="0"/>
        <cfvo type="num" val="1"/>
        <cfvo type="num" val="2"/>
      </iconSet>
    </cfRule>
  </conditionalFormatting>
  <conditionalFormatting sqref="W200:W201">
    <cfRule type="iconSet" priority="299">
      <iconSet iconSet="3Symbols" showValue="0">
        <cfvo type="percent" val="0"/>
        <cfvo type="num" val="1"/>
        <cfvo type="num" val="2"/>
      </iconSet>
    </cfRule>
  </conditionalFormatting>
  <conditionalFormatting sqref="W203:W205">
    <cfRule type="iconSet" priority="298">
      <iconSet iconSet="3Symbols" showValue="0">
        <cfvo type="percent" val="0"/>
        <cfvo type="num" val="1"/>
        <cfvo type="num" val="2"/>
      </iconSet>
    </cfRule>
  </conditionalFormatting>
  <conditionalFormatting sqref="W207">
    <cfRule type="iconSet" priority="297">
      <iconSet iconSet="3Symbols" showValue="0">
        <cfvo type="percent" val="0"/>
        <cfvo type="num" val="1"/>
        <cfvo type="num" val="2"/>
      </iconSet>
    </cfRule>
  </conditionalFormatting>
  <conditionalFormatting sqref="W210:W211">
    <cfRule type="iconSet" priority="296">
      <iconSet iconSet="3Symbols" showValue="0">
        <cfvo type="percent" val="0"/>
        <cfvo type="num" val="1"/>
        <cfvo type="num" val="2"/>
      </iconSet>
    </cfRule>
  </conditionalFormatting>
  <conditionalFormatting sqref="W213:W214">
    <cfRule type="iconSet" priority="295">
      <iconSet iconSet="3Symbols" showValue="0">
        <cfvo type="percent" val="0"/>
        <cfvo type="num" val="1"/>
        <cfvo type="num" val="2"/>
      </iconSet>
    </cfRule>
  </conditionalFormatting>
  <conditionalFormatting sqref="W216:W220">
    <cfRule type="iconSet" priority="294">
      <iconSet iconSet="3Symbols" showValue="0">
        <cfvo type="percent" val="0"/>
        <cfvo type="num" val="1"/>
        <cfvo type="num" val="2"/>
      </iconSet>
    </cfRule>
  </conditionalFormatting>
  <conditionalFormatting sqref="W223:W224">
    <cfRule type="iconSet" priority="293">
      <iconSet iconSet="3Symbols" showValue="0">
        <cfvo type="percent" val="0"/>
        <cfvo type="num" val="1"/>
        <cfvo type="num" val="2"/>
      </iconSet>
    </cfRule>
  </conditionalFormatting>
  <conditionalFormatting sqref="AK9:AK10">
    <cfRule type="iconSet" priority="292">
      <iconSet iconSet="3Symbols" showValue="0">
        <cfvo type="percent" val="0"/>
        <cfvo type="num" val="1"/>
        <cfvo type="num" val="2"/>
      </iconSet>
    </cfRule>
  </conditionalFormatting>
  <conditionalFormatting sqref="AK12:AK19">
    <cfRule type="iconSet" priority="291">
      <iconSet iconSet="3Symbols" showValue="0">
        <cfvo type="percent" val="0"/>
        <cfvo type="num" val="1"/>
        <cfvo type="num" val="2"/>
      </iconSet>
    </cfRule>
  </conditionalFormatting>
  <conditionalFormatting sqref="AK21:AK22 AK27:AK31">
    <cfRule type="iconSet" priority="290">
      <iconSet iconSet="3Symbols" showValue="0">
        <cfvo type="percent" val="0"/>
        <cfvo type="num" val="1"/>
        <cfvo type="num" val="2"/>
      </iconSet>
    </cfRule>
  </conditionalFormatting>
  <conditionalFormatting sqref="AK23:AK26">
    <cfRule type="iconSet" priority="240">
      <iconSet iconSet="3Symbols" showValue="0">
        <cfvo type="percent" val="0"/>
        <cfvo type="num" val="1"/>
        <cfvo type="num" val="2"/>
      </iconSet>
    </cfRule>
  </conditionalFormatting>
  <conditionalFormatting sqref="AK33:AK34">
    <cfRule type="iconSet" priority="289">
      <iconSet iconSet="3Symbols" showValue="0">
        <cfvo type="percent" val="0"/>
        <cfvo type="num" val="1"/>
        <cfvo type="num" val="2"/>
      </iconSet>
    </cfRule>
  </conditionalFormatting>
  <conditionalFormatting sqref="AK37:AK40">
    <cfRule type="iconSet" priority="239">
      <iconSet iconSet="3Symbols" showValue="0">
        <cfvo type="percent" val="0"/>
        <cfvo type="num" val="1"/>
        <cfvo type="num" val="2"/>
      </iconSet>
    </cfRule>
  </conditionalFormatting>
  <conditionalFormatting sqref="AK42:AK43">
    <cfRule type="iconSet" priority="287">
      <iconSet iconSet="3Symbols" showValue="0">
        <cfvo type="percent" val="0"/>
        <cfvo type="num" val="1"/>
        <cfvo type="num" val="2"/>
      </iconSet>
    </cfRule>
  </conditionalFormatting>
  <conditionalFormatting sqref="AK45:AK46">
    <cfRule type="iconSet" priority="238">
      <iconSet iconSet="3Symbols" showValue="0">
        <cfvo type="percent" val="0"/>
        <cfvo type="num" val="1"/>
        <cfvo type="num" val="2"/>
      </iconSet>
    </cfRule>
  </conditionalFormatting>
  <conditionalFormatting sqref="AK49:AK54">
    <cfRule type="iconSet" priority="237">
      <iconSet iconSet="3Symbols" showValue="0">
        <cfvo type="percent" val="0"/>
        <cfvo type="num" val="1"/>
        <cfvo type="num" val="2"/>
      </iconSet>
    </cfRule>
  </conditionalFormatting>
  <conditionalFormatting sqref="AK57:AK59">
    <cfRule type="iconSet" priority="284">
      <iconSet iconSet="3Symbols" showValue="0">
        <cfvo type="percent" val="0"/>
        <cfvo type="num" val="1"/>
        <cfvo type="num" val="2"/>
      </iconSet>
    </cfRule>
  </conditionalFormatting>
  <conditionalFormatting sqref="AK60">
    <cfRule type="iconSet" priority="236">
      <iconSet iconSet="3Symbols" showValue="0">
        <cfvo type="percent" val="0"/>
        <cfvo type="num" val="1"/>
        <cfvo type="num" val="2"/>
      </iconSet>
    </cfRule>
  </conditionalFormatting>
  <conditionalFormatting sqref="AK62:AK63">
    <cfRule type="iconSet" priority="283">
      <iconSet iconSet="3Symbols" showValue="0">
        <cfvo type="percent" val="0"/>
        <cfvo type="num" val="1"/>
        <cfvo type="num" val="2"/>
      </iconSet>
    </cfRule>
  </conditionalFormatting>
  <conditionalFormatting sqref="AK65:AK66">
    <cfRule type="iconSet" priority="282">
      <iconSet iconSet="3Symbols" showValue="0">
        <cfvo type="percent" val="0"/>
        <cfvo type="num" val="1"/>
        <cfvo type="num" val="2"/>
      </iconSet>
    </cfRule>
  </conditionalFormatting>
  <conditionalFormatting sqref="AK68:AK69">
    <cfRule type="iconSet" priority="281">
      <iconSet iconSet="3Symbols" showValue="0">
        <cfvo type="percent" val="0"/>
        <cfvo type="num" val="1"/>
        <cfvo type="num" val="2"/>
      </iconSet>
    </cfRule>
  </conditionalFormatting>
  <conditionalFormatting sqref="AK71:AK72">
    <cfRule type="iconSet" priority="280">
      <iconSet iconSet="3Symbols" showValue="0">
        <cfvo type="percent" val="0"/>
        <cfvo type="num" val="1"/>
        <cfvo type="num" val="2"/>
      </iconSet>
    </cfRule>
  </conditionalFormatting>
  <conditionalFormatting sqref="AK74:AK75">
    <cfRule type="iconSet" priority="279">
      <iconSet iconSet="3Symbols" showValue="0">
        <cfvo type="percent" val="0"/>
        <cfvo type="num" val="1"/>
        <cfvo type="num" val="2"/>
      </iconSet>
    </cfRule>
  </conditionalFormatting>
  <conditionalFormatting sqref="AK78:AK79">
    <cfRule type="iconSet" priority="278">
      <iconSet iconSet="3Symbols" showValue="0">
        <cfvo type="percent" val="0"/>
        <cfvo type="num" val="1"/>
        <cfvo type="num" val="2"/>
      </iconSet>
    </cfRule>
  </conditionalFormatting>
  <conditionalFormatting sqref="AK81:AK82">
    <cfRule type="iconSet" priority="277">
      <iconSet iconSet="3Symbols" showValue="0">
        <cfvo type="percent" val="0"/>
        <cfvo type="num" val="1"/>
        <cfvo type="num" val="2"/>
      </iconSet>
    </cfRule>
  </conditionalFormatting>
  <conditionalFormatting sqref="AK84:AK85">
    <cfRule type="iconSet" priority="276">
      <iconSet iconSet="3Symbols" showValue="0">
        <cfvo type="percent" val="0"/>
        <cfvo type="num" val="1"/>
        <cfvo type="num" val="2"/>
      </iconSet>
    </cfRule>
  </conditionalFormatting>
  <conditionalFormatting sqref="AK87:AK88">
    <cfRule type="iconSet" priority="275">
      <iconSet iconSet="3Symbols" showValue="0">
        <cfvo type="percent" val="0"/>
        <cfvo type="num" val="1"/>
        <cfvo type="num" val="2"/>
      </iconSet>
    </cfRule>
  </conditionalFormatting>
  <conditionalFormatting sqref="AK91:AK97">
    <cfRule type="iconSet" priority="274">
      <iconSet iconSet="3Symbols" showValue="0">
        <cfvo type="percent" val="0"/>
        <cfvo type="num" val="1"/>
        <cfvo type="num" val="2"/>
      </iconSet>
    </cfRule>
  </conditionalFormatting>
  <conditionalFormatting sqref="AK99:AK106">
    <cfRule type="iconSet" priority="235">
      <iconSet iconSet="3Symbols" showValue="0">
        <cfvo type="percent" val="0"/>
        <cfvo type="num" val="1"/>
        <cfvo type="num" val="2"/>
      </iconSet>
    </cfRule>
  </conditionalFormatting>
  <conditionalFormatting sqref="AK108:AK110">
    <cfRule type="iconSet" priority="234">
      <iconSet iconSet="3Symbols" showValue="0">
        <cfvo type="percent" val="0"/>
        <cfvo type="num" val="1"/>
        <cfvo type="num" val="2"/>
      </iconSet>
    </cfRule>
  </conditionalFormatting>
  <conditionalFormatting sqref="AK113:AK117">
    <cfRule type="iconSet" priority="233">
      <iconSet iconSet="3Symbols" showValue="0">
        <cfvo type="percent" val="0"/>
        <cfvo type="num" val="1"/>
        <cfvo type="num" val="2"/>
      </iconSet>
    </cfRule>
  </conditionalFormatting>
  <conditionalFormatting sqref="AK118">
    <cfRule type="iconSet" priority="271">
      <iconSet iconSet="3Symbols" showValue="0">
        <cfvo type="percent" val="0"/>
        <cfvo type="num" val="1"/>
        <cfvo type="num" val="2"/>
      </iconSet>
    </cfRule>
  </conditionalFormatting>
  <conditionalFormatting sqref="AK120:AK121">
    <cfRule type="iconSet" priority="270">
      <iconSet iconSet="3Symbols" showValue="0">
        <cfvo type="percent" val="0"/>
        <cfvo type="num" val="1"/>
        <cfvo type="num" val="2"/>
      </iconSet>
    </cfRule>
  </conditionalFormatting>
  <conditionalFormatting sqref="AK123:AK124">
    <cfRule type="iconSet" priority="269">
      <iconSet iconSet="3Symbols" showValue="0">
        <cfvo type="percent" val="0"/>
        <cfvo type="num" val="1"/>
        <cfvo type="num" val="2"/>
      </iconSet>
    </cfRule>
  </conditionalFormatting>
  <conditionalFormatting sqref="AK126:AK127">
    <cfRule type="iconSet" priority="268">
      <iconSet iconSet="3Symbols" showValue="0">
        <cfvo type="percent" val="0"/>
        <cfvo type="num" val="1"/>
        <cfvo type="num" val="2"/>
      </iconSet>
    </cfRule>
  </conditionalFormatting>
  <conditionalFormatting sqref="AK129:AK130">
    <cfRule type="iconSet" priority="267">
      <iconSet iconSet="3Symbols" showValue="0">
        <cfvo type="percent" val="0"/>
        <cfvo type="num" val="1"/>
        <cfvo type="num" val="2"/>
      </iconSet>
    </cfRule>
  </conditionalFormatting>
  <conditionalFormatting sqref="AK132:AK133">
    <cfRule type="iconSet" priority="266">
      <iconSet iconSet="3Symbols" showValue="0">
        <cfvo type="percent" val="0"/>
        <cfvo type="num" val="1"/>
        <cfvo type="num" val="2"/>
      </iconSet>
    </cfRule>
  </conditionalFormatting>
  <conditionalFormatting sqref="AK135">
    <cfRule type="iconSet" priority="265">
      <iconSet iconSet="3Symbols" showValue="0">
        <cfvo type="percent" val="0"/>
        <cfvo type="num" val="1"/>
        <cfvo type="num" val="2"/>
      </iconSet>
    </cfRule>
  </conditionalFormatting>
  <conditionalFormatting sqref="AK138:AK139">
    <cfRule type="iconSet" priority="264">
      <iconSet iconSet="3Symbols" showValue="0">
        <cfvo type="percent" val="0"/>
        <cfvo type="num" val="1"/>
        <cfvo type="num" val="2"/>
      </iconSet>
    </cfRule>
  </conditionalFormatting>
  <conditionalFormatting sqref="AK141:AK146">
    <cfRule type="iconSet" priority="263">
      <iconSet iconSet="3Symbols" showValue="0">
        <cfvo type="percent" val="0"/>
        <cfvo type="num" val="1"/>
        <cfvo type="num" val="2"/>
      </iconSet>
    </cfRule>
  </conditionalFormatting>
  <conditionalFormatting sqref="AK149:AK150">
    <cfRule type="iconSet" priority="262">
      <iconSet iconSet="3Symbols" showValue="0">
        <cfvo type="percent" val="0"/>
        <cfvo type="num" val="1"/>
        <cfvo type="num" val="2"/>
      </iconSet>
    </cfRule>
  </conditionalFormatting>
  <conditionalFormatting sqref="AK152:AK153">
    <cfRule type="iconSet" priority="261">
      <iconSet iconSet="3Symbols" showValue="0">
        <cfvo type="percent" val="0"/>
        <cfvo type="num" val="1"/>
        <cfvo type="num" val="2"/>
      </iconSet>
    </cfRule>
  </conditionalFormatting>
  <conditionalFormatting sqref="AK155:AK156">
    <cfRule type="iconSet" priority="260">
      <iconSet iconSet="3Symbols" showValue="0">
        <cfvo type="percent" val="0"/>
        <cfvo type="num" val="1"/>
        <cfvo type="num" val="2"/>
      </iconSet>
    </cfRule>
  </conditionalFormatting>
  <conditionalFormatting sqref="AK159:AK160">
    <cfRule type="iconSet" priority="259">
      <iconSet iconSet="3Symbols" showValue="0">
        <cfvo type="percent" val="0"/>
        <cfvo type="num" val="1"/>
        <cfvo type="num" val="2"/>
      </iconSet>
    </cfRule>
  </conditionalFormatting>
  <conditionalFormatting sqref="AK162:AK163">
    <cfRule type="iconSet" priority="258">
      <iconSet iconSet="3Symbols" showValue="0">
        <cfvo type="percent" val="0"/>
        <cfvo type="num" val="1"/>
        <cfvo type="num" val="2"/>
      </iconSet>
    </cfRule>
  </conditionalFormatting>
  <conditionalFormatting sqref="AK166:AK167">
    <cfRule type="iconSet" priority="257">
      <iconSet iconSet="3Symbols" showValue="0">
        <cfvo type="percent" val="0"/>
        <cfvo type="num" val="1"/>
        <cfvo type="num" val="2"/>
      </iconSet>
    </cfRule>
  </conditionalFormatting>
  <conditionalFormatting sqref="AK169:AK170">
    <cfRule type="iconSet" priority="256">
      <iconSet iconSet="3Symbols" showValue="0">
        <cfvo type="percent" val="0"/>
        <cfvo type="num" val="1"/>
        <cfvo type="num" val="2"/>
      </iconSet>
    </cfRule>
  </conditionalFormatting>
  <conditionalFormatting sqref="AK173:AK174">
    <cfRule type="iconSet" priority="255">
      <iconSet iconSet="3Symbols" showValue="0">
        <cfvo type="percent" val="0"/>
        <cfvo type="num" val="1"/>
        <cfvo type="num" val="2"/>
      </iconSet>
    </cfRule>
  </conditionalFormatting>
  <conditionalFormatting sqref="AK177:AK178">
    <cfRule type="iconSet" priority="254">
      <iconSet iconSet="3Symbols" showValue="0">
        <cfvo type="percent" val="0"/>
        <cfvo type="num" val="1"/>
        <cfvo type="num" val="2"/>
      </iconSet>
    </cfRule>
  </conditionalFormatting>
  <conditionalFormatting sqref="AK181:AK182">
    <cfRule type="iconSet" priority="253">
      <iconSet iconSet="3Symbols" showValue="0">
        <cfvo type="percent" val="0"/>
        <cfvo type="num" val="1"/>
        <cfvo type="num" val="2"/>
      </iconSet>
    </cfRule>
  </conditionalFormatting>
  <conditionalFormatting sqref="AK184:AK185">
    <cfRule type="iconSet" priority="252">
      <iconSet iconSet="3Symbols" showValue="0">
        <cfvo type="percent" val="0"/>
        <cfvo type="num" val="1"/>
        <cfvo type="num" val="2"/>
      </iconSet>
    </cfRule>
  </conditionalFormatting>
  <conditionalFormatting sqref="AK187:AK188">
    <cfRule type="iconSet" priority="251">
      <iconSet iconSet="3Symbols" showValue="0">
        <cfvo type="percent" val="0"/>
        <cfvo type="num" val="1"/>
        <cfvo type="num" val="2"/>
      </iconSet>
    </cfRule>
  </conditionalFormatting>
  <conditionalFormatting sqref="AK190:AK191">
    <cfRule type="iconSet" priority="250">
      <iconSet iconSet="3Symbols" showValue="0">
        <cfvo type="percent" val="0"/>
        <cfvo type="num" val="1"/>
        <cfvo type="num" val="2"/>
      </iconSet>
    </cfRule>
  </conditionalFormatting>
  <conditionalFormatting sqref="AK194:AK195">
    <cfRule type="iconSet" priority="249">
      <iconSet iconSet="3Symbols" showValue="0">
        <cfvo type="percent" val="0"/>
        <cfvo type="num" val="1"/>
        <cfvo type="num" val="2"/>
      </iconSet>
    </cfRule>
  </conditionalFormatting>
  <conditionalFormatting sqref="AK197:AK198">
    <cfRule type="iconSet" priority="248">
      <iconSet iconSet="3Symbols" showValue="0">
        <cfvo type="percent" val="0"/>
        <cfvo type="num" val="1"/>
        <cfvo type="num" val="2"/>
      </iconSet>
    </cfRule>
  </conditionalFormatting>
  <conditionalFormatting sqref="AK200:AK201">
    <cfRule type="iconSet" priority="247">
      <iconSet iconSet="3Symbols" showValue="0">
        <cfvo type="percent" val="0"/>
        <cfvo type="num" val="1"/>
        <cfvo type="num" val="2"/>
      </iconSet>
    </cfRule>
  </conditionalFormatting>
  <conditionalFormatting sqref="AK203:AK205">
    <cfRule type="iconSet" priority="246">
      <iconSet iconSet="3Symbols" showValue="0">
        <cfvo type="percent" val="0"/>
        <cfvo type="num" val="1"/>
        <cfvo type="num" val="2"/>
      </iconSet>
    </cfRule>
  </conditionalFormatting>
  <conditionalFormatting sqref="AK207">
    <cfRule type="iconSet" priority="245">
      <iconSet iconSet="3Symbols" showValue="0">
        <cfvo type="percent" val="0"/>
        <cfvo type="num" val="1"/>
        <cfvo type="num" val="2"/>
      </iconSet>
    </cfRule>
  </conditionalFormatting>
  <conditionalFormatting sqref="AK210:AK211">
    <cfRule type="iconSet" priority="244">
      <iconSet iconSet="3Symbols" showValue="0">
        <cfvo type="percent" val="0"/>
        <cfvo type="num" val="1"/>
        <cfvo type="num" val="2"/>
      </iconSet>
    </cfRule>
  </conditionalFormatting>
  <conditionalFormatting sqref="AK213:AK214">
    <cfRule type="iconSet" priority="243">
      <iconSet iconSet="3Symbols" showValue="0">
        <cfvo type="percent" val="0"/>
        <cfvo type="num" val="1"/>
        <cfvo type="num" val="2"/>
      </iconSet>
    </cfRule>
  </conditionalFormatting>
  <conditionalFormatting sqref="AK216:AK220">
    <cfRule type="iconSet" priority="242">
      <iconSet iconSet="3Symbols" showValue="0">
        <cfvo type="percent" val="0"/>
        <cfvo type="num" val="1"/>
        <cfvo type="num" val="2"/>
      </iconSet>
    </cfRule>
  </conditionalFormatting>
  <conditionalFormatting sqref="AK223:AK224">
    <cfRule type="iconSet" priority="241">
      <iconSet iconSet="3Symbols" showValue="0">
        <cfvo type="percent" val="0"/>
        <cfvo type="num" val="1"/>
        <cfvo type="num" val="2"/>
      </iconSet>
    </cfRule>
  </conditionalFormatting>
  <conditionalFormatting sqref="AY9:AY10">
    <cfRule type="iconSet" priority="232">
      <iconSet iconSet="3Symbols" showValue="0">
        <cfvo type="percent" val="0"/>
        <cfvo type="num" val="1"/>
        <cfvo type="num" val="2"/>
      </iconSet>
    </cfRule>
  </conditionalFormatting>
  <conditionalFormatting sqref="AY12:AY19">
    <cfRule type="iconSet" priority="231">
      <iconSet iconSet="3Symbols" showValue="0">
        <cfvo type="percent" val="0"/>
        <cfvo type="num" val="1"/>
        <cfvo type="num" val="2"/>
      </iconSet>
    </cfRule>
  </conditionalFormatting>
  <conditionalFormatting sqref="AY21:AY22 AY27:AY31">
    <cfRule type="iconSet" priority="230">
      <iconSet iconSet="3Symbols" showValue="0">
        <cfvo type="percent" val="0"/>
        <cfvo type="num" val="1"/>
        <cfvo type="num" val="2"/>
      </iconSet>
    </cfRule>
  </conditionalFormatting>
  <conditionalFormatting sqref="AY23:AY26">
    <cfRule type="iconSet" priority="185">
      <iconSet iconSet="3Symbols" showValue="0">
        <cfvo type="percent" val="0"/>
        <cfvo type="num" val="1"/>
        <cfvo type="num" val="2"/>
      </iconSet>
    </cfRule>
  </conditionalFormatting>
  <conditionalFormatting sqref="AY33:AY34">
    <cfRule type="iconSet" priority="229">
      <iconSet iconSet="3Symbols" showValue="0">
        <cfvo type="percent" val="0"/>
        <cfvo type="num" val="1"/>
        <cfvo type="num" val="2"/>
      </iconSet>
    </cfRule>
  </conditionalFormatting>
  <conditionalFormatting sqref="AY37:AY40">
    <cfRule type="iconSet" priority="184">
      <iconSet iconSet="3Symbols" showValue="0">
        <cfvo type="percent" val="0"/>
        <cfvo type="num" val="1"/>
        <cfvo type="num" val="2"/>
      </iconSet>
    </cfRule>
  </conditionalFormatting>
  <conditionalFormatting sqref="AY42:AY43">
    <cfRule type="iconSet" priority="228">
      <iconSet iconSet="3Symbols" showValue="0">
        <cfvo type="percent" val="0"/>
        <cfvo type="num" val="1"/>
        <cfvo type="num" val="2"/>
      </iconSet>
    </cfRule>
  </conditionalFormatting>
  <conditionalFormatting sqref="AY45:AY46">
    <cfRule type="iconSet" priority="183">
      <iconSet iconSet="3Symbols" showValue="0">
        <cfvo type="percent" val="0"/>
        <cfvo type="num" val="1"/>
        <cfvo type="num" val="2"/>
      </iconSet>
    </cfRule>
  </conditionalFormatting>
  <conditionalFormatting sqref="AY49:AY54">
    <cfRule type="iconSet" priority="182">
      <iconSet iconSet="3Symbols" showValue="0">
        <cfvo type="percent" val="0"/>
        <cfvo type="num" val="1"/>
        <cfvo type="num" val="2"/>
      </iconSet>
    </cfRule>
  </conditionalFormatting>
  <conditionalFormatting sqref="AY57:AY59">
    <cfRule type="iconSet" priority="227">
      <iconSet iconSet="3Symbols" showValue="0">
        <cfvo type="percent" val="0"/>
        <cfvo type="num" val="1"/>
        <cfvo type="num" val="2"/>
      </iconSet>
    </cfRule>
  </conditionalFormatting>
  <conditionalFormatting sqref="AY60">
    <cfRule type="iconSet" priority="181">
      <iconSet iconSet="3Symbols" showValue="0">
        <cfvo type="percent" val="0"/>
        <cfvo type="num" val="1"/>
        <cfvo type="num" val="2"/>
      </iconSet>
    </cfRule>
  </conditionalFormatting>
  <conditionalFormatting sqref="AY62:AY63">
    <cfRule type="iconSet" priority="226">
      <iconSet iconSet="3Symbols" showValue="0">
        <cfvo type="percent" val="0"/>
        <cfvo type="num" val="1"/>
        <cfvo type="num" val="2"/>
      </iconSet>
    </cfRule>
  </conditionalFormatting>
  <conditionalFormatting sqref="AY65:AY66">
    <cfRule type="iconSet" priority="225">
      <iconSet iconSet="3Symbols" showValue="0">
        <cfvo type="percent" val="0"/>
        <cfvo type="num" val="1"/>
        <cfvo type="num" val="2"/>
      </iconSet>
    </cfRule>
  </conditionalFormatting>
  <conditionalFormatting sqref="AY68:AY69">
    <cfRule type="iconSet" priority="224">
      <iconSet iconSet="3Symbols" showValue="0">
        <cfvo type="percent" val="0"/>
        <cfvo type="num" val="1"/>
        <cfvo type="num" val="2"/>
      </iconSet>
    </cfRule>
  </conditionalFormatting>
  <conditionalFormatting sqref="AY71:AY72">
    <cfRule type="iconSet" priority="223">
      <iconSet iconSet="3Symbols" showValue="0">
        <cfvo type="percent" val="0"/>
        <cfvo type="num" val="1"/>
        <cfvo type="num" val="2"/>
      </iconSet>
    </cfRule>
  </conditionalFormatting>
  <conditionalFormatting sqref="AY74:AY75">
    <cfRule type="iconSet" priority="222">
      <iconSet iconSet="3Symbols" showValue="0">
        <cfvo type="percent" val="0"/>
        <cfvo type="num" val="1"/>
        <cfvo type="num" val="2"/>
      </iconSet>
    </cfRule>
  </conditionalFormatting>
  <conditionalFormatting sqref="AY78:AY79">
    <cfRule type="iconSet" priority="221">
      <iconSet iconSet="3Symbols" showValue="0">
        <cfvo type="percent" val="0"/>
        <cfvo type="num" val="1"/>
        <cfvo type="num" val="2"/>
      </iconSet>
    </cfRule>
  </conditionalFormatting>
  <conditionalFormatting sqref="AY81:AY82">
    <cfRule type="iconSet" priority="220">
      <iconSet iconSet="3Symbols" showValue="0">
        <cfvo type="percent" val="0"/>
        <cfvo type="num" val="1"/>
        <cfvo type="num" val="2"/>
      </iconSet>
    </cfRule>
  </conditionalFormatting>
  <conditionalFormatting sqref="AY84:AY85">
    <cfRule type="iconSet" priority="219">
      <iconSet iconSet="3Symbols" showValue="0">
        <cfvo type="percent" val="0"/>
        <cfvo type="num" val="1"/>
        <cfvo type="num" val="2"/>
      </iconSet>
    </cfRule>
  </conditionalFormatting>
  <conditionalFormatting sqref="AY87:AY88">
    <cfRule type="iconSet" priority="218">
      <iconSet iconSet="3Symbols" showValue="0">
        <cfvo type="percent" val="0"/>
        <cfvo type="num" val="1"/>
        <cfvo type="num" val="2"/>
      </iconSet>
    </cfRule>
  </conditionalFormatting>
  <conditionalFormatting sqref="AY91:AY97">
    <cfRule type="iconSet" priority="217">
      <iconSet iconSet="3Symbols" showValue="0">
        <cfvo type="percent" val="0"/>
        <cfvo type="num" val="1"/>
        <cfvo type="num" val="2"/>
      </iconSet>
    </cfRule>
  </conditionalFormatting>
  <conditionalFormatting sqref="AY99:AY106">
    <cfRule type="iconSet" priority="180">
      <iconSet iconSet="3Symbols" showValue="0">
        <cfvo type="percent" val="0"/>
        <cfvo type="num" val="1"/>
        <cfvo type="num" val="2"/>
      </iconSet>
    </cfRule>
  </conditionalFormatting>
  <conditionalFormatting sqref="AY108:AY110">
    <cfRule type="iconSet" priority="179">
      <iconSet iconSet="3Symbols" showValue="0">
        <cfvo type="percent" val="0"/>
        <cfvo type="num" val="1"/>
        <cfvo type="num" val="2"/>
      </iconSet>
    </cfRule>
  </conditionalFormatting>
  <conditionalFormatting sqref="AY113:AY117">
    <cfRule type="iconSet" priority="178">
      <iconSet iconSet="3Symbols" showValue="0">
        <cfvo type="percent" val="0"/>
        <cfvo type="num" val="1"/>
        <cfvo type="num" val="2"/>
      </iconSet>
    </cfRule>
  </conditionalFormatting>
  <conditionalFormatting sqref="AY118">
    <cfRule type="iconSet" priority="216">
      <iconSet iconSet="3Symbols" showValue="0">
        <cfvo type="percent" val="0"/>
        <cfvo type="num" val="1"/>
        <cfvo type="num" val="2"/>
      </iconSet>
    </cfRule>
  </conditionalFormatting>
  <conditionalFormatting sqref="AY120:AY121">
    <cfRule type="iconSet" priority="215">
      <iconSet iconSet="3Symbols" showValue="0">
        <cfvo type="percent" val="0"/>
        <cfvo type="num" val="1"/>
        <cfvo type="num" val="2"/>
      </iconSet>
    </cfRule>
  </conditionalFormatting>
  <conditionalFormatting sqref="AY123:AY124">
    <cfRule type="iconSet" priority="214">
      <iconSet iconSet="3Symbols" showValue="0">
        <cfvo type="percent" val="0"/>
        <cfvo type="num" val="1"/>
        <cfvo type="num" val="2"/>
      </iconSet>
    </cfRule>
  </conditionalFormatting>
  <conditionalFormatting sqref="AY126:AY127">
    <cfRule type="iconSet" priority="213">
      <iconSet iconSet="3Symbols" showValue="0">
        <cfvo type="percent" val="0"/>
        <cfvo type="num" val="1"/>
        <cfvo type="num" val="2"/>
      </iconSet>
    </cfRule>
  </conditionalFormatting>
  <conditionalFormatting sqref="AY129:AY130">
    <cfRule type="iconSet" priority="212">
      <iconSet iconSet="3Symbols" showValue="0">
        <cfvo type="percent" val="0"/>
        <cfvo type="num" val="1"/>
        <cfvo type="num" val="2"/>
      </iconSet>
    </cfRule>
  </conditionalFormatting>
  <conditionalFormatting sqref="AY132:AY133">
    <cfRule type="iconSet" priority="211">
      <iconSet iconSet="3Symbols" showValue="0">
        <cfvo type="percent" val="0"/>
        <cfvo type="num" val="1"/>
        <cfvo type="num" val="2"/>
      </iconSet>
    </cfRule>
  </conditionalFormatting>
  <conditionalFormatting sqref="AY135">
    <cfRule type="iconSet" priority="210">
      <iconSet iconSet="3Symbols" showValue="0">
        <cfvo type="percent" val="0"/>
        <cfvo type="num" val="1"/>
        <cfvo type="num" val="2"/>
      </iconSet>
    </cfRule>
  </conditionalFormatting>
  <conditionalFormatting sqref="AY138:AY139">
    <cfRule type="iconSet" priority="209">
      <iconSet iconSet="3Symbols" showValue="0">
        <cfvo type="percent" val="0"/>
        <cfvo type="num" val="1"/>
        <cfvo type="num" val="2"/>
      </iconSet>
    </cfRule>
  </conditionalFormatting>
  <conditionalFormatting sqref="AY141:AY146">
    <cfRule type="iconSet" priority="208">
      <iconSet iconSet="3Symbols" showValue="0">
        <cfvo type="percent" val="0"/>
        <cfvo type="num" val="1"/>
        <cfvo type="num" val="2"/>
      </iconSet>
    </cfRule>
  </conditionalFormatting>
  <conditionalFormatting sqref="AY149:AY150">
    <cfRule type="iconSet" priority="207">
      <iconSet iconSet="3Symbols" showValue="0">
        <cfvo type="percent" val="0"/>
        <cfvo type="num" val="1"/>
        <cfvo type="num" val="2"/>
      </iconSet>
    </cfRule>
  </conditionalFormatting>
  <conditionalFormatting sqref="AY152:AY153">
    <cfRule type="iconSet" priority="206">
      <iconSet iconSet="3Symbols" showValue="0">
        <cfvo type="percent" val="0"/>
        <cfvo type="num" val="1"/>
        <cfvo type="num" val="2"/>
      </iconSet>
    </cfRule>
  </conditionalFormatting>
  <conditionalFormatting sqref="AY155:AY156">
    <cfRule type="iconSet" priority="205">
      <iconSet iconSet="3Symbols" showValue="0">
        <cfvo type="percent" val="0"/>
        <cfvo type="num" val="1"/>
        <cfvo type="num" val="2"/>
      </iconSet>
    </cfRule>
  </conditionalFormatting>
  <conditionalFormatting sqref="AY159:AY160">
    <cfRule type="iconSet" priority="204">
      <iconSet iconSet="3Symbols" showValue="0">
        <cfvo type="percent" val="0"/>
        <cfvo type="num" val="1"/>
        <cfvo type="num" val="2"/>
      </iconSet>
    </cfRule>
  </conditionalFormatting>
  <conditionalFormatting sqref="AY162:AY163">
    <cfRule type="iconSet" priority="203">
      <iconSet iconSet="3Symbols" showValue="0">
        <cfvo type="percent" val="0"/>
        <cfvo type="num" val="1"/>
        <cfvo type="num" val="2"/>
      </iconSet>
    </cfRule>
  </conditionalFormatting>
  <conditionalFormatting sqref="AY166:AY167">
    <cfRule type="iconSet" priority="202">
      <iconSet iconSet="3Symbols" showValue="0">
        <cfvo type="percent" val="0"/>
        <cfvo type="num" val="1"/>
        <cfvo type="num" val="2"/>
      </iconSet>
    </cfRule>
  </conditionalFormatting>
  <conditionalFormatting sqref="AY169:AY170">
    <cfRule type="iconSet" priority="201">
      <iconSet iconSet="3Symbols" showValue="0">
        <cfvo type="percent" val="0"/>
        <cfvo type="num" val="1"/>
        <cfvo type="num" val="2"/>
      </iconSet>
    </cfRule>
  </conditionalFormatting>
  <conditionalFormatting sqref="AY173">
    <cfRule type="iconSet" priority="177">
      <iconSet iconSet="3Symbols" showValue="0">
        <cfvo type="percent" val="0"/>
        <cfvo type="num" val="1"/>
        <cfvo type="num" val="2"/>
      </iconSet>
    </cfRule>
  </conditionalFormatting>
  <conditionalFormatting sqref="AY174">
    <cfRule type="iconSet" priority="200">
      <iconSet iconSet="3Symbols" showValue="0">
        <cfvo type="percent" val="0"/>
        <cfvo type="num" val="1"/>
        <cfvo type="num" val="2"/>
      </iconSet>
    </cfRule>
  </conditionalFormatting>
  <conditionalFormatting sqref="AY177:AY178">
    <cfRule type="iconSet" priority="199">
      <iconSet iconSet="3Symbols" showValue="0">
        <cfvo type="percent" val="0"/>
        <cfvo type="num" val="1"/>
        <cfvo type="num" val="2"/>
      </iconSet>
    </cfRule>
  </conditionalFormatting>
  <conditionalFormatting sqref="AY181:AY182">
    <cfRule type="iconSet" priority="198">
      <iconSet iconSet="3Symbols" showValue="0">
        <cfvo type="percent" val="0"/>
        <cfvo type="num" val="1"/>
        <cfvo type="num" val="2"/>
      </iconSet>
    </cfRule>
  </conditionalFormatting>
  <conditionalFormatting sqref="AY184:AY185">
    <cfRule type="iconSet" priority="197">
      <iconSet iconSet="3Symbols" showValue="0">
        <cfvo type="percent" val="0"/>
        <cfvo type="num" val="1"/>
        <cfvo type="num" val="2"/>
      </iconSet>
    </cfRule>
  </conditionalFormatting>
  <conditionalFormatting sqref="AY187:AY188">
    <cfRule type="iconSet" priority="196">
      <iconSet iconSet="3Symbols" showValue="0">
        <cfvo type="percent" val="0"/>
        <cfvo type="num" val="1"/>
        <cfvo type="num" val="2"/>
      </iconSet>
    </cfRule>
  </conditionalFormatting>
  <conditionalFormatting sqref="AY190:AY191">
    <cfRule type="iconSet" priority="195">
      <iconSet iconSet="3Symbols" showValue="0">
        <cfvo type="percent" val="0"/>
        <cfvo type="num" val="1"/>
        <cfvo type="num" val="2"/>
      </iconSet>
    </cfRule>
  </conditionalFormatting>
  <conditionalFormatting sqref="AY194:AY195">
    <cfRule type="iconSet" priority="194">
      <iconSet iconSet="3Symbols" showValue="0">
        <cfvo type="percent" val="0"/>
        <cfvo type="num" val="1"/>
        <cfvo type="num" val="2"/>
      </iconSet>
    </cfRule>
  </conditionalFormatting>
  <conditionalFormatting sqref="AY197:AY198">
    <cfRule type="iconSet" priority="193">
      <iconSet iconSet="3Symbols" showValue="0">
        <cfvo type="percent" val="0"/>
        <cfvo type="num" val="1"/>
        <cfvo type="num" val="2"/>
      </iconSet>
    </cfRule>
  </conditionalFormatting>
  <conditionalFormatting sqref="AY200:AY201">
    <cfRule type="iconSet" priority="192">
      <iconSet iconSet="3Symbols" showValue="0">
        <cfvo type="percent" val="0"/>
        <cfvo type="num" val="1"/>
        <cfvo type="num" val="2"/>
      </iconSet>
    </cfRule>
  </conditionalFormatting>
  <conditionalFormatting sqref="AY203:AY205">
    <cfRule type="iconSet" priority="191">
      <iconSet iconSet="3Symbols" showValue="0">
        <cfvo type="percent" val="0"/>
        <cfvo type="num" val="1"/>
        <cfvo type="num" val="2"/>
      </iconSet>
    </cfRule>
  </conditionalFormatting>
  <conditionalFormatting sqref="AY207">
    <cfRule type="iconSet" priority="190">
      <iconSet iconSet="3Symbols" showValue="0">
        <cfvo type="percent" val="0"/>
        <cfvo type="num" val="1"/>
        <cfvo type="num" val="2"/>
      </iconSet>
    </cfRule>
  </conditionalFormatting>
  <conditionalFormatting sqref="AY210:AY211">
    <cfRule type="iconSet" priority="189">
      <iconSet iconSet="3Symbols" showValue="0">
        <cfvo type="percent" val="0"/>
        <cfvo type="num" val="1"/>
        <cfvo type="num" val="2"/>
      </iconSet>
    </cfRule>
  </conditionalFormatting>
  <conditionalFormatting sqref="AY213:AY214">
    <cfRule type="iconSet" priority="188">
      <iconSet iconSet="3Symbols" showValue="0">
        <cfvo type="percent" val="0"/>
        <cfvo type="num" val="1"/>
        <cfvo type="num" val="2"/>
      </iconSet>
    </cfRule>
  </conditionalFormatting>
  <conditionalFormatting sqref="AY216:AY220">
    <cfRule type="iconSet" priority="187">
      <iconSet iconSet="3Symbols" showValue="0">
        <cfvo type="percent" val="0"/>
        <cfvo type="num" val="1"/>
        <cfvo type="num" val="2"/>
      </iconSet>
    </cfRule>
  </conditionalFormatting>
  <conditionalFormatting sqref="AY223:AY224">
    <cfRule type="iconSet" priority="186">
      <iconSet iconSet="3Symbols" showValue="0">
        <cfvo type="percent" val="0"/>
        <cfvo type="num" val="1"/>
        <cfvo type="num" val="2"/>
      </iconSet>
    </cfRule>
  </conditionalFormatting>
  <conditionalFormatting sqref="BL9:BL10">
    <cfRule type="iconSet" priority="176">
      <iconSet iconSet="3Symbols" showValue="0">
        <cfvo type="percent" val="0"/>
        <cfvo type="num" val="1"/>
        <cfvo type="num" val="2"/>
      </iconSet>
    </cfRule>
  </conditionalFormatting>
  <conditionalFormatting sqref="BL12:BL19">
    <cfRule type="iconSet" priority="175">
      <iconSet iconSet="3Symbols" showValue="0">
        <cfvo type="percent" val="0"/>
        <cfvo type="num" val="1"/>
        <cfvo type="num" val="2"/>
      </iconSet>
    </cfRule>
  </conditionalFormatting>
  <conditionalFormatting sqref="BL21:BL31">
    <cfRule type="iconSet" priority="120">
      <iconSet iconSet="3Symbols" showValue="0">
        <cfvo type="percent" val="0"/>
        <cfvo type="num" val="1"/>
        <cfvo type="num" val="2"/>
      </iconSet>
    </cfRule>
  </conditionalFormatting>
  <conditionalFormatting sqref="BL33:BL34">
    <cfRule type="iconSet" priority="173">
      <iconSet iconSet="3Symbols" showValue="0">
        <cfvo type="percent" val="0"/>
        <cfvo type="num" val="1"/>
        <cfvo type="num" val="2"/>
      </iconSet>
    </cfRule>
  </conditionalFormatting>
  <conditionalFormatting sqref="BL37:BL40">
    <cfRule type="iconSet" priority="128">
      <iconSet iconSet="3Symbols" showValue="0">
        <cfvo type="percent" val="0"/>
        <cfvo type="num" val="1"/>
        <cfvo type="num" val="2"/>
      </iconSet>
    </cfRule>
  </conditionalFormatting>
  <conditionalFormatting sqref="BL42:BL43">
    <cfRule type="iconSet" priority="172">
      <iconSet iconSet="3Symbols" showValue="0">
        <cfvo type="percent" val="0"/>
        <cfvo type="num" val="1"/>
        <cfvo type="num" val="2"/>
      </iconSet>
    </cfRule>
  </conditionalFormatting>
  <conditionalFormatting sqref="BL45:BL46">
    <cfRule type="iconSet" priority="127">
      <iconSet iconSet="3Symbols" showValue="0">
        <cfvo type="percent" val="0"/>
        <cfvo type="num" val="1"/>
        <cfvo type="num" val="2"/>
      </iconSet>
    </cfRule>
  </conditionalFormatting>
  <conditionalFormatting sqref="BL49">
    <cfRule type="iconSet" priority="119">
      <iconSet iconSet="3Symbols" showValue="0">
        <cfvo type="percent" val="0"/>
        <cfvo type="num" val="1"/>
        <cfvo type="num" val="2"/>
      </iconSet>
    </cfRule>
  </conditionalFormatting>
  <conditionalFormatting sqref="BL50:BL54">
    <cfRule type="iconSet" priority="126">
      <iconSet iconSet="3Symbols" showValue="0">
        <cfvo type="percent" val="0"/>
        <cfvo type="num" val="1"/>
        <cfvo type="num" val="2"/>
      </iconSet>
    </cfRule>
  </conditionalFormatting>
  <conditionalFormatting sqref="BL57:BL60">
    <cfRule type="iconSet" priority="118">
      <iconSet iconSet="3Symbols" showValue="0">
        <cfvo type="percent" val="0"/>
        <cfvo type="num" val="1"/>
        <cfvo type="num" val="2"/>
      </iconSet>
    </cfRule>
  </conditionalFormatting>
  <conditionalFormatting sqref="BL62:BL63">
    <cfRule type="iconSet" priority="170">
      <iconSet iconSet="3Symbols" showValue="0">
        <cfvo type="percent" val="0"/>
        <cfvo type="num" val="1"/>
        <cfvo type="num" val="2"/>
      </iconSet>
    </cfRule>
  </conditionalFormatting>
  <conditionalFormatting sqref="BL65:BL66">
    <cfRule type="iconSet" priority="169">
      <iconSet iconSet="3Symbols" showValue="0">
        <cfvo type="percent" val="0"/>
        <cfvo type="num" val="1"/>
        <cfvo type="num" val="2"/>
      </iconSet>
    </cfRule>
  </conditionalFormatting>
  <conditionalFormatting sqref="BL68:BL69">
    <cfRule type="iconSet" priority="168">
      <iconSet iconSet="3Symbols" showValue="0">
        <cfvo type="percent" val="0"/>
        <cfvo type="num" val="1"/>
        <cfvo type="num" val="2"/>
      </iconSet>
    </cfRule>
  </conditionalFormatting>
  <conditionalFormatting sqref="BL71:BL72">
    <cfRule type="iconSet" priority="167">
      <iconSet iconSet="3Symbols" showValue="0">
        <cfvo type="percent" val="0"/>
        <cfvo type="num" val="1"/>
        <cfvo type="num" val="2"/>
      </iconSet>
    </cfRule>
  </conditionalFormatting>
  <conditionalFormatting sqref="BL74:BL75">
    <cfRule type="iconSet" priority="166">
      <iconSet iconSet="3Symbols" showValue="0">
        <cfvo type="percent" val="0"/>
        <cfvo type="num" val="1"/>
        <cfvo type="num" val="2"/>
      </iconSet>
    </cfRule>
  </conditionalFormatting>
  <conditionalFormatting sqref="BL78:BL79">
    <cfRule type="iconSet" priority="165">
      <iconSet iconSet="3Symbols" showValue="0">
        <cfvo type="percent" val="0"/>
        <cfvo type="num" val="1"/>
        <cfvo type="num" val="2"/>
      </iconSet>
    </cfRule>
  </conditionalFormatting>
  <conditionalFormatting sqref="BL81:BL82">
    <cfRule type="iconSet" priority="164">
      <iconSet iconSet="3Symbols" showValue="0">
        <cfvo type="percent" val="0"/>
        <cfvo type="num" val="1"/>
        <cfvo type="num" val="2"/>
      </iconSet>
    </cfRule>
  </conditionalFormatting>
  <conditionalFormatting sqref="BL84:BL85">
    <cfRule type="iconSet" priority="163">
      <iconSet iconSet="3Symbols" showValue="0">
        <cfvo type="percent" val="0"/>
        <cfvo type="num" val="1"/>
        <cfvo type="num" val="2"/>
      </iconSet>
    </cfRule>
  </conditionalFormatting>
  <conditionalFormatting sqref="BL87:BL88">
    <cfRule type="iconSet" priority="162">
      <iconSet iconSet="3Symbols" showValue="0">
        <cfvo type="percent" val="0"/>
        <cfvo type="num" val="1"/>
        <cfvo type="num" val="2"/>
      </iconSet>
    </cfRule>
  </conditionalFormatting>
  <conditionalFormatting sqref="BL91:BL97">
    <cfRule type="iconSet" priority="117">
      <iconSet iconSet="3Symbols" showValue="0">
        <cfvo type="percent" val="0"/>
        <cfvo type="num" val="1"/>
        <cfvo type="num" val="2"/>
      </iconSet>
    </cfRule>
  </conditionalFormatting>
  <conditionalFormatting sqref="BL99:BL100">
    <cfRule type="iconSet" priority="116">
      <iconSet iconSet="3Symbols" showValue="0">
        <cfvo type="percent" val="0"/>
        <cfvo type="num" val="1"/>
        <cfvo type="num" val="2"/>
      </iconSet>
    </cfRule>
  </conditionalFormatting>
  <conditionalFormatting sqref="BL101:BL106">
    <cfRule type="iconSet" priority="124">
      <iconSet iconSet="3Symbols" showValue="0">
        <cfvo type="percent" val="0"/>
        <cfvo type="num" val="1"/>
        <cfvo type="num" val="2"/>
      </iconSet>
    </cfRule>
  </conditionalFormatting>
  <conditionalFormatting sqref="BL108:BL110">
    <cfRule type="iconSet" priority="123">
      <iconSet iconSet="3Symbols" showValue="0">
        <cfvo type="percent" val="0"/>
        <cfvo type="num" val="1"/>
        <cfvo type="num" val="2"/>
      </iconSet>
    </cfRule>
  </conditionalFormatting>
  <conditionalFormatting sqref="BL113:BL118">
    <cfRule type="iconSet" priority="115">
      <iconSet iconSet="3Symbols" showValue="0">
        <cfvo type="percent" val="0"/>
        <cfvo type="num" val="1"/>
        <cfvo type="num" val="2"/>
      </iconSet>
    </cfRule>
  </conditionalFormatting>
  <conditionalFormatting sqref="BL120:BL121">
    <cfRule type="iconSet" priority="159">
      <iconSet iconSet="3Symbols" showValue="0">
        <cfvo type="percent" val="0"/>
        <cfvo type="num" val="1"/>
        <cfvo type="num" val="2"/>
      </iconSet>
    </cfRule>
  </conditionalFormatting>
  <conditionalFormatting sqref="BL123:BL124">
    <cfRule type="iconSet" priority="158">
      <iconSet iconSet="3Symbols" showValue="0">
        <cfvo type="percent" val="0"/>
        <cfvo type="num" val="1"/>
        <cfvo type="num" val="2"/>
      </iconSet>
    </cfRule>
  </conditionalFormatting>
  <conditionalFormatting sqref="BL126:BL127">
    <cfRule type="iconSet" priority="157">
      <iconSet iconSet="3Symbols" showValue="0">
        <cfvo type="percent" val="0"/>
        <cfvo type="num" val="1"/>
        <cfvo type="num" val="2"/>
      </iconSet>
    </cfRule>
  </conditionalFormatting>
  <conditionalFormatting sqref="BL129:BL130">
    <cfRule type="iconSet" priority="156">
      <iconSet iconSet="3Symbols" showValue="0">
        <cfvo type="percent" val="0"/>
        <cfvo type="num" val="1"/>
        <cfvo type="num" val="2"/>
      </iconSet>
    </cfRule>
  </conditionalFormatting>
  <conditionalFormatting sqref="BL132:BL133">
    <cfRule type="iconSet" priority="155">
      <iconSet iconSet="3Symbols" showValue="0">
        <cfvo type="percent" val="0"/>
        <cfvo type="num" val="1"/>
        <cfvo type="num" val="2"/>
      </iconSet>
    </cfRule>
  </conditionalFormatting>
  <conditionalFormatting sqref="BL135">
    <cfRule type="iconSet" priority="154">
      <iconSet iconSet="3Symbols" showValue="0">
        <cfvo type="percent" val="0"/>
        <cfvo type="num" val="1"/>
        <cfvo type="num" val="2"/>
      </iconSet>
    </cfRule>
  </conditionalFormatting>
  <conditionalFormatting sqref="BL138:BL139">
    <cfRule type="iconSet" priority="153">
      <iconSet iconSet="3Symbols" showValue="0">
        <cfvo type="percent" val="0"/>
        <cfvo type="num" val="1"/>
        <cfvo type="num" val="2"/>
      </iconSet>
    </cfRule>
  </conditionalFormatting>
  <conditionalFormatting sqref="BL141:BL146">
    <cfRule type="iconSet" priority="152">
      <iconSet iconSet="3Symbols" showValue="0">
        <cfvo type="percent" val="0"/>
        <cfvo type="num" val="1"/>
        <cfvo type="num" val="2"/>
      </iconSet>
    </cfRule>
  </conditionalFormatting>
  <conditionalFormatting sqref="BL149:BL150">
    <cfRule type="iconSet" priority="151">
      <iconSet iconSet="3Symbols" showValue="0">
        <cfvo type="percent" val="0"/>
        <cfvo type="num" val="1"/>
        <cfvo type="num" val="2"/>
      </iconSet>
    </cfRule>
  </conditionalFormatting>
  <conditionalFormatting sqref="BL152:BL153">
    <cfRule type="iconSet" priority="150">
      <iconSet iconSet="3Symbols" showValue="0">
        <cfvo type="percent" val="0"/>
        <cfvo type="num" val="1"/>
        <cfvo type="num" val="2"/>
      </iconSet>
    </cfRule>
  </conditionalFormatting>
  <conditionalFormatting sqref="BL155:BL156">
    <cfRule type="iconSet" priority="114">
      <iconSet iconSet="3Symbols" showValue="0">
        <cfvo type="percent" val="0"/>
        <cfvo type="num" val="1"/>
        <cfvo type="num" val="2"/>
      </iconSet>
    </cfRule>
  </conditionalFormatting>
  <conditionalFormatting sqref="BL159:BL160">
    <cfRule type="iconSet" priority="148">
      <iconSet iconSet="3Symbols" showValue="0">
        <cfvo type="percent" val="0"/>
        <cfvo type="num" val="1"/>
        <cfvo type="num" val="2"/>
      </iconSet>
    </cfRule>
  </conditionalFormatting>
  <conditionalFormatting sqref="BL162:BL163">
    <cfRule type="iconSet" priority="147">
      <iconSet iconSet="3Symbols" showValue="0">
        <cfvo type="percent" val="0"/>
        <cfvo type="num" val="1"/>
        <cfvo type="num" val="2"/>
      </iconSet>
    </cfRule>
  </conditionalFormatting>
  <conditionalFormatting sqref="BL166:BL167">
    <cfRule type="iconSet" priority="146">
      <iconSet iconSet="3Symbols" showValue="0">
        <cfvo type="percent" val="0"/>
        <cfvo type="num" val="1"/>
        <cfvo type="num" val="2"/>
      </iconSet>
    </cfRule>
  </conditionalFormatting>
  <conditionalFormatting sqref="BL169:BL170">
    <cfRule type="iconSet" priority="145">
      <iconSet iconSet="3Symbols" showValue="0">
        <cfvo type="percent" val="0"/>
        <cfvo type="num" val="1"/>
        <cfvo type="num" val="2"/>
      </iconSet>
    </cfRule>
  </conditionalFormatting>
  <conditionalFormatting sqref="BL173">
    <cfRule type="iconSet" priority="121">
      <iconSet iconSet="3Symbols" showValue="0">
        <cfvo type="percent" val="0"/>
        <cfvo type="num" val="1"/>
        <cfvo type="num" val="2"/>
      </iconSet>
    </cfRule>
  </conditionalFormatting>
  <conditionalFormatting sqref="BL174">
    <cfRule type="iconSet" priority="144">
      <iconSet iconSet="3Symbols" showValue="0">
        <cfvo type="percent" val="0"/>
        <cfvo type="num" val="1"/>
        <cfvo type="num" val="2"/>
      </iconSet>
    </cfRule>
  </conditionalFormatting>
  <conditionalFormatting sqref="BL177:BL178">
    <cfRule type="iconSet" priority="143">
      <iconSet iconSet="3Symbols" showValue="0">
        <cfvo type="percent" val="0"/>
        <cfvo type="num" val="1"/>
        <cfvo type="num" val="2"/>
      </iconSet>
    </cfRule>
  </conditionalFormatting>
  <conditionalFormatting sqref="BL181:BL182">
    <cfRule type="iconSet" priority="142">
      <iconSet iconSet="3Symbols" showValue="0">
        <cfvo type="percent" val="0"/>
        <cfvo type="num" val="1"/>
        <cfvo type="num" val="2"/>
      </iconSet>
    </cfRule>
  </conditionalFormatting>
  <conditionalFormatting sqref="BL184:BL185">
    <cfRule type="iconSet" priority="141">
      <iconSet iconSet="3Symbols" showValue="0">
        <cfvo type="percent" val="0"/>
        <cfvo type="num" val="1"/>
        <cfvo type="num" val="2"/>
      </iconSet>
    </cfRule>
  </conditionalFormatting>
  <conditionalFormatting sqref="BL187:BL188">
    <cfRule type="iconSet" priority="140">
      <iconSet iconSet="3Symbols" showValue="0">
        <cfvo type="percent" val="0"/>
        <cfvo type="num" val="1"/>
        <cfvo type="num" val="2"/>
      </iconSet>
    </cfRule>
  </conditionalFormatting>
  <conditionalFormatting sqref="BL190:BL191">
    <cfRule type="iconSet" priority="139">
      <iconSet iconSet="3Symbols" showValue="0">
        <cfvo type="percent" val="0"/>
        <cfvo type="num" val="1"/>
        <cfvo type="num" val="2"/>
      </iconSet>
    </cfRule>
  </conditionalFormatting>
  <conditionalFormatting sqref="BL194:BL195">
    <cfRule type="iconSet" priority="138">
      <iconSet iconSet="3Symbols" showValue="0">
        <cfvo type="percent" val="0"/>
        <cfvo type="num" val="1"/>
        <cfvo type="num" val="2"/>
      </iconSet>
    </cfRule>
  </conditionalFormatting>
  <conditionalFormatting sqref="BL197:BL198">
    <cfRule type="iconSet" priority="137">
      <iconSet iconSet="3Symbols" showValue="0">
        <cfvo type="percent" val="0"/>
        <cfvo type="num" val="1"/>
        <cfvo type="num" val="2"/>
      </iconSet>
    </cfRule>
  </conditionalFormatting>
  <conditionalFormatting sqref="BL200:BL201">
    <cfRule type="iconSet" priority="136">
      <iconSet iconSet="3Symbols" showValue="0">
        <cfvo type="percent" val="0"/>
        <cfvo type="num" val="1"/>
        <cfvo type="num" val="2"/>
      </iconSet>
    </cfRule>
  </conditionalFormatting>
  <conditionalFormatting sqref="BL203:BL205">
    <cfRule type="iconSet" priority="135">
      <iconSet iconSet="3Symbols" showValue="0">
        <cfvo type="percent" val="0"/>
        <cfvo type="num" val="1"/>
        <cfvo type="num" val="2"/>
      </iconSet>
    </cfRule>
  </conditionalFormatting>
  <conditionalFormatting sqref="BL207">
    <cfRule type="iconSet" priority="134">
      <iconSet iconSet="3Symbols" showValue="0">
        <cfvo type="percent" val="0"/>
        <cfvo type="num" val="1"/>
        <cfvo type="num" val="2"/>
      </iconSet>
    </cfRule>
  </conditionalFormatting>
  <conditionalFormatting sqref="BL210:BL211">
    <cfRule type="iconSet" priority="133">
      <iconSet iconSet="3Symbols" showValue="0">
        <cfvo type="percent" val="0"/>
        <cfvo type="num" val="1"/>
        <cfvo type="num" val="2"/>
      </iconSet>
    </cfRule>
  </conditionalFormatting>
  <conditionalFormatting sqref="BL213:BL214">
    <cfRule type="iconSet" priority="132">
      <iconSet iconSet="3Symbols" showValue="0">
        <cfvo type="percent" val="0"/>
        <cfvo type="num" val="1"/>
        <cfvo type="num" val="2"/>
      </iconSet>
    </cfRule>
  </conditionalFormatting>
  <conditionalFormatting sqref="BL216:BL220">
    <cfRule type="iconSet" priority="131">
      <iconSet iconSet="3Symbols" showValue="0">
        <cfvo type="percent" val="0"/>
        <cfvo type="num" val="1"/>
        <cfvo type="num" val="2"/>
      </iconSet>
    </cfRule>
  </conditionalFormatting>
  <conditionalFormatting sqref="BL223:BL224">
    <cfRule type="iconSet" priority="130">
      <iconSet iconSet="3Symbols" showValue="0">
        <cfvo type="percent" val="0"/>
        <cfvo type="num" val="1"/>
        <cfvo type="num" val="2"/>
      </iconSet>
    </cfRule>
  </conditionalFormatting>
  <conditionalFormatting sqref="BZ9:BZ10">
    <cfRule type="iconSet" priority="113">
      <iconSet iconSet="3Symbols" showValue="0">
        <cfvo type="percent" val="0"/>
        <cfvo type="num" val="1"/>
        <cfvo type="num" val="2"/>
      </iconSet>
    </cfRule>
  </conditionalFormatting>
  <conditionalFormatting sqref="BZ12:BZ19">
    <cfRule type="iconSet" priority="112">
      <iconSet iconSet="3Symbols" showValue="0">
        <cfvo type="percent" val="0"/>
        <cfvo type="num" val="1"/>
        <cfvo type="num" val="2"/>
      </iconSet>
    </cfRule>
  </conditionalFormatting>
  <conditionalFormatting sqref="BZ21:BZ31">
    <cfRule type="iconSet" priority="65">
      <iconSet iconSet="3Symbols" showValue="0">
        <cfvo type="percent" val="0"/>
        <cfvo type="num" val="1"/>
        <cfvo type="num" val="2"/>
      </iconSet>
    </cfRule>
  </conditionalFormatting>
  <conditionalFormatting sqref="BZ33:BZ34">
    <cfRule type="iconSet" priority="111">
      <iconSet iconSet="3Symbols" showValue="0">
        <cfvo type="percent" val="0"/>
        <cfvo type="num" val="1"/>
        <cfvo type="num" val="2"/>
      </iconSet>
    </cfRule>
  </conditionalFormatting>
  <conditionalFormatting sqref="BZ37:BZ40">
    <cfRule type="iconSet" priority="71">
      <iconSet iconSet="3Symbols" showValue="0">
        <cfvo type="percent" val="0"/>
        <cfvo type="num" val="1"/>
        <cfvo type="num" val="2"/>
      </iconSet>
    </cfRule>
  </conditionalFormatting>
  <conditionalFormatting sqref="BZ42:BZ43">
    <cfRule type="iconSet" priority="110">
      <iconSet iconSet="3Symbols" showValue="0">
        <cfvo type="percent" val="0"/>
        <cfvo type="num" val="1"/>
        <cfvo type="num" val="2"/>
      </iconSet>
    </cfRule>
  </conditionalFormatting>
  <conditionalFormatting sqref="BZ45:BZ46">
    <cfRule type="iconSet" priority="70">
      <iconSet iconSet="3Symbols" showValue="0">
        <cfvo type="percent" val="0"/>
        <cfvo type="num" val="1"/>
        <cfvo type="num" val="2"/>
      </iconSet>
    </cfRule>
  </conditionalFormatting>
  <conditionalFormatting sqref="BZ49">
    <cfRule type="iconSet" priority="64">
      <iconSet iconSet="3Symbols" showValue="0">
        <cfvo type="percent" val="0"/>
        <cfvo type="num" val="1"/>
        <cfvo type="num" val="2"/>
      </iconSet>
    </cfRule>
  </conditionalFormatting>
  <conditionalFormatting sqref="BZ50:BZ54">
    <cfRule type="iconSet" priority="69">
      <iconSet iconSet="3Symbols" showValue="0">
        <cfvo type="percent" val="0"/>
        <cfvo type="num" val="1"/>
        <cfvo type="num" val="2"/>
      </iconSet>
    </cfRule>
  </conditionalFormatting>
  <conditionalFormatting sqref="BZ57:BZ60">
    <cfRule type="iconSet" priority="63">
      <iconSet iconSet="3Symbols" showValue="0">
        <cfvo type="percent" val="0"/>
        <cfvo type="num" val="1"/>
        <cfvo type="num" val="2"/>
      </iconSet>
    </cfRule>
  </conditionalFormatting>
  <conditionalFormatting sqref="BZ62:BZ63">
    <cfRule type="iconSet" priority="109">
      <iconSet iconSet="3Symbols" showValue="0">
        <cfvo type="percent" val="0"/>
        <cfvo type="num" val="1"/>
        <cfvo type="num" val="2"/>
      </iconSet>
    </cfRule>
  </conditionalFormatting>
  <conditionalFormatting sqref="BZ65:BZ66">
    <cfRule type="iconSet" priority="108">
      <iconSet iconSet="3Symbols" showValue="0">
        <cfvo type="percent" val="0"/>
        <cfvo type="num" val="1"/>
        <cfvo type="num" val="2"/>
      </iconSet>
    </cfRule>
  </conditionalFormatting>
  <conditionalFormatting sqref="BZ68:BZ69">
    <cfRule type="iconSet" priority="107">
      <iconSet iconSet="3Symbols" showValue="0">
        <cfvo type="percent" val="0"/>
        <cfvo type="num" val="1"/>
        <cfvo type="num" val="2"/>
      </iconSet>
    </cfRule>
  </conditionalFormatting>
  <conditionalFormatting sqref="BZ71:BZ72">
    <cfRule type="iconSet" priority="106">
      <iconSet iconSet="3Symbols" showValue="0">
        <cfvo type="percent" val="0"/>
        <cfvo type="num" val="1"/>
        <cfvo type="num" val="2"/>
      </iconSet>
    </cfRule>
  </conditionalFormatting>
  <conditionalFormatting sqref="BZ74:BZ75">
    <cfRule type="iconSet" priority="105">
      <iconSet iconSet="3Symbols" showValue="0">
        <cfvo type="percent" val="0"/>
        <cfvo type="num" val="1"/>
        <cfvo type="num" val="2"/>
      </iconSet>
    </cfRule>
  </conditionalFormatting>
  <conditionalFormatting sqref="BZ78:BZ79">
    <cfRule type="iconSet" priority="104">
      <iconSet iconSet="3Symbols" showValue="0">
        <cfvo type="percent" val="0"/>
        <cfvo type="num" val="1"/>
        <cfvo type="num" val="2"/>
      </iconSet>
    </cfRule>
  </conditionalFormatting>
  <conditionalFormatting sqref="BZ81:BZ82">
    <cfRule type="iconSet" priority="103">
      <iconSet iconSet="3Symbols" showValue="0">
        <cfvo type="percent" val="0"/>
        <cfvo type="num" val="1"/>
        <cfvo type="num" val="2"/>
      </iconSet>
    </cfRule>
  </conditionalFormatting>
  <conditionalFormatting sqref="BZ84:BZ85">
    <cfRule type="iconSet" priority="102">
      <iconSet iconSet="3Symbols" showValue="0">
        <cfvo type="percent" val="0"/>
        <cfvo type="num" val="1"/>
        <cfvo type="num" val="2"/>
      </iconSet>
    </cfRule>
  </conditionalFormatting>
  <conditionalFormatting sqref="BZ87:BZ88">
    <cfRule type="iconSet" priority="101">
      <iconSet iconSet="3Symbols" showValue="0">
        <cfvo type="percent" val="0"/>
        <cfvo type="num" val="1"/>
        <cfvo type="num" val="2"/>
      </iconSet>
    </cfRule>
  </conditionalFormatting>
  <conditionalFormatting sqref="BZ91:BZ97">
    <cfRule type="iconSet" priority="62">
      <iconSet iconSet="3Symbols" showValue="0">
        <cfvo type="percent" val="0"/>
        <cfvo type="num" val="1"/>
        <cfvo type="num" val="2"/>
      </iconSet>
    </cfRule>
  </conditionalFormatting>
  <conditionalFormatting sqref="BZ99:BZ100">
    <cfRule type="iconSet" priority="61">
      <iconSet iconSet="3Symbols" showValue="0">
        <cfvo type="percent" val="0"/>
        <cfvo type="num" val="1"/>
        <cfvo type="num" val="2"/>
      </iconSet>
    </cfRule>
  </conditionalFormatting>
  <conditionalFormatting sqref="BZ101:BZ106">
    <cfRule type="iconSet" priority="68">
      <iconSet iconSet="3Symbols" showValue="0">
        <cfvo type="percent" val="0"/>
        <cfvo type="num" val="1"/>
        <cfvo type="num" val="2"/>
      </iconSet>
    </cfRule>
  </conditionalFormatting>
  <conditionalFormatting sqref="BZ108:BZ110">
    <cfRule type="iconSet" priority="67">
      <iconSet iconSet="3Symbols" showValue="0">
        <cfvo type="percent" val="0"/>
        <cfvo type="num" val="1"/>
        <cfvo type="num" val="2"/>
      </iconSet>
    </cfRule>
  </conditionalFormatting>
  <conditionalFormatting sqref="BZ113:BZ118">
    <cfRule type="iconSet" priority="60">
      <iconSet iconSet="3Symbols" showValue="0">
        <cfvo type="percent" val="0"/>
        <cfvo type="num" val="1"/>
        <cfvo type="num" val="2"/>
      </iconSet>
    </cfRule>
  </conditionalFormatting>
  <conditionalFormatting sqref="BZ120:BZ121">
    <cfRule type="iconSet" priority="100">
      <iconSet iconSet="3Symbols" showValue="0">
        <cfvo type="percent" val="0"/>
        <cfvo type="num" val="1"/>
        <cfvo type="num" val="2"/>
      </iconSet>
    </cfRule>
  </conditionalFormatting>
  <conditionalFormatting sqref="BZ123:BZ124">
    <cfRule type="iconSet" priority="99">
      <iconSet iconSet="3Symbols" showValue="0">
        <cfvo type="percent" val="0"/>
        <cfvo type="num" val="1"/>
        <cfvo type="num" val="2"/>
      </iconSet>
    </cfRule>
  </conditionalFormatting>
  <conditionalFormatting sqref="BZ126:BZ127">
    <cfRule type="iconSet" priority="98">
      <iconSet iconSet="3Symbols" showValue="0">
        <cfvo type="percent" val="0"/>
        <cfvo type="num" val="1"/>
        <cfvo type="num" val="2"/>
      </iconSet>
    </cfRule>
  </conditionalFormatting>
  <conditionalFormatting sqref="BZ129:BZ130">
    <cfRule type="iconSet" priority="97">
      <iconSet iconSet="3Symbols" showValue="0">
        <cfvo type="percent" val="0"/>
        <cfvo type="num" val="1"/>
        <cfvo type="num" val="2"/>
      </iconSet>
    </cfRule>
  </conditionalFormatting>
  <conditionalFormatting sqref="BZ132:BZ133">
    <cfRule type="iconSet" priority="96">
      <iconSet iconSet="3Symbols" showValue="0">
        <cfvo type="percent" val="0"/>
        <cfvo type="num" val="1"/>
        <cfvo type="num" val="2"/>
      </iconSet>
    </cfRule>
  </conditionalFormatting>
  <conditionalFormatting sqref="BZ135">
    <cfRule type="iconSet" priority="95">
      <iconSet iconSet="3Symbols" showValue="0">
        <cfvo type="percent" val="0"/>
        <cfvo type="num" val="1"/>
        <cfvo type="num" val="2"/>
      </iconSet>
    </cfRule>
  </conditionalFormatting>
  <conditionalFormatting sqref="BZ138:BZ139">
    <cfRule type="iconSet" priority="94">
      <iconSet iconSet="3Symbols" showValue="0">
        <cfvo type="percent" val="0"/>
        <cfvo type="num" val="1"/>
        <cfvo type="num" val="2"/>
      </iconSet>
    </cfRule>
  </conditionalFormatting>
  <conditionalFormatting sqref="BZ141:BZ146">
    <cfRule type="iconSet" priority="93">
      <iconSet iconSet="3Symbols" showValue="0">
        <cfvo type="percent" val="0"/>
        <cfvo type="num" val="1"/>
        <cfvo type="num" val="2"/>
      </iconSet>
    </cfRule>
  </conditionalFormatting>
  <conditionalFormatting sqref="BZ149:BZ150">
    <cfRule type="iconSet" priority="92">
      <iconSet iconSet="3Symbols" showValue="0">
        <cfvo type="percent" val="0"/>
        <cfvo type="num" val="1"/>
        <cfvo type="num" val="2"/>
      </iconSet>
    </cfRule>
  </conditionalFormatting>
  <conditionalFormatting sqref="BZ152:BZ153">
    <cfRule type="iconSet" priority="91">
      <iconSet iconSet="3Symbols" showValue="0">
        <cfvo type="percent" val="0"/>
        <cfvo type="num" val="1"/>
        <cfvo type="num" val="2"/>
      </iconSet>
    </cfRule>
  </conditionalFormatting>
  <conditionalFormatting sqref="BZ155:BZ156">
    <cfRule type="iconSet" priority="59">
      <iconSet iconSet="3Symbols" showValue="0">
        <cfvo type="percent" val="0"/>
        <cfvo type="num" val="1"/>
        <cfvo type="num" val="2"/>
      </iconSet>
    </cfRule>
  </conditionalFormatting>
  <conditionalFormatting sqref="BZ159:BZ160">
    <cfRule type="iconSet" priority="90">
      <iconSet iconSet="3Symbols" showValue="0">
        <cfvo type="percent" val="0"/>
        <cfvo type="num" val="1"/>
        <cfvo type="num" val="2"/>
      </iconSet>
    </cfRule>
  </conditionalFormatting>
  <conditionalFormatting sqref="BZ162:BZ163">
    <cfRule type="iconSet" priority="89">
      <iconSet iconSet="3Symbols" showValue="0">
        <cfvo type="percent" val="0"/>
        <cfvo type="num" val="1"/>
        <cfvo type="num" val="2"/>
      </iconSet>
    </cfRule>
  </conditionalFormatting>
  <conditionalFormatting sqref="BZ166:BZ167">
    <cfRule type="iconSet" priority="88">
      <iconSet iconSet="3Symbols" showValue="0">
        <cfvo type="percent" val="0"/>
        <cfvo type="num" val="1"/>
        <cfvo type="num" val="2"/>
      </iconSet>
    </cfRule>
  </conditionalFormatting>
  <conditionalFormatting sqref="BZ169:BZ170">
    <cfRule type="iconSet" priority="87">
      <iconSet iconSet="3Symbols" showValue="0">
        <cfvo type="percent" val="0"/>
        <cfvo type="num" val="1"/>
        <cfvo type="num" val="2"/>
      </iconSet>
    </cfRule>
  </conditionalFormatting>
  <conditionalFormatting sqref="BZ173">
    <cfRule type="iconSet" priority="66">
      <iconSet iconSet="3Symbols" showValue="0">
        <cfvo type="percent" val="0"/>
        <cfvo type="num" val="1"/>
        <cfvo type="num" val="2"/>
      </iconSet>
    </cfRule>
  </conditionalFormatting>
  <conditionalFormatting sqref="BZ174">
    <cfRule type="iconSet" priority="86">
      <iconSet iconSet="3Symbols" showValue="0">
        <cfvo type="percent" val="0"/>
        <cfvo type="num" val="1"/>
        <cfvo type="num" val="2"/>
      </iconSet>
    </cfRule>
  </conditionalFormatting>
  <conditionalFormatting sqref="BZ177:BZ178">
    <cfRule type="iconSet" priority="85">
      <iconSet iconSet="3Symbols" showValue="0">
        <cfvo type="percent" val="0"/>
        <cfvo type="num" val="1"/>
        <cfvo type="num" val="2"/>
      </iconSet>
    </cfRule>
  </conditionalFormatting>
  <conditionalFormatting sqref="BZ181:BZ182">
    <cfRule type="iconSet" priority="84">
      <iconSet iconSet="3Symbols" showValue="0">
        <cfvo type="percent" val="0"/>
        <cfvo type="num" val="1"/>
        <cfvo type="num" val="2"/>
      </iconSet>
    </cfRule>
  </conditionalFormatting>
  <conditionalFormatting sqref="BZ184:BZ185">
    <cfRule type="iconSet" priority="83">
      <iconSet iconSet="3Symbols" showValue="0">
        <cfvo type="percent" val="0"/>
        <cfvo type="num" val="1"/>
        <cfvo type="num" val="2"/>
      </iconSet>
    </cfRule>
  </conditionalFormatting>
  <conditionalFormatting sqref="BZ187:BZ188">
    <cfRule type="iconSet" priority="82">
      <iconSet iconSet="3Symbols" showValue="0">
        <cfvo type="percent" val="0"/>
        <cfvo type="num" val="1"/>
        <cfvo type="num" val="2"/>
      </iconSet>
    </cfRule>
  </conditionalFormatting>
  <conditionalFormatting sqref="BZ190:BZ191">
    <cfRule type="iconSet" priority="81">
      <iconSet iconSet="3Symbols" showValue="0">
        <cfvo type="percent" val="0"/>
        <cfvo type="num" val="1"/>
        <cfvo type="num" val="2"/>
      </iconSet>
    </cfRule>
  </conditionalFormatting>
  <conditionalFormatting sqref="BZ194:BZ195">
    <cfRule type="iconSet" priority="80">
      <iconSet iconSet="3Symbols" showValue="0">
        <cfvo type="percent" val="0"/>
        <cfvo type="num" val="1"/>
        <cfvo type="num" val="2"/>
      </iconSet>
    </cfRule>
  </conditionalFormatting>
  <conditionalFormatting sqref="BZ197:BZ198">
    <cfRule type="iconSet" priority="79">
      <iconSet iconSet="3Symbols" showValue="0">
        <cfvo type="percent" val="0"/>
        <cfvo type="num" val="1"/>
        <cfvo type="num" val="2"/>
      </iconSet>
    </cfRule>
  </conditionalFormatting>
  <conditionalFormatting sqref="BZ200:BZ201">
    <cfRule type="iconSet" priority="78">
      <iconSet iconSet="3Symbols" showValue="0">
        <cfvo type="percent" val="0"/>
        <cfvo type="num" val="1"/>
        <cfvo type="num" val="2"/>
      </iconSet>
    </cfRule>
  </conditionalFormatting>
  <conditionalFormatting sqref="BZ203:BZ205">
    <cfRule type="iconSet" priority="77">
      <iconSet iconSet="3Symbols" showValue="0">
        <cfvo type="percent" val="0"/>
        <cfvo type="num" val="1"/>
        <cfvo type="num" val="2"/>
      </iconSet>
    </cfRule>
  </conditionalFormatting>
  <conditionalFormatting sqref="BZ207">
    <cfRule type="iconSet" priority="76">
      <iconSet iconSet="3Symbols" showValue="0">
        <cfvo type="percent" val="0"/>
        <cfvo type="num" val="1"/>
        <cfvo type="num" val="2"/>
      </iconSet>
    </cfRule>
  </conditionalFormatting>
  <conditionalFormatting sqref="BZ210:BZ211">
    <cfRule type="iconSet" priority="75">
      <iconSet iconSet="3Symbols" showValue="0">
        <cfvo type="percent" val="0"/>
        <cfvo type="num" val="1"/>
        <cfvo type="num" val="2"/>
      </iconSet>
    </cfRule>
  </conditionalFormatting>
  <conditionalFormatting sqref="BZ213:BZ214">
    <cfRule type="iconSet" priority="74">
      <iconSet iconSet="3Symbols" showValue="0">
        <cfvo type="percent" val="0"/>
        <cfvo type="num" val="1"/>
        <cfvo type="num" val="2"/>
      </iconSet>
    </cfRule>
  </conditionalFormatting>
  <conditionalFormatting sqref="BZ216:BZ220">
    <cfRule type="iconSet" priority="73">
      <iconSet iconSet="3Symbols" showValue="0">
        <cfvo type="percent" val="0"/>
        <cfvo type="num" val="1"/>
        <cfvo type="num" val="2"/>
      </iconSet>
    </cfRule>
  </conditionalFormatting>
  <conditionalFormatting sqref="BZ223:BZ224">
    <cfRule type="iconSet" priority="72">
      <iconSet iconSet="3Symbols" showValue="0">
        <cfvo type="percent" val="0"/>
        <cfvo type="num" val="1"/>
        <cfvo type="num" val="2"/>
      </iconSet>
    </cfRule>
  </conditionalFormatting>
  <conditionalFormatting sqref="CN9:CN10">
    <cfRule type="iconSet" priority="58">
      <iconSet iconSet="3Symbols" showValue="0">
        <cfvo type="percent" val="0"/>
        <cfvo type="num" val="1"/>
        <cfvo type="num" val="2"/>
      </iconSet>
    </cfRule>
  </conditionalFormatting>
  <conditionalFormatting sqref="CN12:CN19">
    <cfRule type="iconSet" priority="57">
      <iconSet iconSet="3Symbols" showValue="0">
        <cfvo type="percent" val="0"/>
        <cfvo type="num" val="1"/>
        <cfvo type="num" val="2"/>
      </iconSet>
    </cfRule>
  </conditionalFormatting>
  <conditionalFormatting sqref="CN21:CN25">
    <cfRule type="iconSet" priority="3">
      <iconSet iconSet="3Symbols" showValue="0">
        <cfvo type="percent" val="0"/>
        <cfvo type="num" val="1"/>
        <cfvo type="num" val="2"/>
      </iconSet>
    </cfRule>
  </conditionalFormatting>
  <conditionalFormatting sqref="CN26:CN31">
    <cfRule type="iconSet" priority="10">
      <iconSet iconSet="3Symbols" showValue="0">
        <cfvo type="percent" val="0"/>
        <cfvo type="num" val="1"/>
        <cfvo type="num" val="2"/>
      </iconSet>
    </cfRule>
  </conditionalFormatting>
  <conditionalFormatting sqref="CN33:CN34">
    <cfRule type="iconSet" priority="56">
      <iconSet iconSet="3Symbols" showValue="0">
        <cfvo type="percent" val="0"/>
        <cfvo type="num" val="1"/>
        <cfvo type="num" val="2"/>
      </iconSet>
    </cfRule>
  </conditionalFormatting>
  <conditionalFormatting sqref="CN37:CN38">
    <cfRule type="iconSet" priority="2">
      <iconSet iconSet="3Symbols" showValue="0">
        <cfvo type="percent" val="0"/>
        <cfvo type="num" val="1"/>
        <cfvo type="num" val="2"/>
      </iconSet>
    </cfRule>
  </conditionalFormatting>
  <conditionalFormatting sqref="CN39:CN40">
    <cfRule type="iconSet" priority="16">
      <iconSet iconSet="3Symbols" showValue="0">
        <cfvo type="percent" val="0"/>
        <cfvo type="num" val="1"/>
        <cfvo type="num" val="2"/>
      </iconSet>
    </cfRule>
  </conditionalFormatting>
  <conditionalFormatting sqref="CN42:CN43">
    <cfRule type="iconSet" priority="55">
      <iconSet iconSet="3Symbols" showValue="0">
        <cfvo type="percent" val="0"/>
        <cfvo type="num" val="1"/>
        <cfvo type="num" val="2"/>
      </iconSet>
    </cfRule>
  </conditionalFormatting>
  <conditionalFormatting sqref="CN45:CN46">
    <cfRule type="iconSet" priority="15">
      <iconSet iconSet="3Symbols" showValue="0">
        <cfvo type="percent" val="0"/>
        <cfvo type="num" val="1"/>
        <cfvo type="num" val="2"/>
      </iconSet>
    </cfRule>
  </conditionalFormatting>
  <conditionalFormatting sqref="CN49">
    <cfRule type="iconSet" priority="9">
      <iconSet iconSet="3Symbols" showValue="0">
        <cfvo type="percent" val="0"/>
        <cfvo type="num" val="1"/>
        <cfvo type="num" val="2"/>
      </iconSet>
    </cfRule>
  </conditionalFormatting>
  <conditionalFormatting sqref="CN50:CN54">
    <cfRule type="iconSet" priority="14">
      <iconSet iconSet="3Symbols" showValue="0">
        <cfvo type="percent" val="0"/>
        <cfvo type="num" val="1"/>
        <cfvo type="num" val="2"/>
      </iconSet>
    </cfRule>
  </conditionalFormatting>
  <conditionalFormatting sqref="CN57:CN60">
    <cfRule type="iconSet" priority="8">
      <iconSet iconSet="3Symbols" showValue="0">
        <cfvo type="percent" val="0"/>
        <cfvo type="num" val="1"/>
        <cfvo type="num" val="2"/>
      </iconSet>
    </cfRule>
  </conditionalFormatting>
  <conditionalFormatting sqref="CN62:CN63">
    <cfRule type="iconSet" priority="54">
      <iconSet iconSet="3Symbols" showValue="0">
        <cfvo type="percent" val="0"/>
        <cfvo type="num" val="1"/>
        <cfvo type="num" val="2"/>
      </iconSet>
    </cfRule>
  </conditionalFormatting>
  <conditionalFormatting sqref="CN65:CN66">
    <cfRule type="iconSet" priority="53">
      <iconSet iconSet="3Symbols" showValue="0">
        <cfvo type="percent" val="0"/>
        <cfvo type="num" val="1"/>
        <cfvo type="num" val="2"/>
      </iconSet>
    </cfRule>
  </conditionalFormatting>
  <conditionalFormatting sqref="CN68:CN69">
    <cfRule type="iconSet" priority="52">
      <iconSet iconSet="3Symbols" showValue="0">
        <cfvo type="percent" val="0"/>
        <cfvo type="num" val="1"/>
        <cfvo type="num" val="2"/>
      </iconSet>
    </cfRule>
  </conditionalFormatting>
  <conditionalFormatting sqref="CN71:CN72">
    <cfRule type="iconSet" priority="51">
      <iconSet iconSet="3Symbols" showValue="0">
        <cfvo type="percent" val="0"/>
        <cfvo type="num" val="1"/>
        <cfvo type="num" val="2"/>
      </iconSet>
    </cfRule>
  </conditionalFormatting>
  <conditionalFormatting sqref="CN74:CN75">
    <cfRule type="iconSet" priority="50">
      <iconSet iconSet="3Symbols" showValue="0">
        <cfvo type="percent" val="0"/>
        <cfvo type="num" val="1"/>
        <cfvo type="num" val="2"/>
      </iconSet>
    </cfRule>
  </conditionalFormatting>
  <conditionalFormatting sqref="CN78:CN79">
    <cfRule type="iconSet" priority="49">
      <iconSet iconSet="3Symbols" showValue="0">
        <cfvo type="percent" val="0"/>
        <cfvo type="num" val="1"/>
        <cfvo type="num" val="2"/>
      </iconSet>
    </cfRule>
  </conditionalFormatting>
  <conditionalFormatting sqref="CN81:CN82">
    <cfRule type="iconSet" priority="48">
      <iconSet iconSet="3Symbols" showValue="0">
        <cfvo type="percent" val="0"/>
        <cfvo type="num" val="1"/>
        <cfvo type="num" val="2"/>
      </iconSet>
    </cfRule>
  </conditionalFormatting>
  <conditionalFormatting sqref="CN84:CN85">
    <cfRule type="iconSet" priority="47">
      <iconSet iconSet="3Symbols" showValue="0">
        <cfvo type="percent" val="0"/>
        <cfvo type="num" val="1"/>
        <cfvo type="num" val="2"/>
      </iconSet>
    </cfRule>
  </conditionalFormatting>
  <conditionalFormatting sqref="CN87:CN88">
    <cfRule type="iconSet" priority="46">
      <iconSet iconSet="3Symbols" showValue="0">
        <cfvo type="percent" val="0"/>
        <cfvo type="num" val="1"/>
        <cfvo type="num" val="2"/>
      </iconSet>
    </cfRule>
  </conditionalFormatting>
  <conditionalFormatting sqref="CN91:CN96">
    <cfRule type="iconSet" priority="1">
      <iconSet iconSet="3Symbols" showValue="0">
        <cfvo type="percent" val="0"/>
        <cfvo type="num" val="1"/>
        <cfvo type="num" val="2"/>
      </iconSet>
    </cfRule>
  </conditionalFormatting>
  <conditionalFormatting sqref="CN97">
    <cfRule type="iconSet" priority="7">
      <iconSet iconSet="3Symbols" showValue="0">
        <cfvo type="percent" val="0"/>
        <cfvo type="num" val="1"/>
        <cfvo type="num" val="2"/>
      </iconSet>
    </cfRule>
  </conditionalFormatting>
  <conditionalFormatting sqref="CN99:CN100">
    <cfRule type="iconSet" priority="6">
      <iconSet iconSet="3Symbols" showValue="0">
        <cfvo type="percent" val="0"/>
        <cfvo type="num" val="1"/>
        <cfvo type="num" val="2"/>
      </iconSet>
    </cfRule>
  </conditionalFormatting>
  <conditionalFormatting sqref="CN101:CN106">
    <cfRule type="iconSet" priority="13">
      <iconSet iconSet="3Symbols" showValue="0">
        <cfvo type="percent" val="0"/>
        <cfvo type="num" val="1"/>
        <cfvo type="num" val="2"/>
      </iconSet>
    </cfRule>
  </conditionalFormatting>
  <conditionalFormatting sqref="CN108:CN110">
    <cfRule type="iconSet" priority="12">
      <iconSet iconSet="3Symbols" showValue="0">
        <cfvo type="percent" val="0"/>
        <cfvo type="num" val="1"/>
        <cfvo type="num" val="2"/>
      </iconSet>
    </cfRule>
  </conditionalFormatting>
  <conditionalFormatting sqref="CN113:CN118">
    <cfRule type="iconSet" priority="5">
      <iconSet iconSet="3Symbols" showValue="0">
        <cfvo type="percent" val="0"/>
        <cfvo type="num" val="1"/>
        <cfvo type="num" val="2"/>
      </iconSet>
    </cfRule>
  </conditionalFormatting>
  <conditionalFormatting sqref="CN120:CN121">
    <cfRule type="iconSet" priority="45">
      <iconSet iconSet="3Symbols" showValue="0">
        <cfvo type="percent" val="0"/>
        <cfvo type="num" val="1"/>
        <cfvo type="num" val="2"/>
      </iconSet>
    </cfRule>
  </conditionalFormatting>
  <conditionalFormatting sqref="CN123:CN124">
    <cfRule type="iconSet" priority="44">
      <iconSet iconSet="3Symbols" showValue="0">
        <cfvo type="percent" val="0"/>
        <cfvo type="num" val="1"/>
        <cfvo type="num" val="2"/>
      </iconSet>
    </cfRule>
  </conditionalFormatting>
  <conditionalFormatting sqref="CN126:CN127">
    <cfRule type="iconSet" priority="43">
      <iconSet iconSet="3Symbols" showValue="0">
        <cfvo type="percent" val="0"/>
        <cfvo type="num" val="1"/>
        <cfvo type="num" val="2"/>
      </iconSet>
    </cfRule>
  </conditionalFormatting>
  <conditionalFormatting sqref="CN129:CN130">
    <cfRule type="iconSet" priority="42">
      <iconSet iconSet="3Symbols" showValue="0">
        <cfvo type="percent" val="0"/>
        <cfvo type="num" val="1"/>
        <cfvo type="num" val="2"/>
      </iconSet>
    </cfRule>
  </conditionalFormatting>
  <conditionalFormatting sqref="CN132:CN133">
    <cfRule type="iconSet" priority="41">
      <iconSet iconSet="3Symbols" showValue="0">
        <cfvo type="percent" val="0"/>
        <cfvo type="num" val="1"/>
        <cfvo type="num" val="2"/>
      </iconSet>
    </cfRule>
  </conditionalFormatting>
  <conditionalFormatting sqref="CN135">
    <cfRule type="iconSet" priority="40">
      <iconSet iconSet="3Symbols" showValue="0">
        <cfvo type="percent" val="0"/>
        <cfvo type="num" val="1"/>
        <cfvo type="num" val="2"/>
      </iconSet>
    </cfRule>
  </conditionalFormatting>
  <conditionalFormatting sqref="CN138:CN139">
    <cfRule type="iconSet" priority="39">
      <iconSet iconSet="3Symbols" showValue="0">
        <cfvo type="percent" val="0"/>
        <cfvo type="num" val="1"/>
        <cfvo type="num" val="2"/>
      </iconSet>
    </cfRule>
  </conditionalFormatting>
  <conditionalFormatting sqref="CN141:CN146">
    <cfRule type="iconSet" priority="38">
      <iconSet iconSet="3Symbols" showValue="0">
        <cfvo type="percent" val="0"/>
        <cfvo type="num" val="1"/>
        <cfvo type="num" val="2"/>
      </iconSet>
    </cfRule>
  </conditionalFormatting>
  <conditionalFormatting sqref="CN149:CN150">
    <cfRule type="iconSet" priority="37">
      <iconSet iconSet="3Symbols" showValue="0">
        <cfvo type="percent" val="0"/>
        <cfvo type="num" val="1"/>
        <cfvo type="num" val="2"/>
      </iconSet>
    </cfRule>
  </conditionalFormatting>
  <conditionalFormatting sqref="CN152:CN153">
    <cfRule type="iconSet" priority="36">
      <iconSet iconSet="3Symbols" showValue="0">
        <cfvo type="percent" val="0"/>
        <cfvo type="num" val="1"/>
        <cfvo type="num" val="2"/>
      </iconSet>
    </cfRule>
  </conditionalFormatting>
  <conditionalFormatting sqref="CN155:CN156">
    <cfRule type="iconSet" priority="4">
      <iconSet iconSet="3Symbols" showValue="0">
        <cfvo type="percent" val="0"/>
        <cfvo type="num" val="1"/>
        <cfvo type="num" val="2"/>
      </iconSet>
    </cfRule>
  </conditionalFormatting>
  <conditionalFormatting sqref="CN159:CN160">
    <cfRule type="iconSet" priority="35">
      <iconSet iconSet="3Symbols" showValue="0">
        <cfvo type="percent" val="0"/>
        <cfvo type="num" val="1"/>
        <cfvo type="num" val="2"/>
      </iconSet>
    </cfRule>
  </conditionalFormatting>
  <conditionalFormatting sqref="CN162:CN163">
    <cfRule type="iconSet" priority="34">
      <iconSet iconSet="3Symbols" showValue="0">
        <cfvo type="percent" val="0"/>
        <cfvo type="num" val="1"/>
        <cfvo type="num" val="2"/>
      </iconSet>
    </cfRule>
  </conditionalFormatting>
  <conditionalFormatting sqref="CN166:CN167">
    <cfRule type="iconSet" priority="33">
      <iconSet iconSet="3Symbols" showValue="0">
        <cfvo type="percent" val="0"/>
        <cfvo type="num" val="1"/>
        <cfvo type="num" val="2"/>
      </iconSet>
    </cfRule>
  </conditionalFormatting>
  <conditionalFormatting sqref="CN169:CN170">
    <cfRule type="iconSet" priority="32">
      <iconSet iconSet="3Symbols" showValue="0">
        <cfvo type="percent" val="0"/>
        <cfvo type="num" val="1"/>
        <cfvo type="num" val="2"/>
      </iconSet>
    </cfRule>
  </conditionalFormatting>
  <conditionalFormatting sqref="CN173">
    <cfRule type="iconSet" priority="11">
      <iconSet iconSet="3Symbols" showValue="0">
        <cfvo type="percent" val="0"/>
        <cfvo type="num" val="1"/>
        <cfvo type="num" val="2"/>
      </iconSet>
    </cfRule>
  </conditionalFormatting>
  <conditionalFormatting sqref="CN174">
    <cfRule type="iconSet" priority="31">
      <iconSet iconSet="3Symbols" showValue="0">
        <cfvo type="percent" val="0"/>
        <cfvo type="num" val="1"/>
        <cfvo type="num" val="2"/>
      </iconSet>
    </cfRule>
  </conditionalFormatting>
  <conditionalFormatting sqref="CN177:CN178">
    <cfRule type="iconSet" priority="30">
      <iconSet iconSet="3Symbols" showValue="0">
        <cfvo type="percent" val="0"/>
        <cfvo type="num" val="1"/>
        <cfvo type="num" val="2"/>
      </iconSet>
    </cfRule>
  </conditionalFormatting>
  <conditionalFormatting sqref="CN181:CN182">
    <cfRule type="iconSet" priority="29">
      <iconSet iconSet="3Symbols" showValue="0">
        <cfvo type="percent" val="0"/>
        <cfvo type="num" val="1"/>
        <cfvo type="num" val="2"/>
      </iconSet>
    </cfRule>
  </conditionalFormatting>
  <conditionalFormatting sqref="CN184:CN185">
    <cfRule type="iconSet" priority="28">
      <iconSet iconSet="3Symbols" showValue="0">
        <cfvo type="percent" val="0"/>
        <cfvo type="num" val="1"/>
        <cfvo type="num" val="2"/>
      </iconSet>
    </cfRule>
  </conditionalFormatting>
  <conditionalFormatting sqref="CN187:CN188">
    <cfRule type="iconSet" priority="27">
      <iconSet iconSet="3Symbols" showValue="0">
        <cfvo type="percent" val="0"/>
        <cfvo type="num" val="1"/>
        <cfvo type="num" val="2"/>
      </iconSet>
    </cfRule>
  </conditionalFormatting>
  <conditionalFormatting sqref="CN190:CN191">
    <cfRule type="iconSet" priority="26">
      <iconSet iconSet="3Symbols" showValue="0">
        <cfvo type="percent" val="0"/>
        <cfvo type="num" val="1"/>
        <cfvo type="num" val="2"/>
      </iconSet>
    </cfRule>
  </conditionalFormatting>
  <conditionalFormatting sqref="CN194:CN195">
    <cfRule type="iconSet" priority="25">
      <iconSet iconSet="3Symbols" showValue="0">
        <cfvo type="percent" val="0"/>
        <cfvo type="num" val="1"/>
        <cfvo type="num" val="2"/>
      </iconSet>
    </cfRule>
  </conditionalFormatting>
  <conditionalFormatting sqref="CN197:CN198">
    <cfRule type="iconSet" priority="24">
      <iconSet iconSet="3Symbols" showValue="0">
        <cfvo type="percent" val="0"/>
        <cfvo type="num" val="1"/>
        <cfvo type="num" val="2"/>
      </iconSet>
    </cfRule>
  </conditionalFormatting>
  <conditionalFormatting sqref="CN200:CN201">
    <cfRule type="iconSet" priority="23">
      <iconSet iconSet="3Symbols" showValue="0">
        <cfvo type="percent" val="0"/>
        <cfvo type="num" val="1"/>
        <cfvo type="num" val="2"/>
      </iconSet>
    </cfRule>
  </conditionalFormatting>
  <conditionalFormatting sqref="CN203:CN205">
    <cfRule type="iconSet" priority="22">
      <iconSet iconSet="3Symbols" showValue="0">
        <cfvo type="percent" val="0"/>
        <cfvo type="num" val="1"/>
        <cfvo type="num" val="2"/>
      </iconSet>
    </cfRule>
  </conditionalFormatting>
  <conditionalFormatting sqref="CN207">
    <cfRule type="iconSet" priority="21">
      <iconSet iconSet="3Symbols" showValue="0">
        <cfvo type="percent" val="0"/>
        <cfvo type="num" val="1"/>
        <cfvo type="num" val="2"/>
      </iconSet>
    </cfRule>
  </conditionalFormatting>
  <conditionalFormatting sqref="CN210:CN211">
    <cfRule type="iconSet" priority="20">
      <iconSet iconSet="3Symbols" showValue="0">
        <cfvo type="percent" val="0"/>
        <cfvo type="num" val="1"/>
        <cfvo type="num" val="2"/>
      </iconSet>
    </cfRule>
  </conditionalFormatting>
  <conditionalFormatting sqref="CN213:CN214">
    <cfRule type="iconSet" priority="19">
      <iconSet iconSet="3Symbols" showValue="0">
        <cfvo type="percent" val="0"/>
        <cfvo type="num" val="1"/>
        <cfvo type="num" val="2"/>
      </iconSet>
    </cfRule>
  </conditionalFormatting>
  <conditionalFormatting sqref="CN216:CN220">
    <cfRule type="iconSet" priority="18">
      <iconSet iconSet="3Symbols" showValue="0">
        <cfvo type="percent" val="0"/>
        <cfvo type="num" val="1"/>
        <cfvo type="num" val="2"/>
      </iconSet>
    </cfRule>
  </conditionalFormatting>
  <conditionalFormatting sqref="CN223:CN224">
    <cfRule type="iconSet" priority="17">
      <iconSet iconSet="3Symbols" showValue="0">
        <cfvo type="percent" val="0"/>
        <cfvo type="num" val="1"/>
        <cfvo type="num" val="2"/>
      </iconSet>
    </cfRule>
  </conditionalFormatting>
  <dataValidations count="1">
    <dataValidation type="list" allowBlank="1" showInputMessage="1" showErrorMessage="1" sqref="V9:V10 V12:V19 V21:V31 V33:V34 V37:V40 V42:V43 V45:V46 V49:V54 V57:V60 V62:V63 V65:V66 V68:V69 V71:V72 V74:V75 V78:V79 V81:V82 V84:V85 V87:V88 V91:V97 V99:V106 V108:V110 V113:V118 V120:V121 V123:V124 V126:V127 V129:V130 V132:V133 V135 V138:V139 V141:V146 V149:V150 V152:V153 V155:V156 V159:V160 V162:V163 V166:V167 V169:V170 V173:V174 V177:V178 V181:V182 V184:V185 V187:V188 V190:V191 V194:V195 V197:V198 V200:V201 V203:V205 V207 V210:V211 V213:V214 V216:V220 V223:V224 AJ9:AJ10 AJ12:AJ19 CM223:CM224 AJ33:AJ34 AJ21:AJ31 AJ42:AJ43 AJ37:AJ40 AJ45:AJ46 AJ49:AJ54 AJ62:AJ63 AJ65:AJ66 AJ68:AJ69 AJ71:AJ72 AJ74:AJ75 AJ78:AJ79 AJ81:AJ82 AJ84:AJ85 AJ87:AJ88 AJ91:AJ97 AJ57:AJ60 AJ99:AJ106 AJ108:AJ110 AJ120:AJ121 AJ123:AJ124 AJ126:AJ127 AJ129:AJ130 AJ132:AJ133 AJ135 AJ138:AJ139 AJ141:AJ146 AJ149:AJ150 AJ152:AJ153 AJ155:AJ156 AJ159:AJ160 AJ162:AJ163 AJ166:AJ167 AJ169:AJ170 AJ113:AJ118 AJ177:AJ178 AJ181:AJ182 AJ184:AJ185 AJ187:AJ188 AJ190:AJ191 AJ194:AJ195 AJ197:AJ198 AJ200:AJ201 AJ203:AJ205 AJ207 AJ210:AJ211 AJ213:AJ214 AJ216:AJ220 AJ223:AJ224 AX9:AX10 AX12:AX19 AX108:AX110 AX33:AX34 AJ173:AJ174 AX42:AX43 AX37:AX40 AX45:AX46 AX57:AX60 AX62:AX63 AX65:AX66 AX68:AX69 AX71:AX72 AX74:AX75 AX78:AX79 AX81:AX82 AX84:AX85 AX87:AX88 AX21:AX31 AX49:AX54 AX99:AX106 AX91:AX97 AX120:AX121 AX123:AX124 AX126:AX127 AX129:AX130 AX132:AX133 AX135 AX138:AX139 AX141:AX146 AX149:AX150 AX152:AX153 AX113:AX118 AX159:AX160 AX162:AX163 AX166:AX167 AX169:AX170 AX173:AX174 AX177:AX178 AX181:AX182 AX184:AX185 AX187:AX188 AX190:AX191 AX194:AX195 AX197:AX198 AX200:AX201 AX203:AX205 AX207 AX210:AX211 AX213:AX214 AX216:AX220 AX223:AX224 BK9:BK10 BK12:BK19 BK113:BK118 BK33:BK34 AX155:AX156 BK42:BK43 BK37:BK40 BK45:BK46 BK49:BK54 BK62:BK63 BK65:BK66 BK68:BK69 BK71:BK72 BK74:BK75 BK78:BK79 BK81:BK82 BK84:BK85 BK87:BK88 BK91:BK97 BK57:BK60 BK99:BK106 BK108:BK110 BK120:BK121 BK123:BK124 BK126:BK127 BK129:BK130 BK132:BK133 BK135 BK138:BK139 BK141:BK146 BK149:BK150 BK152:BK153 BK155:BK156 BK159:BK160 BK162:BK163 BK166:BK167 BK169:BK170 BK173:BK174 BK177:BK178 BK181:BK182 BK184:BK185 BK187:BK188 BK190:BK191 BK194:BK195 BK197:BK198 BK200:BK201 BK203:BK205 BK207 BK210:BK211 BK213:BK214 BK216:BK220 BK223:BK224 BY9:BY10 BY12:BY19 BK21:BK31 BY33:BY34 BY21:BY31 BY42:BY43 BY57:BY60 BY45:BY46 BY49:BY54 BY62:BY63 BY65:BY66 BY68:BY69 BY71:BY72 BY74:BY75 BY78:BY79 BY81:BY82 BY84:BY85 BY87:BY88 BY37:BY40 BY91:BY97 BY99:BY106 BY108:BY110 BY120:BY121 BY123:BY124 BY126:BY127 BY129:BY130 BY132:BY133 BY135 BY138:BY139 BY141:BY146 BY149:BY150 BY152:BY153 BY155:BY156 BY159:BY160 BY162:BY163 BY166:BY167 BY169:BY170 BY173:BY174 BY177:BY178 BY181:BY182 BY184:BY185 BY187:BY188 BY190:BY191 BY194:BY195 BY197:BY198 BY200:BY201 BY203:BY205 BY207 BY210:BY211 BY213:BY214 BY216:BY220 BY223:BY224 CM9:CM10 CM12:CM19 BY113:BY118 CM33:CM34 CM21:CM31 CM42:CM43 CM37:CM40 CM45:CM46 CM49:CM54 CM62:CM63 CM65:CM66 CM68:CM69 CM71:CM72 CM74:CM75 CM78:CM79 CM81:CM82 CM84:CM85 CM87:CM88 CM91:CM97 CM57:CM60 CM99:CM106 CM108:CM110 CM120:CM121 CM123:CM124 CM126:CM127 CM129:CM130 CM132:CM133 CM135 CM138:CM139 CM141:CM146 CM149:CM150 CM152:CM153 CM155:CM156 CM159:CM160 CM162:CM163 CM166:CM167 CM169:CM170 CM173:CM174 CM177:CM178 CM181:CM182 CM184:CM185 CM187:CM188 CM190:CM191 CM194:CM195 CM197:CM198 CM200:CM201 CM203:CM205 CM207 CM210:CM211 CM213:CM214 CM216:CM220 CM113:CM118" xr:uid="{3D6B64DB-9253-4866-8246-1FF94B4F299A}">
      <formula1>_xlfn.IFS(U9="AMBIENTAL",AMBIENTAL,U9="DESAPROPRIAÇÃO",DESAPROPRIAÇÃO,U9="PROJETO",PROJETO,U9="DISTRIBUIDORAS",DISTRIBUIDORAS,U9="ADMINISTRATIVO",ADMINISTRATIVO,U9="OUTROS",OUTROS,U9="-",BRANCO)</formula1>
    </dataValidation>
  </dataValidation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6">
        <x14:dataValidation type="list" allowBlank="1" showInputMessage="1" showErrorMessage="1" xr:uid="{79B07117-B9E3-47C9-A5E8-3765F1F0AF7B}">
          <x14:formula1>
            <xm:f>AUXILIAR!$F$38:$F$45</xm:f>
          </x14:formula1>
          <xm:sqref>CO84:CO85 CO78:CO79 CO81:CO82</xm:sqref>
        </x14:dataValidation>
        <x14:dataValidation type="list" allowBlank="1" showInputMessage="1" showErrorMessage="1" xr:uid="{D18B213B-0790-4E50-9722-A331EF527A64}">
          <x14:formula1>
            <xm:f>AUXILIAR!$A$11:$A$19</xm:f>
          </x14:formula1>
          <xm:sqref>CJ120:CJ121 CJ123:CJ124 CJ113:CJ118</xm:sqref>
        </x14:dataValidation>
        <x14:dataValidation type="list" allowBlank="1" showInputMessage="1" showErrorMessage="1" xr:uid="{542AD50E-AAF4-495C-8F04-85AB9428439F}">
          <x14:formula1>
            <xm:f>AUXILIAR!$A$2:$A$6</xm:f>
          </x14:formula1>
          <xm:sqref>B1:B4 B7:B1048576</xm:sqref>
        </x14:dataValidation>
        <x14:dataValidation type="list" allowBlank="1" showInputMessage="1" showErrorMessage="1" xr:uid="{570ADA4E-5434-4663-9693-1558E778DCA9}">
          <x14:formula1>
            <xm:f>'LISTA AUXILIAR'!$D$20:$D$23</xm:f>
          </x14:formula1>
          <xm:sqref>W9:W10 W12:W19 W91:W97 W99:W106 W108:W110 BZ223:BZ224 BL223:BL224 BZ12:BZ19 AK223:AK224 AK12:AK19 AK91:AK97 AY223:AY224 AY12:AY19 AY91:AY97 BL12:BL19 BL57:BL60 BL49:BL54 BZ57:BZ60 W21:W31 W37:W40 W57:W60 W62:W63 W65:W66 W68:W69 W71:W72 W74:W75 W78:W79 W81:W82 W84:W85 W87:W88 W113:W118 W120:W121 W123:W124 W126:W127 W129:W130 W132:W133 W135 W138:W139 W141:W146 W149:W150 W152:W153 W155:W156 W159:W160 W162:W163 W166:W167 W169:W170 W173:W174 W177:W178 W181:W182 W184:W185 W187:W188 W190:W191 W194:W195 W197:W198 W200:W201 W203:W205 W207 W210:W211 W213:W214 W216:W220 W33:W34 W42:W43 W45:W46 W49:W54 BZ49:BZ54 BZ91:BZ97 BZ9:BZ10 BZ173:BZ174 BZ21:BZ31 BZ62:BZ63 BZ65:BZ66 BZ68:BZ69 BZ71:BZ72 BZ74:BZ75 BZ78:BZ79 BZ81:BZ82 BZ84:BZ85 BZ87:BZ88 BZ108:BZ110 BZ120:BZ121 BZ123:BZ124 BZ126:BZ127 BZ129:BZ130 BZ132:BZ133 BZ135 BZ138:BZ139 BZ99:BZ106 BZ149:BZ150 BZ152:BZ153 BZ113:BZ118 BZ159:BZ160 BZ162:BZ163 BZ166:BZ167 BZ169:BZ170 BZ141:BZ146 BZ177:BZ178 BZ181:BZ182 BZ184:BZ185 BZ187:BZ188 BZ190:BZ191 BZ194:BZ195 BZ197:BZ198 BZ200:BZ201 BZ203:BZ205 BZ207 BZ210:BZ211 BZ213:BZ214 BZ216:BZ220 BZ33:BZ34 BZ42:BZ43 BZ37:BZ40 BZ45:BZ46 BZ155:BZ156 AK57:AK60 AK99:AK106 AK9:AK10 AK21:AK31 AK49:AK54 AK62:AK63 AK65:AK66 AK68:AK69 AK71:AK72 AK74:AK75 AK78:AK79 AK81:AK82 AK84:AK85 AK87:AK88 AK108:AK110 AK120:AK121 AK123:AK124 AK126:AK127 AK129:AK130 AK132:AK133 AK135 AK138:AK139 AK113:AK118 AK149:AK150 AK152:AK153 AK155:AK156 AK159:AK160 AK162:AK163 AK166:AK167 AK169:AK170 AK173:AK174 AK177:AK178 AK181:AK182 AK184:AK185 AK187:AK188 AK190:AK191 AK194:AK195 AK197:AK198 AK200:AK201 AK203:AK205 AK207 AK210:AK211 AK213:AK214 AK216:AK220 AK33:AK34 AK42:AK43 AK37:AK40 AK45:AK46 W223:W224 AY57:AY60 AY99:AY106 AY9:AY10 AY21:AY31 AY49:AY54 AY62:AY63 AY65:AY66 AY68:AY69 AY71:AY72 AY74:AY75 AY78:AY79 AY81:AY82 AY84:AY85 AY87:AY88 AY108:AY110 AY120:AY121 AY123:AY124 AY126:AY127 AY129:AY130 AY132:AY133 AY135 AY138:AY139 AY113:AY118 AY149:AY150 AY152:AY153 AY155:AY156 AY159:AY160 AY162:AY163 AY166:AY167 AY169:AY170 AY141:AY146 AY177:AY178 AY181:AY182 AY184:AY185 AY187:AY188 AY190:AY191 AY194:AY195 AY197:AY198 AY200:AY201 AY203:AY205 AY207 AY210:AY211 AY213:AY214 AY216:AY220 AY33:AY34 AY42:AY43 AY37:AY40 AY45:AY46 AK141:AK146 BL91:BL97 AY173:AY174 BL9:BL10 BL173:BL174 BL21:BL31 BL62:BL63 BL65:BL66 BL68:BL69 BL71:BL72 BL74:BL75 BL78:BL79 BL81:BL82 BL84:BL85 BL87:BL88 BL108:BL110 BL120:BL121 BL123:BL124 BL126:BL127 BL129:BL130 BL132:BL133 BL135 BL138:BL139 BL99:BL106 BL149:BL150 BL152:BL153 BL113:BL118 BL159:BL160 BL162:BL163 BL166:BL167 BL169:BL170 BL141:BL146 BL177:BL178 BL181:BL182 BL184:BL185 BL187:BL188 BL190:BL191 BL194:BL195 BL197:BL198 BL200:BL201 BL203:BL205 BL207 BL210:BL211 BL213:BL214 BL216:BL220 BL33:BL34 BL42:BL43 BL37:BL40 BL45:BL46 BL155:BL156 CN223:CN224 CN12:CN19 CN57:CN60 CN49:CN54 CN37:CN40 CN9:CN10 CN173:CN174 CN155:CN156 CN62:CN63 CN65:CN66 CN68:CN69 CN71:CN72 CN74:CN75 CN78:CN79 CN81:CN82 CN84:CN85 CN87:CN88 CN108:CN110 CN120:CN121 CN123:CN124 CN126:CN127 CN129:CN130 CN132:CN133 CN135 CN138:CN139 CN99:CN106 CN149:CN150 CN152:CN153 CN113:CN118 CN159:CN160 CN162:CN163 CN166:CN167 CN169:CN170 CN141:CN146 CN177:CN178 CN181:CN182 CN184:CN185 CN187:CN188 CN190:CN191 CN194:CN195 CN197:CN198 CN200:CN201 CN203:CN205 CN207 CN210:CN211 CN213:CN214 CN216:CN220 CN33:CN34 CN42:CN43 CN21:CN31 CN45:CN46 CN91:CN97</xm:sqref>
        </x14:dataValidation>
        <x14:dataValidation type="list" showInputMessage="1" showErrorMessage="1" xr:uid="{09526AF0-99EE-44E0-9A52-758EA34EAB69}">
          <x14:formula1>
            <xm:f>'LISTA AUXILIAR'!$B$20:$B$26</xm:f>
          </x14:formula1>
          <xm:sqref>BX57:BX60 U113:U118 U9:U10 U99:U106 U108:U110 U12:U19 AI37:AI40 AI45:AI46 AI49:AI54 AW37:AW40 AW45:AW46 AW57:AW60 BJ37:BJ40 BJ45:BJ46 BJ49:BJ54 BX45:BX46 BX49:BX54 U21:U31 U33:U34 U42:U43 U62:U63 U65:U66 U68:U69 U71:U72 U74:U75 U78:U79 U81:U82 U84:U85 U87:U88 U91:U97 U120:U121 U123:U124 U126:U127 U129:U130 U132:U133 U135 U138:U139 U141:U146 U149:U150 U152:U153 U155:U156 U159:U160 U162:U163 U166:U167 U169:U170 U173:U174 U177:U178 U181:U182 U184:U185 U187:U188 U190:U191 U194:U195 U197:U198 U200:U201 U203:U205 U207 U210:U211 U213:U214 U216:U220 U223:U224 U37:U40 U45:U46 U49:U54 U57:U60 AI108:AI110 AI9:AI10 AI57:AI60 AI99:AI106 AI12:AI19 CL49:CL54 AI33:AI34 AI42:AI43 AI62:AI63 AI65:AI66 AI68:AI69 AI71:AI72 AI74:AI75 AI78:AI79 AI81:AI82 AI84:AI85 AI87:AI88 AI91:AI97 AI120:AI121 AI123:AI124 AI126:AI127 AI129:AI130 AI132:AI133 AI135 AI138:AI139 AI141:AI146 AI149:AI150 AI152:AI153 AI155:AI156 AI159:AI160 AI162:AI163 AI166:AI167 AI169:AI170 AI113:AI118 AI177:AI178 AI181:AI182 AI184:AI185 AI187:AI188 AI190:AI191 AI194:AI195 AI197:AI198 AI200:AI201 AI203:AI205 AI207 AI210:AI211 AI213:AI214 AI216:AI220 AI223:AI224 AI21:AI31 AW91:AW97 AW9:AW10 AW49:AW54 AW99:AW106 AW12:AW19 AW108:AW110 AW33:AW34 AW42:AW43 AW62:AW63 AW65:AW66 AW68:AW69 AW71:AW72 AW74:AW75 AW78:AW79 AW81:AW82 AW84:AW85 AW87:AW88 AW21:AW31 AW120:AW121 AW123:AW124 AW126:AW127 AW129:AW130 AW132:AW133 AW135 AW138:AW139 AW141:AW146 AW149:AW150 AW152:AW153 AW113:AW118 AW159:AW160 AW162:AW163 AW166:AW167 AW169:AW170 AW173:AW174 AW177:AW178 AW181:AW182 AW184:AW185 AW187:AW188 AW190:AW191 AW194:AW195 AW197:AW198 AW200:AW201 AW203:AW205 AW207 AW210:AW211 AW213:AW214 AW216:AW220 AW223:AW224 AI173:AI174 BJ108:BJ110 BJ9:BJ10 BJ57:BJ60 BJ99:BJ106 BJ12:BJ19 BJ113:BJ118 BJ33:BJ34 BJ42:BJ43 BJ62:BJ63 BJ65:BJ66 BJ68:BJ69 BJ71:BJ72 BJ74:BJ75 BJ78:BJ79 BJ81:BJ82 BJ84:BJ85 BJ87:BJ88 BJ91:BJ97 BJ120:BJ121 BJ123:BJ124 BJ126:BJ127 BJ129:BJ130 BJ132:BJ133 BJ135 BJ138:BJ139 BJ141:BJ146 BJ149:BJ150 BJ152:BJ153 BJ155:BJ156 BJ159:BJ160 BJ162:BJ163 BJ166:BJ167 BJ169:BJ170 BJ173:BJ174 BJ177:BJ178 BJ181:BJ182 BJ184:BJ185 BJ187:BJ188 BJ190:BJ191 BJ194:BJ195 BJ197:BJ198 BJ200:BJ201 BJ203:BJ205 BJ207 BJ210:BJ211 BJ213:BJ214 BJ216:BJ220 BJ223:BJ224 AW155:AW156 BX108:BX110 BX9:BX10 BX91:BX97 BX99:BX106 BX12:BX19 BJ21:BJ31 BX33:BX34 BX42:BX43 BX62:BX63 BX65:BX66 BX68:BX69 BX71:BX72 BX74:BX75 BX78:BX79 BX81:BX82 BX84:BX85 BX87:BX88 BX37:BX40 BX120:BX121 BX123:BX124 BX126:BX127 BX129:BX130 BX132:BX133 BX135 BX138:BX139 BX141:BX146 BX149:BX150 BX152:BX153 BX155:BX156 BX159:BX160 BX162:BX163 BX166:BX167 BX169:BX170 BX173:BX174 BX177:BX178 BX181:BX182 BX184:BX185 BX187:BX188 BX190:BX191 BX194:BX195 BX197:BX198 BX200:BX201 BX203:BX205 BX207 BX210:BX211 BX213:BX214 BX216:BX220 BX223:BX224 BX21:BX31 CL108:CL110 CL9:CL10 CL57:CL60 CL99:CL106 CL12:CL19 BX113:BX118 CL33:CL34 CL42:CL43 CL62:CL63 CL65:CL66 CL68:CL69 CL71:CL72 CL74:CL75 CL78:CL79 CL81:CL82 CL84:CL85 CL87:CL88 CL91:CL97 CL120:CL121 CL123:CL124 CL126:CL127 CL129:CL130 CL132:CL133 CL135 CL138:CL139 CL141:CL146 CL149:CL150 CL152:CL153 CL155:CL156 CL159:CL160 CL162:CL163 CL166:CL167 CL169:CL170 CL173:CL174 CL177:CL178 CL181:CL182 CL184:CL185 CL187:CL188 CL190:CL191 CL194:CL195 CL197:CL198 CL200:CL201 CL203:CL205 CL207 CL210:CL211 CL213:CL214 CL216:CL220 CL223:CL224 CL21:CL31 CL37:CL40 CL45:CL46 CL113:CL118</xm:sqref>
        </x14:dataValidation>
        <x14:dataValidation type="list" allowBlank="1" showInputMessage="1" showErrorMessage="1" xr:uid="{9E346C92-EC75-4CC2-880D-EDBA10AF9514}">
          <x14:formula1>
            <xm:f>'LISTA AUXILIAR'!$A$20:$A$24</xm:f>
          </x14:formula1>
          <xm:sqref>T9:T10 T12:T19 T21:T31 T99:T106 T108:T110 T113:T118 AH37:AH40 AH45:AH46 AH49:AH54 AV37:AV40 AV45:AV46 AV57:AV60 BI37:BI40 BI45:BI46 BI49:BI54 BW57:BW60 BW45:BW46 BW49:BW54 T33:T34 T42:T43 T62:T63 T65:T66 T68:T69 T71:T72 T74:T75 T78:T79 T81:T82 T84:T85 T87:T88 T91:T97 T120:T121 T123:T124 T126:T127 T129:T130 T132:T133 T135 T138:T139 T141:T146 T149:T150 T152:T153 T155:T156 T159:T160 T162:T163 T166:T167 T169:T170 T173:T174 T177:T178 T181:T182 T184:T185 T187:T188 T190:T191 T194:T195 T197:T198 T200:T201 T203:T205 T207 T210:T211 T213:T214 T216:T220 T223:T224 T37:T40 T45:T46 T49:T54 T57:T60 AH9:AH10 AH12:AH19 CK49:CK54 AH57:AH60 AH99:AH106 AH108:AH110 AH33:AH34 AH42:AH43 AH62:AH63 AH65:AH66 AH68:AH69 AH71:AH72 AH74:AH75 AH78:AH79 AH81:AH82 AH84:AH85 AH87:AH88 AH91:AH97 AH120:AH121 AH123:AH124 AH126:AH127 AH129:AH130 AH132:AH133 AH135 AH138:AH139 AH141:AH146 AH149:AH150 AH152:AH153 AH155:AH156 AH159:AH160 AH162:AH163 AH166:AH167 AH169:AH170 AH113:AH118 AH177:AH178 AH181:AH182 AH184:AH185 AH187:AH188 AH190:AH191 AH194:AH195 AH197:AH198 AH200:AH201 AH203:AH205 AH207 AH210:AH211 AH213:AH214 AH216:AH220 AH223:AH224 AH21:AH31 AV9:AV10 AV12:AV19 AV108:AV110 AV49:AV54 AV99:AV106 AV91:AV97 AV33:AV34 AV42:AV43 AV62:AV63 AV65:AV66 AV68:AV69 AV71:AV72 AV74:AV75 AV78:AV79 AV81:AV82 AV84:AV85 AV87:AV88 AV21:AV31 AV120:AV121 AV123:AV124 AV126:AV127 AV129:AV130 AV132:AV133 AV135 AV138:AV139 AV141:AV146 AV149:AV150 AV152:AV153 AV113:AV118 AV159:AV160 AV162:AV163 AV166:AV167 AV169:AV170 AV173:AV174 AV177:AV178 AV181:AV182 AV184:AV185 AV187:AV188 AV190:AV191 AV194:AV195 AV197:AV198 AV200:AV201 AV203:AV205 AV207 AV210:AV211 AV213:AV214 AV216:AV220 AV223:AV224 AH173:AH174 BI9:BI10 BI12:BI19 BI113:BI118 BI57:BI60 BI99:BI106 BI108:BI110 BI33:BI34 BI42:BI43 BI62:BI63 BI65:BI66 BI68:BI69 BI71:BI72 BI74:BI75 BI78:BI79 BI81:BI82 BI84:BI85 BI87:BI88 BI91:BI97 BI120:BI121 BI123:BI124 BI126:BI127 BI129:BI130 BI132:BI133 BI135 BI138:BI139 BI141:BI146 BI149:BI150 BI152:BI153 BI155:BI156 BI159:BI160 BI162:BI163 BI166:BI167 BI169:BI170 BI173:BI174 BI177:BI178 BI181:BI182 BI184:BI185 BI187:BI188 BI190:BI191 BI194:BI195 BI197:BI198 BI200:BI201 BI203:BI205 BI207 BI210:BI211 BI213:BI214 BI216:BI220 BI223:BI224 AV155:AV156 BW9:BW10 BW12:BW19 BI21:BI31 BW91:BW97 BW99:BW106 BW108:BW110 BW33:BW34 BW42:BW43 BW62:BW63 BW65:BW66 BW68:BW69 BW71:BW72 BW74:BW75 BW78:BW79 BW81:BW82 BW84:BW85 BW87:BW88 BW37:BW40 BW120:BW121 BW123:BW124 BW126:BW127 BW129:BW130 BW132:BW133 BW135 BW138:BW139 BW141:BW146 BW149:BW150 BW152:BW153 BW155:BW156 BW159:BW160 BW162:BW163 BW166:BW167 BW169:BW170 BW173:BW174 BW177:BW178 BW181:BW182 BW184:BW185 BW187:BW188 BW190:BW191 BW194:BW195 BW197:BW198 BW200:BW201 BW203:BW205 BW207 BW210:BW211 BW213:BW214 BW216:BW220 BW223:BW224 BW21:BW31 CK9:CK10 CK12:CK19 BW113:BW118 CK57:CK60 CK99:CK106 CK108:CK110 CK33:CK34 CK42:CK43 CK62:CK63 CK65:CK66 CK68:CK69 CK71:CK72 CK74:CK75 CK78:CK79 CK81:CK82 CK84:CK85 CK87:CK88 CK91:CK97 CK120:CK121 CK123:CK124 CK126:CK127 CK129:CK130 CK132:CK133 CK135 CK138:CK139 CK141:CK146 CK149:CK150 CK152:CK153 CK155:CK156 CK159:CK160 CK162:CK163 CK166:CK167 CK169:CK170 CK173:CK174 CK177:CK178 CK181:CK182 CK184:CK185 CK187:CK188 CK190:CK191 CK194:CK195 CK197:CK198 CK200:CK201 CK203:CK205 CK207 CK210:CK211 CK213:CK214 CK216:CK220 CK223:CK224 CK21:CK31 CK37:CK40 CK45:CK46 CK113:CK118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28E0B-4DFB-4047-B9FF-F6F28BBEDE2F}">
  <sheetPr>
    <tabColor theme="4" tint="-0.249977111117893"/>
    <outlinePr summaryBelow="0" summaryRight="0"/>
  </sheetPr>
  <dimension ref="A1:CO355"/>
  <sheetViews>
    <sheetView showGridLines="0" workbookViewId="0">
      <pane xSplit="5" ySplit="3" topLeftCell="F4" activePane="bottomRight" state="frozen"/>
      <selection pane="topRight" activeCell="F1" sqref="F1"/>
      <selection pane="bottomLeft" activeCell="A3" sqref="A3"/>
      <selection pane="bottomRight" activeCell="D7" sqref="D7"/>
    </sheetView>
  </sheetViews>
  <sheetFormatPr defaultColWidth="14.42578125" defaultRowHeight="15.75" customHeight="1"/>
  <cols>
    <col min="1" max="1" width="13.28515625" customWidth="1"/>
    <col min="2" max="2" width="6.140625" customWidth="1"/>
    <col min="3" max="3" width="14.5703125" customWidth="1"/>
    <col min="4" max="4" width="7.28515625" customWidth="1"/>
    <col min="5" max="5" width="31.5703125" customWidth="1"/>
    <col min="6" max="6" width="23.28515625" customWidth="1"/>
    <col min="7" max="7" width="17.7109375" customWidth="1"/>
    <col min="8" max="8" width="20.5703125" customWidth="1"/>
    <col min="9" max="9" width="30.85546875" customWidth="1"/>
    <col min="10" max="12" width="7.7109375" customWidth="1"/>
    <col min="13" max="13" width="15.85546875" customWidth="1"/>
    <col min="14" max="14" width="9.85546875" customWidth="1"/>
    <col min="15" max="16" width="15.85546875" customWidth="1"/>
    <col min="17" max="17" width="10" customWidth="1"/>
    <col min="18" max="18" width="16.42578125" customWidth="1"/>
    <col min="19" max="19" width="22.7109375" customWidth="1"/>
    <col min="20" max="20" width="20.7109375" customWidth="1"/>
    <col min="21" max="21" width="45.7109375" customWidth="1"/>
    <col min="22" max="22" width="15.7109375" customWidth="1"/>
    <col min="23" max="23" width="30.7109375" customWidth="1"/>
    <col min="24" max="26" width="7.7109375" customWidth="1"/>
    <col min="27" max="27" width="15.85546875" customWidth="1"/>
    <col min="28" max="28" width="9.85546875" customWidth="1"/>
    <col min="29" max="29" width="17" customWidth="1"/>
    <col min="30" max="30" width="15.7109375" customWidth="1"/>
    <col min="31" max="31" width="9.85546875" customWidth="1"/>
    <col min="32" max="32" width="17.140625" customWidth="1"/>
    <col min="33" max="33" width="22.7109375" customWidth="1"/>
    <col min="34" max="34" width="20.7109375" customWidth="1"/>
    <col min="35" max="35" width="45.7109375" customWidth="1"/>
    <col min="36" max="36" width="15.7109375" customWidth="1"/>
    <col min="37" max="37" width="30.7109375" customWidth="1"/>
    <col min="38" max="40" width="7.7109375" customWidth="1"/>
    <col min="41" max="41" width="15.7109375" customWidth="1"/>
    <col min="42" max="42" width="10" customWidth="1"/>
    <col min="43" max="43" width="17.5703125" customWidth="1"/>
    <col min="44" max="44" width="15.85546875" customWidth="1"/>
    <col min="45" max="45" width="10" customWidth="1"/>
    <col min="46" max="46" width="17.85546875" customWidth="1"/>
    <col min="47" max="47" width="22.7109375" customWidth="1"/>
    <col min="48" max="48" width="20.7109375" customWidth="1"/>
    <col min="49" max="49" width="45.7109375" customWidth="1"/>
    <col min="50" max="50" width="15.7109375" customWidth="1"/>
    <col min="51" max="51" width="30.7109375" customWidth="1"/>
    <col min="52" max="54" width="7.7109375" customWidth="1"/>
    <col min="55" max="55" width="15.85546875" customWidth="1"/>
    <col min="56" max="56" width="9.7109375" customWidth="1"/>
    <col min="57" max="57" width="17.85546875" customWidth="1"/>
    <col min="58" max="58" width="15.7109375" customWidth="1"/>
    <col min="59" max="59" width="9.7109375" customWidth="1"/>
    <col min="60" max="60" width="16.42578125" customWidth="1"/>
    <col min="61" max="61" width="22.7109375" customWidth="1"/>
    <col min="62" max="62" width="20.7109375" customWidth="1"/>
    <col min="63" max="63" width="45.7109375" customWidth="1"/>
    <col min="64" max="64" width="15.7109375" customWidth="1"/>
    <col min="65" max="65" width="30.7109375" customWidth="1"/>
    <col min="66" max="68" width="7.7109375" customWidth="1"/>
    <col min="69" max="69" width="15.85546875" customWidth="1"/>
    <col min="70" max="70" width="9.85546875" customWidth="1"/>
    <col min="71" max="71" width="15.85546875" customWidth="1"/>
    <col min="72" max="72" width="15.7109375" customWidth="1"/>
    <col min="73" max="73" width="9.85546875" customWidth="1"/>
    <col min="74" max="74" width="16" customWidth="1"/>
    <col min="75" max="75" width="22.7109375" customWidth="1"/>
    <col min="76" max="76" width="20.7109375" customWidth="1"/>
    <col min="77" max="77" width="45.7109375" customWidth="1"/>
    <col min="78" max="78" width="15.7109375" customWidth="1"/>
    <col min="79" max="79" width="30.7109375" customWidth="1"/>
    <col min="80" max="82" width="7.7109375" customWidth="1"/>
    <col min="83" max="83" width="15.85546875" customWidth="1"/>
    <col min="84" max="84" width="9.7109375" customWidth="1"/>
    <col min="85" max="85" width="16" customWidth="1"/>
    <col min="86" max="86" width="15.85546875" customWidth="1"/>
    <col min="87" max="87" width="9.7109375" customWidth="1"/>
    <col min="88" max="88" width="15.28515625" bestFit="1" customWidth="1"/>
    <col min="89" max="89" width="22.7109375" customWidth="1"/>
    <col min="90" max="90" width="20.7109375" customWidth="1"/>
    <col min="91" max="91" width="45.7109375" customWidth="1"/>
    <col min="92" max="92" width="15.7109375" customWidth="1"/>
    <col min="93" max="93" width="70.7109375" customWidth="1"/>
  </cols>
  <sheetData>
    <row r="1" spans="1:93" ht="45" customHeight="1" thickTop="1" thickBot="1">
      <c r="C1" s="19" t="s">
        <v>53</v>
      </c>
      <c r="F1" s="623"/>
      <c r="G1" s="623"/>
      <c r="H1" s="623"/>
      <c r="I1" s="595" t="s">
        <v>728</v>
      </c>
      <c r="J1" s="595"/>
      <c r="K1" s="595"/>
      <c r="L1" s="595"/>
      <c r="M1" s="595"/>
      <c r="N1" s="595"/>
      <c r="O1" s="595"/>
      <c r="P1" s="595"/>
      <c r="Q1" s="595"/>
      <c r="R1" s="595"/>
      <c r="S1" s="595"/>
      <c r="T1" s="595"/>
      <c r="U1" s="595"/>
      <c r="V1" s="595"/>
      <c r="W1" s="595"/>
      <c r="X1" s="595"/>
      <c r="Y1" s="595"/>
      <c r="Z1" s="595"/>
      <c r="AA1" s="595"/>
      <c r="AB1" s="595"/>
      <c r="AC1" s="595"/>
      <c r="AD1" s="595"/>
      <c r="AE1" s="595"/>
      <c r="AF1" s="595"/>
      <c r="AG1" s="595"/>
      <c r="AH1" s="595"/>
      <c r="AI1" s="595"/>
      <c r="AJ1" s="595"/>
      <c r="AK1" s="595"/>
      <c r="AL1" s="595"/>
      <c r="AM1" s="595"/>
      <c r="AN1" s="595"/>
      <c r="AO1" s="595"/>
      <c r="AP1" s="595"/>
      <c r="AQ1" s="595"/>
      <c r="AR1" s="595"/>
      <c r="AS1" s="595"/>
      <c r="AT1" s="595"/>
      <c r="AU1" s="595"/>
      <c r="AV1" s="595"/>
      <c r="AW1" s="595"/>
      <c r="AX1" s="595"/>
      <c r="AY1" s="595"/>
      <c r="AZ1" s="595"/>
      <c r="BA1" s="595"/>
      <c r="BB1" s="595"/>
      <c r="BC1" s="595"/>
      <c r="BD1" s="595"/>
      <c r="BE1" s="595"/>
      <c r="BF1" s="595"/>
      <c r="BG1" s="595"/>
      <c r="BH1" s="595"/>
      <c r="BI1" s="595"/>
      <c r="BJ1" s="595"/>
      <c r="BK1" s="595"/>
      <c r="BL1" s="595"/>
      <c r="BM1" s="595"/>
      <c r="BN1" s="595"/>
      <c r="BO1" s="595"/>
      <c r="BP1" s="595"/>
      <c r="BQ1" s="595"/>
      <c r="BR1" s="595"/>
      <c r="BS1" s="595"/>
      <c r="BT1" s="595"/>
      <c r="BU1" s="595"/>
      <c r="BV1" s="595"/>
      <c r="BW1" s="595"/>
      <c r="BX1" s="595"/>
      <c r="BY1" s="595"/>
      <c r="BZ1" s="595"/>
      <c r="CA1" s="595"/>
      <c r="CB1" s="595"/>
      <c r="CC1" s="595"/>
      <c r="CD1" s="595"/>
      <c r="CE1" s="595"/>
      <c r="CF1" s="595"/>
      <c r="CG1" s="595"/>
      <c r="CH1" s="595"/>
      <c r="CI1" s="595"/>
      <c r="CJ1" s="595"/>
      <c r="CK1" s="310"/>
      <c r="CL1" s="310"/>
      <c r="CM1" s="310"/>
      <c r="CN1" s="310"/>
      <c r="CO1" s="311"/>
    </row>
    <row r="2" spans="1:93" ht="20.25" customHeight="1" thickTop="1">
      <c r="A2" s="429"/>
      <c r="B2" s="426" t="s">
        <v>0</v>
      </c>
      <c r="C2" s="427"/>
      <c r="D2" s="426"/>
      <c r="E2" s="427" t="s">
        <v>1</v>
      </c>
      <c r="F2" s="426"/>
      <c r="G2" s="426"/>
      <c r="H2" s="428"/>
      <c r="I2" s="632" t="s">
        <v>26</v>
      </c>
      <c r="J2" s="632"/>
      <c r="K2" s="632"/>
      <c r="L2" s="632"/>
      <c r="M2" s="632"/>
      <c r="N2" s="632"/>
      <c r="O2" s="632"/>
      <c r="P2" s="632"/>
      <c r="Q2" s="632"/>
      <c r="R2" s="632"/>
      <c r="S2" s="632"/>
      <c r="T2" s="632"/>
      <c r="U2" s="632"/>
      <c r="V2" s="632"/>
      <c r="W2" s="632"/>
      <c r="X2" s="632"/>
      <c r="Y2" s="632"/>
      <c r="Z2" s="632"/>
      <c r="AA2" s="632"/>
      <c r="AB2" s="632"/>
      <c r="AC2" s="632"/>
      <c r="AD2" s="632"/>
      <c r="AE2" s="632"/>
      <c r="AF2" s="632"/>
      <c r="AG2" s="632"/>
      <c r="AH2" s="632"/>
      <c r="AI2" s="632"/>
      <c r="AJ2" s="632"/>
      <c r="AK2" s="632"/>
      <c r="AL2" s="632"/>
      <c r="AM2" s="632"/>
      <c r="AN2" s="632"/>
      <c r="AO2" s="632"/>
      <c r="AP2" s="632"/>
      <c r="AQ2" s="632"/>
      <c r="AR2" s="632"/>
      <c r="AS2" s="632"/>
      <c r="AT2" s="632"/>
      <c r="AU2" s="632"/>
      <c r="AV2" s="632"/>
      <c r="AW2" s="632"/>
      <c r="AX2" s="632"/>
      <c r="AY2" s="632"/>
      <c r="AZ2" s="632"/>
      <c r="BA2" s="632"/>
      <c r="BB2" s="632"/>
      <c r="BC2" s="632"/>
      <c r="BD2" s="632"/>
      <c r="BE2" s="632"/>
      <c r="BF2" s="632"/>
      <c r="BG2" s="632"/>
      <c r="BH2" s="632"/>
      <c r="BI2" s="632"/>
      <c r="BJ2" s="632"/>
      <c r="BK2" s="632"/>
      <c r="BL2" s="632"/>
      <c r="BM2" s="632"/>
      <c r="BN2" s="632"/>
      <c r="BO2" s="632"/>
      <c r="BP2" s="632"/>
      <c r="BQ2" s="632"/>
      <c r="BR2" s="632"/>
      <c r="BS2" s="632"/>
      <c r="BT2" s="632"/>
      <c r="BU2" s="632"/>
      <c r="BV2" s="632"/>
      <c r="BW2" s="632"/>
      <c r="BX2" s="632"/>
      <c r="BY2" s="632"/>
      <c r="BZ2" s="632"/>
      <c r="CA2" s="632"/>
      <c r="CB2" s="632"/>
      <c r="CC2" s="632"/>
      <c r="CD2" s="632"/>
      <c r="CE2" s="632"/>
      <c r="CF2" s="632"/>
      <c r="CG2" s="632"/>
      <c r="CH2" s="632"/>
      <c r="CI2" s="632"/>
      <c r="CJ2" s="632"/>
      <c r="CK2" s="337"/>
      <c r="CL2" s="337"/>
      <c r="CM2" s="337"/>
      <c r="CN2" s="337"/>
      <c r="CO2" s="338"/>
    </row>
    <row r="3" spans="1:93" ht="41.25" customHeight="1">
      <c r="A3" s="300" t="s">
        <v>28</v>
      </c>
      <c r="B3" s="16" t="s">
        <v>4</v>
      </c>
      <c r="C3" s="16" t="s">
        <v>45</v>
      </c>
      <c r="D3" s="16" t="s">
        <v>5</v>
      </c>
      <c r="E3" s="16" t="s">
        <v>46</v>
      </c>
      <c r="F3" s="16" t="s">
        <v>25</v>
      </c>
      <c r="G3" s="17" t="s">
        <v>47</v>
      </c>
      <c r="H3" s="301" t="s">
        <v>44</v>
      </c>
      <c r="I3" s="631" t="s">
        <v>702</v>
      </c>
      <c r="J3" s="626"/>
      <c r="K3" s="626"/>
      <c r="L3" s="626"/>
      <c r="M3" s="626"/>
      <c r="N3" s="626"/>
      <c r="O3" s="626"/>
      <c r="P3" s="626"/>
      <c r="Q3" s="626"/>
      <c r="R3" s="626"/>
      <c r="S3" s="610" t="s">
        <v>722</v>
      </c>
      <c r="T3" s="611"/>
      <c r="U3" s="611"/>
      <c r="V3" s="612"/>
      <c r="W3" s="631" t="s">
        <v>703</v>
      </c>
      <c r="X3" s="626"/>
      <c r="Y3" s="626"/>
      <c r="Z3" s="626"/>
      <c r="AA3" s="626"/>
      <c r="AB3" s="626"/>
      <c r="AC3" s="626"/>
      <c r="AD3" s="626"/>
      <c r="AE3" s="626"/>
      <c r="AF3" s="626"/>
      <c r="AG3" s="610" t="s">
        <v>723</v>
      </c>
      <c r="AH3" s="611"/>
      <c r="AI3" s="611"/>
      <c r="AJ3" s="612"/>
      <c r="AK3" s="631" t="s">
        <v>704</v>
      </c>
      <c r="AL3" s="626"/>
      <c r="AM3" s="626"/>
      <c r="AN3" s="626"/>
      <c r="AO3" s="626"/>
      <c r="AP3" s="626"/>
      <c r="AQ3" s="626"/>
      <c r="AR3" s="626"/>
      <c r="AS3" s="626"/>
      <c r="AT3" s="626"/>
      <c r="AU3" s="610" t="s">
        <v>724</v>
      </c>
      <c r="AV3" s="611"/>
      <c r="AW3" s="611"/>
      <c r="AX3" s="612"/>
      <c r="AY3" s="631" t="s">
        <v>705</v>
      </c>
      <c r="AZ3" s="626"/>
      <c r="BA3" s="626"/>
      <c r="BB3" s="626"/>
      <c r="BC3" s="626"/>
      <c r="BD3" s="626"/>
      <c r="BE3" s="626"/>
      <c r="BF3" s="626"/>
      <c r="BG3" s="626"/>
      <c r="BH3" s="626"/>
      <c r="BI3" s="610" t="s">
        <v>725</v>
      </c>
      <c r="BJ3" s="611"/>
      <c r="BK3" s="611"/>
      <c r="BL3" s="612"/>
      <c r="BM3" s="631" t="s">
        <v>706</v>
      </c>
      <c r="BN3" s="626"/>
      <c r="BO3" s="626"/>
      <c r="BP3" s="626"/>
      <c r="BQ3" s="626"/>
      <c r="BR3" s="626"/>
      <c r="BS3" s="626"/>
      <c r="BT3" s="626"/>
      <c r="BU3" s="626"/>
      <c r="BV3" s="626"/>
      <c r="BW3" s="610" t="s">
        <v>726</v>
      </c>
      <c r="BX3" s="611"/>
      <c r="BY3" s="611"/>
      <c r="BZ3" s="612"/>
      <c r="CA3" s="631" t="s">
        <v>707</v>
      </c>
      <c r="CB3" s="626"/>
      <c r="CC3" s="626"/>
      <c r="CD3" s="626"/>
      <c r="CE3" s="626"/>
      <c r="CF3" s="626"/>
      <c r="CG3" s="626"/>
      <c r="CH3" s="626"/>
      <c r="CI3" s="626"/>
      <c r="CJ3" s="626"/>
      <c r="CK3" s="610" t="s">
        <v>727</v>
      </c>
      <c r="CL3" s="611"/>
      <c r="CM3" s="611"/>
      <c r="CN3" s="612"/>
      <c r="CO3" s="280" t="s">
        <v>57</v>
      </c>
    </row>
    <row r="4" spans="1:93" ht="20.25" customHeight="1">
      <c r="A4" s="628"/>
      <c r="B4" s="573"/>
      <c r="C4" s="573"/>
      <c r="D4" s="573"/>
      <c r="E4" s="574"/>
      <c r="F4" s="572"/>
      <c r="G4" s="573"/>
      <c r="H4" s="581"/>
      <c r="I4" s="626" t="s">
        <v>58</v>
      </c>
      <c r="J4" s="626"/>
      <c r="K4" s="626"/>
      <c r="L4" s="627"/>
      <c r="M4" s="97" t="s">
        <v>256</v>
      </c>
      <c r="N4" s="97" t="s">
        <v>257</v>
      </c>
      <c r="O4" s="154" t="s">
        <v>347</v>
      </c>
      <c r="P4" s="192" t="s">
        <v>259</v>
      </c>
      <c r="Q4" s="97" t="s">
        <v>258</v>
      </c>
      <c r="R4" s="231" t="s">
        <v>59</v>
      </c>
      <c r="S4" s="266" t="s">
        <v>54</v>
      </c>
      <c r="T4" s="253" t="s">
        <v>715</v>
      </c>
      <c r="U4" s="253" t="s">
        <v>716</v>
      </c>
      <c r="V4" s="267" t="s">
        <v>717</v>
      </c>
      <c r="W4" s="626" t="s">
        <v>58</v>
      </c>
      <c r="X4" s="626"/>
      <c r="Y4" s="626"/>
      <c r="Z4" s="627"/>
      <c r="AA4" s="97" t="s">
        <v>256</v>
      </c>
      <c r="AB4" s="97" t="s">
        <v>257</v>
      </c>
      <c r="AC4" s="154" t="s">
        <v>347</v>
      </c>
      <c r="AD4" s="192" t="s">
        <v>259</v>
      </c>
      <c r="AE4" s="97" t="s">
        <v>258</v>
      </c>
      <c r="AF4" s="231" t="s">
        <v>59</v>
      </c>
      <c r="AG4" s="266" t="s">
        <v>54</v>
      </c>
      <c r="AH4" s="253" t="s">
        <v>715</v>
      </c>
      <c r="AI4" s="253" t="s">
        <v>716</v>
      </c>
      <c r="AJ4" s="267" t="s">
        <v>717</v>
      </c>
      <c r="AK4" s="631" t="s">
        <v>60</v>
      </c>
      <c r="AL4" s="626"/>
      <c r="AM4" s="626"/>
      <c r="AN4" s="627"/>
      <c r="AO4" s="97" t="s">
        <v>256</v>
      </c>
      <c r="AP4" s="97" t="s">
        <v>257</v>
      </c>
      <c r="AQ4" s="154" t="s">
        <v>347</v>
      </c>
      <c r="AR4" s="192" t="s">
        <v>259</v>
      </c>
      <c r="AS4" s="97" t="s">
        <v>258</v>
      </c>
      <c r="AT4" s="231" t="s">
        <v>59</v>
      </c>
      <c r="AU4" s="266" t="s">
        <v>54</v>
      </c>
      <c r="AV4" s="253" t="s">
        <v>715</v>
      </c>
      <c r="AW4" s="253" t="s">
        <v>716</v>
      </c>
      <c r="AX4" s="267" t="s">
        <v>717</v>
      </c>
      <c r="AY4" s="626" t="s">
        <v>58</v>
      </c>
      <c r="AZ4" s="626"/>
      <c r="BA4" s="626"/>
      <c r="BB4" s="627"/>
      <c r="BC4" s="97" t="s">
        <v>256</v>
      </c>
      <c r="BD4" s="97" t="s">
        <v>257</v>
      </c>
      <c r="BE4" s="154" t="s">
        <v>347</v>
      </c>
      <c r="BF4" s="192" t="s">
        <v>259</v>
      </c>
      <c r="BG4" s="97" t="s">
        <v>258</v>
      </c>
      <c r="BH4" s="231" t="s">
        <v>59</v>
      </c>
      <c r="BI4" s="266" t="s">
        <v>54</v>
      </c>
      <c r="BJ4" s="253" t="s">
        <v>715</v>
      </c>
      <c r="BK4" s="253" t="s">
        <v>716</v>
      </c>
      <c r="BL4" s="267" t="s">
        <v>717</v>
      </c>
      <c r="BM4" s="626" t="s">
        <v>58</v>
      </c>
      <c r="BN4" s="626"/>
      <c r="BO4" s="626"/>
      <c r="BP4" s="627"/>
      <c r="BQ4" s="97" t="s">
        <v>256</v>
      </c>
      <c r="BR4" s="97" t="s">
        <v>257</v>
      </c>
      <c r="BS4" s="154" t="s">
        <v>347</v>
      </c>
      <c r="BT4" s="192" t="s">
        <v>259</v>
      </c>
      <c r="BU4" s="97" t="s">
        <v>258</v>
      </c>
      <c r="BV4" s="231" t="s">
        <v>59</v>
      </c>
      <c r="BW4" s="266" t="s">
        <v>54</v>
      </c>
      <c r="BX4" s="253" t="s">
        <v>715</v>
      </c>
      <c r="BY4" s="253" t="s">
        <v>716</v>
      </c>
      <c r="BZ4" s="267" t="s">
        <v>717</v>
      </c>
      <c r="CA4" s="626" t="s">
        <v>58</v>
      </c>
      <c r="CB4" s="626"/>
      <c r="CC4" s="626"/>
      <c r="CD4" s="627"/>
      <c r="CE4" s="97" t="s">
        <v>256</v>
      </c>
      <c r="CF4" s="97" t="s">
        <v>257</v>
      </c>
      <c r="CG4" s="154" t="s">
        <v>347</v>
      </c>
      <c r="CH4" s="192" t="s">
        <v>259</v>
      </c>
      <c r="CI4" s="97" t="s">
        <v>258</v>
      </c>
      <c r="CJ4" s="231" t="s">
        <v>59</v>
      </c>
      <c r="CK4" s="266" t="s">
        <v>54</v>
      </c>
      <c r="CL4" s="253" t="s">
        <v>715</v>
      </c>
      <c r="CM4" s="253" t="s">
        <v>716</v>
      </c>
      <c r="CN4" s="267" t="s">
        <v>717</v>
      </c>
      <c r="CO4" s="281" t="s">
        <v>109</v>
      </c>
    </row>
    <row r="5" spans="1:93" ht="24" customHeight="1">
      <c r="A5" s="629"/>
      <c r="B5" s="576"/>
      <c r="C5" s="576"/>
      <c r="D5" s="576"/>
      <c r="E5" s="577"/>
      <c r="F5" s="575"/>
      <c r="G5" s="576"/>
      <c r="H5" s="582"/>
      <c r="I5" s="30" t="s">
        <v>196</v>
      </c>
      <c r="J5" s="29" t="s">
        <v>63</v>
      </c>
      <c r="K5" s="30" t="s">
        <v>62</v>
      </c>
      <c r="L5" s="30" t="s">
        <v>64</v>
      </c>
      <c r="M5" s="108"/>
      <c r="N5" s="109"/>
      <c r="O5" s="109"/>
      <c r="P5" s="108"/>
      <c r="Q5" s="109"/>
      <c r="R5" s="109"/>
      <c r="S5" s="614" t="s">
        <v>734</v>
      </c>
      <c r="T5" s="615"/>
      <c r="U5" s="615"/>
      <c r="V5" s="616"/>
      <c r="W5" s="30" t="s">
        <v>196</v>
      </c>
      <c r="X5" s="29" t="s">
        <v>63</v>
      </c>
      <c r="Y5" s="30" t="s">
        <v>62</v>
      </c>
      <c r="Z5" s="30" t="s">
        <v>64</v>
      </c>
      <c r="AA5" s="108"/>
      <c r="AB5" s="109"/>
      <c r="AC5" s="109"/>
      <c r="AD5" s="108"/>
      <c r="AE5" s="109"/>
      <c r="AF5" s="109"/>
      <c r="AG5" s="614" t="s">
        <v>734</v>
      </c>
      <c r="AH5" s="615"/>
      <c r="AI5" s="615"/>
      <c r="AJ5" s="616"/>
      <c r="AK5" s="30" t="s">
        <v>196</v>
      </c>
      <c r="AL5" s="29" t="s">
        <v>63</v>
      </c>
      <c r="AM5" s="30" t="s">
        <v>62</v>
      </c>
      <c r="AN5" s="30" t="s">
        <v>64</v>
      </c>
      <c r="AO5" s="108"/>
      <c r="AP5" s="109"/>
      <c r="AQ5" s="109"/>
      <c r="AR5" s="108"/>
      <c r="AS5" s="109"/>
      <c r="AT5" s="109"/>
      <c r="AU5" s="614" t="s">
        <v>734</v>
      </c>
      <c r="AV5" s="615"/>
      <c r="AW5" s="615"/>
      <c r="AX5" s="616"/>
      <c r="AY5" s="30" t="s">
        <v>196</v>
      </c>
      <c r="AZ5" s="29" t="s">
        <v>63</v>
      </c>
      <c r="BA5" s="30" t="s">
        <v>62</v>
      </c>
      <c r="BB5" s="30" t="s">
        <v>64</v>
      </c>
      <c r="BC5" s="108"/>
      <c r="BD5" s="109"/>
      <c r="BE5" s="109"/>
      <c r="BF5" s="108"/>
      <c r="BG5" s="109"/>
      <c r="BH5" s="109"/>
      <c r="BI5" s="614" t="s">
        <v>734</v>
      </c>
      <c r="BJ5" s="615"/>
      <c r="BK5" s="615"/>
      <c r="BL5" s="616"/>
      <c r="BM5" s="30" t="s">
        <v>196</v>
      </c>
      <c r="BN5" s="29" t="s">
        <v>63</v>
      </c>
      <c r="BO5" s="30" t="s">
        <v>62</v>
      </c>
      <c r="BP5" s="30" t="s">
        <v>64</v>
      </c>
      <c r="BQ5" s="108"/>
      <c r="BR5" s="109"/>
      <c r="BS5" s="109"/>
      <c r="BT5" s="108"/>
      <c r="BU5" s="109"/>
      <c r="BV5" s="109"/>
      <c r="BW5" s="614" t="s">
        <v>734</v>
      </c>
      <c r="BX5" s="615"/>
      <c r="BY5" s="615"/>
      <c r="BZ5" s="616"/>
      <c r="CA5" s="30" t="s">
        <v>196</v>
      </c>
      <c r="CB5" s="29" t="s">
        <v>63</v>
      </c>
      <c r="CC5" s="30" t="s">
        <v>62</v>
      </c>
      <c r="CD5" s="30" t="s">
        <v>64</v>
      </c>
      <c r="CE5" s="108"/>
      <c r="CF5" s="109"/>
      <c r="CG5" s="109"/>
      <c r="CH5" s="108"/>
      <c r="CI5" s="109"/>
      <c r="CJ5" s="109"/>
      <c r="CK5" s="614" t="s">
        <v>734</v>
      </c>
      <c r="CL5" s="615"/>
      <c r="CM5" s="615"/>
      <c r="CN5" s="616"/>
      <c r="CO5" s="620" t="s">
        <v>735</v>
      </c>
    </row>
    <row r="6" spans="1:93" ht="12.75">
      <c r="A6" s="630"/>
      <c r="B6" s="579"/>
      <c r="C6" s="579"/>
      <c r="D6" s="579"/>
      <c r="E6" s="580"/>
      <c r="F6" s="578"/>
      <c r="G6" s="579"/>
      <c r="H6" s="583"/>
      <c r="I6" s="30"/>
      <c r="J6" s="30"/>
      <c r="K6" s="30"/>
      <c r="L6" s="30"/>
      <c r="M6" s="30"/>
      <c r="N6" s="30"/>
      <c r="O6" s="30"/>
      <c r="P6" s="30"/>
      <c r="Q6" s="30"/>
      <c r="R6" s="231"/>
      <c r="S6" s="617"/>
      <c r="T6" s="618"/>
      <c r="U6" s="618"/>
      <c r="V6" s="619"/>
      <c r="W6" s="30"/>
      <c r="X6" s="30"/>
      <c r="Y6" s="30"/>
      <c r="Z6" s="30"/>
      <c r="AA6" s="30"/>
      <c r="AB6" s="30"/>
      <c r="AC6" s="30"/>
      <c r="AD6" s="30"/>
      <c r="AE6" s="30"/>
      <c r="AF6" s="231"/>
      <c r="AG6" s="617"/>
      <c r="AH6" s="618"/>
      <c r="AI6" s="618"/>
      <c r="AJ6" s="619"/>
      <c r="AK6" s="30"/>
      <c r="AL6" s="30"/>
      <c r="AM6" s="30"/>
      <c r="AN6" s="30"/>
      <c r="AO6" s="30"/>
      <c r="AP6" s="30"/>
      <c r="AQ6" s="30"/>
      <c r="AR6" s="30"/>
      <c r="AS6" s="30"/>
      <c r="AT6" s="231"/>
      <c r="AU6" s="617"/>
      <c r="AV6" s="618"/>
      <c r="AW6" s="618"/>
      <c r="AX6" s="619"/>
      <c r="AY6" s="30"/>
      <c r="AZ6" s="30"/>
      <c r="BA6" s="30"/>
      <c r="BB6" s="30"/>
      <c r="BC6" s="30"/>
      <c r="BD6" s="30"/>
      <c r="BE6" s="30"/>
      <c r="BF6" s="30"/>
      <c r="BG6" s="30"/>
      <c r="BH6" s="231"/>
      <c r="BI6" s="617"/>
      <c r="BJ6" s="618"/>
      <c r="BK6" s="618"/>
      <c r="BL6" s="619"/>
      <c r="BM6" s="97"/>
      <c r="BN6" s="11"/>
      <c r="BO6" s="11"/>
      <c r="BP6" s="11"/>
      <c r="BQ6" s="11"/>
      <c r="BR6" s="11"/>
      <c r="BS6" s="11"/>
      <c r="BT6" s="11"/>
      <c r="BU6" s="11"/>
      <c r="BV6" s="231"/>
      <c r="BW6" s="617"/>
      <c r="BX6" s="618"/>
      <c r="BY6" s="618"/>
      <c r="BZ6" s="619"/>
      <c r="CA6" s="97"/>
      <c r="CB6" s="11"/>
      <c r="CC6" s="11"/>
      <c r="CD6" s="11"/>
      <c r="CE6" s="11"/>
      <c r="CF6" s="11"/>
      <c r="CG6" s="11"/>
      <c r="CH6" s="11"/>
      <c r="CI6" s="11"/>
      <c r="CJ6" s="231"/>
      <c r="CK6" s="617"/>
      <c r="CL6" s="618"/>
      <c r="CM6" s="618"/>
      <c r="CN6" s="619"/>
      <c r="CO6" s="621"/>
    </row>
    <row r="7" spans="1:93" ht="42" customHeight="1">
      <c r="A7" s="302" t="s">
        <v>33</v>
      </c>
      <c r="B7" s="1"/>
      <c r="C7" s="2" t="s">
        <v>48</v>
      </c>
      <c r="D7" s="1">
        <v>1</v>
      </c>
      <c r="E7" s="2" t="s">
        <v>35</v>
      </c>
      <c r="F7" s="38" t="s">
        <v>108</v>
      </c>
      <c r="G7" s="2" t="s">
        <v>34</v>
      </c>
      <c r="H7" s="303" t="s">
        <v>188</v>
      </c>
      <c r="I7" s="262"/>
      <c r="J7" s="3"/>
      <c r="K7" s="3"/>
      <c r="L7" s="3"/>
      <c r="M7" s="38" t="s">
        <v>116</v>
      </c>
      <c r="N7" s="81">
        <f>N8+N13+N24+N46</f>
        <v>6.0387500000000109</v>
      </c>
      <c r="O7" s="81">
        <f>O8+O13+O24+O46</f>
        <v>18116250.00000003</v>
      </c>
      <c r="P7" s="38" t="s">
        <v>116</v>
      </c>
      <c r="Q7" s="81">
        <f>Q8+Q13+Q24+Q46</f>
        <v>9.5528700000000327E-2</v>
      </c>
      <c r="R7" s="89">
        <f>R8+R13+R24+R46</f>
        <v>286586.10000000102</v>
      </c>
      <c r="S7" s="268"/>
      <c r="T7" s="81"/>
      <c r="U7" s="81"/>
      <c r="V7" s="269"/>
      <c r="W7" s="262"/>
      <c r="X7" s="3"/>
      <c r="Y7" s="3"/>
      <c r="Z7" s="3"/>
      <c r="AA7" s="38" t="s">
        <v>116</v>
      </c>
      <c r="AB7" s="81">
        <f>AB8+AB13+AB24+AB46</f>
        <v>7.9099994000000002</v>
      </c>
      <c r="AC7" s="81">
        <f>AC8+AC13+AC24+AC46</f>
        <v>39549997</v>
      </c>
      <c r="AD7" s="38" t="s">
        <v>116</v>
      </c>
      <c r="AE7" s="81">
        <f>AE8+AE13+AE24+AE46</f>
        <v>0.78783874212000082</v>
      </c>
      <c r="AF7" s="89">
        <f>AF8+AF13+AF24+AF46</f>
        <v>3939193.7106000045</v>
      </c>
      <c r="AG7" s="268"/>
      <c r="AH7" s="81"/>
      <c r="AI7" s="81"/>
      <c r="AJ7" s="269"/>
      <c r="AK7" s="262"/>
      <c r="AL7" s="3"/>
      <c r="AM7" s="3"/>
      <c r="AN7" s="3"/>
      <c r="AO7" s="38" t="s">
        <v>116</v>
      </c>
      <c r="AP7" s="81">
        <f>AP8+AP13+AP24+AP46</f>
        <v>7.0153999999999996</v>
      </c>
      <c r="AQ7" s="81">
        <f>AQ8+AQ13+AQ24+AQ46</f>
        <v>194482000</v>
      </c>
      <c r="AR7" s="38" t="s">
        <v>116</v>
      </c>
      <c r="AS7" s="81">
        <f>AS8+AS13+AS24+AS46</f>
        <v>0.48489350999999997</v>
      </c>
      <c r="AT7" s="89">
        <f>AT8+AT13+AT24+AT46</f>
        <v>15053431.199999999</v>
      </c>
      <c r="AU7" s="268"/>
      <c r="AV7" s="81"/>
      <c r="AW7" s="81"/>
      <c r="AX7" s="269"/>
      <c r="AY7" s="262"/>
      <c r="AZ7" s="3"/>
      <c r="BA7" s="3"/>
      <c r="BB7" s="3"/>
      <c r="BC7" s="38" t="s">
        <v>116</v>
      </c>
      <c r="BD7" s="81">
        <f>BD8+BD13+BD24+BD46</f>
        <v>0</v>
      </c>
      <c r="BE7" s="81">
        <f>BE8+BE13+BE24+BE46</f>
        <v>0</v>
      </c>
      <c r="BF7" s="38" t="s">
        <v>116</v>
      </c>
      <c r="BG7" s="81">
        <f>BG8+BG13+BG24+BG46</f>
        <v>0</v>
      </c>
      <c r="BH7" s="89">
        <f>BH8+BH13+BH24+BH46</f>
        <v>0</v>
      </c>
      <c r="BI7" s="268"/>
      <c r="BJ7" s="81"/>
      <c r="BK7" s="81"/>
      <c r="BL7" s="269"/>
      <c r="BM7" s="262"/>
      <c r="BN7" s="3"/>
      <c r="BO7" s="3"/>
      <c r="BP7" s="3"/>
      <c r="BQ7" s="38" t="s">
        <v>116</v>
      </c>
      <c r="BR7" s="81">
        <f>BR8+BR13+BR24+BR46</f>
        <v>0.6679419999999946</v>
      </c>
      <c r="BS7" s="81">
        <f>BS8+BS13+BS24+BS46</f>
        <v>1335883.9999999893</v>
      </c>
      <c r="BT7" s="38" t="s">
        <v>116</v>
      </c>
      <c r="BU7" s="81">
        <f>BU8+BU13+BU24+BU46</f>
        <v>0</v>
      </c>
      <c r="BV7" s="89">
        <f>BV8+BV13+BV24+BV46</f>
        <v>0</v>
      </c>
      <c r="BW7" s="268"/>
      <c r="BX7" s="81"/>
      <c r="BY7" s="81"/>
      <c r="BZ7" s="269"/>
      <c r="CA7" s="262"/>
      <c r="CB7" s="3"/>
      <c r="CC7" s="3"/>
      <c r="CD7" s="3"/>
      <c r="CE7" s="38" t="s">
        <v>116</v>
      </c>
      <c r="CF7" s="81">
        <f>CF8+CF13+CF24+CF46</f>
        <v>0</v>
      </c>
      <c r="CG7" s="81">
        <f>CG8+CG13+CG24+CG46</f>
        <v>0</v>
      </c>
      <c r="CH7" s="38" t="s">
        <v>116</v>
      </c>
      <c r="CI7" s="81">
        <f>CI8+CI13+CI24+CI46</f>
        <v>0</v>
      </c>
      <c r="CJ7" s="89">
        <f>CJ8+CJ13+CJ24+CJ46</f>
        <v>0</v>
      </c>
      <c r="CK7" s="268"/>
      <c r="CL7" s="81"/>
      <c r="CM7" s="81"/>
      <c r="CN7" s="269"/>
      <c r="CO7" s="282"/>
    </row>
    <row r="8" spans="1:93" ht="22.5">
      <c r="A8" s="304" t="s">
        <v>33</v>
      </c>
      <c r="B8" s="64" t="s">
        <v>14</v>
      </c>
      <c r="C8" s="120" t="s">
        <v>48</v>
      </c>
      <c r="D8" s="117">
        <v>101</v>
      </c>
      <c r="E8" s="119" t="s">
        <v>35</v>
      </c>
      <c r="F8" s="119" t="s">
        <v>108</v>
      </c>
      <c r="G8" s="119" t="s">
        <v>34</v>
      </c>
      <c r="H8" s="305" t="s">
        <v>188</v>
      </c>
      <c r="I8" s="263"/>
      <c r="J8" s="70"/>
      <c r="K8" s="70"/>
      <c r="L8" s="70"/>
      <c r="M8" s="80" t="s">
        <v>115</v>
      </c>
      <c r="N8" s="79">
        <f>SUM(N9:N12)</f>
        <v>0</v>
      </c>
      <c r="O8" s="79">
        <f>SUM(O9:O12)</f>
        <v>0</v>
      </c>
      <c r="P8" s="80" t="s">
        <v>115</v>
      </c>
      <c r="Q8" s="79">
        <f t="shared" ref="Q8:R8" si="0">SUM(Q9:Q12)</f>
        <v>0</v>
      </c>
      <c r="R8" s="256">
        <f t="shared" si="0"/>
        <v>0</v>
      </c>
      <c r="S8" s="270"/>
      <c r="T8" s="79"/>
      <c r="U8" s="79"/>
      <c r="V8" s="271"/>
      <c r="W8" s="263"/>
      <c r="X8" s="70"/>
      <c r="Y8" s="70"/>
      <c r="Z8" s="70"/>
      <c r="AA8" s="80" t="s">
        <v>115</v>
      </c>
      <c r="AB8" s="79">
        <f t="shared" ref="AB8:AC8" si="1">SUM(AB9:AB12)</f>
        <v>0</v>
      </c>
      <c r="AC8" s="79">
        <f t="shared" si="1"/>
        <v>0</v>
      </c>
      <c r="AD8" s="80" t="s">
        <v>115</v>
      </c>
      <c r="AE8" s="79">
        <f t="shared" ref="AE8:AF8" si="2">SUM(AE9:AE12)</f>
        <v>0</v>
      </c>
      <c r="AF8" s="256">
        <f t="shared" si="2"/>
        <v>0</v>
      </c>
      <c r="AG8" s="270"/>
      <c r="AH8" s="79"/>
      <c r="AI8" s="79"/>
      <c r="AJ8" s="271"/>
      <c r="AK8" s="263"/>
      <c r="AL8" s="70"/>
      <c r="AM8" s="70"/>
      <c r="AN8" s="70"/>
      <c r="AO8" s="80" t="s">
        <v>115</v>
      </c>
      <c r="AP8" s="79">
        <f t="shared" ref="AP8:AT8" si="3">SUM(AP9:AP12)</f>
        <v>0.26390000000000002</v>
      </c>
      <c r="AQ8" s="79">
        <f t="shared" si="3"/>
        <v>7917000.0000000009</v>
      </c>
      <c r="AR8" s="80" t="s">
        <v>115</v>
      </c>
      <c r="AS8" s="79">
        <f t="shared" si="3"/>
        <v>0</v>
      </c>
      <c r="AT8" s="256">
        <f t="shared" si="3"/>
        <v>0</v>
      </c>
      <c r="AU8" s="270"/>
      <c r="AV8" s="79"/>
      <c r="AW8" s="79"/>
      <c r="AX8" s="271"/>
      <c r="AY8" s="263"/>
      <c r="AZ8" s="70"/>
      <c r="BA8" s="70"/>
      <c r="BB8" s="70"/>
      <c r="BC8" s="80" t="s">
        <v>115</v>
      </c>
      <c r="BD8" s="79">
        <f t="shared" ref="BD8:BE8" si="4">SUM(BD9:BD12)</f>
        <v>0</v>
      </c>
      <c r="BE8" s="79">
        <f t="shared" si="4"/>
        <v>0</v>
      </c>
      <c r="BF8" s="80" t="s">
        <v>115</v>
      </c>
      <c r="BG8" s="79">
        <f t="shared" ref="BG8:BH8" si="5">SUM(BG9:BG12)</f>
        <v>0</v>
      </c>
      <c r="BH8" s="256">
        <f t="shared" si="5"/>
        <v>0</v>
      </c>
      <c r="BI8" s="270"/>
      <c r="BJ8" s="79"/>
      <c r="BK8" s="79"/>
      <c r="BL8" s="271"/>
      <c r="BM8" s="263"/>
      <c r="BN8" s="70"/>
      <c r="BO8" s="70"/>
      <c r="BP8" s="70"/>
      <c r="BQ8" s="80" t="s">
        <v>115</v>
      </c>
      <c r="BR8" s="79">
        <f t="shared" ref="BR8:BS8" si="6">SUM(BR9:BR12)</f>
        <v>0</v>
      </c>
      <c r="BS8" s="79">
        <f t="shared" si="6"/>
        <v>0</v>
      </c>
      <c r="BT8" s="80" t="s">
        <v>115</v>
      </c>
      <c r="BU8" s="79">
        <f t="shared" ref="BU8:BV8" si="7">SUM(BU9:BU12)</f>
        <v>0</v>
      </c>
      <c r="BV8" s="256">
        <f t="shared" si="7"/>
        <v>0</v>
      </c>
      <c r="BW8" s="270"/>
      <c r="BX8" s="79"/>
      <c r="BY8" s="79"/>
      <c r="BZ8" s="271"/>
      <c r="CA8" s="263"/>
      <c r="CB8" s="70"/>
      <c r="CC8" s="70"/>
      <c r="CD8" s="70"/>
      <c r="CE8" s="80" t="s">
        <v>115</v>
      </c>
      <c r="CF8" s="79">
        <f t="shared" ref="CF8:CG8" si="8">SUM(CF9:CF12)</f>
        <v>0</v>
      </c>
      <c r="CG8" s="79">
        <f t="shared" si="8"/>
        <v>0</v>
      </c>
      <c r="CH8" s="80" t="s">
        <v>115</v>
      </c>
      <c r="CI8" s="79">
        <f t="shared" ref="CI8:CJ8" si="9">SUM(CI9:CI12)</f>
        <v>0</v>
      </c>
      <c r="CJ8" s="256">
        <f t="shared" si="9"/>
        <v>0</v>
      </c>
      <c r="CK8" s="270"/>
      <c r="CL8" s="79"/>
      <c r="CM8" s="79"/>
      <c r="CN8" s="271"/>
      <c r="CO8" s="283"/>
    </row>
    <row r="9" spans="1:93" s="99" customFormat="1" ht="15">
      <c r="A9" s="306" t="s">
        <v>33</v>
      </c>
      <c r="B9" s="8" t="s">
        <v>14</v>
      </c>
      <c r="C9" s="8">
        <v>1</v>
      </c>
      <c r="D9" s="199">
        <v>101</v>
      </c>
      <c r="E9" s="118" t="s">
        <v>35</v>
      </c>
      <c r="F9" s="118" t="s">
        <v>108</v>
      </c>
      <c r="G9" s="118" t="s">
        <v>34</v>
      </c>
      <c r="H9" s="307" t="s">
        <v>188</v>
      </c>
      <c r="I9" s="121"/>
      <c r="J9" s="98"/>
      <c r="K9" s="98"/>
      <c r="L9" s="98"/>
      <c r="M9" s="98"/>
      <c r="N9" s="98"/>
      <c r="O9" s="98"/>
      <c r="P9" s="98"/>
      <c r="Q9" s="98"/>
      <c r="R9" s="257"/>
      <c r="S9" s="272"/>
      <c r="T9" s="56"/>
      <c r="U9" s="8"/>
      <c r="V9" s="273"/>
      <c r="W9" s="121"/>
      <c r="X9" s="98"/>
      <c r="Y9" s="98"/>
      <c r="Z9" s="98"/>
      <c r="AA9" s="98"/>
      <c r="AB9" s="98"/>
      <c r="AC9" s="98"/>
      <c r="AD9" s="98"/>
      <c r="AE9" s="98"/>
      <c r="AF9" s="257"/>
      <c r="AG9" s="272"/>
      <c r="AH9" s="56"/>
      <c r="AI9" s="8"/>
      <c r="AJ9" s="273"/>
      <c r="AK9" s="239" t="s">
        <v>229</v>
      </c>
      <c r="AL9" s="73">
        <v>0</v>
      </c>
      <c r="AM9" s="73">
        <v>0</v>
      </c>
      <c r="AN9" s="73">
        <v>1</v>
      </c>
      <c r="AO9" s="214">
        <f>100-('PLAN_EXEC ATÉ 2022)'!AJ9+'META_EXEC 2023'!AK10)</f>
        <v>0</v>
      </c>
      <c r="AP9" s="52">
        <f t="shared" ref="AP9:AP10" si="10">AN9*AO9/100</f>
        <v>0</v>
      </c>
      <c r="AQ9" s="139">
        <f>AP9*AUXILIAR!$B$61</f>
        <v>0</v>
      </c>
      <c r="AR9" s="110">
        <v>0</v>
      </c>
      <c r="AS9" s="182">
        <f>AP9*AR9/100</f>
        <v>0</v>
      </c>
      <c r="AT9" s="260">
        <f>AS9*AUXILIAR!$B$61</f>
        <v>0</v>
      </c>
      <c r="AU9" s="287"/>
      <c r="AV9" s="139"/>
      <c r="AW9" s="52"/>
      <c r="AX9" s="275"/>
      <c r="AY9" s="121"/>
      <c r="AZ9" s="98"/>
      <c r="BA9" s="98"/>
      <c r="BB9" s="98"/>
      <c r="BC9" s="98"/>
      <c r="BD9" s="98"/>
      <c r="BE9" s="98"/>
      <c r="BF9" s="98"/>
      <c r="BG9" s="98"/>
      <c r="BH9" s="257"/>
      <c r="BI9" s="272"/>
      <c r="BJ9" s="56"/>
      <c r="BK9" s="8"/>
      <c r="BL9" s="273"/>
      <c r="BM9" s="121"/>
      <c r="BN9" s="98"/>
      <c r="BO9" s="98"/>
      <c r="BP9" s="98"/>
      <c r="BQ9" s="98"/>
      <c r="BR9" s="98"/>
      <c r="BS9" s="98"/>
      <c r="BT9" s="98"/>
      <c r="BU9" s="98"/>
      <c r="BV9" s="257"/>
      <c r="BW9" s="272"/>
      <c r="BX9" s="56"/>
      <c r="BY9" s="8"/>
      <c r="BZ9" s="273"/>
      <c r="CA9" s="121"/>
      <c r="CB9" s="98"/>
      <c r="CC9" s="98"/>
      <c r="CD9" s="98"/>
      <c r="CE9" s="98"/>
      <c r="CF9" s="98"/>
      <c r="CG9" s="98"/>
      <c r="CH9" s="98"/>
      <c r="CI9" s="98"/>
      <c r="CJ9" s="257"/>
      <c r="CK9" s="272"/>
      <c r="CL9" s="56"/>
      <c r="CM9" s="8"/>
      <c r="CN9" s="273"/>
      <c r="CO9" s="284"/>
    </row>
    <row r="10" spans="1:93" s="99" customFormat="1" ht="15">
      <c r="A10" s="306" t="s">
        <v>33</v>
      </c>
      <c r="B10" s="8" t="s">
        <v>14</v>
      </c>
      <c r="C10" s="8">
        <v>1</v>
      </c>
      <c r="D10" s="199">
        <v>101</v>
      </c>
      <c r="E10" s="118" t="s">
        <v>35</v>
      </c>
      <c r="F10" s="118" t="s">
        <v>108</v>
      </c>
      <c r="G10" s="118" t="s">
        <v>34</v>
      </c>
      <c r="H10" s="307" t="s">
        <v>188</v>
      </c>
      <c r="I10" s="121"/>
      <c r="J10" s="98"/>
      <c r="K10" s="98"/>
      <c r="L10" s="98"/>
      <c r="M10" s="98"/>
      <c r="N10" s="98"/>
      <c r="O10" s="98"/>
      <c r="P10" s="98"/>
      <c r="Q10" s="98"/>
      <c r="R10" s="257"/>
      <c r="S10" s="272"/>
      <c r="T10" s="56"/>
      <c r="U10" s="8"/>
      <c r="V10" s="273"/>
      <c r="W10" s="121"/>
      <c r="X10" s="98"/>
      <c r="Y10" s="98"/>
      <c r="Z10" s="98"/>
      <c r="AA10" s="98"/>
      <c r="AB10" s="98"/>
      <c r="AC10" s="98"/>
      <c r="AD10" s="98"/>
      <c r="AE10" s="98"/>
      <c r="AF10" s="257"/>
      <c r="AG10" s="272"/>
      <c r="AH10" s="56"/>
      <c r="AI10" s="8"/>
      <c r="AJ10" s="273"/>
      <c r="AK10" s="239" t="s">
        <v>230</v>
      </c>
      <c r="AL10" s="73">
        <v>52.93</v>
      </c>
      <c r="AM10" s="73">
        <v>52.93</v>
      </c>
      <c r="AN10" s="73">
        <v>1</v>
      </c>
      <c r="AO10" s="214">
        <f>100-('PLAN_EXEC ATÉ 2022)'!AJ10+'META_EXEC 2023'!AK11)</f>
        <v>0</v>
      </c>
      <c r="AP10" s="52">
        <f t="shared" si="10"/>
        <v>0</v>
      </c>
      <c r="AQ10" s="139">
        <f>AP10*AUXILIAR!$B$61</f>
        <v>0</v>
      </c>
      <c r="AR10" s="110">
        <v>0</v>
      </c>
      <c r="AS10" s="182">
        <f>AP10*AR10/100</f>
        <v>0</v>
      </c>
      <c r="AT10" s="260">
        <f>AS10*AUXILIAR!$B$61</f>
        <v>0</v>
      </c>
      <c r="AU10" s="287"/>
      <c r="AV10" s="139"/>
      <c r="AW10" s="52"/>
      <c r="AX10" s="275"/>
      <c r="AY10" s="121"/>
      <c r="AZ10" s="98"/>
      <c r="BA10" s="98"/>
      <c r="BB10" s="98"/>
      <c r="BC10" s="98"/>
      <c r="BD10" s="98"/>
      <c r="BE10" s="98"/>
      <c r="BF10" s="98"/>
      <c r="BG10" s="98"/>
      <c r="BH10" s="257"/>
      <c r="BI10" s="272"/>
      <c r="BJ10" s="56"/>
      <c r="BK10" s="8"/>
      <c r="BL10" s="273"/>
      <c r="BM10" s="121"/>
      <c r="BN10" s="98"/>
      <c r="BO10" s="98"/>
      <c r="BP10" s="98"/>
      <c r="BQ10" s="98"/>
      <c r="BR10" s="98"/>
      <c r="BS10" s="98"/>
      <c r="BT10" s="98"/>
      <c r="BU10" s="98"/>
      <c r="BV10" s="257"/>
      <c r="BW10" s="272"/>
      <c r="BX10" s="56"/>
      <c r="BY10" s="8"/>
      <c r="BZ10" s="273"/>
      <c r="CA10" s="121"/>
      <c r="CB10" s="98"/>
      <c r="CC10" s="98"/>
      <c r="CD10" s="98"/>
      <c r="CE10" s="98"/>
      <c r="CF10" s="98"/>
      <c r="CG10" s="98"/>
      <c r="CH10" s="98"/>
      <c r="CI10" s="98"/>
      <c r="CJ10" s="257"/>
      <c r="CK10" s="272"/>
      <c r="CL10" s="56"/>
      <c r="CM10" s="8"/>
      <c r="CN10" s="273"/>
      <c r="CO10" s="284"/>
    </row>
    <row r="11" spans="1:93" s="99" customFormat="1" ht="15">
      <c r="A11" s="306" t="s">
        <v>33</v>
      </c>
      <c r="B11" s="8" t="s">
        <v>14</v>
      </c>
      <c r="C11" s="8"/>
      <c r="D11" s="199">
        <v>101</v>
      </c>
      <c r="E11" s="118" t="s">
        <v>35</v>
      </c>
      <c r="F11" s="118" t="s">
        <v>108</v>
      </c>
      <c r="G11" s="118" t="s">
        <v>34</v>
      </c>
      <c r="H11" s="307" t="s">
        <v>188</v>
      </c>
      <c r="I11" s="121"/>
      <c r="J11" s="98"/>
      <c r="K11" s="98"/>
      <c r="L11" s="98"/>
      <c r="M11" s="98"/>
      <c r="N11" s="121"/>
      <c r="O11" s="121"/>
      <c r="P11" s="98"/>
      <c r="Q11" s="121"/>
      <c r="R11" s="258"/>
      <c r="S11" s="272"/>
      <c r="T11" s="56"/>
      <c r="U11" s="8"/>
      <c r="V11" s="273"/>
      <c r="W11" s="121"/>
      <c r="X11" s="98"/>
      <c r="Y11" s="98"/>
      <c r="Z11" s="98"/>
      <c r="AA11" s="98"/>
      <c r="AB11" s="121"/>
      <c r="AC11" s="121"/>
      <c r="AD11" s="98"/>
      <c r="AE11" s="121"/>
      <c r="AF11" s="258"/>
      <c r="AG11" s="272"/>
      <c r="AH11" s="56"/>
      <c r="AI11" s="8"/>
      <c r="AJ11" s="273"/>
      <c r="AK11" s="121"/>
      <c r="AL11" s="98"/>
      <c r="AM11" s="98"/>
      <c r="AN11" s="98"/>
      <c r="AO11" s="98"/>
      <c r="AP11" s="116"/>
      <c r="AQ11" s="159"/>
      <c r="AR11" s="241"/>
      <c r="AS11" s="225"/>
      <c r="AT11" s="288"/>
      <c r="AU11" s="272"/>
      <c r="AV11" s="56"/>
      <c r="AW11" s="8"/>
      <c r="AX11" s="273"/>
      <c r="AY11" s="121"/>
      <c r="AZ11" s="98"/>
      <c r="BA11" s="98"/>
      <c r="BB11" s="98"/>
      <c r="BC11" s="98"/>
      <c r="BD11" s="121"/>
      <c r="BE11" s="121"/>
      <c r="BF11" s="98"/>
      <c r="BG11" s="121"/>
      <c r="BH11" s="258"/>
      <c r="BI11" s="272"/>
      <c r="BJ11" s="56"/>
      <c r="BK11" s="8"/>
      <c r="BL11" s="273"/>
      <c r="BM11" s="121"/>
      <c r="BN11" s="98"/>
      <c r="BO11" s="98"/>
      <c r="BP11" s="98"/>
      <c r="BQ11" s="98"/>
      <c r="BR11" s="121"/>
      <c r="BS11" s="121"/>
      <c r="BT11" s="98"/>
      <c r="BU11" s="121"/>
      <c r="BV11" s="258"/>
      <c r="BW11" s="272"/>
      <c r="BX11" s="56"/>
      <c r="BY11" s="8"/>
      <c r="BZ11" s="273"/>
      <c r="CA11" s="121"/>
      <c r="CB11" s="98"/>
      <c r="CC11" s="98"/>
      <c r="CD11" s="98"/>
      <c r="CE11" s="98"/>
      <c r="CF11" s="121"/>
      <c r="CG11" s="121"/>
      <c r="CH11" s="98"/>
      <c r="CI11" s="121"/>
      <c r="CJ11" s="258"/>
      <c r="CK11" s="272"/>
      <c r="CL11" s="56"/>
      <c r="CM11" s="8"/>
      <c r="CN11" s="273"/>
      <c r="CO11" s="284"/>
    </row>
    <row r="12" spans="1:93" s="99" customFormat="1" ht="30">
      <c r="A12" s="306" t="s">
        <v>33</v>
      </c>
      <c r="B12" s="8" t="s">
        <v>14</v>
      </c>
      <c r="C12" s="8">
        <v>1</v>
      </c>
      <c r="D12" s="199">
        <v>101</v>
      </c>
      <c r="E12" s="118" t="s">
        <v>35</v>
      </c>
      <c r="F12" s="118" t="s">
        <v>108</v>
      </c>
      <c r="G12" s="118" t="s">
        <v>34</v>
      </c>
      <c r="H12" s="307" t="s">
        <v>188</v>
      </c>
      <c r="I12" s="121"/>
      <c r="J12" s="98"/>
      <c r="K12" s="98"/>
      <c r="L12" s="98"/>
      <c r="M12" s="98"/>
      <c r="N12" s="121"/>
      <c r="O12" s="121"/>
      <c r="P12" s="98"/>
      <c r="Q12" s="121"/>
      <c r="R12" s="258"/>
      <c r="S12" s="272"/>
      <c r="T12" s="56"/>
      <c r="U12" s="8"/>
      <c r="V12" s="273"/>
      <c r="W12" s="121"/>
      <c r="X12" s="98"/>
      <c r="Y12" s="98"/>
      <c r="Z12" s="98"/>
      <c r="AA12" s="98"/>
      <c r="AB12" s="121"/>
      <c r="AC12" s="121"/>
      <c r="AD12" s="98"/>
      <c r="AE12" s="121"/>
      <c r="AF12" s="258"/>
      <c r="AG12" s="272"/>
      <c r="AH12" s="56"/>
      <c r="AI12" s="8"/>
      <c r="AJ12" s="273"/>
      <c r="AK12" s="265" t="s">
        <v>250</v>
      </c>
      <c r="AL12" s="51">
        <v>39.72</v>
      </c>
      <c r="AM12" s="51">
        <v>39.72</v>
      </c>
      <c r="AN12" s="51">
        <v>1</v>
      </c>
      <c r="AO12" s="215">
        <f>30-'META_EXEC 2023'!AK9</f>
        <v>26.39</v>
      </c>
      <c r="AP12" s="52">
        <f t="shared" ref="AP12" si="11">AN12*AO12/100</f>
        <v>0.26390000000000002</v>
      </c>
      <c r="AQ12" s="139">
        <f>AP12*AUXILIAR!$B$56</f>
        <v>7917000.0000000009</v>
      </c>
      <c r="AR12" s="110">
        <v>0</v>
      </c>
      <c r="AS12" s="182">
        <f>AP12*AR12/100</f>
        <v>0</v>
      </c>
      <c r="AT12" s="260">
        <f>AS12*AUXILIAR!$B$61</f>
        <v>0</v>
      </c>
      <c r="AU12" s="287"/>
      <c r="AV12" s="139"/>
      <c r="AW12" s="52"/>
      <c r="AX12" s="275"/>
      <c r="AY12" s="121"/>
      <c r="AZ12" s="98"/>
      <c r="BA12" s="98"/>
      <c r="BB12" s="98"/>
      <c r="BC12" s="98"/>
      <c r="BD12" s="121"/>
      <c r="BE12" s="121"/>
      <c r="BF12" s="98"/>
      <c r="BG12" s="121"/>
      <c r="BH12" s="258"/>
      <c r="BI12" s="272"/>
      <c r="BJ12" s="56"/>
      <c r="BK12" s="8"/>
      <c r="BL12" s="273"/>
      <c r="BM12" s="121"/>
      <c r="BN12" s="98"/>
      <c r="BO12" s="98"/>
      <c r="BP12" s="98"/>
      <c r="BQ12" s="98"/>
      <c r="BR12" s="121"/>
      <c r="BS12" s="121"/>
      <c r="BT12" s="98"/>
      <c r="BU12" s="121"/>
      <c r="BV12" s="258"/>
      <c r="BW12" s="272"/>
      <c r="BX12" s="56"/>
      <c r="BY12" s="8"/>
      <c r="BZ12" s="273"/>
      <c r="CA12" s="121"/>
      <c r="CB12" s="98"/>
      <c r="CC12" s="98"/>
      <c r="CD12" s="98"/>
      <c r="CE12" s="98"/>
      <c r="CF12" s="121"/>
      <c r="CG12" s="121"/>
      <c r="CH12" s="98"/>
      <c r="CI12" s="121"/>
      <c r="CJ12" s="258"/>
      <c r="CK12" s="272"/>
      <c r="CL12" s="56"/>
      <c r="CM12" s="8"/>
      <c r="CN12" s="273"/>
      <c r="CO12" s="284"/>
    </row>
    <row r="13" spans="1:93" ht="22.5">
      <c r="A13" s="304" t="s">
        <v>33</v>
      </c>
      <c r="B13" s="64" t="s">
        <v>14</v>
      </c>
      <c r="C13" s="120" t="s">
        <v>48</v>
      </c>
      <c r="D13" s="117">
        <v>290</v>
      </c>
      <c r="E13" s="119" t="s">
        <v>35</v>
      </c>
      <c r="F13" s="119" t="s">
        <v>108</v>
      </c>
      <c r="G13" s="119" t="s">
        <v>34</v>
      </c>
      <c r="H13" s="305" t="s">
        <v>188</v>
      </c>
      <c r="I13" s="263"/>
      <c r="J13" s="70"/>
      <c r="K13" s="70"/>
      <c r="L13" s="70"/>
      <c r="M13" s="80" t="s">
        <v>115</v>
      </c>
      <c r="N13" s="79">
        <f>SUM(N14:N23)</f>
        <v>0</v>
      </c>
      <c r="O13" s="79">
        <f>SUM(O14:O23)</f>
        <v>0</v>
      </c>
      <c r="P13" s="80" t="s">
        <v>115</v>
      </c>
      <c r="Q13" s="79">
        <f>SUM(Q14:Q23)</f>
        <v>0</v>
      </c>
      <c r="R13" s="256">
        <f>SUM(R14:R23)</f>
        <v>0</v>
      </c>
      <c r="S13" s="270"/>
      <c r="T13" s="79"/>
      <c r="U13" s="79"/>
      <c r="V13" s="271"/>
      <c r="W13" s="263"/>
      <c r="X13" s="70"/>
      <c r="Y13" s="70"/>
      <c r="Z13" s="70"/>
      <c r="AA13" s="80" t="s">
        <v>115</v>
      </c>
      <c r="AB13" s="79">
        <f>SUM(AB14:AB23)</f>
        <v>0</v>
      </c>
      <c r="AC13" s="79">
        <f>SUM(AC14:AC23)</f>
        <v>0</v>
      </c>
      <c r="AD13" s="80" t="s">
        <v>115</v>
      </c>
      <c r="AE13" s="79">
        <f>SUM(AE14:AE23)</f>
        <v>0</v>
      </c>
      <c r="AF13" s="256">
        <f>SUM(AF14:AF23)</f>
        <v>0</v>
      </c>
      <c r="AG13" s="270"/>
      <c r="AH13" s="79"/>
      <c r="AI13" s="79"/>
      <c r="AJ13" s="271"/>
      <c r="AK13" s="263"/>
      <c r="AL13" s="70"/>
      <c r="AM13" s="70"/>
      <c r="AN13" s="70"/>
      <c r="AO13" s="80" t="s">
        <v>115</v>
      </c>
      <c r="AP13" s="79">
        <f>SUM(AP14:AP23)</f>
        <v>0</v>
      </c>
      <c r="AQ13" s="79">
        <f>SUM(AQ14:AQ23)</f>
        <v>0</v>
      </c>
      <c r="AR13" s="80" t="s">
        <v>115</v>
      </c>
      <c r="AS13" s="79">
        <f>SUM(AS14:AS23)</f>
        <v>0</v>
      </c>
      <c r="AT13" s="256">
        <f>SUM(AT14:AT23)</f>
        <v>0</v>
      </c>
      <c r="AU13" s="270"/>
      <c r="AV13" s="79"/>
      <c r="AW13" s="79"/>
      <c r="AX13" s="271"/>
      <c r="AY13" s="263"/>
      <c r="AZ13" s="70"/>
      <c r="BA13" s="70"/>
      <c r="BB13" s="70"/>
      <c r="BC13" s="80" t="s">
        <v>115</v>
      </c>
      <c r="BD13" s="79">
        <f>SUM(BD14:BD23)</f>
        <v>0</v>
      </c>
      <c r="BE13" s="79">
        <f>SUM(BE14:BE23)</f>
        <v>0</v>
      </c>
      <c r="BF13" s="80" t="s">
        <v>115</v>
      </c>
      <c r="BG13" s="79">
        <f>SUM(BG14:BG23)</f>
        <v>0</v>
      </c>
      <c r="BH13" s="256">
        <f>SUM(BH14:BH23)</f>
        <v>0</v>
      </c>
      <c r="BI13" s="270"/>
      <c r="BJ13" s="79"/>
      <c r="BK13" s="79"/>
      <c r="BL13" s="271"/>
      <c r="BM13" s="263"/>
      <c r="BN13" s="70"/>
      <c r="BO13" s="70"/>
      <c r="BP13" s="70"/>
      <c r="BQ13" s="80" t="s">
        <v>115</v>
      </c>
      <c r="BR13" s="79">
        <f>SUM(BR14:BR23)</f>
        <v>0</v>
      </c>
      <c r="BS13" s="79">
        <f>SUM(BS14:BS23)</f>
        <v>0</v>
      </c>
      <c r="BT13" s="80" t="s">
        <v>115</v>
      </c>
      <c r="BU13" s="79">
        <f>SUM(BU14:BU23)</f>
        <v>0</v>
      </c>
      <c r="BV13" s="256">
        <f>SUM(BV14:BV23)</f>
        <v>0</v>
      </c>
      <c r="BW13" s="270"/>
      <c r="BX13" s="79"/>
      <c r="BY13" s="79"/>
      <c r="BZ13" s="271"/>
      <c r="CA13" s="263"/>
      <c r="CB13" s="70"/>
      <c r="CC13" s="70"/>
      <c r="CD13" s="70"/>
      <c r="CE13" s="80" t="s">
        <v>115</v>
      </c>
      <c r="CF13" s="79">
        <f>SUM(CF14:CF23)</f>
        <v>0</v>
      </c>
      <c r="CG13" s="79">
        <f>SUM(CG14:CG23)</f>
        <v>0</v>
      </c>
      <c r="CH13" s="80" t="s">
        <v>115</v>
      </c>
      <c r="CI13" s="79">
        <f>SUM(CI14:CI23)</f>
        <v>0</v>
      </c>
      <c r="CJ13" s="256">
        <f>SUM(CJ14:CJ23)</f>
        <v>0</v>
      </c>
      <c r="CK13" s="270"/>
      <c r="CL13" s="79"/>
      <c r="CM13" s="79"/>
      <c r="CN13" s="271"/>
      <c r="CO13" s="283"/>
    </row>
    <row r="14" spans="1:93" ht="30">
      <c r="A14" s="306" t="s">
        <v>33</v>
      </c>
      <c r="B14" s="8" t="s">
        <v>14</v>
      </c>
      <c r="C14" s="8">
        <v>1</v>
      </c>
      <c r="D14" s="199">
        <v>290</v>
      </c>
      <c r="E14" s="118" t="s">
        <v>35</v>
      </c>
      <c r="F14" s="118" t="s">
        <v>108</v>
      </c>
      <c r="G14" s="118" t="s">
        <v>34</v>
      </c>
      <c r="H14" s="307" t="s">
        <v>188</v>
      </c>
      <c r="I14" s="121"/>
      <c r="J14" s="98"/>
      <c r="K14" s="98"/>
      <c r="L14" s="98"/>
      <c r="M14" s="98"/>
      <c r="N14" s="121"/>
      <c r="O14" s="121"/>
      <c r="P14" s="98"/>
      <c r="Q14" s="121"/>
      <c r="R14" s="258"/>
      <c r="S14" s="272"/>
      <c r="T14" s="56"/>
      <c r="U14" s="8"/>
      <c r="V14" s="273"/>
      <c r="W14" s="121"/>
      <c r="X14" s="98"/>
      <c r="Y14" s="98"/>
      <c r="Z14" s="98"/>
      <c r="AA14" s="98"/>
      <c r="AB14" s="121"/>
      <c r="AC14" s="121"/>
      <c r="AD14" s="98"/>
      <c r="AE14" s="121"/>
      <c r="AF14" s="258"/>
      <c r="AG14" s="272"/>
      <c r="AH14" s="56"/>
      <c r="AI14" s="8"/>
      <c r="AJ14" s="273"/>
      <c r="AK14" s="239" t="s">
        <v>200</v>
      </c>
      <c r="AL14" s="73">
        <v>4.83</v>
      </c>
      <c r="AM14" s="73">
        <v>4.83</v>
      </c>
      <c r="AN14" s="73">
        <v>1</v>
      </c>
      <c r="AO14" s="73">
        <f>100-'PLAN_EXEC ATÉ 2022)'!AJ12</f>
        <v>0</v>
      </c>
      <c r="AP14" s="52">
        <f t="shared" ref="AP14:AP23" si="12">AN14*AO14/100</f>
        <v>0</v>
      </c>
      <c r="AQ14" s="139">
        <f>AP14*AUXILIAR!$B$57</f>
        <v>0</v>
      </c>
      <c r="AR14" s="110">
        <v>0</v>
      </c>
      <c r="AS14" s="182">
        <f t="shared" ref="AS14:AS23" si="13">AP14*AR14/100</f>
        <v>0</v>
      </c>
      <c r="AT14" s="260">
        <f>AS14*AUXILIAR!$B$57</f>
        <v>0</v>
      </c>
      <c r="AU14" s="287"/>
      <c r="AV14" s="139"/>
      <c r="AW14" s="52"/>
      <c r="AX14" s="275"/>
      <c r="AY14" s="121"/>
      <c r="AZ14" s="98"/>
      <c r="BA14" s="98"/>
      <c r="BB14" s="98"/>
      <c r="BC14" s="98"/>
      <c r="BD14" s="121"/>
      <c r="BE14" s="121"/>
      <c r="BF14" s="98"/>
      <c r="BG14" s="121"/>
      <c r="BH14" s="258"/>
      <c r="BI14" s="272"/>
      <c r="BJ14" s="56"/>
      <c r="BK14" s="8"/>
      <c r="BL14" s="273"/>
      <c r="BM14" s="121"/>
      <c r="BN14" s="98"/>
      <c r="BO14" s="98"/>
      <c r="BP14" s="98"/>
      <c r="BQ14" s="98"/>
      <c r="BR14" s="121"/>
      <c r="BS14" s="121"/>
      <c r="BT14" s="98"/>
      <c r="BU14" s="121"/>
      <c r="BV14" s="258"/>
      <c r="BW14" s="272"/>
      <c r="BX14" s="56"/>
      <c r="BY14" s="8"/>
      <c r="BZ14" s="273"/>
      <c r="CA14" s="121"/>
      <c r="CB14" s="98"/>
      <c r="CC14" s="98"/>
      <c r="CD14" s="98"/>
      <c r="CE14" s="98"/>
      <c r="CF14" s="121"/>
      <c r="CG14" s="121"/>
      <c r="CH14" s="98"/>
      <c r="CI14" s="121"/>
      <c r="CJ14" s="258"/>
      <c r="CK14" s="272"/>
      <c r="CL14" s="56"/>
      <c r="CM14" s="8"/>
      <c r="CN14" s="273"/>
      <c r="CO14" s="284"/>
    </row>
    <row r="15" spans="1:93" ht="30">
      <c r="A15" s="306" t="s">
        <v>33</v>
      </c>
      <c r="B15" s="8" t="s">
        <v>14</v>
      </c>
      <c r="C15" s="8">
        <v>1</v>
      </c>
      <c r="D15" s="199">
        <v>290</v>
      </c>
      <c r="E15" s="118" t="s">
        <v>35</v>
      </c>
      <c r="F15" s="118" t="s">
        <v>108</v>
      </c>
      <c r="G15" s="118" t="s">
        <v>34</v>
      </c>
      <c r="H15" s="307" t="s">
        <v>188</v>
      </c>
      <c r="I15" s="121"/>
      <c r="J15" s="98"/>
      <c r="K15" s="98"/>
      <c r="L15" s="98"/>
      <c r="M15" s="98"/>
      <c r="N15" s="121"/>
      <c r="O15" s="121"/>
      <c r="P15" s="98"/>
      <c r="Q15" s="121"/>
      <c r="R15" s="258"/>
      <c r="S15" s="272"/>
      <c r="T15" s="56"/>
      <c r="U15" s="8"/>
      <c r="V15" s="273"/>
      <c r="W15" s="121"/>
      <c r="X15" s="98"/>
      <c r="Y15" s="98"/>
      <c r="Z15" s="98"/>
      <c r="AA15" s="98"/>
      <c r="AB15" s="121"/>
      <c r="AC15" s="121"/>
      <c r="AD15" s="98"/>
      <c r="AE15" s="121"/>
      <c r="AF15" s="258"/>
      <c r="AG15" s="272"/>
      <c r="AH15" s="56"/>
      <c r="AI15" s="8"/>
      <c r="AJ15" s="273"/>
      <c r="AK15" s="239" t="s">
        <v>197</v>
      </c>
      <c r="AL15" s="73">
        <v>32.17</v>
      </c>
      <c r="AM15" s="73">
        <v>32.17</v>
      </c>
      <c r="AN15" s="73">
        <v>1</v>
      </c>
      <c r="AO15" s="73">
        <f>100-'PLAN_EXEC ATÉ 2022)'!AJ13</f>
        <v>0</v>
      </c>
      <c r="AP15" s="52">
        <f t="shared" si="12"/>
        <v>0</v>
      </c>
      <c r="AQ15" s="139">
        <f>AP15*AUXILIAR!$B$56</f>
        <v>0</v>
      </c>
      <c r="AR15" s="110">
        <v>0</v>
      </c>
      <c r="AS15" s="182">
        <f t="shared" si="13"/>
        <v>0</v>
      </c>
      <c r="AT15" s="260">
        <f>AS15*AUXILIAR!$B$56</f>
        <v>0</v>
      </c>
      <c r="AU15" s="287"/>
      <c r="AV15" s="139"/>
      <c r="AW15" s="52"/>
      <c r="AX15" s="275"/>
      <c r="AY15" s="121"/>
      <c r="AZ15" s="98"/>
      <c r="BA15" s="98"/>
      <c r="BB15" s="98"/>
      <c r="BC15" s="98"/>
      <c r="BD15" s="121"/>
      <c r="BE15" s="121"/>
      <c r="BF15" s="98"/>
      <c r="BG15" s="121"/>
      <c r="BH15" s="258"/>
      <c r="BI15" s="272"/>
      <c r="BJ15" s="56"/>
      <c r="BK15" s="8"/>
      <c r="BL15" s="273"/>
      <c r="BM15" s="121"/>
      <c r="BN15" s="98"/>
      <c r="BO15" s="98"/>
      <c r="BP15" s="98"/>
      <c r="BQ15" s="98"/>
      <c r="BR15" s="121"/>
      <c r="BS15" s="121"/>
      <c r="BT15" s="98"/>
      <c r="BU15" s="121"/>
      <c r="BV15" s="258"/>
      <c r="BW15" s="272"/>
      <c r="BX15" s="56"/>
      <c r="BY15" s="8"/>
      <c r="BZ15" s="273"/>
      <c r="CA15" s="121"/>
      <c r="CB15" s="98"/>
      <c r="CC15" s="98"/>
      <c r="CD15" s="98"/>
      <c r="CE15" s="98"/>
      <c r="CF15" s="121"/>
      <c r="CG15" s="121"/>
      <c r="CH15" s="98"/>
      <c r="CI15" s="121"/>
      <c r="CJ15" s="258"/>
      <c r="CK15" s="272"/>
      <c r="CL15" s="56"/>
      <c r="CM15" s="8"/>
      <c r="CN15" s="273"/>
      <c r="CO15" s="284"/>
    </row>
    <row r="16" spans="1:93" ht="30">
      <c r="A16" s="306" t="s">
        <v>33</v>
      </c>
      <c r="B16" s="8" t="s">
        <v>14</v>
      </c>
      <c r="C16" s="8">
        <v>1</v>
      </c>
      <c r="D16" s="199">
        <v>290</v>
      </c>
      <c r="E16" s="118" t="s">
        <v>35</v>
      </c>
      <c r="F16" s="118" t="s">
        <v>108</v>
      </c>
      <c r="G16" s="118" t="s">
        <v>34</v>
      </c>
      <c r="H16" s="307" t="s">
        <v>188</v>
      </c>
      <c r="I16" s="121"/>
      <c r="J16" s="98"/>
      <c r="K16" s="98"/>
      <c r="L16" s="98"/>
      <c r="M16" s="98"/>
      <c r="N16" s="121"/>
      <c r="O16" s="121"/>
      <c r="P16" s="98"/>
      <c r="Q16" s="121"/>
      <c r="R16" s="258"/>
      <c r="S16" s="272"/>
      <c r="T16" s="56"/>
      <c r="U16" s="8"/>
      <c r="V16" s="273"/>
      <c r="W16" s="121"/>
      <c r="X16" s="98"/>
      <c r="Y16" s="98"/>
      <c r="Z16" s="98"/>
      <c r="AA16" s="98"/>
      <c r="AB16" s="121"/>
      <c r="AC16" s="121"/>
      <c r="AD16" s="98"/>
      <c r="AE16" s="121"/>
      <c r="AF16" s="258"/>
      <c r="AG16" s="272"/>
      <c r="AH16" s="56"/>
      <c r="AI16" s="8"/>
      <c r="AJ16" s="273"/>
      <c r="AK16" s="239" t="s">
        <v>198</v>
      </c>
      <c r="AL16" s="73">
        <v>62.6</v>
      </c>
      <c r="AM16" s="73">
        <v>62.6</v>
      </c>
      <c r="AN16" s="73">
        <v>1</v>
      </c>
      <c r="AO16" s="73">
        <f>100-'PLAN_EXEC ATÉ 2022)'!AJ14</f>
        <v>0</v>
      </c>
      <c r="AP16" s="52">
        <f t="shared" si="12"/>
        <v>0</v>
      </c>
      <c r="AQ16" s="139">
        <f>AP16*AUXILIAR!$B$56</f>
        <v>0</v>
      </c>
      <c r="AR16" s="110">
        <v>0</v>
      </c>
      <c r="AS16" s="182">
        <f t="shared" si="13"/>
        <v>0</v>
      </c>
      <c r="AT16" s="260">
        <f>AS16*AUXILIAR!$B$56</f>
        <v>0</v>
      </c>
      <c r="AU16" s="287"/>
      <c r="AV16" s="139"/>
      <c r="AW16" s="52"/>
      <c r="AX16" s="275"/>
      <c r="AY16" s="121"/>
      <c r="AZ16" s="98"/>
      <c r="BA16" s="98"/>
      <c r="BB16" s="98"/>
      <c r="BC16" s="98"/>
      <c r="BD16" s="121"/>
      <c r="BE16" s="121"/>
      <c r="BF16" s="98"/>
      <c r="BG16" s="121"/>
      <c r="BH16" s="258"/>
      <c r="BI16" s="272"/>
      <c r="BJ16" s="56"/>
      <c r="BK16" s="8"/>
      <c r="BL16" s="273"/>
      <c r="BM16" s="121"/>
      <c r="BN16" s="98"/>
      <c r="BO16" s="98"/>
      <c r="BP16" s="98"/>
      <c r="BQ16" s="98"/>
      <c r="BR16" s="121"/>
      <c r="BS16" s="121"/>
      <c r="BT16" s="98"/>
      <c r="BU16" s="121"/>
      <c r="BV16" s="258"/>
      <c r="BW16" s="272"/>
      <c r="BX16" s="56"/>
      <c r="BY16" s="8"/>
      <c r="BZ16" s="273"/>
      <c r="CA16" s="121"/>
      <c r="CB16" s="98"/>
      <c r="CC16" s="98"/>
      <c r="CD16" s="98"/>
      <c r="CE16" s="98"/>
      <c r="CF16" s="121"/>
      <c r="CG16" s="121"/>
      <c r="CH16" s="98"/>
      <c r="CI16" s="121"/>
      <c r="CJ16" s="258"/>
      <c r="CK16" s="272"/>
      <c r="CL16" s="56"/>
      <c r="CM16" s="8"/>
      <c r="CN16" s="273"/>
      <c r="CO16" s="284"/>
    </row>
    <row r="17" spans="1:93" ht="30">
      <c r="A17" s="306" t="s">
        <v>33</v>
      </c>
      <c r="B17" s="8" t="s">
        <v>14</v>
      </c>
      <c r="C17" s="8">
        <v>1</v>
      </c>
      <c r="D17" s="199">
        <v>290</v>
      </c>
      <c r="E17" s="118" t="s">
        <v>35</v>
      </c>
      <c r="F17" s="118" t="s">
        <v>108</v>
      </c>
      <c r="G17" s="118" t="s">
        <v>34</v>
      </c>
      <c r="H17" s="307" t="s">
        <v>188</v>
      </c>
      <c r="I17" s="121"/>
      <c r="J17" s="98"/>
      <c r="K17" s="98"/>
      <c r="L17" s="98"/>
      <c r="M17" s="98"/>
      <c r="N17" s="121"/>
      <c r="O17" s="121"/>
      <c r="P17" s="98"/>
      <c r="Q17" s="121"/>
      <c r="R17" s="258"/>
      <c r="S17" s="272"/>
      <c r="T17" s="56"/>
      <c r="U17" s="8"/>
      <c r="V17" s="273"/>
      <c r="W17" s="121"/>
      <c r="X17" s="98"/>
      <c r="Y17" s="98"/>
      <c r="Z17" s="98"/>
      <c r="AA17" s="98"/>
      <c r="AB17" s="121"/>
      <c r="AC17" s="121"/>
      <c r="AD17" s="98"/>
      <c r="AE17" s="121"/>
      <c r="AF17" s="258"/>
      <c r="AG17" s="272"/>
      <c r="AH17" s="56"/>
      <c r="AI17" s="8"/>
      <c r="AJ17" s="273"/>
      <c r="AK17" s="239" t="s">
        <v>201</v>
      </c>
      <c r="AL17" s="73">
        <v>80.05</v>
      </c>
      <c r="AM17" s="73">
        <v>80.05</v>
      </c>
      <c r="AN17" s="73">
        <v>1</v>
      </c>
      <c r="AO17" s="73">
        <f>100-'PLAN_EXEC ATÉ 2022)'!AJ15</f>
        <v>0</v>
      </c>
      <c r="AP17" s="52">
        <f t="shared" si="12"/>
        <v>0</v>
      </c>
      <c r="AQ17" s="139">
        <f>AP17*AUXILIAR!$B$57</f>
        <v>0</v>
      </c>
      <c r="AR17" s="110">
        <v>0</v>
      </c>
      <c r="AS17" s="182">
        <f t="shared" si="13"/>
        <v>0</v>
      </c>
      <c r="AT17" s="260">
        <f>AS17*AUXILIAR!$B$57</f>
        <v>0</v>
      </c>
      <c r="AU17" s="287"/>
      <c r="AV17" s="139"/>
      <c r="AW17" s="52"/>
      <c r="AX17" s="275"/>
      <c r="AY17" s="121"/>
      <c r="AZ17" s="98"/>
      <c r="BA17" s="98"/>
      <c r="BB17" s="98"/>
      <c r="BC17" s="98"/>
      <c r="BD17" s="121"/>
      <c r="BE17" s="121"/>
      <c r="BF17" s="98"/>
      <c r="BG17" s="121"/>
      <c r="BH17" s="258"/>
      <c r="BI17" s="272"/>
      <c r="BJ17" s="56"/>
      <c r="BK17" s="8"/>
      <c r="BL17" s="273"/>
      <c r="BM17" s="121"/>
      <c r="BN17" s="98"/>
      <c r="BO17" s="98"/>
      <c r="BP17" s="98"/>
      <c r="BQ17" s="98"/>
      <c r="BR17" s="121"/>
      <c r="BS17" s="121"/>
      <c r="BT17" s="98"/>
      <c r="BU17" s="121"/>
      <c r="BV17" s="258"/>
      <c r="BW17" s="272"/>
      <c r="BX17" s="56"/>
      <c r="BY17" s="8"/>
      <c r="BZ17" s="273"/>
      <c r="CA17" s="121"/>
      <c r="CB17" s="98"/>
      <c r="CC17" s="98"/>
      <c r="CD17" s="98"/>
      <c r="CE17" s="98"/>
      <c r="CF17" s="121"/>
      <c r="CG17" s="121"/>
      <c r="CH17" s="98"/>
      <c r="CI17" s="121"/>
      <c r="CJ17" s="258"/>
      <c r="CK17" s="272"/>
      <c r="CL17" s="56"/>
      <c r="CM17" s="8"/>
      <c r="CN17" s="273"/>
      <c r="CO17" s="284"/>
    </row>
    <row r="18" spans="1:93" ht="15">
      <c r="A18" s="306" t="s">
        <v>33</v>
      </c>
      <c r="B18" s="8" t="s">
        <v>14</v>
      </c>
      <c r="C18" s="8">
        <v>1</v>
      </c>
      <c r="D18" s="199">
        <v>290</v>
      </c>
      <c r="E18" s="118" t="s">
        <v>35</v>
      </c>
      <c r="F18" s="118" t="s">
        <v>108</v>
      </c>
      <c r="G18" s="118" t="s">
        <v>34</v>
      </c>
      <c r="H18" s="307" t="s">
        <v>188</v>
      </c>
      <c r="I18" s="121"/>
      <c r="J18" s="98"/>
      <c r="K18" s="98"/>
      <c r="L18" s="98"/>
      <c r="M18" s="98"/>
      <c r="N18" s="121"/>
      <c r="O18" s="121"/>
      <c r="P18" s="98"/>
      <c r="Q18" s="121"/>
      <c r="R18" s="258"/>
      <c r="S18" s="272"/>
      <c r="T18" s="56"/>
      <c r="U18" s="8"/>
      <c r="V18" s="273"/>
      <c r="W18" s="121"/>
      <c r="X18" s="98"/>
      <c r="Y18" s="98"/>
      <c r="Z18" s="98"/>
      <c r="AA18" s="98"/>
      <c r="AB18" s="121"/>
      <c r="AC18" s="121"/>
      <c r="AD18" s="98"/>
      <c r="AE18" s="121"/>
      <c r="AF18" s="258"/>
      <c r="AG18" s="272"/>
      <c r="AH18" s="56"/>
      <c r="AI18" s="8"/>
      <c r="AJ18" s="273"/>
      <c r="AK18" s="239" t="s">
        <v>204</v>
      </c>
      <c r="AL18" s="73">
        <v>80.08</v>
      </c>
      <c r="AM18" s="73">
        <v>80.08</v>
      </c>
      <c r="AN18" s="73">
        <v>1</v>
      </c>
      <c r="AO18" s="73">
        <f>100-'PLAN_EXEC ATÉ 2022)'!AJ16</f>
        <v>0</v>
      </c>
      <c r="AP18" s="52">
        <f t="shared" si="12"/>
        <v>0</v>
      </c>
      <c r="AQ18" s="139">
        <f>AP18*AUXILIAR!$B$58</f>
        <v>0</v>
      </c>
      <c r="AR18" s="73">
        <v>0</v>
      </c>
      <c r="AS18" s="182">
        <f t="shared" si="13"/>
        <v>0</v>
      </c>
      <c r="AT18" s="260">
        <f>AS18*AUXILIAR!$B$58</f>
        <v>0</v>
      </c>
      <c r="AU18" s="287"/>
      <c r="AV18" s="139"/>
      <c r="AW18" s="52"/>
      <c r="AX18" s="275"/>
      <c r="AY18" s="121"/>
      <c r="AZ18" s="98"/>
      <c r="BA18" s="98"/>
      <c r="BB18" s="98"/>
      <c r="BC18" s="98"/>
      <c r="BD18" s="121"/>
      <c r="BE18" s="121"/>
      <c r="BF18" s="98"/>
      <c r="BG18" s="121"/>
      <c r="BH18" s="258"/>
      <c r="BI18" s="272"/>
      <c r="BJ18" s="56"/>
      <c r="BK18" s="8"/>
      <c r="BL18" s="273"/>
      <c r="BM18" s="121"/>
      <c r="BN18" s="98"/>
      <c r="BO18" s="98"/>
      <c r="BP18" s="98"/>
      <c r="BQ18" s="98"/>
      <c r="BR18" s="121"/>
      <c r="BS18" s="121"/>
      <c r="BT18" s="98"/>
      <c r="BU18" s="121"/>
      <c r="BV18" s="258"/>
      <c r="BW18" s="272"/>
      <c r="BX18" s="56"/>
      <c r="BY18" s="8"/>
      <c r="BZ18" s="273"/>
      <c r="CA18" s="121"/>
      <c r="CB18" s="98"/>
      <c r="CC18" s="98"/>
      <c r="CD18" s="98"/>
      <c r="CE18" s="98"/>
      <c r="CF18" s="121"/>
      <c r="CG18" s="121"/>
      <c r="CH18" s="98"/>
      <c r="CI18" s="121"/>
      <c r="CJ18" s="258"/>
      <c r="CK18" s="272"/>
      <c r="CL18" s="56"/>
      <c r="CM18" s="8"/>
      <c r="CN18" s="273"/>
      <c r="CO18" s="284"/>
    </row>
    <row r="19" spans="1:93" ht="15">
      <c r="A19" s="306" t="s">
        <v>33</v>
      </c>
      <c r="B19" s="8" t="s">
        <v>14</v>
      </c>
      <c r="C19" s="8">
        <v>1</v>
      </c>
      <c r="D19" s="199">
        <v>290</v>
      </c>
      <c r="E19" s="118" t="s">
        <v>35</v>
      </c>
      <c r="F19" s="118" t="s">
        <v>108</v>
      </c>
      <c r="G19" s="118" t="s">
        <v>34</v>
      </c>
      <c r="H19" s="307" t="s">
        <v>188</v>
      </c>
      <c r="I19" s="121"/>
      <c r="J19" s="98"/>
      <c r="K19" s="98"/>
      <c r="L19" s="98"/>
      <c r="M19" s="98"/>
      <c r="N19" s="121"/>
      <c r="O19" s="121"/>
      <c r="P19" s="98"/>
      <c r="Q19" s="121"/>
      <c r="R19" s="258"/>
      <c r="S19" s="272"/>
      <c r="T19" s="56"/>
      <c r="U19" s="8"/>
      <c r="V19" s="273"/>
      <c r="W19" s="121"/>
      <c r="X19" s="98"/>
      <c r="Y19" s="98"/>
      <c r="Z19" s="98"/>
      <c r="AA19" s="98"/>
      <c r="AB19" s="121"/>
      <c r="AC19" s="121"/>
      <c r="AD19" s="98"/>
      <c r="AE19" s="121"/>
      <c r="AF19" s="258"/>
      <c r="AG19" s="272"/>
      <c r="AH19" s="56"/>
      <c r="AI19" s="8"/>
      <c r="AJ19" s="273"/>
      <c r="AK19" s="239" t="s">
        <v>205</v>
      </c>
      <c r="AL19" s="73">
        <v>81.099999999999994</v>
      </c>
      <c r="AM19" s="73">
        <v>81.099999999999994</v>
      </c>
      <c r="AN19" s="73">
        <v>1</v>
      </c>
      <c r="AO19" s="214">
        <f>100-('PLAN_EXEC ATÉ 2022)'!AJ17+'META_EXEC 2023'!AK14)</f>
        <v>0</v>
      </c>
      <c r="AP19" s="52">
        <f t="shared" si="12"/>
        <v>0</v>
      </c>
      <c r="AQ19" s="139">
        <f>AP19*AUXILIAR!$B$61</f>
        <v>0</v>
      </c>
      <c r="AR19" s="73">
        <v>0</v>
      </c>
      <c r="AS19" s="182">
        <f t="shared" si="13"/>
        <v>0</v>
      </c>
      <c r="AT19" s="260">
        <f>AS19*AUXILIAR!$B$61</f>
        <v>0</v>
      </c>
      <c r="AU19" s="287"/>
      <c r="AV19" s="139"/>
      <c r="AW19" s="52"/>
      <c r="AX19" s="275"/>
      <c r="AY19" s="121"/>
      <c r="AZ19" s="98"/>
      <c r="BA19" s="98"/>
      <c r="BB19" s="98"/>
      <c r="BC19" s="98"/>
      <c r="BD19" s="121"/>
      <c r="BE19" s="121"/>
      <c r="BF19" s="98"/>
      <c r="BG19" s="121"/>
      <c r="BH19" s="258"/>
      <c r="BI19" s="272"/>
      <c r="BJ19" s="56"/>
      <c r="BK19" s="8"/>
      <c r="BL19" s="273"/>
      <c r="BM19" s="121"/>
      <c r="BN19" s="98"/>
      <c r="BO19" s="98"/>
      <c r="BP19" s="98"/>
      <c r="BQ19" s="98"/>
      <c r="BR19" s="121"/>
      <c r="BS19" s="121"/>
      <c r="BT19" s="98"/>
      <c r="BU19" s="121"/>
      <c r="BV19" s="258"/>
      <c r="BW19" s="272"/>
      <c r="BX19" s="56"/>
      <c r="BY19" s="8"/>
      <c r="BZ19" s="273"/>
      <c r="CA19" s="121"/>
      <c r="CB19" s="98"/>
      <c r="CC19" s="98"/>
      <c r="CD19" s="98"/>
      <c r="CE19" s="98"/>
      <c r="CF19" s="121"/>
      <c r="CG19" s="121"/>
      <c r="CH19" s="98"/>
      <c r="CI19" s="121"/>
      <c r="CJ19" s="258"/>
      <c r="CK19" s="272"/>
      <c r="CL19" s="56"/>
      <c r="CM19" s="8"/>
      <c r="CN19" s="273"/>
      <c r="CO19" s="284"/>
    </row>
    <row r="20" spans="1:93" ht="30">
      <c r="A20" s="306" t="s">
        <v>33</v>
      </c>
      <c r="B20" s="8" t="s">
        <v>14</v>
      </c>
      <c r="C20" s="8">
        <v>1</v>
      </c>
      <c r="D20" s="199">
        <v>290</v>
      </c>
      <c r="E20" s="118" t="s">
        <v>35</v>
      </c>
      <c r="F20" s="118" t="s">
        <v>108</v>
      </c>
      <c r="G20" s="118" t="s">
        <v>34</v>
      </c>
      <c r="H20" s="307" t="s">
        <v>188</v>
      </c>
      <c r="I20" s="121"/>
      <c r="J20" s="98"/>
      <c r="K20" s="98"/>
      <c r="L20" s="98"/>
      <c r="M20" s="98"/>
      <c r="N20" s="121"/>
      <c r="O20" s="121"/>
      <c r="P20" s="98"/>
      <c r="Q20" s="121"/>
      <c r="R20" s="258"/>
      <c r="S20" s="272"/>
      <c r="T20" s="56"/>
      <c r="U20" s="8"/>
      <c r="V20" s="273"/>
      <c r="W20" s="121"/>
      <c r="X20" s="98"/>
      <c r="Y20" s="98"/>
      <c r="Z20" s="98"/>
      <c r="AA20" s="98"/>
      <c r="AB20" s="121"/>
      <c r="AC20" s="121"/>
      <c r="AD20" s="98"/>
      <c r="AE20" s="121"/>
      <c r="AF20" s="258"/>
      <c r="AG20" s="272"/>
      <c r="AH20" s="56"/>
      <c r="AI20" s="8"/>
      <c r="AJ20" s="273"/>
      <c r="AK20" s="239" t="s">
        <v>199</v>
      </c>
      <c r="AL20" s="73">
        <v>83.59</v>
      </c>
      <c r="AM20" s="73">
        <v>83.59</v>
      </c>
      <c r="AN20" s="73">
        <v>1</v>
      </c>
      <c r="AO20" s="73">
        <f>100-'PLAN_EXEC ATÉ 2022)'!AJ18</f>
        <v>0</v>
      </c>
      <c r="AP20" s="52">
        <f t="shared" si="12"/>
        <v>0</v>
      </c>
      <c r="AQ20" s="139">
        <f>AP20*AUXILIAR!$B$56</f>
        <v>0</v>
      </c>
      <c r="AR20" s="73">
        <v>0</v>
      </c>
      <c r="AS20" s="182">
        <f t="shared" si="13"/>
        <v>0</v>
      </c>
      <c r="AT20" s="260">
        <f>AS20*AUXILIAR!$B$56</f>
        <v>0</v>
      </c>
      <c r="AU20" s="287"/>
      <c r="AV20" s="139"/>
      <c r="AW20" s="52"/>
      <c r="AX20" s="275"/>
      <c r="AY20" s="121"/>
      <c r="AZ20" s="98"/>
      <c r="BA20" s="98"/>
      <c r="BB20" s="98"/>
      <c r="BC20" s="98"/>
      <c r="BD20" s="121"/>
      <c r="BE20" s="121"/>
      <c r="BF20" s="98"/>
      <c r="BG20" s="121"/>
      <c r="BH20" s="258"/>
      <c r="BI20" s="272"/>
      <c r="BJ20" s="56"/>
      <c r="BK20" s="8"/>
      <c r="BL20" s="273"/>
      <c r="BM20" s="121"/>
      <c r="BN20" s="98"/>
      <c r="BO20" s="98"/>
      <c r="BP20" s="98"/>
      <c r="BQ20" s="98"/>
      <c r="BR20" s="121"/>
      <c r="BS20" s="121"/>
      <c r="BT20" s="98"/>
      <c r="BU20" s="121"/>
      <c r="BV20" s="258"/>
      <c r="BW20" s="272"/>
      <c r="BX20" s="56"/>
      <c r="BY20" s="8"/>
      <c r="BZ20" s="273"/>
      <c r="CA20" s="121"/>
      <c r="CB20" s="98"/>
      <c r="CC20" s="98"/>
      <c r="CD20" s="98"/>
      <c r="CE20" s="98"/>
      <c r="CF20" s="121"/>
      <c r="CG20" s="121"/>
      <c r="CH20" s="98"/>
      <c r="CI20" s="121"/>
      <c r="CJ20" s="258"/>
      <c r="CK20" s="272"/>
      <c r="CL20" s="56"/>
      <c r="CM20" s="8"/>
      <c r="CN20" s="273"/>
      <c r="CO20" s="284"/>
    </row>
    <row r="21" spans="1:93" ht="15">
      <c r="A21" s="306" t="s">
        <v>33</v>
      </c>
      <c r="B21" s="8" t="s">
        <v>14</v>
      </c>
      <c r="C21" s="8">
        <v>1</v>
      </c>
      <c r="D21" s="199">
        <v>290</v>
      </c>
      <c r="E21" s="118" t="s">
        <v>35</v>
      </c>
      <c r="F21" s="118" t="s">
        <v>108</v>
      </c>
      <c r="G21" s="118" t="s">
        <v>34</v>
      </c>
      <c r="H21" s="307" t="s">
        <v>188</v>
      </c>
      <c r="I21" s="121"/>
      <c r="J21" s="98"/>
      <c r="K21" s="98"/>
      <c r="L21" s="98"/>
      <c r="M21" s="98"/>
      <c r="N21" s="121"/>
      <c r="O21" s="121"/>
      <c r="P21" s="98"/>
      <c r="Q21" s="121"/>
      <c r="R21" s="258"/>
      <c r="S21" s="272"/>
      <c r="T21" s="56"/>
      <c r="U21" s="8"/>
      <c r="V21" s="273"/>
      <c r="W21" s="121"/>
      <c r="X21" s="98"/>
      <c r="Y21" s="98"/>
      <c r="Z21" s="98"/>
      <c r="AA21" s="98"/>
      <c r="AB21" s="121"/>
      <c r="AC21" s="121"/>
      <c r="AD21" s="98"/>
      <c r="AE21" s="121"/>
      <c r="AF21" s="258"/>
      <c r="AG21" s="272"/>
      <c r="AH21" s="56"/>
      <c r="AI21" s="8"/>
      <c r="AJ21" s="273"/>
      <c r="AK21" s="239" t="s">
        <v>204</v>
      </c>
      <c r="AL21" s="73">
        <v>83.65</v>
      </c>
      <c r="AM21" s="73">
        <v>83.65</v>
      </c>
      <c r="AN21" s="73">
        <v>1</v>
      </c>
      <c r="AO21" s="73">
        <f>100-'PLAN_EXEC ATÉ 2022)'!AJ19</f>
        <v>0</v>
      </c>
      <c r="AP21" s="52">
        <f t="shared" si="12"/>
        <v>0</v>
      </c>
      <c r="AQ21" s="139">
        <f>AP21*AUXILIAR!$B$58</f>
        <v>0</v>
      </c>
      <c r="AR21" s="73">
        <v>0</v>
      </c>
      <c r="AS21" s="182">
        <f t="shared" si="13"/>
        <v>0</v>
      </c>
      <c r="AT21" s="260">
        <f>AS21*AUXILIAR!$B$58</f>
        <v>0</v>
      </c>
      <c r="AU21" s="287"/>
      <c r="AV21" s="139"/>
      <c r="AW21" s="52"/>
      <c r="AX21" s="275"/>
      <c r="AY21" s="121"/>
      <c r="AZ21" s="98"/>
      <c r="BA21" s="98"/>
      <c r="BB21" s="98"/>
      <c r="BC21" s="98"/>
      <c r="BD21" s="121"/>
      <c r="BE21" s="121"/>
      <c r="BF21" s="98"/>
      <c r="BG21" s="121"/>
      <c r="BH21" s="258"/>
      <c r="BI21" s="272"/>
      <c r="BJ21" s="56"/>
      <c r="BK21" s="8"/>
      <c r="BL21" s="273"/>
      <c r="BM21" s="121"/>
      <c r="BN21" s="98"/>
      <c r="BO21" s="98"/>
      <c r="BP21" s="98"/>
      <c r="BQ21" s="98"/>
      <c r="BR21" s="121"/>
      <c r="BS21" s="121"/>
      <c r="BT21" s="98"/>
      <c r="BU21" s="121"/>
      <c r="BV21" s="258"/>
      <c r="BW21" s="272"/>
      <c r="BX21" s="56"/>
      <c r="BY21" s="8"/>
      <c r="BZ21" s="273"/>
      <c r="CA21" s="121"/>
      <c r="CB21" s="98"/>
      <c r="CC21" s="98"/>
      <c r="CD21" s="98"/>
      <c r="CE21" s="98"/>
      <c r="CF21" s="121"/>
      <c r="CG21" s="121"/>
      <c r="CH21" s="98"/>
      <c r="CI21" s="121"/>
      <c r="CJ21" s="258"/>
      <c r="CK21" s="272"/>
      <c r="CL21" s="56"/>
      <c r="CM21" s="8"/>
      <c r="CN21" s="273"/>
      <c r="CO21" s="284"/>
    </row>
    <row r="22" spans="1:93" ht="30">
      <c r="A22" s="306" t="s">
        <v>33</v>
      </c>
      <c r="B22" s="8" t="s">
        <v>14</v>
      </c>
      <c r="C22" s="8">
        <v>1</v>
      </c>
      <c r="D22" s="199">
        <v>290</v>
      </c>
      <c r="E22" s="118" t="s">
        <v>35</v>
      </c>
      <c r="F22" s="118" t="s">
        <v>108</v>
      </c>
      <c r="G22" s="118" t="s">
        <v>34</v>
      </c>
      <c r="H22" s="307" t="s">
        <v>188</v>
      </c>
      <c r="I22" s="121"/>
      <c r="J22" s="98"/>
      <c r="K22" s="98"/>
      <c r="L22" s="98"/>
      <c r="M22" s="98"/>
      <c r="N22" s="121"/>
      <c r="O22" s="121"/>
      <c r="P22" s="98"/>
      <c r="Q22" s="121"/>
      <c r="R22" s="258"/>
      <c r="S22" s="272"/>
      <c r="T22" s="56"/>
      <c r="U22" s="8"/>
      <c r="V22" s="273"/>
      <c r="W22" s="121"/>
      <c r="X22" s="98"/>
      <c r="Y22" s="98"/>
      <c r="Z22" s="98"/>
      <c r="AA22" s="98"/>
      <c r="AB22" s="121"/>
      <c r="AC22" s="121"/>
      <c r="AD22" s="98"/>
      <c r="AE22" s="121"/>
      <c r="AF22" s="258"/>
      <c r="AG22" s="272"/>
      <c r="AH22" s="56"/>
      <c r="AI22" s="8"/>
      <c r="AJ22" s="273"/>
      <c r="AK22" s="239" t="s">
        <v>202</v>
      </c>
      <c r="AL22" s="73">
        <v>85.84</v>
      </c>
      <c r="AM22" s="73">
        <v>85.84</v>
      </c>
      <c r="AN22" s="73">
        <v>1</v>
      </c>
      <c r="AO22" s="73">
        <f>100-'PLAN_EXEC ATÉ 2022)'!AJ20</f>
        <v>0</v>
      </c>
      <c r="AP22" s="52">
        <f t="shared" si="12"/>
        <v>0</v>
      </c>
      <c r="AQ22" s="139">
        <f>AP22*AUXILIAR!$B$58</f>
        <v>0</v>
      </c>
      <c r="AR22" s="73">
        <v>0</v>
      </c>
      <c r="AS22" s="182">
        <f t="shared" si="13"/>
        <v>0</v>
      </c>
      <c r="AT22" s="260">
        <f>AS22*AUXILIAR!$B$58</f>
        <v>0</v>
      </c>
      <c r="AU22" s="287"/>
      <c r="AV22" s="139"/>
      <c r="AW22" s="52"/>
      <c r="AX22" s="275"/>
      <c r="AY22" s="121"/>
      <c r="AZ22" s="98"/>
      <c r="BA22" s="98"/>
      <c r="BB22" s="98"/>
      <c r="BC22" s="98"/>
      <c r="BD22" s="121"/>
      <c r="BE22" s="121"/>
      <c r="BF22" s="98"/>
      <c r="BG22" s="121"/>
      <c r="BH22" s="258"/>
      <c r="BI22" s="272"/>
      <c r="BJ22" s="56"/>
      <c r="BK22" s="8"/>
      <c r="BL22" s="273"/>
      <c r="BM22" s="121"/>
      <c r="BN22" s="98"/>
      <c r="BO22" s="98"/>
      <c r="BP22" s="98"/>
      <c r="BQ22" s="98"/>
      <c r="BR22" s="121"/>
      <c r="BS22" s="121"/>
      <c r="BT22" s="98"/>
      <c r="BU22" s="121"/>
      <c r="BV22" s="258"/>
      <c r="BW22" s="272"/>
      <c r="BX22" s="56"/>
      <c r="BY22" s="8"/>
      <c r="BZ22" s="273"/>
      <c r="CA22" s="121"/>
      <c r="CB22" s="98"/>
      <c r="CC22" s="98"/>
      <c r="CD22" s="98"/>
      <c r="CE22" s="98"/>
      <c r="CF22" s="121"/>
      <c r="CG22" s="121"/>
      <c r="CH22" s="98"/>
      <c r="CI22" s="121"/>
      <c r="CJ22" s="258"/>
      <c r="CK22" s="272"/>
      <c r="CL22" s="56"/>
      <c r="CM22" s="8"/>
      <c r="CN22" s="273"/>
      <c r="CO22" s="284"/>
    </row>
    <row r="23" spans="1:93" ht="30">
      <c r="A23" s="306" t="s">
        <v>33</v>
      </c>
      <c r="B23" s="8" t="s">
        <v>14</v>
      </c>
      <c r="C23" s="8">
        <v>1</v>
      </c>
      <c r="D23" s="199">
        <v>290</v>
      </c>
      <c r="E23" s="118" t="s">
        <v>35</v>
      </c>
      <c r="F23" s="118" t="s">
        <v>108</v>
      </c>
      <c r="G23" s="118" t="s">
        <v>34</v>
      </c>
      <c r="H23" s="307" t="s">
        <v>188</v>
      </c>
      <c r="I23" s="121"/>
      <c r="J23" s="98"/>
      <c r="K23" s="98"/>
      <c r="L23" s="98"/>
      <c r="M23" s="98"/>
      <c r="N23" s="121"/>
      <c r="O23" s="121"/>
      <c r="P23" s="98"/>
      <c r="Q23" s="121"/>
      <c r="R23" s="258"/>
      <c r="S23" s="272"/>
      <c r="T23" s="56"/>
      <c r="U23" s="8"/>
      <c r="V23" s="273"/>
      <c r="W23" s="121"/>
      <c r="X23" s="98"/>
      <c r="Y23" s="98"/>
      <c r="Z23" s="98"/>
      <c r="AA23" s="98"/>
      <c r="AB23" s="121"/>
      <c r="AC23" s="121"/>
      <c r="AD23" s="98"/>
      <c r="AE23" s="121"/>
      <c r="AF23" s="258"/>
      <c r="AG23" s="272"/>
      <c r="AH23" s="56"/>
      <c r="AI23" s="8"/>
      <c r="AJ23" s="273"/>
      <c r="AK23" s="239" t="s">
        <v>203</v>
      </c>
      <c r="AL23" s="73">
        <v>85.84</v>
      </c>
      <c r="AM23" s="73">
        <v>85.84</v>
      </c>
      <c r="AN23" s="73">
        <v>1</v>
      </c>
      <c r="AO23" s="73">
        <f>100-'PLAN_EXEC ATÉ 2022)'!AJ21</f>
        <v>0</v>
      </c>
      <c r="AP23" s="52">
        <f t="shared" si="12"/>
        <v>0</v>
      </c>
      <c r="AQ23" s="139">
        <f>AP23*AUXILIAR!$B$58</f>
        <v>0</v>
      </c>
      <c r="AR23" s="73">
        <v>0</v>
      </c>
      <c r="AS23" s="182">
        <f t="shared" si="13"/>
        <v>0</v>
      </c>
      <c r="AT23" s="260">
        <f>AS23*AUXILIAR!$B$58</f>
        <v>0</v>
      </c>
      <c r="AU23" s="287"/>
      <c r="AV23" s="139"/>
      <c r="AW23" s="52"/>
      <c r="AX23" s="275"/>
      <c r="AY23" s="121"/>
      <c r="AZ23" s="98"/>
      <c r="BA23" s="98"/>
      <c r="BB23" s="98"/>
      <c r="BC23" s="98"/>
      <c r="BD23" s="121"/>
      <c r="BE23" s="121"/>
      <c r="BF23" s="98"/>
      <c r="BG23" s="121"/>
      <c r="BH23" s="258"/>
      <c r="BI23" s="272"/>
      <c r="BJ23" s="56"/>
      <c r="BK23" s="8"/>
      <c r="BL23" s="273"/>
      <c r="BM23" s="121"/>
      <c r="BN23" s="98"/>
      <c r="BO23" s="98"/>
      <c r="BP23" s="98"/>
      <c r="BQ23" s="98"/>
      <c r="BR23" s="121"/>
      <c r="BS23" s="121"/>
      <c r="BT23" s="98"/>
      <c r="BU23" s="121"/>
      <c r="BV23" s="258"/>
      <c r="BW23" s="272"/>
      <c r="BX23" s="56"/>
      <c r="BY23" s="8"/>
      <c r="BZ23" s="273"/>
      <c r="CA23" s="121"/>
      <c r="CB23" s="98"/>
      <c r="CC23" s="98"/>
      <c r="CD23" s="98"/>
      <c r="CE23" s="98"/>
      <c r="CF23" s="121"/>
      <c r="CG23" s="121"/>
      <c r="CH23" s="98"/>
      <c r="CI23" s="121"/>
      <c r="CJ23" s="258"/>
      <c r="CK23" s="272"/>
      <c r="CL23" s="56"/>
      <c r="CM23" s="8"/>
      <c r="CN23" s="273"/>
      <c r="CO23" s="284"/>
    </row>
    <row r="24" spans="1:93" ht="22.5">
      <c r="A24" s="304" t="s">
        <v>33</v>
      </c>
      <c r="B24" s="64" t="s">
        <v>14</v>
      </c>
      <c r="C24" s="120" t="s">
        <v>48</v>
      </c>
      <c r="D24" s="117">
        <v>386</v>
      </c>
      <c r="E24" s="119" t="s">
        <v>35</v>
      </c>
      <c r="F24" s="119" t="s">
        <v>108</v>
      </c>
      <c r="G24" s="119" t="s">
        <v>34</v>
      </c>
      <c r="H24" s="305" t="s">
        <v>188</v>
      </c>
      <c r="I24" s="263"/>
      <c r="J24" s="70"/>
      <c r="K24" s="70"/>
      <c r="L24" s="70"/>
      <c r="M24" s="80" t="s">
        <v>115</v>
      </c>
      <c r="N24" s="79">
        <f>SUM(N26:N45)</f>
        <v>6.0387500000000109</v>
      </c>
      <c r="O24" s="79">
        <f>SUM(O26:O45)</f>
        <v>18116250.00000003</v>
      </c>
      <c r="P24" s="80" t="s">
        <v>115</v>
      </c>
      <c r="Q24" s="79">
        <f>SUM(Q26:Q45)</f>
        <v>9.5528700000000327E-2</v>
      </c>
      <c r="R24" s="256">
        <f>SUM(R26:R45)</f>
        <v>286586.10000000102</v>
      </c>
      <c r="S24" s="270"/>
      <c r="T24" s="79"/>
      <c r="U24" s="79"/>
      <c r="V24" s="271"/>
      <c r="W24" s="263"/>
      <c r="X24" s="70"/>
      <c r="Y24" s="70"/>
      <c r="Z24" s="70"/>
      <c r="AA24" s="80" t="s">
        <v>115</v>
      </c>
      <c r="AB24" s="79">
        <f>SUM(AB26:AB45)</f>
        <v>7.9099994000000002</v>
      </c>
      <c r="AC24" s="79">
        <f>SUM(AC26:AC45)</f>
        <v>39549997</v>
      </c>
      <c r="AD24" s="80" t="s">
        <v>115</v>
      </c>
      <c r="AE24" s="79">
        <f>SUM(AE26:AE45)</f>
        <v>0.78783874212000082</v>
      </c>
      <c r="AF24" s="256">
        <f>SUM(AF26:AF45)</f>
        <v>3939193.7106000045</v>
      </c>
      <c r="AG24" s="270"/>
      <c r="AH24" s="79"/>
      <c r="AI24" s="79"/>
      <c r="AJ24" s="271"/>
      <c r="AK24" s="263"/>
      <c r="AL24" s="70"/>
      <c r="AM24" s="70"/>
      <c r="AN24" s="70"/>
      <c r="AO24" s="80" t="s">
        <v>115</v>
      </c>
      <c r="AP24" s="79">
        <f>SUM(AP26:AP45)</f>
        <v>6.7515000000000001</v>
      </c>
      <c r="AQ24" s="79">
        <f>SUM(AQ26:AQ45)</f>
        <v>186565000</v>
      </c>
      <c r="AR24" s="80" t="s">
        <v>115</v>
      </c>
      <c r="AS24" s="79">
        <f>SUM(AS26:AS45)</f>
        <v>0.48489350999999997</v>
      </c>
      <c r="AT24" s="256">
        <f>SUM(AT26:AT45)</f>
        <v>15053431.199999999</v>
      </c>
      <c r="AU24" s="270"/>
      <c r="AV24" s="79"/>
      <c r="AW24" s="79"/>
      <c r="AX24" s="271"/>
      <c r="AY24" s="263"/>
      <c r="AZ24" s="70"/>
      <c r="BA24" s="70"/>
      <c r="BB24" s="70"/>
      <c r="BC24" s="80" t="s">
        <v>115</v>
      </c>
      <c r="BD24" s="79">
        <f>SUM(BD25:BD45)</f>
        <v>0</v>
      </c>
      <c r="BE24" s="79">
        <f>SUM(BE25:BE45)</f>
        <v>0</v>
      </c>
      <c r="BF24" s="80" t="s">
        <v>115</v>
      </c>
      <c r="BG24" s="79">
        <f>SUM(BG25:BG45)</f>
        <v>0</v>
      </c>
      <c r="BH24" s="256">
        <f>SUM(BH25:BH45)</f>
        <v>0</v>
      </c>
      <c r="BI24" s="270"/>
      <c r="BJ24" s="79"/>
      <c r="BK24" s="79"/>
      <c r="BL24" s="271"/>
      <c r="BM24" s="263"/>
      <c r="BN24" s="70"/>
      <c r="BO24" s="70"/>
      <c r="BP24" s="70"/>
      <c r="BQ24" s="80" t="s">
        <v>115</v>
      </c>
      <c r="BR24" s="79">
        <f>SUM(BR25:BR45)</f>
        <v>0.6679419999999946</v>
      </c>
      <c r="BS24" s="79">
        <f>SUM(BS25:BS45)</f>
        <v>1335883.9999999893</v>
      </c>
      <c r="BT24" s="80" t="s">
        <v>115</v>
      </c>
      <c r="BU24" s="79">
        <f>SUM(BU25:BU45)</f>
        <v>0</v>
      </c>
      <c r="BV24" s="256">
        <f>SUM(BV25:BV45)</f>
        <v>0</v>
      </c>
      <c r="BW24" s="270"/>
      <c r="BX24" s="79"/>
      <c r="BY24" s="79"/>
      <c r="BZ24" s="271"/>
      <c r="CA24" s="263"/>
      <c r="CB24" s="70"/>
      <c r="CC24" s="70"/>
      <c r="CD24" s="70"/>
      <c r="CE24" s="80" t="s">
        <v>115</v>
      </c>
      <c r="CF24" s="79">
        <f>SUM(CF25:CF45)</f>
        <v>0</v>
      </c>
      <c r="CG24" s="79">
        <f>SUM(CG25:CG45)</f>
        <v>0</v>
      </c>
      <c r="CH24" s="80" t="s">
        <v>115</v>
      </c>
      <c r="CI24" s="79">
        <f>SUM(CI25:CI45)</f>
        <v>0</v>
      </c>
      <c r="CJ24" s="256">
        <f>SUM(CJ25:CJ45)</f>
        <v>0</v>
      </c>
      <c r="CK24" s="270"/>
      <c r="CL24" s="79"/>
      <c r="CM24" s="79"/>
      <c r="CN24" s="271"/>
      <c r="CO24" s="283"/>
    </row>
    <row r="25" spans="1:93" ht="30">
      <c r="A25" s="306" t="s">
        <v>33</v>
      </c>
      <c r="B25" s="8" t="s">
        <v>14</v>
      </c>
      <c r="C25" s="8">
        <v>1</v>
      </c>
      <c r="D25" s="199">
        <v>386</v>
      </c>
      <c r="E25" s="118" t="s">
        <v>35</v>
      </c>
      <c r="F25" s="118" t="s">
        <v>108</v>
      </c>
      <c r="G25" s="118" t="s">
        <v>34</v>
      </c>
      <c r="H25" s="307" t="s">
        <v>188</v>
      </c>
      <c r="I25" s="625" t="s">
        <v>263</v>
      </c>
      <c r="J25" s="625"/>
      <c r="K25" s="625"/>
      <c r="L25" s="625"/>
      <c r="M25" s="625"/>
      <c r="N25" s="625"/>
      <c r="O25" s="625"/>
      <c r="P25" s="625"/>
      <c r="Q25" s="625"/>
      <c r="R25" s="625"/>
      <c r="S25" s="287"/>
      <c r="T25" s="139"/>
      <c r="U25" s="52"/>
      <c r="V25" s="275"/>
      <c r="W25" s="625" t="s">
        <v>263</v>
      </c>
      <c r="X25" s="625"/>
      <c r="Y25" s="625"/>
      <c r="Z25" s="625"/>
      <c r="AA25" s="625"/>
      <c r="AB25" s="625"/>
      <c r="AC25" s="625"/>
      <c r="AD25" s="625"/>
      <c r="AE25" s="625"/>
      <c r="AF25" s="625"/>
      <c r="AG25" s="287"/>
      <c r="AH25" s="139"/>
      <c r="AI25" s="52"/>
      <c r="AJ25" s="275"/>
      <c r="AK25" s="625" t="s">
        <v>263</v>
      </c>
      <c r="AL25" s="625"/>
      <c r="AM25" s="625"/>
      <c r="AN25" s="625"/>
      <c r="AO25" s="625"/>
      <c r="AP25" s="625"/>
      <c r="AQ25" s="625"/>
      <c r="AR25" s="625"/>
      <c r="AS25" s="625"/>
      <c r="AT25" s="625"/>
      <c r="AU25" s="287"/>
      <c r="AV25" s="139"/>
      <c r="AW25" s="52"/>
      <c r="AX25" s="275"/>
      <c r="AY25" s="208"/>
      <c r="AZ25" s="6"/>
      <c r="BA25" s="6"/>
      <c r="BB25" s="6"/>
      <c r="BC25" s="6"/>
      <c r="BD25" s="6"/>
      <c r="BE25" s="6"/>
      <c r="BF25" s="6"/>
      <c r="BG25" s="6"/>
      <c r="BH25" s="255"/>
      <c r="BI25" s="272"/>
      <c r="BJ25" s="56"/>
      <c r="BK25" s="8"/>
      <c r="BL25" s="273"/>
      <c r="BM25" s="239" t="s">
        <v>234</v>
      </c>
      <c r="BN25" s="73">
        <v>344.4</v>
      </c>
      <c r="BO25" s="73">
        <v>344.64</v>
      </c>
      <c r="BP25" s="73">
        <f>BO25-BN25</f>
        <v>0.24000000000000909</v>
      </c>
      <c r="BQ25" s="214">
        <f>100-('PLAN_EXEC ATÉ 2022)'!BD23+'META_EXEC 2023'!BE23)</f>
        <v>0</v>
      </c>
      <c r="BR25" s="52">
        <f>BP25*BQ25/100</f>
        <v>0</v>
      </c>
      <c r="BS25" s="139">
        <f>BR25*AUXILIAR!$B$67</f>
        <v>0</v>
      </c>
      <c r="BT25" s="110">
        <v>0</v>
      </c>
      <c r="BU25" s="52">
        <f>BR25*BT25/100</f>
        <v>0</v>
      </c>
      <c r="BV25" s="260">
        <f>BU25*AUXILIAR!$B$67</f>
        <v>0</v>
      </c>
      <c r="BW25" s="274"/>
      <c r="BX25" s="52"/>
      <c r="BY25" s="52"/>
      <c r="BZ25" s="275"/>
      <c r="CA25" s="208"/>
      <c r="CB25" s="6"/>
      <c r="CC25" s="6"/>
      <c r="CD25" s="6"/>
      <c r="CE25" s="6"/>
      <c r="CF25" s="6"/>
      <c r="CG25" s="6"/>
      <c r="CH25" s="6"/>
      <c r="CI25" s="6"/>
      <c r="CJ25" s="255"/>
      <c r="CK25" s="272"/>
      <c r="CL25" s="56"/>
      <c r="CM25" s="8"/>
      <c r="CN25" s="273"/>
      <c r="CO25" s="284"/>
    </row>
    <row r="26" spans="1:93" ht="30">
      <c r="A26" s="306" t="s">
        <v>33</v>
      </c>
      <c r="B26" s="8" t="s">
        <v>14</v>
      </c>
      <c r="C26" s="8">
        <v>1</v>
      </c>
      <c r="D26" s="199">
        <v>386</v>
      </c>
      <c r="E26" s="118" t="s">
        <v>35</v>
      </c>
      <c r="F26" s="118" t="s">
        <v>108</v>
      </c>
      <c r="G26" s="118" t="s">
        <v>34</v>
      </c>
      <c r="H26" s="307" t="s">
        <v>188</v>
      </c>
      <c r="I26" s="297" t="s">
        <v>228</v>
      </c>
      <c r="J26" s="73">
        <v>337.7</v>
      </c>
      <c r="K26" s="73">
        <v>340.7</v>
      </c>
      <c r="L26" s="73">
        <f>K26-J26</f>
        <v>3</v>
      </c>
      <c r="M26" s="214">
        <f>100-('PLAN_EXEC ATÉ 2022)'!P23+'META_EXEC 2023'!Q27)</f>
        <v>19.289999999999992</v>
      </c>
      <c r="N26" s="52">
        <f>L26*M26/100</f>
        <v>0.57869999999999977</v>
      </c>
      <c r="O26" s="139">
        <f>N26*AUXILIAR!$B$50</f>
        <v>1736099.9999999993</v>
      </c>
      <c r="P26" s="219">
        <v>0</v>
      </c>
      <c r="Q26" s="52">
        <f>N26*P26/100</f>
        <v>0</v>
      </c>
      <c r="R26" s="260">
        <f>Q26*AUXILIAR!$B$50</f>
        <v>0</v>
      </c>
      <c r="S26" s="287"/>
      <c r="T26" s="139"/>
      <c r="U26" s="52"/>
      <c r="V26" s="275"/>
      <c r="W26" s="239" t="s">
        <v>218</v>
      </c>
      <c r="X26" s="73">
        <v>332.95</v>
      </c>
      <c r="Y26" s="73">
        <v>335.67700000000002</v>
      </c>
      <c r="Z26" s="73">
        <f t="shared" ref="Z26:Z30" si="14">Y26-X26</f>
        <v>2.7270000000000323</v>
      </c>
      <c r="AA26" s="214">
        <f>100-('PLAN_EXEC ATÉ 2022)'!Z35+'META_EXEC 2023'!AA24)</f>
        <v>19.799999999999997</v>
      </c>
      <c r="AB26" s="52">
        <f t="shared" ref="AB26:AB30" si="15">Z26*AA26/100</f>
        <v>0.53994600000000625</v>
      </c>
      <c r="AC26" s="139">
        <f>AB26*AUXILIAR!$B$53</f>
        <v>2699730.0000000312</v>
      </c>
      <c r="AD26" s="214">
        <v>0.1</v>
      </c>
      <c r="AE26" s="111">
        <f>AB26*AD26/100</f>
        <v>5.3994600000000631E-4</v>
      </c>
      <c r="AF26" s="260">
        <f>AE26*AUXILIAR!$B$53</f>
        <v>2699.7300000000314</v>
      </c>
      <c r="AG26" s="287"/>
      <c r="AH26" s="139"/>
      <c r="AI26" s="52"/>
      <c r="AJ26" s="275"/>
      <c r="AK26" s="239" t="s">
        <v>223</v>
      </c>
      <c r="AL26" s="73">
        <v>339.9</v>
      </c>
      <c r="AM26" s="73">
        <v>339.9</v>
      </c>
      <c r="AN26" s="73">
        <v>1</v>
      </c>
      <c r="AO26" s="214">
        <f>100-('PLAN_EXEC ATÉ 2022)'!AJ23+'META_EXEC 2023'!AK36)</f>
        <v>0.95000000000000284</v>
      </c>
      <c r="AP26" s="52">
        <f t="shared" ref="AP26" si="16">AN26*AO26/100</f>
        <v>9.5000000000000293E-3</v>
      </c>
      <c r="AQ26" s="139">
        <f>AP26*AUXILIAR!$B$58</f>
        <v>95000.000000000291</v>
      </c>
      <c r="AR26" s="214">
        <v>0.95</v>
      </c>
      <c r="AS26" s="182">
        <f t="shared" ref="AS26:AS39" si="17">AP26*AR26/100</f>
        <v>9.0250000000000283E-5</v>
      </c>
      <c r="AT26" s="260">
        <f>AS26*AUXILIAR!$B$58</f>
        <v>902.50000000000284</v>
      </c>
      <c r="AU26" s="287"/>
      <c r="AV26" s="139"/>
      <c r="AW26" s="52"/>
      <c r="AX26" s="275"/>
      <c r="AY26" s="208"/>
      <c r="AZ26" s="6"/>
      <c r="BA26" s="6"/>
      <c r="BB26" s="6"/>
      <c r="BC26" s="6"/>
      <c r="BD26" s="6"/>
      <c r="BE26" s="6"/>
      <c r="BF26" s="6"/>
      <c r="BG26" s="6"/>
      <c r="BH26" s="255"/>
      <c r="BI26" s="272"/>
      <c r="BJ26" s="56"/>
      <c r="BK26" s="8"/>
      <c r="BL26" s="273"/>
      <c r="BM26" s="239" t="s">
        <v>235</v>
      </c>
      <c r="BN26" s="73">
        <v>344.64</v>
      </c>
      <c r="BO26" s="73">
        <v>345</v>
      </c>
      <c r="BP26" s="73">
        <f t="shared" ref="BP26:BP28" si="18">BO26-BN26</f>
        <v>0.36000000000001364</v>
      </c>
      <c r="BQ26" s="214">
        <f>100-('PLAN_EXEC ATÉ 2022)'!BD24+'META_EXEC 2023'!BE24)</f>
        <v>0</v>
      </c>
      <c r="BR26" s="52">
        <f>BP26*BQ26/100</f>
        <v>0</v>
      </c>
      <c r="BS26" s="139">
        <f>BR26*AUXILIAR!$B$67</f>
        <v>0</v>
      </c>
      <c r="BT26" s="110">
        <v>0</v>
      </c>
      <c r="BU26" s="52">
        <f t="shared" ref="BU26:BU28" si="19">BR26*BT26/100</f>
        <v>0</v>
      </c>
      <c r="BV26" s="260">
        <f>BU26*AUXILIAR!$B$67</f>
        <v>0</v>
      </c>
      <c r="BW26" s="274"/>
      <c r="BX26" s="52"/>
      <c r="BY26" s="52"/>
      <c r="BZ26" s="275"/>
      <c r="CA26" s="208"/>
      <c r="CB26" s="6"/>
      <c r="CC26" s="6"/>
      <c r="CD26" s="6"/>
      <c r="CE26" s="6"/>
      <c r="CF26" s="6"/>
      <c r="CG26" s="6"/>
      <c r="CH26" s="6"/>
      <c r="CI26" s="6"/>
      <c r="CJ26" s="255"/>
      <c r="CK26" s="272"/>
      <c r="CL26" s="56"/>
      <c r="CM26" s="8"/>
      <c r="CN26" s="273"/>
      <c r="CO26" s="284"/>
    </row>
    <row r="27" spans="1:93" ht="30">
      <c r="A27" s="306" t="s">
        <v>33</v>
      </c>
      <c r="B27" s="8" t="s">
        <v>14</v>
      </c>
      <c r="C27" s="8">
        <v>1</v>
      </c>
      <c r="D27" s="199">
        <v>386</v>
      </c>
      <c r="E27" s="118" t="s">
        <v>35</v>
      </c>
      <c r="F27" s="118" t="s">
        <v>108</v>
      </c>
      <c r="G27" s="118" t="s">
        <v>34</v>
      </c>
      <c r="H27" s="307" t="s">
        <v>188</v>
      </c>
      <c r="I27" s="297" t="s">
        <v>228</v>
      </c>
      <c r="J27" s="73">
        <v>340.7</v>
      </c>
      <c r="K27" s="73">
        <v>344.2</v>
      </c>
      <c r="L27" s="73">
        <f t="shared" ref="L27:L29" si="20">K27-J27</f>
        <v>3.5</v>
      </c>
      <c r="M27" s="214">
        <f>100-('PLAN_EXEC ATÉ 2022)'!P24+'META_EXEC 2023'!Q28)</f>
        <v>19.810000000000002</v>
      </c>
      <c r="N27" s="52">
        <f>L27*M27/100</f>
        <v>0.69335000000000013</v>
      </c>
      <c r="O27" s="139">
        <f>N27*AUXILIAR!$B$50</f>
        <v>2080050.0000000005</v>
      </c>
      <c r="P27" s="219">
        <v>0</v>
      </c>
      <c r="Q27" s="52">
        <f>N27*P27/100</f>
        <v>0</v>
      </c>
      <c r="R27" s="260">
        <f>Q27*AUXILIAR!$B$50</f>
        <v>0</v>
      </c>
      <c r="S27" s="287"/>
      <c r="T27" s="139"/>
      <c r="U27" s="52"/>
      <c r="V27" s="275"/>
      <c r="W27" s="239" t="s">
        <v>219</v>
      </c>
      <c r="X27" s="73">
        <v>335.67700000000002</v>
      </c>
      <c r="Y27" s="73">
        <v>337.7</v>
      </c>
      <c r="Z27" s="73">
        <f t="shared" si="14"/>
        <v>2.0229999999999677</v>
      </c>
      <c r="AA27" s="214">
        <f>100-('PLAN_EXEC ATÉ 2022)'!Z36+'META_EXEC 2023'!AA25)</f>
        <v>8.0999999999999943</v>
      </c>
      <c r="AB27" s="52">
        <f t="shared" si="15"/>
        <v>0.16386299999999729</v>
      </c>
      <c r="AC27" s="139">
        <f>AB27*AUXILIAR!$B$53</f>
        <v>819314.9999999865</v>
      </c>
      <c r="AD27" s="214">
        <v>8.1</v>
      </c>
      <c r="AE27" s="111">
        <f>AB27*AD27/100</f>
        <v>1.3272902999999781E-2</v>
      </c>
      <c r="AF27" s="260">
        <f>AE27*AUXILIAR!$B$53</f>
        <v>66364.514999998908</v>
      </c>
      <c r="AG27" s="287"/>
      <c r="AH27" s="139"/>
      <c r="AI27" s="52"/>
      <c r="AJ27" s="275"/>
      <c r="AK27" s="239" t="s">
        <v>226</v>
      </c>
      <c r="AL27" s="73">
        <v>340.2</v>
      </c>
      <c r="AM27" s="73">
        <v>340.2</v>
      </c>
      <c r="AN27" s="73">
        <v>1</v>
      </c>
      <c r="AO27" s="214">
        <f>100-('PLAN_EXEC ATÉ 2022)'!AJ24+'META_EXEC 2023'!AK35)</f>
        <v>75.28</v>
      </c>
      <c r="AP27" s="52">
        <f>AN27*AO27/100</f>
        <v>0.75280000000000002</v>
      </c>
      <c r="AQ27" s="139">
        <f>AP27*AUXILIAR!$B$56</f>
        <v>22584000</v>
      </c>
      <c r="AR27" s="214">
        <v>0</v>
      </c>
      <c r="AS27" s="182">
        <f t="shared" si="17"/>
        <v>0</v>
      </c>
      <c r="AT27" s="260">
        <f>AS27*AUXILIAR!$B$56</f>
        <v>0</v>
      </c>
      <c r="AU27" s="287"/>
      <c r="AV27" s="139"/>
      <c r="AW27" s="52"/>
      <c r="AX27" s="275"/>
      <c r="AY27" s="208"/>
      <c r="AZ27" s="6"/>
      <c r="BA27" s="6"/>
      <c r="BB27" s="6"/>
      <c r="BC27" s="6"/>
      <c r="BD27" s="6"/>
      <c r="BE27" s="6"/>
      <c r="BF27" s="6"/>
      <c r="BG27" s="6"/>
      <c r="BH27" s="255"/>
      <c r="BI27" s="272"/>
      <c r="BJ27" s="56"/>
      <c r="BK27" s="8"/>
      <c r="BL27" s="273"/>
      <c r="BM27" s="239" t="s">
        <v>236</v>
      </c>
      <c r="BN27" s="73">
        <v>345</v>
      </c>
      <c r="BO27" s="73">
        <v>345.58</v>
      </c>
      <c r="BP27" s="73">
        <f t="shared" si="18"/>
        <v>0.57999999999998408</v>
      </c>
      <c r="BQ27" s="214">
        <f>100-('PLAN_EXEC ATÉ 2022)'!BD25+'META_EXEC 2023'!BE25)</f>
        <v>0</v>
      </c>
      <c r="BR27" s="52">
        <f>BP27*BQ27/100</f>
        <v>0</v>
      </c>
      <c r="BS27" s="139">
        <f>BR27*AUXILIAR!$B$67</f>
        <v>0</v>
      </c>
      <c r="BT27" s="110">
        <v>0</v>
      </c>
      <c r="BU27" s="52">
        <f t="shared" si="19"/>
        <v>0</v>
      </c>
      <c r="BV27" s="260">
        <f>BU27*AUXILIAR!$B$67</f>
        <v>0</v>
      </c>
      <c r="BW27" s="274"/>
      <c r="BX27" s="52"/>
      <c r="BY27" s="52"/>
      <c r="BZ27" s="275"/>
      <c r="CA27" s="208"/>
      <c r="CB27" s="6"/>
      <c r="CC27" s="6"/>
      <c r="CD27" s="6"/>
      <c r="CE27" s="6"/>
      <c r="CF27" s="6"/>
      <c r="CG27" s="6"/>
      <c r="CH27" s="6"/>
      <c r="CI27" s="6"/>
      <c r="CJ27" s="255"/>
      <c r="CK27" s="272"/>
      <c r="CL27" s="56"/>
      <c r="CM27" s="8"/>
      <c r="CN27" s="273"/>
      <c r="CO27" s="284"/>
    </row>
    <row r="28" spans="1:93" ht="45">
      <c r="A28" s="306" t="s">
        <v>33</v>
      </c>
      <c r="B28" s="8" t="s">
        <v>14</v>
      </c>
      <c r="C28" s="8">
        <v>1</v>
      </c>
      <c r="D28" s="199">
        <v>386</v>
      </c>
      <c r="E28" s="118" t="s">
        <v>35</v>
      </c>
      <c r="F28" s="118" t="s">
        <v>108</v>
      </c>
      <c r="G28" s="118" t="s">
        <v>34</v>
      </c>
      <c r="H28" s="307" t="s">
        <v>188</v>
      </c>
      <c r="I28" s="239" t="s">
        <v>227</v>
      </c>
      <c r="J28" s="73">
        <v>337.7</v>
      </c>
      <c r="K28" s="73">
        <v>340.7</v>
      </c>
      <c r="L28" s="73">
        <f t="shared" si="20"/>
        <v>3</v>
      </c>
      <c r="M28" s="214">
        <f>100-('PLAN_EXEC ATÉ 2022)'!P25+'META_EXEC 2023'!Q29)</f>
        <v>14.960000000000008</v>
      </c>
      <c r="N28" s="52">
        <f>L28*M28/100</f>
        <v>0.44880000000000025</v>
      </c>
      <c r="O28" s="139">
        <f>N28*AUXILIAR!$B$50</f>
        <v>1346400.0000000007</v>
      </c>
      <c r="P28" s="219">
        <v>0</v>
      </c>
      <c r="Q28" s="52">
        <f>N28*P28/100</f>
        <v>0</v>
      </c>
      <c r="R28" s="260">
        <f>Q28*AUXILIAR!$B$50</f>
        <v>0</v>
      </c>
      <c r="S28" s="287"/>
      <c r="T28" s="139"/>
      <c r="U28" s="52"/>
      <c r="V28" s="275"/>
      <c r="W28" s="239" t="s">
        <v>260</v>
      </c>
      <c r="X28" s="73">
        <v>337.78199999999998</v>
      </c>
      <c r="Y28" s="73">
        <v>340.35</v>
      </c>
      <c r="Z28" s="73">
        <f t="shared" si="14"/>
        <v>2.5680000000000405</v>
      </c>
      <c r="AA28" s="214">
        <f>100-('PLAN_EXEC ATÉ 2022)'!Z38+'META_EXEC 2023'!AA27)</f>
        <v>16.28</v>
      </c>
      <c r="AB28" s="52">
        <f t="shared" si="15"/>
        <v>0.41807040000000661</v>
      </c>
      <c r="AC28" s="139">
        <f>AB28*AUXILIAR!$B$53</f>
        <v>2090352.0000000331</v>
      </c>
      <c r="AD28" s="214">
        <v>16.28</v>
      </c>
      <c r="AE28" s="111">
        <f>AB28*AD28/100</f>
        <v>6.806186112000108E-2</v>
      </c>
      <c r="AF28" s="260">
        <f>AE28*AUXILIAR!$B$53</f>
        <v>340309.30560000538</v>
      </c>
      <c r="AG28" s="287"/>
      <c r="AH28" s="139"/>
      <c r="AI28" s="52"/>
      <c r="AJ28" s="275"/>
      <c r="AK28" s="239" t="s">
        <v>224</v>
      </c>
      <c r="AL28" s="73">
        <v>343.45</v>
      </c>
      <c r="AM28" s="73">
        <v>343.45</v>
      </c>
      <c r="AN28" s="73">
        <v>1</v>
      </c>
      <c r="AO28" s="214">
        <f>100-('PLAN_EXEC ATÉ 2022)'!AJ25+'META_EXEC 2023'!AK37)</f>
        <v>19.64</v>
      </c>
      <c r="AP28" s="52">
        <f>AN28*AO28/100</f>
        <v>0.19640000000000002</v>
      </c>
      <c r="AQ28" s="139">
        <f>AP28*AUXILIAR!$B$58</f>
        <v>1964000.0000000002</v>
      </c>
      <c r="AR28" s="214">
        <v>18.350000000000001</v>
      </c>
      <c r="AS28" s="182">
        <f t="shared" si="17"/>
        <v>3.6039400000000006E-2</v>
      </c>
      <c r="AT28" s="260">
        <f>AS28*AUXILIAR!$B$58</f>
        <v>360394.00000000006</v>
      </c>
      <c r="AU28" s="287"/>
      <c r="AV28" s="139"/>
      <c r="AW28" s="52"/>
      <c r="AX28" s="275"/>
      <c r="AY28" s="208"/>
      <c r="AZ28" s="6"/>
      <c r="BA28" s="6"/>
      <c r="BB28" s="6"/>
      <c r="BC28" s="6"/>
      <c r="BD28" s="6"/>
      <c r="BE28" s="6"/>
      <c r="BF28" s="6"/>
      <c r="BG28" s="6"/>
      <c r="BH28" s="255"/>
      <c r="BI28" s="272"/>
      <c r="BJ28" s="56"/>
      <c r="BK28" s="8"/>
      <c r="BL28" s="273"/>
      <c r="BM28" s="239" t="s">
        <v>237</v>
      </c>
      <c r="BN28" s="73">
        <v>345.58</v>
      </c>
      <c r="BO28" s="73">
        <v>347.06</v>
      </c>
      <c r="BP28" s="73">
        <f t="shared" si="18"/>
        <v>1.4800000000000182</v>
      </c>
      <c r="BQ28" s="214">
        <f>100-('PLAN_EXEC ATÉ 2022)'!BD26+'META_EXEC 2023'!BE26)</f>
        <v>0</v>
      </c>
      <c r="BR28" s="52">
        <f>BP28*BQ28/100</f>
        <v>0</v>
      </c>
      <c r="BS28" s="139">
        <f>BR28*AUXILIAR!$B$67</f>
        <v>0</v>
      </c>
      <c r="BT28" s="110">
        <v>0</v>
      </c>
      <c r="BU28" s="52">
        <f t="shared" si="19"/>
        <v>0</v>
      </c>
      <c r="BV28" s="260">
        <f>BU28*AUXILIAR!$B$67</f>
        <v>0</v>
      </c>
      <c r="BW28" s="274"/>
      <c r="BX28" s="52"/>
      <c r="BY28" s="52"/>
      <c r="BZ28" s="275"/>
      <c r="CA28" s="208"/>
      <c r="CB28" s="6"/>
      <c r="CC28" s="6"/>
      <c r="CD28" s="6"/>
      <c r="CE28" s="6"/>
      <c r="CF28" s="6"/>
      <c r="CG28" s="6"/>
      <c r="CH28" s="6"/>
      <c r="CI28" s="6"/>
      <c r="CJ28" s="255"/>
      <c r="CK28" s="272"/>
      <c r="CL28" s="56"/>
      <c r="CM28" s="8"/>
      <c r="CN28" s="273"/>
      <c r="CO28" s="284"/>
    </row>
    <row r="29" spans="1:93" ht="30">
      <c r="A29" s="306" t="s">
        <v>33</v>
      </c>
      <c r="B29" s="8" t="s">
        <v>14</v>
      </c>
      <c r="C29" s="8">
        <v>1</v>
      </c>
      <c r="D29" s="199">
        <v>386</v>
      </c>
      <c r="E29" s="118" t="s">
        <v>35</v>
      </c>
      <c r="F29" s="118" t="s">
        <v>108</v>
      </c>
      <c r="G29" s="118" t="s">
        <v>34</v>
      </c>
      <c r="H29" s="307" t="s">
        <v>188</v>
      </c>
      <c r="I29" s="297" t="s">
        <v>227</v>
      </c>
      <c r="J29" s="73">
        <v>340.7</v>
      </c>
      <c r="K29" s="73">
        <v>344.2</v>
      </c>
      <c r="L29" s="73">
        <f t="shared" si="20"/>
        <v>3.5</v>
      </c>
      <c r="M29" s="214">
        <f>100-('PLAN_EXEC ATÉ 2022)'!P26+'META_EXEC 2023'!Q30)</f>
        <v>21.939999999999998</v>
      </c>
      <c r="N29" s="52">
        <f>L29*M29/100</f>
        <v>0.76789999999999992</v>
      </c>
      <c r="O29" s="139">
        <f>N29*AUXILIAR!$B$50</f>
        <v>2303699.9999999995</v>
      </c>
      <c r="P29" s="219">
        <v>0.3</v>
      </c>
      <c r="Q29" s="52">
        <f>N29*P29/100</f>
        <v>2.3036999999999997E-3</v>
      </c>
      <c r="R29" s="260">
        <f>Q29*AUXILIAR!$B$50</f>
        <v>6911.0999999999995</v>
      </c>
      <c r="S29" s="287"/>
      <c r="T29" s="139"/>
      <c r="U29" s="52"/>
      <c r="V29" s="275"/>
      <c r="W29" s="239" t="s">
        <v>221</v>
      </c>
      <c r="X29" s="73">
        <v>340.35</v>
      </c>
      <c r="Y29" s="73">
        <v>343.9</v>
      </c>
      <c r="Z29" s="73">
        <f t="shared" si="14"/>
        <v>3.5499999999999545</v>
      </c>
      <c r="AA29" s="214">
        <f>100-('PLAN_EXEC ATÉ 2022)'!Z39+'META_EXEC 2023'!AA28)</f>
        <v>21.58</v>
      </c>
      <c r="AB29" s="52">
        <f t="shared" si="15"/>
        <v>0.76608999999999017</v>
      </c>
      <c r="AC29" s="139">
        <f>AB29*AUXILIAR!$B$53</f>
        <v>3830449.9999999506</v>
      </c>
      <c r="AD29" s="453">
        <v>0</v>
      </c>
      <c r="AE29" s="111">
        <f>AB29*AD29/100</f>
        <v>0</v>
      </c>
      <c r="AF29" s="260">
        <f>AE29*AUXILIAR!$B$53</f>
        <v>0</v>
      </c>
      <c r="AG29" s="287"/>
      <c r="AH29" s="139"/>
      <c r="AI29" s="52"/>
      <c r="AJ29" s="275"/>
      <c r="AK29" s="239" t="s">
        <v>225</v>
      </c>
      <c r="AL29" s="73">
        <v>344.2</v>
      </c>
      <c r="AM29" s="73">
        <v>344.2</v>
      </c>
      <c r="AN29" s="73">
        <v>1</v>
      </c>
      <c r="AO29" s="214">
        <f>100-('PLAN_EXEC ATÉ 2022)'!AJ26+'META_EXEC 2023'!AK38)</f>
        <v>29.150000000000006</v>
      </c>
      <c r="AP29" s="52">
        <f>AN29*AO29/100</f>
        <v>0.29150000000000004</v>
      </c>
      <c r="AQ29" s="139">
        <f>AP29*AUXILIAR!$B$58</f>
        <v>2915000.0000000005</v>
      </c>
      <c r="AR29" s="214">
        <v>2.8</v>
      </c>
      <c r="AS29" s="182">
        <f t="shared" si="17"/>
        <v>8.1620000000000009E-3</v>
      </c>
      <c r="AT29" s="260">
        <f>AS29*AUXILIAR!$B$58</f>
        <v>81620.000000000015</v>
      </c>
      <c r="AU29" s="287"/>
      <c r="AV29" s="139"/>
      <c r="AW29" s="52"/>
      <c r="AX29" s="275"/>
      <c r="AY29" s="208"/>
      <c r="AZ29" s="6"/>
      <c r="BA29" s="6"/>
      <c r="BB29" s="6"/>
      <c r="BC29" s="6"/>
      <c r="BD29" s="6"/>
      <c r="BE29" s="6"/>
      <c r="BF29" s="6"/>
      <c r="BG29" s="6"/>
      <c r="BH29" s="255"/>
      <c r="BI29" s="272"/>
      <c r="BJ29" s="56"/>
      <c r="BK29" s="8"/>
      <c r="BL29" s="273"/>
      <c r="BM29" s="590" t="s">
        <v>322</v>
      </c>
      <c r="BN29" s="590"/>
      <c r="BO29" s="590"/>
      <c r="BP29" s="590"/>
      <c r="BQ29" s="590"/>
      <c r="BR29" s="590"/>
      <c r="BS29" s="590"/>
      <c r="BT29" s="590"/>
      <c r="BU29" s="590"/>
      <c r="BV29" s="590"/>
      <c r="BW29" s="272"/>
      <c r="BX29" s="56"/>
      <c r="BY29" s="8"/>
      <c r="BZ29" s="273"/>
      <c r="CA29" s="208"/>
      <c r="CB29" s="6"/>
      <c r="CC29" s="6"/>
      <c r="CD29" s="6"/>
      <c r="CE29" s="6"/>
      <c r="CF29" s="6"/>
      <c r="CG29" s="6"/>
      <c r="CH29" s="6"/>
      <c r="CI29" s="6"/>
      <c r="CJ29" s="255"/>
      <c r="CK29" s="272"/>
      <c r="CL29" s="56"/>
      <c r="CM29" s="8"/>
      <c r="CN29" s="273"/>
      <c r="CO29" s="284"/>
    </row>
    <row r="30" spans="1:93" ht="45">
      <c r="A30" s="306" t="s">
        <v>33</v>
      </c>
      <c r="B30" s="8" t="s">
        <v>14</v>
      </c>
      <c r="C30" s="8">
        <v>1</v>
      </c>
      <c r="D30" s="199">
        <v>386</v>
      </c>
      <c r="E30" s="118" t="s">
        <v>35</v>
      </c>
      <c r="F30" s="118" t="s">
        <v>108</v>
      </c>
      <c r="G30" s="118" t="s">
        <v>34</v>
      </c>
      <c r="H30" s="307" t="s">
        <v>188</v>
      </c>
      <c r="I30" s="208"/>
      <c r="J30" s="6"/>
      <c r="K30" s="6"/>
      <c r="L30" s="6"/>
      <c r="M30" s="6"/>
      <c r="N30" s="6"/>
      <c r="O30" s="6"/>
      <c r="P30" s="6"/>
      <c r="Q30" s="6"/>
      <c r="R30" s="255"/>
      <c r="S30" s="276"/>
      <c r="T30" s="56"/>
      <c r="U30" s="8"/>
      <c r="V30" s="273"/>
      <c r="W30" s="239" t="s">
        <v>222</v>
      </c>
      <c r="X30" s="73">
        <v>343.9</v>
      </c>
      <c r="Y30" s="73">
        <v>344.4</v>
      </c>
      <c r="Z30" s="73">
        <f t="shared" si="14"/>
        <v>0.5</v>
      </c>
      <c r="AA30" s="214">
        <f>100-('PLAN_EXEC ATÉ 2022)'!Z40+'META_EXEC 2023'!AA29)</f>
        <v>50.870000000000005</v>
      </c>
      <c r="AB30" s="52">
        <f t="shared" si="15"/>
        <v>0.25435000000000002</v>
      </c>
      <c r="AC30" s="139">
        <f>AB30*AUXILIAR!$B$53</f>
        <v>1271750</v>
      </c>
      <c r="AD30" s="454">
        <v>0</v>
      </c>
      <c r="AE30" s="111">
        <f>AB30*AD30/100</f>
        <v>0</v>
      </c>
      <c r="AF30" s="260">
        <f>AE30*AUXILIAR!$B$53</f>
        <v>0</v>
      </c>
      <c r="AG30" s="287"/>
      <c r="AH30" s="139"/>
      <c r="AI30" s="52"/>
      <c r="AJ30" s="275"/>
      <c r="AK30" s="292" t="s">
        <v>305</v>
      </c>
      <c r="AL30" s="62">
        <v>344.4</v>
      </c>
      <c r="AM30" s="104">
        <v>344.4</v>
      </c>
      <c r="AN30" s="104">
        <v>1</v>
      </c>
      <c r="AO30" s="214">
        <f>100-('PLAN_EXEC ATÉ 2022)'!AJ27+'META_EXEC 2023'!AK33)</f>
        <v>0</v>
      </c>
      <c r="AP30" s="62">
        <f t="shared" ref="AP30:AP32" si="21">AN30*AO30/100</f>
        <v>0</v>
      </c>
      <c r="AQ30" s="152">
        <f>AP30*AUXILIAR!$B$59</f>
        <v>0</v>
      </c>
      <c r="AR30" s="214">
        <v>0</v>
      </c>
      <c r="AS30" s="182">
        <f t="shared" si="17"/>
        <v>0</v>
      </c>
      <c r="AT30" s="289">
        <f>AS30*AUXILIAR!$B$59</f>
        <v>0</v>
      </c>
      <c r="AU30" s="287"/>
      <c r="AV30" s="139"/>
      <c r="AW30" s="52"/>
      <c r="AX30" s="275"/>
      <c r="AY30" s="208"/>
      <c r="AZ30" s="6"/>
      <c r="BA30" s="6"/>
      <c r="BB30" s="6"/>
      <c r="BC30" s="6"/>
      <c r="BD30" s="6"/>
      <c r="BE30" s="6"/>
      <c r="BF30" s="6"/>
      <c r="BG30" s="6"/>
      <c r="BH30" s="255"/>
      <c r="BI30" s="272"/>
      <c r="BJ30" s="56"/>
      <c r="BK30" s="8"/>
      <c r="BL30" s="273"/>
      <c r="BM30" s="239" t="s">
        <v>238</v>
      </c>
      <c r="BN30" s="73">
        <v>347.06</v>
      </c>
      <c r="BO30" s="73">
        <v>347.58</v>
      </c>
      <c r="BP30" s="73">
        <f t="shared" ref="BP30:BP34" si="22">BO30-BN30</f>
        <v>0.51999999999998181</v>
      </c>
      <c r="BQ30" s="214">
        <f>100-('PLAN_EXEC ATÉ 2022)'!BD28+'META_EXEC 2023'!BE27)</f>
        <v>42.06</v>
      </c>
      <c r="BR30" s="52">
        <f t="shared" ref="BR30:BR34" si="23">BP30*BQ30/100</f>
        <v>0.21871199999999236</v>
      </c>
      <c r="BS30" s="139">
        <f>BR30*AUXILIAR!$B$67</f>
        <v>437423.99999998469</v>
      </c>
      <c r="BT30" s="214">
        <v>0</v>
      </c>
      <c r="BU30" s="52">
        <f t="shared" ref="BU30:BU34" si="24">BR30*BT30/100</f>
        <v>0</v>
      </c>
      <c r="BV30" s="260">
        <f>BU30*AUXILIAR!$B$67</f>
        <v>0</v>
      </c>
      <c r="BW30" s="274"/>
      <c r="BX30" s="52"/>
      <c r="BY30" s="52"/>
      <c r="BZ30" s="275"/>
      <c r="CA30" s="208"/>
      <c r="CB30" s="6"/>
      <c r="CC30" s="6"/>
      <c r="CD30" s="6"/>
      <c r="CE30" s="6"/>
      <c r="CF30" s="6"/>
      <c r="CG30" s="6"/>
      <c r="CH30" s="6"/>
      <c r="CI30" s="6"/>
      <c r="CJ30" s="255"/>
      <c r="CK30" s="272"/>
      <c r="CL30" s="56"/>
      <c r="CM30" s="8"/>
      <c r="CN30" s="273"/>
      <c r="CO30" s="284"/>
    </row>
    <row r="31" spans="1:93" ht="45">
      <c r="A31" s="306" t="s">
        <v>33</v>
      </c>
      <c r="B31" s="8" t="s">
        <v>14</v>
      </c>
      <c r="C31" s="8">
        <v>1</v>
      </c>
      <c r="D31" s="199">
        <v>386</v>
      </c>
      <c r="E31" s="118" t="s">
        <v>35</v>
      </c>
      <c r="F31" s="118" t="s">
        <v>108</v>
      </c>
      <c r="G31" s="118" t="s">
        <v>34</v>
      </c>
      <c r="H31" s="307" t="s">
        <v>188</v>
      </c>
      <c r="I31" s="129" t="s">
        <v>252</v>
      </c>
      <c r="J31" s="52">
        <v>243.6</v>
      </c>
      <c r="K31" s="52">
        <v>246.9</v>
      </c>
      <c r="L31" s="52">
        <f>K31-J31</f>
        <v>3.3000000000000114</v>
      </c>
      <c r="M31" s="215">
        <f>25-'META_EXEC 2023'!Q23</f>
        <v>25</v>
      </c>
      <c r="N31" s="52">
        <f t="shared" ref="N31" si="25">L31*M31/100</f>
        <v>0.82500000000000284</v>
      </c>
      <c r="O31" s="139">
        <f>N31*AUXILIAR!$B$50</f>
        <v>2475000.0000000084</v>
      </c>
      <c r="P31" s="214">
        <v>6.06</v>
      </c>
      <c r="Q31" s="52">
        <f t="shared" ref="Q31:Q34" si="26">N31*P31/100</f>
        <v>4.9995000000000171E-2</v>
      </c>
      <c r="R31" s="260">
        <f>Q31*AUXILIAR!$B$50</f>
        <v>149985.00000000052</v>
      </c>
      <c r="S31" s="287"/>
      <c r="T31" s="139"/>
      <c r="U31" s="52"/>
      <c r="V31" s="275"/>
      <c r="W31" s="121"/>
      <c r="X31" s="98"/>
      <c r="Y31" s="98"/>
      <c r="Z31" s="98"/>
      <c r="AA31" s="98"/>
      <c r="AB31" s="56"/>
      <c r="AC31" s="161"/>
      <c r="AD31" s="98"/>
      <c r="AE31" s="56"/>
      <c r="AF31" s="291"/>
      <c r="AG31" s="276"/>
      <c r="AH31" s="56"/>
      <c r="AI31" s="8"/>
      <c r="AJ31" s="273"/>
      <c r="AK31" s="292" t="s">
        <v>305</v>
      </c>
      <c r="AL31" s="104">
        <v>345.35</v>
      </c>
      <c r="AM31" s="104">
        <v>345.35</v>
      </c>
      <c r="AN31" s="104">
        <v>1</v>
      </c>
      <c r="AO31" s="214">
        <f>100-('PLAN_EXEC ATÉ 2022)'!AJ28+'META_EXEC 2023'!AK34)</f>
        <v>7.0300000000000011</v>
      </c>
      <c r="AP31" s="62">
        <f t="shared" si="21"/>
        <v>7.0300000000000015E-2</v>
      </c>
      <c r="AQ31" s="152">
        <f>AP31*AUXILIAR!$B$59</f>
        <v>2812000.0000000005</v>
      </c>
      <c r="AR31" s="214">
        <v>7.03</v>
      </c>
      <c r="AS31" s="182">
        <f t="shared" si="17"/>
        <v>4.9420900000000014E-3</v>
      </c>
      <c r="AT31" s="289">
        <f>AS31*AUXILIAR!$B$59</f>
        <v>197683.60000000006</v>
      </c>
      <c r="AU31" s="287"/>
      <c r="AV31" s="139"/>
      <c r="AW31" s="52"/>
      <c r="AX31" s="275"/>
      <c r="AY31" s="208"/>
      <c r="AZ31" s="6"/>
      <c r="BA31" s="6"/>
      <c r="BB31" s="6"/>
      <c r="BC31" s="6"/>
      <c r="BD31" s="6"/>
      <c r="BE31" s="6"/>
      <c r="BF31" s="6"/>
      <c r="BG31" s="6"/>
      <c r="BH31" s="255"/>
      <c r="BI31" s="272"/>
      <c r="BJ31" s="56"/>
      <c r="BK31" s="8"/>
      <c r="BL31" s="273"/>
      <c r="BM31" s="239" t="s">
        <v>239</v>
      </c>
      <c r="BN31" s="73">
        <v>347.58</v>
      </c>
      <c r="BO31" s="73">
        <v>348.34</v>
      </c>
      <c r="BP31" s="73">
        <f t="shared" si="22"/>
        <v>0.75999999999999091</v>
      </c>
      <c r="BQ31" s="214">
        <f>100-('PLAN_EXEC ATÉ 2022)'!BD29+'META_EXEC 2023'!BE28)</f>
        <v>37.480000000000004</v>
      </c>
      <c r="BR31" s="52">
        <f t="shared" si="23"/>
        <v>0.2848479999999966</v>
      </c>
      <c r="BS31" s="139">
        <f>BR31*AUXILIAR!$B$67</f>
        <v>569695.99999999325</v>
      </c>
      <c r="BT31" s="214">
        <v>0</v>
      </c>
      <c r="BU31" s="52">
        <f t="shared" si="24"/>
        <v>0</v>
      </c>
      <c r="BV31" s="260">
        <f>BU31*AUXILIAR!$B$67</f>
        <v>0</v>
      </c>
      <c r="BW31" s="274"/>
      <c r="BX31" s="52"/>
      <c r="BY31" s="52"/>
      <c r="BZ31" s="275"/>
      <c r="CA31" s="208"/>
      <c r="CB31" s="6"/>
      <c r="CC31" s="6"/>
      <c r="CD31" s="6"/>
      <c r="CE31" s="6"/>
      <c r="CF31" s="6"/>
      <c r="CG31" s="6"/>
      <c r="CH31" s="6"/>
      <c r="CI31" s="6"/>
      <c r="CJ31" s="255"/>
      <c r="CK31" s="272"/>
      <c r="CL31" s="56"/>
      <c r="CM31" s="8"/>
      <c r="CN31" s="273"/>
      <c r="CO31" s="284"/>
    </row>
    <row r="32" spans="1:93" ht="45">
      <c r="A32" s="306" t="s">
        <v>33</v>
      </c>
      <c r="B32" s="8" t="s">
        <v>14</v>
      </c>
      <c r="C32" s="8">
        <v>1</v>
      </c>
      <c r="D32" s="199">
        <v>386</v>
      </c>
      <c r="E32" s="118" t="s">
        <v>35</v>
      </c>
      <c r="F32" s="118" t="s">
        <v>108</v>
      </c>
      <c r="G32" s="118" t="s">
        <v>34</v>
      </c>
      <c r="H32" s="307" t="s">
        <v>188</v>
      </c>
      <c r="I32" s="129" t="s">
        <v>253</v>
      </c>
      <c r="J32" s="52">
        <v>243.6</v>
      </c>
      <c r="K32" s="52">
        <v>246.9</v>
      </c>
      <c r="L32" s="52">
        <f>K32-J32</f>
        <v>3.3000000000000114</v>
      </c>
      <c r="M32" s="215">
        <f>25-'META_EXEC 2023'!Q24</f>
        <v>25</v>
      </c>
      <c r="N32" s="52">
        <f>L32*M32/100</f>
        <v>0.82500000000000284</v>
      </c>
      <c r="O32" s="139">
        <f>N32*AUXILIAR!$B$50</f>
        <v>2475000.0000000084</v>
      </c>
      <c r="P32" s="214">
        <v>5.24</v>
      </c>
      <c r="Q32" s="52">
        <f t="shared" si="26"/>
        <v>4.3230000000000157E-2</v>
      </c>
      <c r="R32" s="260">
        <f>Q32*AUXILIAR!$B$50</f>
        <v>129690.00000000047</v>
      </c>
      <c r="S32" s="287"/>
      <c r="T32" s="139"/>
      <c r="U32" s="52"/>
      <c r="V32" s="275"/>
      <c r="W32" s="129" t="s">
        <v>244</v>
      </c>
      <c r="X32" s="52">
        <v>243.6</v>
      </c>
      <c r="Y32" s="52">
        <v>269.2</v>
      </c>
      <c r="Z32" s="52">
        <f>Y32-X32</f>
        <v>25.599999999999994</v>
      </c>
      <c r="AA32" s="215">
        <f>25-'META_EXEC 2023'!AA23</f>
        <v>22.53</v>
      </c>
      <c r="AB32" s="52">
        <f t="shared" ref="AB32" si="27">Z32*AA32/100</f>
        <v>5.7676799999999995</v>
      </c>
      <c r="AC32" s="139">
        <f>AB32*AUXILIAR!$B$53</f>
        <v>28838399.999999996</v>
      </c>
      <c r="AD32" s="454">
        <v>12.24</v>
      </c>
      <c r="AE32" s="111">
        <f>AB32*AD32/100</f>
        <v>0.70596403200000002</v>
      </c>
      <c r="AF32" s="260">
        <f>AE32*AUXILIAR!$B$53</f>
        <v>3529820.1600000001</v>
      </c>
      <c r="AG32" s="287"/>
      <c r="AH32" s="139"/>
      <c r="AI32" s="52"/>
      <c r="AJ32" s="275"/>
      <c r="AK32" s="292" t="s">
        <v>298</v>
      </c>
      <c r="AL32" s="62">
        <v>347.43</v>
      </c>
      <c r="AM32" s="62">
        <v>347.43</v>
      </c>
      <c r="AN32" s="62">
        <v>1</v>
      </c>
      <c r="AO32" s="243">
        <f>46-'META_EXEC 2023'!AK26</f>
        <v>46</v>
      </c>
      <c r="AP32" s="62">
        <f t="shared" si="21"/>
        <v>0.46</v>
      </c>
      <c r="AQ32" s="139">
        <f>AP32*AUXILIAR!$B$56</f>
        <v>13800000</v>
      </c>
      <c r="AR32" s="214">
        <v>0</v>
      </c>
      <c r="AS32" s="182">
        <f t="shared" si="17"/>
        <v>0</v>
      </c>
      <c r="AT32" s="260">
        <f>AS32*AUXILIAR!$B$56</f>
        <v>0</v>
      </c>
      <c r="AU32" s="287"/>
      <c r="AV32" s="139"/>
      <c r="AW32" s="52"/>
      <c r="AX32" s="275"/>
      <c r="AY32" s="208"/>
      <c r="AZ32" s="6"/>
      <c r="BA32" s="6"/>
      <c r="BB32" s="6"/>
      <c r="BC32" s="6"/>
      <c r="BD32" s="6"/>
      <c r="BE32" s="6"/>
      <c r="BF32" s="6"/>
      <c r="BG32" s="6"/>
      <c r="BH32" s="255"/>
      <c r="BI32" s="272"/>
      <c r="BJ32" s="56"/>
      <c r="BK32" s="8"/>
      <c r="BL32" s="273"/>
      <c r="BM32" s="239" t="s">
        <v>240</v>
      </c>
      <c r="BN32" s="73">
        <v>348.34</v>
      </c>
      <c r="BO32" s="73">
        <v>348.77</v>
      </c>
      <c r="BP32" s="73">
        <f t="shared" si="22"/>
        <v>0.43000000000000682</v>
      </c>
      <c r="BQ32" s="73">
        <f>54-'META_EXEC 2023'!BE29</f>
        <v>15.189999999999998</v>
      </c>
      <c r="BR32" s="52">
        <f t="shared" si="23"/>
        <v>6.5317000000001027E-2</v>
      </c>
      <c r="BS32" s="139">
        <f>BR32*AUXILIAR!$B$67</f>
        <v>130634.00000000205</v>
      </c>
      <c r="BT32" s="214">
        <v>0</v>
      </c>
      <c r="BU32" s="52">
        <f t="shared" si="24"/>
        <v>0</v>
      </c>
      <c r="BV32" s="260">
        <f>BU32*AUXILIAR!$B$67</f>
        <v>0</v>
      </c>
      <c r="BW32" s="274"/>
      <c r="BX32" s="52"/>
      <c r="BY32" s="52"/>
      <c r="BZ32" s="275"/>
      <c r="CA32" s="208"/>
      <c r="CB32" s="6"/>
      <c r="CC32" s="6"/>
      <c r="CD32" s="6"/>
      <c r="CE32" s="6"/>
      <c r="CF32" s="6"/>
      <c r="CG32" s="6"/>
      <c r="CH32" s="6"/>
      <c r="CI32" s="6"/>
      <c r="CJ32" s="255"/>
      <c r="CK32" s="272"/>
      <c r="CL32" s="56"/>
      <c r="CM32" s="8"/>
      <c r="CN32" s="273"/>
      <c r="CO32" s="284"/>
    </row>
    <row r="33" spans="1:93" ht="30">
      <c r="A33" s="306" t="s">
        <v>33</v>
      </c>
      <c r="B33" s="8" t="s">
        <v>14</v>
      </c>
      <c r="C33" s="8">
        <v>1</v>
      </c>
      <c r="D33" s="199">
        <v>386</v>
      </c>
      <c r="E33" s="118" t="s">
        <v>35</v>
      </c>
      <c r="F33" s="118" t="s">
        <v>108</v>
      </c>
      <c r="G33" s="118" t="s">
        <v>34</v>
      </c>
      <c r="H33" s="307" t="s">
        <v>188</v>
      </c>
      <c r="I33" s="298" t="s">
        <v>254</v>
      </c>
      <c r="J33" s="61">
        <v>268</v>
      </c>
      <c r="K33" s="52">
        <v>271.8</v>
      </c>
      <c r="L33" s="52">
        <f t="shared" ref="L33:L34" si="28">K33-J33</f>
        <v>3.8000000000000114</v>
      </c>
      <c r="M33" s="215">
        <f>25-'META_EXEC 2023'!Q25</f>
        <v>25</v>
      </c>
      <c r="N33" s="52">
        <f>L33*M33/100</f>
        <v>0.95000000000000284</v>
      </c>
      <c r="O33" s="139">
        <f>N33*AUXILIAR!$B$50</f>
        <v>2850000.0000000084</v>
      </c>
      <c r="P33" s="214">
        <v>0</v>
      </c>
      <c r="Q33" s="52">
        <f t="shared" si="26"/>
        <v>0</v>
      </c>
      <c r="R33" s="260">
        <f>Q33*AUXILIAR!$B$50</f>
        <v>0</v>
      </c>
      <c r="S33" s="287"/>
      <c r="T33" s="139"/>
      <c r="U33" s="52"/>
      <c r="V33" s="275"/>
      <c r="W33" s="121"/>
      <c r="X33" s="98"/>
      <c r="Y33" s="98"/>
      <c r="Z33" s="98"/>
      <c r="AA33" s="98"/>
      <c r="AB33" s="56"/>
      <c r="AC33" s="161"/>
      <c r="AD33" s="98"/>
      <c r="AE33" s="56"/>
      <c r="AF33" s="291"/>
      <c r="AG33" s="276"/>
      <c r="AH33" s="56"/>
      <c r="AI33" s="8"/>
      <c r="AJ33" s="273"/>
      <c r="AK33" s="292" t="s">
        <v>309</v>
      </c>
      <c r="AL33" s="52">
        <v>348.8</v>
      </c>
      <c r="AM33" s="52">
        <v>348.8</v>
      </c>
      <c r="AN33" s="52">
        <v>1</v>
      </c>
      <c r="AO33" s="243">
        <f>72-'META_EXEC 2023'!AK29</f>
        <v>42.370000000000005</v>
      </c>
      <c r="AP33" s="52">
        <f>AN33*AO33/100</f>
        <v>0.42370000000000002</v>
      </c>
      <c r="AQ33" s="139">
        <f>AP33*AUXILIAR!$B$57</f>
        <v>8474000</v>
      </c>
      <c r="AR33" s="214">
        <v>0</v>
      </c>
      <c r="AS33" s="182">
        <f t="shared" si="17"/>
        <v>0</v>
      </c>
      <c r="AT33" s="260">
        <f>AS33*AUXILIAR!$B$57</f>
        <v>0</v>
      </c>
      <c r="AU33" s="287"/>
      <c r="AV33" s="139"/>
      <c r="AW33" s="52"/>
      <c r="AX33" s="275"/>
      <c r="AY33" s="208"/>
      <c r="AZ33" s="6"/>
      <c r="BA33" s="6"/>
      <c r="BB33" s="6"/>
      <c r="BC33" s="6"/>
      <c r="BD33" s="6"/>
      <c r="BE33" s="6"/>
      <c r="BF33" s="6"/>
      <c r="BG33" s="6"/>
      <c r="BH33" s="255"/>
      <c r="BI33" s="272"/>
      <c r="BJ33" s="56"/>
      <c r="BK33" s="8"/>
      <c r="BL33" s="273"/>
      <c r="BM33" s="239" t="s">
        <v>241</v>
      </c>
      <c r="BN33" s="73">
        <v>348.77</v>
      </c>
      <c r="BO33" s="73">
        <v>349.12</v>
      </c>
      <c r="BP33" s="73">
        <f t="shared" si="22"/>
        <v>0.35000000000002274</v>
      </c>
      <c r="BQ33" s="73">
        <f>72-'META_EXEC 2023'!BE30</f>
        <v>21.79</v>
      </c>
      <c r="BR33" s="52">
        <f t="shared" si="23"/>
        <v>7.6265000000004954E-2</v>
      </c>
      <c r="BS33" s="139">
        <f>BR33*AUXILIAR!$B$67</f>
        <v>152530.0000000099</v>
      </c>
      <c r="BT33" s="214">
        <v>0</v>
      </c>
      <c r="BU33" s="52">
        <f t="shared" si="24"/>
        <v>0</v>
      </c>
      <c r="BV33" s="260">
        <f>BU33*AUXILIAR!$B$67</f>
        <v>0</v>
      </c>
      <c r="BW33" s="274"/>
      <c r="BX33" s="52"/>
      <c r="BY33" s="52"/>
      <c r="BZ33" s="275"/>
      <c r="CA33" s="208"/>
      <c r="CB33" s="6"/>
      <c r="CC33" s="6"/>
      <c r="CD33" s="6"/>
      <c r="CE33" s="6"/>
      <c r="CF33" s="6"/>
      <c r="CG33" s="6"/>
      <c r="CH33" s="6"/>
      <c r="CI33" s="6"/>
      <c r="CJ33" s="255"/>
      <c r="CK33" s="272"/>
      <c r="CL33" s="56"/>
      <c r="CM33" s="8"/>
      <c r="CN33" s="273"/>
      <c r="CO33" s="284"/>
    </row>
    <row r="34" spans="1:93" ht="45">
      <c r="A34" s="306" t="s">
        <v>33</v>
      </c>
      <c r="B34" s="8" t="s">
        <v>14</v>
      </c>
      <c r="C34" s="8">
        <v>1</v>
      </c>
      <c r="D34" s="199">
        <v>386</v>
      </c>
      <c r="E34" s="118" t="s">
        <v>35</v>
      </c>
      <c r="F34" s="118" t="s">
        <v>108</v>
      </c>
      <c r="G34" s="118" t="s">
        <v>34</v>
      </c>
      <c r="H34" s="307" t="s">
        <v>188</v>
      </c>
      <c r="I34" s="298" t="s">
        <v>255</v>
      </c>
      <c r="J34" s="61">
        <v>268</v>
      </c>
      <c r="K34" s="52">
        <v>271.8</v>
      </c>
      <c r="L34" s="52">
        <f t="shared" si="28"/>
        <v>3.8000000000000114</v>
      </c>
      <c r="M34" s="215">
        <f>25-'META_EXEC 2023'!Q26</f>
        <v>25</v>
      </c>
      <c r="N34" s="52">
        <f>L34*M34/100</f>
        <v>0.95000000000000284</v>
      </c>
      <c r="O34" s="139">
        <f>N34*AUXILIAR!$B$50</f>
        <v>2850000.0000000084</v>
      </c>
      <c r="P34" s="214">
        <v>0</v>
      </c>
      <c r="Q34" s="52">
        <f t="shared" si="26"/>
        <v>0</v>
      </c>
      <c r="R34" s="260">
        <f>Q34*AUXILIAR!$B$50</f>
        <v>0</v>
      </c>
      <c r="S34" s="287"/>
      <c r="T34" s="139"/>
      <c r="U34" s="52"/>
      <c r="V34" s="275"/>
      <c r="W34" s="121"/>
      <c r="X34" s="98"/>
      <c r="Y34" s="98"/>
      <c r="Z34" s="98"/>
      <c r="AA34" s="98"/>
      <c r="AB34" s="56"/>
      <c r="AC34" s="161"/>
      <c r="AD34" s="98"/>
      <c r="AE34" s="56"/>
      <c r="AF34" s="291"/>
      <c r="AG34" s="276"/>
      <c r="AH34" s="56"/>
      <c r="AI34" s="8"/>
      <c r="AJ34" s="273"/>
      <c r="AK34" s="292" t="s">
        <v>306</v>
      </c>
      <c r="AL34" s="52">
        <v>349.5</v>
      </c>
      <c r="AM34" s="52">
        <v>349.5</v>
      </c>
      <c r="AN34" s="52">
        <v>1</v>
      </c>
      <c r="AO34" s="243">
        <f>100-('META_EXEC 2023'!AK30+'PLAN_EXEC ATÉ 2022)'!AJ31)</f>
        <v>46.76</v>
      </c>
      <c r="AP34" s="52">
        <f>AN34*AO34/100</f>
        <v>0.46759999999999996</v>
      </c>
      <c r="AQ34" s="152">
        <f>AP34*AUXILIAR!$B$59</f>
        <v>18704000</v>
      </c>
      <c r="AR34" s="214">
        <v>0</v>
      </c>
      <c r="AS34" s="182">
        <f t="shared" si="17"/>
        <v>0</v>
      </c>
      <c r="AT34" s="289">
        <f>AS34*AUXILIAR!$B$59</f>
        <v>0</v>
      </c>
      <c r="AU34" s="287"/>
      <c r="AV34" s="139"/>
      <c r="AW34" s="52"/>
      <c r="AX34" s="275"/>
      <c r="AY34" s="208"/>
      <c r="AZ34" s="6"/>
      <c r="BA34" s="6"/>
      <c r="BB34" s="6"/>
      <c r="BC34" s="6"/>
      <c r="BD34" s="6"/>
      <c r="BE34" s="6"/>
      <c r="BF34" s="6"/>
      <c r="BG34" s="6"/>
      <c r="BH34" s="255"/>
      <c r="BI34" s="272"/>
      <c r="BJ34" s="56"/>
      <c r="BK34" s="8"/>
      <c r="BL34" s="273"/>
      <c r="BM34" s="239" t="s">
        <v>242</v>
      </c>
      <c r="BN34" s="73">
        <v>349.12</v>
      </c>
      <c r="BO34" s="73">
        <v>349.5</v>
      </c>
      <c r="BP34" s="73">
        <f t="shared" si="22"/>
        <v>0.37999999999999545</v>
      </c>
      <c r="BQ34" s="73">
        <f>69-'META_EXEC 2023'!BE31</f>
        <v>6</v>
      </c>
      <c r="BR34" s="52">
        <f t="shared" si="23"/>
        <v>2.2799999999999727E-2</v>
      </c>
      <c r="BS34" s="139">
        <f>BR34*AUXILIAR!$B$67</f>
        <v>45599.999999999454</v>
      </c>
      <c r="BT34" s="214">
        <v>0</v>
      </c>
      <c r="BU34" s="52">
        <f t="shared" si="24"/>
        <v>0</v>
      </c>
      <c r="BV34" s="260">
        <f>BU34*AUXILIAR!$B$67</f>
        <v>0</v>
      </c>
      <c r="BW34" s="274"/>
      <c r="BX34" s="52"/>
      <c r="BY34" s="52"/>
      <c r="BZ34" s="275"/>
      <c r="CA34" s="208"/>
      <c r="CB34" s="6"/>
      <c r="CC34" s="6"/>
      <c r="CD34" s="6"/>
      <c r="CE34" s="6"/>
      <c r="CF34" s="6"/>
      <c r="CG34" s="6"/>
      <c r="CH34" s="6"/>
      <c r="CI34" s="6"/>
      <c r="CJ34" s="255"/>
      <c r="CK34" s="272"/>
      <c r="CL34" s="56"/>
      <c r="CM34" s="8"/>
      <c r="CN34" s="273"/>
      <c r="CO34" s="284"/>
    </row>
    <row r="35" spans="1:93" ht="30">
      <c r="A35" s="306" t="s">
        <v>33</v>
      </c>
      <c r="B35" s="8" t="s">
        <v>14</v>
      </c>
      <c r="C35" s="8">
        <v>1</v>
      </c>
      <c r="D35" s="199">
        <v>386</v>
      </c>
      <c r="E35" s="118" t="s">
        <v>35</v>
      </c>
      <c r="F35" s="118" t="s">
        <v>108</v>
      </c>
      <c r="G35" s="118" t="s">
        <v>34</v>
      </c>
      <c r="H35" s="307" t="s">
        <v>188</v>
      </c>
      <c r="I35" s="208"/>
      <c r="J35" s="6"/>
      <c r="K35" s="6"/>
      <c r="L35" s="6"/>
      <c r="M35" s="6"/>
      <c r="N35" s="6"/>
      <c r="O35" s="6"/>
      <c r="P35" s="6"/>
      <c r="Q35" s="6"/>
      <c r="R35" s="255"/>
      <c r="S35" s="276"/>
      <c r="T35" s="56"/>
      <c r="U35" s="8"/>
      <c r="V35" s="273"/>
      <c r="W35" s="121"/>
      <c r="X35" s="98"/>
      <c r="Y35" s="98"/>
      <c r="Z35" s="98"/>
      <c r="AA35" s="98"/>
      <c r="AB35" s="56"/>
      <c r="AC35" s="161"/>
      <c r="AD35" s="98"/>
      <c r="AE35" s="56"/>
      <c r="AF35" s="291"/>
      <c r="AG35" s="276"/>
      <c r="AH35" s="56"/>
      <c r="AI35" s="8"/>
      <c r="AJ35" s="273"/>
      <c r="AK35" s="292" t="s">
        <v>310</v>
      </c>
      <c r="AL35" s="104">
        <v>352.58</v>
      </c>
      <c r="AM35" s="104">
        <v>352.58</v>
      </c>
      <c r="AN35" s="104">
        <v>1</v>
      </c>
      <c r="AO35" s="243">
        <f>100-'META_EXEC 2023'!AK31</f>
        <v>49.94</v>
      </c>
      <c r="AP35" s="62">
        <f t="shared" ref="AP35" si="29">AN35*AO35/100</f>
        <v>0.49939999999999996</v>
      </c>
      <c r="AQ35" s="139">
        <f>AP35*AUXILIAR!$B$57</f>
        <v>9988000</v>
      </c>
      <c r="AR35" s="214">
        <v>26.7</v>
      </c>
      <c r="AS35" s="182">
        <f t="shared" si="17"/>
        <v>0.13333979999999998</v>
      </c>
      <c r="AT35" s="260">
        <f>AS35*AUXILIAR!$B$57</f>
        <v>2666795.9999999995</v>
      </c>
      <c r="AU35" s="287"/>
      <c r="AV35" s="139"/>
      <c r="AW35" s="52"/>
      <c r="AX35" s="275"/>
      <c r="AY35" s="208"/>
      <c r="AZ35" s="6"/>
      <c r="BA35" s="6"/>
      <c r="BB35" s="6"/>
      <c r="BC35" s="6"/>
      <c r="BD35" s="6"/>
      <c r="BE35" s="6"/>
      <c r="BF35" s="6"/>
      <c r="BG35" s="6"/>
      <c r="BH35" s="255"/>
      <c r="BI35" s="272"/>
      <c r="BJ35" s="56"/>
      <c r="BK35" s="8"/>
      <c r="BL35" s="273"/>
      <c r="BM35" s="208"/>
      <c r="BN35" s="6"/>
      <c r="BO35" s="6"/>
      <c r="BP35" s="6"/>
      <c r="BQ35" s="6"/>
      <c r="BR35" s="6"/>
      <c r="BS35" s="6"/>
      <c r="BT35" s="6"/>
      <c r="BU35" s="6"/>
      <c r="BV35" s="255"/>
      <c r="BW35" s="272"/>
      <c r="BX35" s="56"/>
      <c r="BY35" s="8"/>
      <c r="BZ35" s="273"/>
      <c r="CA35" s="208"/>
      <c r="CB35" s="6"/>
      <c r="CC35" s="6"/>
      <c r="CD35" s="6"/>
      <c r="CE35" s="6"/>
      <c r="CF35" s="6"/>
      <c r="CG35" s="6"/>
      <c r="CH35" s="6"/>
      <c r="CI35" s="6"/>
      <c r="CJ35" s="255"/>
      <c r="CK35" s="272"/>
      <c r="CL35" s="56"/>
      <c r="CM35" s="8"/>
      <c r="CN35" s="273"/>
      <c r="CO35" s="284"/>
    </row>
    <row r="36" spans="1:93" ht="15">
      <c r="A36" s="306" t="s">
        <v>33</v>
      </c>
      <c r="B36" s="8" t="s">
        <v>14</v>
      </c>
      <c r="C36" s="8">
        <v>1</v>
      </c>
      <c r="D36" s="199">
        <v>386</v>
      </c>
      <c r="E36" s="118" t="s">
        <v>35</v>
      </c>
      <c r="F36" s="118" t="s">
        <v>108</v>
      </c>
      <c r="G36" s="118" t="s">
        <v>34</v>
      </c>
      <c r="H36" s="307" t="s">
        <v>188</v>
      </c>
      <c r="I36" s="208"/>
      <c r="J36" s="6"/>
      <c r="K36" s="6"/>
      <c r="L36" s="6"/>
      <c r="M36" s="6"/>
      <c r="N36" s="6"/>
      <c r="O36" s="6"/>
      <c r="P36" s="6"/>
      <c r="Q36" s="6"/>
      <c r="R36" s="255"/>
      <c r="S36" s="276"/>
      <c r="T36" s="56"/>
      <c r="U36" s="8"/>
      <c r="V36" s="273"/>
      <c r="W36" s="121"/>
      <c r="X36" s="98"/>
      <c r="Y36" s="98"/>
      <c r="Z36" s="98"/>
      <c r="AA36" s="98"/>
      <c r="AB36" s="56"/>
      <c r="AC36" s="161"/>
      <c r="AD36" s="98"/>
      <c r="AE36" s="56"/>
      <c r="AF36" s="291"/>
      <c r="AG36" s="276"/>
      <c r="AH36" s="56"/>
      <c r="AI36" s="8"/>
      <c r="AJ36" s="273"/>
      <c r="AK36" s="239" t="s">
        <v>231</v>
      </c>
      <c r="AL36" s="73">
        <v>372.95</v>
      </c>
      <c r="AM36" s="73">
        <v>372.95</v>
      </c>
      <c r="AN36" s="73">
        <v>1</v>
      </c>
      <c r="AO36" s="214">
        <f>100-('PLAN_EXEC ATÉ 2022)'!AJ33+'META_EXEC 2023'!AK39)</f>
        <v>0</v>
      </c>
      <c r="AP36" s="52">
        <f>AN36*AO36/100</f>
        <v>0</v>
      </c>
      <c r="AQ36" s="139">
        <f>AP36*AUXILIAR!$B$61</f>
        <v>0</v>
      </c>
      <c r="AR36" s="214">
        <v>0</v>
      </c>
      <c r="AS36" s="182">
        <f t="shared" si="17"/>
        <v>0</v>
      </c>
      <c r="AT36" s="260">
        <f>AS36*AUXILIAR!$B$61</f>
        <v>0</v>
      </c>
      <c r="AU36" s="287"/>
      <c r="AV36" s="139"/>
      <c r="AW36" s="52"/>
      <c r="AX36" s="275"/>
      <c r="AY36" s="208"/>
      <c r="AZ36" s="6"/>
      <c r="BA36" s="6"/>
      <c r="BB36" s="6"/>
      <c r="BC36" s="6"/>
      <c r="BD36" s="6"/>
      <c r="BE36" s="6"/>
      <c r="BF36" s="6"/>
      <c r="BG36" s="6"/>
      <c r="BH36" s="255"/>
      <c r="BI36" s="272"/>
      <c r="BJ36" s="56"/>
      <c r="BK36" s="8"/>
      <c r="BL36" s="273"/>
      <c r="BM36" s="208"/>
      <c r="BN36" s="6"/>
      <c r="BO36" s="6"/>
      <c r="BP36" s="6"/>
      <c r="BQ36" s="6"/>
      <c r="BR36" s="6"/>
      <c r="BS36" s="6"/>
      <c r="BT36" s="6"/>
      <c r="BU36" s="6"/>
      <c r="BV36" s="255"/>
      <c r="BW36" s="272"/>
      <c r="BX36" s="56"/>
      <c r="BY36" s="8"/>
      <c r="BZ36" s="273"/>
      <c r="CA36" s="208"/>
      <c r="CB36" s="6"/>
      <c r="CC36" s="6"/>
      <c r="CD36" s="6"/>
      <c r="CE36" s="6"/>
      <c r="CF36" s="6"/>
      <c r="CG36" s="6"/>
      <c r="CH36" s="6"/>
      <c r="CI36" s="6"/>
      <c r="CJ36" s="255"/>
      <c r="CK36" s="272"/>
      <c r="CL36" s="56"/>
      <c r="CM36" s="8"/>
      <c r="CN36" s="273"/>
      <c r="CO36" s="284"/>
    </row>
    <row r="37" spans="1:93" ht="30">
      <c r="A37" s="306" t="s">
        <v>33</v>
      </c>
      <c r="B37" s="8" t="s">
        <v>14</v>
      </c>
      <c r="C37" s="8">
        <v>1</v>
      </c>
      <c r="D37" s="199">
        <v>386</v>
      </c>
      <c r="E37" s="118" t="s">
        <v>35</v>
      </c>
      <c r="F37" s="118" t="s">
        <v>108</v>
      </c>
      <c r="G37" s="118" t="s">
        <v>34</v>
      </c>
      <c r="H37" s="307" t="s">
        <v>188</v>
      </c>
      <c r="I37" s="208"/>
      <c r="J37" s="6"/>
      <c r="K37" s="6"/>
      <c r="L37" s="6"/>
      <c r="M37" s="6"/>
      <c r="N37" s="6"/>
      <c r="O37" s="6"/>
      <c r="P37" s="6"/>
      <c r="Q37" s="6"/>
      <c r="R37" s="255"/>
      <c r="S37" s="276"/>
      <c r="T37" s="56"/>
      <c r="U37" s="8"/>
      <c r="V37" s="273"/>
      <c r="W37" s="121"/>
      <c r="X37" s="98"/>
      <c r="Y37" s="98"/>
      <c r="Z37" s="98"/>
      <c r="AA37" s="98"/>
      <c r="AB37" s="56"/>
      <c r="AC37" s="161"/>
      <c r="AD37" s="98"/>
      <c r="AE37" s="56"/>
      <c r="AF37" s="291"/>
      <c r="AG37" s="276"/>
      <c r="AH37" s="56"/>
      <c r="AI37" s="8"/>
      <c r="AJ37" s="273"/>
      <c r="AK37" s="292" t="s">
        <v>307</v>
      </c>
      <c r="AL37" s="104">
        <v>390.8</v>
      </c>
      <c r="AM37" s="104">
        <v>390.8</v>
      </c>
      <c r="AN37" s="104">
        <v>1</v>
      </c>
      <c r="AO37" s="243">
        <f>100-('META_EXEC 2023'!AK32+'PLAN_EXEC ATÉ 2022)'!AJ34)</f>
        <v>78.2</v>
      </c>
      <c r="AP37" s="62">
        <f t="shared" ref="AP37" si="30">AN37*AO37/100</f>
        <v>0.78200000000000003</v>
      </c>
      <c r="AQ37" s="152">
        <f>AP37*AUXILIAR!$B$59</f>
        <v>31280000</v>
      </c>
      <c r="AR37" s="214">
        <v>34.979999999999997</v>
      </c>
      <c r="AS37" s="182">
        <f t="shared" si="17"/>
        <v>0.2735436</v>
      </c>
      <c r="AT37" s="289">
        <f>AS37*AUXILIAR!$B$59</f>
        <v>10941744</v>
      </c>
      <c r="AU37" s="287"/>
      <c r="AV37" s="139"/>
      <c r="AW37" s="52"/>
      <c r="AX37" s="275"/>
      <c r="AY37" s="208"/>
      <c r="AZ37" s="6"/>
      <c r="BA37" s="6"/>
      <c r="BB37" s="6"/>
      <c r="BC37" s="6"/>
      <c r="BD37" s="6"/>
      <c r="BE37" s="6"/>
      <c r="BF37" s="6"/>
      <c r="BG37" s="6"/>
      <c r="BH37" s="255"/>
      <c r="BI37" s="272"/>
      <c r="BJ37" s="56"/>
      <c r="BK37" s="8"/>
      <c r="BL37" s="273"/>
      <c r="BM37" s="208"/>
      <c r="BN37" s="6"/>
      <c r="BO37" s="6"/>
      <c r="BP37" s="6"/>
      <c r="BQ37" s="6"/>
      <c r="BR37" s="6"/>
      <c r="BS37" s="6"/>
      <c r="BT37" s="6"/>
      <c r="BU37" s="6"/>
      <c r="BV37" s="255"/>
      <c r="BW37" s="272"/>
      <c r="BX37" s="56"/>
      <c r="BY37" s="8"/>
      <c r="BZ37" s="273"/>
      <c r="CA37" s="208"/>
      <c r="CB37" s="6"/>
      <c r="CC37" s="6"/>
      <c r="CD37" s="6"/>
      <c r="CE37" s="6"/>
      <c r="CF37" s="6"/>
      <c r="CG37" s="6"/>
      <c r="CH37" s="6"/>
      <c r="CI37" s="6"/>
      <c r="CJ37" s="255"/>
      <c r="CK37" s="272"/>
      <c r="CL37" s="56"/>
      <c r="CM37" s="8"/>
      <c r="CN37" s="273"/>
      <c r="CO37" s="284"/>
    </row>
    <row r="38" spans="1:93" ht="45">
      <c r="A38" s="306" t="s">
        <v>33</v>
      </c>
      <c r="B38" s="8" t="s">
        <v>14</v>
      </c>
      <c r="C38" s="8">
        <v>1</v>
      </c>
      <c r="D38" s="199">
        <v>386</v>
      </c>
      <c r="E38" s="118" t="s">
        <v>35</v>
      </c>
      <c r="F38" s="118" t="s">
        <v>108</v>
      </c>
      <c r="G38" s="118" t="s">
        <v>34</v>
      </c>
      <c r="H38" s="307" t="s">
        <v>188</v>
      </c>
      <c r="I38" s="208"/>
      <c r="J38" s="6"/>
      <c r="K38" s="6"/>
      <c r="L38" s="6"/>
      <c r="M38" s="6"/>
      <c r="N38" s="6"/>
      <c r="O38" s="6"/>
      <c r="P38" s="6"/>
      <c r="Q38" s="6"/>
      <c r="R38" s="255"/>
      <c r="S38" s="276"/>
      <c r="T38" s="56"/>
      <c r="U38" s="8"/>
      <c r="V38" s="273"/>
      <c r="W38" s="121"/>
      <c r="X38" s="98"/>
      <c r="Y38" s="98"/>
      <c r="Z38" s="98"/>
      <c r="AA38" s="98"/>
      <c r="AB38" s="56"/>
      <c r="AC38" s="161"/>
      <c r="AD38" s="220"/>
      <c r="AE38" s="221"/>
      <c r="AF38" s="291"/>
      <c r="AG38" s="276"/>
      <c r="AH38" s="56"/>
      <c r="AI38" s="8"/>
      <c r="AJ38" s="273"/>
      <c r="AK38" s="239" t="s">
        <v>232</v>
      </c>
      <c r="AL38" s="73">
        <v>432.9</v>
      </c>
      <c r="AM38" s="73">
        <v>432.9</v>
      </c>
      <c r="AN38" s="73">
        <v>1</v>
      </c>
      <c r="AO38" s="214">
        <f>56-'PLAN_EXEC ATÉ 2022)'!AJ35</f>
        <v>56</v>
      </c>
      <c r="AP38" s="52">
        <f>AN38*AO38/100</f>
        <v>0.56000000000000005</v>
      </c>
      <c r="AQ38" s="139">
        <f>AP38*AUXILIAR!$B$56</f>
        <v>16800000</v>
      </c>
      <c r="AR38" s="214">
        <v>0</v>
      </c>
      <c r="AS38" s="182">
        <f t="shared" si="17"/>
        <v>0</v>
      </c>
      <c r="AT38" s="260">
        <f>AS38*AUXILIAR!$B$56</f>
        <v>0</v>
      </c>
      <c r="AU38" s="287"/>
      <c r="AV38" s="139"/>
      <c r="AW38" s="52"/>
      <c r="AX38" s="275"/>
      <c r="AY38" s="208"/>
      <c r="AZ38" s="6"/>
      <c r="BA38" s="6"/>
      <c r="BB38" s="6"/>
      <c r="BC38" s="6"/>
      <c r="BD38" s="6"/>
      <c r="BE38" s="6"/>
      <c r="BF38" s="6"/>
      <c r="BG38" s="6"/>
      <c r="BH38" s="255"/>
      <c r="BI38" s="272"/>
      <c r="BJ38" s="56"/>
      <c r="BK38" s="8"/>
      <c r="BL38" s="273"/>
      <c r="BM38" s="208"/>
      <c r="BN38" s="6"/>
      <c r="BO38" s="6"/>
      <c r="BP38" s="6"/>
      <c r="BQ38" s="6"/>
      <c r="BR38" s="6"/>
      <c r="BS38" s="6"/>
      <c r="BT38" s="6"/>
      <c r="BU38" s="6"/>
      <c r="BV38" s="255"/>
      <c r="BW38" s="272"/>
      <c r="BX38" s="56"/>
      <c r="BY38" s="8"/>
      <c r="BZ38" s="273"/>
      <c r="CA38" s="208"/>
      <c r="CB38" s="6"/>
      <c r="CC38" s="6"/>
      <c r="CD38" s="6"/>
      <c r="CE38" s="6"/>
      <c r="CF38" s="6"/>
      <c r="CG38" s="6"/>
      <c r="CH38" s="6"/>
      <c r="CI38" s="6"/>
      <c r="CJ38" s="255"/>
      <c r="CK38" s="272"/>
      <c r="CL38" s="56"/>
      <c r="CM38" s="8"/>
      <c r="CN38" s="273"/>
      <c r="CO38" s="284"/>
    </row>
    <row r="39" spans="1:93" ht="30">
      <c r="A39" s="306" t="s">
        <v>33</v>
      </c>
      <c r="B39" s="8" t="s">
        <v>14</v>
      </c>
      <c r="C39" s="8">
        <v>1</v>
      </c>
      <c r="D39" s="199">
        <v>386</v>
      </c>
      <c r="E39" s="118" t="s">
        <v>35</v>
      </c>
      <c r="F39" s="118" t="s">
        <v>108</v>
      </c>
      <c r="G39" s="118" t="s">
        <v>34</v>
      </c>
      <c r="H39" s="307" t="s">
        <v>188</v>
      </c>
      <c r="I39" s="208"/>
      <c r="J39" s="6"/>
      <c r="K39" s="6"/>
      <c r="L39" s="6"/>
      <c r="M39" s="6"/>
      <c r="N39" s="6"/>
      <c r="O39" s="6"/>
      <c r="P39" s="6"/>
      <c r="Q39" s="6"/>
      <c r="R39" s="255"/>
      <c r="S39" s="276"/>
      <c r="T39" s="56"/>
      <c r="U39" s="8"/>
      <c r="V39" s="273"/>
      <c r="W39" s="121"/>
      <c r="X39" s="98"/>
      <c r="Y39" s="98"/>
      <c r="Z39" s="98"/>
      <c r="AA39" s="98"/>
      <c r="AB39" s="56"/>
      <c r="AC39" s="161"/>
      <c r="AD39" s="220"/>
      <c r="AE39" s="221"/>
      <c r="AF39" s="291"/>
      <c r="AG39" s="276"/>
      <c r="AH39" s="56"/>
      <c r="AI39" s="8"/>
      <c r="AJ39" s="273"/>
      <c r="AK39" s="239" t="s">
        <v>233</v>
      </c>
      <c r="AL39" s="73">
        <v>433.6</v>
      </c>
      <c r="AM39" s="73">
        <v>433.6</v>
      </c>
      <c r="AN39" s="73">
        <v>1</v>
      </c>
      <c r="AO39" s="73">
        <f>100-'PLAN_EXEC ATÉ 2022)'!AJ36</f>
        <v>100</v>
      </c>
      <c r="AP39" s="52">
        <f>AN39*AO39/100</f>
        <v>1</v>
      </c>
      <c r="AQ39" s="139">
        <f>AP39*AUXILIAR!$B$56</f>
        <v>30000000</v>
      </c>
      <c r="AR39" s="214">
        <v>0</v>
      </c>
      <c r="AS39" s="182">
        <f t="shared" si="17"/>
        <v>0</v>
      </c>
      <c r="AT39" s="260">
        <f>AS39*AUXILIAR!$B$56</f>
        <v>0</v>
      </c>
      <c r="AU39" s="287"/>
      <c r="AV39" s="139"/>
      <c r="AW39" s="52"/>
      <c r="AX39" s="275"/>
      <c r="AY39" s="208"/>
      <c r="AZ39" s="6"/>
      <c r="BA39" s="6"/>
      <c r="BB39" s="6"/>
      <c r="BC39" s="6"/>
      <c r="BD39" s="6"/>
      <c r="BE39" s="6"/>
      <c r="BF39" s="6"/>
      <c r="BG39" s="6"/>
      <c r="BH39" s="255"/>
      <c r="BI39" s="272"/>
      <c r="BJ39" s="56"/>
      <c r="BK39" s="8"/>
      <c r="BL39" s="273"/>
      <c r="BM39" s="208"/>
      <c r="BN39" s="6"/>
      <c r="BO39" s="6"/>
      <c r="BP39" s="6"/>
      <c r="BQ39" s="6"/>
      <c r="BR39" s="6"/>
      <c r="BS39" s="6"/>
      <c r="BT39" s="6"/>
      <c r="BU39" s="6"/>
      <c r="BV39" s="255"/>
      <c r="BW39" s="272"/>
      <c r="BX39" s="56"/>
      <c r="BY39" s="8"/>
      <c r="BZ39" s="273"/>
      <c r="CA39" s="208"/>
      <c r="CB39" s="6"/>
      <c r="CC39" s="6"/>
      <c r="CD39" s="6"/>
      <c r="CE39" s="6"/>
      <c r="CF39" s="6"/>
      <c r="CG39" s="6"/>
      <c r="CH39" s="6"/>
      <c r="CI39" s="6"/>
      <c r="CJ39" s="255"/>
      <c r="CK39" s="272"/>
      <c r="CL39" s="56"/>
      <c r="CM39" s="8"/>
      <c r="CN39" s="273"/>
      <c r="CO39" s="284"/>
    </row>
    <row r="40" spans="1:93" ht="15">
      <c r="A40" s="306" t="s">
        <v>33</v>
      </c>
      <c r="B40" s="8" t="s">
        <v>14</v>
      </c>
      <c r="C40" s="8"/>
      <c r="D40" s="199">
        <v>386</v>
      </c>
      <c r="E40" s="118" t="s">
        <v>35</v>
      </c>
      <c r="F40" s="118" t="s">
        <v>108</v>
      </c>
      <c r="G40" s="118" t="s">
        <v>34</v>
      </c>
      <c r="H40" s="307" t="s">
        <v>188</v>
      </c>
      <c r="I40" s="208"/>
      <c r="J40" s="6"/>
      <c r="K40" s="6"/>
      <c r="L40" s="6"/>
      <c r="M40" s="6"/>
      <c r="N40" s="208"/>
      <c r="O40" s="208"/>
      <c r="P40" s="6"/>
      <c r="Q40" s="208"/>
      <c r="R40" s="259"/>
      <c r="S40" s="276"/>
      <c r="T40" s="56"/>
      <c r="U40" s="8"/>
      <c r="V40" s="273"/>
      <c r="W40" s="121"/>
      <c r="X40" s="98"/>
      <c r="Y40" s="98"/>
      <c r="Z40" s="98"/>
      <c r="AA40" s="98"/>
      <c r="AB40" s="116"/>
      <c r="AC40" s="159"/>
      <c r="AD40" s="220"/>
      <c r="AE40" s="242"/>
      <c r="AF40" s="288"/>
      <c r="AG40" s="276"/>
      <c r="AH40" s="56"/>
      <c r="AI40" s="8"/>
      <c r="AJ40" s="273"/>
      <c r="AK40" s="121"/>
      <c r="AL40" s="98"/>
      <c r="AM40" s="98"/>
      <c r="AN40" s="98"/>
      <c r="AO40" s="98"/>
      <c r="AP40" s="116"/>
      <c r="AQ40" s="159"/>
      <c r="AR40" s="220"/>
      <c r="AS40" s="225"/>
      <c r="AT40" s="288"/>
      <c r="AU40" s="276"/>
      <c r="AV40" s="56"/>
      <c r="AW40" s="8"/>
      <c r="AX40" s="273"/>
      <c r="AY40" s="208"/>
      <c r="AZ40" s="6"/>
      <c r="BA40" s="6"/>
      <c r="BB40" s="6"/>
      <c r="BC40" s="6"/>
      <c r="BD40" s="208"/>
      <c r="BE40" s="208"/>
      <c r="BF40" s="6"/>
      <c r="BG40" s="208"/>
      <c r="BH40" s="259"/>
      <c r="BI40" s="272"/>
      <c r="BJ40" s="56"/>
      <c r="BK40" s="8"/>
      <c r="BL40" s="273"/>
      <c r="BM40" s="208"/>
      <c r="BN40" s="6"/>
      <c r="BO40" s="6"/>
      <c r="BP40" s="6"/>
      <c r="BQ40" s="6"/>
      <c r="BR40" s="208"/>
      <c r="BS40" s="208"/>
      <c r="BT40" s="6"/>
      <c r="BU40" s="208"/>
      <c r="BV40" s="259"/>
      <c r="BW40" s="272"/>
      <c r="BX40" s="56"/>
      <c r="BY40" s="8"/>
      <c r="BZ40" s="273"/>
      <c r="CA40" s="208"/>
      <c r="CB40" s="6"/>
      <c r="CC40" s="6"/>
      <c r="CD40" s="6"/>
      <c r="CE40" s="6"/>
      <c r="CF40" s="208"/>
      <c r="CG40" s="208"/>
      <c r="CH40" s="6"/>
      <c r="CI40" s="208"/>
      <c r="CJ40" s="259"/>
      <c r="CK40" s="272"/>
      <c r="CL40" s="56"/>
      <c r="CM40" s="8"/>
      <c r="CN40" s="273"/>
      <c r="CO40" s="284"/>
    </row>
    <row r="41" spans="1:93" ht="30">
      <c r="A41" s="306" t="s">
        <v>33</v>
      </c>
      <c r="B41" s="8" t="s">
        <v>14</v>
      </c>
      <c r="C41" s="8">
        <v>1</v>
      </c>
      <c r="D41" s="199">
        <v>386</v>
      </c>
      <c r="E41" s="118" t="s">
        <v>35</v>
      </c>
      <c r="F41" s="118" t="s">
        <v>108</v>
      </c>
      <c r="G41" s="118" t="s">
        <v>34</v>
      </c>
      <c r="H41" s="307" t="s">
        <v>188</v>
      </c>
      <c r="I41" s="208"/>
      <c r="J41" s="6"/>
      <c r="K41" s="6"/>
      <c r="L41" s="6"/>
      <c r="M41" s="6"/>
      <c r="N41" s="208"/>
      <c r="O41" s="208"/>
      <c r="P41" s="6"/>
      <c r="Q41" s="208"/>
      <c r="R41" s="259"/>
      <c r="S41" s="276"/>
      <c r="T41" s="56"/>
      <c r="U41" s="8"/>
      <c r="V41" s="273"/>
      <c r="W41" s="121"/>
      <c r="X41" s="98"/>
      <c r="Y41" s="98"/>
      <c r="Z41" s="98"/>
      <c r="AA41" s="98"/>
      <c r="AB41" s="116"/>
      <c r="AC41" s="159"/>
      <c r="AD41" s="220"/>
      <c r="AE41" s="242"/>
      <c r="AF41" s="288"/>
      <c r="AG41" s="276"/>
      <c r="AH41" s="56"/>
      <c r="AI41" s="8"/>
      <c r="AJ41" s="273"/>
      <c r="AK41" s="265" t="s">
        <v>248</v>
      </c>
      <c r="AL41" s="51">
        <v>245.33</v>
      </c>
      <c r="AM41" s="51">
        <v>245.33</v>
      </c>
      <c r="AN41" s="51">
        <v>1</v>
      </c>
      <c r="AO41" s="215">
        <f>25-'META_EXEC 2023'!AK23</f>
        <v>25</v>
      </c>
      <c r="AP41" s="52">
        <f t="shared" ref="AP41:AP43" si="31">AN41*AO41/100</f>
        <v>0.25</v>
      </c>
      <c r="AQ41" s="139">
        <f>AP41*AUXILIAR!$B$61</f>
        <v>5000000</v>
      </c>
      <c r="AR41" s="214">
        <v>0</v>
      </c>
      <c r="AS41" s="52">
        <f t="shared" ref="AS41:AS45" si="32">AP41*AR41/100</f>
        <v>0</v>
      </c>
      <c r="AT41" s="260">
        <f>AS41*AUXILIAR!$B$61</f>
        <v>0</v>
      </c>
      <c r="AU41" s="287"/>
      <c r="AV41" s="139"/>
      <c r="AW41" s="52"/>
      <c r="AX41" s="275"/>
      <c r="AY41" s="208"/>
      <c r="AZ41" s="6"/>
      <c r="BA41" s="6"/>
      <c r="BB41" s="6"/>
      <c r="BC41" s="6"/>
      <c r="BD41" s="208"/>
      <c r="BE41" s="208"/>
      <c r="BF41" s="6"/>
      <c r="BG41" s="208"/>
      <c r="BH41" s="259"/>
      <c r="BI41" s="272"/>
      <c r="BJ41" s="56"/>
      <c r="BK41" s="8"/>
      <c r="BL41" s="273"/>
      <c r="BM41" s="208"/>
      <c r="BN41" s="6"/>
      <c r="BO41" s="6"/>
      <c r="BP41" s="6"/>
      <c r="BQ41" s="6"/>
      <c r="BR41" s="208"/>
      <c r="BS41" s="208"/>
      <c r="BT41" s="6"/>
      <c r="BU41" s="208"/>
      <c r="BV41" s="259"/>
      <c r="BW41" s="272"/>
      <c r="BX41" s="56"/>
      <c r="BY41" s="8"/>
      <c r="BZ41" s="273"/>
      <c r="CA41" s="208"/>
      <c r="CB41" s="6"/>
      <c r="CC41" s="6"/>
      <c r="CD41" s="6"/>
      <c r="CE41" s="6"/>
      <c r="CF41" s="208"/>
      <c r="CG41" s="208"/>
      <c r="CH41" s="6"/>
      <c r="CI41" s="208"/>
      <c r="CJ41" s="259"/>
      <c r="CK41" s="272"/>
      <c r="CL41" s="56"/>
      <c r="CM41" s="8"/>
      <c r="CN41" s="273"/>
      <c r="CO41" s="284"/>
    </row>
    <row r="42" spans="1:93" ht="30">
      <c r="A42" s="306" t="s">
        <v>33</v>
      </c>
      <c r="B42" s="8" t="s">
        <v>14</v>
      </c>
      <c r="C42" s="8">
        <v>1</v>
      </c>
      <c r="D42" s="199">
        <v>386</v>
      </c>
      <c r="E42" s="118" t="s">
        <v>35</v>
      </c>
      <c r="F42" s="118" t="s">
        <v>108</v>
      </c>
      <c r="G42" s="118" t="s">
        <v>34</v>
      </c>
      <c r="H42" s="307" t="s">
        <v>188</v>
      </c>
      <c r="I42" s="208"/>
      <c r="J42" s="6"/>
      <c r="K42" s="6"/>
      <c r="L42" s="6"/>
      <c r="M42" s="6"/>
      <c r="N42" s="208"/>
      <c r="O42" s="208"/>
      <c r="P42" s="6"/>
      <c r="Q42" s="208"/>
      <c r="R42" s="259"/>
      <c r="S42" s="276"/>
      <c r="T42" s="56"/>
      <c r="U42" s="8"/>
      <c r="V42" s="273"/>
      <c r="W42" s="121"/>
      <c r="X42" s="98"/>
      <c r="Y42" s="98"/>
      <c r="Z42" s="98"/>
      <c r="AA42" s="98"/>
      <c r="AB42" s="116"/>
      <c r="AC42" s="159"/>
      <c r="AD42" s="220"/>
      <c r="AE42" s="242"/>
      <c r="AF42" s="288"/>
      <c r="AG42" s="276"/>
      <c r="AH42" s="56"/>
      <c r="AI42" s="8"/>
      <c r="AJ42" s="273"/>
      <c r="AK42" s="265" t="s">
        <v>249</v>
      </c>
      <c r="AL42" s="51">
        <v>245.33</v>
      </c>
      <c r="AM42" s="51">
        <v>245.33</v>
      </c>
      <c r="AN42" s="51">
        <v>1</v>
      </c>
      <c r="AO42" s="215">
        <f>25-'META_EXEC 2023'!AK24</f>
        <v>25</v>
      </c>
      <c r="AP42" s="52">
        <f t="shared" si="31"/>
        <v>0.25</v>
      </c>
      <c r="AQ42" s="139">
        <f>AP42*AUXILIAR!$B$58</f>
        <v>2500000</v>
      </c>
      <c r="AR42" s="214">
        <v>1.18</v>
      </c>
      <c r="AS42" s="52">
        <f t="shared" si="32"/>
        <v>2.9499999999999999E-3</v>
      </c>
      <c r="AT42" s="260">
        <f>AS42*AUXILIAR!$B$58</f>
        <v>29500</v>
      </c>
      <c r="AU42" s="287"/>
      <c r="AV42" s="139"/>
      <c r="AW42" s="52"/>
      <c r="AX42" s="275"/>
      <c r="AY42" s="208"/>
      <c r="AZ42" s="6"/>
      <c r="BA42" s="6"/>
      <c r="BB42" s="6"/>
      <c r="BC42" s="6"/>
      <c r="BD42" s="208"/>
      <c r="BE42" s="208"/>
      <c r="BF42" s="6"/>
      <c r="BG42" s="208"/>
      <c r="BH42" s="259"/>
      <c r="BI42" s="272"/>
      <c r="BJ42" s="56"/>
      <c r="BK42" s="8"/>
      <c r="BL42" s="273"/>
      <c r="BM42" s="208"/>
      <c r="BN42" s="6"/>
      <c r="BO42" s="6"/>
      <c r="BP42" s="6"/>
      <c r="BQ42" s="6"/>
      <c r="BR42" s="208"/>
      <c r="BS42" s="208"/>
      <c r="BT42" s="6"/>
      <c r="BU42" s="208"/>
      <c r="BV42" s="259"/>
      <c r="BW42" s="272"/>
      <c r="BX42" s="56"/>
      <c r="BY42" s="8"/>
      <c r="BZ42" s="273"/>
      <c r="CA42" s="208"/>
      <c r="CB42" s="6"/>
      <c r="CC42" s="6"/>
      <c r="CD42" s="6"/>
      <c r="CE42" s="6"/>
      <c r="CF42" s="208"/>
      <c r="CG42" s="208"/>
      <c r="CH42" s="6"/>
      <c r="CI42" s="208"/>
      <c r="CJ42" s="259"/>
      <c r="CK42" s="272"/>
      <c r="CL42" s="56"/>
      <c r="CM42" s="8"/>
      <c r="CN42" s="273"/>
      <c r="CO42" s="284"/>
    </row>
    <row r="43" spans="1:93" ht="30">
      <c r="A43" s="306" t="s">
        <v>33</v>
      </c>
      <c r="B43" s="8" t="s">
        <v>14</v>
      </c>
      <c r="C43" s="8">
        <v>1</v>
      </c>
      <c r="D43" s="199">
        <v>386</v>
      </c>
      <c r="E43" s="118" t="s">
        <v>35</v>
      </c>
      <c r="F43" s="118" t="s">
        <v>108</v>
      </c>
      <c r="G43" s="118" t="s">
        <v>34</v>
      </c>
      <c r="H43" s="307" t="s">
        <v>188</v>
      </c>
      <c r="I43" s="208"/>
      <c r="J43" s="6"/>
      <c r="K43" s="6"/>
      <c r="L43" s="6"/>
      <c r="M43" s="6"/>
      <c r="N43" s="208"/>
      <c r="O43" s="208"/>
      <c r="P43" s="6"/>
      <c r="Q43" s="208"/>
      <c r="R43" s="259"/>
      <c r="S43" s="276"/>
      <c r="T43" s="56"/>
      <c r="U43" s="8"/>
      <c r="V43" s="273"/>
      <c r="W43" s="121"/>
      <c r="X43" s="98"/>
      <c r="Y43" s="98"/>
      <c r="Z43" s="98"/>
      <c r="AA43" s="98"/>
      <c r="AB43" s="116"/>
      <c r="AC43" s="159"/>
      <c r="AD43" s="220"/>
      <c r="AE43" s="242"/>
      <c r="AF43" s="288"/>
      <c r="AG43" s="276"/>
      <c r="AH43" s="56"/>
      <c r="AI43" s="8"/>
      <c r="AJ43" s="273"/>
      <c r="AK43" s="265" t="s">
        <v>245</v>
      </c>
      <c r="AL43" s="51">
        <v>247.3</v>
      </c>
      <c r="AM43" s="51">
        <v>247.3</v>
      </c>
      <c r="AN43" s="51">
        <v>1</v>
      </c>
      <c r="AO43" s="215">
        <f>25-'META_EXEC 2023'!AK25</f>
        <v>25</v>
      </c>
      <c r="AP43" s="52">
        <f t="shared" si="31"/>
        <v>0.25</v>
      </c>
      <c r="AQ43" s="139">
        <f>AP43*AUXILIAR!$B$56</f>
        <v>7500000</v>
      </c>
      <c r="AR43" s="214">
        <v>1.38</v>
      </c>
      <c r="AS43" s="52">
        <f t="shared" si="32"/>
        <v>3.4499999999999999E-3</v>
      </c>
      <c r="AT43" s="260">
        <f>AS43*AUXILIAR!$B$56</f>
        <v>103500</v>
      </c>
      <c r="AU43" s="287"/>
      <c r="AV43" s="139"/>
      <c r="AW43" s="52"/>
      <c r="AX43" s="275"/>
      <c r="AY43" s="208"/>
      <c r="AZ43" s="6"/>
      <c r="BA43" s="6"/>
      <c r="BB43" s="6"/>
      <c r="BC43" s="6"/>
      <c r="BD43" s="208"/>
      <c r="BE43" s="208"/>
      <c r="BF43" s="6"/>
      <c r="BG43" s="208"/>
      <c r="BH43" s="259"/>
      <c r="BI43" s="272"/>
      <c r="BJ43" s="56"/>
      <c r="BK43" s="8"/>
      <c r="BL43" s="273"/>
      <c r="BM43" s="208"/>
      <c r="BN43" s="6"/>
      <c r="BO43" s="6"/>
      <c r="BP43" s="6"/>
      <c r="BQ43" s="6"/>
      <c r="BR43" s="208"/>
      <c r="BS43" s="208"/>
      <c r="BT43" s="6"/>
      <c r="BU43" s="208"/>
      <c r="BV43" s="259"/>
      <c r="BW43" s="272"/>
      <c r="BX43" s="56"/>
      <c r="BY43" s="8"/>
      <c r="BZ43" s="273"/>
      <c r="CA43" s="208"/>
      <c r="CB43" s="6"/>
      <c r="CC43" s="6"/>
      <c r="CD43" s="6"/>
      <c r="CE43" s="6"/>
      <c r="CF43" s="208"/>
      <c r="CG43" s="208"/>
      <c r="CH43" s="6"/>
      <c r="CI43" s="208"/>
      <c r="CJ43" s="259"/>
      <c r="CK43" s="272"/>
      <c r="CL43" s="56"/>
      <c r="CM43" s="8"/>
      <c r="CN43" s="273"/>
      <c r="CO43" s="284"/>
    </row>
    <row r="44" spans="1:93" ht="30">
      <c r="A44" s="306" t="s">
        <v>33</v>
      </c>
      <c r="B44" s="8" t="s">
        <v>14</v>
      </c>
      <c r="C44" s="8">
        <v>1</v>
      </c>
      <c r="D44" s="199">
        <v>386</v>
      </c>
      <c r="E44" s="118" t="s">
        <v>35</v>
      </c>
      <c r="F44" s="118" t="s">
        <v>108</v>
      </c>
      <c r="G44" s="118" t="s">
        <v>34</v>
      </c>
      <c r="H44" s="307" t="s">
        <v>188</v>
      </c>
      <c r="I44" s="208"/>
      <c r="J44" s="6"/>
      <c r="K44" s="6"/>
      <c r="L44" s="6"/>
      <c r="M44" s="6"/>
      <c r="N44" s="208"/>
      <c r="O44" s="208"/>
      <c r="P44" s="6"/>
      <c r="Q44" s="208"/>
      <c r="R44" s="259"/>
      <c r="S44" s="276"/>
      <c r="T44" s="56"/>
      <c r="U44" s="8"/>
      <c r="V44" s="273"/>
      <c r="W44" s="121"/>
      <c r="X44" s="98"/>
      <c r="Y44" s="98"/>
      <c r="Z44" s="98"/>
      <c r="AA44" s="98"/>
      <c r="AB44" s="116"/>
      <c r="AC44" s="159"/>
      <c r="AD44" s="220"/>
      <c r="AE44" s="242"/>
      <c r="AF44" s="288"/>
      <c r="AG44" s="276"/>
      <c r="AH44" s="56"/>
      <c r="AI44" s="8"/>
      <c r="AJ44" s="273"/>
      <c r="AK44" s="293" t="s">
        <v>246</v>
      </c>
      <c r="AL44" s="60">
        <v>249.9</v>
      </c>
      <c r="AM44" s="60">
        <v>249.9</v>
      </c>
      <c r="AN44" s="60">
        <v>1</v>
      </c>
      <c r="AO44" s="216">
        <f>25-'META_EXEC 2023'!AK27</f>
        <v>23.83</v>
      </c>
      <c r="AP44" s="52">
        <f>AN44*AO44/100</f>
        <v>0.23829999999999998</v>
      </c>
      <c r="AQ44" s="139">
        <f>AP44*AUXILIAR!$B$56</f>
        <v>7148999.9999999991</v>
      </c>
      <c r="AR44" s="214">
        <v>9.39</v>
      </c>
      <c r="AS44" s="52">
        <f t="shared" si="32"/>
        <v>2.237637E-2</v>
      </c>
      <c r="AT44" s="260">
        <f>AS44*AUXILIAR!$B$56</f>
        <v>671291.1</v>
      </c>
      <c r="AU44" s="287"/>
      <c r="AV44" s="139"/>
      <c r="AW44" s="52"/>
      <c r="AX44" s="275"/>
      <c r="AY44" s="208"/>
      <c r="AZ44" s="6"/>
      <c r="BA44" s="6"/>
      <c r="BB44" s="6"/>
      <c r="BC44" s="6"/>
      <c r="BD44" s="208"/>
      <c r="BE44" s="208"/>
      <c r="BF44" s="6"/>
      <c r="BG44" s="208"/>
      <c r="BH44" s="259"/>
      <c r="BI44" s="272"/>
      <c r="BJ44" s="56"/>
      <c r="BK44" s="8"/>
      <c r="BL44" s="273"/>
      <c r="BM44" s="208"/>
      <c r="BN44" s="6"/>
      <c r="BO44" s="6"/>
      <c r="BP44" s="6"/>
      <c r="BQ44" s="6"/>
      <c r="BR44" s="208"/>
      <c r="BS44" s="208"/>
      <c r="BT44" s="6"/>
      <c r="BU44" s="208"/>
      <c r="BV44" s="259"/>
      <c r="BW44" s="272"/>
      <c r="BX44" s="56"/>
      <c r="BY44" s="8"/>
      <c r="BZ44" s="273"/>
      <c r="CA44" s="208"/>
      <c r="CB44" s="6"/>
      <c r="CC44" s="6"/>
      <c r="CD44" s="6"/>
      <c r="CE44" s="6"/>
      <c r="CF44" s="208"/>
      <c r="CG44" s="208"/>
      <c r="CH44" s="6"/>
      <c r="CI44" s="208"/>
      <c r="CJ44" s="259"/>
      <c r="CK44" s="272"/>
      <c r="CL44" s="56"/>
      <c r="CM44" s="8"/>
      <c r="CN44" s="273"/>
      <c r="CO44" s="284"/>
    </row>
    <row r="45" spans="1:93" ht="30">
      <c r="A45" s="306" t="s">
        <v>33</v>
      </c>
      <c r="B45" s="8" t="s">
        <v>14</v>
      </c>
      <c r="C45" s="8">
        <v>1</v>
      </c>
      <c r="D45" s="199">
        <v>386</v>
      </c>
      <c r="E45" s="118" t="s">
        <v>35</v>
      </c>
      <c r="F45" s="118" t="s">
        <v>108</v>
      </c>
      <c r="G45" s="118" t="s">
        <v>34</v>
      </c>
      <c r="H45" s="307" t="s">
        <v>188</v>
      </c>
      <c r="I45" s="208"/>
      <c r="J45" s="6"/>
      <c r="K45" s="6"/>
      <c r="L45" s="6"/>
      <c r="M45" s="6"/>
      <c r="N45" s="208"/>
      <c r="O45" s="208"/>
      <c r="P45" s="6"/>
      <c r="Q45" s="208"/>
      <c r="R45" s="259"/>
      <c r="S45" s="276"/>
      <c r="T45" s="56"/>
      <c r="U45" s="8"/>
      <c r="V45" s="273"/>
      <c r="W45" s="121"/>
      <c r="X45" s="98"/>
      <c r="Y45" s="98"/>
      <c r="Z45" s="98"/>
      <c r="AA45" s="98"/>
      <c r="AB45" s="116"/>
      <c r="AC45" s="159"/>
      <c r="AD45" s="220"/>
      <c r="AE45" s="242"/>
      <c r="AF45" s="288"/>
      <c r="AG45" s="276"/>
      <c r="AH45" s="56"/>
      <c r="AI45" s="8"/>
      <c r="AJ45" s="273"/>
      <c r="AK45" s="293" t="s">
        <v>247</v>
      </c>
      <c r="AL45" s="60">
        <v>252.1</v>
      </c>
      <c r="AM45" s="60">
        <v>252.1</v>
      </c>
      <c r="AN45" s="51">
        <v>1</v>
      </c>
      <c r="AO45" s="216">
        <f>25-'META_EXEC 2023'!AK28</f>
        <v>25</v>
      </c>
      <c r="AP45" s="52">
        <f>AN45*AO45/100</f>
        <v>0.25</v>
      </c>
      <c r="AQ45" s="139">
        <f>AP45*AUXILIAR!$B$61</f>
        <v>5000000</v>
      </c>
      <c r="AR45" s="214">
        <v>0</v>
      </c>
      <c r="AS45" s="52">
        <f t="shared" si="32"/>
        <v>0</v>
      </c>
      <c r="AT45" s="260">
        <f>AS45*AUXILIAR!$B$61</f>
        <v>0</v>
      </c>
      <c r="AU45" s="287"/>
      <c r="AV45" s="139"/>
      <c r="AW45" s="52"/>
      <c r="AX45" s="275"/>
      <c r="AY45" s="208"/>
      <c r="AZ45" s="6"/>
      <c r="BA45" s="6"/>
      <c r="BB45" s="6"/>
      <c r="BC45" s="6"/>
      <c r="BD45" s="208"/>
      <c r="BE45" s="208"/>
      <c r="BF45" s="6"/>
      <c r="BG45" s="208"/>
      <c r="BH45" s="259"/>
      <c r="BI45" s="272"/>
      <c r="BJ45" s="56"/>
      <c r="BK45" s="8"/>
      <c r="BL45" s="273"/>
      <c r="BM45" s="208"/>
      <c r="BN45" s="6"/>
      <c r="BO45" s="6"/>
      <c r="BP45" s="6"/>
      <c r="BQ45" s="6"/>
      <c r="BR45" s="208"/>
      <c r="BS45" s="208"/>
      <c r="BT45" s="6"/>
      <c r="BU45" s="208"/>
      <c r="BV45" s="259"/>
      <c r="BW45" s="272"/>
      <c r="BX45" s="56"/>
      <c r="BY45" s="8"/>
      <c r="BZ45" s="273"/>
      <c r="CA45" s="208"/>
      <c r="CB45" s="6"/>
      <c r="CC45" s="6"/>
      <c r="CD45" s="6"/>
      <c r="CE45" s="6"/>
      <c r="CF45" s="208"/>
      <c r="CG45" s="208"/>
      <c r="CH45" s="6"/>
      <c r="CI45" s="208"/>
      <c r="CJ45" s="259"/>
      <c r="CK45" s="272"/>
      <c r="CL45" s="56"/>
      <c r="CM45" s="8"/>
      <c r="CN45" s="273"/>
      <c r="CO45" s="284"/>
    </row>
    <row r="46" spans="1:93" ht="22.5">
      <c r="A46" s="304" t="s">
        <v>33</v>
      </c>
      <c r="B46" s="64" t="s">
        <v>14</v>
      </c>
      <c r="C46" s="120" t="s">
        <v>48</v>
      </c>
      <c r="D46" s="117">
        <v>448</v>
      </c>
      <c r="E46" s="119" t="s">
        <v>35</v>
      </c>
      <c r="F46" s="119" t="s">
        <v>108</v>
      </c>
      <c r="G46" s="119" t="s">
        <v>34</v>
      </c>
      <c r="H46" s="305" t="s">
        <v>188</v>
      </c>
      <c r="I46" s="263"/>
      <c r="J46" s="70"/>
      <c r="K46" s="70"/>
      <c r="L46" s="70"/>
      <c r="M46" s="80" t="s">
        <v>115</v>
      </c>
      <c r="N46" s="79">
        <f>SUM(N47:N48)</f>
        <v>0</v>
      </c>
      <c r="O46" s="79">
        <f>SUM(O47:O48)</f>
        <v>0</v>
      </c>
      <c r="P46" s="80" t="s">
        <v>115</v>
      </c>
      <c r="Q46" s="79">
        <f>SUM(Q47:Q48)</f>
        <v>0</v>
      </c>
      <c r="R46" s="256">
        <f>SUM(R47:R48)</f>
        <v>0</v>
      </c>
      <c r="S46" s="270"/>
      <c r="T46" s="79"/>
      <c r="U46" s="79"/>
      <c r="V46" s="271"/>
      <c r="W46" s="263"/>
      <c r="X46" s="70"/>
      <c r="Y46" s="70"/>
      <c r="Z46" s="70"/>
      <c r="AA46" s="80" t="s">
        <v>115</v>
      </c>
      <c r="AB46" s="79">
        <f>SUM(AB47:AB48)</f>
        <v>0</v>
      </c>
      <c r="AC46" s="79">
        <f>SUM(AC47:AC48)</f>
        <v>0</v>
      </c>
      <c r="AD46" s="80" t="s">
        <v>115</v>
      </c>
      <c r="AE46" s="79">
        <f>SUM(AE47:AE48)</f>
        <v>0</v>
      </c>
      <c r="AF46" s="256">
        <f>SUM(AF47:AF48)</f>
        <v>0</v>
      </c>
      <c r="AG46" s="270"/>
      <c r="AH46" s="79"/>
      <c r="AI46" s="79"/>
      <c r="AJ46" s="271"/>
      <c r="AK46" s="263"/>
      <c r="AL46" s="70"/>
      <c r="AM46" s="70"/>
      <c r="AN46" s="70"/>
      <c r="AO46" s="80" t="s">
        <v>115</v>
      </c>
      <c r="AP46" s="79">
        <f>SUM(AP47:AP48)</f>
        <v>0</v>
      </c>
      <c r="AQ46" s="79">
        <f>SUM(AQ47:AQ48)</f>
        <v>0</v>
      </c>
      <c r="AR46" s="80" t="s">
        <v>115</v>
      </c>
      <c r="AS46" s="79">
        <f>SUM(AS47:AS48)</f>
        <v>0</v>
      </c>
      <c r="AT46" s="256">
        <f>SUM(AT47:AT48)</f>
        <v>0</v>
      </c>
      <c r="AU46" s="270"/>
      <c r="AV46" s="79"/>
      <c r="AW46" s="79"/>
      <c r="AX46" s="271"/>
      <c r="AY46" s="263"/>
      <c r="AZ46" s="70"/>
      <c r="BA46" s="70"/>
      <c r="BB46" s="70"/>
      <c r="BC46" s="80" t="s">
        <v>115</v>
      </c>
      <c r="BD46" s="79">
        <f>SUM(BD47:BD48)</f>
        <v>0</v>
      </c>
      <c r="BE46" s="79">
        <f>SUM(BE47:BE48)</f>
        <v>0</v>
      </c>
      <c r="BF46" s="80" t="s">
        <v>115</v>
      </c>
      <c r="BG46" s="79">
        <f>SUM(BG47:BG48)</f>
        <v>0</v>
      </c>
      <c r="BH46" s="256">
        <f>SUM(BH47:BH48)</f>
        <v>0</v>
      </c>
      <c r="BI46" s="270"/>
      <c r="BJ46" s="79"/>
      <c r="BK46" s="79"/>
      <c r="BL46" s="271"/>
      <c r="BM46" s="263"/>
      <c r="BN46" s="70"/>
      <c r="BO46" s="70"/>
      <c r="BP46" s="70"/>
      <c r="BQ46" s="80" t="s">
        <v>115</v>
      </c>
      <c r="BR46" s="79">
        <f>SUM(BR47:BR48)</f>
        <v>0</v>
      </c>
      <c r="BS46" s="79">
        <f>SUM(BS47:BS48)</f>
        <v>0</v>
      </c>
      <c r="BT46" s="80" t="s">
        <v>115</v>
      </c>
      <c r="BU46" s="79">
        <f>SUM(BU47:BU48)</f>
        <v>0</v>
      </c>
      <c r="BV46" s="256">
        <f>SUM(BV47:BV48)</f>
        <v>0</v>
      </c>
      <c r="BW46" s="270"/>
      <c r="BX46" s="79"/>
      <c r="BY46" s="79"/>
      <c r="BZ46" s="271"/>
      <c r="CA46" s="263"/>
      <c r="CB46" s="70"/>
      <c r="CC46" s="70"/>
      <c r="CD46" s="70"/>
      <c r="CE46" s="80" t="s">
        <v>115</v>
      </c>
      <c r="CF46" s="79">
        <f>SUM(CF47:CF48)</f>
        <v>0</v>
      </c>
      <c r="CG46" s="79">
        <f>SUM(CG47:CG48)</f>
        <v>0</v>
      </c>
      <c r="CH46" s="80" t="s">
        <v>115</v>
      </c>
      <c r="CI46" s="79">
        <f>SUM(CI47:CI48)</f>
        <v>0</v>
      </c>
      <c r="CJ46" s="256">
        <f>SUM(CJ47:CJ48)</f>
        <v>0</v>
      </c>
      <c r="CK46" s="270"/>
      <c r="CL46" s="79"/>
      <c r="CM46" s="79"/>
      <c r="CN46" s="271"/>
      <c r="CO46" s="283"/>
    </row>
    <row r="47" spans="1:93" ht="15">
      <c r="A47" s="306" t="s">
        <v>33</v>
      </c>
      <c r="B47" s="8" t="s">
        <v>14</v>
      </c>
      <c r="C47" s="8"/>
      <c r="D47" s="200">
        <v>448</v>
      </c>
      <c r="E47" s="118" t="s">
        <v>35</v>
      </c>
      <c r="F47" s="118" t="s">
        <v>108</v>
      </c>
      <c r="G47" s="118" t="s">
        <v>34</v>
      </c>
      <c r="H47" s="307" t="s">
        <v>188</v>
      </c>
      <c r="I47" s="121"/>
      <c r="J47" s="98"/>
      <c r="K47" s="98"/>
      <c r="L47" s="98"/>
      <c r="M47" s="98"/>
      <c r="N47" s="98"/>
      <c r="O47" s="98"/>
      <c r="P47" s="98"/>
      <c r="Q47" s="98"/>
      <c r="R47" s="257"/>
      <c r="S47" s="276"/>
      <c r="T47" s="56"/>
      <c r="U47" s="8"/>
      <c r="V47" s="273"/>
      <c r="W47" s="121"/>
      <c r="X47" s="98"/>
      <c r="Y47" s="98"/>
      <c r="Z47" s="98"/>
      <c r="AA47" s="98"/>
      <c r="AB47" s="98"/>
      <c r="AC47" s="98"/>
      <c r="AD47" s="98"/>
      <c r="AE47" s="98"/>
      <c r="AF47" s="257"/>
      <c r="AG47" s="276"/>
      <c r="AH47" s="56"/>
      <c r="AI47" s="8"/>
      <c r="AJ47" s="273"/>
      <c r="AK47" s="121"/>
      <c r="AL47" s="98"/>
      <c r="AM47" s="98"/>
      <c r="AN47" s="98"/>
      <c r="AO47" s="98"/>
      <c r="AP47" s="98"/>
      <c r="AQ47" s="98"/>
      <c r="AR47" s="98"/>
      <c r="AS47" s="98"/>
      <c r="AT47" s="257"/>
      <c r="AU47" s="276"/>
      <c r="AV47" s="56"/>
      <c r="AW47" s="8"/>
      <c r="AX47" s="273"/>
      <c r="AY47" s="121"/>
      <c r="AZ47" s="98"/>
      <c r="BA47" s="98"/>
      <c r="BB47" s="98"/>
      <c r="BC47" s="98"/>
      <c r="BD47" s="98"/>
      <c r="BE47" s="98"/>
      <c r="BF47" s="98"/>
      <c r="BG47" s="98"/>
      <c r="BH47" s="257"/>
      <c r="BI47" s="276"/>
      <c r="BJ47" s="56"/>
      <c r="BK47" s="8"/>
      <c r="BL47" s="273"/>
      <c r="BM47" s="121"/>
      <c r="BN47" s="98"/>
      <c r="BO47" s="98"/>
      <c r="BP47" s="98"/>
      <c r="BQ47" s="98"/>
      <c r="BR47" s="98"/>
      <c r="BS47" s="98"/>
      <c r="BT47" s="98"/>
      <c r="BU47" s="98"/>
      <c r="BV47" s="257"/>
      <c r="BW47" s="276"/>
      <c r="BX47" s="56"/>
      <c r="BY47" s="8"/>
      <c r="BZ47" s="273"/>
      <c r="CA47" s="121"/>
      <c r="CB47" s="98"/>
      <c r="CC47" s="98"/>
      <c r="CD47" s="98"/>
      <c r="CE47" s="98"/>
      <c r="CF47" s="98"/>
      <c r="CG47" s="98"/>
      <c r="CH47" s="98"/>
      <c r="CI47" s="98"/>
      <c r="CJ47" s="257"/>
      <c r="CK47" s="276"/>
      <c r="CL47" s="56"/>
      <c r="CM47" s="8"/>
      <c r="CN47" s="273"/>
      <c r="CO47" s="284"/>
    </row>
    <row r="48" spans="1:93" ht="15">
      <c r="A48" s="306" t="s">
        <v>33</v>
      </c>
      <c r="B48" s="8" t="s">
        <v>14</v>
      </c>
      <c r="C48" s="8"/>
      <c r="D48" s="200">
        <v>448</v>
      </c>
      <c r="E48" s="118" t="s">
        <v>35</v>
      </c>
      <c r="F48" s="118" t="s">
        <v>108</v>
      </c>
      <c r="G48" s="118" t="s">
        <v>34</v>
      </c>
      <c r="H48" s="307" t="s">
        <v>188</v>
      </c>
      <c r="I48" s="121"/>
      <c r="J48" s="98"/>
      <c r="K48" s="98"/>
      <c r="L48" s="98"/>
      <c r="M48" s="98"/>
      <c r="N48" s="98"/>
      <c r="O48" s="98"/>
      <c r="P48" s="98"/>
      <c r="Q48" s="98"/>
      <c r="R48" s="257"/>
      <c r="S48" s="276"/>
      <c r="T48" s="56"/>
      <c r="U48" s="8"/>
      <c r="V48" s="273"/>
      <c r="W48" s="121"/>
      <c r="X48" s="98"/>
      <c r="Y48" s="98"/>
      <c r="Z48" s="98"/>
      <c r="AA48" s="98"/>
      <c r="AB48" s="98"/>
      <c r="AC48" s="98"/>
      <c r="AD48" s="98"/>
      <c r="AE48" s="98"/>
      <c r="AF48" s="257"/>
      <c r="AG48" s="276"/>
      <c r="AH48" s="56"/>
      <c r="AI48" s="8"/>
      <c r="AJ48" s="273"/>
      <c r="AK48" s="121"/>
      <c r="AL48" s="98"/>
      <c r="AM48" s="98"/>
      <c r="AN48" s="98"/>
      <c r="AO48" s="98"/>
      <c r="AP48" s="98"/>
      <c r="AQ48" s="98"/>
      <c r="AR48" s="98"/>
      <c r="AS48" s="98"/>
      <c r="AT48" s="257"/>
      <c r="AU48" s="276"/>
      <c r="AV48" s="56"/>
      <c r="AW48" s="8"/>
      <c r="AX48" s="273"/>
      <c r="AY48" s="121"/>
      <c r="AZ48" s="98"/>
      <c r="BA48" s="98"/>
      <c r="BB48" s="98"/>
      <c r="BC48" s="98"/>
      <c r="BD48" s="98"/>
      <c r="BE48" s="98"/>
      <c r="BF48" s="98"/>
      <c r="BG48" s="98"/>
      <c r="BH48" s="257"/>
      <c r="BI48" s="276"/>
      <c r="BJ48" s="56"/>
      <c r="BK48" s="8"/>
      <c r="BL48" s="273"/>
      <c r="BM48" s="121"/>
      <c r="BN48" s="98"/>
      <c r="BO48" s="98"/>
      <c r="BP48" s="98"/>
      <c r="BQ48" s="98"/>
      <c r="BR48" s="98"/>
      <c r="BS48" s="98"/>
      <c r="BT48" s="98"/>
      <c r="BU48" s="98"/>
      <c r="BV48" s="257"/>
      <c r="BW48" s="276"/>
      <c r="BX48" s="56"/>
      <c r="BY48" s="8"/>
      <c r="BZ48" s="273"/>
      <c r="CA48" s="121"/>
      <c r="CB48" s="98"/>
      <c r="CC48" s="98"/>
      <c r="CD48" s="98"/>
      <c r="CE48" s="98"/>
      <c r="CF48" s="98"/>
      <c r="CG48" s="98"/>
      <c r="CH48" s="98"/>
      <c r="CI48" s="98"/>
      <c r="CJ48" s="257"/>
      <c r="CK48" s="276"/>
      <c r="CL48" s="56"/>
      <c r="CM48" s="8"/>
      <c r="CN48" s="273"/>
      <c r="CO48" s="284"/>
    </row>
    <row r="49" spans="1:93" ht="42" customHeight="1">
      <c r="A49" s="302" t="s">
        <v>33</v>
      </c>
      <c r="B49" s="1" t="s">
        <v>144</v>
      </c>
      <c r="C49" s="2" t="s">
        <v>20</v>
      </c>
      <c r="D49" s="1">
        <v>1</v>
      </c>
      <c r="E49" s="2" t="s">
        <v>187</v>
      </c>
      <c r="F49" s="38" t="s">
        <v>108</v>
      </c>
      <c r="G49" s="2" t="s">
        <v>36</v>
      </c>
      <c r="H49" s="303" t="s">
        <v>188</v>
      </c>
      <c r="I49" s="262"/>
      <c r="J49" s="3"/>
      <c r="K49" s="3"/>
      <c r="L49" s="3"/>
      <c r="M49" s="38" t="s">
        <v>261</v>
      </c>
      <c r="N49" s="81">
        <f>N50+N53+N56</f>
        <v>6.2383999999999897</v>
      </c>
      <c r="O49" s="81">
        <f>O50+O53+O56</f>
        <v>18715199.99999997</v>
      </c>
      <c r="P49" s="38" t="s">
        <v>262</v>
      </c>
      <c r="Q49" s="81">
        <f>Q50+Q53+Q56</f>
        <v>5.659899999999992E-2</v>
      </c>
      <c r="R49" s="89">
        <f>R50+R53+R56</f>
        <v>169796.99999999977</v>
      </c>
      <c r="S49" s="268"/>
      <c r="T49" s="81"/>
      <c r="U49" s="81"/>
      <c r="V49" s="269"/>
      <c r="W49" s="262"/>
      <c r="X49" s="3"/>
      <c r="Y49" s="3"/>
      <c r="Z49" s="3"/>
      <c r="AA49" s="38" t="s">
        <v>261</v>
      </c>
      <c r="AB49" s="81">
        <f>AB50+AB53+AB56</f>
        <v>0</v>
      </c>
      <c r="AC49" s="81">
        <f>AC50+AC53+AC56</f>
        <v>0</v>
      </c>
      <c r="AD49" s="38" t="s">
        <v>262</v>
      </c>
      <c r="AE49" s="81">
        <f>AE50+AE53+AE56</f>
        <v>0</v>
      </c>
      <c r="AF49" s="89">
        <f>AF50+AF53+AF56</f>
        <v>0</v>
      </c>
      <c r="AG49" s="268"/>
      <c r="AH49" s="81"/>
      <c r="AI49" s="81"/>
      <c r="AJ49" s="269"/>
      <c r="AK49" s="262"/>
      <c r="AL49" s="3"/>
      <c r="AM49" s="3"/>
      <c r="AN49" s="3"/>
      <c r="AO49" s="38" t="s">
        <v>116</v>
      </c>
      <c r="AP49" s="81">
        <f>AP50+AP53+AP56</f>
        <v>0.21900000000000006</v>
      </c>
      <c r="AQ49" s="81">
        <f>AQ50+AQ53+AQ56</f>
        <v>8760000.0000000019</v>
      </c>
      <c r="AR49" s="38" t="s">
        <v>116</v>
      </c>
      <c r="AS49" s="81">
        <f>AS50+AS53+AS56</f>
        <v>4.7961000000000011E-2</v>
      </c>
      <c r="AT49" s="89">
        <f>AT50+AT53+AT56</f>
        <v>1918440.0000000005</v>
      </c>
      <c r="AU49" s="268"/>
      <c r="AV49" s="81"/>
      <c r="AW49" s="81"/>
      <c r="AX49" s="269"/>
      <c r="AY49" s="262"/>
      <c r="AZ49" s="3"/>
      <c r="BA49" s="3"/>
      <c r="BB49" s="3"/>
      <c r="BC49" s="38" t="s">
        <v>116</v>
      </c>
      <c r="BD49" s="81">
        <f>BD50+BD53+BD56</f>
        <v>0</v>
      </c>
      <c r="BE49" s="81">
        <f>BE50+BE53+BE56</f>
        <v>0</v>
      </c>
      <c r="BF49" s="38" t="s">
        <v>116</v>
      </c>
      <c r="BG49" s="81">
        <f>BG50+BG53+BG56</f>
        <v>0</v>
      </c>
      <c r="BH49" s="89">
        <f>BH50+BH53+BH56</f>
        <v>0</v>
      </c>
      <c r="BI49" s="268"/>
      <c r="BJ49" s="81"/>
      <c r="BK49" s="81"/>
      <c r="BL49" s="269"/>
      <c r="BM49" s="262"/>
      <c r="BN49" s="3"/>
      <c r="BO49" s="3"/>
      <c r="BP49" s="3"/>
      <c r="BQ49" s="38" t="s">
        <v>116</v>
      </c>
      <c r="BR49" s="81">
        <f>BR50+BR53+BR56</f>
        <v>0</v>
      </c>
      <c r="BS49" s="81">
        <f>BS50+BS53+BS56</f>
        <v>0</v>
      </c>
      <c r="BT49" s="38" t="s">
        <v>116</v>
      </c>
      <c r="BU49" s="81">
        <f>BU50+BU53+BU56</f>
        <v>0</v>
      </c>
      <c r="BV49" s="89">
        <f>BV50+BV53+BV56</f>
        <v>0</v>
      </c>
      <c r="BW49" s="268"/>
      <c r="BX49" s="81"/>
      <c r="BY49" s="81"/>
      <c r="BZ49" s="269"/>
      <c r="CA49" s="262"/>
      <c r="CB49" s="3"/>
      <c r="CC49" s="38"/>
      <c r="CD49" s="81"/>
      <c r="CE49" s="38" t="s">
        <v>116</v>
      </c>
      <c r="CF49" s="81">
        <f>CF50+CF53+CF56</f>
        <v>0</v>
      </c>
      <c r="CG49" s="81">
        <f>CG50+CG53+CG56</f>
        <v>0</v>
      </c>
      <c r="CH49" s="38" t="s">
        <v>116</v>
      </c>
      <c r="CI49" s="81">
        <f>CI50+CI53+CI56</f>
        <v>0</v>
      </c>
      <c r="CJ49" s="89">
        <f>CJ50+CJ53+CJ56</f>
        <v>0</v>
      </c>
      <c r="CK49" s="268"/>
      <c r="CL49" s="81"/>
      <c r="CM49" s="81"/>
      <c r="CN49" s="269"/>
      <c r="CO49" s="282"/>
    </row>
    <row r="50" spans="1:93" ht="15" customHeight="1">
      <c r="A50" s="304" t="s">
        <v>33</v>
      </c>
      <c r="B50" s="64" t="s">
        <v>8</v>
      </c>
      <c r="C50" s="65" t="s">
        <v>20</v>
      </c>
      <c r="D50" s="126">
        <v>365</v>
      </c>
      <c r="E50" s="119" t="s">
        <v>187</v>
      </c>
      <c r="F50" s="119" t="s">
        <v>108</v>
      </c>
      <c r="G50" s="185" t="s">
        <v>400</v>
      </c>
      <c r="H50" s="305" t="s">
        <v>188</v>
      </c>
      <c r="I50" s="263"/>
      <c r="J50" s="70"/>
      <c r="K50" s="70"/>
      <c r="L50" s="70"/>
      <c r="M50" s="80" t="s">
        <v>115</v>
      </c>
      <c r="N50" s="79">
        <f>SUM(N51:N52)</f>
        <v>2.4633999999999903</v>
      </c>
      <c r="O50" s="79">
        <f>SUM(O51:O52)</f>
        <v>7390199.9999999702</v>
      </c>
      <c r="P50" s="80" t="s">
        <v>115</v>
      </c>
      <c r="Q50" s="79">
        <f>SUM(Q51:Q52)</f>
        <v>1.8305999999999926E-2</v>
      </c>
      <c r="R50" s="256">
        <f>SUM(R51:R52)</f>
        <v>54917.999999999782</v>
      </c>
      <c r="S50" s="270"/>
      <c r="T50" s="79"/>
      <c r="U50" s="79"/>
      <c r="V50" s="271"/>
      <c r="W50" s="263"/>
      <c r="X50" s="70"/>
      <c r="Y50" s="70"/>
      <c r="Z50" s="70"/>
      <c r="AA50" s="80" t="s">
        <v>115</v>
      </c>
      <c r="AB50" s="79">
        <f>SUM(AB51:AB52)</f>
        <v>0</v>
      </c>
      <c r="AC50" s="79">
        <f>SUM(AC51:AC52)</f>
        <v>0</v>
      </c>
      <c r="AD50" s="80" t="s">
        <v>115</v>
      </c>
      <c r="AE50" s="79">
        <f>SUM(AE51:AE52)</f>
        <v>0</v>
      </c>
      <c r="AF50" s="256">
        <f>SUM(AF51:AF52)</f>
        <v>0</v>
      </c>
      <c r="AG50" s="270"/>
      <c r="AH50" s="79"/>
      <c r="AI50" s="79"/>
      <c r="AJ50" s="271"/>
      <c r="AK50" s="263"/>
      <c r="AL50" s="70"/>
      <c r="AM50" s="70"/>
      <c r="AN50" s="70"/>
      <c r="AO50" s="80" t="s">
        <v>115</v>
      </c>
      <c r="AP50" s="79">
        <f>SUM(AP51:AP52)</f>
        <v>0.21900000000000006</v>
      </c>
      <c r="AQ50" s="79">
        <f>SUM(AQ51:AQ52)</f>
        <v>8760000.0000000019</v>
      </c>
      <c r="AR50" s="80" t="s">
        <v>115</v>
      </c>
      <c r="AS50" s="79">
        <f>SUM(AS51:AS52)</f>
        <v>4.7961000000000011E-2</v>
      </c>
      <c r="AT50" s="256">
        <f>SUM(AT51:AT52)</f>
        <v>1918440.0000000005</v>
      </c>
      <c r="AU50" s="270"/>
      <c r="AV50" s="79"/>
      <c r="AW50" s="79"/>
      <c r="AX50" s="271"/>
      <c r="AY50" s="263"/>
      <c r="AZ50" s="70"/>
      <c r="BA50" s="70"/>
      <c r="BB50" s="70"/>
      <c r="BC50" s="80" t="s">
        <v>115</v>
      </c>
      <c r="BD50" s="79">
        <f>SUM(BD51:BD52)</f>
        <v>0</v>
      </c>
      <c r="BE50" s="79">
        <f>SUM(BE51:BE52)</f>
        <v>0</v>
      </c>
      <c r="BF50" s="80" t="s">
        <v>115</v>
      </c>
      <c r="BG50" s="79">
        <f>SUM(BG51:BG52)</f>
        <v>0</v>
      </c>
      <c r="BH50" s="256">
        <f>SUM(BH51:BH52)</f>
        <v>0</v>
      </c>
      <c r="BI50" s="270"/>
      <c r="BJ50" s="79"/>
      <c r="BK50" s="79"/>
      <c r="BL50" s="271"/>
      <c r="BM50" s="263"/>
      <c r="BN50" s="70"/>
      <c r="BO50" s="70"/>
      <c r="BP50" s="70"/>
      <c r="BQ50" s="80" t="s">
        <v>115</v>
      </c>
      <c r="BR50" s="79">
        <f>SUM(BR51:BR52)</f>
        <v>0</v>
      </c>
      <c r="BS50" s="79">
        <f>SUM(BS51:BS52)</f>
        <v>0</v>
      </c>
      <c r="BT50" s="80" t="s">
        <v>115</v>
      </c>
      <c r="BU50" s="79">
        <f>SUM(BU51:BU52)</f>
        <v>0</v>
      </c>
      <c r="BV50" s="256">
        <f>SUM(BV51:BV52)</f>
        <v>0</v>
      </c>
      <c r="BW50" s="270"/>
      <c r="BX50" s="79"/>
      <c r="BY50" s="79"/>
      <c r="BZ50" s="271"/>
      <c r="CA50" s="263"/>
      <c r="CB50" s="70"/>
      <c r="CC50" s="80"/>
      <c r="CD50" s="79"/>
      <c r="CE50" s="80" t="s">
        <v>115</v>
      </c>
      <c r="CF50" s="79">
        <f>SUM(CF51:CF52)</f>
        <v>0</v>
      </c>
      <c r="CG50" s="79">
        <f>SUM(CG51:CG52)</f>
        <v>0</v>
      </c>
      <c r="CH50" s="80" t="s">
        <v>115</v>
      </c>
      <c r="CI50" s="79">
        <f>SUM(CI51:CI52)</f>
        <v>0</v>
      </c>
      <c r="CJ50" s="256">
        <f>SUM(CJ51:CJ52)</f>
        <v>0</v>
      </c>
      <c r="CK50" s="270"/>
      <c r="CL50" s="79"/>
      <c r="CM50" s="79"/>
      <c r="CN50" s="271"/>
      <c r="CO50" s="285"/>
    </row>
    <row r="51" spans="1:93" ht="38.25">
      <c r="A51" s="306" t="s">
        <v>33</v>
      </c>
      <c r="B51" s="8" t="s">
        <v>8</v>
      </c>
      <c r="C51" s="8">
        <v>1</v>
      </c>
      <c r="D51" s="199">
        <v>365</v>
      </c>
      <c r="E51" s="118" t="s">
        <v>187</v>
      </c>
      <c r="F51" s="118" t="s">
        <v>108</v>
      </c>
      <c r="G51" s="196" t="s">
        <v>400</v>
      </c>
      <c r="H51" s="307" t="s">
        <v>188</v>
      </c>
      <c r="I51" s="265" t="s">
        <v>695</v>
      </c>
      <c r="J51" s="51">
        <v>628.9</v>
      </c>
      <c r="K51" s="51">
        <v>631.16</v>
      </c>
      <c r="L51" s="105">
        <f t="shared" ref="L51:L52" si="33">K51-J51</f>
        <v>2.2599999999999909</v>
      </c>
      <c r="M51" s="73">
        <f>100-'PLAN_EXEC ATÉ 2022)'!P46</f>
        <v>100</v>
      </c>
      <c r="N51" s="52">
        <f t="shared" ref="N51:N52" si="34">L51*M51/100</f>
        <v>2.2599999999999909</v>
      </c>
      <c r="O51" s="139">
        <f>N51*AUXILIAR!$B$50</f>
        <v>6779999.999999973</v>
      </c>
      <c r="P51" s="219"/>
      <c r="Q51" s="52">
        <f>N51*P51/100</f>
        <v>0</v>
      </c>
      <c r="R51" s="296">
        <f>Q51*AUXILIAR!$B$50</f>
        <v>0</v>
      </c>
      <c r="S51" s="287"/>
      <c r="T51" s="139"/>
      <c r="U51" s="52"/>
      <c r="V51" s="275"/>
      <c r="W51" s="208"/>
      <c r="X51" s="6"/>
      <c r="Y51" s="6"/>
      <c r="Z51" s="6"/>
      <c r="AA51" s="6"/>
      <c r="AB51" s="6"/>
      <c r="AC51" s="6"/>
      <c r="AD51" s="6"/>
      <c r="AE51" s="6"/>
      <c r="AF51" s="255"/>
      <c r="AG51" s="276"/>
      <c r="AH51" s="56"/>
      <c r="AI51" s="8"/>
      <c r="AJ51" s="273"/>
      <c r="AK51" s="294" t="s">
        <v>388</v>
      </c>
      <c r="AL51" s="51">
        <v>709</v>
      </c>
      <c r="AM51" s="51">
        <v>709</v>
      </c>
      <c r="AN51" s="51">
        <v>1</v>
      </c>
      <c r="AO51" s="214">
        <f>100-('PLAN_EXEC ATÉ 2022)'!AJ46+'META_EXEC 2023'!AK46)</f>
        <v>21.900000000000006</v>
      </c>
      <c r="AP51" s="52">
        <f t="shared" ref="AP51" si="35">AN51*AO51/100</f>
        <v>0.21900000000000006</v>
      </c>
      <c r="AQ51" s="139">
        <f>AP51*AUXILIAR!$B$59</f>
        <v>8760000.0000000019</v>
      </c>
      <c r="AR51" s="219">
        <v>21.9</v>
      </c>
      <c r="AS51" s="52">
        <f>AP51*AR51/100</f>
        <v>4.7961000000000011E-2</v>
      </c>
      <c r="AT51" s="289">
        <f>AS51*AUXILIAR!$B$59</f>
        <v>1918440.0000000005</v>
      </c>
      <c r="AU51" s="287"/>
      <c r="AV51" s="139"/>
      <c r="AW51" s="52"/>
      <c r="AX51" s="275"/>
      <c r="AY51" s="208"/>
      <c r="AZ51" s="6"/>
      <c r="BA51" s="6"/>
      <c r="BB51" s="6"/>
      <c r="BC51" s="6"/>
      <c r="BD51" s="6"/>
      <c r="BE51" s="6"/>
      <c r="BF51" s="6"/>
      <c r="BG51" s="6"/>
      <c r="BH51" s="255"/>
      <c r="BI51" s="272"/>
      <c r="BJ51" s="56"/>
      <c r="BK51" s="8"/>
      <c r="BL51" s="273"/>
      <c r="BM51" s="208"/>
      <c r="BN51" s="6"/>
      <c r="BO51" s="6"/>
      <c r="BP51" s="6"/>
      <c r="BQ51" s="6"/>
      <c r="BR51" s="6"/>
      <c r="BS51" s="6"/>
      <c r="BT51" s="6"/>
      <c r="BU51" s="6"/>
      <c r="BV51" s="255"/>
      <c r="BW51" s="272"/>
      <c r="BX51" s="56"/>
      <c r="BY51" s="8"/>
      <c r="BZ51" s="273"/>
      <c r="CA51" s="208"/>
      <c r="CB51" s="6"/>
      <c r="CC51" s="6"/>
      <c r="CD51" s="6"/>
      <c r="CE51" s="6"/>
      <c r="CF51" s="6"/>
      <c r="CG51" s="6"/>
      <c r="CH51" s="6"/>
      <c r="CI51" s="6"/>
      <c r="CJ51" s="255"/>
      <c r="CK51" s="272"/>
      <c r="CL51" s="56"/>
      <c r="CM51" s="8"/>
      <c r="CN51" s="273"/>
      <c r="CO51" s="284"/>
    </row>
    <row r="52" spans="1:93" ht="30">
      <c r="A52" s="306" t="s">
        <v>33</v>
      </c>
      <c r="B52" s="8" t="s">
        <v>8</v>
      </c>
      <c r="C52" s="8">
        <v>1</v>
      </c>
      <c r="D52" s="199">
        <v>365</v>
      </c>
      <c r="E52" s="118" t="s">
        <v>187</v>
      </c>
      <c r="F52" s="118" t="s">
        <v>108</v>
      </c>
      <c r="G52" s="196" t="s">
        <v>400</v>
      </c>
      <c r="H52" s="307" t="s">
        <v>188</v>
      </c>
      <c r="I52" s="265" t="s">
        <v>696</v>
      </c>
      <c r="J52" s="51">
        <v>628.9</v>
      </c>
      <c r="K52" s="51">
        <v>631.16</v>
      </c>
      <c r="L52" s="105">
        <f t="shared" si="33"/>
        <v>2.2599999999999909</v>
      </c>
      <c r="M52" s="214">
        <f>100-('PLAN_EXEC ATÉ 2022)'!P47+'META_EXEC 2023'!Q47)</f>
        <v>9</v>
      </c>
      <c r="N52" s="52">
        <f t="shared" si="34"/>
        <v>0.20339999999999919</v>
      </c>
      <c r="O52" s="139">
        <f>N52*AUXILIAR!$B$50</f>
        <v>610199.99999999756</v>
      </c>
      <c r="P52" s="219">
        <v>9</v>
      </c>
      <c r="Q52" s="52">
        <f>N52*P52/100</f>
        <v>1.8305999999999926E-2</v>
      </c>
      <c r="R52" s="296">
        <f>Q52*AUXILIAR!$B$50</f>
        <v>54917.999999999782</v>
      </c>
      <c r="S52" s="287"/>
      <c r="T52" s="139"/>
      <c r="U52" s="52"/>
      <c r="V52" s="275"/>
      <c r="W52" s="208"/>
      <c r="X52" s="6"/>
      <c r="Y52" s="6"/>
      <c r="Z52" s="6"/>
      <c r="AA52" s="6"/>
      <c r="AB52" s="6"/>
      <c r="AC52" s="6"/>
      <c r="AD52" s="6"/>
      <c r="AE52" s="6"/>
      <c r="AF52" s="255"/>
      <c r="AG52" s="276"/>
      <c r="AH52" s="56"/>
      <c r="AI52" s="8"/>
      <c r="AJ52" s="273"/>
      <c r="AK52" s="208"/>
      <c r="AL52" s="6"/>
      <c r="AM52" s="6"/>
      <c r="AN52" s="6"/>
      <c r="AO52" s="6"/>
      <c r="AP52" s="6"/>
      <c r="AQ52" s="6"/>
      <c r="AR52" s="6"/>
      <c r="AS52" s="6"/>
      <c r="AT52" s="255"/>
      <c r="AU52" s="276"/>
      <c r="AV52" s="56"/>
      <c r="AW52" s="8"/>
      <c r="AX52" s="273"/>
      <c r="AY52" s="208"/>
      <c r="AZ52" s="6"/>
      <c r="BA52" s="6"/>
      <c r="BB52" s="6"/>
      <c r="BC52" s="6"/>
      <c r="BD52" s="6"/>
      <c r="BE52" s="6"/>
      <c r="BF52" s="6"/>
      <c r="BG52" s="6"/>
      <c r="BH52" s="255"/>
      <c r="BI52" s="276"/>
      <c r="BJ52" s="56"/>
      <c r="BK52" s="8"/>
      <c r="BL52" s="273"/>
      <c r="BM52" s="208"/>
      <c r="BN52" s="6"/>
      <c r="BO52" s="6"/>
      <c r="BP52" s="6"/>
      <c r="BQ52" s="6"/>
      <c r="BR52" s="6"/>
      <c r="BS52" s="6"/>
      <c r="BT52" s="6"/>
      <c r="BU52" s="6"/>
      <c r="BV52" s="255"/>
      <c r="BW52" s="276"/>
      <c r="BX52" s="56"/>
      <c r="BY52" s="8"/>
      <c r="BZ52" s="273"/>
      <c r="CA52" s="208"/>
      <c r="CB52" s="6"/>
      <c r="CC52" s="6"/>
      <c r="CD52" s="6"/>
      <c r="CE52" s="6"/>
      <c r="CF52" s="6"/>
      <c r="CG52" s="6"/>
      <c r="CH52" s="6"/>
      <c r="CI52" s="6"/>
      <c r="CJ52" s="255"/>
      <c r="CK52" s="276"/>
      <c r="CL52" s="56"/>
      <c r="CM52" s="8"/>
      <c r="CN52" s="273"/>
      <c r="CO52" s="284"/>
    </row>
    <row r="53" spans="1:93" ht="15">
      <c r="A53" s="304" t="s">
        <v>33</v>
      </c>
      <c r="B53" s="64" t="s">
        <v>8</v>
      </c>
      <c r="C53" s="65" t="s">
        <v>20</v>
      </c>
      <c r="D53" s="126">
        <v>364</v>
      </c>
      <c r="E53" s="119" t="s">
        <v>187</v>
      </c>
      <c r="F53" s="119" t="s">
        <v>108</v>
      </c>
      <c r="G53" s="185" t="s">
        <v>400</v>
      </c>
      <c r="H53" s="305" t="s">
        <v>188</v>
      </c>
      <c r="I53" s="263"/>
      <c r="J53" s="70"/>
      <c r="K53" s="70"/>
      <c r="L53" s="70"/>
      <c r="M53" s="80" t="s">
        <v>115</v>
      </c>
      <c r="N53" s="79">
        <f>SUM(N54:N55)</f>
        <v>0</v>
      </c>
      <c r="O53" s="79">
        <f>SUM(O54:O55)</f>
        <v>0</v>
      </c>
      <c r="P53" s="80" t="s">
        <v>115</v>
      </c>
      <c r="Q53" s="79">
        <f>SUM(Q54:Q55)</f>
        <v>0</v>
      </c>
      <c r="R53" s="256">
        <f>SUM(R54:R55)</f>
        <v>0</v>
      </c>
      <c r="S53" s="270"/>
      <c r="T53" s="79"/>
      <c r="U53" s="79"/>
      <c r="V53" s="271"/>
      <c r="W53" s="263"/>
      <c r="X53" s="70"/>
      <c r="Y53" s="70"/>
      <c r="Z53" s="70"/>
      <c r="AA53" s="80" t="s">
        <v>115</v>
      </c>
      <c r="AB53" s="79">
        <f>SUM(AB54:AB55)</f>
        <v>0</v>
      </c>
      <c r="AC53" s="79">
        <f>SUM(AC54:AC55)</f>
        <v>0</v>
      </c>
      <c r="AD53" s="80" t="s">
        <v>115</v>
      </c>
      <c r="AE53" s="79">
        <f>SUM(AE54:AE55)</f>
        <v>0</v>
      </c>
      <c r="AF53" s="256">
        <f>SUM(AF54:AF55)</f>
        <v>0</v>
      </c>
      <c r="AG53" s="270"/>
      <c r="AH53" s="79"/>
      <c r="AI53" s="79"/>
      <c r="AJ53" s="271"/>
      <c r="AK53" s="263"/>
      <c r="AL53" s="70"/>
      <c r="AM53" s="70"/>
      <c r="AN53" s="70"/>
      <c r="AO53" s="80" t="s">
        <v>115</v>
      </c>
      <c r="AP53" s="79">
        <f>SUM(AP54:AP55)</f>
        <v>0</v>
      </c>
      <c r="AQ53" s="79">
        <f>SUM(AQ54:AQ55)</f>
        <v>0</v>
      </c>
      <c r="AR53" s="80" t="s">
        <v>115</v>
      </c>
      <c r="AS53" s="79">
        <f>SUM(AS54:AS55)</f>
        <v>0</v>
      </c>
      <c r="AT53" s="256">
        <f>SUM(AT54:AT55)</f>
        <v>0</v>
      </c>
      <c r="AU53" s="270"/>
      <c r="AV53" s="79"/>
      <c r="AW53" s="79"/>
      <c r="AX53" s="271"/>
      <c r="AY53" s="263"/>
      <c r="AZ53" s="70"/>
      <c r="BA53" s="70"/>
      <c r="BB53" s="70"/>
      <c r="BC53" s="80" t="s">
        <v>115</v>
      </c>
      <c r="BD53" s="79">
        <f>SUM(BD54:BD55)</f>
        <v>0</v>
      </c>
      <c r="BE53" s="79">
        <f>SUM(BE54:BE55)</f>
        <v>0</v>
      </c>
      <c r="BF53" s="80" t="s">
        <v>115</v>
      </c>
      <c r="BG53" s="79">
        <f>SUM(BG54:BG55)</f>
        <v>0</v>
      </c>
      <c r="BH53" s="256">
        <f>SUM(BH54:BH55)</f>
        <v>0</v>
      </c>
      <c r="BI53" s="270"/>
      <c r="BJ53" s="79"/>
      <c r="BK53" s="79"/>
      <c r="BL53" s="271"/>
      <c r="BM53" s="263"/>
      <c r="BN53" s="70"/>
      <c r="BO53" s="70"/>
      <c r="BP53" s="70"/>
      <c r="BQ53" s="80" t="s">
        <v>115</v>
      </c>
      <c r="BR53" s="79">
        <f>SUM(BR54:BR55)</f>
        <v>0</v>
      </c>
      <c r="BS53" s="79">
        <f>SUM(BS54:BS55)</f>
        <v>0</v>
      </c>
      <c r="BT53" s="80" t="s">
        <v>115</v>
      </c>
      <c r="BU53" s="79">
        <f>SUM(BU54:BU55)</f>
        <v>0</v>
      </c>
      <c r="BV53" s="256">
        <f>SUM(BV54:BV55)</f>
        <v>0</v>
      </c>
      <c r="BW53" s="270"/>
      <c r="BX53" s="79"/>
      <c r="BY53" s="79"/>
      <c r="BZ53" s="271"/>
      <c r="CA53" s="263"/>
      <c r="CB53" s="70"/>
      <c r="CC53" s="70"/>
      <c r="CD53" s="70"/>
      <c r="CE53" s="80" t="s">
        <v>115</v>
      </c>
      <c r="CF53" s="79">
        <f>SUM(CF54:CF55)</f>
        <v>0</v>
      </c>
      <c r="CG53" s="79">
        <f>SUM(CG54:CG55)</f>
        <v>0</v>
      </c>
      <c r="CH53" s="80" t="s">
        <v>115</v>
      </c>
      <c r="CI53" s="79">
        <f>SUM(CI54:CI55)</f>
        <v>0</v>
      </c>
      <c r="CJ53" s="256">
        <f>SUM(CJ54:CJ55)</f>
        <v>0</v>
      </c>
      <c r="CK53" s="270"/>
      <c r="CL53" s="79"/>
      <c r="CM53" s="79"/>
      <c r="CN53" s="271"/>
      <c r="CO53" s="283"/>
    </row>
    <row r="54" spans="1:93" ht="22.5">
      <c r="A54" s="306" t="s">
        <v>33</v>
      </c>
      <c r="B54" s="8" t="s">
        <v>8</v>
      </c>
      <c r="C54" s="8"/>
      <c r="D54" s="199">
        <v>364</v>
      </c>
      <c r="E54" s="118" t="s">
        <v>187</v>
      </c>
      <c r="F54" s="118" t="s">
        <v>108</v>
      </c>
      <c r="G54" s="196" t="s">
        <v>400</v>
      </c>
      <c r="H54" s="307" t="s">
        <v>188</v>
      </c>
      <c r="I54" s="208"/>
      <c r="J54" s="6"/>
      <c r="K54" s="6"/>
      <c r="L54" s="6"/>
      <c r="M54" s="6"/>
      <c r="N54" s="6"/>
      <c r="O54" s="6"/>
      <c r="P54" s="6"/>
      <c r="Q54" s="6"/>
      <c r="R54" s="255"/>
      <c r="S54" s="276"/>
      <c r="T54" s="56"/>
      <c r="U54" s="8"/>
      <c r="V54" s="273"/>
      <c r="W54" s="208"/>
      <c r="X54" s="6"/>
      <c r="Y54" s="6"/>
      <c r="Z54" s="6"/>
      <c r="AA54" s="6"/>
      <c r="AB54" s="6"/>
      <c r="AC54" s="6"/>
      <c r="AD54" s="6"/>
      <c r="AE54" s="6"/>
      <c r="AF54" s="255"/>
      <c r="AG54" s="276"/>
      <c r="AH54" s="56"/>
      <c r="AI54" s="8"/>
      <c r="AJ54" s="273"/>
      <c r="AK54" s="208"/>
      <c r="AL54" s="6"/>
      <c r="AM54" s="6"/>
      <c r="AN54" s="6"/>
      <c r="AO54" s="6"/>
      <c r="AP54" s="6"/>
      <c r="AQ54" s="6"/>
      <c r="AR54" s="6"/>
      <c r="AS54" s="6"/>
      <c r="AT54" s="255"/>
      <c r="AU54" s="276"/>
      <c r="AV54" s="56"/>
      <c r="AW54" s="8"/>
      <c r="AX54" s="273"/>
      <c r="AY54" s="208"/>
      <c r="AZ54" s="6"/>
      <c r="BA54" s="6"/>
      <c r="BB54" s="6"/>
      <c r="BC54" s="6"/>
      <c r="BD54" s="6"/>
      <c r="BE54" s="6"/>
      <c r="BF54" s="6"/>
      <c r="BG54" s="6"/>
      <c r="BH54" s="255"/>
      <c r="BI54" s="276"/>
      <c r="BJ54" s="56"/>
      <c r="BK54" s="8"/>
      <c r="BL54" s="273"/>
      <c r="BM54" s="208"/>
      <c r="BN54" s="6"/>
      <c r="BO54" s="6"/>
      <c r="BP54" s="6"/>
      <c r="BQ54" s="6"/>
      <c r="BR54" s="6"/>
      <c r="BS54" s="6"/>
      <c r="BT54" s="6"/>
      <c r="BU54" s="6"/>
      <c r="BV54" s="255"/>
      <c r="BW54" s="276"/>
      <c r="BX54" s="56"/>
      <c r="BY54" s="8"/>
      <c r="BZ54" s="273"/>
      <c r="CA54" s="208"/>
      <c r="CB54" s="6"/>
      <c r="CC54" s="6"/>
      <c r="CD54" s="6"/>
      <c r="CE54" s="6"/>
      <c r="CF54" s="6"/>
      <c r="CG54" s="6"/>
      <c r="CH54" s="6"/>
      <c r="CI54" s="6"/>
      <c r="CJ54" s="255"/>
      <c r="CK54" s="276"/>
      <c r="CL54" s="56"/>
      <c r="CM54" s="8"/>
      <c r="CN54" s="273"/>
      <c r="CO54" s="284"/>
    </row>
    <row r="55" spans="1:93" ht="22.5">
      <c r="A55" s="306" t="s">
        <v>33</v>
      </c>
      <c r="B55" s="8" t="s">
        <v>8</v>
      </c>
      <c r="C55" s="8"/>
      <c r="D55" s="199">
        <v>364</v>
      </c>
      <c r="E55" s="118" t="s">
        <v>187</v>
      </c>
      <c r="F55" s="118" t="s">
        <v>108</v>
      </c>
      <c r="G55" s="196" t="s">
        <v>400</v>
      </c>
      <c r="H55" s="307" t="s">
        <v>188</v>
      </c>
      <c r="I55" s="208"/>
      <c r="J55" s="6"/>
      <c r="K55" s="6"/>
      <c r="L55" s="6"/>
      <c r="M55" s="6"/>
      <c r="N55" s="6"/>
      <c r="O55" s="6"/>
      <c r="P55" s="6"/>
      <c r="Q55" s="6"/>
      <c r="R55" s="255"/>
      <c r="S55" s="276"/>
      <c r="T55" s="56"/>
      <c r="U55" s="8"/>
      <c r="V55" s="273"/>
      <c r="W55" s="208"/>
      <c r="X55" s="6"/>
      <c r="Y55" s="6"/>
      <c r="Z55" s="6"/>
      <c r="AA55" s="6"/>
      <c r="AB55" s="6"/>
      <c r="AC55" s="6"/>
      <c r="AD55" s="6"/>
      <c r="AE55" s="6"/>
      <c r="AF55" s="255"/>
      <c r="AG55" s="276"/>
      <c r="AH55" s="56"/>
      <c r="AI55" s="8"/>
      <c r="AJ55" s="273"/>
      <c r="AK55" s="208"/>
      <c r="AL55" s="6"/>
      <c r="AM55" s="6"/>
      <c r="AN55" s="6"/>
      <c r="AO55" s="6"/>
      <c r="AP55" s="6"/>
      <c r="AQ55" s="6"/>
      <c r="AR55" s="6"/>
      <c r="AS55" s="6"/>
      <c r="AT55" s="255"/>
      <c r="AU55" s="276"/>
      <c r="AV55" s="56"/>
      <c r="AW55" s="8"/>
      <c r="AX55" s="273"/>
      <c r="AY55" s="208"/>
      <c r="AZ55" s="6"/>
      <c r="BA55" s="6"/>
      <c r="BB55" s="6"/>
      <c r="BC55" s="6"/>
      <c r="BD55" s="6"/>
      <c r="BE55" s="6"/>
      <c r="BF55" s="6"/>
      <c r="BG55" s="6"/>
      <c r="BH55" s="255"/>
      <c r="BI55" s="276"/>
      <c r="BJ55" s="56"/>
      <c r="BK55" s="8"/>
      <c r="BL55" s="273"/>
      <c r="BM55" s="208"/>
      <c r="BN55" s="6"/>
      <c r="BO55" s="6"/>
      <c r="BP55" s="6"/>
      <c r="BQ55" s="6"/>
      <c r="BR55" s="6"/>
      <c r="BS55" s="6"/>
      <c r="BT55" s="6"/>
      <c r="BU55" s="6"/>
      <c r="BV55" s="255"/>
      <c r="BW55" s="276"/>
      <c r="BX55" s="56"/>
      <c r="BY55" s="8"/>
      <c r="BZ55" s="273"/>
      <c r="CA55" s="208"/>
      <c r="CB55" s="6"/>
      <c r="CC55" s="6"/>
      <c r="CD55" s="6"/>
      <c r="CE55" s="6"/>
      <c r="CF55" s="6"/>
      <c r="CG55" s="6"/>
      <c r="CH55" s="6"/>
      <c r="CI55" s="6"/>
      <c r="CJ55" s="255"/>
      <c r="CK55" s="276"/>
      <c r="CL55" s="56"/>
      <c r="CM55" s="8"/>
      <c r="CN55" s="273"/>
      <c r="CO55" s="284"/>
    </row>
    <row r="56" spans="1:93" ht="15">
      <c r="A56" s="304" t="s">
        <v>33</v>
      </c>
      <c r="B56" s="64" t="s">
        <v>18</v>
      </c>
      <c r="C56" s="65" t="s">
        <v>143</v>
      </c>
      <c r="D56" s="126">
        <v>364</v>
      </c>
      <c r="E56" s="119" t="s">
        <v>187</v>
      </c>
      <c r="F56" s="119" t="s">
        <v>108</v>
      </c>
      <c r="G56" s="185" t="s">
        <v>400</v>
      </c>
      <c r="H56" s="305" t="s">
        <v>188</v>
      </c>
      <c r="I56" s="263"/>
      <c r="J56" s="70"/>
      <c r="K56" s="70"/>
      <c r="L56" s="70"/>
      <c r="M56" s="80" t="s">
        <v>115</v>
      </c>
      <c r="N56" s="79">
        <f>SUM(N57:N59)</f>
        <v>3.7749999999999999</v>
      </c>
      <c r="O56" s="79">
        <f>SUM(O57:O59)</f>
        <v>11325000</v>
      </c>
      <c r="P56" s="80" t="s">
        <v>115</v>
      </c>
      <c r="Q56" s="79">
        <f>SUM(Q57:Q59)</f>
        <v>3.8292999999999994E-2</v>
      </c>
      <c r="R56" s="256">
        <f>SUM(R57:R59)</f>
        <v>114879</v>
      </c>
      <c r="S56" s="270"/>
      <c r="T56" s="79"/>
      <c r="U56" s="79"/>
      <c r="V56" s="271"/>
      <c r="W56" s="263"/>
      <c r="X56" s="70"/>
      <c r="Y56" s="70"/>
      <c r="Z56" s="70"/>
      <c r="AA56" s="80" t="s">
        <v>115</v>
      </c>
      <c r="AB56" s="79">
        <f>SUM(AB57:AB59)</f>
        <v>0</v>
      </c>
      <c r="AC56" s="79">
        <f>SUM(AC57:AC59)</f>
        <v>0</v>
      </c>
      <c r="AD56" s="80" t="s">
        <v>115</v>
      </c>
      <c r="AE56" s="79">
        <f>SUM(AE57:AE59)</f>
        <v>0</v>
      </c>
      <c r="AF56" s="256">
        <f>SUM(AF57:AF59)</f>
        <v>0</v>
      </c>
      <c r="AG56" s="270"/>
      <c r="AH56" s="79"/>
      <c r="AI56" s="79"/>
      <c r="AJ56" s="271"/>
      <c r="AK56" s="263"/>
      <c r="AL56" s="70"/>
      <c r="AM56" s="70"/>
      <c r="AN56" s="70"/>
      <c r="AO56" s="80" t="s">
        <v>115</v>
      </c>
      <c r="AP56" s="79">
        <f>SUM(AP57:AP59)</f>
        <v>0</v>
      </c>
      <c r="AQ56" s="79">
        <f>SUM(AQ57:AQ59)</f>
        <v>0</v>
      </c>
      <c r="AR56" s="80" t="s">
        <v>115</v>
      </c>
      <c r="AS56" s="79">
        <f>SUM(AS57:AS59)</f>
        <v>0</v>
      </c>
      <c r="AT56" s="256">
        <f>SUM(AT57:AT59)</f>
        <v>0</v>
      </c>
      <c r="AU56" s="270"/>
      <c r="AV56" s="79"/>
      <c r="AW56" s="79"/>
      <c r="AX56" s="271"/>
      <c r="AY56" s="263"/>
      <c r="AZ56" s="70"/>
      <c r="BA56" s="70"/>
      <c r="BB56" s="70"/>
      <c r="BC56" s="80" t="s">
        <v>115</v>
      </c>
      <c r="BD56" s="79">
        <f>SUM(BD57:BD59)</f>
        <v>0</v>
      </c>
      <c r="BE56" s="79">
        <f>SUM(BE57:BE59)</f>
        <v>0</v>
      </c>
      <c r="BF56" s="80" t="s">
        <v>115</v>
      </c>
      <c r="BG56" s="79">
        <f>SUM(BG57:BG59)</f>
        <v>0</v>
      </c>
      <c r="BH56" s="256">
        <f>SUM(BH57:BH59)</f>
        <v>0</v>
      </c>
      <c r="BI56" s="270"/>
      <c r="BJ56" s="79"/>
      <c r="BK56" s="79"/>
      <c r="BL56" s="271"/>
      <c r="BM56" s="263"/>
      <c r="BN56" s="70"/>
      <c r="BO56" s="70"/>
      <c r="BP56" s="70"/>
      <c r="BQ56" s="80" t="s">
        <v>115</v>
      </c>
      <c r="BR56" s="79">
        <f>SUM(BR57:BR59)</f>
        <v>0</v>
      </c>
      <c r="BS56" s="79">
        <f>SUM(BS57:BS59)</f>
        <v>0</v>
      </c>
      <c r="BT56" s="80" t="s">
        <v>115</v>
      </c>
      <c r="BU56" s="79">
        <f>SUM(BU57:BU59)</f>
        <v>0</v>
      </c>
      <c r="BV56" s="256">
        <f>SUM(BV57:BV59)</f>
        <v>0</v>
      </c>
      <c r="BW56" s="270"/>
      <c r="BX56" s="79"/>
      <c r="BY56" s="79"/>
      <c r="BZ56" s="271"/>
      <c r="CA56" s="263"/>
      <c r="CB56" s="70"/>
      <c r="CC56" s="70"/>
      <c r="CD56" s="70"/>
      <c r="CE56" s="80" t="s">
        <v>115</v>
      </c>
      <c r="CF56" s="79">
        <f>SUM(CF57:CF59)</f>
        <v>0</v>
      </c>
      <c r="CG56" s="79">
        <f>SUM(CG57:CG59)</f>
        <v>0</v>
      </c>
      <c r="CH56" s="80" t="s">
        <v>115</v>
      </c>
      <c r="CI56" s="79">
        <f>SUM(CI57:CI59)</f>
        <v>0</v>
      </c>
      <c r="CJ56" s="256">
        <f>SUM(CJ57:CJ59)</f>
        <v>0</v>
      </c>
      <c r="CK56" s="270"/>
      <c r="CL56" s="79"/>
      <c r="CM56" s="79"/>
      <c r="CN56" s="271"/>
      <c r="CO56" s="283"/>
    </row>
    <row r="57" spans="1:93" ht="22.5">
      <c r="A57" s="306" t="s">
        <v>33</v>
      </c>
      <c r="B57" s="8" t="s">
        <v>18</v>
      </c>
      <c r="C57" s="8">
        <v>1</v>
      </c>
      <c r="D57" s="199">
        <v>364</v>
      </c>
      <c r="E57" s="118" t="s">
        <v>187</v>
      </c>
      <c r="F57" s="118" t="s">
        <v>108</v>
      </c>
      <c r="G57" s="196" t="s">
        <v>400</v>
      </c>
      <c r="H57" s="307" t="s">
        <v>188</v>
      </c>
      <c r="I57" s="265" t="s">
        <v>390</v>
      </c>
      <c r="J57" s="51">
        <v>5</v>
      </c>
      <c r="K57" s="51">
        <v>8.5</v>
      </c>
      <c r="L57" s="53">
        <f t="shared" ref="L57:L59" si="36">K57-J57</f>
        <v>3.5</v>
      </c>
      <c r="M57" s="52">
        <f>100-'META_EXEC 2023'!Q52</f>
        <v>100</v>
      </c>
      <c r="N57" s="52">
        <f t="shared" ref="N57:N59" si="37">L57*M57/100</f>
        <v>3.5</v>
      </c>
      <c r="O57" s="139">
        <f>N57*AUXILIAR!$B$50</f>
        <v>10500000</v>
      </c>
      <c r="P57" s="214">
        <v>0</v>
      </c>
      <c r="Q57" s="52">
        <f t="shared" ref="Q57:Q59" si="38">N57*P57/100</f>
        <v>0</v>
      </c>
      <c r="R57" s="296">
        <f>Q57*AUXILIAR!$B$50</f>
        <v>0</v>
      </c>
      <c r="S57" s="287"/>
      <c r="T57" s="139"/>
      <c r="U57" s="52"/>
      <c r="V57" s="275"/>
      <c r="W57" s="208"/>
      <c r="X57" s="6"/>
      <c r="Y57" s="6"/>
      <c r="Z57" s="6"/>
      <c r="AA57" s="6"/>
      <c r="AB57" s="6"/>
      <c r="AC57" s="6"/>
      <c r="AD57" s="6"/>
      <c r="AE57" s="6"/>
      <c r="AF57" s="255"/>
      <c r="AG57" s="276"/>
      <c r="AH57" s="56"/>
      <c r="AI57" s="8"/>
      <c r="AJ57" s="273"/>
      <c r="AK57" s="208"/>
      <c r="AL57" s="6"/>
      <c r="AM57" s="6"/>
      <c r="AN57" s="6"/>
      <c r="AO57" s="6"/>
      <c r="AP57" s="6"/>
      <c r="AQ57" s="6"/>
      <c r="AR57" s="6"/>
      <c r="AS57" s="6"/>
      <c r="AT57" s="255"/>
      <c r="AU57" s="276"/>
      <c r="AV57" s="56"/>
      <c r="AW57" s="8"/>
      <c r="AX57" s="273"/>
      <c r="AY57" s="208"/>
      <c r="AZ57" s="6"/>
      <c r="BA57" s="6"/>
      <c r="BB57" s="6"/>
      <c r="BC57" s="6"/>
      <c r="BD57" s="6"/>
      <c r="BE57" s="6"/>
      <c r="BF57" s="6"/>
      <c r="BG57" s="6"/>
      <c r="BH57" s="255"/>
      <c r="BI57" s="276"/>
      <c r="BJ57" s="56"/>
      <c r="BK57" s="8"/>
      <c r="BL57" s="273"/>
      <c r="BM57" s="208"/>
      <c r="BN57" s="6"/>
      <c r="BO57" s="6"/>
      <c r="BP57" s="6"/>
      <c r="BQ57" s="6"/>
      <c r="BR57" s="6"/>
      <c r="BS57" s="6"/>
      <c r="BT57" s="6"/>
      <c r="BU57" s="6"/>
      <c r="BV57" s="255"/>
      <c r="BW57" s="276"/>
      <c r="BX57" s="56"/>
      <c r="BY57" s="8"/>
      <c r="BZ57" s="273"/>
      <c r="CA57" s="208"/>
      <c r="CB57" s="6"/>
      <c r="CC57" s="6"/>
      <c r="CD57" s="6"/>
      <c r="CE57" s="6"/>
      <c r="CF57" s="6"/>
      <c r="CG57" s="6"/>
      <c r="CH57" s="6"/>
      <c r="CI57" s="6"/>
      <c r="CJ57" s="255"/>
      <c r="CK57" s="276"/>
      <c r="CL57" s="56"/>
      <c r="CM57" s="8"/>
      <c r="CN57" s="273"/>
      <c r="CO57" s="284"/>
    </row>
    <row r="58" spans="1:93" ht="30">
      <c r="A58" s="306" t="s">
        <v>33</v>
      </c>
      <c r="B58" s="8" t="s">
        <v>18</v>
      </c>
      <c r="C58" s="8">
        <v>1</v>
      </c>
      <c r="D58" s="199">
        <v>364</v>
      </c>
      <c r="E58" s="118" t="s">
        <v>187</v>
      </c>
      <c r="F58" s="118" t="s">
        <v>108</v>
      </c>
      <c r="G58" s="196" t="s">
        <v>400</v>
      </c>
      <c r="H58" s="307" t="s">
        <v>188</v>
      </c>
      <c r="I58" s="265" t="s">
        <v>391</v>
      </c>
      <c r="J58" s="51">
        <v>57</v>
      </c>
      <c r="K58" s="51">
        <v>58</v>
      </c>
      <c r="L58" s="53">
        <f t="shared" si="36"/>
        <v>1</v>
      </c>
      <c r="M58" s="52">
        <f>100-'META_EXEC 2023'!Q53</f>
        <v>12.200000000000003</v>
      </c>
      <c r="N58" s="52">
        <f t="shared" si="37"/>
        <v>0.12200000000000003</v>
      </c>
      <c r="O58" s="139">
        <f>N58*AUXILIAR!$B$50</f>
        <v>366000.00000000006</v>
      </c>
      <c r="P58" s="214">
        <v>12.2</v>
      </c>
      <c r="Q58" s="52">
        <f t="shared" si="38"/>
        <v>1.4884000000000001E-2</v>
      </c>
      <c r="R58" s="296">
        <f>Q58*AUXILIAR!$B$50</f>
        <v>44652.000000000007</v>
      </c>
      <c r="S58" s="287"/>
      <c r="T58" s="139"/>
      <c r="U58" s="52"/>
      <c r="V58" s="275"/>
      <c r="W58" s="208"/>
      <c r="X58" s="6"/>
      <c r="Y58" s="6"/>
      <c r="Z58" s="6"/>
      <c r="AA58" s="6"/>
      <c r="AB58" s="6"/>
      <c r="AC58" s="6"/>
      <c r="AD58" s="6"/>
      <c r="AE58" s="6"/>
      <c r="AF58" s="255"/>
      <c r="AG58" s="276"/>
      <c r="AH58" s="56"/>
      <c r="AI58" s="8"/>
      <c r="AJ58" s="273"/>
      <c r="AK58" s="208"/>
      <c r="AL58" s="6"/>
      <c r="AM58" s="6"/>
      <c r="AN58" s="6"/>
      <c r="AO58" s="6"/>
      <c r="AP58" s="6"/>
      <c r="AQ58" s="6"/>
      <c r="AR58" s="6"/>
      <c r="AS58" s="6"/>
      <c r="AT58" s="255"/>
      <c r="AU58" s="276"/>
      <c r="AV58" s="56"/>
      <c r="AW58" s="8"/>
      <c r="AX58" s="273"/>
      <c r="AY58" s="208"/>
      <c r="AZ58" s="6"/>
      <c r="BA58" s="6"/>
      <c r="BB58" s="6"/>
      <c r="BC58" s="6"/>
      <c r="BD58" s="6"/>
      <c r="BE58" s="6"/>
      <c r="BF58" s="6"/>
      <c r="BG58" s="6"/>
      <c r="BH58" s="255"/>
      <c r="BI58" s="276"/>
      <c r="BJ58" s="56"/>
      <c r="BK58" s="8"/>
      <c r="BL58" s="273"/>
      <c r="BM58" s="208"/>
      <c r="BN58" s="6"/>
      <c r="BO58" s="6"/>
      <c r="BP58" s="6"/>
      <c r="BQ58" s="6"/>
      <c r="BR58" s="6"/>
      <c r="BS58" s="6"/>
      <c r="BT58" s="6"/>
      <c r="BU58" s="6"/>
      <c r="BV58" s="255"/>
      <c r="BW58" s="276"/>
      <c r="BX58" s="56"/>
      <c r="BY58" s="8"/>
      <c r="BZ58" s="273"/>
      <c r="CA58" s="208"/>
      <c r="CB58" s="6"/>
      <c r="CC58" s="6"/>
      <c r="CD58" s="6"/>
      <c r="CE58" s="6"/>
      <c r="CF58" s="6"/>
      <c r="CG58" s="6"/>
      <c r="CH58" s="6"/>
      <c r="CI58" s="6"/>
      <c r="CJ58" s="255"/>
      <c r="CK58" s="276"/>
      <c r="CL58" s="56"/>
      <c r="CM58" s="8"/>
      <c r="CN58" s="273"/>
      <c r="CO58" s="284"/>
    </row>
    <row r="59" spans="1:93" ht="30">
      <c r="A59" s="306" t="s">
        <v>33</v>
      </c>
      <c r="B59" s="8" t="s">
        <v>18</v>
      </c>
      <c r="C59" s="8">
        <v>1</v>
      </c>
      <c r="D59" s="199">
        <v>364</v>
      </c>
      <c r="E59" s="118" t="s">
        <v>187</v>
      </c>
      <c r="F59" s="118" t="s">
        <v>108</v>
      </c>
      <c r="G59" s="196" t="s">
        <v>400</v>
      </c>
      <c r="H59" s="307" t="s">
        <v>188</v>
      </c>
      <c r="I59" s="265" t="s">
        <v>392</v>
      </c>
      <c r="J59" s="51">
        <v>57</v>
      </c>
      <c r="K59" s="51">
        <v>58</v>
      </c>
      <c r="L59" s="53">
        <f t="shared" si="36"/>
        <v>1</v>
      </c>
      <c r="M59" s="52">
        <f>100-'META_EXEC 2023'!Q54</f>
        <v>15.299999999999997</v>
      </c>
      <c r="N59" s="52">
        <f t="shared" si="37"/>
        <v>0.15299999999999997</v>
      </c>
      <c r="O59" s="139">
        <f>N59*AUXILIAR!$B$50</f>
        <v>458999.99999999988</v>
      </c>
      <c r="P59" s="214">
        <v>15.3</v>
      </c>
      <c r="Q59" s="52">
        <f t="shared" si="38"/>
        <v>2.3408999999999996E-2</v>
      </c>
      <c r="R59" s="296">
        <f>Q59*AUXILIAR!$B$50</f>
        <v>70226.999999999985</v>
      </c>
      <c r="S59" s="287"/>
      <c r="T59" s="139"/>
      <c r="U59" s="52"/>
      <c r="V59" s="275"/>
      <c r="W59" s="208"/>
      <c r="X59" s="6"/>
      <c r="Y59" s="6"/>
      <c r="Z59" s="6"/>
      <c r="AA59" s="6"/>
      <c r="AB59" s="6"/>
      <c r="AC59" s="6"/>
      <c r="AD59" s="6"/>
      <c r="AE59" s="6"/>
      <c r="AF59" s="255"/>
      <c r="AG59" s="276"/>
      <c r="AH59" s="56"/>
      <c r="AI59" s="8"/>
      <c r="AJ59" s="273"/>
      <c r="AK59" s="208"/>
      <c r="AL59" s="6"/>
      <c r="AM59" s="6"/>
      <c r="AN59" s="6"/>
      <c r="AO59" s="6"/>
      <c r="AP59" s="6"/>
      <c r="AQ59" s="6"/>
      <c r="AR59" s="6"/>
      <c r="AS59" s="6"/>
      <c r="AT59" s="255"/>
      <c r="AU59" s="276"/>
      <c r="AV59" s="56"/>
      <c r="AW59" s="8"/>
      <c r="AX59" s="273"/>
      <c r="AY59" s="208"/>
      <c r="AZ59" s="6"/>
      <c r="BA59" s="6"/>
      <c r="BB59" s="6"/>
      <c r="BC59" s="6"/>
      <c r="BD59" s="6"/>
      <c r="BE59" s="6"/>
      <c r="BF59" s="6"/>
      <c r="BG59" s="6"/>
      <c r="BH59" s="255"/>
      <c r="BI59" s="276"/>
      <c r="BJ59" s="56"/>
      <c r="BK59" s="8"/>
      <c r="BL59" s="273"/>
      <c r="BM59" s="208"/>
      <c r="BN59" s="6"/>
      <c r="BO59" s="6"/>
      <c r="BP59" s="6"/>
      <c r="BQ59" s="6"/>
      <c r="BR59" s="6"/>
      <c r="BS59" s="6"/>
      <c r="BT59" s="6"/>
      <c r="BU59" s="6"/>
      <c r="BV59" s="255"/>
      <c r="BW59" s="276"/>
      <c r="BX59" s="56"/>
      <c r="BY59" s="8"/>
      <c r="BZ59" s="273"/>
      <c r="CA59" s="208"/>
      <c r="CB59" s="6"/>
      <c r="CC59" s="6"/>
      <c r="CD59" s="6"/>
      <c r="CE59" s="6"/>
      <c r="CF59" s="6"/>
      <c r="CG59" s="6"/>
      <c r="CH59" s="6"/>
      <c r="CI59" s="6"/>
      <c r="CJ59" s="255"/>
      <c r="CK59" s="276"/>
      <c r="CL59" s="56"/>
      <c r="CM59" s="8"/>
      <c r="CN59" s="273"/>
      <c r="CO59" s="284"/>
    </row>
    <row r="60" spans="1:93" ht="42" customHeight="1">
      <c r="A60" s="302" t="s">
        <v>33</v>
      </c>
      <c r="B60" s="1" t="s">
        <v>172</v>
      </c>
      <c r="C60" s="2" t="s">
        <v>22</v>
      </c>
      <c r="D60" s="1">
        <v>1</v>
      </c>
      <c r="E60" s="2" t="s">
        <v>186</v>
      </c>
      <c r="F60" s="38" t="s">
        <v>108</v>
      </c>
      <c r="G60" s="2" t="s">
        <v>34</v>
      </c>
      <c r="H60" s="303" t="s">
        <v>188</v>
      </c>
      <c r="I60" s="262"/>
      <c r="J60" s="3"/>
      <c r="K60" s="3"/>
      <c r="L60" s="3"/>
      <c r="M60" s="38" t="s">
        <v>261</v>
      </c>
      <c r="N60" s="81">
        <f>N61</f>
        <v>2.0351099999999724</v>
      </c>
      <c r="O60" s="81">
        <f>O61</f>
        <v>6105329.999999918</v>
      </c>
      <c r="P60" s="38" t="s">
        <v>262</v>
      </c>
      <c r="Q60" s="81">
        <f>Q61</f>
        <v>0</v>
      </c>
      <c r="R60" s="89">
        <f>R61</f>
        <v>0</v>
      </c>
      <c r="S60" s="268"/>
      <c r="T60" s="81"/>
      <c r="U60" s="81"/>
      <c r="V60" s="269"/>
      <c r="W60" s="262"/>
      <c r="X60" s="3"/>
      <c r="Y60" s="3"/>
      <c r="Z60" s="3"/>
      <c r="AA60" s="38" t="s">
        <v>261</v>
      </c>
      <c r="AB60" s="81">
        <f>AB61</f>
        <v>0</v>
      </c>
      <c r="AC60" s="81">
        <f>AC61</f>
        <v>0</v>
      </c>
      <c r="AD60" s="38" t="s">
        <v>262</v>
      </c>
      <c r="AE60" s="81">
        <f>AE61</f>
        <v>0</v>
      </c>
      <c r="AF60" s="89">
        <f>AF61</f>
        <v>0</v>
      </c>
      <c r="AG60" s="268"/>
      <c r="AH60" s="81"/>
      <c r="AI60" s="81"/>
      <c r="AJ60" s="269"/>
      <c r="AK60" s="262"/>
      <c r="AL60" s="3"/>
      <c r="AM60" s="3"/>
      <c r="AN60" s="3"/>
      <c r="AO60" s="38" t="s">
        <v>116</v>
      </c>
      <c r="AP60" s="81">
        <f>AP61</f>
        <v>0.02</v>
      </c>
      <c r="AQ60" s="81">
        <f>AQ61</f>
        <v>400000</v>
      </c>
      <c r="AR60" s="38" t="s">
        <v>116</v>
      </c>
      <c r="AS60" s="81">
        <f>AS61</f>
        <v>2.0000000000000001E-4</v>
      </c>
      <c r="AT60" s="89">
        <f>AT61</f>
        <v>4000</v>
      </c>
      <c r="AU60" s="268"/>
      <c r="AV60" s="81"/>
      <c r="AW60" s="81"/>
      <c r="AX60" s="269"/>
      <c r="AY60" s="262"/>
      <c r="AZ60" s="3"/>
      <c r="BA60" s="3"/>
      <c r="BB60" s="3"/>
      <c r="BC60" s="38" t="s">
        <v>116</v>
      </c>
      <c r="BD60" s="81">
        <f>BD61</f>
        <v>0</v>
      </c>
      <c r="BE60" s="81">
        <f>BE61</f>
        <v>0</v>
      </c>
      <c r="BF60" s="38" t="s">
        <v>116</v>
      </c>
      <c r="BG60" s="81">
        <f>BG61</f>
        <v>0</v>
      </c>
      <c r="BH60" s="89">
        <f>BH61</f>
        <v>0</v>
      </c>
      <c r="BI60" s="268"/>
      <c r="BJ60" s="81"/>
      <c r="BK60" s="81"/>
      <c r="BL60" s="269"/>
      <c r="BM60" s="262"/>
      <c r="BN60" s="3"/>
      <c r="BO60" s="3"/>
      <c r="BP60" s="3"/>
      <c r="BQ60" s="38" t="s">
        <v>116</v>
      </c>
      <c r="BR60" s="81">
        <f>BR61</f>
        <v>0</v>
      </c>
      <c r="BS60" s="81">
        <f>BS61</f>
        <v>0</v>
      </c>
      <c r="BT60" s="38" t="s">
        <v>116</v>
      </c>
      <c r="BU60" s="81">
        <f>BU61</f>
        <v>0</v>
      </c>
      <c r="BV60" s="89">
        <f>BV61</f>
        <v>0</v>
      </c>
      <c r="BW60" s="268"/>
      <c r="BX60" s="81"/>
      <c r="BY60" s="81"/>
      <c r="BZ60" s="269"/>
      <c r="CA60" s="262"/>
      <c r="CB60" s="3"/>
      <c r="CC60" s="38"/>
      <c r="CD60" s="81"/>
      <c r="CE60" s="38" t="s">
        <v>116</v>
      </c>
      <c r="CF60" s="81">
        <f>CF61</f>
        <v>0</v>
      </c>
      <c r="CG60" s="81">
        <f>CG61</f>
        <v>0</v>
      </c>
      <c r="CH60" s="38" t="s">
        <v>116</v>
      </c>
      <c r="CI60" s="81">
        <f>CI61</f>
        <v>0</v>
      </c>
      <c r="CJ60" s="89">
        <f>CJ61</f>
        <v>0</v>
      </c>
      <c r="CK60" s="268"/>
      <c r="CL60" s="81"/>
      <c r="CM60" s="81"/>
      <c r="CN60" s="269"/>
      <c r="CO60" s="282"/>
    </row>
    <row r="61" spans="1:93" ht="15">
      <c r="A61" s="304" t="s">
        <v>33</v>
      </c>
      <c r="B61" s="64" t="s">
        <v>12</v>
      </c>
      <c r="C61" s="65" t="s">
        <v>401</v>
      </c>
      <c r="D61" s="126">
        <v>101</v>
      </c>
      <c r="E61" s="119" t="s">
        <v>186</v>
      </c>
      <c r="F61" s="119" t="s">
        <v>108</v>
      </c>
      <c r="G61" s="186" t="s">
        <v>34</v>
      </c>
      <c r="H61" s="308"/>
      <c r="I61" s="263"/>
      <c r="J61" s="70"/>
      <c r="K61" s="70"/>
      <c r="L61" s="70"/>
      <c r="M61" s="80" t="s">
        <v>115</v>
      </c>
      <c r="N61" s="79">
        <f>SUM(N62:N69)</f>
        <v>2.0351099999999724</v>
      </c>
      <c r="O61" s="79">
        <f>SUM(O62:O69)</f>
        <v>6105329.999999918</v>
      </c>
      <c r="P61" s="80" t="s">
        <v>115</v>
      </c>
      <c r="Q61" s="79">
        <f>SUM(Q62:Q69)</f>
        <v>0</v>
      </c>
      <c r="R61" s="256">
        <f>SUM(R62:R69)</f>
        <v>0</v>
      </c>
      <c r="S61" s="270"/>
      <c r="T61" s="79"/>
      <c r="U61" s="79"/>
      <c r="V61" s="271"/>
      <c r="W61" s="263"/>
      <c r="X61" s="70"/>
      <c r="Y61" s="70"/>
      <c r="Z61" s="70"/>
      <c r="AA61" s="80" t="s">
        <v>115</v>
      </c>
      <c r="AB61" s="79">
        <f>SUM(AB62:AB69)</f>
        <v>0</v>
      </c>
      <c r="AC61" s="79">
        <f>SUM(AC62:AC69)</f>
        <v>0</v>
      </c>
      <c r="AD61" s="80" t="s">
        <v>115</v>
      </c>
      <c r="AE61" s="79">
        <f>SUM(AE62:AE69)</f>
        <v>0</v>
      </c>
      <c r="AF61" s="256">
        <f>SUM(AF62:AF69)</f>
        <v>0</v>
      </c>
      <c r="AG61" s="270"/>
      <c r="AH61" s="79"/>
      <c r="AI61" s="79"/>
      <c r="AJ61" s="271"/>
      <c r="AK61" s="263"/>
      <c r="AL61" s="70"/>
      <c r="AM61" s="70"/>
      <c r="AN61" s="70"/>
      <c r="AO61" s="80" t="s">
        <v>115</v>
      </c>
      <c r="AP61" s="79">
        <f>SUM(AP62:AP69)</f>
        <v>0.02</v>
      </c>
      <c r="AQ61" s="79">
        <f>SUM(AQ62:AQ69)</f>
        <v>400000</v>
      </c>
      <c r="AR61" s="80" t="s">
        <v>115</v>
      </c>
      <c r="AS61" s="79">
        <f>SUM(AS62:AS69)</f>
        <v>2.0000000000000001E-4</v>
      </c>
      <c r="AT61" s="256">
        <f>SUM(AT62:AT69)</f>
        <v>4000</v>
      </c>
      <c r="AU61" s="270"/>
      <c r="AV61" s="79"/>
      <c r="AW61" s="79"/>
      <c r="AX61" s="271"/>
      <c r="AY61" s="263"/>
      <c r="AZ61" s="70"/>
      <c r="BA61" s="70"/>
      <c r="BB61" s="70"/>
      <c r="BC61" s="80" t="s">
        <v>115</v>
      </c>
      <c r="BD61" s="79">
        <f>SUM(BD62:BD69)</f>
        <v>0</v>
      </c>
      <c r="BE61" s="79">
        <f>SUM(BE62:BE69)</f>
        <v>0</v>
      </c>
      <c r="BF61" s="80" t="s">
        <v>115</v>
      </c>
      <c r="BG61" s="79">
        <f>SUM(BG62:BG69)</f>
        <v>0</v>
      </c>
      <c r="BH61" s="256">
        <f>SUM(BH62:BH69)</f>
        <v>0</v>
      </c>
      <c r="BI61" s="270"/>
      <c r="BJ61" s="79"/>
      <c r="BK61" s="79"/>
      <c r="BL61" s="271"/>
      <c r="BM61" s="263"/>
      <c r="BN61" s="70"/>
      <c r="BO61" s="70"/>
      <c r="BP61" s="70"/>
      <c r="BQ61" s="80" t="s">
        <v>115</v>
      </c>
      <c r="BR61" s="79">
        <f>SUM(BR62:BR69)</f>
        <v>0</v>
      </c>
      <c r="BS61" s="79">
        <f>SUM(BS62:BS69)</f>
        <v>0</v>
      </c>
      <c r="BT61" s="80" t="s">
        <v>115</v>
      </c>
      <c r="BU61" s="79">
        <f>SUM(BU62:BU69)</f>
        <v>0</v>
      </c>
      <c r="BV61" s="256">
        <f>SUM(BV62:BV69)</f>
        <v>0</v>
      </c>
      <c r="BW61" s="270"/>
      <c r="BX61" s="79"/>
      <c r="BY61" s="79"/>
      <c r="BZ61" s="271"/>
      <c r="CA61" s="263"/>
      <c r="CB61" s="70"/>
      <c r="CC61" s="80"/>
      <c r="CD61" s="79"/>
      <c r="CE61" s="80" t="s">
        <v>115</v>
      </c>
      <c r="CF61" s="79">
        <f>SUM(CF62:CF69)</f>
        <v>0</v>
      </c>
      <c r="CG61" s="79">
        <f>SUM(CG62:CG69)</f>
        <v>0</v>
      </c>
      <c r="CH61" s="80" t="s">
        <v>115</v>
      </c>
      <c r="CI61" s="79">
        <f>SUM(CI62:CI69)</f>
        <v>0</v>
      </c>
      <c r="CJ61" s="256">
        <f>SUM(CJ62:CJ69)</f>
        <v>0</v>
      </c>
      <c r="CK61" s="270"/>
      <c r="CL61" s="79"/>
      <c r="CM61" s="79"/>
      <c r="CN61" s="271"/>
      <c r="CO61" s="285"/>
    </row>
    <row r="62" spans="1:93" ht="15">
      <c r="A62" s="306" t="s">
        <v>33</v>
      </c>
      <c r="B62" s="8" t="s">
        <v>12</v>
      </c>
      <c r="C62" s="8">
        <v>1</v>
      </c>
      <c r="D62" s="199">
        <v>101</v>
      </c>
      <c r="E62" s="118" t="s">
        <v>186</v>
      </c>
      <c r="F62" s="118" t="s">
        <v>108</v>
      </c>
      <c r="G62" s="195" t="s">
        <v>34</v>
      </c>
      <c r="H62" s="307" t="s">
        <v>188</v>
      </c>
      <c r="I62" s="265" t="s">
        <v>405</v>
      </c>
      <c r="J62" s="51">
        <v>327.5</v>
      </c>
      <c r="K62" s="51">
        <v>328.83</v>
      </c>
      <c r="L62" s="51">
        <f t="shared" ref="L62:L64" si="39">K62-J62</f>
        <v>1.3299999999999841</v>
      </c>
      <c r="M62" s="52">
        <f>100-'META_EXEC 2023'!Q57</f>
        <v>100</v>
      </c>
      <c r="N62" s="182">
        <f t="shared" ref="N62:N66" si="40">L62*M62/100</f>
        <v>1.3299999999999841</v>
      </c>
      <c r="O62" s="139">
        <f>N62*AUXILIAR!$B$50</f>
        <v>3989999.999999952</v>
      </c>
      <c r="P62" s="110">
        <v>0</v>
      </c>
      <c r="Q62" s="52">
        <f t="shared" ref="Q62:Q66" si="41">N62*P62/100</f>
        <v>0</v>
      </c>
      <c r="R62" s="296">
        <f>Q62*AUXILIAR!$B$50</f>
        <v>0</v>
      </c>
      <c r="S62" s="287"/>
      <c r="T62" s="139"/>
      <c r="U62" s="52"/>
      <c r="V62" s="275"/>
      <c r="W62" s="208"/>
      <c r="X62" s="6"/>
      <c r="Y62" s="6"/>
      <c r="Z62" s="6"/>
      <c r="AA62" s="6"/>
      <c r="AB62" s="6"/>
      <c r="AC62" s="6"/>
      <c r="AD62" s="6"/>
      <c r="AE62" s="6"/>
      <c r="AF62" s="255"/>
      <c r="AG62" s="276"/>
      <c r="AH62" s="56"/>
      <c r="AI62" s="8"/>
      <c r="AJ62" s="273"/>
      <c r="AK62" s="265" t="s">
        <v>407</v>
      </c>
      <c r="AL62" s="51">
        <v>328.85</v>
      </c>
      <c r="AM62" s="51">
        <v>328.85</v>
      </c>
      <c r="AN62" s="51">
        <v>1</v>
      </c>
      <c r="AO62" s="52">
        <f>100-'META_EXEC 2023'!AK57</f>
        <v>1</v>
      </c>
      <c r="AP62" s="52">
        <f>AN62*AO62/100</f>
        <v>0.01</v>
      </c>
      <c r="AQ62" s="139">
        <f>AP62*AUXILIAR!$B$61</f>
        <v>200000</v>
      </c>
      <c r="AR62" s="52">
        <v>1</v>
      </c>
      <c r="AS62" s="52">
        <f>AP62*AR62/100</f>
        <v>1E-4</v>
      </c>
      <c r="AT62" s="260">
        <f>AS62*AUXILIAR!$B$61</f>
        <v>2000</v>
      </c>
      <c r="AU62" s="287"/>
      <c r="AV62" s="139"/>
      <c r="AW62" s="52"/>
      <c r="AX62" s="275"/>
      <c r="AY62" s="208"/>
      <c r="AZ62" s="6"/>
      <c r="BA62" s="6"/>
      <c r="BB62" s="6"/>
      <c r="BC62" s="6"/>
      <c r="BD62" s="6"/>
      <c r="BE62" s="6"/>
      <c r="BF62" s="6"/>
      <c r="BG62" s="6"/>
      <c r="BH62" s="255"/>
      <c r="BI62" s="272"/>
      <c r="BJ62" s="56"/>
      <c r="BK62" s="8"/>
      <c r="BL62" s="273"/>
      <c r="BM62" s="208"/>
      <c r="BN62" s="6"/>
      <c r="BO62" s="6"/>
      <c r="BP62" s="6"/>
      <c r="BQ62" s="6"/>
      <c r="BR62" s="6"/>
      <c r="BS62" s="6"/>
      <c r="BT62" s="6"/>
      <c r="BU62" s="6"/>
      <c r="BV62" s="255"/>
      <c r="BW62" s="272"/>
      <c r="BX62" s="56"/>
      <c r="BY62" s="8"/>
      <c r="BZ62" s="273"/>
      <c r="CA62" s="208"/>
      <c r="CB62" s="6"/>
      <c r="CC62" s="6"/>
      <c r="CD62" s="6"/>
      <c r="CE62" s="6"/>
      <c r="CF62" s="6"/>
      <c r="CG62" s="6"/>
      <c r="CH62" s="6"/>
      <c r="CI62" s="6"/>
      <c r="CJ62" s="255"/>
      <c r="CK62" s="272"/>
      <c r="CL62" s="56"/>
      <c r="CM62" s="8"/>
      <c r="CN62" s="273"/>
      <c r="CO62" s="284"/>
    </row>
    <row r="63" spans="1:93" ht="15">
      <c r="A63" s="306" t="s">
        <v>33</v>
      </c>
      <c r="B63" s="8" t="s">
        <v>12</v>
      </c>
      <c r="C63" s="8">
        <v>1</v>
      </c>
      <c r="D63" s="199">
        <v>101</v>
      </c>
      <c r="E63" s="118" t="s">
        <v>186</v>
      </c>
      <c r="F63" s="118" t="s">
        <v>108</v>
      </c>
      <c r="G63" s="195" t="s">
        <v>34</v>
      </c>
      <c r="H63" s="307" t="s">
        <v>188</v>
      </c>
      <c r="I63" s="265" t="s">
        <v>405</v>
      </c>
      <c r="J63" s="51">
        <v>328.9</v>
      </c>
      <c r="K63" s="51">
        <v>331.4</v>
      </c>
      <c r="L63" s="51">
        <f t="shared" si="39"/>
        <v>2.5</v>
      </c>
      <c r="M63" s="52">
        <f>100-'META_EXEC 2023'!Q58</f>
        <v>0.14000000000000057</v>
      </c>
      <c r="N63" s="182">
        <f t="shared" si="40"/>
        <v>3.5000000000000144E-3</v>
      </c>
      <c r="O63" s="139">
        <f>N63*AUXILIAR!$B$50</f>
        <v>10500.000000000044</v>
      </c>
      <c r="P63" s="110">
        <v>0</v>
      </c>
      <c r="Q63" s="52">
        <f t="shared" si="41"/>
        <v>0</v>
      </c>
      <c r="R63" s="296">
        <f>Q63*AUXILIAR!$B$50</f>
        <v>0</v>
      </c>
      <c r="S63" s="287"/>
      <c r="T63" s="139"/>
      <c r="U63" s="52"/>
      <c r="V63" s="275"/>
      <c r="W63" s="208"/>
      <c r="X63" s="6"/>
      <c r="Y63" s="6"/>
      <c r="Z63" s="6"/>
      <c r="AA63" s="6"/>
      <c r="AB63" s="6"/>
      <c r="AC63" s="6"/>
      <c r="AD63" s="6"/>
      <c r="AE63" s="6"/>
      <c r="AF63" s="255"/>
      <c r="AG63" s="276"/>
      <c r="AH63" s="56"/>
      <c r="AI63" s="8"/>
      <c r="AJ63" s="273"/>
      <c r="AK63" s="265" t="s">
        <v>408</v>
      </c>
      <c r="AL63" s="51">
        <v>328.75</v>
      </c>
      <c r="AM63" s="51">
        <v>328.75</v>
      </c>
      <c r="AN63" s="51">
        <v>1</v>
      </c>
      <c r="AO63" s="52">
        <f>100-'META_EXEC 2023'!AK58</f>
        <v>1</v>
      </c>
      <c r="AP63" s="52">
        <f>AN63*AO63/100</f>
        <v>0.01</v>
      </c>
      <c r="AQ63" s="139">
        <f>AP63*AUXILIAR!$B$61</f>
        <v>200000</v>
      </c>
      <c r="AR63" s="52">
        <v>1</v>
      </c>
      <c r="AS63" s="52">
        <f>AP63*AR63/100</f>
        <v>1E-4</v>
      </c>
      <c r="AT63" s="260">
        <f>AS63*AUXILIAR!$B$61</f>
        <v>2000</v>
      </c>
      <c r="AU63" s="287"/>
      <c r="AV63" s="139"/>
      <c r="AW63" s="52"/>
      <c r="AX63" s="275"/>
      <c r="AY63" s="208"/>
      <c r="AZ63" s="6"/>
      <c r="BA63" s="6"/>
      <c r="BB63" s="6"/>
      <c r="BC63" s="6"/>
      <c r="BD63" s="6"/>
      <c r="BE63" s="6"/>
      <c r="BF63" s="6"/>
      <c r="BG63" s="6"/>
      <c r="BH63" s="255"/>
      <c r="BI63" s="272"/>
      <c r="BJ63" s="56"/>
      <c r="BK63" s="8"/>
      <c r="BL63" s="273"/>
      <c r="BM63" s="208"/>
      <c r="BN63" s="6"/>
      <c r="BO63" s="6"/>
      <c r="BP63" s="6"/>
      <c r="BQ63" s="6"/>
      <c r="BR63" s="6"/>
      <c r="BS63" s="6"/>
      <c r="BT63" s="6"/>
      <c r="BU63" s="6"/>
      <c r="BV63" s="255"/>
      <c r="BW63" s="272"/>
      <c r="BX63" s="56"/>
      <c r="BY63" s="8"/>
      <c r="BZ63" s="273"/>
      <c r="CA63" s="208"/>
      <c r="CB63" s="6"/>
      <c r="CC63" s="6"/>
      <c r="CD63" s="6"/>
      <c r="CE63" s="6"/>
      <c r="CF63" s="6"/>
      <c r="CG63" s="6"/>
      <c r="CH63" s="6"/>
      <c r="CI63" s="6"/>
      <c r="CJ63" s="255"/>
      <c r="CK63" s="272"/>
      <c r="CL63" s="56"/>
      <c r="CM63" s="8"/>
      <c r="CN63" s="273"/>
      <c r="CO63" s="284"/>
    </row>
    <row r="64" spans="1:93" ht="15">
      <c r="A64" s="306" t="s">
        <v>33</v>
      </c>
      <c r="B64" s="8" t="s">
        <v>12</v>
      </c>
      <c r="C64" s="8">
        <v>1</v>
      </c>
      <c r="D64" s="199">
        <v>101</v>
      </c>
      <c r="E64" s="118" t="s">
        <v>186</v>
      </c>
      <c r="F64" s="118" t="s">
        <v>108</v>
      </c>
      <c r="G64" s="195" t="s">
        <v>34</v>
      </c>
      <c r="H64" s="307" t="s">
        <v>188</v>
      </c>
      <c r="I64" s="265" t="s">
        <v>405</v>
      </c>
      <c r="J64" s="51">
        <v>332.07</v>
      </c>
      <c r="K64" s="51">
        <v>332.77</v>
      </c>
      <c r="L64" s="51">
        <f t="shared" si="39"/>
        <v>0.69999999999998863</v>
      </c>
      <c r="M64" s="52">
        <f>100-'META_EXEC 2023'!Q59</f>
        <v>100</v>
      </c>
      <c r="N64" s="182">
        <f t="shared" si="40"/>
        <v>0.69999999999998863</v>
      </c>
      <c r="O64" s="139">
        <f>N64*AUXILIAR!$B$50</f>
        <v>2099999.999999966</v>
      </c>
      <c r="P64" s="110">
        <v>0</v>
      </c>
      <c r="Q64" s="52">
        <f t="shared" si="41"/>
        <v>0</v>
      </c>
      <c r="R64" s="296">
        <f>Q64*AUXILIAR!$B$50</f>
        <v>0</v>
      </c>
      <c r="S64" s="287"/>
      <c r="T64" s="139"/>
      <c r="U64" s="52"/>
      <c r="V64" s="275"/>
      <c r="W64" s="208"/>
      <c r="X64" s="6"/>
      <c r="Y64" s="6"/>
      <c r="Z64" s="6"/>
      <c r="AA64" s="6"/>
      <c r="AB64" s="6"/>
      <c r="AC64" s="6"/>
      <c r="AD64" s="6"/>
      <c r="AE64" s="6"/>
      <c r="AF64" s="255"/>
      <c r="AG64" s="276"/>
      <c r="AH64" s="56"/>
      <c r="AI64" s="8"/>
      <c r="AJ64" s="273"/>
      <c r="AK64" s="208"/>
      <c r="AL64" s="6"/>
      <c r="AM64" s="6"/>
      <c r="AN64" s="6"/>
      <c r="AO64" s="6"/>
      <c r="AP64" s="6"/>
      <c r="AQ64" s="6"/>
      <c r="AR64" s="6"/>
      <c r="AS64" s="6"/>
      <c r="AT64" s="255"/>
      <c r="AU64" s="276"/>
      <c r="AV64" s="56"/>
      <c r="AW64" s="8"/>
      <c r="AX64" s="273"/>
      <c r="AY64" s="208"/>
      <c r="AZ64" s="6"/>
      <c r="BA64" s="6"/>
      <c r="BB64" s="6"/>
      <c r="BC64" s="6"/>
      <c r="BD64" s="6"/>
      <c r="BE64" s="6"/>
      <c r="BF64" s="6"/>
      <c r="BG64" s="6"/>
      <c r="BH64" s="255"/>
      <c r="BI64" s="276"/>
      <c r="BJ64" s="56"/>
      <c r="BK64" s="8"/>
      <c r="BL64" s="273"/>
      <c r="BM64" s="208"/>
      <c r="BN64" s="6"/>
      <c r="BO64" s="6"/>
      <c r="BP64" s="6"/>
      <c r="BQ64" s="6"/>
      <c r="BR64" s="6"/>
      <c r="BS64" s="6"/>
      <c r="BT64" s="6"/>
      <c r="BU64" s="6"/>
      <c r="BV64" s="255"/>
      <c r="BW64" s="276"/>
      <c r="BX64" s="56"/>
      <c r="BY64" s="8"/>
      <c r="BZ64" s="273"/>
      <c r="CA64" s="208"/>
      <c r="CB64" s="6"/>
      <c r="CC64" s="6"/>
      <c r="CD64" s="6"/>
      <c r="CE64" s="6"/>
      <c r="CF64" s="6"/>
      <c r="CG64" s="6"/>
      <c r="CH64" s="6"/>
      <c r="CI64" s="6"/>
      <c r="CJ64" s="255"/>
      <c r="CK64" s="276"/>
      <c r="CL64" s="56"/>
      <c r="CM64" s="8"/>
      <c r="CN64" s="273"/>
      <c r="CO64" s="284"/>
    </row>
    <row r="65" spans="1:93" ht="15">
      <c r="A65" s="306" t="s">
        <v>33</v>
      </c>
      <c r="B65" s="8" t="s">
        <v>12</v>
      </c>
      <c r="C65" s="8">
        <v>1</v>
      </c>
      <c r="D65" s="199">
        <v>101</v>
      </c>
      <c r="E65" s="118" t="s">
        <v>186</v>
      </c>
      <c r="F65" s="118" t="s">
        <v>108</v>
      </c>
      <c r="G65" s="195" t="s">
        <v>34</v>
      </c>
      <c r="H65" s="307" t="s">
        <v>188</v>
      </c>
      <c r="I65" s="265" t="s">
        <v>406</v>
      </c>
      <c r="J65" s="51">
        <v>329.6</v>
      </c>
      <c r="K65" s="51">
        <v>328.45</v>
      </c>
      <c r="L65" s="51">
        <f t="shared" ref="L65:L66" si="42">-(K65-J65)</f>
        <v>1.1500000000000341</v>
      </c>
      <c r="M65" s="52">
        <f>100-'META_EXEC 2023'!Q60</f>
        <v>0.14000000000000057</v>
      </c>
      <c r="N65" s="182">
        <f t="shared" si="40"/>
        <v>1.6100000000000541E-3</v>
      </c>
      <c r="O65" s="139">
        <f>N65*AUXILIAR!$B$50</f>
        <v>4830.0000000001619</v>
      </c>
      <c r="P65" s="110">
        <v>0</v>
      </c>
      <c r="Q65" s="52">
        <f t="shared" si="41"/>
        <v>0</v>
      </c>
      <c r="R65" s="296">
        <f>Q65*AUXILIAR!$B$50</f>
        <v>0</v>
      </c>
      <c r="S65" s="287"/>
      <c r="T65" s="139"/>
      <c r="U65" s="52"/>
      <c r="V65" s="275"/>
      <c r="W65" s="208"/>
      <c r="X65" s="6"/>
      <c r="Y65" s="6"/>
      <c r="Z65" s="6"/>
      <c r="AA65" s="6"/>
      <c r="AB65" s="6"/>
      <c r="AC65" s="6"/>
      <c r="AD65" s="6"/>
      <c r="AE65" s="6"/>
      <c r="AF65" s="255"/>
      <c r="AG65" s="276"/>
      <c r="AH65" s="56"/>
      <c r="AI65" s="8"/>
      <c r="AJ65" s="273"/>
      <c r="AK65" s="208"/>
      <c r="AL65" s="6"/>
      <c r="AM65" s="6"/>
      <c r="AN65" s="6"/>
      <c r="AO65" s="6"/>
      <c r="AP65" s="6"/>
      <c r="AQ65" s="6"/>
      <c r="AR65" s="6"/>
      <c r="AS65" s="6"/>
      <c r="AT65" s="255"/>
      <c r="AU65" s="276"/>
      <c r="AV65" s="56"/>
      <c r="AW65" s="8"/>
      <c r="AX65" s="273"/>
      <c r="AY65" s="208"/>
      <c r="AZ65" s="6"/>
      <c r="BA65" s="6"/>
      <c r="BB65" s="6"/>
      <c r="BC65" s="6"/>
      <c r="BD65" s="6"/>
      <c r="BE65" s="6"/>
      <c r="BF65" s="6"/>
      <c r="BG65" s="6"/>
      <c r="BH65" s="255"/>
      <c r="BI65" s="276"/>
      <c r="BJ65" s="56"/>
      <c r="BK65" s="8"/>
      <c r="BL65" s="273"/>
      <c r="BM65" s="208"/>
      <c r="BN65" s="6"/>
      <c r="BO65" s="6"/>
      <c r="BP65" s="6"/>
      <c r="BQ65" s="6"/>
      <c r="BR65" s="6"/>
      <c r="BS65" s="6"/>
      <c r="BT65" s="6"/>
      <c r="BU65" s="6"/>
      <c r="BV65" s="255"/>
      <c r="BW65" s="276"/>
      <c r="BX65" s="56"/>
      <c r="BY65" s="8"/>
      <c r="BZ65" s="273"/>
      <c r="CA65" s="208"/>
      <c r="CB65" s="6"/>
      <c r="CC65" s="6"/>
      <c r="CD65" s="6"/>
      <c r="CE65" s="6"/>
      <c r="CF65" s="6"/>
      <c r="CG65" s="6"/>
      <c r="CH65" s="6"/>
      <c r="CI65" s="6"/>
      <c r="CJ65" s="255"/>
      <c r="CK65" s="276"/>
      <c r="CL65" s="56"/>
      <c r="CM65" s="8"/>
      <c r="CN65" s="273"/>
      <c r="CO65" s="284"/>
    </row>
    <row r="66" spans="1:93" ht="15">
      <c r="A66" s="306" t="s">
        <v>33</v>
      </c>
      <c r="B66" s="8" t="s">
        <v>12</v>
      </c>
      <c r="C66" s="8">
        <v>1</v>
      </c>
      <c r="D66" s="199">
        <v>101</v>
      </c>
      <c r="E66" s="118" t="s">
        <v>186</v>
      </c>
      <c r="F66" s="118" t="s">
        <v>108</v>
      </c>
      <c r="G66" s="195" t="s">
        <v>34</v>
      </c>
      <c r="H66" s="307" t="s">
        <v>188</v>
      </c>
      <c r="I66" s="265" t="s">
        <v>406</v>
      </c>
      <c r="J66" s="51">
        <v>278</v>
      </c>
      <c r="K66" s="51">
        <v>276.45</v>
      </c>
      <c r="L66" s="51">
        <f t="shared" si="42"/>
        <v>1.5500000000000114</v>
      </c>
      <c r="M66" s="52">
        <f>100-'META_EXEC 2023'!Q61</f>
        <v>0</v>
      </c>
      <c r="N66" s="182">
        <f t="shared" si="40"/>
        <v>0</v>
      </c>
      <c r="O66" s="139">
        <f>N66*AUXILIAR!$B$50</f>
        <v>0</v>
      </c>
      <c r="P66" s="110">
        <v>0</v>
      </c>
      <c r="Q66" s="52">
        <f t="shared" si="41"/>
        <v>0</v>
      </c>
      <c r="R66" s="296">
        <f>Q66*AUXILIAR!$B$50</f>
        <v>0</v>
      </c>
      <c r="S66" s="287"/>
      <c r="T66" s="139"/>
      <c r="U66" s="52"/>
      <c r="V66" s="275"/>
      <c r="W66" s="208"/>
      <c r="X66" s="6"/>
      <c r="Y66" s="6"/>
      <c r="Z66" s="6"/>
      <c r="AA66" s="6"/>
      <c r="AB66" s="6"/>
      <c r="AC66" s="6"/>
      <c r="AD66" s="6"/>
      <c r="AE66" s="6"/>
      <c r="AF66" s="255"/>
      <c r="AG66" s="276"/>
      <c r="AH66" s="56"/>
      <c r="AI66" s="8"/>
      <c r="AJ66" s="273"/>
      <c r="AK66" s="208"/>
      <c r="AL66" s="6"/>
      <c r="AM66" s="6"/>
      <c r="AN66" s="6"/>
      <c r="AO66" s="6"/>
      <c r="AP66" s="6"/>
      <c r="AQ66" s="6"/>
      <c r="AR66" s="6"/>
      <c r="AS66" s="6"/>
      <c r="AT66" s="255"/>
      <c r="AU66" s="276"/>
      <c r="AV66" s="56"/>
      <c r="AW66" s="8"/>
      <c r="AX66" s="273"/>
      <c r="AY66" s="208"/>
      <c r="AZ66" s="6"/>
      <c r="BA66" s="6"/>
      <c r="BB66" s="6"/>
      <c r="BC66" s="6"/>
      <c r="BD66" s="6"/>
      <c r="BE66" s="6"/>
      <c r="BF66" s="6"/>
      <c r="BG66" s="6"/>
      <c r="BH66" s="255"/>
      <c r="BI66" s="276"/>
      <c r="BJ66" s="56"/>
      <c r="BK66" s="8"/>
      <c r="BL66" s="273"/>
      <c r="BM66" s="208"/>
      <c r="BN66" s="6"/>
      <c r="BO66" s="6"/>
      <c r="BP66" s="6"/>
      <c r="BQ66" s="6"/>
      <c r="BR66" s="6"/>
      <c r="BS66" s="6"/>
      <c r="BT66" s="6"/>
      <c r="BU66" s="6"/>
      <c r="BV66" s="255"/>
      <c r="BW66" s="276"/>
      <c r="BX66" s="56"/>
      <c r="BY66" s="8"/>
      <c r="BZ66" s="273"/>
      <c r="CA66" s="208"/>
      <c r="CB66" s="6"/>
      <c r="CC66" s="6"/>
      <c r="CD66" s="6"/>
      <c r="CE66" s="6"/>
      <c r="CF66" s="6"/>
      <c r="CG66" s="6"/>
      <c r="CH66" s="6"/>
      <c r="CI66" s="6"/>
      <c r="CJ66" s="255"/>
      <c r="CK66" s="276"/>
      <c r="CL66" s="56"/>
      <c r="CM66" s="8"/>
      <c r="CN66" s="273"/>
      <c r="CO66" s="284"/>
    </row>
    <row r="67" spans="1:93" ht="15">
      <c r="A67" s="306" t="s">
        <v>33</v>
      </c>
      <c r="B67" s="8" t="s">
        <v>12</v>
      </c>
      <c r="C67" s="8">
        <v>1</v>
      </c>
      <c r="D67" s="199">
        <v>101</v>
      </c>
      <c r="E67" s="118" t="s">
        <v>186</v>
      </c>
      <c r="F67" s="118" t="s">
        <v>108</v>
      </c>
      <c r="G67" s="195" t="s">
        <v>34</v>
      </c>
      <c r="H67" s="307" t="s">
        <v>188</v>
      </c>
      <c r="I67" s="265" t="s">
        <v>406</v>
      </c>
      <c r="J67" s="51">
        <v>275.7</v>
      </c>
      <c r="K67" s="51">
        <v>273.73</v>
      </c>
      <c r="L67" s="51">
        <f>-(K67-J67)</f>
        <v>1.9699999999999704</v>
      </c>
      <c r="M67" s="52">
        <f>100-'META_EXEC 2023'!Q62</f>
        <v>0</v>
      </c>
      <c r="N67" s="182">
        <f>L67*M67/100</f>
        <v>0</v>
      </c>
      <c r="O67" s="139">
        <f>N67*AUXILIAR!$B$50</f>
        <v>0</v>
      </c>
      <c r="P67" s="110">
        <v>0</v>
      </c>
      <c r="Q67" s="52">
        <f>N67*P67/100</f>
        <v>0</v>
      </c>
      <c r="R67" s="296">
        <f>Q67*AUXILIAR!$B$50</f>
        <v>0</v>
      </c>
      <c r="S67" s="287"/>
      <c r="T67" s="139"/>
      <c r="U67" s="52"/>
      <c r="V67" s="275"/>
      <c r="W67" s="208"/>
      <c r="X67" s="6"/>
      <c r="Y67" s="6"/>
      <c r="Z67" s="6"/>
      <c r="AA67" s="6"/>
      <c r="AB67" s="6"/>
      <c r="AC67" s="6"/>
      <c r="AD67" s="6"/>
      <c r="AE67" s="6"/>
      <c r="AF67" s="255"/>
      <c r="AG67" s="276"/>
      <c r="AH67" s="56"/>
      <c r="AI67" s="8"/>
      <c r="AJ67" s="273"/>
      <c r="AK67" s="208"/>
      <c r="AL67" s="6"/>
      <c r="AM67" s="6"/>
      <c r="AN67" s="6"/>
      <c r="AO67" s="6"/>
      <c r="AP67" s="6"/>
      <c r="AQ67" s="6"/>
      <c r="AR67" s="6"/>
      <c r="AS67" s="6"/>
      <c r="AT67" s="255"/>
      <c r="AU67" s="276"/>
      <c r="AV67" s="56"/>
      <c r="AW67" s="8"/>
      <c r="AX67" s="273"/>
      <c r="AY67" s="208"/>
      <c r="AZ67" s="6"/>
      <c r="BA67" s="6"/>
      <c r="BB67" s="6"/>
      <c r="BC67" s="6"/>
      <c r="BD67" s="6"/>
      <c r="BE67" s="6"/>
      <c r="BF67" s="6"/>
      <c r="BG67" s="6"/>
      <c r="BH67" s="255"/>
      <c r="BI67" s="276"/>
      <c r="BJ67" s="56"/>
      <c r="BK67" s="8"/>
      <c r="BL67" s="273"/>
      <c r="BM67" s="208"/>
      <c r="BN67" s="6"/>
      <c r="BO67" s="6"/>
      <c r="BP67" s="6"/>
      <c r="BQ67" s="6"/>
      <c r="BR67" s="6"/>
      <c r="BS67" s="6"/>
      <c r="BT67" s="6"/>
      <c r="BU67" s="6"/>
      <c r="BV67" s="255"/>
      <c r="BW67" s="276"/>
      <c r="BX67" s="56"/>
      <c r="BY67" s="8"/>
      <c r="BZ67" s="273"/>
      <c r="CA67" s="208"/>
      <c r="CB67" s="6"/>
      <c r="CC67" s="6"/>
      <c r="CD67" s="6"/>
      <c r="CE67" s="6"/>
      <c r="CF67" s="6"/>
      <c r="CG67" s="6"/>
      <c r="CH67" s="6"/>
      <c r="CI67" s="6"/>
      <c r="CJ67" s="255"/>
      <c r="CK67" s="276"/>
      <c r="CL67" s="56"/>
      <c r="CM67" s="8"/>
      <c r="CN67" s="273"/>
      <c r="CO67" s="284"/>
    </row>
    <row r="68" spans="1:93" ht="15">
      <c r="A68" s="306" t="s">
        <v>33</v>
      </c>
      <c r="B68" s="8" t="s">
        <v>12</v>
      </c>
      <c r="C68" s="8">
        <v>1</v>
      </c>
      <c r="D68" s="199">
        <v>101</v>
      </c>
      <c r="E68" s="118" t="s">
        <v>186</v>
      </c>
      <c r="F68" s="118" t="s">
        <v>108</v>
      </c>
      <c r="G68" s="195" t="s">
        <v>34</v>
      </c>
      <c r="H68" s="307" t="s">
        <v>188</v>
      </c>
      <c r="I68" s="265" t="s">
        <v>406</v>
      </c>
      <c r="J68" s="51">
        <v>273.73</v>
      </c>
      <c r="K68" s="51">
        <v>272.85000000000002</v>
      </c>
      <c r="L68" s="51">
        <f>-(K68-J68)</f>
        <v>0.87999999999999545</v>
      </c>
      <c r="M68" s="52">
        <f>100-'META_EXEC 2023'!Q63</f>
        <v>0</v>
      </c>
      <c r="N68" s="182">
        <f>L68*M68/100</f>
        <v>0</v>
      </c>
      <c r="O68" s="139">
        <f>N68*AUXILIAR!$B$50</f>
        <v>0</v>
      </c>
      <c r="P68" s="110">
        <v>0</v>
      </c>
      <c r="Q68" s="52">
        <f>N68*P68/100</f>
        <v>0</v>
      </c>
      <c r="R68" s="296">
        <f>Q68*AUXILIAR!$B$50</f>
        <v>0</v>
      </c>
      <c r="S68" s="287"/>
      <c r="T68" s="139"/>
      <c r="U68" s="52"/>
      <c r="V68" s="275"/>
      <c r="W68" s="208"/>
      <c r="X68" s="6"/>
      <c r="Y68" s="6"/>
      <c r="Z68" s="6"/>
      <c r="AA68" s="6"/>
      <c r="AB68" s="6"/>
      <c r="AC68" s="6"/>
      <c r="AD68" s="6"/>
      <c r="AE68" s="6"/>
      <c r="AF68" s="255"/>
      <c r="AG68" s="276"/>
      <c r="AH68" s="56"/>
      <c r="AI68" s="8"/>
      <c r="AJ68" s="273"/>
      <c r="AK68" s="208"/>
      <c r="AL68" s="6"/>
      <c r="AM68" s="6"/>
      <c r="AN68" s="6"/>
      <c r="AO68" s="6"/>
      <c r="AP68" s="6"/>
      <c r="AQ68" s="6"/>
      <c r="AR68" s="6"/>
      <c r="AS68" s="6"/>
      <c r="AT68" s="255"/>
      <c r="AU68" s="276"/>
      <c r="AV68" s="56"/>
      <c r="AW68" s="8"/>
      <c r="AX68" s="273"/>
      <c r="AY68" s="208"/>
      <c r="AZ68" s="6"/>
      <c r="BA68" s="6"/>
      <c r="BB68" s="6"/>
      <c r="BC68" s="6"/>
      <c r="BD68" s="6"/>
      <c r="BE68" s="6"/>
      <c r="BF68" s="6"/>
      <c r="BG68" s="6"/>
      <c r="BH68" s="255"/>
      <c r="BI68" s="276"/>
      <c r="BJ68" s="56"/>
      <c r="BK68" s="8"/>
      <c r="BL68" s="273"/>
      <c r="BM68" s="208"/>
      <c r="BN68" s="6"/>
      <c r="BO68" s="6"/>
      <c r="BP68" s="6"/>
      <c r="BQ68" s="6"/>
      <c r="BR68" s="6"/>
      <c r="BS68" s="6"/>
      <c r="BT68" s="6"/>
      <c r="BU68" s="6"/>
      <c r="BV68" s="255"/>
      <c r="BW68" s="276"/>
      <c r="BX68" s="56"/>
      <c r="BY68" s="8"/>
      <c r="BZ68" s="273"/>
      <c r="CA68" s="208"/>
      <c r="CB68" s="6"/>
      <c r="CC68" s="6"/>
      <c r="CD68" s="6"/>
      <c r="CE68" s="6"/>
      <c r="CF68" s="6"/>
      <c r="CG68" s="6"/>
      <c r="CH68" s="6"/>
      <c r="CI68" s="6"/>
      <c r="CJ68" s="255"/>
      <c r="CK68" s="276"/>
      <c r="CL68" s="56"/>
      <c r="CM68" s="8"/>
      <c r="CN68" s="273"/>
      <c r="CO68" s="284"/>
    </row>
    <row r="69" spans="1:93" ht="15">
      <c r="A69" s="306" t="s">
        <v>33</v>
      </c>
      <c r="B69" s="8" t="s">
        <v>12</v>
      </c>
      <c r="C69" s="8">
        <v>1</v>
      </c>
      <c r="D69" s="199">
        <v>101</v>
      </c>
      <c r="E69" s="118" t="s">
        <v>186</v>
      </c>
      <c r="F69" s="118" t="s">
        <v>108</v>
      </c>
      <c r="G69" s="195" t="s">
        <v>34</v>
      </c>
      <c r="H69" s="307" t="s">
        <v>188</v>
      </c>
      <c r="I69" s="265" t="s">
        <v>406</v>
      </c>
      <c r="J69" s="51">
        <v>272.45</v>
      </c>
      <c r="K69" s="51">
        <v>271.35000000000002</v>
      </c>
      <c r="L69" s="51">
        <f>-(K69-J69)</f>
        <v>1.0999999999999659</v>
      </c>
      <c r="M69" s="52">
        <f>100-'META_EXEC 2023'!Q64</f>
        <v>0</v>
      </c>
      <c r="N69" s="182">
        <f>L69*M69/100</f>
        <v>0</v>
      </c>
      <c r="O69" s="139">
        <f>N69*AUXILIAR!$B$50</f>
        <v>0</v>
      </c>
      <c r="P69" s="110">
        <v>0</v>
      </c>
      <c r="Q69" s="52">
        <f>N69*P69/100</f>
        <v>0</v>
      </c>
      <c r="R69" s="296">
        <f>Q69*AUXILIAR!$B$50</f>
        <v>0</v>
      </c>
      <c r="S69" s="287"/>
      <c r="T69" s="139"/>
      <c r="U69" s="52"/>
      <c r="V69" s="275"/>
      <c r="W69" s="208"/>
      <c r="X69" s="6"/>
      <c r="Y69" s="6"/>
      <c r="Z69" s="6"/>
      <c r="AA69" s="6"/>
      <c r="AB69" s="6"/>
      <c r="AC69" s="6"/>
      <c r="AD69" s="6"/>
      <c r="AE69" s="6"/>
      <c r="AF69" s="255"/>
      <c r="AG69" s="276"/>
      <c r="AH69" s="56"/>
      <c r="AI69" s="8"/>
      <c r="AJ69" s="273"/>
      <c r="AK69" s="208"/>
      <c r="AL69" s="6"/>
      <c r="AM69" s="6"/>
      <c r="AN69" s="6"/>
      <c r="AO69" s="6"/>
      <c r="AP69" s="6"/>
      <c r="AQ69" s="6"/>
      <c r="AR69" s="6"/>
      <c r="AS69" s="6"/>
      <c r="AT69" s="255"/>
      <c r="AU69" s="276"/>
      <c r="AV69" s="56"/>
      <c r="AW69" s="8"/>
      <c r="AX69" s="273"/>
      <c r="AY69" s="208"/>
      <c r="AZ69" s="6"/>
      <c r="BA69" s="6"/>
      <c r="BB69" s="6"/>
      <c r="BC69" s="6"/>
      <c r="BD69" s="6"/>
      <c r="BE69" s="6"/>
      <c r="BF69" s="6"/>
      <c r="BG69" s="6"/>
      <c r="BH69" s="255"/>
      <c r="BI69" s="276"/>
      <c r="BJ69" s="56"/>
      <c r="BK69" s="8"/>
      <c r="BL69" s="273"/>
      <c r="BM69" s="208"/>
      <c r="BN69" s="6"/>
      <c r="BO69" s="6"/>
      <c r="BP69" s="6"/>
      <c r="BQ69" s="6"/>
      <c r="BR69" s="6"/>
      <c r="BS69" s="6"/>
      <c r="BT69" s="6"/>
      <c r="BU69" s="6"/>
      <c r="BV69" s="255"/>
      <c r="BW69" s="276"/>
      <c r="BX69" s="56"/>
      <c r="BY69" s="8"/>
      <c r="BZ69" s="273"/>
      <c r="CA69" s="208"/>
      <c r="CB69" s="6"/>
      <c r="CC69" s="6"/>
      <c r="CD69" s="6"/>
      <c r="CE69" s="6"/>
      <c r="CF69" s="6"/>
      <c r="CG69" s="6"/>
      <c r="CH69" s="6"/>
      <c r="CI69" s="6"/>
      <c r="CJ69" s="255"/>
      <c r="CK69" s="276"/>
      <c r="CL69" s="56"/>
      <c r="CM69" s="8"/>
      <c r="CN69" s="273"/>
      <c r="CO69" s="284"/>
    </row>
    <row r="70" spans="1:93" ht="42" customHeight="1">
      <c r="A70" s="302" t="s">
        <v>33</v>
      </c>
      <c r="B70" s="1" t="s">
        <v>182</v>
      </c>
      <c r="C70" s="2" t="s">
        <v>24</v>
      </c>
      <c r="D70" s="1">
        <v>1</v>
      </c>
      <c r="E70" s="2" t="s">
        <v>185</v>
      </c>
      <c r="F70" s="38" t="s">
        <v>108</v>
      </c>
      <c r="G70" s="2" t="s">
        <v>36</v>
      </c>
      <c r="H70" s="303" t="s">
        <v>188</v>
      </c>
      <c r="I70" s="262"/>
      <c r="J70" s="3"/>
      <c r="K70" s="3"/>
      <c r="L70" s="3"/>
      <c r="M70" s="38" t="s">
        <v>261</v>
      </c>
      <c r="N70" s="81">
        <f>N71+N74+N77+N80+N83+N86</f>
        <v>0</v>
      </c>
      <c r="O70" s="81">
        <f>O71+O74+O77+O80+O83+O86</f>
        <v>0</v>
      </c>
      <c r="P70" s="38" t="s">
        <v>262</v>
      </c>
      <c r="Q70" s="81">
        <f>Q71+Q74+Q77+Q80+Q83+Q86</f>
        <v>0</v>
      </c>
      <c r="R70" s="89">
        <f>R71+R74+R77+R80+R83+R86</f>
        <v>0</v>
      </c>
      <c r="S70" s="268"/>
      <c r="T70" s="81"/>
      <c r="U70" s="81"/>
      <c r="V70" s="269"/>
      <c r="W70" s="262"/>
      <c r="X70" s="3"/>
      <c r="Y70" s="3"/>
      <c r="Z70" s="3"/>
      <c r="AA70" s="38" t="s">
        <v>261</v>
      </c>
      <c r="AB70" s="81">
        <f t="shared" ref="AB70:AC70" si="43">AB71+AB74+AB77+AB80+AB83+AB86</f>
        <v>0</v>
      </c>
      <c r="AC70" s="81">
        <f t="shared" si="43"/>
        <v>0</v>
      </c>
      <c r="AD70" s="38" t="s">
        <v>262</v>
      </c>
      <c r="AE70" s="81">
        <f t="shared" ref="AE70:AF70" si="44">AE71+AE74+AE77+AE80+AE83+AE86</f>
        <v>0</v>
      </c>
      <c r="AF70" s="89">
        <f t="shared" si="44"/>
        <v>0</v>
      </c>
      <c r="AG70" s="268"/>
      <c r="AH70" s="81"/>
      <c r="AI70" s="81"/>
      <c r="AJ70" s="269"/>
      <c r="AK70" s="262"/>
      <c r="AL70" s="3"/>
      <c r="AM70" s="3"/>
      <c r="AN70" s="3"/>
      <c r="AO70" s="38" t="s">
        <v>116</v>
      </c>
      <c r="AP70" s="81">
        <f t="shared" ref="AP70:AQ70" si="45">AP71+AP74+AP77+AP80+AP83+AP86</f>
        <v>0</v>
      </c>
      <c r="AQ70" s="81">
        <f t="shared" si="45"/>
        <v>0</v>
      </c>
      <c r="AR70" s="38" t="s">
        <v>116</v>
      </c>
      <c r="AS70" s="81">
        <f t="shared" ref="AS70:AT70" si="46">AS71+AS74+AS77+AS80+AS83+AS86</f>
        <v>0</v>
      </c>
      <c r="AT70" s="89">
        <f t="shared" si="46"/>
        <v>0</v>
      </c>
      <c r="AU70" s="268"/>
      <c r="AV70" s="81"/>
      <c r="AW70" s="81"/>
      <c r="AX70" s="269"/>
      <c r="AY70" s="262"/>
      <c r="AZ70" s="3"/>
      <c r="BA70" s="3"/>
      <c r="BB70" s="3"/>
      <c r="BC70" s="38" t="s">
        <v>116</v>
      </c>
      <c r="BD70" s="81">
        <f t="shared" ref="BD70:BE70" si="47">BD71+BD74+BD77+BD80+BD83+BD86</f>
        <v>0</v>
      </c>
      <c r="BE70" s="81">
        <f t="shared" si="47"/>
        <v>0</v>
      </c>
      <c r="BF70" s="38" t="s">
        <v>116</v>
      </c>
      <c r="BG70" s="81">
        <f t="shared" ref="BG70:BH70" si="48">BG71+BG74+BG77+BG80+BG83+BG86</f>
        <v>0</v>
      </c>
      <c r="BH70" s="89">
        <f t="shared" si="48"/>
        <v>0</v>
      </c>
      <c r="BI70" s="268"/>
      <c r="BJ70" s="81"/>
      <c r="BK70" s="81"/>
      <c r="BL70" s="269"/>
      <c r="BM70" s="262"/>
      <c r="BN70" s="3"/>
      <c r="BO70" s="3"/>
      <c r="BP70" s="3"/>
      <c r="BQ70" s="38" t="s">
        <v>116</v>
      </c>
      <c r="BR70" s="81">
        <f t="shared" ref="BR70:BS70" si="49">BR71+BR74+BR77+BR80+BR83+BR86</f>
        <v>0</v>
      </c>
      <c r="BS70" s="81">
        <f t="shared" si="49"/>
        <v>0</v>
      </c>
      <c r="BT70" s="38" t="s">
        <v>116</v>
      </c>
      <c r="BU70" s="81">
        <f t="shared" ref="BU70:BV70" si="50">BU71+BU74+BU77+BU80+BU83+BU86</f>
        <v>0</v>
      </c>
      <c r="BV70" s="89">
        <f t="shared" si="50"/>
        <v>0</v>
      </c>
      <c r="BW70" s="268"/>
      <c r="BX70" s="81"/>
      <c r="BY70" s="81"/>
      <c r="BZ70" s="269"/>
      <c r="CA70" s="262"/>
      <c r="CB70" s="3"/>
      <c r="CC70" s="38"/>
      <c r="CD70" s="81"/>
      <c r="CE70" s="38" t="s">
        <v>116</v>
      </c>
      <c r="CF70" s="81">
        <f t="shared" ref="CF70:CG70" si="51">CF71+CF74+CF77+CF80+CF83+CF86</f>
        <v>0</v>
      </c>
      <c r="CG70" s="81">
        <f t="shared" si="51"/>
        <v>0</v>
      </c>
      <c r="CH70" s="38" t="s">
        <v>116</v>
      </c>
      <c r="CI70" s="81">
        <f t="shared" ref="CI70:CJ70" si="52">CI71+CI74+CI77+CI80+CI83+CI86</f>
        <v>0</v>
      </c>
      <c r="CJ70" s="89">
        <f t="shared" si="52"/>
        <v>0</v>
      </c>
      <c r="CK70" s="268"/>
      <c r="CL70" s="81"/>
      <c r="CM70" s="81"/>
      <c r="CN70" s="269"/>
      <c r="CO70" s="282"/>
    </row>
    <row r="71" spans="1:93" ht="24">
      <c r="A71" s="304" t="s">
        <v>33</v>
      </c>
      <c r="B71" s="64" t="s">
        <v>16</v>
      </c>
      <c r="C71" s="65" t="s">
        <v>24</v>
      </c>
      <c r="D71" s="117">
        <v>153</v>
      </c>
      <c r="E71" s="119" t="s">
        <v>185</v>
      </c>
      <c r="F71" s="119" t="s">
        <v>108</v>
      </c>
      <c r="G71" s="119" t="s">
        <v>336</v>
      </c>
      <c r="H71" s="305" t="s">
        <v>188</v>
      </c>
      <c r="I71" s="263"/>
      <c r="J71" s="70"/>
      <c r="K71" s="70"/>
      <c r="L71" s="70"/>
      <c r="M71" s="80" t="s">
        <v>115</v>
      </c>
      <c r="N71" s="79">
        <f>SUM(N72:N73)</f>
        <v>0</v>
      </c>
      <c r="O71" s="79">
        <f>SUM(O72:O73)</f>
        <v>0</v>
      </c>
      <c r="P71" s="80" t="s">
        <v>115</v>
      </c>
      <c r="Q71" s="79">
        <f>SUM(Q72:Q73)</f>
        <v>0</v>
      </c>
      <c r="R71" s="256">
        <f>SUM(R72:R73)</f>
        <v>0</v>
      </c>
      <c r="S71" s="270"/>
      <c r="T71" s="79"/>
      <c r="U71" s="79"/>
      <c r="V71" s="271"/>
      <c r="W71" s="263"/>
      <c r="X71" s="70"/>
      <c r="Y71" s="70"/>
      <c r="Z71" s="70"/>
      <c r="AA71" s="80" t="s">
        <v>115</v>
      </c>
      <c r="AB71" s="79">
        <f>SUM(AB72:AB73)</f>
        <v>0</v>
      </c>
      <c r="AC71" s="79">
        <f>SUM(AC72:AC73)</f>
        <v>0</v>
      </c>
      <c r="AD71" s="80" t="s">
        <v>115</v>
      </c>
      <c r="AE71" s="79">
        <f>SUM(AE72:AE73)</f>
        <v>0</v>
      </c>
      <c r="AF71" s="256">
        <f>SUM(AF72:AF73)</f>
        <v>0</v>
      </c>
      <c r="AG71" s="270"/>
      <c r="AH71" s="79"/>
      <c r="AI71" s="79"/>
      <c r="AJ71" s="271"/>
      <c r="AK71" s="263"/>
      <c r="AL71" s="70"/>
      <c r="AM71" s="70"/>
      <c r="AN71" s="70"/>
      <c r="AO71" s="80" t="s">
        <v>115</v>
      </c>
      <c r="AP71" s="79">
        <f>SUM(AP72:AP73)</f>
        <v>0</v>
      </c>
      <c r="AQ71" s="79">
        <f>SUM(AQ72:AQ73)</f>
        <v>0</v>
      </c>
      <c r="AR71" s="80" t="s">
        <v>115</v>
      </c>
      <c r="AS71" s="79">
        <f>SUM(AS72:AS73)</f>
        <v>0</v>
      </c>
      <c r="AT71" s="256">
        <f>SUM(AT72:AT73)</f>
        <v>0</v>
      </c>
      <c r="AU71" s="270"/>
      <c r="AV71" s="79"/>
      <c r="AW71" s="79"/>
      <c r="AX71" s="271"/>
      <c r="AY71" s="263"/>
      <c r="AZ71" s="70"/>
      <c r="BA71" s="70"/>
      <c r="BB71" s="70"/>
      <c r="BC71" s="80" t="s">
        <v>115</v>
      </c>
      <c r="BD71" s="79">
        <f>SUM(BD72:BD73)</f>
        <v>0</v>
      </c>
      <c r="BE71" s="79">
        <f>SUM(BE72:BE73)</f>
        <v>0</v>
      </c>
      <c r="BF71" s="80" t="s">
        <v>115</v>
      </c>
      <c r="BG71" s="79">
        <f>SUM(BG72:BG73)</f>
        <v>0</v>
      </c>
      <c r="BH71" s="256">
        <f>SUM(BH72:BH73)</f>
        <v>0</v>
      </c>
      <c r="BI71" s="270"/>
      <c r="BJ71" s="79"/>
      <c r="BK71" s="79"/>
      <c r="BL71" s="271"/>
      <c r="BM71" s="263"/>
      <c r="BN71" s="70"/>
      <c r="BO71" s="70"/>
      <c r="BP71" s="70"/>
      <c r="BQ71" s="80" t="s">
        <v>115</v>
      </c>
      <c r="BR71" s="79">
        <f>SUM(BR72:BR73)</f>
        <v>0</v>
      </c>
      <c r="BS71" s="79">
        <f>SUM(BS72:BS73)</f>
        <v>0</v>
      </c>
      <c r="BT71" s="80" t="s">
        <v>115</v>
      </c>
      <c r="BU71" s="79">
        <f>SUM(BU72:BU73)</f>
        <v>0</v>
      </c>
      <c r="BV71" s="256">
        <f>SUM(BV72:BV73)</f>
        <v>0</v>
      </c>
      <c r="BW71" s="270"/>
      <c r="BX71" s="79"/>
      <c r="BY71" s="79"/>
      <c r="BZ71" s="271"/>
      <c r="CA71" s="263"/>
      <c r="CB71" s="70"/>
      <c r="CC71" s="80"/>
      <c r="CD71" s="79"/>
      <c r="CE71" s="80" t="s">
        <v>115</v>
      </c>
      <c r="CF71" s="79">
        <f>SUM(CF72:CF73)</f>
        <v>0</v>
      </c>
      <c r="CG71" s="79">
        <f>SUM(CG72:CG73)</f>
        <v>0</v>
      </c>
      <c r="CH71" s="80" t="s">
        <v>115</v>
      </c>
      <c r="CI71" s="79">
        <f>SUM(CI72:CI73)</f>
        <v>0</v>
      </c>
      <c r="CJ71" s="256">
        <f>SUM(CJ72:CJ73)</f>
        <v>0</v>
      </c>
      <c r="CK71" s="270"/>
      <c r="CL71" s="79"/>
      <c r="CM71" s="79"/>
      <c r="CN71" s="271"/>
      <c r="CO71" s="285"/>
    </row>
    <row r="72" spans="1:93" ht="22.5">
      <c r="A72" s="306" t="s">
        <v>33</v>
      </c>
      <c r="B72" s="8" t="s">
        <v>16</v>
      </c>
      <c r="C72" s="8"/>
      <c r="D72" s="199">
        <v>153</v>
      </c>
      <c r="E72" s="118" t="s">
        <v>185</v>
      </c>
      <c r="F72" s="118" t="s">
        <v>108</v>
      </c>
      <c r="G72" s="195" t="s">
        <v>336</v>
      </c>
      <c r="H72" s="307" t="s">
        <v>188</v>
      </c>
      <c r="I72" s="208"/>
      <c r="J72" s="6"/>
      <c r="K72" s="6"/>
      <c r="L72" s="6"/>
      <c r="M72" s="6"/>
      <c r="N72" s="6"/>
      <c r="O72" s="6"/>
      <c r="P72" s="6"/>
      <c r="Q72" s="6"/>
      <c r="R72" s="255"/>
      <c r="S72" s="276"/>
      <c r="T72" s="56"/>
      <c r="U72" s="8"/>
      <c r="V72" s="273"/>
      <c r="W72" s="208"/>
      <c r="X72" s="6"/>
      <c r="Y72" s="6"/>
      <c r="Z72" s="6"/>
      <c r="AA72" s="6"/>
      <c r="AB72" s="6"/>
      <c r="AC72" s="6"/>
      <c r="AD72" s="6"/>
      <c r="AE72" s="6"/>
      <c r="AF72" s="255"/>
      <c r="AG72" s="276"/>
      <c r="AH72" s="56"/>
      <c r="AI72" s="8"/>
      <c r="AJ72" s="273"/>
      <c r="AK72" s="208"/>
      <c r="AL72" s="6"/>
      <c r="AM72" s="6"/>
      <c r="AN72" s="6"/>
      <c r="AO72" s="6"/>
      <c r="AP72" s="6"/>
      <c r="AQ72" s="6"/>
      <c r="AR72" s="6"/>
      <c r="AS72" s="6"/>
      <c r="AT72" s="255"/>
      <c r="AU72" s="276"/>
      <c r="AV72" s="56"/>
      <c r="AW72" s="8"/>
      <c r="AX72" s="273"/>
      <c r="AY72" s="208"/>
      <c r="AZ72" s="6"/>
      <c r="BA72" s="6"/>
      <c r="BB72" s="6"/>
      <c r="BC72" s="6"/>
      <c r="BD72" s="6"/>
      <c r="BE72" s="6"/>
      <c r="BF72" s="6"/>
      <c r="BG72" s="6"/>
      <c r="BH72" s="255"/>
      <c r="BI72" s="276"/>
      <c r="BJ72" s="56"/>
      <c r="BK72" s="8"/>
      <c r="BL72" s="273"/>
      <c r="BM72" s="208"/>
      <c r="BN72" s="6"/>
      <c r="BO72" s="6"/>
      <c r="BP72" s="6"/>
      <c r="BQ72" s="6"/>
      <c r="BR72" s="6"/>
      <c r="BS72" s="6"/>
      <c r="BT72" s="6"/>
      <c r="BU72" s="6"/>
      <c r="BV72" s="255"/>
      <c r="BW72" s="276"/>
      <c r="BX72" s="56"/>
      <c r="BY72" s="8"/>
      <c r="BZ72" s="273"/>
      <c r="CA72" s="208"/>
      <c r="CB72" s="6"/>
      <c r="CC72" s="6"/>
      <c r="CD72" s="6"/>
      <c r="CE72" s="6"/>
      <c r="CF72" s="6"/>
      <c r="CG72" s="6"/>
      <c r="CH72" s="6"/>
      <c r="CI72" s="6"/>
      <c r="CJ72" s="255"/>
      <c r="CK72" s="276"/>
      <c r="CL72" s="56"/>
      <c r="CM72" s="8"/>
      <c r="CN72" s="273"/>
      <c r="CO72" s="284"/>
    </row>
    <row r="73" spans="1:93" ht="22.5">
      <c r="A73" s="306" t="s">
        <v>33</v>
      </c>
      <c r="B73" s="8" t="s">
        <v>16</v>
      </c>
      <c r="C73" s="8"/>
      <c r="D73" s="199">
        <v>153</v>
      </c>
      <c r="E73" s="118" t="s">
        <v>185</v>
      </c>
      <c r="F73" s="118" t="s">
        <v>108</v>
      </c>
      <c r="G73" s="195" t="s">
        <v>336</v>
      </c>
      <c r="H73" s="307" t="s">
        <v>188</v>
      </c>
      <c r="I73" s="208"/>
      <c r="J73" s="6"/>
      <c r="K73" s="6"/>
      <c r="L73" s="6"/>
      <c r="M73" s="6"/>
      <c r="N73" s="6"/>
      <c r="O73" s="6"/>
      <c r="P73" s="6"/>
      <c r="Q73" s="6"/>
      <c r="R73" s="255"/>
      <c r="S73" s="276"/>
      <c r="T73" s="56"/>
      <c r="U73" s="8"/>
      <c r="V73" s="273"/>
      <c r="W73" s="208"/>
      <c r="X73" s="6"/>
      <c r="Y73" s="6"/>
      <c r="Z73" s="6"/>
      <c r="AA73" s="6"/>
      <c r="AB73" s="6"/>
      <c r="AC73" s="6"/>
      <c r="AD73" s="6"/>
      <c r="AE73" s="6"/>
      <c r="AF73" s="255"/>
      <c r="AG73" s="276"/>
      <c r="AH73" s="56"/>
      <c r="AI73" s="8"/>
      <c r="AJ73" s="273"/>
      <c r="AK73" s="208"/>
      <c r="AL73" s="6"/>
      <c r="AM73" s="6"/>
      <c r="AN73" s="6"/>
      <c r="AO73" s="6"/>
      <c r="AP73" s="6"/>
      <c r="AQ73" s="6"/>
      <c r="AR73" s="6"/>
      <c r="AS73" s="6"/>
      <c r="AT73" s="255"/>
      <c r="AU73" s="276"/>
      <c r="AV73" s="56"/>
      <c r="AW73" s="8"/>
      <c r="AX73" s="273"/>
      <c r="AY73" s="208"/>
      <c r="AZ73" s="6"/>
      <c r="BA73" s="6"/>
      <c r="BB73" s="6"/>
      <c r="BC73" s="6"/>
      <c r="BD73" s="6"/>
      <c r="BE73" s="6"/>
      <c r="BF73" s="6"/>
      <c r="BG73" s="6"/>
      <c r="BH73" s="255"/>
      <c r="BI73" s="276"/>
      <c r="BJ73" s="56"/>
      <c r="BK73" s="8"/>
      <c r="BL73" s="273"/>
      <c r="BM73" s="208"/>
      <c r="BN73" s="6"/>
      <c r="BO73" s="6"/>
      <c r="BP73" s="6"/>
      <c r="BQ73" s="6"/>
      <c r="BR73" s="6"/>
      <c r="BS73" s="6"/>
      <c r="BT73" s="6"/>
      <c r="BU73" s="6"/>
      <c r="BV73" s="255"/>
      <c r="BW73" s="276"/>
      <c r="BX73" s="56"/>
      <c r="BY73" s="8"/>
      <c r="BZ73" s="273"/>
      <c r="CA73" s="208"/>
      <c r="CB73" s="6"/>
      <c r="CC73" s="6"/>
      <c r="CD73" s="6"/>
      <c r="CE73" s="6"/>
      <c r="CF73" s="6"/>
      <c r="CG73" s="6"/>
      <c r="CH73" s="6"/>
      <c r="CI73" s="6"/>
      <c r="CJ73" s="255"/>
      <c r="CK73" s="276"/>
      <c r="CL73" s="56"/>
      <c r="CM73" s="8"/>
      <c r="CN73" s="273"/>
      <c r="CO73" s="284"/>
    </row>
    <row r="74" spans="1:93" ht="24">
      <c r="A74" s="304" t="s">
        <v>33</v>
      </c>
      <c r="B74" s="64" t="s">
        <v>16</v>
      </c>
      <c r="C74" s="65" t="s">
        <v>24</v>
      </c>
      <c r="D74" s="117">
        <v>414</v>
      </c>
      <c r="E74" s="119" t="s">
        <v>185</v>
      </c>
      <c r="F74" s="119" t="s">
        <v>108</v>
      </c>
      <c r="G74" s="119" t="s">
        <v>336</v>
      </c>
      <c r="H74" s="305" t="s">
        <v>188</v>
      </c>
      <c r="I74" s="263"/>
      <c r="J74" s="70"/>
      <c r="K74" s="70"/>
      <c r="L74" s="70"/>
      <c r="M74" s="80" t="s">
        <v>115</v>
      </c>
      <c r="N74" s="79">
        <f>SUM(N75:N76)</f>
        <v>0</v>
      </c>
      <c r="O74" s="79">
        <f>SUM(O75:O76)</f>
        <v>0</v>
      </c>
      <c r="P74" s="80" t="s">
        <v>115</v>
      </c>
      <c r="Q74" s="79">
        <f>SUM(Q75:Q76)</f>
        <v>0</v>
      </c>
      <c r="R74" s="256">
        <f>SUM(R75:R76)</f>
        <v>0</v>
      </c>
      <c r="S74" s="270"/>
      <c r="T74" s="79"/>
      <c r="U74" s="79"/>
      <c r="V74" s="271"/>
      <c r="W74" s="263"/>
      <c r="X74" s="70"/>
      <c r="Y74" s="70"/>
      <c r="Z74" s="70"/>
      <c r="AA74" s="80" t="s">
        <v>115</v>
      </c>
      <c r="AB74" s="79">
        <f>SUM(AB75:AB76)</f>
        <v>0</v>
      </c>
      <c r="AC74" s="79">
        <f>SUM(AC75:AC76)</f>
        <v>0</v>
      </c>
      <c r="AD74" s="80" t="s">
        <v>115</v>
      </c>
      <c r="AE74" s="79">
        <f>SUM(AE75:AE76)</f>
        <v>0</v>
      </c>
      <c r="AF74" s="256">
        <f>SUM(AF75:AF76)</f>
        <v>0</v>
      </c>
      <c r="AG74" s="270"/>
      <c r="AH74" s="79"/>
      <c r="AI74" s="79"/>
      <c r="AJ74" s="271"/>
      <c r="AK74" s="263"/>
      <c r="AL74" s="70"/>
      <c r="AM74" s="70"/>
      <c r="AN74" s="70"/>
      <c r="AO74" s="80" t="s">
        <v>115</v>
      </c>
      <c r="AP74" s="79">
        <f>SUM(AP75:AP76)</f>
        <v>0</v>
      </c>
      <c r="AQ74" s="79">
        <f>SUM(AQ75:AQ76)</f>
        <v>0</v>
      </c>
      <c r="AR74" s="80" t="s">
        <v>115</v>
      </c>
      <c r="AS74" s="79">
        <f>SUM(AS75:AS76)</f>
        <v>0</v>
      </c>
      <c r="AT74" s="256">
        <f>SUM(AT75:AT76)</f>
        <v>0</v>
      </c>
      <c r="AU74" s="270"/>
      <c r="AV74" s="79"/>
      <c r="AW74" s="79"/>
      <c r="AX74" s="271"/>
      <c r="AY74" s="263"/>
      <c r="AZ74" s="70"/>
      <c r="BA74" s="70"/>
      <c r="BB74" s="70"/>
      <c r="BC74" s="80" t="s">
        <v>115</v>
      </c>
      <c r="BD74" s="79">
        <f>SUM(BD75:BD76)</f>
        <v>0</v>
      </c>
      <c r="BE74" s="79">
        <f>SUM(BE75:BE76)</f>
        <v>0</v>
      </c>
      <c r="BF74" s="80" t="s">
        <v>115</v>
      </c>
      <c r="BG74" s="79">
        <f>SUM(BG75:BG76)</f>
        <v>0</v>
      </c>
      <c r="BH74" s="256">
        <f>SUM(BH75:BH76)</f>
        <v>0</v>
      </c>
      <c r="BI74" s="270"/>
      <c r="BJ74" s="79"/>
      <c r="BK74" s="79"/>
      <c r="BL74" s="271"/>
      <c r="BM74" s="263"/>
      <c r="BN74" s="70"/>
      <c r="BO74" s="70"/>
      <c r="BP74" s="70"/>
      <c r="BQ74" s="80" t="s">
        <v>115</v>
      </c>
      <c r="BR74" s="79">
        <f>SUM(BR75:BR76)</f>
        <v>0</v>
      </c>
      <c r="BS74" s="79">
        <f>SUM(BS75:BS76)</f>
        <v>0</v>
      </c>
      <c r="BT74" s="80" t="s">
        <v>115</v>
      </c>
      <c r="BU74" s="79">
        <f>SUM(BU75:BU76)</f>
        <v>0</v>
      </c>
      <c r="BV74" s="256">
        <f>SUM(BV75:BV76)</f>
        <v>0</v>
      </c>
      <c r="BW74" s="270"/>
      <c r="BX74" s="79"/>
      <c r="BY74" s="79"/>
      <c r="BZ74" s="271"/>
      <c r="CA74" s="263"/>
      <c r="CB74" s="70"/>
      <c r="CC74" s="80"/>
      <c r="CD74" s="79"/>
      <c r="CE74" s="80" t="s">
        <v>115</v>
      </c>
      <c r="CF74" s="79">
        <f>SUM(CF75:CF76)</f>
        <v>0</v>
      </c>
      <c r="CG74" s="79">
        <f>SUM(CG75:CG76)</f>
        <v>0</v>
      </c>
      <c r="CH74" s="80" t="s">
        <v>115</v>
      </c>
      <c r="CI74" s="79">
        <f>SUM(CI75:CI76)</f>
        <v>0</v>
      </c>
      <c r="CJ74" s="256">
        <f>SUM(CJ75:CJ76)</f>
        <v>0</v>
      </c>
      <c r="CK74" s="270"/>
      <c r="CL74" s="79"/>
      <c r="CM74" s="79"/>
      <c r="CN74" s="271"/>
      <c r="CO74" s="285"/>
    </row>
    <row r="75" spans="1:93" ht="22.5">
      <c r="A75" s="306" t="s">
        <v>33</v>
      </c>
      <c r="B75" s="8" t="s">
        <v>16</v>
      </c>
      <c r="C75" s="8"/>
      <c r="D75" s="199">
        <v>414</v>
      </c>
      <c r="E75" s="118" t="s">
        <v>185</v>
      </c>
      <c r="F75" s="118" t="s">
        <v>108</v>
      </c>
      <c r="G75" s="195" t="s">
        <v>336</v>
      </c>
      <c r="H75" s="307" t="s">
        <v>188</v>
      </c>
      <c r="I75" s="208"/>
      <c r="J75" s="6"/>
      <c r="K75" s="6"/>
      <c r="L75" s="6"/>
      <c r="M75" s="6"/>
      <c r="N75" s="6"/>
      <c r="O75" s="6"/>
      <c r="P75" s="6"/>
      <c r="Q75" s="6"/>
      <c r="R75" s="255"/>
      <c r="S75" s="276"/>
      <c r="T75" s="56"/>
      <c r="U75" s="8"/>
      <c r="V75" s="273"/>
      <c r="W75" s="208"/>
      <c r="X75" s="6"/>
      <c r="Y75" s="6"/>
      <c r="Z75" s="6"/>
      <c r="AA75" s="6"/>
      <c r="AB75" s="6"/>
      <c r="AC75" s="6"/>
      <c r="AD75" s="6"/>
      <c r="AE75" s="6"/>
      <c r="AF75" s="255"/>
      <c r="AG75" s="276"/>
      <c r="AH75" s="56"/>
      <c r="AI75" s="8"/>
      <c r="AJ75" s="273"/>
      <c r="AK75" s="208"/>
      <c r="AL75" s="6"/>
      <c r="AM75" s="6"/>
      <c r="AN75" s="6"/>
      <c r="AO75" s="6"/>
      <c r="AP75" s="6"/>
      <c r="AQ75" s="6"/>
      <c r="AR75" s="6"/>
      <c r="AS75" s="6"/>
      <c r="AT75" s="255"/>
      <c r="AU75" s="276"/>
      <c r="AV75" s="56"/>
      <c r="AW75" s="8"/>
      <c r="AX75" s="273"/>
      <c r="AY75" s="208"/>
      <c r="AZ75" s="6"/>
      <c r="BA75" s="6"/>
      <c r="BB75" s="6"/>
      <c r="BC75" s="6"/>
      <c r="BD75" s="6"/>
      <c r="BE75" s="6"/>
      <c r="BF75" s="6"/>
      <c r="BG75" s="6"/>
      <c r="BH75" s="255"/>
      <c r="BI75" s="276"/>
      <c r="BJ75" s="56"/>
      <c r="BK75" s="8"/>
      <c r="BL75" s="273"/>
      <c r="BM75" s="208"/>
      <c r="BN75" s="6"/>
      <c r="BO75" s="6"/>
      <c r="BP75" s="6"/>
      <c r="BQ75" s="6"/>
      <c r="BR75" s="6"/>
      <c r="BS75" s="6"/>
      <c r="BT75" s="6"/>
      <c r="BU75" s="6"/>
      <c r="BV75" s="255"/>
      <c r="BW75" s="276"/>
      <c r="BX75" s="56"/>
      <c r="BY75" s="8"/>
      <c r="BZ75" s="273"/>
      <c r="CA75" s="208"/>
      <c r="CB75" s="6"/>
      <c r="CC75" s="6"/>
      <c r="CD75" s="6"/>
      <c r="CE75" s="6"/>
      <c r="CF75" s="6"/>
      <c r="CG75" s="6"/>
      <c r="CH75" s="6"/>
      <c r="CI75" s="6"/>
      <c r="CJ75" s="255"/>
      <c r="CK75" s="276"/>
      <c r="CL75" s="56"/>
      <c r="CM75" s="8"/>
      <c r="CN75" s="273"/>
      <c r="CO75" s="284"/>
    </row>
    <row r="76" spans="1:93" ht="22.5">
      <c r="A76" s="306" t="s">
        <v>33</v>
      </c>
      <c r="B76" s="8" t="s">
        <v>16</v>
      </c>
      <c r="C76" s="8"/>
      <c r="D76" s="199">
        <v>414</v>
      </c>
      <c r="E76" s="118" t="s">
        <v>185</v>
      </c>
      <c r="F76" s="118" t="s">
        <v>108</v>
      </c>
      <c r="G76" s="195" t="s">
        <v>336</v>
      </c>
      <c r="H76" s="307" t="s">
        <v>188</v>
      </c>
      <c r="I76" s="208"/>
      <c r="J76" s="6"/>
      <c r="K76" s="6"/>
      <c r="L76" s="6"/>
      <c r="M76" s="6"/>
      <c r="N76" s="6"/>
      <c r="O76" s="6"/>
      <c r="P76" s="6"/>
      <c r="Q76" s="6"/>
      <c r="R76" s="255"/>
      <c r="S76" s="276"/>
      <c r="T76" s="56"/>
      <c r="U76" s="8"/>
      <c r="V76" s="273"/>
      <c r="W76" s="208"/>
      <c r="X76" s="6"/>
      <c r="Y76" s="6"/>
      <c r="Z76" s="6"/>
      <c r="AA76" s="6"/>
      <c r="AB76" s="6"/>
      <c r="AC76" s="6"/>
      <c r="AD76" s="6"/>
      <c r="AE76" s="6"/>
      <c r="AF76" s="255"/>
      <c r="AG76" s="276"/>
      <c r="AH76" s="56"/>
      <c r="AI76" s="8"/>
      <c r="AJ76" s="273"/>
      <c r="AK76" s="208"/>
      <c r="AL76" s="6"/>
      <c r="AM76" s="6"/>
      <c r="AN76" s="6"/>
      <c r="AO76" s="6"/>
      <c r="AP76" s="6"/>
      <c r="AQ76" s="6"/>
      <c r="AR76" s="6"/>
      <c r="AS76" s="6"/>
      <c r="AT76" s="255"/>
      <c r="AU76" s="276"/>
      <c r="AV76" s="56"/>
      <c r="AW76" s="8"/>
      <c r="AX76" s="273"/>
      <c r="AY76" s="208"/>
      <c r="AZ76" s="6"/>
      <c r="BA76" s="6"/>
      <c r="BB76" s="6"/>
      <c r="BC76" s="6"/>
      <c r="BD76" s="6"/>
      <c r="BE76" s="6"/>
      <c r="BF76" s="6"/>
      <c r="BG76" s="6"/>
      <c r="BH76" s="255"/>
      <c r="BI76" s="276"/>
      <c r="BJ76" s="56"/>
      <c r="BK76" s="8"/>
      <c r="BL76" s="273"/>
      <c r="BM76" s="208"/>
      <c r="BN76" s="6"/>
      <c r="BO76" s="6"/>
      <c r="BP76" s="6"/>
      <c r="BQ76" s="6"/>
      <c r="BR76" s="6"/>
      <c r="BS76" s="6"/>
      <c r="BT76" s="6"/>
      <c r="BU76" s="6"/>
      <c r="BV76" s="255"/>
      <c r="BW76" s="276"/>
      <c r="BX76" s="56"/>
      <c r="BY76" s="8"/>
      <c r="BZ76" s="273"/>
      <c r="CA76" s="208"/>
      <c r="CB76" s="6"/>
      <c r="CC76" s="6"/>
      <c r="CD76" s="6"/>
      <c r="CE76" s="6"/>
      <c r="CF76" s="6"/>
      <c r="CG76" s="6"/>
      <c r="CH76" s="6"/>
      <c r="CI76" s="6"/>
      <c r="CJ76" s="255"/>
      <c r="CK76" s="276"/>
      <c r="CL76" s="56"/>
      <c r="CM76" s="8"/>
      <c r="CN76" s="273"/>
      <c r="CO76" s="284"/>
    </row>
    <row r="77" spans="1:93" ht="24">
      <c r="A77" s="304" t="s">
        <v>33</v>
      </c>
      <c r="B77" s="64" t="s">
        <v>16</v>
      </c>
      <c r="C77" s="65" t="s">
        <v>24</v>
      </c>
      <c r="D77" s="117">
        <v>80</v>
      </c>
      <c r="E77" s="119" t="s">
        <v>185</v>
      </c>
      <c r="F77" s="119" t="s">
        <v>108</v>
      </c>
      <c r="G77" s="119" t="s">
        <v>336</v>
      </c>
      <c r="H77" s="305" t="s">
        <v>188</v>
      </c>
      <c r="I77" s="263"/>
      <c r="J77" s="70"/>
      <c r="K77" s="70"/>
      <c r="L77" s="70"/>
      <c r="M77" s="80" t="s">
        <v>115</v>
      </c>
      <c r="N77" s="79">
        <f>SUM(N78:N79)</f>
        <v>0</v>
      </c>
      <c r="O77" s="79">
        <f>SUM(O78:O79)</f>
        <v>0</v>
      </c>
      <c r="P77" s="80" t="s">
        <v>115</v>
      </c>
      <c r="Q77" s="79">
        <f>SUM(Q78:Q79)</f>
        <v>0</v>
      </c>
      <c r="R77" s="256">
        <f>SUM(R78:R79)</f>
        <v>0</v>
      </c>
      <c r="S77" s="270"/>
      <c r="T77" s="79"/>
      <c r="U77" s="79"/>
      <c r="V77" s="271"/>
      <c r="W77" s="263"/>
      <c r="X77" s="70"/>
      <c r="Y77" s="70"/>
      <c r="Z77" s="70"/>
      <c r="AA77" s="80" t="s">
        <v>115</v>
      </c>
      <c r="AB77" s="79">
        <f>SUM(AB78:AB79)</f>
        <v>0</v>
      </c>
      <c r="AC77" s="79">
        <f>SUM(AC78:AC79)</f>
        <v>0</v>
      </c>
      <c r="AD77" s="80" t="s">
        <v>115</v>
      </c>
      <c r="AE77" s="79">
        <f>SUM(AE78:AE79)</f>
        <v>0</v>
      </c>
      <c r="AF77" s="256">
        <f>SUM(AF78:AF79)</f>
        <v>0</v>
      </c>
      <c r="AG77" s="270"/>
      <c r="AH77" s="79"/>
      <c r="AI77" s="79"/>
      <c r="AJ77" s="271"/>
      <c r="AK77" s="263"/>
      <c r="AL77" s="70"/>
      <c r="AM77" s="70"/>
      <c r="AN77" s="70"/>
      <c r="AO77" s="80" t="s">
        <v>115</v>
      </c>
      <c r="AP77" s="79">
        <f>SUM(AP78:AP79)</f>
        <v>0</v>
      </c>
      <c r="AQ77" s="79">
        <f>SUM(AQ78:AQ79)</f>
        <v>0</v>
      </c>
      <c r="AR77" s="80" t="s">
        <v>115</v>
      </c>
      <c r="AS77" s="79">
        <f>SUM(AS78:AS79)</f>
        <v>0</v>
      </c>
      <c r="AT77" s="256">
        <f>SUM(AT78:AT79)</f>
        <v>0</v>
      </c>
      <c r="AU77" s="270"/>
      <c r="AV77" s="79"/>
      <c r="AW77" s="79"/>
      <c r="AX77" s="271"/>
      <c r="AY77" s="263"/>
      <c r="AZ77" s="70"/>
      <c r="BA77" s="70"/>
      <c r="BB77" s="70"/>
      <c r="BC77" s="80" t="s">
        <v>115</v>
      </c>
      <c r="BD77" s="79">
        <f>SUM(BD78:BD79)</f>
        <v>0</v>
      </c>
      <c r="BE77" s="79">
        <f>SUM(BE78:BE79)</f>
        <v>0</v>
      </c>
      <c r="BF77" s="80" t="s">
        <v>115</v>
      </c>
      <c r="BG77" s="79">
        <f>SUM(BG78:BG79)</f>
        <v>0</v>
      </c>
      <c r="BH77" s="256">
        <f>SUM(BH78:BH79)</f>
        <v>0</v>
      </c>
      <c r="BI77" s="270"/>
      <c r="BJ77" s="79"/>
      <c r="BK77" s="79"/>
      <c r="BL77" s="271"/>
      <c r="BM77" s="263"/>
      <c r="BN77" s="70"/>
      <c r="BO77" s="70"/>
      <c r="BP77" s="70"/>
      <c r="BQ77" s="80" t="s">
        <v>115</v>
      </c>
      <c r="BR77" s="79">
        <f>SUM(BR78:BR79)</f>
        <v>0</v>
      </c>
      <c r="BS77" s="79">
        <f>SUM(BS78:BS79)</f>
        <v>0</v>
      </c>
      <c r="BT77" s="80" t="s">
        <v>115</v>
      </c>
      <c r="BU77" s="79">
        <f>SUM(BU78:BU79)</f>
        <v>0</v>
      </c>
      <c r="BV77" s="256">
        <f>SUM(BV78:BV79)</f>
        <v>0</v>
      </c>
      <c r="BW77" s="270"/>
      <c r="BX77" s="79"/>
      <c r="BY77" s="79"/>
      <c r="BZ77" s="271"/>
      <c r="CA77" s="263"/>
      <c r="CB77" s="70"/>
      <c r="CC77" s="80"/>
      <c r="CD77" s="79"/>
      <c r="CE77" s="80" t="s">
        <v>115</v>
      </c>
      <c r="CF77" s="79">
        <f>SUM(CF78:CF79)</f>
        <v>0</v>
      </c>
      <c r="CG77" s="79">
        <f>SUM(CG78:CG79)</f>
        <v>0</v>
      </c>
      <c r="CH77" s="80" t="s">
        <v>115</v>
      </c>
      <c r="CI77" s="79">
        <f>SUM(CI78:CI79)</f>
        <v>0</v>
      </c>
      <c r="CJ77" s="256">
        <f>SUM(CJ78:CJ79)</f>
        <v>0</v>
      </c>
      <c r="CK77" s="270"/>
      <c r="CL77" s="79"/>
      <c r="CM77" s="79"/>
      <c r="CN77" s="271"/>
      <c r="CO77" s="285"/>
    </row>
    <row r="78" spans="1:93" ht="22.5">
      <c r="A78" s="306" t="s">
        <v>33</v>
      </c>
      <c r="B78" s="8" t="s">
        <v>16</v>
      </c>
      <c r="C78" s="8"/>
      <c r="D78" s="199">
        <v>80</v>
      </c>
      <c r="E78" s="118" t="s">
        <v>185</v>
      </c>
      <c r="F78" s="118" t="s">
        <v>108</v>
      </c>
      <c r="G78" s="195" t="s">
        <v>336</v>
      </c>
      <c r="H78" s="307" t="s">
        <v>188</v>
      </c>
      <c r="I78" s="208"/>
      <c r="J78" s="6"/>
      <c r="K78" s="6"/>
      <c r="L78" s="6"/>
      <c r="M78" s="6"/>
      <c r="N78" s="6"/>
      <c r="O78" s="6"/>
      <c r="P78" s="6"/>
      <c r="Q78" s="6"/>
      <c r="R78" s="255"/>
      <c r="S78" s="276"/>
      <c r="T78" s="56"/>
      <c r="U78" s="8"/>
      <c r="V78" s="273"/>
      <c r="W78" s="208"/>
      <c r="X78" s="6"/>
      <c r="Y78" s="6"/>
      <c r="Z78" s="6"/>
      <c r="AA78" s="6"/>
      <c r="AB78" s="6"/>
      <c r="AC78" s="6"/>
      <c r="AD78" s="6"/>
      <c r="AE78" s="6"/>
      <c r="AF78" s="255"/>
      <c r="AG78" s="276"/>
      <c r="AH78" s="56"/>
      <c r="AI78" s="8"/>
      <c r="AJ78" s="273"/>
      <c r="AK78" s="208"/>
      <c r="AL78" s="6"/>
      <c r="AM78" s="6"/>
      <c r="AN78" s="6"/>
      <c r="AO78" s="6"/>
      <c r="AP78" s="6"/>
      <c r="AQ78" s="6"/>
      <c r="AR78" s="6"/>
      <c r="AS78" s="6"/>
      <c r="AT78" s="255"/>
      <c r="AU78" s="276"/>
      <c r="AV78" s="56"/>
      <c r="AW78" s="8"/>
      <c r="AX78" s="273"/>
      <c r="AY78" s="208"/>
      <c r="AZ78" s="6"/>
      <c r="BA78" s="6"/>
      <c r="BB78" s="6"/>
      <c r="BC78" s="6"/>
      <c r="BD78" s="6"/>
      <c r="BE78" s="6"/>
      <c r="BF78" s="6"/>
      <c r="BG78" s="6"/>
      <c r="BH78" s="255"/>
      <c r="BI78" s="276"/>
      <c r="BJ78" s="56"/>
      <c r="BK78" s="8"/>
      <c r="BL78" s="273"/>
      <c r="BM78" s="208"/>
      <c r="BN78" s="6"/>
      <c r="BO78" s="6"/>
      <c r="BP78" s="6"/>
      <c r="BQ78" s="6"/>
      <c r="BR78" s="6"/>
      <c r="BS78" s="6"/>
      <c r="BT78" s="6"/>
      <c r="BU78" s="6"/>
      <c r="BV78" s="255"/>
      <c r="BW78" s="276"/>
      <c r="BX78" s="56"/>
      <c r="BY78" s="8"/>
      <c r="BZ78" s="273"/>
      <c r="CA78" s="208"/>
      <c r="CB78" s="6"/>
      <c r="CC78" s="6"/>
      <c r="CD78" s="6"/>
      <c r="CE78" s="6"/>
      <c r="CF78" s="6"/>
      <c r="CG78" s="6"/>
      <c r="CH78" s="6"/>
      <c r="CI78" s="6"/>
      <c r="CJ78" s="255"/>
      <c r="CK78" s="276"/>
      <c r="CL78" s="56"/>
      <c r="CM78" s="8"/>
      <c r="CN78" s="273"/>
      <c r="CO78" s="284"/>
    </row>
    <row r="79" spans="1:93" ht="22.5">
      <c r="A79" s="306" t="s">
        <v>33</v>
      </c>
      <c r="B79" s="8" t="s">
        <v>16</v>
      </c>
      <c r="C79" s="8"/>
      <c r="D79" s="199">
        <v>80</v>
      </c>
      <c r="E79" s="118" t="s">
        <v>185</v>
      </c>
      <c r="F79" s="118" t="s">
        <v>108</v>
      </c>
      <c r="G79" s="195" t="s">
        <v>336</v>
      </c>
      <c r="H79" s="307" t="s">
        <v>188</v>
      </c>
      <c r="I79" s="208"/>
      <c r="J79" s="6"/>
      <c r="K79" s="6"/>
      <c r="L79" s="6"/>
      <c r="M79" s="6"/>
      <c r="N79" s="6"/>
      <c r="O79" s="6"/>
      <c r="P79" s="6"/>
      <c r="Q79" s="6"/>
      <c r="R79" s="255"/>
      <c r="S79" s="276"/>
      <c r="T79" s="56"/>
      <c r="U79" s="8"/>
      <c r="V79" s="273"/>
      <c r="W79" s="208"/>
      <c r="X79" s="6"/>
      <c r="Y79" s="6"/>
      <c r="Z79" s="6"/>
      <c r="AA79" s="6"/>
      <c r="AB79" s="6"/>
      <c r="AC79" s="6"/>
      <c r="AD79" s="6"/>
      <c r="AE79" s="6"/>
      <c r="AF79" s="255"/>
      <c r="AG79" s="276"/>
      <c r="AH79" s="56"/>
      <c r="AI79" s="8"/>
      <c r="AJ79" s="273"/>
      <c r="AK79" s="208"/>
      <c r="AL79" s="6"/>
      <c r="AM79" s="6"/>
      <c r="AN79" s="6"/>
      <c r="AO79" s="6"/>
      <c r="AP79" s="6"/>
      <c r="AQ79" s="6"/>
      <c r="AR79" s="6"/>
      <c r="AS79" s="6"/>
      <c r="AT79" s="255"/>
      <c r="AU79" s="276"/>
      <c r="AV79" s="56"/>
      <c r="AW79" s="8"/>
      <c r="AX79" s="273"/>
      <c r="AY79" s="208"/>
      <c r="AZ79" s="6"/>
      <c r="BA79" s="6"/>
      <c r="BB79" s="6"/>
      <c r="BC79" s="6"/>
      <c r="BD79" s="6"/>
      <c r="BE79" s="6"/>
      <c r="BF79" s="6"/>
      <c r="BG79" s="6"/>
      <c r="BH79" s="255"/>
      <c r="BI79" s="276"/>
      <c r="BJ79" s="56"/>
      <c r="BK79" s="8"/>
      <c r="BL79" s="273"/>
      <c r="BM79" s="208"/>
      <c r="BN79" s="6"/>
      <c r="BO79" s="6"/>
      <c r="BP79" s="6"/>
      <c r="BQ79" s="6"/>
      <c r="BR79" s="6"/>
      <c r="BS79" s="6"/>
      <c r="BT79" s="6"/>
      <c r="BU79" s="6"/>
      <c r="BV79" s="255"/>
      <c r="BW79" s="276"/>
      <c r="BX79" s="56"/>
      <c r="BY79" s="8"/>
      <c r="BZ79" s="273"/>
      <c r="CA79" s="208"/>
      <c r="CB79" s="6"/>
      <c r="CC79" s="6"/>
      <c r="CD79" s="6"/>
      <c r="CE79" s="6"/>
      <c r="CF79" s="6"/>
      <c r="CG79" s="6"/>
      <c r="CH79" s="6"/>
      <c r="CI79" s="6"/>
      <c r="CJ79" s="255"/>
      <c r="CK79" s="276"/>
      <c r="CL79" s="56"/>
      <c r="CM79" s="8"/>
      <c r="CN79" s="273"/>
      <c r="CO79" s="284"/>
    </row>
    <row r="80" spans="1:93" ht="24">
      <c r="A80" s="304" t="s">
        <v>33</v>
      </c>
      <c r="B80" s="64" t="s">
        <v>18</v>
      </c>
      <c r="C80" s="65" t="s">
        <v>337</v>
      </c>
      <c r="D80" s="117">
        <v>153</v>
      </c>
      <c r="E80" s="119" t="s">
        <v>185</v>
      </c>
      <c r="F80" s="119" t="s">
        <v>108</v>
      </c>
      <c r="G80" s="119" t="s">
        <v>336</v>
      </c>
      <c r="H80" s="305" t="s">
        <v>188</v>
      </c>
      <c r="I80" s="263"/>
      <c r="J80" s="70"/>
      <c r="K80" s="70"/>
      <c r="L80" s="70"/>
      <c r="M80" s="80" t="s">
        <v>115</v>
      </c>
      <c r="N80" s="79">
        <f>SUM(N81:N82)</f>
        <v>0</v>
      </c>
      <c r="O80" s="79">
        <f>SUM(O81:O82)</f>
        <v>0</v>
      </c>
      <c r="P80" s="80" t="s">
        <v>115</v>
      </c>
      <c r="Q80" s="79">
        <f>SUM(Q81:Q82)</f>
        <v>0</v>
      </c>
      <c r="R80" s="256">
        <f>SUM(R81:R82)</f>
        <v>0</v>
      </c>
      <c r="S80" s="270"/>
      <c r="T80" s="79"/>
      <c r="U80" s="79"/>
      <c r="V80" s="271"/>
      <c r="W80" s="263"/>
      <c r="X80" s="70"/>
      <c r="Y80" s="70"/>
      <c r="Z80" s="70"/>
      <c r="AA80" s="80" t="s">
        <v>115</v>
      </c>
      <c r="AB80" s="79">
        <f>SUM(AB81:AB82)</f>
        <v>0</v>
      </c>
      <c r="AC80" s="79">
        <f>SUM(AC81:AC82)</f>
        <v>0</v>
      </c>
      <c r="AD80" s="80" t="s">
        <v>115</v>
      </c>
      <c r="AE80" s="79">
        <f>SUM(AE81:AE82)</f>
        <v>0</v>
      </c>
      <c r="AF80" s="256">
        <f>SUM(AF81:AF82)</f>
        <v>0</v>
      </c>
      <c r="AG80" s="270"/>
      <c r="AH80" s="79"/>
      <c r="AI80" s="79"/>
      <c r="AJ80" s="271"/>
      <c r="AK80" s="263"/>
      <c r="AL80" s="70"/>
      <c r="AM80" s="70"/>
      <c r="AN80" s="70"/>
      <c r="AO80" s="80" t="s">
        <v>115</v>
      </c>
      <c r="AP80" s="79">
        <f>SUM(AP81:AP82)</f>
        <v>0</v>
      </c>
      <c r="AQ80" s="79">
        <f>SUM(AQ81:AQ82)</f>
        <v>0</v>
      </c>
      <c r="AR80" s="80" t="s">
        <v>115</v>
      </c>
      <c r="AS80" s="79">
        <f>SUM(AS81:AS82)</f>
        <v>0</v>
      </c>
      <c r="AT80" s="256">
        <f>SUM(AT81:AT82)</f>
        <v>0</v>
      </c>
      <c r="AU80" s="270"/>
      <c r="AV80" s="79"/>
      <c r="AW80" s="79"/>
      <c r="AX80" s="271"/>
      <c r="AY80" s="263"/>
      <c r="AZ80" s="70"/>
      <c r="BA80" s="70"/>
      <c r="BB80" s="70"/>
      <c r="BC80" s="80" t="s">
        <v>115</v>
      </c>
      <c r="BD80" s="79">
        <f>SUM(BD81:BD82)</f>
        <v>0</v>
      </c>
      <c r="BE80" s="79">
        <f>SUM(BE81:BE82)</f>
        <v>0</v>
      </c>
      <c r="BF80" s="80" t="s">
        <v>115</v>
      </c>
      <c r="BG80" s="79">
        <f>SUM(BG81:BG82)</f>
        <v>0</v>
      </c>
      <c r="BH80" s="256">
        <f>SUM(BH81:BH82)</f>
        <v>0</v>
      </c>
      <c r="BI80" s="270"/>
      <c r="BJ80" s="79"/>
      <c r="BK80" s="79"/>
      <c r="BL80" s="271"/>
      <c r="BM80" s="263"/>
      <c r="BN80" s="70"/>
      <c r="BO80" s="70"/>
      <c r="BP80" s="70"/>
      <c r="BQ80" s="80" t="s">
        <v>115</v>
      </c>
      <c r="BR80" s="79">
        <f>SUM(BR81:BR82)</f>
        <v>0</v>
      </c>
      <c r="BS80" s="79">
        <f>SUM(BS81:BS82)</f>
        <v>0</v>
      </c>
      <c r="BT80" s="80" t="s">
        <v>115</v>
      </c>
      <c r="BU80" s="79">
        <f>SUM(BU81:BU82)</f>
        <v>0</v>
      </c>
      <c r="BV80" s="256">
        <f>SUM(BV81:BV82)</f>
        <v>0</v>
      </c>
      <c r="BW80" s="270"/>
      <c r="BX80" s="79"/>
      <c r="BY80" s="79"/>
      <c r="BZ80" s="271"/>
      <c r="CA80" s="263"/>
      <c r="CB80" s="70"/>
      <c r="CC80" s="80"/>
      <c r="CD80" s="79"/>
      <c r="CE80" s="80" t="s">
        <v>115</v>
      </c>
      <c r="CF80" s="79">
        <f>SUM(CF81:CF82)</f>
        <v>0</v>
      </c>
      <c r="CG80" s="79">
        <f>SUM(CG81:CG82)</f>
        <v>0</v>
      </c>
      <c r="CH80" s="80" t="s">
        <v>115</v>
      </c>
      <c r="CI80" s="79">
        <f>SUM(CI81:CI82)</f>
        <v>0</v>
      </c>
      <c r="CJ80" s="256">
        <f>SUM(CJ81:CJ82)</f>
        <v>0</v>
      </c>
      <c r="CK80" s="270"/>
      <c r="CL80" s="79"/>
      <c r="CM80" s="79"/>
      <c r="CN80" s="271"/>
      <c r="CO80" s="285"/>
    </row>
    <row r="81" spans="1:93" ht="22.5">
      <c r="A81" s="306" t="s">
        <v>33</v>
      </c>
      <c r="B81" s="8" t="s">
        <v>18</v>
      </c>
      <c r="C81" s="8"/>
      <c r="D81" s="199">
        <v>153</v>
      </c>
      <c r="E81" s="118" t="s">
        <v>185</v>
      </c>
      <c r="F81" s="118" t="s">
        <v>108</v>
      </c>
      <c r="G81" s="195" t="s">
        <v>336</v>
      </c>
      <c r="H81" s="307" t="s">
        <v>188</v>
      </c>
      <c r="I81" s="208"/>
      <c r="J81" s="6"/>
      <c r="K81" s="6"/>
      <c r="L81" s="6"/>
      <c r="M81" s="6"/>
      <c r="N81" s="6"/>
      <c r="O81" s="6"/>
      <c r="P81" s="6"/>
      <c r="Q81" s="6"/>
      <c r="R81" s="255"/>
      <c r="S81" s="276"/>
      <c r="T81" s="56"/>
      <c r="U81" s="8"/>
      <c r="V81" s="273"/>
      <c r="W81" s="208"/>
      <c r="X81" s="6"/>
      <c r="Y81" s="6"/>
      <c r="Z81" s="6"/>
      <c r="AA81" s="6"/>
      <c r="AB81" s="6"/>
      <c r="AC81" s="6"/>
      <c r="AD81" s="6"/>
      <c r="AE81" s="6"/>
      <c r="AF81" s="255"/>
      <c r="AG81" s="276"/>
      <c r="AH81" s="56"/>
      <c r="AI81" s="8"/>
      <c r="AJ81" s="273"/>
      <c r="AK81" s="208"/>
      <c r="AL81" s="6"/>
      <c r="AM81" s="6"/>
      <c r="AN81" s="6"/>
      <c r="AO81" s="6"/>
      <c r="AP81" s="6"/>
      <c r="AQ81" s="6"/>
      <c r="AR81" s="6"/>
      <c r="AS81" s="6"/>
      <c r="AT81" s="255"/>
      <c r="AU81" s="276"/>
      <c r="AV81" s="56"/>
      <c r="AW81" s="8"/>
      <c r="AX81" s="273"/>
      <c r="AY81" s="208"/>
      <c r="AZ81" s="6"/>
      <c r="BA81" s="6"/>
      <c r="BB81" s="6"/>
      <c r="BC81" s="6"/>
      <c r="BD81" s="6"/>
      <c r="BE81" s="6"/>
      <c r="BF81" s="6"/>
      <c r="BG81" s="6"/>
      <c r="BH81" s="255"/>
      <c r="BI81" s="276"/>
      <c r="BJ81" s="56"/>
      <c r="BK81" s="8"/>
      <c r="BL81" s="273"/>
      <c r="BM81" s="208"/>
      <c r="BN81" s="6"/>
      <c r="BO81" s="6"/>
      <c r="BP81" s="6"/>
      <c r="BQ81" s="6"/>
      <c r="BR81" s="6"/>
      <c r="BS81" s="6"/>
      <c r="BT81" s="6"/>
      <c r="BU81" s="6"/>
      <c r="BV81" s="255"/>
      <c r="BW81" s="276"/>
      <c r="BX81" s="56"/>
      <c r="BY81" s="8"/>
      <c r="BZ81" s="273"/>
      <c r="CA81" s="208"/>
      <c r="CB81" s="6"/>
      <c r="CC81" s="6"/>
      <c r="CD81" s="6"/>
      <c r="CE81" s="6"/>
      <c r="CF81" s="6"/>
      <c r="CG81" s="6"/>
      <c r="CH81" s="6"/>
      <c r="CI81" s="6"/>
      <c r="CJ81" s="255"/>
      <c r="CK81" s="276"/>
      <c r="CL81" s="56"/>
      <c r="CM81" s="8"/>
      <c r="CN81" s="273"/>
      <c r="CO81" s="284"/>
    </row>
    <row r="82" spans="1:93" ht="22.5">
      <c r="A82" s="306" t="s">
        <v>33</v>
      </c>
      <c r="B82" s="8" t="s">
        <v>18</v>
      </c>
      <c r="C82" s="8"/>
      <c r="D82" s="199">
        <v>153</v>
      </c>
      <c r="E82" s="118" t="s">
        <v>185</v>
      </c>
      <c r="F82" s="118" t="s">
        <v>108</v>
      </c>
      <c r="G82" s="195" t="s">
        <v>336</v>
      </c>
      <c r="H82" s="307" t="s">
        <v>188</v>
      </c>
      <c r="I82" s="208"/>
      <c r="J82" s="6"/>
      <c r="K82" s="6"/>
      <c r="L82" s="6"/>
      <c r="M82" s="6"/>
      <c r="N82" s="6"/>
      <c r="O82" s="6"/>
      <c r="P82" s="6"/>
      <c r="Q82" s="6"/>
      <c r="R82" s="255"/>
      <c r="S82" s="276"/>
      <c r="T82" s="56"/>
      <c r="U82" s="8"/>
      <c r="V82" s="273"/>
      <c r="W82" s="208"/>
      <c r="X82" s="6"/>
      <c r="Y82" s="6"/>
      <c r="Z82" s="6"/>
      <c r="AA82" s="6"/>
      <c r="AB82" s="6"/>
      <c r="AC82" s="6"/>
      <c r="AD82" s="6"/>
      <c r="AE82" s="6"/>
      <c r="AF82" s="255"/>
      <c r="AG82" s="276"/>
      <c r="AH82" s="56"/>
      <c r="AI82" s="8"/>
      <c r="AJ82" s="273"/>
      <c r="AK82" s="208"/>
      <c r="AL82" s="6"/>
      <c r="AM82" s="6"/>
      <c r="AN82" s="6"/>
      <c r="AO82" s="6"/>
      <c r="AP82" s="6"/>
      <c r="AQ82" s="6"/>
      <c r="AR82" s="6"/>
      <c r="AS82" s="6"/>
      <c r="AT82" s="255"/>
      <c r="AU82" s="276"/>
      <c r="AV82" s="56"/>
      <c r="AW82" s="8"/>
      <c r="AX82" s="273"/>
      <c r="AY82" s="208"/>
      <c r="AZ82" s="6"/>
      <c r="BA82" s="6"/>
      <c r="BB82" s="6"/>
      <c r="BC82" s="6"/>
      <c r="BD82" s="6"/>
      <c r="BE82" s="6"/>
      <c r="BF82" s="6"/>
      <c r="BG82" s="6"/>
      <c r="BH82" s="255"/>
      <c r="BI82" s="276"/>
      <c r="BJ82" s="56"/>
      <c r="BK82" s="8"/>
      <c r="BL82" s="273"/>
      <c r="BM82" s="208"/>
      <c r="BN82" s="6"/>
      <c r="BO82" s="6"/>
      <c r="BP82" s="6"/>
      <c r="BQ82" s="6"/>
      <c r="BR82" s="6"/>
      <c r="BS82" s="6"/>
      <c r="BT82" s="6"/>
      <c r="BU82" s="6"/>
      <c r="BV82" s="255"/>
      <c r="BW82" s="276"/>
      <c r="BX82" s="56"/>
      <c r="BY82" s="8"/>
      <c r="BZ82" s="273"/>
      <c r="CA82" s="208"/>
      <c r="CB82" s="6"/>
      <c r="CC82" s="6"/>
      <c r="CD82" s="6"/>
      <c r="CE82" s="6"/>
      <c r="CF82" s="6"/>
      <c r="CG82" s="6"/>
      <c r="CH82" s="6"/>
      <c r="CI82" s="6"/>
      <c r="CJ82" s="255"/>
      <c r="CK82" s="276"/>
      <c r="CL82" s="56"/>
      <c r="CM82" s="8"/>
      <c r="CN82" s="273"/>
      <c r="CO82" s="284"/>
    </row>
    <row r="83" spans="1:93" ht="24">
      <c r="A83" s="304" t="s">
        <v>33</v>
      </c>
      <c r="B83" s="64" t="s">
        <v>18</v>
      </c>
      <c r="C83" s="65" t="s">
        <v>337</v>
      </c>
      <c r="D83" s="117">
        <v>414</v>
      </c>
      <c r="E83" s="119" t="s">
        <v>185</v>
      </c>
      <c r="F83" s="119" t="s">
        <v>108</v>
      </c>
      <c r="G83" s="119" t="s">
        <v>336</v>
      </c>
      <c r="H83" s="305" t="s">
        <v>188</v>
      </c>
      <c r="I83" s="263"/>
      <c r="J83" s="70"/>
      <c r="K83" s="70"/>
      <c r="L83" s="70"/>
      <c r="M83" s="80" t="s">
        <v>115</v>
      </c>
      <c r="N83" s="79">
        <f>SUM(N84:N85)</f>
        <v>0</v>
      </c>
      <c r="O83" s="79">
        <f>SUM(O84:O85)</f>
        <v>0</v>
      </c>
      <c r="P83" s="80" t="s">
        <v>115</v>
      </c>
      <c r="Q83" s="79">
        <f>SUM(Q84:Q85)</f>
        <v>0</v>
      </c>
      <c r="R83" s="256">
        <f>SUM(R84:R85)</f>
        <v>0</v>
      </c>
      <c r="S83" s="270"/>
      <c r="T83" s="79"/>
      <c r="U83" s="79"/>
      <c r="V83" s="271"/>
      <c r="W83" s="263"/>
      <c r="X83" s="70"/>
      <c r="Y83" s="70"/>
      <c r="Z83" s="70"/>
      <c r="AA83" s="80" t="s">
        <v>115</v>
      </c>
      <c r="AB83" s="79">
        <f>SUM(AB84:AB85)</f>
        <v>0</v>
      </c>
      <c r="AC83" s="79">
        <f>SUM(AC84:AC85)</f>
        <v>0</v>
      </c>
      <c r="AD83" s="80" t="s">
        <v>115</v>
      </c>
      <c r="AE83" s="79">
        <f>SUM(AE84:AE85)</f>
        <v>0</v>
      </c>
      <c r="AF83" s="256">
        <f>SUM(AF84:AF85)</f>
        <v>0</v>
      </c>
      <c r="AG83" s="270"/>
      <c r="AH83" s="79"/>
      <c r="AI83" s="79"/>
      <c r="AJ83" s="271"/>
      <c r="AK83" s="263"/>
      <c r="AL83" s="70"/>
      <c r="AM83" s="70"/>
      <c r="AN83" s="70"/>
      <c r="AO83" s="80" t="s">
        <v>115</v>
      </c>
      <c r="AP83" s="79">
        <f>SUM(AP84:AP85)</f>
        <v>0</v>
      </c>
      <c r="AQ83" s="79">
        <f>SUM(AQ84:AQ85)</f>
        <v>0</v>
      </c>
      <c r="AR83" s="80" t="s">
        <v>115</v>
      </c>
      <c r="AS83" s="79">
        <f>SUM(AS84:AS85)</f>
        <v>0</v>
      </c>
      <c r="AT83" s="256">
        <f>SUM(AT84:AT85)</f>
        <v>0</v>
      </c>
      <c r="AU83" s="270"/>
      <c r="AV83" s="79"/>
      <c r="AW83" s="79"/>
      <c r="AX83" s="271"/>
      <c r="AY83" s="263"/>
      <c r="AZ83" s="70"/>
      <c r="BA83" s="70"/>
      <c r="BB83" s="70"/>
      <c r="BC83" s="80" t="s">
        <v>115</v>
      </c>
      <c r="BD83" s="79">
        <f>SUM(BD84:BD85)</f>
        <v>0</v>
      </c>
      <c r="BE83" s="79">
        <f>SUM(BE84:BE85)</f>
        <v>0</v>
      </c>
      <c r="BF83" s="80" t="s">
        <v>115</v>
      </c>
      <c r="BG83" s="79">
        <f>SUM(BG84:BG85)</f>
        <v>0</v>
      </c>
      <c r="BH83" s="256">
        <f>SUM(BH84:BH85)</f>
        <v>0</v>
      </c>
      <c r="BI83" s="270"/>
      <c r="BJ83" s="79"/>
      <c r="BK83" s="79"/>
      <c r="BL83" s="271"/>
      <c r="BM83" s="263"/>
      <c r="BN83" s="70"/>
      <c r="BO83" s="70"/>
      <c r="BP83" s="70"/>
      <c r="BQ83" s="80" t="s">
        <v>115</v>
      </c>
      <c r="BR83" s="79">
        <f>SUM(BR84:BR85)</f>
        <v>0</v>
      </c>
      <c r="BS83" s="79">
        <f>SUM(BS84:BS85)</f>
        <v>0</v>
      </c>
      <c r="BT83" s="80" t="s">
        <v>115</v>
      </c>
      <c r="BU83" s="79">
        <f>SUM(BU84:BU85)</f>
        <v>0</v>
      </c>
      <c r="BV83" s="256">
        <f>SUM(BV84:BV85)</f>
        <v>0</v>
      </c>
      <c r="BW83" s="270"/>
      <c r="BX83" s="79"/>
      <c r="BY83" s="79"/>
      <c r="BZ83" s="271"/>
      <c r="CA83" s="263"/>
      <c r="CB83" s="70"/>
      <c r="CC83" s="80"/>
      <c r="CD83" s="79"/>
      <c r="CE83" s="80" t="s">
        <v>115</v>
      </c>
      <c r="CF83" s="79">
        <f>SUM(CF84:CF85)</f>
        <v>0</v>
      </c>
      <c r="CG83" s="79">
        <f>SUM(CG84:CG85)</f>
        <v>0</v>
      </c>
      <c r="CH83" s="80" t="s">
        <v>115</v>
      </c>
      <c r="CI83" s="79">
        <f>SUM(CI84:CI85)</f>
        <v>0</v>
      </c>
      <c r="CJ83" s="256">
        <f>SUM(CJ84:CJ85)</f>
        <v>0</v>
      </c>
      <c r="CK83" s="270"/>
      <c r="CL83" s="79"/>
      <c r="CM83" s="79"/>
      <c r="CN83" s="271"/>
      <c r="CO83" s="285"/>
    </row>
    <row r="84" spans="1:93" ht="22.5">
      <c r="A84" s="306" t="s">
        <v>33</v>
      </c>
      <c r="B84" s="8" t="s">
        <v>18</v>
      </c>
      <c r="C84" s="8"/>
      <c r="D84" s="199">
        <v>414</v>
      </c>
      <c r="E84" s="118" t="s">
        <v>185</v>
      </c>
      <c r="F84" s="118" t="s">
        <v>108</v>
      </c>
      <c r="G84" s="195" t="s">
        <v>336</v>
      </c>
      <c r="H84" s="307" t="s">
        <v>188</v>
      </c>
      <c r="I84" s="208"/>
      <c r="J84" s="6"/>
      <c r="K84" s="6"/>
      <c r="L84" s="6"/>
      <c r="M84" s="6"/>
      <c r="N84" s="6"/>
      <c r="O84" s="6"/>
      <c r="P84" s="6"/>
      <c r="Q84" s="6"/>
      <c r="R84" s="255"/>
      <c r="S84" s="276"/>
      <c r="T84" s="56"/>
      <c r="U84" s="8"/>
      <c r="V84" s="273"/>
      <c r="W84" s="208"/>
      <c r="X84" s="6"/>
      <c r="Y84" s="6"/>
      <c r="Z84" s="6"/>
      <c r="AA84" s="6"/>
      <c r="AB84" s="6"/>
      <c r="AC84" s="6"/>
      <c r="AD84" s="6"/>
      <c r="AE84" s="6"/>
      <c r="AF84" s="255"/>
      <c r="AG84" s="276"/>
      <c r="AH84" s="56"/>
      <c r="AI84" s="8"/>
      <c r="AJ84" s="273"/>
      <c r="AK84" s="208"/>
      <c r="AL84" s="6"/>
      <c r="AM84" s="6"/>
      <c r="AN84" s="6"/>
      <c r="AO84" s="6"/>
      <c r="AP84" s="6"/>
      <c r="AQ84" s="6"/>
      <c r="AR84" s="6"/>
      <c r="AS84" s="6"/>
      <c r="AT84" s="255"/>
      <c r="AU84" s="276"/>
      <c r="AV84" s="56"/>
      <c r="AW84" s="8"/>
      <c r="AX84" s="273"/>
      <c r="AY84" s="208"/>
      <c r="AZ84" s="6"/>
      <c r="BA84" s="6"/>
      <c r="BB84" s="6"/>
      <c r="BC84" s="6"/>
      <c r="BD84" s="6"/>
      <c r="BE84" s="6"/>
      <c r="BF84" s="6"/>
      <c r="BG84" s="6"/>
      <c r="BH84" s="255"/>
      <c r="BI84" s="276"/>
      <c r="BJ84" s="56"/>
      <c r="BK84" s="8"/>
      <c r="BL84" s="273"/>
      <c r="BM84" s="208"/>
      <c r="BN84" s="6"/>
      <c r="BO84" s="6"/>
      <c r="BP84" s="6"/>
      <c r="BQ84" s="6"/>
      <c r="BR84" s="6"/>
      <c r="BS84" s="6"/>
      <c r="BT84" s="6"/>
      <c r="BU84" s="6"/>
      <c r="BV84" s="255"/>
      <c r="BW84" s="276"/>
      <c r="BX84" s="56"/>
      <c r="BY84" s="8"/>
      <c r="BZ84" s="273"/>
      <c r="CA84" s="208"/>
      <c r="CB84" s="6"/>
      <c r="CC84" s="6"/>
      <c r="CD84" s="6"/>
      <c r="CE84" s="6"/>
      <c r="CF84" s="6"/>
      <c r="CG84" s="6"/>
      <c r="CH84" s="6"/>
      <c r="CI84" s="6"/>
      <c r="CJ84" s="255"/>
      <c r="CK84" s="276"/>
      <c r="CL84" s="56"/>
      <c r="CM84" s="8"/>
      <c r="CN84" s="273"/>
      <c r="CO84" s="284"/>
    </row>
    <row r="85" spans="1:93" ht="22.5">
      <c r="A85" s="306" t="s">
        <v>33</v>
      </c>
      <c r="B85" s="8" t="s">
        <v>18</v>
      </c>
      <c r="C85" s="8"/>
      <c r="D85" s="199">
        <v>414</v>
      </c>
      <c r="E85" s="118" t="s">
        <v>185</v>
      </c>
      <c r="F85" s="118" t="s">
        <v>108</v>
      </c>
      <c r="G85" s="195" t="s">
        <v>336</v>
      </c>
      <c r="H85" s="307" t="s">
        <v>188</v>
      </c>
      <c r="I85" s="208"/>
      <c r="J85" s="6"/>
      <c r="K85" s="6"/>
      <c r="L85" s="6"/>
      <c r="M85" s="6"/>
      <c r="N85" s="6"/>
      <c r="O85" s="6"/>
      <c r="P85" s="6"/>
      <c r="Q85" s="6"/>
      <c r="R85" s="255"/>
      <c r="S85" s="276"/>
      <c r="T85" s="56"/>
      <c r="U85" s="8"/>
      <c r="V85" s="273"/>
      <c r="W85" s="208"/>
      <c r="X85" s="6"/>
      <c r="Y85" s="6"/>
      <c r="Z85" s="6"/>
      <c r="AA85" s="6"/>
      <c r="AB85" s="6"/>
      <c r="AC85" s="6"/>
      <c r="AD85" s="6"/>
      <c r="AE85" s="6"/>
      <c r="AF85" s="255"/>
      <c r="AG85" s="276"/>
      <c r="AH85" s="56"/>
      <c r="AI85" s="8"/>
      <c r="AJ85" s="273"/>
      <c r="AK85" s="208"/>
      <c r="AL85" s="6"/>
      <c r="AM85" s="6"/>
      <c r="AN85" s="6"/>
      <c r="AO85" s="6"/>
      <c r="AP85" s="6"/>
      <c r="AQ85" s="6"/>
      <c r="AR85" s="6"/>
      <c r="AS85" s="6"/>
      <c r="AT85" s="255"/>
      <c r="AU85" s="276"/>
      <c r="AV85" s="56"/>
      <c r="AW85" s="8"/>
      <c r="AX85" s="273"/>
      <c r="AY85" s="208"/>
      <c r="AZ85" s="6"/>
      <c r="BA85" s="6"/>
      <c r="BB85" s="6"/>
      <c r="BC85" s="6"/>
      <c r="BD85" s="6"/>
      <c r="BE85" s="6"/>
      <c r="BF85" s="6"/>
      <c r="BG85" s="6"/>
      <c r="BH85" s="255"/>
      <c r="BI85" s="276"/>
      <c r="BJ85" s="56"/>
      <c r="BK85" s="8"/>
      <c r="BL85" s="273"/>
      <c r="BM85" s="208"/>
      <c r="BN85" s="6"/>
      <c r="BO85" s="6"/>
      <c r="BP85" s="6"/>
      <c r="BQ85" s="6"/>
      <c r="BR85" s="6"/>
      <c r="BS85" s="6"/>
      <c r="BT85" s="6"/>
      <c r="BU85" s="6"/>
      <c r="BV85" s="255"/>
      <c r="BW85" s="276"/>
      <c r="BX85" s="56"/>
      <c r="BY85" s="8"/>
      <c r="BZ85" s="273"/>
      <c r="CA85" s="208"/>
      <c r="CB85" s="6"/>
      <c r="CC85" s="6"/>
      <c r="CD85" s="6"/>
      <c r="CE85" s="6"/>
      <c r="CF85" s="6"/>
      <c r="CG85" s="6"/>
      <c r="CH85" s="6"/>
      <c r="CI85" s="6"/>
      <c r="CJ85" s="255"/>
      <c r="CK85" s="276"/>
      <c r="CL85" s="56"/>
      <c r="CM85" s="8"/>
      <c r="CN85" s="273"/>
      <c r="CO85" s="284"/>
    </row>
    <row r="86" spans="1:93" ht="24">
      <c r="A86" s="304" t="s">
        <v>33</v>
      </c>
      <c r="B86" s="64" t="s">
        <v>18</v>
      </c>
      <c r="C86" s="65" t="s">
        <v>337</v>
      </c>
      <c r="D86" s="117">
        <v>80</v>
      </c>
      <c r="E86" s="119" t="s">
        <v>185</v>
      </c>
      <c r="F86" s="119" t="s">
        <v>108</v>
      </c>
      <c r="G86" s="119" t="s">
        <v>336</v>
      </c>
      <c r="H86" s="305" t="s">
        <v>188</v>
      </c>
      <c r="I86" s="263"/>
      <c r="J86" s="70"/>
      <c r="K86" s="70"/>
      <c r="L86" s="70"/>
      <c r="M86" s="80" t="s">
        <v>115</v>
      </c>
      <c r="N86" s="79">
        <f>SUM(N87:N88)</f>
        <v>0</v>
      </c>
      <c r="O86" s="79">
        <f>SUM(O87:O88)</f>
        <v>0</v>
      </c>
      <c r="P86" s="80" t="s">
        <v>115</v>
      </c>
      <c r="Q86" s="79">
        <f>SUM(Q87:Q88)</f>
        <v>0</v>
      </c>
      <c r="R86" s="256">
        <f>SUM(R87:R88)</f>
        <v>0</v>
      </c>
      <c r="S86" s="270"/>
      <c r="T86" s="79"/>
      <c r="U86" s="79"/>
      <c r="V86" s="271"/>
      <c r="W86" s="263"/>
      <c r="X86" s="70"/>
      <c r="Y86" s="70"/>
      <c r="Z86" s="70"/>
      <c r="AA86" s="80" t="s">
        <v>115</v>
      </c>
      <c r="AB86" s="79">
        <f>SUM(AB87:AB88)</f>
        <v>0</v>
      </c>
      <c r="AC86" s="79">
        <f>SUM(AC87:AC88)</f>
        <v>0</v>
      </c>
      <c r="AD86" s="80" t="s">
        <v>115</v>
      </c>
      <c r="AE86" s="79">
        <f>SUM(AE87:AE88)</f>
        <v>0</v>
      </c>
      <c r="AF86" s="256">
        <f>SUM(AF87:AF88)</f>
        <v>0</v>
      </c>
      <c r="AG86" s="270"/>
      <c r="AH86" s="79"/>
      <c r="AI86" s="79"/>
      <c r="AJ86" s="271"/>
      <c r="AK86" s="263"/>
      <c r="AL86" s="70"/>
      <c r="AM86" s="70"/>
      <c r="AN86" s="70"/>
      <c r="AO86" s="80" t="s">
        <v>115</v>
      </c>
      <c r="AP86" s="79">
        <f>SUM(AP87:AP88)</f>
        <v>0</v>
      </c>
      <c r="AQ86" s="79">
        <f>SUM(AQ87:AQ88)</f>
        <v>0</v>
      </c>
      <c r="AR86" s="80" t="s">
        <v>115</v>
      </c>
      <c r="AS86" s="79">
        <f>SUM(AS87:AS88)</f>
        <v>0</v>
      </c>
      <c r="AT86" s="256">
        <f>SUM(AT87:AT88)</f>
        <v>0</v>
      </c>
      <c r="AU86" s="270"/>
      <c r="AV86" s="79"/>
      <c r="AW86" s="79"/>
      <c r="AX86" s="271"/>
      <c r="AY86" s="263"/>
      <c r="AZ86" s="70"/>
      <c r="BA86" s="70"/>
      <c r="BB86" s="70"/>
      <c r="BC86" s="80" t="s">
        <v>115</v>
      </c>
      <c r="BD86" s="79">
        <f>SUM(BD87:BD88)</f>
        <v>0</v>
      </c>
      <c r="BE86" s="79">
        <f>SUM(BE87:BE88)</f>
        <v>0</v>
      </c>
      <c r="BF86" s="80" t="s">
        <v>115</v>
      </c>
      <c r="BG86" s="79">
        <f>SUM(BG87:BG88)</f>
        <v>0</v>
      </c>
      <c r="BH86" s="256">
        <f>SUM(BH87:BH88)</f>
        <v>0</v>
      </c>
      <c r="BI86" s="270"/>
      <c r="BJ86" s="79"/>
      <c r="BK86" s="79"/>
      <c r="BL86" s="271"/>
      <c r="BM86" s="263"/>
      <c r="BN86" s="70"/>
      <c r="BO86" s="70"/>
      <c r="BP86" s="70"/>
      <c r="BQ86" s="80" t="s">
        <v>115</v>
      </c>
      <c r="BR86" s="79">
        <f>SUM(BR87:BR88)</f>
        <v>0</v>
      </c>
      <c r="BS86" s="79">
        <f>SUM(BS87:BS88)</f>
        <v>0</v>
      </c>
      <c r="BT86" s="80" t="s">
        <v>115</v>
      </c>
      <c r="BU86" s="79">
        <f>SUM(BU87:BU88)</f>
        <v>0</v>
      </c>
      <c r="BV86" s="256">
        <f>SUM(BV87:BV88)</f>
        <v>0</v>
      </c>
      <c r="BW86" s="270"/>
      <c r="BX86" s="79"/>
      <c r="BY86" s="79"/>
      <c r="BZ86" s="271"/>
      <c r="CA86" s="263"/>
      <c r="CB86" s="70"/>
      <c r="CC86" s="80"/>
      <c r="CD86" s="79"/>
      <c r="CE86" s="80" t="s">
        <v>115</v>
      </c>
      <c r="CF86" s="79">
        <f>SUM(CF87:CF88)</f>
        <v>0</v>
      </c>
      <c r="CG86" s="79">
        <f>SUM(CG87:CG88)</f>
        <v>0</v>
      </c>
      <c r="CH86" s="80" t="s">
        <v>115</v>
      </c>
      <c r="CI86" s="79">
        <f>SUM(CI87:CI88)</f>
        <v>0</v>
      </c>
      <c r="CJ86" s="256">
        <f>SUM(CJ87:CJ88)</f>
        <v>0</v>
      </c>
      <c r="CK86" s="270"/>
      <c r="CL86" s="79"/>
      <c r="CM86" s="79"/>
      <c r="CN86" s="271"/>
      <c r="CO86" s="285"/>
    </row>
    <row r="87" spans="1:93" ht="22.5">
      <c r="A87" s="306" t="s">
        <v>33</v>
      </c>
      <c r="B87" s="8" t="s">
        <v>18</v>
      </c>
      <c r="C87" s="8"/>
      <c r="D87" s="199">
        <v>80</v>
      </c>
      <c r="E87" s="118" t="s">
        <v>185</v>
      </c>
      <c r="F87" s="118" t="s">
        <v>108</v>
      </c>
      <c r="G87" s="195" t="s">
        <v>336</v>
      </c>
      <c r="H87" s="307" t="s">
        <v>188</v>
      </c>
      <c r="I87" s="208"/>
      <c r="J87" s="6"/>
      <c r="K87" s="6"/>
      <c r="L87" s="6"/>
      <c r="M87" s="6"/>
      <c r="N87" s="6"/>
      <c r="O87" s="6"/>
      <c r="P87" s="6"/>
      <c r="Q87" s="6"/>
      <c r="R87" s="255"/>
      <c r="S87" s="276"/>
      <c r="T87" s="56"/>
      <c r="U87" s="8"/>
      <c r="V87" s="273"/>
      <c r="W87" s="208"/>
      <c r="X87" s="6"/>
      <c r="Y87" s="6"/>
      <c r="Z87" s="6"/>
      <c r="AA87" s="6"/>
      <c r="AB87" s="6"/>
      <c r="AC87" s="6"/>
      <c r="AD87" s="6"/>
      <c r="AE87" s="6"/>
      <c r="AF87" s="255"/>
      <c r="AG87" s="276"/>
      <c r="AH87" s="56"/>
      <c r="AI87" s="8"/>
      <c r="AJ87" s="273"/>
      <c r="AK87" s="208"/>
      <c r="AL87" s="6"/>
      <c r="AM87" s="6"/>
      <c r="AN87" s="6"/>
      <c r="AO87" s="6"/>
      <c r="AP87" s="6"/>
      <c r="AQ87" s="6"/>
      <c r="AR87" s="6"/>
      <c r="AS87" s="6"/>
      <c r="AT87" s="255"/>
      <c r="AU87" s="276"/>
      <c r="AV87" s="56"/>
      <c r="AW87" s="8"/>
      <c r="AX87" s="273"/>
      <c r="AY87" s="208"/>
      <c r="AZ87" s="6"/>
      <c r="BA87" s="6"/>
      <c r="BB87" s="6"/>
      <c r="BC87" s="6"/>
      <c r="BD87" s="6"/>
      <c r="BE87" s="6"/>
      <c r="BF87" s="6"/>
      <c r="BG87" s="6"/>
      <c r="BH87" s="255"/>
      <c r="BI87" s="276"/>
      <c r="BJ87" s="56"/>
      <c r="BK87" s="8"/>
      <c r="BL87" s="273"/>
      <c r="BM87" s="208"/>
      <c r="BN87" s="6"/>
      <c r="BO87" s="6"/>
      <c r="BP87" s="6"/>
      <c r="BQ87" s="6"/>
      <c r="BR87" s="6"/>
      <c r="BS87" s="6"/>
      <c r="BT87" s="6"/>
      <c r="BU87" s="6"/>
      <c r="BV87" s="255"/>
      <c r="BW87" s="276"/>
      <c r="BX87" s="56"/>
      <c r="BY87" s="8"/>
      <c r="BZ87" s="273"/>
      <c r="CA87" s="208"/>
      <c r="CB87" s="6"/>
      <c r="CC87" s="6"/>
      <c r="CD87" s="6"/>
      <c r="CE87" s="6"/>
      <c r="CF87" s="6"/>
      <c r="CG87" s="6"/>
      <c r="CH87" s="6"/>
      <c r="CI87" s="5"/>
      <c r="CJ87" s="145"/>
      <c r="CK87" s="276"/>
      <c r="CL87" s="56"/>
      <c r="CM87" s="8"/>
      <c r="CN87" s="273"/>
      <c r="CO87" s="284"/>
    </row>
    <row r="88" spans="1:93" ht="22.5">
      <c r="A88" s="306" t="s">
        <v>33</v>
      </c>
      <c r="B88" s="8" t="s">
        <v>18</v>
      </c>
      <c r="C88" s="8"/>
      <c r="D88" s="199">
        <v>80</v>
      </c>
      <c r="E88" s="118" t="s">
        <v>185</v>
      </c>
      <c r="F88" s="118" t="s">
        <v>108</v>
      </c>
      <c r="G88" s="195" t="s">
        <v>336</v>
      </c>
      <c r="H88" s="307" t="s">
        <v>188</v>
      </c>
      <c r="I88" s="208"/>
      <c r="J88" s="6"/>
      <c r="K88" s="6"/>
      <c r="L88" s="6"/>
      <c r="M88" s="6"/>
      <c r="N88" s="6"/>
      <c r="O88" s="6"/>
      <c r="P88" s="6"/>
      <c r="Q88" s="6"/>
      <c r="R88" s="255"/>
      <c r="S88" s="276"/>
      <c r="T88" s="56"/>
      <c r="U88" s="8"/>
      <c r="V88" s="273"/>
      <c r="W88" s="208"/>
      <c r="X88" s="6"/>
      <c r="Y88" s="6"/>
      <c r="Z88" s="6"/>
      <c r="AA88" s="6"/>
      <c r="AB88" s="6"/>
      <c r="AC88" s="6"/>
      <c r="AD88" s="6"/>
      <c r="AE88" s="6"/>
      <c r="AF88" s="255"/>
      <c r="AG88" s="276"/>
      <c r="AH88" s="56"/>
      <c r="AI88" s="8"/>
      <c r="AJ88" s="273"/>
      <c r="AK88" s="208"/>
      <c r="AL88" s="6"/>
      <c r="AM88" s="6"/>
      <c r="AN88" s="6"/>
      <c r="AO88" s="6"/>
      <c r="AP88" s="6"/>
      <c r="AQ88" s="6"/>
      <c r="AR88" s="6"/>
      <c r="AS88" s="6"/>
      <c r="AT88" s="255"/>
      <c r="AU88" s="276"/>
      <c r="AV88" s="56"/>
      <c r="AW88" s="8"/>
      <c r="AX88" s="273"/>
      <c r="AY88" s="208"/>
      <c r="AZ88" s="6"/>
      <c r="BA88" s="6"/>
      <c r="BB88" s="6"/>
      <c r="BC88" s="6"/>
      <c r="BD88" s="6"/>
      <c r="BE88" s="6"/>
      <c r="BF88" s="6"/>
      <c r="BG88" s="6"/>
      <c r="BH88" s="255"/>
      <c r="BI88" s="276"/>
      <c r="BJ88" s="56"/>
      <c r="BK88" s="8"/>
      <c r="BL88" s="273"/>
      <c r="BM88" s="208"/>
      <c r="BN88" s="6"/>
      <c r="BO88" s="6"/>
      <c r="BP88" s="6"/>
      <c r="BQ88" s="6"/>
      <c r="BR88" s="6"/>
      <c r="BS88" s="6"/>
      <c r="BT88" s="6"/>
      <c r="BU88" s="6"/>
      <c r="BV88" s="255"/>
      <c r="BW88" s="276"/>
      <c r="BX88" s="56"/>
      <c r="BY88" s="8"/>
      <c r="BZ88" s="273"/>
      <c r="CA88" s="208"/>
      <c r="CB88" s="6"/>
      <c r="CC88" s="6"/>
      <c r="CD88" s="6"/>
      <c r="CE88" s="6"/>
      <c r="CF88" s="6"/>
      <c r="CG88" s="6"/>
      <c r="CH88" s="6"/>
      <c r="CI88" s="5"/>
      <c r="CJ88" s="145"/>
      <c r="CK88" s="276"/>
      <c r="CL88" s="56"/>
      <c r="CM88" s="8"/>
      <c r="CN88" s="273"/>
      <c r="CO88" s="284"/>
    </row>
    <row r="89" spans="1:93" ht="42" customHeight="1">
      <c r="A89" s="302" t="s">
        <v>33</v>
      </c>
      <c r="B89" s="1" t="s">
        <v>184</v>
      </c>
      <c r="C89" s="2" t="s">
        <v>21</v>
      </c>
      <c r="D89" s="1">
        <v>1</v>
      </c>
      <c r="E89" s="2" t="s">
        <v>183</v>
      </c>
      <c r="F89" s="38" t="s">
        <v>108</v>
      </c>
      <c r="G89" s="2" t="s">
        <v>355</v>
      </c>
      <c r="H89" s="303" t="s">
        <v>188</v>
      </c>
      <c r="I89" s="262"/>
      <c r="J89" s="3"/>
      <c r="K89" s="3"/>
      <c r="L89" s="3"/>
      <c r="M89" s="38" t="s">
        <v>261</v>
      </c>
      <c r="N89" s="81">
        <f>N90+N93+N96+N99</f>
        <v>0</v>
      </c>
      <c r="O89" s="81">
        <f>O90+O93+O96+O99</f>
        <v>0</v>
      </c>
      <c r="P89" s="38" t="s">
        <v>262</v>
      </c>
      <c r="Q89" s="81">
        <f>Q90+Q93+Q96+Q99</f>
        <v>0</v>
      </c>
      <c r="R89" s="89">
        <f>R90+R93+R96+R99</f>
        <v>0</v>
      </c>
      <c r="S89" s="268"/>
      <c r="T89" s="81"/>
      <c r="U89" s="81"/>
      <c r="V89" s="269"/>
      <c r="W89" s="262"/>
      <c r="X89" s="3"/>
      <c r="Y89" s="3"/>
      <c r="Z89" s="3"/>
      <c r="AA89" s="38" t="s">
        <v>261</v>
      </c>
      <c r="AB89" s="81">
        <f>AB90+AB93+AB96+AB99</f>
        <v>0</v>
      </c>
      <c r="AC89" s="81">
        <f>AC90+AC93+AC96+AC99</f>
        <v>0</v>
      </c>
      <c r="AD89" s="38" t="s">
        <v>262</v>
      </c>
      <c r="AE89" s="81">
        <f>AE90+AE93+AE96+AE99</f>
        <v>0</v>
      </c>
      <c r="AF89" s="89">
        <f>AF90+AF93+AF96+AF99</f>
        <v>0</v>
      </c>
      <c r="AG89" s="268"/>
      <c r="AH89" s="81"/>
      <c r="AI89" s="81"/>
      <c r="AJ89" s="269"/>
      <c r="AK89" s="262"/>
      <c r="AL89" s="3"/>
      <c r="AM89" s="3"/>
      <c r="AN89" s="3"/>
      <c r="AO89" s="38" t="s">
        <v>116</v>
      </c>
      <c r="AP89" s="81">
        <f>AP90+AP93+AP96+AP99</f>
        <v>0</v>
      </c>
      <c r="AQ89" s="81">
        <f>AQ90+AQ93+AQ96+AQ99</f>
        <v>0</v>
      </c>
      <c r="AR89" s="38" t="s">
        <v>116</v>
      </c>
      <c r="AS89" s="81">
        <f>AS90+AS93+AS96+AS99</f>
        <v>0</v>
      </c>
      <c r="AT89" s="89">
        <f>AT90+AT93+AT96+AT99</f>
        <v>0</v>
      </c>
      <c r="AU89" s="268"/>
      <c r="AV89" s="81"/>
      <c r="AW89" s="81"/>
      <c r="AX89" s="269"/>
      <c r="AY89" s="262"/>
      <c r="AZ89" s="3"/>
      <c r="BA89" s="3"/>
      <c r="BB89" s="3"/>
      <c r="BC89" s="38" t="s">
        <v>116</v>
      </c>
      <c r="BD89" s="81">
        <f>BD90+BD93+BD96+BD99</f>
        <v>0</v>
      </c>
      <c r="BE89" s="81">
        <f>BE90+BE93+BE96+BE99</f>
        <v>0</v>
      </c>
      <c r="BF89" s="38" t="s">
        <v>116</v>
      </c>
      <c r="BG89" s="81">
        <f>BG90+BG93+BG96+BG99</f>
        <v>0</v>
      </c>
      <c r="BH89" s="89">
        <f>BH90+BH93+BH96+BH99</f>
        <v>0</v>
      </c>
      <c r="BI89" s="268"/>
      <c r="BJ89" s="81"/>
      <c r="BK89" s="81"/>
      <c r="BL89" s="269"/>
      <c r="BM89" s="262"/>
      <c r="BN89" s="3"/>
      <c r="BO89" s="3"/>
      <c r="BP89" s="3"/>
      <c r="BQ89" s="38" t="s">
        <v>116</v>
      </c>
      <c r="BR89" s="81">
        <f>BR90+BR93+BR96+BR99</f>
        <v>0</v>
      </c>
      <c r="BS89" s="81">
        <f>BS90+BS93+BS96+BS99</f>
        <v>0</v>
      </c>
      <c r="BT89" s="38" t="s">
        <v>116</v>
      </c>
      <c r="BU89" s="81">
        <f>BU90+BU93+BU96+BU99</f>
        <v>0</v>
      </c>
      <c r="BV89" s="89">
        <f>BV90+BV93+BV96+BV99</f>
        <v>0</v>
      </c>
      <c r="BW89" s="268"/>
      <c r="BX89" s="81"/>
      <c r="BY89" s="81"/>
      <c r="BZ89" s="269"/>
      <c r="CA89" s="262"/>
      <c r="CB89" s="3"/>
      <c r="CC89" s="3"/>
      <c r="CD89" s="3"/>
      <c r="CE89" s="38" t="s">
        <v>116</v>
      </c>
      <c r="CF89" s="81">
        <f>CF90+CF93+CF96+CF99</f>
        <v>0</v>
      </c>
      <c r="CG89" s="81">
        <f>CG90+CG93+CG96+CG99</f>
        <v>0</v>
      </c>
      <c r="CH89" s="38" t="s">
        <v>116</v>
      </c>
      <c r="CI89" s="81">
        <f>CI90+CI93+CI96+CI99</f>
        <v>0</v>
      </c>
      <c r="CJ89" s="89">
        <f>CJ90+CJ93+CJ96+CJ99</f>
        <v>0</v>
      </c>
      <c r="CK89" s="268"/>
      <c r="CL89" s="81"/>
      <c r="CM89" s="81"/>
      <c r="CN89" s="269"/>
      <c r="CO89" s="282"/>
    </row>
    <row r="90" spans="1:93" ht="15" customHeight="1">
      <c r="A90" s="304" t="s">
        <v>33</v>
      </c>
      <c r="B90" s="64" t="s">
        <v>8</v>
      </c>
      <c r="C90" s="65" t="s">
        <v>20</v>
      </c>
      <c r="D90" s="126">
        <v>116</v>
      </c>
      <c r="E90" s="157" t="s">
        <v>183</v>
      </c>
      <c r="F90" s="119" t="s">
        <v>108</v>
      </c>
      <c r="G90" s="119" t="s">
        <v>355</v>
      </c>
      <c r="H90" s="305" t="s">
        <v>188</v>
      </c>
      <c r="I90" s="263"/>
      <c r="J90" s="70"/>
      <c r="K90" s="70"/>
      <c r="L90" s="70"/>
      <c r="M90" s="80" t="s">
        <v>115</v>
      </c>
      <c r="N90" s="79">
        <f>SUM(N91:N92)</f>
        <v>0</v>
      </c>
      <c r="O90" s="79">
        <f>SUM(O91:O92)</f>
        <v>0</v>
      </c>
      <c r="P90" s="80" t="s">
        <v>115</v>
      </c>
      <c r="Q90" s="79">
        <f>SUM(Q91:Q92)</f>
        <v>0</v>
      </c>
      <c r="R90" s="256">
        <f>SUM(R91:R92)</f>
        <v>0</v>
      </c>
      <c r="S90" s="270"/>
      <c r="T90" s="79"/>
      <c r="U90" s="79"/>
      <c r="V90" s="271"/>
      <c r="W90" s="263"/>
      <c r="X90" s="70"/>
      <c r="Y90" s="70"/>
      <c r="Z90" s="70"/>
      <c r="AA90" s="80" t="s">
        <v>115</v>
      </c>
      <c r="AB90" s="79">
        <f>SUM(AB91:AB92)</f>
        <v>0</v>
      </c>
      <c r="AC90" s="79">
        <f>SUM(AC91:AC92)</f>
        <v>0</v>
      </c>
      <c r="AD90" s="80" t="s">
        <v>115</v>
      </c>
      <c r="AE90" s="79">
        <f>SUM(AE91:AE92)</f>
        <v>0</v>
      </c>
      <c r="AF90" s="256">
        <f>SUM(AF91:AF92)</f>
        <v>0</v>
      </c>
      <c r="AG90" s="270"/>
      <c r="AH90" s="79"/>
      <c r="AI90" s="79"/>
      <c r="AJ90" s="271"/>
      <c r="AK90" s="263"/>
      <c r="AL90" s="70"/>
      <c r="AM90" s="70"/>
      <c r="AN90" s="70"/>
      <c r="AO90" s="80" t="s">
        <v>115</v>
      </c>
      <c r="AP90" s="79">
        <f>SUM(AP91:AP92)</f>
        <v>0</v>
      </c>
      <c r="AQ90" s="79">
        <f>SUM(AQ91:AQ92)</f>
        <v>0</v>
      </c>
      <c r="AR90" s="80" t="s">
        <v>115</v>
      </c>
      <c r="AS90" s="79">
        <f>SUM(AS91:AS92)</f>
        <v>0</v>
      </c>
      <c r="AT90" s="256">
        <f>SUM(AT91:AT92)</f>
        <v>0</v>
      </c>
      <c r="AU90" s="270"/>
      <c r="AV90" s="79"/>
      <c r="AW90" s="79"/>
      <c r="AX90" s="271"/>
      <c r="AY90" s="263"/>
      <c r="AZ90" s="70"/>
      <c r="BA90" s="70"/>
      <c r="BB90" s="70"/>
      <c r="BC90" s="80" t="s">
        <v>115</v>
      </c>
      <c r="BD90" s="79">
        <f>SUM(BD91:BD92)</f>
        <v>0</v>
      </c>
      <c r="BE90" s="79">
        <f>SUM(BE91:BE92)</f>
        <v>0</v>
      </c>
      <c r="BF90" s="80" t="s">
        <v>115</v>
      </c>
      <c r="BG90" s="79">
        <f>SUM(BG91:BG92)</f>
        <v>0</v>
      </c>
      <c r="BH90" s="256">
        <f>SUM(BH91:BH92)</f>
        <v>0</v>
      </c>
      <c r="BI90" s="270"/>
      <c r="BJ90" s="79"/>
      <c r="BK90" s="79"/>
      <c r="BL90" s="271"/>
      <c r="BM90" s="263"/>
      <c r="BN90" s="70"/>
      <c r="BO90" s="70"/>
      <c r="BP90" s="70"/>
      <c r="BQ90" s="80" t="s">
        <v>115</v>
      </c>
      <c r="BR90" s="79">
        <f>SUM(BR91:BR92)</f>
        <v>0</v>
      </c>
      <c r="BS90" s="79">
        <f>SUM(BS91:BS92)</f>
        <v>0</v>
      </c>
      <c r="BT90" s="80" t="s">
        <v>115</v>
      </c>
      <c r="BU90" s="79">
        <f>SUM(BU91:BU92)</f>
        <v>0</v>
      </c>
      <c r="BV90" s="256">
        <f>SUM(BV91:BV92)</f>
        <v>0</v>
      </c>
      <c r="BW90" s="270"/>
      <c r="BX90" s="79"/>
      <c r="BY90" s="79"/>
      <c r="BZ90" s="271"/>
      <c r="CA90" s="263"/>
      <c r="CB90" s="70"/>
      <c r="CC90" s="70"/>
      <c r="CD90" s="70"/>
      <c r="CE90" s="80" t="s">
        <v>115</v>
      </c>
      <c r="CF90" s="79">
        <f>SUM(CF91:CF92)</f>
        <v>0</v>
      </c>
      <c r="CG90" s="79">
        <f>SUM(CG91:CG92)</f>
        <v>0</v>
      </c>
      <c r="CH90" s="80" t="s">
        <v>115</v>
      </c>
      <c r="CI90" s="79">
        <f>SUM(CI91:CI92)</f>
        <v>0</v>
      </c>
      <c r="CJ90" s="256">
        <f>SUM(CJ91:CJ92)</f>
        <v>0</v>
      </c>
      <c r="CK90" s="270"/>
      <c r="CL90" s="79"/>
      <c r="CM90" s="79"/>
      <c r="CN90" s="271"/>
      <c r="CO90" s="283"/>
    </row>
    <row r="91" spans="1:93" ht="15">
      <c r="A91" s="306" t="s">
        <v>33</v>
      </c>
      <c r="B91" s="8" t="s">
        <v>8</v>
      </c>
      <c r="C91" s="8"/>
      <c r="D91" s="199">
        <v>116</v>
      </c>
      <c r="E91" s="118" t="s">
        <v>183</v>
      </c>
      <c r="F91" s="118" t="s">
        <v>108</v>
      </c>
      <c r="G91" s="195" t="s">
        <v>355</v>
      </c>
      <c r="H91" s="309" t="s">
        <v>188</v>
      </c>
      <c r="I91" s="208"/>
      <c r="J91" s="6"/>
      <c r="K91" s="6"/>
      <c r="L91" s="6"/>
      <c r="M91" s="6"/>
      <c r="N91" s="6"/>
      <c r="O91" s="6"/>
      <c r="P91" s="6"/>
      <c r="Q91" s="6"/>
      <c r="R91" s="255"/>
      <c r="S91" s="276"/>
      <c r="T91" s="56"/>
      <c r="U91" s="8"/>
      <c r="V91" s="273"/>
      <c r="W91" s="208"/>
      <c r="X91" s="6"/>
      <c r="Y91" s="6"/>
      <c r="Z91" s="6"/>
      <c r="AA91" s="6"/>
      <c r="AB91" s="6"/>
      <c r="AC91" s="6"/>
      <c r="AD91" s="6"/>
      <c r="AE91" s="6"/>
      <c r="AF91" s="255"/>
      <c r="AG91" s="276"/>
      <c r="AH91" s="56"/>
      <c r="AI91" s="8"/>
      <c r="AJ91" s="273"/>
      <c r="AK91" s="208"/>
      <c r="AL91" s="6"/>
      <c r="AM91" s="6"/>
      <c r="AN91" s="6"/>
      <c r="AO91" s="6"/>
      <c r="AP91" s="6"/>
      <c r="AQ91" s="6"/>
      <c r="AR91" s="6"/>
      <c r="AS91" s="6"/>
      <c r="AT91" s="255"/>
      <c r="AU91" s="276"/>
      <c r="AV91" s="56"/>
      <c r="AW91" s="8"/>
      <c r="AX91" s="273"/>
      <c r="AY91" s="208"/>
      <c r="AZ91" s="6"/>
      <c r="BA91" s="6"/>
      <c r="BB91" s="6"/>
      <c r="BC91" s="6"/>
      <c r="BD91" s="6"/>
      <c r="BE91" s="6"/>
      <c r="BF91" s="6"/>
      <c r="BG91" s="6"/>
      <c r="BH91" s="255"/>
      <c r="BI91" s="276"/>
      <c r="BJ91" s="56"/>
      <c r="BK91" s="8"/>
      <c r="BL91" s="273"/>
      <c r="BM91" s="208"/>
      <c r="BN91" s="6"/>
      <c r="BO91" s="6"/>
      <c r="BP91" s="6"/>
      <c r="BQ91" s="6"/>
      <c r="BR91" s="6"/>
      <c r="BS91" s="6"/>
      <c r="BT91" s="6"/>
      <c r="BU91" s="6"/>
      <c r="BV91" s="255"/>
      <c r="BW91" s="276"/>
      <c r="BX91" s="56"/>
      <c r="BY91" s="8"/>
      <c r="BZ91" s="273"/>
      <c r="CA91" s="208"/>
      <c r="CB91" s="6"/>
      <c r="CC91" s="6"/>
      <c r="CD91" s="6"/>
      <c r="CE91" s="6"/>
      <c r="CF91" s="6"/>
      <c r="CG91" s="6"/>
      <c r="CH91" s="6"/>
      <c r="CI91" s="6"/>
      <c r="CJ91" s="255"/>
      <c r="CK91" s="276"/>
      <c r="CL91" s="56"/>
      <c r="CM91" s="8"/>
      <c r="CN91" s="273"/>
      <c r="CO91" s="284"/>
    </row>
    <row r="92" spans="1:93" ht="15">
      <c r="A92" s="306" t="s">
        <v>33</v>
      </c>
      <c r="B92" s="8" t="s">
        <v>8</v>
      </c>
      <c r="C92" s="8"/>
      <c r="D92" s="199">
        <v>116</v>
      </c>
      <c r="E92" s="118" t="s">
        <v>183</v>
      </c>
      <c r="F92" s="118" t="s">
        <v>108</v>
      </c>
      <c r="G92" s="195" t="s">
        <v>355</v>
      </c>
      <c r="H92" s="309" t="s">
        <v>188</v>
      </c>
      <c r="I92" s="208"/>
      <c r="J92" s="6"/>
      <c r="K92" s="6"/>
      <c r="L92" s="6"/>
      <c r="M92" s="6"/>
      <c r="N92" s="6"/>
      <c r="O92" s="6"/>
      <c r="P92" s="6"/>
      <c r="Q92" s="6"/>
      <c r="R92" s="255"/>
      <c r="S92" s="276"/>
      <c r="T92" s="56"/>
      <c r="U92" s="8"/>
      <c r="V92" s="273"/>
      <c r="W92" s="208"/>
      <c r="X92" s="6"/>
      <c r="Y92" s="6"/>
      <c r="Z92" s="6"/>
      <c r="AA92" s="6"/>
      <c r="AB92" s="6"/>
      <c r="AC92" s="6"/>
      <c r="AD92" s="6"/>
      <c r="AE92" s="6"/>
      <c r="AF92" s="255"/>
      <c r="AG92" s="276"/>
      <c r="AH92" s="56"/>
      <c r="AI92" s="8"/>
      <c r="AJ92" s="273"/>
      <c r="AK92" s="208"/>
      <c r="AL92" s="6"/>
      <c r="AM92" s="6"/>
      <c r="AN92" s="6"/>
      <c r="AO92" s="6"/>
      <c r="AP92" s="6"/>
      <c r="AQ92" s="6"/>
      <c r="AR92" s="6"/>
      <c r="AS92" s="6"/>
      <c r="AT92" s="255"/>
      <c r="AU92" s="276"/>
      <c r="AV92" s="56"/>
      <c r="AW92" s="8"/>
      <c r="AX92" s="273"/>
      <c r="AY92" s="208"/>
      <c r="AZ92" s="6"/>
      <c r="BA92" s="6"/>
      <c r="BB92" s="6"/>
      <c r="BC92" s="6"/>
      <c r="BD92" s="6"/>
      <c r="BE92" s="6"/>
      <c r="BF92" s="6"/>
      <c r="BG92" s="6"/>
      <c r="BH92" s="255"/>
      <c r="BI92" s="276"/>
      <c r="BJ92" s="56"/>
      <c r="BK92" s="8"/>
      <c r="BL92" s="273"/>
      <c r="BM92" s="208"/>
      <c r="BN92" s="6"/>
      <c r="BO92" s="6"/>
      <c r="BP92" s="6"/>
      <c r="BQ92" s="6"/>
      <c r="BR92" s="6"/>
      <c r="BS92" s="6"/>
      <c r="BT92" s="6"/>
      <c r="BU92" s="6"/>
      <c r="BV92" s="255"/>
      <c r="BW92" s="276"/>
      <c r="BX92" s="56"/>
      <c r="BY92" s="8"/>
      <c r="BZ92" s="273"/>
      <c r="CA92" s="208"/>
      <c r="CB92" s="6"/>
      <c r="CC92" s="6"/>
      <c r="CD92" s="6"/>
      <c r="CE92" s="6"/>
      <c r="CF92" s="6"/>
      <c r="CG92" s="6"/>
      <c r="CH92" s="6"/>
      <c r="CI92" s="6"/>
      <c r="CJ92" s="255"/>
      <c r="CK92" s="276"/>
      <c r="CL92" s="56"/>
      <c r="CM92" s="8"/>
      <c r="CN92" s="273"/>
      <c r="CO92" s="284"/>
    </row>
    <row r="93" spans="1:93" ht="15" customHeight="1">
      <c r="A93" s="304" t="s">
        <v>33</v>
      </c>
      <c r="B93" s="64" t="s">
        <v>11</v>
      </c>
      <c r="C93" s="65" t="s">
        <v>21</v>
      </c>
      <c r="D93" s="126">
        <v>465</v>
      </c>
      <c r="E93" s="119" t="s">
        <v>183</v>
      </c>
      <c r="F93" s="119" t="s">
        <v>108</v>
      </c>
      <c r="G93" s="119" t="s">
        <v>355</v>
      </c>
      <c r="H93" s="308" t="s">
        <v>188</v>
      </c>
      <c r="I93" s="263"/>
      <c r="J93" s="70"/>
      <c r="K93" s="70"/>
      <c r="L93" s="70"/>
      <c r="M93" s="80" t="s">
        <v>115</v>
      </c>
      <c r="N93" s="79">
        <f>SUM(N94:N95)</f>
        <v>0</v>
      </c>
      <c r="O93" s="79">
        <f>SUM(O94:O95)</f>
        <v>0</v>
      </c>
      <c r="P93" s="80" t="s">
        <v>115</v>
      </c>
      <c r="Q93" s="79">
        <f>SUM(Q94:Q95)</f>
        <v>0</v>
      </c>
      <c r="R93" s="256">
        <f>SUM(R94:R95)</f>
        <v>0</v>
      </c>
      <c r="S93" s="270"/>
      <c r="T93" s="79"/>
      <c r="U93" s="79"/>
      <c r="V93" s="271"/>
      <c r="W93" s="263"/>
      <c r="X93" s="70"/>
      <c r="Y93" s="70"/>
      <c r="Z93" s="70"/>
      <c r="AA93" s="80" t="s">
        <v>115</v>
      </c>
      <c r="AB93" s="79">
        <f>SUM(AB94:AB95)</f>
        <v>0</v>
      </c>
      <c r="AC93" s="79">
        <f>SUM(AC94:AC95)</f>
        <v>0</v>
      </c>
      <c r="AD93" s="80" t="s">
        <v>115</v>
      </c>
      <c r="AE93" s="79">
        <f>SUM(AE94:AE95)</f>
        <v>0</v>
      </c>
      <c r="AF93" s="256">
        <f>SUM(AF94:AF95)</f>
        <v>0</v>
      </c>
      <c r="AG93" s="270"/>
      <c r="AH93" s="79"/>
      <c r="AI93" s="79"/>
      <c r="AJ93" s="271"/>
      <c r="AK93" s="263"/>
      <c r="AL93" s="70"/>
      <c r="AM93" s="70"/>
      <c r="AN93" s="70"/>
      <c r="AO93" s="80" t="s">
        <v>115</v>
      </c>
      <c r="AP93" s="79">
        <f>SUM(AP94:AP95)</f>
        <v>0</v>
      </c>
      <c r="AQ93" s="79">
        <f>SUM(AQ94:AQ95)</f>
        <v>0</v>
      </c>
      <c r="AR93" s="80" t="s">
        <v>115</v>
      </c>
      <c r="AS93" s="79">
        <f>SUM(AS94:AS95)</f>
        <v>0</v>
      </c>
      <c r="AT93" s="256">
        <f>SUM(AT94:AT95)</f>
        <v>0</v>
      </c>
      <c r="AU93" s="270"/>
      <c r="AV93" s="79"/>
      <c r="AW93" s="79"/>
      <c r="AX93" s="271"/>
      <c r="AY93" s="263"/>
      <c r="AZ93" s="70"/>
      <c r="BA93" s="70"/>
      <c r="BB93" s="70"/>
      <c r="BC93" s="80" t="s">
        <v>115</v>
      </c>
      <c r="BD93" s="79">
        <f>SUM(BD94:BD95)</f>
        <v>0</v>
      </c>
      <c r="BE93" s="79">
        <f>SUM(BE94:BE95)</f>
        <v>0</v>
      </c>
      <c r="BF93" s="80" t="s">
        <v>115</v>
      </c>
      <c r="BG93" s="79">
        <f>SUM(BG94:BG95)</f>
        <v>0</v>
      </c>
      <c r="BH93" s="256">
        <f>SUM(BH94:BH95)</f>
        <v>0</v>
      </c>
      <c r="BI93" s="270"/>
      <c r="BJ93" s="79"/>
      <c r="BK93" s="79"/>
      <c r="BL93" s="271"/>
      <c r="BM93" s="263"/>
      <c r="BN93" s="70"/>
      <c r="BO93" s="70"/>
      <c r="BP93" s="70"/>
      <c r="BQ93" s="80" t="s">
        <v>115</v>
      </c>
      <c r="BR93" s="79">
        <f>SUM(BR94:BR95)</f>
        <v>0</v>
      </c>
      <c r="BS93" s="79">
        <f>SUM(BS94:BS95)</f>
        <v>0</v>
      </c>
      <c r="BT93" s="80" t="s">
        <v>115</v>
      </c>
      <c r="BU93" s="79">
        <f>SUM(BU94:BU95)</f>
        <v>0</v>
      </c>
      <c r="BV93" s="256">
        <f>SUM(BV94:BV95)</f>
        <v>0</v>
      </c>
      <c r="BW93" s="270"/>
      <c r="BX93" s="79"/>
      <c r="BY93" s="79"/>
      <c r="BZ93" s="271"/>
      <c r="CA93" s="263"/>
      <c r="CB93" s="70"/>
      <c r="CC93" s="70"/>
      <c r="CD93" s="70"/>
      <c r="CE93" s="80" t="s">
        <v>115</v>
      </c>
      <c r="CF93" s="79">
        <f>SUM(CF94:CF95)</f>
        <v>0</v>
      </c>
      <c r="CG93" s="79">
        <f>SUM(CG94:CG95)</f>
        <v>0</v>
      </c>
      <c r="CH93" s="80" t="s">
        <v>115</v>
      </c>
      <c r="CI93" s="79">
        <f>SUM(CI94:CI95)</f>
        <v>0</v>
      </c>
      <c r="CJ93" s="256">
        <f>SUM(CJ94:CJ95)</f>
        <v>0</v>
      </c>
      <c r="CK93" s="270"/>
      <c r="CL93" s="79"/>
      <c r="CM93" s="79"/>
      <c r="CN93" s="271"/>
      <c r="CO93" s="285"/>
    </row>
    <row r="94" spans="1:93" ht="15">
      <c r="A94" s="306" t="s">
        <v>33</v>
      </c>
      <c r="B94" s="8" t="s">
        <v>11</v>
      </c>
      <c r="C94" s="8"/>
      <c r="D94" s="199">
        <v>465</v>
      </c>
      <c r="E94" s="118" t="s">
        <v>183</v>
      </c>
      <c r="F94" s="118" t="s">
        <v>108</v>
      </c>
      <c r="G94" s="195" t="s">
        <v>355</v>
      </c>
      <c r="H94" s="309" t="s">
        <v>188</v>
      </c>
      <c r="I94" s="208"/>
      <c r="J94" s="6"/>
      <c r="K94" s="6"/>
      <c r="L94" s="6"/>
      <c r="M94" s="6"/>
      <c r="N94" s="6"/>
      <c r="O94" s="6"/>
      <c r="P94" s="6"/>
      <c r="Q94" s="6"/>
      <c r="R94" s="255"/>
      <c r="S94" s="276"/>
      <c r="T94" s="56"/>
      <c r="U94" s="8"/>
      <c r="V94" s="273"/>
      <c r="W94" s="208"/>
      <c r="X94" s="6"/>
      <c r="Y94" s="6"/>
      <c r="Z94" s="6"/>
      <c r="AA94" s="6"/>
      <c r="AB94" s="6"/>
      <c r="AC94" s="6"/>
      <c r="AD94" s="6"/>
      <c r="AE94" s="6"/>
      <c r="AF94" s="255"/>
      <c r="AG94" s="276"/>
      <c r="AH94" s="56"/>
      <c r="AI94" s="8"/>
      <c r="AJ94" s="273"/>
      <c r="AK94" s="208"/>
      <c r="AL94" s="6"/>
      <c r="AM94" s="6"/>
      <c r="AN94" s="6"/>
      <c r="AO94" s="6"/>
      <c r="AP94" s="6"/>
      <c r="AQ94" s="6"/>
      <c r="AR94" s="6"/>
      <c r="AS94" s="6"/>
      <c r="AT94" s="255"/>
      <c r="AU94" s="276"/>
      <c r="AV94" s="56"/>
      <c r="AW94" s="8"/>
      <c r="AX94" s="273"/>
      <c r="AY94" s="208"/>
      <c r="AZ94" s="6"/>
      <c r="BA94" s="6"/>
      <c r="BB94" s="6"/>
      <c r="BC94" s="6"/>
      <c r="BD94" s="6"/>
      <c r="BE94" s="6"/>
      <c r="BF94" s="6"/>
      <c r="BG94" s="6"/>
      <c r="BH94" s="255"/>
      <c r="BI94" s="276"/>
      <c r="BJ94" s="56"/>
      <c r="BK94" s="8"/>
      <c r="BL94" s="273"/>
      <c r="BM94" s="208"/>
      <c r="BN94" s="6"/>
      <c r="BO94" s="6"/>
      <c r="BP94" s="6"/>
      <c r="BQ94" s="6"/>
      <c r="BR94" s="6"/>
      <c r="BS94" s="6"/>
      <c r="BT94" s="6"/>
      <c r="BU94" s="6"/>
      <c r="BV94" s="255"/>
      <c r="BW94" s="276"/>
      <c r="BX94" s="56"/>
      <c r="BY94" s="8"/>
      <c r="BZ94" s="273"/>
      <c r="CA94" s="208"/>
      <c r="CB94" s="6"/>
      <c r="CC94" s="6"/>
      <c r="CD94" s="6"/>
      <c r="CE94" s="6"/>
      <c r="CF94" s="6"/>
      <c r="CG94" s="6"/>
      <c r="CH94" s="6"/>
      <c r="CI94" s="6"/>
      <c r="CJ94" s="255"/>
      <c r="CK94" s="276"/>
      <c r="CL94" s="56"/>
      <c r="CM94" s="8"/>
      <c r="CN94" s="273"/>
      <c r="CO94" s="284"/>
    </row>
    <row r="95" spans="1:93" ht="15">
      <c r="A95" s="306" t="s">
        <v>33</v>
      </c>
      <c r="B95" s="8" t="s">
        <v>11</v>
      </c>
      <c r="C95" s="8"/>
      <c r="D95" s="199">
        <v>465</v>
      </c>
      <c r="E95" s="118" t="s">
        <v>183</v>
      </c>
      <c r="F95" s="118" t="s">
        <v>108</v>
      </c>
      <c r="G95" s="195" t="s">
        <v>355</v>
      </c>
      <c r="H95" s="309" t="s">
        <v>188</v>
      </c>
      <c r="I95" s="208"/>
      <c r="J95" s="6"/>
      <c r="K95" s="6"/>
      <c r="L95" s="6"/>
      <c r="M95" s="6"/>
      <c r="N95" s="6"/>
      <c r="O95" s="6"/>
      <c r="P95" s="6"/>
      <c r="Q95" s="6"/>
      <c r="R95" s="255"/>
      <c r="S95" s="276"/>
      <c r="T95" s="56"/>
      <c r="U95" s="8"/>
      <c r="V95" s="273"/>
      <c r="W95" s="208"/>
      <c r="X95" s="6"/>
      <c r="Y95" s="6"/>
      <c r="Z95" s="6"/>
      <c r="AA95" s="6"/>
      <c r="AB95" s="6"/>
      <c r="AC95" s="6"/>
      <c r="AD95" s="6"/>
      <c r="AE95" s="6"/>
      <c r="AF95" s="255"/>
      <c r="AG95" s="276"/>
      <c r="AH95" s="56"/>
      <c r="AI95" s="8"/>
      <c r="AJ95" s="273"/>
      <c r="AK95" s="208"/>
      <c r="AL95" s="6"/>
      <c r="AM95" s="6"/>
      <c r="AN95" s="6"/>
      <c r="AO95" s="6"/>
      <c r="AP95" s="6"/>
      <c r="AQ95" s="6"/>
      <c r="AR95" s="6"/>
      <c r="AS95" s="6"/>
      <c r="AT95" s="255"/>
      <c r="AU95" s="276"/>
      <c r="AV95" s="56"/>
      <c r="AW95" s="8"/>
      <c r="AX95" s="273"/>
      <c r="AY95" s="208"/>
      <c r="AZ95" s="6"/>
      <c r="BA95" s="6"/>
      <c r="BB95" s="6"/>
      <c r="BC95" s="6"/>
      <c r="BD95" s="6"/>
      <c r="BE95" s="6"/>
      <c r="BF95" s="6"/>
      <c r="BG95" s="6"/>
      <c r="BH95" s="255"/>
      <c r="BI95" s="276"/>
      <c r="BJ95" s="56"/>
      <c r="BK95" s="8"/>
      <c r="BL95" s="273"/>
      <c r="BM95" s="208"/>
      <c r="BN95" s="6"/>
      <c r="BO95" s="6"/>
      <c r="BP95" s="6"/>
      <c r="BQ95" s="6"/>
      <c r="BR95" s="6"/>
      <c r="BS95" s="6"/>
      <c r="BT95" s="6"/>
      <c r="BU95" s="6"/>
      <c r="BV95" s="255"/>
      <c r="BW95" s="276"/>
      <c r="BX95" s="56"/>
      <c r="BY95" s="8"/>
      <c r="BZ95" s="273"/>
      <c r="CA95" s="208"/>
      <c r="CB95" s="6"/>
      <c r="CC95" s="6"/>
      <c r="CD95" s="6"/>
      <c r="CE95" s="6"/>
      <c r="CF95" s="6"/>
      <c r="CG95" s="6"/>
      <c r="CH95" s="6"/>
      <c r="CI95" s="6"/>
      <c r="CJ95" s="255"/>
      <c r="CK95" s="276"/>
      <c r="CL95" s="56"/>
      <c r="CM95" s="8"/>
      <c r="CN95" s="273"/>
      <c r="CO95" s="284"/>
    </row>
    <row r="96" spans="1:93" ht="15" customHeight="1">
      <c r="A96" s="304" t="s">
        <v>33</v>
      </c>
      <c r="B96" s="64" t="s">
        <v>11</v>
      </c>
      <c r="C96" s="65" t="s">
        <v>21</v>
      </c>
      <c r="D96" s="126">
        <v>493</v>
      </c>
      <c r="E96" s="119" t="s">
        <v>183</v>
      </c>
      <c r="F96" s="119" t="s">
        <v>108</v>
      </c>
      <c r="G96" s="119" t="s">
        <v>355</v>
      </c>
      <c r="H96" s="308" t="s">
        <v>188</v>
      </c>
      <c r="I96" s="263"/>
      <c r="J96" s="70"/>
      <c r="K96" s="70"/>
      <c r="L96" s="70"/>
      <c r="M96" s="80" t="s">
        <v>115</v>
      </c>
      <c r="N96" s="79">
        <f>SUM(N97:N98)</f>
        <v>0</v>
      </c>
      <c r="O96" s="79">
        <f>SUM(O97:O98)</f>
        <v>0</v>
      </c>
      <c r="P96" s="80" t="s">
        <v>115</v>
      </c>
      <c r="Q96" s="79">
        <f>SUM(Q97:Q98)</f>
        <v>0</v>
      </c>
      <c r="R96" s="256">
        <f>SUM(R97:R98)</f>
        <v>0</v>
      </c>
      <c r="S96" s="270"/>
      <c r="T96" s="79"/>
      <c r="U96" s="79"/>
      <c r="V96" s="271"/>
      <c r="W96" s="263"/>
      <c r="X96" s="70"/>
      <c r="Y96" s="70"/>
      <c r="Z96" s="70"/>
      <c r="AA96" s="80" t="s">
        <v>115</v>
      </c>
      <c r="AB96" s="79">
        <f>SUM(AB97:AB98)</f>
        <v>0</v>
      </c>
      <c r="AC96" s="79">
        <f>SUM(AC97:AC98)</f>
        <v>0</v>
      </c>
      <c r="AD96" s="80" t="s">
        <v>115</v>
      </c>
      <c r="AE96" s="79">
        <f>SUM(AE97:AE98)</f>
        <v>0</v>
      </c>
      <c r="AF96" s="256">
        <f>SUM(AF97:AF98)</f>
        <v>0</v>
      </c>
      <c r="AG96" s="270"/>
      <c r="AH96" s="79"/>
      <c r="AI96" s="79"/>
      <c r="AJ96" s="271"/>
      <c r="AK96" s="263"/>
      <c r="AL96" s="70"/>
      <c r="AM96" s="70"/>
      <c r="AN96" s="70"/>
      <c r="AO96" s="80" t="s">
        <v>115</v>
      </c>
      <c r="AP96" s="79">
        <f>SUM(AP97:AP98)</f>
        <v>0</v>
      </c>
      <c r="AQ96" s="79">
        <f>SUM(AQ97:AQ98)</f>
        <v>0</v>
      </c>
      <c r="AR96" s="80" t="s">
        <v>115</v>
      </c>
      <c r="AS96" s="79">
        <f>SUM(AS97:AS98)</f>
        <v>0</v>
      </c>
      <c r="AT96" s="256">
        <f>SUM(AT97:AT98)</f>
        <v>0</v>
      </c>
      <c r="AU96" s="270"/>
      <c r="AV96" s="79"/>
      <c r="AW96" s="79"/>
      <c r="AX96" s="271"/>
      <c r="AY96" s="263"/>
      <c r="AZ96" s="70"/>
      <c r="BA96" s="70"/>
      <c r="BB96" s="70"/>
      <c r="BC96" s="80" t="s">
        <v>115</v>
      </c>
      <c r="BD96" s="79">
        <f>SUM(BD97:BD98)</f>
        <v>0</v>
      </c>
      <c r="BE96" s="79">
        <f>SUM(BE97:BE98)</f>
        <v>0</v>
      </c>
      <c r="BF96" s="80" t="s">
        <v>115</v>
      </c>
      <c r="BG96" s="79">
        <f>SUM(BG97:BG98)</f>
        <v>0</v>
      </c>
      <c r="BH96" s="256">
        <f>SUM(BH97:BH98)</f>
        <v>0</v>
      </c>
      <c r="BI96" s="270"/>
      <c r="BJ96" s="79"/>
      <c r="BK96" s="79"/>
      <c r="BL96" s="271"/>
      <c r="BM96" s="263"/>
      <c r="BN96" s="70"/>
      <c r="BO96" s="70"/>
      <c r="BP96" s="70"/>
      <c r="BQ96" s="80" t="s">
        <v>115</v>
      </c>
      <c r="BR96" s="79">
        <f>SUM(BR97:BR98)</f>
        <v>0</v>
      </c>
      <c r="BS96" s="79">
        <f>SUM(BS97:BS98)</f>
        <v>0</v>
      </c>
      <c r="BT96" s="80" t="s">
        <v>115</v>
      </c>
      <c r="BU96" s="79">
        <f>SUM(BU97:BU98)</f>
        <v>0</v>
      </c>
      <c r="BV96" s="256">
        <f>SUM(BV97:BV98)</f>
        <v>0</v>
      </c>
      <c r="BW96" s="270"/>
      <c r="BX96" s="79"/>
      <c r="BY96" s="79"/>
      <c r="BZ96" s="271"/>
      <c r="CA96" s="263"/>
      <c r="CB96" s="70"/>
      <c r="CC96" s="70"/>
      <c r="CD96" s="70"/>
      <c r="CE96" s="80" t="s">
        <v>115</v>
      </c>
      <c r="CF96" s="79">
        <f>SUM(CF97:CF98)</f>
        <v>0</v>
      </c>
      <c r="CG96" s="79">
        <f>SUM(CG97:CG98)</f>
        <v>0</v>
      </c>
      <c r="CH96" s="80" t="s">
        <v>115</v>
      </c>
      <c r="CI96" s="79">
        <f>SUM(CI97:CI98)</f>
        <v>0</v>
      </c>
      <c r="CJ96" s="256">
        <f>SUM(CJ97:CJ98)</f>
        <v>0</v>
      </c>
      <c r="CK96" s="270"/>
      <c r="CL96" s="79"/>
      <c r="CM96" s="79"/>
      <c r="CN96" s="271"/>
      <c r="CO96" s="285"/>
    </row>
    <row r="97" spans="1:93" ht="15">
      <c r="A97" s="306" t="s">
        <v>33</v>
      </c>
      <c r="B97" s="8" t="s">
        <v>11</v>
      </c>
      <c r="C97" s="8"/>
      <c r="D97" s="199">
        <v>493</v>
      </c>
      <c r="E97" s="118" t="s">
        <v>183</v>
      </c>
      <c r="F97" s="118" t="s">
        <v>108</v>
      </c>
      <c r="G97" s="195" t="s">
        <v>355</v>
      </c>
      <c r="H97" s="309" t="s">
        <v>188</v>
      </c>
      <c r="I97" s="208"/>
      <c r="J97" s="6"/>
      <c r="K97" s="6"/>
      <c r="L97" s="6"/>
      <c r="M97" s="6"/>
      <c r="N97" s="6"/>
      <c r="O97" s="6"/>
      <c r="P97" s="6"/>
      <c r="Q97" s="6"/>
      <c r="R97" s="255"/>
      <c r="S97" s="276"/>
      <c r="T97" s="56"/>
      <c r="U97" s="8"/>
      <c r="V97" s="273"/>
      <c r="W97" s="208"/>
      <c r="X97" s="6"/>
      <c r="Y97" s="6"/>
      <c r="Z97" s="6"/>
      <c r="AA97" s="6"/>
      <c r="AB97" s="6"/>
      <c r="AC97" s="6"/>
      <c r="AD97" s="6"/>
      <c r="AE97" s="6"/>
      <c r="AF97" s="255"/>
      <c r="AG97" s="276"/>
      <c r="AH97" s="56"/>
      <c r="AI97" s="8"/>
      <c r="AJ97" s="273"/>
      <c r="AK97" s="208"/>
      <c r="AL97" s="6"/>
      <c r="AM97" s="6"/>
      <c r="AN97" s="6"/>
      <c r="AO97" s="6"/>
      <c r="AP97" s="6"/>
      <c r="AQ97" s="6"/>
      <c r="AR97" s="6"/>
      <c r="AS97" s="6"/>
      <c r="AT97" s="255"/>
      <c r="AU97" s="276"/>
      <c r="AV97" s="56"/>
      <c r="AW97" s="8"/>
      <c r="AX97" s="273"/>
      <c r="AY97" s="208"/>
      <c r="AZ97" s="6"/>
      <c r="BA97" s="6"/>
      <c r="BB97" s="6"/>
      <c r="BC97" s="6"/>
      <c r="BD97" s="6"/>
      <c r="BE97" s="6"/>
      <c r="BF97" s="6"/>
      <c r="BG97" s="6"/>
      <c r="BH97" s="255"/>
      <c r="BI97" s="276"/>
      <c r="BJ97" s="56"/>
      <c r="BK97" s="8"/>
      <c r="BL97" s="273"/>
      <c r="BM97" s="208"/>
      <c r="BN97" s="6"/>
      <c r="BO97" s="6"/>
      <c r="BP97" s="6"/>
      <c r="BQ97" s="6"/>
      <c r="BR97" s="6"/>
      <c r="BS97" s="6"/>
      <c r="BT97" s="6"/>
      <c r="BU97" s="6"/>
      <c r="BV97" s="255"/>
      <c r="BW97" s="276"/>
      <c r="BX97" s="56"/>
      <c r="BY97" s="8"/>
      <c r="BZ97" s="273"/>
      <c r="CA97" s="208"/>
      <c r="CB97" s="6"/>
      <c r="CC97" s="6"/>
      <c r="CD97" s="6"/>
      <c r="CE97" s="6"/>
      <c r="CF97" s="6"/>
      <c r="CG97" s="6"/>
      <c r="CH97" s="6"/>
      <c r="CI97" s="6"/>
      <c r="CJ97" s="255"/>
      <c r="CK97" s="276"/>
      <c r="CL97" s="56"/>
      <c r="CM97" s="8"/>
      <c r="CN97" s="273"/>
      <c r="CO97" s="284"/>
    </row>
    <row r="98" spans="1:93" ht="15">
      <c r="A98" s="306" t="s">
        <v>33</v>
      </c>
      <c r="B98" s="8" t="s">
        <v>11</v>
      </c>
      <c r="C98" s="8"/>
      <c r="D98" s="199">
        <v>493</v>
      </c>
      <c r="E98" s="118" t="s">
        <v>183</v>
      </c>
      <c r="F98" s="118" t="s">
        <v>108</v>
      </c>
      <c r="G98" s="195" t="s">
        <v>355</v>
      </c>
      <c r="H98" s="309" t="s">
        <v>188</v>
      </c>
      <c r="I98" s="208"/>
      <c r="J98" s="6"/>
      <c r="K98" s="6"/>
      <c r="L98" s="6"/>
      <c r="M98" s="6"/>
      <c r="N98" s="6"/>
      <c r="O98" s="6"/>
      <c r="P98" s="6"/>
      <c r="Q98" s="6"/>
      <c r="R98" s="255"/>
      <c r="S98" s="276"/>
      <c r="T98" s="56"/>
      <c r="U98" s="8"/>
      <c r="V98" s="273"/>
      <c r="W98" s="208"/>
      <c r="X98" s="6"/>
      <c r="Y98" s="6"/>
      <c r="Z98" s="6"/>
      <c r="AA98" s="6"/>
      <c r="AB98" s="6"/>
      <c r="AC98" s="6"/>
      <c r="AD98" s="6"/>
      <c r="AE98" s="6"/>
      <c r="AF98" s="255"/>
      <c r="AG98" s="276"/>
      <c r="AH98" s="56"/>
      <c r="AI98" s="8"/>
      <c r="AJ98" s="273"/>
      <c r="AK98" s="208"/>
      <c r="AL98" s="6"/>
      <c r="AM98" s="6"/>
      <c r="AN98" s="6"/>
      <c r="AO98" s="6"/>
      <c r="AP98" s="6"/>
      <c r="AQ98" s="6"/>
      <c r="AR98" s="6"/>
      <c r="AS98" s="6"/>
      <c r="AT98" s="255"/>
      <c r="AU98" s="276"/>
      <c r="AV98" s="56"/>
      <c r="AW98" s="8"/>
      <c r="AX98" s="273"/>
      <c r="AY98" s="208"/>
      <c r="AZ98" s="6"/>
      <c r="BA98" s="6"/>
      <c r="BB98" s="6"/>
      <c r="BC98" s="6"/>
      <c r="BD98" s="6"/>
      <c r="BE98" s="6"/>
      <c r="BF98" s="6"/>
      <c r="BG98" s="6"/>
      <c r="BH98" s="255"/>
      <c r="BI98" s="276"/>
      <c r="BJ98" s="56"/>
      <c r="BK98" s="8"/>
      <c r="BL98" s="273"/>
      <c r="BM98" s="208"/>
      <c r="BN98" s="6"/>
      <c r="BO98" s="6"/>
      <c r="BP98" s="6"/>
      <c r="BQ98" s="6"/>
      <c r="BR98" s="6"/>
      <c r="BS98" s="6"/>
      <c r="BT98" s="6"/>
      <c r="BU98" s="6"/>
      <c r="BV98" s="255"/>
      <c r="BW98" s="276"/>
      <c r="BX98" s="56"/>
      <c r="BY98" s="8"/>
      <c r="BZ98" s="273"/>
      <c r="CA98" s="208"/>
      <c r="CB98" s="6"/>
      <c r="CC98" s="6"/>
      <c r="CD98" s="6"/>
      <c r="CE98" s="6"/>
      <c r="CF98" s="6"/>
      <c r="CG98" s="6"/>
      <c r="CH98" s="6"/>
      <c r="CI98" s="6"/>
      <c r="CJ98" s="255"/>
      <c r="CK98" s="276"/>
      <c r="CL98" s="56"/>
      <c r="CM98" s="8"/>
      <c r="CN98" s="273"/>
      <c r="CO98" s="284"/>
    </row>
    <row r="99" spans="1:93" ht="15">
      <c r="A99" s="304" t="s">
        <v>33</v>
      </c>
      <c r="B99" s="64" t="s">
        <v>8</v>
      </c>
      <c r="C99" s="65" t="s">
        <v>20</v>
      </c>
      <c r="D99" s="202">
        <v>116</v>
      </c>
      <c r="E99" s="119" t="s">
        <v>183</v>
      </c>
      <c r="F99" s="119" t="s">
        <v>108</v>
      </c>
      <c r="G99" s="119" t="s">
        <v>355</v>
      </c>
      <c r="H99" s="308" t="s">
        <v>188</v>
      </c>
      <c r="I99" s="263"/>
      <c r="J99" s="70"/>
      <c r="K99" s="70"/>
      <c r="L99" s="70"/>
      <c r="M99" s="80" t="s">
        <v>115</v>
      </c>
      <c r="N99" s="79">
        <f>SUM(N100:N101)</f>
        <v>0</v>
      </c>
      <c r="O99" s="79">
        <f>SUM(O100:O101)</f>
        <v>0</v>
      </c>
      <c r="P99" s="80" t="s">
        <v>115</v>
      </c>
      <c r="Q99" s="79">
        <f>SUM(Q100:Q101)</f>
        <v>0</v>
      </c>
      <c r="R99" s="256">
        <f>SUM(R100:R101)</f>
        <v>0</v>
      </c>
      <c r="S99" s="270"/>
      <c r="T99" s="79"/>
      <c r="U99" s="79"/>
      <c r="V99" s="271"/>
      <c r="W99" s="263"/>
      <c r="X99" s="70"/>
      <c r="Y99" s="70"/>
      <c r="Z99" s="70"/>
      <c r="AA99" s="80" t="s">
        <v>115</v>
      </c>
      <c r="AB99" s="79">
        <f>SUM(AB100:AB101)</f>
        <v>0</v>
      </c>
      <c r="AC99" s="79">
        <f>SUM(AC100:AC101)</f>
        <v>0</v>
      </c>
      <c r="AD99" s="80" t="s">
        <v>115</v>
      </c>
      <c r="AE99" s="79">
        <f>SUM(AE100:AE101)</f>
        <v>0</v>
      </c>
      <c r="AF99" s="256">
        <f>SUM(AF100:AF101)</f>
        <v>0</v>
      </c>
      <c r="AG99" s="270"/>
      <c r="AH99" s="79"/>
      <c r="AI99" s="79"/>
      <c r="AJ99" s="271"/>
      <c r="AK99" s="263"/>
      <c r="AL99" s="70"/>
      <c r="AM99" s="70"/>
      <c r="AN99" s="70"/>
      <c r="AO99" s="80" t="s">
        <v>115</v>
      </c>
      <c r="AP99" s="79">
        <f>SUM(AP100:AP101)</f>
        <v>0</v>
      </c>
      <c r="AQ99" s="79">
        <f>SUM(AQ100:AQ101)</f>
        <v>0</v>
      </c>
      <c r="AR99" s="80" t="s">
        <v>115</v>
      </c>
      <c r="AS99" s="79">
        <f>SUM(AS100:AS101)</f>
        <v>0</v>
      </c>
      <c r="AT99" s="256">
        <f>SUM(AT100:AT101)</f>
        <v>0</v>
      </c>
      <c r="AU99" s="270"/>
      <c r="AV99" s="79"/>
      <c r="AW99" s="79"/>
      <c r="AX99" s="271"/>
      <c r="AY99" s="263"/>
      <c r="AZ99" s="70"/>
      <c r="BA99" s="70"/>
      <c r="BB99" s="70"/>
      <c r="BC99" s="80" t="s">
        <v>115</v>
      </c>
      <c r="BD99" s="79">
        <f>SUM(BD100:BD101)</f>
        <v>0</v>
      </c>
      <c r="BE99" s="79">
        <f>SUM(BE100:BE101)</f>
        <v>0</v>
      </c>
      <c r="BF99" s="80" t="s">
        <v>115</v>
      </c>
      <c r="BG99" s="79">
        <f>SUM(BG100:BG101)</f>
        <v>0</v>
      </c>
      <c r="BH99" s="256">
        <f>SUM(BH100:BH101)</f>
        <v>0</v>
      </c>
      <c r="BI99" s="270"/>
      <c r="BJ99" s="79"/>
      <c r="BK99" s="79"/>
      <c r="BL99" s="271"/>
      <c r="BM99" s="263"/>
      <c r="BN99" s="70"/>
      <c r="BO99" s="70"/>
      <c r="BP99" s="70"/>
      <c r="BQ99" s="80" t="s">
        <v>115</v>
      </c>
      <c r="BR99" s="79">
        <f>SUM(BR100:BR101)</f>
        <v>0</v>
      </c>
      <c r="BS99" s="79">
        <f>SUM(BS100:BS101)</f>
        <v>0</v>
      </c>
      <c r="BT99" s="80" t="s">
        <v>115</v>
      </c>
      <c r="BU99" s="79">
        <f>SUM(BU100:BU101)</f>
        <v>0</v>
      </c>
      <c r="BV99" s="256">
        <f>SUM(BV100:BV101)</f>
        <v>0</v>
      </c>
      <c r="BW99" s="270"/>
      <c r="BX99" s="79"/>
      <c r="BY99" s="79"/>
      <c r="BZ99" s="271"/>
      <c r="CA99" s="263"/>
      <c r="CB99" s="70"/>
      <c r="CC99" s="70"/>
      <c r="CD99" s="70"/>
      <c r="CE99" s="80" t="s">
        <v>115</v>
      </c>
      <c r="CF99" s="79">
        <f>SUM(CF100:CF101)</f>
        <v>0</v>
      </c>
      <c r="CG99" s="79">
        <f>SUM(CG100:CG101)</f>
        <v>0</v>
      </c>
      <c r="CH99" s="80" t="s">
        <v>115</v>
      </c>
      <c r="CI99" s="79">
        <f>SUM(CI100:CI101)</f>
        <v>0</v>
      </c>
      <c r="CJ99" s="256">
        <f>SUM(CJ100:CJ101)</f>
        <v>0</v>
      </c>
      <c r="CK99" s="270"/>
      <c r="CL99" s="79"/>
      <c r="CM99" s="79"/>
      <c r="CN99" s="271"/>
      <c r="CO99" s="285"/>
    </row>
    <row r="100" spans="1:93" ht="15">
      <c r="A100" s="306" t="s">
        <v>33</v>
      </c>
      <c r="B100" s="8" t="s">
        <v>8</v>
      </c>
      <c r="C100" s="8"/>
      <c r="D100" s="199">
        <v>116</v>
      </c>
      <c r="E100" s="118" t="s">
        <v>183</v>
      </c>
      <c r="F100" s="118" t="s">
        <v>108</v>
      </c>
      <c r="G100" s="195" t="s">
        <v>355</v>
      </c>
      <c r="H100" s="309" t="s">
        <v>188</v>
      </c>
      <c r="I100" s="208"/>
      <c r="J100" s="6"/>
      <c r="K100" s="6"/>
      <c r="L100" s="6"/>
      <c r="M100" s="6"/>
      <c r="N100" s="6"/>
      <c r="O100" s="6"/>
      <c r="P100" s="6"/>
      <c r="Q100" s="6"/>
      <c r="R100" s="255"/>
      <c r="S100" s="276"/>
      <c r="T100" s="56"/>
      <c r="U100" s="8"/>
      <c r="V100" s="273"/>
      <c r="W100" s="208"/>
      <c r="X100" s="6"/>
      <c r="Y100" s="6"/>
      <c r="Z100" s="6"/>
      <c r="AA100" s="6"/>
      <c r="AB100" s="6"/>
      <c r="AC100" s="6"/>
      <c r="AD100" s="6"/>
      <c r="AE100" s="6"/>
      <c r="AF100" s="255"/>
      <c r="AG100" s="276"/>
      <c r="AH100" s="56"/>
      <c r="AI100" s="8"/>
      <c r="AJ100" s="273"/>
      <c r="AK100" s="208"/>
      <c r="AL100" s="6"/>
      <c r="AM100" s="6"/>
      <c r="AN100" s="6"/>
      <c r="AO100" s="6"/>
      <c r="AP100" s="6"/>
      <c r="AQ100" s="6"/>
      <c r="AR100" s="6"/>
      <c r="AS100" s="6"/>
      <c r="AT100" s="255"/>
      <c r="AU100" s="276"/>
      <c r="AV100" s="56"/>
      <c r="AW100" s="8"/>
      <c r="AX100" s="273"/>
      <c r="AY100" s="208"/>
      <c r="AZ100" s="6"/>
      <c r="BA100" s="6"/>
      <c r="BB100" s="6"/>
      <c r="BC100" s="6"/>
      <c r="BD100" s="6"/>
      <c r="BE100" s="6"/>
      <c r="BF100" s="6"/>
      <c r="BG100" s="6"/>
      <c r="BH100" s="255"/>
      <c r="BI100" s="276"/>
      <c r="BJ100" s="56"/>
      <c r="BK100" s="8"/>
      <c r="BL100" s="273"/>
      <c r="BM100" s="208"/>
      <c r="BN100" s="6"/>
      <c r="BO100" s="6"/>
      <c r="BP100" s="6"/>
      <c r="BQ100" s="6"/>
      <c r="BR100" s="6"/>
      <c r="BS100" s="6"/>
      <c r="BT100" s="6"/>
      <c r="BU100" s="6"/>
      <c r="BV100" s="255"/>
      <c r="BW100" s="276"/>
      <c r="BX100" s="56"/>
      <c r="BY100" s="8"/>
      <c r="BZ100" s="273"/>
      <c r="CA100" s="208"/>
      <c r="CB100" s="6"/>
      <c r="CC100" s="6"/>
      <c r="CD100" s="6"/>
      <c r="CE100" s="6"/>
      <c r="CF100" s="6"/>
      <c r="CG100" s="6"/>
      <c r="CH100" s="6"/>
      <c r="CI100" s="6"/>
      <c r="CJ100" s="255"/>
      <c r="CK100" s="276"/>
      <c r="CL100" s="56"/>
      <c r="CM100" s="8"/>
      <c r="CN100" s="273"/>
      <c r="CO100" s="284"/>
    </row>
    <row r="101" spans="1:93" ht="15">
      <c r="A101" s="306" t="s">
        <v>33</v>
      </c>
      <c r="B101" s="8" t="s">
        <v>8</v>
      </c>
      <c r="C101" s="8"/>
      <c r="D101" s="199">
        <v>116</v>
      </c>
      <c r="E101" s="118" t="s">
        <v>183</v>
      </c>
      <c r="F101" s="118" t="s">
        <v>108</v>
      </c>
      <c r="G101" s="195" t="s">
        <v>355</v>
      </c>
      <c r="H101" s="309" t="s">
        <v>188</v>
      </c>
      <c r="I101" s="208"/>
      <c r="J101" s="6"/>
      <c r="K101" s="6"/>
      <c r="L101" s="6"/>
      <c r="M101" s="6"/>
      <c r="N101" s="6"/>
      <c r="O101" s="6"/>
      <c r="P101" s="6"/>
      <c r="Q101" s="6"/>
      <c r="R101" s="255"/>
      <c r="S101" s="276"/>
      <c r="T101" s="56"/>
      <c r="U101" s="8"/>
      <c r="V101" s="273"/>
      <c r="W101" s="208"/>
      <c r="X101" s="6"/>
      <c r="Y101" s="6"/>
      <c r="Z101" s="6"/>
      <c r="AA101" s="6"/>
      <c r="AB101" s="6"/>
      <c r="AC101" s="6"/>
      <c r="AD101" s="6"/>
      <c r="AE101" s="6"/>
      <c r="AF101" s="255"/>
      <c r="AG101" s="276"/>
      <c r="AH101" s="56"/>
      <c r="AI101" s="8"/>
      <c r="AJ101" s="273"/>
      <c r="AK101" s="208"/>
      <c r="AL101" s="6"/>
      <c r="AM101" s="6"/>
      <c r="AN101" s="6"/>
      <c r="AO101" s="6"/>
      <c r="AP101" s="6"/>
      <c r="AQ101" s="6"/>
      <c r="AR101" s="6"/>
      <c r="AS101" s="6"/>
      <c r="AT101" s="255"/>
      <c r="AU101" s="276"/>
      <c r="AV101" s="56"/>
      <c r="AW101" s="8"/>
      <c r="AX101" s="273"/>
      <c r="AY101" s="208"/>
      <c r="AZ101" s="6"/>
      <c r="BA101" s="6"/>
      <c r="BB101" s="6"/>
      <c r="BC101" s="6"/>
      <c r="BD101" s="6"/>
      <c r="BE101" s="6"/>
      <c r="BF101" s="6"/>
      <c r="BG101" s="6"/>
      <c r="BH101" s="255"/>
      <c r="BI101" s="276"/>
      <c r="BJ101" s="56"/>
      <c r="BK101" s="8"/>
      <c r="BL101" s="273"/>
      <c r="BM101" s="208"/>
      <c r="BN101" s="6"/>
      <c r="BO101" s="6"/>
      <c r="BP101" s="6"/>
      <c r="BQ101" s="6"/>
      <c r="BR101" s="6"/>
      <c r="BS101" s="6"/>
      <c r="BT101" s="6"/>
      <c r="BU101" s="6"/>
      <c r="BV101" s="255"/>
      <c r="BW101" s="276"/>
      <c r="BX101" s="56"/>
      <c r="BY101" s="8"/>
      <c r="BZ101" s="273"/>
      <c r="CA101" s="208"/>
      <c r="CB101" s="6"/>
      <c r="CC101" s="6"/>
      <c r="CD101" s="6"/>
      <c r="CE101" s="6"/>
      <c r="CF101" s="6"/>
      <c r="CG101" s="6"/>
      <c r="CH101" s="6"/>
      <c r="CI101" s="6"/>
      <c r="CJ101" s="255"/>
      <c r="CK101" s="276"/>
      <c r="CL101" s="56"/>
      <c r="CM101" s="8"/>
      <c r="CN101" s="273"/>
      <c r="CO101" s="284"/>
    </row>
    <row r="102" spans="1:93" ht="42" customHeight="1">
      <c r="A102" s="302" t="s">
        <v>33</v>
      </c>
      <c r="B102" s="1" t="s">
        <v>182</v>
      </c>
      <c r="C102" s="2" t="s">
        <v>19</v>
      </c>
      <c r="D102" s="1">
        <v>1</v>
      </c>
      <c r="E102" s="2" t="s">
        <v>181</v>
      </c>
      <c r="F102" s="38" t="s">
        <v>108</v>
      </c>
      <c r="G102" s="2" t="s">
        <v>37</v>
      </c>
      <c r="H102" s="303" t="s">
        <v>188</v>
      </c>
      <c r="I102" s="262"/>
      <c r="J102" s="3"/>
      <c r="K102" s="3"/>
      <c r="L102" s="3"/>
      <c r="M102" s="38" t="s">
        <v>261</v>
      </c>
      <c r="N102" s="81">
        <f>N103+N107+N114</f>
        <v>9.3400000000000318</v>
      </c>
      <c r="O102" s="81">
        <f>O103+O107+O114</f>
        <v>28020000.000000093</v>
      </c>
      <c r="P102" s="38" t="s">
        <v>262</v>
      </c>
      <c r="Q102" s="81">
        <f>Q103+Q107+Q114</f>
        <v>0</v>
      </c>
      <c r="R102" s="89">
        <f>R103+R107+R114</f>
        <v>0</v>
      </c>
      <c r="S102" s="268"/>
      <c r="T102" s="81"/>
      <c r="U102" s="81"/>
      <c r="V102" s="269"/>
      <c r="W102" s="262"/>
      <c r="X102" s="3"/>
      <c r="Y102" s="3"/>
      <c r="Z102" s="3"/>
      <c r="AA102" s="38" t="s">
        <v>261</v>
      </c>
      <c r="AB102" s="81">
        <f>AB103+AB107+AB114</f>
        <v>0</v>
      </c>
      <c r="AC102" s="81">
        <f>AC103+AC107+AC114</f>
        <v>0</v>
      </c>
      <c r="AD102" s="38" t="s">
        <v>262</v>
      </c>
      <c r="AE102" s="81">
        <f>AE103+AE107+AE114</f>
        <v>0</v>
      </c>
      <c r="AF102" s="89">
        <f>AF103+AF107+AF114</f>
        <v>0</v>
      </c>
      <c r="AG102" s="268"/>
      <c r="AH102" s="81"/>
      <c r="AI102" s="81"/>
      <c r="AJ102" s="269"/>
      <c r="AK102" s="262"/>
      <c r="AL102" s="3"/>
      <c r="AM102" s="3"/>
      <c r="AN102" s="3"/>
      <c r="AO102" s="38" t="s">
        <v>116</v>
      </c>
      <c r="AP102" s="81">
        <f>AP103+AP107+AP114</f>
        <v>4</v>
      </c>
      <c r="AQ102" s="81">
        <f>AQ103+AQ107+AQ114</f>
        <v>80000000</v>
      </c>
      <c r="AR102" s="38" t="s">
        <v>116</v>
      </c>
      <c r="AS102" s="81">
        <f>AS103+AS107+AS114</f>
        <v>0</v>
      </c>
      <c r="AT102" s="89">
        <f>AT103+AT107+AT114</f>
        <v>0</v>
      </c>
      <c r="AU102" s="268"/>
      <c r="AV102" s="81"/>
      <c r="AW102" s="81"/>
      <c r="AX102" s="269"/>
      <c r="AY102" s="262"/>
      <c r="AZ102" s="3"/>
      <c r="BA102" s="3"/>
      <c r="BB102" s="3"/>
      <c r="BC102" s="38" t="s">
        <v>116</v>
      </c>
      <c r="BD102" s="81">
        <f>BD103+BD107+BD114</f>
        <v>0</v>
      </c>
      <c r="BE102" s="81">
        <f>BE103+BE107+BE114</f>
        <v>0</v>
      </c>
      <c r="BF102" s="38" t="s">
        <v>116</v>
      </c>
      <c r="BG102" s="81">
        <f>BG103+BG107+BG114</f>
        <v>0</v>
      </c>
      <c r="BH102" s="89">
        <f>BH103+BH107+BH114</f>
        <v>0</v>
      </c>
      <c r="BI102" s="268"/>
      <c r="BJ102" s="81"/>
      <c r="BK102" s="81"/>
      <c r="BL102" s="269"/>
      <c r="BM102" s="262"/>
      <c r="BN102" s="3"/>
      <c r="BO102" s="3"/>
      <c r="BP102" s="3"/>
      <c r="BQ102" s="38" t="s">
        <v>116</v>
      </c>
      <c r="BR102" s="81">
        <f>BR103+BR107+BR114</f>
        <v>6.7089999999999463</v>
      </c>
      <c r="BS102" s="81">
        <f>BS103+BS107+BS114</f>
        <v>13417999.999999892</v>
      </c>
      <c r="BT102" s="38" t="s">
        <v>116</v>
      </c>
      <c r="BU102" s="81">
        <f>BU103+BU107+BU114</f>
        <v>0</v>
      </c>
      <c r="BV102" s="89">
        <f>BV103+BV107+BV114</f>
        <v>0</v>
      </c>
      <c r="BW102" s="268"/>
      <c r="BX102" s="81"/>
      <c r="BY102" s="81"/>
      <c r="BZ102" s="269"/>
      <c r="CA102" s="262"/>
      <c r="CB102" s="3"/>
      <c r="CC102" s="3"/>
      <c r="CD102" s="3"/>
      <c r="CE102" s="38" t="s">
        <v>116</v>
      </c>
      <c r="CF102" s="81">
        <f>CF103+CF107+CF114</f>
        <v>0</v>
      </c>
      <c r="CG102" s="81">
        <f>CG103+CG107+CG114</f>
        <v>0</v>
      </c>
      <c r="CH102" s="38" t="s">
        <v>116</v>
      </c>
      <c r="CI102" s="81">
        <f>CI103+CI107+CI114</f>
        <v>0</v>
      </c>
      <c r="CJ102" s="89">
        <f>CJ103+CJ107+CJ114</f>
        <v>0</v>
      </c>
      <c r="CK102" s="268"/>
      <c r="CL102" s="81"/>
      <c r="CM102" s="81"/>
      <c r="CN102" s="269"/>
      <c r="CO102" s="282"/>
    </row>
    <row r="103" spans="1:93" ht="15">
      <c r="A103" s="304" t="s">
        <v>33</v>
      </c>
      <c r="B103" s="64" t="s">
        <v>9</v>
      </c>
      <c r="C103" s="65" t="s">
        <v>19</v>
      </c>
      <c r="D103" s="126">
        <v>163</v>
      </c>
      <c r="E103" s="157" t="s">
        <v>181</v>
      </c>
      <c r="F103" s="186" t="s">
        <v>108</v>
      </c>
      <c r="G103" s="186" t="s">
        <v>421</v>
      </c>
      <c r="H103" s="308" t="s">
        <v>188</v>
      </c>
      <c r="I103" s="263"/>
      <c r="J103" s="70"/>
      <c r="K103" s="70"/>
      <c r="L103" s="70"/>
      <c r="M103" s="80" t="s">
        <v>115</v>
      </c>
      <c r="N103" s="79">
        <f>SUM(N104:N106)</f>
        <v>0</v>
      </c>
      <c r="O103" s="79">
        <f>SUM(O104:O106)</f>
        <v>0</v>
      </c>
      <c r="P103" s="80" t="s">
        <v>115</v>
      </c>
      <c r="Q103" s="79">
        <f>SUM(Q104:Q106)</f>
        <v>0</v>
      </c>
      <c r="R103" s="256">
        <f>SUM(R104:R106)</f>
        <v>0</v>
      </c>
      <c r="S103" s="270"/>
      <c r="T103" s="79"/>
      <c r="U103" s="79"/>
      <c r="V103" s="271"/>
      <c r="W103" s="263"/>
      <c r="X103" s="70"/>
      <c r="Y103" s="70"/>
      <c r="Z103" s="70"/>
      <c r="AA103" s="80" t="s">
        <v>115</v>
      </c>
      <c r="AB103" s="79">
        <f>SUM(AB104:AB106)</f>
        <v>0</v>
      </c>
      <c r="AC103" s="79">
        <f>SUM(AC104:AC106)</f>
        <v>0</v>
      </c>
      <c r="AD103" s="80" t="s">
        <v>115</v>
      </c>
      <c r="AE103" s="79">
        <f>SUM(AE104:AE106)</f>
        <v>0</v>
      </c>
      <c r="AF103" s="256">
        <f>SUM(AF104:AF106)</f>
        <v>0</v>
      </c>
      <c r="AG103" s="270"/>
      <c r="AH103" s="79"/>
      <c r="AI103" s="79"/>
      <c r="AJ103" s="271"/>
      <c r="AK103" s="263"/>
      <c r="AL103" s="70"/>
      <c r="AM103" s="70"/>
      <c r="AN103" s="70"/>
      <c r="AO103" s="80" t="s">
        <v>115</v>
      </c>
      <c r="AP103" s="79">
        <f>SUM(AP104:AP106)</f>
        <v>0</v>
      </c>
      <c r="AQ103" s="79">
        <f>SUM(AQ104:AQ106)</f>
        <v>0</v>
      </c>
      <c r="AR103" s="80" t="s">
        <v>115</v>
      </c>
      <c r="AS103" s="79">
        <f>SUM(AS104:AS106)</f>
        <v>0</v>
      </c>
      <c r="AT103" s="256">
        <f>SUM(AT104:AT106)</f>
        <v>0</v>
      </c>
      <c r="AU103" s="270"/>
      <c r="AV103" s="79"/>
      <c r="AW103" s="79"/>
      <c r="AX103" s="271"/>
      <c r="AY103" s="263"/>
      <c r="AZ103" s="70"/>
      <c r="BA103" s="70"/>
      <c r="BB103" s="70"/>
      <c r="BC103" s="80" t="s">
        <v>115</v>
      </c>
      <c r="BD103" s="79">
        <f>SUM(BD104:BD106)</f>
        <v>0</v>
      </c>
      <c r="BE103" s="79">
        <f>SUM(BE104:BE106)</f>
        <v>0</v>
      </c>
      <c r="BF103" s="80" t="s">
        <v>115</v>
      </c>
      <c r="BG103" s="79">
        <f>SUM(BG104:BG106)</f>
        <v>0</v>
      </c>
      <c r="BH103" s="256">
        <f>SUM(BH104:BH106)</f>
        <v>0</v>
      </c>
      <c r="BI103" s="270"/>
      <c r="BJ103" s="79"/>
      <c r="BK103" s="79"/>
      <c r="BL103" s="271"/>
      <c r="BM103" s="263"/>
      <c r="BN103" s="70"/>
      <c r="BO103" s="70"/>
      <c r="BP103" s="70"/>
      <c r="BQ103" s="80" t="s">
        <v>115</v>
      </c>
      <c r="BR103" s="79">
        <f>SUM(BR104:BR106)</f>
        <v>6.7089999999999463</v>
      </c>
      <c r="BS103" s="79">
        <f>SUM(BS104:BS106)</f>
        <v>13417999.999999892</v>
      </c>
      <c r="BT103" s="80" t="s">
        <v>115</v>
      </c>
      <c r="BU103" s="79">
        <f>SUM(BU104:BU106)</f>
        <v>0</v>
      </c>
      <c r="BV103" s="256">
        <f>SUM(BV104:BV106)</f>
        <v>0</v>
      </c>
      <c r="BW103" s="270"/>
      <c r="BX103" s="79"/>
      <c r="BY103" s="79"/>
      <c r="BZ103" s="271"/>
      <c r="CA103" s="263"/>
      <c r="CB103" s="70"/>
      <c r="CC103" s="70"/>
      <c r="CD103" s="70"/>
      <c r="CE103" s="80" t="s">
        <v>115</v>
      </c>
      <c r="CF103" s="79">
        <f>SUM(CF104:CF106)</f>
        <v>0</v>
      </c>
      <c r="CG103" s="79">
        <f>SUM(CG104:CG106)</f>
        <v>0</v>
      </c>
      <c r="CH103" s="80" t="s">
        <v>115</v>
      </c>
      <c r="CI103" s="79">
        <f>SUM(CI104:CI106)</f>
        <v>0</v>
      </c>
      <c r="CJ103" s="256">
        <f>SUM(CJ104:CJ106)</f>
        <v>0</v>
      </c>
      <c r="CK103" s="270"/>
      <c r="CL103" s="79"/>
      <c r="CM103" s="79"/>
      <c r="CN103" s="271"/>
      <c r="CO103" s="283"/>
    </row>
    <row r="104" spans="1:93" ht="15">
      <c r="A104" s="306" t="s">
        <v>33</v>
      </c>
      <c r="B104" s="56" t="s">
        <v>9</v>
      </c>
      <c r="C104" s="8">
        <v>1</v>
      </c>
      <c r="D104" s="200">
        <v>163</v>
      </c>
      <c r="E104" s="118" t="s">
        <v>181</v>
      </c>
      <c r="F104" s="118" t="s">
        <v>108</v>
      </c>
      <c r="G104" s="195" t="s">
        <v>422</v>
      </c>
      <c r="H104" s="309" t="s">
        <v>188</v>
      </c>
      <c r="I104" s="208"/>
      <c r="J104" s="6"/>
      <c r="K104" s="6"/>
      <c r="L104" s="6"/>
      <c r="M104" s="6"/>
      <c r="N104" s="6"/>
      <c r="O104" s="6"/>
      <c r="P104" s="6"/>
      <c r="Q104" s="6"/>
      <c r="R104" s="255"/>
      <c r="S104" s="276"/>
      <c r="T104" s="56"/>
      <c r="U104" s="8"/>
      <c r="V104" s="273"/>
      <c r="W104" s="208"/>
      <c r="X104" s="6"/>
      <c r="Y104" s="6"/>
      <c r="Z104" s="6"/>
      <c r="AA104" s="6"/>
      <c r="AB104" s="6"/>
      <c r="AC104" s="6"/>
      <c r="AD104" s="6"/>
      <c r="AE104" s="6"/>
      <c r="AF104" s="255"/>
      <c r="AG104" s="276"/>
      <c r="AH104" s="56"/>
      <c r="AI104" s="8"/>
      <c r="AJ104" s="273"/>
      <c r="AK104" s="208"/>
      <c r="AL104" s="6"/>
      <c r="AM104" s="6"/>
      <c r="AN104" s="6"/>
      <c r="AO104" s="6"/>
      <c r="AP104" s="6"/>
      <c r="AQ104" s="6"/>
      <c r="AR104" s="6"/>
      <c r="AS104" s="6"/>
      <c r="AT104" s="255"/>
      <c r="AU104" s="276"/>
      <c r="AV104" s="56"/>
      <c r="AW104" s="8"/>
      <c r="AX104" s="273"/>
      <c r="AY104" s="208"/>
      <c r="AZ104" s="6"/>
      <c r="BA104" s="6"/>
      <c r="BB104" s="6"/>
      <c r="BC104" s="6"/>
      <c r="BD104" s="6"/>
      <c r="BE104" s="6"/>
      <c r="BF104" s="6"/>
      <c r="BG104" s="6"/>
      <c r="BH104" s="255"/>
      <c r="BI104" s="276"/>
      <c r="BJ104" s="56"/>
      <c r="BK104" s="8"/>
      <c r="BL104" s="273"/>
      <c r="BM104" s="265" t="s">
        <v>411</v>
      </c>
      <c r="BN104" s="51">
        <v>885.65</v>
      </c>
      <c r="BO104" s="51">
        <v>887.26099999999997</v>
      </c>
      <c r="BP104" s="52">
        <f>(BO104-BN104)</f>
        <v>1.61099999999999</v>
      </c>
      <c r="BQ104" s="51">
        <f>100-'META_EXEC 2023'!BE99</f>
        <v>100</v>
      </c>
      <c r="BR104" s="52">
        <f t="shared" ref="BR104:BR106" si="53">BP104*BQ104/100</f>
        <v>1.61099999999999</v>
      </c>
      <c r="BS104" s="139">
        <f>BR104*AUXILIAR!$B$67</f>
        <v>3221999.99999998</v>
      </c>
      <c r="BT104" s="237">
        <v>0</v>
      </c>
      <c r="BU104" s="52">
        <f>BR104*BT104/100</f>
        <v>0</v>
      </c>
      <c r="BV104" s="260">
        <f>BU104*AUXILIAR!$B$67</f>
        <v>0</v>
      </c>
      <c r="BW104" s="274"/>
      <c r="BX104" s="52"/>
      <c r="BY104" s="52"/>
      <c r="BZ104" s="275"/>
      <c r="CA104" s="208"/>
      <c r="CB104" s="6"/>
      <c r="CC104" s="6"/>
      <c r="CD104" s="6"/>
      <c r="CE104" s="6"/>
      <c r="CF104" s="6"/>
      <c r="CG104" s="6"/>
      <c r="CH104" s="6"/>
      <c r="CI104" s="6"/>
      <c r="CJ104" s="255"/>
      <c r="CK104" s="272"/>
      <c r="CL104" s="56"/>
      <c r="CM104" s="8"/>
      <c r="CN104" s="273"/>
      <c r="CO104" s="284"/>
    </row>
    <row r="105" spans="1:93" ht="15">
      <c r="A105" s="306" t="s">
        <v>33</v>
      </c>
      <c r="B105" s="56" t="s">
        <v>9</v>
      </c>
      <c r="C105" s="8">
        <v>1</v>
      </c>
      <c r="D105" s="200">
        <v>163</v>
      </c>
      <c r="E105" s="118" t="s">
        <v>181</v>
      </c>
      <c r="F105" s="118" t="s">
        <v>108</v>
      </c>
      <c r="G105" s="195" t="s">
        <v>422</v>
      </c>
      <c r="H105" s="309" t="s">
        <v>188</v>
      </c>
      <c r="I105" s="208"/>
      <c r="J105" s="6"/>
      <c r="K105" s="6"/>
      <c r="L105" s="6"/>
      <c r="M105" s="6"/>
      <c r="N105" s="6"/>
      <c r="O105" s="6"/>
      <c r="P105" s="6"/>
      <c r="Q105" s="6"/>
      <c r="R105" s="255"/>
      <c r="S105" s="276"/>
      <c r="T105" s="56"/>
      <c r="U105" s="8"/>
      <c r="V105" s="273"/>
      <c r="W105" s="208"/>
      <c r="X105" s="6"/>
      <c r="Y105" s="6"/>
      <c r="Z105" s="6"/>
      <c r="AA105" s="6"/>
      <c r="AB105" s="6"/>
      <c r="AC105" s="6"/>
      <c r="AD105" s="6"/>
      <c r="AE105" s="6"/>
      <c r="AF105" s="255"/>
      <c r="AG105" s="276"/>
      <c r="AH105" s="56"/>
      <c r="AI105" s="8"/>
      <c r="AJ105" s="273"/>
      <c r="AK105" s="208"/>
      <c r="AL105" s="6"/>
      <c r="AM105" s="6"/>
      <c r="AN105" s="6"/>
      <c r="AO105" s="6"/>
      <c r="AP105" s="6"/>
      <c r="AQ105" s="6"/>
      <c r="AR105" s="6"/>
      <c r="AS105" s="6"/>
      <c r="AT105" s="255"/>
      <c r="AU105" s="276"/>
      <c r="AV105" s="56"/>
      <c r="AW105" s="8"/>
      <c r="AX105" s="273"/>
      <c r="AY105" s="208"/>
      <c r="AZ105" s="6"/>
      <c r="BA105" s="6"/>
      <c r="BB105" s="6"/>
      <c r="BC105" s="6"/>
      <c r="BD105" s="6"/>
      <c r="BE105" s="6"/>
      <c r="BF105" s="6"/>
      <c r="BG105" s="6"/>
      <c r="BH105" s="255"/>
      <c r="BI105" s="276"/>
      <c r="BJ105" s="56"/>
      <c r="BK105" s="8"/>
      <c r="BL105" s="273"/>
      <c r="BM105" s="265" t="s">
        <v>411</v>
      </c>
      <c r="BN105" s="51">
        <v>893.06600000000003</v>
      </c>
      <c r="BO105" s="51">
        <v>896.25599999999997</v>
      </c>
      <c r="BP105" s="52">
        <f t="shared" ref="BP105:BP106" si="54">(BO105-BN105)</f>
        <v>3.1899999999999409</v>
      </c>
      <c r="BQ105" s="51">
        <f>100-'META_EXEC 2023'!BE100</f>
        <v>100</v>
      </c>
      <c r="BR105" s="52">
        <f t="shared" si="53"/>
        <v>3.1899999999999409</v>
      </c>
      <c r="BS105" s="139">
        <f>BR105*AUXILIAR!$B$67</f>
        <v>6379999.9999998817</v>
      </c>
      <c r="BT105" s="237">
        <v>0</v>
      </c>
      <c r="BU105" s="52">
        <f t="shared" ref="BU105:BU106" si="55">BR105*BT105/100</f>
        <v>0</v>
      </c>
      <c r="BV105" s="260">
        <f>BU105*AUXILIAR!$B$67</f>
        <v>0</v>
      </c>
      <c r="BW105" s="274"/>
      <c r="BX105" s="52"/>
      <c r="BY105" s="52"/>
      <c r="BZ105" s="275"/>
      <c r="CA105" s="208"/>
      <c r="CB105" s="6"/>
      <c r="CC105" s="6"/>
      <c r="CD105" s="6"/>
      <c r="CE105" s="6"/>
      <c r="CF105" s="6"/>
      <c r="CG105" s="6"/>
      <c r="CH105" s="6"/>
      <c r="CI105" s="6"/>
      <c r="CJ105" s="255"/>
      <c r="CK105" s="272"/>
      <c r="CL105" s="56"/>
      <c r="CM105" s="8"/>
      <c r="CN105" s="273"/>
      <c r="CO105" s="284"/>
    </row>
    <row r="106" spans="1:93" ht="15">
      <c r="A106" s="306" t="s">
        <v>33</v>
      </c>
      <c r="B106" s="56" t="s">
        <v>9</v>
      </c>
      <c r="C106" s="8">
        <v>1</v>
      </c>
      <c r="D106" s="200">
        <v>163</v>
      </c>
      <c r="E106" s="118" t="s">
        <v>181</v>
      </c>
      <c r="F106" s="118" t="s">
        <v>108</v>
      </c>
      <c r="G106" s="195" t="s">
        <v>422</v>
      </c>
      <c r="H106" s="309" t="s">
        <v>188</v>
      </c>
      <c r="I106" s="208"/>
      <c r="J106" s="6"/>
      <c r="K106" s="6"/>
      <c r="L106" s="6"/>
      <c r="M106" s="6"/>
      <c r="N106" s="6"/>
      <c r="O106" s="6"/>
      <c r="P106" s="6"/>
      <c r="Q106" s="6"/>
      <c r="R106" s="255"/>
      <c r="S106" s="276"/>
      <c r="T106" s="56"/>
      <c r="U106" s="8"/>
      <c r="V106" s="273"/>
      <c r="W106" s="208"/>
      <c r="X106" s="6"/>
      <c r="Y106" s="6"/>
      <c r="Z106" s="6"/>
      <c r="AA106" s="6"/>
      <c r="AB106" s="6"/>
      <c r="AC106" s="6"/>
      <c r="AD106" s="6"/>
      <c r="AE106" s="6"/>
      <c r="AF106" s="255"/>
      <c r="AG106" s="276"/>
      <c r="AH106" s="56"/>
      <c r="AI106" s="8"/>
      <c r="AJ106" s="273"/>
      <c r="AK106" s="208"/>
      <c r="AL106" s="6"/>
      <c r="AM106" s="6"/>
      <c r="AN106" s="6"/>
      <c r="AO106" s="6"/>
      <c r="AP106" s="6"/>
      <c r="AQ106" s="6"/>
      <c r="AR106" s="6"/>
      <c r="AS106" s="6"/>
      <c r="AT106" s="255"/>
      <c r="AU106" s="276"/>
      <c r="AV106" s="56"/>
      <c r="AW106" s="8"/>
      <c r="AX106" s="273"/>
      <c r="AY106" s="208"/>
      <c r="AZ106" s="6"/>
      <c r="BA106" s="6"/>
      <c r="BB106" s="6"/>
      <c r="BC106" s="6"/>
      <c r="BD106" s="6"/>
      <c r="BE106" s="6"/>
      <c r="BF106" s="6"/>
      <c r="BG106" s="6"/>
      <c r="BH106" s="255"/>
      <c r="BI106" s="276"/>
      <c r="BJ106" s="56"/>
      <c r="BK106" s="8"/>
      <c r="BL106" s="273"/>
      <c r="BM106" s="265" t="s">
        <v>411</v>
      </c>
      <c r="BN106" s="51">
        <v>902.851</v>
      </c>
      <c r="BO106" s="51">
        <v>904.75900000000001</v>
      </c>
      <c r="BP106" s="52">
        <f t="shared" si="54"/>
        <v>1.9080000000000155</v>
      </c>
      <c r="BQ106" s="51">
        <f>100-'META_EXEC 2023'!BE101</f>
        <v>100</v>
      </c>
      <c r="BR106" s="52">
        <f t="shared" si="53"/>
        <v>1.9080000000000155</v>
      </c>
      <c r="BS106" s="139">
        <f>BR106*AUXILIAR!$B$67</f>
        <v>3816000.0000000307</v>
      </c>
      <c r="BT106" s="237">
        <v>0</v>
      </c>
      <c r="BU106" s="52">
        <f t="shared" si="55"/>
        <v>0</v>
      </c>
      <c r="BV106" s="260">
        <f>BU106*AUXILIAR!$B$67</f>
        <v>0</v>
      </c>
      <c r="BW106" s="274"/>
      <c r="BX106" s="52"/>
      <c r="BY106" s="52"/>
      <c r="BZ106" s="275"/>
      <c r="CA106" s="208"/>
      <c r="CB106" s="6"/>
      <c r="CC106" s="6"/>
      <c r="CD106" s="6"/>
      <c r="CE106" s="6"/>
      <c r="CF106" s="6"/>
      <c r="CG106" s="6"/>
      <c r="CH106" s="6"/>
      <c r="CI106" s="6"/>
      <c r="CJ106" s="255"/>
      <c r="CK106" s="272"/>
      <c r="CL106" s="56"/>
      <c r="CM106" s="8"/>
      <c r="CN106" s="273"/>
      <c r="CO106" s="284"/>
    </row>
    <row r="107" spans="1:93" ht="15">
      <c r="A107" s="304" t="s">
        <v>33</v>
      </c>
      <c r="B107" s="64" t="s">
        <v>10</v>
      </c>
      <c r="C107" s="65" t="s">
        <v>423</v>
      </c>
      <c r="D107" s="126">
        <v>163</v>
      </c>
      <c r="E107" s="157" t="s">
        <v>181</v>
      </c>
      <c r="F107" s="186" t="s">
        <v>108</v>
      </c>
      <c r="G107" s="186" t="s">
        <v>421</v>
      </c>
      <c r="H107" s="308" t="s">
        <v>188</v>
      </c>
      <c r="I107" s="263"/>
      <c r="J107" s="70"/>
      <c r="K107" s="70"/>
      <c r="L107" s="70"/>
      <c r="M107" s="80" t="s">
        <v>115</v>
      </c>
      <c r="N107" s="79">
        <f>SUM(N108:N113)</f>
        <v>9.3400000000000318</v>
      </c>
      <c r="O107" s="79">
        <f>SUM(O108:O113)</f>
        <v>28020000.000000093</v>
      </c>
      <c r="P107" s="80" t="s">
        <v>115</v>
      </c>
      <c r="Q107" s="79">
        <f>SUM(Q108:Q113)</f>
        <v>0</v>
      </c>
      <c r="R107" s="256">
        <f>SUM(R108:R113)</f>
        <v>0</v>
      </c>
      <c r="S107" s="270"/>
      <c r="T107" s="79"/>
      <c r="U107" s="79"/>
      <c r="V107" s="271"/>
      <c r="W107" s="263"/>
      <c r="X107" s="70"/>
      <c r="Y107" s="70"/>
      <c r="Z107" s="70"/>
      <c r="AA107" s="80" t="s">
        <v>115</v>
      </c>
      <c r="AB107" s="79">
        <f>SUM(AB108:AB113)</f>
        <v>0</v>
      </c>
      <c r="AC107" s="79">
        <f>SUM(AC108:AC113)</f>
        <v>0</v>
      </c>
      <c r="AD107" s="80" t="s">
        <v>115</v>
      </c>
      <c r="AE107" s="79">
        <f>SUM(AE108:AE113)</f>
        <v>0</v>
      </c>
      <c r="AF107" s="256">
        <f>SUM(AF108:AF113)</f>
        <v>0</v>
      </c>
      <c r="AG107" s="270"/>
      <c r="AH107" s="79"/>
      <c r="AI107" s="79"/>
      <c r="AJ107" s="271"/>
      <c r="AK107" s="263"/>
      <c r="AL107" s="70"/>
      <c r="AM107" s="70"/>
      <c r="AN107" s="70"/>
      <c r="AO107" s="80" t="s">
        <v>115</v>
      </c>
      <c r="AP107" s="79">
        <f>SUM(AP108:AP113)</f>
        <v>4</v>
      </c>
      <c r="AQ107" s="79">
        <f>SUM(AQ108:AQ113)</f>
        <v>80000000</v>
      </c>
      <c r="AR107" s="80" t="s">
        <v>115</v>
      </c>
      <c r="AS107" s="79">
        <f>SUM(AS108:AS113)</f>
        <v>0</v>
      </c>
      <c r="AT107" s="256">
        <f>SUM(AT108:AT113)</f>
        <v>0</v>
      </c>
      <c r="AU107" s="270"/>
      <c r="AV107" s="79"/>
      <c r="AW107" s="79"/>
      <c r="AX107" s="271"/>
      <c r="AY107" s="263"/>
      <c r="AZ107" s="70"/>
      <c r="BA107" s="70"/>
      <c r="BB107" s="70"/>
      <c r="BC107" s="80" t="s">
        <v>115</v>
      </c>
      <c r="BD107" s="79">
        <f>SUM(BD108:BD113)</f>
        <v>0</v>
      </c>
      <c r="BE107" s="79">
        <f>SUM(BE108:BE113)</f>
        <v>0</v>
      </c>
      <c r="BF107" s="80" t="s">
        <v>115</v>
      </c>
      <c r="BG107" s="79">
        <f>SUM(BG108:BG113)</f>
        <v>0</v>
      </c>
      <c r="BH107" s="256">
        <f>SUM(BH108:BH113)</f>
        <v>0</v>
      </c>
      <c r="BI107" s="270"/>
      <c r="BJ107" s="79"/>
      <c r="BK107" s="79"/>
      <c r="BL107" s="271"/>
      <c r="BM107" s="263"/>
      <c r="BN107" s="70"/>
      <c r="BO107" s="70"/>
      <c r="BP107" s="70"/>
      <c r="BQ107" s="80" t="s">
        <v>115</v>
      </c>
      <c r="BR107" s="79">
        <f>SUM(BR108:BR113)</f>
        <v>0</v>
      </c>
      <c r="BS107" s="79">
        <f>SUM(BS108:BS113)</f>
        <v>0</v>
      </c>
      <c r="BT107" s="80" t="s">
        <v>115</v>
      </c>
      <c r="BU107" s="79">
        <f>SUM(BU108:BU113)</f>
        <v>0</v>
      </c>
      <c r="BV107" s="256">
        <f>SUM(BV108:BV113)</f>
        <v>0</v>
      </c>
      <c r="BW107" s="270"/>
      <c r="BX107" s="79"/>
      <c r="BY107" s="79"/>
      <c r="BZ107" s="271"/>
      <c r="CA107" s="263"/>
      <c r="CB107" s="70"/>
      <c r="CC107" s="70"/>
      <c r="CD107" s="70"/>
      <c r="CE107" s="80" t="s">
        <v>115</v>
      </c>
      <c r="CF107" s="79">
        <f>SUM(CF108:CF113)</f>
        <v>0</v>
      </c>
      <c r="CG107" s="79">
        <f>SUM(CG108:CG113)</f>
        <v>0</v>
      </c>
      <c r="CH107" s="80" t="s">
        <v>115</v>
      </c>
      <c r="CI107" s="79">
        <f>SUM(CI108:CI113)</f>
        <v>0</v>
      </c>
      <c r="CJ107" s="256">
        <f>SUM(CJ108:CJ113)</f>
        <v>0</v>
      </c>
      <c r="CK107" s="270"/>
      <c r="CL107" s="79"/>
      <c r="CM107" s="79"/>
      <c r="CN107" s="271"/>
      <c r="CO107" s="285"/>
    </row>
    <row r="108" spans="1:93" ht="15">
      <c r="A108" s="306" t="s">
        <v>33</v>
      </c>
      <c r="B108" s="56" t="s">
        <v>10</v>
      </c>
      <c r="C108" s="8">
        <v>1</v>
      </c>
      <c r="D108" s="200">
        <v>163</v>
      </c>
      <c r="E108" s="118" t="s">
        <v>181</v>
      </c>
      <c r="F108" s="118" t="s">
        <v>108</v>
      </c>
      <c r="G108" s="195" t="s">
        <v>422</v>
      </c>
      <c r="H108" s="309" t="s">
        <v>188</v>
      </c>
      <c r="I108" s="265" t="s">
        <v>416</v>
      </c>
      <c r="J108" s="187">
        <v>120.36</v>
      </c>
      <c r="K108" s="187">
        <v>121.36</v>
      </c>
      <c r="L108" s="52">
        <f>K108-J108</f>
        <v>1</v>
      </c>
      <c r="M108" s="52">
        <f>100-'META_EXEC 2023'!Q103</f>
        <v>100</v>
      </c>
      <c r="N108" s="52">
        <f t="shared" ref="N108:N113" si="56">L108*M108/100</f>
        <v>1</v>
      </c>
      <c r="O108" s="139">
        <f>N108*AUXILIAR!$B$50</f>
        <v>3000000</v>
      </c>
      <c r="P108" s="110">
        <v>0</v>
      </c>
      <c r="Q108" s="52">
        <f>N108*P108/100</f>
        <v>0</v>
      </c>
      <c r="R108" s="296">
        <f>Q108*AUXILIAR!$B$50</f>
        <v>0</v>
      </c>
      <c r="S108" s="287"/>
      <c r="T108" s="139"/>
      <c r="U108" s="52"/>
      <c r="V108" s="275"/>
      <c r="W108" s="208"/>
      <c r="X108" s="6"/>
      <c r="Y108" s="6"/>
      <c r="Z108" s="6"/>
      <c r="AA108" s="6"/>
      <c r="AB108" s="6"/>
      <c r="AC108" s="6"/>
      <c r="AD108" s="6"/>
      <c r="AE108" s="6"/>
      <c r="AF108" s="255"/>
      <c r="AG108" s="276"/>
      <c r="AH108" s="56"/>
      <c r="AI108" s="8"/>
      <c r="AJ108" s="273"/>
      <c r="AK108" s="265" t="s">
        <v>420</v>
      </c>
      <c r="AL108" s="51">
        <v>158.72</v>
      </c>
      <c r="AM108" s="51">
        <v>158.72</v>
      </c>
      <c r="AN108" s="51">
        <v>1</v>
      </c>
      <c r="AO108" s="52">
        <f>100-'META_EXEC 2023'!AK103</f>
        <v>100</v>
      </c>
      <c r="AP108" s="52">
        <f t="shared" ref="AP108:AP111" si="57">AN108*AO108/100</f>
        <v>1</v>
      </c>
      <c r="AQ108" s="139">
        <f>AP108*AUXILIAR!$B$61</f>
        <v>20000000</v>
      </c>
      <c r="AR108" s="237">
        <v>0</v>
      </c>
      <c r="AS108" s="52">
        <f>AP108*AR108/100</f>
        <v>0</v>
      </c>
      <c r="AT108" s="260">
        <f>AS108*AUXILIAR!$B$61</f>
        <v>0</v>
      </c>
      <c r="AU108" s="287"/>
      <c r="AV108" s="139"/>
      <c r="AW108" s="52"/>
      <c r="AX108" s="275"/>
      <c r="AY108" s="208"/>
      <c r="AZ108" s="6"/>
      <c r="BA108" s="6"/>
      <c r="BB108" s="6"/>
      <c r="BC108" s="6"/>
      <c r="BD108" s="6"/>
      <c r="BE108" s="6"/>
      <c r="BF108" s="6"/>
      <c r="BG108" s="6"/>
      <c r="BH108" s="255"/>
      <c r="BI108" s="272"/>
      <c r="BJ108" s="56"/>
      <c r="BK108" s="8"/>
      <c r="BL108" s="273"/>
      <c r="BM108" s="208"/>
      <c r="BN108" s="6"/>
      <c r="BO108" s="6"/>
      <c r="BP108" s="6"/>
      <c r="BQ108" s="6"/>
      <c r="BR108" s="6"/>
      <c r="BS108" s="6"/>
      <c r="BT108" s="6"/>
      <c r="BU108" s="6"/>
      <c r="BV108" s="255"/>
      <c r="BW108" s="272"/>
      <c r="BX108" s="56"/>
      <c r="BY108" s="8"/>
      <c r="BZ108" s="273"/>
      <c r="CA108" s="208"/>
      <c r="CB108" s="6"/>
      <c r="CC108" s="6"/>
      <c r="CD108" s="6"/>
      <c r="CE108" s="6"/>
      <c r="CF108" s="6"/>
      <c r="CG108" s="6"/>
      <c r="CH108" s="6"/>
      <c r="CI108" s="6"/>
      <c r="CJ108" s="255"/>
      <c r="CK108" s="272"/>
      <c r="CL108" s="56"/>
      <c r="CM108" s="8"/>
      <c r="CN108" s="273"/>
      <c r="CO108" s="284"/>
    </row>
    <row r="109" spans="1:93" ht="15">
      <c r="A109" s="306" t="s">
        <v>33</v>
      </c>
      <c r="B109" s="56" t="s">
        <v>10</v>
      </c>
      <c r="C109" s="8">
        <v>1</v>
      </c>
      <c r="D109" s="200">
        <v>163</v>
      </c>
      <c r="E109" s="118" t="s">
        <v>181</v>
      </c>
      <c r="F109" s="118" t="s">
        <v>108</v>
      </c>
      <c r="G109" s="195" t="s">
        <v>422</v>
      </c>
      <c r="H109" s="309" t="s">
        <v>188</v>
      </c>
      <c r="I109" s="265" t="s">
        <v>416</v>
      </c>
      <c r="J109" s="187">
        <v>156.26</v>
      </c>
      <c r="K109" s="187">
        <v>159.46</v>
      </c>
      <c r="L109" s="52">
        <f t="shared" ref="L109:L113" si="58">K109-J109</f>
        <v>3.2000000000000171</v>
      </c>
      <c r="M109" s="52">
        <f>100-'META_EXEC 2023'!Q104</f>
        <v>100</v>
      </c>
      <c r="N109" s="52">
        <f t="shared" si="56"/>
        <v>3.2000000000000171</v>
      </c>
      <c r="O109" s="139">
        <f>N109*AUXILIAR!$B$50</f>
        <v>9600000.0000000503</v>
      </c>
      <c r="P109" s="110">
        <v>0</v>
      </c>
      <c r="Q109" s="52">
        <f t="shared" ref="Q109:Q113" si="59">N109*P109/100</f>
        <v>0</v>
      </c>
      <c r="R109" s="296">
        <f>Q109*AUXILIAR!$B$50</f>
        <v>0</v>
      </c>
      <c r="S109" s="287"/>
      <c r="T109" s="139"/>
      <c r="U109" s="52"/>
      <c r="V109" s="275"/>
      <c r="W109" s="208"/>
      <c r="X109" s="6"/>
      <c r="Y109" s="6"/>
      <c r="Z109" s="6"/>
      <c r="AA109" s="6"/>
      <c r="AB109" s="6"/>
      <c r="AC109" s="6"/>
      <c r="AD109" s="6"/>
      <c r="AE109" s="6"/>
      <c r="AF109" s="255"/>
      <c r="AG109" s="276"/>
      <c r="AH109" s="56"/>
      <c r="AI109" s="8"/>
      <c r="AJ109" s="273"/>
      <c r="AK109" s="265" t="s">
        <v>420</v>
      </c>
      <c r="AL109" s="51">
        <v>158.72</v>
      </c>
      <c r="AM109" s="51">
        <v>158.72</v>
      </c>
      <c r="AN109" s="51">
        <v>1</v>
      </c>
      <c r="AO109" s="52">
        <f>100-'META_EXEC 2023'!AK104</f>
        <v>100</v>
      </c>
      <c r="AP109" s="52">
        <f t="shared" si="57"/>
        <v>1</v>
      </c>
      <c r="AQ109" s="139">
        <f>AP109*AUXILIAR!$B$61</f>
        <v>20000000</v>
      </c>
      <c r="AR109" s="237">
        <v>0</v>
      </c>
      <c r="AS109" s="52">
        <f t="shared" ref="AS109:AS111" si="60">AP109*AR109/100</f>
        <v>0</v>
      </c>
      <c r="AT109" s="260">
        <f>AS109*AUXILIAR!$B$61</f>
        <v>0</v>
      </c>
      <c r="AU109" s="287"/>
      <c r="AV109" s="139"/>
      <c r="AW109" s="52"/>
      <c r="AX109" s="275"/>
      <c r="AY109" s="208"/>
      <c r="AZ109" s="6"/>
      <c r="BA109" s="6"/>
      <c r="BB109" s="6"/>
      <c r="BC109" s="6"/>
      <c r="BD109" s="6"/>
      <c r="BE109" s="6"/>
      <c r="BF109" s="6"/>
      <c r="BG109" s="6"/>
      <c r="BH109" s="255"/>
      <c r="BI109" s="272"/>
      <c r="BJ109" s="56"/>
      <c r="BK109" s="8"/>
      <c r="BL109" s="273"/>
      <c r="BM109" s="208"/>
      <c r="BN109" s="6"/>
      <c r="BO109" s="6"/>
      <c r="BP109" s="6"/>
      <c r="BQ109" s="6"/>
      <c r="BR109" s="6"/>
      <c r="BS109" s="6"/>
      <c r="BT109" s="6"/>
      <c r="BU109" s="6"/>
      <c r="BV109" s="255"/>
      <c r="BW109" s="272"/>
      <c r="BX109" s="56"/>
      <c r="BY109" s="8"/>
      <c r="BZ109" s="273"/>
      <c r="CA109" s="208"/>
      <c r="CB109" s="6"/>
      <c r="CC109" s="6"/>
      <c r="CD109" s="6"/>
      <c r="CE109" s="6"/>
      <c r="CF109" s="6"/>
      <c r="CG109" s="6"/>
      <c r="CH109" s="6"/>
      <c r="CI109" s="6"/>
      <c r="CJ109" s="255"/>
      <c r="CK109" s="272"/>
      <c r="CL109" s="56"/>
      <c r="CM109" s="8"/>
      <c r="CN109" s="273"/>
      <c r="CO109" s="284"/>
    </row>
    <row r="110" spans="1:93" ht="15">
      <c r="A110" s="306" t="s">
        <v>33</v>
      </c>
      <c r="B110" s="56" t="s">
        <v>10</v>
      </c>
      <c r="C110" s="8">
        <v>1</v>
      </c>
      <c r="D110" s="200">
        <v>163</v>
      </c>
      <c r="E110" s="118" t="s">
        <v>181</v>
      </c>
      <c r="F110" s="118" t="s">
        <v>108</v>
      </c>
      <c r="G110" s="195" t="s">
        <v>422</v>
      </c>
      <c r="H110" s="309" t="s">
        <v>188</v>
      </c>
      <c r="I110" s="265" t="s">
        <v>416</v>
      </c>
      <c r="J110" s="187">
        <v>157.22</v>
      </c>
      <c r="K110" s="187">
        <v>159.46</v>
      </c>
      <c r="L110" s="52">
        <f t="shared" si="58"/>
        <v>2.2400000000000091</v>
      </c>
      <c r="M110" s="52">
        <f>100-'META_EXEC 2023'!Q105</f>
        <v>100</v>
      </c>
      <c r="N110" s="52">
        <f t="shared" si="56"/>
        <v>2.2400000000000091</v>
      </c>
      <c r="O110" s="139">
        <f>N110*AUXILIAR!$B$50</f>
        <v>6720000.000000027</v>
      </c>
      <c r="P110" s="110">
        <v>0</v>
      </c>
      <c r="Q110" s="52">
        <f t="shared" si="59"/>
        <v>0</v>
      </c>
      <c r="R110" s="296">
        <f>Q110*AUXILIAR!$B$50</f>
        <v>0</v>
      </c>
      <c r="S110" s="287"/>
      <c r="T110" s="139"/>
      <c r="U110" s="52"/>
      <c r="V110" s="275"/>
      <c r="W110" s="208"/>
      <c r="X110" s="6"/>
      <c r="Y110" s="6"/>
      <c r="Z110" s="6"/>
      <c r="AA110" s="6"/>
      <c r="AB110" s="6"/>
      <c r="AC110" s="6"/>
      <c r="AD110" s="6"/>
      <c r="AE110" s="6"/>
      <c r="AF110" s="255"/>
      <c r="AG110" s="276"/>
      <c r="AH110" s="56"/>
      <c r="AI110" s="8"/>
      <c r="AJ110" s="273"/>
      <c r="AK110" s="265" t="s">
        <v>420</v>
      </c>
      <c r="AL110" s="51">
        <v>157.47</v>
      </c>
      <c r="AM110" s="51">
        <v>157.47</v>
      </c>
      <c r="AN110" s="51">
        <v>1</v>
      </c>
      <c r="AO110" s="52">
        <f>100-'META_EXEC 2023'!AK105</f>
        <v>100</v>
      </c>
      <c r="AP110" s="52">
        <f t="shared" si="57"/>
        <v>1</v>
      </c>
      <c r="AQ110" s="139">
        <f>AP110*AUXILIAR!$B$61</f>
        <v>20000000</v>
      </c>
      <c r="AR110" s="237">
        <v>0</v>
      </c>
      <c r="AS110" s="52">
        <f t="shared" si="60"/>
        <v>0</v>
      </c>
      <c r="AT110" s="260">
        <f>AS110*AUXILIAR!$B$61</f>
        <v>0</v>
      </c>
      <c r="AU110" s="287"/>
      <c r="AV110" s="139"/>
      <c r="AW110" s="52"/>
      <c r="AX110" s="275"/>
      <c r="AY110" s="208"/>
      <c r="AZ110" s="6"/>
      <c r="BA110" s="6"/>
      <c r="BB110" s="6"/>
      <c r="BC110" s="6"/>
      <c r="BD110" s="6"/>
      <c r="BE110" s="6"/>
      <c r="BF110" s="6"/>
      <c r="BG110" s="6"/>
      <c r="BH110" s="255"/>
      <c r="BI110" s="272"/>
      <c r="BJ110" s="56"/>
      <c r="BK110" s="8"/>
      <c r="BL110" s="273"/>
      <c r="BM110" s="208"/>
      <c r="BN110" s="6"/>
      <c r="BO110" s="6"/>
      <c r="BP110" s="6"/>
      <c r="BQ110" s="6"/>
      <c r="BR110" s="6"/>
      <c r="BS110" s="6"/>
      <c r="BT110" s="6"/>
      <c r="BU110" s="6"/>
      <c r="BV110" s="255"/>
      <c r="BW110" s="272"/>
      <c r="BX110" s="56"/>
      <c r="BY110" s="8"/>
      <c r="BZ110" s="273"/>
      <c r="CA110" s="208"/>
      <c r="CB110" s="6"/>
      <c r="CC110" s="6"/>
      <c r="CD110" s="6"/>
      <c r="CE110" s="6"/>
      <c r="CF110" s="6"/>
      <c r="CG110" s="6"/>
      <c r="CH110" s="6"/>
      <c r="CI110" s="6"/>
      <c r="CJ110" s="255"/>
      <c r="CK110" s="272"/>
      <c r="CL110" s="56"/>
      <c r="CM110" s="8"/>
      <c r="CN110" s="273"/>
      <c r="CO110" s="284"/>
    </row>
    <row r="111" spans="1:93" ht="15">
      <c r="A111" s="306" t="s">
        <v>33</v>
      </c>
      <c r="B111" s="56" t="s">
        <v>10</v>
      </c>
      <c r="C111" s="8">
        <v>1</v>
      </c>
      <c r="D111" s="200">
        <v>163</v>
      </c>
      <c r="E111" s="118" t="s">
        <v>181</v>
      </c>
      <c r="F111" s="118" t="s">
        <v>108</v>
      </c>
      <c r="G111" s="195" t="s">
        <v>422</v>
      </c>
      <c r="H111" s="309" t="s">
        <v>188</v>
      </c>
      <c r="I111" s="265" t="s">
        <v>416</v>
      </c>
      <c r="J111" s="187">
        <v>225.57</v>
      </c>
      <c r="K111" s="187">
        <v>226.67</v>
      </c>
      <c r="L111" s="52">
        <f t="shared" si="58"/>
        <v>1.0999999999999943</v>
      </c>
      <c r="M111" s="52">
        <f>100-'META_EXEC 2023'!Q106</f>
        <v>100</v>
      </c>
      <c r="N111" s="52">
        <f t="shared" si="56"/>
        <v>1.0999999999999943</v>
      </c>
      <c r="O111" s="139">
        <f>N111*AUXILIAR!$B$50</f>
        <v>3299999.9999999828</v>
      </c>
      <c r="P111" s="110">
        <v>0</v>
      </c>
      <c r="Q111" s="52">
        <f t="shared" si="59"/>
        <v>0</v>
      </c>
      <c r="R111" s="296">
        <f>Q111*AUXILIAR!$B$50</f>
        <v>0</v>
      </c>
      <c r="S111" s="287"/>
      <c r="T111" s="139"/>
      <c r="U111" s="52"/>
      <c r="V111" s="275"/>
      <c r="W111" s="208"/>
      <c r="X111" s="6"/>
      <c r="Y111" s="6"/>
      <c r="Z111" s="6"/>
      <c r="AA111" s="6"/>
      <c r="AB111" s="6"/>
      <c r="AC111" s="6"/>
      <c r="AD111" s="6"/>
      <c r="AE111" s="6"/>
      <c r="AF111" s="255"/>
      <c r="AG111" s="276"/>
      <c r="AH111" s="56"/>
      <c r="AI111" s="8"/>
      <c r="AJ111" s="273"/>
      <c r="AK111" s="265" t="s">
        <v>420</v>
      </c>
      <c r="AL111" s="51">
        <v>157.47</v>
      </c>
      <c r="AM111" s="51">
        <v>157.47</v>
      </c>
      <c r="AN111" s="51">
        <v>1</v>
      </c>
      <c r="AO111" s="52">
        <f>100-'META_EXEC 2023'!AK106</f>
        <v>100</v>
      </c>
      <c r="AP111" s="52">
        <f t="shared" si="57"/>
        <v>1</v>
      </c>
      <c r="AQ111" s="139">
        <f>AP111*AUXILIAR!$B$61</f>
        <v>20000000</v>
      </c>
      <c r="AR111" s="237">
        <v>0</v>
      </c>
      <c r="AS111" s="52">
        <f t="shared" si="60"/>
        <v>0</v>
      </c>
      <c r="AT111" s="260">
        <f>AS111*AUXILIAR!$B$61</f>
        <v>0</v>
      </c>
      <c r="AU111" s="287"/>
      <c r="AV111" s="139"/>
      <c r="AW111" s="52"/>
      <c r="AX111" s="275"/>
      <c r="AY111" s="208"/>
      <c r="AZ111" s="6"/>
      <c r="BA111" s="6"/>
      <c r="BB111" s="6"/>
      <c r="BC111" s="6"/>
      <c r="BD111" s="6"/>
      <c r="BE111" s="6"/>
      <c r="BF111" s="6"/>
      <c r="BG111" s="6"/>
      <c r="BH111" s="255"/>
      <c r="BI111" s="272"/>
      <c r="BJ111" s="56"/>
      <c r="BK111" s="8"/>
      <c r="BL111" s="273"/>
      <c r="BM111" s="208"/>
      <c r="BN111" s="6"/>
      <c r="BO111" s="6"/>
      <c r="BP111" s="6"/>
      <c r="BQ111" s="6"/>
      <c r="BR111" s="6"/>
      <c r="BS111" s="6"/>
      <c r="BT111" s="6"/>
      <c r="BU111" s="6"/>
      <c r="BV111" s="255"/>
      <c r="BW111" s="272"/>
      <c r="BX111" s="56"/>
      <c r="BY111" s="8"/>
      <c r="BZ111" s="273"/>
      <c r="CA111" s="208"/>
      <c r="CB111" s="6"/>
      <c r="CC111" s="6"/>
      <c r="CD111" s="6"/>
      <c r="CE111" s="6"/>
      <c r="CF111" s="6"/>
      <c r="CG111" s="6"/>
      <c r="CH111" s="6"/>
      <c r="CI111" s="6"/>
      <c r="CJ111" s="255"/>
      <c r="CK111" s="272"/>
      <c r="CL111" s="56"/>
      <c r="CM111" s="8"/>
      <c r="CN111" s="273"/>
      <c r="CO111" s="284"/>
    </row>
    <row r="112" spans="1:93" ht="15">
      <c r="A112" s="306" t="s">
        <v>33</v>
      </c>
      <c r="B112" s="56" t="s">
        <v>10</v>
      </c>
      <c r="C112" s="8">
        <v>1</v>
      </c>
      <c r="D112" s="200">
        <v>163</v>
      </c>
      <c r="E112" s="118" t="s">
        <v>181</v>
      </c>
      <c r="F112" s="118" t="s">
        <v>108</v>
      </c>
      <c r="G112" s="195" t="s">
        <v>422</v>
      </c>
      <c r="H112" s="309" t="s">
        <v>188</v>
      </c>
      <c r="I112" s="265" t="s">
        <v>416</v>
      </c>
      <c r="J112" s="187">
        <v>226</v>
      </c>
      <c r="K112" s="188">
        <v>226.8</v>
      </c>
      <c r="L112" s="52">
        <f t="shared" si="58"/>
        <v>0.80000000000001137</v>
      </c>
      <c r="M112" s="52">
        <f>100-'META_EXEC 2023'!Q107</f>
        <v>100</v>
      </c>
      <c r="N112" s="52">
        <f t="shared" si="56"/>
        <v>0.80000000000001137</v>
      </c>
      <c r="O112" s="139">
        <f>N112*AUXILIAR!$B$50</f>
        <v>2400000.000000034</v>
      </c>
      <c r="P112" s="110">
        <v>0</v>
      </c>
      <c r="Q112" s="52">
        <f t="shared" si="59"/>
        <v>0</v>
      </c>
      <c r="R112" s="296">
        <f>Q112*AUXILIAR!$B$50</f>
        <v>0</v>
      </c>
      <c r="S112" s="287"/>
      <c r="T112" s="139"/>
      <c r="U112" s="52"/>
      <c r="V112" s="275"/>
      <c r="W112" s="208"/>
      <c r="X112" s="6"/>
      <c r="Y112" s="6"/>
      <c r="Z112" s="6"/>
      <c r="AA112" s="6"/>
      <c r="AB112" s="6"/>
      <c r="AC112" s="6"/>
      <c r="AD112" s="6"/>
      <c r="AE112" s="6"/>
      <c r="AF112" s="255"/>
      <c r="AG112" s="276"/>
      <c r="AH112" s="56"/>
      <c r="AI112" s="8"/>
      <c r="AJ112" s="273"/>
      <c r="AK112" s="208"/>
      <c r="AL112" s="6"/>
      <c r="AM112" s="6"/>
      <c r="AN112" s="6"/>
      <c r="AO112" s="6"/>
      <c r="AP112" s="6"/>
      <c r="AQ112" s="6"/>
      <c r="AR112" s="6"/>
      <c r="AS112" s="6"/>
      <c r="AT112" s="255"/>
      <c r="AU112" s="276"/>
      <c r="AV112" s="56"/>
      <c r="AW112" s="8"/>
      <c r="AX112" s="273"/>
      <c r="AY112" s="208"/>
      <c r="AZ112" s="6"/>
      <c r="BA112" s="6"/>
      <c r="BB112" s="6"/>
      <c r="BC112" s="6"/>
      <c r="BD112" s="6"/>
      <c r="BE112" s="6"/>
      <c r="BF112" s="6"/>
      <c r="BG112" s="6"/>
      <c r="BH112" s="255"/>
      <c r="BI112" s="276"/>
      <c r="BJ112" s="56"/>
      <c r="BK112" s="8"/>
      <c r="BL112" s="273"/>
      <c r="BM112" s="208"/>
      <c r="BN112" s="6"/>
      <c r="BO112" s="6"/>
      <c r="BP112" s="6"/>
      <c r="BQ112" s="6"/>
      <c r="BR112" s="6"/>
      <c r="BS112" s="6"/>
      <c r="BT112" s="6"/>
      <c r="BU112" s="6"/>
      <c r="BV112" s="255"/>
      <c r="BW112" s="276"/>
      <c r="BX112" s="56"/>
      <c r="BY112" s="8"/>
      <c r="BZ112" s="273"/>
      <c r="CA112" s="208"/>
      <c r="CB112" s="6"/>
      <c r="CC112" s="6"/>
      <c r="CD112" s="6"/>
      <c r="CE112" s="6"/>
      <c r="CF112" s="6"/>
      <c r="CG112" s="6"/>
      <c r="CH112" s="6"/>
      <c r="CI112" s="6"/>
      <c r="CJ112" s="255"/>
      <c r="CK112" s="276"/>
      <c r="CL112" s="56"/>
      <c r="CM112" s="8"/>
      <c r="CN112" s="273"/>
      <c r="CO112" s="284"/>
    </row>
    <row r="113" spans="1:93" ht="15">
      <c r="A113" s="306" t="s">
        <v>33</v>
      </c>
      <c r="B113" s="56" t="s">
        <v>10</v>
      </c>
      <c r="C113" s="8">
        <v>1</v>
      </c>
      <c r="D113" s="200">
        <v>163</v>
      </c>
      <c r="E113" s="118" t="s">
        <v>181</v>
      </c>
      <c r="F113" s="118" t="s">
        <v>108</v>
      </c>
      <c r="G113" s="195" t="s">
        <v>422</v>
      </c>
      <c r="H113" s="309" t="s">
        <v>188</v>
      </c>
      <c r="I113" s="265" t="s">
        <v>416</v>
      </c>
      <c r="J113" s="187">
        <v>278.83999999999997</v>
      </c>
      <c r="K113" s="187">
        <v>279.83999999999997</v>
      </c>
      <c r="L113" s="52">
        <f t="shared" si="58"/>
        <v>1</v>
      </c>
      <c r="M113" s="52">
        <f>100-'META_EXEC 2023'!Q108</f>
        <v>100</v>
      </c>
      <c r="N113" s="52">
        <f t="shared" si="56"/>
        <v>1</v>
      </c>
      <c r="O113" s="139">
        <f>N113*AUXILIAR!$B$50</f>
        <v>3000000</v>
      </c>
      <c r="P113" s="110">
        <v>0</v>
      </c>
      <c r="Q113" s="52">
        <f t="shared" si="59"/>
        <v>0</v>
      </c>
      <c r="R113" s="296">
        <f>Q113*AUXILIAR!$B$50</f>
        <v>0</v>
      </c>
      <c r="S113" s="287"/>
      <c r="T113" s="139"/>
      <c r="U113" s="52"/>
      <c r="V113" s="275"/>
      <c r="W113" s="208"/>
      <c r="X113" s="6"/>
      <c r="Y113" s="6"/>
      <c r="Z113" s="6"/>
      <c r="AA113" s="6"/>
      <c r="AB113" s="6"/>
      <c r="AC113" s="6"/>
      <c r="AD113" s="6"/>
      <c r="AE113" s="6"/>
      <c r="AF113" s="255"/>
      <c r="AG113" s="276"/>
      <c r="AH113" s="56"/>
      <c r="AI113" s="8"/>
      <c r="AJ113" s="273"/>
      <c r="AK113" s="208"/>
      <c r="AL113" s="6"/>
      <c r="AM113" s="6"/>
      <c r="AN113" s="6"/>
      <c r="AO113" s="6"/>
      <c r="AP113" s="6"/>
      <c r="AQ113" s="6"/>
      <c r="AR113" s="6"/>
      <c r="AS113" s="6"/>
      <c r="AT113" s="255"/>
      <c r="AU113" s="276"/>
      <c r="AV113" s="56"/>
      <c r="AW113" s="8"/>
      <c r="AX113" s="273"/>
      <c r="AY113" s="208"/>
      <c r="AZ113" s="6"/>
      <c r="BA113" s="6"/>
      <c r="BB113" s="6"/>
      <c r="BC113" s="6"/>
      <c r="BD113" s="6"/>
      <c r="BE113" s="6"/>
      <c r="BF113" s="6"/>
      <c r="BG113" s="6"/>
      <c r="BH113" s="255"/>
      <c r="BI113" s="276"/>
      <c r="BJ113" s="56"/>
      <c r="BK113" s="8"/>
      <c r="BL113" s="273"/>
      <c r="BM113" s="208"/>
      <c r="BN113" s="6"/>
      <c r="BO113" s="6"/>
      <c r="BP113" s="6"/>
      <c r="BQ113" s="6"/>
      <c r="BR113" s="6"/>
      <c r="BS113" s="6"/>
      <c r="BT113" s="6"/>
      <c r="BU113" s="6"/>
      <c r="BV113" s="255"/>
      <c r="BW113" s="276"/>
      <c r="BX113" s="56"/>
      <c r="BY113" s="8"/>
      <c r="BZ113" s="273"/>
      <c r="CA113" s="208"/>
      <c r="CB113" s="6"/>
      <c r="CC113" s="6"/>
      <c r="CD113" s="6"/>
      <c r="CE113" s="6"/>
      <c r="CF113" s="6"/>
      <c r="CG113" s="6"/>
      <c r="CH113" s="6"/>
      <c r="CI113" s="6"/>
      <c r="CJ113" s="255"/>
      <c r="CK113" s="276"/>
      <c r="CL113" s="56"/>
      <c r="CM113" s="8"/>
      <c r="CN113" s="273"/>
      <c r="CO113" s="284"/>
    </row>
    <row r="114" spans="1:93" ht="15">
      <c r="A114" s="304" t="s">
        <v>33</v>
      </c>
      <c r="B114" s="64" t="s">
        <v>10</v>
      </c>
      <c r="C114" s="65" t="s">
        <v>423</v>
      </c>
      <c r="D114" s="126">
        <v>230</v>
      </c>
      <c r="E114" s="157" t="s">
        <v>181</v>
      </c>
      <c r="F114" s="186" t="s">
        <v>108</v>
      </c>
      <c r="G114" s="186" t="s">
        <v>421</v>
      </c>
      <c r="H114" s="308" t="s">
        <v>188</v>
      </c>
      <c r="I114" s="263"/>
      <c r="J114" s="70"/>
      <c r="K114" s="70"/>
      <c r="L114" s="70"/>
      <c r="M114" s="80" t="s">
        <v>115</v>
      </c>
      <c r="N114" s="79">
        <f>SUM(N115:N116)</f>
        <v>0</v>
      </c>
      <c r="O114" s="79">
        <f>SUM(O115:O116)</f>
        <v>0</v>
      </c>
      <c r="P114" s="80" t="s">
        <v>115</v>
      </c>
      <c r="Q114" s="79">
        <f>SUM(Q115:Q116)</f>
        <v>0</v>
      </c>
      <c r="R114" s="256">
        <f>SUM(R115:R116)</f>
        <v>0</v>
      </c>
      <c r="S114" s="270"/>
      <c r="T114" s="79"/>
      <c r="U114" s="79"/>
      <c r="V114" s="271"/>
      <c r="W114" s="263"/>
      <c r="X114" s="70"/>
      <c r="Y114" s="70"/>
      <c r="Z114" s="70"/>
      <c r="AA114" s="80" t="s">
        <v>115</v>
      </c>
      <c r="AB114" s="79">
        <f>SUM(AB115:AB116)</f>
        <v>0</v>
      </c>
      <c r="AC114" s="79">
        <f>SUM(AC115:AC116)</f>
        <v>0</v>
      </c>
      <c r="AD114" s="80" t="s">
        <v>115</v>
      </c>
      <c r="AE114" s="79">
        <f>SUM(AE115:AE116)</f>
        <v>0</v>
      </c>
      <c r="AF114" s="256">
        <f>SUM(AF115:AF116)</f>
        <v>0</v>
      </c>
      <c r="AG114" s="270"/>
      <c r="AH114" s="79"/>
      <c r="AI114" s="79"/>
      <c r="AJ114" s="271"/>
      <c r="AK114" s="263"/>
      <c r="AL114" s="70"/>
      <c r="AM114" s="70"/>
      <c r="AN114" s="70"/>
      <c r="AO114" s="80" t="s">
        <v>115</v>
      </c>
      <c r="AP114" s="79">
        <f>SUM(AP115:AP116)</f>
        <v>0</v>
      </c>
      <c r="AQ114" s="79">
        <f>SUM(AQ115:AQ116)</f>
        <v>0</v>
      </c>
      <c r="AR114" s="80" t="s">
        <v>115</v>
      </c>
      <c r="AS114" s="79">
        <f>SUM(AS115:AS116)</f>
        <v>0</v>
      </c>
      <c r="AT114" s="256">
        <f>SUM(AT115:AT116)</f>
        <v>0</v>
      </c>
      <c r="AU114" s="270"/>
      <c r="AV114" s="79"/>
      <c r="AW114" s="79"/>
      <c r="AX114" s="271"/>
      <c r="AY114" s="263"/>
      <c r="AZ114" s="70"/>
      <c r="BA114" s="70"/>
      <c r="BB114" s="70"/>
      <c r="BC114" s="80" t="s">
        <v>115</v>
      </c>
      <c r="BD114" s="79">
        <f>SUM(BD115:BD116)</f>
        <v>0</v>
      </c>
      <c r="BE114" s="79">
        <f>SUM(BE115:BE116)</f>
        <v>0</v>
      </c>
      <c r="BF114" s="80" t="s">
        <v>115</v>
      </c>
      <c r="BG114" s="79">
        <f>SUM(BG115:BG116)</f>
        <v>0</v>
      </c>
      <c r="BH114" s="256">
        <f>SUM(BH115:BH116)</f>
        <v>0</v>
      </c>
      <c r="BI114" s="270"/>
      <c r="BJ114" s="79"/>
      <c r="BK114" s="79"/>
      <c r="BL114" s="271"/>
      <c r="BM114" s="263"/>
      <c r="BN114" s="70"/>
      <c r="BO114" s="70"/>
      <c r="BP114" s="70"/>
      <c r="BQ114" s="80" t="s">
        <v>115</v>
      </c>
      <c r="BR114" s="79">
        <f>SUM(BR115:BR116)</f>
        <v>0</v>
      </c>
      <c r="BS114" s="79">
        <f>SUM(BS115:BS116)</f>
        <v>0</v>
      </c>
      <c r="BT114" s="80" t="s">
        <v>115</v>
      </c>
      <c r="BU114" s="79">
        <f>SUM(BU115:BU116)</f>
        <v>0</v>
      </c>
      <c r="BV114" s="256">
        <f>SUM(BV115:BV116)</f>
        <v>0</v>
      </c>
      <c r="BW114" s="270"/>
      <c r="BX114" s="79"/>
      <c r="BY114" s="79"/>
      <c r="BZ114" s="271"/>
      <c r="CA114" s="263"/>
      <c r="CB114" s="70"/>
      <c r="CC114" s="70"/>
      <c r="CD114" s="70"/>
      <c r="CE114" s="80" t="s">
        <v>115</v>
      </c>
      <c r="CF114" s="79">
        <f>SUM(CF115:CF116)</f>
        <v>0</v>
      </c>
      <c r="CG114" s="79">
        <f>SUM(CG115:CG116)</f>
        <v>0</v>
      </c>
      <c r="CH114" s="80" t="s">
        <v>115</v>
      </c>
      <c r="CI114" s="79">
        <f>SUM(CI115:CI116)</f>
        <v>0</v>
      </c>
      <c r="CJ114" s="256">
        <f>SUM(CJ115:CJ116)</f>
        <v>0</v>
      </c>
      <c r="CK114" s="270"/>
      <c r="CL114" s="79"/>
      <c r="CM114" s="79"/>
      <c r="CN114" s="271"/>
      <c r="CO114" s="285"/>
    </row>
    <row r="115" spans="1:93" ht="15">
      <c r="A115" s="306" t="s">
        <v>33</v>
      </c>
      <c r="B115" s="56" t="s">
        <v>10</v>
      </c>
      <c r="C115" s="8"/>
      <c r="D115" s="200">
        <v>230</v>
      </c>
      <c r="E115" s="118" t="s">
        <v>181</v>
      </c>
      <c r="F115" s="118" t="s">
        <v>108</v>
      </c>
      <c r="G115" s="195" t="s">
        <v>422</v>
      </c>
      <c r="H115" s="309" t="s">
        <v>188</v>
      </c>
      <c r="I115" s="208"/>
      <c r="J115" s="6"/>
      <c r="K115" s="6"/>
      <c r="L115" s="6"/>
      <c r="M115" s="6"/>
      <c r="N115" s="6"/>
      <c r="O115" s="6"/>
      <c r="P115" s="6"/>
      <c r="Q115" s="6"/>
      <c r="R115" s="255"/>
      <c r="S115" s="276"/>
      <c r="T115" s="56"/>
      <c r="U115" s="8"/>
      <c r="V115" s="273"/>
      <c r="W115" s="208"/>
      <c r="X115" s="6"/>
      <c r="Y115" s="6"/>
      <c r="Z115" s="6"/>
      <c r="AA115" s="6"/>
      <c r="AB115" s="6"/>
      <c r="AC115" s="6"/>
      <c r="AD115" s="6"/>
      <c r="AE115" s="6"/>
      <c r="AF115" s="255"/>
      <c r="AG115" s="276"/>
      <c r="AH115" s="56"/>
      <c r="AI115" s="8"/>
      <c r="AJ115" s="273"/>
      <c r="AK115" s="208"/>
      <c r="AL115" s="6"/>
      <c r="AM115" s="6"/>
      <c r="AN115" s="6"/>
      <c r="AO115" s="6"/>
      <c r="AP115" s="6"/>
      <c r="AQ115" s="6"/>
      <c r="AR115" s="6"/>
      <c r="AS115" s="6"/>
      <c r="AT115" s="255"/>
      <c r="AU115" s="276"/>
      <c r="AV115" s="56"/>
      <c r="AW115" s="8"/>
      <c r="AX115" s="273"/>
      <c r="AY115" s="208"/>
      <c r="AZ115" s="6"/>
      <c r="BA115" s="6"/>
      <c r="BB115" s="6"/>
      <c r="BC115" s="6"/>
      <c r="BD115" s="6"/>
      <c r="BE115" s="6"/>
      <c r="BF115" s="6"/>
      <c r="BG115" s="6"/>
      <c r="BH115" s="255"/>
      <c r="BI115" s="276"/>
      <c r="BJ115" s="56"/>
      <c r="BK115" s="8"/>
      <c r="BL115" s="273"/>
      <c r="BM115" s="208"/>
      <c r="BN115" s="6"/>
      <c r="BO115" s="6"/>
      <c r="BP115" s="6"/>
      <c r="BQ115" s="6"/>
      <c r="BR115" s="6"/>
      <c r="BS115" s="6"/>
      <c r="BT115" s="6"/>
      <c r="BU115" s="6"/>
      <c r="BV115" s="255"/>
      <c r="BW115" s="276"/>
      <c r="BX115" s="56"/>
      <c r="BY115" s="8"/>
      <c r="BZ115" s="273"/>
      <c r="CA115" s="208"/>
      <c r="CB115" s="6"/>
      <c r="CC115" s="6"/>
      <c r="CD115" s="6"/>
      <c r="CE115" s="6"/>
      <c r="CF115" s="6"/>
      <c r="CG115" s="6"/>
      <c r="CH115" s="6"/>
      <c r="CI115" s="6"/>
      <c r="CJ115" s="255"/>
      <c r="CK115" s="276"/>
      <c r="CL115" s="56"/>
      <c r="CM115" s="8"/>
      <c r="CN115" s="273"/>
      <c r="CO115" s="284"/>
    </row>
    <row r="116" spans="1:93" ht="15">
      <c r="A116" s="306" t="s">
        <v>33</v>
      </c>
      <c r="B116" s="56" t="s">
        <v>10</v>
      </c>
      <c r="C116" s="8"/>
      <c r="D116" s="200">
        <v>230</v>
      </c>
      <c r="E116" s="118" t="s">
        <v>181</v>
      </c>
      <c r="F116" s="118" t="s">
        <v>108</v>
      </c>
      <c r="G116" s="195" t="s">
        <v>422</v>
      </c>
      <c r="H116" s="309" t="s">
        <v>188</v>
      </c>
      <c r="I116" s="208"/>
      <c r="J116" s="6"/>
      <c r="K116" s="6"/>
      <c r="L116" s="6"/>
      <c r="M116" s="6"/>
      <c r="N116" s="6"/>
      <c r="O116" s="6"/>
      <c r="P116" s="6"/>
      <c r="Q116" s="6"/>
      <c r="R116" s="255"/>
      <c r="S116" s="276"/>
      <c r="T116" s="56"/>
      <c r="U116" s="8"/>
      <c r="V116" s="273"/>
      <c r="W116" s="208"/>
      <c r="X116" s="6"/>
      <c r="Y116" s="6"/>
      <c r="Z116" s="6"/>
      <c r="AA116" s="6"/>
      <c r="AB116" s="6"/>
      <c r="AC116" s="6"/>
      <c r="AD116" s="6"/>
      <c r="AE116" s="6"/>
      <c r="AF116" s="255"/>
      <c r="AG116" s="276"/>
      <c r="AH116" s="56"/>
      <c r="AI116" s="8"/>
      <c r="AJ116" s="273"/>
      <c r="AK116" s="208"/>
      <c r="AL116" s="6"/>
      <c r="AM116" s="6"/>
      <c r="AN116" s="6"/>
      <c r="AO116" s="6"/>
      <c r="AP116" s="6"/>
      <c r="AQ116" s="6"/>
      <c r="AR116" s="6"/>
      <c r="AS116" s="6"/>
      <c r="AT116" s="255"/>
      <c r="AU116" s="276"/>
      <c r="AV116" s="56"/>
      <c r="AW116" s="8"/>
      <c r="AX116" s="273"/>
      <c r="AY116" s="208"/>
      <c r="AZ116" s="6"/>
      <c r="BA116" s="6"/>
      <c r="BB116" s="6"/>
      <c r="BC116" s="6"/>
      <c r="BD116" s="6"/>
      <c r="BE116" s="6"/>
      <c r="BF116" s="6"/>
      <c r="BG116" s="6"/>
      <c r="BH116" s="255"/>
      <c r="BI116" s="276"/>
      <c r="BJ116" s="56"/>
      <c r="BK116" s="8"/>
      <c r="BL116" s="273"/>
      <c r="BM116" s="208"/>
      <c r="BN116" s="6"/>
      <c r="BO116" s="6"/>
      <c r="BP116" s="6"/>
      <c r="BQ116" s="6"/>
      <c r="BR116" s="6"/>
      <c r="BS116" s="6"/>
      <c r="BT116" s="6"/>
      <c r="BU116" s="6"/>
      <c r="BV116" s="255"/>
      <c r="BW116" s="276"/>
      <c r="BX116" s="56"/>
      <c r="BY116" s="8"/>
      <c r="BZ116" s="273"/>
      <c r="CA116" s="208"/>
      <c r="CB116" s="6"/>
      <c r="CC116" s="6"/>
      <c r="CD116" s="6"/>
      <c r="CE116" s="6"/>
      <c r="CF116" s="6"/>
      <c r="CG116" s="6"/>
      <c r="CH116" s="6"/>
      <c r="CI116" s="6"/>
      <c r="CJ116" s="255"/>
      <c r="CK116" s="276"/>
      <c r="CL116" s="56"/>
      <c r="CM116" s="8"/>
      <c r="CN116" s="273"/>
      <c r="CO116" s="284"/>
    </row>
    <row r="117" spans="1:93" ht="42" customHeight="1">
      <c r="A117" s="302" t="s">
        <v>33</v>
      </c>
      <c r="B117" s="1" t="s">
        <v>138</v>
      </c>
      <c r="C117" s="2" t="s">
        <v>180</v>
      </c>
      <c r="D117" s="1">
        <v>1</v>
      </c>
      <c r="E117" s="2" t="s">
        <v>180</v>
      </c>
      <c r="F117" s="38" t="s">
        <v>108</v>
      </c>
      <c r="G117" s="2" t="s">
        <v>34</v>
      </c>
      <c r="H117" s="303" t="s">
        <v>188</v>
      </c>
      <c r="I117" s="262"/>
      <c r="J117" s="3"/>
      <c r="K117" s="3"/>
      <c r="L117" s="3"/>
      <c r="M117" s="38" t="s">
        <v>261</v>
      </c>
      <c r="N117" s="81">
        <f>N118+N122+N125+N128</f>
        <v>8.3251890000000088</v>
      </c>
      <c r="O117" s="81">
        <f>O118+O122+O125+O128</f>
        <v>24975567.00000003</v>
      </c>
      <c r="P117" s="38" t="s">
        <v>262</v>
      </c>
      <c r="Q117" s="81">
        <f>Q118+Q122+Q125+Q128</f>
        <v>2.3478559533000047</v>
      </c>
      <c r="R117" s="89">
        <f>R118+R122+R125+R128</f>
        <v>7043567.8599000145</v>
      </c>
      <c r="S117" s="268"/>
      <c r="T117" s="81"/>
      <c r="U117" s="81"/>
      <c r="V117" s="269"/>
      <c r="W117" s="262"/>
      <c r="X117" s="3"/>
      <c r="Y117" s="3"/>
      <c r="Z117" s="3"/>
      <c r="AA117" s="38" t="s">
        <v>261</v>
      </c>
      <c r="AB117" s="81">
        <f>AB118+AB122+AB125+AB128</f>
        <v>0</v>
      </c>
      <c r="AC117" s="81">
        <f>AC118+AC122+AC125+AC128</f>
        <v>0</v>
      </c>
      <c r="AD117" s="38" t="s">
        <v>262</v>
      </c>
      <c r="AE117" s="81">
        <f>AE118+AE122+AE125+AE128</f>
        <v>0</v>
      </c>
      <c r="AF117" s="89">
        <f>AF118+AF122+AF125+AF128</f>
        <v>0</v>
      </c>
      <c r="AG117" s="268"/>
      <c r="AH117" s="81"/>
      <c r="AI117" s="81"/>
      <c r="AJ117" s="269"/>
      <c r="AK117" s="262"/>
      <c r="AL117" s="3"/>
      <c r="AM117" s="3"/>
      <c r="AN117" s="3"/>
      <c r="AO117" s="38" t="s">
        <v>116</v>
      </c>
      <c r="AP117" s="81">
        <f>AP118+AP122+AP125+AP128</f>
        <v>1.4192</v>
      </c>
      <c r="AQ117" s="81">
        <f>AQ118+AQ122+AQ125+AQ128</f>
        <v>34186000</v>
      </c>
      <c r="AR117" s="38" t="s">
        <v>116</v>
      </c>
      <c r="AS117" s="81">
        <f>AS118+AS122+AS125+AS128</f>
        <v>0.42264214000000006</v>
      </c>
      <c r="AT117" s="89">
        <f>AT118+AT122+AT125+AT128</f>
        <v>8452842.8000000007</v>
      </c>
      <c r="AU117" s="268"/>
      <c r="AV117" s="81"/>
      <c r="AW117" s="81"/>
      <c r="AX117" s="269"/>
      <c r="AY117" s="262"/>
      <c r="AZ117" s="3"/>
      <c r="BA117" s="3"/>
      <c r="BB117" s="3"/>
      <c r="BC117" s="38" t="s">
        <v>116</v>
      </c>
      <c r="BD117" s="81">
        <f>BD118+BD122+BD125+BD128</f>
        <v>0</v>
      </c>
      <c r="BE117" s="81">
        <f>BE118+BE122+BE125+BE128</f>
        <v>0</v>
      </c>
      <c r="BF117" s="38" t="s">
        <v>116</v>
      </c>
      <c r="BG117" s="81">
        <f>BG118+BG122+BG125+BG128</f>
        <v>0</v>
      </c>
      <c r="BH117" s="89">
        <f>BH118+BH122+BH125+BH128</f>
        <v>0</v>
      </c>
      <c r="BI117" s="268"/>
      <c r="BJ117" s="81"/>
      <c r="BK117" s="81"/>
      <c r="BL117" s="269"/>
      <c r="BM117" s="262"/>
      <c r="BN117" s="3"/>
      <c r="BO117" s="3"/>
      <c r="BP117" s="3"/>
      <c r="BQ117" s="38" t="s">
        <v>116</v>
      </c>
      <c r="BR117" s="81">
        <f>BR118+BR122+BR125+BR128</f>
        <v>9.5939999999999994</v>
      </c>
      <c r="BS117" s="81">
        <f>BS118+BS122+BS125+BS128</f>
        <v>19188000</v>
      </c>
      <c r="BT117" s="38" t="s">
        <v>116</v>
      </c>
      <c r="BU117" s="81">
        <f>BU118+BU122+BU125+BU128</f>
        <v>2.4512670000000001</v>
      </c>
      <c r="BV117" s="89">
        <f>BV118+BV122+BV125+BV128</f>
        <v>4902534</v>
      </c>
      <c r="BW117" s="268"/>
      <c r="BX117" s="81"/>
      <c r="BY117" s="81"/>
      <c r="BZ117" s="269"/>
      <c r="CA117" s="262"/>
      <c r="CB117" s="3"/>
      <c r="CC117" s="3"/>
      <c r="CD117" s="3"/>
      <c r="CE117" s="38" t="s">
        <v>116</v>
      </c>
      <c r="CF117" s="81">
        <f>CF118+CF122+CF125+CF128</f>
        <v>0</v>
      </c>
      <c r="CG117" s="81">
        <f>CG118+CG122+CG125+CG128</f>
        <v>0</v>
      </c>
      <c r="CH117" s="38" t="s">
        <v>116</v>
      </c>
      <c r="CI117" s="81">
        <f>CI118+CI122+CI125+CI128</f>
        <v>0</v>
      </c>
      <c r="CJ117" s="89">
        <f>CJ118+CJ122+CJ125+CJ128</f>
        <v>0</v>
      </c>
      <c r="CK117" s="268"/>
      <c r="CL117" s="81"/>
      <c r="CM117" s="81"/>
      <c r="CN117" s="269"/>
      <c r="CO117" s="282"/>
    </row>
    <row r="118" spans="1:93" ht="15">
      <c r="A118" s="304" t="s">
        <v>33</v>
      </c>
      <c r="B118" s="64" t="s">
        <v>15</v>
      </c>
      <c r="C118" s="65" t="s">
        <v>23</v>
      </c>
      <c r="D118" s="126">
        <v>116</v>
      </c>
      <c r="E118" s="157" t="s">
        <v>180</v>
      </c>
      <c r="F118" s="119" t="s">
        <v>108</v>
      </c>
      <c r="G118" s="119" t="s">
        <v>34</v>
      </c>
      <c r="H118" s="305" t="s">
        <v>188</v>
      </c>
      <c r="I118" s="263"/>
      <c r="J118" s="70"/>
      <c r="K118" s="70"/>
      <c r="L118" s="70"/>
      <c r="M118" s="80" t="s">
        <v>115</v>
      </c>
      <c r="N118" s="79">
        <f>SUM(N119:N121)</f>
        <v>8.3251890000000088</v>
      </c>
      <c r="O118" s="79">
        <f>SUM(O119:O121)</f>
        <v>24975567.00000003</v>
      </c>
      <c r="P118" s="80" t="s">
        <v>115</v>
      </c>
      <c r="Q118" s="79">
        <f>SUM(Q119:Q121)</f>
        <v>2.3478559533000047</v>
      </c>
      <c r="R118" s="256">
        <f>SUM(R119:R121)</f>
        <v>7043567.8599000145</v>
      </c>
      <c r="S118" s="270"/>
      <c r="T118" s="79"/>
      <c r="U118" s="79"/>
      <c r="V118" s="271"/>
      <c r="W118" s="263"/>
      <c r="X118" s="70"/>
      <c r="Y118" s="70"/>
      <c r="Z118" s="70"/>
      <c r="AA118" s="80" t="s">
        <v>115</v>
      </c>
      <c r="AB118" s="79">
        <f>SUM(AB119:AB121)</f>
        <v>0</v>
      </c>
      <c r="AC118" s="79">
        <f>SUM(AC119:AC121)</f>
        <v>0</v>
      </c>
      <c r="AD118" s="80" t="s">
        <v>115</v>
      </c>
      <c r="AE118" s="79">
        <f>SUM(AE119:AE121)</f>
        <v>0</v>
      </c>
      <c r="AF118" s="256">
        <f>SUM(AF119:AF121)</f>
        <v>0</v>
      </c>
      <c r="AG118" s="270"/>
      <c r="AH118" s="79"/>
      <c r="AI118" s="79"/>
      <c r="AJ118" s="271"/>
      <c r="AK118" s="263"/>
      <c r="AL118" s="70"/>
      <c r="AM118" s="70"/>
      <c r="AN118" s="70"/>
      <c r="AO118" s="80" t="s">
        <v>115</v>
      </c>
      <c r="AP118" s="79">
        <f>SUM(AP119:AP121)</f>
        <v>1.4192</v>
      </c>
      <c r="AQ118" s="79">
        <f>SUM(AQ119:AQ121)</f>
        <v>34186000</v>
      </c>
      <c r="AR118" s="80" t="s">
        <v>115</v>
      </c>
      <c r="AS118" s="79">
        <f>SUM(AS119:AS121)</f>
        <v>0.42264214000000006</v>
      </c>
      <c r="AT118" s="256">
        <f>SUM(AT119:AT121)</f>
        <v>8452842.8000000007</v>
      </c>
      <c r="AU118" s="270"/>
      <c r="AV118" s="79"/>
      <c r="AW118" s="79"/>
      <c r="AX118" s="271"/>
      <c r="AY118" s="263"/>
      <c r="AZ118" s="70"/>
      <c r="BA118" s="70"/>
      <c r="BB118" s="70"/>
      <c r="BC118" s="80" t="s">
        <v>115</v>
      </c>
      <c r="BD118" s="79">
        <f>SUM(BD119:BD121)</f>
        <v>0</v>
      </c>
      <c r="BE118" s="79">
        <f>SUM(BE119:BE121)</f>
        <v>0</v>
      </c>
      <c r="BF118" s="80" t="s">
        <v>115</v>
      </c>
      <c r="BG118" s="79">
        <f>SUM(BG119:BG121)</f>
        <v>0</v>
      </c>
      <c r="BH118" s="256">
        <f>SUM(BH119:BH121)</f>
        <v>0</v>
      </c>
      <c r="BI118" s="270"/>
      <c r="BJ118" s="79"/>
      <c r="BK118" s="79"/>
      <c r="BL118" s="271"/>
      <c r="BM118" s="263"/>
      <c r="BN118" s="70"/>
      <c r="BO118" s="70"/>
      <c r="BP118" s="70"/>
      <c r="BQ118" s="80" t="s">
        <v>115</v>
      </c>
      <c r="BR118" s="79">
        <f>SUM(BR119:BR121)</f>
        <v>9.5939999999999994</v>
      </c>
      <c r="BS118" s="79">
        <f>SUM(BS119:BS121)</f>
        <v>19188000</v>
      </c>
      <c r="BT118" s="80" t="s">
        <v>115</v>
      </c>
      <c r="BU118" s="79">
        <f>SUM(BU119:BU121)</f>
        <v>2.4512670000000001</v>
      </c>
      <c r="BV118" s="256">
        <f>SUM(BV119:BV121)</f>
        <v>4902534</v>
      </c>
      <c r="BW118" s="270"/>
      <c r="BX118" s="79"/>
      <c r="BY118" s="79"/>
      <c r="BZ118" s="271"/>
      <c r="CA118" s="263"/>
      <c r="CB118" s="70"/>
      <c r="CC118" s="70"/>
      <c r="CD118" s="70"/>
      <c r="CE118" s="80" t="s">
        <v>115</v>
      </c>
      <c r="CF118" s="79">
        <f>SUM(CF119:CF121)</f>
        <v>0</v>
      </c>
      <c r="CG118" s="79">
        <f>SUM(CG119:CG121)</f>
        <v>0</v>
      </c>
      <c r="CH118" s="80" t="s">
        <v>115</v>
      </c>
      <c r="CI118" s="79">
        <f>SUM(CI119:CI121)</f>
        <v>0</v>
      </c>
      <c r="CJ118" s="256">
        <f>SUM(CJ119:CJ121)</f>
        <v>0</v>
      </c>
      <c r="CK118" s="270"/>
      <c r="CL118" s="79"/>
      <c r="CM118" s="79"/>
      <c r="CN118" s="271"/>
      <c r="CO118" s="283"/>
    </row>
    <row r="119" spans="1:93" ht="15">
      <c r="A119" s="306" t="s">
        <v>33</v>
      </c>
      <c r="B119" s="8" t="s">
        <v>15</v>
      </c>
      <c r="C119" s="8">
        <v>1</v>
      </c>
      <c r="D119" s="199">
        <v>116</v>
      </c>
      <c r="E119" s="118" t="s">
        <v>180</v>
      </c>
      <c r="F119" s="118" t="s">
        <v>108</v>
      </c>
      <c r="G119" s="195" t="s">
        <v>34</v>
      </c>
      <c r="H119" s="309" t="s">
        <v>188</v>
      </c>
      <c r="I119" s="295" t="s">
        <v>698</v>
      </c>
      <c r="J119" s="187">
        <v>151.30000000000001</v>
      </c>
      <c r="K119" s="187">
        <v>157.69</v>
      </c>
      <c r="L119" s="52">
        <f t="shared" ref="L119:L120" si="61">K119-J119</f>
        <v>6.3899999999999864</v>
      </c>
      <c r="M119" s="240">
        <f>100-'META_EXEC 2023'!Q114</f>
        <v>73.7</v>
      </c>
      <c r="N119" s="182">
        <f t="shared" ref="N119:N121" si="62">L119*M119/100</f>
        <v>4.7094299999999905</v>
      </c>
      <c r="O119" s="139">
        <f>N119*AUXILIAR!$B$50</f>
        <v>14128289.999999972</v>
      </c>
      <c r="P119" s="214">
        <v>23.97</v>
      </c>
      <c r="Q119" s="52">
        <f t="shared" ref="Q119:Q121" si="63">N119*P119/100</f>
        <v>1.1288503709999977</v>
      </c>
      <c r="R119" s="296">
        <f>Q119*AUXILIAR!$B$50</f>
        <v>3386551.1129999934</v>
      </c>
      <c r="S119" s="287"/>
      <c r="T119" s="139"/>
      <c r="U119" s="52"/>
      <c r="V119" s="275"/>
      <c r="W119" s="208"/>
      <c r="X119" s="6"/>
      <c r="Y119" s="6"/>
      <c r="Z119" s="6"/>
      <c r="AA119" s="6"/>
      <c r="AB119" s="6"/>
      <c r="AC119" s="6"/>
      <c r="AD119" s="6"/>
      <c r="AE119" s="6"/>
      <c r="AF119" s="255"/>
      <c r="AG119" s="276"/>
      <c r="AH119" s="56"/>
      <c r="AI119" s="8"/>
      <c r="AJ119" s="273"/>
      <c r="AK119" s="295" t="s">
        <v>699</v>
      </c>
      <c r="AL119" s="51">
        <v>213.1</v>
      </c>
      <c r="AM119" s="51">
        <v>213.1</v>
      </c>
      <c r="AN119" s="51">
        <v>1</v>
      </c>
      <c r="AO119" s="215">
        <f>100-'META_EXEC 2023'!AK114</f>
        <v>58.02</v>
      </c>
      <c r="AP119" s="52">
        <f t="shared" ref="AP119:AP120" si="64">AN119*AO119/100</f>
        <v>0.58020000000000005</v>
      </c>
      <c r="AQ119" s="139">
        <f>AP119*AUXILIAR!$B$56</f>
        <v>17406000</v>
      </c>
      <c r="AR119" s="435">
        <v>56.07</v>
      </c>
      <c r="AS119" s="222">
        <f>AP119*AR119/100</f>
        <v>0.32531814000000003</v>
      </c>
      <c r="AT119" s="260">
        <f>AS119*AUXILIAR!$B$61</f>
        <v>6506362.8000000007</v>
      </c>
      <c r="AU119" s="287"/>
      <c r="AV119" s="139"/>
      <c r="AW119" s="52"/>
      <c r="AX119" s="275"/>
      <c r="AY119" s="208"/>
      <c r="AZ119" s="6"/>
      <c r="BA119" s="6"/>
      <c r="BB119" s="6"/>
      <c r="BC119" s="6"/>
      <c r="BD119" s="6"/>
      <c r="BE119" s="6"/>
      <c r="BF119" s="6"/>
      <c r="BG119" s="6"/>
      <c r="BH119" s="255"/>
      <c r="BI119" s="272"/>
      <c r="BJ119" s="56"/>
      <c r="BK119" s="8"/>
      <c r="BL119" s="273"/>
      <c r="BM119" s="286" t="s">
        <v>701</v>
      </c>
      <c r="BN119" s="171">
        <v>151.30000000000001</v>
      </c>
      <c r="BO119" s="171">
        <v>157.80000000000001</v>
      </c>
      <c r="BP119" s="52">
        <f>(BO119-BN119)*2</f>
        <v>13</v>
      </c>
      <c r="BQ119" s="51">
        <f>100-'META_EXEC 2023'!BE114</f>
        <v>73.8</v>
      </c>
      <c r="BR119" s="52">
        <f t="shared" ref="BR119" si="65">BP119*BQ119/100</f>
        <v>9.5939999999999994</v>
      </c>
      <c r="BS119" s="139">
        <f>BR119*AUXILIAR!$B$67</f>
        <v>19188000</v>
      </c>
      <c r="BT119" s="435">
        <v>25.55</v>
      </c>
      <c r="BU119" s="182">
        <f t="shared" ref="BU119" si="66">BR119*BT119/100</f>
        <v>2.4512670000000001</v>
      </c>
      <c r="BV119" s="260">
        <f>BU119*AUXILIAR!$B$67</f>
        <v>4902534</v>
      </c>
      <c r="BW119" s="274"/>
      <c r="BX119" s="52"/>
      <c r="BY119" s="52"/>
      <c r="BZ119" s="275"/>
      <c r="CA119" s="208"/>
      <c r="CB119" s="6"/>
      <c r="CC119" s="6"/>
      <c r="CD119" s="6"/>
      <c r="CE119" s="6"/>
      <c r="CF119" s="6"/>
      <c r="CG119" s="6"/>
      <c r="CH119" s="6"/>
      <c r="CI119" s="6"/>
      <c r="CJ119" s="255"/>
      <c r="CK119" s="272"/>
      <c r="CL119" s="56"/>
      <c r="CM119" s="8"/>
      <c r="CN119" s="273"/>
      <c r="CO119" s="284"/>
    </row>
    <row r="120" spans="1:93" ht="15">
      <c r="A120" s="306" t="s">
        <v>33</v>
      </c>
      <c r="B120" s="8" t="s">
        <v>15</v>
      </c>
      <c r="C120" s="8">
        <v>1</v>
      </c>
      <c r="D120" s="199">
        <v>116</v>
      </c>
      <c r="E120" s="118" t="s">
        <v>180</v>
      </c>
      <c r="F120" s="118" t="s">
        <v>108</v>
      </c>
      <c r="G120" s="195" t="s">
        <v>34</v>
      </c>
      <c r="H120" s="309" t="s">
        <v>188</v>
      </c>
      <c r="I120" s="295" t="s">
        <v>697</v>
      </c>
      <c r="J120" s="187">
        <v>152.88999999999999</v>
      </c>
      <c r="K120" s="187">
        <v>157.03</v>
      </c>
      <c r="L120" s="52">
        <f t="shared" si="61"/>
        <v>4.1400000000000148</v>
      </c>
      <c r="M120" s="240">
        <f>100-'META_EXEC 2023'!Q115</f>
        <v>70.41</v>
      </c>
      <c r="N120" s="182">
        <f t="shared" si="62"/>
        <v>2.9149740000000106</v>
      </c>
      <c r="O120" s="139">
        <f>N120*AUXILIAR!$B$50</f>
        <v>8744922.0000000317</v>
      </c>
      <c r="P120" s="214">
        <v>30.32</v>
      </c>
      <c r="Q120" s="52">
        <f t="shared" si="63"/>
        <v>0.88382011680000316</v>
      </c>
      <c r="R120" s="296">
        <f>Q120*AUXILIAR!$B$50</f>
        <v>2651460.3504000097</v>
      </c>
      <c r="S120" s="287"/>
      <c r="T120" s="139"/>
      <c r="U120" s="52"/>
      <c r="V120" s="275"/>
      <c r="W120" s="208"/>
      <c r="X120" s="6"/>
      <c r="Y120" s="6"/>
      <c r="Z120" s="6"/>
      <c r="AA120" s="6"/>
      <c r="AB120" s="6"/>
      <c r="AC120" s="6"/>
      <c r="AD120" s="6"/>
      <c r="AE120" s="6"/>
      <c r="AF120" s="255"/>
      <c r="AG120" s="276"/>
      <c r="AH120" s="56"/>
      <c r="AI120" s="8"/>
      <c r="AJ120" s="273"/>
      <c r="AK120" s="295" t="s">
        <v>700</v>
      </c>
      <c r="AL120" s="51">
        <v>157.5</v>
      </c>
      <c r="AM120" s="51">
        <v>157.5</v>
      </c>
      <c r="AN120" s="51">
        <v>1</v>
      </c>
      <c r="AO120" s="215">
        <f>100-'META_EXEC 2023'!AK115</f>
        <v>83.9</v>
      </c>
      <c r="AP120" s="182">
        <f t="shared" si="64"/>
        <v>0.83900000000000008</v>
      </c>
      <c r="AQ120" s="139">
        <f>AP120*AUXILIAR!$B$57</f>
        <v>16780000</v>
      </c>
      <c r="AR120" s="435">
        <v>11.6</v>
      </c>
      <c r="AS120" s="222">
        <f>AP120*AR120/100</f>
        <v>9.7324000000000008E-2</v>
      </c>
      <c r="AT120" s="260">
        <f>AS120*AUXILIAR!$B$61</f>
        <v>1946480.0000000002</v>
      </c>
      <c r="AU120" s="287"/>
      <c r="AV120" s="139"/>
      <c r="AW120" s="52"/>
      <c r="AX120" s="275"/>
      <c r="AY120" s="208"/>
      <c r="AZ120" s="6"/>
      <c r="BA120" s="6"/>
      <c r="BB120" s="6"/>
      <c r="BC120" s="6"/>
      <c r="BD120" s="6"/>
      <c r="BE120" s="6"/>
      <c r="BF120" s="6"/>
      <c r="BG120" s="6"/>
      <c r="BH120" s="255"/>
      <c r="BI120" s="272"/>
      <c r="BJ120" s="56"/>
      <c r="BK120" s="8"/>
      <c r="BL120" s="273"/>
      <c r="BM120" s="208"/>
      <c r="BN120" s="6"/>
      <c r="BO120" s="6"/>
      <c r="BP120" s="6"/>
      <c r="BQ120" s="6"/>
      <c r="BR120" s="6"/>
      <c r="BS120" s="6"/>
      <c r="BT120" s="6"/>
      <c r="BU120" s="6"/>
      <c r="BV120" s="255"/>
      <c r="BW120" s="272"/>
      <c r="BX120" s="56"/>
      <c r="BY120" s="8"/>
      <c r="BZ120" s="273"/>
      <c r="CA120" s="208"/>
      <c r="CB120" s="6"/>
      <c r="CC120" s="6"/>
      <c r="CD120" s="6"/>
      <c r="CE120" s="6"/>
      <c r="CF120" s="6"/>
      <c r="CG120" s="6"/>
      <c r="CH120" s="6"/>
      <c r="CI120" s="6"/>
      <c r="CJ120" s="255"/>
      <c r="CK120" s="272"/>
      <c r="CL120" s="56"/>
      <c r="CM120" s="8"/>
      <c r="CN120" s="273"/>
      <c r="CO120" s="284"/>
    </row>
    <row r="121" spans="1:93" ht="15">
      <c r="A121" s="306" t="s">
        <v>33</v>
      </c>
      <c r="B121" s="8" t="s">
        <v>15</v>
      </c>
      <c r="C121" s="8">
        <v>1</v>
      </c>
      <c r="D121" s="199">
        <v>116</v>
      </c>
      <c r="E121" s="118" t="s">
        <v>180</v>
      </c>
      <c r="F121" s="118" t="s">
        <v>108</v>
      </c>
      <c r="G121" s="195" t="s">
        <v>34</v>
      </c>
      <c r="H121" s="309" t="s">
        <v>188</v>
      </c>
      <c r="I121" s="295" t="s">
        <v>697</v>
      </c>
      <c r="J121" s="187">
        <v>209.95</v>
      </c>
      <c r="K121" s="187">
        <v>211.4</v>
      </c>
      <c r="L121" s="52">
        <f>K121-J121</f>
        <v>1.4500000000000171</v>
      </c>
      <c r="M121" s="240">
        <f>100-'META_EXEC 2023'!Q116</f>
        <v>48.33</v>
      </c>
      <c r="N121" s="182">
        <f t="shared" si="62"/>
        <v>0.70078500000000821</v>
      </c>
      <c r="O121" s="139">
        <f>N121*AUXILIAR!$B$50</f>
        <v>2102355.0000000247</v>
      </c>
      <c r="P121" s="214">
        <v>47.83</v>
      </c>
      <c r="Q121" s="52">
        <f t="shared" si="63"/>
        <v>0.33518546550000394</v>
      </c>
      <c r="R121" s="296">
        <f>Q121*AUXILIAR!$B$50</f>
        <v>1005556.3965000118</v>
      </c>
      <c r="S121" s="287"/>
      <c r="T121" s="139"/>
      <c r="U121" s="52"/>
      <c r="V121" s="275"/>
      <c r="W121" s="208"/>
      <c r="X121" s="6"/>
      <c r="Y121" s="6"/>
      <c r="Z121" s="6"/>
      <c r="AA121" s="6"/>
      <c r="AB121" s="6"/>
      <c r="AC121" s="6"/>
      <c r="AD121" s="6"/>
      <c r="AE121" s="6"/>
      <c r="AF121" s="255"/>
      <c r="AG121" s="276"/>
      <c r="AH121" s="56"/>
      <c r="AI121" s="8"/>
      <c r="AJ121" s="273"/>
      <c r="AK121" s="208"/>
      <c r="AL121" s="6"/>
      <c r="AM121" s="6"/>
      <c r="AN121" s="6"/>
      <c r="AO121" s="6"/>
      <c r="AP121" s="6"/>
      <c r="AQ121" s="6"/>
      <c r="AR121" s="6"/>
      <c r="AS121" s="6"/>
      <c r="AT121" s="255"/>
      <c r="AU121" s="276"/>
      <c r="AV121" s="56"/>
      <c r="AW121" s="8"/>
      <c r="AX121" s="273"/>
      <c r="AY121" s="208"/>
      <c r="AZ121" s="6"/>
      <c r="BA121" s="6"/>
      <c r="BB121" s="6"/>
      <c r="BC121" s="6"/>
      <c r="BD121" s="6"/>
      <c r="BE121" s="6"/>
      <c r="BF121" s="6"/>
      <c r="BG121" s="6"/>
      <c r="BH121" s="255"/>
      <c r="BI121" s="276"/>
      <c r="BJ121" s="56"/>
      <c r="BK121" s="8"/>
      <c r="BL121" s="273"/>
      <c r="BM121" s="208"/>
      <c r="BN121" s="6"/>
      <c r="BO121" s="6"/>
      <c r="BP121" s="6"/>
      <c r="BQ121" s="6"/>
      <c r="BR121" s="6"/>
      <c r="BS121" s="6"/>
      <c r="BT121" s="6"/>
      <c r="BU121" s="6"/>
      <c r="BV121" s="255"/>
      <c r="BW121" s="276"/>
      <c r="BX121" s="56"/>
      <c r="BY121" s="8"/>
      <c r="BZ121" s="273"/>
      <c r="CA121" s="208"/>
      <c r="CB121" s="6"/>
      <c r="CC121" s="6"/>
      <c r="CD121" s="6"/>
      <c r="CE121" s="6"/>
      <c r="CF121" s="6"/>
      <c r="CG121" s="6"/>
      <c r="CH121" s="6"/>
      <c r="CI121" s="6"/>
      <c r="CJ121" s="255"/>
      <c r="CK121" s="276"/>
      <c r="CL121" s="56"/>
      <c r="CM121" s="8"/>
      <c r="CN121" s="273"/>
      <c r="CO121" s="284"/>
    </row>
    <row r="122" spans="1:93" ht="15">
      <c r="A122" s="304" t="s">
        <v>33</v>
      </c>
      <c r="B122" s="64" t="s">
        <v>15</v>
      </c>
      <c r="C122" s="65" t="s">
        <v>23</v>
      </c>
      <c r="D122" s="126">
        <v>101</v>
      </c>
      <c r="E122" s="157" t="s">
        <v>180</v>
      </c>
      <c r="F122" s="119" t="s">
        <v>108</v>
      </c>
      <c r="G122" s="119" t="s">
        <v>34</v>
      </c>
      <c r="H122" s="308" t="s">
        <v>188</v>
      </c>
      <c r="I122" s="263"/>
      <c r="J122" s="70"/>
      <c r="K122" s="70"/>
      <c r="L122" s="70"/>
      <c r="M122" s="80" t="s">
        <v>115</v>
      </c>
      <c r="N122" s="79">
        <f>SUM(N123:N124)</f>
        <v>0</v>
      </c>
      <c r="O122" s="79">
        <f>SUM(O123:O124)</f>
        <v>0</v>
      </c>
      <c r="P122" s="80" t="s">
        <v>115</v>
      </c>
      <c r="Q122" s="79">
        <f>SUM(Q123:Q124)</f>
        <v>0</v>
      </c>
      <c r="R122" s="256">
        <f>SUM(R123:R124)</f>
        <v>0</v>
      </c>
      <c r="S122" s="270"/>
      <c r="T122" s="79"/>
      <c r="U122" s="79"/>
      <c r="V122" s="271"/>
      <c r="W122" s="263"/>
      <c r="X122" s="70"/>
      <c r="Y122" s="70"/>
      <c r="Z122" s="70"/>
      <c r="AA122" s="80" t="s">
        <v>115</v>
      </c>
      <c r="AB122" s="79">
        <f>SUM(AB123:AB124)</f>
        <v>0</v>
      </c>
      <c r="AC122" s="79">
        <f>SUM(AC123:AC124)</f>
        <v>0</v>
      </c>
      <c r="AD122" s="80" t="s">
        <v>115</v>
      </c>
      <c r="AE122" s="79">
        <f>SUM(AE123:AE124)</f>
        <v>0</v>
      </c>
      <c r="AF122" s="256">
        <f>SUM(AF123:AF124)</f>
        <v>0</v>
      </c>
      <c r="AG122" s="270"/>
      <c r="AH122" s="79"/>
      <c r="AI122" s="79"/>
      <c r="AJ122" s="271"/>
      <c r="AK122" s="263"/>
      <c r="AL122" s="70"/>
      <c r="AM122" s="70"/>
      <c r="AN122" s="70"/>
      <c r="AO122" s="80" t="s">
        <v>115</v>
      </c>
      <c r="AP122" s="79">
        <f>SUM(AP123:AP124)</f>
        <v>0</v>
      </c>
      <c r="AQ122" s="79">
        <f>SUM(AQ123:AQ124)</f>
        <v>0</v>
      </c>
      <c r="AR122" s="80" t="s">
        <v>115</v>
      </c>
      <c r="AS122" s="79">
        <f>SUM(AS123:AS124)</f>
        <v>0</v>
      </c>
      <c r="AT122" s="256">
        <f>SUM(AT123:AT124)</f>
        <v>0</v>
      </c>
      <c r="AU122" s="270"/>
      <c r="AV122" s="79"/>
      <c r="AW122" s="79"/>
      <c r="AX122" s="271"/>
      <c r="AY122" s="263"/>
      <c r="AZ122" s="70"/>
      <c r="BA122" s="70"/>
      <c r="BB122" s="70"/>
      <c r="BC122" s="80" t="s">
        <v>115</v>
      </c>
      <c r="BD122" s="79">
        <f>SUM(BD123:BD124)</f>
        <v>0</v>
      </c>
      <c r="BE122" s="79">
        <f>SUM(BE123:BE124)</f>
        <v>0</v>
      </c>
      <c r="BF122" s="80" t="s">
        <v>115</v>
      </c>
      <c r="BG122" s="79">
        <f>SUM(BG123:BG124)</f>
        <v>0</v>
      </c>
      <c r="BH122" s="256">
        <f>SUM(BH123:BH124)</f>
        <v>0</v>
      </c>
      <c r="BI122" s="270"/>
      <c r="BJ122" s="79"/>
      <c r="BK122" s="79"/>
      <c r="BL122" s="271"/>
      <c r="BM122" s="263"/>
      <c r="BN122" s="70"/>
      <c r="BO122" s="70"/>
      <c r="BP122" s="70"/>
      <c r="BQ122" s="80" t="s">
        <v>115</v>
      </c>
      <c r="BR122" s="79">
        <f>SUM(BR123:BR124)</f>
        <v>0</v>
      </c>
      <c r="BS122" s="79">
        <f>SUM(BS123:BS124)</f>
        <v>0</v>
      </c>
      <c r="BT122" s="80" t="s">
        <v>115</v>
      </c>
      <c r="BU122" s="79">
        <f>SUM(BU123:BU124)</f>
        <v>0</v>
      </c>
      <c r="BV122" s="256">
        <f>SUM(BV123:BV124)</f>
        <v>0</v>
      </c>
      <c r="BW122" s="270"/>
      <c r="BX122" s="79"/>
      <c r="BY122" s="79"/>
      <c r="BZ122" s="271"/>
      <c r="CA122" s="263"/>
      <c r="CB122" s="70"/>
      <c r="CC122" s="70"/>
      <c r="CD122" s="70"/>
      <c r="CE122" s="80" t="s">
        <v>115</v>
      </c>
      <c r="CF122" s="79">
        <f>SUM(CF123:CF124)</f>
        <v>0</v>
      </c>
      <c r="CG122" s="79">
        <f>SUM(CG123:CG124)</f>
        <v>0</v>
      </c>
      <c r="CH122" s="80" t="s">
        <v>115</v>
      </c>
      <c r="CI122" s="79">
        <f>SUM(CI123:CI124)</f>
        <v>0</v>
      </c>
      <c r="CJ122" s="256">
        <f>SUM(CJ123:CJ124)</f>
        <v>0</v>
      </c>
      <c r="CK122" s="270"/>
      <c r="CL122" s="79"/>
      <c r="CM122" s="79"/>
      <c r="CN122" s="271"/>
      <c r="CO122" s="285"/>
    </row>
    <row r="123" spans="1:93" ht="15">
      <c r="A123" s="306" t="s">
        <v>33</v>
      </c>
      <c r="B123" s="8" t="s">
        <v>15</v>
      </c>
      <c r="C123" s="8"/>
      <c r="D123" s="199">
        <v>101</v>
      </c>
      <c r="E123" s="118" t="s">
        <v>180</v>
      </c>
      <c r="F123" s="118" t="s">
        <v>108</v>
      </c>
      <c r="G123" s="195" t="s">
        <v>34</v>
      </c>
      <c r="H123" s="309" t="s">
        <v>188</v>
      </c>
      <c r="I123" s="208"/>
      <c r="J123" s="6"/>
      <c r="K123" s="6"/>
      <c r="L123" s="6"/>
      <c r="M123" s="6"/>
      <c r="N123" s="6"/>
      <c r="O123" s="6"/>
      <c r="P123" s="6"/>
      <c r="Q123" s="6"/>
      <c r="R123" s="255"/>
      <c r="S123" s="276"/>
      <c r="T123" s="56"/>
      <c r="U123" s="8"/>
      <c r="V123" s="273"/>
      <c r="W123" s="208"/>
      <c r="X123" s="6"/>
      <c r="Y123" s="6"/>
      <c r="Z123" s="6"/>
      <c r="AA123" s="6"/>
      <c r="AB123" s="6"/>
      <c r="AC123" s="6"/>
      <c r="AD123" s="6"/>
      <c r="AE123" s="6"/>
      <c r="AF123" s="255"/>
      <c r="AG123" s="276"/>
      <c r="AH123" s="56"/>
      <c r="AI123" s="8"/>
      <c r="AJ123" s="273"/>
      <c r="AK123" s="208"/>
      <c r="AL123" s="6"/>
      <c r="AM123" s="6"/>
      <c r="AN123" s="6"/>
      <c r="AO123" s="6"/>
      <c r="AP123" s="6"/>
      <c r="AQ123" s="6"/>
      <c r="AR123" s="6"/>
      <c r="AS123" s="6"/>
      <c r="AT123" s="255"/>
      <c r="AU123" s="276"/>
      <c r="AV123" s="56"/>
      <c r="AW123" s="8"/>
      <c r="AX123" s="273"/>
      <c r="AY123" s="208"/>
      <c r="AZ123" s="6"/>
      <c r="BA123" s="6"/>
      <c r="BB123" s="6"/>
      <c r="BC123" s="6"/>
      <c r="BD123" s="6"/>
      <c r="BE123" s="6"/>
      <c r="BF123" s="6"/>
      <c r="BG123" s="6"/>
      <c r="BH123" s="255"/>
      <c r="BI123" s="276"/>
      <c r="BJ123" s="56"/>
      <c r="BK123" s="8"/>
      <c r="BL123" s="273"/>
      <c r="BM123" s="208"/>
      <c r="BN123" s="6"/>
      <c r="BO123" s="6"/>
      <c r="BP123" s="6"/>
      <c r="BQ123" s="6"/>
      <c r="BR123" s="6"/>
      <c r="BS123" s="6"/>
      <c r="BT123" s="6"/>
      <c r="BU123" s="6"/>
      <c r="BV123" s="255"/>
      <c r="BW123" s="276"/>
      <c r="BX123" s="56"/>
      <c r="BY123" s="8"/>
      <c r="BZ123" s="273"/>
      <c r="CA123" s="208"/>
      <c r="CB123" s="6"/>
      <c r="CC123" s="6"/>
      <c r="CD123" s="6"/>
      <c r="CE123" s="6"/>
      <c r="CF123" s="6"/>
      <c r="CG123" s="6"/>
      <c r="CH123" s="6"/>
      <c r="CI123" s="6"/>
      <c r="CJ123" s="255"/>
      <c r="CK123" s="276"/>
      <c r="CL123" s="56"/>
      <c r="CM123" s="8"/>
      <c r="CN123" s="273"/>
      <c r="CO123" s="284"/>
    </row>
    <row r="124" spans="1:93" ht="15">
      <c r="A124" s="306" t="s">
        <v>33</v>
      </c>
      <c r="B124" s="8" t="s">
        <v>15</v>
      </c>
      <c r="C124" s="8"/>
      <c r="D124" s="199">
        <v>101</v>
      </c>
      <c r="E124" s="118" t="s">
        <v>180</v>
      </c>
      <c r="F124" s="118" t="s">
        <v>108</v>
      </c>
      <c r="G124" s="195" t="s">
        <v>34</v>
      </c>
      <c r="H124" s="309" t="s">
        <v>188</v>
      </c>
      <c r="I124" s="208"/>
      <c r="J124" s="6"/>
      <c r="K124" s="6"/>
      <c r="L124" s="6"/>
      <c r="M124" s="6"/>
      <c r="N124" s="6"/>
      <c r="O124" s="6"/>
      <c r="P124" s="6"/>
      <c r="Q124" s="6"/>
      <c r="R124" s="255"/>
      <c r="S124" s="276"/>
      <c r="T124" s="56"/>
      <c r="U124" s="8"/>
      <c r="V124" s="273"/>
      <c r="W124" s="208"/>
      <c r="X124" s="6"/>
      <c r="Y124" s="6"/>
      <c r="Z124" s="6"/>
      <c r="AA124" s="6"/>
      <c r="AB124" s="6"/>
      <c r="AC124" s="6"/>
      <c r="AD124" s="6"/>
      <c r="AE124" s="6"/>
      <c r="AF124" s="255"/>
      <c r="AG124" s="276"/>
      <c r="AH124" s="56"/>
      <c r="AI124" s="8"/>
      <c r="AJ124" s="273"/>
      <c r="AK124" s="208"/>
      <c r="AL124" s="6"/>
      <c r="AM124" s="6"/>
      <c r="AN124" s="6"/>
      <c r="AO124" s="6"/>
      <c r="AP124" s="6"/>
      <c r="AQ124" s="6"/>
      <c r="AR124" s="6"/>
      <c r="AS124" s="6"/>
      <c r="AT124" s="255"/>
      <c r="AU124" s="276"/>
      <c r="AV124" s="56"/>
      <c r="AW124" s="8"/>
      <c r="AX124" s="273"/>
      <c r="AY124" s="208"/>
      <c r="AZ124" s="6"/>
      <c r="BA124" s="6"/>
      <c r="BB124" s="6"/>
      <c r="BC124" s="6"/>
      <c r="BD124" s="6"/>
      <c r="BE124" s="6"/>
      <c r="BF124" s="6"/>
      <c r="BG124" s="6"/>
      <c r="BH124" s="255"/>
      <c r="BI124" s="276"/>
      <c r="BJ124" s="56"/>
      <c r="BK124" s="8"/>
      <c r="BL124" s="273"/>
      <c r="BM124" s="208"/>
      <c r="BN124" s="6"/>
      <c r="BO124" s="6"/>
      <c r="BP124" s="6"/>
      <c r="BQ124" s="6"/>
      <c r="BR124" s="6"/>
      <c r="BS124" s="6"/>
      <c r="BT124" s="6"/>
      <c r="BU124" s="6"/>
      <c r="BV124" s="255"/>
      <c r="BW124" s="276"/>
      <c r="BX124" s="56"/>
      <c r="BY124" s="8"/>
      <c r="BZ124" s="273"/>
      <c r="CA124" s="208"/>
      <c r="CB124" s="6"/>
      <c r="CC124" s="6"/>
      <c r="CD124" s="6"/>
      <c r="CE124" s="6"/>
      <c r="CF124" s="6"/>
      <c r="CG124" s="6"/>
      <c r="CH124" s="6"/>
      <c r="CI124" s="6"/>
      <c r="CJ124" s="255"/>
      <c r="CK124" s="276"/>
      <c r="CL124" s="56"/>
      <c r="CM124" s="8"/>
      <c r="CN124" s="273"/>
      <c r="CO124" s="284"/>
    </row>
    <row r="125" spans="1:93" ht="16.5" customHeight="1">
      <c r="A125" s="304" t="s">
        <v>33</v>
      </c>
      <c r="B125" s="64" t="s">
        <v>11</v>
      </c>
      <c r="C125" s="65" t="s">
        <v>21</v>
      </c>
      <c r="D125" s="126">
        <v>116</v>
      </c>
      <c r="E125" s="157" t="s">
        <v>180</v>
      </c>
      <c r="F125" s="119" t="s">
        <v>108</v>
      </c>
      <c r="G125" s="119" t="s">
        <v>34</v>
      </c>
      <c r="H125" s="308" t="s">
        <v>188</v>
      </c>
      <c r="I125" s="263"/>
      <c r="J125" s="70"/>
      <c r="K125" s="70"/>
      <c r="L125" s="70"/>
      <c r="M125" s="80" t="s">
        <v>115</v>
      </c>
      <c r="N125" s="79">
        <f>SUM(N126:N127)</f>
        <v>0</v>
      </c>
      <c r="O125" s="79">
        <f>SUM(O126:O127)</f>
        <v>0</v>
      </c>
      <c r="P125" s="80" t="s">
        <v>115</v>
      </c>
      <c r="Q125" s="79">
        <f>SUM(Q126:Q127)</f>
        <v>0</v>
      </c>
      <c r="R125" s="256">
        <f>SUM(R126:R127)</f>
        <v>0</v>
      </c>
      <c r="S125" s="270"/>
      <c r="T125" s="79"/>
      <c r="U125" s="79"/>
      <c r="V125" s="271"/>
      <c r="W125" s="263"/>
      <c r="X125" s="70"/>
      <c r="Y125" s="70"/>
      <c r="Z125" s="70"/>
      <c r="AA125" s="80" t="s">
        <v>115</v>
      </c>
      <c r="AB125" s="79">
        <f>SUM(AB126:AB127)</f>
        <v>0</v>
      </c>
      <c r="AC125" s="79">
        <f>SUM(AC126:AC127)</f>
        <v>0</v>
      </c>
      <c r="AD125" s="80" t="s">
        <v>115</v>
      </c>
      <c r="AE125" s="79">
        <f>SUM(AE126:AE127)</f>
        <v>0</v>
      </c>
      <c r="AF125" s="256">
        <f>SUM(AF126:AF127)</f>
        <v>0</v>
      </c>
      <c r="AG125" s="270"/>
      <c r="AH125" s="79"/>
      <c r="AI125" s="79"/>
      <c r="AJ125" s="271"/>
      <c r="AK125" s="263"/>
      <c r="AL125" s="70"/>
      <c r="AM125" s="70"/>
      <c r="AN125" s="70"/>
      <c r="AO125" s="80" t="s">
        <v>115</v>
      </c>
      <c r="AP125" s="79">
        <f>SUM(AP126:AP127)</f>
        <v>0</v>
      </c>
      <c r="AQ125" s="79">
        <f>SUM(AQ126:AQ127)</f>
        <v>0</v>
      </c>
      <c r="AR125" s="80" t="s">
        <v>115</v>
      </c>
      <c r="AS125" s="79">
        <f>SUM(AS126:AS127)</f>
        <v>0</v>
      </c>
      <c r="AT125" s="256">
        <f>SUM(AT126:AT127)</f>
        <v>0</v>
      </c>
      <c r="AU125" s="270"/>
      <c r="AV125" s="79"/>
      <c r="AW125" s="79"/>
      <c r="AX125" s="271"/>
      <c r="AY125" s="263"/>
      <c r="AZ125" s="70"/>
      <c r="BA125" s="70"/>
      <c r="BB125" s="70"/>
      <c r="BC125" s="80" t="s">
        <v>115</v>
      </c>
      <c r="BD125" s="79">
        <f>SUM(BD126:BD127)</f>
        <v>0</v>
      </c>
      <c r="BE125" s="79">
        <f>SUM(BE126:BE127)</f>
        <v>0</v>
      </c>
      <c r="BF125" s="80" t="s">
        <v>115</v>
      </c>
      <c r="BG125" s="79">
        <f>SUM(BG126:BG127)</f>
        <v>0</v>
      </c>
      <c r="BH125" s="256">
        <f>SUM(BH126:BH127)</f>
        <v>0</v>
      </c>
      <c r="BI125" s="270"/>
      <c r="BJ125" s="79"/>
      <c r="BK125" s="79"/>
      <c r="BL125" s="271"/>
      <c r="BM125" s="263"/>
      <c r="BN125" s="70"/>
      <c r="BO125" s="70"/>
      <c r="BP125" s="70"/>
      <c r="BQ125" s="80" t="s">
        <v>115</v>
      </c>
      <c r="BR125" s="79">
        <f>SUM(BR126:BR127)</f>
        <v>0</v>
      </c>
      <c r="BS125" s="79">
        <f>SUM(BS126:BS127)</f>
        <v>0</v>
      </c>
      <c r="BT125" s="80" t="s">
        <v>115</v>
      </c>
      <c r="BU125" s="79">
        <f>SUM(BU126:BU127)</f>
        <v>0</v>
      </c>
      <c r="BV125" s="256">
        <f>SUM(BV126:BV127)</f>
        <v>0</v>
      </c>
      <c r="BW125" s="270"/>
      <c r="BX125" s="79"/>
      <c r="BY125" s="79"/>
      <c r="BZ125" s="271"/>
      <c r="CA125" s="263"/>
      <c r="CB125" s="70"/>
      <c r="CC125" s="70"/>
      <c r="CD125" s="70"/>
      <c r="CE125" s="80" t="s">
        <v>115</v>
      </c>
      <c r="CF125" s="79">
        <f>SUM(CF126:CF127)</f>
        <v>0</v>
      </c>
      <c r="CG125" s="79">
        <f>SUM(CG126:CG127)</f>
        <v>0</v>
      </c>
      <c r="CH125" s="80" t="s">
        <v>115</v>
      </c>
      <c r="CI125" s="79">
        <f>SUM(CI126:CI127)</f>
        <v>0</v>
      </c>
      <c r="CJ125" s="256">
        <f>SUM(CJ126:CJ127)</f>
        <v>0</v>
      </c>
      <c r="CK125" s="270"/>
      <c r="CL125" s="79"/>
      <c r="CM125" s="79"/>
      <c r="CN125" s="271"/>
      <c r="CO125" s="285"/>
    </row>
    <row r="126" spans="1:93" ht="15">
      <c r="A126" s="306" t="s">
        <v>33</v>
      </c>
      <c r="B126" s="8" t="s">
        <v>11</v>
      </c>
      <c r="C126" s="8"/>
      <c r="D126" s="199">
        <v>116</v>
      </c>
      <c r="E126" s="118" t="s">
        <v>180</v>
      </c>
      <c r="F126" s="118" t="s">
        <v>108</v>
      </c>
      <c r="G126" s="195" t="s">
        <v>34</v>
      </c>
      <c r="H126" s="309" t="s">
        <v>188</v>
      </c>
      <c r="I126" s="208"/>
      <c r="J126" s="6"/>
      <c r="K126" s="6"/>
      <c r="L126" s="6"/>
      <c r="M126" s="6"/>
      <c r="N126" s="6"/>
      <c r="O126" s="6"/>
      <c r="P126" s="6"/>
      <c r="Q126" s="6"/>
      <c r="R126" s="255"/>
      <c r="S126" s="276"/>
      <c r="T126" s="56"/>
      <c r="U126" s="8"/>
      <c r="V126" s="273"/>
      <c r="W126" s="208"/>
      <c r="X126" s="6"/>
      <c r="Y126" s="6"/>
      <c r="Z126" s="6"/>
      <c r="AA126" s="6"/>
      <c r="AB126" s="6"/>
      <c r="AC126" s="6"/>
      <c r="AD126" s="6"/>
      <c r="AE126" s="6"/>
      <c r="AF126" s="255"/>
      <c r="AG126" s="276"/>
      <c r="AH126" s="56"/>
      <c r="AI126" s="8"/>
      <c r="AJ126" s="273"/>
      <c r="AK126" s="208"/>
      <c r="AL126" s="6"/>
      <c r="AM126" s="6"/>
      <c r="AN126" s="6"/>
      <c r="AO126" s="6"/>
      <c r="AP126" s="6"/>
      <c r="AQ126" s="6"/>
      <c r="AR126" s="6"/>
      <c r="AS126" s="6"/>
      <c r="AT126" s="255"/>
      <c r="AU126" s="276"/>
      <c r="AV126" s="56"/>
      <c r="AW126" s="8"/>
      <c r="AX126" s="273"/>
      <c r="AY126" s="208"/>
      <c r="AZ126" s="6"/>
      <c r="BA126" s="6"/>
      <c r="BB126" s="6"/>
      <c r="BC126" s="6"/>
      <c r="BD126" s="6"/>
      <c r="BE126" s="6"/>
      <c r="BF126" s="6"/>
      <c r="BG126" s="6"/>
      <c r="BH126" s="255"/>
      <c r="BI126" s="276"/>
      <c r="BJ126" s="56"/>
      <c r="BK126" s="8"/>
      <c r="BL126" s="273"/>
      <c r="BM126" s="208"/>
      <c r="BN126" s="6"/>
      <c r="BO126" s="6"/>
      <c r="BP126" s="6"/>
      <c r="BQ126" s="6"/>
      <c r="BR126" s="6"/>
      <c r="BS126" s="6"/>
      <c r="BT126" s="6"/>
      <c r="BU126" s="6"/>
      <c r="BV126" s="255"/>
      <c r="BW126" s="276"/>
      <c r="BX126" s="56"/>
      <c r="BY126" s="8"/>
      <c r="BZ126" s="273"/>
      <c r="CA126" s="208"/>
      <c r="CB126" s="6"/>
      <c r="CC126" s="6"/>
      <c r="CD126" s="6"/>
      <c r="CE126" s="6"/>
      <c r="CF126" s="6"/>
      <c r="CG126" s="6"/>
      <c r="CH126" s="6"/>
      <c r="CI126" s="6"/>
      <c r="CJ126" s="255"/>
      <c r="CK126" s="276"/>
      <c r="CL126" s="56"/>
      <c r="CM126" s="8"/>
      <c r="CN126" s="273"/>
      <c r="CO126" s="284"/>
    </row>
    <row r="127" spans="1:93" ht="15">
      <c r="A127" s="306" t="s">
        <v>33</v>
      </c>
      <c r="B127" s="8" t="s">
        <v>11</v>
      </c>
      <c r="C127" s="8"/>
      <c r="D127" s="199">
        <v>116</v>
      </c>
      <c r="E127" s="118" t="s">
        <v>180</v>
      </c>
      <c r="F127" s="118" t="s">
        <v>108</v>
      </c>
      <c r="G127" s="195" t="s">
        <v>34</v>
      </c>
      <c r="H127" s="309" t="s">
        <v>188</v>
      </c>
      <c r="I127" s="208"/>
      <c r="J127" s="6"/>
      <c r="K127" s="6"/>
      <c r="L127" s="6"/>
      <c r="M127" s="6"/>
      <c r="N127" s="6"/>
      <c r="O127" s="6"/>
      <c r="P127" s="6"/>
      <c r="Q127" s="6"/>
      <c r="R127" s="255"/>
      <c r="S127" s="276"/>
      <c r="T127" s="56"/>
      <c r="U127" s="8"/>
      <c r="V127" s="273"/>
      <c r="W127" s="208"/>
      <c r="X127" s="6"/>
      <c r="Y127" s="6"/>
      <c r="Z127" s="6"/>
      <c r="AA127" s="6"/>
      <c r="AB127" s="6"/>
      <c r="AC127" s="6"/>
      <c r="AD127" s="6"/>
      <c r="AE127" s="6"/>
      <c r="AF127" s="255"/>
      <c r="AG127" s="276"/>
      <c r="AH127" s="56"/>
      <c r="AI127" s="8"/>
      <c r="AJ127" s="273"/>
      <c r="AK127" s="208"/>
      <c r="AL127" s="6"/>
      <c r="AM127" s="6"/>
      <c r="AN127" s="6"/>
      <c r="AO127" s="6"/>
      <c r="AP127" s="6"/>
      <c r="AQ127" s="6"/>
      <c r="AR127" s="6"/>
      <c r="AS127" s="6"/>
      <c r="AT127" s="255"/>
      <c r="AU127" s="276"/>
      <c r="AV127" s="56"/>
      <c r="AW127" s="8"/>
      <c r="AX127" s="273"/>
      <c r="AY127" s="208"/>
      <c r="AZ127" s="6"/>
      <c r="BA127" s="6"/>
      <c r="BB127" s="6"/>
      <c r="BC127" s="6"/>
      <c r="BD127" s="6"/>
      <c r="BE127" s="6"/>
      <c r="BF127" s="6"/>
      <c r="BG127" s="6"/>
      <c r="BH127" s="255"/>
      <c r="BI127" s="276"/>
      <c r="BJ127" s="56"/>
      <c r="BK127" s="8"/>
      <c r="BL127" s="273"/>
      <c r="BM127" s="208"/>
      <c r="BN127" s="6"/>
      <c r="BO127" s="6"/>
      <c r="BP127" s="6"/>
      <c r="BQ127" s="6"/>
      <c r="BR127" s="6"/>
      <c r="BS127" s="6"/>
      <c r="BT127" s="6"/>
      <c r="BU127" s="6"/>
      <c r="BV127" s="255"/>
      <c r="BW127" s="276"/>
      <c r="BX127" s="56"/>
      <c r="BY127" s="8"/>
      <c r="BZ127" s="273"/>
      <c r="CA127" s="208"/>
      <c r="CB127" s="6"/>
      <c r="CC127" s="6"/>
      <c r="CD127" s="6"/>
      <c r="CE127" s="6"/>
      <c r="CF127" s="6"/>
      <c r="CG127" s="6"/>
      <c r="CH127" s="6"/>
      <c r="CI127" s="6"/>
      <c r="CJ127" s="255"/>
      <c r="CK127" s="276"/>
      <c r="CL127" s="56"/>
      <c r="CM127" s="8"/>
      <c r="CN127" s="273"/>
      <c r="CO127" s="284"/>
    </row>
    <row r="128" spans="1:93" ht="15" customHeight="1">
      <c r="A128" s="304" t="s">
        <v>33</v>
      </c>
      <c r="B128" s="64" t="s">
        <v>11</v>
      </c>
      <c r="C128" s="65" t="s">
        <v>21</v>
      </c>
      <c r="D128" s="126">
        <v>101</v>
      </c>
      <c r="E128" s="157" t="s">
        <v>180</v>
      </c>
      <c r="F128" s="119" t="s">
        <v>108</v>
      </c>
      <c r="G128" s="119" t="s">
        <v>34</v>
      </c>
      <c r="H128" s="308" t="s">
        <v>188</v>
      </c>
      <c r="I128" s="263"/>
      <c r="J128" s="70"/>
      <c r="K128" s="70"/>
      <c r="L128" s="70"/>
      <c r="M128" s="80" t="s">
        <v>115</v>
      </c>
      <c r="N128" s="79">
        <f>SUM(N129:N130)</f>
        <v>0</v>
      </c>
      <c r="O128" s="79">
        <f>SUM(O129:O130)</f>
        <v>0</v>
      </c>
      <c r="P128" s="80" t="s">
        <v>115</v>
      </c>
      <c r="Q128" s="79">
        <f>SUM(Q129:Q130)</f>
        <v>0</v>
      </c>
      <c r="R128" s="256">
        <f>SUM(R129:R130)</f>
        <v>0</v>
      </c>
      <c r="S128" s="270"/>
      <c r="T128" s="79"/>
      <c r="U128" s="79"/>
      <c r="V128" s="271"/>
      <c r="W128" s="263"/>
      <c r="X128" s="70"/>
      <c r="Y128" s="70"/>
      <c r="Z128" s="70"/>
      <c r="AA128" s="80" t="s">
        <v>115</v>
      </c>
      <c r="AB128" s="79">
        <f>SUM(AB129:AB130)</f>
        <v>0</v>
      </c>
      <c r="AC128" s="79">
        <f>SUM(AC129:AC130)</f>
        <v>0</v>
      </c>
      <c r="AD128" s="80" t="s">
        <v>115</v>
      </c>
      <c r="AE128" s="79">
        <f>SUM(AE129:AE130)</f>
        <v>0</v>
      </c>
      <c r="AF128" s="256">
        <f>SUM(AF129:AF130)</f>
        <v>0</v>
      </c>
      <c r="AG128" s="270"/>
      <c r="AH128" s="79"/>
      <c r="AI128" s="79"/>
      <c r="AJ128" s="271"/>
      <c r="AK128" s="263"/>
      <c r="AL128" s="70"/>
      <c r="AM128" s="70"/>
      <c r="AN128" s="70"/>
      <c r="AO128" s="80" t="s">
        <v>115</v>
      </c>
      <c r="AP128" s="79">
        <f>SUM(AP129:AP130)</f>
        <v>0</v>
      </c>
      <c r="AQ128" s="79">
        <f>SUM(AQ129:AQ130)</f>
        <v>0</v>
      </c>
      <c r="AR128" s="80" t="s">
        <v>115</v>
      </c>
      <c r="AS128" s="79">
        <f>SUM(AS129:AS130)</f>
        <v>0</v>
      </c>
      <c r="AT128" s="256">
        <f>SUM(AT129:AT130)</f>
        <v>0</v>
      </c>
      <c r="AU128" s="270"/>
      <c r="AV128" s="79"/>
      <c r="AW128" s="79"/>
      <c r="AX128" s="271"/>
      <c r="AY128" s="263"/>
      <c r="AZ128" s="70"/>
      <c r="BA128" s="70"/>
      <c r="BB128" s="70"/>
      <c r="BC128" s="80" t="s">
        <v>115</v>
      </c>
      <c r="BD128" s="79">
        <f>SUM(BD129:BD130)</f>
        <v>0</v>
      </c>
      <c r="BE128" s="79">
        <f>SUM(BE129:BE130)</f>
        <v>0</v>
      </c>
      <c r="BF128" s="80" t="s">
        <v>115</v>
      </c>
      <c r="BG128" s="79">
        <f>SUM(BG129:BG130)</f>
        <v>0</v>
      </c>
      <c r="BH128" s="256">
        <f>SUM(BH129:BH130)</f>
        <v>0</v>
      </c>
      <c r="BI128" s="270"/>
      <c r="BJ128" s="79"/>
      <c r="BK128" s="79"/>
      <c r="BL128" s="271"/>
      <c r="BM128" s="263"/>
      <c r="BN128" s="70"/>
      <c r="BO128" s="70"/>
      <c r="BP128" s="70"/>
      <c r="BQ128" s="80" t="s">
        <v>115</v>
      </c>
      <c r="BR128" s="79">
        <f>SUM(BR129:BR130)</f>
        <v>0</v>
      </c>
      <c r="BS128" s="79">
        <f>SUM(BS129:BS130)</f>
        <v>0</v>
      </c>
      <c r="BT128" s="80" t="s">
        <v>115</v>
      </c>
      <c r="BU128" s="79">
        <f>SUM(BU129:BU130)</f>
        <v>0</v>
      </c>
      <c r="BV128" s="256">
        <f>SUM(BV129:BV130)</f>
        <v>0</v>
      </c>
      <c r="BW128" s="270"/>
      <c r="BX128" s="79"/>
      <c r="BY128" s="79"/>
      <c r="BZ128" s="271"/>
      <c r="CA128" s="263"/>
      <c r="CB128" s="70"/>
      <c r="CC128" s="70"/>
      <c r="CD128" s="70"/>
      <c r="CE128" s="80" t="s">
        <v>115</v>
      </c>
      <c r="CF128" s="79">
        <f>SUM(CF129:CF130)</f>
        <v>0</v>
      </c>
      <c r="CG128" s="79">
        <f>SUM(CG129:CG130)</f>
        <v>0</v>
      </c>
      <c r="CH128" s="80" t="s">
        <v>115</v>
      </c>
      <c r="CI128" s="79">
        <f>SUM(CI129:CI130)</f>
        <v>0</v>
      </c>
      <c r="CJ128" s="256">
        <f>SUM(CJ129:CJ130)</f>
        <v>0</v>
      </c>
      <c r="CK128" s="270"/>
      <c r="CL128" s="79"/>
      <c r="CM128" s="79"/>
      <c r="CN128" s="271"/>
      <c r="CO128" s="285"/>
    </row>
    <row r="129" spans="1:93" ht="15">
      <c r="A129" s="306" t="s">
        <v>33</v>
      </c>
      <c r="B129" s="8" t="s">
        <v>11</v>
      </c>
      <c r="C129" s="8"/>
      <c r="D129" s="199">
        <v>101</v>
      </c>
      <c r="E129" s="118" t="s">
        <v>180</v>
      </c>
      <c r="F129" s="118" t="s">
        <v>108</v>
      </c>
      <c r="G129" s="195" t="s">
        <v>34</v>
      </c>
      <c r="H129" s="309" t="s">
        <v>188</v>
      </c>
      <c r="I129" s="208"/>
      <c r="J129" s="6"/>
      <c r="K129" s="6"/>
      <c r="L129" s="6"/>
      <c r="M129" s="6"/>
      <c r="N129" s="6"/>
      <c r="O129" s="6"/>
      <c r="P129" s="6"/>
      <c r="Q129" s="6"/>
      <c r="R129" s="255"/>
      <c r="S129" s="276"/>
      <c r="T129" s="56"/>
      <c r="U129" s="8"/>
      <c r="V129" s="273"/>
      <c r="W129" s="208"/>
      <c r="X129" s="6"/>
      <c r="Y129" s="6"/>
      <c r="Z129" s="6"/>
      <c r="AA129" s="6"/>
      <c r="AB129" s="6"/>
      <c r="AC129" s="6"/>
      <c r="AD129" s="6"/>
      <c r="AE129" s="6"/>
      <c r="AF129" s="255"/>
      <c r="AG129" s="276"/>
      <c r="AH129" s="56"/>
      <c r="AI129" s="8"/>
      <c r="AJ129" s="273"/>
      <c r="AK129" s="208"/>
      <c r="AL129" s="6"/>
      <c r="AM129" s="6"/>
      <c r="AN129" s="6"/>
      <c r="AO129" s="6"/>
      <c r="AP129" s="6"/>
      <c r="AQ129" s="6"/>
      <c r="AR129" s="6"/>
      <c r="AS129" s="6"/>
      <c r="AT129" s="255"/>
      <c r="AU129" s="276"/>
      <c r="AV129" s="56"/>
      <c r="AW129" s="8"/>
      <c r="AX129" s="273"/>
      <c r="AY129" s="208"/>
      <c r="AZ129" s="6"/>
      <c r="BA129" s="6"/>
      <c r="BB129" s="6"/>
      <c r="BC129" s="6"/>
      <c r="BD129" s="6"/>
      <c r="BE129" s="6"/>
      <c r="BF129" s="6"/>
      <c r="BG129" s="6"/>
      <c r="BH129" s="255"/>
      <c r="BI129" s="276"/>
      <c r="BJ129" s="56"/>
      <c r="BK129" s="8"/>
      <c r="BL129" s="273"/>
      <c r="BM129" s="208"/>
      <c r="BN129" s="6"/>
      <c r="BO129" s="6"/>
      <c r="BP129" s="6"/>
      <c r="BQ129" s="6"/>
      <c r="BR129" s="6"/>
      <c r="BS129" s="6"/>
      <c r="BT129" s="6"/>
      <c r="BU129" s="6"/>
      <c r="BV129" s="255"/>
      <c r="BW129" s="276"/>
      <c r="BX129" s="56"/>
      <c r="BY129" s="8"/>
      <c r="BZ129" s="273"/>
      <c r="CA129" s="208"/>
      <c r="CB129" s="6"/>
      <c r="CC129" s="6"/>
      <c r="CD129" s="6"/>
      <c r="CE129" s="6"/>
      <c r="CF129" s="6"/>
      <c r="CG129" s="6"/>
      <c r="CH129" s="6"/>
      <c r="CI129" s="6"/>
      <c r="CJ129" s="255"/>
      <c r="CK129" s="276"/>
      <c r="CL129" s="56"/>
      <c r="CM129" s="8"/>
      <c r="CN129" s="273"/>
      <c r="CO129" s="284"/>
    </row>
    <row r="130" spans="1:93" ht="15">
      <c r="A130" s="306" t="s">
        <v>33</v>
      </c>
      <c r="B130" s="8" t="s">
        <v>11</v>
      </c>
      <c r="C130" s="8"/>
      <c r="D130" s="199">
        <v>101</v>
      </c>
      <c r="E130" s="118" t="s">
        <v>180</v>
      </c>
      <c r="F130" s="118" t="s">
        <v>108</v>
      </c>
      <c r="G130" s="195" t="s">
        <v>34</v>
      </c>
      <c r="H130" s="309" t="s">
        <v>188</v>
      </c>
      <c r="I130" s="208"/>
      <c r="J130" s="6"/>
      <c r="K130" s="6"/>
      <c r="L130" s="6"/>
      <c r="M130" s="6"/>
      <c r="N130" s="6"/>
      <c r="O130" s="6"/>
      <c r="P130" s="6"/>
      <c r="Q130" s="6"/>
      <c r="R130" s="255"/>
      <c r="S130" s="276"/>
      <c r="T130" s="56"/>
      <c r="U130" s="8"/>
      <c r="V130" s="273"/>
      <c r="W130" s="208"/>
      <c r="X130" s="6"/>
      <c r="Y130" s="6"/>
      <c r="Z130" s="6"/>
      <c r="AA130" s="6"/>
      <c r="AB130" s="6"/>
      <c r="AC130" s="6"/>
      <c r="AD130" s="6"/>
      <c r="AE130" s="6"/>
      <c r="AF130" s="255"/>
      <c r="AG130" s="276"/>
      <c r="AH130" s="56"/>
      <c r="AI130" s="8"/>
      <c r="AJ130" s="273"/>
      <c r="AK130" s="208"/>
      <c r="AL130" s="6"/>
      <c r="AM130" s="6"/>
      <c r="AN130" s="6"/>
      <c r="AO130" s="6"/>
      <c r="AP130" s="6"/>
      <c r="AQ130" s="6"/>
      <c r="AR130" s="6"/>
      <c r="AS130" s="6"/>
      <c r="AT130" s="255"/>
      <c r="AU130" s="276"/>
      <c r="AV130" s="56"/>
      <c r="AW130" s="8"/>
      <c r="AX130" s="273"/>
      <c r="AY130" s="208"/>
      <c r="AZ130" s="6"/>
      <c r="BA130" s="6"/>
      <c r="BB130" s="6"/>
      <c r="BC130" s="6"/>
      <c r="BD130" s="6"/>
      <c r="BE130" s="6"/>
      <c r="BF130" s="6"/>
      <c r="BG130" s="6"/>
      <c r="BH130" s="255"/>
      <c r="BI130" s="276"/>
      <c r="BJ130" s="56"/>
      <c r="BK130" s="8"/>
      <c r="BL130" s="273"/>
      <c r="BM130" s="208"/>
      <c r="BN130" s="6"/>
      <c r="BO130" s="6"/>
      <c r="BP130" s="6"/>
      <c r="BQ130" s="6"/>
      <c r="BR130" s="6"/>
      <c r="BS130" s="6"/>
      <c r="BT130" s="6"/>
      <c r="BU130" s="6"/>
      <c r="BV130" s="255"/>
      <c r="BW130" s="276"/>
      <c r="BX130" s="56"/>
      <c r="BY130" s="8"/>
      <c r="BZ130" s="273"/>
      <c r="CA130" s="208"/>
      <c r="CB130" s="6"/>
      <c r="CC130" s="6"/>
      <c r="CD130" s="6"/>
      <c r="CE130" s="6"/>
      <c r="CF130" s="6"/>
      <c r="CG130" s="6"/>
      <c r="CH130" s="6"/>
      <c r="CI130" s="6"/>
      <c r="CJ130" s="255"/>
      <c r="CK130" s="276"/>
      <c r="CL130" s="56"/>
      <c r="CM130" s="8"/>
      <c r="CN130" s="273"/>
      <c r="CO130" s="284"/>
    </row>
    <row r="131" spans="1:93" ht="15">
      <c r="A131" s="302" t="s">
        <v>33</v>
      </c>
      <c r="B131" s="1" t="s">
        <v>138</v>
      </c>
      <c r="C131" s="2" t="s">
        <v>20</v>
      </c>
      <c r="D131" s="1">
        <v>1</v>
      </c>
      <c r="E131" s="2" t="s">
        <v>179</v>
      </c>
      <c r="F131" s="38" t="s">
        <v>108</v>
      </c>
      <c r="G131" s="2" t="s">
        <v>141</v>
      </c>
      <c r="H131" s="303"/>
      <c r="I131" s="93"/>
      <c r="J131" s="2"/>
      <c r="K131" s="2"/>
      <c r="L131" s="2"/>
      <c r="M131" s="2"/>
      <c r="N131" s="2"/>
      <c r="O131" s="2"/>
      <c r="P131" s="2"/>
      <c r="Q131" s="2"/>
      <c r="R131" s="148"/>
      <c r="S131" s="277"/>
      <c r="T131" s="2"/>
      <c r="U131" s="2"/>
      <c r="V131" s="278"/>
      <c r="W131" s="93"/>
      <c r="X131" s="2"/>
      <c r="Y131" s="2"/>
      <c r="Z131" s="2"/>
      <c r="AA131" s="2"/>
      <c r="AB131" s="2"/>
      <c r="AC131" s="2"/>
      <c r="AD131" s="2"/>
      <c r="AE131" s="2"/>
      <c r="AF131" s="148"/>
      <c r="AG131" s="277"/>
      <c r="AH131" s="2"/>
      <c r="AI131" s="2"/>
      <c r="AJ131" s="278"/>
      <c r="AK131" s="93"/>
      <c r="AL131" s="2"/>
      <c r="AM131" s="2"/>
      <c r="AN131" s="2"/>
      <c r="AO131" s="2"/>
      <c r="AP131" s="2"/>
      <c r="AQ131" s="2"/>
      <c r="AR131" s="2"/>
      <c r="AS131" s="2"/>
      <c r="AT131" s="148"/>
      <c r="AU131" s="277"/>
      <c r="AV131" s="2"/>
      <c r="AW131" s="2"/>
      <c r="AX131" s="278"/>
      <c r="AY131" s="93"/>
      <c r="AZ131" s="2"/>
      <c r="BA131" s="2"/>
      <c r="BB131" s="2"/>
      <c r="BC131" s="2"/>
      <c r="BD131" s="2"/>
      <c r="BE131" s="2"/>
      <c r="BF131" s="2"/>
      <c r="BG131" s="2"/>
      <c r="BH131" s="148"/>
      <c r="BI131" s="277"/>
      <c r="BJ131" s="2"/>
      <c r="BK131" s="2"/>
      <c r="BL131" s="278"/>
      <c r="BM131" s="93"/>
      <c r="BN131" s="2"/>
      <c r="BO131" s="2"/>
      <c r="BP131" s="2"/>
      <c r="BQ131" s="2"/>
      <c r="BR131" s="2"/>
      <c r="BS131" s="2"/>
      <c r="BT131" s="2"/>
      <c r="BU131" s="2"/>
      <c r="BV131" s="148"/>
      <c r="BW131" s="277"/>
      <c r="BX131" s="2"/>
      <c r="BY131" s="2"/>
      <c r="BZ131" s="278"/>
      <c r="CA131" s="93"/>
      <c r="CB131" s="2"/>
      <c r="CC131" s="2"/>
      <c r="CD131" s="2"/>
      <c r="CE131" s="2"/>
      <c r="CF131" s="2"/>
      <c r="CG131" s="2"/>
      <c r="CH131" s="2"/>
      <c r="CI131" s="2"/>
      <c r="CJ131" s="148"/>
      <c r="CK131" s="277"/>
      <c r="CL131" s="2"/>
      <c r="CM131" s="2"/>
      <c r="CN131" s="278"/>
      <c r="CO131" s="282"/>
    </row>
    <row r="132" spans="1:93" ht="15.75" customHeight="1">
      <c r="A132" s="306" t="s">
        <v>33</v>
      </c>
      <c r="B132" s="8" t="s">
        <v>8</v>
      </c>
      <c r="C132" s="5"/>
      <c r="D132" s="197" t="s">
        <v>151</v>
      </c>
      <c r="E132" s="118"/>
      <c r="F132" s="195"/>
      <c r="G132" s="195"/>
      <c r="H132" s="309"/>
      <c r="I132" s="128"/>
      <c r="J132" s="5"/>
      <c r="K132" s="5"/>
      <c r="L132" s="5"/>
      <c r="M132" s="5"/>
      <c r="N132" s="5"/>
      <c r="O132" s="5"/>
      <c r="P132" s="5"/>
      <c r="Q132" s="5"/>
      <c r="R132" s="145"/>
      <c r="S132" s="276"/>
      <c r="T132" s="56"/>
      <c r="U132" s="8"/>
      <c r="V132" s="273"/>
      <c r="W132" s="128"/>
      <c r="X132" s="5"/>
      <c r="Y132" s="5"/>
      <c r="Z132" s="5"/>
      <c r="AA132" s="5"/>
      <c r="AB132" s="5"/>
      <c r="AC132" s="5"/>
      <c r="AD132" s="5"/>
      <c r="AE132" s="5"/>
      <c r="AF132" s="145"/>
      <c r="AG132" s="276"/>
      <c r="AH132" s="56"/>
      <c r="AI132" s="8"/>
      <c r="AJ132" s="273"/>
      <c r="AK132" s="128"/>
      <c r="AL132" s="5"/>
      <c r="AM132" s="5"/>
      <c r="AN132" s="5"/>
      <c r="AO132" s="5"/>
      <c r="AP132" s="5"/>
      <c r="AQ132" s="5"/>
      <c r="AR132" s="5"/>
      <c r="AS132" s="5"/>
      <c r="AT132" s="145"/>
      <c r="AU132" s="276"/>
      <c r="AV132" s="56"/>
      <c r="AW132" s="8"/>
      <c r="AX132" s="273"/>
      <c r="AY132" s="128"/>
      <c r="AZ132" s="5"/>
      <c r="BA132" s="5"/>
      <c r="BB132" s="5"/>
      <c r="BC132" s="5"/>
      <c r="BD132" s="5"/>
      <c r="BE132" s="5"/>
      <c r="BF132" s="5"/>
      <c r="BG132" s="5"/>
      <c r="BH132" s="145"/>
      <c r="BI132" s="276"/>
      <c r="BJ132" s="56"/>
      <c r="BK132" s="8"/>
      <c r="BL132" s="273"/>
      <c r="BM132" s="128"/>
      <c r="BN132" s="5"/>
      <c r="BO132" s="5"/>
      <c r="BP132" s="5"/>
      <c r="BQ132" s="5"/>
      <c r="BR132" s="5"/>
      <c r="BS132" s="5"/>
      <c r="BT132" s="5"/>
      <c r="BU132" s="5"/>
      <c r="BV132" s="145"/>
      <c r="BW132" s="276"/>
      <c r="BX132" s="56"/>
      <c r="BY132" s="8"/>
      <c r="BZ132" s="273"/>
      <c r="CA132" s="128"/>
      <c r="CB132" s="5"/>
      <c r="CC132" s="5"/>
      <c r="CD132" s="5"/>
      <c r="CE132" s="5"/>
      <c r="CF132" s="5"/>
      <c r="CG132" s="5"/>
      <c r="CH132" s="5"/>
      <c r="CI132" s="5"/>
      <c r="CJ132" s="145"/>
      <c r="CK132" s="276"/>
      <c r="CL132" s="56"/>
      <c r="CM132" s="8"/>
      <c r="CN132" s="273"/>
      <c r="CO132" s="284"/>
    </row>
    <row r="133" spans="1:93" ht="15.75" customHeight="1">
      <c r="A133" s="306" t="s">
        <v>33</v>
      </c>
      <c r="B133" s="8" t="s">
        <v>11</v>
      </c>
      <c r="C133" s="5"/>
      <c r="D133" s="197" t="s">
        <v>151</v>
      </c>
      <c r="E133" s="118"/>
      <c r="F133" s="195"/>
      <c r="G133" s="195"/>
      <c r="H133" s="309"/>
      <c r="I133" s="128"/>
      <c r="J133" s="5"/>
      <c r="K133" s="5"/>
      <c r="L133" s="5"/>
      <c r="M133" s="5"/>
      <c r="N133" s="5"/>
      <c r="O133" s="5"/>
      <c r="P133" s="5"/>
      <c r="Q133" s="5"/>
      <c r="R133" s="145"/>
      <c r="S133" s="276"/>
      <c r="T133" s="56"/>
      <c r="U133" s="8"/>
      <c r="V133" s="273"/>
      <c r="W133" s="128"/>
      <c r="X133" s="5"/>
      <c r="Y133" s="5"/>
      <c r="Z133" s="5"/>
      <c r="AA133" s="5"/>
      <c r="AB133" s="5"/>
      <c r="AC133" s="5"/>
      <c r="AD133" s="5"/>
      <c r="AE133" s="5"/>
      <c r="AF133" s="145"/>
      <c r="AG133" s="276"/>
      <c r="AH133" s="56"/>
      <c r="AI133" s="8"/>
      <c r="AJ133" s="273"/>
      <c r="AK133" s="128"/>
      <c r="AL133" s="5"/>
      <c r="AM133" s="5"/>
      <c r="AN133" s="5"/>
      <c r="AO133" s="5"/>
      <c r="AP133" s="5"/>
      <c r="AQ133" s="5"/>
      <c r="AR133" s="5"/>
      <c r="AS133" s="5"/>
      <c r="AT133" s="145"/>
      <c r="AU133" s="276"/>
      <c r="AV133" s="56"/>
      <c r="AW133" s="8"/>
      <c r="AX133" s="273"/>
      <c r="AY133" s="128"/>
      <c r="AZ133" s="5"/>
      <c r="BA133" s="5"/>
      <c r="BB133" s="5"/>
      <c r="BC133" s="5"/>
      <c r="BD133" s="5"/>
      <c r="BE133" s="5"/>
      <c r="BF133" s="5"/>
      <c r="BG133" s="5"/>
      <c r="BH133" s="145"/>
      <c r="BI133" s="276"/>
      <c r="BJ133" s="56"/>
      <c r="BK133" s="8"/>
      <c r="BL133" s="273"/>
      <c r="BM133" s="128"/>
      <c r="BN133" s="5"/>
      <c r="BO133" s="5"/>
      <c r="BP133" s="5"/>
      <c r="BQ133" s="5"/>
      <c r="BR133" s="5"/>
      <c r="BS133" s="5"/>
      <c r="BT133" s="5"/>
      <c r="BU133" s="5"/>
      <c r="BV133" s="145"/>
      <c r="BW133" s="276"/>
      <c r="BX133" s="56"/>
      <c r="BY133" s="8"/>
      <c r="BZ133" s="273"/>
      <c r="CA133" s="128"/>
      <c r="CB133" s="5"/>
      <c r="CC133" s="5"/>
      <c r="CD133" s="5"/>
      <c r="CE133" s="5"/>
      <c r="CF133" s="5"/>
      <c r="CG133" s="5"/>
      <c r="CH133" s="5"/>
      <c r="CI133" s="5"/>
      <c r="CJ133" s="145"/>
      <c r="CK133" s="276"/>
      <c r="CL133" s="56"/>
      <c r="CM133" s="8"/>
      <c r="CN133" s="273"/>
      <c r="CO133" s="284"/>
    </row>
    <row r="134" spans="1:93" ht="30">
      <c r="A134" s="302" t="s">
        <v>33</v>
      </c>
      <c r="B134" s="1" t="s">
        <v>172</v>
      </c>
      <c r="C134" s="2" t="s">
        <v>48</v>
      </c>
      <c r="D134" s="1">
        <v>1</v>
      </c>
      <c r="E134" s="2" t="s">
        <v>178</v>
      </c>
      <c r="F134" s="38" t="s">
        <v>108</v>
      </c>
      <c r="G134" s="2" t="s">
        <v>36</v>
      </c>
      <c r="H134" s="303"/>
      <c r="I134" s="93"/>
      <c r="J134" s="2"/>
      <c r="K134" s="2"/>
      <c r="L134" s="2"/>
      <c r="M134" s="2"/>
      <c r="N134" s="2"/>
      <c r="O134" s="2"/>
      <c r="P134" s="2"/>
      <c r="Q134" s="2"/>
      <c r="R134" s="148"/>
      <c r="S134" s="277"/>
      <c r="T134" s="2"/>
      <c r="U134" s="2"/>
      <c r="V134" s="278"/>
      <c r="W134" s="93"/>
      <c r="X134" s="2"/>
      <c r="Y134" s="2"/>
      <c r="Z134" s="2"/>
      <c r="AA134" s="2"/>
      <c r="AB134" s="2"/>
      <c r="AC134" s="2"/>
      <c r="AD134" s="2"/>
      <c r="AE134" s="2"/>
      <c r="AF134" s="148"/>
      <c r="AG134" s="277"/>
      <c r="AH134" s="2"/>
      <c r="AI134" s="2"/>
      <c r="AJ134" s="278"/>
      <c r="AK134" s="93"/>
      <c r="AL134" s="2"/>
      <c r="AM134" s="2"/>
      <c r="AN134" s="2"/>
      <c r="AO134" s="2"/>
      <c r="AP134" s="2"/>
      <c r="AQ134" s="2"/>
      <c r="AR134" s="2"/>
      <c r="AS134" s="2"/>
      <c r="AT134" s="148"/>
      <c r="AU134" s="277"/>
      <c r="AV134" s="2"/>
      <c r="AW134" s="2"/>
      <c r="AX134" s="278"/>
      <c r="AY134" s="93"/>
      <c r="AZ134" s="2"/>
      <c r="BA134" s="2"/>
      <c r="BB134" s="2"/>
      <c r="BC134" s="2"/>
      <c r="BD134" s="2"/>
      <c r="BE134" s="2"/>
      <c r="BF134" s="2"/>
      <c r="BG134" s="2"/>
      <c r="BH134" s="148"/>
      <c r="BI134" s="277"/>
      <c r="BJ134" s="2"/>
      <c r="BK134" s="2"/>
      <c r="BL134" s="278"/>
      <c r="BM134" s="93"/>
      <c r="BN134" s="2"/>
      <c r="BO134" s="2"/>
      <c r="BP134" s="2"/>
      <c r="BQ134" s="2"/>
      <c r="BR134" s="2"/>
      <c r="BS134" s="2"/>
      <c r="BT134" s="2"/>
      <c r="BU134" s="2"/>
      <c r="BV134" s="148"/>
      <c r="BW134" s="277"/>
      <c r="BX134" s="2"/>
      <c r="BY134" s="2"/>
      <c r="BZ134" s="278"/>
      <c r="CA134" s="93"/>
      <c r="CB134" s="2"/>
      <c r="CC134" s="2"/>
      <c r="CD134" s="2"/>
      <c r="CE134" s="2"/>
      <c r="CF134" s="2"/>
      <c r="CG134" s="2"/>
      <c r="CH134" s="2"/>
      <c r="CI134" s="2"/>
      <c r="CJ134" s="148"/>
      <c r="CK134" s="277"/>
      <c r="CL134" s="2"/>
      <c r="CM134" s="2"/>
      <c r="CN134" s="278"/>
      <c r="CO134" s="282"/>
    </row>
    <row r="135" spans="1:93" ht="15.75" customHeight="1">
      <c r="A135" s="306" t="s">
        <v>33</v>
      </c>
      <c r="B135" s="8" t="s">
        <v>14</v>
      </c>
      <c r="C135" s="5"/>
      <c r="D135" s="197">
        <v>116</v>
      </c>
      <c r="E135" s="118"/>
      <c r="F135" s="195"/>
      <c r="G135" s="195"/>
      <c r="H135" s="309"/>
      <c r="I135" s="128"/>
      <c r="J135" s="5"/>
      <c r="K135" s="5"/>
      <c r="L135" s="5"/>
      <c r="M135" s="5"/>
      <c r="N135" s="5"/>
      <c r="O135" s="5"/>
      <c r="P135" s="5"/>
      <c r="Q135" s="5"/>
      <c r="R135" s="145"/>
      <c r="S135" s="276"/>
      <c r="T135" s="56"/>
      <c r="U135" s="8"/>
      <c r="V135" s="273"/>
      <c r="W135" s="128"/>
      <c r="X135" s="5"/>
      <c r="Y135" s="5"/>
      <c r="Z135" s="5"/>
      <c r="AA135" s="5"/>
      <c r="AB135" s="5"/>
      <c r="AC135" s="5"/>
      <c r="AD135" s="5"/>
      <c r="AE135" s="5"/>
      <c r="AF135" s="145"/>
      <c r="AG135" s="276"/>
      <c r="AH135" s="56"/>
      <c r="AI135" s="8"/>
      <c r="AJ135" s="273"/>
      <c r="AK135" s="128"/>
      <c r="AL135" s="5"/>
      <c r="AM135" s="5"/>
      <c r="AN135" s="5"/>
      <c r="AO135" s="5"/>
      <c r="AP135" s="5"/>
      <c r="AQ135" s="5"/>
      <c r="AR135" s="5"/>
      <c r="AS135" s="5"/>
      <c r="AT135" s="145"/>
      <c r="AU135" s="276"/>
      <c r="AV135" s="56"/>
      <c r="AW135" s="8"/>
      <c r="AX135" s="273"/>
      <c r="AY135" s="128"/>
      <c r="AZ135" s="5"/>
      <c r="BA135" s="5"/>
      <c r="BB135" s="5"/>
      <c r="BC135" s="5"/>
      <c r="BD135" s="5"/>
      <c r="BE135" s="5"/>
      <c r="BF135" s="5"/>
      <c r="BG135" s="5"/>
      <c r="BH135" s="145"/>
      <c r="BI135" s="276"/>
      <c r="BJ135" s="56"/>
      <c r="BK135" s="8"/>
      <c r="BL135" s="273"/>
      <c r="BM135" s="128"/>
      <c r="BN135" s="5"/>
      <c r="BO135" s="5"/>
      <c r="BP135" s="5"/>
      <c r="BQ135" s="5"/>
      <c r="BR135" s="5"/>
      <c r="BS135" s="5"/>
      <c r="BT135" s="5"/>
      <c r="BU135" s="5"/>
      <c r="BV135" s="145"/>
      <c r="BW135" s="276"/>
      <c r="BX135" s="56"/>
      <c r="BY135" s="8"/>
      <c r="BZ135" s="273"/>
      <c r="CA135" s="128"/>
      <c r="CB135" s="5"/>
      <c r="CC135" s="5"/>
      <c r="CD135" s="5"/>
      <c r="CE135" s="5"/>
      <c r="CF135" s="5"/>
      <c r="CG135" s="5"/>
      <c r="CH135" s="5"/>
      <c r="CI135" s="5"/>
      <c r="CJ135" s="145"/>
      <c r="CK135" s="276"/>
      <c r="CL135" s="56"/>
      <c r="CM135" s="8"/>
      <c r="CN135" s="273"/>
      <c r="CO135" s="284"/>
    </row>
    <row r="136" spans="1:93" ht="15.75" customHeight="1">
      <c r="A136" s="306" t="s">
        <v>33</v>
      </c>
      <c r="B136" s="8" t="s">
        <v>14</v>
      </c>
      <c r="C136" s="5"/>
      <c r="D136" s="197">
        <v>392</v>
      </c>
      <c r="E136" s="118"/>
      <c r="F136" s="195"/>
      <c r="G136" s="195"/>
      <c r="H136" s="309"/>
      <c r="I136" s="128"/>
      <c r="J136" s="5"/>
      <c r="K136" s="5"/>
      <c r="L136" s="5"/>
      <c r="M136" s="5"/>
      <c r="N136" s="5"/>
      <c r="O136" s="5"/>
      <c r="P136" s="5"/>
      <c r="Q136" s="5"/>
      <c r="R136" s="145"/>
      <c r="S136" s="276"/>
      <c r="T136" s="56"/>
      <c r="U136" s="8"/>
      <c r="V136" s="273"/>
      <c r="W136" s="128"/>
      <c r="X136" s="5"/>
      <c r="Y136" s="5"/>
      <c r="Z136" s="5"/>
      <c r="AA136" s="5"/>
      <c r="AB136" s="5"/>
      <c r="AC136" s="5"/>
      <c r="AD136" s="5"/>
      <c r="AE136" s="5"/>
      <c r="AF136" s="145"/>
      <c r="AG136" s="276"/>
      <c r="AH136" s="56"/>
      <c r="AI136" s="8"/>
      <c r="AJ136" s="273"/>
      <c r="AK136" s="128"/>
      <c r="AL136" s="5"/>
      <c r="AM136" s="5"/>
      <c r="AN136" s="5"/>
      <c r="AO136" s="5"/>
      <c r="AP136" s="5"/>
      <c r="AQ136" s="5"/>
      <c r="AR136" s="5"/>
      <c r="AS136" s="5"/>
      <c r="AT136" s="145"/>
      <c r="AU136" s="276"/>
      <c r="AV136" s="56"/>
      <c r="AW136" s="8"/>
      <c r="AX136" s="273"/>
      <c r="AY136" s="128"/>
      <c r="AZ136" s="5"/>
      <c r="BA136" s="5"/>
      <c r="BB136" s="5"/>
      <c r="BC136" s="5"/>
      <c r="BD136" s="5"/>
      <c r="BE136" s="5"/>
      <c r="BF136" s="5"/>
      <c r="BG136" s="5"/>
      <c r="BH136" s="145"/>
      <c r="BI136" s="276"/>
      <c r="BJ136" s="56"/>
      <c r="BK136" s="8"/>
      <c r="BL136" s="273"/>
      <c r="BM136" s="128"/>
      <c r="BN136" s="5"/>
      <c r="BO136" s="5"/>
      <c r="BP136" s="5"/>
      <c r="BQ136" s="5"/>
      <c r="BR136" s="5"/>
      <c r="BS136" s="5"/>
      <c r="BT136" s="5"/>
      <c r="BU136" s="5"/>
      <c r="BV136" s="145"/>
      <c r="BW136" s="276"/>
      <c r="BX136" s="56"/>
      <c r="BY136" s="8"/>
      <c r="BZ136" s="273"/>
      <c r="CA136" s="128"/>
      <c r="CB136" s="5"/>
      <c r="CC136" s="5"/>
      <c r="CD136" s="5"/>
      <c r="CE136" s="5"/>
      <c r="CF136" s="5"/>
      <c r="CG136" s="5"/>
      <c r="CH136" s="5"/>
      <c r="CI136" s="5"/>
      <c r="CJ136" s="145"/>
      <c r="CK136" s="276"/>
      <c r="CL136" s="56"/>
      <c r="CM136" s="8"/>
      <c r="CN136" s="273"/>
      <c r="CO136" s="284"/>
    </row>
    <row r="137" spans="1:93" ht="15.75" customHeight="1">
      <c r="A137" s="302" t="s">
        <v>33</v>
      </c>
      <c r="B137" s="1" t="s">
        <v>138</v>
      </c>
      <c r="C137" s="2" t="s">
        <v>21</v>
      </c>
      <c r="D137" s="1">
        <v>1</v>
      </c>
      <c r="E137" s="2" t="s">
        <v>177</v>
      </c>
      <c r="F137" s="38" t="s">
        <v>108</v>
      </c>
      <c r="G137" s="2" t="s">
        <v>176</v>
      </c>
      <c r="H137" s="303"/>
      <c r="I137" s="93"/>
      <c r="J137" s="2"/>
      <c r="K137" s="2"/>
      <c r="L137" s="2"/>
      <c r="M137" s="2"/>
      <c r="N137" s="2"/>
      <c r="O137" s="2"/>
      <c r="P137" s="2"/>
      <c r="Q137" s="2"/>
      <c r="R137" s="148"/>
      <c r="S137" s="268"/>
      <c r="T137" s="81"/>
      <c r="U137" s="81"/>
      <c r="V137" s="269"/>
      <c r="W137" s="93"/>
      <c r="X137" s="2"/>
      <c r="Y137" s="2"/>
      <c r="Z137" s="2"/>
      <c r="AA137" s="2"/>
      <c r="AB137" s="2"/>
      <c r="AC137" s="2"/>
      <c r="AD137" s="2"/>
      <c r="AE137" s="2"/>
      <c r="AF137" s="148"/>
      <c r="AG137" s="268"/>
      <c r="AH137" s="81"/>
      <c r="AI137" s="81"/>
      <c r="AJ137" s="269"/>
      <c r="AK137" s="93"/>
      <c r="AL137" s="2"/>
      <c r="AM137" s="2"/>
      <c r="AN137" s="2"/>
      <c r="AO137" s="2"/>
      <c r="AP137" s="2"/>
      <c r="AQ137" s="2"/>
      <c r="AR137" s="2"/>
      <c r="AS137" s="2"/>
      <c r="AT137" s="148"/>
      <c r="AU137" s="268"/>
      <c r="AV137" s="81"/>
      <c r="AW137" s="81"/>
      <c r="AX137" s="269"/>
      <c r="AY137" s="93"/>
      <c r="AZ137" s="2"/>
      <c r="BA137" s="2"/>
      <c r="BB137" s="2"/>
      <c r="BC137" s="2"/>
      <c r="BD137" s="2"/>
      <c r="BE137" s="2"/>
      <c r="BF137" s="2"/>
      <c r="BG137" s="2"/>
      <c r="BH137" s="148"/>
      <c r="BI137" s="268"/>
      <c r="BJ137" s="81"/>
      <c r="BK137" s="81"/>
      <c r="BL137" s="269"/>
      <c r="BM137" s="93"/>
      <c r="BN137" s="2"/>
      <c r="BO137" s="2"/>
      <c r="BP137" s="2"/>
      <c r="BQ137" s="2"/>
      <c r="BR137" s="2"/>
      <c r="BS137" s="2"/>
      <c r="BT137" s="2"/>
      <c r="BU137" s="2"/>
      <c r="BV137" s="148"/>
      <c r="BW137" s="268"/>
      <c r="BX137" s="81"/>
      <c r="BY137" s="81"/>
      <c r="BZ137" s="269"/>
      <c r="CA137" s="93"/>
      <c r="CB137" s="2"/>
      <c r="CC137" s="2"/>
      <c r="CD137" s="2"/>
      <c r="CE137" s="2"/>
      <c r="CF137" s="2"/>
      <c r="CG137" s="2"/>
      <c r="CH137" s="2"/>
      <c r="CI137" s="2"/>
      <c r="CJ137" s="148"/>
      <c r="CK137" s="268"/>
      <c r="CL137" s="81"/>
      <c r="CM137" s="81"/>
      <c r="CN137" s="269"/>
      <c r="CO137" s="282"/>
    </row>
    <row r="138" spans="1:93" ht="15.75" customHeight="1">
      <c r="A138" s="306" t="s">
        <v>33</v>
      </c>
      <c r="B138" s="8" t="s">
        <v>11</v>
      </c>
      <c r="C138" s="5"/>
      <c r="D138" s="197">
        <v>393</v>
      </c>
      <c r="E138" s="118"/>
      <c r="F138" s="195"/>
      <c r="G138" s="195"/>
      <c r="H138" s="309"/>
      <c r="I138" s="128"/>
      <c r="J138" s="5"/>
      <c r="K138" s="5"/>
      <c r="L138" s="5"/>
      <c r="M138" s="5"/>
      <c r="N138" s="5"/>
      <c r="O138" s="5"/>
      <c r="P138" s="5"/>
      <c r="Q138" s="5"/>
      <c r="R138" s="145"/>
      <c r="S138" s="276"/>
      <c r="T138" s="56"/>
      <c r="U138" s="8"/>
      <c r="V138" s="273"/>
      <c r="W138" s="128"/>
      <c r="X138" s="5"/>
      <c r="Y138" s="5"/>
      <c r="Z138" s="5"/>
      <c r="AA138" s="5"/>
      <c r="AB138" s="5"/>
      <c r="AC138" s="5"/>
      <c r="AD138" s="5"/>
      <c r="AE138" s="5"/>
      <c r="AF138" s="145"/>
      <c r="AG138" s="276"/>
      <c r="AH138" s="56"/>
      <c r="AI138" s="8"/>
      <c r="AJ138" s="273"/>
      <c r="AK138" s="128"/>
      <c r="AL138" s="5"/>
      <c r="AM138" s="5"/>
      <c r="AN138" s="5"/>
      <c r="AO138" s="5"/>
      <c r="AP138" s="5"/>
      <c r="AQ138" s="5"/>
      <c r="AR138" s="5"/>
      <c r="AS138" s="5"/>
      <c r="AT138" s="145"/>
      <c r="AU138" s="276"/>
      <c r="AV138" s="56"/>
      <c r="AW138" s="8"/>
      <c r="AX138" s="273"/>
      <c r="AY138" s="128"/>
      <c r="AZ138" s="5"/>
      <c r="BA138" s="5"/>
      <c r="BB138" s="5"/>
      <c r="BC138" s="5"/>
      <c r="BD138" s="5"/>
      <c r="BE138" s="5"/>
      <c r="BF138" s="5"/>
      <c r="BG138" s="5"/>
      <c r="BH138" s="145"/>
      <c r="BI138" s="276"/>
      <c r="BJ138" s="56"/>
      <c r="BK138" s="8"/>
      <c r="BL138" s="273"/>
      <c r="BM138" s="128"/>
      <c r="BN138" s="5"/>
      <c r="BO138" s="5"/>
      <c r="BP138" s="5"/>
      <c r="BQ138" s="5"/>
      <c r="BR138" s="5"/>
      <c r="BS138" s="5"/>
      <c r="BT138" s="5"/>
      <c r="BU138" s="5"/>
      <c r="BV138" s="145"/>
      <c r="BW138" s="276"/>
      <c r="BX138" s="56"/>
      <c r="BY138" s="8"/>
      <c r="BZ138" s="273"/>
      <c r="CA138" s="128"/>
      <c r="CB138" s="5"/>
      <c r="CC138" s="5"/>
      <c r="CD138" s="5"/>
      <c r="CE138" s="5"/>
      <c r="CF138" s="5"/>
      <c r="CG138" s="5"/>
      <c r="CH138" s="5"/>
      <c r="CI138" s="5"/>
      <c r="CJ138" s="145"/>
      <c r="CK138" s="276"/>
      <c r="CL138" s="56"/>
      <c r="CM138" s="8"/>
      <c r="CN138" s="273"/>
      <c r="CO138" s="284"/>
    </row>
    <row r="139" spans="1:93" ht="18" customHeight="1">
      <c r="A139" s="302" t="s">
        <v>33</v>
      </c>
      <c r="B139" s="1" t="s">
        <v>138</v>
      </c>
      <c r="C139" s="2" t="s">
        <v>23</v>
      </c>
      <c r="D139" s="1">
        <v>1</v>
      </c>
      <c r="E139" s="2" t="s">
        <v>175</v>
      </c>
      <c r="F139" s="38" t="s">
        <v>108</v>
      </c>
      <c r="G139" s="2" t="s">
        <v>165</v>
      </c>
      <c r="H139" s="303"/>
      <c r="I139" s="262"/>
      <c r="J139" s="3"/>
      <c r="K139" s="3"/>
      <c r="L139" s="3"/>
      <c r="M139" s="38" t="s">
        <v>261</v>
      </c>
      <c r="N139" s="81">
        <f>N140+N143</f>
        <v>0</v>
      </c>
      <c r="O139" s="81">
        <f>O140+O143</f>
        <v>0</v>
      </c>
      <c r="P139" s="38" t="s">
        <v>262</v>
      </c>
      <c r="Q139" s="81">
        <f>Q140+Q143</f>
        <v>0</v>
      </c>
      <c r="R139" s="89">
        <f>R140+R143</f>
        <v>0</v>
      </c>
      <c r="S139" s="268"/>
      <c r="T139" s="81"/>
      <c r="U139" s="81"/>
      <c r="V139" s="269"/>
      <c r="W139" s="262"/>
      <c r="X139" s="3"/>
      <c r="Y139" s="3"/>
      <c r="Z139" s="3"/>
      <c r="AA139" s="38" t="s">
        <v>261</v>
      </c>
      <c r="AB139" s="81">
        <f>AB140+AB143</f>
        <v>0</v>
      </c>
      <c r="AC139" s="81">
        <f>AC140+AC143</f>
        <v>0</v>
      </c>
      <c r="AD139" s="38" t="s">
        <v>262</v>
      </c>
      <c r="AE139" s="81">
        <f>AE140+AE143</f>
        <v>0</v>
      </c>
      <c r="AF139" s="89">
        <f>AF140+AF143</f>
        <v>0</v>
      </c>
      <c r="AG139" s="268"/>
      <c r="AH139" s="81"/>
      <c r="AI139" s="81"/>
      <c r="AJ139" s="269"/>
      <c r="AK139" s="262"/>
      <c r="AL139" s="3"/>
      <c r="AM139" s="3"/>
      <c r="AN139" s="3"/>
      <c r="AO139" s="38" t="s">
        <v>116</v>
      </c>
      <c r="AP139" s="81">
        <f>AP140+AP143</f>
        <v>0</v>
      </c>
      <c r="AQ139" s="81">
        <f>AQ140+AQ143</f>
        <v>0</v>
      </c>
      <c r="AR139" s="38" t="s">
        <v>116</v>
      </c>
      <c r="AS139" s="81">
        <f>AS140+AS143</f>
        <v>0</v>
      </c>
      <c r="AT139" s="89">
        <f>AT140+AT143</f>
        <v>0</v>
      </c>
      <c r="AU139" s="268"/>
      <c r="AV139" s="81"/>
      <c r="AW139" s="81"/>
      <c r="AX139" s="269"/>
      <c r="AY139" s="262"/>
      <c r="AZ139" s="3"/>
      <c r="BA139" s="3"/>
      <c r="BB139" s="3"/>
      <c r="BC139" s="38" t="s">
        <v>116</v>
      </c>
      <c r="BD139" s="81">
        <f>BD140+BD143</f>
        <v>0</v>
      </c>
      <c r="BE139" s="81">
        <f>BE140+BE143</f>
        <v>0</v>
      </c>
      <c r="BF139" s="38" t="s">
        <v>116</v>
      </c>
      <c r="BG139" s="81">
        <f>BG140+BG143</f>
        <v>0</v>
      </c>
      <c r="BH139" s="89">
        <f>BH140+BH143</f>
        <v>0</v>
      </c>
      <c r="BI139" s="268"/>
      <c r="BJ139" s="81"/>
      <c r="BK139" s="81"/>
      <c r="BL139" s="269"/>
      <c r="BM139" s="262"/>
      <c r="BN139" s="3"/>
      <c r="BO139" s="3"/>
      <c r="BP139" s="3"/>
      <c r="BQ139" s="38" t="s">
        <v>116</v>
      </c>
      <c r="BR139" s="81">
        <f>BR140+BR143</f>
        <v>0</v>
      </c>
      <c r="BS139" s="81">
        <f>BS140+BS143</f>
        <v>0</v>
      </c>
      <c r="BT139" s="38" t="s">
        <v>116</v>
      </c>
      <c r="BU139" s="81">
        <f>BU140+BU143</f>
        <v>0</v>
      </c>
      <c r="BV139" s="89">
        <f>BV140+BV143</f>
        <v>0</v>
      </c>
      <c r="BW139" s="268"/>
      <c r="BX139" s="81"/>
      <c r="BY139" s="81"/>
      <c r="BZ139" s="269"/>
      <c r="CA139" s="262"/>
      <c r="CB139" s="3"/>
      <c r="CC139" s="3"/>
      <c r="CD139" s="3"/>
      <c r="CE139" s="38" t="s">
        <v>116</v>
      </c>
      <c r="CF139" s="81">
        <f>CF140+CF143</f>
        <v>0</v>
      </c>
      <c r="CG139" s="81">
        <f>CG140+CG143</f>
        <v>0</v>
      </c>
      <c r="CH139" s="38" t="s">
        <v>116</v>
      </c>
      <c r="CI139" s="81">
        <f>CI140+CI143</f>
        <v>0</v>
      </c>
      <c r="CJ139" s="89">
        <f>CJ140+CJ143</f>
        <v>0</v>
      </c>
      <c r="CK139" s="268"/>
      <c r="CL139" s="81"/>
      <c r="CM139" s="81"/>
      <c r="CN139" s="269"/>
      <c r="CO139" s="282"/>
    </row>
    <row r="140" spans="1:93" ht="15.75" customHeight="1">
      <c r="A140" s="304" t="s">
        <v>33</v>
      </c>
      <c r="B140" s="64" t="s">
        <v>15</v>
      </c>
      <c r="C140" s="65" t="s">
        <v>23</v>
      </c>
      <c r="D140" s="193">
        <v>381</v>
      </c>
      <c r="E140" s="157" t="s">
        <v>175</v>
      </c>
      <c r="F140" s="119" t="s">
        <v>108</v>
      </c>
      <c r="G140" s="119" t="s">
        <v>165</v>
      </c>
      <c r="H140" s="308"/>
      <c r="I140" s="263"/>
      <c r="J140" s="70"/>
      <c r="K140" s="70"/>
      <c r="L140" s="70"/>
      <c r="M140" s="80" t="s">
        <v>115</v>
      </c>
      <c r="N140" s="79">
        <f>SUM(N141:N142)</f>
        <v>0</v>
      </c>
      <c r="O140" s="79">
        <f>SUM(O141:O142)</f>
        <v>0</v>
      </c>
      <c r="P140" s="80" t="s">
        <v>115</v>
      </c>
      <c r="Q140" s="79">
        <f>SUM(Q141:Q142)</f>
        <v>0</v>
      </c>
      <c r="R140" s="256">
        <f>SUM(R141:R142)</f>
        <v>0</v>
      </c>
      <c r="S140" s="270"/>
      <c r="T140" s="79"/>
      <c r="U140" s="79"/>
      <c r="V140" s="271"/>
      <c r="W140" s="263"/>
      <c r="X140" s="70"/>
      <c r="Y140" s="70"/>
      <c r="Z140" s="70"/>
      <c r="AA140" s="80" t="s">
        <v>115</v>
      </c>
      <c r="AB140" s="79">
        <f>SUM(AB141:AB142)</f>
        <v>0</v>
      </c>
      <c r="AC140" s="79">
        <f>SUM(AC141:AC142)</f>
        <v>0</v>
      </c>
      <c r="AD140" s="80" t="s">
        <v>115</v>
      </c>
      <c r="AE140" s="79">
        <f>SUM(AE141:AE142)</f>
        <v>0</v>
      </c>
      <c r="AF140" s="256">
        <f>SUM(AF141:AF142)</f>
        <v>0</v>
      </c>
      <c r="AG140" s="270"/>
      <c r="AH140" s="79"/>
      <c r="AI140" s="79"/>
      <c r="AJ140" s="271"/>
      <c r="AK140" s="263"/>
      <c r="AL140" s="70"/>
      <c r="AM140" s="70"/>
      <c r="AN140" s="70"/>
      <c r="AO140" s="80" t="s">
        <v>115</v>
      </c>
      <c r="AP140" s="79">
        <f>SUM(AP141:AP142)</f>
        <v>0</v>
      </c>
      <c r="AQ140" s="79">
        <f>SUM(AQ141:AQ142)</f>
        <v>0</v>
      </c>
      <c r="AR140" s="80" t="s">
        <v>115</v>
      </c>
      <c r="AS140" s="79">
        <f>SUM(AS141:AS142)</f>
        <v>0</v>
      </c>
      <c r="AT140" s="256">
        <f>SUM(AT141:AT142)</f>
        <v>0</v>
      </c>
      <c r="AU140" s="270"/>
      <c r="AV140" s="79"/>
      <c r="AW140" s="79"/>
      <c r="AX140" s="271"/>
      <c r="AY140" s="263"/>
      <c r="AZ140" s="70"/>
      <c r="BA140" s="70"/>
      <c r="BB140" s="70"/>
      <c r="BC140" s="80" t="s">
        <v>115</v>
      </c>
      <c r="BD140" s="79">
        <f>SUM(BD141:BD142)</f>
        <v>0</v>
      </c>
      <c r="BE140" s="79">
        <f>SUM(BE141:BE142)</f>
        <v>0</v>
      </c>
      <c r="BF140" s="80" t="s">
        <v>115</v>
      </c>
      <c r="BG140" s="79">
        <f>SUM(BG141:BG142)</f>
        <v>0</v>
      </c>
      <c r="BH140" s="256">
        <f>SUM(BH141:BH142)</f>
        <v>0</v>
      </c>
      <c r="BI140" s="270"/>
      <c r="BJ140" s="79"/>
      <c r="BK140" s="79"/>
      <c r="BL140" s="271"/>
      <c r="BM140" s="263"/>
      <c r="BN140" s="70"/>
      <c r="BO140" s="70"/>
      <c r="BP140" s="70"/>
      <c r="BQ140" s="80" t="s">
        <v>115</v>
      </c>
      <c r="BR140" s="79">
        <f>SUM(BR141:BR142)</f>
        <v>0</v>
      </c>
      <c r="BS140" s="79">
        <f>SUM(BS141:BS142)</f>
        <v>0</v>
      </c>
      <c r="BT140" s="80" t="s">
        <v>115</v>
      </c>
      <c r="BU140" s="79">
        <f>SUM(BU141:BU142)</f>
        <v>0</v>
      </c>
      <c r="BV140" s="256">
        <f>SUM(BV141:BV142)</f>
        <v>0</v>
      </c>
      <c r="BW140" s="270"/>
      <c r="BX140" s="79"/>
      <c r="BY140" s="79"/>
      <c r="BZ140" s="271"/>
      <c r="CA140" s="263"/>
      <c r="CB140" s="70"/>
      <c r="CC140" s="70"/>
      <c r="CD140" s="70"/>
      <c r="CE140" s="80" t="s">
        <v>115</v>
      </c>
      <c r="CF140" s="79">
        <f>SUM(CF141:CF142)</f>
        <v>0</v>
      </c>
      <c r="CG140" s="79">
        <f>SUM(CG141:CG142)</f>
        <v>0</v>
      </c>
      <c r="CH140" s="80" t="s">
        <v>115</v>
      </c>
      <c r="CI140" s="79">
        <f>SUM(CI141:CI142)</f>
        <v>0</v>
      </c>
      <c r="CJ140" s="256">
        <f>SUM(CJ141:CJ142)</f>
        <v>0</v>
      </c>
      <c r="CK140" s="270"/>
      <c r="CL140" s="79"/>
      <c r="CM140" s="79"/>
      <c r="CN140" s="271"/>
      <c r="CO140" s="283"/>
    </row>
    <row r="141" spans="1:93" ht="15.75" customHeight="1">
      <c r="A141" s="306" t="s">
        <v>33</v>
      </c>
      <c r="B141" s="8" t="s">
        <v>15</v>
      </c>
      <c r="C141" s="8"/>
      <c r="D141" s="197">
        <v>381</v>
      </c>
      <c r="E141" s="118" t="s">
        <v>175</v>
      </c>
      <c r="F141" s="195" t="s">
        <v>108</v>
      </c>
      <c r="G141" s="195" t="s">
        <v>165</v>
      </c>
      <c r="H141" s="309"/>
      <c r="I141" s="208"/>
      <c r="J141" s="6"/>
      <c r="K141" s="6"/>
      <c r="L141" s="6"/>
      <c r="M141" s="6"/>
      <c r="N141" s="6"/>
      <c r="O141" s="6"/>
      <c r="P141" s="6"/>
      <c r="Q141" s="6"/>
      <c r="R141" s="255"/>
      <c r="S141" s="276"/>
      <c r="T141" s="56"/>
      <c r="U141" s="8"/>
      <c r="V141" s="273"/>
      <c r="W141" s="208"/>
      <c r="X141" s="6"/>
      <c r="Y141" s="6"/>
      <c r="Z141" s="6"/>
      <c r="AA141" s="6"/>
      <c r="AB141" s="6"/>
      <c r="AC141" s="6"/>
      <c r="AD141" s="6"/>
      <c r="AE141" s="6"/>
      <c r="AF141" s="255"/>
      <c r="AG141" s="276"/>
      <c r="AH141" s="56"/>
      <c r="AI141" s="8"/>
      <c r="AJ141" s="273"/>
      <c r="AK141" s="208"/>
      <c r="AL141" s="6"/>
      <c r="AM141" s="6"/>
      <c r="AN141" s="6"/>
      <c r="AO141" s="6"/>
      <c r="AP141" s="6"/>
      <c r="AQ141" s="6"/>
      <c r="AR141" s="6"/>
      <c r="AS141" s="6"/>
      <c r="AT141" s="255"/>
      <c r="AU141" s="276"/>
      <c r="AV141" s="56"/>
      <c r="AW141" s="8"/>
      <c r="AX141" s="273"/>
      <c r="AY141" s="208"/>
      <c r="AZ141" s="6"/>
      <c r="BA141" s="6"/>
      <c r="BB141" s="6"/>
      <c r="BC141" s="6"/>
      <c r="BD141" s="6"/>
      <c r="BE141" s="6"/>
      <c r="BF141" s="6"/>
      <c r="BG141" s="6"/>
      <c r="BH141" s="255"/>
      <c r="BI141" s="276"/>
      <c r="BJ141" s="56"/>
      <c r="BK141" s="8"/>
      <c r="BL141" s="273"/>
      <c r="BM141" s="208"/>
      <c r="BN141" s="6"/>
      <c r="BO141" s="6"/>
      <c r="BP141" s="6"/>
      <c r="BQ141" s="6"/>
      <c r="BR141" s="6"/>
      <c r="BS141" s="6"/>
      <c r="BT141" s="6"/>
      <c r="BU141" s="6"/>
      <c r="BV141" s="255"/>
      <c r="BW141" s="276"/>
      <c r="BX141" s="56"/>
      <c r="BY141" s="8"/>
      <c r="BZ141" s="273"/>
      <c r="CA141" s="208"/>
      <c r="CB141" s="6"/>
      <c r="CC141" s="6"/>
      <c r="CD141" s="6"/>
      <c r="CE141" s="6"/>
      <c r="CF141" s="6"/>
      <c r="CG141" s="6"/>
      <c r="CH141" s="6"/>
      <c r="CI141" s="6"/>
      <c r="CJ141" s="255"/>
      <c r="CK141" s="276"/>
      <c r="CL141" s="56"/>
      <c r="CM141" s="8"/>
      <c r="CN141" s="273"/>
      <c r="CO141" s="284"/>
    </row>
    <row r="142" spans="1:93" ht="15.75" customHeight="1">
      <c r="A142" s="306" t="s">
        <v>33</v>
      </c>
      <c r="B142" s="8" t="s">
        <v>15</v>
      </c>
      <c r="C142" s="8"/>
      <c r="D142" s="197">
        <v>381</v>
      </c>
      <c r="E142" s="118" t="s">
        <v>175</v>
      </c>
      <c r="F142" s="195" t="s">
        <v>108</v>
      </c>
      <c r="G142" s="195" t="s">
        <v>165</v>
      </c>
      <c r="H142" s="309"/>
      <c r="I142" s="208"/>
      <c r="J142" s="6"/>
      <c r="K142" s="6"/>
      <c r="L142" s="6"/>
      <c r="M142" s="6"/>
      <c r="N142" s="6"/>
      <c r="O142" s="6"/>
      <c r="P142" s="6"/>
      <c r="Q142" s="6"/>
      <c r="R142" s="255"/>
      <c r="S142" s="276"/>
      <c r="T142" s="56"/>
      <c r="U142" s="8"/>
      <c r="V142" s="273"/>
      <c r="W142" s="208"/>
      <c r="X142" s="6"/>
      <c r="Y142" s="6"/>
      <c r="Z142" s="6"/>
      <c r="AA142" s="6"/>
      <c r="AB142" s="6"/>
      <c r="AC142" s="6"/>
      <c r="AD142" s="6"/>
      <c r="AE142" s="6"/>
      <c r="AF142" s="255"/>
      <c r="AG142" s="276"/>
      <c r="AH142" s="56"/>
      <c r="AI142" s="8"/>
      <c r="AJ142" s="273"/>
      <c r="AK142" s="208"/>
      <c r="AL142" s="6"/>
      <c r="AM142" s="6"/>
      <c r="AN142" s="6"/>
      <c r="AO142" s="6"/>
      <c r="AP142" s="6"/>
      <c r="AQ142" s="6"/>
      <c r="AR142" s="6"/>
      <c r="AS142" s="6"/>
      <c r="AT142" s="255"/>
      <c r="AU142" s="276"/>
      <c r="AV142" s="56"/>
      <c r="AW142" s="8"/>
      <c r="AX142" s="273"/>
      <c r="AY142" s="208"/>
      <c r="AZ142" s="6"/>
      <c r="BA142" s="6"/>
      <c r="BB142" s="6"/>
      <c r="BC142" s="6"/>
      <c r="BD142" s="6"/>
      <c r="BE142" s="6"/>
      <c r="BF142" s="6"/>
      <c r="BG142" s="6"/>
      <c r="BH142" s="255"/>
      <c r="BI142" s="276"/>
      <c r="BJ142" s="56"/>
      <c r="BK142" s="8"/>
      <c r="BL142" s="273"/>
      <c r="BM142" s="208"/>
      <c r="BN142" s="6"/>
      <c r="BO142" s="6"/>
      <c r="BP142" s="6"/>
      <c r="BQ142" s="6"/>
      <c r="BR142" s="6"/>
      <c r="BS142" s="6"/>
      <c r="BT142" s="6"/>
      <c r="BU142" s="6"/>
      <c r="BV142" s="255"/>
      <c r="BW142" s="276"/>
      <c r="BX142" s="56"/>
      <c r="BY142" s="8"/>
      <c r="BZ142" s="273"/>
      <c r="CA142" s="208"/>
      <c r="CB142" s="6"/>
      <c r="CC142" s="6"/>
      <c r="CD142" s="6"/>
      <c r="CE142" s="6"/>
      <c r="CF142" s="6"/>
      <c r="CG142" s="6"/>
      <c r="CH142" s="6"/>
      <c r="CI142" s="6"/>
      <c r="CJ142" s="255"/>
      <c r="CK142" s="276"/>
      <c r="CL142" s="56"/>
      <c r="CM142" s="8"/>
      <c r="CN142" s="273"/>
      <c r="CO142" s="284"/>
    </row>
    <row r="143" spans="1:93" ht="15.75" customHeight="1">
      <c r="A143" s="304" t="s">
        <v>33</v>
      </c>
      <c r="B143" s="64" t="s">
        <v>8</v>
      </c>
      <c r="C143" s="65" t="s">
        <v>20</v>
      </c>
      <c r="D143" s="193">
        <v>381</v>
      </c>
      <c r="E143" s="157" t="s">
        <v>175</v>
      </c>
      <c r="F143" s="119" t="s">
        <v>108</v>
      </c>
      <c r="G143" s="119" t="s">
        <v>165</v>
      </c>
      <c r="H143" s="308"/>
      <c r="I143" s="263"/>
      <c r="J143" s="70"/>
      <c r="K143" s="70"/>
      <c r="L143" s="70"/>
      <c r="M143" s="80" t="s">
        <v>115</v>
      </c>
      <c r="N143" s="79">
        <f>SUM(N144:N145)</f>
        <v>0</v>
      </c>
      <c r="O143" s="79">
        <f>SUM(O144:O145)</f>
        <v>0</v>
      </c>
      <c r="P143" s="80" t="s">
        <v>115</v>
      </c>
      <c r="Q143" s="79">
        <f>SUM(Q144:Q145)</f>
        <v>0</v>
      </c>
      <c r="R143" s="256">
        <f>SUM(R144:R145)</f>
        <v>0</v>
      </c>
      <c r="S143" s="270"/>
      <c r="T143" s="79"/>
      <c r="U143" s="79"/>
      <c r="V143" s="271"/>
      <c r="W143" s="263"/>
      <c r="X143" s="70"/>
      <c r="Y143" s="70"/>
      <c r="Z143" s="70"/>
      <c r="AA143" s="80" t="s">
        <v>115</v>
      </c>
      <c r="AB143" s="79">
        <f>SUM(AB144:AB145)</f>
        <v>0</v>
      </c>
      <c r="AC143" s="79">
        <f>SUM(AC144:AC145)</f>
        <v>0</v>
      </c>
      <c r="AD143" s="80" t="s">
        <v>115</v>
      </c>
      <c r="AE143" s="79">
        <f>SUM(AE144:AE145)</f>
        <v>0</v>
      </c>
      <c r="AF143" s="256">
        <f>SUM(AF144:AF145)</f>
        <v>0</v>
      </c>
      <c r="AG143" s="270"/>
      <c r="AH143" s="79"/>
      <c r="AI143" s="79"/>
      <c r="AJ143" s="271"/>
      <c r="AK143" s="263"/>
      <c r="AL143" s="70"/>
      <c r="AM143" s="70"/>
      <c r="AN143" s="70"/>
      <c r="AO143" s="80" t="s">
        <v>115</v>
      </c>
      <c r="AP143" s="79">
        <f>SUM(AP144:AP145)</f>
        <v>0</v>
      </c>
      <c r="AQ143" s="79">
        <f>SUM(AQ144:AQ145)</f>
        <v>0</v>
      </c>
      <c r="AR143" s="80" t="s">
        <v>115</v>
      </c>
      <c r="AS143" s="79">
        <f>SUM(AS144:AS145)</f>
        <v>0</v>
      </c>
      <c r="AT143" s="256">
        <f>SUM(AT144:AT145)</f>
        <v>0</v>
      </c>
      <c r="AU143" s="270"/>
      <c r="AV143" s="79"/>
      <c r="AW143" s="79"/>
      <c r="AX143" s="271"/>
      <c r="AY143" s="263"/>
      <c r="AZ143" s="70"/>
      <c r="BA143" s="70"/>
      <c r="BB143" s="70"/>
      <c r="BC143" s="80" t="s">
        <v>115</v>
      </c>
      <c r="BD143" s="79">
        <f>SUM(BD144:BD145)</f>
        <v>0</v>
      </c>
      <c r="BE143" s="79">
        <f>SUM(BE144:BE145)</f>
        <v>0</v>
      </c>
      <c r="BF143" s="80" t="s">
        <v>115</v>
      </c>
      <c r="BG143" s="79">
        <f>SUM(BG144:BG145)</f>
        <v>0</v>
      </c>
      <c r="BH143" s="256">
        <f>SUM(BH144:BH145)</f>
        <v>0</v>
      </c>
      <c r="BI143" s="270"/>
      <c r="BJ143" s="79"/>
      <c r="BK143" s="79"/>
      <c r="BL143" s="271"/>
      <c r="BM143" s="263"/>
      <c r="BN143" s="70"/>
      <c r="BO143" s="70"/>
      <c r="BP143" s="70"/>
      <c r="BQ143" s="80" t="s">
        <v>115</v>
      </c>
      <c r="BR143" s="79">
        <f>SUM(BR144:BR145)</f>
        <v>0</v>
      </c>
      <c r="BS143" s="79">
        <f>SUM(BS144:BS145)</f>
        <v>0</v>
      </c>
      <c r="BT143" s="80" t="s">
        <v>115</v>
      </c>
      <c r="BU143" s="79">
        <f>SUM(BU144:BU145)</f>
        <v>0</v>
      </c>
      <c r="BV143" s="256">
        <f>SUM(BV144:BV145)</f>
        <v>0</v>
      </c>
      <c r="BW143" s="270"/>
      <c r="BX143" s="79"/>
      <c r="BY143" s="79"/>
      <c r="BZ143" s="271"/>
      <c r="CA143" s="263"/>
      <c r="CB143" s="70"/>
      <c r="CC143" s="70"/>
      <c r="CD143" s="70"/>
      <c r="CE143" s="80" t="s">
        <v>115</v>
      </c>
      <c r="CF143" s="79">
        <f>SUM(CF144:CF145)</f>
        <v>0</v>
      </c>
      <c r="CG143" s="79">
        <f>SUM(CG144:CG145)</f>
        <v>0</v>
      </c>
      <c r="CH143" s="80" t="s">
        <v>115</v>
      </c>
      <c r="CI143" s="79">
        <f>SUM(CI144:CI145)</f>
        <v>0</v>
      </c>
      <c r="CJ143" s="256">
        <f>SUM(CJ144:CJ145)</f>
        <v>0</v>
      </c>
      <c r="CK143" s="270"/>
      <c r="CL143" s="79"/>
      <c r="CM143" s="79"/>
      <c r="CN143" s="271"/>
      <c r="CO143" s="285"/>
    </row>
    <row r="144" spans="1:93" ht="15.75" customHeight="1">
      <c r="A144" s="306" t="s">
        <v>33</v>
      </c>
      <c r="B144" s="8" t="s">
        <v>8</v>
      </c>
      <c r="C144" s="8"/>
      <c r="D144" s="197">
        <v>381</v>
      </c>
      <c r="E144" s="118" t="s">
        <v>175</v>
      </c>
      <c r="F144" s="195" t="s">
        <v>108</v>
      </c>
      <c r="G144" s="195" t="s">
        <v>165</v>
      </c>
      <c r="H144" s="309"/>
      <c r="I144" s="128"/>
      <c r="J144" s="5"/>
      <c r="K144" s="5"/>
      <c r="L144" s="5"/>
      <c r="M144" s="5"/>
      <c r="N144" s="5"/>
      <c r="O144" s="5"/>
      <c r="P144" s="5"/>
      <c r="Q144" s="5"/>
      <c r="R144" s="145"/>
      <c r="S144" s="276"/>
      <c r="T144" s="56"/>
      <c r="U144" s="8"/>
      <c r="V144" s="273"/>
      <c r="W144" s="128"/>
      <c r="X144" s="5"/>
      <c r="Y144" s="5"/>
      <c r="Z144" s="5"/>
      <c r="AA144" s="5"/>
      <c r="AB144" s="5"/>
      <c r="AC144" s="5"/>
      <c r="AD144" s="5"/>
      <c r="AE144" s="5"/>
      <c r="AF144" s="145"/>
      <c r="AG144" s="276"/>
      <c r="AH144" s="56"/>
      <c r="AI144" s="8"/>
      <c r="AJ144" s="273"/>
      <c r="AK144" s="128"/>
      <c r="AL144" s="5"/>
      <c r="AM144" s="5"/>
      <c r="AN144" s="5"/>
      <c r="AO144" s="5"/>
      <c r="AP144" s="5"/>
      <c r="AQ144" s="5"/>
      <c r="AR144" s="5"/>
      <c r="AS144" s="5"/>
      <c r="AT144" s="145"/>
      <c r="AU144" s="276"/>
      <c r="AV144" s="56"/>
      <c r="AW144" s="8"/>
      <c r="AX144" s="273"/>
      <c r="AY144" s="128"/>
      <c r="AZ144" s="5"/>
      <c r="BA144" s="5"/>
      <c r="BB144" s="5"/>
      <c r="BC144" s="5"/>
      <c r="BD144" s="5"/>
      <c r="BE144" s="5"/>
      <c r="BF144" s="5"/>
      <c r="BG144" s="5"/>
      <c r="BH144" s="145"/>
      <c r="BI144" s="276"/>
      <c r="BJ144" s="56"/>
      <c r="BK144" s="8"/>
      <c r="BL144" s="273"/>
      <c r="BM144" s="128"/>
      <c r="BN144" s="5"/>
      <c r="BO144" s="5"/>
      <c r="BP144" s="5"/>
      <c r="BQ144" s="5"/>
      <c r="BR144" s="5"/>
      <c r="BS144" s="5"/>
      <c r="BT144" s="5"/>
      <c r="BU144" s="5"/>
      <c r="BV144" s="145"/>
      <c r="BW144" s="276"/>
      <c r="BX144" s="56"/>
      <c r="BY144" s="8"/>
      <c r="BZ144" s="273"/>
      <c r="CA144" s="128"/>
      <c r="CB144" s="5"/>
      <c r="CC144" s="5"/>
      <c r="CD144" s="5"/>
      <c r="CE144" s="5"/>
      <c r="CF144" s="5"/>
      <c r="CG144" s="5"/>
      <c r="CH144" s="5"/>
      <c r="CI144" s="5"/>
      <c r="CJ144" s="145"/>
      <c r="CK144" s="276"/>
      <c r="CL144" s="56"/>
      <c r="CM144" s="8"/>
      <c r="CN144" s="273"/>
      <c r="CO144" s="284"/>
    </row>
    <row r="145" spans="1:93" ht="15.75" customHeight="1">
      <c r="A145" s="306" t="s">
        <v>33</v>
      </c>
      <c r="B145" s="8" t="s">
        <v>8</v>
      </c>
      <c r="C145" s="8"/>
      <c r="D145" s="197">
        <v>381</v>
      </c>
      <c r="E145" s="118" t="s">
        <v>175</v>
      </c>
      <c r="F145" s="195" t="s">
        <v>108</v>
      </c>
      <c r="G145" s="195" t="s">
        <v>165</v>
      </c>
      <c r="H145" s="309"/>
      <c r="I145" s="128"/>
      <c r="J145" s="5"/>
      <c r="K145" s="5"/>
      <c r="L145" s="5"/>
      <c r="M145" s="5"/>
      <c r="N145" s="5"/>
      <c r="O145" s="5"/>
      <c r="P145" s="5"/>
      <c r="Q145" s="5"/>
      <c r="R145" s="145"/>
      <c r="S145" s="276"/>
      <c r="T145" s="56"/>
      <c r="U145" s="8"/>
      <c r="V145" s="273"/>
      <c r="W145" s="128"/>
      <c r="X145" s="5"/>
      <c r="Y145" s="5"/>
      <c r="Z145" s="5"/>
      <c r="AA145" s="5"/>
      <c r="AB145" s="5"/>
      <c r="AC145" s="5"/>
      <c r="AD145" s="5"/>
      <c r="AE145" s="5"/>
      <c r="AF145" s="145"/>
      <c r="AG145" s="276"/>
      <c r="AH145" s="56"/>
      <c r="AI145" s="8"/>
      <c r="AJ145" s="273"/>
      <c r="AK145" s="128"/>
      <c r="AL145" s="5"/>
      <c r="AM145" s="5"/>
      <c r="AN145" s="5"/>
      <c r="AO145" s="5"/>
      <c r="AP145" s="5"/>
      <c r="AQ145" s="5"/>
      <c r="AR145" s="5"/>
      <c r="AS145" s="5"/>
      <c r="AT145" s="145"/>
      <c r="AU145" s="276"/>
      <c r="AV145" s="56"/>
      <c r="AW145" s="8"/>
      <c r="AX145" s="273"/>
      <c r="AY145" s="128"/>
      <c r="AZ145" s="5"/>
      <c r="BA145" s="5"/>
      <c r="BB145" s="5"/>
      <c r="BC145" s="5"/>
      <c r="BD145" s="5"/>
      <c r="BE145" s="5"/>
      <c r="BF145" s="5"/>
      <c r="BG145" s="5"/>
      <c r="BH145" s="145"/>
      <c r="BI145" s="276"/>
      <c r="BJ145" s="56"/>
      <c r="BK145" s="8"/>
      <c r="BL145" s="273"/>
      <c r="BM145" s="128"/>
      <c r="BN145" s="5"/>
      <c r="BO145" s="5"/>
      <c r="BP145" s="5"/>
      <c r="BQ145" s="5"/>
      <c r="BR145" s="5"/>
      <c r="BS145" s="5"/>
      <c r="BT145" s="5"/>
      <c r="BU145" s="5"/>
      <c r="BV145" s="145"/>
      <c r="BW145" s="276"/>
      <c r="BX145" s="56"/>
      <c r="BY145" s="8"/>
      <c r="BZ145" s="273"/>
      <c r="CA145" s="128"/>
      <c r="CB145" s="5"/>
      <c r="CC145" s="5"/>
      <c r="CD145" s="5"/>
      <c r="CE145" s="5"/>
      <c r="CF145" s="5"/>
      <c r="CG145" s="5"/>
      <c r="CH145" s="5"/>
      <c r="CI145" s="5"/>
      <c r="CJ145" s="145"/>
      <c r="CK145" s="276"/>
      <c r="CL145" s="56"/>
      <c r="CM145" s="8"/>
      <c r="CN145" s="273"/>
      <c r="CO145" s="284"/>
    </row>
    <row r="146" spans="1:93" ht="15.75" customHeight="1">
      <c r="A146" s="302" t="s">
        <v>33</v>
      </c>
      <c r="B146" s="1" t="s">
        <v>172</v>
      </c>
      <c r="C146" s="2" t="s">
        <v>174</v>
      </c>
      <c r="D146" s="1">
        <v>1</v>
      </c>
      <c r="E146" s="2" t="s">
        <v>173</v>
      </c>
      <c r="F146" s="38" t="s">
        <v>108</v>
      </c>
      <c r="G146" s="2" t="s">
        <v>165</v>
      </c>
      <c r="H146" s="303"/>
      <c r="I146" s="262"/>
      <c r="J146" s="3"/>
      <c r="K146" s="3"/>
      <c r="L146" s="3"/>
      <c r="M146" s="38" t="s">
        <v>261</v>
      </c>
      <c r="N146" s="81">
        <f>N147+N150+N157</f>
        <v>0</v>
      </c>
      <c r="O146" s="81">
        <f>O147+O150+O157</f>
        <v>0</v>
      </c>
      <c r="P146" s="38" t="s">
        <v>262</v>
      </c>
      <c r="Q146" s="81">
        <f>Q147+Q150+Q157</f>
        <v>0</v>
      </c>
      <c r="R146" s="89">
        <f>R147+R150+R157</f>
        <v>0</v>
      </c>
      <c r="S146" s="268"/>
      <c r="T146" s="81"/>
      <c r="U146" s="81"/>
      <c r="V146" s="269"/>
      <c r="W146" s="262"/>
      <c r="X146" s="3"/>
      <c r="Y146" s="3"/>
      <c r="Z146" s="3"/>
      <c r="AA146" s="38" t="s">
        <v>261</v>
      </c>
      <c r="AB146" s="81">
        <f>AB147+AB150+AB157</f>
        <v>0</v>
      </c>
      <c r="AC146" s="81">
        <f>AC147+AC150+AC157</f>
        <v>0</v>
      </c>
      <c r="AD146" s="38" t="s">
        <v>262</v>
      </c>
      <c r="AE146" s="81">
        <f>AE147+AE150+AE157</f>
        <v>0</v>
      </c>
      <c r="AF146" s="89">
        <f>AF147+AF150+AF157</f>
        <v>0</v>
      </c>
      <c r="AG146" s="268"/>
      <c r="AH146" s="81"/>
      <c r="AI146" s="81"/>
      <c r="AJ146" s="269"/>
      <c r="AK146" s="262"/>
      <c r="AL146" s="3"/>
      <c r="AM146" s="3"/>
      <c r="AN146" s="3"/>
      <c r="AO146" s="38" t="s">
        <v>116</v>
      </c>
      <c r="AP146" s="81">
        <f>AP147+AP150+AP157</f>
        <v>6.2678249999999993</v>
      </c>
      <c r="AQ146" s="81">
        <f>AQ147+AQ150+AQ157</f>
        <v>524558999.99999994</v>
      </c>
      <c r="AR146" s="38" t="s">
        <v>116</v>
      </c>
      <c r="AS146" s="81">
        <f>AS147+AS150+AS157</f>
        <v>0.83647902250000006</v>
      </c>
      <c r="AT146" s="89">
        <f>AT147+AT150+AT157</f>
        <v>71786752.499999985</v>
      </c>
      <c r="AU146" s="268"/>
      <c r="AV146" s="81"/>
      <c r="AW146" s="81"/>
      <c r="AX146" s="269"/>
      <c r="AY146" s="262"/>
      <c r="AZ146" s="3"/>
      <c r="BA146" s="3"/>
      <c r="BB146" s="3"/>
      <c r="BC146" s="38" t="s">
        <v>116</v>
      </c>
      <c r="BD146" s="81">
        <f>BD147+BD150+BD157</f>
        <v>10.128620000000002</v>
      </c>
      <c r="BE146" s="81">
        <f>BE147+BE150+BE157</f>
        <v>50643100.000000007</v>
      </c>
      <c r="BF146" s="38" t="s">
        <v>116</v>
      </c>
      <c r="BG146" s="81">
        <f>BG147+BG150+BG157</f>
        <v>0.85181694200000013</v>
      </c>
      <c r="BH146" s="89">
        <f>BH147+BH150+BH157</f>
        <v>4259084.7100000009</v>
      </c>
      <c r="BI146" s="268"/>
      <c r="BJ146" s="81"/>
      <c r="BK146" s="81"/>
      <c r="BL146" s="269"/>
      <c r="BM146" s="262"/>
      <c r="BN146" s="3"/>
      <c r="BO146" s="3"/>
      <c r="BP146" s="3"/>
      <c r="BQ146" s="38" t="s">
        <v>116</v>
      </c>
      <c r="BR146" s="81">
        <f>BR147+BR150+BR157</f>
        <v>0</v>
      </c>
      <c r="BS146" s="81">
        <f>BS147+BS150+BS157</f>
        <v>0</v>
      </c>
      <c r="BT146" s="38" t="s">
        <v>116</v>
      </c>
      <c r="BU146" s="81">
        <f>BU147+BU150+BU157</f>
        <v>0</v>
      </c>
      <c r="BV146" s="89">
        <f>BV147+BV150+BV157</f>
        <v>0</v>
      </c>
      <c r="BW146" s="268"/>
      <c r="BX146" s="81"/>
      <c r="BY146" s="81"/>
      <c r="BZ146" s="269"/>
      <c r="CA146" s="262"/>
      <c r="CB146" s="3"/>
      <c r="CC146" s="3"/>
      <c r="CD146" s="3"/>
      <c r="CE146" s="38" t="s">
        <v>116</v>
      </c>
      <c r="CF146" s="81">
        <f>CF147+CF150+CF157</f>
        <v>0</v>
      </c>
      <c r="CG146" s="81">
        <f>CG147+CG150+CG157</f>
        <v>0</v>
      </c>
      <c r="CH146" s="38" t="s">
        <v>116</v>
      </c>
      <c r="CI146" s="81">
        <f>CI147+CI150+CI157</f>
        <v>0</v>
      </c>
      <c r="CJ146" s="89">
        <f>CJ147+CJ150+CJ157</f>
        <v>0</v>
      </c>
      <c r="CK146" s="268"/>
      <c r="CL146" s="81"/>
      <c r="CM146" s="81"/>
      <c r="CN146" s="269"/>
      <c r="CO146" s="282"/>
    </row>
    <row r="147" spans="1:93" ht="15.75" customHeight="1">
      <c r="A147" s="304" t="s">
        <v>33</v>
      </c>
      <c r="B147" s="64" t="s">
        <v>168</v>
      </c>
      <c r="C147" s="65" t="s">
        <v>174</v>
      </c>
      <c r="D147" s="193">
        <v>116</v>
      </c>
      <c r="E147" s="157" t="s">
        <v>173</v>
      </c>
      <c r="F147" s="119" t="s">
        <v>108</v>
      </c>
      <c r="G147" s="119" t="s">
        <v>165</v>
      </c>
      <c r="H147" s="308"/>
      <c r="I147" s="263"/>
      <c r="J147" s="70"/>
      <c r="K147" s="70"/>
      <c r="L147" s="70"/>
      <c r="M147" s="80" t="s">
        <v>115</v>
      </c>
      <c r="N147" s="79">
        <f>SUM(N148:N149)</f>
        <v>0</v>
      </c>
      <c r="O147" s="79">
        <f>SUM(O148:O149)</f>
        <v>0</v>
      </c>
      <c r="P147" s="80" t="s">
        <v>115</v>
      </c>
      <c r="Q147" s="79">
        <f>SUM(Q148:Q149)</f>
        <v>0</v>
      </c>
      <c r="R147" s="256">
        <f>SUM(R148:R149)</f>
        <v>0</v>
      </c>
      <c r="S147" s="270"/>
      <c r="T147" s="79"/>
      <c r="U147" s="79"/>
      <c r="V147" s="271"/>
      <c r="W147" s="263"/>
      <c r="X147" s="70"/>
      <c r="Y147" s="70"/>
      <c r="Z147" s="70"/>
      <c r="AA147" s="80" t="s">
        <v>115</v>
      </c>
      <c r="AB147" s="79">
        <f>SUM(AB148:AB149)</f>
        <v>0</v>
      </c>
      <c r="AC147" s="79">
        <f>SUM(AC148:AC149)</f>
        <v>0</v>
      </c>
      <c r="AD147" s="80" t="s">
        <v>115</v>
      </c>
      <c r="AE147" s="79">
        <f>SUM(AE148:AE149)</f>
        <v>0</v>
      </c>
      <c r="AF147" s="256">
        <f>SUM(AF148:AF149)</f>
        <v>0</v>
      </c>
      <c r="AG147" s="270"/>
      <c r="AH147" s="79"/>
      <c r="AI147" s="79"/>
      <c r="AJ147" s="271"/>
      <c r="AK147" s="263"/>
      <c r="AL147" s="70"/>
      <c r="AM147" s="70"/>
      <c r="AN147" s="70"/>
      <c r="AO147" s="80" t="s">
        <v>115</v>
      </c>
      <c r="AP147" s="79">
        <f>SUM(AP148:AP149)</f>
        <v>0</v>
      </c>
      <c r="AQ147" s="79">
        <f>SUM(AQ148:AQ149)</f>
        <v>0</v>
      </c>
      <c r="AR147" s="80" t="s">
        <v>115</v>
      </c>
      <c r="AS147" s="79">
        <f>SUM(AS148:AS149)</f>
        <v>0</v>
      </c>
      <c r="AT147" s="256">
        <f>SUM(AT148:AT149)</f>
        <v>0</v>
      </c>
      <c r="AU147" s="270"/>
      <c r="AV147" s="79"/>
      <c r="AW147" s="79"/>
      <c r="AX147" s="271"/>
      <c r="AY147" s="263"/>
      <c r="AZ147" s="70"/>
      <c r="BA147" s="70"/>
      <c r="BB147" s="70"/>
      <c r="BC147" s="80" t="s">
        <v>115</v>
      </c>
      <c r="BD147" s="79">
        <f>SUM(BD148:BD149)</f>
        <v>0</v>
      </c>
      <c r="BE147" s="79">
        <f>SUM(BE148:BE149)</f>
        <v>0</v>
      </c>
      <c r="BF147" s="80" t="s">
        <v>115</v>
      </c>
      <c r="BG147" s="79">
        <f>SUM(BG148:BG149)</f>
        <v>0</v>
      </c>
      <c r="BH147" s="256">
        <f>SUM(BH148:BH149)</f>
        <v>0</v>
      </c>
      <c r="BI147" s="270"/>
      <c r="BJ147" s="79"/>
      <c r="BK147" s="79"/>
      <c r="BL147" s="271"/>
      <c r="BM147" s="263"/>
      <c r="BN147" s="70"/>
      <c r="BO147" s="70"/>
      <c r="BP147" s="70"/>
      <c r="BQ147" s="80" t="s">
        <v>115</v>
      </c>
      <c r="BR147" s="79">
        <f>SUM(BR148:BR149)</f>
        <v>0</v>
      </c>
      <c r="BS147" s="79">
        <f>SUM(BS148:BS149)</f>
        <v>0</v>
      </c>
      <c r="BT147" s="80" t="s">
        <v>115</v>
      </c>
      <c r="BU147" s="79">
        <f>SUM(BU148:BU149)</f>
        <v>0</v>
      </c>
      <c r="BV147" s="256">
        <f>SUM(BV148:BV149)</f>
        <v>0</v>
      </c>
      <c r="BW147" s="270"/>
      <c r="BX147" s="79"/>
      <c r="BY147" s="79"/>
      <c r="BZ147" s="271"/>
      <c r="CA147" s="263"/>
      <c r="CB147" s="70"/>
      <c r="CC147" s="70"/>
      <c r="CD147" s="70"/>
      <c r="CE147" s="80" t="s">
        <v>115</v>
      </c>
      <c r="CF147" s="79">
        <f>SUM(CF148:CF149)</f>
        <v>0</v>
      </c>
      <c r="CG147" s="79">
        <f>SUM(CG148:CG149)</f>
        <v>0</v>
      </c>
      <c r="CH147" s="80" t="s">
        <v>115</v>
      </c>
      <c r="CI147" s="79">
        <f>SUM(CI148:CI149)</f>
        <v>0</v>
      </c>
      <c r="CJ147" s="256">
        <f>SUM(CJ148:CJ149)</f>
        <v>0</v>
      </c>
      <c r="CK147" s="270"/>
      <c r="CL147" s="79"/>
      <c r="CM147" s="79"/>
      <c r="CN147" s="271"/>
      <c r="CO147" s="283"/>
    </row>
    <row r="148" spans="1:93" ht="45">
      <c r="A148" s="306" t="s">
        <v>33</v>
      </c>
      <c r="B148" s="8" t="s">
        <v>168</v>
      </c>
      <c r="C148" s="8">
        <v>1</v>
      </c>
      <c r="D148" s="199">
        <v>116</v>
      </c>
      <c r="E148" s="118" t="s">
        <v>173</v>
      </c>
      <c r="F148" s="195" t="s">
        <v>108</v>
      </c>
      <c r="G148" s="195" t="s">
        <v>165</v>
      </c>
      <c r="H148" s="309"/>
      <c r="I148" s="208"/>
      <c r="J148" s="6"/>
      <c r="K148" s="6"/>
      <c r="L148" s="6"/>
      <c r="M148" s="6"/>
      <c r="N148" s="6"/>
      <c r="O148" s="6"/>
      <c r="P148" s="6"/>
      <c r="Q148" s="6"/>
      <c r="R148" s="255"/>
      <c r="S148" s="276"/>
      <c r="T148" s="56"/>
      <c r="U148" s="8"/>
      <c r="V148" s="273"/>
      <c r="W148" s="208"/>
      <c r="X148" s="6"/>
      <c r="Y148" s="6"/>
      <c r="Z148" s="6"/>
      <c r="AA148" s="6"/>
      <c r="AB148" s="6"/>
      <c r="AC148" s="6"/>
      <c r="AD148" s="6"/>
      <c r="AE148" s="6"/>
      <c r="AF148" s="255"/>
      <c r="AG148" s="276"/>
      <c r="AH148" s="56"/>
      <c r="AI148" s="8"/>
      <c r="AJ148" s="273"/>
      <c r="AK148" s="265" t="s">
        <v>580</v>
      </c>
      <c r="AL148" s="51">
        <v>1</v>
      </c>
      <c r="AM148" s="51">
        <v>1</v>
      </c>
      <c r="AN148" s="51">
        <v>1</v>
      </c>
      <c r="AO148" s="52">
        <f>100-'PLAN_EXEC ATÉ 2022)'!AJ156</f>
        <v>0</v>
      </c>
      <c r="AP148" s="52">
        <f t="shared" ref="AP148" si="67">AN148*AO148/100</f>
        <v>0</v>
      </c>
      <c r="AQ148" s="139">
        <f>AP148*AUXILIAR!$B$57</f>
        <v>0</v>
      </c>
      <c r="AR148" s="52">
        <v>0</v>
      </c>
      <c r="AS148" s="182">
        <f t="shared" ref="AS148" si="68">AP148*AR148/100</f>
        <v>0</v>
      </c>
      <c r="AT148" s="260">
        <f>AS148*AUXILIAR!$B$57</f>
        <v>0</v>
      </c>
      <c r="AU148" s="287"/>
      <c r="AV148" s="139"/>
      <c r="AW148" s="52"/>
      <c r="AX148" s="275"/>
      <c r="AY148" s="208"/>
      <c r="AZ148" s="6"/>
      <c r="BA148" s="6"/>
      <c r="BB148" s="6"/>
      <c r="BC148" s="6"/>
      <c r="BD148" s="6"/>
      <c r="BE148" s="6"/>
      <c r="BF148" s="6"/>
      <c r="BG148" s="6"/>
      <c r="BH148" s="255"/>
      <c r="BI148" s="272"/>
      <c r="BJ148" s="56"/>
      <c r="BK148" s="8"/>
      <c r="BL148" s="273"/>
      <c r="BM148" s="208"/>
      <c r="BN148" s="6"/>
      <c r="BO148" s="6"/>
      <c r="BP148" s="6"/>
      <c r="BQ148" s="6"/>
      <c r="BR148" s="6"/>
      <c r="BS148" s="6"/>
      <c r="BT148" s="6"/>
      <c r="BU148" s="6"/>
      <c r="BV148" s="255"/>
      <c r="BW148" s="272"/>
      <c r="BX148" s="56"/>
      <c r="BY148" s="8"/>
      <c r="BZ148" s="273"/>
      <c r="CA148" s="208"/>
      <c r="CB148" s="6"/>
      <c r="CC148" s="6"/>
      <c r="CD148" s="6"/>
      <c r="CE148" s="6"/>
      <c r="CF148" s="6"/>
      <c r="CG148" s="6"/>
      <c r="CH148" s="6"/>
      <c r="CI148" s="6"/>
      <c r="CJ148" s="255"/>
      <c r="CK148" s="272"/>
      <c r="CL148" s="56"/>
      <c r="CM148" s="8"/>
      <c r="CN148" s="273"/>
      <c r="CO148" s="284"/>
    </row>
    <row r="149" spans="1:93" ht="15.75" customHeight="1">
      <c r="A149" s="306" t="s">
        <v>33</v>
      </c>
      <c r="B149" s="8" t="s">
        <v>168</v>
      </c>
      <c r="C149" s="8"/>
      <c r="D149" s="199">
        <v>116</v>
      </c>
      <c r="E149" s="118" t="s">
        <v>173</v>
      </c>
      <c r="F149" s="195" t="s">
        <v>108</v>
      </c>
      <c r="G149" s="195" t="s">
        <v>165</v>
      </c>
      <c r="H149" s="309"/>
      <c r="I149" s="208"/>
      <c r="J149" s="6"/>
      <c r="K149" s="6"/>
      <c r="L149" s="6"/>
      <c r="M149" s="6"/>
      <c r="N149" s="6"/>
      <c r="O149" s="6"/>
      <c r="P149" s="6"/>
      <c r="Q149" s="6"/>
      <c r="R149" s="255"/>
      <c r="S149" s="276"/>
      <c r="T149" s="56"/>
      <c r="U149" s="8"/>
      <c r="V149" s="273"/>
      <c r="W149" s="208"/>
      <c r="X149" s="6"/>
      <c r="Y149" s="6"/>
      <c r="Z149" s="6"/>
      <c r="AA149" s="6"/>
      <c r="AB149" s="6"/>
      <c r="AC149" s="6"/>
      <c r="AD149" s="6"/>
      <c r="AE149" s="6"/>
      <c r="AF149" s="255"/>
      <c r="AG149" s="276"/>
      <c r="AH149" s="56"/>
      <c r="AI149" s="8"/>
      <c r="AJ149" s="273"/>
      <c r="AK149" s="208"/>
      <c r="AL149" s="6"/>
      <c r="AM149" s="6"/>
      <c r="AN149" s="6"/>
      <c r="AO149" s="6"/>
      <c r="AP149" s="6"/>
      <c r="AQ149" s="6"/>
      <c r="AR149" s="6"/>
      <c r="AS149" s="6"/>
      <c r="AT149" s="255"/>
      <c r="AU149" s="276"/>
      <c r="AV149" s="56"/>
      <c r="AW149" s="8"/>
      <c r="AX149" s="273"/>
      <c r="AY149" s="208"/>
      <c r="AZ149" s="6"/>
      <c r="BA149" s="6"/>
      <c r="BB149" s="6"/>
      <c r="BC149" s="6"/>
      <c r="BD149" s="6"/>
      <c r="BE149" s="6"/>
      <c r="BF149" s="6"/>
      <c r="BG149" s="6"/>
      <c r="BH149" s="255"/>
      <c r="BI149" s="276"/>
      <c r="BJ149" s="56"/>
      <c r="BK149" s="8"/>
      <c r="BL149" s="273"/>
      <c r="BM149" s="208"/>
      <c r="BN149" s="6"/>
      <c r="BO149" s="6"/>
      <c r="BP149" s="6"/>
      <c r="BQ149" s="6"/>
      <c r="BR149" s="6"/>
      <c r="BS149" s="6"/>
      <c r="BT149" s="6"/>
      <c r="BU149" s="6"/>
      <c r="BV149" s="255"/>
      <c r="BW149" s="276"/>
      <c r="BX149" s="56"/>
      <c r="BY149" s="8"/>
      <c r="BZ149" s="273"/>
      <c r="CA149" s="208"/>
      <c r="CB149" s="6"/>
      <c r="CC149" s="6"/>
      <c r="CD149" s="6"/>
      <c r="CE149" s="6"/>
      <c r="CF149" s="6"/>
      <c r="CG149" s="6"/>
      <c r="CH149" s="6"/>
      <c r="CI149" s="6"/>
      <c r="CJ149" s="255"/>
      <c r="CK149" s="276"/>
      <c r="CL149" s="56"/>
      <c r="CM149" s="8"/>
      <c r="CN149" s="273"/>
      <c r="CO149" s="284"/>
    </row>
    <row r="150" spans="1:93" ht="15.75" customHeight="1">
      <c r="A150" s="304" t="s">
        <v>33</v>
      </c>
      <c r="B150" s="64" t="s">
        <v>168</v>
      </c>
      <c r="C150" s="65" t="s">
        <v>174</v>
      </c>
      <c r="D150" s="193">
        <v>376</v>
      </c>
      <c r="E150" s="157" t="s">
        <v>173</v>
      </c>
      <c r="F150" s="119" t="s">
        <v>108</v>
      </c>
      <c r="G150" s="119" t="s">
        <v>165</v>
      </c>
      <c r="H150" s="308"/>
      <c r="I150" s="263"/>
      <c r="J150" s="70"/>
      <c r="K150" s="70"/>
      <c r="L150" s="70"/>
      <c r="M150" s="80" t="s">
        <v>115</v>
      </c>
      <c r="N150" s="79">
        <f>SUM(N151:N156)</f>
        <v>0</v>
      </c>
      <c r="O150" s="79">
        <f>SUM(O151:O156)</f>
        <v>0</v>
      </c>
      <c r="P150" s="80" t="s">
        <v>115</v>
      </c>
      <c r="Q150" s="79">
        <f>SUM(Q151:Q156)</f>
        <v>0</v>
      </c>
      <c r="R150" s="256">
        <f>SUM(R151:R156)</f>
        <v>0</v>
      </c>
      <c r="S150" s="270"/>
      <c r="T150" s="79"/>
      <c r="U150" s="79"/>
      <c r="V150" s="271"/>
      <c r="W150" s="263"/>
      <c r="X150" s="70"/>
      <c r="Y150" s="70"/>
      <c r="Z150" s="70"/>
      <c r="AA150" s="80" t="s">
        <v>115</v>
      </c>
      <c r="AB150" s="79">
        <f>SUM(AB151:AB156)</f>
        <v>0</v>
      </c>
      <c r="AC150" s="79">
        <f>SUM(AC151:AC156)</f>
        <v>0</v>
      </c>
      <c r="AD150" s="80" t="s">
        <v>115</v>
      </c>
      <c r="AE150" s="79">
        <f>SUM(AE151:AE156)</f>
        <v>0</v>
      </c>
      <c r="AF150" s="256">
        <f>SUM(AF151:AF156)</f>
        <v>0</v>
      </c>
      <c r="AG150" s="270"/>
      <c r="AH150" s="79"/>
      <c r="AI150" s="79"/>
      <c r="AJ150" s="271"/>
      <c r="AK150" s="263"/>
      <c r="AL150" s="70"/>
      <c r="AM150" s="70"/>
      <c r="AN150" s="70"/>
      <c r="AO150" s="80" t="s">
        <v>115</v>
      </c>
      <c r="AP150" s="79">
        <f>SUM(AP151:AP156)</f>
        <v>0</v>
      </c>
      <c r="AQ150" s="79">
        <f>SUM(AQ151:AQ156)</f>
        <v>0</v>
      </c>
      <c r="AR150" s="80" t="s">
        <v>115</v>
      </c>
      <c r="AS150" s="79">
        <f>SUM(AS151:AS156)</f>
        <v>0</v>
      </c>
      <c r="AT150" s="256">
        <f>SUM(AT151:AT156)</f>
        <v>0</v>
      </c>
      <c r="AU150" s="270"/>
      <c r="AV150" s="79"/>
      <c r="AW150" s="79"/>
      <c r="AX150" s="271"/>
      <c r="AY150" s="263"/>
      <c r="AZ150" s="70"/>
      <c r="BA150" s="70"/>
      <c r="BB150" s="70"/>
      <c r="BC150" s="80" t="s">
        <v>115</v>
      </c>
      <c r="BD150" s="79">
        <f>SUM(BD151:BD156)</f>
        <v>0</v>
      </c>
      <c r="BE150" s="79">
        <f>SUM(BE151:BE156)</f>
        <v>0</v>
      </c>
      <c r="BF150" s="80" t="s">
        <v>115</v>
      </c>
      <c r="BG150" s="79">
        <f>SUM(BG151:BG156)</f>
        <v>0</v>
      </c>
      <c r="BH150" s="256">
        <f>SUM(BH151:BH156)</f>
        <v>0</v>
      </c>
      <c r="BI150" s="270"/>
      <c r="BJ150" s="79"/>
      <c r="BK150" s="79"/>
      <c r="BL150" s="271"/>
      <c r="BM150" s="263"/>
      <c r="BN150" s="70"/>
      <c r="BO150" s="70"/>
      <c r="BP150" s="70"/>
      <c r="BQ150" s="80" t="s">
        <v>115</v>
      </c>
      <c r="BR150" s="79">
        <f>SUM(BR151:BR156)</f>
        <v>0</v>
      </c>
      <c r="BS150" s="79">
        <f>SUM(BS151:BS156)</f>
        <v>0</v>
      </c>
      <c r="BT150" s="80" t="s">
        <v>115</v>
      </c>
      <c r="BU150" s="79">
        <f>SUM(BU151:BU156)</f>
        <v>0</v>
      </c>
      <c r="BV150" s="256">
        <f>SUM(BV151:BV156)</f>
        <v>0</v>
      </c>
      <c r="BW150" s="270"/>
      <c r="BX150" s="79"/>
      <c r="BY150" s="79"/>
      <c r="BZ150" s="271"/>
      <c r="CA150" s="263"/>
      <c r="CB150" s="70"/>
      <c r="CC150" s="70"/>
      <c r="CD150" s="70"/>
      <c r="CE150" s="80" t="s">
        <v>115</v>
      </c>
      <c r="CF150" s="79">
        <f>SUM(CF151:CF156)</f>
        <v>0</v>
      </c>
      <c r="CG150" s="79">
        <f>SUM(CG151:CG156)</f>
        <v>0</v>
      </c>
      <c r="CH150" s="80" t="s">
        <v>115</v>
      </c>
      <c r="CI150" s="79">
        <f>SUM(CI151:CI156)</f>
        <v>0</v>
      </c>
      <c r="CJ150" s="256">
        <f>SUM(CJ151:CJ156)</f>
        <v>0</v>
      </c>
      <c r="CK150" s="270"/>
      <c r="CL150" s="79"/>
      <c r="CM150" s="79"/>
      <c r="CN150" s="271"/>
      <c r="CO150" s="285"/>
    </row>
    <row r="151" spans="1:93" ht="60">
      <c r="A151" s="306" t="s">
        <v>33</v>
      </c>
      <c r="B151" s="8" t="s">
        <v>168</v>
      </c>
      <c r="C151" s="8">
        <v>1</v>
      </c>
      <c r="D151" s="199">
        <v>376</v>
      </c>
      <c r="E151" s="118" t="s">
        <v>173</v>
      </c>
      <c r="F151" s="195" t="s">
        <v>108</v>
      </c>
      <c r="G151" s="195" t="s">
        <v>165</v>
      </c>
      <c r="H151" s="309"/>
      <c r="I151" s="265" t="s">
        <v>569</v>
      </c>
      <c r="J151" s="51">
        <v>617</v>
      </c>
      <c r="K151" s="51">
        <v>618.4</v>
      </c>
      <c r="L151" s="51">
        <f>(K151-J151)*2</f>
        <v>2.7999999999999545</v>
      </c>
      <c r="M151" s="52">
        <f>100-'PLAN_EXEC ATÉ 2022)'!P159</f>
        <v>0</v>
      </c>
      <c r="N151" s="52">
        <f t="shared" ref="N151" si="69">L151*M151/100</f>
        <v>0</v>
      </c>
      <c r="O151" s="139">
        <f>N151*AUXILIAR!$B$50</f>
        <v>0</v>
      </c>
      <c r="P151" s="52">
        <v>0</v>
      </c>
      <c r="Q151" s="52">
        <f>N151*P151/100</f>
        <v>0</v>
      </c>
      <c r="R151" s="260">
        <f>Q151*AUXILIAR!$B$50</f>
        <v>0</v>
      </c>
      <c r="S151" s="287"/>
      <c r="T151" s="139"/>
      <c r="U151" s="52"/>
      <c r="V151" s="275"/>
      <c r="W151" s="208"/>
      <c r="X151" s="6"/>
      <c r="Y151" s="6"/>
      <c r="Z151" s="6"/>
      <c r="AA151" s="6"/>
      <c r="AB151" s="6"/>
      <c r="AC151" s="6"/>
      <c r="AD151" s="6"/>
      <c r="AE151" s="6"/>
      <c r="AF151" s="255"/>
      <c r="AG151" s="276"/>
      <c r="AH151" s="56"/>
      <c r="AI151" s="8"/>
      <c r="AJ151" s="273"/>
      <c r="AK151" s="265" t="s">
        <v>574</v>
      </c>
      <c r="AL151" s="51">
        <v>663.26</v>
      </c>
      <c r="AM151" s="51">
        <v>663.26</v>
      </c>
      <c r="AN151" s="51">
        <v>1</v>
      </c>
      <c r="AO151" s="52">
        <f>100-'PLAN_EXEC ATÉ 2022)'!AJ159</f>
        <v>0</v>
      </c>
      <c r="AP151" s="52">
        <f t="shared" ref="AP151:AP156" si="70">AN151*AO151/100</f>
        <v>0</v>
      </c>
      <c r="AQ151" s="139">
        <f>AP151*AUXILIAR!$B$57</f>
        <v>0</v>
      </c>
      <c r="AR151" s="52">
        <v>0</v>
      </c>
      <c r="AS151" s="182">
        <f t="shared" ref="AS151:AS156" si="71">AP151*AR151/100</f>
        <v>0</v>
      </c>
      <c r="AT151" s="260">
        <f>AS151*AUXILIAR!$B$57</f>
        <v>0</v>
      </c>
      <c r="AU151" s="287"/>
      <c r="AV151" s="139"/>
      <c r="AW151" s="52"/>
      <c r="AX151" s="275"/>
      <c r="AY151" s="208"/>
      <c r="AZ151" s="6"/>
      <c r="BA151" s="6"/>
      <c r="BB151" s="6"/>
      <c r="BC151" s="6"/>
      <c r="BD151" s="6"/>
      <c r="BE151" s="6"/>
      <c r="BF151" s="6"/>
      <c r="BG151" s="6"/>
      <c r="BH151" s="255"/>
      <c r="BI151" s="272"/>
      <c r="BJ151" s="56"/>
      <c r="BK151" s="8"/>
      <c r="BL151" s="273"/>
      <c r="BM151" s="208"/>
      <c r="BN151" s="6"/>
      <c r="BO151" s="6"/>
      <c r="BP151" s="6"/>
      <c r="BQ151" s="6"/>
      <c r="BR151" s="6"/>
      <c r="BS151" s="6"/>
      <c r="BT151" s="6"/>
      <c r="BU151" s="6"/>
      <c r="BV151" s="255"/>
      <c r="BW151" s="272"/>
      <c r="BX151" s="56"/>
      <c r="BY151" s="8"/>
      <c r="BZ151" s="273"/>
      <c r="CA151" s="208"/>
      <c r="CB151" s="6"/>
      <c r="CC151" s="6"/>
      <c r="CD151" s="6"/>
      <c r="CE151" s="6"/>
      <c r="CF151" s="6"/>
      <c r="CG151" s="6"/>
      <c r="CH151" s="6"/>
      <c r="CI151" s="6"/>
      <c r="CJ151" s="255"/>
      <c r="CK151" s="272"/>
      <c r="CL151" s="56"/>
      <c r="CM151" s="8"/>
      <c r="CN151" s="273"/>
      <c r="CO151" s="284"/>
    </row>
    <row r="152" spans="1:93" ht="45">
      <c r="A152" s="306" t="s">
        <v>33</v>
      </c>
      <c r="B152" s="8" t="s">
        <v>168</v>
      </c>
      <c r="C152" s="8">
        <v>1</v>
      </c>
      <c r="D152" s="199">
        <v>376</v>
      </c>
      <c r="E152" s="118" t="s">
        <v>173</v>
      </c>
      <c r="F152" s="195" t="s">
        <v>108</v>
      </c>
      <c r="G152" s="195" t="s">
        <v>165</v>
      </c>
      <c r="H152" s="309"/>
      <c r="I152" s="208"/>
      <c r="J152" s="6"/>
      <c r="K152" s="6"/>
      <c r="L152" s="6"/>
      <c r="M152" s="6"/>
      <c r="N152" s="6"/>
      <c r="O152" s="6"/>
      <c r="P152" s="6"/>
      <c r="Q152" s="6"/>
      <c r="R152" s="255"/>
      <c r="S152" s="276"/>
      <c r="T152" s="56"/>
      <c r="U152" s="8"/>
      <c r="V152" s="273"/>
      <c r="W152" s="208"/>
      <c r="X152" s="6"/>
      <c r="Y152" s="6"/>
      <c r="Z152" s="6"/>
      <c r="AA152" s="6"/>
      <c r="AB152" s="6"/>
      <c r="AC152" s="6"/>
      <c r="AD152" s="6"/>
      <c r="AE152" s="6"/>
      <c r="AF152" s="255"/>
      <c r="AG152" s="276"/>
      <c r="AH152" s="56"/>
      <c r="AI152" s="8"/>
      <c r="AJ152" s="273"/>
      <c r="AK152" s="265" t="s">
        <v>578</v>
      </c>
      <c r="AL152" s="51">
        <v>617.45000000000005</v>
      </c>
      <c r="AM152" s="51">
        <v>617.45000000000005</v>
      </c>
      <c r="AN152" s="51">
        <v>1</v>
      </c>
      <c r="AO152" s="52">
        <f>100-'PLAN_EXEC ATÉ 2022)'!AJ160</f>
        <v>0</v>
      </c>
      <c r="AP152" s="52">
        <f t="shared" si="70"/>
        <v>0</v>
      </c>
      <c r="AQ152" s="139">
        <f>AP152*AUXILIAR!$B$57</f>
        <v>0</v>
      </c>
      <c r="AR152" s="52">
        <v>0</v>
      </c>
      <c r="AS152" s="182">
        <f t="shared" si="71"/>
        <v>0</v>
      </c>
      <c r="AT152" s="260">
        <f>AS152*AUXILIAR!$B$57</f>
        <v>0</v>
      </c>
      <c r="AU152" s="287"/>
      <c r="AV152" s="139"/>
      <c r="AW152" s="52"/>
      <c r="AX152" s="275"/>
      <c r="AY152" s="208"/>
      <c r="AZ152" s="6"/>
      <c r="BA152" s="6"/>
      <c r="BB152" s="6"/>
      <c r="BC152" s="6"/>
      <c r="BD152" s="6"/>
      <c r="BE152" s="6"/>
      <c r="BF152" s="6"/>
      <c r="BG152" s="6"/>
      <c r="BH152" s="255"/>
      <c r="BI152" s="272"/>
      <c r="BJ152" s="56"/>
      <c r="BK152" s="8"/>
      <c r="BL152" s="273"/>
      <c r="BM152" s="208"/>
      <c r="BN152" s="6"/>
      <c r="BO152" s="6"/>
      <c r="BP152" s="6"/>
      <c r="BQ152" s="6"/>
      <c r="BR152" s="6"/>
      <c r="BS152" s="6"/>
      <c r="BT152" s="6"/>
      <c r="BU152" s="6"/>
      <c r="BV152" s="255"/>
      <c r="BW152" s="272"/>
      <c r="BX152" s="56"/>
      <c r="BY152" s="8"/>
      <c r="BZ152" s="273"/>
      <c r="CA152" s="208"/>
      <c r="CB152" s="6"/>
      <c r="CC152" s="6"/>
      <c r="CD152" s="6"/>
      <c r="CE152" s="6"/>
      <c r="CF152" s="6"/>
      <c r="CG152" s="6"/>
      <c r="CH152" s="6"/>
      <c r="CI152" s="6"/>
      <c r="CJ152" s="255"/>
      <c r="CK152" s="272"/>
      <c r="CL152" s="56"/>
      <c r="CM152" s="8"/>
      <c r="CN152" s="273"/>
      <c r="CO152" s="284"/>
    </row>
    <row r="153" spans="1:93" ht="45">
      <c r="A153" s="306" t="s">
        <v>33</v>
      </c>
      <c r="B153" s="8" t="s">
        <v>168</v>
      </c>
      <c r="C153" s="8">
        <v>1</v>
      </c>
      <c r="D153" s="199">
        <v>376</v>
      </c>
      <c r="E153" s="118" t="s">
        <v>173</v>
      </c>
      <c r="F153" s="195" t="s">
        <v>108</v>
      </c>
      <c r="G153" s="195" t="s">
        <v>165</v>
      </c>
      <c r="H153" s="309"/>
      <c r="I153" s="208"/>
      <c r="J153" s="6"/>
      <c r="K153" s="6"/>
      <c r="L153" s="6"/>
      <c r="M153" s="6"/>
      <c r="N153" s="208"/>
      <c r="O153" s="208"/>
      <c r="P153" s="6"/>
      <c r="Q153" s="208"/>
      <c r="R153" s="259"/>
      <c r="S153" s="276"/>
      <c r="T153" s="56"/>
      <c r="U153" s="8"/>
      <c r="V153" s="273"/>
      <c r="W153" s="208"/>
      <c r="X153" s="6"/>
      <c r="Y153" s="6"/>
      <c r="Z153" s="6"/>
      <c r="AA153" s="6"/>
      <c r="AB153" s="208"/>
      <c r="AC153" s="208"/>
      <c r="AD153" s="6"/>
      <c r="AE153" s="208"/>
      <c r="AF153" s="259"/>
      <c r="AG153" s="276"/>
      <c r="AH153" s="56"/>
      <c r="AI153" s="8"/>
      <c r="AJ153" s="273"/>
      <c r="AK153" s="265" t="s">
        <v>578</v>
      </c>
      <c r="AL153" s="51">
        <v>648.29999999999995</v>
      </c>
      <c r="AM153" s="51">
        <v>648.29999999999995</v>
      </c>
      <c r="AN153" s="51">
        <v>1</v>
      </c>
      <c r="AO153" s="52">
        <f>100-'PLAN_EXEC ATÉ 2022)'!AJ161</f>
        <v>0</v>
      </c>
      <c r="AP153" s="52">
        <f t="shared" si="70"/>
        <v>0</v>
      </c>
      <c r="AQ153" s="139">
        <f>AP153*AUXILIAR!$B$57</f>
        <v>0</v>
      </c>
      <c r="AR153" s="52">
        <v>0</v>
      </c>
      <c r="AS153" s="182">
        <f t="shared" si="71"/>
        <v>0</v>
      </c>
      <c r="AT153" s="260">
        <f>AS153*AUXILIAR!$B$57</f>
        <v>0</v>
      </c>
      <c r="AU153" s="287"/>
      <c r="AV153" s="139"/>
      <c r="AW153" s="52"/>
      <c r="AX153" s="275"/>
      <c r="AY153" s="208"/>
      <c r="AZ153" s="6"/>
      <c r="BA153" s="6"/>
      <c r="BB153" s="6"/>
      <c r="BC153" s="6"/>
      <c r="BD153" s="208"/>
      <c r="BE153" s="208"/>
      <c r="BF153" s="6"/>
      <c r="BG153" s="208"/>
      <c r="BH153" s="259"/>
      <c r="BI153" s="272"/>
      <c r="BJ153" s="56"/>
      <c r="BK153" s="8"/>
      <c r="BL153" s="273"/>
      <c r="BM153" s="208"/>
      <c r="BN153" s="6"/>
      <c r="BO153" s="6"/>
      <c r="BP153" s="6"/>
      <c r="BQ153" s="6"/>
      <c r="BR153" s="208"/>
      <c r="BS153" s="208"/>
      <c r="BT153" s="6"/>
      <c r="BU153" s="208"/>
      <c r="BV153" s="259"/>
      <c r="BW153" s="272"/>
      <c r="BX153" s="56"/>
      <c r="BY153" s="8"/>
      <c r="BZ153" s="273"/>
      <c r="CA153" s="208"/>
      <c r="CB153" s="6"/>
      <c r="CC153" s="6"/>
      <c r="CD153" s="6"/>
      <c r="CE153" s="6"/>
      <c r="CF153" s="208"/>
      <c r="CG153" s="208"/>
      <c r="CH153" s="6"/>
      <c r="CI153" s="208"/>
      <c r="CJ153" s="259"/>
      <c r="CK153" s="272"/>
      <c r="CL153" s="56"/>
      <c r="CM153" s="8"/>
      <c r="CN153" s="273"/>
      <c r="CO153" s="284"/>
    </row>
    <row r="154" spans="1:93" ht="45">
      <c r="A154" s="306" t="s">
        <v>33</v>
      </c>
      <c r="B154" s="8" t="s">
        <v>168</v>
      </c>
      <c r="C154" s="8">
        <v>1</v>
      </c>
      <c r="D154" s="199">
        <v>376</v>
      </c>
      <c r="E154" s="118" t="s">
        <v>173</v>
      </c>
      <c r="F154" s="195" t="s">
        <v>108</v>
      </c>
      <c r="G154" s="195" t="s">
        <v>165</v>
      </c>
      <c r="H154" s="309"/>
      <c r="I154" s="208"/>
      <c r="J154" s="6"/>
      <c r="K154" s="6"/>
      <c r="L154" s="6"/>
      <c r="M154" s="6"/>
      <c r="N154" s="208"/>
      <c r="O154" s="208"/>
      <c r="P154" s="6"/>
      <c r="Q154" s="208"/>
      <c r="R154" s="259"/>
      <c r="S154" s="276"/>
      <c r="T154" s="56"/>
      <c r="U154" s="8"/>
      <c r="V154" s="273"/>
      <c r="W154" s="208"/>
      <c r="X154" s="6"/>
      <c r="Y154" s="6"/>
      <c r="Z154" s="6"/>
      <c r="AA154" s="6"/>
      <c r="AB154" s="208"/>
      <c r="AC154" s="208"/>
      <c r="AD154" s="6"/>
      <c r="AE154" s="208"/>
      <c r="AF154" s="259"/>
      <c r="AG154" s="276"/>
      <c r="AH154" s="56"/>
      <c r="AI154" s="8"/>
      <c r="AJ154" s="273"/>
      <c r="AK154" s="265" t="s">
        <v>578</v>
      </c>
      <c r="AL154" s="51">
        <v>633</v>
      </c>
      <c r="AM154" s="51">
        <v>633</v>
      </c>
      <c r="AN154" s="51">
        <v>1</v>
      </c>
      <c r="AO154" s="52">
        <f>100-'PLAN_EXEC ATÉ 2022)'!AJ162</f>
        <v>0</v>
      </c>
      <c r="AP154" s="52">
        <f t="shared" si="70"/>
        <v>0</v>
      </c>
      <c r="AQ154" s="139">
        <f>AP154*AUXILIAR!$B$57</f>
        <v>0</v>
      </c>
      <c r="AR154" s="52">
        <v>0</v>
      </c>
      <c r="AS154" s="182">
        <f t="shared" si="71"/>
        <v>0</v>
      </c>
      <c r="AT154" s="260">
        <f>AS154*AUXILIAR!$B$57</f>
        <v>0</v>
      </c>
      <c r="AU154" s="287"/>
      <c r="AV154" s="139"/>
      <c r="AW154" s="52"/>
      <c r="AX154" s="275"/>
      <c r="AY154" s="208"/>
      <c r="AZ154" s="6"/>
      <c r="BA154" s="6"/>
      <c r="BB154" s="6"/>
      <c r="BC154" s="6"/>
      <c r="BD154" s="208"/>
      <c r="BE154" s="208"/>
      <c r="BF154" s="6"/>
      <c r="BG154" s="208"/>
      <c r="BH154" s="259"/>
      <c r="BI154" s="272"/>
      <c r="BJ154" s="56"/>
      <c r="BK154" s="8"/>
      <c r="BL154" s="273"/>
      <c r="BM154" s="208"/>
      <c r="BN154" s="6"/>
      <c r="BO154" s="6"/>
      <c r="BP154" s="6"/>
      <c r="BQ154" s="6"/>
      <c r="BR154" s="208"/>
      <c r="BS154" s="208"/>
      <c r="BT154" s="6"/>
      <c r="BU154" s="208"/>
      <c r="BV154" s="259"/>
      <c r="BW154" s="272"/>
      <c r="BX154" s="56"/>
      <c r="BY154" s="8"/>
      <c r="BZ154" s="273"/>
      <c r="CA154" s="208"/>
      <c r="CB154" s="6"/>
      <c r="CC154" s="6"/>
      <c r="CD154" s="6"/>
      <c r="CE154" s="6"/>
      <c r="CF154" s="208"/>
      <c r="CG154" s="208"/>
      <c r="CH154" s="6"/>
      <c r="CI154" s="208"/>
      <c r="CJ154" s="259"/>
      <c r="CK154" s="272"/>
      <c r="CL154" s="56"/>
      <c r="CM154" s="8"/>
      <c r="CN154" s="273"/>
      <c r="CO154" s="284"/>
    </row>
    <row r="155" spans="1:93" ht="30">
      <c r="A155" s="306" t="s">
        <v>33</v>
      </c>
      <c r="B155" s="8" t="s">
        <v>168</v>
      </c>
      <c r="C155" s="8">
        <v>1</v>
      </c>
      <c r="D155" s="199">
        <v>376</v>
      </c>
      <c r="E155" s="118" t="s">
        <v>173</v>
      </c>
      <c r="F155" s="195" t="s">
        <v>108</v>
      </c>
      <c r="G155" s="195" t="s">
        <v>165</v>
      </c>
      <c r="H155" s="309"/>
      <c r="I155" s="208"/>
      <c r="J155" s="6"/>
      <c r="K155" s="6"/>
      <c r="L155" s="6"/>
      <c r="M155" s="6"/>
      <c r="N155" s="208"/>
      <c r="O155" s="208"/>
      <c r="P155" s="6"/>
      <c r="Q155" s="208"/>
      <c r="R155" s="259"/>
      <c r="S155" s="276"/>
      <c r="T155" s="56"/>
      <c r="U155" s="8"/>
      <c r="V155" s="273"/>
      <c r="W155" s="208"/>
      <c r="X155" s="6"/>
      <c r="Y155" s="6"/>
      <c r="Z155" s="6"/>
      <c r="AA155" s="6"/>
      <c r="AB155" s="208"/>
      <c r="AC155" s="208"/>
      <c r="AD155" s="6"/>
      <c r="AE155" s="208"/>
      <c r="AF155" s="259"/>
      <c r="AG155" s="276"/>
      <c r="AH155" s="56"/>
      <c r="AI155" s="8"/>
      <c r="AJ155" s="273"/>
      <c r="AK155" s="265" t="s">
        <v>585</v>
      </c>
      <c r="AL155" s="51">
        <v>646.04999999999995</v>
      </c>
      <c r="AM155" s="51">
        <v>646.04999999999995</v>
      </c>
      <c r="AN155" s="51">
        <v>1</v>
      </c>
      <c r="AO155" s="52">
        <f>100-'PLAN_EXEC ATÉ 2022)'!AJ163</f>
        <v>0</v>
      </c>
      <c r="AP155" s="52">
        <f t="shared" si="70"/>
        <v>0</v>
      </c>
      <c r="AQ155" s="139">
        <f>AP155*AUXILIAR!$B$58</f>
        <v>0</v>
      </c>
      <c r="AR155" s="52">
        <v>0</v>
      </c>
      <c r="AS155" s="182">
        <f t="shared" si="71"/>
        <v>0</v>
      </c>
      <c r="AT155" s="260">
        <f>AS155*AUXILIAR!$B$58</f>
        <v>0</v>
      </c>
      <c r="AU155" s="287"/>
      <c r="AV155" s="139"/>
      <c r="AW155" s="52"/>
      <c r="AX155" s="275"/>
      <c r="AY155" s="208"/>
      <c r="AZ155" s="6"/>
      <c r="BA155" s="6"/>
      <c r="BB155" s="6"/>
      <c r="BC155" s="6"/>
      <c r="BD155" s="208"/>
      <c r="BE155" s="208"/>
      <c r="BF155" s="6"/>
      <c r="BG155" s="208"/>
      <c r="BH155" s="259"/>
      <c r="BI155" s="272"/>
      <c r="BJ155" s="56"/>
      <c r="BK155" s="8"/>
      <c r="BL155" s="273"/>
      <c r="BM155" s="208"/>
      <c r="BN155" s="6"/>
      <c r="BO155" s="6"/>
      <c r="BP155" s="6"/>
      <c r="BQ155" s="6"/>
      <c r="BR155" s="208"/>
      <c r="BS155" s="208"/>
      <c r="BT155" s="6"/>
      <c r="BU155" s="208"/>
      <c r="BV155" s="259"/>
      <c r="BW155" s="272"/>
      <c r="BX155" s="56"/>
      <c r="BY155" s="8"/>
      <c r="BZ155" s="273"/>
      <c r="CA155" s="208"/>
      <c r="CB155" s="6"/>
      <c r="CC155" s="6"/>
      <c r="CD155" s="6"/>
      <c r="CE155" s="6"/>
      <c r="CF155" s="208"/>
      <c r="CG155" s="208"/>
      <c r="CH155" s="6"/>
      <c r="CI155" s="208"/>
      <c r="CJ155" s="259"/>
      <c r="CK155" s="272"/>
      <c r="CL155" s="56"/>
      <c r="CM155" s="8"/>
      <c r="CN155" s="273"/>
      <c r="CO155" s="284"/>
    </row>
    <row r="156" spans="1:93" ht="30">
      <c r="A156" s="306" t="s">
        <v>33</v>
      </c>
      <c r="B156" s="8" t="s">
        <v>168</v>
      </c>
      <c r="C156" s="8">
        <v>1</v>
      </c>
      <c r="D156" s="199">
        <v>376</v>
      </c>
      <c r="E156" s="118" t="s">
        <v>173</v>
      </c>
      <c r="F156" s="195" t="s">
        <v>108</v>
      </c>
      <c r="G156" s="195" t="s">
        <v>165</v>
      </c>
      <c r="H156" s="309"/>
      <c r="I156" s="208"/>
      <c r="J156" s="6"/>
      <c r="K156" s="6"/>
      <c r="L156" s="6"/>
      <c r="M156" s="6"/>
      <c r="N156" s="208"/>
      <c r="O156" s="208"/>
      <c r="P156" s="6"/>
      <c r="Q156" s="208"/>
      <c r="R156" s="259"/>
      <c r="S156" s="276"/>
      <c r="T156" s="56"/>
      <c r="U156" s="8"/>
      <c r="V156" s="273"/>
      <c r="W156" s="208"/>
      <c r="X156" s="6"/>
      <c r="Y156" s="6"/>
      <c r="Z156" s="6"/>
      <c r="AA156" s="6"/>
      <c r="AB156" s="208"/>
      <c r="AC156" s="208"/>
      <c r="AD156" s="6"/>
      <c r="AE156" s="208"/>
      <c r="AF156" s="259"/>
      <c r="AG156" s="276"/>
      <c r="AH156" s="56"/>
      <c r="AI156" s="8"/>
      <c r="AJ156" s="273"/>
      <c r="AK156" s="265" t="s">
        <v>585</v>
      </c>
      <c r="AL156" s="51">
        <v>639.25</v>
      </c>
      <c r="AM156" s="51">
        <v>639.25</v>
      </c>
      <c r="AN156" s="51">
        <v>1</v>
      </c>
      <c r="AO156" s="52">
        <f>100-'PLAN_EXEC ATÉ 2022)'!AJ164</f>
        <v>0</v>
      </c>
      <c r="AP156" s="52">
        <f t="shared" si="70"/>
        <v>0</v>
      </c>
      <c r="AQ156" s="139">
        <f>AP156*AUXILIAR!$B$58</f>
        <v>0</v>
      </c>
      <c r="AR156" s="52">
        <v>0</v>
      </c>
      <c r="AS156" s="182">
        <f t="shared" si="71"/>
        <v>0</v>
      </c>
      <c r="AT156" s="260">
        <f>AS156*AUXILIAR!$B$58</f>
        <v>0</v>
      </c>
      <c r="AU156" s="287"/>
      <c r="AV156" s="139"/>
      <c r="AW156" s="52"/>
      <c r="AX156" s="275"/>
      <c r="AY156" s="208"/>
      <c r="AZ156" s="6"/>
      <c r="BA156" s="6"/>
      <c r="BB156" s="6"/>
      <c r="BC156" s="6"/>
      <c r="BD156" s="208"/>
      <c r="BE156" s="208"/>
      <c r="BF156" s="6"/>
      <c r="BG156" s="208"/>
      <c r="BH156" s="259"/>
      <c r="BI156" s="272"/>
      <c r="BJ156" s="56"/>
      <c r="BK156" s="8"/>
      <c r="BL156" s="273"/>
      <c r="BM156" s="208"/>
      <c r="BN156" s="6"/>
      <c r="BO156" s="6"/>
      <c r="BP156" s="6"/>
      <c r="BQ156" s="6"/>
      <c r="BR156" s="208"/>
      <c r="BS156" s="208"/>
      <c r="BT156" s="6"/>
      <c r="BU156" s="208"/>
      <c r="BV156" s="259"/>
      <c r="BW156" s="272"/>
      <c r="BX156" s="56"/>
      <c r="BY156" s="8"/>
      <c r="BZ156" s="273"/>
      <c r="CA156" s="208"/>
      <c r="CB156" s="6"/>
      <c r="CC156" s="6"/>
      <c r="CD156" s="6"/>
      <c r="CE156" s="6"/>
      <c r="CF156" s="208"/>
      <c r="CG156" s="208"/>
      <c r="CH156" s="6"/>
      <c r="CI156" s="208"/>
      <c r="CJ156" s="259"/>
      <c r="CK156" s="272"/>
      <c r="CL156" s="56"/>
      <c r="CM156" s="8"/>
      <c r="CN156" s="273"/>
      <c r="CO156" s="284"/>
    </row>
    <row r="157" spans="1:93" ht="15.75" customHeight="1">
      <c r="A157" s="304" t="s">
        <v>33</v>
      </c>
      <c r="B157" s="64" t="s">
        <v>168</v>
      </c>
      <c r="C157" s="65" t="s">
        <v>174</v>
      </c>
      <c r="D157" s="193">
        <v>101</v>
      </c>
      <c r="E157" s="157" t="s">
        <v>173</v>
      </c>
      <c r="F157" s="119" t="s">
        <v>108</v>
      </c>
      <c r="G157" s="119" t="s">
        <v>165</v>
      </c>
      <c r="H157" s="308"/>
      <c r="I157" s="263"/>
      <c r="J157" s="70"/>
      <c r="K157" s="70"/>
      <c r="L157" s="70"/>
      <c r="M157" s="80" t="s">
        <v>115</v>
      </c>
      <c r="N157" s="79">
        <f>SUM(N158:N188)</f>
        <v>0</v>
      </c>
      <c r="O157" s="79">
        <f>SUM(O158:O188)</f>
        <v>0</v>
      </c>
      <c r="P157" s="80" t="s">
        <v>115</v>
      </c>
      <c r="Q157" s="79">
        <f>SUM(Q158:Q188)</f>
        <v>0</v>
      </c>
      <c r="R157" s="256">
        <f>SUM(R158:R188)</f>
        <v>0</v>
      </c>
      <c r="S157" s="270"/>
      <c r="T157" s="79"/>
      <c r="U157" s="79"/>
      <c r="V157" s="271"/>
      <c r="W157" s="263"/>
      <c r="X157" s="70"/>
      <c r="Y157" s="70"/>
      <c r="Z157" s="70"/>
      <c r="AA157" s="80" t="s">
        <v>115</v>
      </c>
      <c r="AB157" s="79">
        <f>SUM(AB158:AB188)</f>
        <v>0</v>
      </c>
      <c r="AC157" s="79">
        <f>SUM(AC158:AC188)</f>
        <v>0</v>
      </c>
      <c r="AD157" s="80" t="s">
        <v>115</v>
      </c>
      <c r="AE157" s="79">
        <f>SUM(AE158:AE188)</f>
        <v>0</v>
      </c>
      <c r="AF157" s="256">
        <f>SUM(AF158:AF188)</f>
        <v>0</v>
      </c>
      <c r="AG157" s="270"/>
      <c r="AH157" s="79"/>
      <c r="AI157" s="79"/>
      <c r="AJ157" s="271"/>
      <c r="AK157" s="263"/>
      <c r="AL157" s="70"/>
      <c r="AM157" s="70"/>
      <c r="AN157" s="70"/>
      <c r="AO157" s="80" t="s">
        <v>115</v>
      </c>
      <c r="AP157" s="79">
        <f>SUM(AP158:AP188)</f>
        <v>6.2678249999999993</v>
      </c>
      <c r="AQ157" s="79">
        <f>SUM(AQ158:AQ188)</f>
        <v>524558999.99999994</v>
      </c>
      <c r="AR157" s="80" t="s">
        <v>115</v>
      </c>
      <c r="AS157" s="79">
        <f>SUM(AS158:AS188)</f>
        <v>0.83647902250000006</v>
      </c>
      <c r="AT157" s="256">
        <f>SUM(AT158:AT188)</f>
        <v>71786752.499999985</v>
      </c>
      <c r="AU157" s="270"/>
      <c r="AV157" s="79"/>
      <c r="AW157" s="79"/>
      <c r="AX157" s="271"/>
      <c r="AY157" s="263"/>
      <c r="AZ157" s="70"/>
      <c r="BA157" s="70"/>
      <c r="BB157" s="70"/>
      <c r="BC157" s="80" t="s">
        <v>115</v>
      </c>
      <c r="BD157" s="79">
        <f>SUM(BD158:BD188)</f>
        <v>10.128620000000002</v>
      </c>
      <c r="BE157" s="79">
        <f>SUM(BE158:BE188)</f>
        <v>50643100.000000007</v>
      </c>
      <c r="BF157" s="80" t="s">
        <v>115</v>
      </c>
      <c r="BG157" s="79">
        <f>SUM(BG158:BG188)</f>
        <v>0.85181694200000013</v>
      </c>
      <c r="BH157" s="256">
        <f>SUM(BH158:BH188)</f>
        <v>4259084.7100000009</v>
      </c>
      <c r="BI157" s="270"/>
      <c r="BJ157" s="79"/>
      <c r="BK157" s="79"/>
      <c r="BL157" s="271"/>
      <c r="BM157" s="263"/>
      <c r="BN157" s="70"/>
      <c r="BO157" s="70"/>
      <c r="BP157" s="70"/>
      <c r="BQ157" s="80" t="s">
        <v>115</v>
      </c>
      <c r="BR157" s="79">
        <f>SUM(BR158:BR188)</f>
        <v>0</v>
      </c>
      <c r="BS157" s="79">
        <f>SUM(BS158:BS188)</f>
        <v>0</v>
      </c>
      <c r="BT157" s="80" t="s">
        <v>115</v>
      </c>
      <c r="BU157" s="79">
        <f>SUM(BU158:BU188)</f>
        <v>0</v>
      </c>
      <c r="BV157" s="256">
        <f>SUM(BV158:BV188)</f>
        <v>0</v>
      </c>
      <c r="BW157" s="270"/>
      <c r="BX157" s="79"/>
      <c r="BY157" s="79"/>
      <c r="BZ157" s="271"/>
      <c r="CA157" s="263"/>
      <c r="CB157" s="70"/>
      <c r="CC157" s="70"/>
      <c r="CD157" s="70"/>
      <c r="CE157" s="80" t="s">
        <v>115</v>
      </c>
      <c r="CF157" s="79">
        <f>SUM(CF158:CF188)</f>
        <v>0</v>
      </c>
      <c r="CG157" s="79">
        <f>SUM(CG158:CG188)</f>
        <v>0</v>
      </c>
      <c r="CH157" s="80" t="s">
        <v>115</v>
      </c>
      <c r="CI157" s="79">
        <f>SUM(CI158:CI188)</f>
        <v>0</v>
      </c>
      <c r="CJ157" s="256">
        <f>SUM(CJ158:CJ188)</f>
        <v>0</v>
      </c>
      <c r="CK157" s="270"/>
      <c r="CL157" s="79"/>
      <c r="CM157" s="79"/>
      <c r="CN157" s="271"/>
      <c r="CO157" s="285"/>
    </row>
    <row r="158" spans="1:93" ht="45">
      <c r="A158" s="306" t="s">
        <v>33</v>
      </c>
      <c r="B158" s="8" t="s">
        <v>168</v>
      </c>
      <c r="C158" s="8">
        <v>1</v>
      </c>
      <c r="D158" s="199">
        <v>101</v>
      </c>
      <c r="E158" s="118" t="s">
        <v>173</v>
      </c>
      <c r="F158" s="195" t="s">
        <v>108</v>
      </c>
      <c r="G158" s="195" t="s">
        <v>165</v>
      </c>
      <c r="H158" s="309"/>
      <c r="I158" s="265" t="s">
        <v>565</v>
      </c>
      <c r="J158" s="51">
        <v>0</v>
      </c>
      <c r="K158" s="51">
        <v>1.5</v>
      </c>
      <c r="L158" s="51">
        <f>K158-J158</f>
        <v>1.5</v>
      </c>
      <c r="M158" s="52">
        <f>100-'PLAN_EXEC ATÉ 2022)'!P170</f>
        <v>0</v>
      </c>
      <c r="N158" s="52">
        <f t="shared" ref="N158" si="72">L158*M158/100</f>
        <v>0</v>
      </c>
      <c r="O158" s="139">
        <f>N158*AUXILIAR!$B$50</f>
        <v>0</v>
      </c>
      <c r="P158" s="52">
        <v>0</v>
      </c>
      <c r="Q158" s="52">
        <f>N158*P158/100</f>
        <v>0</v>
      </c>
      <c r="R158" s="260">
        <f>Q158*AUXILIAR!$B$50</f>
        <v>0</v>
      </c>
      <c r="S158" s="287"/>
      <c r="T158" s="139"/>
      <c r="U158" s="52"/>
      <c r="V158" s="275"/>
      <c r="W158" s="128"/>
      <c r="X158" s="5"/>
      <c r="Y158" s="5"/>
      <c r="Z158" s="5"/>
      <c r="AA158" s="5"/>
      <c r="AB158" s="5"/>
      <c r="AC158" s="5"/>
      <c r="AD158" s="5"/>
      <c r="AE158" s="5"/>
      <c r="AF158" s="145"/>
      <c r="AG158" s="276"/>
      <c r="AH158" s="56"/>
      <c r="AI158" s="8"/>
      <c r="AJ158" s="273"/>
      <c r="AK158" s="265" t="s">
        <v>592</v>
      </c>
      <c r="AL158" s="207">
        <v>0</v>
      </c>
      <c r="AM158" s="207">
        <v>7</v>
      </c>
      <c r="AN158" s="207">
        <f>AM158-AL158</f>
        <v>7</v>
      </c>
      <c r="AO158" s="455">
        <f>100-('PLAN_EXEC ATÉ 2022)'!AJ168+'META_EXEC 2023'!AK151)</f>
        <v>20.847499999999997</v>
      </c>
      <c r="AP158" s="52">
        <f t="shared" ref="AP158:AP161" si="73">AN158*AO158/100</f>
        <v>1.4593249999999998</v>
      </c>
      <c r="AQ158" s="139">
        <f>AP158*AUXILIAR!$B$62</f>
        <v>408610999.99999994</v>
      </c>
      <c r="AR158" s="435">
        <v>14.65</v>
      </c>
      <c r="AS158" s="182">
        <f t="shared" ref="AS158:AS188" si="74">AP158*AR158/100</f>
        <v>0.21379111249999996</v>
      </c>
      <c r="AT158" s="260">
        <f>AS158*AUXILIAR!$B$62</f>
        <v>59861511.499999993</v>
      </c>
      <c r="AU158" s="287"/>
      <c r="AV158" s="139"/>
      <c r="AW158" s="52"/>
      <c r="AX158" s="275"/>
      <c r="AY158" s="265" t="s">
        <v>562</v>
      </c>
      <c r="AZ158" s="51">
        <v>0</v>
      </c>
      <c r="BA158" s="51">
        <v>47.33</v>
      </c>
      <c r="BB158" s="51">
        <f>(BA158-AZ158)*2</f>
        <v>94.66</v>
      </c>
      <c r="BC158" s="521">
        <f>100-('PLAN_EXEC ATÉ 2022)'!AT168+'META_EXEC 2023'!AU151)</f>
        <v>10.700000000000003</v>
      </c>
      <c r="BD158" s="194">
        <f>BB158*BC158/100</f>
        <v>10.128620000000002</v>
      </c>
      <c r="BE158" s="139">
        <f>BD158*AUXILIAR!$B$53</f>
        <v>50643100.000000007</v>
      </c>
      <c r="BF158" s="436">
        <v>8.41</v>
      </c>
      <c r="BG158" s="194">
        <f>BD158*BF158/100</f>
        <v>0.85181694200000013</v>
      </c>
      <c r="BH158" s="260">
        <f>BG158*AUXILIAR!$B$53</f>
        <v>4259084.7100000009</v>
      </c>
      <c r="BI158" s="287"/>
      <c r="BJ158" s="139"/>
      <c r="BK158" s="52"/>
      <c r="BL158" s="275"/>
      <c r="BM158" s="128"/>
      <c r="BN158" s="5"/>
      <c r="BO158" s="5"/>
      <c r="BP158" s="5"/>
      <c r="BQ158" s="5"/>
      <c r="BR158" s="5"/>
      <c r="BS158" s="5"/>
      <c r="BT158" s="5"/>
      <c r="BU158" s="5"/>
      <c r="BV158" s="145"/>
      <c r="BW158" s="276"/>
      <c r="BX158" s="56"/>
      <c r="BY158" s="8"/>
      <c r="BZ158" s="273"/>
      <c r="CA158" s="128"/>
      <c r="CB158" s="5"/>
      <c r="CC158" s="5"/>
      <c r="CD158" s="5"/>
      <c r="CE158" s="5"/>
      <c r="CF158" s="5"/>
      <c r="CG158" s="5"/>
      <c r="CH158" s="5"/>
      <c r="CI158" s="5"/>
      <c r="CJ158" s="145"/>
      <c r="CK158" s="276"/>
      <c r="CL158" s="56"/>
      <c r="CM158" s="8"/>
      <c r="CN158" s="273"/>
      <c r="CO158" s="284"/>
    </row>
    <row r="159" spans="1:93" ht="60">
      <c r="A159" s="306" t="s">
        <v>33</v>
      </c>
      <c r="B159" s="8" t="s">
        <v>168</v>
      </c>
      <c r="C159" s="8">
        <v>1</v>
      </c>
      <c r="D159" s="199">
        <v>101</v>
      </c>
      <c r="E159" s="118" t="s">
        <v>173</v>
      </c>
      <c r="F159" s="195" t="s">
        <v>108</v>
      </c>
      <c r="G159" s="195" t="s">
        <v>165</v>
      </c>
      <c r="H159" s="309"/>
      <c r="I159" s="128"/>
      <c r="J159" s="5"/>
      <c r="K159" s="5"/>
      <c r="L159" s="5"/>
      <c r="M159" s="5"/>
      <c r="N159" s="5"/>
      <c r="O159" s="5"/>
      <c r="P159" s="5"/>
      <c r="Q159" s="5"/>
      <c r="R159" s="145"/>
      <c r="S159" s="276"/>
      <c r="T159" s="56"/>
      <c r="U159" s="8"/>
      <c r="V159" s="273"/>
      <c r="W159" s="128"/>
      <c r="X159" s="5"/>
      <c r="Y159" s="5"/>
      <c r="Z159" s="5"/>
      <c r="AA159" s="5"/>
      <c r="AB159" s="5"/>
      <c r="AC159" s="5"/>
      <c r="AD159" s="5"/>
      <c r="AE159" s="5"/>
      <c r="AF159" s="145"/>
      <c r="AG159" s="276"/>
      <c r="AH159" s="56"/>
      <c r="AI159" s="8"/>
      <c r="AJ159" s="273"/>
      <c r="AK159" s="265" t="s">
        <v>573</v>
      </c>
      <c r="AL159" s="51">
        <v>1</v>
      </c>
      <c r="AM159" s="51">
        <v>1</v>
      </c>
      <c r="AN159" s="51">
        <v>1</v>
      </c>
      <c r="AO159" s="52">
        <f>100-'PLAN_EXEC ATÉ 2022)'!AJ169</f>
        <v>100</v>
      </c>
      <c r="AP159" s="52">
        <f t="shared" si="73"/>
        <v>1</v>
      </c>
      <c r="AQ159" s="139">
        <f>AP159*AUXILIAR!$B$57</f>
        <v>20000000</v>
      </c>
      <c r="AR159" s="52">
        <v>0</v>
      </c>
      <c r="AS159" s="182">
        <f t="shared" si="74"/>
        <v>0</v>
      </c>
      <c r="AT159" s="260">
        <f>AS159*AUXILIAR!$B$57</f>
        <v>0</v>
      </c>
      <c r="AU159" s="287"/>
      <c r="AV159" s="139"/>
      <c r="AW159" s="52"/>
      <c r="AX159" s="275"/>
      <c r="AY159" s="128"/>
      <c r="AZ159" s="5"/>
      <c r="BA159" s="5"/>
      <c r="BB159" s="5"/>
      <c r="BC159" s="5"/>
      <c r="BD159" s="5"/>
      <c r="BE159" s="5"/>
      <c r="BF159" s="5"/>
      <c r="BG159" s="5"/>
      <c r="BH159" s="145"/>
      <c r="BI159" s="272"/>
      <c r="BJ159" s="56"/>
      <c r="BK159" s="8"/>
      <c r="BL159" s="273"/>
      <c r="BM159" s="128"/>
      <c r="BN159" s="5"/>
      <c r="BO159" s="5"/>
      <c r="BP159" s="5"/>
      <c r="BQ159" s="5"/>
      <c r="BR159" s="5"/>
      <c r="BS159" s="5"/>
      <c r="BT159" s="5"/>
      <c r="BU159" s="5"/>
      <c r="BV159" s="145"/>
      <c r="BW159" s="272"/>
      <c r="BX159" s="56"/>
      <c r="BY159" s="8"/>
      <c r="BZ159" s="273"/>
      <c r="CA159" s="128"/>
      <c r="CB159" s="5"/>
      <c r="CC159" s="5"/>
      <c r="CD159" s="5"/>
      <c r="CE159" s="5"/>
      <c r="CF159" s="5"/>
      <c r="CG159" s="5"/>
      <c r="CH159" s="5"/>
      <c r="CI159" s="5"/>
      <c r="CJ159" s="145"/>
      <c r="CK159" s="272"/>
      <c r="CL159" s="56"/>
      <c r="CM159" s="8"/>
      <c r="CN159" s="273"/>
      <c r="CO159" s="284"/>
    </row>
    <row r="160" spans="1:93" ht="45">
      <c r="A160" s="306" t="s">
        <v>33</v>
      </c>
      <c r="B160" s="8" t="s">
        <v>168</v>
      </c>
      <c r="C160" s="8">
        <v>1</v>
      </c>
      <c r="D160" s="199">
        <v>101</v>
      </c>
      <c r="E160" s="118" t="s">
        <v>173</v>
      </c>
      <c r="F160" s="195" t="s">
        <v>108</v>
      </c>
      <c r="G160" s="195" t="s">
        <v>165</v>
      </c>
      <c r="H160" s="309"/>
      <c r="I160" s="128"/>
      <c r="J160" s="5"/>
      <c r="K160" s="5"/>
      <c r="L160" s="5"/>
      <c r="M160" s="5"/>
      <c r="N160" s="5"/>
      <c r="O160" s="5"/>
      <c r="P160" s="5"/>
      <c r="Q160" s="5"/>
      <c r="R160" s="145"/>
      <c r="S160" s="276"/>
      <c r="T160" s="56"/>
      <c r="U160" s="8"/>
      <c r="V160" s="273"/>
      <c r="W160" s="128"/>
      <c r="X160" s="5"/>
      <c r="Y160" s="5"/>
      <c r="Z160" s="5"/>
      <c r="AA160" s="5"/>
      <c r="AB160" s="5"/>
      <c r="AC160" s="5"/>
      <c r="AD160" s="5"/>
      <c r="AE160" s="5"/>
      <c r="AF160" s="145"/>
      <c r="AG160" s="276"/>
      <c r="AH160" s="56"/>
      <c r="AI160" s="8"/>
      <c r="AJ160" s="273"/>
      <c r="AK160" s="265" t="s">
        <v>572</v>
      </c>
      <c r="AL160" s="51">
        <v>109.2</v>
      </c>
      <c r="AM160" s="51">
        <v>109.2</v>
      </c>
      <c r="AN160" s="51">
        <v>1</v>
      </c>
      <c r="AO160" s="435">
        <f>100-('PLAN_EXEC ATÉ 2022)'!AJ170+'META_EXEC 2023'!AK152)</f>
        <v>42.14</v>
      </c>
      <c r="AP160" s="52">
        <f t="shared" si="73"/>
        <v>0.4214</v>
      </c>
      <c r="AQ160" s="139">
        <f>AP160*AUXILIAR!$B$57</f>
        <v>8428000</v>
      </c>
      <c r="AR160" s="435">
        <v>0.34</v>
      </c>
      <c r="AS160" s="182">
        <f t="shared" si="74"/>
        <v>1.4327600000000002E-3</v>
      </c>
      <c r="AT160" s="260">
        <f>AS160*AUXILIAR!$B$57</f>
        <v>28655.200000000004</v>
      </c>
      <c r="AU160" s="287"/>
      <c r="AV160" s="139"/>
      <c r="AW160" s="52"/>
      <c r="AX160" s="275"/>
      <c r="AY160" s="128"/>
      <c r="AZ160" s="5"/>
      <c r="BA160" s="5"/>
      <c r="BB160" s="5"/>
      <c r="BC160" s="5"/>
      <c r="BD160" s="5"/>
      <c r="BE160" s="5"/>
      <c r="BF160" s="5"/>
      <c r="BG160" s="5"/>
      <c r="BH160" s="145"/>
      <c r="BI160" s="272"/>
      <c r="BJ160" s="56"/>
      <c r="BK160" s="8"/>
      <c r="BL160" s="273"/>
      <c r="BM160" s="128"/>
      <c r="BN160" s="5"/>
      <c r="BO160" s="5"/>
      <c r="BP160" s="5"/>
      <c r="BQ160" s="5"/>
      <c r="BR160" s="5"/>
      <c r="BS160" s="5"/>
      <c r="BT160" s="5"/>
      <c r="BU160" s="5"/>
      <c r="BV160" s="145"/>
      <c r="BW160" s="272"/>
      <c r="BX160" s="56"/>
      <c r="BY160" s="8"/>
      <c r="BZ160" s="273"/>
      <c r="CA160" s="128"/>
      <c r="CB160" s="5"/>
      <c r="CC160" s="5"/>
      <c r="CD160" s="5"/>
      <c r="CE160" s="5"/>
      <c r="CF160" s="5"/>
      <c r="CG160" s="5"/>
      <c r="CH160" s="5"/>
      <c r="CI160" s="5"/>
      <c r="CJ160" s="145"/>
      <c r="CK160" s="272"/>
      <c r="CL160" s="56"/>
      <c r="CM160" s="8"/>
      <c r="CN160" s="273"/>
      <c r="CO160" s="284"/>
    </row>
    <row r="161" spans="1:93" ht="45">
      <c r="A161" s="306" t="s">
        <v>33</v>
      </c>
      <c r="B161" s="8" t="s">
        <v>168</v>
      </c>
      <c r="C161" s="8">
        <v>1</v>
      </c>
      <c r="D161" s="199">
        <v>101</v>
      </c>
      <c r="E161" s="118" t="s">
        <v>173</v>
      </c>
      <c r="F161" s="195" t="s">
        <v>108</v>
      </c>
      <c r="G161" s="195" t="s">
        <v>165</v>
      </c>
      <c r="H161" s="309"/>
      <c r="I161" s="128"/>
      <c r="J161" s="5"/>
      <c r="K161" s="5"/>
      <c r="L161" s="5"/>
      <c r="M161" s="5"/>
      <c r="N161" s="5"/>
      <c r="O161" s="5"/>
      <c r="P161" s="5"/>
      <c r="Q161" s="5"/>
      <c r="R161" s="145"/>
      <c r="S161" s="276"/>
      <c r="T161" s="56"/>
      <c r="U161" s="8"/>
      <c r="V161" s="273"/>
      <c r="W161" s="128"/>
      <c r="X161" s="5"/>
      <c r="Y161" s="5"/>
      <c r="Z161" s="5"/>
      <c r="AA161" s="5"/>
      <c r="AB161" s="5"/>
      <c r="AC161" s="5"/>
      <c r="AD161" s="5"/>
      <c r="AE161" s="5"/>
      <c r="AF161" s="145"/>
      <c r="AG161" s="276"/>
      <c r="AH161" s="56"/>
      <c r="AI161" s="8"/>
      <c r="AJ161" s="273"/>
      <c r="AK161" s="265" t="s">
        <v>572</v>
      </c>
      <c r="AL161" s="51">
        <v>140.30000000000001</v>
      </c>
      <c r="AM161" s="51">
        <v>140.30000000000001</v>
      </c>
      <c r="AN161" s="51">
        <v>1</v>
      </c>
      <c r="AO161" s="435">
        <f>100-'PLAN_EXEC ATÉ 2022)'!AJ171</f>
        <v>0</v>
      </c>
      <c r="AP161" s="52">
        <f t="shared" si="73"/>
        <v>0</v>
      </c>
      <c r="AQ161" s="139">
        <f>AP161*AUXILIAR!$B$57</f>
        <v>0</v>
      </c>
      <c r="AR161" s="52">
        <v>0</v>
      </c>
      <c r="AS161" s="182">
        <f t="shared" si="74"/>
        <v>0</v>
      </c>
      <c r="AT161" s="260">
        <f>AS161*AUXILIAR!$B$57</f>
        <v>0</v>
      </c>
      <c r="AU161" s="287"/>
      <c r="AV161" s="139"/>
      <c r="AW161" s="52"/>
      <c r="AX161" s="275"/>
      <c r="AY161" s="128"/>
      <c r="AZ161" s="5"/>
      <c r="BA161" s="5"/>
      <c r="BB161" s="5"/>
      <c r="BC161" s="5"/>
      <c r="BD161" s="5"/>
      <c r="BE161" s="5"/>
      <c r="BF161" s="5"/>
      <c r="BG161" s="5"/>
      <c r="BH161" s="145"/>
      <c r="BI161" s="272"/>
      <c r="BJ161" s="56"/>
      <c r="BK161" s="8"/>
      <c r="BL161" s="273"/>
      <c r="BM161" s="128"/>
      <c r="BN161" s="5"/>
      <c r="BO161" s="5"/>
      <c r="BP161" s="5"/>
      <c r="BQ161" s="5"/>
      <c r="BR161" s="5"/>
      <c r="BS161" s="5"/>
      <c r="BT161" s="5"/>
      <c r="BU161" s="5"/>
      <c r="BV161" s="145"/>
      <c r="BW161" s="272"/>
      <c r="BX161" s="56"/>
      <c r="BY161" s="8"/>
      <c r="BZ161" s="273"/>
      <c r="CA161" s="128"/>
      <c r="CB161" s="5"/>
      <c r="CC161" s="5"/>
      <c r="CD161" s="5"/>
      <c r="CE161" s="5"/>
      <c r="CF161" s="5"/>
      <c r="CG161" s="5"/>
      <c r="CH161" s="5"/>
      <c r="CI161" s="5"/>
      <c r="CJ161" s="145"/>
      <c r="CK161" s="272"/>
      <c r="CL161" s="56"/>
      <c r="CM161" s="8"/>
      <c r="CN161" s="273"/>
      <c r="CO161" s="284"/>
    </row>
    <row r="162" spans="1:93" ht="60">
      <c r="A162" s="306" t="s">
        <v>33</v>
      </c>
      <c r="B162" s="8" t="s">
        <v>168</v>
      </c>
      <c r="C162" s="8">
        <v>1</v>
      </c>
      <c r="D162" s="199">
        <v>101</v>
      </c>
      <c r="E162" s="118" t="s">
        <v>173</v>
      </c>
      <c r="F162" s="195" t="s">
        <v>108</v>
      </c>
      <c r="G162" s="195" t="s">
        <v>165</v>
      </c>
      <c r="H162" s="309"/>
      <c r="I162" s="128"/>
      <c r="J162" s="5"/>
      <c r="K162" s="5"/>
      <c r="L162" s="5"/>
      <c r="M162" s="5"/>
      <c r="N162" s="5"/>
      <c r="O162" s="5"/>
      <c r="P162" s="5"/>
      <c r="Q162" s="5"/>
      <c r="R162" s="145"/>
      <c r="S162" s="276"/>
      <c r="T162" s="56"/>
      <c r="U162" s="8"/>
      <c r="V162" s="273"/>
      <c r="W162" s="128"/>
      <c r="X162" s="5"/>
      <c r="Y162" s="5"/>
      <c r="Z162" s="5"/>
      <c r="AA162" s="5"/>
      <c r="AB162" s="5"/>
      <c r="AC162" s="5"/>
      <c r="AD162" s="5"/>
      <c r="AE162" s="5"/>
      <c r="AF162" s="145"/>
      <c r="AG162" s="276"/>
      <c r="AH162" s="56"/>
      <c r="AI162" s="8"/>
      <c r="AJ162" s="273"/>
      <c r="AK162" s="265" t="s">
        <v>575</v>
      </c>
      <c r="AL162" s="51">
        <v>1</v>
      </c>
      <c r="AM162" s="51">
        <v>1</v>
      </c>
      <c r="AN162" s="51">
        <v>1</v>
      </c>
      <c r="AO162" s="435">
        <f>100-('PLAN_EXEC ATÉ 2022)'!AJ172+'META_EXEC 2023'!AK153)</f>
        <v>0</v>
      </c>
      <c r="AP162" s="52">
        <f>AN162*AO162/100</f>
        <v>0</v>
      </c>
      <c r="AQ162" s="139">
        <f>AP162*AUXILIAR!$B$59</f>
        <v>0</v>
      </c>
      <c r="AR162" s="52">
        <v>0</v>
      </c>
      <c r="AS162" s="182">
        <f t="shared" si="74"/>
        <v>0</v>
      </c>
      <c r="AT162" s="260">
        <f>AS162*AUXILIAR!$B$59</f>
        <v>0</v>
      </c>
      <c r="AU162" s="287"/>
      <c r="AV162" s="139"/>
      <c r="AW162" s="52"/>
      <c r="AX162" s="275"/>
      <c r="AY162" s="128"/>
      <c r="AZ162" s="5"/>
      <c r="BA162" s="5"/>
      <c r="BB162" s="5"/>
      <c r="BC162" s="5"/>
      <c r="BD162" s="5"/>
      <c r="BE162" s="5"/>
      <c r="BF162" s="5"/>
      <c r="BG162" s="5"/>
      <c r="BH162" s="145"/>
      <c r="BI162" s="272"/>
      <c r="BJ162" s="56"/>
      <c r="BK162" s="8"/>
      <c r="BL162" s="273"/>
      <c r="BM162" s="128"/>
      <c r="BN162" s="5"/>
      <c r="BO162" s="5"/>
      <c r="BP162" s="5"/>
      <c r="BQ162" s="5"/>
      <c r="BR162" s="5"/>
      <c r="BS162" s="5"/>
      <c r="BT162" s="5"/>
      <c r="BU162" s="5"/>
      <c r="BV162" s="145"/>
      <c r="BW162" s="272"/>
      <c r="BX162" s="56"/>
      <c r="BY162" s="8"/>
      <c r="BZ162" s="273"/>
      <c r="CA162" s="128"/>
      <c r="CB162" s="5"/>
      <c r="CC162" s="5"/>
      <c r="CD162" s="5"/>
      <c r="CE162" s="5"/>
      <c r="CF162" s="5"/>
      <c r="CG162" s="5"/>
      <c r="CH162" s="5"/>
      <c r="CI162" s="5"/>
      <c r="CJ162" s="145"/>
      <c r="CK162" s="272"/>
      <c r="CL162" s="56"/>
      <c r="CM162" s="8"/>
      <c r="CN162" s="273"/>
      <c r="CO162" s="284"/>
    </row>
    <row r="163" spans="1:93" ht="60">
      <c r="A163" s="306" t="s">
        <v>33</v>
      </c>
      <c r="B163" s="8" t="s">
        <v>168</v>
      </c>
      <c r="C163" s="8">
        <v>1</v>
      </c>
      <c r="D163" s="199">
        <v>101</v>
      </c>
      <c r="E163" s="118" t="s">
        <v>173</v>
      </c>
      <c r="F163" s="195" t="s">
        <v>108</v>
      </c>
      <c r="G163" s="195" t="s">
        <v>165</v>
      </c>
      <c r="H163" s="309"/>
      <c r="I163" s="128"/>
      <c r="J163" s="5"/>
      <c r="K163" s="5"/>
      <c r="L163" s="5"/>
      <c r="M163" s="5"/>
      <c r="N163" s="5"/>
      <c r="O163" s="5"/>
      <c r="P163" s="5"/>
      <c r="Q163" s="5"/>
      <c r="R163" s="145"/>
      <c r="S163" s="276"/>
      <c r="T163" s="56"/>
      <c r="U163" s="8"/>
      <c r="V163" s="273"/>
      <c r="W163" s="128"/>
      <c r="X163" s="5"/>
      <c r="Y163" s="5"/>
      <c r="Z163" s="5"/>
      <c r="AA163" s="5"/>
      <c r="AB163" s="5"/>
      <c r="AC163" s="5"/>
      <c r="AD163" s="5"/>
      <c r="AE163" s="5"/>
      <c r="AF163" s="145"/>
      <c r="AG163" s="276"/>
      <c r="AH163" s="56"/>
      <c r="AI163" s="8"/>
      <c r="AJ163" s="273"/>
      <c r="AK163" s="265" t="s">
        <v>576</v>
      </c>
      <c r="AL163" s="51">
        <v>1</v>
      </c>
      <c r="AM163" s="51">
        <v>1</v>
      </c>
      <c r="AN163" s="51">
        <v>1</v>
      </c>
      <c r="AO163" s="52">
        <f>100-'PLAN_EXEC ATÉ 2022)'!AJ173</f>
        <v>0</v>
      </c>
      <c r="AP163" s="52">
        <f t="shared" ref="AP163:AP188" si="75">AN163*AO163/100</f>
        <v>0</v>
      </c>
      <c r="AQ163" s="139">
        <f>AP163*AUXILIAR!$B$59</f>
        <v>0</v>
      </c>
      <c r="AR163" s="52">
        <v>0</v>
      </c>
      <c r="AS163" s="182">
        <f t="shared" si="74"/>
        <v>0</v>
      </c>
      <c r="AT163" s="260">
        <f>AS163*AUXILIAR!$B$59</f>
        <v>0</v>
      </c>
      <c r="AU163" s="287"/>
      <c r="AV163" s="139"/>
      <c r="AW163" s="52"/>
      <c r="AX163" s="275"/>
      <c r="AY163" s="128"/>
      <c r="AZ163" s="5"/>
      <c r="BA163" s="5"/>
      <c r="BB163" s="5"/>
      <c r="BC163" s="5"/>
      <c r="BD163" s="5"/>
      <c r="BE163" s="5"/>
      <c r="BF163" s="5"/>
      <c r="BG163" s="5"/>
      <c r="BH163" s="145"/>
      <c r="BI163" s="272"/>
      <c r="BJ163" s="56"/>
      <c r="BK163" s="8"/>
      <c r="BL163" s="273"/>
      <c r="BM163" s="128"/>
      <c r="BN163" s="5"/>
      <c r="BO163" s="5"/>
      <c r="BP163" s="5"/>
      <c r="BQ163" s="5"/>
      <c r="BR163" s="5"/>
      <c r="BS163" s="5"/>
      <c r="BT163" s="5"/>
      <c r="BU163" s="5"/>
      <c r="BV163" s="145"/>
      <c r="BW163" s="272"/>
      <c r="BX163" s="56"/>
      <c r="BY163" s="8"/>
      <c r="BZ163" s="273"/>
      <c r="CA163" s="128"/>
      <c r="CB163" s="5"/>
      <c r="CC163" s="5"/>
      <c r="CD163" s="5"/>
      <c r="CE163" s="5"/>
      <c r="CF163" s="5"/>
      <c r="CG163" s="5"/>
      <c r="CH163" s="5"/>
      <c r="CI163" s="5"/>
      <c r="CJ163" s="145"/>
      <c r="CK163" s="272"/>
      <c r="CL163" s="56"/>
      <c r="CM163" s="8"/>
      <c r="CN163" s="273"/>
      <c r="CO163" s="284"/>
    </row>
    <row r="164" spans="1:93" ht="75">
      <c r="A164" s="306" t="s">
        <v>33</v>
      </c>
      <c r="B164" s="8" t="s">
        <v>168</v>
      </c>
      <c r="C164" s="8">
        <v>1</v>
      </c>
      <c r="D164" s="199">
        <v>101</v>
      </c>
      <c r="E164" s="118" t="s">
        <v>173</v>
      </c>
      <c r="F164" s="195" t="s">
        <v>108</v>
      </c>
      <c r="G164" s="195" t="s">
        <v>165</v>
      </c>
      <c r="H164" s="309"/>
      <c r="I164" s="128"/>
      <c r="J164" s="5"/>
      <c r="K164" s="5"/>
      <c r="L164" s="5"/>
      <c r="M164" s="5"/>
      <c r="N164" s="5"/>
      <c r="O164" s="5"/>
      <c r="P164" s="5"/>
      <c r="Q164" s="5"/>
      <c r="R164" s="145"/>
      <c r="S164" s="276"/>
      <c r="T164" s="56"/>
      <c r="U164" s="8"/>
      <c r="V164" s="273"/>
      <c r="W164" s="128"/>
      <c r="X164" s="5"/>
      <c r="Y164" s="5"/>
      <c r="Z164" s="5"/>
      <c r="AA164" s="5"/>
      <c r="AB164" s="5"/>
      <c r="AC164" s="5"/>
      <c r="AD164" s="5"/>
      <c r="AE164" s="5"/>
      <c r="AF164" s="145"/>
      <c r="AG164" s="276"/>
      <c r="AH164" s="56"/>
      <c r="AI164" s="8"/>
      <c r="AJ164" s="273"/>
      <c r="AK164" s="265" t="s">
        <v>577</v>
      </c>
      <c r="AL164" s="51">
        <v>1</v>
      </c>
      <c r="AM164" s="51">
        <v>1</v>
      </c>
      <c r="AN164" s="51">
        <v>1</v>
      </c>
      <c r="AO164" s="435">
        <f>100-('PLAN_EXEC ATÉ 2022)'!AJ174+'META_EXEC 2023'!AK154)</f>
        <v>0</v>
      </c>
      <c r="AP164" s="52">
        <f t="shared" si="75"/>
        <v>0</v>
      </c>
      <c r="AQ164" s="139">
        <f>AP164*AUXILIAR!$B$59</f>
        <v>0</v>
      </c>
      <c r="AR164" s="52">
        <v>0</v>
      </c>
      <c r="AS164" s="182">
        <f t="shared" si="74"/>
        <v>0</v>
      </c>
      <c r="AT164" s="260">
        <f>AS164*AUXILIAR!$B$59</f>
        <v>0</v>
      </c>
      <c r="AU164" s="287"/>
      <c r="AV164" s="139"/>
      <c r="AW164" s="52"/>
      <c r="AX164" s="275"/>
      <c r="AY164" s="128"/>
      <c r="AZ164" s="5"/>
      <c r="BA164" s="5"/>
      <c r="BB164" s="5"/>
      <c r="BC164" s="5"/>
      <c r="BD164" s="5"/>
      <c r="BE164" s="5"/>
      <c r="BF164" s="5"/>
      <c r="BG164" s="5"/>
      <c r="BH164" s="145"/>
      <c r="BI164" s="272"/>
      <c r="BJ164" s="56"/>
      <c r="BK164" s="8"/>
      <c r="BL164" s="273"/>
      <c r="BM164" s="128"/>
      <c r="BN164" s="5"/>
      <c r="BO164" s="5"/>
      <c r="BP164" s="5"/>
      <c r="BQ164" s="5"/>
      <c r="BR164" s="5"/>
      <c r="BS164" s="5"/>
      <c r="BT164" s="5"/>
      <c r="BU164" s="5"/>
      <c r="BV164" s="145"/>
      <c r="BW164" s="272"/>
      <c r="BX164" s="56"/>
      <c r="BY164" s="8"/>
      <c r="BZ164" s="273"/>
      <c r="CA164" s="128"/>
      <c r="CB164" s="5"/>
      <c r="CC164" s="5"/>
      <c r="CD164" s="5"/>
      <c r="CE164" s="5"/>
      <c r="CF164" s="5"/>
      <c r="CG164" s="5"/>
      <c r="CH164" s="5"/>
      <c r="CI164" s="5"/>
      <c r="CJ164" s="145"/>
      <c r="CK164" s="272"/>
      <c r="CL164" s="56"/>
      <c r="CM164" s="8"/>
      <c r="CN164" s="273"/>
      <c r="CO164" s="284"/>
    </row>
    <row r="165" spans="1:93" ht="75">
      <c r="A165" s="306" t="s">
        <v>33</v>
      </c>
      <c r="B165" s="8" t="s">
        <v>168</v>
      </c>
      <c r="C165" s="8">
        <v>1</v>
      </c>
      <c r="D165" s="199">
        <v>101</v>
      </c>
      <c r="E165" s="118" t="s">
        <v>173</v>
      </c>
      <c r="F165" s="195" t="s">
        <v>108</v>
      </c>
      <c r="G165" s="195" t="s">
        <v>165</v>
      </c>
      <c r="H165" s="309"/>
      <c r="I165" s="128"/>
      <c r="J165" s="5"/>
      <c r="K165" s="5"/>
      <c r="L165" s="5"/>
      <c r="M165" s="5"/>
      <c r="N165" s="5"/>
      <c r="O165" s="5"/>
      <c r="P165" s="5"/>
      <c r="Q165" s="5"/>
      <c r="R165" s="145"/>
      <c r="S165" s="276"/>
      <c r="T165" s="56"/>
      <c r="U165" s="8"/>
      <c r="V165" s="273"/>
      <c r="W165" s="128"/>
      <c r="X165" s="5"/>
      <c r="Y165" s="5"/>
      <c r="Z165" s="5"/>
      <c r="AA165" s="5"/>
      <c r="AB165" s="5"/>
      <c r="AC165" s="5"/>
      <c r="AD165" s="5"/>
      <c r="AE165" s="5"/>
      <c r="AF165" s="145"/>
      <c r="AG165" s="276"/>
      <c r="AH165" s="56"/>
      <c r="AI165" s="8"/>
      <c r="AJ165" s="273"/>
      <c r="AK165" s="265" t="s">
        <v>577</v>
      </c>
      <c r="AL165" s="51">
        <v>1</v>
      </c>
      <c r="AM165" s="51">
        <v>1</v>
      </c>
      <c r="AN165" s="51">
        <v>1</v>
      </c>
      <c r="AO165" s="52">
        <f>100-'PLAN_EXEC ATÉ 2022)'!AJ175</f>
        <v>100</v>
      </c>
      <c r="AP165" s="52">
        <f t="shared" si="75"/>
        <v>1</v>
      </c>
      <c r="AQ165" s="139">
        <f>AP165*AUXILIAR!$B$59</f>
        <v>40000000</v>
      </c>
      <c r="AR165" s="52">
        <v>0</v>
      </c>
      <c r="AS165" s="182">
        <f t="shared" si="74"/>
        <v>0</v>
      </c>
      <c r="AT165" s="260">
        <f>AS165*AUXILIAR!$B$59</f>
        <v>0</v>
      </c>
      <c r="AU165" s="287"/>
      <c r="AV165" s="139"/>
      <c r="AW165" s="52"/>
      <c r="AX165" s="275"/>
      <c r="AY165" s="128"/>
      <c r="AZ165" s="5"/>
      <c r="BA165" s="5"/>
      <c r="BB165" s="5"/>
      <c r="BC165" s="5"/>
      <c r="BD165" s="5"/>
      <c r="BE165" s="5"/>
      <c r="BF165" s="5"/>
      <c r="BG165" s="5"/>
      <c r="BH165" s="145"/>
      <c r="BI165" s="272"/>
      <c r="BJ165" s="56"/>
      <c r="BK165" s="8"/>
      <c r="BL165" s="273"/>
      <c r="BM165" s="128"/>
      <c r="BN165" s="5"/>
      <c r="BO165" s="5"/>
      <c r="BP165" s="5"/>
      <c r="BQ165" s="5"/>
      <c r="BR165" s="5"/>
      <c r="BS165" s="5"/>
      <c r="BT165" s="5"/>
      <c r="BU165" s="5"/>
      <c r="BV165" s="145"/>
      <c r="BW165" s="272"/>
      <c r="BX165" s="56"/>
      <c r="BY165" s="8"/>
      <c r="BZ165" s="273"/>
      <c r="CA165" s="128"/>
      <c r="CB165" s="5"/>
      <c r="CC165" s="5"/>
      <c r="CD165" s="5"/>
      <c r="CE165" s="5"/>
      <c r="CF165" s="5"/>
      <c r="CG165" s="5"/>
      <c r="CH165" s="5"/>
      <c r="CI165" s="5"/>
      <c r="CJ165" s="145"/>
      <c r="CK165" s="272"/>
      <c r="CL165" s="56"/>
      <c r="CM165" s="8"/>
      <c r="CN165" s="273"/>
      <c r="CO165" s="284"/>
    </row>
    <row r="166" spans="1:93" ht="75">
      <c r="A166" s="306" t="s">
        <v>33</v>
      </c>
      <c r="B166" s="8" t="s">
        <v>168</v>
      </c>
      <c r="C166" s="8">
        <v>1</v>
      </c>
      <c r="D166" s="199">
        <v>101</v>
      </c>
      <c r="E166" s="118" t="s">
        <v>173</v>
      </c>
      <c r="F166" s="195" t="s">
        <v>108</v>
      </c>
      <c r="G166" s="195" t="s">
        <v>165</v>
      </c>
      <c r="H166" s="309"/>
      <c r="I166" s="128"/>
      <c r="J166" s="5"/>
      <c r="K166" s="5"/>
      <c r="L166" s="5"/>
      <c r="M166" s="5"/>
      <c r="N166" s="5"/>
      <c r="O166" s="5"/>
      <c r="P166" s="5"/>
      <c r="Q166" s="5"/>
      <c r="R166" s="145"/>
      <c r="S166" s="276"/>
      <c r="T166" s="56"/>
      <c r="U166" s="8"/>
      <c r="V166" s="273"/>
      <c r="W166" s="128"/>
      <c r="X166" s="5"/>
      <c r="Y166" s="5"/>
      <c r="Z166" s="5"/>
      <c r="AA166" s="5"/>
      <c r="AB166" s="5"/>
      <c r="AC166" s="5"/>
      <c r="AD166" s="5"/>
      <c r="AE166" s="5"/>
      <c r="AF166" s="145"/>
      <c r="AG166" s="276"/>
      <c r="AH166" s="56"/>
      <c r="AI166" s="8"/>
      <c r="AJ166" s="273"/>
      <c r="AK166" s="265" t="s">
        <v>581</v>
      </c>
      <c r="AL166" s="51">
        <v>1</v>
      </c>
      <c r="AM166" s="51">
        <v>1</v>
      </c>
      <c r="AN166" s="51">
        <v>1</v>
      </c>
      <c r="AO166" s="435">
        <f>100-('PLAN_EXEC ATÉ 2022)'!AJ176+'META_EXEC 2023'!AK155)</f>
        <v>4.0900000000000034</v>
      </c>
      <c r="AP166" s="52">
        <f t="shared" si="75"/>
        <v>4.0900000000000034E-2</v>
      </c>
      <c r="AQ166" s="139">
        <f>AP166*AUXILIAR!$B$59</f>
        <v>1636000.0000000014</v>
      </c>
      <c r="AR166" s="435">
        <v>4.09</v>
      </c>
      <c r="AS166" s="182">
        <f t="shared" si="74"/>
        <v>1.6728100000000011E-3</v>
      </c>
      <c r="AT166" s="260">
        <f>AS166*AUXILIAR!$B$59</f>
        <v>66912.400000000052</v>
      </c>
      <c r="AU166" s="287"/>
      <c r="AV166" s="139"/>
      <c r="AW166" s="52"/>
      <c r="AX166" s="275"/>
      <c r="AY166" s="128"/>
      <c r="AZ166" s="5"/>
      <c r="BA166" s="5"/>
      <c r="BB166" s="5"/>
      <c r="BC166" s="5"/>
      <c r="BD166" s="5"/>
      <c r="BE166" s="5"/>
      <c r="BF166" s="5"/>
      <c r="BG166" s="5"/>
      <c r="BH166" s="145"/>
      <c r="BI166" s="272"/>
      <c r="BJ166" s="56"/>
      <c r="BK166" s="8"/>
      <c r="BL166" s="273"/>
      <c r="BM166" s="128"/>
      <c r="BN166" s="5"/>
      <c r="BO166" s="5"/>
      <c r="BP166" s="5"/>
      <c r="BQ166" s="5"/>
      <c r="BR166" s="5"/>
      <c r="BS166" s="5"/>
      <c r="BT166" s="5"/>
      <c r="BU166" s="5"/>
      <c r="BV166" s="145"/>
      <c r="BW166" s="272"/>
      <c r="BX166" s="56"/>
      <c r="BY166" s="8"/>
      <c r="BZ166" s="273"/>
      <c r="CA166" s="128"/>
      <c r="CB166" s="5"/>
      <c r="CC166" s="5"/>
      <c r="CD166" s="5"/>
      <c r="CE166" s="5"/>
      <c r="CF166" s="5"/>
      <c r="CG166" s="5"/>
      <c r="CH166" s="5"/>
      <c r="CI166" s="5"/>
      <c r="CJ166" s="145"/>
      <c r="CK166" s="272"/>
      <c r="CL166" s="56"/>
      <c r="CM166" s="8"/>
      <c r="CN166" s="273"/>
      <c r="CO166" s="284"/>
    </row>
    <row r="167" spans="1:93" ht="75">
      <c r="A167" s="306" t="s">
        <v>33</v>
      </c>
      <c r="B167" s="8" t="s">
        <v>168</v>
      </c>
      <c r="C167" s="8">
        <v>1</v>
      </c>
      <c r="D167" s="199">
        <v>101</v>
      </c>
      <c r="E167" s="118" t="s">
        <v>173</v>
      </c>
      <c r="F167" s="195" t="s">
        <v>108</v>
      </c>
      <c r="G167" s="195" t="s">
        <v>165</v>
      </c>
      <c r="H167" s="309"/>
      <c r="I167" s="128"/>
      <c r="J167" s="5"/>
      <c r="K167" s="5"/>
      <c r="L167" s="5"/>
      <c r="M167" s="5"/>
      <c r="N167" s="5"/>
      <c r="O167" s="5"/>
      <c r="P167" s="5"/>
      <c r="Q167" s="5"/>
      <c r="R167" s="145"/>
      <c r="S167" s="276"/>
      <c r="T167" s="56"/>
      <c r="U167" s="8"/>
      <c r="V167" s="273"/>
      <c r="W167" s="128"/>
      <c r="X167" s="5"/>
      <c r="Y167" s="5"/>
      <c r="Z167" s="5"/>
      <c r="AA167" s="5"/>
      <c r="AB167" s="5"/>
      <c r="AC167" s="5"/>
      <c r="AD167" s="5"/>
      <c r="AE167" s="5"/>
      <c r="AF167" s="145"/>
      <c r="AG167" s="276"/>
      <c r="AH167" s="56"/>
      <c r="AI167" s="8"/>
      <c r="AJ167" s="273"/>
      <c r="AK167" s="265" t="s">
        <v>581</v>
      </c>
      <c r="AL167" s="51">
        <v>1</v>
      </c>
      <c r="AM167" s="51">
        <v>1</v>
      </c>
      <c r="AN167" s="51">
        <v>1</v>
      </c>
      <c r="AO167" s="435">
        <f>100-('PLAN_EXEC ATÉ 2022)'!AJ177+'META_EXEC 2023'!AK156)</f>
        <v>40.9</v>
      </c>
      <c r="AP167" s="52">
        <f t="shared" si="75"/>
        <v>0.40899999999999997</v>
      </c>
      <c r="AQ167" s="139">
        <f>AP167*AUXILIAR!$B$59</f>
        <v>16359999.999999998</v>
      </c>
      <c r="AR167" s="435">
        <v>30.98</v>
      </c>
      <c r="AS167" s="182">
        <f t="shared" si="74"/>
        <v>0.12670819999999999</v>
      </c>
      <c r="AT167" s="260">
        <f>AS167*AUXILIAR!$B$59</f>
        <v>5068328</v>
      </c>
      <c r="AU167" s="287"/>
      <c r="AV167" s="139"/>
      <c r="AW167" s="52"/>
      <c r="AX167" s="275"/>
      <c r="AY167" s="128"/>
      <c r="AZ167" s="5"/>
      <c r="BA167" s="5"/>
      <c r="BB167" s="5"/>
      <c r="BC167" s="5"/>
      <c r="BD167" s="5"/>
      <c r="BE167" s="5"/>
      <c r="BF167" s="5"/>
      <c r="BG167" s="5"/>
      <c r="BH167" s="145"/>
      <c r="BI167" s="272"/>
      <c r="BJ167" s="56"/>
      <c r="BK167" s="8"/>
      <c r="BL167" s="273"/>
      <c r="BM167" s="128"/>
      <c r="BN167" s="5"/>
      <c r="BO167" s="5"/>
      <c r="BP167" s="5"/>
      <c r="BQ167" s="5"/>
      <c r="BR167" s="5"/>
      <c r="BS167" s="5"/>
      <c r="BT167" s="5"/>
      <c r="BU167" s="5"/>
      <c r="BV167" s="145"/>
      <c r="BW167" s="272"/>
      <c r="BX167" s="56"/>
      <c r="BY167" s="8"/>
      <c r="BZ167" s="273"/>
      <c r="CA167" s="128"/>
      <c r="CB167" s="5"/>
      <c r="CC167" s="5"/>
      <c r="CD167" s="5"/>
      <c r="CE167" s="5"/>
      <c r="CF167" s="5"/>
      <c r="CG167" s="5"/>
      <c r="CH167" s="5"/>
      <c r="CI167" s="5"/>
      <c r="CJ167" s="145"/>
      <c r="CK167" s="272"/>
      <c r="CL167" s="56"/>
      <c r="CM167" s="8"/>
      <c r="CN167" s="273"/>
      <c r="CO167" s="284"/>
    </row>
    <row r="168" spans="1:93" ht="75">
      <c r="A168" s="306" t="s">
        <v>33</v>
      </c>
      <c r="B168" s="8" t="s">
        <v>168</v>
      </c>
      <c r="C168" s="8">
        <v>1</v>
      </c>
      <c r="D168" s="199">
        <v>101</v>
      </c>
      <c r="E168" s="118" t="s">
        <v>173</v>
      </c>
      <c r="F168" s="195" t="s">
        <v>108</v>
      </c>
      <c r="G168" s="195" t="s">
        <v>165</v>
      </c>
      <c r="H168" s="309"/>
      <c r="I168" s="128"/>
      <c r="J168" s="5"/>
      <c r="K168" s="5"/>
      <c r="L168" s="5"/>
      <c r="M168" s="5"/>
      <c r="N168" s="5"/>
      <c r="O168" s="5"/>
      <c r="P168" s="5"/>
      <c r="Q168" s="5"/>
      <c r="R168" s="145"/>
      <c r="S168" s="276"/>
      <c r="T168" s="56"/>
      <c r="U168" s="8"/>
      <c r="V168" s="273"/>
      <c r="W168" s="128"/>
      <c r="X168" s="5"/>
      <c r="Y168" s="5"/>
      <c r="Z168" s="5"/>
      <c r="AA168" s="5"/>
      <c r="AB168" s="5"/>
      <c r="AC168" s="5"/>
      <c r="AD168" s="5"/>
      <c r="AE168" s="5"/>
      <c r="AF168" s="145"/>
      <c r="AG168" s="276"/>
      <c r="AH168" s="56"/>
      <c r="AI168" s="8"/>
      <c r="AJ168" s="273"/>
      <c r="AK168" s="265" t="s">
        <v>582</v>
      </c>
      <c r="AL168" s="51">
        <v>1</v>
      </c>
      <c r="AM168" s="51">
        <v>1</v>
      </c>
      <c r="AN168" s="51">
        <v>1</v>
      </c>
      <c r="AO168" s="435">
        <f>100-('PLAN_EXEC ATÉ 2022)'!AJ178+'META_EXEC 2023'!AK157)</f>
        <v>33.840000000000003</v>
      </c>
      <c r="AP168" s="52">
        <f t="shared" si="75"/>
        <v>0.33840000000000003</v>
      </c>
      <c r="AQ168" s="139">
        <f>AP168*AUXILIAR!$B$59</f>
        <v>13536000.000000002</v>
      </c>
      <c r="AR168" s="435">
        <v>18.350000000000001</v>
      </c>
      <c r="AS168" s="182">
        <f t="shared" si="74"/>
        <v>6.209640000000001E-2</v>
      </c>
      <c r="AT168" s="260">
        <f>AS168*AUXILIAR!$B$59</f>
        <v>2483856.0000000005</v>
      </c>
      <c r="AU168" s="287"/>
      <c r="AV168" s="139"/>
      <c r="AW168" s="52"/>
      <c r="AX168" s="275"/>
      <c r="AY168" s="128"/>
      <c r="AZ168" s="5"/>
      <c r="BA168" s="5"/>
      <c r="BB168" s="5"/>
      <c r="BC168" s="5"/>
      <c r="BD168" s="5"/>
      <c r="BE168" s="5"/>
      <c r="BF168" s="5"/>
      <c r="BG168" s="5"/>
      <c r="BH168" s="145"/>
      <c r="BI168" s="272"/>
      <c r="BJ168" s="56"/>
      <c r="BK168" s="8"/>
      <c r="BL168" s="273"/>
      <c r="BM168" s="128"/>
      <c r="BN168" s="5"/>
      <c r="BO168" s="5"/>
      <c r="BP168" s="5"/>
      <c r="BQ168" s="5"/>
      <c r="BR168" s="5"/>
      <c r="BS168" s="5"/>
      <c r="BT168" s="5"/>
      <c r="BU168" s="5"/>
      <c r="BV168" s="145"/>
      <c r="BW168" s="272"/>
      <c r="BX168" s="56"/>
      <c r="BY168" s="8"/>
      <c r="BZ168" s="273"/>
      <c r="CA168" s="128"/>
      <c r="CB168" s="5"/>
      <c r="CC168" s="5"/>
      <c r="CD168" s="5"/>
      <c r="CE168" s="5"/>
      <c r="CF168" s="5"/>
      <c r="CG168" s="5"/>
      <c r="CH168" s="5"/>
      <c r="CI168" s="5"/>
      <c r="CJ168" s="145"/>
      <c r="CK168" s="272"/>
      <c r="CL168" s="56"/>
      <c r="CM168" s="8"/>
      <c r="CN168" s="273"/>
      <c r="CO168" s="284"/>
    </row>
    <row r="169" spans="1:93" ht="45">
      <c r="A169" s="306" t="s">
        <v>33</v>
      </c>
      <c r="B169" s="8" t="s">
        <v>168</v>
      </c>
      <c r="C169" s="8">
        <v>1</v>
      </c>
      <c r="D169" s="199">
        <v>101</v>
      </c>
      <c r="E169" s="118" t="s">
        <v>173</v>
      </c>
      <c r="F169" s="195" t="s">
        <v>108</v>
      </c>
      <c r="G169" s="195" t="s">
        <v>165</v>
      </c>
      <c r="H169" s="309"/>
      <c r="I169" s="128"/>
      <c r="J169" s="5"/>
      <c r="K169" s="5"/>
      <c r="L169" s="5"/>
      <c r="M169" s="5"/>
      <c r="N169" s="5"/>
      <c r="O169" s="5"/>
      <c r="P169" s="5"/>
      <c r="Q169" s="5"/>
      <c r="R169" s="145"/>
      <c r="S169" s="276"/>
      <c r="T169" s="56"/>
      <c r="U169" s="8"/>
      <c r="V169" s="273"/>
      <c r="W169" s="128"/>
      <c r="X169" s="5"/>
      <c r="Y169" s="5"/>
      <c r="Z169" s="5"/>
      <c r="AA169" s="5"/>
      <c r="AB169" s="5"/>
      <c r="AC169" s="5"/>
      <c r="AD169" s="5"/>
      <c r="AE169" s="5"/>
      <c r="AF169" s="145"/>
      <c r="AG169" s="276"/>
      <c r="AH169" s="56"/>
      <c r="AI169" s="8"/>
      <c r="AJ169" s="273"/>
      <c r="AK169" s="265" t="s">
        <v>583</v>
      </c>
      <c r="AL169" s="51">
        <v>1</v>
      </c>
      <c r="AM169" s="51">
        <v>1</v>
      </c>
      <c r="AN169" s="51">
        <v>1</v>
      </c>
      <c r="AO169" s="435">
        <f>100-('PLAN_EXEC ATÉ 2022)'!AJ179+'META_EXEC 2023'!AK158)</f>
        <v>0</v>
      </c>
      <c r="AP169" s="52">
        <f t="shared" si="75"/>
        <v>0</v>
      </c>
      <c r="AQ169" s="139">
        <f>AP169*AUXILIAR!$B$58</f>
        <v>0</v>
      </c>
      <c r="AR169" s="52">
        <v>0</v>
      </c>
      <c r="AS169" s="182">
        <f t="shared" si="74"/>
        <v>0</v>
      </c>
      <c r="AT169" s="260">
        <f>AS169*AUXILIAR!$B$58</f>
        <v>0</v>
      </c>
      <c r="AU169" s="287"/>
      <c r="AV169" s="139"/>
      <c r="AW169" s="52"/>
      <c r="AX169" s="275"/>
      <c r="AY169" s="128"/>
      <c r="AZ169" s="5"/>
      <c r="BA169" s="5"/>
      <c r="BB169" s="5"/>
      <c r="BC169" s="5"/>
      <c r="BD169" s="5"/>
      <c r="BE169" s="5"/>
      <c r="BF169" s="5"/>
      <c r="BG169" s="5"/>
      <c r="BH169" s="145"/>
      <c r="BI169" s="272"/>
      <c r="BJ169" s="56"/>
      <c r="BK169" s="8"/>
      <c r="BL169" s="273"/>
      <c r="BM169" s="128"/>
      <c r="BN169" s="5"/>
      <c r="BO169" s="5"/>
      <c r="BP169" s="5"/>
      <c r="BQ169" s="5"/>
      <c r="BR169" s="5"/>
      <c r="BS169" s="5"/>
      <c r="BT169" s="5"/>
      <c r="BU169" s="5"/>
      <c r="BV169" s="145"/>
      <c r="BW169" s="272"/>
      <c r="BX169" s="56"/>
      <c r="BY169" s="8"/>
      <c r="BZ169" s="273"/>
      <c r="CA169" s="128"/>
      <c r="CB169" s="5"/>
      <c r="CC169" s="5"/>
      <c r="CD169" s="5"/>
      <c r="CE169" s="5"/>
      <c r="CF169" s="5"/>
      <c r="CG169" s="5"/>
      <c r="CH169" s="5"/>
      <c r="CI169" s="5"/>
      <c r="CJ169" s="145"/>
      <c r="CK169" s="272"/>
      <c r="CL169" s="56"/>
      <c r="CM169" s="8"/>
      <c r="CN169" s="273"/>
      <c r="CO169" s="284"/>
    </row>
    <row r="170" spans="1:93" ht="45">
      <c r="A170" s="306" t="s">
        <v>33</v>
      </c>
      <c r="B170" s="8" t="s">
        <v>168</v>
      </c>
      <c r="C170" s="8">
        <v>1</v>
      </c>
      <c r="D170" s="199">
        <v>101</v>
      </c>
      <c r="E170" s="118" t="s">
        <v>173</v>
      </c>
      <c r="F170" s="195" t="s">
        <v>108</v>
      </c>
      <c r="G170" s="195" t="s">
        <v>165</v>
      </c>
      <c r="H170" s="309"/>
      <c r="I170" s="128"/>
      <c r="J170" s="5"/>
      <c r="K170" s="5"/>
      <c r="L170" s="5"/>
      <c r="M170" s="5"/>
      <c r="N170" s="5"/>
      <c r="O170" s="5"/>
      <c r="P170" s="5"/>
      <c r="Q170" s="5"/>
      <c r="R170" s="145"/>
      <c r="S170" s="276"/>
      <c r="T170" s="56"/>
      <c r="U170" s="8"/>
      <c r="V170" s="273"/>
      <c r="W170" s="128"/>
      <c r="X170" s="5"/>
      <c r="Y170" s="5"/>
      <c r="Z170" s="5"/>
      <c r="AA170" s="5"/>
      <c r="AB170" s="5"/>
      <c r="AC170" s="5"/>
      <c r="AD170" s="5"/>
      <c r="AE170" s="5"/>
      <c r="AF170" s="145"/>
      <c r="AG170" s="276"/>
      <c r="AH170" s="56"/>
      <c r="AI170" s="8"/>
      <c r="AJ170" s="273"/>
      <c r="AK170" s="265" t="s">
        <v>583</v>
      </c>
      <c r="AL170" s="51">
        <v>1</v>
      </c>
      <c r="AM170" s="51">
        <v>1</v>
      </c>
      <c r="AN170" s="51">
        <v>1</v>
      </c>
      <c r="AO170" s="435">
        <f>100-('PLAN_EXEC ATÉ 2022)'!AJ180+'META_EXEC 2023'!AK159)</f>
        <v>0</v>
      </c>
      <c r="AP170" s="52">
        <f t="shared" si="75"/>
        <v>0</v>
      </c>
      <c r="AQ170" s="139">
        <f>AP170*AUXILIAR!$B$58</f>
        <v>0</v>
      </c>
      <c r="AR170" s="52">
        <v>0</v>
      </c>
      <c r="AS170" s="182">
        <f t="shared" si="74"/>
        <v>0</v>
      </c>
      <c r="AT170" s="260">
        <f>AS170*AUXILIAR!$B$58</f>
        <v>0</v>
      </c>
      <c r="AU170" s="287"/>
      <c r="AV170" s="139"/>
      <c r="AW170" s="52"/>
      <c r="AX170" s="275"/>
      <c r="AY170" s="128"/>
      <c r="AZ170" s="5"/>
      <c r="BA170" s="5"/>
      <c r="BB170" s="5"/>
      <c r="BC170" s="5"/>
      <c r="BD170" s="5"/>
      <c r="BE170" s="5"/>
      <c r="BF170" s="5"/>
      <c r="BG170" s="5"/>
      <c r="BH170" s="145"/>
      <c r="BI170" s="272"/>
      <c r="BJ170" s="56"/>
      <c r="BK170" s="8"/>
      <c r="BL170" s="273"/>
      <c r="BM170" s="128"/>
      <c r="BN170" s="5"/>
      <c r="BO170" s="5"/>
      <c r="BP170" s="5"/>
      <c r="BQ170" s="5"/>
      <c r="BR170" s="5"/>
      <c r="BS170" s="5"/>
      <c r="BT170" s="5"/>
      <c r="BU170" s="5"/>
      <c r="BV170" s="145"/>
      <c r="BW170" s="272"/>
      <c r="BX170" s="56"/>
      <c r="BY170" s="8"/>
      <c r="BZ170" s="273"/>
      <c r="CA170" s="128"/>
      <c r="CB170" s="5"/>
      <c r="CC170" s="5"/>
      <c r="CD170" s="5"/>
      <c r="CE170" s="5"/>
      <c r="CF170" s="5"/>
      <c r="CG170" s="5"/>
      <c r="CH170" s="5"/>
      <c r="CI170" s="5"/>
      <c r="CJ170" s="145"/>
      <c r="CK170" s="272"/>
      <c r="CL170" s="56"/>
      <c r="CM170" s="8"/>
      <c r="CN170" s="273"/>
      <c r="CO170" s="284"/>
    </row>
    <row r="171" spans="1:93" ht="45">
      <c r="A171" s="306" t="s">
        <v>33</v>
      </c>
      <c r="B171" s="8" t="s">
        <v>168</v>
      </c>
      <c r="C171" s="8">
        <v>1</v>
      </c>
      <c r="D171" s="199">
        <v>101</v>
      </c>
      <c r="E171" s="118" t="s">
        <v>173</v>
      </c>
      <c r="F171" s="195" t="s">
        <v>108</v>
      </c>
      <c r="G171" s="195" t="s">
        <v>165</v>
      </c>
      <c r="H171" s="309"/>
      <c r="I171" s="128"/>
      <c r="J171" s="5"/>
      <c r="K171" s="5"/>
      <c r="L171" s="5"/>
      <c r="M171" s="5"/>
      <c r="N171" s="5"/>
      <c r="O171" s="5"/>
      <c r="P171" s="5"/>
      <c r="Q171" s="5"/>
      <c r="R171" s="145"/>
      <c r="S171" s="276"/>
      <c r="T171" s="56"/>
      <c r="U171" s="8"/>
      <c r="V171" s="273"/>
      <c r="W171" s="128"/>
      <c r="X171" s="5"/>
      <c r="Y171" s="5"/>
      <c r="Z171" s="5"/>
      <c r="AA171" s="5"/>
      <c r="AB171" s="5"/>
      <c r="AC171" s="5"/>
      <c r="AD171" s="5"/>
      <c r="AE171" s="5"/>
      <c r="AF171" s="145"/>
      <c r="AG171" s="276"/>
      <c r="AH171" s="56"/>
      <c r="AI171" s="8"/>
      <c r="AJ171" s="273"/>
      <c r="AK171" s="265" t="s">
        <v>583</v>
      </c>
      <c r="AL171" s="51">
        <v>1</v>
      </c>
      <c r="AM171" s="51">
        <v>1</v>
      </c>
      <c r="AN171" s="51">
        <v>1</v>
      </c>
      <c r="AO171" s="435">
        <f>100-('PLAN_EXEC ATÉ 2022)'!AJ181+'META_EXEC 2023'!AK160)</f>
        <v>0</v>
      </c>
      <c r="AP171" s="52">
        <f t="shared" si="75"/>
        <v>0</v>
      </c>
      <c r="AQ171" s="139">
        <f>AP171*AUXILIAR!$B$58</f>
        <v>0</v>
      </c>
      <c r="AR171" s="52">
        <v>0</v>
      </c>
      <c r="AS171" s="182">
        <f t="shared" si="74"/>
        <v>0</v>
      </c>
      <c r="AT171" s="260">
        <f>AS171*AUXILIAR!$B$58</f>
        <v>0</v>
      </c>
      <c r="AU171" s="287"/>
      <c r="AV171" s="139"/>
      <c r="AW171" s="52"/>
      <c r="AX171" s="275"/>
      <c r="AY171" s="128"/>
      <c r="AZ171" s="5"/>
      <c r="BA171" s="5"/>
      <c r="BB171" s="5"/>
      <c r="BC171" s="5"/>
      <c r="BD171" s="5"/>
      <c r="BE171" s="5"/>
      <c r="BF171" s="5"/>
      <c r="BG171" s="5"/>
      <c r="BH171" s="145"/>
      <c r="BI171" s="272"/>
      <c r="BJ171" s="56"/>
      <c r="BK171" s="8"/>
      <c r="BL171" s="273"/>
      <c r="BM171" s="128"/>
      <c r="BN171" s="5"/>
      <c r="BO171" s="5"/>
      <c r="BP171" s="5"/>
      <c r="BQ171" s="5"/>
      <c r="BR171" s="5"/>
      <c r="BS171" s="5"/>
      <c r="BT171" s="5"/>
      <c r="BU171" s="5"/>
      <c r="BV171" s="145"/>
      <c r="BW171" s="272"/>
      <c r="BX171" s="56"/>
      <c r="BY171" s="8"/>
      <c r="BZ171" s="273"/>
      <c r="CA171" s="128"/>
      <c r="CB171" s="5"/>
      <c r="CC171" s="5"/>
      <c r="CD171" s="5"/>
      <c r="CE171" s="5"/>
      <c r="CF171" s="5"/>
      <c r="CG171" s="5"/>
      <c r="CH171" s="5"/>
      <c r="CI171" s="5"/>
      <c r="CJ171" s="145"/>
      <c r="CK171" s="272"/>
      <c r="CL171" s="56"/>
      <c r="CM171" s="8"/>
      <c r="CN171" s="273"/>
      <c r="CO171" s="284"/>
    </row>
    <row r="172" spans="1:93" ht="45">
      <c r="A172" s="306" t="s">
        <v>33</v>
      </c>
      <c r="B172" s="8" t="s">
        <v>168</v>
      </c>
      <c r="C172" s="8">
        <v>1</v>
      </c>
      <c r="D172" s="199">
        <v>101</v>
      </c>
      <c r="E172" s="118" t="s">
        <v>173</v>
      </c>
      <c r="F172" s="195" t="s">
        <v>108</v>
      </c>
      <c r="G172" s="195" t="s">
        <v>165</v>
      </c>
      <c r="H172" s="309"/>
      <c r="I172" s="128"/>
      <c r="J172" s="5"/>
      <c r="K172" s="5"/>
      <c r="L172" s="5"/>
      <c r="M172" s="5"/>
      <c r="N172" s="5"/>
      <c r="O172" s="5"/>
      <c r="P172" s="5"/>
      <c r="Q172" s="5"/>
      <c r="R172" s="145"/>
      <c r="S172" s="276"/>
      <c r="T172" s="56"/>
      <c r="U172" s="8"/>
      <c r="V172" s="273"/>
      <c r="W172" s="128"/>
      <c r="X172" s="5"/>
      <c r="Y172" s="5"/>
      <c r="Z172" s="5"/>
      <c r="AA172" s="5"/>
      <c r="AB172" s="5"/>
      <c r="AC172" s="5"/>
      <c r="AD172" s="5"/>
      <c r="AE172" s="5"/>
      <c r="AF172" s="145"/>
      <c r="AG172" s="276"/>
      <c r="AH172" s="56"/>
      <c r="AI172" s="8"/>
      <c r="AJ172" s="273"/>
      <c r="AK172" s="265" t="s">
        <v>583</v>
      </c>
      <c r="AL172" s="51">
        <v>1</v>
      </c>
      <c r="AM172" s="51">
        <v>1</v>
      </c>
      <c r="AN172" s="51">
        <v>1</v>
      </c>
      <c r="AO172" s="52">
        <f>100-'PLAN_EXEC ATÉ 2022)'!AJ182</f>
        <v>0</v>
      </c>
      <c r="AP172" s="52">
        <f t="shared" si="75"/>
        <v>0</v>
      </c>
      <c r="AQ172" s="139">
        <f>AP172*AUXILIAR!$B$58</f>
        <v>0</v>
      </c>
      <c r="AR172" s="52">
        <v>0</v>
      </c>
      <c r="AS172" s="182">
        <f t="shared" si="74"/>
        <v>0</v>
      </c>
      <c r="AT172" s="260">
        <f>AS172*AUXILIAR!$B$58</f>
        <v>0</v>
      </c>
      <c r="AU172" s="287"/>
      <c r="AV172" s="139"/>
      <c r="AW172" s="52"/>
      <c r="AX172" s="275"/>
      <c r="AY172" s="128"/>
      <c r="AZ172" s="5"/>
      <c r="BA172" s="5"/>
      <c r="BB172" s="5"/>
      <c r="BC172" s="5"/>
      <c r="BD172" s="5"/>
      <c r="BE172" s="5"/>
      <c r="BF172" s="5"/>
      <c r="BG172" s="5"/>
      <c r="BH172" s="145"/>
      <c r="BI172" s="272"/>
      <c r="BJ172" s="56"/>
      <c r="BK172" s="8"/>
      <c r="BL172" s="273"/>
      <c r="BM172" s="128"/>
      <c r="BN172" s="5"/>
      <c r="BO172" s="5"/>
      <c r="BP172" s="5"/>
      <c r="BQ172" s="5"/>
      <c r="BR172" s="5"/>
      <c r="BS172" s="5"/>
      <c r="BT172" s="5"/>
      <c r="BU172" s="5"/>
      <c r="BV172" s="145"/>
      <c r="BW172" s="272"/>
      <c r="BX172" s="56"/>
      <c r="BY172" s="8"/>
      <c r="BZ172" s="273"/>
      <c r="CA172" s="128"/>
      <c r="CB172" s="5"/>
      <c r="CC172" s="5"/>
      <c r="CD172" s="5"/>
      <c r="CE172" s="5"/>
      <c r="CF172" s="5"/>
      <c r="CG172" s="5"/>
      <c r="CH172" s="5"/>
      <c r="CI172" s="5"/>
      <c r="CJ172" s="145"/>
      <c r="CK172" s="272"/>
      <c r="CL172" s="56"/>
      <c r="CM172" s="8"/>
      <c r="CN172" s="273"/>
      <c r="CO172" s="284"/>
    </row>
    <row r="173" spans="1:93" ht="30">
      <c r="A173" s="306" t="s">
        <v>33</v>
      </c>
      <c r="B173" s="8" t="s">
        <v>168</v>
      </c>
      <c r="C173" s="8">
        <v>1</v>
      </c>
      <c r="D173" s="199">
        <v>101</v>
      </c>
      <c r="E173" s="118" t="s">
        <v>173</v>
      </c>
      <c r="F173" s="195" t="s">
        <v>108</v>
      </c>
      <c r="G173" s="195" t="s">
        <v>165</v>
      </c>
      <c r="H173" s="309"/>
      <c r="I173" s="128"/>
      <c r="J173" s="5"/>
      <c r="K173" s="5"/>
      <c r="L173" s="5"/>
      <c r="M173" s="5"/>
      <c r="N173" s="5"/>
      <c r="O173" s="5"/>
      <c r="P173" s="5"/>
      <c r="Q173" s="5"/>
      <c r="R173" s="145"/>
      <c r="S173" s="276"/>
      <c r="T173" s="56"/>
      <c r="U173" s="8"/>
      <c r="V173" s="273"/>
      <c r="W173" s="128"/>
      <c r="X173" s="5"/>
      <c r="Y173" s="5"/>
      <c r="Z173" s="5"/>
      <c r="AA173" s="5"/>
      <c r="AB173" s="5"/>
      <c r="AC173" s="5"/>
      <c r="AD173" s="5"/>
      <c r="AE173" s="5"/>
      <c r="AF173" s="145"/>
      <c r="AG173" s="276"/>
      <c r="AH173" s="56"/>
      <c r="AI173" s="8"/>
      <c r="AJ173" s="273"/>
      <c r="AK173" s="265" t="s">
        <v>584</v>
      </c>
      <c r="AL173" s="51">
        <v>1</v>
      </c>
      <c r="AM173" s="51">
        <v>1</v>
      </c>
      <c r="AN173" s="51">
        <v>1</v>
      </c>
      <c r="AO173" s="52">
        <f>100-'PLAN_EXEC ATÉ 2022)'!AJ183</f>
        <v>0</v>
      </c>
      <c r="AP173" s="52">
        <f t="shared" si="75"/>
        <v>0</v>
      </c>
      <c r="AQ173" s="139">
        <f>AP173*AUXILIAR!$B$58</f>
        <v>0</v>
      </c>
      <c r="AR173" s="52">
        <v>0</v>
      </c>
      <c r="AS173" s="182">
        <f t="shared" si="74"/>
        <v>0</v>
      </c>
      <c r="AT173" s="290"/>
      <c r="AU173" s="287"/>
      <c r="AV173" s="139"/>
      <c r="AW173" s="52"/>
      <c r="AX173" s="275"/>
      <c r="AY173" s="128"/>
      <c r="AZ173" s="5"/>
      <c r="BA173" s="5"/>
      <c r="BB173" s="5"/>
      <c r="BC173" s="5"/>
      <c r="BD173" s="5"/>
      <c r="BE173" s="5"/>
      <c r="BF173" s="5"/>
      <c r="BG173" s="5"/>
      <c r="BH173" s="145"/>
      <c r="BI173" s="272"/>
      <c r="BJ173" s="56"/>
      <c r="BK173" s="8"/>
      <c r="BL173" s="273"/>
      <c r="BM173" s="128"/>
      <c r="BN173" s="5"/>
      <c r="BO173" s="5"/>
      <c r="BP173" s="5"/>
      <c r="BQ173" s="5"/>
      <c r="BR173" s="5"/>
      <c r="BS173" s="5"/>
      <c r="BT173" s="5"/>
      <c r="BU173" s="5"/>
      <c r="BV173" s="145"/>
      <c r="BW173" s="272"/>
      <c r="BX173" s="56"/>
      <c r="BY173" s="8"/>
      <c r="BZ173" s="273"/>
      <c r="CA173" s="128"/>
      <c r="CB173" s="5"/>
      <c r="CC173" s="5"/>
      <c r="CD173" s="5"/>
      <c r="CE173" s="5"/>
      <c r="CF173" s="5"/>
      <c r="CG173" s="5"/>
      <c r="CH173" s="5"/>
      <c r="CI173" s="5"/>
      <c r="CJ173" s="145"/>
      <c r="CK173" s="272"/>
      <c r="CL173" s="56"/>
      <c r="CM173" s="8"/>
      <c r="CN173" s="273"/>
      <c r="CO173" s="284"/>
    </row>
    <row r="174" spans="1:93" ht="30">
      <c r="A174" s="306" t="s">
        <v>33</v>
      </c>
      <c r="B174" s="8" t="s">
        <v>168</v>
      </c>
      <c r="C174" s="8">
        <v>1</v>
      </c>
      <c r="D174" s="199">
        <v>101</v>
      </c>
      <c r="E174" s="118" t="s">
        <v>173</v>
      </c>
      <c r="F174" s="195" t="s">
        <v>108</v>
      </c>
      <c r="G174" s="195" t="s">
        <v>165</v>
      </c>
      <c r="H174" s="309"/>
      <c r="I174" s="128"/>
      <c r="J174" s="5"/>
      <c r="K174" s="5"/>
      <c r="L174" s="5"/>
      <c r="M174" s="5"/>
      <c r="N174" s="5"/>
      <c r="O174" s="5"/>
      <c r="P174" s="5"/>
      <c r="Q174" s="5"/>
      <c r="R174" s="145"/>
      <c r="S174" s="276"/>
      <c r="T174" s="56"/>
      <c r="U174" s="8"/>
      <c r="V174" s="273"/>
      <c r="W174" s="128"/>
      <c r="X174" s="5"/>
      <c r="Y174" s="5"/>
      <c r="Z174" s="5"/>
      <c r="AA174" s="5"/>
      <c r="AB174" s="5"/>
      <c r="AC174" s="5"/>
      <c r="AD174" s="5"/>
      <c r="AE174" s="5"/>
      <c r="AF174" s="145"/>
      <c r="AG174" s="276"/>
      <c r="AH174" s="56"/>
      <c r="AI174" s="8"/>
      <c r="AJ174" s="273"/>
      <c r="AK174" s="265" t="s">
        <v>584</v>
      </c>
      <c r="AL174" s="51">
        <v>1</v>
      </c>
      <c r="AM174" s="51">
        <v>1</v>
      </c>
      <c r="AN174" s="51">
        <v>1</v>
      </c>
      <c r="AO174" s="435">
        <f>100-('PLAN_EXEC ATÉ 2022)'!AJ184+'META_EXEC 2023'!AK161)</f>
        <v>0.23999999999999488</v>
      </c>
      <c r="AP174" s="52">
        <f t="shared" si="75"/>
        <v>2.399999999999949E-3</v>
      </c>
      <c r="AQ174" s="139">
        <f>AP174*AUXILIAR!$B$58</f>
        <v>23999.999999999491</v>
      </c>
      <c r="AR174" s="435">
        <v>0.24</v>
      </c>
      <c r="AS174" s="182">
        <f t="shared" si="74"/>
        <v>5.7599999999998779E-6</v>
      </c>
      <c r="AT174" s="290"/>
      <c r="AU174" s="287"/>
      <c r="AV174" s="139"/>
      <c r="AW174" s="52"/>
      <c r="AX174" s="275"/>
      <c r="AY174" s="128"/>
      <c r="AZ174" s="5"/>
      <c r="BA174" s="5"/>
      <c r="BB174" s="5"/>
      <c r="BC174" s="5"/>
      <c r="BD174" s="5"/>
      <c r="BE174" s="5"/>
      <c r="BF174" s="5"/>
      <c r="BG174" s="5"/>
      <c r="BH174" s="145"/>
      <c r="BI174" s="272"/>
      <c r="BJ174" s="56"/>
      <c r="BK174" s="8"/>
      <c r="BL174" s="273"/>
      <c r="BM174" s="128"/>
      <c r="BN174" s="5"/>
      <c r="BO174" s="5"/>
      <c r="BP174" s="5"/>
      <c r="BQ174" s="5"/>
      <c r="BR174" s="5"/>
      <c r="BS174" s="5"/>
      <c r="BT174" s="5"/>
      <c r="BU174" s="5"/>
      <c r="BV174" s="145"/>
      <c r="BW174" s="272"/>
      <c r="BX174" s="56"/>
      <c r="BY174" s="8"/>
      <c r="BZ174" s="273"/>
      <c r="CA174" s="128"/>
      <c r="CB174" s="5"/>
      <c r="CC174" s="5"/>
      <c r="CD174" s="5"/>
      <c r="CE174" s="5"/>
      <c r="CF174" s="5"/>
      <c r="CG174" s="5"/>
      <c r="CH174" s="5"/>
      <c r="CI174" s="5"/>
      <c r="CJ174" s="145"/>
      <c r="CK174" s="272"/>
      <c r="CL174" s="56"/>
      <c r="CM174" s="8"/>
      <c r="CN174" s="273"/>
      <c r="CO174" s="284"/>
    </row>
    <row r="175" spans="1:93" ht="30">
      <c r="A175" s="306" t="s">
        <v>33</v>
      </c>
      <c r="B175" s="8" t="s">
        <v>168</v>
      </c>
      <c r="C175" s="8">
        <v>1</v>
      </c>
      <c r="D175" s="199">
        <v>101</v>
      </c>
      <c r="E175" s="118" t="s">
        <v>173</v>
      </c>
      <c r="F175" s="195" t="s">
        <v>108</v>
      </c>
      <c r="G175" s="195" t="s">
        <v>165</v>
      </c>
      <c r="H175" s="309"/>
      <c r="I175" s="128"/>
      <c r="J175" s="5"/>
      <c r="K175" s="5"/>
      <c r="L175" s="5"/>
      <c r="M175" s="5"/>
      <c r="N175" s="5"/>
      <c r="O175" s="5"/>
      <c r="P175" s="5"/>
      <c r="Q175" s="5"/>
      <c r="R175" s="145"/>
      <c r="S175" s="276"/>
      <c r="T175" s="56"/>
      <c r="U175" s="8"/>
      <c r="V175" s="273"/>
      <c r="W175" s="128"/>
      <c r="X175" s="5"/>
      <c r="Y175" s="5"/>
      <c r="Z175" s="5"/>
      <c r="AA175" s="5"/>
      <c r="AB175" s="5"/>
      <c r="AC175" s="5"/>
      <c r="AD175" s="5"/>
      <c r="AE175" s="5"/>
      <c r="AF175" s="145"/>
      <c r="AG175" s="276"/>
      <c r="AH175" s="56"/>
      <c r="AI175" s="8"/>
      <c r="AJ175" s="273"/>
      <c r="AK175" s="265" t="s">
        <v>584</v>
      </c>
      <c r="AL175" s="51">
        <v>1</v>
      </c>
      <c r="AM175" s="51">
        <v>1</v>
      </c>
      <c r="AN175" s="51">
        <v>1</v>
      </c>
      <c r="AO175" s="435">
        <f>100-('PLAN_EXEC ATÉ 2022)'!AJ185+'META_EXEC 2023'!AK162)</f>
        <v>7.519999999999996</v>
      </c>
      <c r="AP175" s="52">
        <f t="shared" si="75"/>
        <v>7.5199999999999961E-2</v>
      </c>
      <c r="AQ175" s="139">
        <f>AP175*AUXILIAR!$B$58</f>
        <v>751999.99999999965</v>
      </c>
      <c r="AR175" s="435">
        <v>4.0199999999999996</v>
      </c>
      <c r="AS175" s="182">
        <f t="shared" si="74"/>
        <v>3.0230399999999981E-3</v>
      </c>
      <c r="AT175" s="290"/>
      <c r="AU175" s="287"/>
      <c r="AV175" s="139"/>
      <c r="AW175" s="52"/>
      <c r="AX175" s="275"/>
      <c r="AY175" s="128"/>
      <c r="AZ175" s="5"/>
      <c r="BA175" s="5"/>
      <c r="BB175" s="5"/>
      <c r="BC175" s="5"/>
      <c r="BD175" s="5"/>
      <c r="BE175" s="5"/>
      <c r="BF175" s="5"/>
      <c r="BG175" s="5"/>
      <c r="BH175" s="145"/>
      <c r="BI175" s="272"/>
      <c r="BJ175" s="56"/>
      <c r="BK175" s="8"/>
      <c r="BL175" s="273"/>
      <c r="BM175" s="128"/>
      <c r="BN175" s="5"/>
      <c r="BO175" s="5"/>
      <c r="BP175" s="5"/>
      <c r="BQ175" s="5"/>
      <c r="BR175" s="5"/>
      <c r="BS175" s="5"/>
      <c r="BT175" s="5"/>
      <c r="BU175" s="5"/>
      <c r="BV175" s="145"/>
      <c r="BW175" s="272"/>
      <c r="BX175" s="56"/>
      <c r="BY175" s="8"/>
      <c r="BZ175" s="273"/>
      <c r="CA175" s="128"/>
      <c r="CB175" s="5"/>
      <c r="CC175" s="5"/>
      <c r="CD175" s="5"/>
      <c r="CE175" s="5"/>
      <c r="CF175" s="5"/>
      <c r="CG175" s="5"/>
      <c r="CH175" s="5"/>
      <c r="CI175" s="5"/>
      <c r="CJ175" s="145"/>
      <c r="CK175" s="272"/>
      <c r="CL175" s="56"/>
      <c r="CM175" s="8"/>
      <c r="CN175" s="273"/>
      <c r="CO175" s="284"/>
    </row>
    <row r="176" spans="1:93" ht="45">
      <c r="A176" s="306" t="s">
        <v>33</v>
      </c>
      <c r="B176" s="8" t="s">
        <v>168</v>
      </c>
      <c r="C176" s="8">
        <v>1</v>
      </c>
      <c r="D176" s="199">
        <v>101</v>
      </c>
      <c r="E176" s="118" t="s">
        <v>173</v>
      </c>
      <c r="F176" s="195" t="s">
        <v>108</v>
      </c>
      <c r="G176" s="195" t="s">
        <v>165</v>
      </c>
      <c r="H176" s="309"/>
      <c r="I176" s="128"/>
      <c r="J176" s="5"/>
      <c r="K176" s="5"/>
      <c r="L176" s="5"/>
      <c r="M176" s="5"/>
      <c r="N176" s="5"/>
      <c r="O176" s="5"/>
      <c r="P176" s="5"/>
      <c r="Q176" s="5"/>
      <c r="R176" s="145"/>
      <c r="S176" s="276"/>
      <c r="T176" s="56"/>
      <c r="U176" s="8"/>
      <c r="V176" s="273"/>
      <c r="W176" s="128"/>
      <c r="X176" s="5"/>
      <c r="Y176" s="5"/>
      <c r="Z176" s="5"/>
      <c r="AA176" s="5"/>
      <c r="AB176" s="5"/>
      <c r="AC176" s="5"/>
      <c r="AD176" s="5"/>
      <c r="AE176" s="5"/>
      <c r="AF176" s="145"/>
      <c r="AG176" s="276"/>
      <c r="AH176" s="56"/>
      <c r="AI176" s="8"/>
      <c r="AJ176" s="273"/>
      <c r="AK176" s="265" t="s">
        <v>586</v>
      </c>
      <c r="AL176" s="51">
        <v>1</v>
      </c>
      <c r="AM176" s="51">
        <v>1</v>
      </c>
      <c r="AN176" s="51">
        <v>1</v>
      </c>
      <c r="AO176" s="435">
        <f>100-('PLAN_EXEC ATÉ 2022)'!AJ186+'META_EXEC 2023'!AK163)</f>
        <v>3.7399999999999949</v>
      </c>
      <c r="AP176" s="52">
        <f t="shared" si="75"/>
        <v>3.7399999999999947E-2</v>
      </c>
      <c r="AQ176" s="139">
        <f>AP176*AUXILIAR!$B$58</f>
        <v>373999.99999999948</v>
      </c>
      <c r="AR176" s="435">
        <v>3.74</v>
      </c>
      <c r="AS176" s="182">
        <f t="shared" si="74"/>
        <v>1.398759999999998E-3</v>
      </c>
      <c r="AT176" s="260">
        <f>AS176*AUXILIAR!$B$58</f>
        <v>13987.59999999998</v>
      </c>
      <c r="AU176" s="287"/>
      <c r="AV176" s="139"/>
      <c r="AW176" s="52"/>
      <c r="AX176" s="275"/>
      <c r="AY176" s="128"/>
      <c r="AZ176" s="5"/>
      <c r="BA176" s="5"/>
      <c r="BB176" s="5"/>
      <c r="BC176" s="5"/>
      <c r="BD176" s="5"/>
      <c r="BE176" s="5"/>
      <c r="BF176" s="5"/>
      <c r="BG176" s="5"/>
      <c r="BH176" s="145"/>
      <c r="BI176" s="272"/>
      <c r="BJ176" s="56"/>
      <c r="BK176" s="8"/>
      <c r="BL176" s="273"/>
      <c r="BM176" s="128"/>
      <c r="BN176" s="5"/>
      <c r="BO176" s="5"/>
      <c r="BP176" s="5"/>
      <c r="BQ176" s="5"/>
      <c r="BR176" s="5"/>
      <c r="BS176" s="5"/>
      <c r="BT176" s="5"/>
      <c r="BU176" s="5"/>
      <c r="BV176" s="145"/>
      <c r="BW176" s="272"/>
      <c r="BX176" s="56"/>
      <c r="BY176" s="8"/>
      <c r="BZ176" s="273"/>
      <c r="CA176" s="128"/>
      <c r="CB176" s="5"/>
      <c r="CC176" s="5"/>
      <c r="CD176" s="5"/>
      <c r="CE176" s="5"/>
      <c r="CF176" s="5"/>
      <c r="CG176" s="5"/>
      <c r="CH176" s="5"/>
      <c r="CI176" s="5"/>
      <c r="CJ176" s="145"/>
      <c r="CK176" s="272"/>
      <c r="CL176" s="56"/>
      <c r="CM176" s="8"/>
      <c r="CN176" s="273"/>
      <c r="CO176" s="284"/>
    </row>
    <row r="177" spans="1:93" ht="45">
      <c r="A177" s="306" t="s">
        <v>33</v>
      </c>
      <c r="B177" s="8" t="s">
        <v>168</v>
      </c>
      <c r="C177" s="8">
        <v>1</v>
      </c>
      <c r="D177" s="199">
        <v>101</v>
      </c>
      <c r="E177" s="118" t="s">
        <v>173</v>
      </c>
      <c r="F177" s="195" t="s">
        <v>108</v>
      </c>
      <c r="G177" s="195" t="s">
        <v>165</v>
      </c>
      <c r="H177" s="309"/>
      <c r="I177" s="128"/>
      <c r="J177" s="5"/>
      <c r="K177" s="5"/>
      <c r="L177" s="5"/>
      <c r="M177" s="5"/>
      <c r="N177" s="5"/>
      <c r="O177" s="5"/>
      <c r="P177" s="5"/>
      <c r="Q177" s="5"/>
      <c r="R177" s="145"/>
      <c r="S177" s="276"/>
      <c r="T177" s="56"/>
      <c r="U177" s="8"/>
      <c r="V177" s="273"/>
      <c r="W177" s="128"/>
      <c r="X177" s="5"/>
      <c r="Y177" s="5"/>
      <c r="Z177" s="5"/>
      <c r="AA177" s="5"/>
      <c r="AB177" s="5"/>
      <c r="AC177" s="5"/>
      <c r="AD177" s="5"/>
      <c r="AE177" s="5"/>
      <c r="AF177" s="145"/>
      <c r="AG177" s="276"/>
      <c r="AH177" s="56"/>
      <c r="AI177" s="8"/>
      <c r="AJ177" s="273"/>
      <c r="AK177" s="265" t="s">
        <v>586</v>
      </c>
      <c r="AL177" s="51">
        <v>1</v>
      </c>
      <c r="AM177" s="51">
        <v>1</v>
      </c>
      <c r="AN177" s="51">
        <v>1</v>
      </c>
      <c r="AO177" s="435">
        <f>100-('PLAN_EXEC ATÉ 2022)'!AJ187+'META_EXEC 2023'!AK164)</f>
        <v>0</v>
      </c>
      <c r="AP177" s="52">
        <f t="shared" si="75"/>
        <v>0</v>
      </c>
      <c r="AQ177" s="139">
        <f>AP177*AUXILIAR!$B$58</f>
        <v>0</v>
      </c>
      <c r="AR177" s="52">
        <v>0</v>
      </c>
      <c r="AS177" s="182">
        <f t="shared" si="74"/>
        <v>0</v>
      </c>
      <c r="AT177" s="260">
        <f>AS177*AUXILIAR!$B$58</f>
        <v>0</v>
      </c>
      <c r="AU177" s="287"/>
      <c r="AV177" s="139"/>
      <c r="AW177" s="52"/>
      <c r="AX177" s="275"/>
      <c r="AY177" s="128"/>
      <c r="AZ177" s="5"/>
      <c r="BA177" s="5"/>
      <c r="BB177" s="5"/>
      <c r="BC177" s="5"/>
      <c r="BD177" s="5"/>
      <c r="BE177" s="5"/>
      <c r="BF177" s="5"/>
      <c r="BG177" s="5"/>
      <c r="BH177" s="145"/>
      <c r="BI177" s="272"/>
      <c r="BJ177" s="56"/>
      <c r="BK177" s="8"/>
      <c r="BL177" s="273"/>
      <c r="BM177" s="128"/>
      <c r="BN177" s="5"/>
      <c r="BO177" s="5"/>
      <c r="BP177" s="5"/>
      <c r="BQ177" s="5"/>
      <c r="BR177" s="5"/>
      <c r="BS177" s="5"/>
      <c r="BT177" s="5"/>
      <c r="BU177" s="5"/>
      <c r="BV177" s="145"/>
      <c r="BW177" s="272"/>
      <c r="BX177" s="56"/>
      <c r="BY177" s="8"/>
      <c r="BZ177" s="273"/>
      <c r="CA177" s="128"/>
      <c r="CB177" s="5"/>
      <c r="CC177" s="5"/>
      <c r="CD177" s="5"/>
      <c r="CE177" s="5"/>
      <c r="CF177" s="5"/>
      <c r="CG177" s="5"/>
      <c r="CH177" s="5"/>
      <c r="CI177" s="5"/>
      <c r="CJ177" s="145"/>
      <c r="CK177" s="272"/>
      <c r="CL177" s="56"/>
      <c r="CM177" s="8"/>
      <c r="CN177" s="273"/>
      <c r="CO177" s="284"/>
    </row>
    <row r="178" spans="1:93" ht="45">
      <c r="A178" s="306" t="s">
        <v>33</v>
      </c>
      <c r="B178" s="8" t="s">
        <v>168</v>
      </c>
      <c r="C178" s="8">
        <v>1</v>
      </c>
      <c r="D178" s="199">
        <v>101</v>
      </c>
      <c r="E178" s="118" t="s">
        <v>173</v>
      </c>
      <c r="F178" s="195" t="s">
        <v>108</v>
      </c>
      <c r="G178" s="195" t="s">
        <v>165</v>
      </c>
      <c r="H178" s="309"/>
      <c r="I178" s="128"/>
      <c r="J178" s="5"/>
      <c r="K178" s="5"/>
      <c r="L178" s="5"/>
      <c r="M178" s="5"/>
      <c r="N178" s="5"/>
      <c r="O178" s="5"/>
      <c r="P178" s="5"/>
      <c r="Q178" s="5"/>
      <c r="R178" s="145"/>
      <c r="S178" s="276"/>
      <c r="T178" s="56"/>
      <c r="U178" s="8"/>
      <c r="V178" s="273"/>
      <c r="W178" s="128"/>
      <c r="X178" s="5"/>
      <c r="Y178" s="5"/>
      <c r="Z178" s="5"/>
      <c r="AA178" s="5"/>
      <c r="AB178" s="5"/>
      <c r="AC178" s="5"/>
      <c r="AD178" s="5"/>
      <c r="AE178" s="5"/>
      <c r="AF178" s="145"/>
      <c r="AG178" s="276"/>
      <c r="AH178" s="56"/>
      <c r="AI178" s="8"/>
      <c r="AJ178" s="273"/>
      <c r="AK178" s="265" t="s">
        <v>586</v>
      </c>
      <c r="AL178" s="51">
        <v>1</v>
      </c>
      <c r="AM178" s="51">
        <v>1</v>
      </c>
      <c r="AN178" s="51">
        <v>1</v>
      </c>
      <c r="AO178" s="435">
        <f>100-('PLAN_EXEC ATÉ 2022)'!AJ188+'META_EXEC 2023'!AK165)</f>
        <v>0</v>
      </c>
      <c r="AP178" s="52">
        <f t="shared" si="75"/>
        <v>0</v>
      </c>
      <c r="AQ178" s="139">
        <f>AP178*AUXILIAR!$B$58</f>
        <v>0</v>
      </c>
      <c r="AR178" s="52">
        <v>0</v>
      </c>
      <c r="AS178" s="182">
        <f t="shared" si="74"/>
        <v>0</v>
      </c>
      <c r="AT178" s="260">
        <f>AS178*AUXILIAR!$B$58</f>
        <v>0</v>
      </c>
      <c r="AU178" s="287"/>
      <c r="AV178" s="139"/>
      <c r="AW178" s="52"/>
      <c r="AX178" s="275"/>
      <c r="AY178" s="128"/>
      <c r="AZ178" s="5"/>
      <c r="BA178" s="5"/>
      <c r="BB178" s="5"/>
      <c r="BC178" s="5"/>
      <c r="BD178" s="5"/>
      <c r="BE178" s="5"/>
      <c r="BF178" s="5"/>
      <c r="BG178" s="5"/>
      <c r="BH178" s="145"/>
      <c r="BI178" s="272"/>
      <c r="BJ178" s="56"/>
      <c r="BK178" s="8"/>
      <c r="BL178" s="273"/>
      <c r="BM178" s="128"/>
      <c r="BN178" s="5"/>
      <c r="BO178" s="5"/>
      <c r="BP178" s="5"/>
      <c r="BQ178" s="5"/>
      <c r="BR178" s="5"/>
      <c r="BS178" s="5"/>
      <c r="BT178" s="5"/>
      <c r="BU178" s="5"/>
      <c r="BV178" s="145"/>
      <c r="BW178" s="272"/>
      <c r="BX178" s="56"/>
      <c r="BY178" s="8"/>
      <c r="BZ178" s="273"/>
      <c r="CA178" s="128"/>
      <c r="CB178" s="5"/>
      <c r="CC178" s="5"/>
      <c r="CD178" s="5"/>
      <c r="CE178" s="5"/>
      <c r="CF178" s="5"/>
      <c r="CG178" s="5"/>
      <c r="CH178" s="5"/>
      <c r="CI178" s="5"/>
      <c r="CJ178" s="145"/>
      <c r="CK178" s="272"/>
      <c r="CL178" s="56"/>
      <c r="CM178" s="8"/>
      <c r="CN178" s="273"/>
      <c r="CO178" s="284"/>
    </row>
    <row r="179" spans="1:93" ht="45">
      <c r="A179" s="306" t="s">
        <v>33</v>
      </c>
      <c r="B179" s="8" t="s">
        <v>168</v>
      </c>
      <c r="C179" s="8">
        <v>1</v>
      </c>
      <c r="D179" s="199">
        <v>101</v>
      </c>
      <c r="E179" s="118" t="s">
        <v>173</v>
      </c>
      <c r="F179" s="195" t="s">
        <v>108</v>
      </c>
      <c r="G179" s="195" t="s">
        <v>165</v>
      </c>
      <c r="H179" s="309"/>
      <c r="I179" s="128"/>
      <c r="J179" s="5"/>
      <c r="K179" s="5"/>
      <c r="L179" s="5"/>
      <c r="M179" s="5"/>
      <c r="N179" s="5"/>
      <c r="O179" s="5"/>
      <c r="P179" s="5"/>
      <c r="Q179" s="5"/>
      <c r="R179" s="145"/>
      <c r="S179" s="276"/>
      <c r="T179" s="56"/>
      <c r="U179" s="8"/>
      <c r="V179" s="273"/>
      <c r="W179" s="128"/>
      <c r="X179" s="5"/>
      <c r="Y179" s="5"/>
      <c r="Z179" s="5"/>
      <c r="AA179" s="5"/>
      <c r="AB179" s="5"/>
      <c r="AC179" s="5"/>
      <c r="AD179" s="5"/>
      <c r="AE179" s="5"/>
      <c r="AF179" s="145"/>
      <c r="AG179" s="276"/>
      <c r="AH179" s="56"/>
      <c r="AI179" s="8"/>
      <c r="AJ179" s="273"/>
      <c r="AK179" s="265" t="s">
        <v>586</v>
      </c>
      <c r="AL179" s="51">
        <v>1</v>
      </c>
      <c r="AM179" s="51">
        <v>1</v>
      </c>
      <c r="AN179" s="51">
        <v>1</v>
      </c>
      <c r="AO179" s="52">
        <f>100-'PLAN_EXEC ATÉ 2022)'!AJ189</f>
        <v>0</v>
      </c>
      <c r="AP179" s="52">
        <f t="shared" si="75"/>
        <v>0</v>
      </c>
      <c r="AQ179" s="139">
        <f>AP179*AUXILIAR!$B$58</f>
        <v>0</v>
      </c>
      <c r="AR179" s="52">
        <v>0</v>
      </c>
      <c r="AS179" s="182">
        <f t="shared" si="74"/>
        <v>0</v>
      </c>
      <c r="AT179" s="260">
        <f>AS179*AUXILIAR!$B$58</f>
        <v>0</v>
      </c>
      <c r="AU179" s="287"/>
      <c r="AV179" s="139"/>
      <c r="AW179" s="52"/>
      <c r="AX179" s="275"/>
      <c r="AY179" s="128"/>
      <c r="AZ179" s="5"/>
      <c r="BA179" s="5"/>
      <c r="BB179" s="5"/>
      <c r="BC179" s="5"/>
      <c r="BD179" s="5"/>
      <c r="BE179" s="5"/>
      <c r="BF179" s="5"/>
      <c r="BG179" s="5"/>
      <c r="BH179" s="145"/>
      <c r="BI179" s="272"/>
      <c r="BJ179" s="56"/>
      <c r="BK179" s="8"/>
      <c r="BL179" s="273"/>
      <c r="BM179" s="128"/>
      <c r="BN179" s="5"/>
      <c r="BO179" s="5"/>
      <c r="BP179" s="5"/>
      <c r="BQ179" s="5"/>
      <c r="BR179" s="5"/>
      <c r="BS179" s="5"/>
      <c r="BT179" s="5"/>
      <c r="BU179" s="5"/>
      <c r="BV179" s="145"/>
      <c r="BW179" s="272"/>
      <c r="BX179" s="56"/>
      <c r="BY179" s="8"/>
      <c r="BZ179" s="273"/>
      <c r="CA179" s="128"/>
      <c r="CB179" s="5"/>
      <c r="CC179" s="5"/>
      <c r="CD179" s="5"/>
      <c r="CE179" s="5"/>
      <c r="CF179" s="5"/>
      <c r="CG179" s="5"/>
      <c r="CH179" s="5"/>
      <c r="CI179" s="5"/>
      <c r="CJ179" s="145"/>
      <c r="CK179" s="272"/>
      <c r="CL179" s="56"/>
      <c r="CM179" s="8"/>
      <c r="CN179" s="273"/>
      <c r="CO179" s="284"/>
    </row>
    <row r="180" spans="1:93" ht="45">
      <c r="A180" s="306" t="s">
        <v>33</v>
      </c>
      <c r="B180" s="8" t="s">
        <v>168</v>
      </c>
      <c r="C180" s="8">
        <v>1</v>
      </c>
      <c r="D180" s="199">
        <v>101</v>
      </c>
      <c r="E180" s="118" t="s">
        <v>173</v>
      </c>
      <c r="F180" s="195" t="s">
        <v>108</v>
      </c>
      <c r="G180" s="195" t="s">
        <v>165</v>
      </c>
      <c r="H180" s="309"/>
      <c r="I180" s="128"/>
      <c r="J180" s="5"/>
      <c r="K180" s="5"/>
      <c r="L180" s="5"/>
      <c r="M180" s="5"/>
      <c r="N180" s="5"/>
      <c r="O180" s="5"/>
      <c r="P180" s="5"/>
      <c r="Q180" s="5"/>
      <c r="R180" s="145"/>
      <c r="S180" s="276"/>
      <c r="T180" s="56"/>
      <c r="U180" s="8"/>
      <c r="V180" s="273"/>
      <c r="W180" s="128"/>
      <c r="X180" s="5"/>
      <c r="Y180" s="5"/>
      <c r="Z180" s="5"/>
      <c r="AA180" s="5"/>
      <c r="AB180" s="5"/>
      <c r="AC180" s="5"/>
      <c r="AD180" s="5"/>
      <c r="AE180" s="5"/>
      <c r="AF180" s="145"/>
      <c r="AG180" s="276"/>
      <c r="AH180" s="56"/>
      <c r="AI180" s="8"/>
      <c r="AJ180" s="273"/>
      <c r="AK180" s="265" t="s">
        <v>586</v>
      </c>
      <c r="AL180" s="51">
        <v>1</v>
      </c>
      <c r="AM180" s="51">
        <v>1</v>
      </c>
      <c r="AN180" s="51">
        <v>1</v>
      </c>
      <c r="AO180" s="52">
        <f>100-'PLAN_EXEC ATÉ 2022)'!AJ190</f>
        <v>0</v>
      </c>
      <c r="AP180" s="52">
        <f t="shared" si="75"/>
        <v>0</v>
      </c>
      <c r="AQ180" s="139">
        <f>AP180*AUXILIAR!$B$58</f>
        <v>0</v>
      </c>
      <c r="AR180" s="52">
        <v>0</v>
      </c>
      <c r="AS180" s="182">
        <f t="shared" si="74"/>
        <v>0</v>
      </c>
      <c r="AT180" s="260">
        <f>AS180*AUXILIAR!$B$58</f>
        <v>0</v>
      </c>
      <c r="AU180" s="287"/>
      <c r="AV180" s="139"/>
      <c r="AW180" s="52"/>
      <c r="AX180" s="275"/>
      <c r="AY180" s="128"/>
      <c r="AZ180" s="5"/>
      <c r="BA180" s="5"/>
      <c r="BB180" s="5"/>
      <c r="BC180" s="5"/>
      <c r="BD180" s="5"/>
      <c r="BE180" s="5"/>
      <c r="BF180" s="5"/>
      <c r="BG180" s="5"/>
      <c r="BH180" s="145"/>
      <c r="BI180" s="272"/>
      <c r="BJ180" s="56"/>
      <c r="BK180" s="8"/>
      <c r="BL180" s="273"/>
      <c r="BM180" s="128"/>
      <c r="BN180" s="5"/>
      <c r="BO180" s="5"/>
      <c r="BP180" s="5"/>
      <c r="BQ180" s="5"/>
      <c r="BR180" s="5"/>
      <c r="BS180" s="5"/>
      <c r="BT180" s="5"/>
      <c r="BU180" s="5"/>
      <c r="BV180" s="145"/>
      <c r="BW180" s="272"/>
      <c r="BX180" s="56"/>
      <c r="BY180" s="8"/>
      <c r="BZ180" s="273"/>
      <c r="CA180" s="128"/>
      <c r="CB180" s="5"/>
      <c r="CC180" s="5"/>
      <c r="CD180" s="5"/>
      <c r="CE180" s="5"/>
      <c r="CF180" s="5"/>
      <c r="CG180" s="5"/>
      <c r="CH180" s="5"/>
      <c r="CI180" s="5"/>
      <c r="CJ180" s="145"/>
      <c r="CK180" s="272"/>
      <c r="CL180" s="56"/>
      <c r="CM180" s="8"/>
      <c r="CN180" s="273"/>
      <c r="CO180" s="284"/>
    </row>
    <row r="181" spans="1:93" ht="45">
      <c r="A181" s="306" t="s">
        <v>33</v>
      </c>
      <c r="B181" s="8" t="s">
        <v>168</v>
      </c>
      <c r="C181" s="8">
        <v>1</v>
      </c>
      <c r="D181" s="199">
        <v>101</v>
      </c>
      <c r="E181" s="118" t="s">
        <v>173</v>
      </c>
      <c r="F181" s="195" t="s">
        <v>108</v>
      </c>
      <c r="G181" s="195" t="s">
        <v>165</v>
      </c>
      <c r="H181" s="309"/>
      <c r="I181" s="128"/>
      <c r="J181" s="5"/>
      <c r="K181" s="5"/>
      <c r="L181" s="5"/>
      <c r="M181" s="5"/>
      <c r="N181" s="5"/>
      <c r="O181" s="5"/>
      <c r="P181" s="5"/>
      <c r="Q181" s="5"/>
      <c r="R181" s="145"/>
      <c r="S181" s="276"/>
      <c r="T181" s="56"/>
      <c r="U181" s="8"/>
      <c r="V181" s="273"/>
      <c r="W181" s="128"/>
      <c r="X181" s="5"/>
      <c r="Y181" s="5"/>
      <c r="Z181" s="5"/>
      <c r="AA181" s="5"/>
      <c r="AB181" s="5"/>
      <c r="AC181" s="5"/>
      <c r="AD181" s="5"/>
      <c r="AE181" s="5"/>
      <c r="AF181" s="145"/>
      <c r="AG181" s="276"/>
      <c r="AH181" s="56"/>
      <c r="AI181" s="8"/>
      <c r="AJ181" s="273"/>
      <c r="AK181" s="265" t="s">
        <v>586</v>
      </c>
      <c r="AL181" s="51">
        <v>1</v>
      </c>
      <c r="AM181" s="51">
        <v>1</v>
      </c>
      <c r="AN181" s="51">
        <v>1</v>
      </c>
      <c r="AO181" s="52">
        <f>100-'PLAN_EXEC ATÉ 2022)'!AJ191</f>
        <v>0</v>
      </c>
      <c r="AP181" s="52">
        <f t="shared" si="75"/>
        <v>0</v>
      </c>
      <c r="AQ181" s="139">
        <f>AP181*AUXILIAR!$B$58</f>
        <v>0</v>
      </c>
      <c r="AR181" s="52">
        <v>0</v>
      </c>
      <c r="AS181" s="182">
        <f t="shared" si="74"/>
        <v>0</v>
      </c>
      <c r="AT181" s="260">
        <f>AS181*AUXILIAR!$B$58</f>
        <v>0</v>
      </c>
      <c r="AU181" s="287"/>
      <c r="AV181" s="139"/>
      <c r="AW181" s="52"/>
      <c r="AX181" s="275"/>
      <c r="AY181" s="128"/>
      <c r="AZ181" s="5"/>
      <c r="BA181" s="5"/>
      <c r="BB181" s="5"/>
      <c r="BC181" s="5"/>
      <c r="BD181" s="5"/>
      <c r="BE181" s="5"/>
      <c r="BF181" s="5"/>
      <c r="BG181" s="5"/>
      <c r="BH181" s="145"/>
      <c r="BI181" s="272"/>
      <c r="BJ181" s="56"/>
      <c r="BK181" s="8"/>
      <c r="BL181" s="273"/>
      <c r="BM181" s="128"/>
      <c r="BN181" s="5"/>
      <c r="BO181" s="5"/>
      <c r="BP181" s="5"/>
      <c r="BQ181" s="5"/>
      <c r="BR181" s="5"/>
      <c r="BS181" s="5"/>
      <c r="BT181" s="5"/>
      <c r="BU181" s="5"/>
      <c r="BV181" s="145"/>
      <c r="BW181" s="272"/>
      <c r="BX181" s="56"/>
      <c r="BY181" s="8"/>
      <c r="BZ181" s="273"/>
      <c r="CA181" s="128"/>
      <c r="CB181" s="5"/>
      <c r="CC181" s="5"/>
      <c r="CD181" s="5"/>
      <c r="CE181" s="5"/>
      <c r="CF181" s="5"/>
      <c r="CG181" s="5"/>
      <c r="CH181" s="5"/>
      <c r="CI181" s="5"/>
      <c r="CJ181" s="145"/>
      <c r="CK181" s="272"/>
      <c r="CL181" s="56"/>
      <c r="CM181" s="8"/>
      <c r="CN181" s="273"/>
      <c r="CO181" s="284"/>
    </row>
    <row r="182" spans="1:93" ht="45">
      <c r="A182" s="306" t="s">
        <v>33</v>
      </c>
      <c r="B182" s="8" t="s">
        <v>168</v>
      </c>
      <c r="C182" s="8">
        <v>1</v>
      </c>
      <c r="D182" s="199">
        <v>101</v>
      </c>
      <c r="E182" s="118" t="s">
        <v>173</v>
      </c>
      <c r="F182" s="195" t="s">
        <v>108</v>
      </c>
      <c r="G182" s="195" t="s">
        <v>165</v>
      </c>
      <c r="H182" s="309"/>
      <c r="I182" s="128"/>
      <c r="J182" s="5"/>
      <c r="K182" s="5"/>
      <c r="L182" s="5"/>
      <c r="M182" s="5"/>
      <c r="N182" s="5"/>
      <c r="O182" s="5"/>
      <c r="P182" s="5"/>
      <c r="Q182" s="5"/>
      <c r="R182" s="145"/>
      <c r="S182" s="276"/>
      <c r="T182" s="56"/>
      <c r="U182" s="8"/>
      <c r="V182" s="273"/>
      <c r="W182" s="128"/>
      <c r="X182" s="5"/>
      <c r="Y182" s="5"/>
      <c r="Z182" s="5"/>
      <c r="AA182" s="5"/>
      <c r="AB182" s="5"/>
      <c r="AC182" s="5"/>
      <c r="AD182" s="5"/>
      <c r="AE182" s="5"/>
      <c r="AF182" s="145"/>
      <c r="AG182" s="276"/>
      <c r="AH182" s="56"/>
      <c r="AI182" s="8"/>
      <c r="AJ182" s="273"/>
      <c r="AK182" s="265" t="s">
        <v>586</v>
      </c>
      <c r="AL182" s="51">
        <v>1</v>
      </c>
      <c r="AM182" s="51">
        <v>1</v>
      </c>
      <c r="AN182" s="51">
        <v>1</v>
      </c>
      <c r="AO182" s="52">
        <f>100-'PLAN_EXEC ATÉ 2022)'!AJ192</f>
        <v>0</v>
      </c>
      <c r="AP182" s="52">
        <f t="shared" si="75"/>
        <v>0</v>
      </c>
      <c r="AQ182" s="139">
        <f>AP182*AUXILIAR!$B$58</f>
        <v>0</v>
      </c>
      <c r="AR182" s="52">
        <v>0</v>
      </c>
      <c r="AS182" s="182">
        <f t="shared" si="74"/>
        <v>0</v>
      </c>
      <c r="AT182" s="260">
        <f>AS182*AUXILIAR!$B$58</f>
        <v>0</v>
      </c>
      <c r="AU182" s="287"/>
      <c r="AV182" s="139"/>
      <c r="AW182" s="52"/>
      <c r="AX182" s="275"/>
      <c r="AY182" s="128"/>
      <c r="AZ182" s="5"/>
      <c r="BA182" s="5"/>
      <c r="BB182" s="5"/>
      <c r="BC182" s="5"/>
      <c r="BD182" s="5"/>
      <c r="BE182" s="5"/>
      <c r="BF182" s="5"/>
      <c r="BG182" s="5"/>
      <c r="BH182" s="145"/>
      <c r="BI182" s="272"/>
      <c r="BJ182" s="56"/>
      <c r="BK182" s="8"/>
      <c r="BL182" s="273"/>
      <c r="BM182" s="128"/>
      <c r="BN182" s="5"/>
      <c r="BO182" s="5"/>
      <c r="BP182" s="5"/>
      <c r="BQ182" s="5"/>
      <c r="BR182" s="5"/>
      <c r="BS182" s="5"/>
      <c r="BT182" s="5"/>
      <c r="BU182" s="5"/>
      <c r="BV182" s="145"/>
      <c r="BW182" s="272"/>
      <c r="BX182" s="56"/>
      <c r="BY182" s="8"/>
      <c r="BZ182" s="273"/>
      <c r="CA182" s="128"/>
      <c r="CB182" s="5"/>
      <c r="CC182" s="5"/>
      <c r="CD182" s="5"/>
      <c r="CE182" s="5"/>
      <c r="CF182" s="5"/>
      <c r="CG182" s="5"/>
      <c r="CH182" s="5"/>
      <c r="CI182" s="5"/>
      <c r="CJ182" s="145"/>
      <c r="CK182" s="272"/>
      <c r="CL182" s="56"/>
      <c r="CM182" s="8"/>
      <c r="CN182" s="273"/>
      <c r="CO182" s="284"/>
    </row>
    <row r="183" spans="1:93" ht="45">
      <c r="A183" s="306" t="s">
        <v>33</v>
      </c>
      <c r="B183" s="8" t="s">
        <v>168</v>
      </c>
      <c r="C183" s="8">
        <v>1</v>
      </c>
      <c r="D183" s="199">
        <v>101</v>
      </c>
      <c r="E183" s="118" t="s">
        <v>173</v>
      </c>
      <c r="F183" s="195" t="s">
        <v>108</v>
      </c>
      <c r="G183" s="195" t="s">
        <v>165</v>
      </c>
      <c r="H183" s="309"/>
      <c r="I183" s="128"/>
      <c r="J183" s="5"/>
      <c r="K183" s="5"/>
      <c r="L183" s="5"/>
      <c r="M183" s="5"/>
      <c r="N183" s="5"/>
      <c r="O183" s="5"/>
      <c r="P183" s="5"/>
      <c r="Q183" s="5"/>
      <c r="R183" s="145"/>
      <c r="S183" s="276"/>
      <c r="T183" s="56"/>
      <c r="U183" s="8"/>
      <c r="V183" s="273"/>
      <c r="W183" s="128"/>
      <c r="X183" s="5"/>
      <c r="Y183" s="5"/>
      <c r="Z183" s="5"/>
      <c r="AA183" s="5"/>
      <c r="AB183" s="5"/>
      <c r="AC183" s="5"/>
      <c r="AD183" s="5"/>
      <c r="AE183" s="5"/>
      <c r="AF183" s="145"/>
      <c r="AG183" s="276"/>
      <c r="AH183" s="56"/>
      <c r="AI183" s="8"/>
      <c r="AJ183" s="273"/>
      <c r="AK183" s="265" t="s">
        <v>586</v>
      </c>
      <c r="AL183" s="51">
        <v>1</v>
      </c>
      <c r="AM183" s="51">
        <v>1</v>
      </c>
      <c r="AN183" s="51">
        <v>1</v>
      </c>
      <c r="AO183" s="52">
        <f>100-'PLAN_EXEC ATÉ 2022)'!AJ193</f>
        <v>0</v>
      </c>
      <c r="AP183" s="52">
        <f t="shared" si="75"/>
        <v>0</v>
      </c>
      <c r="AQ183" s="139">
        <f>AP183*AUXILIAR!$B$58</f>
        <v>0</v>
      </c>
      <c r="AR183" s="52">
        <v>0</v>
      </c>
      <c r="AS183" s="182">
        <f t="shared" si="74"/>
        <v>0</v>
      </c>
      <c r="AT183" s="260">
        <f>AS183*AUXILIAR!$B$58</f>
        <v>0</v>
      </c>
      <c r="AU183" s="287"/>
      <c r="AV183" s="139"/>
      <c r="AW183" s="52"/>
      <c r="AX183" s="275"/>
      <c r="AY183" s="128"/>
      <c r="AZ183" s="5"/>
      <c r="BA183" s="5"/>
      <c r="BB183" s="5"/>
      <c r="BC183" s="5"/>
      <c r="BD183" s="5"/>
      <c r="BE183" s="5"/>
      <c r="BF183" s="5"/>
      <c r="BG183" s="5"/>
      <c r="BH183" s="145"/>
      <c r="BI183" s="272"/>
      <c r="BJ183" s="56"/>
      <c r="BK183" s="8"/>
      <c r="BL183" s="273"/>
      <c r="BM183" s="128"/>
      <c r="BN183" s="5"/>
      <c r="BO183" s="5"/>
      <c r="BP183" s="5"/>
      <c r="BQ183" s="5"/>
      <c r="BR183" s="5"/>
      <c r="BS183" s="5"/>
      <c r="BT183" s="5"/>
      <c r="BU183" s="5"/>
      <c r="BV183" s="145"/>
      <c r="BW183" s="272"/>
      <c r="BX183" s="56"/>
      <c r="BY183" s="8"/>
      <c r="BZ183" s="273"/>
      <c r="CA183" s="128"/>
      <c r="CB183" s="5"/>
      <c r="CC183" s="5"/>
      <c r="CD183" s="5"/>
      <c r="CE183" s="5"/>
      <c r="CF183" s="5"/>
      <c r="CG183" s="5"/>
      <c r="CH183" s="5"/>
      <c r="CI183" s="5"/>
      <c r="CJ183" s="145"/>
      <c r="CK183" s="272"/>
      <c r="CL183" s="56"/>
      <c r="CM183" s="8"/>
      <c r="CN183" s="273"/>
      <c r="CO183" s="284"/>
    </row>
    <row r="184" spans="1:93" ht="45">
      <c r="A184" s="306" t="s">
        <v>33</v>
      </c>
      <c r="B184" s="8" t="s">
        <v>168</v>
      </c>
      <c r="C184" s="8">
        <v>1</v>
      </c>
      <c r="D184" s="199">
        <v>101</v>
      </c>
      <c r="E184" s="118" t="s">
        <v>173</v>
      </c>
      <c r="F184" s="195" t="s">
        <v>108</v>
      </c>
      <c r="G184" s="195" t="s">
        <v>165</v>
      </c>
      <c r="H184" s="309"/>
      <c r="I184" s="128"/>
      <c r="J184" s="5"/>
      <c r="K184" s="5"/>
      <c r="L184" s="5"/>
      <c r="M184" s="5"/>
      <c r="N184" s="5"/>
      <c r="O184" s="5"/>
      <c r="P184" s="5"/>
      <c r="Q184" s="5"/>
      <c r="R184" s="145"/>
      <c r="S184" s="276"/>
      <c r="T184" s="56"/>
      <c r="U184" s="8"/>
      <c r="V184" s="273"/>
      <c r="W184" s="128"/>
      <c r="X184" s="5"/>
      <c r="Y184" s="5"/>
      <c r="Z184" s="5"/>
      <c r="AA184" s="5"/>
      <c r="AB184" s="5"/>
      <c r="AC184" s="5"/>
      <c r="AD184" s="5"/>
      <c r="AE184" s="5"/>
      <c r="AF184" s="145"/>
      <c r="AG184" s="276"/>
      <c r="AH184" s="56"/>
      <c r="AI184" s="8"/>
      <c r="AJ184" s="273"/>
      <c r="AK184" s="265" t="s">
        <v>586</v>
      </c>
      <c r="AL184" s="51">
        <v>1</v>
      </c>
      <c r="AM184" s="51">
        <v>1</v>
      </c>
      <c r="AN184" s="51">
        <v>1</v>
      </c>
      <c r="AO184" s="435">
        <f>100-('PLAN_EXEC ATÉ 2022)'!AJ194+'META_EXEC 2023'!AK166)</f>
        <v>58.58</v>
      </c>
      <c r="AP184" s="52">
        <f t="shared" si="75"/>
        <v>0.58579999999999999</v>
      </c>
      <c r="AQ184" s="139">
        <f>AP184*AUXILIAR!$B$58</f>
        <v>5858000</v>
      </c>
      <c r="AR184" s="435">
        <v>18.37</v>
      </c>
      <c r="AS184" s="182">
        <f t="shared" si="74"/>
        <v>0.10761146000000001</v>
      </c>
      <c r="AT184" s="260">
        <f>AS184*AUXILIAR!$B$58</f>
        <v>1076114.6000000001</v>
      </c>
      <c r="AU184" s="287"/>
      <c r="AV184" s="139"/>
      <c r="AW184" s="52"/>
      <c r="AX184" s="275"/>
      <c r="AY184" s="128"/>
      <c r="AZ184" s="5"/>
      <c r="BA184" s="5"/>
      <c r="BB184" s="5"/>
      <c r="BC184" s="5"/>
      <c r="BD184" s="5"/>
      <c r="BE184" s="5"/>
      <c r="BF184" s="5"/>
      <c r="BG184" s="5"/>
      <c r="BH184" s="145"/>
      <c r="BI184" s="272"/>
      <c r="BJ184" s="56"/>
      <c r="BK184" s="8"/>
      <c r="BL184" s="273"/>
      <c r="BM184" s="128"/>
      <c r="BN184" s="5"/>
      <c r="BO184" s="5"/>
      <c r="BP184" s="5"/>
      <c r="BQ184" s="5"/>
      <c r="BR184" s="5"/>
      <c r="BS184" s="5"/>
      <c r="BT184" s="5"/>
      <c r="BU184" s="5"/>
      <c r="BV184" s="145"/>
      <c r="BW184" s="272"/>
      <c r="BX184" s="56"/>
      <c r="BY184" s="8"/>
      <c r="BZ184" s="273"/>
      <c r="CA184" s="128"/>
      <c r="CB184" s="5"/>
      <c r="CC184" s="5"/>
      <c r="CD184" s="5"/>
      <c r="CE184" s="5"/>
      <c r="CF184" s="5"/>
      <c r="CG184" s="5"/>
      <c r="CH184" s="5"/>
      <c r="CI184" s="5"/>
      <c r="CJ184" s="145"/>
      <c r="CK184" s="272"/>
      <c r="CL184" s="56"/>
      <c r="CM184" s="8"/>
      <c r="CN184" s="273"/>
      <c r="CO184" s="284"/>
    </row>
    <row r="185" spans="1:93" ht="45">
      <c r="A185" s="306" t="s">
        <v>33</v>
      </c>
      <c r="B185" s="8" t="s">
        <v>168</v>
      </c>
      <c r="C185" s="8">
        <v>1</v>
      </c>
      <c r="D185" s="199">
        <v>101</v>
      </c>
      <c r="E185" s="118" t="s">
        <v>173</v>
      </c>
      <c r="F185" s="195" t="s">
        <v>108</v>
      </c>
      <c r="G185" s="195" t="s">
        <v>165</v>
      </c>
      <c r="H185" s="309"/>
      <c r="I185" s="128"/>
      <c r="J185" s="5"/>
      <c r="K185" s="5"/>
      <c r="L185" s="5"/>
      <c r="M185" s="5"/>
      <c r="N185" s="5"/>
      <c r="O185" s="5"/>
      <c r="P185" s="5"/>
      <c r="Q185" s="5"/>
      <c r="R185" s="145"/>
      <c r="S185" s="276"/>
      <c r="T185" s="56"/>
      <c r="U185" s="8"/>
      <c r="V185" s="273"/>
      <c r="W185" s="128"/>
      <c r="X185" s="5"/>
      <c r="Y185" s="5"/>
      <c r="Z185" s="5"/>
      <c r="AA185" s="5"/>
      <c r="AB185" s="5"/>
      <c r="AC185" s="5"/>
      <c r="AD185" s="5"/>
      <c r="AE185" s="5"/>
      <c r="AF185" s="145"/>
      <c r="AG185" s="276"/>
      <c r="AH185" s="56"/>
      <c r="AI185" s="8"/>
      <c r="AJ185" s="273"/>
      <c r="AK185" s="265" t="s">
        <v>586</v>
      </c>
      <c r="AL185" s="51">
        <v>1</v>
      </c>
      <c r="AM185" s="51">
        <v>1</v>
      </c>
      <c r="AN185" s="51">
        <v>1</v>
      </c>
      <c r="AO185" s="435">
        <f>100-('PLAN_EXEC ATÉ 2022)'!AJ195+'META_EXEC 2023'!AK167)</f>
        <v>56.68</v>
      </c>
      <c r="AP185" s="52">
        <f t="shared" si="75"/>
        <v>0.56679999999999997</v>
      </c>
      <c r="AQ185" s="139">
        <f>AP185*AUXILIAR!$B$58</f>
        <v>5668000</v>
      </c>
      <c r="AR185" s="435">
        <v>48.2</v>
      </c>
      <c r="AS185" s="182">
        <f t="shared" si="74"/>
        <v>0.27319759999999998</v>
      </c>
      <c r="AT185" s="260">
        <f>AS185*AUXILIAR!$B$58</f>
        <v>2731976</v>
      </c>
      <c r="AU185" s="287"/>
      <c r="AV185" s="139"/>
      <c r="AW185" s="52"/>
      <c r="AX185" s="275"/>
      <c r="AY185" s="128"/>
      <c r="AZ185" s="5"/>
      <c r="BA185" s="5"/>
      <c r="BB185" s="5"/>
      <c r="BC185" s="5"/>
      <c r="BD185" s="5"/>
      <c r="BE185" s="5"/>
      <c r="BF185" s="5"/>
      <c r="BG185" s="5"/>
      <c r="BH185" s="145"/>
      <c r="BI185" s="272"/>
      <c r="BJ185" s="56"/>
      <c r="BK185" s="8"/>
      <c r="BL185" s="273"/>
      <c r="BM185" s="128"/>
      <c r="BN185" s="5"/>
      <c r="BO185" s="5"/>
      <c r="BP185" s="5"/>
      <c r="BQ185" s="5"/>
      <c r="BR185" s="5"/>
      <c r="BS185" s="5"/>
      <c r="BT185" s="5"/>
      <c r="BU185" s="5"/>
      <c r="BV185" s="145"/>
      <c r="BW185" s="272"/>
      <c r="BX185" s="56"/>
      <c r="BY185" s="8"/>
      <c r="BZ185" s="273"/>
      <c r="CA185" s="128"/>
      <c r="CB185" s="5"/>
      <c r="CC185" s="5"/>
      <c r="CD185" s="5"/>
      <c r="CE185" s="5"/>
      <c r="CF185" s="5"/>
      <c r="CG185" s="5"/>
      <c r="CH185" s="5"/>
      <c r="CI185" s="5"/>
      <c r="CJ185" s="145"/>
      <c r="CK185" s="272"/>
      <c r="CL185" s="56"/>
      <c r="CM185" s="8"/>
      <c r="CN185" s="273"/>
      <c r="CO185" s="284"/>
    </row>
    <row r="186" spans="1:93" ht="45">
      <c r="A186" s="306" t="s">
        <v>33</v>
      </c>
      <c r="B186" s="8" t="s">
        <v>168</v>
      </c>
      <c r="C186" s="8">
        <v>1</v>
      </c>
      <c r="D186" s="199">
        <v>101</v>
      </c>
      <c r="E186" s="118" t="s">
        <v>173</v>
      </c>
      <c r="F186" s="195" t="s">
        <v>108</v>
      </c>
      <c r="G186" s="195" t="s">
        <v>165</v>
      </c>
      <c r="H186" s="309"/>
      <c r="I186" s="128"/>
      <c r="J186" s="5"/>
      <c r="K186" s="5"/>
      <c r="L186" s="5"/>
      <c r="M186" s="5"/>
      <c r="N186" s="5"/>
      <c r="O186" s="5"/>
      <c r="P186" s="5"/>
      <c r="Q186" s="5"/>
      <c r="R186" s="145"/>
      <c r="S186" s="276"/>
      <c r="T186" s="56"/>
      <c r="U186" s="8"/>
      <c r="V186" s="273"/>
      <c r="W186" s="128"/>
      <c r="X186" s="5"/>
      <c r="Y186" s="5"/>
      <c r="Z186" s="5"/>
      <c r="AA186" s="5"/>
      <c r="AB186" s="5"/>
      <c r="AC186" s="5"/>
      <c r="AD186" s="5"/>
      <c r="AE186" s="5"/>
      <c r="AF186" s="145"/>
      <c r="AG186" s="276"/>
      <c r="AH186" s="56"/>
      <c r="AI186" s="8"/>
      <c r="AJ186" s="273"/>
      <c r="AK186" s="265" t="s">
        <v>586</v>
      </c>
      <c r="AL186" s="51">
        <v>1</v>
      </c>
      <c r="AM186" s="51">
        <v>1</v>
      </c>
      <c r="AN186" s="51">
        <v>1</v>
      </c>
      <c r="AO186" s="435">
        <f>100-('PLAN_EXEC ATÉ 2022)'!AJ196+'META_EXEC 2023'!AK168)</f>
        <v>20.72</v>
      </c>
      <c r="AP186" s="52">
        <f t="shared" si="75"/>
        <v>0.2072</v>
      </c>
      <c r="AQ186" s="139">
        <f>AP186*AUXILIAR!$B$58</f>
        <v>2072000</v>
      </c>
      <c r="AR186" s="435">
        <v>15.51</v>
      </c>
      <c r="AS186" s="182">
        <f t="shared" si="74"/>
        <v>3.2136720000000001E-2</v>
      </c>
      <c r="AT186" s="260">
        <f>AS186*AUXILIAR!$B$58</f>
        <v>321367.2</v>
      </c>
      <c r="AU186" s="287"/>
      <c r="AV186" s="139"/>
      <c r="AW186" s="52"/>
      <c r="AX186" s="275"/>
      <c r="AY186" s="128"/>
      <c r="AZ186" s="5"/>
      <c r="BA186" s="5"/>
      <c r="BB186" s="5"/>
      <c r="BC186" s="5"/>
      <c r="BD186" s="5"/>
      <c r="BE186" s="5"/>
      <c r="BF186" s="5"/>
      <c r="BG186" s="5"/>
      <c r="BH186" s="145"/>
      <c r="BI186" s="272"/>
      <c r="BJ186" s="56"/>
      <c r="BK186" s="8"/>
      <c r="BL186" s="273"/>
      <c r="BM186" s="128"/>
      <c r="BN186" s="5"/>
      <c r="BO186" s="5"/>
      <c r="BP186" s="5"/>
      <c r="BQ186" s="5"/>
      <c r="BR186" s="5"/>
      <c r="BS186" s="5"/>
      <c r="BT186" s="5"/>
      <c r="BU186" s="5"/>
      <c r="BV186" s="145"/>
      <c r="BW186" s="272"/>
      <c r="BX186" s="56"/>
      <c r="BY186" s="8"/>
      <c r="BZ186" s="273"/>
      <c r="CA186" s="128"/>
      <c r="CB186" s="5"/>
      <c r="CC186" s="5"/>
      <c r="CD186" s="5"/>
      <c r="CE186" s="5"/>
      <c r="CF186" s="5"/>
      <c r="CG186" s="5"/>
      <c r="CH186" s="5"/>
      <c r="CI186" s="5"/>
      <c r="CJ186" s="145"/>
      <c r="CK186" s="272"/>
      <c r="CL186" s="56"/>
      <c r="CM186" s="8"/>
      <c r="CN186" s="273"/>
      <c r="CO186" s="284"/>
    </row>
    <row r="187" spans="1:93" ht="45">
      <c r="A187" s="306" t="s">
        <v>33</v>
      </c>
      <c r="B187" s="8" t="s">
        <v>168</v>
      </c>
      <c r="C187" s="8">
        <v>1</v>
      </c>
      <c r="D187" s="199">
        <v>101</v>
      </c>
      <c r="E187" s="118" t="s">
        <v>173</v>
      </c>
      <c r="F187" s="195" t="s">
        <v>108</v>
      </c>
      <c r="G187" s="195" t="s">
        <v>165</v>
      </c>
      <c r="H187" s="309"/>
      <c r="I187" s="128"/>
      <c r="J187" s="5"/>
      <c r="K187" s="5"/>
      <c r="L187" s="5"/>
      <c r="M187" s="5"/>
      <c r="N187" s="5"/>
      <c r="O187" s="5"/>
      <c r="P187" s="5"/>
      <c r="Q187" s="5"/>
      <c r="R187" s="145"/>
      <c r="S187" s="276"/>
      <c r="T187" s="56"/>
      <c r="U187" s="8"/>
      <c r="V187" s="273"/>
      <c r="W187" s="128"/>
      <c r="X187" s="5"/>
      <c r="Y187" s="5"/>
      <c r="Z187" s="5"/>
      <c r="AA187" s="5"/>
      <c r="AB187" s="5"/>
      <c r="AC187" s="5"/>
      <c r="AD187" s="5"/>
      <c r="AE187" s="5"/>
      <c r="AF187" s="145"/>
      <c r="AG187" s="276"/>
      <c r="AH187" s="56"/>
      <c r="AI187" s="8"/>
      <c r="AJ187" s="273"/>
      <c r="AK187" s="265" t="s">
        <v>586</v>
      </c>
      <c r="AL187" s="51">
        <v>1</v>
      </c>
      <c r="AM187" s="51">
        <v>1</v>
      </c>
      <c r="AN187" s="51">
        <v>1</v>
      </c>
      <c r="AO187" s="435">
        <f>100-('PLAN_EXEC ATÉ 2022)'!AJ197+'META_EXEC 2023'!AK169)</f>
        <v>12.400000000000006</v>
      </c>
      <c r="AP187" s="52">
        <f t="shared" si="75"/>
        <v>0.12400000000000005</v>
      </c>
      <c r="AQ187" s="139">
        <f>AP187*AUXILIAR!$B$58</f>
        <v>1240000.0000000005</v>
      </c>
      <c r="AR187" s="435">
        <v>10.81</v>
      </c>
      <c r="AS187" s="182">
        <f t="shared" si="74"/>
        <v>1.3404400000000007E-2</v>
      </c>
      <c r="AT187" s="260">
        <f>AS187*AUXILIAR!$B$58</f>
        <v>134044.00000000009</v>
      </c>
      <c r="AU187" s="287"/>
      <c r="AV187" s="139"/>
      <c r="AW187" s="52"/>
      <c r="AX187" s="275"/>
      <c r="AY187" s="128"/>
      <c r="AZ187" s="5"/>
      <c r="BA187" s="5"/>
      <c r="BB187" s="5"/>
      <c r="BC187" s="5"/>
      <c r="BD187" s="5"/>
      <c r="BE187" s="5"/>
      <c r="BF187" s="5"/>
      <c r="BG187" s="5"/>
      <c r="BH187" s="145"/>
      <c r="BI187" s="272"/>
      <c r="BJ187" s="56"/>
      <c r="BK187" s="8"/>
      <c r="BL187" s="273"/>
      <c r="BM187" s="128"/>
      <c r="BN187" s="5"/>
      <c r="BO187" s="5"/>
      <c r="BP187" s="5"/>
      <c r="BQ187" s="5"/>
      <c r="BR187" s="5"/>
      <c r="BS187" s="5"/>
      <c r="BT187" s="5"/>
      <c r="BU187" s="5"/>
      <c r="BV187" s="145"/>
      <c r="BW187" s="272"/>
      <c r="BX187" s="56"/>
      <c r="BY187" s="8"/>
      <c r="BZ187" s="273"/>
      <c r="CA187" s="128"/>
      <c r="CB187" s="5"/>
      <c r="CC187" s="5"/>
      <c r="CD187" s="5"/>
      <c r="CE187" s="5"/>
      <c r="CF187" s="5"/>
      <c r="CG187" s="5"/>
      <c r="CH187" s="5"/>
      <c r="CI187" s="5"/>
      <c r="CJ187" s="145"/>
      <c r="CK187" s="272"/>
      <c r="CL187" s="56"/>
      <c r="CM187" s="8"/>
      <c r="CN187" s="273"/>
      <c r="CO187" s="284"/>
    </row>
    <row r="188" spans="1:93" ht="45">
      <c r="A188" s="306" t="s">
        <v>33</v>
      </c>
      <c r="B188" s="8" t="s">
        <v>168</v>
      </c>
      <c r="C188" s="8">
        <v>1</v>
      </c>
      <c r="D188" s="199">
        <v>101</v>
      </c>
      <c r="E188" s="118" t="s">
        <v>173</v>
      </c>
      <c r="F188" s="195" t="s">
        <v>108</v>
      </c>
      <c r="G188" s="195" t="s">
        <v>165</v>
      </c>
      <c r="H188" s="309"/>
      <c r="I188" s="128"/>
      <c r="J188" s="5"/>
      <c r="K188" s="5"/>
      <c r="L188" s="5"/>
      <c r="M188" s="5"/>
      <c r="N188" s="5"/>
      <c r="O188" s="5"/>
      <c r="P188" s="5"/>
      <c r="Q188" s="5"/>
      <c r="R188" s="145"/>
      <c r="S188" s="276"/>
      <c r="T188" s="56"/>
      <c r="U188" s="8"/>
      <c r="V188" s="273"/>
      <c r="W188" s="128"/>
      <c r="X188" s="5"/>
      <c r="Y188" s="5"/>
      <c r="Z188" s="5"/>
      <c r="AA188" s="5"/>
      <c r="AB188" s="5"/>
      <c r="AC188" s="5"/>
      <c r="AD188" s="5"/>
      <c r="AE188" s="5"/>
      <c r="AF188" s="145"/>
      <c r="AG188" s="276"/>
      <c r="AH188" s="56"/>
      <c r="AI188" s="8"/>
      <c r="AJ188" s="273"/>
      <c r="AK188" s="265" t="s">
        <v>587</v>
      </c>
      <c r="AL188" s="51">
        <v>169.65</v>
      </c>
      <c r="AM188" s="51">
        <v>169.65</v>
      </c>
      <c r="AN188" s="51">
        <v>1</v>
      </c>
      <c r="AO188" s="52">
        <f>100-'PLAN_EXEC ATÉ 2022)'!AJ198</f>
        <v>0</v>
      </c>
      <c r="AP188" s="52">
        <f t="shared" si="75"/>
        <v>0</v>
      </c>
      <c r="AQ188" s="139">
        <f>AP188*AUXILIAR!$B$58</f>
        <v>0</v>
      </c>
      <c r="AR188" s="51">
        <v>0</v>
      </c>
      <c r="AS188" s="182">
        <f t="shared" si="74"/>
        <v>0</v>
      </c>
      <c r="AT188" s="290"/>
      <c r="AU188" s="287"/>
      <c r="AV188" s="139"/>
      <c r="AW188" s="52"/>
      <c r="AX188" s="275"/>
      <c r="AY188" s="128"/>
      <c r="AZ188" s="5"/>
      <c r="BA188" s="5"/>
      <c r="BB188" s="5"/>
      <c r="BC188" s="5"/>
      <c r="BD188" s="5"/>
      <c r="BE188" s="5"/>
      <c r="BF188" s="5"/>
      <c r="BG188" s="5"/>
      <c r="BH188" s="145"/>
      <c r="BI188" s="272"/>
      <c r="BJ188" s="56"/>
      <c r="BK188" s="8"/>
      <c r="BL188" s="273"/>
      <c r="BM188" s="128"/>
      <c r="BN188" s="5"/>
      <c r="BO188" s="5"/>
      <c r="BP188" s="5"/>
      <c r="BQ188" s="5"/>
      <c r="BR188" s="5"/>
      <c r="BS188" s="5"/>
      <c r="BT188" s="5"/>
      <c r="BU188" s="5"/>
      <c r="BV188" s="145"/>
      <c r="BW188" s="272"/>
      <c r="BX188" s="56"/>
      <c r="BY188" s="8"/>
      <c r="BZ188" s="273"/>
      <c r="CA188" s="128"/>
      <c r="CB188" s="5"/>
      <c r="CC188" s="5"/>
      <c r="CD188" s="5"/>
      <c r="CE188" s="5"/>
      <c r="CF188" s="5"/>
      <c r="CG188" s="5"/>
      <c r="CH188" s="5"/>
      <c r="CI188" s="5"/>
      <c r="CJ188" s="145"/>
      <c r="CK188" s="272"/>
      <c r="CL188" s="56"/>
      <c r="CM188" s="8"/>
      <c r="CN188" s="273"/>
      <c r="CO188" s="284"/>
    </row>
    <row r="189" spans="1:93" ht="30">
      <c r="A189" s="302" t="s">
        <v>33</v>
      </c>
      <c r="B189" s="1" t="s">
        <v>172</v>
      </c>
      <c r="C189" s="2" t="s">
        <v>22</v>
      </c>
      <c r="D189" s="1">
        <v>1</v>
      </c>
      <c r="E189" s="2" t="s">
        <v>171</v>
      </c>
      <c r="F189" s="38" t="s">
        <v>108</v>
      </c>
      <c r="G189" s="2" t="s">
        <v>165</v>
      </c>
      <c r="H189" s="303"/>
      <c r="I189" s="262"/>
      <c r="J189" s="3"/>
      <c r="K189" s="3"/>
      <c r="L189" s="3"/>
      <c r="M189" s="38" t="s">
        <v>261</v>
      </c>
      <c r="N189" s="81">
        <f>N190+N193</f>
        <v>0</v>
      </c>
      <c r="O189" s="81">
        <f>O190+O193</f>
        <v>0</v>
      </c>
      <c r="P189" s="38" t="s">
        <v>262</v>
      </c>
      <c r="Q189" s="81">
        <f>Q190+Q193</f>
        <v>0</v>
      </c>
      <c r="R189" s="89">
        <f>R190+R193</f>
        <v>0</v>
      </c>
      <c r="S189" s="268"/>
      <c r="T189" s="81"/>
      <c r="U189" s="81"/>
      <c r="V189" s="269"/>
      <c r="W189" s="262"/>
      <c r="X189" s="3"/>
      <c r="Y189" s="3"/>
      <c r="Z189" s="3"/>
      <c r="AA189" s="38" t="s">
        <v>261</v>
      </c>
      <c r="AB189" s="81">
        <f>AB190+AB193</f>
        <v>0</v>
      </c>
      <c r="AC189" s="81">
        <f>AC190+AC193</f>
        <v>0</v>
      </c>
      <c r="AD189" s="38" t="s">
        <v>262</v>
      </c>
      <c r="AE189" s="81">
        <f>AE190+AE193</f>
        <v>0</v>
      </c>
      <c r="AF189" s="89">
        <f>AF190+AF193</f>
        <v>0</v>
      </c>
      <c r="AG189" s="268"/>
      <c r="AH189" s="81"/>
      <c r="AI189" s="81"/>
      <c r="AJ189" s="269"/>
      <c r="AK189" s="262"/>
      <c r="AL189" s="3"/>
      <c r="AM189" s="3"/>
      <c r="AN189" s="3"/>
      <c r="AO189" s="38" t="s">
        <v>116</v>
      </c>
      <c r="AP189" s="81">
        <f>AP190+AP193</f>
        <v>1</v>
      </c>
      <c r="AQ189" s="81">
        <f>AQ190+AQ193</f>
        <v>40000000</v>
      </c>
      <c r="AR189" s="38" t="s">
        <v>116</v>
      </c>
      <c r="AS189" s="81">
        <f>AS190+AS193</f>
        <v>0</v>
      </c>
      <c r="AT189" s="89">
        <f>AT190+AT193</f>
        <v>0</v>
      </c>
      <c r="AU189" s="268"/>
      <c r="AV189" s="81"/>
      <c r="AW189" s="81"/>
      <c r="AX189" s="269"/>
      <c r="AY189" s="262"/>
      <c r="AZ189" s="3"/>
      <c r="BA189" s="3"/>
      <c r="BB189" s="3"/>
      <c r="BC189" s="38" t="s">
        <v>116</v>
      </c>
      <c r="BD189" s="81">
        <f>BD190+BD193</f>
        <v>0</v>
      </c>
      <c r="BE189" s="81">
        <f>BE190+BE193</f>
        <v>0</v>
      </c>
      <c r="BF189" s="38" t="s">
        <v>116</v>
      </c>
      <c r="BG189" s="81">
        <f>BG190+BG193</f>
        <v>0</v>
      </c>
      <c r="BH189" s="89">
        <f>BH190+BH193</f>
        <v>0</v>
      </c>
      <c r="BI189" s="268"/>
      <c r="BJ189" s="81"/>
      <c r="BK189" s="81"/>
      <c r="BL189" s="269"/>
      <c r="BM189" s="262"/>
      <c r="BN189" s="3"/>
      <c r="BO189" s="3"/>
      <c r="BP189" s="3"/>
      <c r="BQ189" s="38" t="s">
        <v>116</v>
      </c>
      <c r="BR189" s="81">
        <f>BR190+BR193</f>
        <v>0</v>
      </c>
      <c r="BS189" s="81">
        <f>BS190+BS193</f>
        <v>0</v>
      </c>
      <c r="BT189" s="38" t="s">
        <v>116</v>
      </c>
      <c r="BU189" s="81">
        <f>BU190+BU193</f>
        <v>0</v>
      </c>
      <c r="BV189" s="89">
        <f>BV190+BV193</f>
        <v>0</v>
      </c>
      <c r="BW189" s="268"/>
      <c r="BX189" s="81"/>
      <c r="BY189" s="81"/>
      <c r="BZ189" s="269"/>
      <c r="CA189" s="262"/>
      <c r="CB189" s="3"/>
      <c r="CC189" s="3"/>
      <c r="CD189" s="3"/>
      <c r="CE189" s="38" t="s">
        <v>116</v>
      </c>
      <c r="CF189" s="81">
        <f>CF190+CF193</f>
        <v>8</v>
      </c>
      <c r="CG189" s="81">
        <f>CG190+CG193</f>
        <v>8000000</v>
      </c>
      <c r="CH189" s="38" t="s">
        <v>116</v>
      </c>
      <c r="CI189" s="81">
        <f>CI190+CI193</f>
        <v>0</v>
      </c>
      <c r="CJ189" s="89">
        <f>CJ190+CJ193</f>
        <v>0</v>
      </c>
      <c r="CK189" s="268"/>
      <c r="CL189" s="81"/>
      <c r="CM189" s="81"/>
      <c r="CN189" s="269"/>
      <c r="CO189" s="282"/>
    </row>
    <row r="190" spans="1:93" ht="20.25" customHeight="1">
      <c r="A190" s="304" t="s">
        <v>33</v>
      </c>
      <c r="B190" s="64" t="s">
        <v>168</v>
      </c>
      <c r="C190" s="65" t="s">
        <v>174</v>
      </c>
      <c r="D190" s="193">
        <v>116</v>
      </c>
      <c r="E190" s="157" t="s">
        <v>171</v>
      </c>
      <c r="F190" s="119" t="s">
        <v>108</v>
      </c>
      <c r="G190" s="119" t="s">
        <v>165</v>
      </c>
      <c r="H190" s="308"/>
      <c r="I190" s="263"/>
      <c r="J190" s="70"/>
      <c r="K190" s="70"/>
      <c r="L190" s="70"/>
      <c r="M190" s="80" t="s">
        <v>115</v>
      </c>
      <c r="N190" s="79">
        <f>SUM(N191:N192)</f>
        <v>0</v>
      </c>
      <c r="O190" s="79">
        <f>SUM(O191:O192)</f>
        <v>0</v>
      </c>
      <c r="P190" s="80" t="s">
        <v>115</v>
      </c>
      <c r="Q190" s="79">
        <f>SUM(Q191:Q192)</f>
        <v>0</v>
      </c>
      <c r="R190" s="256">
        <f>SUM(R191:R192)</f>
        <v>0</v>
      </c>
      <c r="S190" s="270"/>
      <c r="T190" s="79"/>
      <c r="U190" s="79"/>
      <c r="V190" s="271"/>
      <c r="W190" s="263"/>
      <c r="X190" s="70"/>
      <c r="Y190" s="70"/>
      <c r="Z190" s="70"/>
      <c r="AA190" s="80" t="s">
        <v>115</v>
      </c>
      <c r="AB190" s="79">
        <f>SUM(AB191:AB192)</f>
        <v>0</v>
      </c>
      <c r="AC190" s="79">
        <f>SUM(AC191:AC192)</f>
        <v>0</v>
      </c>
      <c r="AD190" s="80" t="s">
        <v>115</v>
      </c>
      <c r="AE190" s="79">
        <f>SUM(AE191:AE192)</f>
        <v>0</v>
      </c>
      <c r="AF190" s="256">
        <f>SUM(AF191:AF192)</f>
        <v>0</v>
      </c>
      <c r="AG190" s="270"/>
      <c r="AH190" s="79"/>
      <c r="AI190" s="79"/>
      <c r="AJ190" s="271"/>
      <c r="AK190" s="263"/>
      <c r="AL190" s="70"/>
      <c r="AM190" s="70"/>
      <c r="AN190" s="70"/>
      <c r="AO190" s="80" t="s">
        <v>115</v>
      </c>
      <c r="AP190" s="79">
        <f>SUM(AP191:AP192)</f>
        <v>1</v>
      </c>
      <c r="AQ190" s="79">
        <f>SUM(AQ191:AQ192)</f>
        <v>40000000</v>
      </c>
      <c r="AR190" s="80" t="s">
        <v>115</v>
      </c>
      <c r="AS190" s="79">
        <f>SUM(AS191:AS192)</f>
        <v>0</v>
      </c>
      <c r="AT190" s="256">
        <f>SUM(AT191:AT192)</f>
        <v>0</v>
      </c>
      <c r="AU190" s="270"/>
      <c r="AV190" s="79"/>
      <c r="AW190" s="79"/>
      <c r="AX190" s="271"/>
      <c r="AY190" s="263"/>
      <c r="AZ190" s="70"/>
      <c r="BA190" s="70"/>
      <c r="BB190" s="70"/>
      <c r="BC190" s="80" t="s">
        <v>115</v>
      </c>
      <c r="BD190" s="79">
        <f>SUM(BD191:BD192)</f>
        <v>0</v>
      </c>
      <c r="BE190" s="79">
        <f>SUM(BE191:BE192)</f>
        <v>0</v>
      </c>
      <c r="BF190" s="80" t="s">
        <v>115</v>
      </c>
      <c r="BG190" s="79">
        <f>SUM(BG191:BG192)</f>
        <v>0</v>
      </c>
      <c r="BH190" s="256">
        <f>SUM(BH191:BH192)</f>
        <v>0</v>
      </c>
      <c r="BI190" s="270"/>
      <c r="BJ190" s="79"/>
      <c r="BK190" s="79"/>
      <c r="BL190" s="271"/>
      <c r="BM190" s="263"/>
      <c r="BN190" s="70"/>
      <c r="BO190" s="70"/>
      <c r="BP190" s="70"/>
      <c r="BQ190" s="80" t="s">
        <v>115</v>
      </c>
      <c r="BR190" s="79">
        <f>SUM(BR191:BR192)</f>
        <v>0</v>
      </c>
      <c r="BS190" s="79">
        <f>SUM(BS191:BS192)</f>
        <v>0</v>
      </c>
      <c r="BT190" s="80" t="s">
        <v>115</v>
      </c>
      <c r="BU190" s="79">
        <f>SUM(BU191:BU192)</f>
        <v>0</v>
      </c>
      <c r="BV190" s="256">
        <f>SUM(BV191:BV192)</f>
        <v>0</v>
      </c>
      <c r="BW190" s="270"/>
      <c r="BX190" s="79"/>
      <c r="BY190" s="79"/>
      <c r="BZ190" s="271"/>
      <c r="CA190" s="263"/>
      <c r="CB190" s="70"/>
      <c r="CC190" s="70"/>
      <c r="CD190" s="70"/>
      <c r="CE190" s="80" t="s">
        <v>115</v>
      </c>
      <c r="CF190" s="79">
        <f>SUM(CF191:CF192)</f>
        <v>0</v>
      </c>
      <c r="CG190" s="79">
        <f>SUM(CG191:CG192)</f>
        <v>0</v>
      </c>
      <c r="CH190" s="80" t="s">
        <v>115</v>
      </c>
      <c r="CI190" s="79">
        <f>SUM(CI191:CI192)</f>
        <v>0</v>
      </c>
      <c r="CJ190" s="256">
        <f>SUM(CJ191:CJ192)</f>
        <v>0</v>
      </c>
      <c r="CK190" s="270"/>
      <c r="CL190" s="79"/>
      <c r="CM190" s="79"/>
      <c r="CN190" s="271"/>
      <c r="CO190" s="283"/>
    </row>
    <row r="191" spans="1:93" ht="45">
      <c r="A191" s="306" t="s">
        <v>33</v>
      </c>
      <c r="B191" s="8" t="s">
        <v>168</v>
      </c>
      <c r="C191" s="8">
        <v>1</v>
      </c>
      <c r="D191" s="197">
        <v>116</v>
      </c>
      <c r="E191" s="118" t="s">
        <v>171</v>
      </c>
      <c r="F191" s="195" t="s">
        <v>108</v>
      </c>
      <c r="G191" s="195" t="s">
        <v>165</v>
      </c>
      <c r="H191" s="309"/>
      <c r="I191" s="208"/>
      <c r="J191" s="6"/>
      <c r="K191" s="6"/>
      <c r="L191" s="6"/>
      <c r="M191" s="6"/>
      <c r="N191" s="6"/>
      <c r="O191" s="6"/>
      <c r="P191" s="6"/>
      <c r="Q191" s="6"/>
      <c r="R191" s="255"/>
      <c r="S191" s="276"/>
      <c r="T191" s="56"/>
      <c r="U191" s="8"/>
      <c r="V191" s="273"/>
      <c r="W191" s="208"/>
      <c r="X191" s="6"/>
      <c r="Y191" s="6"/>
      <c r="Z191" s="6"/>
      <c r="AA191" s="6"/>
      <c r="AB191" s="6"/>
      <c r="AC191" s="6"/>
      <c r="AD191" s="6"/>
      <c r="AE191" s="6"/>
      <c r="AF191" s="255"/>
      <c r="AG191" s="276"/>
      <c r="AH191" s="56"/>
      <c r="AI191" s="8"/>
      <c r="AJ191" s="273"/>
      <c r="AK191" s="265" t="s">
        <v>600</v>
      </c>
      <c r="AL191" s="51">
        <v>138.80000000000001</v>
      </c>
      <c r="AM191" s="51">
        <v>138.80000000000001</v>
      </c>
      <c r="AN191" s="51">
        <v>1</v>
      </c>
      <c r="AO191" s="435">
        <f>100-'PLAN_EXEC ATÉ 2022)'!AJ205</f>
        <v>0</v>
      </c>
      <c r="AP191" s="52">
        <f t="shared" ref="AP191:AP192" si="76">AN191*AO191/100</f>
        <v>0</v>
      </c>
      <c r="AQ191" s="139">
        <f>AP191*AUXILIAR!$B$59</f>
        <v>0</v>
      </c>
      <c r="AR191" s="52">
        <v>0</v>
      </c>
      <c r="AS191" s="182">
        <f t="shared" ref="AS191:AS192" si="77">AP191*AR191/100</f>
        <v>0</v>
      </c>
      <c r="AT191" s="260">
        <f>AS191*AUXILIAR!$B$59</f>
        <v>0</v>
      </c>
      <c r="AU191" s="287"/>
      <c r="AV191" s="139"/>
      <c r="AW191" s="52"/>
      <c r="AX191" s="275"/>
      <c r="AY191" s="208"/>
      <c r="AZ191" s="6"/>
      <c r="BA191" s="6"/>
      <c r="BB191" s="6"/>
      <c r="BC191" s="6"/>
      <c r="BD191" s="6"/>
      <c r="BE191" s="6"/>
      <c r="BF191" s="6"/>
      <c r="BG191" s="6"/>
      <c r="BH191" s="255"/>
      <c r="BI191" s="272"/>
      <c r="BJ191" s="56"/>
      <c r="BK191" s="8"/>
      <c r="BL191" s="273"/>
      <c r="BM191" s="208"/>
      <c r="BN191" s="6"/>
      <c r="BO191" s="6"/>
      <c r="BP191" s="6"/>
      <c r="BQ191" s="6"/>
      <c r="BR191" s="6"/>
      <c r="BS191" s="6"/>
      <c r="BT191" s="6"/>
      <c r="BU191" s="6"/>
      <c r="BV191" s="255"/>
      <c r="BW191" s="272"/>
      <c r="BX191" s="56"/>
      <c r="BY191" s="8"/>
      <c r="BZ191" s="273"/>
      <c r="CA191" s="208"/>
      <c r="CB191" s="6"/>
      <c r="CC191" s="6"/>
      <c r="CD191" s="6"/>
      <c r="CE191" s="6"/>
      <c r="CF191" s="6"/>
      <c r="CG191" s="6"/>
      <c r="CH191" s="6"/>
      <c r="CI191" s="6"/>
      <c r="CJ191" s="255"/>
      <c r="CK191" s="272"/>
      <c r="CL191" s="56"/>
      <c r="CM191" s="8"/>
      <c r="CN191" s="273"/>
      <c r="CO191" s="284"/>
    </row>
    <row r="192" spans="1:93" ht="60">
      <c r="A192" s="306" t="s">
        <v>33</v>
      </c>
      <c r="B192" s="8" t="s">
        <v>168</v>
      </c>
      <c r="C192" s="8">
        <v>1</v>
      </c>
      <c r="D192" s="197">
        <v>116</v>
      </c>
      <c r="E192" s="118" t="s">
        <v>171</v>
      </c>
      <c r="F192" s="195" t="s">
        <v>108</v>
      </c>
      <c r="G192" s="195" t="s">
        <v>165</v>
      </c>
      <c r="H192" s="309"/>
      <c r="I192" s="208"/>
      <c r="J192" s="6"/>
      <c r="K192" s="6"/>
      <c r="L192" s="6"/>
      <c r="M192" s="6"/>
      <c r="N192" s="6"/>
      <c r="O192" s="6"/>
      <c r="P192" s="6"/>
      <c r="Q192" s="6"/>
      <c r="R192" s="255"/>
      <c r="S192" s="276"/>
      <c r="T192" s="56"/>
      <c r="U192" s="8"/>
      <c r="V192" s="273"/>
      <c r="W192" s="208"/>
      <c r="X192" s="6"/>
      <c r="Y192" s="6"/>
      <c r="Z192" s="6"/>
      <c r="AA192" s="6"/>
      <c r="AB192" s="6"/>
      <c r="AC192" s="6"/>
      <c r="AD192" s="6"/>
      <c r="AE192" s="6"/>
      <c r="AF192" s="255"/>
      <c r="AG192" s="276"/>
      <c r="AH192" s="56"/>
      <c r="AI192" s="8"/>
      <c r="AJ192" s="273"/>
      <c r="AK192" s="265" t="s">
        <v>601</v>
      </c>
      <c r="AL192" s="51">
        <v>141.80000000000001</v>
      </c>
      <c r="AM192" s="51">
        <v>141.80000000000001</v>
      </c>
      <c r="AN192" s="51">
        <v>1</v>
      </c>
      <c r="AO192" s="435">
        <f>100-'PLAN_EXEC ATÉ 2022)'!AJ206</f>
        <v>100</v>
      </c>
      <c r="AP192" s="52">
        <f t="shared" si="76"/>
        <v>1</v>
      </c>
      <c r="AQ192" s="139">
        <f>AP192*AUXILIAR!$B$59</f>
        <v>40000000</v>
      </c>
      <c r="AR192" s="52">
        <v>0</v>
      </c>
      <c r="AS192" s="182">
        <f t="shared" si="77"/>
        <v>0</v>
      </c>
      <c r="AT192" s="260">
        <f>AS192*AUXILIAR!$B$59</f>
        <v>0</v>
      </c>
      <c r="AU192" s="287"/>
      <c r="AV192" s="139"/>
      <c r="AW192" s="52"/>
      <c r="AX192" s="275"/>
      <c r="AY192" s="208"/>
      <c r="AZ192" s="6"/>
      <c r="BA192" s="6"/>
      <c r="BB192" s="6"/>
      <c r="BC192" s="6"/>
      <c r="BD192" s="6"/>
      <c r="BE192" s="6"/>
      <c r="BF192" s="6"/>
      <c r="BG192" s="6"/>
      <c r="BH192" s="255"/>
      <c r="BI192" s="272"/>
      <c r="BJ192" s="56"/>
      <c r="BK192" s="8"/>
      <c r="BL192" s="273"/>
      <c r="BM192" s="208"/>
      <c r="BN192" s="6"/>
      <c r="BO192" s="6"/>
      <c r="BP192" s="6"/>
      <c r="BQ192" s="6"/>
      <c r="BR192" s="6"/>
      <c r="BS192" s="6"/>
      <c r="BT192" s="6"/>
      <c r="BU192" s="6"/>
      <c r="BV192" s="255"/>
      <c r="BW192" s="272"/>
      <c r="BX192" s="56"/>
      <c r="BY192" s="8"/>
      <c r="BZ192" s="273"/>
      <c r="CA192" s="208"/>
      <c r="CB192" s="6"/>
      <c r="CC192" s="6"/>
      <c r="CD192" s="6"/>
      <c r="CE192" s="6"/>
      <c r="CF192" s="6"/>
      <c r="CG192" s="6"/>
      <c r="CH192" s="6"/>
      <c r="CI192" s="6"/>
      <c r="CJ192" s="255"/>
      <c r="CK192" s="272"/>
      <c r="CL192" s="56"/>
      <c r="CM192" s="8"/>
      <c r="CN192" s="273"/>
      <c r="CO192" s="284"/>
    </row>
    <row r="193" spans="1:93" ht="15.75" customHeight="1">
      <c r="A193" s="304" t="s">
        <v>33</v>
      </c>
      <c r="B193" s="64" t="s">
        <v>12</v>
      </c>
      <c r="C193" s="65" t="s">
        <v>22</v>
      </c>
      <c r="D193" s="193">
        <v>116</v>
      </c>
      <c r="E193" s="157" t="s">
        <v>171</v>
      </c>
      <c r="F193" s="119" t="s">
        <v>108</v>
      </c>
      <c r="G193" s="119" t="s">
        <v>165</v>
      </c>
      <c r="H193" s="308"/>
      <c r="I193" s="263"/>
      <c r="J193" s="70"/>
      <c r="K193" s="70"/>
      <c r="L193" s="70"/>
      <c r="M193" s="80" t="s">
        <v>115</v>
      </c>
      <c r="N193" s="79">
        <f>SUM(N195:N206)</f>
        <v>0</v>
      </c>
      <c r="O193" s="79">
        <f>SUM(O195:O206)</f>
        <v>0</v>
      </c>
      <c r="P193" s="80" t="s">
        <v>115</v>
      </c>
      <c r="Q193" s="79">
        <f>SUM(Q195:Q206)</f>
        <v>0</v>
      </c>
      <c r="R193" s="256">
        <f>SUM(R195:R206)</f>
        <v>0</v>
      </c>
      <c r="S193" s="270"/>
      <c r="T193" s="79"/>
      <c r="U193" s="79"/>
      <c r="V193" s="271"/>
      <c r="W193" s="263"/>
      <c r="X193" s="70"/>
      <c r="Y193" s="70"/>
      <c r="Z193" s="70"/>
      <c r="AA193" s="80" t="s">
        <v>115</v>
      </c>
      <c r="AB193" s="79">
        <f>SUM(AB195:AB206)</f>
        <v>0</v>
      </c>
      <c r="AC193" s="79">
        <f>SUM(AC195:AC206)</f>
        <v>0</v>
      </c>
      <c r="AD193" s="80" t="s">
        <v>115</v>
      </c>
      <c r="AE193" s="79">
        <f>SUM(AE195:AE206)</f>
        <v>0</v>
      </c>
      <c r="AF193" s="256">
        <f>SUM(AF195:AF206)</f>
        <v>0</v>
      </c>
      <c r="AG193" s="270"/>
      <c r="AH193" s="79"/>
      <c r="AI193" s="79"/>
      <c r="AJ193" s="271"/>
      <c r="AK193" s="263"/>
      <c r="AL193" s="70"/>
      <c r="AM193" s="70"/>
      <c r="AN193" s="70"/>
      <c r="AO193" s="80" t="s">
        <v>115</v>
      </c>
      <c r="AP193" s="79">
        <f>SUM(AP195:AP206)</f>
        <v>0</v>
      </c>
      <c r="AQ193" s="79">
        <f>SUM(AQ195:AQ206)</f>
        <v>0</v>
      </c>
      <c r="AR193" s="80" t="s">
        <v>115</v>
      </c>
      <c r="AS193" s="79">
        <f>SUM(AS195:AS206)</f>
        <v>0</v>
      </c>
      <c r="AT193" s="256">
        <f>SUM(AT195:AT206)</f>
        <v>0</v>
      </c>
      <c r="AU193" s="270"/>
      <c r="AV193" s="79"/>
      <c r="AW193" s="79"/>
      <c r="AX193" s="271"/>
      <c r="AY193" s="263"/>
      <c r="AZ193" s="70"/>
      <c r="BA193" s="70"/>
      <c r="BB193" s="70"/>
      <c r="BC193" s="80" t="s">
        <v>115</v>
      </c>
      <c r="BD193" s="79">
        <f>SUM(BD195:BD206)</f>
        <v>0</v>
      </c>
      <c r="BE193" s="79">
        <f>SUM(BE195:BE206)</f>
        <v>0</v>
      </c>
      <c r="BF193" s="80" t="s">
        <v>115</v>
      </c>
      <c r="BG193" s="79">
        <f>SUM(BG195:BG206)</f>
        <v>0</v>
      </c>
      <c r="BH193" s="256">
        <f>SUM(BH195:BH206)</f>
        <v>0</v>
      </c>
      <c r="BI193" s="270"/>
      <c r="BJ193" s="79"/>
      <c r="BK193" s="79"/>
      <c r="BL193" s="271"/>
      <c r="BM193" s="263"/>
      <c r="BN193" s="70"/>
      <c r="BO193" s="70"/>
      <c r="BP193" s="70"/>
      <c r="BQ193" s="80" t="s">
        <v>115</v>
      </c>
      <c r="BR193" s="79">
        <f>SUM(BR195:BR206)</f>
        <v>0</v>
      </c>
      <c r="BS193" s="79">
        <f>SUM(BS195:BS206)</f>
        <v>0</v>
      </c>
      <c r="BT193" s="80" t="s">
        <v>115</v>
      </c>
      <c r="BU193" s="79">
        <f>SUM(BU195:BU206)</f>
        <v>0</v>
      </c>
      <c r="BV193" s="256">
        <f>SUM(BV195:BV206)</f>
        <v>0</v>
      </c>
      <c r="BW193" s="270"/>
      <c r="BX193" s="79"/>
      <c r="BY193" s="79"/>
      <c r="BZ193" s="271"/>
      <c r="CA193" s="263"/>
      <c r="CB193" s="70"/>
      <c r="CC193" s="70"/>
      <c r="CD193" s="70"/>
      <c r="CE193" s="80" t="s">
        <v>115</v>
      </c>
      <c r="CF193" s="79">
        <f>SUM(CF195:CF206)</f>
        <v>8</v>
      </c>
      <c r="CG193" s="79">
        <f>SUM(CG195:CG206)</f>
        <v>8000000</v>
      </c>
      <c r="CH193" s="80" t="s">
        <v>115</v>
      </c>
      <c r="CI193" s="79">
        <f>SUM(CI195:CI206)</f>
        <v>0</v>
      </c>
      <c r="CJ193" s="256">
        <f>SUM(CJ195:CJ206)</f>
        <v>0</v>
      </c>
      <c r="CK193" s="270"/>
      <c r="CL193" s="79"/>
      <c r="CM193" s="79"/>
      <c r="CN193" s="271"/>
      <c r="CO193" s="285"/>
    </row>
    <row r="194" spans="1:93" ht="15.75" customHeight="1">
      <c r="A194" s="306" t="s">
        <v>33</v>
      </c>
      <c r="B194" s="8" t="s">
        <v>12</v>
      </c>
      <c r="C194" s="8">
        <v>1</v>
      </c>
      <c r="D194" s="197">
        <v>116</v>
      </c>
      <c r="E194" s="118" t="s">
        <v>171</v>
      </c>
      <c r="F194" s="195" t="s">
        <v>108</v>
      </c>
      <c r="G194" s="195" t="s">
        <v>165</v>
      </c>
      <c r="H194" s="309"/>
      <c r="I194" s="263"/>
      <c r="J194" s="70"/>
      <c r="K194" s="70"/>
      <c r="L194" s="70"/>
      <c r="M194" s="80"/>
      <c r="N194" s="79"/>
      <c r="O194" s="79"/>
      <c r="P194" s="80"/>
      <c r="Q194" s="79"/>
      <c r="R194" s="256"/>
      <c r="S194" s="270"/>
      <c r="T194" s="79"/>
      <c r="U194" s="79"/>
      <c r="V194" s="527"/>
      <c r="W194" s="263"/>
      <c r="X194" s="70"/>
      <c r="Y194" s="70"/>
      <c r="Z194" s="70"/>
      <c r="AA194" s="80"/>
      <c r="AB194" s="79"/>
      <c r="AC194" s="79"/>
      <c r="AD194" s="80"/>
      <c r="AE194" s="79"/>
      <c r="AF194" s="256"/>
      <c r="AG194" s="270"/>
      <c r="AH194" s="79"/>
      <c r="AI194" s="79"/>
      <c r="AJ194" s="527"/>
      <c r="AK194" s="263"/>
      <c r="AL194" s="70"/>
      <c r="AM194" s="70"/>
      <c r="AN194" s="70"/>
      <c r="AO194" s="80"/>
      <c r="AP194" s="79"/>
      <c r="AQ194" s="79"/>
      <c r="AR194" s="80"/>
      <c r="AS194" s="79"/>
      <c r="AT194" s="256"/>
      <c r="AU194" s="270"/>
      <c r="AV194" s="79"/>
      <c r="AW194" s="79"/>
      <c r="AX194" s="527"/>
      <c r="AY194" s="263"/>
      <c r="AZ194" s="70"/>
      <c r="BA194" s="70"/>
      <c r="BB194" s="70"/>
      <c r="BC194" s="80"/>
      <c r="BD194" s="79"/>
      <c r="BE194" s="79"/>
      <c r="BF194" s="80"/>
      <c r="BG194" s="79"/>
      <c r="BH194" s="256"/>
      <c r="BI194" s="270"/>
      <c r="BJ194" s="79"/>
      <c r="BK194" s="79"/>
      <c r="BL194" s="527"/>
      <c r="BM194" s="263"/>
      <c r="BN194" s="70"/>
      <c r="BO194" s="70"/>
      <c r="BP194" s="70"/>
      <c r="BQ194" s="80"/>
      <c r="BR194" s="79"/>
      <c r="BS194" s="79"/>
      <c r="BT194" s="80"/>
      <c r="BU194" s="79"/>
      <c r="BV194" s="256"/>
      <c r="BW194" s="270"/>
      <c r="BX194" s="79"/>
      <c r="BY194" s="79"/>
      <c r="BZ194" s="527"/>
      <c r="CA194" s="456" t="s">
        <v>606</v>
      </c>
      <c r="CB194" s="443">
        <v>104.6</v>
      </c>
      <c r="CC194" s="443">
        <v>112.3</v>
      </c>
      <c r="CD194" s="445">
        <f t="shared" ref="CD194" si="78">CC194-CB194</f>
        <v>7.7000000000000028</v>
      </c>
      <c r="CE194" s="445">
        <f>100-'PLAN_EXEC ATÉ 2022)'!BN217</f>
        <v>64.8</v>
      </c>
      <c r="CF194" s="445">
        <f t="shared" ref="CF194" si="79">CD194*CE194/100</f>
        <v>4.9896000000000011</v>
      </c>
      <c r="CG194" s="446">
        <f>CF194*AUXILIAR!$B$70</f>
        <v>4989600.0000000009</v>
      </c>
      <c r="CH194" s="445">
        <v>14.3</v>
      </c>
      <c r="CI194" s="445">
        <f t="shared" ref="CI194" si="80">CD194*CH194/100</f>
        <v>1.1011000000000004</v>
      </c>
      <c r="CJ194" s="458">
        <f>CI194*AUXILIAR!$B$70</f>
        <v>1101100.0000000005</v>
      </c>
      <c r="CK194" s="270"/>
      <c r="CL194" s="79"/>
      <c r="CM194" s="79"/>
      <c r="CN194" s="527"/>
      <c r="CO194" s="285"/>
    </row>
    <row r="195" spans="1:93" ht="15.75" customHeight="1">
      <c r="A195" s="306" t="s">
        <v>33</v>
      </c>
      <c r="B195" s="8" t="s">
        <v>12</v>
      </c>
      <c r="C195" s="8">
        <v>1</v>
      </c>
      <c r="D195" s="197">
        <v>116</v>
      </c>
      <c r="E195" s="118" t="s">
        <v>171</v>
      </c>
      <c r="F195" s="195" t="s">
        <v>108</v>
      </c>
      <c r="G195" s="195" t="s">
        <v>165</v>
      </c>
      <c r="H195" s="309"/>
      <c r="I195" s="128"/>
      <c r="J195" s="5"/>
      <c r="K195" s="5"/>
      <c r="L195" s="5"/>
      <c r="M195" s="5"/>
      <c r="N195" s="5"/>
      <c r="O195" s="5"/>
      <c r="P195" s="5"/>
      <c r="Q195" s="5"/>
      <c r="R195" s="145"/>
      <c r="S195" s="276"/>
      <c r="T195" s="56"/>
      <c r="U195" s="8"/>
      <c r="V195" s="273"/>
      <c r="W195" s="128"/>
      <c r="X195" s="5"/>
      <c r="Y195" s="5"/>
      <c r="Z195" s="5"/>
      <c r="AA195" s="5"/>
      <c r="AB195" s="5"/>
      <c r="AC195" s="5"/>
      <c r="AD195" s="5"/>
      <c r="AE195" s="5"/>
      <c r="AF195" s="145"/>
      <c r="AG195" s="276"/>
      <c r="AH195" s="56"/>
      <c r="AI195" s="8"/>
      <c r="AJ195" s="273"/>
      <c r="AK195" s="127"/>
      <c r="AL195" s="57"/>
      <c r="AM195" s="57"/>
      <c r="AN195" s="56"/>
      <c r="AO195" s="57"/>
      <c r="AP195" s="211"/>
      <c r="AQ195" s="161"/>
      <c r="AR195" s="210"/>
      <c r="AS195" s="184"/>
      <c r="AT195" s="291"/>
      <c r="AU195" s="276"/>
      <c r="AV195" s="56"/>
      <c r="AW195" s="8"/>
      <c r="AX195" s="273"/>
      <c r="AY195" s="128"/>
      <c r="AZ195" s="5"/>
      <c r="BA195" s="5"/>
      <c r="BB195" s="5"/>
      <c r="BC195" s="5"/>
      <c r="BD195" s="5"/>
      <c r="BE195" s="5"/>
      <c r="BF195" s="5"/>
      <c r="BG195" s="5"/>
      <c r="BH195" s="145"/>
      <c r="BI195" s="276"/>
      <c r="BJ195" s="56"/>
      <c r="BK195" s="8"/>
      <c r="BL195" s="273"/>
      <c r="BM195" s="128"/>
      <c r="BN195" s="5"/>
      <c r="BO195" s="5"/>
      <c r="BP195" s="5"/>
      <c r="BQ195" s="5"/>
      <c r="BR195" s="5"/>
      <c r="BS195" s="5"/>
      <c r="BT195" s="5"/>
      <c r="BU195" s="5"/>
      <c r="BV195" s="145"/>
      <c r="BW195" s="276"/>
      <c r="BX195" s="56"/>
      <c r="BY195" s="8"/>
      <c r="BZ195" s="273"/>
      <c r="CA195" s="265" t="s">
        <v>606</v>
      </c>
      <c r="CB195" s="51">
        <v>115.4</v>
      </c>
      <c r="CC195" s="51">
        <v>118</v>
      </c>
      <c r="CD195" s="52">
        <f t="shared" ref="CD195:CD206" si="81">CC195-CB195</f>
        <v>2.5999999999999943</v>
      </c>
      <c r="CE195" s="52">
        <f>100-'PLAN_EXEC ATÉ 2022)'!BN218</f>
        <v>0</v>
      </c>
      <c r="CF195" s="182">
        <f t="shared" ref="CF195:CF206" si="82">CD195*CE195/100</f>
        <v>0</v>
      </c>
      <c r="CG195" s="139">
        <f>CF195*AUXILIAR!$B$70</f>
        <v>0</v>
      </c>
      <c r="CH195" s="194">
        <v>0</v>
      </c>
      <c r="CI195" s="182">
        <f>CF195*CH195/100</f>
        <v>0</v>
      </c>
      <c r="CJ195" s="260">
        <f>CI195*AUXILIAR!$B$70</f>
        <v>0</v>
      </c>
      <c r="CK195" s="274"/>
      <c r="CL195" s="52"/>
      <c r="CM195" s="52"/>
      <c r="CN195" s="275"/>
      <c r="CO195" s="284"/>
    </row>
    <row r="196" spans="1:93" ht="15.75" customHeight="1">
      <c r="A196" s="306" t="s">
        <v>33</v>
      </c>
      <c r="B196" s="8" t="s">
        <v>12</v>
      </c>
      <c r="C196" s="8">
        <v>1</v>
      </c>
      <c r="D196" s="197">
        <v>116</v>
      </c>
      <c r="E196" s="118" t="s">
        <v>171</v>
      </c>
      <c r="F196" s="195" t="s">
        <v>108</v>
      </c>
      <c r="G196" s="195" t="s">
        <v>165</v>
      </c>
      <c r="H196" s="309"/>
      <c r="I196" s="128"/>
      <c r="J196" s="5"/>
      <c r="K196" s="5"/>
      <c r="L196" s="5"/>
      <c r="M196" s="5"/>
      <c r="N196" s="5"/>
      <c r="O196" s="5"/>
      <c r="P196" s="5"/>
      <c r="Q196" s="5"/>
      <c r="R196" s="145"/>
      <c r="S196" s="276"/>
      <c r="T196" s="56"/>
      <c r="U196" s="8"/>
      <c r="V196" s="273"/>
      <c r="W196" s="128"/>
      <c r="X196" s="5"/>
      <c r="Y196" s="5"/>
      <c r="Z196" s="5"/>
      <c r="AA196" s="5"/>
      <c r="AB196" s="5"/>
      <c r="AC196" s="5"/>
      <c r="AD196" s="5"/>
      <c r="AE196" s="5"/>
      <c r="AF196" s="145"/>
      <c r="AG196" s="276"/>
      <c r="AH196" s="56"/>
      <c r="AI196" s="8"/>
      <c r="AJ196" s="273"/>
      <c r="AK196" s="127"/>
      <c r="AL196" s="57"/>
      <c r="AM196" s="57"/>
      <c r="AN196" s="56"/>
      <c r="AO196" s="57"/>
      <c r="AP196" s="211"/>
      <c r="AQ196" s="161"/>
      <c r="AR196" s="210"/>
      <c r="AS196" s="184"/>
      <c r="AT196" s="291"/>
      <c r="AU196" s="276"/>
      <c r="AV196" s="56"/>
      <c r="AW196" s="8"/>
      <c r="AX196" s="273"/>
      <c r="AY196" s="128"/>
      <c r="AZ196" s="5"/>
      <c r="BA196" s="5"/>
      <c r="BB196" s="5"/>
      <c r="BC196" s="5"/>
      <c r="BD196" s="5"/>
      <c r="BE196" s="5"/>
      <c r="BF196" s="5"/>
      <c r="BG196" s="5"/>
      <c r="BH196" s="145"/>
      <c r="BI196" s="276"/>
      <c r="BJ196" s="56"/>
      <c r="BK196" s="8"/>
      <c r="BL196" s="273"/>
      <c r="BM196" s="128"/>
      <c r="BN196" s="5"/>
      <c r="BO196" s="5"/>
      <c r="BP196" s="5"/>
      <c r="BQ196" s="5"/>
      <c r="BR196" s="5"/>
      <c r="BS196" s="5"/>
      <c r="BT196" s="5"/>
      <c r="BU196" s="5"/>
      <c r="BV196" s="145"/>
      <c r="BW196" s="276"/>
      <c r="BX196" s="56"/>
      <c r="BY196" s="8"/>
      <c r="BZ196" s="273"/>
      <c r="CA196" s="265" t="s">
        <v>606</v>
      </c>
      <c r="CB196" s="51">
        <v>122.5</v>
      </c>
      <c r="CC196" s="51">
        <v>126</v>
      </c>
      <c r="CD196" s="52">
        <f t="shared" si="81"/>
        <v>3.5</v>
      </c>
      <c r="CE196" s="52">
        <f>100-'PLAN_EXEC ATÉ 2022)'!BN219</f>
        <v>0</v>
      </c>
      <c r="CF196" s="182">
        <f t="shared" si="82"/>
        <v>0</v>
      </c>
      <c r="CG196" s="139">
        <f>CF196*AUXILIAR!$B$70</f>
        <v>0</v>
      </c>
      <c r="CH196" s="194">
        <v>0</v>
      </c>
      <c r="CI196" s="182">
        <f t="shared" ref="CI196:CI206" si="83">CF196*CH196/100</f>
        <v>0</v>
      </c>
      <c r="CJ196" s="260">
        <f>CI196*AUXILIAR!$B$70</f>
        <v>0</v>
      </c>
      <c r="CK196" s="274"/>
      <c r="CL196" s="52"/>
      <c r="CM196" s="52"/>
      <c r="CN196" s="275"/>
      <c r="CO196" s="284"/>
    </row>
    <row r="197" spans="1:93" ht="15.75" customHeight="1">
      <c r="A197" s="306" t="s">
        <v>33</v>
      </c>
      <c r="B197" s="8" t="s">
        <v>12</v>
      </c>
      <c r="C197" s="8">
        <v>1</v>
      </c>
      <c r="D197" s="197">
        <v>116</v>
      </c>
      <c r="E197" s="118" t="s">
        <v>171</v>
      </c>
      <c r="F197" s="195" t="s">
        <v>108</v>
      </c>
      <c r="G197" s="195" t="s">
        <v>165</v>
      </c>
      <c r="H197" s="309"/>
      <c r="I197" s="128"/>
      <c r="J197" s="5"/>
      <c r="K197" s="5"/>
      <c r="L197" s="5"/>
      <c r="M197" s="5"/>
      <c r="N197" s="5"/>
      <c r="O197" s="5"/>
      <c r="P197" s="5"/>
      <c r="Q197" s="5"/>
      <c r="R197" s="145"/>
      <c r="S197" s="276"/>
      <c r="T197" s="56"/>
      <c r="U197" s="8"/>
      <c r="V197" s="273"/>
      <c r="W197" s="128"/>
      <c r="X197" s="5"/>
      <c r="Y197" s="5"/>
      <c r="Z197" s="5"/>
      <c r="AA197" s="5"/>
      <c r="AB197" s="5"/>
      <c r="AC197" s="5"/>
      <c r="AD197" s="5"/>
      <c r="AE197" s="5"/>
      <c r="AF197" s="145"/>
      <c r="AG197" s="276"/>
      <c r="AH197" s="56"/>
      <c r="AI197" s="8"/>
      <c r="AJ197" s="273"/>
      <c r="AK197" s="127"/>
      <c r="AL197" s="57"/>
      <c r="AM197" s="57"/>
      <c r="AN197" s="56"/>
      <c r="AO197" s="57"/>
      <c r="AP197" s="211"/>
      <c r="AQ197" s="161"/>
      <c r="AR197" s="210"/>
      <c r="AS197" s="184"/>
      <c r="AT197" s="291"/>
      <c r="AU197" s="276"/>
      <c r="AV197" s="56"/>
      <c r="AW197" s="8"/>
      <c r="AX197" s="273"/>
      <c r="AY197" s="128"/>
      <c r="AZ197" s="5"/>
      <c r="BA197" s="5"/>
      <c r="BB197" s="5"/>
      <c r="BC197" s="5"/>
      <c r="BD197" s="5"/>
      <c r="BE197" s="5"/>
      <c r="BF197" s="5"/>
      <c r="BG197" s="5"/>
      <c r="BH197" s="145"/>
      <c r="BI197" s="276"/>
      <c r="BJ197" s="56"/>
      <c r="BK197" s="8"/>
      <c r="BL197" s="273"/>
      <c r="BM197" s="128"/>
      <c r="BN197" s="5"/>
      <c r="BO197" s="5"/>
      <c r="BP197" s="5"/>
      <c r="BQ197" s="5"/>
      <c r="BR197" s="5"/>
      <c r="BS197" s="5"/>
      <c r="BT197" s="5"/>
      <c r="BU197" s="5"/>
      <c r="BV197" s="145"/>
      <c r="BW197" s="276"/>
      <c r="BX197" s="56"/>
      <c r="BY197" s="8"/>
      <c r="BZ197" s="273"/>
      <c r="CA197" s="265" t="s">
        <v>606</v>
      </c>
      <c r="CB197" s="51">
        <v>126.2</v>
      </c>
      <c r="CC197" s="51">
        <v>128.80000000000001</v>
      </c>
      <c r="CD197" s="52">
        <f t="shared" si="81"/>
        <v>2.6000000000000085</v>
      </c>
      <c r="CE197" s="52">
        <f>100-'PLAN_EXEC ATÉ 2022)'!BN220</f>
        <v>0</v>
      </c>
      <c r="CF197" s="182">
        <f t="shared" si="82"/>
        <v>0</v>
      </c>
      <c r="CG197" s="139">
        <f>CF197*AUXILIAR!$B$70</f>
        <v>0</v>
      </c>
      <c r="CH197" s="194">
        <v>0</v>
      </c>
      <c r="CI197" s="182">
        <f t="shared" si="83"/>
        <v>0</v>
      </c>
      <c r="CJ197" s="260">
        <f>CI197*AUXILIAR!$B$70</f>
        <v>0</v>
      </c>
      <c r="CK197" s="274"/>
      <c r="CL197" s="52"/>
      <c r="CM197" s="52"/>
      <c r="CN197" s="275"/>
      <c r="CO197" s="284"/>
    </row>
    <row r="198" spans="1:93" ht="15.75" customHeight="1">
      <c r="A198" s="306" t="s">
        <v>33</v>
      </c>
      <c r="B198" s="8" t="s">
        <v>12</v>
      </c>
      <c r="C198" s="8">
        <v>1</v>
      </c>
      <c r="D198" s="197">
        <v>116</v>
      </c>
      <c r="E198" s="118" t="s">
        <v>171</v>
      </c>
      <c r="F198" s="195" t="s">
        <v>108</v>
      </c>
      <c r="G198" s="195" t="s">
        <v>165</v>
      </c>
      <c r="H198" s="309"/>
      <c r="I198" s="128"/>
      <c r="J198" s="5"/>
      <c r="K198" s="5"/>
      <c r="L198" s="5"/>
      <c r="M198" s="5"/>
      <c r="N198" s="5"/>
      <c r="O198" s="5"/>
      <c r="P198" s="5"/>
      <c r="Q198" s="5"/>
      <c r="R198" s="145"/>
      <c r="S198" s="276"/>
      <c r="T198" s="56"/>
      <c r="U198" s="8"/>
      <c r="V198" s="273"/>
      <c r="W198" s="128"/>
      <c r="X198" s="5"/>
      <c r="Y198" s="5"/>
      <c r="Z198" s="5"/>
      <c r="AA198" s="5"/>
      <c r="AB198" s="5"/>
      <c r="AC198" s="5"/>
      <c r="AD198" s="5"/>
      <c r="AE198" s="5"/>
      <c r="AF198" s="145"/>
      <c r="AG198" s="276"/>
      <c r="AH198" s="56"/>
      <c r="AI198" s="8"/>
      <c r="AJ198" s="273"/>
      <c r="AK198" s="127"/>
      <c r="AL198" s="57"/>
      <c r="AM198" s="57"/>
      <c r="AN198" s="56"/>
      <c r="AO198" s="57"/>
      <c r="AP198" s="211"/>
      <c r="AQ198" s="161"/>
      <c r="AR198" s="210"/>
      <c r="AS198" s="184"/>
      <c r="AT198" s="291"/>
      <c r="AU198" s="276"/>
      <c r="AV198" s="56"/>
      <c r="AW198" s="8"/>
      <c r="AX198" s="273"/>
      <c r="AY198" s="128"/>
      <c r="AZ198" s="5"/>
      <c r="BA198" s="5"/>
      <c r="BB198" s="5"/>
      <c r="BC198" s="5"/>
      <c r="BD198" s="5"/>
      <c r="BE198" s="5"/>
      <c r="BF198" s="5"/>
      <c r="BG198" s="5"/>
      <c r="BH198" s="145"/>
      <c r="BI198" s="276"/>
      <c r="BJ198" s="56"/>
      <c r="BK198" s="8"/>
      <c r="BL198" s="273"/>
      <c r="BM198" s="128"/>
      <c r="BN198" s="5"/>
      <c r="BO198" s="5"/>
      <c r="BP198" s="5"/>
      <c r="BQ198" s="5"/>
      <c r="BR198" s="5"/>
      <c r="BS198" s="5"/>
      <c r="BT198" s="5"/>
      <c r="BU198" s="5"/>
      <c r="BV198" s="145"/>
      <c r="BW198" s="276"/>
      <c r="BX198" s="56"/>
      <c r="BY198" s="8"/>
      <c r="BZ198" s="273"/>
      <c r="CA198" s="265" t="s">
        <v>606</v>
      </c>
      <c r="CB198" s="51">
        <v>129.69999999999999</v>
      </c>
      <c r="CC198" s="51">
        <v>130.5</v>
      </c>
      <c r="CD198" s="52">
        <f t="shared" si="81"/>
        <v>0.80000000000001137</v>
      </c>
      <c r="CE198" s="52">
        <f>100-'PLAN_EXEC ATÉ 2022)'!BN221</f>
        <v>100</v>
      </c>
      <c r="CF198" s="182">
        <f t="shared" si="82"/>
        <v>0.80000000000001137</v>
      </c>
      <c r="CG198" s="139">
        <f>CF198*AUXILIAR!$B$70</f>
        <v>800000.00000001141</v>
      </c>
      <c r="CH198" s="194">
        <v>0</v>
      </c>
      <c r="CI198" s="182">
        <f t="shared" si="83"/>
        <v>0</v>
      </c>
      <c r="CJ198" s="260">
        <f>CI198*AUXILIAR!$B$70</f>
        <v>0</v>
      </c>
      <c r="CK198" s="274"/>
      <c r="CL198" s="52"/>
      <c r="CM198" s="52"/>
      <c r="CN198" s="275"/>
      <c r="CO198" s="284"/>
    </row>
    <row r="199" spans="1:93" ht="15.75" customHeight="1">
      <c r="A199" s="306" t="s">
        <v>33</v>
      </c>
      <c r="B199" s="8" t="s">
        <v>12</v>
      </c>
      <c r="C199" s="8">
        <v>1</v>
      </c>
      <c r="D199" s="197">
        <v>116</v>
      </c>
      <c r="E199" s="118" t="s">
        <v>171</v>
      </c>
      <c r="F199" s="195" t="s">
        <v>108</v>
      </c>
      <c r="G199" s="195" t="s">
        <v>165</v>
      </c>
      <c r="H199" s="309"/>
      <c r="I199" s="128"/>
      <c r="J199" s="5"/>
      <c r="K199" s="5"/>
      <c r="L199" s="5"/>
      <c r="M199" s="5"/>
      <c r="N199" s="5"/>
      <c r="O199" s="5"/>
      <c r="P199" s="5"/>
      <c r="Q199" s="5"/>
      <c r="R199" s="145"/>
      <c r="S199" s="276"/>
      <c r="T199" s="56"/>
      <c r="U199" s="8"/>
      <c r="V199" s="273"/>
      <c r="W199" s="128"/>
      <c r="X199" s="5"/>
      <c r="Y199" s="5"/>
      <c r="Z199" s="5"/>
      <c r="AA199" s="5"/>
      <c r="AB199" s="5"/>
      <c r="AC199" s="5"/>
      <c r="AD199" s="5"/>
      <c r="AE199" s="5"/>
      <c r="AF199" s="145"/>
      <c r="AG199" s="276"/>
      <c r="AH199" s="56"/>
      <c r="AI199" s="8"/>
      <c r="AJ199" s="273"/>
      <c r="AK199" s="127"/>
      <c r="AL199" s="57"/>
      <c r="AM199" s="57"/>
      <c r="AN199" s="56"/>
      <c r="AO199" s="57"/>
      <c r="AP199" s="211"/>
      <c r="AQ199" s="161"/>
      <c r="AR199" s="210"/>
      <c r="AS199" s="184"/>
      <c r="AT199" s="291"/>
      <c r="AU199" s="276"/>
      <c r="AV199" s="56"/>
      <c r="AW199" s="8"/>
      <c r="AX199" s="273"/>
      <c r="AY199" s="128"/>
      <c r="AZ199" s="5"/>
      <c r="BA199" s="5"/>
      <c r="BB199" s="5"/>
      <c r="BC199" s="5"/>
      <c r="BD199" s="5"/>
      <c r="BE199" s="5"/>
      <c r="BF199" s="5"/>
      <c r="BG199" s="5"/>
      <c r="BH199" s="145"/>
      <c r="BI199" s="276"/>
      <c r="BJ199" s="56"/>
      <c r="BK199" s="8"/>
      <c r="BL199" s="273"/>
      <c r="BM199" s="128"/>
      <c r="BN199" s="5"/>
      <c r="BO199" s="5"/>
      <c r="BP199" s="5"/>
      <c r="BQ199" s="5"/>
      <c r="BR199" s="5"/>
      <c r="BS199" s="5"/>
      <c r="BT199" s="5"/>
      <c r="BU199" s="5"/>
      <c r="BV199" s="145"/>
      <c r="BW199" s="276"/>
      <c r="BX199" s="56"/>
      <c r="BY199" s="8"/>
      <c r="BZ199" s="273"/>
      <c r="CA199" s="265" t="s">
        <v>606</v>
      </c>
      <c r="CB199" s="51">
        <v>132.19999999999999</v>
      </c>
      <c r="CC199" s="51">
        <v>133.19999999999999</v>
      </c>
      <c r="CD199" s="52">
        <f t="shared" si="81"/>
        <v>1</v>
      </c>
      <c r="CE199" s="52">
        <f>100-'PLAN_EXEC ATÉ 2022)'!BN222</f>
        <v>100</v>
      </c>
      <c r="CF199" s="182">
        <f t="shared" si="82"/>
        <v>1</v>
      </c>
      <c r="CG199" s="139">
        <f>CF199*AUXILIAR!$B$70</f>
        <v>1000000</v>
      </c>
      <c r="CH199" s="194">
        <v>0</v>
      </c>
      <c r="CI199" s="182">
        <f t="shared" si="83"/>
        <v>0</v>
      </c>
      <c r="CJ199" s="260">
        <f>CI199*AUXILIAR!$B$70</f>
        <v>0</v>
      </c>
      <c r="CK199" s="274"/>
      <c r="CL199" s="52"/>
      <c r="CM199" s="52"/>
      <c r="CN199" s="275"/>
      <c r="CO199" s="284"/>
    </row>
    <row r="200" spans="1:93" ht="15.75" customHeight="1">
      <c r="A200" s="306" t="s">
        <v>33</v>
      </c>
      <c r="B200" s="8" t="s">
        <v>12</v>
      </c>
      <c r="C200" s="8">
        <v>1</v>
      </c>
      <c r="D200" s="197">
        <v>116</v>
      </c>
      <c r="E200" s="118" t="s">
        <v>171</v>
      </c>
      <c r="F200" s="195" t="s">
        <v>108</v>
      </c>
      <c r="G200" s="195" t="s">
        <v>165</v>
      </c>
      <c r="H200" s="309"/>
      <c r="I200" s="128"/>
      <c r="J200" s="5"/>
      <c r="K200" s="5"/>
      <c r="L200" s="5"/>
      <c r="M200" s="5"/>
      <c r="N200" s="5"/>
      <c r="O200" s="5"/>
      <c r="P200" s="5"/>
      <c r="Q200" s="5"/>
      <c r="R200" s="145"/>
      <c r="S200" s="276"/>
      <c r="T200" s="56"/>
      <c r="U200" s="8"/>
      <c r="V200" s="273"/>
      <c r="W200" s="128"/>
      <c r="X200" s="5"/>
      <c r="Y200" s="5"/>
      <c r="Z200" s="5"/>
      <c r="AA200" s="5"/>
      <c r="AB200" s="5"/>
      <c r="AC200" s="5"/>
      <c r="AD200" s="5"/>
      <c r="AE200" s="5"/>
      <c r="AF200" s="145"/>
      <c r="AG200" s="276"/>
      <c r="AH200" s="56"/>
      <c r="AI200" s="8"/>
      <c r="AJ200" s="273"/>
      <c r="AK200" s="127"/>
      <c r="AL200" s="57"/>
      <c r="AM200" s="57"/>
      <c r="AN200" s="56"/>
      <c r="AO200" s="57"/>
      <c r="AP200" s="211"/>
      <c r="AQ200" s="161"/>
      <c r="AR200" s="210"/>
      <c r="AS200" s="184"/>
      <c r="AT200" s="291"/>
      <c r="AU200" s="276"/>
      <c r="AV200" s="56"/>
      <c r="AW200" s="8"/>
      <c r="AX200" s="273"/>
      <c r="AY200" s="128"/>
      <c r="AZ200" s="5"/>
      <c r="BA200" s="5"/>
      <c r="BB200" s="5"/>
      <c r="BC200" s="5"/>
      <c r="BD200" s="5"/>
      <c r="BE200" s="5"/>
      <c r="BF200" s="5"/>
      <c r="BG200" s="5"/>
      <c r="BH200" s="145"/>
      <c r="BI200" s="276"/>
      <c r="BJ200" s="56"/>
      <c r="BK200" s="8"/>
      <c r="BL200" s="273"/>
      <c r="BM200" s="128"/>
      <c r="BN200" s="5"/>
      <c r="BO200" s="5"/>
      <c r="BP200" s="5"/>
      <c r="BQ200" s="5"/>
      <c r="BR200" s="5"/>
      <c r="BS200" s="5"/>
      <c r="BT200" s="5"/>
      <c r="BU200" s="5"/>
      <c r="BV200" s="145"/>
      <c r="BW200" s="276"/>
      <c r="BX200" s="56"/>
      <c r="BY200" s="8"/>
      <c r="BZ200" s="273"/>
      <c r="CA200" s="265" t="s">
        <v>606</v>
      </c>
      <c r="CB200" s="51">
        <v>134.69999999999999</v>
      </c>
      <c r="CC200" s="51">
        <v>136.30000000000001</v>
      </c>
      <c r="CD200" s="52">
        <f t="shared" si="81"/>
        <v>1.6000000000000227</v>
      </c>
      <c r="CE200" s="52">
        <f>100-'PLAN_EXEC ATÉ 2022)'!BN223</f>
        <v>0</v>
      </c>
      <c r="CF200" s="182">
        <f t="shared" si="82"/>
        <v>0</v>
      </c>
      <c r="CG200" s="139">
        <f>CF200*AUXILIAR!$B$70</f>
        <v>0</v>
      </c>
      <c r="CH200" s="194">
        <v>0</v>
      </c>
      <c r="CI200" s="182">
        <f t="shared" si="83"/>
        <v>0</v>
      </c>
      <c r="CJ200" s="260">
        <f>CI200*AUXILIAR!$B$70</f>
        <v>0</v>
      </c>
      <c r="CK200" s="274"/>
      <c r="CL200" s="52"/>
      <c r="CM200" s="52"/>
      <c r="CN200" s="275"/>
      <c r="CO200" s="284"/>
    </row>
    <row r="201" spans="1:93" ht="15.75" customHeight="1">
      <c r="A201" s="306" t="s">
        <v>33</v>
      </c>
      <c r="B201" s="8" t="s">
        <v>12</v>
      </c>
      <c r="C201" s="8">
        <v>1</v>
      </c>
      <c r="D201" s="197">
        <v>116</v>
      </c>
      <c r="E201" s="118" t="s">
        <v>171</v>
      </c>
      <c r="F201" s="195" t="s">
        <v>108</v>
      </c>
      <c r="G201" s="195" t="s">
        <v>165</v>
      </c>
      <c r="H201" s="309"/>
      <c r="I201" s="128"/>
      <c r="J201" s="5"/>
      <c r="K201" s="5"/>
      <c r="L201" s="5"/>
      <c r="M201" s="5"/>
      <c r="N201" s="5"/>
      <c r="O201" s="5"/>
      <c r="P201" s="5"/>
      <c r="Q201" s="5"/>
      <c r="R201" s="145"/>
      <c r="S201" s="276"/>
      <c r="T201" s="56"/>
      <c r="U201" s="8"/>
      <c r="V201" s="273"/>
      <c r="W201" s="128"/>
      <c r="X201" s="5"/>
      <c r="Y201" s="5"/>
      <c r="Z201" s="5"/>
      <c r="AA201" s="5"/>
      <c r="AB201" s="5"/>
      <c r="AC201" s="5"/>
      <c r="AD201" s="5"/>
      <c r="AE201" s="5"/>
      <c r="AF201" s="145"/>
      <c r="AG201" s="276"/>
      <c r="AH201" s="56"/>
      <c r="AI201" s="8"/>
      <c r="AJ201" s="273"/>
      <c r="AK201" s="127"/>
      <c r="AL201" s="57"/>
      <c r="AM201" s="57"/>
      <c r="AN201" s="56"/>
      <c r="AO201" s="57"/>
      <c r="AP201" s="211"/>
      <c r="AQ201" s="161"/>
      <c r="AR201" s="210"/>
      <c r="AS201" s="184"/>
      <c r="AT201" s="291"/>
      <c r="AU201" s="276"/>
      <c r="AV201" s="56"/>
      <c r="AW201" s="8"/>
      <c r="AX201" s="273"/>
      <c r="AY201" s="128"/>
      <c r="AZ201" s="5"/>
      <c r="BA201" s="5"/>
      <c r="BB201" s="5"/>
      <c r="BC201" s="5"/>
      <c r="BD201" s="5"/>
      <c r="BE201" s="5"/>
      <c r="BF201" s="5"/>
      <c r="BG201" s="5"/>
      <c r="BH201" s="145"/>
      <c r="BI201" s="276"/>
      <c r="BJ201" s="56"/>
      <c r="BK201" s="8"/>
      <c r="BL201" s="273"/>
      <c r="BM201" s="128"/>
      <c r="BN201" s="5"/>
      <c r="BO201" s="5"/>
      <c r="BP201" s="5"/>
      <c r="BQ201" s="5"/>
      <c r="BR201" s="5"/>
      <c r="BS201" s="5"/>
      <c r="BT201" s="5"/>
      <c r="BU201" s="5"/>
      <c r="BV201" s="145"/>
      <c r="BW201" s="276"/>
      <c r="BX201" s="56"/>
      <c r="BY201" s="8"/>
      <c r="BZ201" s="273"/>
      <c r="CA201" s="265" t="s">
        <v>606</v>
      </c>
      <c r="CB201" s="51">
        <v>136.69999999999999</v>
      </c>
      <c r="CC201" s="51">
        <v>139.5</v>
      </c>
      <c r="CD201" s="52">
        <f t="shared" si="81"/>
        <v>2.8000000000000114</v>
      </c>
      <c r="CE201" s="52">
        <f>100-'PLAN_EXEC ATÉ 2022)'!BN224</f>
        <v>0</v>
      </c>
      <c r="CF201" s="182">
        <f t="shared" si="82"/>
        <v>0</v>
      </c>
      <c r="CG201" s="139">
        <f>CF201*AUXILIAR!$B$70</f>
        <v>0</v>
      </c>
      <c r="CH201" s="194">
        <v>0</v>
      </c>
      <c r="CI201" s="182">
        <f t="shared" si="83"/>
        <v>0</v>
      </c>
      <c r="CJ201" s="260">
        <f>CI201*AUXILIAR!$B$70</f>
        <v>0</v>
      </c>
      <c r="CK201" s="274"/>
      <c r="CL201" s="52"/>
      <c r="CM201" s="52"/>
      <c r="CN201" s="275"/>
      <c r="CO201" s="284"/>
    </row>
    <row r="202" spans="1:93" ht="15.75" customHeight="1">
      <c r="A202" s="306" t="s">
        <v>33</v>
      </c>
      <c r="B202" s="8" t="s">
        <v>12</v>
      </c>
      <c r="C202" s="8">
        <v>1</v>
      </c>
      <c r="D202" s="197">
        <v>116</v>
      </c>
      <c r="E202" s="118" t="s">
        <v>171</v>
      </c>
      <c r="F202" s="195" t="s">
        <v>108</v>
      </c>
      <c r="G202" s="195" t="s">
        <v>165</v>
      </c>
      <c r="H202" s="309"/>
      <c r="I202" s="128"/>
      <c r="J202" s="5"/>
      <c r="K202" s="5"/>
      <c r="L202" s="5"/>
      <c r="M202" s="5"/>
      <c r="N202" s="5"/>
      <c r="O202" s="5"/>
      <c r="P202" s="5"/>
      <c r="Q202" s="5"/>
      <c r="R202" s="145"/>
      <c r="S202" s="276"/>
      <c r="T202" s="56"/>
      <c r="U202" s="8"/>
      <c r="V202" s="273"/>
      <c r="W202" s="128"/>
      <c r="X202" s="5"/>
      <c r="Y202" s="5"/>
      <c r="Z202" s="5"/>
      <c r="AA202" s="5"/>
      <c r="AB202" s="5"/>
      <c r="AC202" s="5"/>
      <c r="AD202" s="5"/>
      <c r="AE202" s="5"/>
      <c r="AF202" s="145"/>
      <c r="AG202" s="276"/>
      <c r="AH202" s="56"/>
      <c r="AI202" s="8"/>
      <c r="AJ202" s="273"/>
      <c r="AK202" s="127"/>
      <c r="AL202" s="57"/>
      <c r="AM202" s="57"/>
      <c r="AN202" s="56"/>
      <c r="AO202" s="57"/>
      <c r="AP202" s="211"/>
      <c r="AQ202" s="161"/>
      <c r="AR202" s="210"/>
      <c r="AS202" s="184"/>
      <c r="AT202" s="291"/>
      <c r="AU202" s="276"/>
      <c r="AV202" s="56"/>
      <c r="AW202" s="8"/>
      <c r="AX202" s="273"/>
      <c r="AY202" s="128"/>
      <c r="AZ202" s="5"/>
      <c r="BA202" s="5"/>
      <c r="BB202" s="5"/>
      <c r="BC202" s="5"/>
      <c r="BD202" s="5"/>
      <c r="BE202" s="5"/>
      <c r="BF202" s="5"/>
      <c r="BG202" s="5"/>
      <c r="BH202" s="145"/>
      <c r="BI202" s="276"/>
      <c r="BJ202" s="56"/>
      <c r="BK202" s="8"/>
      <c r="BL202" s="273"/>
      <c r="BM202" s="128"/>
      <c r="BN202" s="5"/>
      <c r="BO202" s="5"/>
      <c r="BP202" s="5"/>
      <c r="BQ202" s="5"/>
      <c r="BR202" s="5"/>
      <c r="BS202" s="5"/>
      <c r="BT202" s="5"/>
      <c r="BU202" s="5"/>
      <c r="BV202" s="145"/>
      <c r="BW202" s="276"/>
      <c r="BX202" s="56"/>
      <c r="BY202" s="8"/>
      <c r="BZ202" s="273"/>
      <c r="CA202" s="265" t="s">
        <v>606</v>
      </c>
      <c r="CB202" s="51">
        <v>156.1</v>
      </c>
      <c r="CC202" s="51">
        <v>158.4</v>
      </c>
      <c r="CD202" s="52">
        <f t="shared" si="81"/>
        <v>2.3000000000000114</v>
      </c>
      <c r="CE202" s="52">
        <f>100-'PLAN_EXEC ATÉ 2022)'!BN225</f>
        <v>0</v>
      </c>
      <c r="CF202" s="182">
        <f t="shared" si="82"/>
        <v>0</v>
      </c>
      <c r="CG202" s="139">
        <f>CF202*AUXILIAR!$B$70</f>
        <v>0</v>
      </c>
      <c r="CH202" s="194">
        <v>0</v>
      </c>
      <c r="CI202" s="182">
        <f t="shared" si="83"/>
        <v>0</v>
      </c>
      <c r="CJ202" s="260">
        <f>CI202*AUXILIAR!$B$70</f>
        <v>0</v>
      </c>
      <c r="CK202" s="274"/>
      <c r="CL202" s="52"/>
      <c r="CM202" s="52"/>
      <c r="CN202" s="275"/>
      <c r="CO202" s="284"/>
    </row>
    <row r="203" spans="1:93" ht="15.75" customHeight="1">
      <c r="A203" s="306" t="s">
        <v>33</v>
      </c>
      <c r="B203" s="8" t="s">
        <v>12</v>
      </c>
      <c r="C203" s="8">
        <v>1</v>
      </c>
      <c r="D203" s="197">
        <v>116</v>
      </c>
      <c r="E203" s="118" t="s">
        <v>171</v>
      </c>
      <c r="F203" s="195" t="s">
        <v>108</v>
      </c>
      <c r="G203" s="195" t="s">
        <v>165</v>
      </c>
      <c r="H203" s="309"/>
      <c r="I203" s="128"/>
      <c r="J203" s="5"/>
      <c r="K203" s="5"/>
      <c r="L203" s="5"/>
      <c r="M203" s="5"/>
      <c r="N203" s="5"/>
      <c r="O203" s="5"/>
      <c r="P203" s="5"/>
      <c r="Q203" s="5"/>
      <c r="R203" s="145"/>
      <c r="S203" s="276"/>
      <c r="T203" s="56"/>
      <c r="U203" s="8"/>
      <c r="V203" s="273"/>
      <c r="W203" s="128"/>
      <c r="X203" s="5"/>
      <c r="Y203" s="5"/>
      <c r="Z203" s="5"/>
      <c r="AA203" s="5"/>
      <c r="AB203" s="5"/>
      <c r="AC203" s="5"/>
      <c r="AD203" s="5"/>
      <c r="AE203" s="5"/>
      <c r="AF203" s="145"/>
      <c r="AG203" s="276"/>
      <c r="AH203" s="56"/>
      <c r="AI203" s="8"/>
      <c r="AJ203" s="273"/>
      <c r="AK203" s="127"/>
      <c r="AL203" s="57"/>
      <c r="AM203" s="57"/>
      <c r="AN203" s="56"/>
      <c r="AO203" s="57"/>
      <c r="AP203" s="211"/>
      <c r="AQ203" s="161"/>
      <c r="AR203" s="210"/>
      <c r="AS203" s="184"/>
      <c r="AT203" s="291"/>
      <c r="AU203" s="276"/>
      <c r="AV203" s="56"/>
      <c r="AW203" s="8"/>
      <c r="AX203" s="273"/>
      <c r="AY203" s="128"/>
      <c r="AZ203" s="5"/>
      <c r="BA203" s="5"/>
      <c r="BB203" s="5"/>
      <c r="BC203" s="5"/>
      <c r="BD203" s="5"/>
      <c r="BE203" s="5"/>
      <c r="BF203" s="5"/>
      <c r="BG203" s="5"/>
      <c r="BH203" s="145"/>
      <c r="BI203" s="276"/>
      <c r="BJ203" s="56"/>
      <c r="BK203" s="8"/>
      <c r="BL203" s="273"/>
      <c r="BM203" s="128"/>
      <c r="BN203" s="5"/>
      <c r="BO203" s="5"/>
      <c r="BP203" s="5"/>
      <c r="BQ203" s="5"/>
      <c r="BR203" s="5"/>
      <c r="BS203" s="5"/>
      <c r="BT203" s="5"/>
      <c r="BU203" s="5"/>
      <c r="BV203" s="145"/>
      <c r="BW203" s="276"/>
      <c r="BX203" s="56"/>
      <c r="BY203" s="8"/>
      <c r="BZ203" s="273"/>
      <c r="CA203" s="265" t="s">
        <v>606</v>
      </c>
      <c r="CB203" s="51">
        <v>179</v>
      </c>
      <c r="CC203" s="51">
        <v>179.2</v>
      </c>
      <c r="CD203" s="52">
        <f t="shared" si="81"/>
        <v>0.19999999999998863</v>
      </c>
      <c r="CE203" s="52">
        <f>100-'PLAN_EXEC ATÉ 2022)'!BN226</f>
        <v>100</v>
      </c>
      <c r="CF203" s="182">
        <f t="shared" si="82"/>
        <v>0.19999999999998863</v>
      </c>
      <c r="CG203" s="139">
        <f>CF203*AUXILIAR!$B$70</f>
        <v>199999.99999998862</v>
      </c>
      <c r="CH203" s="194">
        <v>0</v>
      </c>
      <c r="CI203" s="182">
        <f t="shared" si="83"/>
        <v>0</v>
      </c>
      <c r="CJ203" s="260">
        <f>CI203*AUXILIAR!$B$70</f>
        <v>0</v>
      </c>
      <c r="CK203" s="274"/>
      <c r="CL203" s="52"/>
      <c r="CM203" s="52"/>
      <c r="CN203" s="275"/>
      <c r="CO203" s="284"/>
    </row>
    <row r="204" spans="1:93" ht="15.75" customHeight="1">
      <c r="A204" s="306" t="s">
        <v>33</v>
      </c>
      <c r="B204" s="8" t="s">
        <v>12</v>
      </c>
      <c r="C204" s="8">
        <v>1</v>
      </c>
      <c r="D204" s="197">
        <v>116</v>
      </c>
      <c r="E204" s="118" t="s">
        <v>171</v>
      </c>
      <c r="F204" s="195" t="s">
        <v>108</v>
      </c>
      <c r="G204" s="195" t="s">
        <v>165</v>
      </c>
      <c r="H204" s="309"/>
      <c r="I204" s="128"/>
      <c r="J204" s="5"/>
      <c r="K204" s="5"/>
      <c r="L204" s="5"/>
      <c r="M204" s="5"/>
      <c r="N204" s="5"/>
      <c r="O204" s="5"/>
      <c r="P204" s="5"/>
      <c r="Q204" s="5"/>
      <c r="R204" s="145"/>
      <c r="S204" s="276"/>
      <c r="T204" s="56"/>
      <c r="U204" s="8"/>
      <c r="V204" s="273"/>
      <c r="W204" s="128"/>
      <c r="X204" s="5"/>
      <c r="Y204" s="5"/>
      <c r="Z204" s="5"/>
      <c r="AA204" s="5"/>
      <c r="AB204" s="5"/>
      <c r="AC204" s="5"/>
      <c r="AD204" s="5"/>
      <c r="AE204" s="5"/>
      <c r="AF204" s="145"/>
      <c r="AG204" s="276"/>
      <c r="AH204" s="56"/>
      <c r="AI204" s="8"/>
      <c r="AJ204" s="273"/>
      <c r="AK204" s="127"/>
      <c r="AL204" s="57"/>
      <c r="AM204" s="57"/>
      <c r="AN204" s="56"/>
      <c r="AO204" s="57"/>
      <c r="AP204" s="211"/>
      <c r="AQ204" s="161"/>
      <c r="AR204" s="210"/>
      <c r="AS204" s="184"/>
      <c r="AT204" s="291"/>
      <c r="AU204" s="276"/>
      <c r="AV204" s="56"/>
      <c r="AW204" s="8"/>
      <c r="AX204" s="273"/>
      <c r="AY204" s="128"/>
      <c r="AZ204" s="5"/>
      <c r="BA204" s="5"/>
      <c r="BB204" s="5"/>
      <c r="BC204" s="5"/>
      <c r="BD204" s="5"/>
      <c r="BE204" s="5"/>
      <c r="BF204" s="5"/>
      <c r="BG204" s="5"/>
      <c r="BH204" s="145"/>
      <c r="BI204" s="276"/>
      <c r="BJ204" s="56"/>
      <c r="BK204" s="8"/>
      <c r="BL204" s="273"/>
      <c r="BM204" s="128"/>
      <c r="BN204" s="5"/>
      <c r="BO204" s="5"/>
      <c r="BP204" s="5"/>
      <c r="BQ204" s="5"/>
      <c r="BR204" s="5"/>
      <c r="BS204" s="5"/>
      <c r="BT204" s="5"/>
      <c r="BU204" s="5"/>
      <c r="BV204" s="145"/>
      <c r="BW204" s="276"/>
      <c r="BX204" s="56"/>
      <c r="BY204" s="8"/>
      <c r="BZ204" s="273"/>
      <c r="CA204" s="265" t="s">
        <v>606</v>
      </c>
      <c r="CB204" s="51">
        <v>211</v>
      </c>
      <c r="CC204" s="51">
        <v>212.5</v>
      </c>
      <c r="CD204" s="52">
        <f t="shared" si="81"/>
        <v>1.5</v>
      </c>
      <c r="CE204" s="52">
        <f>100-'PLAN_EXEC ATÉ 2022)'!BN227</f>
        <v>0</v>
      </c>
      <c r="CF204" s="182">
        <f t="shared" si="82"/>
        <v>0</v>
      </c>
      <c r="CG204" s="139">
        <f>CF204*AUXILIAR!$B$70</f>
        <v>0</v>
      </c>
      <c r="CH204" s="194">
        <v>0</v>
      </c>
      <c r="CI204" s="182">
        <f t="shared" si="83"/>
        <v>0</v>
      </c>
      <c r="CJ204" s="260">
        <f>CI204*AUXILIAR!$B$70</f>
        <v>0</v>
      </c>
      <c r="CK204" s="274"/>
      <c r="CL204" s="52"/>
      <c r="CM204" s="52"/>
      <c r="CN204" s="275"/>
      <c r="CO204" s="284"/>
    </row>
    <row r="205" spans="1:93" ht="15.75" customHeight="1">
      <c r="A205" s="306" t="s">
        <v>33</v>
      </c>
      <c r="B205" s="8" t="s">
        <v>12</v>
      </c>
      <c r="C205" s="8">
        <v>1</v>
      </c>
      <c r="D205" s="197">
        <v>116</v>
      </c>
      <c r="E205" s="118" t="s">
        <v>171</v>
      </c>
      <c r="F205" s="195" t="s">
        <v>108</v>
      </c>
      <c r="G205" s="195" t="s">
        <v>165</v>
      </c>
      <c r="H205" s="309"/>
      <c r="I205" s="128"/>
      <c r="J205" s="5"/>
      <c r="K205" s="5"/>
      <c r="L205" s="5"/>
      <c r="M205" s="5"/>
      <c r="N205" s="5"/>
      <c r="O205" s="5"/>
      <c r="P205" s="5"/>
      <c r="Q205" s="5"/>
      <c r="R205" s="145"/>
      <c r="S205" s="276"/>
      <c r="T205" s="56"/>
      <c r="U205" s="8"/>
      <c r="V205" s="273"/>
      <c r="W205" s="128"/>
      <c r="X205" s="5"/>
      <c r="Y205" s="5"/>
      <c r="Z205" s="5"/>
      <c r="AA205" s="5"/>
      <c r="AB205" s="5"/>
      <c r="AC205" s="5"/>
      <c r="AD205" s="5"/>
      <c r="AE205" s="5"/>
      <c r="AF205" s="145"/>
      <c r="AG205" s="276"/>
      <c r="AH205" s="56"/>
      <c r="AI205" s="8"/>
      <c r="AJ205" s="273"/>
      <c r="AK205" s="127"/>
      <c r="AL205" s="57"/>
      <c r="AM205" s="57"/>
      <c r="AN205" s="56"/>
      <c r="AO205" s="57"/>
      <c r="AP205" s="211"/>
      <c r="AQ205" s="161"/>
      <c r="AR205" s="210"/>
      <c r="AS205" s="184"/>
      <c r="AT205" s="291"/>
      <c r="AU205" s="276"/>
      <c r="AV205" s="56"/>
      <c r="AW205" s="8"/>
      <c r="AX205" s="273"/>
      <c r="AY205" s="128"/>
      <c r="AZ205" s="5"/>
      <c r="BA205" s="5"/>
      <c r="BB205" s="5"/>
      <c r="BC205" s="5"/>
      <c r="BD205" s="5"/>
      <c r="BE205" s="5"/>
      <c r="BF205" s="5"/>
      <c r="BG205" s="5"/>
      <c r="BH205" s="145"/>
      <c r="BI205" s="276"/>
      <c r="BJ205" s="56"/>
      <c r="BK205" s="8"/>
      <c r="BL205" s="273"/>
      <c r="BM205" s="128"/>
      <c r="BN205" s="5"/>
      <c r="BO205" s="5"/>
      <c r="BP205" s="5"/>
      <c r="BQ205" s="5"/>
      <c r="BR205" s="5"/>
      <c r="BS205" s="5"/>
      <c r="BT205" s="5"/>
      <c r="BU205" s="5"/>
      <c r="BV205" s="145"/>
      <c r="BW205" s="276"/>
      <c r="BX205" s="56"/>
      <c r="BY205" s="8"/>
      <c r="BZ205" s="273"/>
      <c r="CA205" s="265" t="s">
        <v>606</v>
      </c>
      <c r="CB205" s="51">
        <v>212.5</v>
      </c>
      <c r="CC205" s="51">
        <v>215</v>
      </c>
      <c r="CD205" s="52">
        <f t="shared" si="81"/>
        <v>2.5</v>
      </c>
      <c r="CE205" s="52">
        <f>100-'PLAN_EXEC ATÉ 2022)'!BN228</f>
        <v>0</v>
      </c>
      <c r="CF205" s="182">
        <f t="shared" si="82"/>
        <v>0</v>
      </c>
      <c r="CG205" s="139">
        <f>CF205*AUXILIAR!$B$70</f>
        <v>0</v>
      </c>
      <c r="CH205" s="194">
        <v>0</v>
      </c>
      <c r="CI205" s="182">
        <f t="shared" si="83"/>
        <v>0</v>
      </c>
      <c r="CJ205" s="260">
        <f>CI205*AUXILIAR!$B$70</f>
        <v>0</v>
      </c>
      <c r="CK205" s="274"/>
      <c r="CL205" s="52"/>
      <c r="CM205" s="52"/>
      <c r="CN205" s="275"/>
      <c r="CO205" s="284"/>
    </row>
    <row r="206" spans="1:93" ht="15.75" customHeight="1">
      <c r="A206" s="306" t="s">
        <v>33</v>
      </c>
      <c r="B206" s="8" t="s">
        <v>12</v>
      </c>
      <c r="C206" s="8">
        <v>1</v>
      </c>
      <c r="D206" s="197">
        <v>116</v>
      </c>
      <c r="E206" s="118" t="s">
        <v>171</v>
      </c>
      <c r="F206" s="195" t="s">
        <v>108</v>
      </c>
      <c r="G206" s="195" t="s">
        <v>165</v>
      </c>
      <c r="H206" s="309"/>
      <c r="I206" s="128"/>
      <c r="J206" s="5"/>
      <c r="K206" s="5"/>
      <c r="L206" s="5"/>
      <c r="M206" s="5"/>
      <c r="N206" s="5"/>
      <c r="O206" s="5"/>
      <c r="P206" s="5"/>
      <c r="Q206" s="5"/>
      <c r="R206" s="145"/>
      <c r="S206" s="276"/>
      <c r="T206" s="56"/>
      <c r="U206" s="8"/>
      <c r="V206" s="273"/>
      <c r="W206" s="128"/>
      <c r="X206" s="5"/>
      <c r="Y206" s="5"/>
      <c r="Z206" s="5"/>
      <c r="AA206" s="5"/>
      <c r="AB206" s="5"/>
      <c r="AC206" s="5"/>
      <c r="AD206" s="5"/>
      <c r="AE206" s="5"/>
      <c r="AF206" s="145"/>
      <c r="AG206" s="276"/>
      <c r="AH206" s="56"/>
      <c r="AI206" s="8"/>
      <c r="AJ206" s="273"/>
      <c r="AK206" s="127"/>
      <c r="AL206" s="57"/>
      <c r="AM206" s="57"/>
      <c r="AN206" s="56"/>
      <c r="AO206" s="57"/>
      <c r="AP206" s="211"/>
      <c r="AQ206" s="161"/>
      <c r="AR206" s="210"/>
      <c r="AS206" s="184"/>
      <c r="AT206" s="291"/>
      <c r="AU206" s="276"/>
      <c r="AV206" s="56"/>
      <c r="AW206" s="8"/>
      <c r="AX206" s="273"/>
      <c r="AY206" s="128"/>
      <c r="AZ206" s="5"/>
      <c r="BA206" s="5"/>
      <c r="BB206" s="5"/>
      <c r="BC206" s="5"/>
      <c r="BD206" s="5"/>
      <c r="BE206" s="5"/>
      <c r="BF206" s="5"/>
      <c r="BG206" s="5"/>
      <c r="BH206" s="145"/>
      <c r="BI206" s="276"/>
      <c r="BJ206" s="56"/>
      <c r="BK206" s="8"/>
      <c r="BL206" s="273"/>
      <c r="BM206" s="128"/>
      <c r="BN206" s="5"/>
      <c r="BO206" s="5"/>
      <c r="BP206" s="5"/>
      <c r="BQ206" s="5"/>
      <c r="BR206" s="5"/>
      <c r="BS206" s="5"/>
      <c r="BT206" s="5"/>
      <c r="BU206" s="5"/>
      <c r="BV206" s="145"/>
      <c r="BW206" s="276"/>
      <c r="BX206" s="56"/>
      <c r="BY206" s="8"/>
      <c r="BZ206" s="273"/>
      <c r="CA206" s="265" t="s">
        <v>606</v>
      </c>
      <c r="CB206" s="51">
        <v>304</v>
      </c>
      <c r="CC206" s="51">
        <v>310</v>
      </c>
      <c r="CD206" s="52">
        <f t="shared" si="81"/>
        <v>6</v>
      </c>
      <c r="CE206" s="52">
        <f>100-'PLAN_EXEC ATÉ 2022)'!BN229</f>
        <v>100</v>
      </c>
      <c r="CF206" s="182">
        <f t="shared" si="82"/>
        <v>6</v>
      </c>
      <c r="CG206" s="139">
        <f>CF206*AUXILIAR!$B$70</f>
        <v>6000000</v>
      </c>
      <c r="CH206" s="194">
        <v>0</v>
      </c>
      <c r="CI206" s="182">
        <f t="shared" si="83"/>
        <v>0</v>
      </c>
      <c r="CJ206" s="260">
        <f>CI206*AUXILIAR!$B$70</f>
        <v>0</v>
      </c>
      <c r="CK206" s="274"/>
      <c r="CL206" s="52"/>
      <c r="CM206" s="52"/>
      <c r="CN206" s="275"/>
      <c r="CO206" s="284"/>
    </row>
    <row r="207" spans="1:93" ht="15.75" customHeight="1">
      <c r="A207" s="302" t="s">
        <v>33</v>
      </c>
      <c r="B207" s="1" t="s">
        <v>170</v>
      </c>
      <c r="C207" s="2" t="s">
        <v>23</v>
      </c>
      <c r="D207" s="1">
        <v>1</v>
      </c>
      <c r="E207" s="2" t="s">
        <v>169</v>
      </c>
      <c r="F207" s="38" t="s">
        <v>108</v>
      </c>
      <c r="G207" s="2" t="s">
        <v>165</v>
      </c>
      <c r="H207" s="303"/>
      <c r="I207" s="262"/>
      <c r="J207" s="3"/>
      <c r="K207" s="3"/>
      <c r="L207" s="3"/>
      <c r="M207" s="38" t="s">
        <v>261</v>
      </c>
      <c r="N207" s="81">
        <f>N208+N214</f>
        <v>22.4605</v>
      </c>
      <c r="O207" s="81">
        <f>O208+O214</f>
        <v>67381500</v>
      </c>
      <c r="P207" s="38" t="s">
        <v>262</v>
      </c>
      <c r="Q207" s="81">
        <f>Q208+Q214</f>
        <v>0</v>
      </c>
      <c r="R207" s="89">
        <f>R208+R214</f>
        <v>0</v>
      </c>
      <c r="S207" s="277"/>
      <c r="T207" s="2"/>
      <c r="U207" s="2"/>
      <c r="V207" s="278"/>
      <c r="W207" s="262"/>
      <c r="X207" s="3"/>
      <c r="Y207" s="3"/>
      <c r="Z207" s="3"/>
      <c r="AA207" s="38" t="s">
        <v>261</v>
      </c>
      <c r="AB207" s="81">
        <f>AB208+AB214</f>
        <v>0</v>
      </c>
      <c r="AC207" s="81">
        <f>AC208+AC214</f>
        <v>0</v>
      </c>
      <c r="AD207" s="38" t="s">
        <v>262</v>
      </c>
      <c r="AE207" s="81">
        <f>AE208+AE214</f>
        <v>0</v>
      </c>
      <c r="AF207" s="89">
        <f>AF208+AF214</f>
        <v>0</v>
      </c>
      <c r="AG207" s="277"/>
      <c r="AH207" s="2"/>
      <c r="AI207" s="2"/>
      <c r="AJ207" s="278"/>
      <c r="AK207" s="262"/>
      <c r="AL207" s="3"/>
      <c r="AM207" s="3"/>
      <c r="AN207" s="3"/>
      <c r="AO207" s="38" t="s">
        <v>116</v>
      </c>
      <c r="AP207" s="81">
        <f>AP208+AP214</f>
        <v>8.1067</v>
      </c>
      <c r="AQ207" s="81">
        <f>AQ208+AQ214</f>
        <v>201500000</v>
      </c>
      <c r="AR207" s="38" t="s">
        <v>116</v>
      </c>
      <c r="AS207" s="81">
        <f>AS208+AS214</f>
        <v>1.9154560000000001E-2</v>
      </c>
      <c r="AT207" s="89">
        <f>AT208+AT214</f>
        <v>383091.20000000001</v>
      </c>
      <c r="AU207" s="277"/>
      <c r="AV207" s="2"/>
      <c r="AW207" s="2"/>
      <c r="AX207" s="278"/>
      <c r="AY207" s="262"/>
      <c r="AZ207" s="3"/>
      <c r="BA207" s="3"/>
      <c r="BB207" s="3"/>
      <c r="BC207" s="38" t="s">
        <v>116</v>
      </c>
      <c r="BD207" s="81">
        <f>BD208+BD214</f>
        <v>23.57</v>
      </c>
      <c r="BE207" s="81">
        <f>BE208+BE214</f>
        <v>117850000</v>
      </c>
      <c r="BF207" s="38" t="s">
        <v>116</v>
      </c>
      <c r="BG207" s="81">
        <f>BG208+BG214</f>
        <v>0</v>
      </c>
      <c r="BH207" s="89">
        <f>BH208+BH214</f>
        <v>0</v>
      </c>
      <c r="BI207" s="277"/>
      <c r="BJ207" s="2"/>
      <c r="BK207" s="2"/>
      <c r="BL207" s="278"/>
      <c r="BM207" s="262"/>
      <c r="BN207" s="3"/>
      <c r="BO207" s="3"/>
      <c r="BP207" s="3"/>
      <c r="BQ207" s="38" t="s">
        <v>116</v>
      </c>
      <c r="BR207" s="81">
        <f>BR208+BR214</f>
        <v>0</v>
      </c>
      <c r="BS207" s="81">
        <f>BS208+BS214</f>
        <v>0</v>
      </c>
      <c r="BT207" s="38" t="s">
        <v>116</v>
      </c>
      <c r="BU207" s="81">
        <f>BU208+BU214</f>
        <v>0</v>
      </c>
      <c r="BV207" s="89">
        <f>BV208+BV214</f>
        <v>0</v>
      </c>
      <c r="BW207" s="277"/>
      <c r="BX207" s="2"/>
      <c r="BY207" s="2"/>
      <c r="BZ207" s="278"/>
      <c r="CA207" s="262"/>
      <c r="CB207" s="3"/>
      <c r="CC207" s="3"/>
      <c r="CD207" s="3"/>
      <c r="CE207" s="38" t="s">
        <v>116</v>
      </c>
      <c r="CF207" s="81">
        <f>CF208+CF214</f>
        <v>0</v>
      </c>
      <c r="CG207" s="81">
        <f>CG208+CG214</f>
        <v>0</v>
      </c>
      <c r="CH207" s="38" t="s">
        <v>116</v>
      </c>
      <c r="CI207" s="81">
        <f>CI208+CI214</f>
        <v>0</v>
      </c>
      <c r="CJ207" s="89">
        <f>CJ208+CJ214</f>
        <v>0</v>
      </c>
      <c r="CK207" s="277"/>
      <c r="CL207" s="2"/>
      <c r="CM207" s="2"/>
      <c r="CN207" s="278"/>
      <c r="CO207" s="282"/>
    </row>
    <row r="208" spans="1:93" ht="15.75" customHeight="1">
      <c r="A208" s="304" t="s">
        <v>33</v>
      </c>
      <c r="B208" s="64" t="s">
        <v>168</v>
      </c>
      <c r="C208" s="65" t="s">
        <v>174</v>
      </c>
      <c r="D208" s="193">
        <v>116</v>
      </c>
      <c r="E208" s="157" t="s">
        <v>169</v>
      </c>
      <c r="F208" s="119" t="s">
        <v>108</v>
      </c>
      <c r="G208" s="119" t="s">
        <v>165</v>
      </c>
      <c r="H208" s="308"/>
      <c r="I208" s="263"/>
      <c r="J208" s="70"/>
      <c r="K208" s="70"/>
      <c r="L208" s="70"/>
      <c r="M208" s="80" t="s">
        <v>115</v>
      </c>
      <c r="N208" s="79">
        <f>SUM(N209:N213)</f>
        <v>1.2704999999999997</v>
      </c>
      <c r="O208" s="79">
        <f>SUM(O209:O213)</f>
        <v>3811499.9999999991</v>
      </c>
      <c r="P208" s="80" t="s">
        <v>115</v>
      </c>
      <c r="Q208" s="79">
        <f>SUM(Q209:Q213)</f>
        <v>0</v>
      </c>
      <c r="R208" s="256">
        <f>SUM(R209:R213)</f>
        <v>0</v>
      </c>
      <c r="S208" s="270"/>
      <c r="T208" s="79"/>
      <c r="U208" s="79"/>
      <c r="V208" s="271"/>
      <c r="W208" s="263"/>
      <c r="X208" s="70"/>
      <c r="Y208" s="70"/>
      <c r="Z208" s="70"/>
      <c r="AA208" s="80" t="s">
        <v>115</v>
      </c>
      <c r="AB208" s="79">
        <f>SUM(AB209:AB213)</f>
        <v>0</v>
      </c>
      <c r="AC208" s="79">
        <f>SUM(AC209:AC213)</f>
        <v>0</v>
      </c>
      <c r="AD208" s="80" t="s">
        <v>115</v>
      </c>
      <c r="AE208" s="79">
        <f>SUM(AE209:AE213)</f>
        <v>0</v>
      </c>
      <c r="AF208" s="256">
        <f>SUM(AF209:AF213)</f>
        <v>0</v>
      </c>
      <c r="AG208" s="270"/>
      <c r="AH208" s="79"/>
      <c r="AI208" s="79"/>
      <c r="AJ208" s="271"/>
      <c r="AK208" s="263"/>
      <c r="AL208" s="70"/>
      <c r="AM208" s="70"/>
      <c r="AN208" s="70"/>
      <c r="AO208" s="80" t="s">
        <v>115</v>
      </c>
      <c r="AP208" s="79">
        <f>SUM(AP209:AP213)</f>
        <v>7</v>
      </c>
      <c r="AQ208" s="79">
        <f>SUM(AQ209:AQ213)</f>
        <v>160000000</v>
      </c>
      <c r="AR208" s="80" t="s">
        <v>115</v>
      </c>
      <c r="AS208" s="79">
        <f>SUM(AS209:AS213)</f>
        <v>0</v>
      </c>
      <c r="AT208" s="256">
        <f>SUM(AT209:AT213)</f>
        <v>0</v>
      </c>
      <c r="AU208" s="270"/>
      <c r="AV208" s="79"/>
      <c r="AW208" s="79"/>
      <c r="AX208" s="271"/>
      <c r="AY208" s="263"/>
      <c r="AZ208" s="70"/>
      <c r="BA208" s="70"/>
      <c r="BB208" s="70"/>
      <c r="BC208" s="80" t="s">
        <v>115</v>
      </c>
      <c r="BD208" s="79">
        <f>SUM(BD209:BD213)</f>
        <v>23.57</v>
      </c>
      <c r="BE208" s="79">
        <f>SUM(BE209:BE213)</f>
        <v>117850000</v>
      </c>
      <c r="BF208" s="80" t="s">
        <v>115</v>
      </c>
      <c r="BG208" s="79">
        <f>SUM(BG209:BG213)</f>
        <v>0</v>
      </c>
      <c r="BH208" s="256">
        <f>SUM(BH209:BH213)</f>
        <v>0</v>
      </c>
      <c r="BI208" s="270"/>
      <c r="BJ208" s="79"/>
      <c r="BK208" s="79"/>
      <c r="BL208" s="271"/>
      <c r="BM208" s="263"/>
      <c r="BN208" s="70"/>
      <c r="BO208" s="70"/>
      <c r="BP208" s="70"/>
      <c r="BQ208" s="80" t="s">
        <v>115</v>
      </c>
      <c r="BR208" s="79">
        <f>SUM(BR209:BR213)</f>
        <v>0</v>
      </c>
      <c r="BS208" s="79">
        <f>SUM(BS209:BS213)</f>
        <v>0</v>
      </c>
      <c r="BT208" s="80" t="s">
        <v>115</v>
      </c>
      <c r="BU208" s="79">
        <f>SUM(BU209:BU213)</f>
        <v>0</v>
      </c>
      <c r="BV208" s="256">
        <f>SUM(BV209:BV213)</f>
        <v>0</v>
      </c>
      <c r="BW208" s="270"/>
      <c r="BX208" s="79"/>
      <c r="BY208" s="79"/>
      <c r="BZ208" s="271"/>
      <c r="CA208" s="263"/>
      <c r="CB208" s="70"/>
      <c r="CC208" s="70"/>
      <c r="CD208" s="70"/>
      <c r="CE208" s="80" t="s">
        <v>115</v>
      </c>
      <c r="CF208" s="79">
        <f>SUM(CF209:CF213)</f>
        <v>0</v>
      </c>
      <c r="CG208" s="79">
        <f>SUM(CG209:CG213)</f>
        <v>0</v>
      </c>
      <c r="CH208" s="80" t="s">
        <v>115</v>
      </c>
      <c r="CI208" s="79">
        <f>SUM(CI209:CI213)</f>
        <v>0</v>
      </c>
      <c r="CJ208" s="256">
        <f>SUM(CJ209:CJ213)</f>
        <v>0</v>
      </c>
      <c r="CK208" s="270"/>
      <c r="CL208" s="79"/>
      <c r="CM208" s="79"/>
      <c r="CN208" s="271"/>
      <c r="CO208" s="283"/>
    </row>
    <row r="209" spans="1:93" ht="75">
      <c r="A209" s="306" t="s">
        <v>33</v>
      </c>
      <c r="B209" s="8" t="s">
        <v>168</v>
      </c>
      <c r="C209" s="8">
        <v>1</v>
      </c>
      <c r="D209" s="197">
        <v>116</v>
      </c>
      <c r="E209" s="118" t="s">
        <v>169</v>
      </c>
      <c r="F209" s="195" t="s">
        <v>108</v>
      </c>
      <c r="G209" s="195" t="s">
        <v>165</v>
      </c>
      <c r="H209" s="309"/>
      <c r="I209" s="265" t="s">
        <v>610</v>
      </c>
      <c r="J209" s="51">
        <v>0</v>
      </c>
      <c r="K209" s="51">
        <v>15</v>
      </c>
      <c r="L209" s="51">
        <f>(K209-J209)</f>
        <v>15</v>
      </c>
      <c r="M209" s="52">
        <f>100-'PLAN_EXEC ATÉ 2022)'!P232</f>
        <v>8.4699999999999989</v>
      </c>
      <c r="N209" s="52">
        <f t="shared" ref="N209" si="84">L209*M209/100</f>
        <v>1.2704999999999997</v>
      </c>
      <c r="O209" s="139">
        <f>N209*AUXILIAR!$B$50</f>
        <v>3811499.9999999991</v>
      </c>
      <c r="P209" s="52">
        <v>0</v>
      </c>
      <c r="Q209" s="52">
        <f>N209*P209/100</f>
        <v>0</v>
      </c>
      <c r="R209" s="260">
        <f>Q209*AUXILIAR!$B$50</f>
        <v>0</v>
      </c>
      <c r="S209" s="287"/>
      <c r="T209" s="139"/>
      <c r="U209" s="52"/>
      <c r="V209" s="275"/>
      <c r="W209" s="208"/>
      <c r="X209" s="6"/>
      <c r="Y209" s="6"/>
      <c r="Z209" s="6"/>
      <c r="AA209" s="6"/>
      <c r="AB209" s="6"/>
      <c r="AC209" s="6"/>
      <c r="AD209" s="6"/>
      <c r="AE209" s="6"/>
      <c r="AF209" s="255"/>
      <c r="AG209" s="276"/>
      <c r="AH209" s="56"/>
      <c r="AI209" s="8"/>
      <c r="AJ209" s="273"/>
      <c r="AK209" s="265" t="s">
        <v>614</v>
      </c>
      <c r="AL209" s="51">
        <v>1</v>
      </c>
      <c r="AM209" s="51">
        <v>1</v>
      </c>
      <c r="AN209" s="51">
        <v>1</v>
      </c>
      <c r="AO209" s="52">
        <f>100-'PLAN_EXEC ATÉ 2022)'!AJ232</f>
        <v>100</v>
      </c>
      <c r="AP209" s="52">
        <f t="shared" ref="AP209:AP213" si="85">AN209*AO209/100</f>
        <v>1</v>
      </c>
      <c r="AQ209" s="139">
        <f>AP209*AUXILIAR!$B$59</f>
        <v>40000000</v>
      </c>
      <c r="AR209" s="52">
        <v>0</v>
      </c>
      <c r="AS209" s="182">
        <f t="shared" ref="AS209:AS213" si="86">AP209*AR209/100</f>
        <v>0</v>
      </c>
      <c r="AT209" s="260">
        <f>AS209*AUXILIAR!$B$59</f>
        <v>0</v>
      </c>
      <c r="AU209" s="287"/>
      <c r="AV209" s="139"/>
      <c r="AW209" s="52"/>
      <c r="AX209" s="275"/>
      <c r="AY209" s="265" t="s">
        <v>607</v>
      </c>
      <c r="AZ209" s="51">
        <v>0</v>
      </c>
      <c r="BA209" s="51">
        <v>11.785</v>
      </c>
      <c r="BB209" s="51">
        <f>(BA209-AZ209)*2</f>
        <v>23.57</v>
      </c>
      <c r="BC209" s="51">
        <f>100-'PLAN_EXEC ATÉ 2022)'!AT232</f>
        <v>100</v>
      </c>
      <c r="BD209" s="52">
        <f>BB209*BC209/100</f>
        <v>23.57</v>
      </c>
      <c r="BE209" s="139">
        <f>BD209*AUXILIAR!$B$53</f>
        <v>117850000</v>
      </c>
      <c r="BF209" s="52">
        <v>0</v>
      </c>
      <c r="BG209" s="194">
        <f>BD209*BF209/100</f>
        <v>0</v>
      </c>
      <c r="BH209" s="260">
        <f>BG209*AUXILIAR!$B$53</f>
        <v>0</v>
      </c>
      <c r="BI209" s="287"/>
      <c r="BJ209" s="139"/>
      <c r="BK209" s="52"/>
      <c r="BL209" s="275"/>
      <c r="BM209" s="208"/>
      <c r="BN209" s="6"/>
      <c r="BO209" s="6"/>
      <c r="BP209" s="6"/>
      <c r="BQ209" s="6"/>
      <c r="BR209" s="6"/>
      <c r="BS209" s="6"/>
      <c r="BT209" s="6"/>
      <c r="BU209" s="6"/>
      <c r="BV209" s="255"/>
      <c r="BW209" s="276"/>
      <c r="BX209" s="56"/>
      <c r="BY209" s="8"/>
      <c r="BZ209" s="273"/>
      <c r="CA209" s="208"/>
      <c r="CB209" s="6"/>
      <c r="CC209" s="6"/>
      <c r="CD209" s="6"/>
      <c r="CE209" s="6"/>
      <c r="CF209" s="6"/>
      <c r="CG209" s="6"/>
      <c r="CH209" s="6"/>
      <c r="CI209" s="6"/>
      <c r="CJ209" s="255"/>
      <c r="CK209" s="276"/>
      <c r="CL209" s="56"/>
      <c r="CM209" s="8"/>
      <c r="CN209" s="273"/>
      <c r="CO209" s="284"/>
    </row>
    <row r="210" spans="1:93" ht="75">
      <c r="A210" s="306" t="s">
        <v>33</v>
      </c>
      <c r="B210" s="8" t="s">
        <v>168</v>
      </c>
      <c r="C210" s="8">
        <v>1</v>
      </c>
      <c r="D210" s="197">
        <v>116</v>
      </c>
      <c r="E210" s="118" t="s">
        <v>169</v>
      </c>
      <c r="F210" s="195" t="s">
        <v>108</v>
      </c>
      <c r="G210" s="195" t="s">
        <v>165</v>
      </c>
      <c r="H210" s="309"/>
      <c r="I210" s="208"/>
      <c r="J210" s="6"/>
      <c r="K210" s="6"/>
      <c r="L210" s="6"/>
      <c r="M210" s="6"/>
      <c r="N210" s="6"/>
      <c r="O210" s="6"/>
      <c r="P210" s="6"/>
      <c r="Q210" s="6"/>
      <c r="R210" s="255"/>
      <c r="S210" s="276"/>
      <c r="T210" s="56"/>
      <c r="U210" s="8"/>
      <c r="V210" s="273"/>
      <c r="W210" s="208"/>
      <c r="X210" s="6"/>
      <c r="Y210" s="6"/>
      <c r="Z210" s="6"/>
      <c r="AA210" s="6"/>
      <c r="AB210" s="6"/>
      <c r="AC210" s="6"/>
      <c r="AD210" s="6"/>
      <c r="AE210" s="6"/>
      <c r="AF210" s="255"/>
      <c r="AG210" s="276"/>
      <c r="AH210" s="56"/>
      <c r="AI210" s="8"/>
      <c r="AJ210" s="273"/>
      <c r="AK210" s="265" t="s">
        <v>615</v>
      </c>
      <c r="AL210" s="51">
        <v>1</v>
      </c>
      <c r="AM210" s="51">
        <v>1</v>
      </c>
      <c r="AN210" s="51">
        <v>1</v>
      </c>
      <c r="AO210" s="52">
        <f>100-'PLAN_EXEC ATÉ 2022)'!AJ233</f>
        <v>100</v>
      </c>
      <c r="AP210" s="52">
        <f t="shared" si="85"/>
        <v>1</v>
      </c>
      <c r="AQ210" s="139">
        <f>AP210*AUXILIAR!$B$59</f>
        <v>40000000</v>
      </c>
      <c r="AR210" s="52">
        <v>0</v>
      </c>
      <c r="AS210" s="182">
        <f t="shared" si="86"/>
        <v>0</v>
      </c>
      <c r="AT210" s="260">
        <f>AS210*AUXILIAR!$B$59</f>
        <v>0</v>
      </c>
      <c r="AU210" s="287"/>
      <c r="AV210" s="139"/>
      <c r="AW210" s="52"/>
      <c r="AX210" s="275"/>
      <c r="AY210" s="208"/>
      <c r="AZ210" s="6"/>
      <c r="BA210" s="6"/>
      <c r="BB210" s="6"/>
      <c r="BC210" s="6"/>
      <c r="BD210" s="6"/>
      <c r="BE210" s="6"/>
      <c r="BF210" s="6"/>
      <c r="BG210" s="6"/>
      <c r="BH210" s="255"/>
      <c r="BI210" s="272"/>
      <c r="BJ210" s="56"/>
      <c r="BK210" s="8"/>
      <c r="BL210" s="273"/>
      <c r="BM210" s="208"/>
      <c r="BN210" s="6"/>
      <c r="BO210" s="6"/>
      <c r="BP210" s="6"/>
      <c r="BQ210" s="6"/>
      <c r="BR210" s="6"/>
      <c r="BS210" s="6"/>
      <c r="BT210" s="6"/>
      <c r="BU210" s="6"/>
      <c r="BV210" s="255"/>
      <c r="BW210" s="272"/>
      <c r="BX210" s="56"/>
      <c r="BY210" s="8"/>
      <c r="BZ210" s="273"/>
      <c r="CA210" s="208"/>
      <c r="CB210" s="6"/>
      <c r="CC210" s="6"/>
      <c r="CD210" s="6"/>
      <c r="CE210" s="6"/>
      <c r="CF210" s="6"/>
      <c r="CG210" s="6"/>
      <c r="CH210" s="6"/>
      <c r="CI210" s="6"/>
      <c r="CJ210" s="255"/>
      <c r="CK210" s="272"/>
      <c r="CL210" s="56"/>
      <c r="CM210" s="8"/>
      <c r="CN210" s="273"/>
      <c r="CO210" s="284"/>
    </row>
    <row r="211" spans="1:93" ht="45">
      <c r="A211" s="306" t="s">
        <v>33</v>
      </c>
      <c r="B211" s="8" t="s">
        <v>168</v>
      </c>
      <c r="C211" s="8">
        <v>1</v>
      </c>
      <c r="D211" s="197">
        <v>116</v>
      </c>
      <c r="E211" s="118" t="s">
        <v>169</v>
      </c>
      <c r="F211" s="195" t="s">
        <v>108</v>
      </c>
      <c r="G211" s="195" t="s">
        <v>165</v>
      </c>
      <c r="H211" s="309"/>
      <c r="I211" s="208"/>
      <c r="J211" s="6"/>
      <c r="K211" s="6"/>
      <c r="L211" s="6"/>
      <c r="M211" s="6"/>
      <c r="N211" s="208"/>
      <c r="O211" s="208"/>
      <c r="P211" s="6"/>
      <c r="Q211" s="208"/>
      <c r="R211" s="259"/>
      <c r="S211" s="276"/>
      <c r="T211" s="56"/>
      <c r="U211" s="8"/>
      <c r="V211" s="273"/>
      <c r="W211" s="208"/>
      <c r="X211" s="6"/>
      <c r="Y211" s="6"/>
      <c r="Z211" s="6"/>
      <c r="AA211" s="6"/>
      <c r="AB211" s="208"/>
      <c r="AC211" s="208"/>
      <c r="AD211" s="6"/>
      <c r="AE211" s="208"/>
      <c r="AF211" s="259"/>
      <c r="AG211" s="276"/>
      <c r="AH211" s="56"/>
      <c r="AI211" s="8"/>
      <c r="AJ211" s="273"/>
      <c r="AK211" s="265" t="s">
        <v>616</v>
      </c>
      <c r="AL211" s="51">
        <v>88.6</v>
      </c>
      <c r="AM211" s="51">
        <v>88.6</v>
      </c>
      <c r="AN211" s="51">
        <v>1</v>
      </c>
      <c r="AO211" s="52">
        <f>100-'PLAN_EXEC ATÉ 2022)'!AJ235</f>
        <v>0</v>
      </c>
      <c r="AP211" s="52">
        <f t="shared" si="85"/>
        <v>0</v>
      </c>
      <c r="AQ211" s="139">
        <f>AP211*AUXILIAR!$B$57</f>
        <v>0</v>
      </c>
      <c r="AR211" s="52">
        <v>0</v>
      </c>
      <c r="AS211" s="182">
        <f t="shared" si="86"/>
        <v>0</v>
      </c>
      <c r="AT211" s="260">
        <f>AS211*AUXILIAR!$B$59</f>
        <v>0</v>
      </c>
      <c r="AU211" s="287"/>
      <c r="AV211" s="139"/>
      <c r="AW211" s="52"/>
      <c r="AX211" s="275"/>
      <c r="AY211" s="208"/>
      <c r="AZ211" s="6"/>
      <c r="BA211" s="6"/>
      <c r="BB211" s="6"/>
      <c r="BC211" s="6"/>
      <c r="BD211" s="208"/>
      <c r="BE211" s="208"/>
      <c r="BF211" s="6"/>
      <c r="BG211" s="208"/>
      <c r="BH211" s="259"/>
      <c r="BI211" s="272"/>
      <c r="BJ211" s="56"/>
      <c r="BK211" s="8"/>
      <c r="BL211" s="273"/>
      <c r="BM211" s="208"/>
      <c r="BN211" s="6"/>
      <c r="BO211" s="6"/>
      <c r="BP211" s="6"/>
      <c r="BQ211" s="6"/>
      <c r="BR211" s="208"/>
      <c r="BS211" s="208"/>
      <c r="BT211" s="6"/>
      <c r="BU211" s="208"/>
      <c r="BV211" s="259"/>
      <c r="BW211" s="272"/>
      <c r="BX211" s="56"/>
      <c r="BY211" s="8"/>
      <c r="BZ211" s="273"/>
      <c r="CA211" s="208"/>
      <c r="CB211" s="6"/>
      <c r="CC211" s="6"/>
      <c r="CD211" s="6"/>
      <c r="CE211" s="6"/>
      <c r="CF211" s="208"/>
      <c r="CG211" s="208"/>
      <c r="CH211" s="6"/>
      <c r="CI211" s="208"/>
      <c r="CJ211" s="259"/>
      <c r="CK211" s="272"/>
      <c r="CL211" s="56"/>
      <c r="CM211" s="8"/>
      <c r="CN211" s="273"/>
      <c r="CO211" s="284"/>
    </row>
    <row r="212" spans="1:93" ht="75">
      <c r="A212" s="306" t="s">
        <v>33</v>
      </c>
      <c r="B212" s="8" t="s">
        <v>168</v>
      </c>
      <c r="C212" s="8">
        <v>1</v>
      </c>
      <c r="D212" s="197">
        <v>116</v>
      </c>
      <c r="E212" s="118" t="s">
        <v>169</v>
      </c>
      <c r="F212" s="195" t="s">
        <v>108</v>
      </c>
      <c r="G212" s="195" t="s">
        <v>165</v>
      </c>
      <c r="H212" s="309"/>
      <c r="I212" s="208"/>
      <c r="J212" s="6"/>
      <c r="K212" s="6"/>
      <c r="L212" s="6"/>
      <c r="M212" s="6"/>
      <c r="N212" s="208"/>
      <c r="O212" s="208"/>
      <c r="P212" s="6"/>
      <c r="Q212" s="208"/>
      <c r="R212" s="259"/>
      <c r="S212" s="276"/>
      <c r="T212" s="56"/>
      <c r="U212" s="8"/>
      <c r="V212" s="273"/>
      <c r="W212" s="208"/>
      <c r="X212" s="6"/>
      <c r="Y212" s="6"/>
      <c r="Z212" s="6"/>
      <c r="AA212" s="6"/>
      <c r="AB212" s="208"/>
      <c r="AC212" s="208"/>
      <c r="AD212" s="6"/>
      <c r="AE212" s="208"/>
      <c r="AF212" s="259"/>
      <c r="AG212" s="276"/>
      <c r="AH212" s="56"/>
      <c r="AI212" s="8"/>
      <c r="AJ212" s="273"/>
      <c r="AK212" s="265" t="s">
        <v>619</v>
      </c>
      <c r="AL212" s="51">
        <v>1</v>
      </c>
      <c r="AM212" s="51">
        <v>1</v>
      </c>
      <c r="AN212" s="51">
        <v>1</v>
      </c>
      <c r="AO212" s="52">
        <f>100-'PLAN_EXEC ATÉ 2022)'!AJ236</f>
        <v>100</v>
      </c>
      <c r="AP212" s="52">
        <f t="shared" si="85"/>
        <v>1</v>
      </c>
      <c r="AQ212" s="139">
        <f>AP212*AUXILIAR!$B$59</f>
        <v>40000000</v>
      </c>
      <c r="AR212" s="52">
        <v>0</v>
      </c>
      <c r="AS212" s="182">
        <f t="shared" si="86"/>
        <v>0</v>
      </c>
      <c r="AT212" s="260">
        <f>AS212*AUXILIAR!$B$59</f>
        <v>0</v>
      </c>
      <c r="AU212" s="287"/>
      <c r="AV212" s="139"/>
      <c r="AW212" s="52"/>
      <c r="AX212" s="275"/>
      <c r="AY212" s="208"/>
      <c r="AZ212" s="6"/>
      <c r="BA212" s="6"/>
      <c r="BB212" s="6"/>
      <c r="BC212" s="6"/>
      <c r="BD212" s="208"/>
      <c r="BE212" s="208"/>
      <c r="BF212" s="6"/>
      <c r="BG212" s="208"/>
      <c r="BH212" s="259"/>
      <c r="BI212" s="272"/>
      <c r="BJ212" s="56"/>
      <c r="BK212" s="8"/>
      <c r="BL212" s="273"/>
      <c r="BM212" s="208"/>
      <c r="BN212" s="6"/>
      <c r="BO212" s="6"/>
      <c r="BP212" s="6"/>
      <c r="BQ212" s="6"/>
      <c r="BR212" s="208"/>
      <c r="BS212" s="208"/>
      <c r="BT212" s="6"/>
      <c r="BU212" s="208"/>
      <c r="BV212" s="259"/>
      <c r="BW212" s="272"/>
      <c r="BX212" s="56"/>
      <c r="BY212" s="8"/>
      <c r="BZ212" s="273"/>
      <c r="CA212" s="208"/>
      <c r="CB212" s="6"/>
      <c r="CC212" s="6"/>
      <c r="CD212" s="6"/>
      <c r="CE212" s="6"/>
      <c r="CF212" s="208"/>
      <c r="CG212" s="208"/>
      <c r="CH212" s="6"/>
      <c r="CI212" s="208"/>
      <c r="CJ212" s="259"/>
      <c r="CK212" s="272"/>
      <c r="CL212" s="56"/>
      <c r="CM212" s="8"/>
      <c r="CN212" s="273"/>
      <c r="CO212" s="284"/>
    </row>
    <row r="213" spans="1:93" ht="45">
      <c r="A213" s="306" t="s">
        <v>33</v>
      </c>
      <c r="B213" s="8" t="s">
        <v>168</v>
      </c>
      <c r="C213" s="8">
        <v>1</v>
      </c>
      <c r="D213" s="197">
        <v>116</v>
      </c>
      <c r="E213" s="118" t="s">
        <v>169</v>
      </c>
      <c r="F213" s="195" t="s">
        <v>108</v>
      </c>
      <c r="G213" s="195" t="s">
        <v>165</v>
      </c>
      <c r="H213" s="309"/>
      <c r="I213" s="208"/>
      <c r="J213" s="6"/>
      <c r="K213" s="6"/>
      <c r="L213" s="6"/>
      <c r="M213" s="6"/>
      <c r="N213" s="208"/>
      <c r="O213" s="208"/>
      <c r="P213" s="6"/>
      <c r="Q213" s="208"/>
      <c r="R213" s="259"/>
      <c r="S213" s="276"/>
      <c r="T213" s="56"/>
      <c r="U213" s="8"/>
      <c r="V213" s="273"/>
      <c r="W213" s="208"/>
      <c r="X213" s="6"/>
      <c r="Y213" s="6"/>
      <c r="Z213" s="6"/>
      <c r="AA213" s="6"/>
      <c r="AB213" s="208"/>
      <c r="AC213" s="208"/>
      <c r="AD213" s="6"/>
      <c r="AE213" s="208"/>
      <c r="AF213" s="259"/>
      <c r="AG213" s="276"/>
      <c r="AH213" s="56"/>
      <c r="AI213" s="8"/>
      <c r="AJ213" s="273"/>
      <c r="AK213" s="265" t="s">
        <v>621</v>
      </c>
      <c r="AL213" s="51">
        <v>1</v>
      </c>
      <c r="AM213" s="51">
        <v>1</v>
      </c>
      <c r="AN213" s="51">
        <v>4</v>
      </c>
      <c r="AO213" s="52">
        <f>100-'PLAN_EXEC ATÉ 2022)'!AJ237</f>
        <v>100</v>
      </c>
      <c r="AP213" s="52">
        <f t="shared" si="85"/>
        <v>4</v>
      </c>
      <c r="AQ213" s="139">
        <f>AP213*AUXILIAR!$B$58</f>
        <v>40000000</v>
      </c>
      <c r="AR213" s="52">
        <v>0</v>
      </c>
      <c r="AS213" s="182">
        <f t="shared" si="86"/>
        <v>0</v>
      </c>
      <c r="AT213" s="260">
        <f>AS213*AUXILIAR!$B$58</f>
        <v>0</v>
      </c>
      <c r="AU213" s="287"/>
      <c r="AV213" s="139"/>
      <c r="AW213" s="52"/>
      <c r="AX213" s="275"/>
      <c r="AY213" s="208"/>
      <c r="AZ213" s="6"/>
      <c r="BA213" s="6"/>
      <c r="BB213" s="6"/>
      <c r="BC213" s="6"/>
      <c r="BD213" s="208"/>
      <c r="BE213" s="208"/>
      <c r="BF213" s="6"/>
      <c r="BG213" s="208"/>
      <c r="BH213" s="259"/>
      <c r="BI213" s="272"/>
      <c r="BJ213" s="56"/>
      <c r="BK213" s="8"/>
      <c r="BL213" s="273"/>
      <c r="BM213" s="208"/>
      <c r="BN213" s="6"/>
      <c r="BO213" s="6"/>
      <c r="BP213" s="6"/>
      <c r="BQ213" s="6"/>
      <c r="BR213" s="208"/>
      <c r="BS213" s="208"/>
      <c r="BT213" s="6"/>
      <c r="BU213" s="208"/>
      <c r="BV213" s="259"/>
      <c r="BW213" s="272"/>
      <c r="BX213" s="56"/>
      <c r="BY213" s="8"/>
      <c r="BZ213" s="273"/>
      <c r="CA213" s="208"/>
      <c r="CB213" s="6"/>
      <c r="CC213" s="6"/>
      <c r="CD213" s="6"/>
      <c r="CE213" s="6"/>
      <c r="CF213" s="208"/>
      <c r="CG213" s="208"/>
      <c r="CH213" s="6"/>
      <c r="CI213" s="208"/>
      <c r="CJ213" s="259"/>
      <c r="CK213" s="272"/>
      <c r="CL213" s="56"/>
      <c r="CM213" s="8"/>
      <c r="CN213" s="273"/>
      <c r="CO213" s="284"/>
    </row>
    <row r="214" spans="1:93" ht="15.75" customHeight="1">
      <c r="A214" s="304" t="s">
        <v>33</v>
      </c>
      <c r="B214" s="64" t="s">
        <v>168</v>
      </c>
      <c r="C214" s="65" t="s">
        <v>174</v>
      </c>
      <c r="D214" s="193">
        <v>116</v>
      </c>
      <c r="E214" s="157" t="s">
        <v>169</v>
      </c>
      <c r="F214" s="119" t="s">
        <v>108</v>
      </c>
      <c r="G214" s="119" t="s">
        <v>165</v>
      </c>
      <c r="H214" s="308"/>
      <c r="I214" s="263"/>
      <c r="J214" s="70"/>
      <c r="K214" s="70"/>
      <c r="L214" s="70"/>
      <c r="M214" s="80" t="s">
        <v>115</v>
      </c>
      <c r="N214" s="79">
        <f>SUM(N215:N217)</f>
        <v>21.19</v>
      </c>
      <c r="O214" s="79">
        <f>SUM(O215:O217)</f>
        <v>63570000</v>
      </c>
      <c r="P214" s="80" t="s">
        <v>115</v>
      </c>
      <c r="Q214" s="79">
        <f>SUM(Q215:Q217)</f>
        <v>0</v>
      </c>
      <c r="R214" s="256">
        <f>SUM(R215:R217)</f>
        <v>0</v>
      </c>
      <c r="S214" s="270"/>
      <c r="T214" s="79"/>
      <c r="U214" s="79"/>
      <c r="V214" s="271"/>
      <c r="W214" s="263"/>
      <c r="X214" s="70"/>
      <c r="Y214" s="70"/>
      <c r="Z214" s="70"/>
      <c r="AA214" s="80" t="s">
        <v>115</v>
      </c>
      <c r="AB214" s="79">
        <f>SUM(AB215:AB217)</f>
        <v>0</v>
      </c>
      <c r="AC214" s="79">
        <f>SUM(AC215:AC217)</f>
        <v>0</v>
      </c>
      <c r="AD214" s="80" t="s">
        <v>115</v>
      </c>
      <c r="AE214" s="79">
        <f>SUM(AE215:AE217)</f>
        <v>0</v>
      </c>
      <c r="AF214" s="256">
        <f>SUM(AF215:AF217)</f>
        <v>0</v>
      </c>
      <c r="AG214" s="270"/>
      <c r="AH214" s="79"/>
      <c r="AI214" s="79"/>
      <c r="AJ214" s="271"/>
      <c r="AK214" s="263"/>
      <c r="AL214" s="70"/>
      <c r="AM214" s="70"/>
      <c r="AN214" s="70"/>
      <c r="AO214" s="80" t="s">
        <v>115</v>
      </c>
      <c r="AP214" s="79">
        <f>SUM(AP215:AP217)</f>
        <v>1.1067</v>
      </c>
      <c r="AQ214" s="79">
        <f>SUM(AQ215:AQ217)</f>
        <v>41500000</v>
      </c>
      <c r="AR214" s="80" t="s">
        <v>115</v>
      </c>
      <c r="AS214" s="79">
        <f>SUM(AS215:AS217)</f>
        <v>1.9154560000000001E-2</v>
      </c>
      <c r="AT214" s="256">
        <f>SUM(AT215:AT217)</f>
        <v>383091.20000000001</v>
      </c>
      <c r="AU214" s="270"/>
      <c r="AV214" s="79"/>
      <c r="AW214" s="79"/>
      <c r="AX214" s="271"/>
      <c r="AY214" s="263"/>
      <c r="AZ214" s="70"/>
      <c r="BA214" s="70"/>
      <c r="BB214" s="70"/>
      <c r="BC214" s="80" t="s">
        <v>115</v>
      </c>
      <c r="BD214" s="79">
        <f>SUM(BD215:BD217)</f>
        <v>0</v>
      </c>
      <c r="BE214" s="79">
        <f>SUM(BE215:BE217)</f>
        <v>0</v>
      </c>
      <c r="BF214" s="80" t="s">
        <v>115</v>
      </c>
      <c r="BG214" s="79">
        <f>SUM(BG215:BG217)</f>
        <v>0</v>
      </c>
      <c r="BH214" s="256">
        <f>SUM(BH215:BH217)</f>
        <v>0</v>
      </c>
      <c r="BI214" s="270"/>
      <c r="BJ214" s="79"/>
      <c r="BK214" s="79"/>
      <c r="BL214" s="271"/>
      <c r="BM214" s="263"/>
      <c r="BN214" s="70"/>
      <c r="BO214" s="70"/>
      <c r="BP214" s="70"/>
      <c r="BQ214" s="80" t="s">
        <v>115</v>
      </c>
      <c r="BR214" s="79">
        <f>SUM(BR215:BR217)</f>
        <v>0</v>
      </c>
      <c r="BS214" s="79">
        <f>SUM(BS215:BS217)</f>
        <v>0</v>
      </c>
      <c r="BT214" s="80" t="s">
        <v>115</v>
      </c>
      <c r="BU214" s="79">
        <f>SUM(BU215:BU217)</f>
        <v>0</v>
      </c>
      <c r="BV214" s="256">
        <f>SUM(BV215:BV217)</f>
        <v>0</v>
      </c>
      <c r="BW214" s="270"/>
      <c r="BX214" s="79"/>
      <c r="BY214" s="79"/>
      <c r="BZ214" s="271"/>
      <c r="CA214" s="263"/>
      <c r="CB214" s="70"/>
      <c r="CC214" s="70"/>
      <c r="CD214" s="70"/>
      <c r="CE214" s="80" t="s">
        <v>115</v>
      </c>
      <c r="CF214" s="79">
        <f>SUM(CF215:CF217)</f>
        <v>0</v>
      </c>
      <c r="CG214" s="79">
        <f>SUM(CG215:CG217)</f>
        <v>0</v>
      </c>
      <c r="CH214" s="80" t="s">
        <v>115</v>
      </c>
      <c r="CI214" s="79">
        <f>SUM(CI215:CI217)</f>
        <v>0</v>
      </c>
      <c r="CJ214" s="256">
        <f>SUM(CJ215:CJ217)</f>
        <v>0</v>
      </c>
      <c r="CK214" s="270"/>
      <c r="CL214" s="79"/>
      <c r="CM214" s="79"/>
      <c r="CN214" s="271"/>
      <c r="CO214" s="285"/>
    </row>
    <row r="215" spans="1:93" ht="75">
      <c r="A215" s="306" t="s">
        <v>33</v>
      </c>
      <c r="B215" s="8" t="s">
        <v>15</v>
      </c>
      <c r="C215" s="8">
        <v>1</v>
      </c>
      <c r="D215" s="197">
        <v>116</v>
      </c>
      <c r="E215" s="118" t="s">
        <v>169</v>
      </c>
      <c r="F215" s="195" t="s">
        <v>108</v>
      </c>
      <c r="G215" s="195" t="s">
        <v>165</v>
      </c>
      <c r="H215" s="309"/>
      <c r="I215" s="265" t="s">
        <v>608</v>
      </c>
      <c r="J215" s="51">
        <v>0</v>
      </c>
      <c r="K215" s="51">
        <v>20</v>
      </c>
      <c r="L215" s="51">
        <f>(K215-J215)</f>
        <v>20</v>
      </c>
      <c r="M215" s="52">
        <f>100-'PLAN_EXEC ATÉ 2022)'!P239</f>
        <v>100</v>
      </c>
      <c r="N215" s="52">
        <f t="shared" ref="N215:N216" si="87">L215*M215/100</f>
        <v>20</v>
      </c>
      <c r="O215" s="139">
        <f>N215*AUXILIAR!$B$50</f>
        <v>60000000</v>
      </c>
      <c r="P215" s="52">
        <v>0</v>
      </c>
      <c r="Q215" s="52">
        <f t="shared" ref="Q215:Q216" si="88">N215*P215/100</f>
        <v>0</v>
      </c>
      <c r="R215" s="260">
        <f>Q215*AUXILIAR!$B$50</f>
        <v>0</v>
      </c>
      <c r="S215" s="287"/>
      <c r="T215" s="139"/>
      <c r="U215" s="52"/>
      <c r="V215" s="275"/>
      <c r="W215" s="128"/>
      <c r="X215" s="5"/>
      <c r="Y215" s="5"/>
      <c r="Z215" s="5"/>
      <c r="AA215" s="5"/>
      <c r="AB215" s="5"/>
      <c r="AC215" s="5"/>
      <c r="AD215" s="5"/>
      <c r="AE215" s="5"/>
      <c r="AF215" s="145"/>
      <c r="AG215" s="276"/>
      <c r="AH215" s="56"/>
      <c r="AI215" s="8"/>
      <c r="AJ215" s="273"/>
      <c r="AK215" s="265" t="s">
        <v>611</v>
      </c>
      <c r="AL215" s="51">
        <v>277.60000000000002</v>
      </c>
      <c r="AM215" s="51">
        <v>277.60000000000002</v>
      </c>
      <c r="AN215" s="51">
        <v>1</v>
      </c>
      <c r="AO215" s="52">
        <f>100-'PLAN_EXEC ATÉ 2022)'!AJ239</f>
        <v>96.83</v>
      </c>
      <c r="AP215" s="52">
        <f t="shared" ref="AP215:AP217" si="89">AN215*AO215/100</f>
        <v>0.96829999999999994</v>
      </c>
      <c r="AQ215" s="139">
        <f>AP215*AUXILIAR!$B$59</f>
        <v>38732000</v>
      </c>
      <c r="AR215" s="52">
        <v>0</v>
      </c>
      <c r="AS215" s="182">
        <f t="shared" ref="AS215:AS217" si="90">AP215*AR215/100</f>
        <v>0</v>
      </c>
      <c r="AT215" s="260">
        <f>AS215*AUXILIAR!$B$59</f>
        <v>0</v>
      </c>
      <c r="AU215" s="287"/>
      <c r="AV215" s="139"/>
      <c r="AW215" s="52"/>
      <c r="AX215" s="275"/>
      <c r="AY215" s="128"/>
      <c r="AZ215" s="5"/>
      <c r="BA215" s="5"/>
      <c r="BB215" s="5"/>
      <c r="BC215" s="5"/>
      <c r="BD215" s="5"/>
      <c r="BE215" s="5"/>
      <c r="BF215" s="5"/>
      <c r="BG215" s="5"/>
      <c r="BH215" s="145"/>
      <c r="BI215" s="272"/>
      <c r="BJ215" s="56"/>
      <c r="BK215" s="8"/>
      <c r="BL215" s="273"/>
      <c r="BM215" s="128"/>
      <c r="BN215" s="5"/>
      <c r="BO215" s="5"/>
      <c r="BP215" s="5"/>
      <c r="BQ215" s="5"/>
      <c r="BR215" s="5"/>
      <c r="BS215" s="5"/>
      <c r="BT215" s="5"/>
      <c r="BU215" s="5"/>
      <c r="BV215" s="145"/>
      <c r="BW215" s="272"/>
      <c r="BX215" s="56"/>
      <c r="BY215" s="8"/>
      <c r="BZ215" s="273"/>
      <c r="CA215" s="128"/>
      <c r="CB215" s="5"/>
      <c r="CC215" s="5"/>
      <c r="CD215" s="5"/>
      <c r="CE215" s="5"/>
      <c r="CF215" s="5"/>
      <c r="CG215" s="5"/>
      <c r="CH215" s="5"/>
      <c r="CI215" s="5"/>
      <c r="CJ215" s="145"/>
      <c r="CK215" s="272"/>
      <c r="CL215" s="56"/>
      <c r="CM215" s="8"/>
      <c r="CN215" s="273"/>
      <c r="CO215" s="284"/>
    </row>
    <row r="216" spans="1:93" ht="75">
      <c r="A216" s="306" t="s">
        <v>33</v>
      </c>
      <c r="B216" s="8" t="s">
        <v>15</v>
      </c>
      <c r="C216" s="8">
        <v>1</v>
      </c>
      <c r="D216" s="197">
        <v>116</v>
      </c>
      <c r="E216" s="118" t="s">
        <v>169</v>
      </c>
      <c r="F216" s="195" t="s">
        <v>108</v>
      </c>
      <c r="G216" s="195" t="s">
        <v>165</v>
      </c>
      <c r="H216" s="309"/>
      <c r="I216" s="265" t="s">
        <v>609</v>
      </c>
      <c r="J216" s="51">
        <v>0</v>
      </c>
      <c r="K216" s="51">
        <v>20</v>
      </c>
      <c r="L216" s="51">
        <f>(K216-J216)</f>
        <v>20</v>
      </c>
      <c r="M216" s="52">
        <f>100-'PLAN_EXEC ATÉ 2022)'!P240</f>
        <v>5.9500000000000028</v>
      </c>
      <c r="N216" s="52">
        <f t="shared" si="87"/>
        <v>1.1900000000000006</v>
      </c>
      <c r="O216" s="139">
        <f>N216*AUXILIAR!$B$50</f>
        <v>3570000.0000000019</v>
      </c>
      <c r="P216" s="52">
        <v>0</v>
      </c>
      <c r="Q216" s="52">
        <f t="shared" si="88"/>
        <v>0</v>
      </c>
      <c r="R216" s="260">
        <f>Q216*AUXILIAR!$B$50</f>
        <v>0</v>
      </c>
      <c r="S216" s="287"/>
      <c r="T216" s="139"/>
      <c r="U216" s="52"/>
      <c r="V216" s="275"/>
      <c r="W216" s="128"/>
      <c r="X216" s="5"/>
      <c r="Y216" s="5"/>
      <c r="Z216" s="5"/>
      <c r="AA216" s="5"/>
      <c r="AB216" s="5"/>
      <c r="AC216" s="5"/>
      <c r="AD216" s="5"/>
      <c r="AE216" s="5"/>
      <c r="AF216" s="145"/>
      <c r="AG216" s="276"/>
      <c r="AH216" s="56"/>
      <c r="AI216" s="8"/>
      <c r="AJ216" s="273"/>
      <c r="AK216" s="265" t="s">
        <v>617</v>
      </c>
      <c r="AL216" s="51">
        <v>312.2</v>
      </c>
      <c r="AM216" s="51">
        <v>312.2</v>
      </c>
      <c r="AN216" s="51">
        <v>1</v>
      </c>
      <c r="AO216" s="435">
        <f>100-('PLAN_EXEC ATÉ 2022)'!AJ243+'META_EXEC 2023'!AK184)</f>
        <v>13.840000000000003</v>
      </c>
      <c r="AP216" s="52">
        <f t="shared" si="89"/>
        <v>0.13840000000000002</v>
      </c>
      <c r="AQ216" s="139">
        <f>AP216*AUXILIAR!$B$57</f>
        <v>2768000.0000000005</v>
      </c>
      <c r="AR216" s="435">
        <v>13.84</v>
      </c>
      <c r="AS216" s="182">
        <f t="shared" si="90"/>
        <v>1.9154560000000001E-2</v>
      </c>
      <c r="AT216" s="260">
        <f>AS216*AUXILIAR!$B$57</f>
        <v>383091.20000000001</v>
      </c>
      <c r="AU216" s="287"/>
      <c r="AV216" s="139"/>
      <c r="AW216" s="52"/>
      <c r="AX216" s="275"/>
      <c r="AY216" s="128"/>
      <c r="AZ216" s="5"/>
      <c r="BA216" s="5"/>
      <c r="BB216" s="5"/>
      <c r="BC216" s="5"/>
      <c r="BD216" s="5"/>
      <c r="BE216" s="5"/>
      <c r="BF216" s="5"/>
      <c r="BG216" s="5"/>
      <c r="BH216" s="145"/>
      <c r="BI216" s="272"/>
      <c r="BJ216" s="56"/>
      <c r="BK216" s="8"/>
      <c r="BL216" s="273"/>
      <c r="BM216" s="128"/>
      <c r="BN216" s="5"/>
      <c r="BO216" s="5"/>
      <c r="BP216" s="5"/>
      <c r="BQ216" s="5"/>
      <c r="BR216" s="5"/>
      <c r="BS216" s="5"/>
      <c r="BT216" s="5"/>
      <c r="BU216" s="5"/>
      <c r="BV216" s="145"/>
      <c r="BW216" s="272"/>
      <c r="BX216" s="56"/>
      <c r="BY216" s="8"/>
      <c r="BZ216" s="273"/>
      <c r="CA216" s="128"/>
      <c r="CB216" s="5"/>
      <c r="CC216" s="5"/>
      <c r="CD216" s="5"/>
      <c r="CE216" s="5"/>
      <c r="CF216" s="5"/>
      <c r="CG216" s="5"/>
      <c r="CH216" s="5"/>
      <c r="CI216" s="5"/>
      <c r="CJ216" s="145"/>
      <c r="CK216" s="272"/>
      <c r="CL216" s="56"/>
      <c r="CM216" s="8"/>
      <c r="CN216" s="273"/>
      <c r="CO216" s="284"/>
    </row>
    <row r="217" spans="1:93" ht="45">
      <c r="A217" s="306" t="s">
        <v>33</v>
      </c>
      <c r="B217" s="8" t="s">
        <v>15</v>
      </c>
      <c r="C217" s="8">
        <v>1</v>
      </c>
      <c r="D217" s="197">
        <v>116</v>
      </c>
      <c r="E217" s="118" t="s">
        <v>169</v>
      </c>
      <c r="F217" s="195" t="s">
        <v>108</v>
      </c>
      <c r="G217" s="195" t="s">
        <v>165</v>
      </c>
      <c r="H217" s="309"/>
      <c r="I217" s="127"/>
      <c r="J217" s="57"/>
      <c r="K217" s="57"/>
      <c r="L217" s="57"/>
      <c r="M217" s="56"/>
      <c r="N217" s="56"/>
      <c r="O217" s="161"/>
      <c r="P217" s="56"/>
      <c r="Q217" s="56"/>
      <c r="R217" s="291"/>
      <c r="S217" s="276"/>
      <c r="T217" s="56"/>
      <c r="U217" s="8"/>
      <c r="V217" s="273"/>
      <c r="W217" s="128"/>
      <c r="X217" s="5"/>
      <c r="Y217" s="5"/>
      <c r="Z217" s="5"/>
      <c r="AA217" s="5"/>
      <c r="AB217" s="5"/>
      <c r="AC217" s="5"/>
      <c r="AD217" s="5"/>
      <c r="AE217" s="5"/>
      <c r="AF217" s="145"/>
      <c r="AG217" s="276"/>
      <c r="AH217" s="56"/>
      <c r="AI217" s="8"/>
      <c r="AJ217" s="273"/>
      <c r="AK217" s="265" t="s">
        <v>617</v>
      </c>
      <c r="AL217" s="51">
        <v>332</v>
      </c>
      <c r="AM217" s="51">
        <v>332</v>
      </c>
      <c r="AN217" s="51">
        <v>1</v>
      </c>
      <c r="AO217" s="240">
        <f>100-'PLAN_EXEC ATÉ 2022)'!AJ245</f>
        <v>0</v>
      </c>
      <c r="AP217" s="52">
        <f t="shared" si="89"/>
        <v>0</v>
      </c>
      <c r="AQ217" s="139">
        <f>AP217*AUXILIAR!$B$57</f>
        <v>0</v>
      </c>
      <c r="AR217" s="240">
        <v>0</v>
      </c>
      <c r="AS217" s="182">
        <f t="shared" si="90"/>
        <v>0</v>
      </c>
      <c r="AT217" s="260">
        <f>AS217*AUXILIAR!$B$57</f>
        <v>0</v>
      </c>
      <c r="AU217" s="287"/>
      <c r="AV217" s="139"/>
      <c r="AW217" s="52"/>
      <c r="AX217" s="275"/>
      <c r="AY217" s="128"/>
      <c r="AZ217" s="5"/>
      <c r="BA217" s="5"/>
      <c r="BB217" s="5"/>
      <c r="BC217" s="5"/>
      <c r="BD217" s="5"/>
      <c r="BE217" s="5"/>
      <c r="BF217" s="5"/>
      <c r="BG217" s="5"/>
      <c r="BH217" s="145"/>
      <c r="BI217" s="272"/>
      <c r="BJ217" s="56"/>
      <c r="BK217" s="8"/>
      <c r="BL217" s="273"/>
      <c r="BM217" s="128"/>
      <c r="BN217" s="5"/>
      <c r="BO217" s="5"/>
      <c r="BP217" s="5"/>
      <c r="BQ217" s="5"/>
      <c r="BR217" s="5"/>
      <c r="BS217" s="5"/>
      <c r="BT217" s="5"/>
      <c r="BU217" s="5"/>
      <c r="BV217" s="145"/>
      <c r="BW217" s="272"/>
      <c r="BX217" s="56"/>
      <c r="BY217" s="8"/>
      <c r="BZ217" s="273"/>
      <c r="CA217" s="128"/>
      <c r="CB217" s="5"/>
      <c r="CC217" s="5"/>
      <c r="CD217" s="5"/>
      <c r="CE217" s="5"/>
      <c r="CF217" s="5"/>
      <c r="CG217" s="5"/>
      <c r="CH217" s="5"/>
      <c r="CI217" s="5"/>
      <c r="CJ217" s="145"/>
      <c r="CK217" s="272"/>
      <c r="CL217" s="56"/>
      <c r="CM217" s="8"/>
      <c r="CN217" s="273"/>
      <c r="CO217" s="284"/>
    </row>
    <row r="218" spans="1:93" ht="15.75" customHeight="1">
      <c r="A218" s="302" t="s">
        <v>33</v>
      </c>
      <c r="B218" s="1" t="s">
        <v>138</v>
      </c>
      <c r="C218" s="2" t="s">
        <v>23</v>
      </c>
      <c r="D218" s="1">
        <v>1</v>
      </c>
      <c r="E218" s="2" t="s">
        <v>167</v>
      </c>
      <c r="F218" s="38" t="s">
        <v>108</v>
      </c>
      <c r="G218" s="2" t="s">
        <v>141</v>
      </c>
      <c r="H218" s="303"/>
      <c r="I218" s="262"/>
      <c r="J218" s="3"/>
      <c r="K218" s="3"/>
      <c r="L218" s="3"/>
      <c r="M218" s="38" t="s">
        <v>261</v>
      </c>
      <c r="N218" s="81">
        <f>N219</f>
        <v>0</v>
      </c>
      <c r="O218" s="81">
        <f>O219</f>
        <v>0</v>
      </c>
      <c r="P218" s="38" t="s">
        <v>262</v>
      </c>
      <c r="Q218" s="81">
        <f>Q219</f>
        <v>0</v>
      </c>
      <c r="R218" s="89">
        <f>R219</f>
        <v>0</v>
      </c>
      <c r="S218" s="277"/>
      <c r="T218" s="2"/>
      <c r="U218" s="2"/>
      <c r="V218" s="278"/>
      <c r="W218" s="262"/>
      <c r="X218" s="3"/>
      <c r="Y218" s="3"/>
      <c r="Z218" s="3"/>
      <c r="AA218" s="38" t="s">
        <v>261</v>
      </c>
      <c r="AB218" s="81">
        <f>AB219</f>
        <v>76.569819999999993</v>
      </c>
      <c r="AC218" s="81">
        <f>AC219</f>
        <v>612558560</v>
      </c>
      <c r="AD218" s="38" t="s">
        <v>262</v>
      </c>
      <c r="AE218" s="81">
        <f>AE219</f>
        <v>0.40064149799999976</v>
      </c>
      <c r="AF218" s="89">
        <f>AF219</f>
        <v>3205131.9839999983</v>
      </c>
      <c r="AG218" s="277"/>
      <c r="AH218" s="2"/>
      <c r="AI218" s="2"/>
      <c r="AJ218" s="278"/>
      <c r="AK218" s="262"/>
      <c r="AL218" s="3"/>
      <c r="AM218" s="3"/>
      <c r="AN218" s="3"/>
      <c r="AO218" s="38" t="s">
        <v>116</v>
      </c>
      <c r="AP218" s="81">
        <f>AP219</f>
        <v>10.0791</v>
      </c>
      <c r="AQ218" s="81">
        <f>AQ219</f>
        <v>250791000</v>
      </c>
      <c r="AR218" s="38" t="s">
        <v>116</v>
      </c>
      <c r="AS218" s="81">
        <f>AS219</f>
        <v>4.6510799999999975E-3</v>
      </c>
      <c r="AT218" s="89">
        <f>AT219</f>
        <v>46510.799999999974</v>
      </c>
      <c r="AU218" s="277"/>
      <c r="AV218" s="2"/>
      <c r="AW218" s="2"/>
      <c r="AX218" s="278"/>
      <c r="AY218" s="262"/>
      <c r="AZ218" s="3"/>
      <c r="BA218" s="3"/>
      <c r="BB218" s="3"/>
      <c r="BC218" s="38" t="s">
        <v>116</v>
      </c>
      <c r="BD218" s="81">
        <f>BD219</f>
        <v>0</v>
      </c>
      <c r="BE218" s="81">
        <f>BE219</f>
        <v>0</v>
      </c>
      <c r="BF218" s="38" t="s">
        <v>116</v>
      </c>
      <c r="BG218" s="81">
        <f>BG219</f>
        <v>0</v>
      </c>
      <c r="BH218" s="89">
        <f>BH219</f>
        <v>0</v>
      </c>
      <c r="BI218" s="277"/>
      <c r="BJ218" s="2"/>
      <c r="BK218" s="2"/>
      <c r="BL218" s="278"/>
      <c r="BM218" s="262"/>
      <c r="BN218" s="3"/>
      <c r="BO218" s="3"/>
      <c r="BP218" s="3"/>
      <c r="BQ218" s="38" t="s">
        <v>116</v>
      </c>
      <c r="BR218" s="81">
        <f>BR219</f>
        <v>0</v>
      </c>
      <c r="BS218" s="81">
        <f>BS219</f>
        <v>0</v>
      </c>
      <c r="BT218" s="38" t="s">
        <v>116</v>
      </c>
      <c r="BU218" s="81">
        <f>BU219</f>
        <v>0</v>
      </c>
      <c r="BV218" s="89">
        <f>BV219</f>
        <v>0</v>
      </c>
      <c r="BW218" s="277"/>
      <c r="BX218" s="2"/>
      <c r="BY218" s="2"/>
      <c r="BZ218" s="278"/>
      <c r="CA218" s="262"/>
      <c r="CB218" s="3"/>
      <c r="CC218" s="3"/>
      <c r="CD218" s="3"/>
      <c r="CE218" s="38" t="s">
        <v>116</v>
      </c>
      <c r="CF218" s="81">
        <f>CF219</f>
        <v>77.800000000000011</v>
      </c>
      <c r="CG218" s="81">
        <f>CG219</f>
        <v>77800000</v>
      </c>
      <c r="CH218" s="38" t="s">
        <v>116</v>
      </c>
      <c r="CI218" s="81">
        <f>CI219</f>
        <v>0</v>
      </c>
      <c r="CJ218" s="89">
        <f>CJ219</f>
        <v>0</v>
      </c>
      <c r="CK218" s="277"/>
      <c r="CL218" s="2"/>
      <c r="CM218" s="2"/>
      <c r="CN218" s="278"/>
      <c r="CO218" s="282"/>
    </row>
    <row r="219" spans="1:93" ht="15.75" customHeight="1">
      <c r="A219" s="304" t="s">
        <v>33</v>
      </c>
      <c r="B219" s="64" t="s">
        <v>15</v>
      </c>
      <c r="C219" s="65" t="s">
        <v>23</v>
      </c>
      <c r="D219" s="193">
        <v>153</v>
      </c>
      <c r="E219" s="157" t="s">
        <v>167</v>
      </c>
      <c r="F219" s="119" t="s">
        <v>108</v>
      </c>
      <c r="G219" s="119" t="s">
        <v>141</v>
      </c>
      <c r="H219" s="308"/>
      <c r="I219" s="263"/>
      <c r="J219" s="70"/>
      <c r="K219" s="70"/>
      <c r="L219" s="70"/>
      <c r="M219" s="80" t="s">
        <v>115</v>
      </c>
      <c r="N219" s="79">
        <f>SUM(N220:N233)</f>
        <v>0</v>
      </c>
      <c r="O219" s="79">
        <f>SUM(O220:O233)</f>
        <v>0</v>
      </c>
      <c r="P219" s="80" t="s">
        <v>115</v>
      </c>
      <c r="Q219" s="79">
        <f>SUM(Q220:Q233)</f>
        <v>0</v>
      </c>
      <c r="R219" s="256">
        <f>SUM(R220:R233)</f>
        <v>0</v>
      </c>
      <c r="S219" s="270"/>
      <c r="T219" s="79"/>
      <c r="U219" s="79"/>
      <c r="V219" s="271"/>
      <c r="W219" s="263"/>
      <c r="X219" s="70"/>
      <c r="Y219" s="70"/>
      <c r="Z219" s="70"/>
      <c r="AA219" s="80" t="s">
        <v>115</v>
      </c>
      <c r="AB219" s="79">
        <f>SUM(AB220:AB233)</f>
        <v>76.569819999999993</v>
      </c>
      <c r="AC219" s="79">
        <f>SUM(AC220:AC233)</f>
        <v>612558560</v>
      </c>
      <c r="AD219" s="80" t="s">
        <v>115</v>
      </c>
      <c r="AE219" s="79">
        <f>SUM(AE220:AE233)</f>
        <v>0.40064149799999976</v>
      </c>
      <c r="AF219" s="256">
        <f>SUM(AF220:AF233)</f>
        <v>3205131.9839999983</v>
      </c>
      <c r="AG219" s="270"/>
      <c r="AH219" s="79"/>
      <c r="AI219" s="79"/>
      <c r="AJ219" s="271"/>
      <c r="AK219" s="263"/>
      <c r="AL219" s="70"/>
      <c r="AM219" s="70"/>
      <c r="AN219" s="70"/>
      <c r="AO219" s="80" t="s">
        <v>115</v>
      </c>
      <c r="AP219" s="79">
        <f>SUM(AP220:AP233)</f>
        <v>10.0791</v>
      </c>
      <c r="AQ219" s="79">
        <f>SUM(AQ220:AQ233)</f>
        <v>250791000</v>
      </c>
      <c r="AR219" s="80" t="s">
        <v>115</v>
      </c>
      <c r="AS219" s="79">
        <f>SUM(AS220:AS233)</f>
        <v>4.6510799999999975E-3</v>
      </c>
      <c r="AT219" s="256">
        <f>SUM(AT220:AT233)</f>
        <v>46510.799999999974</v>
      </c>
      <c r="AU219" s="270"/>
      <c r="AV219" s="79"/>
      <c r="AW219" s="79"/>
      <c r="AX219" s="271"/>
      <c r="AY219" s="263"/>
      <c r="AZ219" s="70"/>
      <c r="BA219" s="70"/>
      <c r="BB219" s="70"/>
      <c r="BC219" s="80" t="s">
        <v>115</v>
      </c>
      <c r="BD219" s="79">
        <f>SUM(BD220:BD233)</f>
        <v>0</v>
      </c>
      <c r="BE219" s="79">
        <f>SUM(BE220:BE233)</f>
        <v>0</v>
      </c>
      <c r="BF219" s="80" t="s">
        <v>115</v>
      </c>
      <c r="BG219" s="79">
        <f>SUM(BG220:BG233)</f>
        <v>0</v>
      </c>
      <c r="BH219" s="256">
        <f>SUM(BH220:BH233)</f>
        <v>0</v>
      </c>
      <c r="BI219" s="270"/>
      <c r="BJ219" s="79"/>
      <c r="BK219" s="79"/>
      <c r="BL219" s="271"/>
      <c r="BM219" s="263"/>
      <c r="BN219" s="70"/>
      <c r="BO219" s="70"/>
      <c r="BP219" s="70"/>
      <c r="BQ219" s="80" t="s">
        <v>115</v>
      </c>
      <c r="BR219" s="79">
        <f>SUM(BR220:BR233)</f>
        <v>0</v>
      </c>
      <c r="BS219" s="79">
        <f>SUM(BS220:BS233)</f>
        <v>0</v>
      </c>
      <c r="BT219" s="80" t="s">
        <v>115</v>
      </c>
      <c r="BU219" s="79">
        <f>SUM(BU220:BU233)</f>
        <v>0</v>
      </c>
      <c r="BV219" s="256">
        <f>SUM(BV220:BV233)</f>
        <v>0</v>
      </c>
      <c r="BW219" s="270"/>
      <c r="BX219" s="79"/>
      <c r="BY219" s="79"/>
      <c r="BZ219" s="271"/>
      <c r="CA219" s="263"/>
      <c r="CB219" s="70"/>
      <c r="CC219" s="70"/>
      <c r="CD219" s="70"/>
      <c r="CE219" s="80" t="s">
        <v>115</v>
      </c>
      <c r="CF219" s="79">
        <f>SUM(CF220:CF233)</f>
        <v>77.800000000000011</v>
      </c>
      <c r="CG219" s="79">
        <f>SUM(CG220:CG233)</f>
        <v>77800000</v>
      </c>
      <c r="CH219" s="80" t="s">
        <v>115</v>
      </c>
      <c r="CI219" s="79">
        <f>SUM(CI220:CI233)</f>
        <v>0</v>
      </c>
      <c r="CJ219" s="256">
        <f>SUM(CJ220:CJ233)</f>
        <v>0</v>
      </c>
      <c r="CK219" s="270"/>
      <c r="CL219" s="79"/>
      <c r="CM219" s="79"/>
      <c r="CN219" s="271"/>
      <c r="CO219" s="283"/>
    </row>
    <row r="220" spans="1:93" ht="75">
      <c r="A220" s="306" t="s">
        <v>33</v>
      </c>
      <c r="B220" s="8" t="s">
        <v>15</v>
      </c>
      <c r="C220" s="8">
        <v>1</v>
      </c>
      <c r="D220" s="197">
        <v>153</v>
      </c>
      <c r="E220" s="118" t="s">
        <v>167</v>
      </c>
      <c r="F220" s="195" t="s">
        <v>108</v>
      </c>
      <c r="G220" s="195" t="s">
        <v>141</v>
      </c>
      <c r="H220" s="309"/>
      <c r="I220" s="128"/>
      <c r="J220" s="5"/>
      <c r="K220" s="5"/>
      <c r="L220" s="5"/>
      <c r="M220" s="5"/>
      <c r="N220" s="5"/>
      <c r="O220" s="5"/>
      <c r="P220" s="5"/>
      <c r="Q220" s="5"/>
      <c r="R220" s="145"/>
      <c r="S220" s="276"/>
      <c r="T220" s="56"/>
      <c r="U220" s="8"/>
      <c r="V220" s="273"/>
      <c r="W220" s="265" t="s">
        <v>633</v>
      </c>
      <c r="X220" s="51">
        <v>0</v>
      </c>
      <c r="Y220" s="51">
        <v>37.299999999999997</v>
      </c>
      <c r="Z220" s="54">
        <f>Y220-X220</f>
        <v>37.299999999999997</v>
      </c>
      <c r="AA220" s="73">
        <f>100-'PLAN_EXEC ATÉ 2022)'!Z254</f>
        <v>100</v>
      </c>
      <c r="AB220" s="52">
        <f t="shared" ref="AB220:AB221" si="91">Z220*AA220/100</f>
        <v>37.299999999999997</v>
      </c>
      <c r="AC220" s="139">
        <f>AB220*AUXILIAR!$B$51</f>
        <v>298400000</v>
      </c>
      <c r="AD220" s="73">
        <v>0</v>
      </c>
      <c r="AE220" s="182">
        <f>AB220*AD220/100</f>
        <v>0</v>
      </c>
      <c r="AF220" s="260">
        <f>AE220*AUXILIAR!$B$51</f>
        <v>0</v>
      </c>
      <c r="AG220" s="287"/>
      <c r="AH220" s="139"/>
      <c r="AI220" s="52"/>
      <c r="AJ220" s="275"/>
      <c r="AK220" s="265" t="s">
        <v>626</v>
      </c>
      <c r="AL220" s="51">
        <v>4.8</v>
      </c>
      <c r="AM220" s="51">
        <v>4.8</v>
      </c>
      <c r="AN220" s="51">
        <v>1</v>
      </c>
      <c r="AO220" s="52">
        <f>100-'PLAN_EXEC ATÉ 2022)'!AJ255</f>
        <v>100</v>
      </c>
      <c r="AP220" s="52">
        <f t="shared" ref="AP220:AP225" si="92">AN220*AO220/100</f>
        <v>1</v>
      </c>
      <c r="AQ220" s="139">
        <f>AP220*AUXILIAR!$B$57</f>
        <v>20000000</v>
      </c>
      <c r="AR220" s="52">
        <v>0</v>
      </c>
      <c r="AS220" s="182">
        <f t="shared" ref="AS220:AS225" si="93">AP220*AR220/100</f>
        <v>0</v>
      </c>
      <c r="AT220" s="260">
        <f>AS220*AUXILIAR!$B$57</f>
        <v>0</v>
      </c>
      <c r="AU220" s="287"/>
      <c r="AV220" s="139"/>
      <c r="AW220" s="52"/>
      <c r="AX220" s="275"/>
      <c r="AY220" s="128"/>
      <c r="AZ220" s="5"/>
      <c r="BA220" s="5"/>
      <c r="BB220" s="5"/>
      <c r="BC220" s="5"/>
      <c r="BD220" s="5"/>
      <c r="BE220" s="5"/>
      <c r="BF220" s="5"/>
      <c r="BG220" s="5"/>
      <c r="BH220" s="145"/>
      <c r="BI220" s="272"/>
      <c r="BJ220" s="56"/>
      <c r="BK220" s="8"/>
      <c r="BL220" s="273"/>
      <c r="BM220" s="128"/>
      <c r="BN220" s="5"/>
      <c r="BO220" s="5"/>
      <c r="BP220" s="5"/>
      <c r="BQ220" s="5"/>
      <c r="BR220" s="5"/>
      <c r="BS220" s="5"/>
      <c r="BT220" s="5"/>
      <c r="BU220" s="5"/>
      <c r="BV220" s="145"/>
      <c r="BW220" s="272"/>
      <c r="BX220" s="56"/>
      <c r="BY220" s="8"/>
      <c r="BZ220" s="273"/>
      <c r="CA220" s="265" t="s">
        <v>591</v>
      </c>
      <c r="CB220" s="51">
        <v>99.8</v>
      </c>
      <c r="CC220" s="51">
        <v>121.4</v>
      </c>
      <c r="CD220" s="52">
        <f t="shared" ref="CD220:CD224" si="94">CC220-CB220</f>
        <v>21.600000000000009</v>
      </c>
      <c r="CE220" s="51">
        <f>100-'PLAN_EXEC ATÉ 2022)'!BN254</f>
        <v>100</v>
      </c>
      <c r="CF220" s="52">
        <f t="shared" ref="CF220:CF224" si="95">CD220*CE220/100</f>
        <v>21.600000000000009</v>
      </c>
      <c r="CG220" s="139">
        <f>CF220*AUXILIAR!$B$70</f>
        <v>21600000.000000007</v>
      </c>
      <c r="CH220" s="103">
        <v>0</v>
      </c>
      <c r="CI220" s="182">
        <f t="shared" ref="CI220:CI224" si="96">CF220*CH220/100</f>
        <v>0</v>
      </c>
      <c r="CJ220" s="260">
        <f>CI220*AUXILIAR!$B$70</f>
        <v>0</v>
      </c>
      <c r="CK220" s="274"/>
      <c r="CL220" s="52"/>
      <c r="CM220" s="52"/>
      <c r="CN220" s="275"/>
      <c r="CO220" s="284"/>
    </row>
    <row r="221" spans="1:93" ht="30">
      <c r="A221" s="306" t="s">
        <v>33</v>
      </c>
      <c r="B221" s="8" t="s">
        <v>15</v>
      </c>
      <c r="C221" s="8">
        <v>1</v>
      </c>
      <c r="D221" s="197">
        <v>153</v>
      </c>
      <c r="E221" s="118" t="s">
        <v>167</v>
      </c>
      <c r="F221" s="195" t="s">
        <v>108</v>
      </c>
      <c r="G221" s="195" t="s">
        <v>141</v>
      </c>
      <c r="H221" s="309"/>
      <c r="I221" s="128"/>
      <c r="J221" s="5"/>
      <c r="K221" s="5"/>
      <c r="L221" s="5"/>
      <c r="M221" s="5"/>
      <c r="N221" s="5"/>
      <c r="O221" s="5"/>
      <c r="P221" s="5"/>
      <c r="Q221" s="5"/>
      <c r="R221" s="145"/>
      <c r="S221" s="276"/>
      <c r="T221" s="56"/>
      <c r="U221" s="8"/>
      <c r="V221" s="273"/>
      <c r="W221" s="265" t="s">
        <v>633</v>
      </c>
      <c r="X221" s="51">
        <v>74.900000000000006</v>
      </c>
      <c r="Y221" s="51">
        <v>99.8</v>
      </c>
      <c r="Z221" s="54">
        <f>Y221-X221</f>
        <v>24.899999999999991</v>
      </c>
      <c r="AA221" s="214">
        <f>100-('PLAN_EXEC ATÉ 2022)'!Z255+'META_EXEC 2023'!AA189)</f>
        <v>25.179999999999993</v>
      </c>
      <c r="AB221" s="52">
        <f t="shared" si="91"/>
        <v>6.2698199999999966</v>
      </c>
      <c r="AC221" s="139">
        <f>AB221*AUXILIAR!$B$51</f>
        <v>50158559.99999997</v>
      </c>
      <c r="AD221" s="214">
        <v>6.39</v>
      </c>
      <c r="AE221" s="182">
        <f>AB221*AD221/100</f>
        <v>0.40064149799999976</v>
      </c>
      <c r="AF221" s="260">
        <f>AE221*AUXILIAR!$B$51</f>
        <v>3205131.9839999983</v>
      </c>
      <c r="AG221" s="287"/>
      <c r="AH221" s="139"/>
      <c r="AI221" s="52"/>
      <c r="AJ221" s="275"/>
      <c r="AK221" s="265" t="s">
        <v>630</v>
      </c>
      <c r="AL221" s="51">
        <v>73</v>
      </c>
      <c r="AM221" s="51">
        <v>73</v>
      </c>
      <c r="AN221" s="51">
        <v>1</v>
      </c>
      <c r="AO221" s="52">
        <f>100-'PLAN_EXEC ATÉ 2022)'!AJ258</f>
        <v>0</v>
      </c>
      <c r="AP221" s="52">
        <f t="shared" si="92"/>
        <v>0</v>
      </c>
      <c r="AQ221" s="139">
        <f>AP221*AUXILIAR!$B$58</f>
        <v>0</v>
      </c>
      <c r="AR221" s="52">
        <v>0</v>
      </c>
      <c r="AS221" s="182">
        <f t="shared" si="93"/>
        <v>0</v>
      </c>
      <c r="AT221" s="260">
        <f>AS221*AUXILIAR!$B$58</f>
        <v>0</v>
      </c>
      <c r="AU221" s="287"/>
      <c r="AV221" s="139"/>
      <c r="AW221" s="52"/>
      <c r="AX221" s="275"/>
      <c r="AY221" s="128"/>
      <c r="AZ221" s="5"/>
      <c r="BA221" s="5"/>
      <c r="BB221" s="5"/>
      <c r="BC221" s="5"/>
      <c r="BD221" s="5"/>
      <c r="BE221" s="5"/>
      <c r="BF221" s="5"/>
      <c r="BG221" s="5"/>
      <c r="BH221" s="145"/>
      <c r="BI221" s="272"/>
      <c r="BJ221" s="56"/>
      <c r="BK221" s="8"/>
      <c r="BL221" s="273"/>
      <c r="BM221" s="128"/>
      <c r="BN221" s="5"/>
      <c r="BO221" s="5"/>
      <c r="BP221" s="5"/>
      <c r="BQ221" s="5"/>
      <c r="BR221" s="5"/>
      <c r="BS221" s="5"/>
      <c r="BT221" s="5"/>
      <c r="BU221" s="5"/>
      <c r="BV221" s="145"/>
      <c r="BW221" s="272"/>
      <c r="BX221" s="56"/>
      <c r="BY221" s="8"/>
      <c r="BZ221" s="273"/>
      <c r="CA221" s="265" t="s">
        <v>591</v>
      </c>
      <c r="CB221" s="51">
        <v>161.80000000000001</v>
      </c>
      <c r="CC221" s="51">
        <v>166.1</v>
      </c>
      <c r="CD221" s="52">
        <f t="shared" si="94"/>
        <v>4.2999999999999829</v>
      </c>
      <c r="CE221" s="51">
        <f>100-'PLAN_EXEC ATÉ 2022)'!BN255</f>
        <v>100</v>
      </c>
      <c r="CF221" s="52">
        <f t="shared" si="95"/>
        <v>4.2999999999999829</v>
      </c>
      <c r="CG221" s="139">
        <f>CF221*AUXILIAR!$B$70</f>
        <v>4299999.9999999832</v>
      </c>
      <c r="CH221" s="103">
        <v>0</v>
      </c>
      <c r="CI221" s="182">
        <f t="shared" si="96"/>
        <v>0</v>
      </c>
      <c r="CJ221" s="260">
        <f>CI221*AUXILIAR!$B$70</f>
        <v>0</v>
      </c>
      <c r="CK221" s="274"/>
      <c r="CL221" s="52"/>
      <c r="CM221" s="52"/>
      <c r="CN221" s="275"/>
      <c r="CO221" s="284"/>
    </row>
    <row r="222" spans="1:93" ht="30">
      <c r="A222" s="306" t="s">
        <v>33</v>
      </c>
      <c r="B222" s="8" t="s">
        <v>15</v>
      </c>
      <c r="C222" s="8">
        <v>1</v>
      </c>
      <c r="D222" s="197">
        <v>153</v>
      </c>
      <c r="E222" s="118" t="s">
        <v>167</v>
      </c>
      <c r="F222" s="195" t="s">
        <v>108</v>
      </c>
      <c r="G222" s="195" t="s">
        <v>141</v>
      </c>
      <c r="H222" s="309"/>
      <c r="I222" s="128"/>
      <c r="J222" s="5"/>
      <c r="K222" s="5"/>
      <c r="L222" s="5"/>
      <c r="M222" s="5"/>
      <c r="N222" s="5"/>
      <c r="O222" s="5"/>
      <c r="P222" s="5"/>
      <c r="Q222" s="5"/>
      <c r="R222" s="145"/>
      <c r="S222" s="276"/>
      <c r="T222" s="56"/>
      <c r="U222" s="8"/>
      <c r="V222" s="273"/>
      <c r="W222" s="127"/>
      <c r="X222" s="57"/>
      <c r="Y222" s="57"/>
      <c r="Z222" s="63"/>
      <c r="AA222" s="98"/>
      <c r="AB222" s="56"/>
      <c r="AC222" s="161"/>
      <c r="AD222" s="98"/>
      <c r="AE222" s="56"/>
      <c r="AF222" s="291"/>
      <c r="AG222" s="276"/>
      <c r="AH222" s="56"/>
      <c r="AI222" s="8"/>
      <c r="AJ222" s="273"/>
      <c r="AK222" s="265" t="s">
        <v>630</v>
      </c>
      <c r="AL222" s="51">
        <v>51.04</v>
      </c>
      <c r="AM222" s="51">
        <v>51.04</v>
      </c>
      <c r="AN222" s="51">
        <v>1</v>
      </c>
      <c r="AO222" s="52">
        <f>100-'PLAN_EXEC ATÉ 2022)'!AJ259</f>
        <v>0</v>
      </c>
      <c r="AP222" s="52">
        <f t="shared" si="92"/>
        <v>0</v>
      </c>
      <c r="AQ222" s="139">
        <f>AP222*AUXILIAR!$B$58</f>
        <v>0</v>
      </c>
      <c r="AR222" s="52">
        <v>0</v>
      </c>
      <c r="AS222" s="182">
        <f t="shared" si="93"/>
        <v>0</v>
      </c>
      <c r="AT222" s="260">
        <f>AS222*AUXILIAR!$B$58</f>
        <v>0</v>
      </c>
      <c r="AU222" s="287"/>
      <c r="AV222" s="139"/>
      <c r="AW222" s="52"/>
      <c r="AX222" s="275"/>
      <c r="AY222" s="128"/>
      <c r="AZ222" s="5"/>
      <c r="BA222" s="5"/>
      <c r="BB222" s="5"/>
      <c r="BC222" s="5"/>
      <c r="BD222" s="5"/>
      <c r="BE222" s="5"/>
      <c r="BF222" s="5"/>
      <c r="BG222" s="5"/>
      <c r="BH222" s="145"/>
      <c r="BI222" s="272"/>
      <c r="BJ222" s="56"/>
      <c r="BK222" s="8"/>
      <c r="BL222" s="273"/>
      <c r="BM222" s="128"/>
      <c r="BN222" s="5"/>
      <c r="BO222" s="5"/>
      <c r="BP222" s="5"/>
      <c r="BQ222" s="5"/>
      <c r="BR222" s="5"/>
      <c r="BS222" s="5"/>
      <c r="BT222" s="5"/>
      <c r="BU222" s="5"/>
      <c r="BV222" s="145"/>
      <c r="BW222" s="272"/>
      <c r="BX222" s="56"/>
      <c r="BY222" s="8"/>
      <c r="BZ222" s="273"/>
      <c r="CA222" s="265" t="s">
        <v>591</v>
      </c>
      <c r="CB222" s="51">
        <v>0</v>
      </c>
      <c r="CC222" s="51">
        <v>15.6</v>
      </c>
      <c r="CD222" s="52">
        <f t="shared" si="94"/>
        <v>15.6</v>
      </c>
      <c r="CE222" s="51">
        <f>100-'PLAN_EXEC ATÉ 2022)'!BN256</f>
        <v>100</v>
      </c>
      <c r="CF222" s="52">
        <f t="shared" si="95"/>
        <v>15.6</v>
      </c>
      <c r="CG222" s="139">
        <f>CF222*AUXILIAR!$B$70</f>
        <v>15600000</v>
      </c>
      <c r="CH222" s="103">
        <v>0</v>
      </c>
      <c r="CI222" s="182">
        <f t="shared" si="96"/>
        <v>0</v>
      </c>
      <c r="CJ222" s="260">
        <f>CI222*AUXILIAR!$B$70</f>
        <v>0</v>
      </c>
      <c r="CK222" s="274"/>
      <c r="CL222" s="52"/>
      <c r="CM222" s="52"/>
      <c r="CN222" s="275"/>
      <c r="CO222" s="284"/>
    </row>
    <row r="223" spans="1:93" ht="60">
      <c r="A223" s="306" t="s">
        <v>33</v>
      </c>
      <c r="B223" s="8" t="s">
        <v>15</v>
      </c>
      <c r="C223" s="8">
        <v>1</v>
      </c>
      <c r="D223" s="197">
        <v>153</v>
      </c>
      <c r="E223" s="118" t="s">
        <v>167</v>
      </c>
      <c r="F223" s="195" t="s">
        <v>108</v>
      </c>
      <c r="G223" s="195" t="s">
        <v>141</v>
      </c>
      <c r="H223" s="309"/>
      <c r="I223" s="128"/>
      <c r="J223" s="5"/>
      <c r="K223" s="5"/>
      <c r="L223" s="5"/>
      <c r="M223" s="5"/>
      <c r="N223" s="5"/>
      <c r="O223" s="5"/>
      <c r="P223" s="5"/>
      <c r="Q223" s="5"/>
      <c r="R223" s="145"/>
      <c r="S223" s="276"/>
      <c r="T223" s="56"/>
      <c r="U223" s="8"/>
      <c r="V223" s="273"/>
      <c r="W223" s="265" t="s">
        <v>645</v>
      </c>
      <c r="X223" s="51">
        <v>162</v>
      </c>
      <c r="Y223" s="51">
        <v>195</v>
      </c>
      <c r="Z223" s="54">
        <f>Y223-X223</f>
        <v>33</v>
      </c>
      <c r="AA223" s="52">
        <f>100-'META_EXEC 2023'!AA188</f>
        <v>100</v>
      </c>
      <c r="AB223" s="52">
        <f t="shared" ref="AB223" si="97">Z223*AA223/100</f>
        <v>33</v>
      </c>
      <c r="AC223" s="139">
        <f>AB223*AUXILIAR!$B$51</f>
        <v>264000000</v>
      </c>
      <c r="AD223" s="73">
        <v>0</v>
      </c>
      <c r="AE223" s="182">
        <f>AB223*AD223/100</f>
        <v>0</v>
      </c>
      <c r="AF223" s="260">
        <f>AE223*AUXILIAR!$B$51</f>
        <v>0</v>
      </c>
      <c r="AG223" s="287"/>
      <c r="AH223" s="139"/>
      <c r="AI223" s="52"/>
      <c r="AJ223" s="275"/>
      <c r="AK223" s="265" t="s">
        <v>630</v>
      </c>
      <c r="AL223" s="51">
        <v>53.1</v>
      </c>
      <c r="AM223" s="51">
        <v>53.1</v>
      </c>
      <c r="AN223" s="51">
        <v>1</v>
      </c>
      <c r="AO223" s="52">
        <f>100-'PLAN_EXEC ATÉ 2022)'!AJ260</f>
        <v>0</v>
      </c>
      <c r="AP223" s="52">
        <f t="shared" si="92"/>
        <v>0</v>
      </c>
      <c r="AQ223" s="139">
        <f>AP223*AUXILIAR!$B$58</f>
        <v>0</v>
      </c>
      <c r="AR223" s="52">
        <v>0</v>
      </c>
      <c r="AS223" s="182">
        <f t="shared" si="93"/>
        <v>0</v>
      </c>
      <c r="AT223" s="260">
        <f>AS223*AUXILIAR!$B$58</f>
        <v>0</v>
      </c>
      <c r="AU223" s="287"/>
      <c r="AV223" s="139"/>
      <c r="AW223" s="52"/>
      <c r="AX223" s="275"/>
      <c r="AY223" s="128"/>
      <c r="AZ223" s="5"/>
      <c r="BA223" s="5"/>
      <c r="BB223" s="5"/>
      <c r="BC223" s="5"/>
      <c r="BD223" s="5"/>
      <c r="BE223" s="5"/>
      <c r="BF223" s="5"/>
      <c r="BG223" s="5"/>
      <c r="BH223" s="145"/>
      <c r="BI223" s="272"/>
      <c r="BJ223" s="56"/>
      <c r="BK223" s="8"/>
      <c r="BL223" s="273"/>
      <c r="BM223" s="128"/>
      <c r="BN223" s="5"/>
      <c r="BO223" s="5"/>
      <c r="BP223" s="5"/>
      <c r="BQ223" s="5"/>
      <c r="BR223" s="5"/>
      <c r="BS223" s="5"/>
      <c r="BT223" s="5"/>
      <c r="BU223" s="5"/>
      <c r="BV223" s="145"/>
      <c r="BW223" s="272"/>
      <c r="BX223" s="56"/>
      <c r="BY223" s="8"/>
      <c r="BZ223" s="273"/>
      <c r="CA223" s="265" t="s">
        <v>591</v>
      </c>
      <c r="CB223" s="51">
        <v>182.7</v>
      </c>
      <c r="CC223" s="51">
        <v>199.1</v>
      </c>
      <c r="CD223" s="52">
        <f t="shared" si="94"/>
        <v>16.400000000000006</v>
      </c>
      <c r="CE223" s="51">
        <f>100-'PLAN_EXEC ATÉ 2022)'!BN257</f>
        <v>100</v>
      </c>
      <c r="CF223" s="52">
        <f t="shared" si="95"/>
        <v>16.400000000000006</v>
      </c>
      <c r="CG223" s="139">
        <f>CF223*AUXILIAR!$B$70</f>
        <v>16400000.000000006</v>
      </c>
      <c r="CH223" s="103">
        <v>0</v>
      </c>
      <c r="CI223" s="182">
        <f t="shared" si="96"/>
        <v>0</v>
      </c>
      <c r="CJ223" s="260">
        <f>CI223*AUXILIAR!$B$70</f>
        <v>0</v>
      </c>
      <c r="CK223" s="274"/>
      <c r="CL223" s="52"/>
      <c r="CM223" s="52"/>
      <c r="CN223" s="275"/>
      <c r="CO223" s="284"/>
    </row>
    <row r="224" spans="1:93" ht="30">
      <c r="A224" s="306" t="s">
        <v>33</v>
      </c>
      <c r="B224" s="8" t="s">
        <v>15</v>
      </c>
      <c r="C224" s="8">
        <v>1</v>
      </c>
      <c r="D224" s="197">
        <v>153</v>
      </c>
      <c r="E224" s="118" t="s">
        <v>167</v>
      </c>
      <c r="F224" s="195" t="s">
        <v>108</v>
      </c>
      <c r="G224" s="195" t="s">
        <v>141</v>
      </c>
      <c r="H224" s="309"/>
      <c r="I224" s="128"/>
      <c r="J224" s="5"/>
      <c r="K224" s="5"/>
      <c r="L224" s="5"/>
      <c r="M224" s="5"/>
      <c r="N224" s="5"/>
      <c r="O224" s="5"/>
      <c r="P224" s="5"/>
      <c r="Q224" s="5"/>
      <c r="R224" s="145"/>
      <c r="S224" s="276"/>
      <c r="T224" s="56"/>
      <c r="U224" s="8"/>
      <c r="V224" s="273"/>
      <c r="W224" s="127"/>
      <c r="X224" s="57"/>
      <c r="Y224" s="57"/>
      <c r="Z224" s="63"/>
      <c r="AA224" s="98"/>
      <c r="AB224" s="56"/>
      <c r="AC224" s="161"/>
      <c r="AD224" s="98"/>
      <c r="AE224" s="56"/>
      <c r="AF224" s="291"/>
      <c r="AG224" s="276"/>
      <c r="AH224" s="56"/>
      <c r="AI224" s="8"/>
      <c r="AJ224" s="273"/>
      <c r="AK224" s="265" t="s">
        <v>630</v>
      </c>
      <c r="AL224" s="51">
        <v>85.1</v>
      </c>
      <c r="AM224" s="51">
        <v>85.1</v>
      </c>
      <c r="AN224" s="51">
        <v>1</v>
      </c>
      <c r="AO224" s="435">
        <f>100-('PLAN_EXEC ATÉ 2022)'!AJ261+'META_EXEC 2023'!AK195)</f>
        <v>0</v>
      </c>
      <c r="AP224" s="52">
        <f t="shared" si="92"/>
        <v>0</v>
      </c>
      <c r="AQ224" s="139">
        <f>AP224*AUXILIAR!$B$58</f>
        <v>0</v>
      </c>
      <c r="AR224" s="52">
        <v>0</v>
      </c>
      <c r="AS224" s="182">
        <f t="shared" si="93"/>
        <v>0</v>
      </c>
      <c r="AT224" s="260">
        <f>AS224*AUXILIAR!$B$58</f>
        <v>0</v>
      </c>
      <c r="AU224" s="287"/>
      <c r="AV224" s="139"/>
      <c r="AW224" s="52"/>
      <c r="AX224" s="275"/>
      <c r="AY224" s="128"/>
      <c r="AZ224" s="5"/>
      <c r="BA224" s="5"/>
      <c r="BB224" s="5"/>
      <c r="BC224" s="5"/>
      <c r="BD224" s="5"/>
      <c r="BE224" s="5"/>
      <c r="BF224" s="5"/>
      <c r="BG224" s="5"/>
      <c r="BH224" s="145"/>
      <c r="BI224" s="272"/>
      <c r="BJ224" s="56"/>
      <c r="BK224" s="8"/>
      <c r="BL224" s="273"/>
      <c r="BM224" s="128"/>
      <c r="BN224" s="5"/>
      <c r="BO224" s="5"/>
      <c r="BP224" s="5"/>
      <c r="BQ224" s="5"/>
      <c r="BR224" s="5"/>
      <c r="BS224" s="5"/>
      <c r="BT224" s="5"/>
      <c r="BU224" s="5"/>
      <c r="BV224" s="145"/>
      <c r="BW224" s="272"/>
      <c r="BX224" s="56"/>
      <c r="BY224" s="8"/>
      <c r="BZ224" s="273"/>
      <c r="CA224" s="265" t="s">
        <v>591</v>
      </c>
      <c r="CB224" s="51">
        <v>255.4</v>
      </c>
      <c r="CC224" s="51">
        <v>275.3</v>
      </c>
      <c r="CD224" s="52">
        <f t="shared" si="94"/>
        <v>19.900000000000006</v>
      </c>
      <c r="CE224" s="51">
        <f>100-'PLAN_EXEC ATÉ 2022)'!BN258</f>
        <v>100</v>
      </c>
      <c r="CF224" s="52">
        <f t="shared" si="95"/>
        <v>19.900000000000006</v>
      </c>
      <c r="CG224" s="139">
        <f>CF224*AUXILIAR!$B$70</f>
        <v>19900000.000000007</v>
      </c>
      <c r="CH224" s="103">
        <v>0</v>
      </c>
      <c r="CI224" s="182">
        <f t="shared" si="96"/>
        <v>0</v>
      </c>
      <c r="CJ224" s="260">
        <f>CI224*AUXILIAR!$B$70</f>
        <v>0</v>
      </c>
      <c r="CK224" s="274"/>
      <c r="CL224" s="52"/>
      <c r="CM224" s="52"/>
      <c r="CN224" s="275"/>
      <c r="CO224" s="284"/>
    </row>
    <row r="225" spans="1:93" ht="30">
      <c r="A225" s="306" t="s">
        <v>33</v>
      </c>
      <c r="B225" s="8" t="s">
        <v>15</v>
      </c>
      <c r="C225" s="8">
        <v>1</v>
      </c>
      <c r="D225" s="197">
        <v>153</v>
      </c>
      <c r="E225" s="118" t="s">
        <v>167</v>
      </c>
      <c r="F225" s="195" t="s">
        <v>108</v>
      </c>
      <c r="G225" s="195" t="s">
        <v>141</v>
      </c>
      <c r="H225" s="309"/>
      <c r="I225" s="128"/>
      <c r="J225" s="5"/>
      <c r="K225" s="5"/>
      <c r="L225" s="5"/>
      <c r="M225" s="5"/>
      <c r="N225" s="5"/>
      <c r="O225" s="5"/>
      <c r="P225" s="5"/>
      <c r="Q225" s="5"/>
      <c r="R225" s="145"/>
      <c r="S225" s="276"/>
      <c r="T225" s="56"/>
      <c r="U225" s="8"/>
      <c r="V225" s="273"/>
      <c r="W225" s="127"/>
      <c r="X225" s="57"/>
      <c r="Y225" s="57"/>
      <c r="Z225" s="63"/>
      <c r="AA225" s="98"/>
      <c r="AB225" s="56"/>
      <c r="AC225" s="161"/>
      <c r="AD225" s="98"/>
      <c r="AE225" s="56"/>
      <c r="AF225" s="291"/>
      <c r="AG225" s="276"/>
      <c r="AH225" s="56"/>
      <c r="AI225" s="8"/>
      <c r="AJ225" s="273"/>
      <c r="AK225" s="265" t="s">
        <v>630</v>
      </c>
      <c r="AL225" s="51">
        <v>97</v>
      </c>
      <c r="AM225" s="51">
        <v>97</v>
      </c>
      <c r="AN225" s="51">
        <v>1</v>
      </c>
      <c r="AO225" s="435">
        <f>100-('PLAN_EXEC ATÉ 2022)'!AJ262+'META_EXEC 2023'!AK196)</f>
        <v>7.9099999999999966</v>
      </c>
      <c r="AP225" s="52">
        <f t="shared" si="92"/>
        <v>7.9099999999999962E-2</v>
      </c>
      <c r="AQ225" s="139">
        <f>AP225*AUXILIAR!$B$58</f>
        <v>790999.99999999965</v>
      </c>
      <c r="AR225" s="435">
        <v>5.88</v>
      </c>
      <c r="AS225" s="182">
        <f t="shared" si="93"/>
        <v>4.6510799999999975E-3</v>
      </c>
      <c r="AT225" s="260">
        <f>AS225*AUXILIAR!$B$58</f>
        <v>46510.799999999974</v>
      </c>
      <c r="AU225" s="287"/>
      <c r="AV225" s="139"/>
      <c r="AW225" s="52"/>
      <c r="AX225" s="275"/>
      <c r="AY225" s="128"/>
      <c r="AZ225" s="5"/>
      <c r="BA225" s="5"/>
      <c r="BB225" s="5"/>
      <c r="BC225" s="5"/>
      <c r="BD225" s="5"/>
      <c r="BE225" s="5"/>
      <c r="BF225" s="5"/>
      <c r="BG225" s="5"/>
      <c r="BH225" s="145"/>
      <c r="BI225" s="272"/>
      <c r="BJ225" s="56"/>
      <c r="BK225" s="8"/>
      <c r="BL225" s="273"/>
      <c r="BM225" s="128"/>
      <c r="BN225" s="5"/>
      <c r="BO225" s="5"/>
      <c r="BP225" s="5"/>
      <c r="BQ225" s="5"/>
      <c r="BR225" s="5"/>
      <c r="BS225" s="5"/>
      <c r="BT225" s="5"/>
      <c r="BU225" s="5"/>
      <c r="BV225" s="145"/>
      <c r="BW225" s="272"/>
      <c r="BX225" s="56"/>
      <c r="BY225" s="8"/>
      <c r="BZ225" s="273"/>
      <c r="CA225" s="128"/>
      <c r="CB225" s="5"/>
      <c r="CC225" s="5"/>
      <c r="CD225" s="5"/>
      <c r="CE225" s="5"/>
      <c r="CF225" s="5"/>
      <c r="CG225" s="5"/>
      <c r="CH225" s="5"/>
      <c r="CI225" s="5"/>
      <c r="CJ225" s="145"/>
      <c r="CK225" s="272"/>
      <c r="CL225" s="56"/>
      <c r="CM225" s="8"/>
      <c r="CN225" s="273"/>
      <c r="CO225" s="284"/>
    </row>
    <row r="226" spans="1:93" ht="15">
      <c r="A226" s="306" t="s">
        <v>33</v>
      </c>
      <c r="B226" s="8" t="s">
        <v>15</v>
      </c>
      <c r="C226" s="8"/>
      <c r="D226" s="197">
        <v>153</v>
      </c>
      <c r="E226" s="118" t="s">
        <v>167</v>
      </c>
      <c r="F226" s="195" t="s">
        <v>108</v>
      </c>
      <c r="G226" s="195" t="s">
        <v>141</v>
      </c>
      <c r="H226" s="309"/>
      <c r="I226" s="128"/>
      <c r="J226" s="5"/>
      <c r="K226" s="5"/>
      <c r="L226" s="5"/>
      <c r="M226" s="5"/>
      <c r="N226" s="5"/>
      <c r="O226" s="5"/>
      <c r="P226" s="5"/>
      <c r="Q226" s="5"/>
      <c r="R226" s="145"/>
      <c r="S226" s="276"/>
      <c r="T226" s="56"/>
      <c r="U226" s="8"/>
      <c r="V226" s="273"/>
      <c r="W226" s="127"/>
      <c r="X226" s="57"/>
      <c r="Y226" s="57"/>
      <c r="Z226" s="63"/>
      <c r="AA226" s="98"/>
      <c r="AB226" s="56"/>
      <c r="AC226" s="161"/>
      <c r="AD226" s="98"/>
      <c r="AE226" s="56"/>
      <c r="AF226" s="291"/>
      <c r="AG226" s="276"/>
      <c r="AH226" s="56"/>
      <c r="AI226" s="8"/>
      <c r="AJ226" s="273"/>
      <c r="AK226" s="127"/>
      <c r="AL226" s="57"/>
      <c r="AM226" s="57"/>
      <c r="AN226" s="57"/>
      <c r="AO226" s="56"/>
      <c r="AP226" s="56"/>
      <c r="AQ226" s="161"/>
      <c r="AR226" s="56"/>
      <c r="AS226" s="184"/>
      <c r="AT226" s="291"/>
      <c r="AU226" s="276"/>
      <c r="AV226" s="56"/>
      <c r="AW226" s="8"/>
      <c r="AX226" s="273"/>
      <c r="AY226" s="128"/>
      <c r="AZ226" s="5"/>
      <c r="BA226" s="5"/>
      <c r="BB226" s="5"/>
      <c r="BC226" s="5"/>
      <c r="BD226" s="5"/>
      <c r="BE226" s="5"/>
      <c r="BF226" s="5"/>
      <c r="BG226" s="5"/>
      <c r="BH226" s="145"/>
      <c r="BI226" s="272"/>
      <c r="BJ226" s="56"/>
      <c r="BK226" s="8"/>
      <c r="BL226" s="273"/>
      <c r="BM226" s="128"/>
      <c r="BN226" s="5"/>
      <c r="BO226" s="5"/>
      <c r="BP226" s="5"/>
      <c r="BQ226" s="5"/>
      <c r="BR226" s="5"/>
      <c r="BS226" s="5"/>
      <c r="BT226" s="5"/>
      <c r="BU226" s="5"/>
      <c r="BV226" s="145"/>
      <c r="BW226" s="272"/>
      <c r="BX226" s="56"/>
      <c r="BY226" s="8"/>
      <c r="BZ226" s="273"/>
      <c r="CA226" s="128"/>
      <c r="CB226" s="5"/>
      <c r="CC226" s="5"/>
      <c r="CD226" s="5"/>
      <c r="CE226" s="5"/>
      <c r="CF226" s="5"/>
      <c r="CG226" s="5"/>
      <c r="CH226" s="5"/>
      <c r="CI226" s="5"/>
      <c r="CJ226" s="145"/>
      <c r="CK226" s="272"/>
      <c r="CL226" s="56"/>
      <c r="CM226" s="8"/>
      <c r="CN226" s="273"/>
      <c r="CO226" s="284"/>
    </row>
    <row r="227" spans="1:93" ht="60">
      <c r="A227" s="306" t="s">
        <v>33</v>
      </c>
      <c r="B227" s="8" t="s">
        <v>15</v>
      </c>
      <c r="C227" s="8">
        <v>1</v>
      </c>
      <c r="D227" s="197">
        <v>153</v>
      </c>
      <c r="E227" s="118" t="s">
        <v>167</v>
      </c>
      <c r="F227" s="195" t="s">
        <v>108</v>
      </c>
      <c r="G227" s="195" t="s">
        <v>141</v>
      </c>
      <c r="H227" s="309"/>
      <c r="I227" s="128"/>
      <c r="J227" s="5"/>
      <c r="K227" s="5"/>
      <c r="L227" s="5"/>
      <c r="M227" s="5"/>
      <c r="N227" s="5"/>
      <c r="O227" s="5"/>
      <c r="P227" s="5"/>
      <c r="Q227" s="5"/>
      <c r="R227" s="145"/>
      <c r="S227" s="276"/>
      <c r="T227" s="56"/>
      <c r="U227" s="8"/>
      <c r="V227" s="273"/>
      <c r="W227" s="127"/>
      <c r="X227" s="57"/>
      <c r="Y227" s="57"/>
      <c r="Z227" s="63"/>
      <c r="AA227" s="98"/>
      <c r="AB227" s="56"/>
      <c r="AC227" s="161"/>
      <c r="AD227" s="98"/>
      <c r="AE227" s="56"/>
      <c r="AF227" s="291"/>
      <c r="AG227" s="276"/>
      <c r="AH227" s="56"/>
      <c r="AI227" s="8"/>
      <c r="AJ227" s="273"/>
      <c r="AK227" s="265" t="s">
        <v>629</v>
      </c>
      <c r="AL227" s="51">
        <v>1</v>
      </c>
      <c r="AM227" s="51">
        <v>1</v>
      </c>
      <c r="AN227" s="51">
        <v>3</v>
      </c>
      <c r="AO227" s="52">
        <f>100-'META_EXEC 2023'!AK188</f>
        <v>100</v>
      </c>
      <c r="AP227" s="52">
        <f t="shared" ref="AP227:AP233" si="98">AN227*AO227/100</f>
        <v>3</v>
      </c>
      <c r="AQ227" s="139">
        <f>AP227*AUXILIAR!$B$59</f>
        <v>120000000</v>
      </c>
      <c r="AR227" s="51">
        <v>0</v>
      </c>
      <c r="AS227" s="194">
        <f t="shared" ref="AS227:AS233" si="99">AP227*AR227/100</f>
        <v>0</v>
      </c>
      <c r="AT227" s="260">
        <f>AS227*AUXILIAR!$B$59</f>
        <v>0</v>
      </c>
      <c r="AU227" s="287"/>
      <c r="AV227" s="139"/>
      <c r="AW227" s="52"/>
      <c r="AX227" s="275"/>
      <c r="AY227" s="128"/>
      <c r="AZ227" s="5"/>
      <c r="BA227" s="5"/>
      <c r="BB227" s="5"/>
      <c r="BC227" s="5"/>
      <c r="BD227" s="5"/>
      <c r="BE227" s="5"/>
      <c r="BF227" s="5"/>
      <c r="BG227" s="5"/>
      <c r="BH227" s="145"/>
      <c r="BI227" s="272"/>
      <c r="BJ227" s="56"/>
      <c r="BK227" s="8"/>
      <c r="BL227" s="273"/>
      <c r="BM227" s="128"/>
      <c r="BN227" s="5"/>
      <c r="BO227" s="5"/>
      <c r="BP227" s="5"/>
      <c r="BQ227" s="5"/>
      <c r="BR227" s="5"/>
      <c r="BS227" s="5"/>
      <c r="BT227" s="5"/>
      <c r="BU227" s="5"/>
      <c r="BV227" s="145"/>
      <c r="BW227" s="272"/>
      <c r="BX227" s="56"/>
      <c r="BY227" s="8"/>
      <c r="BZ227" s="273"/>
      <c r="CA227" s="128"/>
      <c r="CB227" s="5"/>
      <c r="CC227" s="5"/>
      <c r="CD227" s="5"/>
      <c r="CE227" s="5"/>
      <c r="CF227" s="5"/>
      <c r="CG227" s="5"/>
      <c r="CH227" s="5"/>
      <c r="CI227" s="5"/>
      <c r="CJ227" s="145"/>
      <c r="CK227" s="272"/>
      <c r="CL227" s="56"/>
      <c r="CM227" s="8"/>
      <c r="CN227" s="273"/>
      <c r="CO227" s="284"/>
    </row>
    <row r="228" spans="1:93" ht="60">
      <c r="A228" s="306" t="s">
        <v>33</v>
      </c>
      <c r="B228" s="8" t="s">
        <v>15</v>
      </c>
      <c r="C228" s="8">
        <v>1</v>
      </c>
      <c r="D228" s="197">
        <v>153</v>
      </c>
      <c r="E228" s="118" t="s">
        <v>167</v>
      </c>
      <c r="F228" s="195" t="s">
        <v>108</v>
      </c>
      <c r="G228" s="195" t="s">
        <v>141</v>
      </c>
      <c r="H228" s="309"/>
      <c r="I228" s="128"/>
      <c r="J228" s="5"/>
      <c r="K228" s="5"/>
      <c r="L228" s="5"/>
      <c r="M228" s="5"/>
      <c r="N228" s="5"/>
      <c r="O228" s="5"/>
      <c r="P228" s="5"/>
      <c r="Q228" s="5"/>
      <c r="R228" s="145"/>
      <c r="S228" s="276"/>
      <c r="T228" s="56"/>
      <c r="U228" s="8"/>
      <c r="V228" s="273"/>
      <c r="W228" s="127"/>
      <c r="X228" s="57"/>
      <c r="Y228" s="57"/>
      <c r="Z228" s="63"/>
      <c r="AA228" s="98"/>
      <c r="AB228" s="56"/>
      <c r="AC228" s="161"/>
      <c r="AD228" s="98"/>
      <c r="AE228" s="56"/>
      <c r="AF228" s="291"/>
      <c r="AG228" s="276"/>
      <c r="AH228" s="56"/>
      <c r="AI228" s="8"/>
      <c r="AJ228" s="273"/>
      <c r="AK228" s="265" t="s">
        <v>631</v>
      </c>
      <c r="AL228" s="51">
        <v>1</v>
      </c>
      <c r="AM228" s="51">
        <v>1</v>
      </c>
      <c r="AN228" s="51">
        <v>1</v>
      </c>
      <c r="AO228" s="52">
        <f>100-'META_EXEC 2023'!AK189</f>
        <v>100</v>
      </c>
      <c r="AP228" s="52">
        <f t="shared" si="98"/>
        <v>1</v>
      </c>
      <c r="AQ228" s="139">
        <f>AP228*AUXILIAR!$B$58</f>
        <v>10000000</v>
      </c>
      <c r="AR228" s="51">
        <v>0</v>
      </c>
      <c r="AS228" s="194">
        <f t="shared" si="99"/>
        <v>0</v>
      </c>
      <c r="AT228" s="260">
        <f>AS228*AUXILIAR!$B$58</f>
        <v>0</v>
      </c>
      <c r="AU228" s="287"/>
      <c r="AV228" s="139"/>
      <c r="AW228" s="52"/>
      <c r="AX228" s="275"/>
      <c r="AY228" s="128"/>
      <c r="AZ228" s="5"/>
      <c r="BA228" s="5"/>
      <c r="BB228" s="5"/>
      <c r="BC228" s="5"/>
      <c r="BD228" s="5"/>
      <c r="BE228" s="5"/>
      <c r="BF228" s="5"/>
      <c r="BG228" s="5"/>
      <c r="BH228" s="145"/>
      <c r="BI228" s="272"/>
      <c r="BJ228" s="56"/>
      <c r="BK228" s="8"/>
      <c r="BL228" s="273"/>
      <c r="BM228" s="128"/>
      <c r="BN228" s="5"/>
      <c r="BO228" s="5"/>
      <c r="BP228" s="5"/>
      <c r="BQ228" s="5"/>
      <c r="BR228" s="5"/>
      <c r="BS228" s="5"/>
      <c r="BT228" s="5"/>
      <c r="BU228" s="5"/>
      <c r="BV228" s="145"/>
      <c r="BW228" s="272"/>
      <c r="BX228" s="56"/>
      <c r="BY228" s="8"/>
      <c r="BZ228" s="273"/>
      <c r="CA228" s="128"/>
      <c r="CB228" s="5"/>
      <c r="CC228" s="5"/>
      <c r="CD228" s="5"/>
      <c r="CE228" s="5"/>
      <c r="CF228" s="5"/>
      <c r="CG228" s="5"/>
      <c r="CH228" s="5"/>
      <c r="CI228" s="5"/>
      <c r="CJ228" s="145"/>
      <c r="CK228" s="272"/>
      <c r="CL228" s="56"/>
      <c r="CM228" s="8"/>
      <c r="CN228" s="273"/>
      <c r="CO228" s="284"/>
    </row>
    <row r="229" spans="1:93" ht="60">
      <c r="A229" s="306" t="s">
        <v>33</v>
      </c>
      <c r="B229" s="8" t="s">
        <v>15</v>
      </c>
      <c r="C229" s="8">
        <v>1</v>
      </c>
      <c r="D229" s="197">
        <v>153</v>
      </c>
      <c r="E229" s="118" t="s">
        <v>167</v>
      </c>
      <c r="F229" s="195" t="s">
        <v>108</v>
      </c>
      <c r="G229" s="195" t="s">
        <v>141</v>
      </c>
      <c r="H229" s="309"/>
      <c r="I229" s="128"/>
      <c r="J229" s="5"/>
      <c r="K229" s="5"/>
      <c r="L229" s="5"/>
      <c r="M229" s="5"/>
      <c r="N229" s="5"/>
      <c r="O229" s="5"/>
      <c r="P229" s="5"/>
      <c r="Q229" s="5"/>
      <c r="R229" s="145"/>
      <c r="S229" s="276"/>
      <c r="T229" s="56"/>
      <c r="U229" s="8"/>
      <c r="V229" s="273"/>
      <c r="W229" s="127"/>
      <c r="X229" s="57"/>
      <c r="Y229" s="57"/>
      <c r="Z229" s="63"/>
      <c r="AA229" s="98"/>
      <c r="AB229" s="56"/>
      <c r="AC229" s="161"/>
      <c r="AD229" s="98"/>
      <c r="AE229" s="56"/>
      <c r="AF229" s="291"/>
      <c r="AG229" s="276"/>
      <c r="AH229" s="56"/>
      <c r="AI229" s="8"/>
      <c r="AJ229" s="273"/>
      <c r="AK229" s="265" t="s">
        <v>646</v>
      </c>
      <c r="AL229" s="51">
        <v>1</v>
      </c>
      <c r="AM229" s="51">
        <v>1</v>
      </c>
      <c r="AN229" s="51">
        <v>1</v>
      </c>
      <c r="AO229" s="52">
        <f>100-'META_EXEC 2023'!AK190</f>
        <v>100</v>
      </c>
      <c r="AP229" s="52">
        <f t="shared" si="98"/>
        <v>1</v>
      </c>
      <c r="AQ229" s="139">
        <f>AP229*AUXILIAR!$B$57</f>
        <v>20000000</v>
      </c>
      <c r="AR229" s="51">
        <v>0</v>
      </c>
      <c r="AS229" s="194">
        <f t="shared" si="99"/>
        <v>0</v>
      </c>
      <c r="AT229" s="260">
        <f>AS229*AUXILIAR!$B$57</f>
        <v>0</v>
      </c>
      <c r="AU229" s="287"/>
      <c r="AV229" s="139"/>
      <c r="AW229" s="52"/>
      <c r="AX229" s="275"/>
      <c r="AY229" s="128"/>
      <c r="AZ229" s="5"/>
      <c r="BA229" s="5"/>
      <c r="BB229" s="5"/>
      <c r="BC229" s="5"/>
      <c r="BD229" s="5"/>
      <c r="BE229" s="5"/>
      <c r="BF229" s="5"/>
      <c r="BG229" s="5"/>
      <c r="BH229" s="145"/>
      <c r="BI229" s="272"/>
      <c r="BJ229" s="56"/>
      <c r="BK229" s="8"/>
      <c r="BL229" s="273"/>
      <c r="BM229" s="128"/>
      <c r="BN229" s="5"/>
      <c r="BO229" s="5"/>
      <c r="BP229" s="5"/>
      <c r="BQ229" s="5"/>
      <c r="BR229" s="5"/>
      <c r="BS229" s="5"/>
      <c r="BT229" s="5"/>
      <c r="BU229" s="5"/>
      <c r="BV229" s="145"/>
      <c r="BW229" s="272"/>
      <c r="BX229" s="56"/>
      <c r="BY229" s="8"/>
      <c r="BZ229" s="273"/>
      <c r="CA229" s="128"/>
      <c r="CB229" s="5"/>
      <c r="CC229" s="5"/>
      <c r="CD229" s="5"/>
      <c r="CE229" s="5"/>
      <c r="CF229" s="5"/>
      <c r="CG229" s="5"/>
      <c r="CH229" s="5"/>
      <c r="CI229" s="5"/>
      <c r="CJ229" s="145"/>
      <c r="CK229" s="272"/>
      <c r="CL229" s="56"/>
      <c r="CM229" s="8"/>
      <c r="CN229" s="273"/>
      <c r="CO229" s="284"/>
    </row>
    <row r="230" spans="1:93" ht="15">
      <c r="A230" s="306" t="s">
        <v>33</v>
      </c>
      <c r="B230" s="8" t="s">
        <v>15</v>
      </c>
      <c r="C230" s="8">
        <v>1</v>
      </c>
      <c r="D230" s="197">
        <v>153</v>
      </c>
      <c r="E230" s="118" t="s">
        <v>167</v>
      </c>
      <c r="F230" s="195" t="s">
        <v>108</v>
      </c>
      <c r="G230" s="195" t="s">
        <v>141</v>
      </c>
      <c r="H230" s="309"/>
      <c r="I230" s="128"/>
      <c r="J230" s="5"/>
      <c r="K230" s="5"/>
      <c r="L230" s="5"/>
      <c r="M230" s="5"/>
      <c r="N230" s="5"/>
      <c r="O230" s="5"/>
      <c r="P230" s="5"/>
      <c r="Q230" s="5"/>
      <c r="R230" s="145"/>
      <c r="S230" s="276"/>
      <c r="T230" s="56"/>
      <c r="U230" s="8"/>
      <c r="V230" s="273"/>
      <c r="W230" s="127"/>
      <c r="X230" s="57"/>
      <c r="Y230" s="57"/>
      <c r="Z230" s="63"/>
      <c r="AA230" s="98"/>
      <c r="AB230" s="56"/>
      <c r="AC230" s="161"/>
      <c r="AD230" s="98"/>
      <c r="AE230" s="56"/>
      <c r="AF230" s="291"/>
      <c r="AG230" s="276"/>
      <c r="AH230" s="56"/>
      <c r="AI230" s="8"/>
      <c r="AJ230" s="273"/>
      <c r="AK230" s="265" t="s">
        <v>647</v>
      </c>
      <c r="AL230" s="51">
        <v>1</v>
      </c>
      <c r="AM230" s="51">
        <v>1</v>
      </c>
      <c r="AN230" s="51">
        <v>1</v>
      </c>
      <c r="AO230" s="52">
        <f>100-'META_EXEC 2023'!AK191</f>
        <v>100</v>
      </c>
      <c r="AP230" s="52">
        <f t="shared" si="98"/>
        <v>1</v>
      </c>
      <c r="AQ230" s="139">
        <f>AP230*AUXILIAR!$B$57</f>
        <v>20000000</v>
      </c>
      <c r="AR230" s="51">
        <v>0</v>
      </c>
      <c r="AS230" s="194">
        <f t="shared" si="99"/>
        <v>0</v>
      </c>
      <c r="AT230" s="260">
        <f>AS230*AUXILIAR!$B$57</f>
        <v>0</v>
      </c>
      <c r="AU230" s="287"/>
      <c r="AV230" s="139"/>
      <c r="AW230" s="52"/>
      <c r="AX230" s="275"/>
      <c r="AY230" s="128"/>
      <c r="AZ230" s="5"/>
      <c r="BA230" s="5"/>
      <c r="BB230" s="5"/>
      <c r="BC230" s="5"/>
      <c r="BD230" s="5"/>
      <c r="BE230" s="5"/>
      <c r="BF230" s="5"/>
      <c r="BG230" s="5"/>
      <c r="BH230" s="145"/>
      <c r="BI230" s="272"/>
      <c r="BJ230" s="56"/>
      <c r="BK230" s="8"/>
      <c r="BL230" s="273"/>
      <c r="BM230" s="128"/>
      <c r="BN230" s="5"/>
      <c r="BO230" s="5"/>
      <c r="BP230" s="5"/>
      <c r="BQ230" s="5"/>
      <c r="BR230" s="5"/>
      <c r="BS230" s="5"/>
      <c r="BT230" s="5"/>
      <c r="BU230" s="5"/>
      <c r="BV230" s="145"/>
      <c r="BW230" s="272"/>
      <c r="BX230" s="56"/>
      <c r="BY230" s="8"/>
      <c r="BZ230" s="273"/>
      <c r="CA230" s="128"/>
      <c r="CB230" s="5"/>
      <c r="CC230" s="5"/>
      <c r="CD230" s="5"/>
      <c r="CE230" s="5"/>
      <c r="CF230" s="5"/>
      <c r="CG230" s="5"/>
      <c r="CH230" s="5"/>
      <c r="CI230" s="5"/>
      <c r="CJ230" s="145"/>
      <c r="CK230" s="272"/>
      <c r="CL230" s="56"/>
      <c r="CM230" s="8"/>
      <c r="CN230" s="273"/>
      <c r="CO230" s="284"/>
    </row>
    <row r="231" spans="1:93" ht="15">
      <c r="A231" s="306" t="s">
        <v>33</v>
      </c>
      <c r="B231" s="8" t="s">
        <v>15</v>
      </c>
      <c r="C231" s="8">
        <v>1</v>
      </c>
      <c r="D231" s="197">
        <v>153</v>
      </c>
      <c r="E231" s="118" t="s">
        <v>167</v>
      </c>
      <c r="F231" s="195" t="s">
        <v>108</v>
      </c>
      <c r="G231" s="195" t="s">
        <v>141</v>
      </c>
      <c r="H231" s="309"/>
      <c r="I231" s="128"/>
      <c r="J231" s="5"/>
      <c r="K231" s="5"/>
      <c r="L231" s="5"/>
      <c r="M231" s="5"/>
      <c r="N231" s="5"/>
      <c r="O231" s="5"/>
      <c r="P231" s="5"/>
      <c r="Q231" s="5"/>
      <c r="R231" s="145"/>
      <c r="S231" s="276"/>
      <c r="T231" s="56"/>
      <c r="U231" s="8"/>
      <c r="V231" s="273"/>
      <c r="W231" s="127"/>
      <c r="X231" s="57"/>
      <c r="Y231" s="57"/>
      <c r="Z231" s="63"/>
      <c r="AA231" s="98"/>
      <c r="AB231" s="56"/>
      <c r="AC231" s="161"/>
      <c r="AD231" s="98"/>
      <c r="AE231" s="56"/>
      <c r="AF231" s="291"/>
      <c r="AG231" s="276"/>
      <c r="AH231" s="56"/>
      <c r="AI231" s="8"/>
      <c r="AJ231" s="273"/>
      <c r="AK231" s="265" t="s">
        <v>648</v>
      </c>
      <c r="AL231" s="51">
        <v>1</v>
      </c>
      <c r="AM231" s="51">
        <v>1</v>
      </c>
      <c r="AN231" s="51">
        <v>1</v>
      </c>
      <c r="AO231" s="52">
        <f>100-'META_EXEC 2023'!AK192</f>
        <v>100</v>
      </c>
      <c r="AP231" s="52">
        <f t="shared" si="98"/>
        <v>1</v>
      </c>
      <c r="AQ231" s="139">
        <f>AP231*AUXILIAR!$B$57</f>
        <v>20000000</v>
      </c>
      <c r="AR231" s="51">
        <v>0</v>
      </c>
      <c r="AS231" s="194">
        <f t="shared" si="99"/>
        <v>0</v>
      </c>
      <c r="AT231" s="260">
        <f>AS231*AUXILIAR!$B$57</f>
        <v>0</v>
      </c>
      <c r="AU231" s="287"/>
      <c r="AV231" s="139"/>
      <c r="AW231" s="52"/>
      <c r="AX231" s="275"/>
      <c r="AY231" s="128"/>
      <c r="AZ231" s="5"/>
      <c r="BA231" s="5"/>
      <c r="BB231" s="5"/>
      <c r="BC231" s="5"/>
      <c r="BD231" s="5"/>
      <c r="BE231" s="5"/>
      <c r="BF231" s="5"/>
      <c r="BG231" s="5"/>
      <c r="BH231" s="145"/>
      <c r="BI231" s="272"/>
      <c r="BJ231" s="56"/>
      <c r="BK231" s="8"/>
      <c r="BL231" s="273"/>
      <c r="BM231" s="128"/>
      <c r="BN231" s="5"/>
      <c r="BO231" s="5"/>
      <c r="BP231" s="5"/>
      <c r="BQ231" s="5"/>
      <c r="BR231" s="5"/>
      <c r="BS231" s="5"/>
      <c r="BT231" s="5"/>
      <c r="BU231" s="5"/>
      <c r="BV231" s="145"/>
      <c r="BW231" s="272"/>
      <c r="BX231" s="56"/>
      <c r="BY231" s="8"/>
      <c r="BZ231" s="273"/>
      <c r="CA231" s="128"/>
      <c r="CB231" s="5"/>
      <c r="CC231" s="5"/>
      <c r="CD231" s="5"/>
      <c r="CE231" s="5"/>
      <c r="CF231" s="5"/>
      <c r="CG231" s="5"/>
      <c r="CH231" s="5"/>
      <c r="CI231" s="5"/>
      <c r="CJ231" s="145"/>
      <c r="CK231" s="272"/>
      <c r="CL231" s="56"/>
      <c r="CM231" s="8"/>
      <c r="CN231" s="273"/>
      <c r="CO231" s="284"/>
    </row>
    <row r="232" spans="1:93" ht="15">
      <c r="A232" s="306" t="s">
        <v>33</v>
      </c>
      <c r="B232" s="8" t="s">
        <v>15</v>
      </c>
      <c r="C232" s="8">
        <v>1</v>
      </c>
      <c r="D232" s="197">
        <v>153</v>
      </c>
      <c r="E232" s="118" t="s">
        <v>167</v>
      </c>
      <c r="F232" s="195" t="s">
        <v>108</v>
      </c>
      <c r="G232" s="195" t="s">
        <v>141</v>
      </c>
      <c r="H232" s="309"/>
      <c r="I232" s="128"/>
      <c r="J232" s="5"/>
      <c r="K232" s="5"/>
      <c r="L232" s="5"/>
      <c r="M232" s="5"/>
      <c r="N232" s="5"/>
      <c r="O232" s="5"/>
      <c r="P232" s="5"/>
      <c r="Q232" s="5"/>
      <c r="R232" s="145"/>
      <c r="S232" s="276"/>
      <c r="T232" s="56"/>
      <c r="U232" s="8"/>
      <c r="V232" s="273"/>
      <c r="W232" s="127"/>
      <c r="X232" s="57"/>
      <c r="Y232" s="57"/>
      <c r="Z232" s="63"/>
      <c r="AA232" s="98"/>
      <c r="AB232" s="56"/>
      <c r="AC232" s="161"/>
      <c r="AD232" s="98"/>
      <c r="AE232" s="56"/>
      <c r="AF232" s="291"/>
      <c r="AG232" s="276"/>
      <c r="AH232" s="56"/>
      <c r="AI232" s="8"/>
      <c r="AJ232" s="273"/>
      <c r="AK232" s="265" t="s">
        <v>649</v>
      </c>
      <c r="AL232" s="51">
        <v>1</v>
      </c>
      <c r="AM232" s="51">
        <v>1</v>
      </c>
      <c r="AN232" s="51">
        <v>1</v>
      </c>
      <c r="AO232" s="52">
        <f>100-'META_EXEC 2023'!AK193</f>
        <v>100</v>
      </c>
      <c r="AP232" s="52">
        <f t="shared" si="98"/>
        <v>1</v>
      </c>
      <c r="AQ232" s="139">
        <f>AP232*AUXILIAR!$B$57</f>
        <v>20000000</v>
      </c>
      <c r="AR232" s="51">
        <v>0</v>
      </c>
      <c r="AS232" s="194">
        <f t="shared" si="99"/>
        <v>0</v>
      </c>
      <c r="AT232" s="260">
        <f>AS232*AUXILIAR!$B$57</f>
        <v>0</v>
      </c>
      <c r="AU232" s="287"/>
      <c r="AV232" s="139"/>
      <c r="AW232" s="52"/>
      <c r="AX232" s="275"/>
      <c r="AY232" s="128"/>
      <c r="AZ232" s="5"/>
      <c r="BA232" s="5"/>
      <c r="BB232" s="5"/>
      <c r="BC232" s="5"/>
      <c r="BD232" s="5"/>
      <c r="BE232" s="5"/>
      <c r="BF232" s="5"/>
      <c r="BG232" s="5"/>
      <c r="BH232" s="145"/>
      <c r="BI232" s="272"/>
      <c r="BJ232" s="56"/>
      <c r="BK232" s="8"/>
      <c r="BL232" s="273"/>
      <c r="BM232" s="128"/>
      <c r="BN232" s="5"/>
      <c r="BO232" s="5"/>
      <c r="BP232" s="5"/>
      <c r="BQ232" s="5"/>
      <c r="BR232" s="5"/>
      <c r="BS232" s="5"/>
      <c r="BT232" s="5"/>
      <c r="BU232" s="5"/>
      <c r="BV232" s="145"/>
      <c r="BW232" s="272"/>
      <c r="BX232" s="56"/>
      <c r="BY232" s="8"/>
      <c r="BZ232" s="273"/>
      <c r="CA232" s="128"/>
      <c r="CB232" s="5"/>
      <c r="CC232" s="5"/>
      <c r="CD232" s="5"/>
      <c r="CE232" s="5"/>
      <c r="CF232" s="5"/>
      <c r="CG232" s="5"/>
      <c r="CH232" s="5"/>
      <c r="CI232" s="5"/>
      <c r="CJ232" s="145"/>
      <c r="CK232" s="272"/>
      <c r="CL232" s="56"/>
      <c r="CM232" s="8"/>
      <c r="CN232" s="273"/>
      <c r="CO232" s="284"/>
    </row>
    <row r="233" spans="1:93" ht="15">
      <c r="A233" s="306" t="s">
        <v>33</v>
      </c>
      <c r="B233" s="8" t="s">
        <v>15</v>
      </c>
      <c r="C233" s="8">
        <v>1</v>
      </c>
      <c r="D233" s="197">
        <v>153</v>
      </c>
      <c r="E233" s="118" t="s">
        <v>167</v>
      </c>
      <c r="F233" s="195" t="s">
        <v>108</v>
      </c>
      <c r="G233" s="195" t="s">
        <v>141</v>
      </c>
      <c r="H233" s="309"/>
      <c r="I233" s="128"/>
      <c r="J233" s="5"/>
      <c r="K233" s="5"/>
      <c r="L233" s="5"/>
      <c r="M233" s="5"/>
      <c r="N233" s="5"/>
      <c r="O233" s="5"/>
      <c r="P233" s="5"/>
      <c r="Q233" s="5"/>
      <c r="R233" s="145"/>
      <c r="S233" s="276"/>
      <c r="T233" s="56"/>
      <c r="U233" s="8"/>
      <c r="V233" s="273"/>
      <c r="W233" s="127"/>
      <c r="X233" s="57"/>
      <c r="Y233" s="57"/>
      <c r="Z233" s="63"/>
      <c r="AA233" s="98"/>
      <c r="AB233" s="56"/>
      <c r="AC233" s="161"/>
      <c r="AD233" s="98"/>
      <c r="AE233" s="56"/>
      <c r="AF233" s="291"/>
      <c r="AG233" s="276"/>
      <c r="AH233" s="56"/>
      <c r="AI233" s="8"/>
      <c r="AJ233" s="273"/>
      <c r="AK233" s="265" t="s">
        <v>650</v>
      </c>
      <c r="AL233" s="51">
        <v>1</v>
      </c>
      <c r="AM233" s="51">
        <v>1</v>
      </c>
      <c r="AN233" s="51">
        <v>1</v>
      </c>
      <c r="AO233" s="52">
        <f>100-'META_EXEC 2023'!AK194</f>
        <v>100</v>
      </c>
      <c r="AP233" s="52">
        <f t="shared" si="98"/>
        <v>1</v>
      </c>
      <c r="AQ233" s="139">
        <f>AP233*AUXILIAR!$B$57</f>
        <v>20000000</v>
      </c>
      <c r="AR233" s="51">
        <v>0</v>
      </c>
      <c r="AS233" s="194">
        <f t="shared" si="99"/>
        <v>0</v>
      </c>
      <c r="AT233" s="260">
        <f>AS233*AUXILIAR!$B$57</f>
        <v>0</v>
      </c>
      <c r="AU233" s="287"/>
      <c r="AV233" s="139"/>
      <c r="AW233" s="52"/>
      <c r="AX233" s="275"/>
      <c r="AY233" s="128"/>
      <c r="AZ233" s="5"/>
      <c r="BA233" s="5"/>
      <c r="BB233" s="5"/>
      <c r="BC233" s="5"/>
      <c r="BD233" s="5"/>
      <c r="BE233" s="5"/>
      <c r="BF233" s="5"/>
      <c r="BG233" s="5"/>
      <c r="BH233" s="145"/>
      <c r="BI233" s="272"/>
      <c r="BJ233" s="56"/>
      <c r="BK233" s="8"/>
      <c r="BL233" s="273"/>
      <c r="BM233" s="128"/>
      <c r="BN233" s="5"/>
      <c r="BO233" s="5"/>
      <c r="BP233" s="5"/>
      <c r="BQ233" s="5"/>
      <c r="BR233" s="5"/>
      <c r="BS233" s="5"/>
      <c r="BT233" s="5"/>
      <c r="BU233" s="5"/>
      <c r="BV233" s="145"/>
      <c r="BW233" s="272"/>
      <c r="BX233" s="56"/>
      <c r="BY233" s="8"/>
      <c r="BZ233" s="273"/>
      <c r="CA233" s="128"/>
      <c r="CB233" s="5"/>
      <c r="CC233" s="5"/>
      <c r="CD233" s="5"/>
      <c r="CE233" s="5"/>
      <c r="CF233" s="5"/>
      <c r="CG233" s="5"/>
      <c r="CH233" s="5"/>
      <c r="CI233" s="5"/>
      <c r="CJ233" s="145"/>
      <c r="CK233" s="272"/>
      <c r="CL233" s="56"/>
      <c r="CM233" s="8"/>
      <c r="CN233" s="273"/>
      <c r="CO233" s="284"/>
    </row>
    <row r="234" spans="1:93" ht="15.75" customHeight="1">
      <c r="A234" s="302" t="s">
        <v>33</v>
      </c>
      <c r="B234" s="1" t="s">
        <v>138</v>
      </c>
      <c r="C234" s="2" t="s">
        <v>21</v>
      </c>
      <c r="D234" s="1">
        <v>1</v>
      </c>
      <c r="E234" s="2" t="s">
        <v>166</v>
      </c>
      <c r="F234" s="38" t="s">
        <v>108</v>
      </c>
      <c r="G234" s="2" t="s">
        <v>165</v>
      </c>
      <c r="H234" s="303"/>
      <c r="I234" s="262"/>
      <c r="J234" s="3"/>
      <c r="K234" s="3"/>
      <c r="L234" s="3"/>
      <c r="M234" s="38" t="s">
        <v>261</v>
      </c>
      <c r="N234" s="81">
        <f>N235</f>
        <v>0</v>
      </c>
      <c r="O234" s="81">
        <f>O235</f>
        <v>0</v>
      </c>
      <c r="P234" s="38" t="s">
        <v>262</v>
      </c>
      <c r="Q234" s="81">
        <f>Q235</f>
        <v>0</v>
      </c>
      <c r="R234" s="89">
        <f>R235</f>
        <v>0</v>
      </c>
      <c r="S234" s="277"/>
      <c r="T234" s="2"/>
      <c r="U234" s="2"/>
      <c r="V234" s="278"/>
      <c r="W234" s="262"/>
      <c r="X234" s="3"/>
      <c r="Y234" s="3"/>
      <c r="Z234" s="3"/>
      <c r="AA234" s="38" t="s">
        <v>261</v>
      </c>
      <c r="AB234" s="81">
        <f>AB235</f>
        <v>1.2399999999999271E-2</v>
      </c>
      <c r="AC234" s="81">
        <f>AC235</f>
        <v>99199.999999994165</v>
      </c>
      <c r="AD234" s="38" t="s">
        <v>262</v>
      </c>
      <c r="AE234" s="81">
        <f>AE235</f>
        <v>0</v>
      </c>
      <c r="AF234" s="89">
        <f>AF235</f>
        <v>0</v>
      </c>
      <c r="AG234" s="277"/>
      <c r="AH234" s="2"/>
      <c r="AI234" s="2"/>
      <c r="AJ234" s="278"/>
      <c r="AK234" s="262"/>
      <c r="AL234" s="3"/>
      <c r="AM234" s="3"/>
      <c r="AN234" s="3"/>
      <c r="AO234" s="38" t="s">
        <v>116</v>
      </c>
      <c r="AP234" s="81">
        <f>AP235</f>
        <v>1.2999999999999998</v>
      </c>
      <c r="AQ234" s="81">
        <f>AQ235</f>
        <v>26000000</v>
      </c>
      <c r="AR234" s="38" t="s">
        <v>116</v>
      </c>
      <c r="AS234" s="81">
        <f>AS235</f>
        <v>0</v>
      </c>
      <c r="AT234" s="89">
        <f>AT235</f>
        <v>0</v>
      </c>
      <c r="AU234" s="277"/>
      <c r="AV234" s="2"/>
      <c r="AW234" s="2"/>
      <c r="AX234" s="278"/>
      <c r="AY234" s="262"/>
      <c r="AZ234" s="3"/>
      <c r="BA234" s="3"/>
      <c r="BB234" s="3"/>
      <c r="BC234" s="38" t="s">
        <v>116</v>
      </c>
      <c r="BD234" s="81">
        <f>BD235</f>
        <v>0</v>
      </c>
      <c r="BE234" s="81">
        <f>BE235</f>
        <v>0</v>
      </c>
      <c r="BF234" s="38" t="s">
        <v>116</v>
      </c>
      <c r="BG234" s="81">
        <f>BG235</f>
        <v>0</v>
      </c>
      <c r="BH234" s="89">
        <f>BH235</f>
        <v>0</v>
      </c>
      <c r="BI234" s="277"/>
      <c r="BJ234" s="2"/>
      <c r="BK234" s="2"/>
      <c r="BL234" s="278"/>
      <c r="BM234" s="262"/>
      <c r="BN234" s="3"/>
      <c r="BO234" s="3"/>
      <c r="BP234" s="3"/>
      <c r="BQ234" s="38" t="s">
        <v>116</v>
      </c>
      <c r="BR234" s="81">
        <f>BR235</f>
        <v>0</v>
      </c>
      <c r="BS234" s="81">
        <f>BS235</f>
        <v>0</v>
      </c>
      <c r="BT234" s="38" t="s">
        <v>116</v>
      </c>
      <c r="BU234" s="81">
        <f>BU235</f>
        <v>0</v>
      </c>
      <c r="BV234" s="89">
        <f>BV235</f>
        <v>0</v>
      </c>
      <c r="BW234" s="277"/>
      <c r="BX234" s="2"/>
      <c r="BY234" s="2"/>
      <c r="BZ234" s="278"/>
      <c r="CA234" s="262"/>
      <c r="CB234" s="3"/>
      <c r="CC234" s="3"/>
      <c r="CD234" s="3"/>
      <c r="CE234" s="38" t="s">
        <v>116</v>
      </c>
      <c r="CF234" s="81">
        <f>CF235</f>
        <v>6.2780599999999831</v>
      </c>
      <c r="CG234" s="81">
        <f>CG235</f>
        <v>50224479.999999866</v>
      </c>
      <c r="CH234" s="38" t="s">
        <v>116</v>
      </c>
      <c r="CI234" s="81">
        <f>CI235</f>
        <v>0</v>
      </c>
      <c r="CJ234" s="89">
        <f>CJ235</f>
        <v>0</v>
      </c>
      <c r="CK234" s="277"/>
      <c r="CL234" s="2"/>
      <c r="CM234" s="2"/>
      <c r="CN234" s="278"/>
      <c r="CO234" s="282"/>
    </row>
    <row r="235" spans="1:93" ht="13.5" customHeight="1">
      <c r="A235" s="304" t="s">
        <v>33</v>
      </c>
      <c r="B235" s="64" t="s">
        <v>11</v>
      </c>
      <c r="C235" s="65" t="s">
        <v>21</v>
      </c>
      <c r="D235" s="193">
        <v>101</v>
      </c>
      <c r="E235" s="157" t="s">
        <v>166</v>
      </c>
      <c r="F235" s="119" t="s">
        <v>108</v>
      </c>
      <c r="G235" s="119" t="s">
        <v>165</v>
      </c>
      <c r="H235" s="308"/>
      <c r="I235" s="263"/>
      <c r="J235" s="70"/>
      <c r="K235" s="70"/>
      <c r="L235" s="70"/>
      <c r="M235" s="80" t="s">
        <v>115</v>
      </c>
      <c r="N235" s="79">
        <f>SUM(N236:N253)</f>
        <v>0</v>
      </c>
      <c r="O235" s="79">
        <f>SUM(O236:O253)</f>
        <v>0</v>
      </c>
      <c r="P235" s="80" t="s">
        <v>115</v>
      </c>
      <c r="Q235" s="79">
        <f>SUM(Q236:Q253)</f>
        <v>0</v>
      </c>
      <c r="R235" s="256">
        <f>SUM(R236:R253)</f>
        <v>0</v>
      </c>
      <c r="S235" s="270"/>
      <c r="T235" s="79"/>
      <c r="U235" s="79"/>
      <c r="V235" s="271"/>
      <c r="W235" s="263"/>
      <c r="X235" s="70"/>
      <c r="Y235" s="70"/>
      <c r="Z235" s="70"/>
      <c r="AA235" s="80" t="s">
        <v>115</v>
      </c>
      <c r="AB235" s="79">
        <f>SUM(AB236:AB253)</f>
        <v>1.2399999999999271E-2</v>
      </c>
      <c r="AC235" s="79">
        <f>SUM(AC236:AC253)</f>
        <v>99199.999999994165</v>
      </c>
      <c r="AD235" s="80" t="s">
        <v>115</v>
      </c>
      <c r="AE235" s="79">
        <f>SUM(AE236:AE253)</f>
        <v>0</v>
      </c>
      <c r="AF235" s="256">
        <f>SUM(AF236:AF253)</f>
        <v>0</v>
      </c>
      <c r="AG235" s="270"/>
      <c r="AH235" s="79"/>
      <c r="AI235" s="79"/>
      <c r="AJ235" s="271"/>
      <c r="AK235" s="263"/>
      <c r="AL235" s="70"/>
      <c r="AM235" s="70"/>
      <c r="AN235" s="70"/>
      <c r="AO235" s="80" t="s">
        <v>115</v>
      </c>
      <c r="AP235" s="79">
        <f>SUM(AP236:AP253)</f>
        <v>1.2999999999999998</v>
      </c>
      <c r="AQ235" s="79">
        <f>SUM(AQ236:AQ253)</f>
        <v>26000000</v>
      </c>
      <c r="AR235" s="80" t="s">
        <v>115</v>
      </c>
      <c r="AS235" s="79">
        <f>SUM(AS236:AS253)</f>
        <v>0</v>
      </c>
      <c r="AT235" s="256">
        <f>SUM(AT236:AT253)</f>
        <v>0</v>
      </c>
      <c r="AU235" s="270"/>
      <c r="AV235" s="79"/>
      <c r="AW235" s="79"/>
      <c r="AX235" s="271"/>
      <c r="AY235" s="263"/>
      <c r="AZ235" s="70"/>
      <c r="BA235" s="70"/>
      <c r="BB235" s="70"/>
      <c r="BC235" s="80" t="s">
        <v>115</v>
      </c>
      <c r="BD235" s="79">
        <f>SUM(BD236:BD253)</f>
        <v>0</v>
      </c>
      <c r="BE235" s="79">
        <f>SUM(BE236:BE253)</f>
        <v>0</v>
      </c>
      <c r="BF235" s="80" t="s">
        <v>115</v>
      </c>
      <c r="BG235" s="79">
        <f>SUM(BG236:BG253)</f>
        <v>0</v>
      </c>
      <c r="BH235" s="256">
        <f>SUM(BH236:BH253)</f>
        <v>0</v>
      </c>
      <c r="BI235" s="270"/>
      <c r="BJ235" s="79"/>
      <c r="BK235" s="79"/>
      <c r="BL235" s="271"/>
      <c r="BM235" s="263"/>
      <c r="BN235" s="70"/>
      <c r="BO235" s="70"/>
      <c r="BP235" s="70"/>
      <c r="BQ235" s="80" t="s">
        <v>115</v>
      </c>
      <c r="BR235" s="79">
        <f>SUM(BR236:BR253)</f>
        <v>0</v>
      </c>
      <c r="BS235" s="79">
        <f>SUM(BS236:BS253)</f>
        <v>0</v>
      </c>
      <c r="BT235" s="80" t="s">
        <v>115</v>
      </c>
      <c r="BU235" s="79">
        <f>SUM(BU236:BU253)</f>
        <v>0</v>
      </c>
      <c r="BV235" s="256">
        <f>SUM(BV236:BV253)</f>
        <v>0</v>
      </c>
      <c r="BW235" s="270"/>
      <c r="BX235" s="79"/>
      <c r="BY235" s="79"/>
      <c r="BZ235" s="271"/>
      <c r="CA235" s="263"/>
      <c r="CB235" s="70"/>
      <c r="CC235" s="70"/>
      <c r="CD235" s="70"/>
      <c r="CE235" s="80" t="s">
        <v>115</v>
      </c>
      <c r="CF235" s="79">
        <f>SUM(CF236:CF253)</f>
        <v>6.2780599999999831</v>
      </c>
      <c r="CG235" s="79">
        <f>SUM(CG236:CG253)</f>
        <v>50224479.999999866</v>
      </c>
      <c r="CH235" s="80" t="s">
        <v>115</v>
      </c>
      <c r="CI235" s="79">
        <f>SUM(CI236:CI253)</f>
        <v>0</v>
      </c>
      <c r="CJ235" s="256">
        <f>SUM(CJ236:CJ253)</f>
        <v>0</v>
      </c>
      <c r="CK235" s="270"/>
      <c r="CL235" s="79"/>
      <c r="CM235" s="79"/>
      <c r="CN235" s="271"/>
      <c r="CO235" s="283"/>
    </row>
    <row r="236" spans="1:93" ht="75">
      <c r="A236" s="306" t="s">
        <v>33</v>
      </c>
      <c r="B236" s="8" t="s">
        <v>11</v>
      </c>
      <c r="C236" s="8">
        <v>1</v>
      </c>
      <c r="D236" s="197">
        <v>101</v>
      </c>
      <c r="E236" s="118" t="s">
        <v>166</v>
      </c>
      <c r="F236" s="195" t="s">
        <v>108</v>
      </c>
      <c r="G236" s="195" t="s">
        <v>165</v>
      </c>
      <c r="H236" s="309"/>
      <c r="I236" s="128"/>
      <c r="J236" s="5"/>
      <c r="K236" s="5"/>
      <c r="L236" s="5"/>
      <c r="M236" s="5"/>
      <c r="N236" s="5"/>
      <c r="O236" s="5"/>
      <c r="P236" s="5"/>
      <c r="Q236" s="5"/>
      <c r="R236" s="145"/>
      <c r="S236" s="276"/>
      <c r="T236" s="56"/>
      <c r="U236" s="8"/>
      <c r="V236" s="273"/>
      <c r="W236" s="265" t="s">
        <v>632</v>
      </c>
      <c r="X236" s="51">
        <v>84.6</v>
      </c>
      <c r="Y236" s="51">
        <v>102</v>
      </c>
      <c r="Z236" s="54">
        <f t="shared" ref="Z236:Z247" si="100">Y236-X236</f>
        <v>17.400000000000006</v>
      </c>
      <c r="AA236" s="73">
        <f>100-'PLAN_EXEC ATÉ 2022)'!Z265</f>
        <v>0</v>
      </c>
      <c r="AB236" s="52">
        <f t="shared" ref="AB236:AB247" si="101">Z236*AA236/100</f>
        <v>0</v>
      </c>
      <c r="AC236" s="139">
        <f>AB236*AUXILIAR!$B$51</f>
        <v>0</v>
      </c>
      <c r="AD236" s="73">
        <v>0</v>
      </c>
      <c r="AE236" s="182">
        <f t="shared" ref="AE236:AE247" si="102">AB236*AD236/100</f>
        <v>0</v>
      </c>
      <c r="AF236" s="260">
        <f>AE236*AUXILIAR!$B$51</f>
        <v>0</v>
      </c>
      <c r="AG236" s="287"/>
      <c r="AH236" s="139"/>
      <c r="AI236" s="52"/>
      <c r="AJ236" s="275"/>
      <c r="AK236" s="265" t="s">
        <v>656</v>
      </c>
      <c r="AL236" s="51">
        <v>169.7</v>
      </c>
      <c r="AM236" s="51">
        <v>169.7</v>
      </c>
      <c r="AN236" s="51">
        <v>1</v>
      </c>
      <c r="AO236" s="52">
        <f>100-'PLAN_EXEC ATÉ 2022)'!AJ265</f>
        <v>0</v>
      </c>
      <c r="AP236" s="52">
        <f t="shared" ref="AP236:AP249" si="103">AN236*AO236/100</f>
        <v>0</v>
      </c>
      <c r="AQ236" s="139">
        <f>AP236*AUXILIAR!$B$57</f>
        <v>0</v>
      </c>
      <c r="AR236" s="52">
        <v>0</v>
      </c>
      <c r="AS236" s="182">
        <f t="shared" ref="AS236:AS249" si="104">AP236*AR236/100</f>
        <v>0</v>
      </c>
      <c r="AT236" s="260">
        <f>AS236*AUXILIAR!$B$57</f>
        <v>0</v>
      </c>
      <c r="AU236" s="287"/>
      <c r="AV236" s="139"/>
      <c r="AW236" s="52"/>
      <c r="AX236" s="275"/>
      <c r="AY236" s="128"/>
      <c r="AZ236" s="5"/>
      <c r="BA236" s="5"/>
      <c r="BB236" s="5"/>
      <c r="BC236" s="5"/>
      <c r="BD236" s="5"/>
      <c r="BE236" s="5"/>
      <c r="BF236" s="5"/>
      <c r="BG236" s="5"/>
      <c r="BH236" s="145"/>
      <c r="BI236" s="272"/>
      <c r="BJ236" s="56"/>
      <c r="BK236" s="8"/>
      <c r="BL236" s="273"/>
      <c r="BM236" s="128"/>
      <c r="BN236" s="5"/>
      <c r="BO236" s="5"/>
      <c r="BP236" s="5"/>
      <c r="BQ236" s="5"/>
      <c r="BR236" s="5"/>
      <c r="BS236" s="5"/>
      <c r="BT236" s="5"/>
      <c r="BU236" s="5"/>
      <c r="BV236" s="145"/>
      <c r="BW236" s="272"/>
      <c r="BX236" s="56"/>
      <c r="BY236" s="8"/>
      <c r="BZ236" s="273"/>
      <c r="CA236" s="265" t="s">
        <v>671</v>
      </c>
      <c r="CB236" s="51">
        <v>297.5</v>
      </c>
      <c r="CC236" s="51">
        <v>306.39999999999998</v>
      </c>
      <c r="CD236" s="52">
        <f t="shared" ref="CD236" si="105">CC236-CB236</f>
        <v>8.8999999999999773</v>
      </c>
      <c r="CE236" s="51">
        <f>100-'PLAN_EXEC ATÉ 2022)'!BN265</f>
        <v>70.539999999999992</v>
      </c>
      <c r="CF236" s="52">
        <f t="shared" ref="CF236" si="106">CD236*CE236/100</f>
        <v>6.2780599999999831</v>
      </c>
      <c r="CG236" s="139">
        <f>CF236*AUXILIAR!$B$70*8</f>
        <v>50224479.999999866</v>
      </c>
      <c r="CH236" s="103">
        <v>0</v>
      </c>
      <c r="CI236" s="182">
        <f t="shared" ref="CI236" si="107">CF236*CH236/100</f>
        <v>0</v>
      </c>
      <c r="CJ236" s="260">
        <f>CI236*AUXILIAR!$B$70*8</f>
        <v>0</v>
      </c>
      <c r="CK236" s="274"/>
      <c r="CL236" s="52"/>
      <c r="CM236" s="52"/>
      <c r="CN236" s="275"/>
      <c r="CO236" s="284"/>
    </row>
    <row r="237" spans="1:93" ht="60">
      <c r="A237" s="306" t="s">
        <v>33</v>
      </c>
      <c r="B237" s="8" t="s">
        <v>11</v>
      </c>
      <c r="C237" s="8">
        <v>1</v>
      </c>
      <c r="D237" s="197">
        <v>101</v>
      </c>
      <c r="E237" s="118" t="s">
        <v>166</v>
      </c>
      <c r="F237" s="195" t="s">
        <v>108</v>
      </c>
      <c r="G237" s="195" t="s">
        <v>165</v>
      </c>
      <c r="H237" s="309"/>
      <c r="I237" s="128"/>
      <c r="J237" s="5"/>
      <c r="K237" s="5"/>
      <c r="L237" s="5"/>
      <c r="M237" s="5"/>
      <c r="N237" s="5"/>
      <c r="O237" s="5"/>
      <c r="P237" s="5"/>
      <c r="Q237" s="5"/>
      <c r="R237" s="145"/>
      <c r="S237" s="276"/>
      <c r="T237" s="56"/>
      <c r="U237" s="8"/>
      <c r="V237" s="273"/>
      <c r="W237" s="265" t="s">
        <v>632</v>
      </c>
      <c r="X237" s="51">
        <v>102</v>
      </c>
      <c r="Y237" s="51">
        <v>103.5</v>
      </c>
      <c r="Z237" s="54">
        <f t="shared" si="100"/>
        <v>1.5</v>
      </c>
      <c r="AA237" s="73">
        <f>100-'PLAN_EXEC ATÉ 2022)'!Z266</f>
        <v>0</v>
      </c>
      <c r="AB237" s="52">
        <f t="shared" si="101"/>
        <v>0</v>
      </c>
      <c r="AC237" s="139">
        <f>AB237*AUXILIAR!$B$51</f>
        <v>0</v>
      </c>
      <c r="AD237" s="73">
        <v>0</v>
      </c>
      <c r="AE237" s="182">
        <f t="shared" si="102"/>
        <v>0</v>
      </c>
      <c r="AF237" s="260">
        <f>AE237*AUXILIAR!$B$51</f>
        <v>0</v>
      </c>
      <c r="AG237" s="287"/>
      <c r="AH237" s="139"/>
      <c r="AI237" s="52"/>
      <c r="AJ237" s="275"/>
      <c r="AK237" s="265" t="s">
        <v>657</v>
      </c>
      <c r="AL237" s="51">
        <v>190.6</v>
      </c>
      <c r="AM237" s="51">
        <v>190.6</v>
      </c>
      <c r="AN237" s="51">
        <v>1</v>
      </c>
      <c r="AO237" s="52">
        <f>100-'PLAN_EXEC ATÉ 2022)'!AJ266</f>
        <v>0</v>
      </c>
      <c r="AP237" s="52">
        <f t="shared" si="103"/>
        <v>0</v>
      </c>
      <c r="AQ237" s="139">
        <f>AP237*AUXILIAR!$B$57</f>
        <v>0</v>
      </c>
      <c r="AR237" s="52">
        <v>0</v>
      </c>
      <c r="AS237" s="182">
        <f t="shared" si="104"/>
        <v>0</v>
      </c>
      <c r="AT237" s="260">
        <f>AS237*AUXILIAR!$B$57</f>
        <v>0</v>
      </c>
      <c r="AU237" s="287"/>
      <c r="AV237" s="139"/>
      <c r="AW237" s="52"/>
      <c r="AX237" s="275"/>
      <c r="AY237" s="128"/>
      <c r="AZ237" s="5"/>
      <c r="BA237" s="5"/>
      <c r="BB237" s="5"/>
      <c r="BC237" s="5"/>
      <c r="BD237" s="5"/>
      <c r="BE237" s="5"/>
      <c r="BF237" s="5"/>
      <c r="BG237" s="5"/>
      <c r="BH237" s="145"/>
      <c r="BI237" s="272"/>
      <c r="BJ237" s="56"/>
      <c r="BK237" s="8"/>
      <c r="BL237" s="273"/>
      <c r="BM237" s="128"/>
      <c r="BN237" s="5"/>
      <c r="BO237" s="5"/>
      <c r="BP237" s="5"/>
      <c r="BQ237" s="5"/>
      <c r="BR237" s="5"/>
      <c r="BS237" s="5"/>
      <c r="BT237" s="5"/>
      <c r="BU237" s="5"/>
      <c r="BV237" s="145"/>
      <c r="BW237" s="272"/>
      <c r="BX237" s="56"/>
      <c r="BY237" s="8"/>
      <c r="BZ237" s="273"/>
      <c r="CA237" s="128"/>
      <c r="CB237" s="5"/>
      <c r="CC237" s="5"/>
      <c r="CD237" s="5"/>
      <c r="CE237" s="5"/>
      <c r="CF237" s="5"/>
      <c r="CG237" s="5"/>
      <c r="CH237" s="5"/>
      <c r="CI237" s="5"/>
      <c r="CJ237" s="145"/>
      <c r="CK237" s="272"/>
      <c r="CL237" s="56"/>
      <c r="CM237" s="8"/>
      <c r="CN237" s="273"/>
      <c r="CO237" s="284"/>
    </row>
    <row r="238" spans="1:93" ht="60">
      <c r="A238" s="306" t="s">
        <v>33</v>
      </c>
      <c r="B238" s="8" t="s">
        <v>11</v>
      </c>
      <c r="C238" s="8">
        <v>1</v>
      </c>
      <c r="D238" s="197">
        <v>101</v>
      </c>
      <c r="E238" s="118" t="s">
        <v>166</v>
      </c>
      <c r="F238" s="195" t="s">
        <v>108</v>
      </c>
      <c r="G238" s="195" t="s">
        <v>165</v>
      </c>
      <c r="H238" s="309"/>
      <c r="I238" s="128"/>
      <c r="J238" s="5"/>
      <c r="K238" s="5"/>
      <c r="L238" s="5"/>
      <c r="M238" s="5"/>
      <c r="N238" s="5"/>
      <c r="O238" s="5"/>
      <c r="P238" s="5"/>
      <c r="Q238" s="5"/>
      <c r="R238" s="145"/>
      <c r="S238" s="276"/>
      <c r="T238" s="56"/>
      <c r="U238" s="8"/>
      <c r="V238" s="273"/>
      <c r="W238" s="265" t="s">
        <v>632</v>
      </c>
      <c r="X238" s="51">
        <v>103.5</v>
      </c>
      <c r="Y238" s="51">
        <v>105.2</v>
      </c>
      <c r="Z238" s="54">
        <f t="shared" si="100"/>
        <v>1.7000000000000028</v>
      </c>
      <c r="AA238" s="73">
        <f>100-'PLAN_EXEC ATÉ 2022)'!Z267</f>
        <v>0</v>
      </c>
      <c r="AB238" s="52">
        <f t="shared" si="101"/>
        <v>0</v>
      </c>
      <c r="AC238" s="139">
        <f>AB238*AUXILIAR!$B$51</f>
        <v>0</v>
      </c>
      <c r="AD238" s="73">
        <v>0</v>
      </c>
      <c r="AE238" s="182">
        <f t="shared" si="102"/>
        <v>0</v>
      </c>
      <c r="AF238" s="260">
        <f>AE238*AUXILIAR!$B$51</f>
        <v>0</v>
      </c>
      <c r="AG238" s="287"/>
      <c r="AH238" s="139"/>
      <c r="AI238" s="52"/>
      <c r="AJ238" s="275"/>
      <c r="AK238" s="265" t="s">
        <v>658</v>
      </c>
      <c r="AL238" s="51">
        <v>204.1</v>
      </c>
      <c r="AM238" s="51">
        <v>204.1</v>
      </c>
      <c r="AN238" s="51">
        <v>1</v>
      </c>
      <c r="AO238" s="52">
        <f>100-'PLAN_EXEC ATÉ 2022)'!AJ267</f>
        <v>0</v>
      </c>
      <c r="AP238" s="52">
        <f t="shared" si="103"/>
        <v>0</v>
      </c>
      <c r="AQ238" s="139">
        <f>AP238*AUXILIAR!$B$57</f>
        <v>0</v>
      </c>
      <c r="AR238" s="52">
        <v>0</v>
      </c>
      <c r="AS238" s="182">
        <f t="shared" si="104"/>
        <v>0</v>
      </c>
      <c r="AT238" s="260">
        <f>AS238*AUXILIAR!$B$57</f>
        <v>0</v>
      </c>
      <c r="AU238" s="287"/>
      <c r="AV238" s="139"/>
      <c r="AW238" s="52"/>
      <c r="AX238" s="275"/>
      <c r="AY238" s="128"/>
      <c r="AZ238" s="5"/>
      <c r="BA238" s="5"/>
      <c r="BB238" s="5"/>
      <c r="BC238" s="5"/>
      <c r="BD238" s="5"/>
      <c r="BE238" s="5"/>
      <c r="BF238" s="5"/>
      <c r="BG238" s="5"/>
      <c r="BH238" s="145"/>
      <c r="BI238" s="272"/>
      <c r="BJ238" s="56"/>
      <c r="BK238" s="8"/>
      <c r="BL238" s="273"/>
      <c r="BM238" s="128"/>
      <c r="BN238" s="5"/>
      <c r="BO238" s="5"/>
      <c r="BP238" s="5"/>
      <c r="BQ238" s="5"/>
      <c r="BR238" s="5"/>
      <c r="BS238" s="5"/>
      <c r="BT238" s="5"/>
      <c r="BU238" s="5"/>
      <c r="BV238" s="145"/>
      <c r="BW238" s="272"/>
      <c r="BX238" s="56"/>
      <c r="BY238" s="8"/>
      <c r="BZ238" s="273"/>
      <c r="CA238" s="128"/>
      <c r="CB238" s="5"/>
      <c r="CC238" s="5"/>
      <c r="CD238" s="5"/>
      <c r="CE238" s="5"/>
      <c r="CF238" s="5"/>
      <c r="CG238" s="5"/>
      <c r="CH238" s="5"/>
      <c r="CI238" s="5"/>
      <c r="CJ238" s="145"/>
      <c r="CK238" s="272"/>
      <c r="CL238" s="56"/>
      <c r="CM238" s="8"/>
      <c r="CN238" s="273"/>
      <c r="CO238" s="284"/>
    </row>
    <row r="239" spans="1:93" ht="60">
      <c r="A239" s="306" t="s">
        <v>33</v>
      </c>
      <c r="B239" s="8" t="s">
        <v>11</v>
      </c>
      <c r="C239" s="8">
        <v>1</v>
      </c>
      <c r="D239" s="197">
        <v>101</v>
      </c>
      <c r="E239" s="118" t="s">
        <v>166</v>
      </c>
      <c r="F239" s="195" t="s">
        <v>108</v>
      </c>
      <c r="G239" s="195" t="s">
        <v>165</v>
      </c>
      <c r="H239" s="309"/>
      <c r="I239" s="128"/>
      <c r="J239" s="5"/>
      <c r="K239" s="5"/>
      <c r="L239" s="5"/>
      <c r="M239" s="5"/>
      <c r="N239" s="5"/>
      <c r="O239" s="5"/>
      <c r="P239" s="5"/>
      <c r="Q239" s="5"/>
      <c r="R239" s="145"/>
      <c r="S239" s="276"/>
      <c r="T239" s="56"/>
      <c r="U239" s="8"/>
      <c r="V239" s="273"/>
      <c r="W239" s="265" t="s">
        <v>632</v>
      </c>
      <c r="X239" s="51">
        <v>105.2</v>
      </c>
      <c r="Y239" s="51">
        <v>117.8</v>
      </c>
      <c r="Z239" s="54">
        <f t="shared" si="100"/>
        <v>12.599999999999994</v>
      </c>
      <c r="AA239" s="73">
        <f>100-'PLAN_EXEC ATÉ 2022)'!Z268</f>
        <v>0</v>
      </c>
      <c r="AB239" s="52">
        <f t="shared" si="101"/>
        <v>0</v>
      </c>
      <c r="AC239" s="139">
        <f>AB239*AUXILIAR!$B$51</f>
        <v>0</v>
      </c>
      <c r="AD239" s="73">
        <v>0</v>
      </c>
      <c r="AE239" s="182">
        <f t="shared" si="102"/>
        <v>0</v>
      </c>
      <c r="AF239" s="260">
        <f>AE239*AUXILIAR!$B$51</f>
        <v>0</v>
      </c>
      <c r="AG239" s="287"/>
      <c r="AH239" s="139"/>
      <c r="AI239" s="52"/>
      <c r="AJ239" s="275"/>
      <c r="AK239" s="265" t="s">
        <v>659</v>
      </c>
      <c r="AL239" s="51">
        <v>243.4</v>
      </c>
      <c r="AM239" s="51">
        <v>243.4</v>
      </c>
      <c r="AN239" s="51">
        <v>1</v>
      </c>
      <c r="AO239" s="52">
        <f>100-'PLAN_EXEC ATÉ 2022)'!AJ268</f>
        <v>0</v>
      </c>
      <c r="AP239" s="52">
        <f t="shared" si="103"/>
        <v>0</v>
      </c>
      <c r="AQ239" s="139">
        <f>AP239*AUXILIAR!$B$57</f>
        <v>0</v>
      </c>
      <c r="AR239" s="52">
        <v>0</v>
      </c>
      <c r="AS239" s="182">
        <f t="shared" si="104"/>
        <v>0</v>
      </c>
      <c r="AT239" s="260">
        <f>AS239*AUXILIAR!$B$57</f>
        <v>0</v>
      </c>
      <c r="AU239" s="287"/>
      <c r="AV239" s="139"/>
      <c r="AW239" s="52"/>
      <c r="AX239" s="275"/>
      <c r="AY239" s="128"/>
      <c r="AZ239" s="5"/>
      <c r="BA239" s="5"/>
      <c r="BB239" s="5"/>
      <c r="BC239" s="5"/>
      <c r="BD239" s="5"/>
      <c r="BE239" s="5"/>
      <c r="BF239" s="5"/>
      <c r="BG239" s="5"/>
      <c r="BH239" s="145"/>
      <c r="BI239" s="272"/>
      <c r="BJ239" s="56"/>
      <c r="BK239" s="8"/>
      <c r="BL239" s="273"/>
      <c r="BM239" s="128"/>
      <c r="BN239" s="5"/>
      <c r="BO239" s="5"/>
      <c r="BP239" s="5"/>
      <c r="BQ239" s="5"/>
      <c r="BR239" s="5"/>
      <c r="BS239" s="5"/>
      <c r="BT239" s="5"/>
      <c r="BU239" s="5"/>
      <c r="BV239" s="145"/>
      <c r="BW239" s="272"/>
      <c r="BX239" s="56"/>
      <c r="BY239" s="8"/>
      <c r="BZ239" s="273"/>
      <c r="CA239" s="128"/>
      <c r="CB239" s="5"/>
      <c r="CC239" s="5"/>
      <c r="CD239" s="5"/>
      <c r="CE239" s="5"/>
      <c r="CF239" s="5"/>
      <c r="CG239" s="5"/>
      <c r="CH239" s="5"/>
      <c r="CI239" s="5"/>
      <c r="CJ239" s="145"/>
      <c r="CK239" s="272"/>
      <c r="CL239" s="56"/>
      <c r="CM239" s="8"/>
      <c r="CN239" s="273"/>
      <c r="CO239" s="284"/>
    </row>
    <row r="240" spans="1:93" ht="60">
      <c r="A240" s="306" t="s">
        <v>33</v>
      </c>
      <c r="B240" s="8" t="s">
        <v>11</v>
      </c>
      <c r="C240" s="8">
        <v>1</v>
      </c>
      <c r="D240" s="197">
        <v>101</v>
      </c>
      <c r="E240" s="118" t="s">
        <v>166</v>
      </c>
      <c r="F240" s="195" t="s">
        <v>108</v>
      </c>
      <c r="G240" s="195" t="s">
        <v>165</v>
      </c>
      <c r="H240" s="309"/>
      <c r="I240" s="128"/>
      <c r="J240" s="5"/>
      <c r="K240" s="5"/>
      <c r="L240" s="5"/>
      <c r="M240" s="5"/>
      <c r="N240" s="5"/>
      <c r="O240" s="5"/>
      <c r="P240" s="5"/>
      <c r="Q240" s="5"/>
      <c r="R240" s="145"/>
      <c r="S240" s="276"/>
      <c r="T240" s="56"/>
      <c r="U240" s="8"/>
      <c r="V240" s="273"/>
      <c r="W240" s="265" t="s">
        <v>632</v>
      </c>
      <c r="X240" s="51">
        <v>117.8</v>
      </c>
      <c r="Y240" s="51">
        <v>121.3</v>
      </c>
      <c r="Z240" s="54">
        <f t="shared" si="100"/>
        <v>3.5</v>
      </c>
      <c r="AA240" s="73">
        <f>100-'PLAN_EXEC ATÉ 2022)'!Z269</f>
        <v>0</v>
      </c>
      <c r="AB240" s="52">
        <f t="shared" si="101"/>
        <v>0</v>
      </c>
      <c r="AC240" s="139">
        <f>AB240*AUXILIAR!$B$51</f>
        <v>0</v>
      </c>
      <c r="AD240" s="73">
        <v>0</v>
      </c>
      <c r="AE240" s="182">
        <f t="shared" si="102"/>
        <v>0</v>
      </c>
      <c r="AF240" s="260">
        <f>AE240*AUXILIAR!$B$51</f>
        <v>0</v>
      </c>
      <c r="AG240" s="287"/>
      <c r="AH240" s="139"/>
      <c r="AI240" s="52"/>
      <c r="AJ240" s="275"/>
      <c r="AK240" s="265" t="s">
        <v>660</v>
      </c>
      <c r="AL240" s="51">
        <v>253.3</v>
      </c>
      <c r="AM240" s="51">
        <v>253.3</v>
      </c>
      <c r="AN240" s="51">
        <v>1</v>
      </c>
      <c r="AO240" s="52">
        <f>100-'PLAN_EXEC ATÉ 2022)'!AJ269</f>
        <v>0</v>
      </c>
      <c r="AP240" s="52">
        <f t="shared" si="103"/>
        <v>0</v>
      </c>
      <c r="AQ240" s="139">
        <f>AP240*AUXILIAR!$B$57</f>
        <v>0</v>
      </c>
      <c r="AR240" s="52">
        <v>0</v>
      </c>
      <c r="AS240" s="182">
        <f t="shared" si="104"/>
        <v>0</v>
      </c>
      <c r="AT240" s="260">
        <f>AS240*AUXILIAR!$B$57</f>
        <v>0</v>
      </c>
      <c r="AU240" s="287"/>
      <c r="AV240" s="139"/>
      <c r="AW240" s="52"/>
      <c r="AX240" s="275"/>
      <c r="AY240" s="128"/>
      <c r="AZ240" s="5"/>
      <c r="BA240" s="5"/>
      <c r="BB240" s="5"/>
      <c r="BC240" s="5"/>
      <c r="BD240" s="5"/>
      <c r="BE240" s="5"/>
      <c r="BF240" s="5"/>
      <c r="BG240" s="5"/>
      <c r="BH240" s="145"/>
      <c r="BI240" s="272"/>
      <c r="BJ240" s="56"/>
      <c r="BK240" s="8"/>
      <c r="BL240" s="273"/>
      <c r="BM240" s="128"/>
      <c r="BN240" s="5"/>
      <c r="BO240" s="5"/>
      <c r="BP240" s="5"/>
      <c r="BQ240" s="5"/>
      <c r="BR240" s="5"/>
      <c r="BS240" s="5"/>
      <c r="BT240" s="5"/>
      <c r="BU240" s="5"/>
      <c r="BV240" s="145"/>
      <c r="BW240" s="272"/>
      <c r="BX240" s="56"/>
      <c r="BY240" s="8"/>
      <c r="BZ240" s="273"/>
      <c r="CA240" s="128"/>
      <c r="CB240" s="5"/>
      <c r="CC240" s="5"/>
      <c r="CD240" s="5"/>
      <c r="CE240" s="5"/>
      <c r="CF240" s="5"/>
      <c r="CG240" s="5"/>
      <c r="CH240" s="5"/>
      <c r="CI240" s="5"/>
      <c r="CJ240" s="145"/>
      <c r="CK240" s="272"/>
      <c r="CL240" s="56"/>
      <c r="CM240" s="8"/>
      <c r="CN240" s="273"/>
      <c r="CO240" s="284"/>
    </row>
    <row r="241" spans="1:93" ht="45">
      <c r="A241" s="306" t="s">
        <v>33</v>
      </c>
      <c r="B241" s="8" t="s">
        <v>11</v>
      </c>
      <c r="C241" s="8">
        <v>1</v>
      </c>
      <c r="D241" s="197">
        <v>101</v>
      </c>
      <c r="E241" s="118" t="s">
        <v>166</v>
      </c>
      <c r="F241" s="195" t="s">
        <v>108</v>
      </c>
      <c r="G241" s="195" t="s">
        <v>165</v>
      </c>
      <c r="H241" s="309"/>
      <c r="I241" s="128"/>
      <c r="J241" s="5"/>
      <c r="K241" s="5"/>
      <c r="L241" s="5"/>
      <c r="M241" s="5"/>
      <c r="N241" s="5"/>
      <c r="O241" s="5"/>
      <c r="P241" s="5"/>
      <c r="Q241" s="5"/>
      <c r="R241" s="145"/>
      <c r="S241" s="276"/>
      <c r="T241" s="56"/>
      <c r="U241" s="8"/>
      <c r="V241" s="273"/>
      <c r="W241" s="265" t="s">
        <v>632</v>
      </c>
      <c r="X241" s="51">
        <v>121.3</v>
      </c>
      <c r="Y241" s="51">
        <v>123.2</v>
      </c>
      <c r="Z241" s="54">
        <f t="shared" si="100"/>
        <v>1.9000000000000057</v>
      </c>
      <c r="AA241" s="73">
        <f>100-'PLAN_EXEC ATÉ 2022)'!Z270</f>
        <v>0</v>
      </c>
      <c r="AB241" s="52">
        <f t="shared" si="101"/>
        <v>0</v>
      </c>
      <c r="AC241" s="139">
        <f>AB241*AUXILIAR!$B$51</f>
        <v>0</v>
      </c>
      <c r="AD241" s="73">
        <v>0</v>
      </c>
      <c r="AE241" s="182">
        <f t="shared" si="102"/>
        <v>0</v>
      </c>
      <c r="AF241" s="260">
        <f>AE241*AUXILIAR!$B$51</f>
        <v>0</v>
      </c>
      <c r="AG241" s="287"/>
      <c r="AH241" s="139"/>
      <c r="AI241" s="52"/>
      <c r="AJ241" s="275"/>
      <c r="AK241" s="265" t="s">
        <v>661</v>
      </c>
      <c r="AL241" s="51">
        <v>248.2</v>
      </c>
      <c r="AM241" s="51">
        <v>248.2</v>
      </c>
      <c r="AN241" s="51">
        <v>1</v>
      </c>
      <c r="AO241" s="52">
        <f>100-'PLAN_EXEC ATÉ 2022)'!AJ270</f>
        <v>0</v>
      </c>
      <c r="AP241" s="52">
        <f t="shared" si="103"/>
        <v>0</v>
      </c>
      <c r="AQ241" s="139">
        <f>AP241*AUXILIAR!$B$57</f>
        <v>0</v>
      </c>
      <c r="AR241" s="52">
        <v>0</v>
      </c>
      <c r="AS241" s="182">
        <f t="shared" si="104"/>
        <v>0</v>
      </c>
      <c r="AT241" s="260">
        <f>AS241*AUXILIAR!$B$57</f>
        <v>0</v>
      </c>
      <c r="AU241" s="287"/>
      <c r="AV241" s="139"/>
      <c r="AW241" s="52"/>
      <c r="AX241" s="275"/>
      <c r="AY241" s="128"/>
      <c r="AZ241" s="5"/>
      <c r="BA241" s="5"/>
      <c r="BB241" s="5"/>
      <c r="BC241" s="5"/>
      <c r="BD241" s="5"/>
      <c r="BE241" s="5"/>
      <c r="BF241" s="5"/>
      <c r="BG241" s="5"/>
      <c r="BH241" s="145"/>
      <c r="BI241" s="272"/>
      <c r="BJ241" s="56"/>
      <c r="BK241" s="8"/>
      <c r="BL241" s="273"/>
      <c r="BM241" s="128"/>
      <c r="BN241" s="5"/>
      <c r="BO241" s="5"/>
      <c r="BP241" s="5"/>
      <c r="BQ241" s="5"/>
      <c r="BR241" s="5"/>
      <c r="BS241" s="5"/>
      <c r="BT241" s="5"/>
      <c r="BU241" s="5"/>
      <c r="BV241" s="145"/>
      <c r="BW241" s="272"/>
      <c r="BX241" s="56"/>
      <c r="BY241" s="8"/>
      <c r="BZ241" s="273"/>
      <c r="CA241" s="128"/>
      <c r="CB241" s="5"/>
      <c r="CC241" s="5"/>
      <c r="CD241" s="5"/>
      <c r="CE241" s="5"/>
      <c r="CF241" s="5"/>
      <c r="CG241" s="5"/>
      <c r="CH241" s="5"/>
      <c r="CI241" s="5"/>
      <c r="CJ241" s="145"/>
      <c r="CK241" s="272"/>
      <c r="CL241" s="56"/>
      <c r="CM241" s="8"/>
      <c r="CN241" s="273"/>
      <c r="CO241" s="284"/>
    </row>
    <row r="242" spans="1:93" ht="60">
      <c r="A242" s="306" t="s">
        <v>33</v>
      </c>
      <c r="B242" s="8" t="s">
        <v>11</v>
      </c>
      <c r="C242" s="8">
        <v>1</v>
      </c>
      <c r="D242" s="197">
        <v>101</v>
      </c>
      <c r="E242" s="118" t="s">
        <v>166</v>
      </c>
      <c r="F242" s="195" t="s">
        <v>108</v>
      </c>
      <c r="G242" s="195" t="s">
        <v>165</v>
      </c>
      <c r="H242" s="309"/>
      <c r="I242" s="128"/>
      <c r="J242" s="5"/>
      <c r="K242" s="5"/>
      <c r="L242" s="5"/>
      <c r="M242" s="5"/>
      <c r="N242" s="5"/>
      <c r="O242" s="5"/>
      <c r="P242" s="5"/>
      <c r="Q242" s="5"/>
      <c r="R242" s="145"/>
      <c r="S242" s="276"/>
      <c r="T242" s="56"/>
      <c r="U242" s="8"/>
      <c r="V242" s="273"/>
      <c r="W242" s="265" t="s">
        <v>632</v>
      </c>
      <c r="X242" s="51">
        <v>123.2</v>
      </c>
      <c r="Y242" s="51">
        <v>132.5</v>
      </c>
      <c r="Z242" s="54">
        <f t="shared" si="100"/>
        <v>9.2999999999999972</v>
      </c>
      <c r="AA242" s="73">
        <f>100-'PLAN_EXEC ATÉ 2022)'!Z271</f>
        <v>0</v>
      </c>
      <c r="AB242" s="52">
        <f t="shared" si="101"/>
        <v>0</v>
      </c>
      <c r="AC242" s="139">
        <f>AB242*AUXILIAR!$B$51</f>
        <v>0</v>
      </c>
      <c r="AD242" s="73">
        <v>0</v>
      </c>
      <c r="AE242" s="182">
        <f t="shared" si="102"/>
        <v>0</v>
      </c>
      <c r="AF242" s="260">
        <f>AE242*AUXILIAR!$B$51</f>
        <v>0</v>
      </c>
      <c r="AG242" s="287"/>
      <c r="AH242" s="139"/>
      <c r="AI242" s="52"/>
      <c r="AJ242" s="275"/>
      <c r="AK242" s="265" t="s">
        <v>662</v>
      </c>
      <c r="AL242" s="51">
        <v>244.1</v>
      </c>
      <c r="AM242" s="51">
        <v>244.1</v>
      </c>
      <c r="AN242" s="51">
        <v>1</v>
      </c>
      <c r="AO242" s="52">
        <f>100-'PLAN_EXEC ATÉ 2022)'!AJ271</f>
        <v>0</v>
      </c>
      <c r="AP242" s="52">
        <f t="shared" si="103"/>
        <v>0</v>
      </c>
      <c r="AQ242" s="139">
        <f>AP242*AUXILIAR!$B$57</f>
        <v>0</v>
      </c>
      <c r="AR242" s="52">
        <v>0</v>
      </c>
      <c r="AS242" s="182">
        <f t="shared" si="104"/>
        <v>0</v>
      </c>
      <c r="AT242" s="260">
        <f>AS242*AUXILIAR!$B$57</f>
        <v>0</v>
      </c>
      <c r="AU242" s="287"/>
      <c r="AV242" s="139"/>
      <c r="AW242" s="52"/>
      <c r="AX242" s="275"/>
      <c r="AY242" s="128"/>
      <c r="AZ242" s="5"/>
      <c r="BA242" s="5"/>
      <c r="BB242" s="5"/>
      <c r="BC242" s="5"/>
      <c r="BD242" s="5"/>
      <c r="BE242" s="5"/>
      <c r="BF242" s="5"/>
      <c r="BG242" s="5"/>
      <c r="BH242" s="145"/>
      <c r="BI242" s="272"/>
      <c r="BJ242" s="56"/>
      <c r="BK242" s="8"/>
      <c r="BL242" s="273"/>
      <c r="BM242" s="128"/>
      <c r="BN242" s="5"/>
      <c r="BO242" s="5"/>
      <c r="BP242" s="5"/>
      <c r="BQ242" s="5"/>
      <c r="BR242" s="5"/>
      <c r="BS242" s="5"/>
      <c r="BT242" s="5"/>
      <c r="BU242" s="5"/>
      <c r="BV242" s="145"/>
      <c r="BW242" s="272"/>
      <c r="BX242" s="56"/>
      <c r="BY242" s="8"/>
      <c r="BZ242" s="273"/>
      <c r="CA242" s="128"/>
      <c r="CB242" s="5"/>
      <c r="CC242" s="5"/>
      <c r="CD242" s="5"/>
      <c r="CE242" s="5"/>
      <c r="CF242" s="5"/>
      <c r="CG242" s="5"/>
      <c r="CH242" s="5"/>
      <c r="CI242" s="5"/>
      <c r="CJ242" s="145"/>
      <c r="CK242" s="272"/>
      <c r="CL242" s="56"/>
      <c r="CM242" s="8"/>
      <c r="CN242" s="273"/>
      <c r="CO242" s="284"/>
    </row>
    <row r="243" spans="1:93" ht="75">
      <c r="A243" s="306" t="s">
        <v>33</v>
      </c>
      <c r="B243" s="8" t="s">
        <v>11</v>
      </c>
      <c r="C243" s="8">
        <v>1</v>
      </c>
      <c r="D243" s="197">
        <v>101</v>
      </c>
      <c r="E243" s="118" t="s">
        <v>166</v>
      </c>
      <c r="F243" s="195" t="s">
        <v>108</v>
      </c>
      <c r="G243" s="195" t="s">
        <v>165</v>
      </c>
      <c r="H243" s="309"/>
      <c r="I243" s="128"/>
      <c r="J243" s="5"/>
      <c r="K243" s="5"/>
      <c r="L243" s="5"/>
      <c r="M243" s="5"/>
      <c r="N243" s="5"/>
      <c r="O243" s="5"/>
      <c r="P243" s="5"/>
      <c r="Q243" s="5"/>
      <c r="R243" s="145"/>
      <c r="S243" s="276"/>
      <c r="T243" s="56"/>
      <c r="U243" s="8"/>
      <c r="V243" s="273"/>
      <c r="W243" s="265" t="s">
        <v>632</v>
      </c>
      <c r="X243" s="51">
        <v>132.5</v>
      </c>
      <c r="Y243" s="51">
        <v>144.19999999999999</v>
      </c>
      <c r="Z243" s="54">
        <f t="shared" si="100"/>
        <v>11.699999999999989</v>
      </c>
      <c r="AA243" s="73">
        <f>100-'PLAN_EXEC ATÉ 2022)'!Z272</f>
        <v>0</v>
      </c>
      <c r="AB243" s="52">
        <f t="shared" si="101"/>
        <v>0</v>
      </c>
      <c r="AC243" s="139">
        <f>AB243*AUXILIAR!$B$51</f>
        <v>0</v>
      </c>
      <c r="AD243" s="73">
        <v>0</v>
      </c>
      <c r="AE243" s="182">
        <f t="shared" si="102"/>
        <v>0</v>
      </c>
      <c r="AF243" s="260">
        <f>AE243*AUXILIAR!$B$51</f>
        <v>0</v>
      </c>
      <c r="AG243" s="287"/>
      <c r="AH243" s="139"/>
      <c r="AI243" s="52"/>
      <c r="AJ243" s="275"/>
      <c r="AK243" s="265" t="s">
        <v>663</v>
      </c>
      <c r="AL243" s="51">
        <v>297.39999999999998</v>
      </c>
      <c r="AM243" s="51">
        <v>297.39999999999998</v>
      </c>
      <c r="AN243" s="51">
        <v>1</v>
      </c>
      <c r="AO243" s="52">
        <f>100-'PLAN_EXEC ATÉ 2022)'!AJ272</f>
        <v>70</v>
      </c>
      <c r="AP243" s="52">
        <f t="shared" si="103"/>
        <v>0.7</v>
      </c>
      <c r="AQ243" s="139">
        <f>AP243*AUXILIAR!$B$57</f>
        <v>14000000</v>
      </c>
      <c r="AR243" s="52">
        <v>0</v>
      </c>
      <c r="AS243" s="182">
        <f t="shared" si="104"/>
        <v>0</v>
      </c>
      <c r="AT243" s="260">
        <f>AS243*AUXILIAR!$B$57</f>
        <v>0</v>
      </c>
      <c r="AU243" s="287"/>
      <c r="AV243" s="139"/>
      <c r="AW243" s="52"/>
      <c r="AX243" s="275"/>
      <c r="AY243" s="128"/>
      <c r="AZ243" s="5"/>
      <c r="BA243" s="5"/>
      <c r="BB243" s="5"/>
      <c r="BC243" s="5"/>
      <c r="BD243" s="5"/>
      <c r="BE243" s="5"/>
      <c r="BF243" s="5"/>
      <c r="BG243" s="5"/>
      <c r="BH243" s="145"/>
      <c r="BI243" s="272"/>
      <c r="BJ243" s="56"/>
      <c r="BK243" s="8"/>
      <c r="BL243" s="273"/>
      <c r="BM243" s="128"/>
      <c r="BN243" s="5"/>
      <c r="BO243" s="5"/>
      <c r="BP243" s="5"/>
      <c r="BQ243" s="5"/>
      <c r="BR243" s="5"/>
      <c r="BS243" s="5"/>
      <c r="BT243" s="5"/>
      <c r="BU243" s="5"/>
      <c r="BV243" s="145"/>
      <c r="BW243" s="272"/>
      <c r="BX243" s="56"/>
      <c r="BY243" s="8"/>
      <c r="BZ243" s="273"/>
      <c r="CA243" s="128"/>
      <c r="CB243" s="5"/>
      <c r="CC243" s="5"/>
      <c r="CD243" s="5"/>
      <c r="CE243" s="5"/>
      <c r="CF243" s="5"/>
      <c r="CG243" s="5"/>
      <c r="CH243" s="5"/>
      <c r="CI243" s="5"/>
      <c r="CJ243" s="145"/>
      <c r="CK243" s="272"/>
      <c r="CL243" s="56"/>
      <c r="CM243" s="8"/>
      <c r="CN243" s="273"/>
      <c r="CO243" s="284"/>
    </row>
    <row r="244" spans="1:93" ht="45">
      <c r="A244" s="306" t="s">
        <v>33</v>
      </c>
      <c r="B244" s="8" t="s">
        <v>11</v>
      </c>
      <c r="C244" s="8">
        <v>1</v>
      </c>
      <c r="D244" s="197">
        <v>101</v>
      </c>
      <c r="E244" s="118" t="s">
        <v>166</v>
      </c>
      <c r="F244" s="195" t="s">
        <v>108</v>
      </c>
      <c r="G244" s="195" t="s">
        <v>165</v>
      </c>
      <c r="H244" s="309"/>
      <c r="I244" s="128"/>
      <c r="J244" s="5"/>
      <c r="K244" s="5"/>
      <c r="L244" s="5"/>
      <c r="M244" s="5"/>
      <c r="N244" s="5"/>
      <c r="O244" s="5"/>
      <c r="P244" s="5"/>
      <c r="Q244" s="5"/>
      <c r="R244" s="145"/>
      <c r="S244" s="276"/>
      <c r="T244" s="56"/>
      <c r="U244" s="8"/>
      <c r="V244" s="273"/>
      <c r="W244" s="265" t="s">
        <v>632</v>
      </c>
      <c r="X244" s="51">
        <v>190.3</v>
      </c>
      <c r="Y244" s="51">
        <v>202</v>
      </c>
      <c r="Z244" s="54">
        <f t="shared" si="100"/>
        <v>11.699999999999989</v>
      </c>
      <c r="AA244" s="73">
        <f>100-'PLAN_EXEC ATÉ 2022)'!Z273</f>
        <v>0</v>
      </c>
      <c r="AB244" s="52">
        <f t="shared" si="101"/>
        <v>0</v>
      </c>
      <c r="AC244" s="139">
        <f>AB244*AUXILIAR!$B$51</f>
        <v>0</v>
      </c>
      <c r="AD244" s="73">
        <v>0</v>
      </c>
      <c r="AE244" s="182">
        <f t="shared" si="102"/>
        <v>0</v>
      </c>
      <c r="AF244" s="260">
        <f>AE244*AUXILIAR!$B$51</f>
        <v>0</v>
      </c>
      <c r="AG244" s="287"/>
      <c r="AH244" s="139"/>
      <c r="AI244" s="52"/>
      <c r="AJ244" s="275"/>
      <c r="AK244" s="265" t="s">
        <v>664</v>
      </c>
      <c r="AL244" s="51">
        <v>260.10000000000002</v>
      </c>
      <c r="AM244" s="51">
        <v>260.10000000000002</v>
      </c>
      <c r="AN244" s="51">
        <v>1</v>
      </c>
      <c r="AO244" s="52">
        <f>100-'PLAN_EXEC ATÉ 2022)'!AJ273</f>
        <v>60</v>
      </c>
      <c r="AP244" s="52">
        <f t="shared" si="103"/>
        <v>0.6</v>
      </c>
      <c r="AQ244" s="139">
        <f>AP244*AUXILIAR!$B$57</f>
        <v>12000000</v>
      </c>
      <c r="AR244" s="52">
        <v>0</v>
      </c>
      <c r="AS244" s="182">
        <f t="shared" si="104"/>
        <v>0</v>
      </c>
      <c r="AT244" s="260">
        <f>AS244*AUXILIAR!$B$57</f>
        <v>0</v>
      </c>
      <c r="AU244" s="287"/>
      <c r="AV244" s="139"/>
      <c r="AW244" s="52"/>
      <c r="AX244" s="275"/>
      <c r="AY244" s="128"/>
      <c r="AZ244" s="5"/>
      <c r="BA244" s="5"/>
      <c r="BB244" s="5"/>
      <c r="BC244" s="5"/>
      <c r="BD244" s="5"/>
      <c r="BE244" s="5"/>
      <c r="BF244" s="5"/>
      <c r="BG244" s="5"/>
      <c r="BH244" s="145"/>
      <c r="BI244" s="272"/>
      <c r="BJ244" s="56"/>
      <c r="BK244" s="8"/>
      <c r="BL244" s="273"/>
      <c r="BM244" s="128"/>
      <c r="BN244" s="5"/>
      <c r="BO244" s="5"/>
      <c r="BP244" s="5"/>
      <c r="BQ244" s="5"/>
      <c r="BR244" s="5"/>
      <c r="BS244" s="5"/>
      <c r="BT244" s="5"/>
      <c r="BU244" s="5"/>
      <c r="BV244" s="145"/>
      <c r="BW244" s="272"/>
      <c r="BX244" s="56"/>
      <c r="BY244" s="8"/>
      <c r="BZ244" s="273"/>
      <c r="CA244" s="128"/>
      <c r="CB244" s="5"/>
      <c r="CC244" s="5"/>
      <c r="CD244" s="5"/>
      <c r="CE244" s="5"/>
      <c r="CF244" s="5"/>
      <c r="CG244" s="5"/>
      <c r="CH244" s="5"/>
      <c r="CI244" s="5"/>
      <c r="CJ244" s="145"/>
      <c r="CK244" s="272"/>
      <c r="CL244" s="56"/>
      <c r="CM244" s="8"/>
      <c r="CN244" s="273"/>
      <c r="CO244" s="284"/>
    </row>
    <row r="245" spans="1:93" ht="30">
      <c r="A245" s="306" t="s">
        <v>33</v>
      </c>
      <c r="B245" s="8" t="s">
        <v>11</v>
      </c>
      <c r="C245" s="8">
        <v>1</v>
      </c>
      <c r="D245" s="197">
        <v>101</v>
      </c>
      <c r="E245" s="118" t="s">
        <v>166</v>
      </c>
      <c r="F245" s="195" t="s">
        <v>108</v>
      </c>
      <c r="G245" s="195" t="s">
        <v>165</v>
      </c>
      <c r="H245" s="309"/>
      <c r="I245" s="128"/>
      <c r="J245" s="5"/>
      <c r="K245" s="5"/>
      <c r="L245" s="5"/>
      <c r="M245" s="5"/>
      <c r="N245" s="5"/>
      <c r="O245" s="5"/>
      <c r="P245" s="5"/>
      <c r="Q245" s="5"/>
      <c r="R245" s="145"/>
      <c r="S245" s="276"/>
      <c r="T245" s="56"/>
      <c r="U245" s="8"/>
      <c r="V245" s="273"/>
      <c r="W245" s="265" t="s">
        <v>632</v>
      </c>
      <c r="X245" s="51">
        <v>202</v>
      </c>
      <c r="Y245" s="51">
        <v>205.6</v>
      </c>
      <c r="Z245" s="54">
        <f t="shared" si="100"/>
        <v>3.5999999999999943</v>
      </c>
      <c r="AA245" s="73">
        <f>100-'PLAN_EXEC ATÉ 2022)'!Z274</f>
        <v>0</v>
      </c>
      <c r="AB245" s="52">
        <f t="shared" si="101"/>
        <v>0</v>
      </c>
      <c r="AC245" s="139">
        <f>AB245*AUXILIAR!$B$51</f>
        <v>0</v>
      </c>
      <c r="AD245" s="73">
        <v>0</v>
      </c>
      <c r="AE245" s="182">
        <f t="shared" si="102"/>
        <v>0</v>
      </c>
      <c r="AF245" s="260">
        <f>AE245*AUXILIAR!$B$51</f>
        <v>0</v>
      </c>
      <c r="AG245" s="287"/>
      <c r="AH245" s="139"/>
      <c r="AI245" s="52"/>
      <c r="AJ245" s="275"/>
      <c r="AK245" s="265" t="s">
        <v>666</v>
      </c>
      <c r="AL245" s="51">
        <v>194.1</v>
      </c>
      <c r="AM245" s="51">
        <v>194.1</v>
      </c>
      <c r="AN245" s="51">
        <v>1</v>
      </c>
      <c r="AO245" s="52">
        <f>100-'PLAN_EXEC ATÉ 2022)'!AJ275</f>
        <v>0</v>
      </c>
      <c r="AP245" s="52">
        <f t="shared" si="103"/>
        <v>0</v>
      </c>
      <c r="AQ245" s="139">
        <f>AP245*AUXILIAR!$B$59</f>
        <v>0</v>
      </c>
      <c r="AR245" s="52">
        <v>0</v>
      </c>
      <c r="AS245" s="182">
        <f t="shared" si="104"/>
        <v>0</v>
      </c>
      <c r="AT245" s="260">
        <f>AS245*AUXILIAR!$B$59</f>
        <v>0</v>
      </c>
      <c r="AU245" s="287"/>
      <c r="AV245" s="139"/>
      <c r="AW245" s="52"/>
      <c r="AX245" s="275"/>
      <c r="AY245" s="128"/>
      <c r="AZ245" s="5"/>
      <c r="BA245" s="5"/>
      <c r="BB245" s="5"/>
      <c r="BC245" s="5"/>
      <c r="BD245" s="5"/>
      <c r="BE245" s="5"/>
      <c r="BF245" s="5"/>
      <c r="BG245" s="5"/>
      <c r="BH245" s="145"/>
      <c r="BI245" s="272"/>
      <c r="BJ245" s="56"/>
      <c r="BK245" s="8"/>
      <c r="BL245" s="273"/>
      <c r="BM245" s="128"/>
      <c r="BN245" s="5"/>
      <c r="BO245" s="5"/>
      <c r="BP245" s="5"/>
      <c r="BQ245" s="5"/>
      <c r="BR245" s="5"/>
      <c r="BS245" s="5"/>
      <c r="BT245" s="5"/>
      <c r="BU245" s="5"/>
      <c r="BV245" s="145"/>
      <c r="BW245" s="272"/>
      <c r="BX245" s="56"/>
      <c r="BY245" s="8"/>
      <c r="BZ245" s="273"/>
      <c r="CA245" s="128"/>
      <c r="CB245" s="5"/>
      <c r="CC245" s="5"/>
      <c r="CD245" s="5"/>
      <c r="CE245" s="5"/>
      <c r="CF245" s="5"/>
      <c r="CG245" s="5"/>
      <c r="CH245" s="5"/>
      <c r="CI245" s="5"/>
      <c r="CJ245" s="145"/>
      <c r="CK245" s="272"/>
      <c r="CL245" s="56"/>
      <c r="CM245" s="8"/>
      <c r="CN245" s="273"/>
      <c r="CO245" s="284"/>
    </row>
    <row r="246" spans="1:93" ht="30">
      <c r="A246" s="306" t="s">
        <v>33</v>
      </c>
      <c r="B246" s="8" t="s">
        <v>11</v>
      </c>
      <c r="C246" s="8">
        <v>1</v>
      </c>
      <c r="D246" s="197">
        <v>101</v>
      </c>
      <c r="E246" s="118" t="s">
        <v>166</v>
      </c>
      <c r="F246" s="195" t="s">
        <v>108</v>
      </c>
      <c r="G246" s="195" t="s">
        <v>165</v>
      </c>
      <c r="H246" s="309"/>
      <c r="I246" s="128"/>
      <c r="J246" s="5"/>
      <c r="K246" s="5"/>
      <c r="L246" s="5"/>
      <c r="M246" s="5"/>
      <c r="N246" s="5"/>
      <c r="O246" s="5"/>
      <c r="P246" s="5"/>
      <c r="Q246" s="5"/>
      <c r="R246" s="145"/>
      <c r="S246" s="276"/>
      <c r="T246" s="56"/>
      <c r="U246" s="8"/>
      <c r="V246" s="273"/>
      <c r="W246" s="265" t="s">
        <v>632</v>
      </c>
      <c r="X246" s="51">
        <v>208.6</v>
      </c>
      <c r="Y246" s="51">
        <v>210</v>
      </c>
      <c r="Z246" s="54">
        <f t="shared" si="100"/>
        <v>1.4000000000000057</v>
      </c>
      <c r="AA246" s="73">
        <f>100-'PLAN_EXEC ATÉ 2022)'!Z275</f>
        <v>0</v>
      </c>
      <c r="AB246" s="52">
        <f t="shared" si="101"/>
        <v>0</v>
      </c>
      <c r="AC246" s="139">
        <f>AB246*AUXILIAR!$B$51</f>
        <v>0</v>
      </c>
      <c r="AD246" s="73">
        <v>0</v>
      </c>
      <c r="AE246" s="182">
        <f t="shared" si="102"/>
        <v>0</v>
      </c>
      <c r="AF246" s="260">
        <f>AE246*AUXILIAR!$B$51</f>
        <v>0</v>
      </c>
      <c r="AG246" s="287"/>
      <c r="AH246" s="139"/>
      <c r="AI246" s="52"/>
      <c r="AJ246" s="275"/>
      <c r="AK246" s="265" t="s">
        <v>669</v>
      </c>
      <c r="AL246" s="51">
        <v>92.8</v>
      </c>
      <c r="AM246" s="51">
        <v>92.8</v>
      </c>
      <c r="AN246" s="51">
        <v>1</v>
      </c>
      <c r="AO246" s="52">
        <f>100-'PLAN_EXEC ATÉ 2022)'!AJ277</f>
        <v>0</v>
      </c>
      <c r="AP246" s="52">
        <f t="shared" si="103"/>
        <v>0</v>
      </c>
      <c r="AQ246" s="139">
        <f>AP246*AUXILIAR!$B$59</f>
        <v>0</v>
      </c>
      <c r="AR246" s="52">
        <v>0</v>
      </c>
      <c r="AS246" s="182">
        <f t="shared" si="104"/>
        <v>0</v>
      </c>
      <c r="AT246" s="260">
        <f>AS246*AUXILIAR!$B$59</f>
        <v>0</v>
      </c>
      <c r="AU246" s="287"/>
      <c r="AV246" s="139"/>
      <c r="AW246" s="52"/>
      <c r="AX246" s="275"/>
      <c r="AY246" s="128"/>
      <c r="AZ246" s="5"/>
      <c r="BA246" s="5"/>
      <c r="BB246" s="5"/>
      <c r="BC246" s="5"/>
      <c r="BD246" s="5"/>
      <c r="BE246" s="5"/>
      <c r="BF246" s="5"/>
      <c r="BG246" s="5"/>
      <c r="BH246" s="145"/>
      <c r="BI246" s="272"/>
      <c r="BJ246" s="56"/>
      <c r="BK246" s="8"/>
      <c r="BL246" s="273"/>
      <c r="BM246" s="128"/>
      <c r="BN246" s="5"/>
      <c r="BO246" s="5"/>
      <c r="BP246" s="5"/>
      <c r="BQ246" s="5"/>
      <c r="BR246" s="5"/>
      <c r="BS246" s="5"/>
      <c r="BT246" s="5"/>
      <c r="BU246" s="5"/>
      <c r="BV246" s="145"/>
      <c r="BW246" s="272"/>
      <c r="BX246" s="56"/>
      <c r="BY246" s="8"/>
      <c r="BZ246" s="273"/>
      <c r="CA246" s="128"/>
      <c r="CB246" s="5"/>
      <c r="CC246" s="5"/>
      <c r="CD246" s="5"/>
      <c r="CE246" s="5"/>
      <c r="CF246" s="5"/>
      <c r="CG246" s="5"/>
      <c r="CH246" s="5"/>
      <c r="CI246" s="5"/>
      <c r="CJ246" s="145"/>
      <c r="CK246" s="272"/>
      <c r="CL246" s="56"/>
      <c r="CM246" s="8"/>
      <c r="CN246" s="273"/>
      <c r="CO246" s="284"/>
    </row>
    <row r="247" spans="1:93" ht="30">
      <c r="A247" s="306" t="s">
        <v>33</v>
      </c>
      <c r="B247" s="8" t="s">
        <v>11</v>
      </c>
      <c r="C247" s="8">
        <v>1</v>
      </c>
      <c r="D247" s="197">
        <v>101</v>
      </c>
      <c r="E247" s="118" t="s">
        <v>166</v>
      </c>
      <c r="F247" s="195" t="s">
        <v>108</v>
      </c>
      <c r="G247" s="195" t="s">
        <v>165</v>
      </c>
      <c r="H247" s="309"/>
      <c r="I247" s="128"/>
      <c r="J247" s="5"/>
      <c r="K247" s="5"/>
      <c r="L247" s="5"/>
      <c r="M247" s="5"/>
      <c r="N247" s="5"/>
      <c r="O247" s="5"/>
      <c r="P247" s="5"/>
      <c r="Q247" s="5"/>
      <c r="R247" s="145"/>
      <c r="S247" s="276"/>
      <c r="T247" s="56"/>
      <c r="U247" s="8"/>
      <c r="V247" s="273"/>
      <c r="W247" s="265" t="s">
        <v>632</v>
      </c>
      <c r="X247" s="51">
        <v>210</v>
      </c>
      <c r="Y247" s="51">
        <v>215.3</v>
      </c>
      <c r="Z247" s="54">
        <f t="shared" si="100"/>
        <v>5.3000000000000114</v>
      </c>
      <c r="AA247" s="73">
        <f>100-'PLAN_EXEC ATÉ 2022)'!Z276</f>
        <v>0</v>
      </c>
      <c r="AB247" s="52">
        <f t="shared" si="101"/>
        <v>0</v>
      </c>
      <c r="AC247" s="139">
        <f>AB247*AUXILIAR!$B$51</f>
        <v>0</v>
      </c>
      <c r="AD247" s="73">
        <v>0</v>
      </c>
      <c r="AE247" s="182">
        <f t="shared" si="102"/>
        <v>0</v>
      </c>
      <c r="AF247" s="260">
        <f>AE247*AUXILIAR!$B$51</f>
        <v>0</v>
      </c>
      <c r="AG247" s="287"/>
      <c r="AH247" s="139"/>
      <c r="AI247" s="52"/>
      <c r="AJ247" s="275"/>
      <c r="AK247" s="265" t="s">
        <v>669</v>
      </c>
      <c r="AL247" s="51">
        <v>101.1</v>
      </c>
      <c r="AM247" s="51">
        <v>101.1</v>
      </c>
      <c r="AN247" s="51">
        <v>1</v>
      </c>
      <c r="AO247" s="52">
        <f>100-'PLAN_EXEC ATÉ 2022)'!AJ278</f>
        <v>0</v>
      </c>
      <c r="AP247" s="52">
        <f t="shared" si="103"/>
        <v>0</v>
      </c>
      <c r="AQ247" s="139">
        <f>AP247*AUXILIAR!$B$59</f>
        <v>0</v>
      </c>
      <c r="AR247" s="52">
        <v>0</v>
      </c>
      <c r="AS247" s="182">
        <f t="shared" si="104"/>
        <v>0</v>
      </c>
      <c r="AT247" s="260">
        <f>AS247*AUXILIAR!$B$59</f>
        <v>0</v>
      </c>
      <c r="AU247" s="287"/>
      <c r="AV247" s="139"/>
      <c r="AW247" s="52"/>
      <c r="AX247" s="275"/>
      <c r="AY247" s="128"/>
      <c r="AZ247" s="5"/>
      <c r="BA247" s="5"/>
      <c r="BB247" s="5"/>
      <c r="BC247" s="5"/>
      <c r="BD247" s="5"/>
      <c r="BE247" s="5"/>
      <c r="BF247" s="5"/>
      <c r="BG247" s="5"/>
      <c r="BH247" s="145"/>
      <c r="BI247" s="272"/>
      <c r="BJ247" s="56"/>
      <c r="BK247" s="8"/>
      <c r="BL247" s="273"/>
      <c r="BM247" s="128"/>
      <c r="BN247" s="5"/>
      <c r="BO247" s="5"/>
      <c r="BP247" s="5"/>
      <c r="BQ247" s="5"/>
      <c r="BR247" s="5"/>
      <c r="BS247" s="5"/>
      <c r="BT247" s="5"/>
      <c r="BU247" s="5"/>
      <c r="BV247" s="145"/>
      <c r="BW247" s="272"/>
      <c r="BX247" s="56"/>
      <c r="BY247" s="8"/>
      <c r="BZ247" s="273"/>
      <c r="CA247" s="128"/>
      <c r="CB247" s="5"/>
      <c r="CC247" s="5"/>
      <c r="CD247" s="5"/>
      <c r="CE247" s="5"/>
      <c r="CF247" s="5"/>
      <c r="CG247" s="5"/>
      <c r="CH247" s="5"/>
      <c r="CI247" s="5"/>
      <c r="CJ247" s="145"/>
      <c r="CK247" s="272"/>
      <c r="CL247" s="56"/>
      <c r="CM247" s="8"/>
      <c r="CN247" s="273"/>
      <c r="CO247" s="284"/>
    </row>
    <row r="248" spans="1:93" ht="30">
      <c r="A248" s="306" t="s">
        <v>33</v>
      </c>
      <c r="B248" s="8" t="s">
        <v>11</v>
      </c>
      <c r="C248" s="8">
        <v>1</v>
      </c>
      <c r="D248" s="197">
        <v>101</v>
      </c>
      <c r="E248" s="118" t="s">
        <v>166</v>
      </c>
      <c r="F248" s="195" t="s">
        <v>108</v>
      </c>
      <c r="G248" s="195" t="s">
        <v>165</v>
      </c>
      <c r="H248" s="309"/>
      <c r="I248" s="128"/>
      <c r="J248" s="5"/>
      <c r="K248" s="5"/>
      <c r="L248" s="5"/>
      <c r="M248" s="5"/>
      <c r="N248" s="5"/>
      <c r="O248" s="5"/>
      <c r="P248" s="5"/>
      <c r="Q248" s="5"/>
      <c r="R248" s="145"/>
      <c r="S248" s="276"/>
      <c r="T248" s="56"/>
      <c r="U248" s="8"/>
      <c r="V248" s="273"/>
      <c r="W248" s="265" t="s">
        <v>632</v>
      </c>
      <c r="X248" s="51">
        <v>215.3</v>
      </c>
      <c r="Y248" s="51">
        <v>217.1</v>
      </c>
      <c r="Z248" s="54">
        <f>Y248-X248</f>
        <v>1.7999999999999829</v>
      </c>
      <c r="AA248" s="214">
        <f>100-('PLAN_EXEC ATÉ 2022)'!Z277+'META_EXEC 2023'!AA199)</f>
        <v>0</v>
      </c>
      <c r="AB248" s="52">
        <f>Z248*AA248/100</f>
        <v>0</v>
      </c>
      <c r="AC248" s="139">
        <f>AB248*AUXILIAR!$B$51</f>
        <v>0</v>
      </c>
      <c r="AD248" s="73">
        <v>0</v>
      </c>
      <c r="AE248" s="182">
        <f>AB248*AD248/100</f>
        <v>0</v>
      </c>
      <c r="AF248" s="260">
        <f>AE248*AUXILIAR!$B$51</f>
        <v>0</v>
      </c>
      <c r="AG248" s="287"/>
      <c r="AH248" s="139"/>
      <c r="AI248" s="52"/>
      <c r="AJ248" s="275"/>
      <c r="AK248" s="265" t="s">
        <v>669</v>
      </c>
      <c r="AL248" s="51">
        <v>113.3</v>
      </c>
      <c r="AM248" s="51">
        <v>113.3</v>
      </c>
      <c r="AN248" s="51">
        <v>1</v>
      </c>
      <c r="AO248" s="52">
        <f>100-'PLAN_EXEC ATÉ 2022)'!AJ279</f>
        <v>0</v>
      </c>
      <c r="AP248" s="52">
        <f t="shared" si="103"/>
        <v>0</v>
      </c>
      <c r="AQ248" s="139">
        <f>AP248*AUXILIAR!$B$59</f>
        <v>0</v>
      </c>
      <c r="AR248" s="52">
        <v>0</v>
      </c>
      <c r="AS248" s="182">
        <f t="shared" si="104"/>
        <v>0</v>
      </c>
      <c r="AT248" s="260">
        <f>AS248*AUXILIAR!$B$59</f>
        <v>0</v>
      </c>
      <c r="AU248" s="287"/>
      <c r="AV248" s="139"/>
      <c r="AW248" s="52"/>
      <c r="AX248" s="275"/>
      <c r="AY248" s="128"/>
      <c r="AZ248" s="5"/>
      <c r="BA248" s="5"/>
      <c r="BB248" s="5"/>
      <c r="BC248" s="5"/>
      <c r="BD248" s="5"/>
      <c r="BE248" s="5"/>
      <c r="BF248" s="5"/>
      <c r="BG248" s="5"/>
      <c r="BH248" s="145"/>
      <c r="BI248" s="272"/>
      <c r="BJ248" s="56"/>
      <c r="BK248" s="8"/>
      <c r="BL248" s="273"/>
      <c r="BM248" s="128"/>
      <c r="BN248" s="5"/>
      <c r="BO248" s="5"/>
      <c r="BP248" s="5"/>
      <c r="BQ248" s="5"/>
      <c r="BR248" s="5"/>
      <c r="BS248" s="5"/>
      <c r="BT248" s="5"/>
      <c r="BU248" s="5"/>
      <c r="BV248" s="145"/>
      <c r="BW248" s="272"/>
      <c r="BX248" s="56"/>
      <c r="BY248" s="8"/>
      <c r="BZ248" s="273"/>
      <c r="CA248" s="128"/>
      <c r="CB248" s="5"/>
      <c r="CC248" s="5"/>
      <c r="CD248" s="5"/>
      <c r="CE248" s="5"/>
      <c r="CF248" s="5"/>
      <c r="CG248" s="5"/>
      <c r="CH248" s="5"/>
      <c r="CI248" s="5"/>
      <c r="CJ248" s="145"/>
      <c r="CK248" s="272"/>
      <c r="CL248" s="56"/>
      <c r="CM248" s="8"/>
      <c r="CN248" s="273"/>
      <c r="CO248" s="284"/>
    </row>
    <row r="249" spans="1:93" ht="30">
      <c r="A249" s="306" t="s">
        <v>33</v>
      </c>
      <c r="B249" s="8" t="s">
        <v>11</v>
      </c>
      <c r="C249" s="8">
        <v>1</v>
      </c>
      <c r="D249" s="197">
        <v>101</v>
      </c>
      <c r="E249" s="118" t="s">
        <v>166</v>
      </c>
      <c r="F249" s="195" t="s">
        <v>108</v>
      </c>
      <c r="G249" s="195" t="s">
        <v>165</v>
      </c>
      <c r="H249" s="309"/>
      <c r="I249" s="128"/>
      <c r="J249" s="5"/>
      <c r="K249" s="5"/>
      <c r="L249" s="5"/>
      <c r="M249" s="5"/>
      <c r="N249" s="5"/>
      <c r="O249" s="5"/>
      <c r="P249" s="5"/>
      <c r="Q249" s="5"/>
      <c r="R249" s="145"/>
      <c r="S249" s="276"/>
      <c r="T249" s="56"/>
      <c r="U249" s="8"/>
      <c r="V249" s="273"/>
      <c r="W249" s="265" t="s">
        <v>632</v>
      </c>
      <c r="X249" s="51">
        <v>217.1</v>
      </c>
      <c r="Y249" s="51">
        <v>228.8</v>
      </c>
      <c r="Z249" s="54">
        <f>Y249-X249</f>
        <v>11.700000000000017</v>
      </c>
      <c r="AA249" s="73">
        <f>100-'PLAN_EXEC ATÉ 2022)'!Z278</f>
        <v>0</v>
      </c>
      <c r="AB249" s="52">
        <f>Z249*AA249/100</f>
        <v>0</v>
      </c>
      <c r="AC249" s="139">
        <f>AB249*AUXILIAR!$B$51</f>
        <v>0</v>
      </c>
      <c r="AD249" s="73">
        <v>0</v>
      </c>
      <c r="AE249" s="182">
        <f>AB249*AD249/100</f>
        <v>0</v>
      </c>
      <c r="AF249" s="260">
        <f>AE249*AUXILIAR!$B$51</f>
        <v>0</v>
      </c>
      <c r="AG249" s="287"/>
      <c r="AH249" s="139"/>
      <c r="AI249" s="52"/>
      <c r="AJ249" s="275"/>
      <c r="AK249" s="265" t="s">
        <v>669</v>
      </c>
      <c r="AL249" s="51">
        <v>122.14</v>
      </c>
      <c r="AM249" s="51">
        <v>122.14</v>
      </c>
      <c r="AN249" s="51">
        <v>1</v>
      </c>
      <c r="AO249" s="52">
        <f>100-'PLAN_EXEC ATÉ 2022)'!AJ280</f>
        <v>0</v>
      </c>
      <c r="AP249" s="52">
        <f t="shared" si="103"/>
        <v>0</v>
      </c>
      <c r="AQ249" s="139">
        <f>AP249*AUXILIAR!$B$59</f>
        <v>0</v>
      </c>
      <c r="AR249" s="52">
        <v>0</v>
      </c>
      <c r="AS249" s="182">
        <f t="shared" si="104"/>
        <v>0</v>
      </c>
      <c r="AT249" s="260">
        <f>AS249*AUXILIAR!$B$59</f>
        <v>0</v>
      </c>
      <c r="AU249" s="287"/>
      <c r="AV249" s="139"/>
      <c r="AW249" s="52"/>
      <c r="AX249" s="275"/>
      <c r="AY249" s="128"/>
      <c r="AZ249" s="5"/>
      <c r="BA249" s="5"/>
      <c r="BB249" s="5"/>
      <c r="BC249" s="5"/>
      <c r="BD249" s="5"/>
      <c r="BE249" s="5"/>
      <c r="BF249" s="5"/>
      <c r="BG249" s="5"/>
      <c r="BH249" s="145"/>
      <c r="BI249" s="272"/>
      <c r="BJ249" s="56"/>
      <c r="BK249" s="8"/>
      <c r="BL249" s="273"/>
      <c r="BM249" s="128"/>
      <c r="BN249" s="5"/>
      <c r="BO249" s="5"/>
      <c r="BP249" s="5"/>
      <c r="BQ249" s="5"/>
      <c r="BR249" s="5"/>
      <c r="BS249" s="5"/>
      <c r="BT249" s="5"/>
      <c r="BU249" s="5"/>
      <c r="BV249" s="145"/>
      <c r="BW249" s="272"/>
      <c r="BX249" s="56"/>
      <c r="BY249" s="8"/>
      <c r="BZ249" s="273"/>
      <c r="CA249" s="128"/>
      <c r="CB249" s="5"/>
      <c r="CC249" s="5"/>
      <c r="CD249" s="5"/>
      <c r="CE249" s="5"/>
      <c r="CF249" s="5"/>
      <c r="CG249" s="5"/>
      <c r="CH249" s="5"/>
      <c r="CI249" s="5"/>
      <c r="CJ249" s="145"/>
      <c r="CK249" s="272"/>
      <c r="CL249" s="56"/>
      <c r="CM249" s="8"/>
      <c r="CN249" s="273"/>
      <c r="CO249" s="284"/>
    </row>
    <row r="250" spans="1:93" ht="15.75" customHeight="1">
      <c r="A250" s="306" t="s">
        <v>33</v>
      </c>
      <c r="B250" s="8" t="s">
        <v>11</v>
      </c>
      <c r="C250" s="8">
        <v>1</v>
      </c>
      <c r="D250" s="197">
        <v>101</v>
      </c>
      <c r="E250" s="118" t="s">
        <v>166</v>
      </c>
      <c r="F250" s="195" t="s">
        <v>108</v>
      </c>
      <c r="G250" s="195" t="s">
        <v>165</v>
      </c>
      <c r="H250" s="309"/>
      <c r="I250" s="128"/>
      <c r="J250" s="5"/>
      <c r="K250" s="5"/>
      <c r="L250" s="5"/>
      <c r="M250" s="5"/>
      <c r="N250" s="5"/>
      <c r="O250" s="5"/>
      <c r="P250" s="5"/>
      <c r="Q250" s="5"/>
      <c r="R250" s="145"/>
      <c r="S250" s="276"/>
      <c r="T250" s="56"/>
      <c r="U250" s="8"/>
      <c r="V250" s="273"/>
      <c r="W250" s="265" t="s">
        <v>632</v>
      </c>
      <c r="X250" s="51">
        <v>228.8</v>
      </c>
      <c r="Y250" s="51">
        <v>248.8</v>
      </c>
      <c r="Z250" s="54">
        <f>Y250-X250</f>
        <v>20</v>
      </c>
      <c r="AA250" s="73">
        <f>100-'PLAN_EXEC ATÉ 2022)'!Z279</f>
        <v>0</v>
      </c>
      <c r="AB250" s="52">
        <f>Z250*AA250/100</f>
        <v>0</v>
      </c>
      <c r="AC250" s="139">
        <f>AB250*AUXILIAR!$B$51</f>
        <v>0</v>
      </c>
      <c r="AD250" s="73">
        <v>0</v>
      </c>
      <c r="AE250" s="182">
        <f>AB250*AD250/100</f>
        <v>0</v>
      </c>
      <c r="AF250" s="260">
        <f>AE250*AUXILIAR!$B$51</f>
        <v>0</v>
      </c>
      <c r="AG250" s="287"/>
      <c r="AH250" s="139"/>
      <c r="AI250" s="52"/>
      <c r="AJ250" s="275"/>
      <c r="AK250" s="128"/>
      <c r="AL250" s="5"/>
      <c r="AM250" s="5"/>
      <c r="AN250" s="5"/>
      <c r="AO250" s="5"/>
      <c r="AP250" s="5"/>
      <c r="AQ250" s="5"/>
      <c r="AR250" s="5"/>
      <c r="AS250" s="5"/>
      <c r="AT250" s="145"/>
      <c r="AU250" s="272"/>
      <c r="AV250" s="56"/>
      <c r="AW250" s="8"/>
      <c r="AX250" s="273"/>
      <c r="AY250" s="128"/>
      <c r="AZ250" s="5"/>
      <c r="BA250" s="5"/>
      <c r="BB250" s="5"/>
      <c r="BC250" s="5"/>
      <c r="BD250" s="5"/>
      <c r="BE250" s="5"/>
      <c r="BF250" s="5"/>
      <c r="BG250" s="5"/>
      <c r="BH250" s="145"/>
      <c r="BI250" s="272"/>
      <c r="BJ250" s="56"/>
      <c r="BK250" s="8"/>
      <c r="BL250" s="273"/>
      <c r="BM250" s="128"/>
      <c r="BN250" s="5"/>
      <c r="BO250" s="5"/>
      <c r="BP250" s="5"/>
      <c r="BQ250" s="5"/>
      <c r="BR250" s="5"/>
      <c r="BS250" s="5"/>
      <c r="BT250" s="5"/>
      <c r="BU250" s="5"/>
      <c r="BV250" s="145"/>
      <c r="BW250" s="272"/>
      <c r="BX250" s="56"/>
      <c r="BY250" s="8"/>
      <c r="BZ250" s="273"/>
      <c r="CA250" s="128"/>
      <c r="CB250" s="5"/>
      <c r="CC250" s="5"/>
      <c r="CD250" s="5"/>
      <c r="CE250" s="5"/>
      <c r="CF250" s="5"/>
      <c r="CG250" s="5"/>
      <c r="CH250" s="5"/>
      <c r="CI250" s="5"/>
      <c r="CJ250" s="145"/>
      <c r="CK250" s="272"/>
      <c r="CL250" s="56"/>
      <c r="CM250" s="8"/>
      <c r="CN250" s="273"/>
      <c r="CO250" s="284"/>
    </row>
    <row r="251" spans="1:93" ht="60">
      <c r="A251" s="306" t="s">
        <v>33</v>
      </c>
      <c r="B251" s="8" t="s">
        <v>11</v>
      </c>
      <c r="C251" s="8">
        <v>1</v>
      </c>
      <c r="D251" s="197">
        <v>101</v>
      </c>
      <c r="E251" s="118" t="s">
        <v>166</v>
      </c>
      <c r="F251" s="195" t="s">
        <v>108</v>
      </c>
      <c r="G251" s="195" t="s">
        <v>165</v>
      </c>
      <c r="H251" s="309"/>
      <c r="I251" s="128"/>
      <c r="J251" s="5"/>
      <c r="K251" s="5"/>
      <c r="L251" s="5"/>
      <c r="M251" s="5"/>
      <c r="N251" s="5"/>
      <c r="O251" s="5"/>
      <c r="P251" s="5"/>
      <c r="Q251" s="5"/>
      <c r="R251" s="145"/>
      <c r="S251" s="276"/>
      <c r="T251" s="56"/>
      <c r="U251" s="8"/>
      <c r="V251" s="273"/>
      <c r="W251" s="265" t="s">
        <v>632</v>
      </c>
      <c r="X251" s="51">
        <v>248.8</v>
      </c>
      <c r="Y251" s="51">
        <v>261.2</v>
      </c>
      <c r="Z251" s="54">
        <f>Y251-X251</f>
        <v>12.399999999999977</v>
      </c>
      <c r="AA251" s="73">
        <f>100-'PLAN_EXEC ATÉ 2022)'!Z280</f>
        <v>9.9999999999994316E-2</v>
      </c>
      <c r="AB251" s="52">
        <f>Z251*AA251/100</f>
        <v>1.2399999999999271E-2</v>
      </c>
      <c r="AC251" s="139">
        <f>AB251*AUXILIAR!$B$51</f>
        <v>99199.999999994165</v>
      </c>
      <c r="AD251" s="73">
        <v>0</v>
      </c>
      <c r="AE251" s="182">
        <f>AB251*AD251/100</f>
        <v>0</v>
      </c>
      <c r="AF251" s="260">
        <f>AE251*AUXILIAR!$B$51</f>
        <v>0</v>
      </c>
      <c r="AG251" s="276"/>
      <c r="AH251" s="56"/>
      <c r="AI251" s="8"/>
      <c r="AJ251" s="273"/>
      <c r="AK251" s="265" t="s">
        <v>670</v>
      </c>
      <c r="AL251" s="51">
        <v>236.7</v>
      </c>
      <c r="AM251" s="51">
        <v>236.7</v>
      </c>
      <c r="AN251" s="51">
        <v>1</v>
      </c>
      <c r="AO251" s="52">
        <f>100-'META_EXEC 2023'!AK199</f>
        <v>0</v>
      </c>
      <c r="AP251" s="52">
        <f t="shared" ref="AP251:AP252" si="108">AN251*AO251/100</f>
        <v>0</v>
      </c>
      <c r="AQ251" s="139">
        <f>AP251*AUXILIAR!$B$59</f>
        <v>0</v>
      </c>
      <c r="AR251" s="52">
        <v>0</v>
      </c>
      <c r="AS251" s="194">
        <f t="shared" ref="AS251:AS252" si="109">AP251*AR251/100</f>
        <v>0</v>
      </c>
      <c r="AT251" s="260">
        <f>AS251*AUXILIAR!$B$59</f>
        <v>0</v>
      </c>
      <c r="AU251" s="287"/>
      <c r="AV251" s="139"/>
      <c r="AW251" s="52"/>
      <c r="AX251" s="275"/>
      <c r="AY251" s="128"/>
      <c r="AZ251" s="5"/>
      <c r="BA251" s="5"/>
      <c r="BB251" s="5"/>
      <c r="BC251" s="5"/>
      <c r="BD251" s="5"/>
      <c r="BE251" s="5"/>
      <c r="BF251" s="5"/>
      <c r="BG251" s="5"/>
      <c r="BH251" s="145"/>
      <c r="BI251" s="272"/>
      <c r="BJ251" s="56"/>
      <c r="BK251" s="8"/>
      <c r="BL251" s="273"/>
      <c r="BM251" s="128"/>
      <c r="BN251" s="5"/>
      <c r="BO251" s="5"/>
      <c r="BP251" s="5"/>
      <c r="BQ251" s="5"/>
      <c r="BR251" s="5"/>
      <c r="BS251" s="5"/>
      <c r="BT251" s="5"/>
      <c r="BU251" s="5"/>
      <c r="BV251" s="145"/>
      <c r="BW251" s="272"/>
      <c r="BX251" s="56"/>
      <c r="BY251" s="8"/>
      <c r="BZ251" s="273"/>
      <c r="CA251" s="128"/>
      <c r="CB251" s="5"/>
      <c r="CC251" s="5"/>
      <c r="CD251" s="5"/>
      <c r="CE251" s="5"/>
      <c r="CF251" s="5"/>
      <c r="CG251" s="5"/>
      <c r="CH251" s="5"/>
      <c r="CI251" s="5"/>
      <c r="CJ251" s="145"/>
      <c r="CK251" s="272"/>
      <c r="CL251" s="56"/>
      <c r="CM251" s="8"/>
      <c r="CN251" s="273"/>
      <c r="CO251" s="284"/>
    </row>
    <row r="252" spans="1:93" ht="75">
      <c r="A252" s="306" t="s">
        <v>33</v>
      </c>
      <c r="B252" s="8" t="s">
        <v>11</v>
      </c>
      <c r="C252" s="8">
        <v>1</v>
      </c>
      <c r="D252" s="197">
        <v>101</v>
      </c>
      <c r="E252" s="118" t="s">
        <v>166</v>
      </c>
      <c r="F252" s="195" t="s">
        <v>108</v>
      </c>
      <c r="G252" s="195" t="s">
        <v>165</v>
      </c>
      <c r="H252" s="309"/>
      <c r="I252" s="128"/>
      <c r="J252" s="5"/>
      <c r="K252" s="5"/>
      <c r="L252" s="5"/>
      <c r="M252" s="5"/>
      <c r="N252" s="5"/>
      <c r="O252" s="5"/>
      <c r="P252" s="5"/>
      <c r="Q252" s="5"/>
      <c r="R252" s="145"/>
      <c r="S252" s="276"/>
      <c r="T252" s="56"/>
      <c r="U252" s="8"/>
      <c r="V252" s="273"/>
      <c r="AG252" s="287"/>
      <c r="AH252" s="139"/>
      <c r="AI252" s="52"/>
      <c r="AJ252" s="275"/>
      <c r="AK252" s="265" t="s">
        <v>665</v>
      </c>
      <c r="AL252" s="51">
        <v>236.7</v>
      </c>
      <c r="AM252" s="51">
        <v>236.7</v>
      </c>
      <c r="AN252" s="51">
        <v>1</v>
      </c>
      <c r="AO252" s="52">
        <f>100-'META_EXEC 2023'!AK200</f>
        <v>0</v>
      </c>
      <c r="AP252" s="52">
        <f t="shared" si="108"/>
        <v>0</v>
      </c>
      <c r="AQ252" s="139">
        <f>AP252*AUXILIAR!$B$57</f>
        <v>0</v>
      </c>
      <c r="AR252" s="52">
        <v>0</v>
      </c>
      <c r="AS252" s="194">
        <f t="shared" si="109"/>
        <v>0</v>
      </c>
      <c r="AT252" s="260">
        <f>AS252*AUXILIAR!$B$57</f>
        <v>0</v>
      </c>
      <c r="AU252" s="287"/>
      <c r="AV252" s="139"/>
      <c r="AW252" s="52"/>
      <c r="AX252" s="275"/>
      <c r="AY252" s="128"/>
      <c r="AZ252" s="5"/>
      <c r="BA252" s="5"/>
      <c r="BB252" s="5"/>
      <c r="BC252" s="5"/>
      <c r="BD252" s="5"/>
      <c r="BE252" s="5"/>
      <c r="BF252" s="5"/>
      <c r="BG252" s="5"/>
      <c r="BH252" s="145"/>
      <c r="BI252" s="272"/>
      <c r="BJ252" s="56"/>
      <c r="BK252" s="8"/>
      <c r="BL252" s="273"/>
      <c r="BM252" s="128"/>
      <c r="BN252" s="5"/>
      <c r="BO252" s="5"/>
      <c r="BP252" s="5"/>
      <c r="BQ252" s="5"/>
      <c r="BR252" s="5"/>
      <c r="BS252" s="5"/>
      <c r="BT252" s="5"/>
      <c r="BU252" s="5"/>
      <c r="BV252" s="145"/>
      <c r="BW252" s="272"/>
      <c r="BX252" s="56"/>
      <c r="BY252" s="8"/>
      <c r="BZ252" s="273"/>
      <c r="CA252" s="128"/>
      <c r="CB252" s="5"/>
      <c r="CC252" s="5"/>
      <c r="CD252" s="5"/>
      <c r="CE252" s="5"/>
      <c r="CF252" s="5"/>
      <c r="CG252" s="5"/>
      <c r="CH252" s="5"/>
      <c r="CI252" s="5"/>
      <c r="CJ252" s="145"/>
      <c r="CK252" s="272"/>
      <c r="CL252" s="56"/>
      <c r="CM252" s="8"/>
      <c r="CN252" s="273"/>
      <c r="CO252" s="284"/>
    </row>
    <row r="253" spans="1:93" ht="15.75" customHeight="1">
      <c r="A253" s="306" t="s">
        <v>33</v>
      </c>
      <c r="B253" s="8" t="s">
        <v>11</v>
      </c>
      <c r="C253" s="8">
        <v>1</v>
      </c>
      <c r="D253" s="197">
        <v>101</v>
      </c>
      <c r="E253" s="118" t="s">
        <v>166</v>
      </c>
      <c r="F253" s="195" t="s">
        <v>108</v>
      </c>
      <c r="G253" s="195" t="s">
        <v>165</v>
      </c>
      <c r="H253" s="309"/>
      <c r="I253" s="128"/>
      <c r="J253" s="5"/>
      <c r="K253" s="5"/>
      <c r="L253" s="5"/>
      <c r="M253" s="5"/>
      <c r="N253" s="5"/>
      <c r="O253" s="5"/>
      <c r="P253" s="5"/>
      <c r="Q253" s="5"/>
      <c r="R253" s="145"/>
      <c r="S253" s="276"/>
      <c r="T253" s="56"/>
      <c r="U253" s="8"/>
      <c r="V253" s="273"/>
      <c r="W253" s="265"/>
      <c r="X253" s="51"/>
      <c r="Y253" s="51"/>
      <c r="Z253" s="54"/>
      <c r="AA253" s="52"/>
      <c r="AB253" s="52"/>
      <c r="AC253" s="139"/>
      <c r="AD253" s="73"/>
      <c r="AE253" s="182"/>
      <c r="AF253" s="260"/>
      <c r="AG253" s="287"/>
      <c r="AH253" s="139"/>
      <c r="AI253" s="52"/>
      <c r="AJ253" s="275"/>
      <c r="AK253" s="128"/>
      <c r="AL253" s="5"/>
      <c r="AM253" s="5"/>
      <c r="AN253" s="5"/>
      <c r="AO253" s="5"/>
      <c r="AP253" s="5"/>
      <c r="AQ253" s="5"/>
      <c r="AR253" s="5"/>
      <c r="AS253" s="5"/>
      <c r="AT253" s="145"/>
      <c r="AU253" s="272"/>
      <c r="AV253" s="56"/>
      <c r="AW253" s="8"/>
      <c r="AX253" s="273"/>
      <c r="AY253" s="128"/>
      <c r="AZ253" s="5"/>
      <c r="BA253" s="5"/>
      <c r="BB253" s="5"/>
      <c r="BC253" s="5"/>
      <c r="BD253" s="5"/>
      <c r="BE253" s="5"/>
      <c r="BF253" s="5"/>
      <c r="BG253" s="5"/>
      <c r="BH253" s="145"/>
      <c r="BI253" s="272"/>
      <c r="BJ253" s="56"/>
      <c r="BK253" s="8"/>
      <c r="BL253" s="273"/>
      <c r="BM253" s="128"/>
      <c r="BN253" s="5"/>
      <c r="BO253" s="5"/>
      <c r="BP253" s="5"/>
      <c r="BQ253" s="5"/>
      <c r="BR253" s="5"/>
      <c r="BS253" s="5"/>
      <c r="BT253" s="5"/>
      <c r="BU253" s="5"/>
      <c r="BV253" s="145"/>
      <c r="BW253" s="272"/>
      <c r="BX253" s="56"/>
      <c r="BY253" s="8"/>
      <c r="BZ253" s="273"/>
      <c r="CA253" s="128"/>
      <c r="CB253" s="5"/>
      <c r="CC253" s="5"/>
      <c r="CD253" s="5"/>
      <c r="CE253" s="5"/>
      <c r="CF253" s="5"/>
      <c r="CG253" s="5"/>
      <c r="CH253" s="5"/>
      <c r="CI253" s="5"/>
      <c r="CJ253" s="145"/>
      <c r="CK253" s="272"/>
      <c r="CL253" s="56"/>
      <c r="CM253" s="8"/>
      <c r="CN253" s="273"/>
      <c r="CO253" s="284"/>
    </row>
    <row r="254" spans="1:93" ht="15.75" customHeight="1">
      <c r="A254" s="302" t="s">
        <v>33</v>
      </c>
      <c r="B254" s="1" t="s">
        <v>164</v>
      </c>
      <c r="C254" s="2" t="s">
        <v>163</v>
      </c>
      <c r="D254" s="1">
        <v>1</v>
      </c>
      <c r="E254" s="2" t="s">
        <v>162</v>
      </c>
      <c r="F254" s="38" t="s">
        <v>108</v>
      </c>
      <c r="G254" s="2" t="s">
        <v>161</v>
      </c>
      <c r="H254" s="303"/>
      <c r="I254" s="262"/>
      <c r="J254" s="3"/>
      <c r="K254" s="3"/>
      <c r="L254" s="3"/>
      <c r="M254" s="38" t="s">
        <v>261</v>
      </c>
      <c r="N254" s="81">
        <f>N255+N265+N268+N271</f>
        <v>8.5329399999999929</v>
      </c>
      <c r="O254" s="81">
        <f>O255+O265+O268+O271</f>
        <v>25598819.999999981</v>
      </c>
      <c r="P254" s="38" t="s">
        <v>262</v>
      </c>
      <c r="Q254" s="81">
        <f>Q255+Q265+Q268+Q271</f>
        <v>0</v>
      </c>
      <c r="R254" s="89">
        <f>R255+R265+R268+R271</f>
        <v>0</v>
      </c>
      <c r="S254" s="277"/>
      <c r="T254" s="2"/>
      <c r="U254" s="2"/>
      <c r="V254" s="278"/>
      <c r="W254" s="262"/>
      <c r="X254" s="3"/>
      <c r="Y254" s="3"/>
      <c r="Z254" s="3"/>
      <c r="AA254" s="38" t="s">
        <v>261</v>
      </c>
      <c r="AB254" s="81">
        <f>AB255+AB265+AB268+AB271</f>
        <v>5.2088420000000015</v>
      </c>
      <c r="AC254" s="81">
        <f>AC255+AC265+AC268+AC271</f>
        <v>41670736.000000015</v>
      </c>
      <c r="AD254" s="38" t="s">
        <v>262</v>
      </c>
      <c r="AE254" s="81">
        <f>AE255+AE265+AE268+AE271</f>
        <v>0</v>
      </c>
      <c r="AF254" s="89">
        <f>AF255+AF265+AF268+AF271</f>
        <v>0</v>
      </c>
      <c r="AG254" s="277"/>
      <c r="AH254" s="2"/>
      <c r="AI254" s="2"/>
      <c r="AJ254" s="278"/>
      <c r="AK254" s="262"/>
      <c r="AL254" s="3"/>
      <c r="AM254" s="3"/>
      <c r="AN254" s="3"/>
      <c r="AO254" s="38" t="s">
        <v>116</v>
      </c>
      <c r="AP254" s="81">
        <f>AP255+AP265+AP268+AP271</f>
        <v>6</v>
      </c>
      <c r="AQ254" s="81">
        <f>AQ255+AQ265+AQ268+AQ271</f>
        <v>270000000</v>
      </c>
      <c r="AR254" s="38" t="s">
        <v>116</v>
      </c>
      <c r="AS254" s="81">
        <f>AS255+AS265+AS268+AS271</f>
        <v>0</v>
      </c>
      <c r="AT254" s="89">
        <f>AT255+AT265+AT268+AT271</f>
        <v>0</v>
      </c>
      <c r="AU254" s="277"/>
      <c r="AV254" s="2"/>
      <c r="AW254" s="2"/>
      <c r="AX254" s="278"/>
      <c r="AY254" s="262"/>
      <c r="AZ254" s="3"/>
      <c r="BA254" s="3"/>
      <c r="BB254" s="3"/>
      <c r="BC254" s="38" t="s">
        <v>116</v>
      </c>
      <c r="BD254" s="81">
        <f>BD255+BD265+BD268+BD271</f>
        <v>3.1455999999999332E-2</v>
      </c>
      <c r="BE254" s="81">
        <f>BE255+BE265+BE268+BE271</f>
        <v>314559.99999999331</v>
      </c>
      <c r="BF254" s="38" t="s">
        <v>116</v>
      </c>
      <c r="BG254" s="81">
        <f>BG255+BG265+BG268+BG271</f>
        <v>0</v>
      </c>
      <c r="BH254" s="89">
        <f>BH255+BH265+BH268+BH271</f>
        <v>0</v>
      </c>
      <c r="BI254" s="277"/>
      <c r="BJ254" s="2"/>
      <c r="BK254" s="2"/>
      <c r="BL254" s="278"/>
      <c r="BM254" s="262"/>
      <c r="BN254" s="3"/>
      <c r="BO254" s="3"/>
      <c r="BP254" s="3"/>
      <c r="BQ254" s="38" t="s">
        <v>116</v>
      </c>
      <c r="BR254" s="81">
        <f>BR255+BR265+BR268+BR271</f>
        <v>0</v>
      </c>
      <c r="BS254" s="81">
        <f>BS255+BS265+BS268+BS271</f>
        <v>0</v>
      </c>
      <c r="BT254" s="38" t="s">
        <v>116</v>
      </c>
      <c r="BU254" s="81">
        <f>BU255+BU265+BU268+BU271</f>
        <v>0</v>
      </c>
      <c r="BV254" s="89">
        <f>BV255+BV265+BV268+BV271</f>
        <v>0</v>
      </c>
      <c r="BW254" s="277"/>
      <c r="BX254" s="2"/>
      <c r="BY254" s="2"/>
      <c r="BZ254" s="278"/>
      <c r="CA254" s="262"/>
      <c r="CB254" s="3"/>
      <c r="CC254" s="3"/>
      <c r="CD254" s="3"/>
      <c r="CE254" s="38" t="s">
        <v>116</v>
      </c>
      <c r="CF254" s="81">
        <f>CF255+CF265+CF268+CF271</f>
        <v>0</v>
      </c>
      <c r="CG254" s="81">
        <f>CG255+CG265+CG268+CG271</f>
        <v>0</v>
      </c>
      <c r="CH254" s="38" t="s">
        <v>116</v>
      </c>
      <c r="CI254" s="81">
        <f>CI255+CI265+CI268+CI271</f>
        <v>0</v>
      </c>
      <c r="CJ254" s="89">
        <f>CJ255+CJ265+CJ268+CJ271</f>
        <v>0</v>
      </c>
      <c r="CK254" s="277"/>
      <c r="CL254" s="2"/>
      <c r="CM254" s="2"/>
      <c r="CN254" s="278"/>
      <c r="CO254" s="282"/>
    </row>
    <row r="255" spans="1:93" ht="15.75" customHeight="1">
      <c r="A255" s="304" t="s">
        <v>33</v>
      </c>
      <c r="B255" s="64" t="s">
        <v>155</v>
      </c>
      <c r="C255" s="65" t="s">
        <v>163</v>
      </c>
      <c r="D255" s="193">
        <v>116</v>
      </c>
      <c r="E255" s="157" t="s">
        <v>162</v>
      </c>
      <c r="F255" s="119" t="s">
        <v>108</v>
      </c>
      <c r="G255" s="119" t="s">
        <v>161</v>
      </c>
      <c r="H255" s="308"/>
      <c r="I255" s="263"/>
      <c r="J255" s="70"/>
      <c r="K255" s="70"/>
      <c r="L255" s="70"/>
      <c r="M255" s="80" t="s">
        <v>115</v>
      </c>
      <c r="N255" s="79">
        <f>SUM(N256:N264)</f>
        <v>8.5329399999999929</v>
      </c>
      <c r="O255" s="79">
        <f>SUM(O256:O264)</f>
        <v>25598819.999999981</v>
      </c>
      <c r="P255" s="80" t="s">
        <v>115</v>
      </c>
      <c r="Q255" s="79">
        <f>SUM(Q256:Q264)</f>
        <v>0</v>
      </c>
      <c r="R255" s="256">
        <f>SUM(R256:R264)</f>
        <v>0</v>
      </c>
      <c r="S255" s="270"/>
      <c r="T255" s="79"/>
      <c r="U255" s="79"/>
      <c r="V255" s="271"/>
      <c r="W255" s="263"/>
      <c r="X255" s="70"/>
      <c r="Y255" s="70"/>
      <c r="Z255" s="70"/>
      <c r="AA255" s="80" t="s">
        <v>115</v>
      </c>
      <c r="AB255" s="79">
        <f>SUM(AB256:AB264)</f>
        <v>5.2088420000000015</v>
      </c>
      <c r="AC255" s="79">
        <f>SUM(AC256:AC264)</f>
        <v>41670736.000000015</v>
      </c>
      <c r="AD255" s="80" t="s">
        <v>115</v>
      </c>
      <c r="AE255" s="79">
        <f>SUM(AE256:AE264)</f>
        <v>0</v>
      </c>
      <c r="AF255" s="256">
        <f>SUM(AF256:AF264)</f>
        <v>0</v>
      </c>
      <c r="AG255" s="270"/>
      <c r="AH255" s="79"/>
      <c r="AI255" s="79"/>
      <c r="AJ255" s="271"/>
      <c r="AK255" s="263"/>
      <c r="AL255" s="70"/>
      <c r="AM255" s="70"/>
      <c r="AN255" s="70"/>
      <c r="AO255" s="80" t="s">
        <v>115</v>
      </c>
      <c r="AP255" s="79">
        <f>SUM(AP256:AP264)</f>
        <v>3</v>
      </c>
      <c r="AQ255" s="79">
        <f>SUM(AQ256:AQ264)</f>
        <v>200000000</v>
      </c>
      <c r="AR255" s="80" t="s">
        <v>115</v>
      </c>
      <c r="AS255" s="79">
        <f>SUM(AS256:AS264)</f>
        <v>0</v>
      </c>
      <c r="AT255" s="256">
        <f>SUM(AT256:AT264)</f>
        <v>0</v>
      </c>
      <c r="AU255" s="270"/>
      <c r="AV255" s="79"/>
      <c r="AW255" s="79"/>
      <c r="AX255" s="271"/>
      <c r="AY255" s="263"/>
      <c r="AZ255" s="70"/>
      <c r="BA255" s="70"/>
      <c r="BB255" s="70"/>
      <c r="BC255" s="80" t="s">
        <v>115</v>
      </c>
      <c r="BD255" s="79">
        <f>SUM(BD256:BD264)</f>
        <v>3.1455999999999332E-2</v>
      </c>
      <c r="BE255" s="79">
        <f>SUM(BE256:BE264)</f>
        <v>314559.99999999331</v>
      </c>
      <c r="BF255" s="80" t="s">
        <v>115</v>
      </c>
      <c r="BG255" s="79">
        <f>SUM(BG256:BG264)</f>
        <v>0</v>
      </c>
      <c r="BH255" s="256">
        <f>SUM(BH256:BH264)</f>
        <v>0</v>
      </c>
      <c r="BI255" s="270"/>
      <c r="BJ255" s="79"/>
      <c r="BK255" s="79"/>
      <c r="BL255" s="271"/>
      <c r="BM255" s="263"/>
      <c r="BN255" s="70"/>
      <c r="BO255" s="70"/>
      <c r="BP255" s="70"/>
      <c r="BQ255" s="80" t="s">
        <v>115</v>
      </c>
      <c r="BR255" s="79">
        <f>SUM(BR256:BR264)</f>
        <v>0</v>
      </c>
      <c r="BS255" s="79">
        <f>SUM(BS256:BS264)</f>
        <v>0</v>
      </c>
      <c r="BT255" s="80" t="s">
        <v>115</v>
      </c>
      <c r="BU255" s="79">
        <f>SUM(BU256:BU264)</f>
        <v>0</v>
      </c>
      <c r="BV255" s="256">
        <f>SUM(BV256:BV264)</f>
        <v>0</v>
      </c>
      <c r="BW255" s="270"/>
      <c r="BX255" s="79"/>
      <c r="BY255" s="79"/>
      <c r="BZ255" s="271"/>
      <c r="CA255" s="263"/>
      <c r="CB255" s="70"/>
      <c r="CC255" s="70"/>
      <c r="CD255" s="70"/>
      <c r="CE255" s="80" t="s">
        <v>115</v>
      </c>
      <c r="CF255" s="79">
        <f>SUM(CF256:CF264)</f>
        <v>0</v>
      </c>
      <c r="CG255" s="79">
        <f>SUM(CG256:CG264)</f>
        <v>0</v>
      </c>
      <c r="CH255" s="80" t="s">
        <v>115</v>
      </c>
      <c r="CI255" s="79">
        <f>SUM(CI256:CI264)</f>
        <v>0</v>
      </c>
      <c r="CJ255" s="256">
        <f>SUM(CJ256:CJ264)</f>
        <v>0</v>
      </c>
      <c r="CK255" s="270"/>
      <c r="CL255" s="79"/>
      <c r="CM255" s="79"/>
      <c r="CN255" s="271"/>
      <c r="CO255" s="283"/>
    </row>
    <row r="256" spans="1:93" ht="45">
      <c r="A256" s="306" t="s">
        <v>33</v>
      </c>
      <c r="B256" s="8" t="s">
        <v>155</v>
      </c>
      <c r="C256" s="8">
        <v>1</v>
      </c>
      <c r="D256" s="199">
        <v>116</v>
      </c>
      <c r="E256" s="118" t="s">
        <v>162</v>
      </c>
      <c r="F256" s="195" t="s">
        <v>108</v>
      </c>
      <c r="G256" s="195" t="s">
        <v>161</v>
      </c>
      <c r="H256" s="309"/>
      <c r="I256" s="265" t="s">
        <v>678</v>
      </c>
      <c r="J256" s="51">
        <v>8.1</v>
      </c>
      <c r="K256" s="51">
        <v>8.6</v>
      </c>
      <c r="L256" s="51">
        <f>(K256-J256)</f>
        <v>0.5</v>
      </c>
      <c r="M256" s="52">
        <f>100-'PLAN_EXEC ATÉ 2022)'!P287</f>
        <v>100</v>
      </c>
      <c r="N256" s="52">
        <f t="shared" ref="N256:N264" si="110">L256*M256/100</f>
        <v>0.5</v>
      </c>
      <c r="O256" s="139">
        <f>N256*AUXILIAR!$B$50</f>
        <v>1500000</v>
      </c>
      <c r="P256" s="52">
        <v>0</v>
      </c>
      <c r="Q256" s="52">
        <f t="shared" ref="Q256:Q264" si="111">N256*P256/100</f>
        <v>0</v>
      </c>
      <c r="R256" s="260">
        <f>Q256*AUXILIAR!$B$50</f>
        <v>0</v>
      </c>
      <c r="S256" s="287"/>
      <c r="T256" s="139"/>
      <c r="U256" s="52"/>
      <c r="V256" s="275"/>
      <c r="W256" s="265" t="s">
        <v>676</v>
      </c>
      <c r="X256" s="51">
        <v>0</v>
      </c>
      <c r="Y256" s="51">
        <v>5.4</v>
      </c>
      <c r="Z256" s="54">
        <f t="shared" ref="Z256:Z259" si="112">Y256-X256</f>
        <v>5.4</v>
      </c>
      <c r="AA256" s="73">
        <f>100-'PLAN_EXEC ATÉ 2022)'!Z287</f>
        <v>4.0000000000006253E-2</v>
      </c>
      <c r="AB256" s="52">
        <f t="shared" ref="AB256:AB259" si="113">Z256*AA256/100</f>
        <v>2.1600000000003379E-3</v>
      </c>
      <c r="AC256" s="139">
        <f>AB256*AUXILIAR!$B$51</f>
        <v>17280.000000002703</v>
      </c>
      <c r="AD256" s="73">
        <v>0</v>
      </c>
      <c r="AE256" s="182">
        <f>AB256*AD256/100</f>
        <v>0</v>
      </c>
      <c r="AF256" s="260">
        <f>AE256*AUXILIAR!$B$51</f>
        <v>0</v>
      </c>
      <c r="AG256" s="287"/>
      <c r="AH256" s="139"/>
      <c r="AI256" s="52"/>
      <c r="AJ256" s="275"/>
      <c r="AK256" s="265" t="s">
        <v>687</v>
      </c>
      <c r="AL256" s="51">
        <v>0.08</v>
      </c>
      <c r="AM256" s="51">
        <v>0.08</v>
      </c>
      <c r="AN256" s="51">
        <v>1</v>
      </c>
      <c r="AO256" s="52">
        <f>100-'PLAN_EXEC ATÉ 2022)'!AJ287</f>
        <v>100</v>
      </c>
      <c r="AP256" s="52">
        <f t="shared" ref="AP256:AP258" si="114">AN256*AO256/100</f>
        <v>1</v>
      </c>
      <c r="AQ256" s="139">
        <f>AP256*AUXILIAR!$B$59</f>
        <v>40000000</v>
      </c>
      <c r="AR256" s="52">
        <v>0</v>
      </c>
      <c r="AS256" s="182">
        <f t="shared" ref="AS256:AS258" si="115">AP256*AR256/100</f>
        <v>0</v>
      </c>
      <c r="AT256" s="260">
        <f>AS256*AUXILIAR!$B$59</f>
        <v>0</v>
      </c>
      <c r="AU256" s="287"/>
      <c r="AV256" s="139"/>
      <c r="AW256" s="52"/>
      <c r="AX256" s="275"/>
      <c r="AY256" s="265" t="s">
        <v>673</v>
      </c>
      <c r="AZ256" s="51">
        <v>0</v>
      </c>
      <c r="BA256" s="51">
        <v>9.83</v>
      </c>
      <c r="BB256" s="51">
        <f>(BA256-AZ256)</f>
        <v>9.83</v>
      </c>
      <c r="BC256" s="51">
        <f>100-'PLAN_EXEC ATÉ 2022)'!AT287</f>
        <v>0.31999999999999318</v>
      </c>
      <c r="BD256" s="52">
        <f>BB256*BC256/100</f>
        <v>3.1455999999999332E-2</v>
      </c>
      <c r="BE256" s="139">
        <f>BD256*AUXILIAR!$B$53*2</f>
        <v>314559.99999999331</v>
      </c>
      <c r="BF256" s="51">
        <v>0</v>
      </c>
      <c r="BG256" s="194">
        <f>BD256*BF256/100</f>
        <v>0</v>
      </c>
      <c r="BH256" s="260">
        <f>BG256*AUXILIAR!$B$53*2</f>
        <v>0</v>
      </c>
      <c r="BI256" s="287"/>
      <c r="BJ256" s="139"/>
      <c r="BK256" s="52"/>
      <c r="BL256" s="275"/>
      <c r="BM256" s="128"/>
      <c r="BN256" s="5"/>
      <c r="BO256" s="5"/>
      <c r="BP256" s="5"/>
      <c r="BQ256" s="5"/>
      <c r="BR256" s="5"/>
      <c r="BS256" s="5"/>
      <c r="BT256" s="5"/>
      <c r="BU256" s="5"/>
      <c r="BV256" s="145"/>
      <c r="BW256" s="276"/>
      <c r="BX256" s="56"/>
      <c r="BY256" s="8"/>
      <c r="BZ256" s="273"/>
      <c r="CA256" s="128"/>
      <c r="CB256" s="5"/>
      <c r="CC256" s="5"/>
      <c r="CD256" s="5"/>
      <c r="CE256" s="5"/>
      <c r="CF256" s="5"/>
      <c r="CG256" s="5"/>
      <c r="CH256" s="5"/>
      <c r="CI256" s="5"/>
      <c r="CJ256" s="145"/>
      <c r="CK256" s="276"/>
      <c r="CL256" s="56"/>
      <c r="CM256" s="8"/>
      <c r="CN256" s="273"/>
      <c r="CO256" s="284"/>
    </row>
    <row r="257" spans="1:93" ht="75">
      <c r="A257" s="306" t="s">
        <v>33</v>
      </c>
      <c r="B257" s="8" t="s">
        <v>155</v>
      </c>
      <c r="C257" s="8">
        <v>1</v>
      </c>
      <c r="D257" s="199">
        <v>116</v>
      </c>
      <c r="E257" s="118" t="s">
        <v>162</v>
      </c>
      <c r="F257" s="195" t="s">
        <v>108</v>
      </c>
      <c r="G257" s="195" t="s">
        <v>161</v>
      </c>
      <c r="H257" s="309"/>
      <c r="I257" s="265" t="s">
        <v>679</v>
      </c>
      <c r="J257" s="51">
        <v>21.1</v>
      </c>
      <c r="K257" s="51">
        <v>21.9</v>
      </c>
      <c r="L257" s="51">
        <f>(K257-J257)*2</f>
        <v>1.5999999999999943</v>
      </c>
      <c r="M257" s="52">
        <f>100-'PLAN_EXEC ATÉ 2022)'!P288</f>
        <v>100</v>
      </c>
      <c r="N257" s="52">
        <f t="shared" si="110"/>
        <v>1.5999999999999943</v>
      </c>
      <c r="O257" s="139">
        <f>N257*AUXILIAR!$B$50</f>
        <v>4799999.9999999832</v>
      </c>
      <c r="P257" s="52">
        <v>0</v>
      </c>
      <c r="Q257" s="52">
        <f t="shared" si="111"/>
        <v>0</v>
      </c>
      <c r="R257" s="260">
        <f>Q257*AUXILIAR!$B$50</f>
        <v>0</v>
      </c>
      <c r="S257" s="287"/>
      <c r="T257" s="139"/>
      <c r="U257" s="52"/>
      <c r="V257" s="275"/>
      <c r="W257" s="265" t="s">
        <v>675</v>
      </c>
      <c r="X257" s="51">
        <v>5.4</v>
      </c>
      <c r="Y257" s="51">
        <v>35.380000000000003</v>
      </c>
      <c r="Z257" s="54">
        <f t="shared" si="112"/>
        <v>29.980000000000004</v>
      </c>
      <c r="AA257" s="73">
        <f>100-'PLAN_EXEC ATÉ 2022)'!Z288</f>
        <v>1.5900000000000034</v>
      </c>
      <c r="AB257" s="52">
        <f t="shared" si="113"/>
        <v>0.47668200000000105</v>
      </c>
      <c r="AC257" s="139">
        <f>AB257*AUXILIAR!$B$51</f>
        <v>3813456.0000000084</v>
      </c>
      <c r="AD257" s="73">
        <v>0</v>
      </c>
      <c r="AE257" s="182">
        <f>AB257*AD257/100</f>
        <v>0</v>
      </c>
      <c r="AF257" s="260">
        <f>AE257*AUXILIAR!$B$51</f>
        <v>0</v>
      </c>
      <c r="AG257" s="287"/>
      <c r="AH257" s="139"/>
      <c r="AI257" s="52"/>
      <c r="AJ257" s="275"/>
      <c r="AK257" s="265" t="s">
        <v>690</v>
      </c>
      <c r="AL257" s="51">
        <v>1</v>
      </c>
      <c r="AM257" s="51">
        <v>1</v>
      </c>
      <c r="AN257" s="51">
        <v>1</v>
      </c>
      <c r="AO257" s="52">
        <f>100-'PLAN_EXEC ATÉ 2022)'!AJ288</f>
        <v>100</v>
      </c>
      <c r="AP257" s="52">
        <f t="shared" si="114"/>
        <v>1</v>
      </c>
      <c r="AQ257" s="139">
        <f>AP257*AUXILIAR!$B$59</f>
        <v>40000000</v>
      </c>
      <c r="AR257" s="52">
        <v>0</v>
      </c>
      <c r="AS257" s="182">
        <f t="shared" si="115"/>
        <v>0</v>
      </c>
      <c r="AT257" s="260">
        <f>AS257*AUXILIAR!$B$59</f>
        <v>0</v>
      </c>
      <c r="AU257" s="287"/>
      <c r="AV257" s="139"/>
      <c r="AW257" s="52"/>
      <c r="AX257" s="275"/>
      <c r="AY257" s="128"/>
      <c r="AZ257" s="5"/>
      <c r="BA257" s="5"/>
      <c r="BB257" s="5"/>
      <c r="BC257" s="5"/>
      <c r="BD257" s="5"/>
      <c r="BE257" s="5"/>
      <c r="BF257" s="5"/>
      <c r="BG257" s="5"/>
      <c r="BH257" s="145"/>
      <c r="BI257" s="272"/>
      <c r="BJ257" s="56"/>
      <c r="BK257" s="8"/>
      <c r="BL257" s="273"/>
      <c r="BM257" s="128"/>
      <c r="BN257" s="5"/>
      <c r="BO257" s="5"/>
      <c r="BP257" s="5"/>
      <c r="BQ257" s="5"/>
      <c r="BR257" s="5"/>
      <c r="BS257" s="5"/>
      <c r="BT257" s="5"/>
      <c r="BU257" s="5"/>
      <c r="BV257" s="145"/>
      <c r="BW257" s="272"/>
      <c r="BX257" s="56"/>
      <c r="BY257" s="8"/>
      <c r="BZ257" s="273"/>
      <c r="CA257" s="128"/>
      <c r="CB257" s="5"/>
      <c r="CC257" s="5"/>
      <c r="CD257" s="5"/>
      <c r="CE257" s="5"/>
      <c r="CF257" s="5"/>
      <c r="CG257" s="5"/>
      <c r="CH257" s="5"/>
      <c r="CI257" s="5"/>
      <c r="CJ257" s="145"/>
      <c r="CK257" s="272"/>
      <c r="CL257" s="56"/>
      <c r="CM257" s="8"/>
      <c r="CN257" s="273"/>
      <c r="CO257" s="284"/>
    </row>
    <row r="258" spans="1:93" ht="45">
      <c r="A258" s="306" t="s">
        <v>33</v>
      </c>
      <c r="B258" s="8" t="s">
        <v>155</v>
      </c>
      <c r="C258" s="8">
        <v>1</v>
      </c>
      <c r="D258" s="199">
        <v>116</v>
      </c>
      <c r="E258" s="118" t="s">
        <v>162</v>
      </c>
      <c r="F258" s="195" t="s">
        <v>108</v>
      </c>
      <c r="G258" s="195" t="s">
        <v>161</v>
      </c>
      <c r="H258" s="309"/>
      <c r="I258" s="265" t="s">
        <v>679</v>
      </c>
      <c r="J258" s="51">
        <v>23.3</v>
      </c>
      <c r="K258" s="51">
        <v>24.4</v>
      </c>
      <c r="L258" s="51">
        <f>(K258-J258)*2</f>
        <v>2.1999999999999957</v>
      </c>
      <c r="M258" s="52">
        <f>100-'PLAN_EXEC ATÉ 2022)'!P289</f>
        <v>100</v>
      </c>
      <c r="N258" s="52">
        <f t="shared" si="110"/>
        <v>2.1999999999999957</v>
      </c>
      <c r="O258" s="139">
        <f>N258*AUXILIAR!$B$50</f>
        <v>6599999.999999987</v>
      </c>
      <c r="P258" s="52">
        <v>0</v>
      </c>
      <c r="Q258" s="52">
        <f t="shared" si="111"/>
        <v>0</v>
      </c>
      <c r="R258" s="260">
        <f>Q258*AUXILIAR!$B$50</f>
        <v>0</v>
      </c>
      <c r="S258" s="287"/>
      <c r="T258" s="139"/>
      <c r="U258" s="52"/>
      <c r="V258" s="275"/>
      <c r="W258" s="265" t="s">
        <v>674</v>
      </c>
      <c r="X258" s="51">
        <v>0</v>
      </c>
      <c r="Y258" s="51">
        <v>33.729999999999997</v>
      </c>
      <c r="Z258" s="54">
        <f t="shared" si="112"/>
        <v>33.729999999999997</v>
      </c>
      <c r="AA258" s="73">
        <f>100-'PLAN_EXEC ATÉ 2022)'!Z289</f>
        <v>0</v>
      </c>
      <c r="AB258" s="52">
        <f t="shared" si="113"/>
        <v>0</v>
      </c>
      <c r="AC258" s="139">
        <f>AB258*AUXILIAR!$B$51</f>
        <v>0</v>
      </c>
      <c r="AD258" s="73">
        <v>0</v>
      </c>
      <c r="AE258" s="182">
        <f>AB258*AD258/100</f>
        <v>0</v>
      </c>
      <c r="AF258" s="260">
        <f>AE258*AUXILIAR!$B$51</f>
        <v>0</v>
      </c>
      <c r="AG258" s="287"/>
      <c r="AH258" s="139"/>
      <c r="AI258" s="52"/>
      <c r="AJ258" s="275"/>
      <c r="AK258" s="265" t="s">
        <v>693</v>
      </c>
      <c r="AL258" s="51">
        <v>1</v>
      </c>
      <c r="AM258" s="51">
        <v>1</v>
      </c>
      <c r="AN258" s="51">
        <v>1</v>
      </c>
      <c r="AO258" s="52">
        <f>100-'PLAN_EXEC ATÉ 2022)'!AJ289</f>
        <v>100</v>
      </c>
      <c r="AP258" s="52">
        <f t="shared" si="114"/>
        <v>1</v>
      </c>
      <c r="AQ258" s="139">
        <f>AP258*AUXILIAR!$B$59*3</f>
        <v>120000000</v>
      </c>
      <c r="AR258" s="52">
        <v>0</v>
      </c>
      <c r="AS258" s="182">
        <f t="shared" si="115"/>
        <v>0</v>
      </c>
      <c r="AT258" s="260">
        <f>AS258*AUXILIAR!$B$59*3</f>
        <v>0</v>
      </c>
      <c r="AU258" s="287"/>
      <c r="AV258" s="139"/>
      <c r="AW258" s="52"/>
      <c r="AX258" s="275"/>
      <c r="AY258" s="128"/>
      <c r="AZ258" s="5"/>
      <c r="BA258" s="5"/>
      <c r="BB258" s="5"/>
      <c r="BC258" s="5"/>
      <c r="BD258" s="5"/>
      <c r="BE258" s="5"/>
      <c r="BF258" s="5"/>
      <c r="BG258" s="5"/>
      <c r="BH258" s="145"/>
      <c r="BI258" s="272"/>
      <c r="BJ258" s="56"/>
      <c r="BK258" s="8"/>
      <c r="BL258" s="273"/>
      <c r="BM258" s="128"/>
      <c r="BN258" s="5"/>
      <c r="BO258" s="5"/>
      <c r="BP258" s="5"/>
      <c r="BQ258" s="5"/>
      <c r="BR258" s="5"/>
      <c r="BS258" s="5"/>
      <c r="BT258" s="5"/>
      <c r="BU258" s="5"/>
      <c r="BV258" s="145"/>
      <c r="BW258" s="272"/>
      <c r="BX258" s="56"/>
      <c r="BY258" s="8"/>
      <c r="BZ258" s="273"/>
      <c r="CA258" s="128"/>
      <c r="CB258" s="5"/>
      <c r="CC258" s="5"/>
      <c r="CD258" s="5"/>
      <c r="CE258" s="5"/>
      <c r="CF258" s="5"/>
      <c r="CG258" s="5"/>
      <c r="CH258" s="5"/>
      <c r="CI258" s="5"/>
      <c r="CJ258" s="145"/>
      <c r="CK258" s="272"/>
      <c r="CL258" s="56"/>
      <c r="CM258" s="8"/>
      <c r="CN258" s="273"/>
      <c r="CO258" s="284"/>
    </row>
    <row r="259" spans="1:93" ht="45">
      <c r="A259" s="306" t="s">
        <v>33</v>
      </c>
      <c r="B259" s="8" t="s">
        <v>155</v>
      </c>
      <c r="C259" s="8">
        <v>1</v>
      </c>
      <c r="D259" s="199">
        <v>116</v>
      </c>
      <c r="E259" s="118" t="s">
        <v>162</v>
      </c>
      <c r="F259" s="195" t="s">
        <v>108</v>
      </c>
      <c r="G259" s="195" t="s">
        <v>161</v>
      </c>
      <c r="H259" s="309"/>
      <c r="I259" s="265" t="s">
        <v>680</v>
      </c>
      <c r="J259" s="51">
        <v>0.2</v>
      </c>
      <c r="K259" s="51">
        <v>0.6</v>
      </c>
      <c r="L259" s="51">
        <f>(K259-J259)*2</f>
        <v>0.79999999999999993</v>
      </c>
      <c r="M259" s="52">
        <f>100-'PLAN_EXEC ATÉ 2022)'!P290</f>
        <v>100</v>
      </c>
      <c r="N259" s="52">
        <f t="shared" si="110"/>
        <v>0.8</v>
      </c>
      <c r="O259" s="139">
        <f>N259*AUXILIAR!$B$50</f>
        <v>2400000</v>
      </c>
      <c r="P259" s="52">
        <v>0</v>
      </c>
      <c r="Q259" s="52">
        <f t="shared" si="111"/>
        <v>0</v>
      </c>
      <c r="R259" s="260">
        <f>Q259*AUXILIAR!$B$50</f>
        <v>0</v>
      </c>
      <c r="S259" s="287"/>
      <c r="T259" s="139"/>
      <c r="U259" s="52"/>
      <c r="V259" s="275"/>
      <c r="W259" s="265" t="s">
        <v>677</v>
      </c>
      <c r="X259" s="51">
        <v>0</v>
      </c>
      <c r="Y259" s="51">
        <v>4.7300000000000004</v>
      </c>
      <c r="Z259" s="54">
        <f t="shared" si="112"/>
        <v>4.7300000000000004</v>
      </c>
      <c r="AA259" s="73">
        <f>100-'PLAN_EXEC ATÉ 2022)'!Z290</f>
        <v>100</v>
      </c>
      <c r="AB259" s="52">
        <f t="shared" si="113"/>
        <v>4.7300000000000004</v>
      </c>
      <c r="AC259" s="139">
        <f>AB259*AUXILIAR!$B$51</f>
        <v>37840000</v>
      </c>
      <c r="AD259" s="73">
        <v>0</v>
      </c>
      <c r="AE259" s="182">
        <f>AB259*AD259/100</f>
        <v>0</v>
      </c>
      <c r="AF259" s="260">
        <f>AE259*AUXILIAR!$B$51</f>
        <v>0</v>
      </c>
      <c r="AG259" s="287"/>
      <c r="AH259" s="139"/>
      <c r="AI259" s="52"/>
      <c r="AJ259" s="275"/>
      <c r="AK259" s="128"/>
      <c r="AL259" s="5"/>
      <c r="AM259" s="5"/>
      <c r="AN259" s="5"/>
      <c r="AO259" s="5"/>
      <c r="AP259" s="5"/>
      <c r="AQ259" s="5"/>
      <c r="AR259" s="5"/>
      <c r="AS259" s="5"/>
      <c r="AT259" s="145"/>
      <c r="AU259" s="272"/>
      <c r="AV259" s="56"/>
      <c r="AW259" s="8"/>
      <c r="AX259" s="273"/>
      <c r="AY259" s="128"/>
      <c r="AZ259" s="5"/>
      <c r="BA259" s="5"/>
      <c r="BB259" s="5"/>
      <c r="BC259" s="5"/>
      <c r="BD259" s="5"/>
      <c r="BE259" s="5"/>
      <c r="BF259" s="5"/>
      <c r="BG259" s="5"/>
      <c r="BH259" s="145"/>
      <c r="BI259" s="272"/>
      <c r="BJ259" s="56"/>
      <c r="BK259" s="8"/>
      <c r="BL259" s="273"/>
      <c r="BM259" s="128"/>
      <c r="BN259" s="5"/>
      <c r="BO259" s="5"/>
      <c r="BP259" s="5"/>
      <c r="BQ259" s="5"/>
      <c r="BR259" s="5"/>
      <c r="BS259" s="5"/>
      <c r="BT259" s="5"/>
      <c r="BU259" s="5"/>
      <c r="BV259" s="145"/>
      <c r="BW259" s="272"/>
      <c r="BX259" s="56"/>
      <c r="BY259" s="8"/>
      <c r="BZ259" s="273"/>
      <c r="CA259" s="128"/>
      <c r="CB259" s="5"/>
      <c r="CC259" s="5"/>
      <c r="CD259" s="5"/>
      <c r="CE259" s="5"/>
      <c r="CF259" s="5"/>
      <c r="CG259" s="5"/>
      <c r="CH259" s="5"/>
      <c r="CI259" s="5"/>
      <c r="CJ259" s="145"/>
      <c r="CK259" s="272"/>
      <c r="CL259" s="56"/>
      <c r="CM259" s="8"/>
      <c r="CN259" s="273"/>
      <c r="CO259" s="284"/>
    </row>
    <row r="260" spans="1:93" ht="45">
      <c r="A260" s="306" t="s">
        <v>33</v>
      </c>
      <c r="B260" s="8" t="s">
        <v>155</v>
      </c>
      <c r="C260" s="8">
        <v>1</v>
      </c>
      <c r="D260" s="199">
        <v>116</v>
      </c>
      <c r="E260" s="118" t="s">
        <v>162</v>
      </c>
      <c r="F260" s="195" t="s">
        <v>108</v>
      </c>
      <c r="G260" s="195" t="s">
        <v>161</v>
      </c>
      <c r="H260" s="309"/>
      <c r="I260" s="265" t="s">
        <v>681</v>
      </c>
      <c r="J260" s="51">
        <v>29</v>
      </c>
      <c r="K260" s="51">
        <v>29.5</v>
      </c>
      <c r="L260" s="51">
        <f>(K260-J260)*2</f>
        <v>1</v>
      </c>
      <c r="M260" s="52">
        <f>100-'PLAN_EXEC ATÉ 2022)'!P291</f>
        <v>100</v>
      </c>
      <c r="N260" s="52">
        <f t="shared" si="110"/>
        <v>1</v>
      </c>
      <c r="O260" s="139">
        <f>N260*AUXILIAR!$B$50</f>
        <v>3000000</v>
      </c>
      <c r="P260" s="52">
        <v>0</v>
      </c>
      <c r="Q260" s="52">
        <f t="shared" si="111"/>
        <v>0</v>
      </c>
      <c r="R260" s="260">
        <f>Q260*AUXILIAR!$B$50</f>
        <v>0</v>
      </c>
      <c r="S260" s="287"/>
      <c r="T260" s="139"/>
      <c r="U260" s="52"/>
      <c r="V260" s="275"/>
      <c r="W260" s="128"/>
      <c r="X260" s="5"/>
      <c r="Y260" s="5"/>
      <c r="Z260" s="5"/>
      <c r="AA260" s="5"/>
      <c r="AB260" s="5"/>
      <c r="AC260" s="5"/>
      <c r="AD260" s="5"/>
      <c r="AE260" s="5"/>
      <c r="AF260" s="145"/>
      <c r="AG260" s="276"/>
      <c r="AH260" s="56"/>
      <c r="AI260" s="8"/>
      <c r="AJ260" s="273"/>
      <c r="AK260" s="128"/>
      <c r="AL260" s="5"/>
      <c r="AM260" s="5"/>
      <c r="AN260" s="5"/>
      <c r="AO260" s="5"/>
      <c r="AP260" s="5"/>
      <c r="AQ260" s="5"/>
      <c r="AR260" s="5"/>
      <c r="AS260" s="5"/>
      <c r="AT260" s="145"/>
      <c r="AU260" s="276"/>
      <c r="AV260" s="56"/>
      <c r="AW260" s="8"/>
      <c r="AX260" s="273"/>
      <c r="AY260" s="128"/>
      <c r="AZ260" s="5"/>
      <c r="BA260" s="5"/>
      <c r="BB260" s="5"/>
      <c r="BC260" s="5"/>
      <c r="BD260" s="5"/>
      <c r="BE260" s="5"/>
      <c r="BF260" s="5"/>
      <c r="BG260" s="5"/>
      <c r="BH260" s="145"/>
      <c r="BI260" s="276"/>
      <c r="BJ260" s="56"/>
      <c r="BK260" s="8"/>
      <c r="BL260" s="273"/>
      <c r="BM260" s="128"/>
      <c r="BN260" s="5"/>
      <c r="BO260" s="5"/>
      <c r="BP260" s="5"/>
      <c r="BQ260" s="5"/>
      <c r="BR260" s="5"/>
      <c r="BS260" s="5"/>
      <c r="BT260" s="5"/>
      <c r="BU260" s="5"/>
      <c r="BV260" s="145"/>
      <c r="BW260" s="276"/>
      <c r="BX260" s="56"/>
      <c r="BY260" s="8"/>
      <c r="BZ260" s="273"/>
      <c r="CA260" s="128"/>
      <c r="CB260" s="5"/>
      <c r="CC260" s="5"/>
      <c r="CD260" s="5"/>
      <c r="CE260" s="5"/>
      <c r="CF260" s="5"/>
      <c r="CG260" s="5"/>
      <c r="CH260" s="5"/>
      <c r="CI260" s="5"/>
      <c r="CJ260" s="145"/>
      <c r="CK260" s="276"/>
      <c r="CL260" s="56"/>
      <c r="CM260" s="8"/>
      <c r="CN260" s="273"/>
      <c r="CO260" s="284"/>
    </row>
    <row r="261" spans="1:93" ht="45">
      <c r="A261" s="306" t="s">
        <v>33</v>
      </c>
      <c r="B261" s="8" t="s">
        <v>155</v>
      </c>
      <c r="C261" s="8">
        <v>1</v>
      </c>
      <c r="D261" s="199">
        <v>116</v>
      </c>
      <c r="E261" s="118" t="s">
        <v>162</v>
      </c>
      <c r="F261" s="195" t="s">
        <v>108</v>
      </c>
      <c r="G261" s="195" t="s">
        <v>161</v>
      </c>
      <c r="H261" s="309"/>
      <c r="I261" s="265" t="s">
        <v>682</v>
      </c>
      <c r="J261" s="51">
        <v>30.1</v>
      </c>
      <c r="K261" s="51">
        <v>30.6</v>
      </c>
      <c r="L261" s="51">
        <f t="shared" ref="L261" si="116">(K261-J261)</f>
        <v>0.5</v>
      </c>
      <c r="M261" s="52">
        <f>100-'PLAN_EXEC ATÉ 2022)'!P292</f>
        <v>100</v>
      </c>
      <c r="N261" s="52">
        <f t="shared" si="110"/>
        <v>0.5</v>
      </c>
      <c r="O261" s="139">
        <f>N261*AUXILIAR!$B$50</f>
        <v>1500000</v>
      </c>
      <c r="P261" s="52">
        <v>0</v>
      </c>
      <c r="Q261" s="52">
        <f t="shared" si="111"/>
        <v>0</v>
      </c>
      <c r="R261" s="260">
        <f>Q261*AUXILIAR!$B$50</f>
        <v>0</v>
      </c>
      <c r="S261" s="287"/>
      <c r="T261" s="139"/>
      <c r="U261" s="52"/>
      <c r="V261" s="275"/>
      <c r="W261" s="128"/>
      <c r="X261" s="5"/>
      <c r="Y261" s="5"/>
      <c r="Z261" s="5"/>
      <c r="AA261" s="5"/>
      <c r="AB261" s="5"/>
      <c r="AC261" s="5"/>
      <c r="AD261" s="5"/>
      <c r="AE261" s="5"/>
      <c r="AF261" s="145"/>
      <c r="AG261" s="276"/>
      <c r="AH261" s="56"/>
      <c r="AI261" s="8"/>
      <c r="AJ261" s="273"/>
      <c r="AK261" s="128"/>
      <c r="AL261" s="5"/>
      <c r="AM261" s="5"/>
      <c r="AN261" s="5"/>
      <c r="AO261" s="5"/>
      <c r="AP261" s="5"/>
      <c r="AQ261" s="5"/>
      <c r="AR261" s="5"/>
      <c r="AS261" s="5"/>
      <c r="AT261" s="145"/>
      <c r="AU261" s="276"/>
      <c r="AV261" s="56"/>
      <c r="AW261" s="8"/>
      <c r="AX261" s="273"/>
      <c r="AY261" s="128"/>
      <c r="AZ261" s="5"/>
      <c r="BA261" s="5"/>
      <c r="BB261" s="5"/>
      <c r="BC261" s="5"/>
      <c r="BD261" s="5"/>
      <c r="BE261" s="5"/>
      <c r="BF261" s="5"/>
      <c r="BG261" s="5"/>
      <c r="BH261" s="145"/>
      <c r="BI261" s="276"/>
      <c r="BJ261" s="56"/>
      <c r="BK261" s="8"/>
      <c r="BL261" s="273"/>
      <c r="BM261" s="128"/>
      <c r="BN261" s="5"/>
      <c r="BO261" s="5"/>
      <c r="BP261" s="5"/>
      <c r="BQ261" s="5"/>
      <c r="BR261" s="5"/>
      <c r="BS261" s="5"/>
      <c r="BT261" s="5"/>
      <c r="BU261" s="5"/>
      <c r="BV261" s="145"/>
      <c r="BW261" s="276"/>
      <c r="BX261" s="56"/>
      <c r="BY261" s="8"/>
      <c r="BZ261" s="273"/>
      <c r="CA261" s="128"/>
      <c r="CB261" s="5"/>
      <c r="CC261" s="5"/>
      <c r="CD261" s="5"/>
      <c r="CE261" s="5"/>
      <c r="CF261" s="5"/>
      <c r="CG261" s="5"/>
      <c r="CH261" s="5"/>
      <c r="CI261" s="5"/>
      <c r="CJ261" s="145"/>
      <c r="CK261" s="276"/>
      <c r="CL261" s="56"/>
      <c r="CM261" s="8"/>
      <c r="CN261" s="273"/>
      <c r="CO261" s="284"/>
    </row>
    <row r="262" spans="1:93" ht="45">
      <c r="A262" s="306" t="s">
        <v>33</v>
      </c>
      <c r="B262" s="8" t="s">
        <v>155</v>
      </c>
      <c r="C262" s="8">
        <v>1</v>
      </c>
      <c r="D262" s="199">
        <v>116</v>
      </c>
      <c r="E262" s="118" t="s">
        <v>162</v>
      </c>
      <c r="F262" s="195" t="s">
        <v>108</v>
      </c>
      <c r="G262" s="195" t="s">
        <v>161</v>
      </c>
      <c r="H262" s="309"/>
      <c r="I262" s="265" t="s">
        <v>683</v>
      </c>
      <c r="J262" s="51">
        <v>33</v>
      </c>
      <c r="K262" s="51">
        <v>33.6</v>
      </c>
      <c r="L262" s="51">
        <f>(K262-J262)*2</f>
        <v>1.2000000000000028</v>
      </c>
      <c r="M262" s="52">
        <f>100-'PLAN_EXEC ATÉ 2022)'!P293</f>
        <v>50.12</v>
      </c>
      <c r="N262" s="52">
        <f t="shared" si="110"/>
        <v>0.60144000000000142</v>
      </c>
      <c r="O262" s="139">
        <f>N262*AUXILIAR!$B$50</f>
        <v>1804320.0000000042</v>
      </c>
      <c r="P262" s="52">
        <v>0</v>
      </c>
      <c r="Q262" s="52">
        <f t="shared" si="111"/>
        <v>0</v>
      </c>
      <c r="R262" s="260">
        <f>Q262*AUXILIAR!$B$50</f>
        <v>0</v>
      </c>
      <c r="S262" s="287"/>
      <c r="T262" s="139"/>
      <c r="U262" s="52"/>
      <c r="V262" s="275"/>
      <c r="W262" s="128"/>
      <c r="X262" s="5"/>
      <c r="Y262" s="5"/>
      <c r="Z262" s="5"/>
      <c r="AA262" s="5"/>
      <c r="AB262" s="5"/>
      <c r="AC262" s="5"/>
      <c r="AD262" s="5"/>
      <c r="AE262" s="5"/>
      <c r="AF262" s="145"/>
      <c r="AG262" s="276"/>
      <c r="AH262" s="56"/>
      <c r="AI262" s="8"/>
      <c r="AJ262" s="273"/>
      <c r="AK262" s="128"/>
      <c r="AL262" s="5"/>
      <c r="AM262" s="5"/>
      <c r="AN262" s="5"/>
      <c r="AO262" s="5"/>
      <c r="AP262" s="5"/>
      <c r="AQ262" s="5"/>
      <c r="AR262" s="5"/>
      <c r="AS262" s="5"/>
      <c r="AT262" s="145"/>
      <c r="AU262" s="276"/>
      <c r="AV262" s="56"/>
      <c r="AW262" s="8"/>
      <c r="AX262" s="273"/>
      <c r="AY262" s="128"/>
      <c r="AZ262" s="5"/>
      <c r="BA262" s="5"/>
      <c r="BB262" s="5"/>
      <c r="BC262" s="5"/>
      <c r="BD262" s="5"/>
      <c r="BE262" s="5"/>
      <c r="BF262" s="5"/>
      <c r="BG262" s="5"/>
      <c r="BH262" s="145"/>
      <c r="BI262" s="276"/>
      <c r="BJ262" s="56"/>
      <c r="BK262" s="8"/>
      <c r="BL262" s="273"/>
      <c r="BM262" s="128"/>
      <c r="BN262" s="5"/>
      <c r="BO262" s="5"/>
      <c r="BP262" s="5"/>
      <c r="BQ262" s="5"/>
      <c r="BR262" s="5"/>
      <c r="BS262" s="5"/>
      <c r="BT262" s="5"/>
      <c r="BU262" s="5"/>
      <c r="BV262" s="145"/>
      <c r="BW262" s="276"/>
      <c r="BX262" s="56"/>
      <c r="BY262" s="8"/>
      <c r="BZ262" s="273"/>
      <c r="CA262" s="128"/>
      <c r="CB262" s="5"/>
      <c r="CC262" s="5"/>
      <c r="CD262" s="5"/>
      <c r="CE262" s="5"/>
      <c r="CF262" s="5"/>
      <c r="CG262" s="5"/>
      <c r="CH262" s="5"/>
      <c r="CI262" s="5"/>
      <c r="CJ262" s="145"/>
      <c r="CK262" s="276"/>
      <c r="CL262" s="56"/>
      <c r="CM262" s="8"/>
      <c r="CN262" s="273"/>
      <c r="CO262" s="284"/>
    </row>
    <row r="263" spans="1:93" ht="45">
      <c r="A263" s="306" t="s">
        <v>33</v>
      </c>
      <c r="B263" s="8" t="s">
        <v>155</v>
      </c>
      <c r="C263" s="8">
        <v>1</v>
      </c>
      <c r="D263" s="199">
        <v>116</v>
      </c>
      <c r="E263" s="118" t="s">
        <v>162</v>
      </c>
      <c r="F263" s="195" t="s">
        <v>108</v>
      </c>
      <c r="G263" s="195" t="s">
        <v>161</v>
      </c>
      <c r="H263" s="309"/>
      <c r="I263" s="265" t="s">
        <v>684</v>
      </c>
      <c r="J263" s="51">
        <v>0</v>
      </c>
      <c r="K263" s="51">
        <v>1.8</v>
      </c>
      <c r="L263" s="51">
        <f>(K263-J263)</f>
        <v>1.8</v>
      </c>
      <c r="M263" s="52">
        <f>100-'PLAN_EXEC ATÉ 2022)'!P294</f>
        <v>51.75</v>
      </c>
      <c r="N263" s="52">
        <f t="shared" si="110"/>
        <v>0.93150000000000011</v>
      </c>
      <c r="O263" s="139">
        <f>N263*AUXILIAR!$B$50</f>
        <v>2794500.0000000005</v>
      </c>
      <c r="P263" s="52">
        <v>0</v>
      </c>
      <c r="Q263" s="52">
        <f t="shared" si="111"/>
        <v>0</v>
      </c>
      <c r="R263" s="260">
        <f>Q263*AUXILIAR!$B$50</f>
        <v>0</v>
      </c>
      <c r="S263" s="287"/>
      <c r="T263" s="139"/>
      <c r="U263" s="52"/>
      <c r="V263" s="275"/>
      <c r="W263" s="128"/>
      <c r="X263" s="5"/>
      <c r="Y263" s="5"/>
      <c r="Z263" s="5"/>
      <c r="AA263" s="5"/>
      <c r="AB263" s="5"/>
      <c r="AC263" s="5"/>
      <c r="AD263" s="5"/>
      <c r="AE263" s="5"/>
      <c r="AF263" s="145"/>
      <c r="AG263" s="276"/>
      <c r="AH263" s="56"/>
      <c r="AI263" s="8"/>
      <c r="AJ263" s="273"/>
      <c r="AK263" s="128"/>
      <c r="AL263" s="5"/>
      <c r="AM263" s="5"/>
      <c r="AN263" s="5"/>
      <c r="AO263" s="5"/>
      <c r="AP263" s="5"/>
      <c r="AQ263" s="5"/>
      <c r="AR263" s="5"/>
      <c r="AS263" s="5"/>
      <c r="AT263" s="145"/>
      <c r="AU263" s="276"/>
      <c r="AV263" s="56"/>
      <c r="AW263" s="8"/>
      <c r="AX263" s="273"/>
      <c r="AY263" s="128"/>
      <c r="AZ263" s="5"/>
      <c r="BA263" s="5"/>
      <c r="BB263" s="5"/>
      <c r="BC263" s="5"/>
      <c r="BD263" s="5"/>
      <c r="BE263" s="5"/>
      <c r="BF263" s="5"/>
      <c r="BG263" s="5"/>
      <c r="BH263" s="145"/>
      <c r="BI263" s="276"/>
      <c r="BJ263" s="56"/>
      <c r="BK263" s="8"/>
      <c r="BL263" s="273"/>
      <c r="BM263" s="128"/>
      <c r="BN263" s="5"/>
      <c r="BO263" s="5"/>
      <c r="BP263" s="5"/>
      <c r="BQ263" s="5"/>
      <c r="BR263" s="5"/>
      <c r="BS263" s="5"/>
      <c r="BT263" s="5"/>
      <c r="BU263" s="5"/>
      <c r="BV263" s="145"/>
      <c r="BW263" s="276"/>
      <c r="BX263" s="56"/>
      <c r="BY263" s="8"/>
      <c r="BZ263" s="273"/>
      <c r="CA263" s="128"/>
      <c r="CB263" s="5"/>
      <c r="CC263" s="5"/>
      <c r="CD263" s="5"/>
      <c r="CE263" s="5"/>
      <c r="CF263" s="5"/>
      <c r="CG263" s="5"/>
      <c r="CH263" s="5"/>
      <c r="CI263" s="5"/>
      <c r="CJ263" s="145"/>
      <c r="CK263" s="276"/>
      <c r="CL263" s="56"/>
      <c r="CM263" s="8"/>
      <c r="CN263" s="273"/>
      <c r="CO263" s="284"/>
    </row>
    <row r="264" spans="1:93" ht="45">
      <c r="A264" s="306" t="s">
        <v>33</v>
      </c>
      <c r="B264" s="8" t="s">
        <v>155</v>
      </c>
      <c r="C264" s="8">
        <v>1</v>
      </c>
      <c r="D264" s="199">
        <v>116</v>
      </c>
      <c r="E264" s="118" t="s">
        <v>162</v>
      </c>
      <c r="F264" s="195" t="s">
        <v>108</v>
      </c>
      <c r="G264" s="195" t="s">
        <v>161</v>
      </c>
      <c r="H264" s="309"/>
      <c r="I264" s="265" t="s">
        <v>685</v>
      </c>
      <c r="J264" s="51">
        <v>30.4</v>
      </c>
      <c r="K264" s="51">
        <v>30.8</v>
      </c>
      <c r="L264" s="51">
        <f>(K264-J264)</f>
        <v>0.40000000000000213</v>
      </c>
      <c r="M264" s="52">
        <f>100-'PLAN_EXEC ATÉ 2022)'!P295</f>
        <v>100</v>
      </c>
      <c r="N264" s="52">
        <f t="shared" si="110"/>
        <v>0.40000000000000213</v>
      </c>
      <c r="O264" s="139">
        <f>N264*AUXILIAR!$B$50</f>
        <v>1200000.0000000063</v>
      </c>
      <c r="P264" s="52">
        <v>0</v>
      </c>
      <c r="Q264" s="52">
        <f t="shared" si="111"/>
        <v>0</v>
      </c>
      <c r="R264" s="260">
        <f>Q264*AUXILIAR!$B$50</f>
        <v>0</v>
      </c>
      <c r="S264" s="287"/>
      <c r="T264" s="139"/>
      <c r="U264" s="52"/>
      <c r="V264" s="275"/>
      <c r="W264" s="128"/>
      <c r="X264" s="5"/>
      <c r="Y264" s="5"/>
      <c r="Z264" s="5"/>
      <c r="AA264" s="5"/>
      <c r="AB264" s="5"/>
      <c r="AC264" s="5"/>
      <c r="AD264" s="5"/>
      <c r="AE264" s="5"/>
      <c r="AF264" s="145"/>
      <c r="AG264" s="276"/>
      <c r="AH264" s="56"/>
      <c r="AI264" s="8"/>
      <c r="AJ264" s="273"/>
      <c r="AK264" s="128"/>
      <c r="AL264" s="5"/>
      <c r="AM264" s="5"/>
      <c r="AN264" s="5"/>
      <c r="AO264" s="5"/>
      <c r="AP264" s="5"/>
      <c r="AQ264" s="5"/>
      <c r="AR264" s="5"/>
      <c r="AS264" s="5"/>
      <c r="AT264" s="145"/>
      <c r="AU264" s="276"/>
      <c r="AV264" s="56"/>
      <c r="AW264" s="8"/>
      <c r="AX264" s="273"/>
      <c r="AY264" s="128"/>
      <c r="AZ264" s="5"/>
      <c r="BA264" s="5"/>
      <c r="BB264" s="5"/>
      <c r="BC264" s="5"/>
      <c r="BD264" s="5"/>
      <c r="BE264" s="5"/>
      <c r="BF264" s="5"/>
      <c r="BG264" s="5"/>
      <c r="BH264" s="145"/>
      <c r="BI264" s="276"/>
      <c r="BJ264" s="56"/>
      <c r="BK264" s="8"/>
      <c r="BL264" s="273"/>
      <c r="BM264" s="128"/>
      <c r="BN264" s="5"/>
      <c r="BO264" s="5"/>
      <c r="BP264" s="5"/>
      <c r="BQ264" s="5"/>
      <c r="BR264" s="5"/>
      <c r="BS264" s="5"/>
      <c r="BT264" s="5"/>
      <c r="BU264" s="5"/>
      <c r="BV264" s="145"/>
      <c r="BW264" s="276"/>
      <c r="BX264" s="56"/>
      <c r="BY264" s="8"/>
      <c r="BZ264" s="273"/>
      <c r="CA264" s="128"/>
      <c r="CB264" s="5"/>
      <c r="CC264" s="5"/>
      <c r="CD264" s="5"/>
      <c r="CE264" s="5"/>
      <c r="CF264" s="5"/>
      <c r="CG264" s="5"/>
      <c r="CH264" s="5"/>
      <c r="CI264" s="5"/>
      <c r="CJ264" s="145"/>
      <c r="CK264" s="276"/>
      <c r="CL264" s="56"/>
      <c r="CM264" s="8"/>
      <c r="CN264" s="273"/>
      <c r="CO264" s="284"/>
    </row>
    <row r="265" spans="1:93" ht="15.75" customHeight="1">
      <c r="A265" s="304" t="s">
        <v>33</v>
      </c>
      <c r="B265" s="64" t="s">
        <v>155</v>
      </c>
      <c r="C265" s="65" t="s">
        <v>163</v>
      </c>
      <c r="D265" s="193">
        <v>324</v>
      </c>
      <c r="E265" s="157" t="s">
        <v>162</v>
      </c>
      <c r="F265" s="119" t="s">
        <v>108</v>
      </c>
      <c r="G265" s="119" t="s">
        <v>161</v>
      </c>
      <c r="H265" s="308"/>
      <c r="I265" s="263"/>
      <c r="J265" s="70"/>
      <c r="K265" s="70"/>
      <c r="L265" s="70"/>
      <c r="M265" s="80" t="s">
        <v>115</v>
      </c>
      <c r="N265" s="79">
        <f>SUM(N266:N267)</f>
        <v>0</v>
      </c>
      <c r="O265" s="79">
        <f>SUM(O266:O267)</f>
        <v>0</v>
      </c>
      <c r="P265" s="80" t="s">
        <v>115</v>
      </c>
      <c r="Q265" s="79">
        <f>SUM(Q266:Q267)</f>
        <v>0</v>
      </c>
      <c r="R265" s="256">
        <f>SUM(R266:R267)</f>
        <v>0</v>
      </c>
      <c r="S265" s="270"/>
      <c r="T265" s="79"/>
      <c r="U265" s="79"/>
      <c r="V265" s="271"/>
      <c r="W265" s="263"/>
      <c r="X265" s="70"/>
      <c r="Y265" s="70"/>
      <c r="Z265" s="70"/>
      <c r="AA265" s="80" t="s">
        <v>115</v>
      </c>
      <c r="AB265" s="79">
        <f>SUM(AB266:AB267)</f>
        <v>0</v>
      </c>
      <c r="AC265" s="79">
        <f>SUM(AC266:AC267)</f>
        <v>0</v>
      </c>
      <c r="AD265" s="80" t="s">
        <v>115</v>
      </c>
      <c r="AE265" s="79">
        <f>SUM(AE266:AE267)</f>
        <v>0</v>
      </c>
      <c r="AF265" s="256">
        <f>SUM(AF266:AF267)</f>
        <v>0</v>
      </c>
      <c r="AG265" s="270"/>
      <c r="AH265" s="79"/>
      <c r="AI265" s="79"/>
      <c r="AJ265" s="271"/>
      <c r="AK265" s="263"/>
      <c r="AL265" s="70"/>
      <c r="AM265" s="70"/>
      <c r="AN265" s="70"/>
      <c r="AO265" s="80" t="s">
        <v>115</v>
      </c>
      <c r="AP265" s="79">
        <f>SUM(AP266:AP267)</f>
        <v>1</v>
      </c>
      <c r="AQ265" s="79">
        <f>SUM(AQ266:AQ267)</f>
        <v>40000000</v>
      </c>
      <c r="AR265" s="80" t="s">
        <v>115</v>
      </c>
      <c r="AS265" s="79">
        <f>SUM(AS266:AS267)</f>
        <v>0</v>
      </c>
      <c r="AT265" s="256">
        <f>SUM(AT266:AT267)</f>
        <v>0</v>
      </c>
      <c r="AU265" s="270"/>
      <c r="AV265" s="79"/>
      <c r="AW265" s="79"/>
      <c r="AX265" s="271"/>
      <c r="AY265" s="263"/>
      <c r="AZ265" s="70"/>
      <c r="BA265" s="70"/>
      <c r="BB265" s="70"/>
      <c r="BC265" s="80" t="s">
        <v>115</v>
      </c>
      <c r="BD265" s="79">
        <f>SUM(BD266:BD267)</f>
        <v>0</v>
      </c>
      <c r="BE265" s="79">
        <f>SUM(BE266:BE267)</f>
        <v>0</v>
      </c>
      <c r="BF265" s="80" t="s">
        <v>115</v>
      </c>
      <c r="BG265" s="79">
        <f>SUM(BG266:BG267)</f>
        <v>0</v>
      </c>
      <c r="BH265" s="256">
        <f>SUM(BH266:BH267)</f>
        <v>0</v>
      </c>
      <c r="BI265" s="270"/>
      <c r="BJ265" s="79"/>
      <c r="BK265" s="79"/>
      <c r="BL265" s="271"/>
      <c r="BM265" s="263"/>
      <c r="BN265" s="70"/>
      <c r="BO265" s="70"/>
      <c r="BP265" s="70"/>
      <c r="BQ265" s="80" t="s">
        <v>115</v>
      </c>
      <c r="BR265" s="79">
        <f>SUM(BR266:BR267)</f>
        <v>0</v>
      </c>
      <c r="BS265" s="79">
        <f>SUM(BS266:BS267)</f>
        <v>0</v>
      </c>
      <c r="BT265" s="80" t="s">
        <v>115</v>
      </c>
      <c r="BU265" s="79">
        <f>SUM(BU266:BU267)</f>
        <v>0</v>
      </c>
      <c r="BV265" s="256">
        <f>SUM(BV266:BV267)</f>
        <v>0</v>
      </c>
      <c r="BW265" s="270"/>
      <c r="BX265" s="79"/>
      <c r="BY265" s="79"/>
      <c r="BZ265" s="271"/>
      <c r="CA265" s="263"/>
      <c r="CB265" s="70"/>
      <c r="CC265" s="70"/>
      <c r="CD265" s="70"/>
      <c r="CE265" s="80" t="s">
        <v>115</v>
      </c>
      <c r="CF265" s="79">
        <f>SUM(CF266:CF267)</f>
        <v>0</v>
      </c>
      <c r="CG265" s="79">
        <f>SUM(CG266:CG267)</f>
        <v>0</v>
      </c>
      <c r="CH265" s="80" t="s">
        <v>115</v>
      </c>
      <c r="CI265" s="79">
        <f>SUM(CI266:CI267)</f>
        <v>0</v>
      </c>
      <c r="CJ265" s="256">
        <f>SUM(CJ266:CJ267)</f>
        <v>0</v>
      </c>
      <c r="CK265" s="270"/>
      <c r="CL265" s="79"/>
      <c r="CM265" s="79"/>
      <c r="CN265" s="271"/>
      <c r="CO265" s="285"/>
    </row>
    <row r="266" spans="1:93" ht="30">
      <c r="A266" s="306" t="s">
        <v>33</v>
      </c>
      <c r="B266" s="8" t="s">
        <v>155</v>
      </c>
      <c r="C266" s="8">
        <v>1</v>
      </c>
      <c r="D266" s="199">
        <v>324</v>
      </c>
      <c r="E266" s="118" t="s">
        <v>162</v>
      </c>
      <c r="F266" s="195" t="s">
        <v>108</v>
      </c>
      <c r="G266" s="195" t="s">
        <v>161</v>
      </c>
      <c r="H266" s="309"/>
      <c r="I266" s="128"/>
      <c r="J266" s="5"/>
      <c r="K266" s="5"/>
      <c r="L266" s="5"/>
      <c r="M266" s="5"/>
      <c r="N266" s="5"/>
      <c r="O266" s="5"/>
      <c r="P266" s="5"/>
      <c r="Q266" s="5"/>
      <c r="R266" s="145"/>
      <c r="S266" s="276"/>
      <c r="T266" s="56"/>
      <c r="U266" s="8"/>
      <c r="V266" s="273"/>
      <c r="W266" s="128"/>
      <c r="X266" s="5"/>
      <c r="Y266" s="5"/>
      <c r="Z266" s="5"/>
      <c r="AA266" s="5"/>
      <c r="AB266" s="5"/>
      <c r="AC266" s="5"/>
      <c r="AD266" s="5"/>
      <c r="AE266" s="5"/>
      <c r="AF266" s="145"/>
      <c r="AG266" s="276"/>
      <c r="AH266" s="56"/>
      <c r="AI266" s="8"/>
      <c r="AJ266" s="273"/>
      <c r="AK266" s="265" t="s">
        <v>686</v>
      </c>
      <c r="AL266" s="51">
        <v>36.47</v>
      </c>
      <c r="AM266" s="51">
        <v>36.47</v>
      </c>
      <c r="AN266" s="51">
        <v>1</v>
      </c>
      <c r="AO266" s="52">
        <f>100-'PLAN_EXEC ATÉ 2022)'!AJ297</f>
        <v>100</v>
      </c>
      <c r="AP266" s="52">
        <f t="shared" ref="AP266" si="117">AN266*AO266/100</f>
        <v>1</v>
      </c>
      <c r="AQ266" s="139">
        <f>AP266*AUXILIAR!$B$59</f>
        <v>40000000</v>
      </c>
      <c r="AR266" s="52">
        <v>0</v>
      </c>
      <c r="AS266" s="182">
        <f t="shared" ref="AS266" si="118">AP266*AR266/100</f>
        <v>0</v>
      </c>
      <c r="AT266" s="260">
        <f>AS266*AUXILIAR!$B$59</f>
        <v>0</v>
      </c>
      <c r="AU266" s="287"/>
      <c r="AV266" s="139"/>
      <c r="AW266" s="52"/>
      <c r="AX266" s="275"/>
      <c r="AY266" s="128"/>
      <c r="AZ266" s="5"/>
      <c r="BA266" s="5"/>
      <c r="BB266" s="5"/>
      <c r="BC266" s="5"/>
      <c r="BD266" s="5"/>
      <c r="BE266" s="5"/>
      <c r="BF266" s="5"/>
      <c r="BG266" s="5"/>
      <c r="BH266" s="145"/>
      <c r="BI266" s="272"/>
      <c r="BJ266" s="56"/>
      <c r="BK266" s="8"/>
      <c r="BL266" s="273"/>
      <c r="BM266" s="128"/>
      <c r="BN266" s="5"/>
      <c r="BO266" s="5"/>
      <c r="BP266" s="5"/>
      <c r="BQ266" s="5"/>
      <c r="BR266" s="5"/>
      <c r="BS266" s="5"/>
      <c r="BT266" s="5"/>
      <c r="BU266" s="5"/>
      <c r="BV266" s="145"/>
      <c r="BW266" s="272"/>
      <c r="BX266" s="56"/>
      <c r="BY266" s="8"/>
      <c r="BZ266" s="273"/>
      <c r="CA266" s="128"/>
      <c r="CB266" s="5"/>
      <c r="CC266" s="5"/>
      <c r="CD266" s="5"/>
      <c r="CE266" s="5"/>
      <c r="CF266" s="5"/>
      <c r="CG266" s="5"/>
      <c r="CH266" s="5"/>
      <c r="CI266" s="5"/>
      <c r="CJ266" s="145"/>
      <c r="CK266" s="272"/>
      <c r="CL266" s="56"/>
      <c r="CM266" s="8"/>
      <c r="CN266" s="273"/>
      <c r="CO266" s="284"/>
    </row>
    <row r="267" spans="1:93" ht="15">
      <c r="A267" s="306" t="s">
        <v>33</v>
      </c>
      <c r="B267" s="8" t="s">
        <v>155</v>
      </c>
      <c r="C267" s="8"/>
      <c r="D267" s="199">
        <v>324</v>
      </c>
      <c r="E267" s="118" t="s">
        <v>162</v>
      </c>
      <c r="F267" s="195" t="s">
        <v>108</v>
      </c>
      <c r="G267" s="195" t="s">
        <v>161</v>
      </c>
      <c r="H267" s="309"/>
      <c r="I267" s="128"/>
      <c r="J267" s="5"/>
      <c r="K267" s="5"/>
      <c r="L267" s="5"/>
      <c r="M267" s="5"/>
      <c r="N267" s="5"/>
      <c r="O267" s="5"/>
      <c r="P267" s="5"/>
      <c r="Q267" s="5"/>
      <c r="R267" s="145"/>
      <c r="S267" s="276"/>
      <c r="T267" s="56"/>
      <c r="U267" s="8"/>
      <c r="V267" s="273"/>
      <c r="W267" s="128"/>
      <c r="X267" s="5"/>
      <c r="Y267" s="5"/>
      <c r="Z267" s="5"/>
      <c r="AA267" s="5"/>
      <c r="AB267" s="5"/>
      <c r="AC267" s="5"/>
      <c r="AD267" s="5"/>
      <c r="AE267" s="5"/>
      <c r="AF267" s="145"/>
      <c r="AG267" s="276"/>
      <c r="AH267" s="56"/>
      <c r="AI267" s="8"/>
      <c r="AJ267" s="273"/>
      <c r="AK267" s="127"/>
      <c r="AL267" s="57"/>
      <c r="AM267" s="57"/>
      <c r="AN267" s="57"/>
      <c r="AO267" s="56"/>
      <c r="AP267" s="56"/>
      <c r="AQ267" s="161"/>
      <c r="AR267" s="56"/>
      <c r="AS267" s="56"/>
      <c r="AT267" s="291"/>
      <c r="AU267" s="276"/>
      <c r="AV267" s="56"/>
      <c r="AW267" s="8"/>
      <c r="AX267" s="273"/>
      <c r="AY267" s="128"/>
      <c r="AZ267" s="5"/>
      <c r="BA267" s="5"/>
      <c r="BB267" s="5"/>
      <c r="BC267" s="5"/>
      <c r="BD267" s="5"/>
      <c r="BE267" s="5"/>
      <c r="BF267" s="5"/>
      <c r="BG267" s="5"/>
      <c r="BH267" s="145"/>
      <c r="BI267" s="276"/>
      <c r="BJ267" s="56"/>
      <c r="BK267" s="8"/>
      <c r="BL267" s="273"/>
      <c r="BM267" s="128"/>
      <c r="BN267" s="5"/>
      <c r="BO267" s="5"/>
      <c r="BP267" s="5"/>
      <c r="BQ267" s="5"/>
      <c r="BR267" s="5"/>
      <c r="BS267" s="5"/>
      <c r="BT267" s="5"/>
      <c r="BU267" s="5"/>
      <c r="BV267" s="145"/>
      <c r="BW267" s="276"/>
      <c r="BX267" s="56"/>
      <c r="BY267" s="8"/>
      <c r="BZ267" s="273"/>
      <c r="CA267" s="128"/>
      <c r="CB267" s="5"/>
      <c r="CC267" s="5"/>
      <c r="CD267" s="5"/>
      <c r="CE267" s="5"/>
      <c r="CF267" s="5"/>
      <c r="CG267" s="5"/>
      <c r="CH267" s="5"/>
      <c r="CI267" s="5"/>
      <c r="CJ267" s="145"/>
      <c r="CK267" s="276"/>
      <c r="CL267" s="56"/>
      <c r="CM267" s="8"/>
      <c r="CN267" s="273"/>
      <c r="CO267" s="284"/>
    </row>
    <row r="268" spans="1:93" ht="15.75" customHeight="1">
      <c r="A268" s="304" t="s">
        <v>33</v>
      </c>
      <c r="B268" s="64" t="s">
        <v>155</v>
      </c>
      <c r="C268" s="65" t="s">
        <v>163</v>
      </c>
      <c r="D268" s="193">
        <v>526</v>
      </c>
      <c r="E268" s="157" t="s">
        <v>162</v>
      </c>
      <c r="F268" s="119" t="s">
        <v>108</v>
      </c>
      <c r="G268" s="119" t="s">
        <v>161</v>
      </c>
      <c r="H268" s="308"/>
      <c r="I268" s="263"/>
      <c r="J268" s="70"/>
      <c r="K268" s="70"/>
      <c r="L268" s="70"/>
      <c r="M268" s="80" t="s">
        <v>115</v>
      </c>
      <c r="N268" s="79">
        <f>SUM(N269:N270)</f>
        <v>0</v>
      </c>
      <c r="O268" s="79">
        <f>SUM(O269:O270)</f>
        <v>0</v>
      </c>
      <c r="P268" s="80" t="s">
        <v>115</v>
      </c>
      <c r="Q268" s="79">
        <f>SUM(Q269:Q270)</f>
        <v>0</v>
      </c>
      <c r="R268" s="256">
        <f>SUM(R269:R270)</f>
        <v>0</v>
      </c>
      <c r="S268" s="270"/>
      <c r="T268" s="79"/>
      <c r="U268" s="79"/>
      <c r="V268" s="271"/>
      <c r="W268" s="263"/>
      <c r="X268" s="70"/>
      <c r="Y268" s="70"/>
      <c r="Z268" s="70"/>
      <c r="AA268" s="80" t="s">
        <v>115</v>
      </c>
      <c r="AB268" s="79">
        <f>SUM(AB269:AB270)</f>
        <v>0</v>
      </c>
      <c r="AC268" s="79">
        <f>SUM(AC269:AC270)</f>
        <v>0</v>
      </c>
      <c r="AD268" s="80" t="s">
        <v>115</v>
      </c>
      <c r="AE268" s="79">
        <f>SUM(AE269:AE270)</f>
        <v>0</v>
      </c>
      <c r="AF268" s="256">
        <f>SUM(AF269:AF270)</f>
        <v>0</v>
      </c>
      <c r="AG268" s="270"/>
      <c r="AH268" s="79"/>
      <c r="AI268" s="79"/>
      <c r="AJ268" s="271"/>
      <c r="AK268" s="263"/>
      <c r="AL268" s="70"/>
      <c r="AM268" s="70"/>
      <c r="AN268" s="70"/>
      <c r="AO268" s="80" t="s">
        <v>115</v>
      </c>
      <c r="AP268" s="79">
        <f>SUM(AP269:AP270)</f>
        <v>2</v>
      </c>
      <c r="AQ268" s="79">
        <f>SUM(AQ269:AQ270)</f>
        <v>30000000</v>
      </c>
      <c r="AR268" s="80" t="s">
        <v>115</v>
      </c>
      <c r="AS268" s="79">
        <f>SUM(AS269:AS270)</f>
        <v>0</v>
      </c>
      <c r="AT268" s="256">
        <f>SUM(AT269:AT270)</f>
        <v>0</v>
      </c>
      <c r="AU268" s="270"/>
      <c r="AV268" s="79"/>
      <c r="AW268" s="79"/>
      <c r="AX268" s="271"/>
      <c r="AY268" s="263"/>
      <c r="AZ268" s="70"/>
      <c r="BA268" s="70"/>
      <c r="BB268" s="70"/>
      <c r="BC268" s="80" t="s">
        <v>115</v>
      </c>
      <c r="BD268" s="79">
        <f>SUM(BD269:BD270)</f>
        <v>0</v>
      </c>
      <c r="BE268" s="79">
        <f>SUM(BE269:BE270)</f>
        <v>0</v>
      </c>
      <c r="BF268" s="80" t="s">
        <v>115</v>
      </c>
      <c r="BG268" s="79">
        <f>SUM(BG269:BG270)</f>
        <v>0</v>
      </c>
      <c r="BH268" s="256">
        <f>SUM(BH269:BH270)</f>
        <v>0</v>
      </c>
      <c r="BI268" s="270"/>
      <c r="BJ268" s="79"/>
      <c r="BK268" s="79"/>
      <c r="BL268" s="271"/>
      <c r="BM268" s="263"/>
      <c r="BN268" s="70"/>
      <c r="BO268" s="70"/>
      <c r="BP268" s="70"/>
      <c r="BQ268" s="80" t="s">
        <v>115</v>
      </c>
      <c r="BR268" s="79">
        <f>SUM(BR269:BR270)</f>
        <v>0</v>
      </c>
      <c r="BS268" s="79">
        <f>SUM(BS269:BS270)</f>
        <v>0</v>
      </c>
      <c r="BT268" s="80" t="s">
        <v>115</v>
      </c>
      <c r="BU268" s="79">
        <f>SUM(BU269:BU270)</f>
        <v>0</v>
      </c>
      <c r="BV268" s="256">
        <f>SUM(BV269:BV270)</f>
        <v>0</v>
      </c>
      <c r="BW268" s="270"/>
      <c r="BX268" s="79"/>
      <c r="BY268" s="79"/>
      <c r="BZ268" s="271"/>
      <c r="CA268" s="263"/>
      <c r="CB268" s="70"/>
      <c r="CC268" s="70"/>
      <c r="CD268" s="70"/>
      <c r="CE268" s="80" t="s">
        <v>115</v>
      </c>
      <c r="CF268" s="79">
        <f>SUM(CF269:CF270)</f>
        <v>0</v>
      </c>
      <c r="CG268" s="79">
        <f>SUM(CG269:CG270)</f>
        <v>0</v>
      </c>
      <c r="CH268" s="80" t="s">
        <v>115</v>
      </c>
      <c r="CI268" s="79">
        <f>SUM(CI269:CI270)</f>
        <v>0</v>
      </c>
      <c r="CJ268" s="256">
        <f>SUM(CJ269:CJ270)</f>
        <v>0</v>
      </c>
      <c r="CK268" s="270"/>
      <c r="CL268" s="79"/>
      <c r="CM268" s="79"/>
      <c r="CN268" s="271"/>
      <c r="CO268" s="285"/>
    </row>
    <row r="269" spans="1:93" ht="60">
      <c r="A269" s="306" t="s">
        <v>33</v>
      </c>
      <c r="B269" s="8" t="s">
        <v>155</v>
      </c>
      <c r="C269" s="8">
        <v>1</v>
      </c>
      <c r="D269" s="199">
        <v>526</v>
      </c>
      <c r="E269" s="118" t="s">
        <v>162</v>
      </c>
      <c r="F269" s="195" t="s">
        <v>108</v>
      </c>
      <c r="G269" s="195" t="s">
        <v>161</v>
      </c>
      <c r="H269" s="309"/>
      <c r="I269" s="128"/>
      <c r="J269" s="5"/>
      <c r="K269" s="5"/>
      <c r="L269" s="5"/>
      <c r="M269" s="5"/>
      <c r="N269" s="5"/>
      <c r="O269" s="5"/>
      <c r="P269" s="5"/>
      <c r="Q269" s="5"/>
      <c r="R269" s="145"/>
      <c r="S269" s="276"/>
      <c r="T269" s="56"/>
      <c r="U269" s="8"/>
      <c r="V269" s="273"/>
      <c r="W269" s="128"/>
      <c r="X269" s="5"/>
      <c r="Y269" s="5"/>
      <c r="Z269" s="5"/>
      <c r="AA269" s="5"/>
      <c r="AB269" s="5"/>
      <c r="AC269" s="5"/>
      <c r="AD269" s="5"/>
      <c r="AE269" s="5"/>
      <c r="AF269" s="145"/>
      <c r="AG269" s="276"/>
      <c r="AH269" s="56"/>
      <c r="AI269" s="8"/>
      <c r="AJ269" s="273"/>
      <c r="AK269" s="265" t="s">
        <v>688</v>
      </c>
      <c r="AL269" s="51">
        <v>1</v>
      </c>
      <c r="AM269" s="51">
        <v>1</v>
      </c>
      <c r="AN269" s="51">
        <v>1</v>
      </c>
      <c r="AO269" s="52">
        <f>100-'PLAN_EXEC ATÉ 2022)'!AJ300</f>
        <v>100</v>
      </c>
      <c r="AP269" s="52">
        <f t="shared" ref="AP269:AP270" si="119">AN269*AO269/100</f>
        <v>1</v>
      </c>
      <c r="AQ269" s="139">
        <f>AP269*AUXILIAR!$B$57</f>
        <v>20000000</v>
      </c>
      <c r="AR269" s="52">
        <v>0</v>
      </c>
      <c r="AS269" s="182">
        <f t="shared" ref="AS269:AS270" si="120">AP269*AR269/100</f>
        <v>0</v>
      </c>
      <c r="AT269" s="260">
        <f>AS269*AUXILIAR!$B$57</f>
        <v>0</v>
      </c>
      <c r="AU269" s="287"/>
      <c r="AV269" s="139"/>
      <c r="AW269" s="52"/>
      <c r="AX269" s="275"/>
      <c r="AY269" s="128"/>
      <c r="AZ269" s="5"/>
      <c r="BA269" s="5"/>
      <c r="BB269" s="5"/>
      <c r="BC269" s="5"/>
      <c r="BD269" s="5"/>
      <c r="BE269" s="5"/>
      <c r="BF269" s="5"/>
      <c r="BG269" s="5"/>
      <c r="BH269" s="145"/>
      <c r="BI269" s="272"/>
      <c r="BJ269" s="56"/>
      <c r="BK269" s="8"/>
      <c r="BL269" s="273"/>
      <c r="BM269" s="128"/>
      <c r="BN269" s="5"/>
      <c r="BO269" s="5"/>
      <c r="BP269" s="5"/>
      <c r="BQ269" s="5"/>
      <c r="BR269" s="5"/>
      <c r="BS269" s="5"/>
      <c r="BT269" s="5"/>
      <c r="BU269" s="5"/>
      <c r="BV269" s="145"/>
      <c r="BW269" s="272"/>
      <c r="BX269" s="56"/>
      <c r="BY269" s="8"/>
      <c r="BZ269" s="273"/>
      <c r="CA269" s="128"/>
      <c r="CB269" s="5"/>
      <c r="CC269" s="5"/>
      <c r="CD269" s="5"/>
      <c r="CE269" s="5"/>
      <c r="CF269" s="5"/>
      <c r="CG269" s="5"/>
      <c r="CH269" s="5"/>
      <c r="CI269" s="5"/>
      <c r="CJ269" s="145"/>
      <c r="CK269" s="272"/>
      <c r="CL269" s="56"/>
      <c r="CM269" s="8"/>
      <c r="CN269" s="273"/>
      <c r="CO269" s="284"/>
    </row>
    <row r="270" spans="1:93" ht="60">
      <c r="A270" s="306" t="s">
        <v>33</v>
      </c>
      <c r="B270" s="8" t="s">
        <v>155</v>
      </c>
      <c r="C270" s="8">
        <v>1</v>
      </c>
      <c r="D270" s="199">
        <v>526</v>
      </c>
      <c r="E270" s="118" t="s">
        <v>162</v>
      </c>
      <c r="F270" s="195" t="s">
        <v>108</v>
      </c>
      <c r="G270" s="195" t="s">
        <v>161</v>
      </c>
      <c r="H270" s="309"/>
      <c r="I270" s="128"/>
      <c r="J270" s="5"/>
      <c r="K270" s="5"/>
      <c r="L270" s="5"/>
      <c r="M270" s="5"/>
      <c r="N270" s="5"/>
      <c r="O270" s="5"/>
      <c r="P270" s="5"/>
      <c r="Q270" s="5"/>
      <c r="R270" s="145"/>
      <c r="S270" s="276"/>
      <c r="T270" s="56"/>
      <c r="U270" s="8"/>
      <c r="V270" s="273"/>
      <c r="W270" s="128"/>
      <c r="X270" s="5"/>
      <c r="Y270" s="5"/>
      <c r="Z270" s="5"/>
      <c r="AA270" s="5"/>
      <c r="AB270" s="5"/>
      <c r="AC270" s="5"/>
      <c r="AD270" s="5"/>
      <c r="AE270" s="5"/>
      <c r="AF270" s="145"/>
      <c r="AG270" s="276"/>
      <c r="AH270" s="56"/>
      <c r="AI270" s="8"/>
      <c r="AJ270" s="273"/>
      <c r="AK270" s="265" t="s">
        <v>689</v>
      </c>
      <c r="AL270" s="51">
        <v>1</v>
      </c>
      <c r="AM270" s="51">
        <v>1</v>
      </c>
      <c r="AN270" s="51">
        <v>1</v>
      </c>
      <c r="AO270" s="52">
        <f>100-'PLAN_EXEC ATÉ 2022)'!AJ301</f>
        <v>100</v>
      </c>
      <c r="AP270" s="52">
        <f t="shared" si="119"/>
        <v>1</v>
      </c>
      <c r="AQ270" s="139">
        <f>AP270*AUXILIAR!$B$58</f>
        <v>10000000</v>
      </c>
      <c r="AR270" s="52">
        <v>0</v>
      </c>
      <c r="AS270" s="182">
        <f t="shared" si="120"/>
        <v>0</v>
      </c>
      <c r="AT270" s="260">
        <f>AS270*AUXILIAR!$B$58</f>
        <v>0</v>
      </c>
      <c r="AU270" s="287"/>
      <c r="AV270" s="139"/>
      <c r="AW270" s="52"/>
      <c r="AX270" s="275"/>
      <c r="AY270" s="128"/>
      <c r="AZ270" s="5"/>
      <c r="BA270" s="5"/>
      <c r="BB270" s="5"/>
      <c r="BC270" s="5"/>
      <c r="BD270" s="5"/>
      <c r="BE270" s="5"/>
      <c r="BF270" s="5"/>
      <c r="BG270" s="5"/>
      <c r="BH270" s="145"/>
      <c r="BI270" s="272"/>
      <c r="BJ270" s="56"/>
      <c r="BK270" s="8"/>
      <c r="BL270" s="273"/>
      <c r="BM270" s="128"/>
      <c r="BN270" s="5"/>
      <c r="BO270" s="5"/>
      <c r="BP270" s="5"/>
      <c r="BQ270" s="5"/>
      <c r="BR270" s="5"/>
      <c r="BS270" s="5"/>
      <c r="BT270" s="5"/>
      <c r="BU270" s="5"/>
      <c r="BV270" s="145"/>
      <c r="BW270" s="272"/>
      <c r="BX270" s="56"/>
      <c r="BY270" s="8"/>
      <c r="BZ270" s="273"/>
      <c r="CA270" s="128"/>
      <c r="CB270" s="5"/>
      <c r="CC270" s="5"/>
      <c r="CD270" s="5"/>
      <c r="CE270" s="5"/>
      <c r="CF270" s="5"/>
      <c r="CG270" s="5"/>
      <c r="CH270" s="5"/>
      <c r="CI270" s="5"/>
      <c r="CJ270" s="145"/>
      <c r="CK270" s="272"/>
      <c r="CL270" s="56"/>
      <c r="CM270" s="8"/>
      <c r="CN270" s="273"/>
      <c r="CO270" s="284"/>
    </row>
    <row r="271" spans="1:93" ht="15.75" customHeight="1">
      <c r="A271" s="304" t="s">
        <v>33</v>
      </c>
      <c r="B271" s="64" t="s">
        <v>155</v>
      </c>
      <c r="C271" s="65" t="s">
        <v>163</v>
      </c>
      <c r="D271" s="193">
        <v>527</v>
      </c>
      <c r="E271" s="157" t="s">
        <v>162</v>
      </c>
      <c r="F271" s="119" t="s">
        <v>108</v>
      </c>
      <c r="G271" s="119" t="s">
        <v>161</v>
      </c>
      <c r="H271" s="308"/>
      <c r="I271" s="263"/>
      <c r="J271" s="70"/>
      <c r="K271" s="70"/>
      <c r="L271" s="70"/>
      <c r="M271" s="80" t="s">
        <v>115</v>
      </c>
      <c r="N271" s="79">
        <f>SUM(N272:N273)</f>
        <v>0</v>
      </c>
      <c r="O271" s="79">
        <f>SUM(O272:O273)</f>
        <v>0</v>
      </c>
      <c r="P271" s="80" t="s">
        <v>115</v>
      </c>
      <c r="Q271" s="79">
        <f>SUM(Q272:Q273)</f>
        <v>0</v>
      </c>
      <c r="R271" s="256">
        <f>SUM(R272:R273)</f>
        <v>0</v>
      </c>
      <c r="S271" s="270"/>
      <c r="T271" s="79"/>
      <c r="U271" s="79"/>
      <c r="V271" s="271"/>
      <c r="W271" s="263"/>
      <c r="X271" s="70"/>
      <c r="Y271" s="70"/>
      <c r="Z271" s="70"/>
      <c r="AA271" s="80" t="s">
        <v>115</v>
      </c>
      <c r="AB271" s="79">
        <f>SUM(AB272:AB273)</f>
        <v>0</v>
      </c>
      <c r="AC271" s="79">
        <f>SUM(AC272:AC273)</f>
        <v>0</v>
      </c>
      <c r="AD271" s="80" t="s">
        <v>115</v>
      </c>
      <c r="AE271" s="79">
        <f>SUM(AE272:AE273)</f>
        <v>0</v>
      </c>
      <c r="AF271" s="256">
        <f>SUM(AF272:AF273)</f>
        <v>0</v>
      </c>
      <c r="AG271" s="270"/>
      <c r="AH271" s="79"/>
      <c r="AI271" s="79"/>
      <c r="AJ271" s="271"/>
      <c r="AK271" s="263"/>
      <c r="AL271" s="70"/>
      <c r="AM271" s="70"/>
      <c r="AN271" s="70"/>
      <c r="AO271" s="80" t="s">
        <v>115</v>
      </c>
      <c r="AP271" s="79">
        <f>SUM(AP272:AP273)</f>
        <v>0</v>
      </c>
      <c r="AQ271" s="79">
        <f>SUM(AQ272:AQ273)</f>
        <v>0</v>
      </c>
      <c r="AR271" s="80" t="s">
        <v>115</v>
      </c>
      <c r="AS271" s="79">
        <f>SUM(AS272:AS273)</f>
        <v>0</v>
      </c>
      <c r="AT271" s="256">
        <f>SUM(AT272:AT273)</f>
        <v>0</v>
      </c>
      <c r="AU271" s="270"/>
      <c r="AV271" s="79"/>
      <c r="AW271" s="79"/>
      <c r="AX271" s="271"/>
      <c r="AY271" s="263"/>
      <c r="AZ271" s="70"/>
      <c r="BA271" s="70"/>
      <c r="BB271" s="70"/>
      <c r="BC271" s="80" t="s">
        <v>115</v>
      </c>
      <c r="BD271" s="79">
        <f>SUM(BD272:BD273)</f>
        <v>0</v>
      </c>
      <c r="BE271" s="79">
        <f>SUM(BE272:BE273)</f>
        <v>0</v>
      </c>
      <c r="BF271" s="80" t="s">
        <v>115</v>
      </c>
      <c r="BG271" s="79">
        <f>SUM(BG272:BG273)</f>
        <v>0</v>
      </c>
      <c r="BH271" s="256">
        <f>SUM(BH272:BH273)</f>
        <v>0</v>
      </c>
      <c r="BI271" s="270"/>
      <c r="BJ271" s="79"/>
      <c r="BK271" s="79"/>
      <c r="BL271" s="271"/>
      <c r="BM271" s="263"/>
      <c r="BN271" s="70"/>
      <c r="BO271" s="70"/>
      <c r="BP271" s="70"/>
      <c r="BQ271" s="80" t="s">
        <v>115</v>
      </c>
      <c r="BR271" s="79">
        <f>SUM(BR272:BR273)</f>
        <v>0</v>
      </c>
      <c r="BS271" s="79">
        <f>SUM(BS272:BS273)</f>
        <v>0</v>
      </c>
      <c r="BT271" s="80" t="s">
        <v>115</v>
      </c>
      <c r="BU271" s="79">
        <f>SUM(BU272:BU273)</f>
        <v>0</v>
      </c>
      <c r="BV271" s="256">
        <f>SUM(BV272:BV273)</f>
        <v>0</v>
      </c>
      <c r="BW271" s="270"/>
      <c r="BX271" s="79"/>
      <c r="BY271" s="79"/>
      <c r="BZ271" s="271"/>
      <c r="CA271" s="263"/>
      <c r="CB271" s="70"/>
      <c r="CC271" s="70"/>
      <c r="CD271" s="70"/>
      <c r="CE271" s="80" t="s">
        <v>115</v>
      </c>
      <c r="CF271" s="79">
        <f>SUM(CF272:CF273)</f>
        <v>0</v>
      </c>
      <c r="CG271" s="79">
        <f>SUM(CG272:CG273)</f>
        <v>0</v>
      </c>
      <c r="CH271" s="80" t="s">
        <v>115</v>
      </c>
      <c r="CI271" s="79">
        <f>SUM(CI272:CI273)</f>
        <v>0</v>
      </c>
      <c r="CJ271" s="256">
        <f>SUM(CJ272:CJ273)</f>
        <v>0</v>
      </c>
      <c r="CK271" s="270"/>
      <c r="CL271" s="79"/>
      <c r="CM271" s="79"/>
      <c r="CN271" s="271"/>
      <c r="CO271" s="285"/>
    </row>
    <row r="272" spans="1:93" ht="15.75" customHeight="1">
      <c r="A272" s="306" t="s">
        <v>33</v>
      </c>
      <c r="B272" s="8" t="s">
        <v>155</v>
      </c>
      <c r="C272" s="8"/>
      <c r="D272" s="199">
        <v>527</v>
      </c>
      <c r="E272" s="118" t="s">
        <v>162</v>
      </c>
      <c r="F272" s="195" t="s">
        <v>108</v>
      </c>
      <c r="G272" s="195" t="s">
        <v>161</v>
      </c>
      <c r="H272" s="309"/>
      <c r="I272" s="128"/>
      <c r="J272" s="5"/>
      <c r="K272" s="5"/>
      <c r="L272" s="5"/>
      <c r="M272" s="5"/>
      <c r="N272" s="5"/>
      <c r="O272" s="5"/>
      <c r="P272" s="5"/>
      <c r="Q272" s="5"/>
      <c r="R272" s="145"/>
      <c r="S272" s="276"/>
      <c r="T272" s="56"/>
      <c r="U272" s="8"/>
      <c r="V272" s="273"/>
      <c r="W272" s="128"/>
      <c r="X272" s="5"/>
      <c r="Y272" s="5"/>
      <c r="Z272" s="5"/>
      <c r="AA272" s="5"/>
      <c r="AB272" s="5"/>
      <c r="AC272" s="5"/>
      <c r="AD272" s="5"/>
      <c r="AE272" s="5"/>
      <c r="AF272" s="145"/>
      <c r="AG272" s="276"/>
      <c r="AH272" s="56"/>
      <c r="AI272" s="8"/>
      <c r="AJ272" s="273"/>
      <c r="AK272" s="128"/>
      <c r="AL272" s="5"/>
      <c r="AM272" s="5"/>
      <c r="AN272" s="5"/>
      <c r="AO272" s="5"/>
      <c r="AP272" s="5"/>
      <c r="AQ272" s="5"/>
      <c r="AR272" s="5"/>
      <c r="AS272" s="5"/>
      <c r="AT272" s="145"/>
      <c r="AU272" s="276"/>
      <c r="AV272" s="56"/>
      <c r="AW272" s="8"/>
      <c r="AX272" s="273"/>
      <c r="AY272" s="128"/>
      <c r="AZ272" s="5"/>
      <c r="BA272" s="5"/>
      <c r="BB272" s="5"/>
      <c r="BC272" s="5"/>
      <c r="BD272" s="5"/>
      <c r="BE272" s="5"/>
      <c r="BF272" s="5"/>
      <c r="BG272" s="5"/>
      <c r="BH272" s="145"/>
      <c r="BI272" s="276"/>
      <c r="BJ272" s="56"/>
      <c r="BK272" s="8"/>
      <c r="BL272" s="273"/>
      <c r="BM272" s="128"/>
      <c r="BN272" s="5"/>
      <c r="BO272" s="5"/>
      <c r="BP272" s="5"/>
      <c r="BQ272" s="5"/>
      <c r="BR272" s="5"/>
      <c r="BS272" s="5"/>
      <c r="BT272" s="5"/>
      <c r="BU272" s="5"/>
      <c r="BV272" s="145"/>
      <c r="BW272" s="276"/>
      <c r="BX272" s="56"/>
      <c r="BY272" s="8"/>
      <c r="BZ272" s="273"/>
      <c r="CA272" s="128"/>
      <c r="CB272" s="5"/>
      <c r="CC272" s="5"/>
      <c r="CD272" s="5"/>
      <c r="CE272" s="5"/>
      <c r="CF272" s="5"/>
      <c r="CG272" s="5"/>
      <c r="CH272" s="5"/>
      <c r="CI272" s="5"/>
      <c r="CJ272" s="145"/>
      <c r="CK272" s="276"/>
      <c r="CL272" s="56"/>
      <c r="CM272" s="8"/>
      <c r="CN272" s="273"/>
      <c r="CO272" s="284"/>
    </row>
    <row r="273" spans="1:93" ht="15.75" customHeight="1">
      <c r="A273" s="306" t="s">
        <v>33</v>
      </c>
      <c r="B273" s="8" t="s">
        <v>155</v>
      </c>
      <c r="C273" s="8"/>
      <c r="D273" s="199">
        <v>527</v>
      </c>
      <c r="E273" s="118" t="s">
        <v>162</v>
      </c>
      <c r="F273" s="195" t="s">
        <v>108</v>
      </c>
      <c r="G273" s="195" t="s">
        <v>161</v>
      </c>
      <c r="H273" s="309"/>
      <c r="I273" s="128"/>
      <c r="J273" s="5"/>
      <c r="K273" s="5"/>
      <c r="L273" s="5"/>
      <c r="M273" s="5"/>
      <c r="N273" s="5"/>
      <c r="O273" s="5"/>
      <c r="P273" s="5"/>
      <c r="Q273" s="5"/>
      <c r="R273" s="145"/>
      <c r="S273" s="276"/>
      <c r="T273" s="56"/>
      <c r="U273" s="8"/>
      <c r="V273" s="273"/>
      <c r="W273" s="128"/>
      <c r="X273" s="5"/>
      <c r="Y273" s="5"/>
      <c r="Z273" s="5"/>
      <c r="AA273" s="5"/>
      <c r="AB273" s="5"/>
      <c r="AC273" s="5"/>
      <c r="AD273" s="5"/>
      <c r="AE273" s="5"/>
      <c r="AF273" s="145"/>
      <c r="AG273" s="276"/>
      <c r="AH273" s="56"/>
      <c r="AI273" s="8"/>
      <c r="AJ273" s="273"/>
      <c r="AK273" s="128"/>
      <c r="AL273" s="5"/>
      <c r="AM273" s="5"/>
      <c r="AN273" s="5"/>
      <c r="AO273" s="5"/>
      <c r="AP273" s="5"/>
      <c r="AQ273" s="5"/>
      <c r="AR273" s="5"/>
      <c r="AS273" s="5"/>
      <c r="AT273" s="145"/>
      <c r="AU273" s="276"/>
      <c r="AV273" s="56"/>
      <c r="AW273" s="8"/>
      <c r="AX273" s="273"/>
      <c r="AY273" s="128"/>
      <c r="AZ273" s="5"/>
      <c r="BA273" s="5"/>
      <c r="BB273" s="5"/>
      <c r="BC273" s="5"/>
      <c r="BD273" s="5"/>
      <c r="BE273" s="5"/>
      <c r="BF273" s="5"/>
      <c r="BG273" s="5"/>
      <c r="BH273" s="145"/>
      <c r="BI273" s="276"/>
      <c r="BJ273" s="56"/>
      <c r="BK273" s="8"/>
      <c r="BL273" s="273"/>
      <c r="BM273" s="128"/>
      <c r="BN273" s="5"/>
      <c r="BO273" s="5"/>
      <c r="BP273" s="5"/>
      <c r="BQ273" s="5"/>
      <c r="BR273" s="5"/>
      <c r="BS273" s="5"/>
      <c r="BT273" s="5"/>
      <c r="BU273" s="5"/>
      <c r="BV273" s="145"/>
      <c r="BW273" s="276"/>
      <c r="BX273" s="56"/>
      <c r="BY273" s="8"/>
      <c r="BZ273" s="273"/>
      <c r="CA273" s="128"/>
      <c r="CB273" s="5"/>
      <c r="CC273" s="5"/>
      <c r="CD273" s="5"/>
      <c r="CE273" s="5"/>
      <c r="CF273" s="5"/>
      <c r="CG273" s="5"/>
      <c r="CH273" s="5"/>
      <c r="CI273" s="5"/>
      <c r="CJ273" s="145"/>
      <c r="CK273" s="276"/>
      <c r="CL273" s="56"/>
      <c r="CM273" s="8"/>
      <c r="CN273" s="273"/>
      <c r="CO273" s="284"/>
    </row>
    <row r="274" spans="1:93" ht="30">
      <c r="A274" s="302" t="s">
        <v>33</v>
      </c>
      <c r="B274" s="1" t="s">
        <v>144</v>
      </c>
      <c r="C274" s="2" t="s">
        <v>20</v>
      </c>
      <c r="D274" s="1">
        <v>1</v>
      </c>
      <c r="E274" s="2" t="s">
        <v>160</v>
      </c>
      <c r="F274" s="38" t="s">
        <v>108</v>
      </c>
      <c r="G274" s="2" t="s">
        <v>36</v>
      </c>
      <c r="H274" s="303" t="s">
        <v>188</v>
      </c>
      <c r="I274" s="262"/>
      <c r="J274" s="3"/>
      <c r="K274" s="3"/>
      <c r="L274" s="3"/>
      <c r="M274" s="38" t="s">
        <v>261</v>
      </c>
      <c r="N274" s="81">
        <f>N275+N282</f>
        <v>13.244100000000033</v>
      </c>
      <c r="O274" s="81">
        <f>O275+O282</f>
        <v>39732300.000000097</v>
      </c>
      <c r="P274" s="38" t="s">
        <v>262</v>
      </c>
      <c r="Q274" s="81">
        <f>Q275+Q282</f>
        <v>1.084678350000003</v>
      </c>
      <c r="R274" s="89">
        <f>R275+R282</f>
        <v>3254035.0500000091</v>
      </c>
      <c r="S274" s="277"/>
      <c r="T274" s="2"/>
      <c r="U274" s="2"/>
      <c r="V274" s="278"/>
      <c r="W274" s="262"/>
      <c r="X274" s="3"/>
      <c r="Y274" s="3"/>
      <c r="Z274" s="3"/>
      <c r="AA274" s="38" t="s">
        <v>261</v>
      </c>
      <c r="AB274" s="81">
        <f>AB275+AB282</f>
        <v>10.09188</v>
      </c>
      <c r="AC274" s="81">
        <f>AC275+AC282</f>
        <v>50459400</v>
      </c>
      <c r="AD274" s="38" t="s">
        <v>262</v>
      </c>
      <c r="AE274" s="81">
        <f>AE275+AE282</f>
        <v>0.32001456000000017</v>
      </c>
      <c r="AF274" s="89">
        <f>AF275+AF282</f>
        <v>1600072.8000000007</v>
      </c>
      <c r="AG274" s="277"/>
      <c r="AH274" s="2"/>
      <c r="AI274" s="2"/>
      <c r="AJ274" s="278"/>
      <c r="AK274" s="262"/>
      <c r="AL274" s="3"/>
      <c r="AM274" s="3"/>
      <c r="AN274" s="3"/>
      <c r="AO274" s="38" t="s">
        <v>116</v>
      </c>
      <c r="AP274" s="81">
        <f>AP275+AP282</f>
        <v>7.86</v>
      </c>
      <c r="AQ274" s="81">
        <f>AQ275+AQ282</f>
        <v>217800000</v>
      </c>
      <c r="AR274" s="38" t="s">
        <v>116</v>
      </c>
      <c r="AS274" s="81">
        <f>AS275+AS282</f>
        <v>1.0959270000000001</v>
      </c>
      <c r="AT274" s="89">
        <f>AT275+AT282</f>
        <v>32488210</v>
      </c>
      <c r="AU274" s="277"/>
      <c r="AV274" s="2"/>
      <c r="AW274" s="2"/>
      <c r="AX274" s="278"/>
      <c r="AY274" s="262"/>
      <c r="AZ274" s="3"/>
      <c r="BA274" s="3"/>
      <c r="BB274" s="3"/>
      <c r="BC274" s="38" t="s">
        <v>116</v>
      </c>
      <c r="BD274" s="81">
        <f>BD275+BD282</f>
        <v>0</v>
      </c>
      <c r="BE274" s="81">
        <f>BE275+BE282</f>
        <v>0</v>
      </c>
      <c r="BF274" s="38" t="s">
        <v>116</v>
      </c>
      <c r="BG274" s="81">
        <f>BG275+BG282</f>
        <v>0</v>
      </c>
      <c r="BH274" s="89">
        <f>BH275+BH282</f>
        <v>0</v>
      </c>
      <c r="BI274" s="277"/>
      <c r="BJ274" s="2"/>
      <c r="BK274" s="2"/>
      <c r="BL274" s="278"/>
      <c r="BM274" s="262"/>
      <c r="BN274" s="3"/>
      <c r="BO274" s="3"/>
      <c r="BP274" s="38"/>
      <c r="BQ274" s="38" t="s">
        <v>116</v>
      </c>
      <c r="BR274" s="81">
        <f>BR275+BR282</f>
        <v>0</v>
      </c>
      <c r="BS274" s="81">
        <f>BS275+BS282</f>
        <v>0</v>
      </c>
      <c r="BT274" s="38" t="s">
        <v>116</v>
      </c>
      <c r="BU274" s="81">
        <f>BU275+BU282</f>
        <v>0</v>
      </c>
      <c r="BV274" s="89">
        <f>BV275+BV282</f>
        <v>0</v>
      </c>
      <c r="BW274" s="277"/>
      <c r="BX274" s="2"/>
      <c r="BY274" s="2"/>
      <c r="BZ274" s="278"/>
      <c r="CA274" s="262"/>
      <c r="CB274" s="3"/>
      <c r="CC274" s="3"/>
      <c r="CD274" s="38"/>
      <c r="CE274" s="38" t="s">
        <v>116</v>
      </c>
      <c r="CF274" s="81">
        <f>CF275+CF282</f>
        <v>0</v>
      </c>
      <c r="CG274" s="81">
        <f>CG275+CG282</f>
        <v>0</v>
      </c>
      <c r="CH274" s="38" t="s">
        <v>116</v>
      </c>
      <c r="CI274" s="81">
        <f>CI275+CI282</f>
        <v>0</v>
      </c>
      <c r="CJ274" s="89">
        <f>CJ275+CJ282</f>
        <v>0</v>
      </c>
      <c r="CK274" s="277"/>
      <c r="CL274" s="2"/>
      <c r="CM274" s="2"/>
      <c r="CN274" s="278"/>
      <c r="CO274" s="282"/>
    </row>
    <row r="275" spans="1:93" ht="15.75" customHeight="1">
      <c r="A275" s="304" t="s">
        <v>33</v>
      </c>
      <c r="B275" s="64" t="s">
        <v>8</v>
      </c>
      <c r="C275" s="65" t="s">
        <v>20</v>
      </c>
      <c r="D275" s="193" t="s">
        <v>159</v>
      </c>
      <c r="E275" s="157" t="s">
        <v>160</v>
      </c>
      <c r="F275" s="119" t="s">
        <v>108</v>
      </c>
      <c r="G275" s="119" t="s">
        <v>36</v>
      </c>
      <c r="H275" s="308" t="s">
        <v>188</v>
      </c>
      <c r="I275" s="263"/>
      <c r="J275" s="70"/>
      <c r="K275" s="70"/>
      <c r="L275" s="70"/>
      <c r="M275" s="80" t="s">
        <v>115</v>
      </c>
      <c r="N275" s="79">
        <f>SUM(N276:N281)</f>
        <v>0</v>
      </c>
      <c r="O275" s="79">
        <f>SUM(O276:O281)</f>
        <v>0</v>
      </c>
      <c r="P275" s="80" t="s">
        <v>115</v>
      </c>
      <c r="Q275" s="79">
        <f>SUM(Q276:Q281)</f>
        <v>0</v>
      </c>
      <c r="R275" s="256">
        <f>SUM(R276:R281)</f>
        <v>0</v>
      </c>
      <c r="S275" s="270"/>
      <c r="T275" s="79"/>
      <c r="U275" s="79"/>
      <c r="V275" s="271"/>
      <c r="W275" s="263"/>
      <c r="X275" s="70"/>
      <c r="Y275" s="70"/>
      <c r="Z275" s="70"/>
      <c r="AA275" s="80" t="s">
        <v>115</v>
      </c>
      <c r="AB275" s="79">
        <f>SUM(AB276:AB281)</f>
        <v>0</v>
      </c>
      <c r="AC275" s="79">
        <f>SUM(AC276:AC281)</f>
        <v>0</v>
      </c>
      <c r="AD275" s="80" t="s">
        <v>115</v>
      </c>
      <c r="AE275" s="79">
        <f>SUM(AE276:AE281)</f>
        <v>0</v>
      </c>
      <c r="AF275" s="256">
        <f>SUM(AF276:AF281)</f>
        <v>0</v>
      </c>
      <c r="AG275" s="270"/>
      <c r="AH275" s="79"/>
      <c r="AI275" s="79"/>
      <c r="AJ275" s="271"/>
      <c r="AK275" s="263"/>
      <c r="AL275" s="70"/>
      <c r="AM275" s="70"/>
      <c r="AN275" s="70"/>
      <c r="AO275" s="80" t="s">
        <v>115</v>
      </c>
      <c r="AP275" s="79">
        <f>SUM(AP276:AP281)</f>
        <v>4.4400000000000004</v>
      </c>
      <c r="AQ275" s="79">
        <f>SUM(AQ276:AQ281)</f>
        <v>105200000</v>
      </c>
      <c r="AR275" s="80" t="s">
        <v>115</v>
      </c>
      <c r="AS275" s="79">
        <f>SUM(AS276:AS281)</f>
        <v>0.28798099999999999</v>
      </c>
      <c r="AT275" s="256">
        <f>SUM(AT276:AT281)</f>
        <v>6093830</v>
      </c>
      <c r="AU275" s="270"/>
      <c r="AV275" s="79"/>
      <c r="AW275" s="79"/>
      <c r="AX275" s="271"/>
      <c r="AY275" s="263"/>
      <c r="AZ275" s="70"/>
      <c r="BA275" s="70"/>
      <c r="BB275" s="70"/>
      <c r="BC275" s="80" t="s">
        <v>115</v>
      </c>
      <c r="BD275" s="79">
        <f>SUM(BD276:BD281)</f>
        <v>0</v>
      </c>
      <c r="BE275" s="79">
        <f>SUM(BE276:BE281)</f>
        <v>0</v>
      </c>
      <c r="BF275" s="80" t="s">
        <v>115</v>
      </c>
      <c r="BG275" s="79">
        <f>SUM(BG276:BG281)</f>
        <v>0</v>
      </c>
      <c r="BH275" s="256">
        <f>SUM(BH276:BH281)</f>
        <v>0</v>
      </c>
      <c r="BI275" s="270"/>
      <c r="BJ275" s="79"/>
      <c r="BK275" s="79"/>
      <c r="BL275" s="271"/>
      <c r="BM275" s="263"/>
      <c r="BN275" s="70"/>
      <c r="BO275" s="70"/>
      <c r="BP275" s="80"/>
      <c r="BQ275" s="80" t="s">
        <v>115</v>
      </c>
      <c r="BR275" s="79">
        <f>SUM(BR276:BR281)</f>
        <v>0</v>
      </c>
      <c r="BS275" s="79">
        <f>SUM(BS276:BS281)</f>
        <v>0</v>
      </c>
      <c r="BT275" s="80" t="s">
        <v>115</v>
      </c>
      <c r="BU275" s="79">
        <f>SUM(BU276:BU281)</f>
        <v>0</v>
      </c>
      <c r="BV275" s="256">
        <f>SUM(BV276:BV281)</f>
        <v>0</v>
      </c>
      <c r="BW275" s="270"/>
      <c r="BX275" s="79"/>
      <c r="BY275" s="79"/>
      <c r="BZ275" s="271"/>
      <c r="CA275" s="263"/>
      <c r="CB275" s="70"/>
      <c r="CC275" s="70"/>
      <c r="CD275" s="80"/>
      <c r="CE275" s="80" t="s">
        <v>115</v>
      </c>
      <c r="CF275" s="79">
        <f>SUM(CF276:CF281)</f>
        <v>0</v>
      </c>
      <c r="CG275" s="79">
        <f>SUM(CG276:CG281)</f>
        <v>0</v>
      </c>
      <c r="CH275" s="80" t="s">
        <v>115</v>
      </c>
      <c r="CI275" s="79">
        <f>SUM(CI276:CI281)</f>
        <v>0</v>
      </c>
      <c r="CJ275" s="256">
        <f>SUM(CJ276:CJ281)</f>
        <v>0</v>
      </c>
      <c r="CK275" s="270"/>
      <c r="CL275" s="79"/>
      <c r="CM275" s="79"/>
      <c r="CN275" s="271"/>
      <c r="CO275" s="282"/>
    </row>
    <row r="276" spans="1:93" ht="30">
      <c r="A276" s="306" t="s">
        <v>33</v>
      </c>
      <c r="B276" s="8" t="s">
        <v>8</v>
      </c>
      <c r="C276" s="8">
        <v>1</v>
      </c>
      <c r="D276" s="197" t="s">
        <v>159</v>
      </c>
      <c r="E276" s="118" t="s">
        <v>160</v>
      </c>
      <c r="F276" s="118" t="s">
        <v>108</v>
      </c>
      <c r="G276" s="195" t="s">
        <v>36</v>
      </c>
      <c r="H276" s="309" t="s">
        <v>188</v>
      </c>
      <c r="I276" s="127"/>
      <c r="J276" s="57"/>
      <c r="K276" s="57"/>
      <c r="L276" s="57"/>
      <c r="M276" s="98"/>
      <c r="N276" s="56"/>
      <c r="O276" s="161"/>
      <c r="P276" s="98"/>
      <c r="Q276" s="56"/>
      <c r="R276" s="291"/>
      <c r="S276" s="276"/>
      <c r="T276" s="56"/>
      <c r="U276" s="8"/>
      <c r="V276" s="273"/>
      <c r="W276" s="128"/>
      <c r="X276" s="5"/>
      <c r="Y276" s="5"/>
      <c r="Z276" s="5"/>
      <c r="AA276" s="5"/>
      <c r="AB276" s="5"/>
      <c r="AC276" s="5"/>
      <c r="AD276" s="5"/>
      <c r="AE276" s="5"/>
      <c r="AF276" s="145"/>
      <c r="AG276" s="276"/>
      <c r="AH276" s="56"/>
      <c r="AI276" s="8"/>
      <c r="AJ276" s="273"/>
      <c r="AK276" s="265" t="s">
        <v>439</v>
      </c>
      <c r="AL276" s="51">
        <v>131.30000000000001</v>
      </c>
      <c r="AM276" s="51">
        <v>131.30000000000001</v>
      </c>
      <c r="AN276" s="51">
        <v>1</v>
      </c>
      <c r="AO276" s="214">
        <f>100-('PLAN_EXEC ATÉ 2022)'!AJ308+'META_EXEC 2023'!AK216)</f>
        <v>47</v>
      </c>
      <c r="AP276" s="52">
        <f t="shared" ref="AP276:AP278" si="121">AN276*AO276/100</f>
        <v>0.47</v>
      </c>
      <c r="AQ276" s="139">
        <f>AP276*AUXILIAR!$B$56</f>
        <v>14100000</v>
      </c>
      <c r="AR276" s="214">
        <v>18.45</v>
      </c>
      <c r="AS276" s="182">
        <f t="shared" ref="AS276:AS281" si="122">AP276*AR276/100</f>
        <v>8.6715E-2</v>
      </c>
      <c r="AT276" s="260">
        <f>AS276*AUXILIAR!$B$56</f>
        <v>2601450</v>
      </c>
      <c r="AU276" s="287"/>
      <c r="AV276" s="139"/>
      <c r="AW276" s="52"/>
      <c r="AX276" s="275"/>
      <c r="AY276" s="128"/>
      <c r="AZ276" s="5"/>
      <c r="BA276" s="5"/>
      <c r="BB276" s="5"/>
      <c r="BC276" s="5"/>
      <c r="BD276" s="5"/>
      <c r="BE276" s="5"/>
      <c r="BF276" s="5"/>
      <c r="BG276" s="5"/>
      <c r="BH276" s="145"/>
      <c r="BI276" s="272"/>
      <c r="BJ276" s="56"/>
      <c r="BK276" s="8"/>
      <c r="BL276" s="273"/>
      <c r="BM276" s="128"/>
      <c r="BN276" s="5"/>
      <c r="BO276" s="5"/>
      <c r="BP276" s="5"/>
      <c r="BQ276" s="5"/>
      <c r="BR276" s="5"/>
      <c r="BS276" s="5"/>
      <c r="BT276" s="5"/>
      <c r="BU276" s="5"/>
      <c r="BV276" s="145"/>
      <c r="BW276" s="272"/>
      <c r="BX276" s="56"/>
      <c r="BY276" s="8"/>
      <c r="BZ276" s="273"/>
      <c r="CA276" s="128"/>
      <c r="CB276" s="5"/>
      <c r="CC276" s="5"/>
      <c r="CD276" s="5"/>
      <c r="CE276" s="5"/>
      <c r="CF276" s="5"/>
      <c r="CG276" s="5"/>
      <c r="CH276" s="5"/>
      <c r="CI276" s="5"/>
      <c r="CJ276" s="145"/>
      <c r="CK276" s="272"/>
      <c r="CL276" s="56"/>
      <c r="CM276" s="8"/>
      <c r="CN276" s="273"/>
      <c r="CO276" s="284"/>
    </row>
    <row r="277" spans="1:93" ht="30">
      <c r="A277" s="306" t="s">
        <v>33</v>
      </c>
      <c r="B277" s="8" t="s">
        <v>8</v>
      </c>
      <c r="C277" s="8">
        <v>1</v>
      </c>
      <c r="D277" s="197" t="s">
        <v>159</v>
      </c>
      <c r="E277" s="118" t="s">
        <v>160</v>
      </c>
      <c r="F277" s="118" t="s">
        <v>108</v>
      </c>
      <c r="G277" s="195" t="s">
        <v>36</v>
      </c>
      <c r="H277" s="309" t="s">
        <v>188</v>
      </c>
      <c r="I277" s="127"/>
      <c r="J277" s="57"/>
      <c r="K277" s="57"/>
      <c r="L277" s="57"/>
      <c r="M277" s="98"/>
      <c r="N277" s="56"/>
      <c r="O277" s="161"/>
      <c r="P277" s="98"/>
      <c r="Q277" s="56"/>
      <c r="R277" s="291"/>
      <c r="S277" s="276"/>
      <c r="T277" s="56"/>
      <c r="U277" s="8"/>
      <c r="V277" s="273"/>
      <c r="W277" s="128"/>
      <c r="X277" s="5"/>
      <c r="Y277" s="5"/>
      <c r="Z277" s="5"/>
      <c r="AA277" s="5"/>
      <c r="AB277" s="5"/>
      <c r="AC277" s="5"/>
      <c r="AD277" s="5"/>
      <c r="AE277" s="5"/>
      <c r="AF277" s="145"/>
      <c r="AG277" s="276"/>
      <c r="AH277" s="56"/>
      <c r="AI277" s="8"/>
      <c r="AJ277" s="273"/>
      <c r="AK277" s="265" t="s">
        <v>440</v>
      </c>
      <c r="AL277" s="51">
        <v>140.30000000000001</v>
      </c>
      <c r="AM277" s="51">
        <v>140.30000000000001</v>
      </c>
      <c r="AN277" s="51">
        <v>1</v>
      </c>
      <c r="AO277" s="214">
        <f>100-('PLAN_EXEC ATÉ 2022)'!AJ309+'META_EXEC 2023'!AK217)</f>
        <v>57</v>
      </c>
      <c r="AP277" s="52">
        <f t="shared" si="121"/>
        <v>0.56999999999999995</v>
      </c>
      <c r="AQ277" s="139">
        <f>AP277*AUXILIAR!$B$56</f>
        <v>17100000</v>
      </c>
      <c r="AR277" s="214">
        <v>12.98</v>
      </c>
      <c r="AS277" s="182">
        <f t="shared" si="122"/>
        <v>7.3985999999999996E-2</v>
      </c>
      <c r="AT277" s="260">
        <f>AS277*AUXILIAR!$B$56</f>
        <v>2219580</v>
      </c>
      <c r="AU277" s="287"/>
      <c r="AV277" s="139"/>
      <c r="AW277" s="52"/>
      <c r="AX277" s="275"/>
      <c r="AY277" s="128"/>
      <c r="AZ277" s="5"/>
      <c r="BA277" s="5"/>
      <c r="BB277" s="5"/>
      <c r="BC277" s="5"/>
      <c r="BD277" s="5"/>
      <c r="BE277" s="5"/>
      <c r="BF277" s="5"/>
      <c r="BG277" s="5"/>
      <c r="BH277" s="145"/>
      <c r="BI277" s="272"/>
      <c r="BJ277" s="56"/>
      <c r="BK277" s="8"/>
      <c r="BL277" s="273"/>
      <c r="BM277" s="128"/>
      <c r="BN277" s="5"/>
      <c r="BO277" s="5"/>
      <c r="BP277" s="5"/>
      <c r="BQ277" s="5"/>
      <c r="BR277" s="5"/>
      <c r="BS277" s="5"/>
      <c r="BT277" s="5"/>
      <c r="BU277" s="5"/>
      <c r="BV277" s="145"/>
      <c r="BW277" s="272"/>
      <c r="BX277" s="56"/>
      <c r="BY277" s="8"/>
      <c r="BZ277" s="273"/>
      <c r="CA277" s="128"/>
      <c r="CB277" s="5"/>
      <c r="CC277" s="5"/>
      <c r="CD277" s="5"/>
      <c r="CE277" s="5"/>
      <c r="CF277" s="5"/>
      <c r="CG277" s="5"/>
      <c r="CH277" s="5"/>
      <c r="CI277" s="5"/>
      <c r="CJ277" s="145"/>
      <c r="CK277" s="272"/>
      <c r="CL277" s="56"/>
      <c r="CM277" s="8"/>
      <c r="CN277" s="273"/>
      <c r="CO277" s="284"/>
    </row>
    <row r="278" spans="1:93" ht="30">
      <c r="A278" s="306" t="s">
        <v>33</v>
      </c>
      <c r="B278" s="8" t="s">
        <v>8</v>
      </c>
      <c r="C278" s="8">
        <v>1</v>
      </c>
      <c r="D278" s="197" t="s">
        <v>159</v>
      </c>
      <c r="E278" s="118" t="s">
        <v>160</v>
      </c>
      <c r="F278" s="118" t="s">
        <v>108</v>
      </c>
      <c r="G278" s="195" t="s">
        <v>36</v>
      </c>
      <c r="H278" s="309" t="s">
        <v>188</v>
      </c>
      <c r="I278" s="127"/>
      <c r="J278" s="57"/>
      <c r="K278" s="57"/>
      <c r="L278" s="57"/>
      <c r="M278" s="98"/>
      <c r="N278" s="116"/>
      <c r="O278" s="159"/>
      <c r="P278" s="98"/>
      <c r="Q278" s="116"/>
      <c r="R278" s="288"/>
      <c r="S278" s="276"/>
      <c r="T278" s="56"/>
      <c r="U278" s="8"/>
      <c r="V278" s="273"/>
      <c r="W278" s="128"/>
      <c r="X278" s="5"/>
      <c r="Y278" s="5"/>
      <c r="Z278" s="5"/>
      <c r="AA278" s="5"/>
      <c r="AB278" s="128"/>
      <c r="AC278" s="128"/>
      <c r="AD278" s="5"/>
      <c r="AE278" s="128"/>
      <c r="AF278" s="261"/>
      <c r="AG278" s="276"/>
      <c r="AH278" s="56"/>
      <c r="AI278" s="8"/>
      <c r="AJ278" s="273"/>
      <c r="AK278" s="265" t="s">
        <v>441</v>
      </c>
      <c r="AL278" s="51">
        <v>151.5</v>
      </c>
      <c r="AM278" s="51">
        <v>151.5</v>
      </c>
      <c r="AN278" s="51">
        <v>1</v>
      </c>
      <c r="AO278" s="73">
        <f>100-'PLAN_EXEC ATÉ 2022)'!AJ310</f>
        <v>100</v>
      </c>
      <c r="AP278" s="52">
        <f t="shared" si="121"/>
        <v>1</v>
      </c>
      <c r="AQ278" s="139">
        <f>AP278*AUXILIAR!$B$56</f>
        <v>30000000</v>
      </c>
      <c r="AR278" s="73">
        <v>0</v>
      </c>
      <c r="AS278" s="182">
        <f t="shared" si="122"/>
        <v>0</v>
      </c>
      <c r="AT278" s="260">
        <f>AS278*AUXILIAR!$B$56</f>
        <v>0</v>
      </c>
      <c r="AU278" s="287"/>
      <c r="AV278" s="139"/>
      <c r="AW278" s="52"/>
      <c r="AX278" s="275"/>
      <c r="AY278" s="128"/>
      <c r="AZ278" s="5"/>
      <c r="BA278" s="5"/>
      <c r="BB278" s="5"/>
      <c r="BC278" s="5"/>
      <c r="BD278" s="128"/>
      <c r="BE278" s="128"/>
      <c r="BF278" s="5"/>
      <c r="BG278" s="128"/>
      <c r="BH278" s="261"/>
      <c r="BI278" s="272"/>
      <c r="BJ278" s="56"/>
      <c r="BK278" s="8"/>
      <c r="BL278" s="273"/>
      <c r="BM278" s="128"/>
      <c r="BN278" s="5"/>
      <c r="BO278" s="5"/>
      <c r="BP278" s="5"/>
      <c r="BQ278" s="128"/>
      <c r="BR278" s="128"/>
      <c r="BS278" s="5"/>
      <c r="BT278" s="128"/>
      <c r="BU278" s="128"/>
      <c r="BV278" s="261"/>
      <c r="BW278" s="272"/>
      <c r="BX278" s="56"/>
      <c r="BY278" s="8"/>
      <c r="BZ278" s="273"/>
      <c r="CA278" s="128"/>
      <c r="CB278" s="5"/>
      <c r="CC278" s="5"/>
      <c r="CD278" s="5"/>
      <c r="CE278" s="128"/>
      <c r="CF278" s="128"/>
      <c r="CG278" s="5"/>
      <c r="CH278" s="128"/>
      <c r="CI278" s="128"/>
      <c r="CJ278" s="261"/>
      <c r="CK278" s="272"/>
      <c r="CL278" s="56"/>
      <c r="CM278" s="8"/>
      <c r="CN278" s="273"/>
      <c r="CO278" s="284"/>
    </row>
    <row r="279" spans="1:93" ht="30">
      <c r="A279" s="306" t="s">
        <v>33</v>
      </c>
      <c r="B279" s="8" t="s">
        <v>8</v>
      </c>
      <c r="C279" s="8">
        <v>1</v>
      </c>
      <c r="D279" s="197" t="s">
        <v>159</v>
      </c>
      <c r="E279" s="118" t="s">
        <v>160</v>
      </c>
      <c r="F279" s="118" t="s">
        <v>108</v>
      </c>
      <c r="G279" s="195" t="s">
        <v>36</v>
      </c>
      <c r="H279" s="309" t="s">
        <v>188</v>
      </c>
      <c r="I279" s="127"/>
      <c r="J279" s="57"/>
      <c r="K279" s="57"/>
      <c r="L279" s="57"/>
      <c r="M279" s="98"/>
      <c r="N279" s="116"/>
      <c r="O279" s="159"/>
      <c r="P279" s="98"/>
      <c r="Q279" s="116"/>
      <c r="R279" s="288"/>
      <c r="S279" s="276"/>
      <c r="T279" s="56"/>
      <c r="U279" s="8"/>
      <c r="V279" s="273"/>
      <c r="W279" s="128"/>
      <c r="X279" s="5"/>
      <c r="Y279" s="5"/>
      <c r="Z279" s="5"/>
      <c r="AA279" s="5"/>
      <c r="AB279" s="128"/>
      <c r="AC279" s="128"/>
      <c r="AD279" s="5"/>
      <c r="AE279" s="128"/>
      <c r="AF279" s="261"/>
      <c r="AG279" s="276"/>
      <c r="AH279" s="56"/>
      <c r="AI279" s="8"/>
      <c r="AJ279" s="273"/>
      <c r="AK279" s="265" t="s">
        <v>455</v>
      </c>
      <c r="AL279" s="51">
        <v>4</v>
      </c>
      <c r="AM279" s="51">
        <v>4</v>
      </c>
      <c r="AN279" s="51">
        <v>1</v>
      </c>
      <c r="AO279" s="73">
        <f>100-'PLAN_EXEC ATÉ 2022)'!AJ311</f>
        <v>100</v>
      </c>
      <c r="AP279" s="52">
        <f>AN279*AO279/100</f>
        <v>1</v>
      </c>
      <c r="AQ279" s="139">
        <f>AP279*AUXILIAR!$B$57</f>
        <v>20000000</v>
      </c>
      <c r="AR279" s="73">
        <v>0</v>
      </c>
      <c r="AS279" s="182">
        <f t="shared" si="122"/>
        <v>0</v>
      </c>
      <c r="AT279" s="260">
        <f>AS279*AUXILIAR!$B$57</f>
        <v>0</v>
      </c>
      <c r="AU279" s="287"/>
      <c r="AV279" s="139"/>
      <c r="AW279" s="52"/>
      <c r="AX279" s="275"/>
      <c r="AY279" s="128"/>
      <c r="AZ279" s="5"/>
      <c r="BA279" s="5"/>
      <c r="BB279" s="5"/>
      <c r="BC279" s="5"/>
      <c r="BD279" s="128"/>
      <c r="BE279" s="128"/>
      <c r="BF279" s="5"/>
      <c r="BG279" s="128"/>
      <c r="BH279" s="261"/>
      <c r="BI279" s="272"/>
      <c r="BJ279" s="56"/>
      <c r="BK279" s="8"/>
      <c r="BL279" s="273"/>
      <c r="BM279" s="128"/>
      <c r="BN279" s="5"/>
      <c r="BO279" s="5"/>
      <c r="BP279" s="5"/>
      <c r="BQ279" s="128"/>
      <c r="BR279" s="128"/>
      <c r="BS279" s="5"/>
      <c r="BT279" s="128"/>
      <c r="BU279" s="128"/>
      <c r="BV279" s="261"/>
      <c r="BW279" s="272"/>
      <c r="BX279" s="56"/>
      <c r="BY279" s="8"/>
      <c r="BZ279" s="273"/>
      <c r="CA279" s="128"/>
      <c r="CB279" s="5"/>
      <c r="CC279" s="5"/>
      <c r="CD279" s="5"/>
      <c r="CE279" s="128"/>
      <c r="CF279" s="128"/>
      <c r="CG279" s="5"/>
      <c r="CH279" s="128"/>
      <c r="CI279" s="128"/>
      <c r="CJ279" s="261"/>
      <c r="CK279" s="272"/>
      <c r="CL279" s="56"/>
      <c r="CM279" s="8"/>
      <c r="CN279" s="273"/>
      <c r="CO279" s="284"/>
    </row>
    <row r="280" spans="1:93" ht="30">
      <c r="A280" s="306" t="s">
        <v>33</v>
      </c>
      <c r="B280" s="8" t="s">
        <v>8</v>
      </c>
      <c r="C280" s="8">
        <v>1</v>
      </c>
      <c r="D280" s="197" t="s">
        <v>159</v>
      </c>
      <c r="E280" s="118" t="s">
        <v>160</v>
      </c>
      <c r="F280" s="118" t="s">
        <v>108</v>
      </c>
      <c r="G280" s="195" t="s">
        <v>36</v>
      </c>
      <c r="H280" s="309" t="s">
        <v>188</v>
      </c>
      <c r="I280" s="127"/>
      <c r="J280" s="57"/>
      <c r="K280" s="57"/>
      <c r="L280" s="57"/>
      <c r="M280" s="98"/>
      <c r="N280" s="116"/>
      <c r="O280" s="159"/>
      <c r="P280" s="98"/>
      <c r="Q280" s="116"/>
      <c r="R280" s="288"/>
      <c r="S280" s="276"/>
      <c r="T280" s="56"/>
      <c r="U280" s="8"/>
      <c r="V280" s="273"/>
      <c r="W280" s="128"/>
      <c r="X280" s="5"/>
      <c r="Y280" s="5"/>
      <c r="Z280" s="5"/>
      <c r="AA280" s="5"/>
      <c r="AB280" s="128"/>
      <c r="AC280" s="128"/>
      <c r="AD280" s="5"/>
      <c r="AE280" s="128"/>
      <c r="AF280" s="261"/>
      <c r="AG280" s="276"/>
      <c r="AH280" s="56"/>
      <c r="AI280" s="8"/>
      <c r="AJ280" s="273"/>
      <c r="AK280" s="265" t="s">
        <v>456</v>
      </c>
      <c r="AL280" s="51">
        <v>22</v>
      </c>
      <c r="AM280" s="51">
        <v>22</v>
      </c>
      <c r="AN280" s="51">
        <v>1</v>
      </c>
      <c r="AO280" s="73">
        <f>100-'PLAN_EXEC ATÉ 2022)'!AJ312</f>
        <v>100</v>
      </c>
      <c r="AP280" s="52">
        <f t="shared" ref="AP280:AP281" si="123">AN280*AO280/100</f>
        <v>1</v>
      </c>
      <c r="AQ280" s="139">
        <f>AP280*AUXILIAR!$B$57</f>
        <v>20000000</v>
      </c>
      <c r="AR280" s="73">
        <v>0</v>
      </c>
      <c r="AS280" s="182">
        <f t="shared" si="122"/>
        <v>0</v>
      </c>
      <c r="AT280" s="260">
        <f>AS280*AUXILIAR!$B$57</f>
        <v>0</v>
      </c>
      <c r="AU280" s="287"/>
      <c r="AV280" s="139"/>
      <c r="AW280" s="52"/>
      <c r="AX280" s="275"/>
      <c r="AY280" s="128"/>
      <c r="AZ280" s="5"/>
      <c r="BA280" s="5"/>
      <c r="BB280" s="5"/>
      <c r="BC280" s="5"/>
      <c r="BD280" s="128"/>
      <c r="BE280" s="128"/>
      <c r="BF280" s="5"/>
      <c r="BG280" s="128"/>
      <c r="BH280" s="261"/>
      <c r="BI280" s="272"/>
      <c r="BJ280" s="56"/>
      <c r="BK280" s="8"/>
      <c r="BL280" s="273"/>
      <c r="BM280" s="128"/>
      <c r="BN280" s="5"/>
      <c r="BO280" s="5"/>
      <c r="BP280" s="5"/>
      <c r="BQ280" s="128"/>
      <c r="BR280" s="128"/>
      <c r="BS280" s="5"/>
      <c r="BT280" s="128"/>
      <c r="BU280" s="128"/>
      <c r="BV280" s="261"/>
      <c r="BW280" s="272"/>
      <c r="BX280" s="56"/>
      <c r="BY280" s="8"/>
      <c r="BZ280" s="273"/>
      <c r="CA280" s="128"/>
      <c r="CB280" s="5"/>
      <c r="CC280" s="5"/>
      <c r="CD280" s="5"/>
      <c r="CE280" s="128"/>
      <c r="CF280" s="128"/>
      <c r="CG280" s="5"/>
      <c r="CH280" s="128"/>
      <c r="CI280" s="128"/>
      <c r="CJ280" s="261"/>
      <c r="CK280" s="272"/>
      <c r="CL280" s="56"/>
      <c r="CM280" s="8"/>
      <c r="CN280" s="273"/>
      <c r="CO280" s="284"/>
    </row>
    <row r="281" spans="1:93" ht="30">
      <c r="A281" s="306" t="s">
        <v>33</v>
      </c>
      <c r="B281" s="8" t="s">
        <v>8</v>
      </c>
      <c r="C281" s="8">
        <v>1</v>
      </c>
      <c r="D281" s="197" t="s">
        <v>159</v>
      </c>
      <c r="E281" s="118" t="s">
        <v>160</v>
      </c>
      <c r="F281" s="118" t="s">
        <v>108</v>
      </c>
      <c r="G281" s="195" t="s">
        <v>36</v>
      </c>
      <c r="H281" s="309" t="s">
        <v>188</v>
      </c>
      <c r="I281" s="127"/>
      <c r="J281" s="57"/>
      <c r="K281" s="57"/>
      <c r="L281" s="57"/>
      <c r="M281" s="98"/>
      <c r="N281" s="116"/>
      <c r="O281" s="159"/>
      <c r="P281" s="98"/>
      <c r="Q281" s="116"/>
      <c r="R281" s="288"/>
      <c r="S281" s="276"/>
      <c r="T281" s="56"/>
      <c r="U281" s="8"/>
      <c r="V281" s="273"/>
      <c r="W281" s="128"/>
      <c r="X281" s="5"/>
      <c r="Y281" s="5"/>
      <c r="Z281" s="5"/>
      <c r="AA281" s="5"/>
      <c r="AB281" s="128"/>
      <c r="AC281" s="128"/>
      <c r="AD281" s="5"/>
      <c r="AE281" s="128"/>
      <c r="AF281" s="261"/>
      <c r="AG281" s="276"/>
      <c r="AH281" s="56"/>
      <c r="AI281" s="8"/>
      <c r="AJ281" s="273"/>
      <c r="AK281" s="265" t="s">
        <v>463</v>
      </c>
      <c r="AL281" s="51">
        <v>101</v>
      </c>
      <c r="AM281" s="51">
        <v>101</v>
      </c>
      <c r="AN281" s="51">
        <v>1</v>
      </c>
      <c r="AO281" s="214">
        <f>100-('PLAN_EXEC ATÉ 2022)'!AJ314+'META_EXEC 2023'!AK218)</f>
        <v>40</v>
      </c>
      <c r="AP281" s="52">
        <f t="shared" si="123"/>
        <v>0.4</v>
      </c>
      <c r="AQ281" s="139">
        <f>AP281*AUXILIAR!$B$58</f>
        <v>4000000</v>
      </c>
      <c r="AR281" s="214">
        <v>31.82</v>
      </c>
      <c r="AS281" s="182">
        <f t="shared" si="122"/>
        <v>0.12728</v>
      </c>
      <c r="AT281" s="260">
        <f>AS281*AUXILIAR!$B$58</f>
        <v>1272800</v>
      </c>
      <c r="AU281" s="287"/>
      <c r="AV281" s="139"/>
      <c r="AW281" s="52"/>
      <c r="AX281" s="275"/>
      <c r="AY281" s="128"/>
      <c r="AZ281" s="5"/>
      <c r="BA281" s="5"/>
      <c r="BB281" s="5"/>
      <c r="BC281" s="5"/>
      <c r="BD281" s="128"/>
      <c r="BE281" s="128"/>
      <c r="BF281" s="5"/>
      <c r="BG281" s="128"/>
      <c r="BH281" s="261"/>
      <c r="BI281" s="272"/>
      <c r="BJ281" s="56"/>
      <c r="BK281" s="8"/>
      <c r="BL281" s="273"/>
      <c r="BM281" s="128"/>
      <c r="BN281" s="5"/>
      <c r="BO281" s="5"/>
      <c r="BP281" s="5"/>
      <c r="BQ281" s="128"/>
      <c r="BR281" s="128"/>
      <c r="BS281" s="5"/>
      <c r="BT281" s="128"/>
      <c r="BU281" s="128"/>
      <c r="BV281" s="261"/>
      <c r="BW281" s="272"/>
      <c r="BX281" s="56"/>
      <c r="BY281" s="8"/>
      <c r="BZ281" s="273"/>
      <c r="CA281" s="128"/>
      <c r="CB281" s="5"/>
      <c r="CC281" s="5"/>
      <c r="CD281" s="5"/>
      <c r="CE281" s="128"/>
      <c r="CF281" s="128"/>
      <c r="CG281" s="5"/>
      <c r="CH281" s="128"/>
      <c r="CI281" s="128"/>
      <c r="CJ281" s="261"/>
      <c r="CK281" s="272"/>
      <c r="CL281" s="56"/>
      <c r="CM281" s="8"/>
      <c r="CN281" s="273"/>
      <c r="CO281" s="284"/>
    </row>
    <row r="282" spans="1:93" ht="15.75" customHeight="1">
      <c r="A282" s="304" t="s">
        <v>33</v>
      </c>
      <c r="B282" s="64" t="s">
        <v>15</v>
      </c>
      <c r="C282" s="65" t="s">
        <v>143</v>
      </c>
      <c r="D282" s="126">
        <v>101</v>
      </c>
      <c r="E282" s="157" t="s">
        <v>160</v>
      </c>
      <c r="F282" s="119" t="s">
        <v>108</v>
      </c>
      <c r="G282" s="119" t="s">
        <v>36</v>
      </c>
      <c r="H282" s="308" t="s">
        <v>188</v>
      </c>
      <c r="I282" s="263"/>
      <c r="J282" s="70"/>
      <c r="K282" s="70"/>
      <c r="L282" s="70"/>
      <c r="M282" s="80" t="s">
        <v>115</v>
      </c>
      <c r="N282" s="79">
        <f>SUM(N283:N289)</f>
        <v>13.244100000000033</v>
      </c>
      <c r="O282" s="79">
        <f>SUM(O283:O289)</f>
        <v>39732300.000000097</v>
      </c>
      <c r="P282" s="80" t="s">
        <v>115</v>
      </c>
      <c r="Q282" s="79">
        <f>SUM(Q283:Q289)</f>
        <v>1.084678350000003</v>
      </c>
      <c r="R282" s="256">
        <f>SUM(R283:R289)</f>
        <v>3254035.0500000091</v>
      </c>
      <c r="S282" s="270"/>
      <c r="T282" s="79"/>
      <c r="U282" s="79"/>
      <c r="V282" s="271"/>
      <c r="W282" s="263"/>
      <c r="X282" s="70"/>
      <c r="Y282" s="70"/>
      <c r="Z282" s="70"/>
      <c r="AA282" s="80" t="s">
        <v>115</v>
      </c>
      <c r="AB282" s="79">
        <f>SUM(AB283:AB289)</f>
        <v>10.09188</v>
      </c>
      <c r="AC282" s="79">
        <f>SUM(AC283:AC289)</f>
        <v>50459400</v>
      </c>
      <c r="AD282" s="80" t="s">
        <v>115</v>
      </c>
      <c r="AE282" s="79">
        <f>SUM(AE283:AE289)</f>
        <v>0.32001456000000017</v>
      </c>
      <c r="AF282" s="256">
        <f>SUM(AF283:AF289)</f>
        <v>1600072.8000000007</v>
      </c>
      <c r="AG282" s="270"/>
      <c r="AH282" s="79"/>
      <c r="AI282" s="79"/>
      <c r="AJ282" s="271"/>
      <c r="AK282" s="263"/>
      <c r="AL282" s="70"/>
      <c r="AM282" s="70"/>
      <c r="AN282" s="70"/>
      <c r="AO282" s="80" t="s">
        <v>115</v>
      </c>
      <c r="AP282" s="79">
        <f>SUM(AP283:AP289)</f>
        <v>3.42</v>
      </c>
      <c r="AQ282" s="79">
        <f>SUM(AQ283:AQ289)</f>
        <v>112600000</v>
      </c>
      <c r="AR282" s="80" t="s">
        <v>115</v>
      </c>
      <c r="AS282" s="79">
        <f>SUM(AS283:AS289)</f>
        <v>0.80794600000000005</v>
      </c>
      <c r="AT282" s="256">
        <f>SUM(AT283:AT289)</f>
        <v>26394380</v>
      </c>
      <c r="AU282" s="270"/>
      <c r="AV282" s="79"/>
      <c r="AW282" s="79"/>
      <c r="AX282" s="271"/>
      <c r="AY282" s="263"/>
      <c r="AZ282" s="70"/>
      <c r="BA282" s="70"/>
      <c r="BB282" s="70"/>
      <c r="BC282" s="80" t="s">
        <v>115</v>
      </c>
      <c r="BD282" s="79">
        <f>SUM(BD283:BD289)</f>
        <v>0</v>
      </c>
      <c r="BE282" s="79">
        <f>SUM(BE283:BE289)</f>
        <v>0</v>
      </c>
      <c r="BF282" s="80" t="s">
        <v>115</v>
      </c>
      <c r="BG282" s="79">
        <f>SUM(BG283:BG289)</f>
        <v>0</v>
      </c>
      <c r="BH282" s="256">
        <f>SUM(BH283:BH289)</f>
        <v>0</v>
      </c>
      <c r="BI282" s="270"/>
      <c r="BJ282" s="79"/>
      <c r="BK282" s="79"/>
      <c r="BL282" s="271"/>
      <c r="BM282" s="263"/>
      <c r="BN282" s="70"/>
      <c r="BO282" s="70"/>
      <c r="BP282" s="80"/>
      <c r="BQ282" s="80" t="s">
        <v>115</v>
      </c>
      <c r="BR282" s="79">
        <f>SUM(BR283:BR289)</f>
        <v>0</v>
      </c>
      <c r="BS282" s="79">
        <f>SUM(BS283:BS289)</f>
        <v>0</v>
      </c>
      <c r="BT282" s="80" t="s">
        <v>115</v>
      </c>
      <c r="BU282" s="79">
        <f>SUM(BU283:BU289)</f>
        <v>0</v>
      </c>
      <c r="BV282" s="256">
        <f>SUM(BV283:BV289)</f>
        <v>0</v>
      </c>
      <c r="BW282" s="270"/>
      <c r="BX282" s="79"/>
      <c r="BY282" s="79"/>
      <c r="BZ282" s="271"/>
      <c r="CA282" s="263"/>
      <c r="CB282" s="70"/>
      <c r="CC282" s="70"/>
      <c r="CD282" s="80"/>
      <c r="CE282" s="80" t="s">
        <v>115</v>
      </c>
      <c r="CF282" s="79">
        <f>SUM(CF283:CF289)</f>
        <v>0</v>
      </c>
      <c r="CG282" s="79">
        <f>SUM(CG283:CG289)</f>
        <v>0</v>
      </c>
      <c r="CH282" s="80" t="s">
        <v>115</v>
      </c>
      <c r="CI282" s="79">
        <f>SUM(CI283:CI289)</f>
        <v>0</v>
      </c>
      <c r="CJ282" s="256">
        <f>SUM(CJ283:CJ289)</f>
        <v>0</v>
      </c>
      <c r="CK282" s="270"/>
      <c r="CL282" s="79"/>
      <c r="CM282" s="79"/>
      <c r="CN282" s="271"/>
      <c r="CO282" s="284"/>
    </row>
    <row r="283" spans="1:93" ht="30">
      <c r="A283" s="306" t="s">
        <v>33</v>
      </c>
      <c r="B283" s="8" t="s">
        <v>18</v>
      </c>
      <c r="C283" s="8">
        <v>1</v>
      </c>
      <c r="D283" s="197" t="s">
        <v>159</v>
      </c>
      <c r="E283" s="118" t="s">
        <v>160</v>
      </c>
      <c r="F283" s="118" t="s">
        <v>108</v>
      </c>
      <c r="G283" s="195" t="s">
        <v>36</v>
      </c>
      <c r="H283" s="309" t="s">
        <v>188</v>
      </c>
      <c r="I283" s="265" t="s">
        <v>436</v>
      </c>
      <c r="J283" s="51">
        <v>98</v>
      </c>
      <c r="K283" s="51">
        <v>100.8</v>
      </c>
      <c r="L283" s="51">
        <f t="shared" ref="L283:L289" si="124">K283-J283</f>
        <v>2.7999999999999972</v>
      </c>
      <c r="M283" s="214">
        <f>100-('PLAN_EXEC ATÉ 2022)'!P316+'META_EXEC 2023'!Q220)</f>
        <v>44</v>
      </c>
      <c r="N283" s="52">
        <f t="shared" ref="N283:N289" si="125">L283*M283/100</f>
        <v>1.2319999999999987</v>
      </c>
      <c r="O283" s="139">
        <f>N283*AUXILIAR!$B$50</f>
        <v>3695999.9999999958</v>
      </c>
      <c r="P283" s="214">
        <v>19.05</v>
      </c>
      <c r="Q283" s="52">
        <f t="shared" ref="Q283:Q289" si="126">N283*P283/100</f>
        <v>0.23469599999999974</v>
      </c>
      <c r="R283" s="296">
        <f>Q283*AUXILIAR!$B$50</f>
        <v>704087.99999999919</v>
      </c>
      <c r="S283" s="287"/>
      <c r="T283" s="139"/>
      <c r="U283" s="52"/>
      <c r="V283" s="275"/>
      <c r="W283" s="456" t="s">
        <v>426</v>
      </c>
      <c r="X283" s="443">
        <v>95.7</v>
      </c>
      <c r="Y283" s="443">
        <v>99.4</v>
      </c>
      <c r="Z283" s="443">
        <f t="shared" ref="Z283" si="127">Y283-X283</f>
        <v>3.7000000000000028</v>
      </c>
      <c r="AA283" s="442">
        <f>100-('PLAN_EXEC ATÉ 2022)'!Z316+'META_EXEC 2023'!AA220)</f>
        <v>17</v>
      </c>
      <c r="AB283" s="445">
        <f t="shared" ref="AB283" si="128">Z283*AA283/100</f>
        <v>0.62900000000000045</v>
      </c>
      <c r="AC283" s="446">
        <f>AB283*AUXILIAR!$B$53</f>
        <v>3145000.0000000023</v>
      </c>
      <c r="AD283" s="442">
        <v>5.58</v>
      </c>
      <c r="AE283" s="445">
        <f t="shared" ref="AE283" si="129">Z283*AD283/100</f>
        <v>0.20646000000000014</v>
      </c>
      <c r="AF283" s="458">
        <f>AE283*AUXILIAR!$B$53</f>
        <v>1032300.0000000007</v>
      </c>
      <c r="AG283" s="287"/>
      <c r="AH283" s="139"/>
      <c r="AI283" s="52"/>
      <c r="AJ283" s="275"/>
      <c r="AK283" s="265" t="s">
        <v>442</v>
      </c>
      <c r="AL283" s="51">
        <v>97.3</v>
      </c>
      <c r="AM283" s="51">
        <v>97.3</v>
      </c>
      <c r="AN283" s="51">
        <v>1</v>
      </c>
      <c r="AO283" s="214">
        <f>100-('PLAN_EXEC ATÉ 2022)'!AJ316+'META_EXEC 2023'!AK220)</f>
        <v>42</v>
      </c>
      <c r="AP283" s="52">
        <f t="shared" ref="AP283:AP287" si="130">AN283*AO283/100</f>
        <v>0.42</v>
      </c>
      <c r="AQ283" s="139">
        <f>AP283*AUXILIAR!$B$56</f>
        <v>12600000</v>
      </c>
      <c r="AR283" s="214">
        <v>27.63</v>
      </c>
      <c r="AS283" s="182">
        <f t="shared" ref="AS283:AS286" si="131">AP283*AR283/100</f>
        <v>0.116046</v>
      </c>
      <c r="AT283" s="260">
        <f>AS283*AUXILIAR!$B$56</f>
        <v>3481380</v>
      </c>
      <c r="AU283" s="287"/>
      <c r="AV283" s="139"/>
      <c r="AW283" s="52"/>
      <c r="AX283" s="275"/>
      <c r="AY283" s="128"/>
      <c r="AZ283" s="5"/>
      <c r="BA283" s="5"/>
      <c r="BB283" s="5"/>
      <c r="BC283" s="5"/>
      <c r="BD283" s="5"/>
      <c r="BE283" s="5"/>
      <c r="BF283" s="5"/>
      <c r="BG283" s="5"/>
      <c r="BH283" s="145"/>
      <c r="BI283" s="272"/>
      <c r="BJ283" s="56"/>
      <c r="BK283" s="8"/>
      <c r="BL283" s="273"/>
      <c r="BM283" s="128"/>
      <c r="BN283" s="5"/>
      <c r="BO283" s="5"/>
      <c r="BP283" s="5"/>
      <c r="BQ283" s="5"/>
      <c r="BR283" s="5"/>
      <c r="BS283" s="5"/>
      <c r="BT283" s="5"/>
      <c r="BU283" s="5"/>
      <c r="BV283" s="145"/>
      <c r="BW283" s="272"/>
      <c r="BX283" s="56"/>
      <c r="BY283" s="8"/>
      <c r="BZ283" s="273"/>
      <c r="CA283" s="128"/>
      <c r="CB283" s="5"/>
      <c r="CC283" s="5"/>
      <c r="CD283" s="5"/>
      <c r="CE283" s="5"/>
      <c r="CF283" s="5"/>
      <c r="CG283" s="5"/>
      <c r="CH283" s="5"/>
      <c r="CI283" s="5"/>
      <c r="CJ283" s="145"/>
      <c r="CK283" s="272"/>
      <c r="CL283" s="56"/>
      <c r="CM283" s="8"/>
      <c r="CN283" s="273"/>
      <c r="CO283" s="284"/>
    </row>
    <row r="284" spans="1:93" ht="30">
      <c r="A284" s="306" t="s">
        <v>33</v>
      </c>
      <c r="B284" s="8" t="s">
        <v>18</v>
      </c>
      <c r="C284" s="8">
        <v>1</v>
      </c>
      <c r="D284" s="197" t="s">
        <v>159</v>
      </c>
      <c r="E284" s="118" t="s">
        <v>160</v>
      </c>
      <c r="F284" s="118" t="s">
        <v>108</v>
      </c>
      <c r="G284" s="195" t="s">
        <v>36</v>
      </c>
      <c r="H284" s="309" t="s">
        <v>188</v>
      </c>
      <c r="I284" s="265" t="s">
        <v>437</v>
      </c>
      <c r="J284" s="51">
        <v>98</v>
      </c>
      <c r="K284" s="51">
        <v>100.8</v>
      </c>
      <c r="L284" s="51">
        <f t="shared" si="124"/>
        <v>2.7999999999999972</v>
      </c>
      <c r="M284" s="214">
        <f>100-('PLAN_EXEC ATÉ 2022)'!P317+'META_EXEC 2023'!Q221)</f>
        <v>21</v>
      </c>
      <c r="N284" s="194">
        <f t="shared" si="125"/>
        <v>0.58799999999999941</v>
      </c>
      <c r="O284" s="139">
        <f>N284*AUXILIAR!$B$50</f>
        <v>1763999.9999999981</v>
      </c>
      <c r="P284" s="214">
        <v>16.22</v>
      </c>
      <c r="Q284" s="52">
        <f t="shared" si="126"/>
        <v>9.5373599999999892E-2</v>
      </c>
      <c r="R284" s="296">
        <f>Q284*AUXILIAR!$B$50</f>
        <v>286120.7999999997</v>
      </c>
      <c r="S284" s="287"/>
      <c r="T284" s="139"/>
      <c r="U284" s="52"/>
      <c r="V284" s="275"/>
      <c r="W284" s="265" t="s">
        <v>427</v>
      </c>
      <c r="X284" s="51">
        <v>257.39999999999998</v>
      </c>
      <c r="Y284" s="51">
        <v>314.2</v>
      </c>
      <c r="Z284" s="51">
        <f t="shared" ref="Z284" si="132">Y284-X284</f>
        <v>56.800000000000011</v>
      </c>
      <c r="AA284" s="214">
        <f>100-('PLAN_EXEC ATÉ 2022)'!Z318+'META_EXEC 2023'!AA221)</f>
        <v>16.659999999999997</v>
      </c>
      <c r="AB284" s="52">
        <f t="shared" ref="AB284" si="133">Z284*AA284/100</f>
        <v>9.4628800000000002</v>
      </c>
      <c r="AC284" s="139">
        <f>AB284*AUXILIAR!$B$53</f>
        <v>47314400</v>
      </c>
      <c r="AD284" s="214">
        <v>1.2</v>
      </c>
      <c r="AE284" s="182">
        <f>AB284*AD284/100</f>
        <v>0.11355456</v>
      </c>
      <c r="AF284" s="260">
        <f>AE284*AUXILIAR!$B$53</f>
        <v>567772.80000000005</v>
      </c>
      <c r="AG284" s="276"/>
      <c r="AH284" s="56"/>
      <c r="AI284" s="8"/>
      <c r="AJ284" s="273"/>
      <c r="AK284" s="265" t="s">
        <v>452</v>
      </c>
      <c r="AL284" s="51">
        <v>280.5</v>
      </c>
      <c r="AM284" s="51">
        <v>280.5</v>
      </c>
      <c r="AN284" s="51">
        <v>1</v>
      </c>
      <c r="AO284" s="214">
        <f>100-'PLAN_EXEC ATÉ 2022)'!AJ326</f>
        <v>100</v>
      </c>
      <c r="AP284" s="52">
        <f t="shared" si="130"/>
        <v>1</v>
      </c>
      <c r="AQ284" s="139">
        <f>AP284*AUXILIAR!$B$56</f>
        <v>30000000</v>
      </c>
      <c r="AR284" s="214">
        <v>14.54</v>
      </c>
      <c r="AS284" s="182">
        <f t="shared" si="131"/>
        <v>0.1454</v>
      </c>
      <c r="AT284" s="260">
        <f>AS284*AUXILIAR!$B$56</f>
        <v>4362000</v>
      </c>
      <c r="AU284" s="287"/>
      <c r="AV284" s="139"/>
      <c r="AW284" s="52"/>
      <c r="AX284" s="275"/>
      <c r="AY284" s="128"/>
      <c r="AZ284" s="5"/>
      <c r="BA284" s="5"/>
      <c r="BB284" s="5"/>
      <c r="BC284" s="5"/>
      <c r="BD284" s="5"/>
      <c r="BE284" s="5"/>
      <c r="BF284" s="5"/>
      <c r="BG284" s="5"/>
      <c r="BH284" s="145"/>
      <c r="BI284" s="272"/>
      <c r="BJ284" s="56"/>
      <c r="BK284" s="8"/>
      <c r="BL284" s="273"/>
      <c r="BM284" s="128"/>
      <c r="BN284" s="5"/>
      <c r="BO284" s="5"/>
      <c r="BP284" s="5"/>
      <c r="BQ284" s="5"/>
      <c r="BR284" s="5"/>
      <c r="BS284" s="5"/>
      <c r="BT284" s="5"/>
      <c r="BU284" s="5"/>
      <c r="BV284" s="145"/>
      <c r="BW284" s="272"/>
      <c r="BX284" s="56"/>
      <c r="BY284" s="8"/>
      <c r="BZ284" s="273"/>
      <c r="CA284" s="128"/>
      <c r="CB284" s="5"/>
      <c r="CC284" s="5"/>
      <c r="CD284" s="5"/>
      <c r="CE284" s="5"/>
      <c r="CF284" s="5"/>
      <c r="CG284" s="5"/>
      <c r="CH284" s="5"/>
      <c r="CI284" s="5"/>
      <c r="CJ284" s="145"/>
      <c r="CK284" s="272"/>
      <c r="CL284" s="56"/>
      <c r="CM284" s="8"/>
      <c r="CN284" s="273"/>
      <c r="CO284" s="284"/>
    </row>
    <row r="285" spans="1:93" ht="45">
      <c r="A285" s="306" t="s">
        <v>33</v>
      </c>
      <c r="B285" s="8" t="s">
        <v>18</v>
      </c>
      <c r="C285" s="8">
        <v>1</v>
      </c>
      <c r="D285" s="197" t="s">
        <v>159</v>
      </c>
      <c r="E285" s="118" t="s">
        <v>160</v>
      </c>
      <c r="F285" s="118" t="s">
        <v>108</v>
      </c>
      <c r="G285" s="195" t="s">
        <v>36</v>
      </c>
      <c r="H285" s="309" t="s">
        <v>188</v>
      </c>
      <c r="I285" s="265" t="s">
        <v>430</v>
      </c>
      <c r="J285" s="51">
        <v>106.7</v>
      </c>
      <c r="K285" s="51">
        <v>107.3</v>
      </c>
      <c r="L285" s="51">
        <f t="shared" si="124"/>
        <v>0.59999999999999432</v>
      </c>
      <c r="M285" s="73">
        <f>100-'PLAN_EXEC ATÉ 2022)'!P318</f>
        <v>100</v>
      </c>
      <c r="N285" s="182">
        <f t="shared" si="125"/>
        <v>0.59999999999999432</v>
      </c>
      <c r="O285" s="139">
        <f>N285*AUXILIAR!$B$50</f>
        <v>1799999.999999983</v>
      </c>
      <c r="P285" s="73">
        <v>0</v>
      </c>
      <c r="Q285" s="52">
        <f t="shared" si="126"/>
        <v>0</v>
      </c>
      <c r="R285" s="296">
        <f>Q285*AUXILIAR!$B$50</f>
        <v>0</v>
      </c>
      <c r="S285" s="287"/>
      <c r="T285" s="139"/>
      <c r="U285" s="52"/>
      <c r="V285" s="275"/>
      <c r="W285" s="128"/>
      <c r="X285" s="5"/>
      <c r="Y285" s="5"/>
      <c r="Z285" s="5"/>
      <c r="AA285" s="5"/>
      <c r="AB285" s="5"/>
      <c r="AC285" s="5"/>
      <c r="AD285" s="5"/>
      <c r="AE285" s="5"/>
      <c r="AF285" s="145"/>
      <c r="AG285" s="276"/>
      <c r="AH285" s="56"/>
      <c r="AI285" s="8"/>
      <c r="AJ285" s="273"/>
      <c r="AK285" s="265" t="s">
        <v>454</v>
      </c>
      <c r="AL285" s="51">
        <v>276.5</v>
      </c>
      <c r="AM285" s="51">
        <v>276.5</v>
      </c>
      <c r="AN285" s="51">
        <v>1</v>
      </c>
      <c r="AO285" s="214">
        <f>100-'PLAN_EXEC ATÉ 2022)'!AJ328</f>
        <v>100</v>
      </c>
      <c r="AP285" s="52">
        <f t="shared" si="130"/>
        <v>1</v>
      </c>
      <c r="AQ285" s="139">
        <f>AP285*AUXILIAR!$B$59</f>
        <v>40000000</v>
      </c>
      <c r="AR285" s="214">
        <v>21.56</v>
      </c>
      <c r="AS285" s="182">
        <f t="shared" si="131"/>
        <v>0.21559999999999999</v>
      </c>
      <c r="AT285" s="260">
        <f>AS285*AUXILIAR!$B$59</f>
        <v>8624000</v>
      </c>
      <c r="AU285" s="287"/>
      <c r="AV285" s="139"/>
      <c r="AW285" s="52"/>
      <c r="AX285" s="275"/>
      <c r="AY285" s="128"/>
      <c r="AZ285" s="5"/>
      <c r="BA285" s="5"/>
      <c r="BB285" s="5"/>
      <c r="BC285" s="5"/>
      <c r="BD285" s="5"/>
      <c r="BE285" s="5"/>
      <c r="BF285" s="5"/>
      <c r="BG285" s="5"/>
      <c r="BH285" s="145"/>
      <c r="BI285" s="272"/>
      <c r="BJ285" s="56"/>
      <c r="BK285" s="8"/>
      <c r="BL285" s="273"/>
      <c r="BM285" s="128"/>
      <c r="BN285" s="5"/>
      <c r="BO285" s="5"/>
      <c r="BP285" s="5"/>
      <c r="BQ285" s="5"/>
      <c r="BR285" s="5"/>
      <c r="BS285" s="5"/>
      <c r="BT285" s="5"/>
      <c r="BU285" s="5"/>
      <c r="BV285" s="145"/>
      <c r="BW285" s="272"/>
      <c r="BX285" s="56"/>
      <c r="BY285" s="8"/>
      <c r="BZ285" s="273"/>
      <c r="CA285" s="128"/>
      <c r="CB285" s="5"/>
      <c r="CC285" s="5"/>
      <c r="CD285" s="5"/>
      <c r="CE285" s="5"/>
      <c r="CF285" s="5"/>
      <c r="CG285" s="5"/>
      <c r="CH285" s="5"/>
      <c r="CI285" s="5"/>
      <c r="CJ285" s="145"/>
      <c r="CK285" s="272"/>
      <c r="CL285" s="56"/>
      <c r="CM285" s="8"/>
      <c r="CN285" s="273"/>
      <c r="CO285" s="284"/>
    </row>
    <row r="286" spans="1:93" ht="45">
      <c r="A286" s="306" t="s">
        <v>33</v>
      </c>
      <c r="B286" s="8" t="s">
        <v>18</v>
      </c>
      <c r="C286" s="8">
        <v>1</v>
      </c>
      <c r="D286" s="197" t="s">
        <v>159</v>
      </c>
      <c r="E286" s="118" t="s">
        <v>160</v>
      </c>
      <c r="F286" s="118" t="s">
        <v>108</v>
      </c>
      <c r="G286" s="195" t="s">
        <v>36</v>
      </c>
      <c r="H286" s="309" t="s">
        <v>188</v>
      </c>
      <c r="I286" s="265" t="s">
        <v>431</v>
      </c>
      <c r="J286" s="51">
        <v>107.3</v>
      </c>
      <c r="K286" s="51">
        <v>108</v>
      </c>
      <c r="L286" s="51">
        <f t="shared" si="124"/>
        <v>0.70000000000000284</v>
      </c>
      <c r="M286" s="73">
        <f>100-'PLAN_EXEC ATÉ 2022)'!P319</f>
        <v>100</v>
      </c>
      <c r="N286" s="52">
        <f t="shared" si="125"/>
        <v>0.70000000000000284</v>
      </c>
      <c r="O286" s="139">
        <f>N286*AUXILIAR!$B$50</f>
        <v>2100000.0000000084</v>
      </c>
      <c r="P286" s="73">
        <v>0</v>
      </c>
      <c r="Q286" s="52">
        <f t="shared" si="126"/>
        <v>0</v>
      </c>
      <c r="R286" s="296">
        <f>Q286*AUXILIAR!$B$50</f>
        <v>0</v>
      </c>
      <c r="S286" s="287"/>
      <c r="T286" s="139"/>
      <c r="U286" s="52"/>
      <c r="V286" s="275"/>
      <c r="W286" s="128"/>
      <c r="X286" s="5"/>
      <c r="Y286" s="5"/>
      <c r="Z286" s="5"/>
      <c r="AA286" s="5"/>
      <c r="AB286" s="5"/>
      <c r="AC286" s="5"/>
      <c r="AD286" s="5"/>
      <c r="AE286" s="5"/>
      <c r="AF286" s="145"/>
      <c r="AG286" s="276"/>
      <c r="AH286" s="56"/>
      <c r="AI286" s="8"/>
      <c r="AJ286" s="273"/>
      <c r="AK286" s="265" t="s">
        <v>462</v>
      </c>
      <c r="AL286" s="51">
        <v>311.7</v>
      </c>
      <c r="AM286" s="51">
        <v>311.7</v>
      </c>
      <c r="AN286" s="51">
        <v>1</v>
      </c>
      <c r="AO286" s="214">
        <f>100-'PLAN_EXEC ATÉ 2022)'!AJ333</f>
        <v>0</v>
      </c>
      <c r="AP286" s="52">
        <f t="shared" si="130"/>
        <v>0</v>
      </c>
      <c r="AQ286" s="139">
        <f>AP286*AUXILIAR!$B$57</f>
        <v>0</v>
      </c>
      <c r="AR286" s="73">
        <v>0</v>
      </c>
      <c r="AS286" s="182">
        <f t="shared" si="131"/>
        <v>0</v>
      </c>
      <c r="AT286" s="260">
        <f>AS286*AUXILIAR!$B$57</f>
        <v>0</v>
      </c>
      <c r="AU286" s="287"/>
      <c r="AV286" s="139"/>
      <c r="AW286" s="52"/>
      <c r="AX286" s="275"/>
      <c r="AY286" s="128"/>
      <c r="AZ286" s="5"/>
      <c r="BA286" s="5"/>
      <c r="BB286" s="5"/>
      <c r="BC286" s="5"/>
      <c r="BD286" s="5"/>
      <c r="BE286" s="5"/>
      <c r="BF286" s="5"/>
      <c r="BG286" s="5"/>
      <c r="BH286" s="145"/>
      <c r="BI286" s="272"/>
      <c r="BJ286" s="56"/>
      <c r="BK286" s="8"/>
      <c r="BL286" s="273"/>
      <c r="BM286" s="128"/>
      <c r="BN286" s="5"/>
      <c r="BO286" s="5"/>
      <c r="BP286" s="5"/>
      <c r="BQ286" s="5"/>
      <c r="BR286" s="5"/>
      <c r="BS286" s="5"/>
      <c r="BT286" s="5"/>
      <c r="BU286" s="5"/>
      <c r="BV286" s="145"/>
      <c r="BW286" s="272"/>
      <c r="BX286" s="56"/>
      <c r="BY286" s="8"/>
      <c r="BZ286" s="273"/>
      <c r="CA286" s="128"/>
      <c r="CB286" s="5"/>
      <c r="CC286" s="5"/>
      <c r="CD286" s="5"/>
      <c r="CE286" s="5"/>
      <c r="CF286" s="5"/>
      <c r="CG286" s="5"/>
      <c r="CH286" s="5"/>
      <c r="CI286" s="5"/>
      <c r="CJ286" s="145"/>
      <c r="CK286" s="272"/>
      <c r="CL286" s="56"/>
      <c r="CM286" s="8"/>
      <c r="CN286" s="273"/>
      <c r="CO286" s="284"/>
    </row>
    <row r="287" spans="1:93" ht="30">
      <c r="A287" s="306" t="s">
        <v>33</v>
      </c>
      <c r="B287" s="8" t="s">
        <v>18</v>
      </c>
      <c r="C287" s="8">
        <v>1</v>
      </c>
      <c r="D287" s="197" t="s">
        <v>159</v>
      </c>
      <c r="E287" s="118" t="s">
        <v>160</v>
      </c>
      <c r="F287" s="118" t="s">
        <v>108</v>
      </c>
      <c r="G287" s="195" t="s">
        <v>36</v>
      </c>
      <c r="H287" s="309" t="s">
        <v>188</v>
      </c>
      <c r="I287" s="265" t="s">
        <v>433</v>
      </c>
      <c r="J287" s="51">
        <v>245.4</v>
      </c>
      <c r="K287" s="51">
        <v>246.9</v>
      </c>
      <c r="L287" s="51">
        <f t="shared" si="124"/>
        <v>1.5</v>
      </c>
      <c r="M287" s="214">
        <f>100-'PLAN_EXEC ATÉ 2022)'!P321</f>
        <v>100</v>
      </c>
      <c r="N287" s="52">
        <f t="shared" si="125"/>
        <v>1.5</v>
      </c>
      <c r="O287" s="139">
        <f>N287*AUXILIAR!$B$50</f>
        <v>4500000</v>
      </c>
      <c r="P287" s="73">
        <v>0</v>
      </c>
      <c r="Q287" s="52">
        <f t="shared" si="126"/>
        <v>0</v>
      </c>
      <c r="R287" s="296">
        <f>Q287*AUXILIAR!$B$50</f>
        <v>0</v>
      </c>
      <c r="S287" s="287"/>
      <c r="T287" s="139"/>
      <c r="U287" s="52"/>
      <c r="V287" s="275"/>
      <c r="W287" s="128"/>
      <c r="X287" s="5"/>
      <c r="Y287" s="5"/>
      <c r="Z287" s="5"/>
      <c r="AA287" s="5"/>
      <c r="AB287" s="5"/>
      <c r="AC287" s="5"/>
      <c r="AD287" s="5"/>
      <c r="AE287" s="5"/>
      <c r="AF287" s="145"/>
      <c r="AG287" s="276"/>
      <c r="AH287" s="56"/>
      <c r="AI287" s="8"/>
      <c r="AJ287" s="273"/>
      <c r="AK287" s="459" t="s">
        <v>451</v>
      </c>
      <c r="AL287" s="443">
        <v>273.2</v>
      </c>
      <c r="AM287" s="443">
        <v>273.2</v>
      </c>
      <c r="AN287" s="443">
        <v>1</v>
      </c>
      <c r="AO287" s="442">
        <f>100-'PLAN_EXEC ATÉ 2022)'!AJ325</f>
        <v>100</v>
      </c>
      <c r="AP287" s="445">
        <f t="shared" si="130"/>
        <v>1</v>
      </c>
      <c r="AQ287" s="446">
        <f>AP287*AUXILIAR!$B$56</f>
        <v>30000000</v>
      </c>
      <c r="AR287" s="442">
        <v>33.090000000000003</v>
      </c>
      <c r="AS287" s="445">
        <f t="shared" ref="AS287" si="134">AN287*AR287/100</f>
        <v>0.33090000000000003</v>
      </c>
      <c r="AT287" s="463">
        <f>AS287*AUXILIAR!$B$56</f>
        <v>9927000</v>
      </c>
      <c r="AU287" s="276"/>
      <c r="AV287" s="56"/>
      <c r="AW287" s="8"/>
      <c r="AX287" s="273"/>
      <c r="AY287" s="128"/>
      <c r="AZ287" s="5"/>
      <c r="BA287" s="5"/>
      <c r="BB287" s="5"/>
      <c r="BC287" s="5"/>
      <c r="BD287" s="5"/>
      <c r="BE287" s="5"/>
      <c r="BF287" s="5"/>
      <c r="BG287" s="5"/>
      <c r="BH287" s="145"/>
      <c r="BI287" s="276"/>
      <c r="BJ287" s="56"/>
      <c r="BK287" s="8"/>
      <c r="BL287" s="273"/>
      <c r="BM287" s="128"/>
      <c r="BN287" s="5"/>
      <c r="BO287" s="5"/>
      <c r="BP287" s="5"/>
      <c r="BQ287" s="5"/>
      <c r="BR287" s="5"/>
      <c r="BS287" s="5"/>
      <c r="BT287" s="5"/>
      <c r="BU287" s="5"/>
      <c r="BV287" s="145"/>
      <c r="BW287" s="276"/>
      <c r="BX287" s="56"/>
      <c r="BY287" s="8"/>
      <c r="BZ287" s="273"/>
      <c r="CA287" s="128"/>
      <c r="CB287" s="5"/>
      <c r="CC287" s="5"/>
      <c r="CD287" s="5"/>
      <c r="CE287" s="5"/>
      <c r="CF287" s="5"/>
      <c r="CG287" s="5"/>
      <c r="CH287" s="5"/>
      <c r="CI287" s="5"/>
      <c r="CJ287" s="145"/>
      <c r="CK287" s="276"/>
      <c r="CL287" s="56"/>
      <c r="CM287" s="8"/>
      <c r="CN287" s="273"/>
      <c r="CO287" s="284"/>
    </row>
    <row r="288" spans="1:93" ht="30">
      <c r="A288" s="306" t="s">
        <v>33</v>
      </c>
      <c r="B288" s="8" t="s">
        <v>18</v>
      </c>
      <c r="C288" s="8">
        <v>1</v>
      </c>
      <c r="D288" s="197" t="s">
        <v>159</v>
      </c>
      <c r="E288" s="118" t="s">
        <v>160</v>
      </c>
      <c r="F288" s="118" t="s">
        <v>108</v>
      </c>
      <c r="G288" s="195" t="s">
        <v>36</v>
      </c>
      <c r="H288" s="309" t="s">
        <v>188</v>
      </c>
      <c r="I288" s="265" t="s">
        <v>434</v>
      </c>
      <c r="J288" s="51">
        <v>276.5</v>
      </c>
      <c r="K288" s="51">
        <v>280.5</v>
      </c>
      <c r="L288" s="51">
        <f t="shared" si="124"/>
        <v>4</v>
      </c>
      <c r="M288" s="214">
        <f>100-('PLAN_EXEC ATÉ 2022)'!P321+'META_EXEC 2023'!Q222)</f>
        <v>84.55</v>
      </c>
      <c r="N288" s="52">
        <f t="shared" si="125"/>
        <v>3.3819999999999997</v>
      </c>
      <c r="O288" s="139">
        <f>N288*AUXILIAR!$B$50</f>
        <v>10145999.999999998</v>
      </c>
      <c r="P288" s="214">
        <v>8.75</v>
      </c>
      <c r="Q288" s="52">
        <f t="shared" si="126"/>
        <v>0.29592499999999999</v>
      </c>
      <c r="R288" s="296">
        <f>Q288*AUXILIAR!$B$50</f>
        <v>887775</v>
      </c>
      <c r="S288" s="287"/>
      <c r="T288" s="139"/>
      <c r="U288" s="52"/>
      <c r="V288" s="275"/>
      <c r="W288" s="128"/>
      <c r="X288" s="5"/>
      <c r="Y288" s="5"/>
      <c r="Z288" s="5"/>
      <c r="AA288" s="5"/>
      <c r="AB288" s="5"/>
      <c r="AC288" s="5"/>
      <c r="AD288" s="5"/>
      <c r="AE288" s="5"/>
      <c r="AF288" s="145"/>
      <c r="AG288" s="276"/>
      <c r="AH288" s="56"/>
      <c r="AI288" s="8"/>
      <c r="AJ288" s="273"/>
      <c r="AK288" s="128"/>
      <c r="AL288" s="5"/>
      <c r="AM288" s="5"/>
      <c r="AN288" s="5"/>
      <c r="AO288" s="5"/>
      <c r="AP288" s="5"/>
      <c r="AQ288" s="5"/>
      <c r="AR288" s="5"/>
      <c r="AS288" s="5"/>
      <c r="AT288" s="145"/>
      <c r="AU288" s="276"/>
      <c r="AV288" s="56"/>
      <c r="AW288" s="8"/>
      <c r="AX288" s="273"/>
      <c r="AY288" s="128"/>
      <c r="AZ288" s="5"/>
      <c r="BA288" s="5"/>
      <c r="BB288" s="5"/>
      <c r="BC288" s="5"/>
      <c r="BD288" s="5"/>
      <c r="BE288" s="5"/>
      <c r="BF288" s="5"/>
      <c r="BG288" s="5"/>
      <c r="BH288" s="145"/>
      <c r="BI288" s="276"/>
      <c r="BJ288" s="56"/>
      <c r="BK288" s="8"/>
      <c r="BL288" s="273"/>
      <c r="BM288" s="128"/>
      <c r="BN288" s="5"/>
      <c r="BO288" s="5"/>
      <c r="BP288" s="5"/>
      <c r="BQ288" s="5"/>
      <c r="BR288" s="5"/>
      <c r="BS288" s="5"/>
      <c r="BT288" s="5"/>
      <c r="BU288" s="5"/>
      <c r="BV288" s="145"/>
      <c r="BW288" s="276"/>
      <c r="BX288" s="56"/>
      <c r="BY288" s="8"/>
      <c r="BZ288" s="273"/>
      <c r="CA288" s="128"/>
      <c r="CB288" s="5"/>
      <c r="CC288" s="5"/>
      <c r="CD288" s="5"/>
      <c r="CE288" s="5"/>
      <c r="CF288" s="5"/>
      <c r="CG288" s="5"/>
      <c r="CH288" s="5"/>
      <c r="CI288" s="5"/>
      <c r="CJ288" s="145"/>
      <c r="CK288" s="276"/>
      <c r="CL288" s="56"/>
      <c r="CM288" s="8"/>
      <c r="CN288" s="273"/>
      <c r="CO288" s="284"/>
    </row>
    <row r="289" spans="1:93" ht="30">
      <c r="A289" s="306" t="s">
        <v>33</v>
      </c>
      <c r="B289" s="8" t="s">
        <v>18</v>
      </c>
      <c r="C289" s="8">
        <v>1</v>
      </c>
      <c r="D289" s="197" t="s">
        <v>159</v>
      </c>
      <c r="E289" s="118" t="s">
        <v>160</v>
      </c>
      <c r="F289" s="118" t="s">
        <v>108</v>
      </c>
      <c r="G289" s="195" t="s">
        <v>36</v>
      </c>
      <c r="H289" s="309" t="s">
        <v>188</v>
      </c>
      <c r="I289" s="265" t="s">
        <v>435</v>
      </c>
      <c r="J289" s="51">
        <v>276.89999999999998</v>
      </c>
      <c r="K289" s="51">
        <v>283.10000000000002</v>
      </c>
      <c r="L289" s="51">
        <f t="shared" si="124"/>
        <v>6.2000000000000455</v>
      </c>
      <c r="M289" s="214">
        <f>100-('PLAN_EXEC ATÉ 2022)'!P322+'META_EXEC 2023'!Q223)</f>
        <v>84.55</v>
      </c>
      <c r="N289" s="52">
        <f t="shared" si="125"/>
        <v>5.242100000000038</v>
      </c>
      <c r="O289" s="139">
        <f>N289*AUXILIAR!$B$50</f>
        <v>15726300.000000114</v>
      </c>
      <c r="P289" s="214">
        <v>8.75</v>
      </c>
      <c r="Q289" s="52">
        <f t="shared" si="126"/>
        <v>0.45868375000000333</v>
      </c>
      <c r="R289" s="296">
        <f>Q289*AUXILIAR!$B$50</f>
        <v>1376051.25000001</v>
      </c>
      <c r="S289" s="287"/>
      <c r="T289" s="139"/>
      <c r="U289" s="52"/>
      <c r="V289" s="275"/>
      <c r="W289" s="128"/>
      <c r="X289" s="5"/>
      <c r="Y289" s="5"/>
      <c r="Z289" s="5"/>
      <c r="AA289" s="5"/>
      <c r="AB289" s="5"/>
      <c r="AC289" s="5"/>
      <c r="AD289" s="5"/>
      <c r="AE289" s="5"/>
      <c r="AF289" s="145"/>
      <c r="AG289" s="276"/>
      <c r="AH289" s="56"/>
      <c r="AI289" s="8"/>
      <c r="AJ289" s="273"/>
      <c r="AK289" s="128"/>
      <c r="AL289" s="5"/>
      <c r="AM289" s="5"/>
      <c r="AN289" s="5"/>
      <c r="AO289" s="5"/>
      <c r="AP289" s="5"/>
      <c r="AQ289" s="5"/>
      <c r="AR289" s="5"/>
      <c r="AS289" s="5"/>
      <c r="AT289" s="145"/>
      <c r="AU289" s="276"/>
      <c r="AV289" s="56"/>
      <c r="AW289" s="8"/>
      <c r="AX289" s="273"/>
      <c r="AY289" s="128"/>
      <c r="AZ289" s="5"/>
      <c r="BA289" s="5"/>
      <c r="BB289" s="5"/>
      <c r="BC289" s="5"/>
      <c r="BD289" s="5"/>
      <c r="BE289" s="5"/>
      <c r="BF289" s="5"/>
      <c r="BG289" s="5"/>
      <c r="BH289" s="145"/>
      <c r="BI289" s="276"/>
      <c r="BJ289" s="56"/>
      <c r="BK289" s="8"/>
      <c r="BL289" s="273"/>
      <c r="BM289" s="128"/>
      <c r="BN289" s="5"/>
      <c r="BO289" s="5"/>
      <c r="BP289" s="5"/>
      <c r="BQ289" s="5"/>
      <c r="BR289" s="5"/>
      <c r="BS289" s="5"/>
      <c r="BT289" s="5"/>
      <c r="BU289" s="5"/>
      <c r="BV289" s="145"/>
      <c r="BW289" s="276"/>
      <c r="BX289" s="56"/>
      <c r="BY289" s="8"/>
      <c r="BZ289" s="273"/>
      <c r="CA289" s="128"/>
      <c r="CB289" s="5"/>
      <c r="CC289" s="5"/>
      <c r="CD289" s="5"/>
      <c r="CE289" s="5"/>
      <c r="CF289" s="5"/>
      <c r="CG289" s="5"/>
      <c r="CH289" s="5"/>
      <c r="CI289" s="5"/>
      <c r="CJ289" s="145"/>
      <c r="CK289" s="276"/>
      <c r="CL289" s="56"/>
      <c r="CM289" s="8"/>
      <c r="CN289" s="273"/>
      <c r="CO289" s="284"/>
    </row>
    <row r="290" spans="1:93" ht="30">
      <c r="A290" s="302" t="s">
        <v>33</v>
      </c>
      <c r="B290" s="1" t="s">
        <v>158</v>
      </c>
      <c r="C290" s="2" t="s">
        <v>157</v>
      </c>
      <c r="D290" s="1">
        <v>1</v>
      </c>
      <c r="E290" s="2" t="s">
        <v>156</v>
      </c>
      <c r="F290" s="38" t="s">
        <v>108</v>
      </c>
      <c r="G290" s="2" t="s">
        <v>36</v>
      </c>
      <c r="H290" s="303"/>
      <c r="I290" s="93"/>
      <c r="J290" s="2"/>
      <c r="K290" s="2"/>
      <c r="L290" s="2"/>
      <c r="M290" s="2"/>
      <c r="N290" s="2"/>
      <c r="O290" s="2"/>
      <c r="P290" s="2"/>
      <c r="Q290" s="2"/>
      <c r="R290" s="148"/>
      <c r="S290" s="277"/>
      <c r="T290" s="2"/>
      <c r="U290" s="2"/>
      <c r="V290" s="278"/>
      <c r="W290" s="93"/>
      <c r="X290" s="2"/>
      <c r="Y290" s="2"/>
      <c r="Z290" s="2"/>
      <c r="AA290" s="2"/>
      <c r="AB290" s="2"/>
      <c r="AC290" s="2"/>
      <c r="AD290" s="2"/>
      <c r="AE290" s="2"/>
      <c r="AF290" s="148"/>
      <c r="AG290" s="277"/>
      <c r="AH290" s="2"/>
      <c r="AI290" s="2"/>
      <c r="AJ290" s="278"/>
      <c r="AK290" s="93"/>
      <c r="AL290" s="2"/>
      <c r="AM290" s="2"/>
      <c r="AN290" s="2"/>
      <c r="AO290" s="2"/>
      <c r="AP290" s="2"/>
      <c r="AQ290" s="2"/>
      <c r="AR290" s="2"/>
      <c r="AS290" s="2"/>
      <c r="AT290" s="148"/>
      <c r="AU290" s="277"/>
      <c r="AV290" s="2"/>
      <c r="AW290" s="2"/>
      <c r="AX290" s="278"/>
      <c r="AY290" s="93"/>
      <c r="AZ290" s="2"/>
      <c r="BA290" s="2"/>
      <c r="BB290" s="2"/>
      <c r="BC290" s="2"/>
      <c r="BD290" s="2"/>
      <c r="BE290" s="2"/>
      <c r="BF290" s="2"/>
      <c r="BG290" s="2"/>
      <c r="BH290" s="148"/>
      <c r="BI290" s="277"/>
      <c r="BJ290" s="2"/>
      <c r="BK290" s="2"/>
      <c r="BL290" s="278"/>
      <c r="BM290" s="93"/>
      <c r="BN290" s="2"/>
      <c r="BO290" s="2"/>
      <c r="BP290" s="2"/>
      <c r="BQ290" s="2"/>
      <c r="BR290" s="2"/>
      <c r="BS290" s="2"/>
      <c r="BT290" s="2"/>
      <c r="BU290" s="2"/>
      <c r="BV290" s="148"/>
      <c r="BW290" s="277"/>
      <c r="BX290" s="2"/>
      <c r="BY290" s="2"/>
      <c r="BZ290" s="278"/>
      <c r="CA290" s="93"/>
      <c r="CB290" s="2"/>
      <c r="CC290" s="2"/>
      <c r="CD290" s="2"/>
      <c r="CE290" s="2"/>
      <c r="CF290" s="2"/>
      <c r="CG290" s="2"/>
      <c r="CH290" s="2"/>
      <c r="CI290" s="2"/>
      <c r="CJ290" s="148"/>
      <c r="CK290" s="277"/>
      <c r="CL290" s="2"/>
      <c r="CM290" s="2"/>
      <c r="CN290" s="278"/>
      <c r="CO290" s="282"/>
    </row>
    <row r="291" spans="1:93" ht="15.75" customHeight="1">
      <c r="A291" s="306" t="s">
        <v>33</v>
      </c>
      <c r="B291" s="8" t="s">
        <v>155</v>
      </c>
      <c r="C291" s="5"/>
      <c r="D291" s="197">
        <v>101</v>
      </c>
      <c r="E291" s="118"/>
      <c r="F291" s="195"/>
      <c r="G291" s="195"/>
      <c r="H291" s="309"/>
      <c r="I291" s="128"/>
      <c r="J291" s="5"/>
      <c r="K291" s="5"/>
      <c r="L291" s="5"/>
      <c r="M291" s="5"/>
      <c r="N291" s="5"/>
      <c r="O291" s="5"/>
      <c r="P291" s="5"/>
      <c r="Q291" s="5"/>
      <c r="R291" s="145"/>
      <c r="S291" s="276"/>
      <c r="T291" s="56"/>
      <c r="U291" s="8"/>
      <c r="V291" s="273"/>
      <c r="W291" s="128"/>
      <c r="X291" s="5"/>
      <c r="Y291" s="5"/>
      <c r="Z291" s="5"/>
      <c r="AA291" s="5"/>
      <c r="AB291" s="5"/>
      <c r="AC291" s="5"/>
      <c r="AD291" s="5"/>
      <c r="AE291" s="5"/>
      <c r="AF291" s="145"/>
      <c r="AG291" s="276"/>
      <c r="AH291" s="56"/>
      <c r="AI291" s="8"/>
      <c r="AJ291" s="273"/>
      <c r="AK291" s="128"/>
      <c r="AL291" s="5"/>
      <c r="AM291" s="5"/>
      <c r="AN291" s="5"/>
      <c r="AO291" s="5"/>
      <c r="AP291" s="5"/>
      <c r="AQ291" s="5"/>
      <c r="AR291" s="5"/>
      <c r="AS291" s="5"/>
      <c r="AT291" s="145"/>
      <c r="AU291" s="276"/>
      <c r="AV291" s="56"/>
      <c r="AW291" s="8"/>
      <c r="AX291" s="273"/>
      <c r="AY291" s="128"/>
      <c r="AZ291" s="5"/>
      <c r="BA291" s="5"/>
      <c r="BB291" s="5"/>
      <c r="BC291" s="5"/>
      <c r="BD291" s="5"/>
      <c r="BE291" s="5"/>
      <c r="BF291" s="5"/>
      <c r="BG291" s="5"/>
      <c r="BH291" s="145"/>
      <c r="BI291" s="276"/>
      <c r="BJ291" s="56"/>
      <c r="BK291" s="8"/>
      <c r="BL291" s="273"/>
      <c r="BM291" s="128"/>
      <c r="BN291" s="5"/>
      <c r="BO291" s="5"/>
      <c r="BP291" s="5"/>
      <c r="BQ291" s="5"/>
      <c r="BR291" s="5"/>
      <c r="BS291" s="5"/>
      <c r="BT291" s="5"/>
      <c r="BU291" s="5"/>
      <c r="BV291" s="145"/>
      <c r="BW291" s="276"/>
      <c r="BX291" s="56"/>
      <c r="BY291" s="8"/>
      <c r="BZ291" s="273"/>
      <c r="CA291" s="128"/>
      <c r="CB291" s="5"/>
      <c r="CC291" s="5"/>
      <c r="CD291" s="5"/>
      <c r="CE291" s="5"/>
      <c r="CF291" s="5"/>
      <c r="CG291" s="5"/>
      <c r="CH291" s="5"/>
      <c r="CI291" s="5"/>
      <c r="CJ291" s="145"/>
      <c r="CK291" s="276"/>
      <c r="CL291" s="56"/>
      <c r="CM291" s="8"/>
      <c r="CN291" s="273"/>
      <c r="CO291" s="284"/>
    </row>
    <row r="292" spans="1:93" ht="15.75" customHeight="1">
      <c r="A292" s="306" t="s">
        <v>33</v>
      </c>
      <c r="B292" s="8" t="s">
        <v>154</v>
      </c>
      <c r="C292" s="5"/>
      <c r="D292" s="197">
        <v>101</v>
      </c>
      <c r="E292" s="118"/>
      <c r="F292" s="195"/>
      <c r="G292" s="195"/>
      <c r="H292" s="309"/>
      <c r="I292" s="128"/>
      <c r="J292" s="5"/>
      <c r="K292" s="5"/>
      <c r="L292" s="5"/>
      <c r="M292" s="5"/>
      <c r="N292" s="5"/>
      <c r="O292" s="5"/>
      <c r="P292" s="5"/>
      <c r="Q292" s="5"/>
      <c r="R292" s="145"/>
      <c r="S292" s="276"/>
      <c r="T292" s="56"/>
      <c r="U292" s="8"/>
      <c r="V292" s="273"/>
      <c r="W292" s="128"/>
      <c r="X292" s="5"/>
      <c r="Y292" s="5"/>
      <c r="Z292" s="5"/>
      <c r="AA292" s="5"/>
      <c r="AB292" s="5"/>
      <c r="AC292" s="5"/>
      <c r="AD292" s="5"/>
      <c r="AE292" s="5"/>
      <c r="AF292" s="145"/>
      <c r="AG292" s="276"/>
      <c r="AH292" s="56"/>
      <c r="AI292" s="8"/>
      <c r="AJ292" s="273"/>
      <c r="AK292" s="128"/>
      <c r="AL292" s="5"/>
      <c r="AM292" s="5"/>
      <c r="AN292" s="5"/>
      <c r="AO292" s="5"/>
      <c r="AP292" s="5"/>
      <c r="AQ292" s="5"/>
      <c r="AR292" s="5"/>
      <c r="AS292" s="5"/>
      <c r="AT292" s="145"/>
      <c r="AU292" s="276"/>
      <c r="AV292" s="56"/>
      <c r="AW292" s="8"/>
      <c r="AX292" s="273"/>
      <c r="AY292" s="128"/>
      <c r="AZ292" s="5"/>
      <c r="BA292" s="5"/>
      <c r="BB292" s="5"/>
      <c r="BC292" s="5"/>
      <c r="BD292" s="5"/>
      <c r="BE292" s="5"/>
      <c r="BF292" s="5"/>
      <c r="BG292" s="5"/>
      <c r="BH292" s="145"/>
      <c r="BI292" s="276"/>
      <c r="BJ292" s="56"/>
      <c r="BK292" s="8"/>
      <c r="BL292" s="273"/>
      <c r="BM292" s="128"/>
      <c r="BN292" s="5"/>
      <c r="BO292" s="5"/>
      <c r="BP292" s="5"/>
      <c r="BQ292" s="5"/>
      <c r="BR292" s="5"/>
      <c r="BS292" s="5"/>
      <c r="BT292" s="5"/>
      <c r="BU292" s="5"/>
      <c r="BV292" s="145"/>
      <c r="BW292" s="276"/>
      <c r="BX292" s="56"/>
      <c r="BY292" s="8"/>
      <c r="BZ292" s="273"/>
      <c r="CA292" s="128"/>
      <c r="CB292" s="5"/>
      <c r="CC292" s="5"/>
      <c r="CD292" s="5"/>
      <c r="CE292" s="5"/>
      <c r="CF292" s="5"/>
      <c r="CG292" s="5"/>
      <c r="CH292" s="5"/>
      <c r="CI292" s="5"/>
      <c r="CJ292" s="145"/>
      <c r="CK292" s="276"/>
      <c r="CL292" s="56"/>
      <c r="CM292" s="8"/>
      <c r="CN292" s="273"/>
      <c r="CO292" s="284"/>
    </row>
    <row r="293" spans="1:93" ht="15.75" customHeight="1">
      <c r="A293" s="302" t="s">
        <v>33</v>
      </c>
      <c r="B293" s="1" t="s">
        <v>144</v>
      </c>
      <c r="C293" s="2" t="s">
        <v>143</v>
      </c>
      <c r="D293" s="1">
        <v>1</v>
      </c>
      <c r="E293" s="2" t="s">
        <v>153</v>
      </c>
      <c r="F293" s="38" t="s">
        <v>108</v>
      </c>
      <c r="G293" s="2" t="s">
        <v>152</v>
      </c>
      <c r="H293" s="303"/>
      <c r="I293" s="93"/>
      <c r="J293" s="2"/>
      <c r="K293" s="2"/>
      <c r="L293" s="2"/>
      <c r="M293" s="2"/>
      <c r="N293" s="2"/>
      <c r="O293" s="2"/>
      <c r="P293" s="2"/>
      <c r="Q293" s="2"/>
      <c r="R293" s="148"/>
      <c r="S293" s="277"/>
      <c r="T293" s="2"/>
      <c r="U293" s="2"/>
      <c r="V293" s="278"/>
      <c r="W293" s="93"/>
      <c r="X293" s="2"/>
      <c r="Y293" s="2"/>
      <c r="Z293" s="2"/>
      <c r="AA293" s="2"/>
      <c r="AB293" s="2"/>
      <c r="AC293" s="2"/>
      <c r="AD293" s="2"/>
      <c r="AE293" s="2"/>
      <c r="AF293" s="148"/>
      <c r="AG293" s="277"/>
      <c r="AH293" s="2"/>
      <c r="AI293" s="2"/>
      <c r="AJ293" s="278"/>
      <c r="AK293" s="93"/>
      <c r="AL293" s="2"/>
      <c r="AM293" s="2"/>
      <c r="AN293" s="2"/>
      <c r="AO293" s="2"/>
      <c r="AP293" s="2"/>
      <c r="AQ293" s="2"/>
      <c r="AR293" s="2"/>
      <c r="AS293" s="2"/>
      <c r="AT293" s="148"/>
      <c r="AU293" s="277"/>
      <c r="AV293" s="2"/>
      <c r="AW293" s="2"/>
      <c r="AX293" s="278"/>
      <c r="AY293" s="93"/>
      <c r="AZ293" s="2"/>
      <c r="BA293" s="2"/>
      <c r="BB293" s="2"/>
      <c r="BC293" s="2"/>
      <c r="BD293" s="2"/>
      <c r="BE293" s="2"/>
      <c r="BF293" s="2"/>
      <c r="BG293" s="2"/>
      <c r="BH293" s="148"/>
      <c r="BI293" s="277"/>
      <c r="BJ293" s="2"/>
      <c r="BK293" s="2"/>
      <c r="BL293" s="278"/>
      <c r="BM293" s="93"/>
      <c r="BN293" s="2"/>
      <c r="BO293" s="2"/>
      <c r="BP293" s="2"/>
      <c r="BQ293" s="2"/>
      <c r="BR293" s="2"/>
      <c r="BS293" s="2"/>
      <c r="BT293" s="2"/>
      <c r="BU293" s="2"/>
      <c r="BV293" s="148"/>
      <c r="BW293" s="277"/>
      <c r="BX293" s="2"/>
      <c r="BY293" s="2"/>
      <c r="BZ293" s="278"/>
      <c r="CA293" s="93"/>
      <c r="CB293" s="2"/>
      <c r="CC293" s="2"/>
      <c r="CD293" s="2"/>
      <c r="CE293" s="2"/>
      <c r="CF293" s="2"/>
      <c r="CG293" s="2"/>
      <c r="CH293" s="2"/>
      <c r="CI293" s="2"/>
      <c r="CJ293" s="148"/>
      <c r="CK293" s="277"/>
      <c r="CL293" s="2"/>
      <c r="CM293" s="2"/>
      <c r="CN293" s="278"/>
      <c r="CO293" s="282"/>
    </row>
    <row r="294" spans="1:93" ht="15.75" customHeight="1">
      <c r="A294" s="306" t="s">
        <v>33</v>
      </c>
      <c r="B294" s="8" t="s">
        <v>140</v>
      </c>
      <c r="C294" s="5"/>
      <c r="D294" s="197" t="s">
        <v>151</v>
      </c>
      <c r="E294" s="118"/>
      <c r="F294" s="195"/>
      <c r="G294" s="195"/>
      <c r="H294" s="309"/>
      <c r="I294" s="128"/>
      <c r="J294" s="5"/>
      <c r="K294" s="5"/>
      <c r="L294" s="5"/>
      <c r="M294" s="5"/>
      <c r="N294" s="5"/>
      <c r="O294" s="5"/>
      <c r="P294" s="5"/>
      <c r="Q294" s="5"/>
      <c r="R294" s="145"/>
      <c r="S294" s="276"/>
      <c r="T294" s="56"/>
      <c r="U294" s="8"/>
      <c r="V294" s="273"/>
      <c r="W294" s="128"/>
      <c r="X294" s="5"/>
      <c r="Y294" s="5"/>
      <c r="Z294" s="5"/>
      <c r="AA294" s="5"/>
      <c r="AB294" s="5"/>
      <c r="AC294" s="5"/>
      <c r="AD294" s="5"/>
      <c r="AE294" s="5"/>
      <c r="AF294" s="145"/>
      <c r="AG294" s="276"/>
      <c r="AH294" s="56"/>
      <c r="AI294" s="8"/>
      <c r="AJ294" s="273"/>
      <c r="AK294" s="128"/>
      <c r="AL294" s="5"/>
      <c r="AM294" s="5"/>
      <c r="AN294" s="5"/>
      <c r="AO294" s="5"/>
      <c r="AP294" s="5"/>
      <c r="AQ294" s="5"/>
      <c r="AR294" s="5"/>
      <c r="AS294" s="5"/>
      <c r="AT294" s="145"/>
      <c r="AU294" s="276"/>
      <c r="AV294" s="56"/>
      <c r="AW294" s="8"/>
      <c r="AX294" s="273"/>
      <c r="AY294" s="128"/>
      <c r="AZ294" s="5"/>
      <c r="BA294" s="5"/>
      <c r="BB294" s="5"/>
      <c r="BC294" s="5"/>
      <c r="BD294" s="5"/>
      <c r="BE294" s="5"/>
      <c r="BF294" s="5"/>
      <c r="BG294" s="5"/>
      <c r="BH294" s="145"/>
      <c r="BI294" s="276"/>
      <c r="BJ294" s="56"/>
      <c r="BK294" s="8"/>
      <c r="BL294" s="273"/>
      <c r="BM294" s="128"/>
      <c r="BN294" s="5"/>
      <c r="BO294" s="5"/>
      <c r="BP294" s="5"/>
      <c r="BQ294" s="5"/>
      <c r="BR294" s="5"/>
      <c r="BS294" s="5"/>
      <c r="BT294" s="5"/>
      <c r="BU294" s="5"/>
      <c r="BV294" s="145"/>
      <c r="BW294" s="276"/>
      <c r="BX294" s="56"/>
      <c r="BY294" s="8"/>
      <c r="BZ294" s="273"/>
      <c r="CA294" s="128"/>
      <c r="CB294" s="5"/>
      <c r="CC294" s="5"/>
      <c r="CD294" s="5"/>
      <c r="CE294" s="5"/>
      <c r="CF294" s="5"/>
      <c r="CG294" s="5"/>
      <c r="CH294" s="5"/>
      <c r="CI294" s="5"/>
      <c r="CJ294" s="145"/>
      <c r="CK294" s="276"/>
      <c r="CL294" s="56"/>
      <c r="CM294" s="8"/>
      <c r="CN294" s="273"/>
      <c r="CO294" s="284"/>
    </row>
    <row r="295" spans="1:93" ht="15.75" customHeight="1">
      <c r="A295" s="306" t="s">
        <v>33</v>
      </c>
      <c r="B295" s="8" t="s">
        <v>18</v>
      </c>
      <c r="C295" s="5"/>
      <c r="D295" s="197" t="s">
        <v>151</v>
      </c>
      <c r="E295" s="118"/>
      <c r="F295" s="195"/>
      <c r="G295" s="195"/>
      <c r="H295" s="309"/>
      <c r="I295" s="128"/>
      <c r="J295" s="5"/>
      <c r="K295" s="5"/>
      <c r="L295" s="5"/>
      <c r="M295" s="5"/>
      <c r="N295" s="5"/>
      <c r="O295" s="5"/>
      <c r="P295" s="5"/>
      <c r="Q295" s="5"/>
      <c r="R295" s="145"/>
      <c r="S295" s="276"/>
      <c r="T295" s="56"/>
      <c r="U295" s="8"/>
      <c r="V295" s="273"/>
      <c r="W295" s="128"/>
      <c r="X295" s="5"/>
      <c r="Y295" s="5"/>
      <c r="Z295" s="5"/>
      <c r="AA295" s="5"/>
      <c r="AB295" s="5"/>
      <c r="AC295" s="5"/>
      <c r="AD295" s="5"/>
      <c r="AE295" s="5"/>
      <c r="AF295" s="145"/>
      <c r="AG295" s="276"/>
      <c r="AH295" s="56"/>
      <c r="AI295" s="8"/>
      <c r="AJ295" s="273"/>
      <c r="AK295" s="128"/>
      <c r="AL295" s="5"/>
      <c r="AM295" s="5"/>
      <c r="AN295" s="5"/>
      <c r="AO295" s="5"/>
      <c r="AP295" s="5"/>
      <c r="AQ295" s="5"/>
      <c r="AR295" s="5"/>
      <c r="AS295" s="5"/>
      <c r="AT295" s="145"/>
      <c r="AU295" s="276"/>
      <c r="AV295" s="56"/>
      <c r="AW295" s="8"/>
      <c r="AX295" s="273"/>
      <c r="AY295" s="128"/>
      <c r="AZ295" s="5"/>
      <c r="BA295" s="5"/>
      <c r="BB295" s="5"/>
      <c r="BC295" s="5"/>
      <c r="BD295" s="5"/>
      <c r="BE295" s="5"/>
      <c r="BF295" s="5"/>
      <c r="BG295" s="5"/>
      <c r="BH295" s="145"/>
      <c r="BI295" s="276"/>
      <c r="BJ295" s="56"/>
      <c r="BK295" s="8"/>
      <c r="BL295" s="273"/>
      <c r="BM295" s="128"/>
      <c r="BN295" s="5"/>
      <c r="BO295" s="5"/>
      <c r="BP295" s="5"/>
      <c r="BQ295" s="5"/>
      <c r="BR295" s="5"/>
      <c r="BS295" s="5"/>
      <c r="BT295" s="5"/>
      <c r="BU295" s="5"/>
      <c r="BV295" s="145"/>
      <c r="BW295" s="276"/>
      <c r="BX295" s="56"/>
      <c r="BY295" s="8"/>
      <c r="BZ295" s="273"/>
      <c r="CA295" s="128"/>
      <c r="CB295" s="5"/>
      <c r="CC295" s="5"/>
      <c r="CD295" s="5"/>
      <c r="CE295" s="5"/>
      <c r="CF295" s="5"/>
      <c r="CG295" s="5"/>
      <c r="CH295" s="5"/>
      <c r="CI295" s="5"/>
      <c r="CJ295" s="145"/>
      <c r="CK295" s="276"/>
      <c r="CL295" s="56"/>
      <c r="CM295" s="8"/>
      <c r="CN295" s="273"/>
      <c r="CO295" s="284"/>
    </row>
    <row r="296" spans="1:93" ht="15.75" customHeight="1">
      <c r="A296" s="306" t="s">
        <v>33</v>
      </c>
      <c r="B296" s="8" t="s">
        <v>8</v>
      </c>
      <c r="C296" s="5"/>
      <c r="D296" s="197" t="s">
        <v>151</v>
      </c>
      <c r="E296" s="118"/>
      <c r="F296" s="195"/>
      <c r="G296" s="195"/>
      <c r="H296" s="309"/>
      <c r="I296" s="128"/>
      <c r="J296" s="5"/>
      <c r="K296" s="5"/>
      <c r="L296" s="5"/>
      <c r="M296" s="5"/>
      <c r="N296" s="5"/>
      <c r="O296" s="5"/>
      <c r="P296" s="5"/>
      <c r="Q296" s="5"/>
      <c r="R296" s="145"/>
      <c r="S296" s="276"/>
      <c r="T296" s="56"/>
      <c r="U296" s="8"/>
      <c r="V296" s="273"/>
      <c r="W296" s="128"/>
      <c r="X296" s="5"/>
      <c r="Y296" s="5"/>
      <c r="Z296" s="5"/>
      <c r="AA296" s="5"/>
      <c r="AB296" s="5"/>
      <c r="AC296" s="5"/>
      <c r="AD296" s="5"/>
      <c r="AE296" s="5"/>
      <c r="AF296" s="145"/>
      <c r="AG296" s="276"/>
      <c r="AH296" s="56"/>
      <c r="AI296" s="8"/>
      <c r="AJ296" s="273"/>
      <c r="AK296" s="128"/>
      <c r="AL296" s="5"/>
      <c r="AM296" s="5"/>
      <c r="AN296" s="5"/>
      <c r="AO296" s="5"/>
      <c r="AP296" s="5"/>
      <c r="AQ296" s="5"/>
      <c r="AR296" s="5"/>
      <c r="AS296" s="5"/>
      <c r="AT296" s="145"/>
      <c r="AU296" s="276"/>
      <c r="AV296" s="56"/>
      <c r="AW296" s="8"/>
      <c r="AX296" s="273"/>
      <c r="AY296" s="128"/>
      <c r="AZ296" s="5"/>
      <c r="BA296" s="5"/>
      <c r="BB296" s="5"/>
      <c r="BC296" s="5"/>
      <c r="BD296" s="5"/>
      <c r="BE296" s="5"/>
      <c r="BF296" s="5"/>
      <c r="BG296" s="5"/>
      <c r="BH296" s="145"/>
      <c r="BI296" s="276"/>
      <c r="BJ296" s="56"/>
      <c r="BK296" s="8"/>
      <c r="BL296" s="273"/>
      <c r="BM296" s="128"/>
      <c r="BN296" s="5"/>
      <c r="BO296" s="5"/>
      <c r="BP296" s="5"/>
      <c r="BQ296" s="5"/>
      <c r="BR296" s="5"/>
      <c r="BS296" s="5"/>
      <c r="BT296" s="5"/>
      <c r="BU296" s="5"/>
      <c r="BV296" s="145"/>
      <c r="BW296" s="276"/>
      <c r="BX296" s="56"/>
      <c r="BY296" s="8"/>
      <c r="BZ296" s="273"/>
      <c r="CA296" s="128"/>
      <c r="CB296" s="5"/>
      <c r="CC296" s="5"/>
      <c r="CD296" s="5"/>
      <c r="CE296" s="5"/>
      <c r="CF296" s="5"/>
      <c r="CG296" s="5"/>
      <c r="CH296" s="5"/>
      <c r="CI296" s="5"/>
      <c r="CJ296" s="145"/>
      <c r="CK296" s="276"/>
      <c r="CL296" s="56"/>
      <c r="CM296" s="8"/>
      <c r="CN296" s="273"/>
      <c r="CO296" s="284"/>
    </row>
    <row r="297" spans="1:93" ht="30">
      <c r="A297" s="302" t="s">
        <v>33</v>
      </c>
      <c r="B297" s="1" t="s">
        <v>147</v>
      </c>
      <c r="C297" s="2" t="s">
        <v>150</v>
      </c>
      <c r="D297" s="1">
        <v>1</v>
      </c>
      <c r="E297" s="2" t="s">
        <v>149</v>
      </c>
      <c r="F297" s="38" t="s">
        <v>108</v>
      </c>
      <c r="G297" s="2" t="s">
        <v>34</v>
      </c>
      <c r="H297" s="303"/>
      <c r="I297" s="93"/>
      <c r="J297" s="2"/>
      <c r="K297" s="2"/>
      <c r="L297" s="2"/>
      <c r="M297" s="2"/>
      <c r="N297" s="2"/>
      <c r="O297" s="2"/>
      <c r="P297" s="2"/>
      <c r="Q297" s="2"/>
      <c r="R297" s="148"/>
      <c r="S297" s="277"/>
      <c r="T297" s="2"/>
      <c r="U297" s="2"/>
      <c r="V297" s="278"/>
      <c r="W297" s="93"/>
      <c r="X297" s="2"/>
      <c r="Y297" s="2"/>
      <c r="Z297" s="2"/>
      <c r="AA297" s="2"/>
      <c r="AB297" s="2"/>
      <c r="AC297" s="2"/>
      <c r="AD297" s="2"/>
      <c r="AE297" s="2"/>
      <c r="AF297" s="148"/>
      <c r="AG297" s="277"/>
      <c r="AH297" s="2"/>
      <c r="AI297" s="2"/>
      <c r="AJ297" s="278"/>
      <c r="AK297" s="93"/>
      <c r="AL297" s="2"/>
      <c r="AM297" s="2"/>
      <c r="AN297" s="2"/>
      <c r="AO297" s="2"/>
      <c r="AP297" s="2"/>
      <c r="AQ297" s="2"/>
      <c r="AR297" s="2"/>
      <c r="AS297" s="2"/>
      <c r="AT297" s="148"/>
      <c r="AU297" s="277"/>
      <c r="AV297" s="2"/>
      <c r="AW297" s="2"/>
      <c r="AX297" s="278"/>
      <c r="AY297" s="93"/>
      <c r="AZ297" s="2"/>
      <c r="BA297" s="2"/>
      <c r="BB297" s="2"/>
      <c r="BC297" s="2"/>
      <c r="BD297" s="2"/>
      <c r="BE297" s="2"/>
      <c r="BF297" s="2"/>
      <c r="BG297" s="2"/>
      <c r="BH297" s="148"/>
      <c r="BI297" s="277"/>
      <c r="BJ297" s="2"/>
      <c r="BK297" s="2"/>
      <c r="BL297" s="278"/>
      <c r="BM297" s="93"/>
      <c r="BN297" s="2"/>
      <c r="BO297" s="2"/>
      <c r="BP297" s="2"/>
      <c r="BQ297" s="2"/>
      <c r="BR297" s="2"/>
      <c r="BS297" s="2"/>
      <c r="BT297" s="2"/>
      <c r="BU297" s="2"/>
      <c r="BV297" s="148"/>
      <c r="BW297" s="277"/>
      <c r="BX297" s="2"/>
      <c r="BY297" s="2"/>
      <c r="BZ297" s="278"/>
      <c r="CA297" s="93"/>
      <c r="CB297" s="2"/>
      <c r="CC297" s="2"/>
      <c r="CD297" s="2"/>
      <c r="CE297" s="2"/>
      <c r="CF297" s="2"/>
      <c r="CG297" s="2"/>
      <c r="CH297" s="2"/>
      <c r="CI297" s="2"/>
      <c r="CJ297" s="148"/>
      <c r="CK297" s="277"/>
      <c r="CL297" s="2"/>
      <c r="CM297" s="2"/>
      <c r="CN297" s="278"/>
      <c r="CO297" s="282"/>
    </row>
    <row r="298" spans="1:93" ht="15.75" customHeight="1">
      <c r="A298" s="306" t="s">
        <v>33</v>
      </c>
      <c r="B298" s="8" t="s">
        <v>148</v>
      </c>
      <c r="C298" s="5"/>
      <c r="D298" s="197">
        <v>163</v>
      </c>
      <c r="E298" s="118"/>
      <c r="F298" s="195"/>
      <c r="G298" s="195"/>
      <c r="H298" s="309"/>
      <c r="I298" s="128"/>
      <c r="J298" s="5"/>
      <c r="K298" s="5"/>
      <c r="L298" s="5"/>
      <c r="M298" s="5"/>
      <c r="N298" s="5"/>
      <c r="O298" s="5"/>
      <c r="P298" s="5"/>
      <c r="Q298" s="5"/>
      <c r="R298" s="145"/>
      <c r="S298" s="276"/>
      <c r="T298" s="56"/>
      <c r="U298" s="8"/>
      <c r="V298" s="279"/>
      <c r="W298" s="128"/>
      <c r="X298" s="5"/>
      <c r="Y298" s="5"/>
      <c r="Z298" s="5"/>
      <c r="AA298" s="5"/>
      <c r="AB298" s="5"/>
      <c r="AC298" s="5"/>
      <c r="AD298" s="5"/>
      <c r="AE298" s="5"/>
      <c r="AF298" s="145"/>
      <c r="AG298" s="276"/>
      <c r="AH298" s="56"/>
      <c r="AI298" s="8"/>
      <c r="AJ298" s="279"/>
      <c r="AK298" s="128"/>
      <c r="AL298" s="5"/>
      <c r="AM298" s="5"/>
      <c r="AN298" s="5"/>
      <c r="AO298" s="5"/>
      <c r="AP298" s="5"/>
      <c r="AQ298" s="5"/>
      <c r="AR298" s="5"/>
      <c r="AS298" s="5"/>
      <c r="AT298" s="145"/>
      <c r="AU298" s="276"/>
      <c r="AV298" s="56"/>
      <c r="AW298" s="8"/>
      <c r="AX298" s="279"/>
      <c r="AY298" s="128"/>
      <c r="AZ298" s="5"/>
      <c r="BA298" s="5"/>
      <c r="BB298" s="5"/>
      <c r="BC298" s="5"/>
      <c r="BD298" s="5"/>
      <c r="BE298" s="5"/>
      <c r="BF298" s="5"/>
      <c r="BG298" s="5"/>
      <c r="BH298" s="145"/>
      <c r="BI298" s="276"/>
      <c r="BJ298" s="56"/>
      <c r="BK298" s="8"/>
      <c r="BL298" s="279"/>
      <c r="BM298" s="128"/>
      <c r="BN298" s="5"/>
      <c r="BO298" s="5"/>
      <c r="BP298" s="5"/>
      <c r="BQ298" s="5"/>
      <c r="BR298" s="5"/>
      <c r="BS298" s="5"/>
      <c r="BT298" s="5"/>
      <c r="BU298" s="5"/>
      <c r="BV298" s="145"/>
      <c r="BW298" s="276"/>
      <c r="BX298" s="56"/>
      <c r="BY298" s="8"/>
      <c r="BZ298" s="279"/>
      <c r="CA298" s="128"/>
      <c r="CB298" s="5"/>
      <c r="CC298" s="5"/>
      <c r="CD298" s="5"/>
      <c r="CE298" s="5"/>
      <c r="CF298" s="5"/>
      <c r="CG298" s="5"/>
      <c r="CH298" s="5"/>
      <c r="CI298" s="5"/>
      <c r="CJ298" s="145"/>
      <c r="CK298" s="276"/>
      <c r="CL298" s="56"/>
      <c r="CM298" s="8"/>
      <c r="CN298" s="279"/>
      <c r="CO298" s="284"/>
    </row>
    <row r="299" spans="1:93" ht="15.75" customHeight="1">
      <c r="A299" s="302" t="s">
        <v>33</v>
      </c>
      <c r="B299" s="1" t="s">
        <v>147</v>
      </c>
      <c r="C299" s="2" t="s">
        <v>19</v>
      </c>
      <c r="D299" s="1">
        <v>1</v>
      </c>
      <c r="E299" s="2" t="s">
        <v>146</v>
      </c>
      <c r="F299" s="38" t="s">
        <v>108</v>
      </c>
      <c r="G299" s="2" t="s">
        <v>145</v>
      </c>
      <c r="H299" s="303" t="s">
        <v>188</v>
      </c>
      <c r="I299" s="262"/>
      <c r="J299" s="3"/>
      <c r="K299" s="3"/>
      <c r="L299" s="3"/>
      <c r="M299" s="38" t="s">
        <v>261</v>
      </c>
      <c r="N299" s="81">
        <f>N300+N341</f>
        <v>26.515350000000094</v>
      </c>
      <c r="O299" s="81">
        <f>O300+O341</f>
        <v>79546050.000000298</v>
      </c>
      <c r="P299" s="38" t="s">
        <v>262</v>
      </c>
      <c r="Q299" s="81">
        <f>Q300+Q341</f>
        <v>1.1000000000000227</v>
      </c>
      <c r="R299" s="89">
        <f>R300+R341</f>
        <v>3300000.000000068</v>
      </c>
      <c r="S299" s="277"/>
      <c r="T299" s="2"/>
      <c r="U299" s="2"/>
      <c r="V299" s="278"/>
      <c r="W299" s="262"/>
      <c r="X299" s="3"/>
      <c r="Y299" s="3"/>
      <c r="Z299" s="3"/>
      <c r="AA299" s="38" t="s">
        <v>261</v>
      </c>
      <c r="AB299" s="81">
        <f>AB300+AB341</f>
        <v>442.39478000000003</v>
      </c>
      <c r="AC299" s="81">
        <f>AC300+AC341</f>
        <v>2211973900.0000005</v>
      </c>
      <c r="AD299" s="38" t="s">
        <v>262</v>
      </c>
      <c r="AE299" s="81">
        <f>AE300+AE341</f>
        <v>0</v>
      </c>
      <c r="AF299" s="89">
        <f>AF300+AF341</f>
        <v>0</v>
      </c>
      <c r="AG299" s="277"/>
      <c r="AH299" s="2"/>
      <c r="AI299" s="2"/>
      <c r="AJ299" s="278"/>
      <c r="AK299" s="262"/>
      <c r="AL299" s="3"/>
      <c r="AM299" s="3"/>
      <c r="AN299" s="3"/>
      <c r="AO299" s="38" t="s">
        <v>116</v>
      </c>
      <c r="AP299" s="81">
        <f>AP300+AP341</f>
        <v>35</v>
      </c>
      <c r="AQ299" s="81">
        <f>AQ300+AQ341</f>
        <v>990000000</v>
      </c>
      <c r="AR299" s="38" t="s">
        <v>116</v>
      </c>
      <c r="AS299" s="81">
        <f>AS300+AS341</f>
        <v>0</v>
      </c>
      <c r="AT299" s="89">
        <f>AT300+AT341</f>
        <v>0</v>
      </c>
      <c r="AU299" s="277"/>
      <c r="AV299" s="2"/>
      <c r="AW299" s="2"/>
      <c r="AX299" s="278"/>
      <c r="AY299" s="262"/>
      <c r="AZ299" s="3"/>
      <c r="BA299" s="3"/>
      <c r="BB299" s="3"/>
      <c r="BC299" s="38" t="s">
        <v>116</v>
      </c>
      <c r="BD299" s="81">
        <f>BD300+BD341</f>
        <v>0</v>
      </c>
      <c r="BE299" s="81">
        <f>BE300+BE341</f>
        <v>0</v>
      </c>
      <c r="BF299" s="38" t="s">
        <v>116</v>
      </c>
      <c r="BG299" s="81">
        <f>BG300+BG341</f>
        <v>0</v>
      </c>
      <c r="BH299" s="89">
        <f>BH300+BH341</f>
        <v>0</v>
      </c>
      <c r="BI299" s="277"/>
      <c r="BJ299" s="2"/>
      <c r="BK299" s="2"/>
      <c r="BL299" s="278"/>
      <c r="BM299" s="262"/>
      <c r="BN299" s="3"/>
      <c r="BO299" s="3"/>
      <c r="BP299" s="3"/>
      <c r="BQ299" s="38" t="s">
        <v>116</v>
      </c>
      <c r="BR299" s="81">
        <f>BR300+BR341</f>
        <v>0</v>
      </c>
      <c r="BS299" s="81">
        <f>BS300+BS341</f>
        <v>0</v>
      </c>
      <c r="BT299" s="38" t="s">
        <v>116</v>
      </c>
      <c r="BU299" s="81">
        <f>BU300+BU341</f>
        <v>0</v>
      </c>
      <c r="BV299" s="89">
        <f>BV300+BV341</f>
        <v>0</v>
      </c>
      <c r="BW299" s="277"/>
      <c r="BX299" s="2"/>
      <c r="BY299" s="2"/>
      <c r="BZ299" s="278"/>
      <c r="CA299" s="262"/>
      <c r="CB299" s="3"/>
      <c r="CC299" s="3"/>
      <c r="CD299" s="3"/>
      <c r="CE299" s="38" t="s">
        <v>116</v>
      </c>
      <c r="CF299" s="81">
        <f>CF300+CF341</f>
        <v>0</v>
      </c>
      <c r="CG299" s="81">
        <f>CG300+CG341</f>
        <v>0</v>
      </c>
      <c r="CH299" s="38" t="s">
        <v>116</v>
      </c>
      <c r="CI299" s="81">
        <f>CI300+CI341</f>
        <v>0</v>
      </c>
      <c r="CJ299" s="89">
        <f>CJ300+CJ341</f>
        <v>0</v>
      </c>
      <c r="CK299" s="277"/>
      <c r="CL299" s="2"/>
      <c r="CM299" s="2"/>
      <c r="CN299" s="278"/>
      <c r="CO299" s="282"/>
    </row>
    <row r="300" spans="1:93" ht="15.75" customHeight="1">
      <c r="A300" s="304" t="s">
        <v>33</v>
      </c>
      <c r="B300" s="64" t="s">
        <v>9</v>
      </c>
      <c r="C300" s="65" t="s">
        <v>19</v>
      </c>
      <c r="D300" s="126">
        <v>163</v>
      </c>
      <c r="E300" s="157" t="s">
        <v>146</v>
      </c>
      <c r="F300" s="119" t="s">
        <v>108</v>
      </c>
      <c r="G300" s="119" t="s">
        <v>145</v>
      </c>
      <c r="H300" s="308" t="s">
        <v>188</v>
      </c>
      <c r="I300" s="263"/>
      <c r="J300" s="70"/>
      <c r="K300" s="70"/>
      <c r="L300" s="70"/>
      <c r="M300" s="80" t="s">
        <v>115</v>
      </c>
      <c r="N300" s="79">
        <f>SUM(N301:N340)</f>
        <v>22.515350000000151</v>
      </c>
      <c r="O300" s="79">
        <f>SUM(O301:O340)</f>
        <v>67546050.000000462</v>
      </c>
      <c r="P300" s="80" t="s">
        <v>115</v>
      </c>
      <c r="Q300" s="79">
        <f>SUM(Q301:Q340)</f>
        <v>1.1000000000000227</v>
      </c>
      <c r="R300" s="256">
        <f>SUM(R301:R340)</f>
        <v>3300000.000000068</v>
      </c>
      <c r="S300" s="270"/>
      <c r="T300" s="79"/>
      <c r="U300" s="79"/>
      <c r="V300" s="271"/>
      <c r="W300" s="263"/>
      <c r="X300" s="70"/>
      <c r="Y300" s="70"/>
      <c r="Z300" s="70"/>
      <c r="AA300" s="80" t="s">
        <v>115</v>
      </c>
      <c r="AB300" s="79">
        <f>SUM(AB301:AB340)</f>
        <v>442.39478000000003</v>
      </c>
      <c r="AC300" s="79">
        <f>SUM(AC301:AC340)</f>
        <v>2211973900.0000005</v>
      </c>
      <c r="AD300" s="80" t="s">
        <v>115</v>
      </c>
      <c r="AE300" s="79">
        <f>SUM(AE301:AE340)</f>
        <v>0</v>
      </c>
      <c r="AF300" s="256">
        <f>SUM(AF301:AF340)</f>
        <v>0</v>
      </c>
      <c r="AG300" s="270"/>
      <c r="AH300" s="79"/>
      <c r="AI300" s="79"/>
      <c r="AJ300" s="271"/>
      <c r="AK300" s="263"/>
      <c r="AL300" s="70"/>
      <c r="AM300" s="70"/>
      <c r="AN300" s="70"/>
      <c r="AO300" s="80" t="s">
        <v>115</v>
      </c>
      <c r="AP300" s="79">
        <f>SUM(AP301:AP340)</f>
        <v>31</v>
      </c>
      <c r="AQ300" s="79">
        <f>SUM(AQ301:AQ340)</f>
        <v>830000000</v>
      </c>
      <c r="AR300" s="80" t="s">
        <v>115</v>
      </c>
      <c r="AS300" s="79">
        <f>SUM(AS301:AS340)</f>
        <v>0</v>
      </c>
      <c r="AT300" s="256">
        <f>SUM(AT301:AT340)</f>
        <v>0</v>
      </c>
      <c r="AU300" s="270"/>
      <c r="AV300" s="79"/>
      <c r="AW300" s="79"/>
      <c r="AX300" s="271"/>
      <c r="AY300" s="263"/>
      <c r="AZ300" s="70"/>
      <c r="BA300" s="70"/>
      <c r="BB300" s="70"/>
      <c r="BC300" s="80" t="s">
        <v>115</v>
      </c>
      <c r="BD300" s="79">
        <f>SUM(BD301:BD340)</f>
        <v>0</v>
      </c>
      <c r="BE300" s="79">
        <f>SUM(BE301:BE340)</f>
        <v>0</v>
      </c>
      <c r="BF300" s="80" t="s">
        <v>115</v>
      </c>
      <c r="BG300" s="79">
        <f>SUM(BG301:BG340)</f>
        <v>0</v>
      </c>
      <c r="BH300" s="256">
        <f>SUM(BH301:BH340)</f>
        <v>0</v>
      </c>
      <c r="BI300" s="270"/>
      <c r="BJ300" s="79"/>
      <c r="BK300" s="79"/>
      <c r="BL300" s="271"/>
      <c r="BM300" s="263"/>
      <c r="BN300" s="70"/>
      <c r="BO300" s="70"/>
      <c r="BP300" s="70"/>
      <c r="BQ300" s="80" t="s">
        <v>115</v>
      </c>
      <c r="BR300" s="79">
        <f>SUM(BR301:BR340)</f>
        <v>0</v>
      </c>
      <c r="BS300" s="79">
        <f>SUM(BS301:BS340)</f>
        <v>0</v>
      </c>
      <c r="BT300" s="80" t="s">
        <v>115</v>
      </c>
      <c r="BU300" s="79">
        <f>SUM(BU301:BU340)</f>
        <v>0</v>
      </c>
      <c r="BV300" s="256">
        <f>SUM(BV301:BV340)</f>
        <v>0</v>
      </c>
      <c r="BW300" s="270"/>
      <c r="BX300" s="79"/>
      <c r="BY300" s="79"/>
      <c r="BZ300" s="271"/>
      <c r="CA300" s="263"/>
      <c r="CB300" s="70"/>
      <c r="CC300" s="70"/>
      <c r="CD300" s="70"/>
      <c r="CE300" s="80" t="s">
        <v>115</v>
      </c>
      <c r="CF300" s="79">
        <f>SUM(CF301:CF340)</f>
        <v>0</v>
      </c>
      <c r="CG300" s="79">
        <f>SUM(CG301:CG340)</f>
        <v>0</v>
      </c>
      <c r="CH300" s="80" t="s">
        <v>115</v>
      </c>
      <c r="CI300" s="79">
        <f>SUM(CI301:CI340)</f>
        <v>0</v>
      </c>
      <c r="CJ300" s="256">
        <f>SUM(CJ301:CJ340)</f>
        <v>0</v>
      </c>
      <c r="CK300" s="270"/>
      <c r="CL300" s="79"/>
      <c r="CM300" s="79"/>
      <c r="CN300" s="271"/>
      <c r="CO300" s="283"/>
    </row>
    <row r="301" spans="1:93" ht="30">
      <c r="A301" s="306" t="s">
        <v>33</v>
      </c>
      <c r="B301" s="8" t="s">
        <v>9</v>
      </c>
      <c r="C301" s="8">
        <v>1</v>
      </c>
      <c r="D301" s="199">
        <v>163</v>
      </c>
      <c r="E301" s="118" t="s">
        <v>146</v>
      </c>
      <c r="F301" s="118" t="s">
        <v>108</v>
      </c>
      <c r="G301" s="195" t="s">
        <v>145</v>
      </c>
      <c r="H301" s="309" t="s">
        <v>188</v>
      </c>
      <c r="I301" s="265" t="s">
        <v>473</v>
      </c>
      <c r="J301" s="51">
        <v>319</v>
      </c>
      <c r="K301" s="51">
        <v>320.10000000000002</v>
      </c>
      <c r="L301" s="51">
        <f t="shared" ref="L301:L310" si="135">K301-J301</f>
        <v>1.1000000000000227</v>
      </c>
      <c r="M301" s="52">
        <v>100</v>
      </c>
      <c r="N301" s="52">
        <f t="shared" ref="N301:N310" si="136">L301*M301/100</f>
        <v>1.1000000000000227</v>
      </c>
      <c r="O301" s="139">
        <f>N301*AUXILIAR!$B$50</f>
        <v>3300000.000000068</v>
      </c>
      <c r="P301" s="73">
        <v>100</v>
      </c>
      <c r="Q301" s="52">
        <f t="shared" ref="Q301:Q310" si="137">N301*P301/100</f>
        <v>1.1000000000000227</v>
      </c>
      <c r="R301" s="296">
        <f>Q301*AUXILIAR!$B$50</f>
        <v>3300000.000000068</v>
      </c>
      <c r="S301" s="287"/>
      <c r="T301" s="139"/>
      <c r="U301" s="52"/>
      <c r="V301" s="275"/>
      <c r="W301" s="265" t="s">
        <v>470</v>
      </c>
      <c r="X301" s="51">
        <v>72.599999999999994</v>
      </c>
      <c r="Y301" s="51">
        <v>181.5</v>
      </c>
      <c r="Z301" s="51">
        <f t="shared" ref="Z301:Z304" si="138">Y301-X301</f>
        <v>108.9</v>
      </c>
      <c r="AA301" s="73">
        <f>100-'PLAN_EXEC ATÉ 2022)'!Z350</f>
        <v>57.02</v>
      </c>
      <c r="AB301" s="182">
        <f t="shared" ref="AB301:AB304" si="139">Z301*AA301/100</f>
        <v>62.094780000000007</v>
      </c>
      <c r="AC301" s="139">
        <f>AB301*AUXILIAR!$B$53</f>
        <v>310473900.00000006</v>
      </c>
      <c r="AD301" s="73">
        <v>0</v>
      </c>
      <c r="AE301" s="182">
        <f>AB301*AD301/100</f>
        <v>0</v>
      </c>
      <c r="AF301" s="260">
        <f>AE301*AUXILIAR!$B$53</f>
        <v>0</v>
      </c>
      <c r="AG301" s="287"/>
      <c r="AH301" s="139"/>
      <c r="AI301" s="52"/>
      <c r="AJ301" s="275"/>
      <c r="AK301" s="265" t="s">
        <v>485</v>
      </c>
      <c r="AL301" s="51">
        <v>14</v>
      </c>
      <c r="AM301" s="51">
        <v>14</v>
      </c>
      <c r="AN301" s="51">
        <v>1</v>
      </c>
      <c r="AO301" s="214">
        <f>100-'PLAN_EXEC ATÉ 2022)'!AJ349</f>
        <v>0</v>
      </c>
      <c r="AP301" s="52">
        <f>AN301*AO301/100</f>
        <v>0</v>
      </c>
      <c r="AQ301" s="139">
        <f>AP301*AUXILIAR!$B$56</f>
        <v>0</v>
      </c>
      <c r="AR301" s="73">
        <v>0</v>
      </c>
      <c r="AS301" s="182">
        <f t="shared" ref="AS301:AS340" si="140">AP301*AR301/100</f>
        <v>0</v>
      </c>
      <c r="AT301" s="260">
        <f>AS301*AUXILIAR!$B$56</f>
        <v>0</v>
      </c>
      <c r="AU301" s="287"/>
      <c r="AV301" s="139"/>
      <c r="AW301" s="52"/>
      <c r="AX301" s="275"/>
      <c r="AY301" s="128"/>
      <c r="AZ301" s="5"/>
      <c r="BA301" s="5"/>
      <c r="BB301" s="5"/>
      <c r="BC301" s="5"/>
      <c r="BD301" s="5"/>
      <c r="BE301" s="5"/>
      <c r="BF301" s="5"/>
      <c r="BG301" s="5"/>
      <c r="BH301" s="145"/>
      <c r="BI301" s="272"/>
      <c r="BJ301" s="56"/>
      <c r="BK301" s="8"/>
      <c r="BL301" s="273"/>
      <c r="BM301" s="128"/>
      <c r="BN301" s="5"/>
      <c r="BO301" s="5"/>
      <c r="BP301" s="5"/>
      <c r="BQ301" s="5"/>
      <c r="BR301" s="5"/>
      <c r="BS301" s="5"/>
      <c r="BT301" s="5"/>
      <c r="BU301" s="5"/>
      <c r="BV301" s="145"/>
      <c r="BW301" s="272"/>
      <c r="BX301" s="56"/>
      <c r="BY301" s="8"/>
      <c r="BZ301" s="273"/>
      <c r="CA301" s="128"/>
      <c r="CB301" s="5"/>
      <c r="CC301" s="5"/>
      <c r="CD301" s="5"/>
      <c r="CE301" s="5"/>
      <c r="CF301" s="5"/>
      <c r="CG301" s="5"/>
      <c r="CH301" s="5"/>
      <c r="CI301" s="5"/>
      <c r="CJ301" s="145"/>
      <c r="CK301" s="272"/>
      <c r="CL301" s="56"/>
      <c r="CM301" s="8"/>
      <c r="CN301" s="273"/>
      <c r="CO301" s="284"/>
    </row>
    <row r="302" spans="1:93" ht="30">
      <c r="A302" s="306" t="s">
        <v>33</v>
      </c>
      <c r="B302" s="8" t="s">
        <v>9</v>
      </c>
      <c r="C302" s="8">
        <v>1</v>
      </c>
      <c r="D302" s="199">
        <v>163</v>
      </c>
      <c r="E302" s="118" t="s">
        <v>146</v>
      </c>
      <c r="F302" s="118" t="s">
        <v>108</v>
      </c>
      <c r="G302" s="195" t="s">
        <v>145</v>
      </c>
      <c r="H302" s="309" t="s">
        <v>188</v>
      </c>
      <c r="I302" s="265" t="s">
        <v>474</v>
      </c>
      <c r="J302" s="51">
        <v>595.29999999999995</v>
      </c>
      <c r="K302" s="51">
        <v>598.54999999999995</v>
      </c>
      <c r="L302" s="51">
        <f t="shared" si="135"/>
        <v>3.25</v>
      </c>
      <c r="M302" s="52">
        <v>100</v>
      </c>
      <c r="N302" s="52">
        <f t="shared" si="136"/>
        <v>3.25</v>
      </c>
      <c r="O302" s="139">
        <f>N302*AUXILIAR!$B$50</f>
        <v>9750000</v>
      </c>
      <c r="P302" s="73">
        <v>0</v>
      </c>
      <c r="Q302" s="52">
        <f t="shared" si="137"/>
        <v>0</v>
      </c>
      <c r="R302" s="296">
        <f>Q302*AUXILIAR!$B$50</f>
        <v>0</v>
      </c>
      <c r="S302" s="287"/>
      <c r="T302" s="139"/>
      <c r="U302" s="52"/>
      <c r="V302" s="275"/>
      <c r="W302" s="265" t="s">
        <v>471</v>
      </c>
      <c r="X302" s="51">
        <v>108.9</v>
      </c>
      <c r="Y302" s="51">
        <v>263.10000000000002</v>
      </c>
      <c r="Z302" s="51">
        <f t="shared" si="138"/>
        <v>154.20000000000002</v>
      </c>
      <c r="AA302" s="52">
        <v>100</v>
      </c>
      <c r="AB302" s="52">
        <f t="shared" si="139"/>
        <v>154.20000000000002</v>
      </c>
      <c r="AC302" s="139">
        <f>AB302*AUXILIAR!$B$53</f>
        <v>771000000.00000012</v>
      </c>
      <c r="AD302" s="73">
        <v>0</v>
      </c>
      <c r="AE302" s="182">
        <f>AB302*AD302/100</f>
        <v>0</v>
      </c>
      <c r="AF302" s="260">
        <f>AE302*AUXILIAR!$B$53</f>
        <v>0</v>
      </c>
      <c r="AG302" s="287"/>
      <c r="AH302" s="139"/>
      <c r="AI302" s="52"/>
      <c r="AJ302" s="275"/>
      <c r="AK302" s="265" t="s">
        <v>486</v>
      </c>
      <c r="AL302" s="51">
        <v>48</v>
      </c>
      <c r="AM302" s="51">
        <v>48</v>
      </c>
      <c r="AN302" s="51">
        <v>1</v>
      </c>
      <c r="AO302" s="214">
        <f>100-'PLAN_EXEC ATÉ 2022)'!AJ350</f>
        <v>0</v>
      </c>
      <c r="AP302" s="52">
        <f t="shared" ref="AP302:AP340" si="141">AN302*AO302/100</f>
        <v>0</v>
      </c>
      <c r="AQ302" s="139">
        <f>AP302*AUXILIAR!$B$56</f>
        <v>0</v>
      </c>
      <c r="AR302" s="73">
        <v>0</v>
      </c>
      <c r="AS302" s="182">
        <f t="shared" si="140"/>
        <v>0</v>
      </c>
      <c r="AT302" s="260">
        <f>AS302*AUXILIAR!$B$56</f>
        <v>0</v>
      </c>
      <c r="AU302" s="287"/>
      <c r="AV302" s="139"/>
      <c r="AW302" s="52"/>
      <c r="AX302" s="275"/>
      <c r="AY302" s="128"/>
      <c r="AZ302" s="5"/>
      <c r="BA302" s="5"/>
      <c r="BB302" s="5"/>
      <c r="BC302" s="5"/>
      <c r="BD302" s="5"/>
      <c r="BE302" s="5"/>
      <c r="BF302" s="5"/>
      <c r="BG302" s="5"/>
      <c r="BH302" s="145"/>
      <c r="BI302" s="272"/>
      <c r="BJ302" s="56"/>
      <c r="BK302" s="8"/>
      <c r="BL302" s="273"/>
      <c r="BM302" s="128"/>
      <c r="BN302" s="5"/>
      <c r="BO302" s="5"/>
      <c r="BP302" s="5"/>
      <c r="BQ302" s="5"/>
      <c r="BR302" s="5"/>
      <c r="BS302" s="5"/>
      <c r="BT302" s="5"/>
      <c r="BU302" s="5"/>
      <c r="BV302" s="145"/>
      <c r="BW302" s="272"/>
      <c r="BX302" s="56"/>
      <c r="BY302" s="8"/>
      <c r="BZ302" s="273"/>
      <c r="CA302" s="128"/>
      <c r="CB302" s="5"/>
      <c r="CC302" s="5"/>
      <c r="CD302" s="5"/>
      <c r="CE302" s="5"/>
      <c r="CF302" s="5"/>
      <c r="CG302" s="5"/>
      <c r="CH302" s="5"/>
      <c r="CI302" s="5"/>
      <c r="CJ302" s="145"/>
      <c r="CK302" s="272"/>
      <c r="CL302" s="56"/>
      <c r="CM302" s="8"/>
      <c r="CN302" s="273"/>
      <c r="CO302" s="284"/>
    </row>
    <row r="303" spans="1:93" ht="30">
      <c r="A303" s="306" t="s">
        <v>33</v>
      </c>
      <c r="B303" s="8" t="s">
        <v>9</v>
      </c>
      <c r="C303" s="8">
        <v>1</v>
      </c>
      <c r="D303" s="199">
        <v>163</v>
      </c>
      <c r="E303" s="118" t="s">
        <v>146</v>
      </c>
      <c r="F303" s="118" t="s">
        <v>108</v>
      </c>
      <c r="G303" s="195" t="s">
        <v>145</v>
      </c>
      <c r="H303" s="309" t="s">
        <v>188</v>
      </c>
      <c r="I303" s="265" t="s">
        <v>475</v>
      </c>
      <c r="J303" s="51">
        <v>681.8</v>
      </c>
      <c r="K303" s="51">
        <v>686.2</v>
      </c>
      <c r="L303" s="51">
        <f t="shared" si="135"/>
        <v>4.4000000000000909</v>
      </c>
      <c r="M303" s="52">
        <v>100</v>
      </c>
      <c r="N303" s="52">
        <f t="shared" si="136"/>
        <v>4.4000000000000909</v>
      </c>
      <c r="O303" s="139">
        <f>N303*AUXILIAR!$B$50</f>
        <v>13200000.000000272</v>
      </c>
      <c r="P303" s="73">
        <v>0</v>
      </c>
      <c r="Q303" s="52">
        <f t="shared" si="137"/>
        <v>0</v>
      </c>
      <c r="R303" s="296">
        <f>Q303*AUXILIAR!$B$50</f>
        <v>0</v>
      </c>
      <c r="S303" s="287"/>
      <c r="T303" s="139"/>
      <c r="U303" s="52"/>
      <c r="V303" s="275"/>
      <c r="W303" s="265" t="s">
        <v>472</v>
      </c>
      <c r="X303" s="51">
        <v>154.19999999999999</v>
      </c>
      <c r="Y303" s="51">
        <v>272.10000000000002</v>
      </c>
      <c r="Z303" s="51">
        <f t="shared" si="138"/>
        <v>117.90000000000003</v>
      </c>
      <c r="AA303" s="52">
        <v>100</v>
      </c>
      <c r="AB303" s="52">
        <f t="shared" si="139"/>
        <v>117.90000000000003</v>
      </c>
      <c r="AC303" s="139">
        <f>AB303*AUXILIAR!$B$53</f>
        <v>589500000.00000012</v>
      </c>
      <c r="AD303" s="73">
        <v>0</v>
      </c>
      <c r="AE303" s="182">
        <f>AB303*AD303/100</f>
        <v>0</v>
      </c>
      <c r="AF303" s="260">
        <f>AE303*AUXILIAR!$B$53</f>
        <v>0</v>
      </c>
      <c r="AG303" s="287"/>
      <c r="AH303" s="139"/>
      <c r="AI303" s="52"/>
      <c r="AJ303" s="275"/>
      <c r="AK303" s="265" t="s">
        <v>487</v>
      </c>
      <c r="AL303" s="51">
        <v>77</v>
      </c>
      <c r="AM303" s="51">
        <v>77</v>
      </c>
      <c r="AN303" s="51">
        <v>1</v>
      </c>
      <c r="AO303" s="214">
        <f>100-'PLAN_EXEC ATÉ 2022)'!AJ351</f>
        <v>0</v>
      </c>
      <c r="AP303" s="52">
        <f t="shared" si="141"/>
        <v>0</v>
      </c>
      <c r="AQ303" s="139">
        <f>AP303*AUXILIAR!$B$56</f>
        <v>0</v>
      </c>
      <c r="AR303" s="73">
        <v>0</v>
      </c>
      <c r="AS303" s="182">
        <f t="shared" si="140"/>
        <v>0</v>
      </c>
      <c r="AT303" s="260">
        <f>AS303*AUXILIAR!$B$56</f>
        <v>0</v>
      </c>
      <c r="AU303" s="287"/>
      <c r="AV303" s="139"/>
      <c r="AW303" s="52"/>
      <c r="AX303" s="275"/>
      <c r="AY303" s="128"/>
      <c r="AZ303" s="5"/>
      <c r="BA303" s="5"/>
      <c r="BB303" s="5"/>
      <c r="BC303" s="5"/>
      <c r="BD303" s="5"/>
      <c r="BE303" s="5"/>
      <c r="BF303" s="5"/>
      <c r="BG303" s="5"/>
      <c r="BH303" s="145"/>
      <c r="BI303" s="272"/>
      <c r="BJ303" s="56"/>
      <c r="BK303" s="8"/>
      <c r="BL303" s="273"/>
      <c r="BM303" s="128"/>
      <c r="BN303" s="5"/>
      <c r="BO303" s="5"/>
      <c r="BP303" s="5"/>
      <c r="BQ303" s="5"/>
      <c r="BR303" s="5"/>
      <c r="BS303" s="5"/>
      <c r="BT303" s="5"/>
      <c r="BU303" s="5"/>
      <c r="BV303" s="145"/>
      <c r="BW303" s="272"/>
      <c r="BX303" s="56"/>
      <c r="BY303" s="8"/>
      <c r="BZ303" s="273"/>
      <c r="CA303" s="128"/>
      <c r="CB303" s="5"/>
      <c r="CC303" s="5"/>
      <c r="CD303" s="5"/>
      <c r="CE303" s="5"/>
      <c r="CF303" s="5"/>
      <c r="CG303" s="5"/>
      <c r="CH303" s="5"/>
      <c r="CI303" s="5"/>
      <c r="CJ303" s="145"/>
      <c r="CK303" s="272"/>
      <c r="CL303" s="56"/>
      <c r="CM303" s="8"/>
      <c r="CN303" s="273"/>
      <c r="CO303" s="284"/>
    </row>
    <row r="304" spans="1:93" ht="30">
      <c r="A304" s="306" t="s">
        <v>33</v>
      </c>
      <c r="B304" s="8" t="s">
        <v>9</v>
      </c>
      <c r="C304" s="8">
        <v>1</v>
      </c>
      <c r="D304" s="199">
        <v>163</v>
      </c>
      <c r="E304" s="118" t="s">
        <v>146</v>
      </c>
      <c r="F304" s="118" t="s">
        <v>108</v>
      </c>
      <c r="G304" s="195" t="s">
        <v>145</v>
      </c>
      <c r="H304" s="309" t="s">
        <v>188</v>
      </c>
      <c r="I304" s="265" t="s">
        <v>476</v>
      </c>
      <c r="J304" s="51">
        <v>681.8</v>
      </c>
      <c r="K304" s="51">
        <v>685.8</v>
      </c>
      <c r="L304" s="51">
        <f t="shared" si="135"/>
        <v>4</v>
      </c>
      <c r="M304" s="52">
        <v>100</v>
      </c>
      <c r="N304" s="52">
        <f t="shared" si="136"/>
        <v>4</v>
      </c>
      <c r="O304" s="139">
        <f>N304*AUXILIAR!$B$50</f>
        <v>12000000</v>
      </c>
      <c r="P304" s="73">
        <v>0</v>
      </c>
      <c r="Q304" s="52">
        <f t="shared" si="137"/>
        <v>0</v>
      </c>
      <c r="R304" s="296">
        <f>Q304*AUXILIAR!$B$50</f>
        <v>0</v>
      </c>
      <c r="S304" s="287"/>
      <c r="T304" s="139"/>
      <c r="U304" s="52"/>
      <c r="V304" s="275"/>
      <c r="W304" s="265" t="s">
        <v>529</v>
      </c>
      <c r="X304" s="51">
        <v>353.5</v>
      </c>
      <c r="Y304" s="51">
        <v>461.7</v>
      </c>
      <c r="Z304" s="51">
        <f t="shared" si="138"/>
        <v>108.19999999999999</v>
      </c>
      <c r="AA304" s="52">
        <v>100</v>
      </c>
      <c r="AB304" s="52">
        <f t="shared" si="139"/>
        <v>108.19999999999999</v>
      </c>
      <c r="AC304" s="139">
        <f>AB304*AUXILIAR!$B$53</f>
        <v>541000000</v>
      </c>
      <c r="AD304" s="73">
        <v>0</v>
      </c>
      <c r="AE304" s="182">
        <f>AB304*AD304/100</f>
        <v>0</v>
      </c>
      <c r="AF304" s="260">
        <f>AE304*AUXILIAR!$B$53</f>
        <v>0</v>
      </c>
      <c r="AG304" s="287"/>
      <c r="AH304" s="139"/>
      <c r="AI304" s="52"/>
      <c r="AJ304" s="275"/>
      <c r="AK304" s="265" t="s">
        <v>488</v>
      </c>
      <c r="AL304" s="51">
        <v>94.2</v>
      </c>
      <c r="AM304" s="51">
        <v>94.2</v>
      </c>
      <c r="AN304" s="51">
        <v>1</v>
      </c>
      <c r="AO304" s="214">
        <f>100-'PLAN_EXEC ATÉ 2022)'!AJ352</f>
        <v>0</v>
      </c>
      <c r="AP304" s="52">
        <f t="shared" si="141"/>
        <v>0</v>
      </c>
      <c r="AQ304" s="139">
        <f>AP304*AUXILIAR!$B$56</f>
        <v>0</v>
      </c>
      <c r="AR304" s="73">
        <v>0</v>
      </c>
      <c r="AS304" s="182">
        <f t="shared" si="140"/>
        <v>0</v>
      </c>
      <c r="AT304" s="260">
        <f>AS304*AUXILIAR!$B$56</f>
        <v>0</v>
      </c>
      <c r="AU304" s="287"/>
      <c r="AV304" s="139"/>
      <c r="AW304" s="52"/>
      <c r="AX304" s="275"/>
      <c r="AY304" s="128"/>
      <c r="AZ304" s="5"/>
      <c r="BA304" s="5"/>
      <c r="BB304" s="5"/>
      <c r="BC304" s="5"/>
      <c r="BD304" s="5"/>
      <c r="BE304" s="5"/>
      <c r="BF304" s="5"/>
      <c r="BG304" s="5"/>
      <c r="BH304" s="145"/>
      <c r="BI304" s="272"/>
      <c r="BJ304" s="56"/>
      <c r="BK304" s="8"/>
      <c r="BL304" s="273"/>
      <c r="BM304" s="128"/>
      <c r="BN304" s="5"/>
      <c r="BO304" s="5"/>
      <c r="BP304" s="5"/>
      <c r="BQ304" s="5"/>
      <c r="BR304" s="5"/>
      <c r="BS304" s="5"/>
      <c r="BT304" s="5"/>
      <c r="BU304" s="5"/>
      <c r="BV304" s="145"/>
      <c r="BW304" s="272"/>
      <c r="BX304" s="56"/>
      <c r="BY304" s="8"/>
      <c r="BZ304" s="273"/>
      <c r="CA304" s="128"/>
      <c r="CB304" s="5"/>
      <c r="CC304" s="5"/>
      <c r="CD304" s="5"/>
      <c r="CE304" s="5"/>
      <c r="CF304" s="5"/>
      <c r="CG304" s="5"/>
      <c r="CH304" s="5"/>
      <c r="CI304" s="5"/>
      <c r="CJ304" s="145"/>
      <c r="CK304" s="272"/>
      <c r="CL304" s="56"/>
      <c r="CM304" s="8"/>
      <c r="CN304" s="273"/>
      <c r="CO304" s="284"/>
    </row>
    <row r="305" spans="1:93" ht="30">
      <c r="A305" s="306" t="s">
        <v>33</v>
      </c>
      <c r="B305" s="8" t="s">
        <v>9</v>
      </c>
      <c r="C305" s="8">
        <v>1</v>
      </c>
      <c r="D305" s="199">
        <v>163</v>
      </c>
      <c r="E305" s="118" t="s">
        <v>146</v>
      </c>
      <c r="F305" s="118" t="s">
        <v>108</v>
      </c>
      <c r="G305" s="195" t="s">
        <v>145</v>
      </c>
      <c r="H305" s="309" t="s">
        <v>188</v>
      </c>
      <c r="I305" s="265" t="s">
        <v>479</v>
      </c>
      <c r="J305" s="51">
        <v>708.9</v>
      </c>
      <c r="K305" s="51">
        <v>710.3</v>
      </c>
      <c r="L305" s="51">
        <f t="shared" si="135"/>
        <v>1.3999999999999773</v>
      </c>
      <c r="M305" s="52">
        <v>100</v>
      </c>
      <c r="N305" s="52">
        <f t="shared" si="136"/>
        <v>1.3999999999999773</v>
      </c>
      <c r="O305" s="139">
        <f>N305*AUXILIAR!$B$50</f>
        <v>4199999.999999932</v>
      </c>
      <c r="P305" s="73">
        <v>0</v>
      </c>
      <c r="Q305" s="52">
        <f t="shared" si="137"/>
        <v>0</v>
      </c>
      <c r="R305" s="296">
        <f>Q305*AUXILIAR!$B$50</f>
        <v>0</v>
      </c>
      <c r="S305" s="287"/>
      <c r="T305" s="139"/>
      <c r="U305" s="52"/>
      <c r="V305" s="275"/>
      <c r="W305" s="128"/>
      <c r="X305" s="5"/>
      <c r="Y305" s="5"/>
      <c r="Z305" s="5"/>
      <c r="AA305" s="5"/>
      <c r="AB305" s="5"/>
      <c r="AC305" s="5"/>
      <c r="AD305" s="5"/>
      <c r="AE305" s="5"/>
      <c r="AF305" s="145"/>
      <c r="AG305" s="276"/>
      <c r="AH305" s="56"/>
      <c r="AI305" s="8"/>
      <c r="AJ305" s="273"/>
      <c r="AK305" s="265" t="s">
        <v>489</v>
      </c>
      <c r="AL305" s="51">
        <v>111</v>
      </c>
      <c r="AM305" s="51">
        <v>111</v>
      </c>
      <c r="AN305" s="51">
        <v>1</v>
      </c>
      <c r="AO305" s="214">
        <f>100-'PLAN_EXEC ATÉ 2022)'!AJ353</f>
        <v>0</v>
      </c>
      <c r="AP305" s="52">
        <f t="shared" si="141"/>
        <v>0</v>
      </c>
      <c r="AQ305" s="139">
        <f>AP305*AUXILIAR!$B$56</f>
        <v>0</v>
      </c>
      <c r="AR305" s="73">
        <v>0</v>
      </c>
      <c r="AS305" s="182">
        <f t="shared" si="140"/>
        <v>0</v>
      </c>
      <c r="AT305" s="260">
        <f>AS305*AUXILIAR!$B$56</f>
        <v>0</v>
      </c>
      <c r="AU305" s="287"/>
      <c r="AV305" s="139"/>
      <c r="AW305" s="52"/>
      <c r="AX305" s="275"/>
      <c r="AY305" s="128"/>
      <c r="AZ305" s="5"/>
      <c r="BA305" s="5"/>
      <c r="BB305" s="5"/>
      <c r="BC305" s="5"/>
      <c r="BD305" s="5"/>
      <c r="BE305" s="5"/>
      <c r="BF305" s="5"/>
      <c r="BG305" s="5"/>
      <c r="BH305" s="145"/>
      <c r="BI305" s="272"/>
      <c r="BJ305" s="56"/>
      <c r="BK305" s="8"/>
      <c r="BL305" s="273"/>
      <c r="BM305" s="128"/>
      <c r="BN305" s="5"/>
      <c r="BO305" s="5"/>
      <c r="BP305" s="5"/>
      <c r="BQ305" s="5"/>
      <c r="BR305" s="5"/>
      <c r="BS305" s="5"/>
      <c r="BT305" s="5"/>
      <c r="BU305" s="5"/>
      <c r="BV305" s="145"/>
      <c r="BW305" s="272"/>
      <c r="BX305" s="56"/>
      <c r="BY305" s="8"/>
      <c r="BZ305" s="273"/>
      <c r="CA305" s="128"/>
      <c r="CB305" s="5"/>
      <c r="CC305" s="5"/>
      <c r="CD305" s="5"/>
      <c r="CE305" s="5"/>
      <c r="CF305" s="5"/>
      <c r="CG305" s="5"/>
      <c r="CH305" s="5"/>
      <c r="CI305" s="5"/>
      <c r="CJ305" s="145"/>
      <c r="CK305" s="272"/>
      <c r="CL305" s="56"/>
      <c r="CM305" s="8"/>
      <c r="CN305" s="273"/>
      <c r="CO305" s="284"/>
    </row>
    <row r="306" spans="1:93" ht="30">
      <c r="A306" s="306" t="s">
        <v>33</v>
      </c>
      <c r="B306" s="8" t="s">
        <v>9</v>
      </c>
      <c r="C306" s="8">
        <v>1</v>
      </c>
      <c r="D306" s="199">
        <v>163</v>
      </c>
      <c r="E306" s="118" t="s">
        <v>146</v>
      </c>
      <c r="F306" s="118" t="s">
        <v>108</v>
      </c>
      <c r="G306" s="195" t="s">
        <v>145</v>
      </c>
      <c r="H306" s="309" t="s">
        <v>188</v>
      </c>
      <c r="I306" s="265" t="s">
        <v>480</v>
      </c>
      <c r="J306" s="51">
        <v>708.9</v>
      </c>
      <c r="K306" s="51">
        <v>709.8</v>
      </c>
      <c r="L306" s="51">
        <f t="shared" si="135"/>
        <v>0.89999999999997726</v>
      </c>
      <c r="M306" s="52">
        <v>100</v>
      </c>
      <c r="N306" s="52">
        <f t="shared" si="136"/>
        <v>0.89999999999997726</v>
      </c>
      <c r="O306" s="139">
        <f>N306*AUXILIAR!$B$50</f>
        <v>2699999.999999932</v>
      </c>
      <c r="P306" s="73">
        <v>0</v>
      </c>
      <c r="Q306" s="52">
        <f t="shared" si="137"/>
        <v>0</v>
      </c>
      <c r="R306" s="296">
        <f>Q306*AUXILIAR!$B$50</f>
        <v>0</v>
      </c>
      <c r="S306" s="287"/>
      <c r="T306" s="139"/>
      <c r="U306" s="52"/>
      <c r="V306" s="275"/>
      <c r="W306" s="128"/>
      <c r="X306" s="5"/>
      <c r="Y306" s="5"/>
      <c r="Z306" s="5"/>
      <c r="AA306" s="5"/>
      <c r="AB306" s="5"/>
      <c r="AC306" s="5"/>
      <c r="AD306" s="5"/>
      <c r="AE306" s="5"/>
      <c r="AF306" s="145"/>
      <c r="AG306" s="276"/>
      <c r="AH306" s="56"/>
      <c r="AI306" s="8"/>
      <c r="AJ306" s="273"/>
      <c r="AK306" s="265" t="s">
        <v>490</v>
      </c>
      <c r="AL306" s="51">
        <v>117.6</v>
      </c>
      <c r="AM306" s="51">
        <v>117.6</v>
      </c>
      <c r="AN306" s="51">
        <v>1</v>
      </c>
      <c r="AO306" s="214">
        <f>100-'PLAN_EXEC ATÉ 2022)'!AJ354</f>
        <v>100</v>
      </c>
      <c r="AP306" s="52">
        <f t="shared" si="141"/>
        <v>1</v>
      </c>
      <c r="AQ306" s="139">
        <f>AP306*AUXILIAR!$B$56</f>
        <v>30000000</v>
      </c>
      <c r="AR306" s="73">
        <v>0</v>
      </c>
      <c r="AS306" s="182">
        <f t="shared" si="140"/>
        <v>0</v>
      </c>
      <c r="AT306" s="260">
        <f>AS306*AUXILIAR!$B$56</f>
        <v>0</v>
      </c>
      <c r="AU306" s="287"/>
      <c r="AV306" s="139"/>
      <c r="AW306" s="52"/>
      <c r="AX306" s="275"/>
      <c r="AY306" s="128"/>
      <c r="AZ306" s="5"/>
      <c r="BA306" s="5"/>
      <c r="BB306" s="5"/>
      <c r="BC306" s="5"/>
      <c r="BD306" s="5"/>
      <c r="BE306" s="5"/>
      <c r="BF306" s="5"/>
      <c r="BG306" s="5"/>
      <c r="BH306" s="145"/>
      <c r="BI306" s="272"/>
      <c r="BJ306" s="56"/>
      <c r="BK306" s="8"/>
      <c r="BL306" s="273"/>
      <c r="BM306" s="128"/>
      <c r="BN306" s="5"/>
      <c r="BO306" s="5"/>
      <c r="BP306" s="5"/>
      <c r="BQ306" s="5"/>
      <c r="BR306" s="5"/>
      <c r="BS306" s="5"/>
      <c r="BT306" s="5"/>
      <c r="BU306" s="5"/>
      <c r="BV306" s="145"/>
      <c r="BW306" s="272"/>
      <c r="BX306" s="56"/>
      <c r="BY306" s="8"/>
      <c r="BZ306" s="273"/>
      <c r="CA306" s="128"/>
      <c r="CB306" s="5"/>
      <c r="CC306" s="5"/>
      <c r="CD306" s="5"/>
      <c r="CE306" s="5"/>
      <c r="CF306" s="5"/>
      <c r="CG306" s="5"/>
      <c r="CH306" s="5"/>
      <c r="CI306" s="5"/>
      <c r="CJ306" s="145"/>
      <c r="CK306" s="272"/>
      <c r="CL306" s="56"/>
      <c r="CM306" s="8"/>
      <c r="CN306" s="273"/>
      <c r="CO306" s="284"/>
    </row>
    <row r="307" spans="1:93" ht="30">
      <c r="A307" s="306" t="s">
        <v>33</v>
      </c>
      <c r="B307" s="8" t="s">
        <v>9</v>
      </c>
      <c r="C307" s="8">
        <v>1</v>
      </c>
      <c r="D307" s="199">
        <v>163</v>
      </c>
      <c r="E307" s="118" t="s">
        <v>146</v>
      </c>
      <c r="F307" s="118" t="s">
        <v>108</v>
      </c>
      <c r="G307" s="195" t="s">
        <v>145</v>
      </c>
      <c r="H307" s="309" t="s">
        <v>188</v>
      </c>
      <c r="I307" s="265" t="s">
        <v>481</v>
      </c>
      <c r="J307" s="51">
        <v>818.9</v>
      </c>
      <c r="K307" s="51">
        <v>822</v>
      </c>
      <c r="L307" s="51">
        <f t="shared" si="135"/>
        <v>3.1000000000000227</v>
      </c>
      <c r="M307" s="73">
        <f>100-'PLAN_EXEC ATÉ 2022)'!P355</f>
        <v>69.849999999999994</v>
      </c>
      <c r="N307" s="182">
        <f t="shared" si="136"/>
        <v>2.1653500000000157</v>
      </c>
      <c r="O307" s="139">
        <f>N307*AUXILIAR!$B$50</f>
        <v>6496050.0000000466</v>
      </c>
      <c r="P307" s="73">
        <v>0</v>
      </c>
      <c r="Q307" s="52">
        <f t="shared" si="137"/>
        <v>0</v>
      </c>
      <c r="R307" s="296">
        <f>Q307*AUXILIAR!$B$50</f>
        <v>0</v>
      </c>
      <c r="S307" s="287"/>
      <c r="T307" s="139"/>
      <c r="U307" s="52"/>
      <c r="V307" s="275"/>
      <c r="W307" s="128"/>
      <c r="X307" s="5"/>
      <c r="Y307" s="5"/>
      <c r="Z307" s="5"/>
      <c r="AA307" s="5"/>
      <c r="AB307" s="5"/>
      <c r="AC307" s="5"/>
      <c r="AD307" s="5"/>
      <c r="AE307" s="5"/>
      <c r="AF307" s="145"/>
      <c r="AG307" s="276"/>
      <c r="AH307" s="56"/>
      <c r="AI307" s="8"/>
      <c r="AJ307" s="273"/>
      <c r="AK307" s="265" t="s">
        <v>491</v>
      </c>
      <c r="AL307" s="51">
        <v>261.89999999999998</v>
      </c>
      <c r="AM307" s="51">
        <v>261.89999999999998</v>
      </c>
      <c r="AN307" s="51">
        <v>1</v>
      </c>
      <c r="AO307" s="214">
        <f>100-'PLAN_EXEC ATÉ 2022)'!AJ355</f>
        <v>100</v>
      </c>
      <c r="AP307" s="52">
        <f t="shared" si="141"/>
        <v>1</v>
      </c>
      <c r="AQ307" s="139">
        <f>AP307*AUXILIAR!$B$56</f>
        <v>30000000</v>
      </c>
      <c r="AR307" s="73">
        <v>0</v>
      </c>
      <c r="AS307" s="182">
        <f t="shared" si="140"/>
        <v>0</v>
      </c>
      <c r="AT307" s="260">
        <f>AS307*AUXILIAR!$B$56</f>
        <v>0</v>
      </c>
      <c r="AU307" s="287"/>
      <c r="AV307" s="139"/>
      <c r="AW307" s="52"/>
      <c r="AX307" s="275"/>
      <c r="AY307" s="128"/>
      <c r="AZ307" s="5"/>
      <c r="BA307" s="5"/>
      <c r="BB307" s="5"/>
      <c r="BC307" s="5"/>
      <c r="BD307" s="5"/>
      <c r="BE307" s="5"/>
      <c r="BF307" s="5"/>
      <c r="BG307" s="5"/>
      <c r="BH307" s="145"/>
      <c r="BI307" s="272"/>
      <c r="BJ307" s="56"/>
      <c r="BK307" s="8"/>
      <c r="BL307" s="273"/>
      <c r="BM307" s="128"/>
      <c r="BN307" s="5"/>
      <c r="BO307" s="5"/>
      <c r="BP307" s="5"/>
      <c r="BQ307" s="5"/>
      <c r="BR307" s="5"/>
      <c r="BS307" s="5"/>
      <c r="BT307" s="5"/>
      <c r="BU307" s="5"/>
      <c r="BV307" s="145"/>
      <c r="BW307" s="272"/>
      <c r="BX307" s="56"/>
      <c r="BY307" s="8"/>
      <c r="BZ307" s="273"/>
      <c r="CA307" s="128"/>
      <c r="CB307" s="5"/>
      <c r="CC307" s="5"/>
      <c r="CD307" s="5"/>
      <c r="CE307" s="5"/>
      <c r="CF307" s="5"/>
      <c r="CG307" s="5"/>
      <c r="CH307" s="5"/>
      <c r="CI307" s="5"/>
      <c r="CJ307" s="145"/>
      <c r="CK307" s="272"/>
      <c r="CL307" s="56"/>
      <c r="CM307" s="8"/>
      <c r="CN307" s="273"/>
      <c r="CO307" s="284"/>
    </row>
    <row r="308" spans="1:93" ht="30">
      <c r="A308" s="306" t="s">
        <v>33</v>
      </c>
      <c r="B308" s="8" t="s">
        <v>9</v>
      </c>
      <c r="C308" s="8">
        <v>1</v>
      </c>
      <c r="D308" s="199">
        <v>163</v>
      </c>
      <c r="E308" s="118" t="s">
        <v>146</v>
      </c>
      <c r="F308" s="118" t="s">
        <v>108</v>
      </c>
      <c r="G308" s="195" t="s">
        <v>145</v>
      </c>
      <c r="H308" s="309" t="s">
        <v>188</v>
      </c>
      <c r="I308" s="265" t="s">
        <v>482</v>
      </c>
      <c r="J308" s="51">
        <v>818.9</v>
      </c>
      <c r="K308" s="51">
        <v>822</v>
      </c>
      <c r="L308" s="51">
        <f t="shared" si="135"/>
        <v>3.1000000000000227</v>
      </c>
      <c r="M308" s="73">
        <f>100-'PLAN_EXEC ATÉ 2022)'!P356</f>
        <v>100</v>
      </c>
      <c r="N308" s="182">
        <f t="shared" si="136"/>
        <v>3.1000000000000227</v>
      </c>
      <c r="O308" s="139">
        <f>N308*AUXILIAR!$B$50</f>
        <v>9300000.0000000689</v>
      </c>
      <c r="P308" s="73">
        <v>0</v>
      </c>
      <c r="Q308" s="52">
        <f t="shared" si="137"/>
        <v>0</v>
      </c>
      <c r="R308" s="296">
        <f>Q308*AUXILIAR!$B$50</f>
        <v>0</v>
      </c>
      <c r="S308" s="287"/>
      <c r="T308" s="139"/>
      <c r="U308" s="52"/>
      <c r="V308" s="275"/>
      <c r="W308" s="128"/>
      <c r="X308" s="5"/>
      <c r="Y308" s="5"/>
      <c r="Z308" s="5"/>
      <c r="AA308" s="5"/>
      <c r="AB308" s="5"/>
      <c r="AC308" s="5"/>
      <c r="AD308" s="5"/>
      <c r="AE308" s="5"/>
      <c r="AF308" s="145"/>
      <c r="AG308" s="276"/>
      <c r="AH308" s="56"/>
      <c r="AI308" s="8"/>
      <c r="AJ308" s="273"/>
      <c r="AK308" s="265" t="s">
        <v>492</v>
      </c>
      <c r="AL308" s="51">
        <v>279</v>
      </c>
      <c r="AM308" s="51">
        <v>279</v>
      </c>
      <c r="AN308" s="51">
        <v>1</v>
      </c>
      <c r="AO308" s="214">
        <f>100-'PLAN_EXEC ATÉ 2022)'!AJ356</f>
        <v>100</v>
      </c>
      <c r="AP308" s="52">
        <f t="shared" si="141"/>
        <v>1</v>
      </c>
      <c r="AQ308" s="139">
        <f>AP308*AUXILIAR!$B$56</f>
        <v>30000000</v>
      </c>
      <c r="AR308" s="73">
        <v>0</v>
      </c>
      <c r="AS308" s="182">
        <f t="shared" si="140"/>
        <v>0</v>
      </c>
      <c r="AT308" s="260">
        <f>AS308*AUXILIAR!$B$56</f>
        <v>0</v>
      </c>
      <c r="AU308" s="287"/>
      <c r="AV308" s="139"/>
      <c r="AW308" s="52"/>
      <c r="AX308" s="275"/>
      <c r="AY308" s="128"/>
      <c r="AZ308" s="5"/>
      <c r="BA308" s="5"/>
      <c r="BB308" s="5"/>
      <c r="BC308" s="5"/>
      <c r="BD308" s="5"/>
      <c r="BE308" s="5"/>
      <c r="BF308" s="5"/>
      <c r="BG308" s="5"/>
      <c r="BH308" s="145"/>
      <c r="BI308" s="272"/>
      <c r="BJ308" s="56"/>
      <c r="BK308" s="8"/>
      <c r="BL308" s="273"/>
      <c r="BM308" s="128"/>
      <c r="BN308" s="5"/>
      <c r="BO308" s="5"/>
      <c r="BP308" s="5"/>
      <c r="BQ308" s="5"/>
      <c r="BR308" s="5"/>
      <c r="BS308" s="5"/>
      <c r="BT308" s="5"/>
      <c r="BU308" s="5"/>
      <c r="BV308" s="145"/>
      <c r="BW308" s="272"/>
      <c r="BX308" s="56"/>
      <c r="BY308" s="8"/>
      <c r="BZ308" s="273"/>
      <c r="CA308" s="128"/>
      <c r="CB308" s="5"/>
      <c r="CC308" s="5"/>
      <c r="CD308" s="5"/>
      <c r="CE308" s="5"/>
      <c r="CF308" s="5"/>
      <c r="CG308" s="5"/>
      <c r="CH308" s="5"/>
      <c r="CI308" s="5"/>
      <c r="CJ308" s="145"/>
      <c r="CK308" s="272"/>
      <c r="CL308" s="56"/>
      <c r="CM308" s="8"/>
      <c r="CN308" s="273"/>
      <c r="CO308" s="284"/>
    </row>
    <row r="309" spans="1:93" ht="30">
      <c r="A309" s="306" t="s">
        <v>33</v>
      </c>
      <c r="B309" s="8" t="s">
        <v>9</v>
      </c>
      <c r="C309" s="8">
        <v>1</v>
      </c>
      <c r="D309" s="199">
        <v>163</v>
      </c>
      <c r="E309" s="118" t="s">
        <v>146</v>
      </c>
      <c r="F309" s="118" t="s">
        <v>108</v>
      </c>
      <c r="G309" s="195" t="s">
        <v>145</v>
      </c>
      <c r="H309" s="309" t="s">
        <v>188</v>
      </c>
      <c r="I309" s="265" t="s">
        <v>483</v>
      </c>
      <c r="J309" s="51">
        <v>853.9</v>
      </c>
      <c r="K309" s="51">
        <v>855</v>
      </c>
      <c r="L309" s="51">
        <f t="shared" si="135"/>
        <v>1.1000000000000227</v>
      </c>
      <c r="M309" s="52">
        <v>100</v>
      </c>
      <c r="N309" s="52">
        <f t="shared" si="136"/>
        <v>1.1000000000000227</v>
      </c>
      <c r="O309" s="139">
        <f>N309*AUXILIAR!$B$50</f>
        <v>3300000.000000068</v>
      </c>
      <c r="P309" s="73">
        <v>0</v>
      </c>
      <c r="Q309" s="52">
        <f t="shared" si="137"/>
        <v>0</v>
      </c>
      <c r="R309" s="296">
        <f>Q309*AUXILIAR!$B$50</f>
        <v>0</v>
      </c>
      <c r="S309" s="287"/>
      <c r="T309" s="139"/>
      <c r="U309" s="52"/>
      <c r="V309" s="275"/>
      <c r="W309" s="128"/>
      <c r="X309" s="5"/>
      <c r="Y309" s="5"/>
      <c r="Z309" s="5"/>
      <c r="AA309" s="5"/>
      <c r="AB309" s="5"/>
      <c r="AC309" s="5"/>
      <c r="AD309" s="5"/>
      <c r="AE309" s="5"/>
      <c r="AF309" s="145"/>
      <c r="AG309" s="276"/>
      <c r="AH309" s="56"/>
      <c r="AI309" s="8"/>
      <c r="AJ309" s="273"/>
      <c r="AK309" s="265" t="s">
        <v>493</v>
      </c>
      <c r="AL309" s="51">
        <v>270.5</v>
      </c>
      <c r="AM309" s="51">
        <v>270.5</v>
      </c>
      <c r="AN309" s="51">
        <v>1</v>
      </c>
      <c r="AO309" s="214">
        <f>100-'PLAN_EXEC ATÉ 2022)'!AJ357</f>
        <v>100</v>
      </c>
      <c r="AP309" s="52">
        <f t="shared" si="141"/>
        <v>1</v>
      </c>
      <c r="AQ309" s="139">
        <f>AP309*AUXILIAR!$B$56</f>
        <v>30000000</v>
      </c>
      <c r="AR309" s="73">
        <v>0</v>
      </c>
      <c r="AS309" s="182">
        <f t="shared" si="140"/>
        <v>0</v>
      </c>
      <c r="AT309" s="260">
        <f>AS309*AUXILIAR!$B$56</f>
        <v>0</v>
      </c>
      <c r="AU309" s="287"/>
      <c r="AV309" s="139"/>
      <c r="AW309" s="52"/>
      <c r="AX309" s="275"/>
      <c r="AY309" s="128"/>
      <c r="AZ309" s="5"/>
      <c r="BA309" s="5"/>
      <c r="BB309" s="5"/>
      <c r="BC309" s="5"/>
      <c r="BD309" s="5"/>
      <c r="BE309" s="5"/>
      <c r="BF309" s="5"/>
      <c r="BG309" s="5"/>
      <c r="BH309" s="145"/>
      <c r="BI309" s="272"/>
      <c r="BJ309" s="56"/>
      <c r="BK309" s="8"/>
      <c r="BL309" s="273"/>
      <c r="BM309" s="128"/>
      <c r="BN309" s="5"/>
      <c r="BO309" s="5"/>
      <c r="BP309" s="5"/>
      <c r="BQ309" s="5"/>
      <c r="BR309" s="5"/>
      <c r="BS309" s="5"/>
      <c r="BT309" s="5"/>
      <c r="BU309" s="5"/>
      <c r="BV309" s="145"/>
      <c r="BW309" s="272"/>
      <c r="BX309" s="56"/>
      <c r="BY309" s="8"/>
      <c r="BZ309" s="273"/>
      <c r="CA309" s="128"/>
      <c r="CB309" s="5"/>
      <c r="CC309" s="5"/>
      <c r="CD309" s="5"/>
      <c r="CE309" s="5"/>
      <c r="CF309" s="5"/>
      <c r="CG309" s="5"/>
      <c r="CH309" s="5"/>
      <c r="CI309" s="5"/>
      <c r="CJ309" s="145"/>
      <c r="CK309" s="272"/>
      <c r="CL309" s="56"/>
      <c r="CM309" s="8"/>
      <c r="CN309" s="273"/>
      <c r="CO309" s="284"/>
    </row>
    <row r="310" spans="1:93" ht="30">
      <c r="A310" s="306" t="s">
        <v>33</v>
      </c>
      <c r="B310" s="8" t="s">
        <v>9</v>
      </c>
      <c r="C310" s="8">
        <v>1</v>
      </c>
      <c r="D310" s="199">
        <v>163</v>
      </c>
      <c r="E310" s="118" t="s">
        <v>146</v>
      </c>
      <c r="F310" s="118" t="s">
        <v>108</v>
      </c>
      <c r="G310" s="195" t="s">
        <v>145</v>
      </c>
      <c r="H310" s="309" t="s">
        <v>188</v>
      </c>
      <c r="I310" s="265" t="s">
        <v>484</v>
      </c>
      <c r="J310" s="51">
        <v>853.9</v>
      </c>
      <c r="K310" s="51">
        <v>855</v>
      </c>
      <c r="L310" s="51">
        <f t="shared" si="135"/>
        <v>1.1000000000000227</v>
      </c>
      <c r="M310" s="52">
        <v>100</v>
      </c>
      <c r="N310" s="52">
        <f t="shared" si="136"/>
        <v>1.1000000000000227</v>
      </c>
      <c r="O310" s="139">
        <f>N310*AUXILIAR!$B$50</f>
        <v>3300000.000000068</v>
      </c>
      <c r="P310" s="73">
        <v>0</v>
      </c>
      <c r="Q310" s="52">
        <f t="shared" si="137"/>
        <v>0</v>
      </c>
      <c r="R310" s="296">
        <f>Q310*AUXILIAR!$B$50</f>
        <v>0</v>
      </c>
      <c r="S310" s="287"/>
      <c r="T310" s="139"/>
      <c r="U310" s="52"/>
      <c r="V310" s="275"/>
      <c r="W310" s="128"/>
      <c r="X310" s="5"/>
      <c r="Y310" s="5"/>
      <c r="Z310" s="5"/>
      <c r="AA310" s="5"/>
      <c r="AB310" s="5"/>
      <c r="AC310" s="5"/>
      <c r="AD310" s="5"/>
      <c r="AE310" s="5"/>
      <c r="AF310" s="145"/>
      <c r="AG310" s="276"/>
      <c r="AH310" s="56"/>
      <c r="AI310" s="8"/>
      <c r="AJ310" s="273"/>
      <c r="AK310" s="265" t="s">
        <v>494</v>
      </c>
      <c r="AL310" s="51">
        <v>315.39999999999998</v>
      </c>
      <c r="AM310" s="51">
        <v>315.39999999999998</v>
      </c>
      <c r="AN310" s="51">
        <v>1</v>
      </c>
      <c r="AO310" s="214">
        <f>100-'PLAN_EXEC ATÉ 2022)'!AJ358</f>
        <v>100</v>
      </c>
      <c r="AP310" s="52">
        <f t="shared" si="141"/>
        <v>1</v>
      </c>
      <c r="AQ310" s="139">
        <f>AP310*AUXILIAR!$B$56</f>
        <v>30000000</v>
      </c>
      <c r="AR310" s="73">
        <v>0</v>
      </c>
      <c r="AS310" s="182">
        <f t="shared" si="140"/>
        <v>0</v>
      </c>
      <c r="AT310" s="260">
        <f>AS310*AUXILIAR!$B$56</f>
        <v>0</v>
      </c>
      <c r="AU310" s="287"/>
      <c r="AV310" s="139"/>
      <c r="AW310" s="52"/>
      <c r="AX310" s="275"/>
      <c r="AY310" s="128"/>
      <c r="AZ310" s="5"/>
      <c r="BA310" s="5"/>
      <c r="BB310" s="5"/>
      <c r="BC310" s="5"/>
      <c r="BD310" s="5"/>
      <c r="BE310" s="5"/>
      <c r="BF310" s="5"/>
      <c r="BG310" s="5"/>
      <c r="BH310" s="145"/>
      <c r="BI310" s="272"/>
      <c r="BJ310" s="56"/>
      <c r="BK310" s="8"/>
      <c r="BL310" s="273"/>
      <c r="BM310" s="128"/>
      <c r="BN310" s="5"/>
      <c r="BO310" s="5"/>
      <c r="BP310" s="5"/>
      <c r="BQ310" s="5"/>
      <c r="BR310" s="5"/>
      <c r="BS310" s="5"/>
      <c r="BT310" s="5"/>
      <c r="BU310" s="5"/>
      <c r="BV310" s="145"/>
      <c r="BW310" s="272"/>
      <c r="BX310" s="56"/>
      <c r="BY310" s="8"/>
      <c r="BZ310" s="273"/>
      <c r="CA310" s="128"/>
      <c r="CB310" s="5"/>
      <c r="CC310" s="5"/>
      <c r="CD310" s="5"/>
      <c r="CE310" s="5"/>
      <c r="CF310" s="5"/>
      <c r="CG310" s="5"/>
      <c r="CH310" s="5"/>
      <c r="CI310" s="5"/>
      <c r="CJ310" s="145"/>
      <c r="CK310" s="272"/>
      <c r="CL310" s="56"/>
      <c r="CM310" s="8"/>
      <c r="CN310" s="273"/>
      <c r="CO310" s="284"/>
    </row>
    <row r="311" spans="1:93" ht="30">
      <c r="A311" s="306" t="s">
        <v>33</v>
      </c>
      <c r="B311" s="8" t="s">
        <v>9</v>
      </c>
      <c r="C311" s="8">
        <v>1</v>
      </c>
      <c r="D311" s="199">
        <v>163</v>
      </c>
      <c r="E311" s="118" t="s">
        <v>146</v>
      </c>
      <c r="F311" s="118" t="s">
        <v>108</v>
      </c>
      <c r="G311" s="195" t="s">
        <v>145</v>
      </c>
      <c r="H311" s="309" t="s">
        <v>188</v>
      </c>
      <c r="I311" s="127"/>
      <c r="J311" s="57"/>
      <c r="K311" s="57"/>
      <c r="L311" s="57"/>
      <c r="M311" s="56"/>
      <c r="N311" s="116"/>
      <c r="O311" s="159"/>
      <c r="P311" s="98"/>
      <c r="Q311" s="116"/>
      <c r="R311" s="258"/>
      <c r="S311" s="276"/>
      <c r="T311" s="56"/>
      <c r="U311" s="8"/>
      <c r="V311" s="273"/>
      <c r="W311" s="128"/>
      <c r="X311" s="5"/>
      <c r="Y311" s="5"/>
      <c r="Z311" s="5"/>
      <c r="AA311" s="5"/>
      <c r="AB311" s="128"/>
      <c r="AC311" s="128"/>
      <c r="AD311" s="5"/>
      <c r="AE311" s="128"/>
      <c r="AF311" s="261"/>
      <c r="AG311" s="276"/>
      <c r="AH311" s="56"/>
      <c r="AI311" s="8"/>
      <c r="AJ311" s="273"/>
      <c r="AK311" s="265" t="s">
        <v>495</v>
      </c>
      <c r="AL311" s="51">
        <v>320.10000000000002</v>
      </c>
      <c r="AM311" s="51">
        <v>320.10000000000002</v>
      </c>
      <c r="AN311" s="51">
        <v>1</v>
      </c>
      <c r="AO311" s="214">
        <f>100-'PLAN_EXEC ATÉ 2022)'!AJ359</f>
        <v>100</v>
      </c>
      <c r="AP311" s="52">
        <f t="shared" si="141"/>
        <v>1</v>
      </c>
      <c r="AQ311" s="139">
        <f>AP311*AUXILIAR!$B$56</f>
        <v>30000000</v>
      </c>
      <c r="AR311" s="73">
        <v>0</v>
      </c>
      <c r="AS311" s="182">
        <f t="shared" si="140"/>
        <v>0</v>
      </c>
      <c r="AT311" s="260">
        <f>AS311*AUXILIAR!$B$56</f>
        <v>0</v>
      </c>
      <c r="AU311" s="287"/>
      <c r="AV311" s="139"/>
      <c r="AW311" s="52"/>
      <c r="AX311" s="275"/>
      <c r="AY311" s="128"/>
      <c r="AZ311" s="5"/>
      <c r="BA311" s="5"/>
      <c r="BB311" s="5"/>
      <c r="BC311" s="5"/>
      <c r="BD311" s="128"/>
      <c r="BE311" s="128"/>
      <c r="BF311" s="5"/>
      <c r="BG311" s="128"/>
      <c r="BH311" s="261"/>
      <c r="BI311" s="272"/>
      <c r="BJ311" s="56"/>
      <c r="BK311" s="8"/>
      <c r="BL311" s="273"/>
      <c r="BM311" s="128"/>
      <c r="BN311" s="5"/>
      <c r="BO311" s="5"/>
      <c r="BP311" s="5"/>
      <c r="BQ311" s="5"/>
      <c r="BR311" s="128"/>
      <c r="BS311" s="128"/>
      <c r="BT311" s="5"/>
      <c r="BU311" s="128"/>
      <c r="BV311" s="261"/>
      <c r="BW311" s="272"/>
      <c r="BX311" s="56"/>
      <c r="BY311" s="8"/>
      <c r="BZ311" s="273"/>
      <c r="CA311" s="128"/>
      <c r="CB311" s="5"/>
      <c r="CC311" s="5"/>
      <c r="CD311" s="5"/>
      <c r="CE311" s="5"/>
      <c r="CF311" s="128"/>
      <c r="CG311" s="128"/>
      <c r="CH311" s="5"/>
      <c r="CI311" s="128"/>
      <c r="CJ311" s="261"/>
      <c r="CK311" s="272"/>
      <c r="CL311" s="56"/>
      <c r="CM311" s="8"/>
      <c r="CN311" s="273"/>
      <c r="CO311" s="284"/>
    </row>
    <row r="312" spans="1:93" ht="30">
      <c r="A312" s="306" t="s">
        <v>33</v>
      </c>
      <c r="B312" s="8" t="s">
        <v>9</v>
      </c>
      <c r="C312" s="8">
        <v>1</v>
      </c>
      <c r="D312" s="199">
        <v>163</v>
      </c>
      <c r="E312" s="118" t="s">
        <v>146</v>
      </c>
      <c r="F312" s="118" t="s">
        <v>108</v>
      </c>
      <c r="G312" s="195" t="s">
        <v>145</v>
      </c>
      <c r="H312" s="309" t="s">
        <v>188</v>
      </c>
      <c r="I312" s="127"/>
      <c r="J312" s="57"/>
      <c r="K312" s="57"/>
      <c r="L312" s="57"/>
      <c r="M312" s="56"/>
      <c r="N312" s="116"/>
      <c r="O312" s="159"/>
      <c r="P312" s="98"/>
      <c r="Q312" s="116"/>
      <c r="R312" s="258"/>
      <c r="S312" s="276"/>
      <c r="T312" s="56"/>
      <c r="U312" s="8"/>
      <c r="V312" s="273"/>
      <c r="W312" s="128"/>
      <c r="X312" s="5"/>
      <c r="Y312" s="5"/>
      <c r="Z312" s="5"/>
      <c r="AA312" s="5"/>
      <c r="AB312" s="128"/>
      <c r="AC312" s="128"/>
      <c r="AD312" s="5"/>
      <c r="AE312" s="128"/>
      <c r="AF312" s="261"/>
      <c r="AG312" s="276"/>
      <c r="AH312" s="56"/>
      <c r="AI312" s="8"/>
      <c r="AJ312" s="273"/>
      <c r="AK312" s="265" t="s">
        <v>496</v>
      </c>
      <c r="AL312" s="51">
        <v>347.7</v>
      </c>
      <c r="AM312" s="51">
        <v>347.7</v>
      </c>
      <c r="AN312" s="51">
        <v>1</v>
      </c>
      <c r="AO312" s="214">
        <f>100-'PLAN_EXEC ATÉ 2022)'!AJ360</f>
        <v>100</v>
      </c>
      <c r="AP312" s="52">
        <f t="shared" si="141"/>
        <v>1</v>
      </c>
      <c r="AQ312" s="139">
        <f>AP312*AUXILIAR!$B$56</f>
        <v>30000000</v>
      </c>
      <c r="AR312" s="73">
        <v>0</v>
      </c>
      <c r="AS312" s="182">
        <f t="shared" si="140"/>
        <v>0</v>
      </c>
      <c r="AT312" s="260">
        <f>AS312*AUXILIAR!$B$56</f>
        <v>0</v>
      </c>
      <c r="AU312" s="287"/>
      <c r="AV312" s="139"/>
      <c r="AW312" s="52"/>
      <c r="AX312" s="275"/>
      <c r="AY312" s="128"/>
      <c r="AZ312" s="5"/>
      <c r="BA312" s="5"/>
      <c r="BB312" s="5"/>
      <c r="BC312" s="5"/>
      <c r="BD312" s="128"/>
      <c r="BE312" s="128"/>
      <c r="BF312" s="5"/>
      <c r="BG312" s="128"/>
      <c r="BH312" s="261"/>
      <c r="BI312" s="272"/>
      <c r="BJ312" s="56"/>
      <c r="BK312" s="8"/>
      <c r="BL312" s="273"/>
      <c r="BM312" s="128"/>
      <c r="BN312" s="5"/>
      <c r="BO312" s="5"/>
      <c r="BP312" s="5"/>
      <c r="BQ312" s="5"/>
      <c r="BR312" s="128"/>
      <c r="BS312" s="128"/>
      <c r="BT312" s="5"/>
      <c r="BU312" s="128"/>
      <c r="BV312" s="261"/>
      <c r="BW312" s="272"/>
      <c r="BX312" s="56"/>
      <c r="BY312" s="8"/>
      <c r="BZ312" s="273"/>
      <c r="CA312" s="128"/>
      <c r="CB312" s="5"/>
      <c r="CC312" s="5"/>
      <c r="CD312" s="5"/>
      <c r="CE312" s="5"/>
      <c r="CF312" s="128"/>
      <c r="CG312" s="128"/>
      <c r="CH312" s="5"/>
      <c r="CI312" s="128"/>
      <c r="CJ312" s="261"/>
      <c r="CK312" s="272"/>
      <c r="CL312" s="56"/>
      <c r="CM312" s="8"/>
      <c r="CN312" s="273"/>
      <c r="CO312" s="284"/>
    </row>
    <row r="313" spans="1:93" ht="30">
      <c r="A313" s="306" t="s">
        <v>33</v>
      </c>
      <c r="B313" s="8" t="s">
        <v>9</v>
      </c>
      <c r="C313" s="8">
        <v>1</v>
      </c>
      <c r="D313" s="199">
        <v>163</v>
      </c>
      <c r="E313" s="118" t="s">
        <v>146</v>
      </c>
      <c r="F313" s="118" t="s">
        <v>108</v>
      </c>
      <c r="G313" s="195" t="s">
        <v>145</v>
      </c>
      <c r="H313" s="309" t="s">
        <v>188</v>
      </c>
      <c r="I313" s="127"/>
      <c r="J313" s="57"/>
      <c r="K313" s="57"/>
      <c r="L313" s="57"/>
      <c r="M313" s="56"/>
      <c r="N313" s="116"/>
      <c r="O313" s="159"/>
      <c r="P313" s="98"/>
      <c r="Q313" s="116"/>
      <c r="R313" s="258"/>
      <c r="S313" s="276"/>
      <c r="T313" s="56"/>
      <c r="U313" s="8"/>
      <c r="V313" s="273"/>
      <c r="W313" s="128"/>
      <c r="X313" s="5"/>
      <c r="Y313" s="5"/>
      <c r="Z313" s="5"/>
      <c r="AA313" s="5"/>
      <c r="AB313" s="128"/>
      <c r="AC313" s="128"/>
      <c r="AD313" s="5"/>
      <c r="AE313" s="128"/>
      <c r="AF313" s="261"/>
      <c r="AG313" s="276"/>
      <c r="AH313" s="56"/>
      <c r="AI313" s="8"/>
      <c r="AJ313" s="273"/>
      <c r="AK313" s="265" t="s">
        <v>497</v>
      </c>
      <c r="AL313" s="51">
        <v>465.5</v>
      </c>
      <c r="AM313" s="51">
        <v>465.5</v>
      </c>
      <c r="AN313" s="51">
        <v>1</v>
      </c>
      <c r="AO313" s="214">
        <f>100-'PLAN_EXEC ATÉ 2022)'!AJ361</f>
        <v>100</v>
      </c>
      <c r="AP313" s="52">
        <f t="shared" si="141"/>
        <v>1</v>
      </c>
      <c r="AQ313" s="139">
        <f>AP313*AUXILIAR!$B$56</f>
        <v>30000000</v>
      </c>
      <c r="AR313" s="73">
        <v>0</v>
      </c>
      <c r="AS313" s="182">
        <f t="shared" si="140"/>
        <v>0</v>
      </c>
      <c r="AT313" s="260">
        <f>AS313*AUXILIAR!$B$56</f>
        <v>0</v>
      </c>
      <c r="AU313" s="287"/>
      <c r="AV313" s="139"/>
      <c r="AW313" s="52"/>
      <c r="AX313" s="275"/>
      <c r="AY313" s="128"/>
      <c r="AZ313" s="5"/>
      <c r="BA313" s="5"/>
      <c r="BB313" s="5"/>
      <c r="BC313" s="5"/>
      <c r="BD313" s="128"/>
      <c r="BE313" s="128"/>
      <c r="BF313" s="5"/>
      <c r="BG313" s="128"/>
      <c r="BH313" s="261"/>
      <c r="BI313" s="272"/>
      <c r="BJ313" s="56"/>
      <c r="BK313" s="8"/>
      <c r="BL313" s="273"/>
      <c r="BM313" s="128"/>
      <c r="BN313" s="5"/>
      <c r="BO313" s="5"/>
      <c r="BP313" s="5"/>
      <c r="BQ313" s="5"/>
      <c r="BR313" s="128"/>
      <c r="BS313" s="128"/>
      <c r="BT313" s="5"/>
      <c r="BU313" s="128"/>
      <c r="BV313" s="261"/>
      <c r="BW313" s="272"/>
      <c r="BX313" s="56"/>
      <c r="BY313" s="8"/>
      <c r="BZ313" s="273"/>
      <c r="CA313" s="128"/>
      <c r="CB313" s="5"/>
      <c r="CC313" s="5"/>
      <c r="CD313" s="5"/>
      <c r="CE313" s="5"/>
      <c r="CF313" s="128"/>
      <c r="CG313" s="128"/>
      <c r="CH313" s="5"/>
      <c r="CI313" s="128"/>
      <c r="CJ313" s="261"/>
      <c r="CK313" s="272"/>
      <c r="CL313" s="56"/>
      <c r="CM313" s="8"/>
      <c r="CN313" s="273"/>
      <c r="CO313" s="284"/>
    </row>
    <row r="314" spans="1:93" ht="30">
      <c r="A314" s="306" t="s">
        <v>33</v>
      </c>
      <c r="B314" s="8" t="s">
        <v>9</v>
      </c>
      <c r="C314" s="8">
        <v>1</v>
      </c>
      <c r="D314" s="199">
        <v>163</v>
      </c>
      <c r="E314" s="118" t="s">
        <v>146</v>
      </c>
      <c r="F314" s="118" t="s">
        <v>108</v>
      </c>
      <c r="G314" s="195" t="s">
        <v>145</v>
      </c>
      <c r="H314" s="309" t="s">
        <v>188</v>
      </c>
      <c r="I314" s="127"/>
      <c r="J314" s="57"/>
      <c r="K314" s="57"/>
      <c r="L314" s="57"/>
      <c r="M314" s="56"/>
      <c r="N314" s="116"/>
      <c r="O314" s="159"/>
      <c r="P314" s="98"/>
      <c r="Q314" s="116"/>
      <c r="R314" s="258"/>
      <c r="S314" s="276"/>
      <c r="T314" s="56"/>
      <c r="U314" s="8"/>
      <c r="V314" s="273"/>
      <c r="W314" s="128"/>
      <c r="X314" s="5"/>
      <c r="Y314" s="5"/>
      <c r="Z314" s="5"/>
      <c r="AA314" s="5"/>
      <c r="AB314" s="128"/>
      <c r="AC314" s="128"/>
      <c r="AD314" s="5"/>
      <c r="AE314" s="128"/>
      <c r="AF314" s="261"/>
      <c r="AG314" s="276"/>
      <c r="AH314" s="56"/>
      <c r="AI314" s="8"/>
      <c r="AJ314" s="273"/>
      <c r="AK314" s="265" t="s">
        <v>498</v>
      </c>
      <c r="AL314" s="51">
        <v>475.9</v>
      </c>
      <c r="AM314" s="51">
        <v>475.9</v>
      </c>
      <c r="AN314" s="51">
        <v>1</v>
      </c>
      <c r="AO314" s="214">
        <f>100-'PLAN_EXEC ATÉ 2022)'!AJ362</f>
        <v>100</v>
      </c>
      <c r="AP314" s="52">
        <f t="shared" si="141"/>
        <v>1</v>
      </c>
      <c r="AQ314" s="139">
        <f>AP314*AUXILIAR!$B$56</f>
        <v>30000000</v>
      </c>
      <c r="AR314" s="73">
        <v>0</v>
      </c>
      <c r="AS314" s="182">
        <f t="shared" si="140"/>
        <v>0</v>
      </c>
      <c r="AT314" s="260">
        <f>AS314*AUXILIAR!$B$56</f>
        <v>0</v>
      </c>
      <c r="AU314" s="287"/>
      <c r="AV314" s="139"/>
      <c r="AW314" s="52"/>
      <c r="AX314" s="275"/>
      <c r="AY314" s="128"/>
      <c r="AZ314" s="5"/>
      <c r="BA314" s="5"/>
      <c r="BB314" s="5"/>
      <c r="BC314" s="5"/>
      <c r="BD314" s="128"/>
      <c r="BE314" s="128"/>
      <c r="BF314" s="5"/>
      <c r="BG314" s="128"/>
      <c r="BH314" s="261"/>
      <c r="BI314" s="272"/>
      <c r="BJ314" s="56"/>
      <c r="BK314" s="8"/>
      <c r="BL314" s="273"/>
      <c r="BM314" s="128"/>
      <c r="BN314" s="5"/>
      <c r="BO314" s="5"/>
      <c r="BP314" s="5"/>
      <c r="BQ314" s="5"/>
      <c r="BR314" s="128"/>
      <c r="BS314" s="128"/>
      <c r="BT314" s="5"/>
      <c r="BU314" s="128"/>
      <c r="BV314" s="261"/>
      <c r="BW314" s="272"/>
      <c r="BX314" s="56"/>
      <c r="BY314" s="8"/>
      <c r="BZ314" s="273"/>
      <c r="CA314" s="128"/>
      <c r="CB314" s="5"/>
      <c r="CC314" s="5"/>
      <c r="CD314" s="5"/>
      <c r="CE314" s="5"/>
      <c r="CF314" s="128"/>
      <c r="CG314" s="128"/>
      <c r="CH314" s="5"/>
      <c r="CI314" s="128"/>
      <c r="CJ314" s="261"/>
      <c r="CK314" s="272"/>
      <c r="CL314" s="56"/>
      <c r="CM314" s="8"/>
      <c r="CN314" s="273"/>
      <c r="CO314" s="284"/>
    </row>
    <row r="315" spans="1:93" ht="30">
      <c r="A315" s="306" t="s">
        <v>33</v>
      </c>
      <c r="B315" s="8" t="s">
        <v>9</v>
      </c>
      <c r="C315" s="8">
        <v>1</v>
      </c>
      <c r="D315" s="199">
        <v>163</v>
      </c>
      <c r="E315" s="118" t="s">
        <v>146</v>
      </c>
      <c r="F315" s="118" t="s">
        <v>108</v>
      </c>
      <c r="G315" s="195" t="s">
        <v>145</v>
      </c>
      <c r="H315" s="309" t="s">
        <v>188</v>
      </c>
      <c r="I315" s="127"/>
      <c r="J315" s="57"/>
      <c r="K315" s="57"/>
      <c r="L315" s="57"/>
      <c r="M315" s="56"/>
      <c r="N315" s="116"/>
      <c r="O315" s="159"/>
      <c r="P315" s="98"/>
      <c r="Q315" s="116"/>
      <c r="R315" s="258"/>
      <c r="S315" s="276"/>
      <c r="T315" s="56"/>
      <c r="U315" s="8"/>
      <c r="V315" s="273"/>
      <c r="W315" s="128"/>
      <c r="X315" s="5"/>
      <c r="Y315" s="5"/>
      <c r="Z315" s="5"/>
      <c r="AA315" s="5"/>
      <c r="AB315" s="128"/>
      <c r="AC315" s="128"/>
      <c r="AD315" s="5"/>
      <c r="AE315" s="128"/>
      <c r="AF315" s="261"/>
      <c r="AG315" s="276"/>
      <c r="AH315" s="56"/>
      <c r="AI315" s="8"/>
      <c r="AJ315" s="273"/>
      <c r="AK315" s="265" t="s">
        <v>499</v>
      </c>
      <c r="AL315" s="51">
        <v>480</v>
      </c>
      <c r="AM315" s="51">
        <v>480</v>
      </c>
      <c r="AN315" s="51">
        <v>1</v>
      </c>
      <c r="AO315" s="214">
        <f>100-'PLAN_EXEC ATÉ 2022)'!AJ363</f>
        <v>100</v>
      </c>
      <c r="AP315" s="52">
        <f t="shared" si="141"/>
        <v>1</v>
      </c>
      <c r="AQ315" s="139">
        <f>AP315*AUXILIAR!$B$56</f>
        <v>30000000</v>
      </c>
      <c r="AR315" s="73">
        <v>0</v>
      </c>
      <c r="AS315" s="182">
        <f t="shared" si="140"/>
        <v>0</v>
      </c>
      <c r="AT315" s="260">
        <f>AS315*AUXILIAR!$B$56</f>
        <v>0</v>
      </c>
      <c r="AU315" s="287"/>
      <c r="AV315" s="139"/>
      <c r="AW315" s="52"/>
      <c r="AX315" s="275"/>
      <c r="AY315" s="128"/>
      <c r="AZ315" s="5"/>
      <c r="BA315" s="5"/>
      <c r="BB315" s="5"/>
      <c r="BC315" s="5"/>
      <c r="BD315" s="128"/>
      <c r="BE315" s="128"/>
      <c r="BF315" s="5"/>
      <c r="BG315" s="128"/>
      <c r="BH315" s="261"/>
      <c r="BI315" s="272"/>
      <c r="BJ315" s="56"/>
      <c r="BK315" s="8"/>
      <c r="BL315" s="273"/>
      <c r="BM315" s="128"/>
      <c r="BN315" s="5"/>
      <c r="BO315" s="5"/>
      <c r="BP315" s="5"/>
      <c r="BQ315" s="5"/>
      <c r="BR315" s="128"/>
      <c r="BS315" s="128"/>
      <c r="BT315" s="5"/>
      <c r="BU315" s="128"/>
      <c r="BV315" s="261"/>
      <c r="BW315" s="272"/>
      <c r="BX315" s="56"/>
      <c r="BY315" s="8"/>
      <c r="BZ315" s="273"/>
      <c r="CA315" s="128"/>
      <c r="CB315" s="5"/>
      <c r="CC315" s="5"/>
      <c r="CD315" s="5"/>
      <c r="CE315" s="5"/>
      <c r="CF315" s="128"/>
      <c r="CG315" s="128"/>
      <c r="CH315" s="5"/>
      <c r="CI315" s="128"/>
      <c r="CJ315" s="261"/>
      <c r="CK315" s="272"/>
      <c r="CL315" s="56"/>
      <c r="CM315" s="8"/>
      <c r="CN315" s="273"/>
      <c r="CO315" s="284"/>
    </row>
    <row r="316" spans="1:93" ht="30">
      <c r="A316" s="306" t="s">
        <v>33</v>
      </c>
      <c r="B316" s="8" t="s">
        <v>9</v>
      </c>
      <c r="C316" s="8">
        <v>1</v>
      </c>
      <c r="D316" s="199">
        <v>163</v>
      </c>
      <c r="E316" s="118" t="s">
        <v>146</v>
      </c>
      <c r="F316" s="118" t="s">
        <v>108</v>
      </c>
      <c r="G316" s="195" t="s">
        <v>145</v>
      </c>
      <c r="H316" s="309" t="s">
        <v>188</v>
      </c>
      <c r="I316" s="127"/>
      <c r="J316" s="57"/>
      <c r="K316" s="57"/>
      <c r="L316" s="57"/>
      <c r="M316" s="56"/>
      <c r="N316" s="116"/>
      <c r="O316" s="159"/>
      <c r="P316" s="98"/>
      <c r="Q316" s="116"/>
      <c r="R316" s="258"/>
      <c r="S316" s="276"/>
      <c r="T316" s="56"/>
      <c r="U316" s="8"/>
      <c r="V316" s="273"/>
      <c r="W316" s="128"/>
      <c r="X316" s="5"/>
      <c r="Y316" s="5"/>
      <c r="Z316" s="5"/>
      <c r="AA316" s="5"/>
      <c r="AB316" s="128"/>
      <c r="AC316" s="128"/>
      <c r="AD316" s="5"/>
      <c r="AE316" s="128"/>
      <c r="AF316" s="261"/>
      <c r="AG316" s="276"/>
      <c r="AH316" s="56"/>
      <c r="AI316" s="8"/>
      <c r="AJ316" s="273"/>
      <c r="AK316" s="265" t="s">
        <v>500</v>
      </c>
      <c r="AL316" s="51">
        <v>503.5</v>
      </c>
      <c r="AM316" s="51">
        <v>503.5</v>
      </c>
      <c r="AN316" s="51">
        <v>1</v>
      </c>
      <c r="AO316" s="214">
        <f>100-'PLAN_EXEC ATÉ 2022)'!AJ364</f>
        <v>100</v>
      </c>
      <c r="AP316" s="52">
        <f t="shared" si="141"/>
        <v>1</v>
      </c>
      <c r="AQ316" s="139">
        <f>AP316*AUXILIAR!$B$56</f>
        <v>30000000</v>
      </c>
      <c r="AR316" s="73">
        <v>0</v>
      </c>
      <c r="AS316" s="182">
        <f t="shared" si="140"/>
        <v>0</v>
      </c>
      <c r="AT316" s="260">
        <f>AS316*AUXILIAR!$B$56</f>
        <v>0</v>
      </c>
      <c r="AU316" s="287"/>
      <c r="AV316" s="139"/>
      <c r="AW316" s="52"/>
      <c r="AX316" s="275"/>
      <c r="AY316" s="128"/>
      <c r="AZ316" s="5"/>
      <c r="BA316" s="5"/>
      <c r="BB316" s="5"/>
      <c r="BC316" s="5"/>
      <c r="BD316" s="128"/>
      <c r="BE316" s="128"/>
      <c r="BF316" s="5"/>
      <c r="BG316" s="128"/>
      <c r="BH316" s="261"/>
      <c r="BI316" s="272"/>
      <c r="BJ316" s="56"/>
      <c r="BK316" s="8"/>
      <c r="BL316" s="273"/>
      <c r="BM316" s="128"/>
      <c r="BN316" s="5"/>
      <c r="BO316" s="5"/>
      <c r="BP316" s="5"/>
      <c r="BQ316" s="5"/>
      <c r="BR316" s="128"/>
      <c r="BS316" s="128"/>
      <c r="BT316" s="5"/>
      <c r="BU316" s="128"/>
      <c r="BV316" s="261"/>
      <c r="BW316" s="272"/>
      <c r="BX316" s="56"/>
      <c r="BY316" s="8"/>
      <c r="BZ316" s="273"/>
      <c r="CA316" s="128"/>
      <c r="CB316" s="5"/>
      <c r="CC316" s="5"/>
      <c r="CD316" s="5"/>
      <c r="CE316" s="5"/>
      <c r="CF316" s="128"/>
      <c r="CG316" s="128"/>
      <c r="CH316" s="5"/>
      <c r="CI316" s="128"/>
      <c r="CJ316" s="261"/>
      <c r="CK316" s="272"/>
      <c r="CL316" s="56"/>
      <c r="CM316" s="8"/>
      <c r="CN316" s="273"/>
      <c r="CO316" s="284"/>
    </row>
    <row r="317" spans="1:93" ht="30">
      <c r="A317" s="306" t="s">
        <v>33</v>
      </c>
      <c r="B317" s="8" t="s">
        <v>9</v>
      </c>
      <c r="C317" s="8">
        <v>1</v>
      </c>
      <c r="D317" s="199">
        <v>163</v>
      </c>
      <c r="E317" s="118" t="s">
        <v>146</v>
      </c>
      <c r="F317" s="118" t="s">
        <v>108</v>
      </c>
      <c r="G317" s="195" t="s">
        <v>145</v>
      </c>
      <c r="H317" s="309" t="s">
        <v>188</v>
      </c>
      <c r="I317" s="127"/>
      <c r="J317" s="57"/>
      <c r="K317" s="57"/>
      <c r="L317" s="57"/>
      <c r="M317" s="56"/>
      <c r="N317" s="116"/>
      <c r="O317" s="159"/>
      <c r="P317" s="98"/>
      <c r="Q317" s="116"/>
      <c r="R317" s="258"/>
      <c r="S317" s="276"/>
      <c r="T317" s="56"/>
      <c r="U317" s="8"/>
      <c r="V317" s="273"/>
      <c r="W317" s="128"/>
      <c r="X317" s="5"/>
      <c r="Y317" s="5"/>
      <c r="Z317" s="5"/>
      <c r="AA317" s="5"/>
      <c r="AB317" s="128"/>
      <c r="AC317" s="128"/>
      <c r="AD317" s="5"/>
      <c r="AE317" s="128"/>
      <c r="AF317" s="261"/>
      <c r="AG317" s="276"/>
      <c r="AH317" s="56"/>
      <c r="AI317" s="8"/>
      <c r="AJ317" s="273"/>
      <c r="AK317" s="265" t="s">
        <v>501</v>
      </c>
      <c r="AL317" s="51">
        <v>572.70000000000005</v>
      </c>
      <c r="AM317" s="51">
        <v>572.70000000000005</v>
      </c>
      <c r="AN317" s="51">
        <v>1</v>
      </c>
      <c r="AO317" s="214">
        <f>100-'PLAN_EXEC ATÉ 2022)'!AJ365</f>
        <v>100</v>
      </c>
      <c r="AP317" s="52">
        <f t="shared" si="141"/>
        <v>1</v>
      </c>
      <c r="AQ317" s="139">
        <f>AP317*AUXILIAR!$B$56</f>
        <v>30000000</v>
      </c>
      <c r="AR317" s="73">
        <v>0</v>
      </c>
      <c r="AS317" s="182">
        <f t="shared" si="140"/>
        <v>0</v>
      </c>
      <c r="AT317" s="260">
        <f>AS317*AUXILIAR!$B$56</f>
        <v>0</v>
      </c>
      <c r="AU317" s="287"/>
      <c r="AV317" s="139"/>
      <c r="AW317" s="52"/>
      <c r="AX317" s="275"/>
      <c r="AY317" s="128"/>
      <c r="AZ317" s="5"/>
      <c r="BA317" s="5"/>
      <c r="BB317" s="5"/>
      <c r="BC317" s="5"/>
      <c r="BD317" s="128"/>
      <c r="BE317" s="128"/>
      <c r="BF317" s="5"/>
      <c r="BG317" s="128"/>
      <c r="BH317" s="261"/>
      <c r="BI317" s="272"/>
      <c r="BJ317" s="56"/>
      <c r="BK317" s="8"/>
      <c r="BL317" s="273"/>
      <c r="BM317" s="128"/>
      <c r="BN317" s="5"/>
      <c r="BO317" s="5"/>
      <c r="BP317" s="5"/>
      <c r="BQ317" s="5"/>
      <c r="BR317" s="128"/>
      <c r="BS317" s="128"/>
      <c r="BT317" s="5"/>
      <c r="BU317" s="128"/>
      <c r="BV317" s="261"/>
      <c r="BW317" s="272"/>
      <c r="BX317" s="56"/>
      <c r="BY317" s="8"/>
      <c r="BZ317" s="273"/>
      <c r="CA317" s="128"/>
      <c r="CB317" s="5"/>
      <c r="CC317" s="5"/>
      <c r="CD317" s="5"/>
      <c r="CE317" s="5"/>
      <c r="CF317" s="128"/>
      <c r="CG317" s="128"/>
      <c r="CH317" s="5"/>
      <c r="CI317" s="128"/>
      <c r="CJ317" s="261"/>
      <c r="CK317" s="272"/>
      <c r="CL317" s="56"/>
      <c r="CM317" s="8"/>
      <c r="CN317" s="273"/>
      <c r="CO317" s="284"/>
    </row>
    <row r="318" spans="1:93" ht="30">
      <c r="A318" s="306" t="s">
        <v>33</v>
      </c>
      <c r="B318" s="8" t="s">
        <v>9</v>
      </c>
      <c r="C318" s="8">
        <v>1</v>
      </c>
      <c r="D318" s="199">
        <v>163</v>
      </c>
      <c r="E318" s="118" t="s">
        <v>146</v>
      </c>
      <c r="F318" s="118" t="s">
        <v>108</v>
      </c>
      <c r="G318" s="195" t="s">
        <v>145</v>
      </c>
      <c r="H318" s="309" t="s">
        <v>188</v>
      </c>
      <c r="I318" s="127"/>
      <c r="J318" s="57"/>
      <c r="K318" s="57"/>
      <c r="L318" s="57"/>
      <c r="M318" s="56"/>
      <c r="N318" s="116"/>
      <c r="O318" s="159"/>
      <c r="P318" s="98"/>
      <c r="Q318" s="116"/>
      <c r="R318" s="258"/>
      <c r="S318" s="276"/>
      <c r="T318" s="56"/>
      <c r="U318" s="8"/>
      <c r="V318" s="273"/>
      <c r="W318" s="128"/>
      <c r="X318" s="5"/>
      <c r="Y318" s="5"/>
      <c r="Z318" s="5"/>
      <c r="AA318" s="5"/>
      <c r="AB318" s="128"/>
      <c r="AC318" s="128"/>
      <c r="AD318" s="5"/>
      <c r="AE318" s="128"/>
      <c r="AF318" s="261"/>
      <c r="AG318" s="276"/>
      <c r="AH318" s="56"/>
      <c r="AI318" s="8"/>
      <c r="AJ318" s="273"/>
      <c r="AK318" s="265" t="s">
        <v>502</v>
      </c>
      <c r="AL318" s="51">
        <v>592.9</v>
      </c>
      <c r="AM318" s="51">
        <v>592.9</v>
      </c>
      <c r="AN318" s="51">
        <v>1</v>
      </c>
      <c r="AO318" s="214">
        <f>100-'PLAN_EXEC ATÉ 2022)'!AJ366</f>
        <v>100</v>
      </c>
      <c r="AP318" s="52">
        <f t="shared" si="141"/>
        <v>1</v>
      </c>
      <c r="AQ318" s="139">
        <f>AP318*AUXILIAR!$B$56</f>
        <v>30000000</v>
      </c>
      <c r="AR318" s="73">
        <v>0</v>
      </c>
      <c r="AS318" s="182">
        <f t="shared" si="140"/>
        <v>0</v>
      </c>
      <c r="AT318" s="260">
        <f>AS318*AUXILIAR!$B$56</f>
        <v>0</v>
      </c>
      <c r="AU318" s="287"/>
      <c r="AV318" s="139"/>
      <c r="AW318" s="52"/>
      <c r="AX318" s="275"/>
      <c r="AY318" s="128"/>
      <c r="AZ318" s="5"/>
      <c r="BA318" s="5"/>
      <c r="BB318" s="5"/>
      <c r="BC318" s="5"/>
      <c r="BD318" s="128"/>
      <c r="BE318" s="128"/>
      <c r="BF318" s="5"/>
      <c r="BG318" s="128"/>
      <c r="BH318" s="261"/>
      <c r="BI318" s="272"/>
      <c r="BJ318" s="56"/>
      <c r="BK318" s="8"/>
      <c r="BL318" s="273"/>
      <c r="BM318" s="128"/>
      <c r="BN318" s="5"/>
      <c r="BO318" s="5"/>
      <c r="BP318" s="5"/>
      <c r="BQ318" s="5"/>
      <c r="BR318" s="128"/>
      <c r="BS318" s="128"/>
      <c r="BT318" s="5"/>
      <c r="BU318" s="128"/>
      <c r="BV318" s="261"/>
      <c r="BW318" s="272"/>
      <c r="BX318" s="56"/>
      <c r="BY318" s="8"/>
      <c r="BZ318" s="273"/>
      <c r="CA318" s="128"/>
      <c r="CB318" s="5"/>
      <c r="CC318" s="5"/>
      <c r="CD318" s="5"/>
      <c r="CE318" s="5"/>
      <c r="CF318" s="128"/>
      <c r="CG318" s="128"/>
      <c r="CH318" s="5"/>
      <c r="CI318" s="128"/>
      <c r="CJ318" s="261"/>
      <c r="CK318" s="272"/>
      <c r="CL318" s="56"/>
      <c r="CM318" s="8"/>
      <c r="CN318" s="273"/>
      <c r="CO318" s="284"/>
    </row>
    <row r="319" spans="1:93" ht="30">
      <c r="A319" s="306" t="s">
        <v>33</v>
      </c>
      <c r="B319" s="8" t="s">
        <v>9</v>
      </c>
      <c r="C319" s="8">
        <v>1</v>
      </c>
      <c r="D319" s="199">
        <v>163</v>
      </c>
      <c r="E319" s="118" t="s">
        <v>146</v>
      </c>
      <c r="F319" s="118" t="s">
        <v>108</v>
      </c>
      <c r="G319" s="195" t="s">
        <v>145</v>
      </c>
      <c r="H319" s="309" t="s">
        <v>188</v>
      </c>
      <c r="I319" s="127"/>
      <c r="J319" s="57"/>
      <c r="K319" s="57"/>
      <c r="L319" s="57"/>
      <c r="M319" s="56"/>
      <c r="N319" s="116"/>
      <c r="O319" s="159"/>
      <c r="P319" s="98"/>
      <c r="Q319" s="116"/>
      <c r="R319" s="258"/>
      <c r="S319" s="276"/>
      <c r="T319" s="56"/>
      <c r="U319" s="8"/>
      <c r="V319" s="273"/>
      <c r="W319" s="128"/>
      <c r="X319" s="5"/>
      <c r="Y319" s="5"/>
      <c r="Z319" s="5"/>
      <c r="AA319" s="5"/>
      <c r="AB319" s="128"/>
      <c r="AC319" s="128"/>
      <c r="AD319" s="5"/>
      <c r="AE319" s="128"/>
      <c r="AF319" s="261"/>
      <c r="AG319" s="276"/>
      <c r="AH319" s="56"/>
      <c r="AI319" s="8"/>
      <c r="AJ319" s="273"/>
      <c r="AK319" s="265" t="s">
        <v>503</v>
      </c>
      <c r="AL319" s="51">
        <v>599.20000000000005</v>
      </c>
      <c r="AM319" s="51">
        <v>599.20000000000005</v>
      </c>
      <c r="AN319" s="51">
        <v>1</v>
      </c>
      <c r="AO319" s="214">
        <f>100-'PLAN_EXEC ATÉ 2022)'!AJ367</f>
        <v>100</v>
      </c>
      <c r="AP319" s="52">
        <f t="shared" si="141"/>
        <v>1</v>
      </c>
      <c r="AQ319" s="139">
        <f>AP319*AUXILIAR!$B$56</f>
        <v>30000000</v>
      </c>
      <c r="AR319" s="73">
        <v>0</v>
      </c>
      <c r="AS319" s="182">
        <f t="shared" si="140"/>
        <v>0</v>
      </c>
      <c r="AT319" s="260">
        <f>AS319*AUXILIAR!$B$56</f>
        <v>0</v>
      </c>
      <c r="AU319" s="287"/>
      <c r="AV319" s="139"/>
      <c r="AW319" s="52"/>
      <c r="AX319" s="275"/>
      <c r="AY319" s="128"/>
      <c r="AZ319" s="5"/>
      <c r="BA319" s="5"/>
      <c r="BB319" s="5"/>
      <c r="BC319" s="5"/>
      <c r="BD319" s="128"/>
      <c r="BE319" s="128"/>
      <c r="BF319" s="5"/>
      <c r="BG319" s="128"/>
      <c r="BH319" s="261"/>
      <c r="BI319" s="272"/>
      <c r="BJ319" s="56"/>
      <c r="BK319" s="8"/>
      <c r="BL319" s="273"/>
      <c r="BM319" s="128"/>
      <c r="BN319" s="5"/>
      <c r="BO319" s="5"/>
      <c r="BP319" s="5"/>
      <c r="BQ319" s="5"/>
      <c r="BR319" s="128"/>
      <c r="BS319" s="128"/>
      <c r="BT319" s="5"/>
      <c r="BU319" s="128"/>
      <c r="BV319" s="261"/>
      <c r="BW319" s="272"/>
      <c r="BX319" s="56"/>
      <c r="BY319" s="8"/>
      <c r="BZ319" s="273"/>
      <c r="CA319" s="128"/>
      <c r="CB319" s="5"/>
      <c r="CC319" s="5"/>
      <c r="CD319" s="5"/>
      <c r="CE319" s="5"/>
      <c r="CF319" s="128"/>
      <c r="CG319" s="128"/>
      <c r="CH319" s="5"/>
      <c r="CI319" s="128"/>
      <c r="CJ319" s="261"/>
      <c r="CK319" s="272"/>
      <c r="CL319" s="56"/>
      <c r="CM319" s="8"/>
      <c r="CN319" s="273"/>
      <c r="CO319" s="284"/>
    </row>
    <row r="320" spans="1:93" ht="30">
      <c r="A320" s="306" t="s">
        <v>33</v>
      </c>
      <c r="B320" s="8" t="s">
        <v>9</v>
      </c>
      <c r="C320" s="8">
        <v>1</v>
      </c>
      <c r="D320" s="199">
        <v>163</v>
      </c>
      <c r="E320" s="118" t="s">
        <v>146</v>
      </c>
      <c r="F320" s="118" t="s">
        <v>108</v>
      </c>
      <c r="G320" s="195" t="s">
        <v>145</v>
      </c>
      <c r="H320" s="309" t="s">
        <v>188</v>
      </c>
      <c r="I320" s="127"/>
      <c r="J320" s="57"/>
      <c r="K320" s="57"/>
      <c r="L320" s="57"/>
      <c r="M320" s="56"/>
      <c r="N320" s="116"/>
      <c r="O320" s="159"/>
      <c r="P320" s="98"/>
      <c r="Q320" s="116"/>
      <c r="R320" s="258"/>
      <c r="S320" s="276"/>
      <c r="T320" s="56"/>
      <c r="U320" s="8"/>
      <c r="V320" s="273"/>
      <c r="W320" s="128"/>
      <c r="X320" s="5"/>
      <c r="Y320" s="5"/>
      <c r="Z320" s="5"/>
      <c r="AA320" s="5"/>
      <c r="AB320" s="128"/>
      <c r="AC320" s="128"/>
      <c r="AD320" s="5"/>
      <c r="AE320" s="128"/>
      <c r="AF320" s="261"/>
      <c r="AG320" s="276"/>
      <c r="AH320" s="56"/>
      <c r="AI320" s="8"/>
      <c r="AJ320" s="273"/>
      <c r="AK320" s="265" t="s">
        <v>504</v>
      </c>
      <c r="AL320" s="51">
        <v>644</v>
      </c>
      <c r="AM320" s="51">
        <v>644</v>
      </c>
      <c r="AN320" s="51">
        <v>1</v>
      </c>
      <c r="AO320" s="214">
        <f>100-'PLAN_EXEC ATÉ 2022)'!AJ368</f>
        <v>100</v>
      </c>
      <c r="AP320" s="52">
        <f t="shared" si="141"/>
        <v>1</v>
      </c>
      <c r="AQ320" s="139">
        <f>AP320*AUXILIAR!$B$56</f>
        <v>30000000</v>
      </c>
      <c r="AR320" s="73">
        <v>0</v>
      </c>
      <c r="AS320" s="182">
        <f t="shared" si="140"/>
        <v>0</v>
      </c>
      <c r="AT320" s="260">
        <f>AS320*AUXILIAR!$B$56</f>
        <v>0</v>
      </c>
      <c r="AU320" s="287"/>
      <c r="AV320" s="139"/>
      <c r="AW320" s="52"/>
      <c r="AX320" s="275"/>
      <c r="AY320" s="128"/>
      <c r="AZ320" s="5"/>
      <c r="BA320" s="5"/>
      <c r="BB320" s="5"/>
      <c r="BC320" s="5"/>
      <c r="BD320" s="128"/>
      <c r="BE320" s="128"/>
      <c r="BF320" s="5"/>
      <c r="BG320" s="128"/>
      <c r="BH320" s="261"/>
      <c r="BI320" s="272"/>
      <c r="BJ320" s="56"/>
      <c r="BK320" s="8"/>
      <c r="BL320" s="273"/>
      <c r="BM320" s="128"/>
      <c r="BN320" s="5"/>
      <c r="BO320" s="5"/>
      <c r="BP320" s="5"/>
      <c r="BQ320" s="5"/>
      <c r="BR320" s="128"/>
      <c r="BS320" s="128"/>
      <c r="BT320" s="5"/>
      <c r="BU320" s="128"/>
      <c r="BV320" s="261"/>
      <c r="BW320" s="272"/>
      <c r="BX320" s="56"/>
      <c r="BY320" s="8"/>
      <c r="BZ320" s="273"/>
      <c r="CA320" s="128"/>
      <c r="CB320" s="5"/>
      <c r="CC320" s="5"/>
      <c r="CD320" s="5"/>
      <c r="CE320" s="5"/>
      <c r="CF320" s="128"/>
      <c r="CG320" s="128"/>
      <c r="CH320" s="5"/>
      <c r="CI320" s="128"/>
      <c r="CJ320" s="261"/>
      <c r="CK320" s="272"/>
      <c r="CL320" s="56"/>
      <c r="CM320" s="8"/>
      <c r="CN320" s="273"/>
      <c r="CO320" s="284"/>
    </row>
    <row r="321" spans="1:93" ht="30">
      <c r="A321" s="306" t="s">
        <v>33</v>
      </c>
      <c r="B321" s="8" t="s">
        <v>9</v>
      </c>
      <c r="C321" s="8">
        <v>1</v>
      </c>
      <c r="D321" s="199">
        <v>163</v>
      </c>
      <c r="E321" s="118" t="s">
        <v>146</v>
      </c>
      <c r="F321" s="118" t="s">
        <v>108</v>
      </c>
      <c r="G321" s="195" t="s">
        <v>145</v>
      </c>
      <c r="H321" s="309" t="s">
        <v>188</v>
      </c>
      <c r="I321" s="127"/>
      <c r="J321" s="57"/>
      <c r="K321" s="57"/>
      <c r="L321" s="57"/>
      <c r="M321" s="56"/>
      <c r="N321" s="116"/>
      <c r="O321" s="159"/>
      <c r="P321" s="98"/>
      <c r="Q321" s="116"/>
      <c r="R321" s="258"/>
      <c r="S321" s="276"/>
      <c r="T321" s="56"/>
      <c r="U321" s="8"/>
      <c r="V321" s="273"/>
      <c r="W321" s="128"/>
      <c r="X321" s="5"/>
      <c r="Y321" s="5"/>
      <c r="Z321" s="5"/>
      <c r="AA321" s="5"/>
      <c r="AB321" s="128"/>
      <c r="AC321" s="128"/>
      <c r="AD321" s="5"/>
      <c r="AE321" s="128"/>
      <c r="AF321" s="261"/>
      <c r="AG321" s="276"/>
      <c r="AH321" s="56"/>
      <c r="AI321" s="8"/>
      <c r="AJ321" s="273"/>
      <c r="AK321" s="265" t="s">
        <v>505</v>
      </c>
      <c r="AL321" s="51">
        <v>660</v>
      </c>
      <c r="AM321" s="51">
        <v>660</v>
      </c>
      <c r="AN321" s="51">
        <v>1</v>
      </c>
      <c r="AO321" s="214">
        <f>100-'PLAN_EXEC ATÉ 2022)'!AJ369</f>
        <v>100</v>
      </c>
      <c r="AP321" s="52">
        <f t="shared" si="141"/>
        <v>1</v>
      </c>
      <c r="AQ321" s="139">
        <f>AP321*AUXILIAR!$B$56</f>
        <v>30000000</v>
      </c>
      <c r="AR321" s="73">
        <v>0</v>
      </c>
      <c r="AS321" s="182">
        <f t="shared" si="140"/>
        <v>0</v>
      </c>
      <c r="AT321" s="260">
        <f>AS321*AUXILIAR!$B$56</f>
        <v>0</v>
      </c>
      <c r="AU321" s="287"/>
      <c r="AV321" s="139"/>
      <c r="AW321" s="52"/>
      <c r="AX321" s="275"/>
      <c r="AY321" s="128"/>
      <c r="AZ321" s="5"/>
      <c r="BA321" s="5"/>
      <c r="BB321" s="5"/>
      <c r="BC321" s="5"/>
      <c r="BD321" s="128"/>
      <c r="BE321" s="128"/>
      <c r="BF321" s="5"/>
      <c r="BG321" s="128"/>
      <c r="BH321" s="261"/>
      <c r="BI321" s="272"/>
      <c r="BJ321" s="56"/>
      <c r="BK321" s="8"/>
      <c r="BL321" s="273"/>
      <c r="BM321" s="128"/>
      <c r="BN321" s="5"/>
      <c r="BO321" s="5"/>
      <c r="BP321" s="5"/>
      <c r="BQ321" s="5"/>
      <c r="BR321" s="128"/>
      <c r="BS321" s="128"/>
      <c r="BT321" s="5"/>
      <c r="BU321" s="128"/>
      <c r="BV321" s="261"/>
      <c r="BW321" s="272"/>
      <c r="BX321" s="56"/>
      <c r="BY321" s="8"/>
      <c r="BZ321" s="273"/>
      <c r="CA321" s="128"/>
      <c r="CB321" s="5"/>
      <c r="CC321" s="5"/>
      <c r="CD321" s="5"/>
      <c r="CE321" s="5"/>
      <c r="CF321" s="128"/>
      <c r="CG321" s="128"/>
      <c r="CH321" s="5"/>
      <c r="CI321" s="128"/>
      <c r="CJ321" s="261"/>
      <c r="CK321" s="272"/>
      <c r="CL321" s="56"/>
      <c r="CM321" s="8"/>
      <c r="CN321" s="273"/>
      <c r="CO321" s="284"/>
    </row>
    <row r="322" spans="1:93" ht="30">
      <c r="A322" s="306" t="s">
        <v>33</v>
      </c>
      <c r="B322" s="8" t="s">
        <v>9</v>
      </c>
      <c r="C322" s="8">
        <v>1</v>
      </c>
      <c r="D322" s="199">
        <v>163</v>
      </c>
      <c r="E322" s="118" t="s">
        <v>146</v>
      </c>
      <c r="F322" s="118" t="s">
        <v>108</v>
      </c>
      <c r="G322" s="195" t="s">
        <v>145</v>
      </c>
      <c r="H322" s="309" t="s">
        <v>188</v>
      </c>
      <c r="I322" s="127"/>
      <c r="J322" s="57"/>
      <c r="K322" s="57"/>
      <c r="L322" s="57"/>
      <c r="M322" s="56"/>
      <c r="N322" s="116"/>
      <c r="O322" s="159"/>
      <c r="P322" s="98"/>
      <c r="Q322" s="116"/>
      <c r="R322" s="258"/>
      <c r="S322" s="276"/>
      <c r="T322" s="56"/>
      <c r="U322" s="8"/>
      <c r="V322" s="273"/>
      <c r="W322" s="128"/>
      <c r="X322" s="5"/>
      <c r="Y322" s="5"/>
      <c r="Z322" s="5"/>
      <c r="AA322" s="5"/>
      <c r="AB322" s="128"/>
      <c r="AC322" s="128"/>
      <c r="AD322" s="5"/>
      <c r="AE322" s="128"/>
      <c r="AF322" s="261"/>
      <c r="AG322" s="276"/>
      <c r="AH322" s="56"/>
      <c r="AI322" s="8"/>
      <c r="AJ322" s="273"/>
      <c r="AK322" s="265" t="s">
        <v>506</v>
      </c>
      <c r="AL322" s="51">
        <v>689.5</v>
      </c>
      <c r="AM322" s="51">
        <v>689.5</v>
      </c>
      <c r="AN322" s="51">
        <v>1</v>
      </c>
      <c r="AO322" s="214">
        <f>100-'PLAN_EXEC ATÉ 2022)'!AJ370</f>
        <v>100</v>
      </c>
      <c r="AP322" s="52">
        <f t="shared" si="141"/>
        <v>1</v>
      </c>
      <c r="AQ322" s="139">
        <f>AP322*AUXILIAR!$B$56</f>
        <v>30000000</v>
      </c>
      <c r="AR322" s="73">
        <v>0</v>
      </c>
      <c r="AS322" s="182">
        <f t="shared" si="140"/>
        <v>0</v>
      </c>
      <c r="AT322" s="260">
        <f>AS322*AUXILIAR!$B$56</f>
        <v>0</v>
      </c>
      <c r="AU322" s="287"/>
      <c r="AV322" s="139"/>
      <c r="AW322" s="52"/>
      <c r="AX322" s="275"/>
      <c r="AY322" s="128"/>
      <c r="AZ322" s="5"/>
      <c r="BA322" s="5"/>
      <c r="BB322" s="5"/>
      <c r="BC322" s="5"/>
      <c r="BD322" s="128"/>
      <c r="BE322" s="128"/>
      <c r="BF322" s="5"/>
      <c r="BG322" s="128"/>
      <c r="BH322" s="261"/>
      <c r="BI322" s="272"/>
      <c r="BJ322" s="56"/>
      <c r="BK322" s="8"/>
      <c r="BL322" s="273"/>
      <c r="BM322" s="128"/>
      <c r="BN322" s="5"/>
      <c r="BO322" s="5"/>
      <c r="BP322" s="5"/>
      <c r="BQ322" s="5"/>
      <c r="BR322" s="128"/>
      <c r="BS322" s="128"/>
      <c r="BT322" s="5"/>
      <c r="BU322" s="128"/>
      <c r="BV322" s="261"/>
      <c r="BW322" s="272"/>
      <c r="BX322" s="56"/>
      <c r="BY322" s="8"/>
      <c r="BZ322" s="273"/>
      <c r="CA322" s="128"/>
      <c r="CB322" s="5"/>
      <c r="CC322" s="5"/>
      <c r="CD322" s="5"/>
      <c r="CE322" s="5"/>
      <c r="CF322" s="128"/>
      <c r="CG322" s="128"/>
      <c r="CH322" s="5"/>
      <c r="CI322" s="128"/>
      <c r="CJ322" s="261"/>
      <c r="CK322" s="272"/>
      <c r="CL322" s="56"/>
      <c r="CM322" s="8"/>
      <c r="CN322" s="273"/>
      <c r="CO322" s="284"/>
    </row>
    <row r="323" spans="1:93" ht="30">
      <c r="A323" s="306" t="s">
        <v>33</v>
      </c>
      <c r="B323" s="8" t="s">
        <v>9</v>
      </c>
      <c r="C323" s="8">
        <v>1</v>
      </c>
      <c r="D323" s="199">
        <v>163</v>
      </c>
      <c r="E323" s="118" t="s">
        <v>146</v>
      </c>
      <c r="F323" s="118" t="s">
        <v>108</v>
      </c>
      <c r="G323" s="195" t="s">
        <v>145</v>
      </c>
      <c r="H323" s="309" t="s">
        <v>188</v>
      </c>
      <c r="I323" s="127"/>
      <c r="J323" s="57"/>
      <c r="K323" s="57"/>
      <c r="L323" s="57"/>
      <c r="M323" s="56"/>
      <c r="N323" s="116"/>
      <c r="O323" s="159"/>
      <c r="P323" s="98"/>
      <c r="Q323" s="116"/>
      <c r="R323" s="258"/>
      <c r="S323" s="276"/>
      <c r="T323" s="56"/>
      <c r="U323" s="8"/>
      <c r="V323" s="273"/>
      <c r="W323" s="128"/>
      <c r="X323" s="5"/>
      <c r="Y323" s="5"/>
      <c r="Z323" s="5"/>
      <c r="AA323" s="5"/>
      <c r="AB323" s="128"/>
      <c r="AC323" s="128"/>
      <c r="AD323" s="5"/>
      <c r="AE323" s="128"/>
      <c r="AF323" s="261"/>
      <c r="AG323" s="276"/>
      <c r="AH323" s="56"/>
      <c r="AI323" s="8"/>
      <c r="AJ323" s="273"/>
      <c r="AK323" s="265" t="s">
        <v>507</v>
      </c>
      <c r="AL323" s="51">
        <v>713.8</v>
      </c>
      <c r="AM323" s="51">
        <v>713.8</v>
      </c>
      <c r="AN323" s="51">
        <v>1</v>
      </c>
      <c r="AO323" s="214">
        <f>100-'PLAN_EXEC ATÉ 2022)'!AJ371</f>
        <v>100</v>
      </c>
      <c r="AP323" s="52">
        <f t="shared" si="141"/>
        <v>1</v>
      </c>
      <c r="AQ323" s="139">
        <f>AP323*AUXILIAR!$B$56</f>
        <v>30000000</v>
      </c>
      <c r="AR323" s="73">
        <v>0</v>
      </c>
      <c r="AS323" s="182">
        <f t="shared" si="140"/>
        <v>0</v>
      </c>
      <c r="AT323" s="260">
        <f>AS323*AUXILIAR!$B$56</f>
        <v>0</v>
      </c>
      <c r="AU323" s="287"/>
      <c r="AV323" s="139"/>
      <c r="AW323" s="52"/>
      <c r="AX323" s="275"/>
      <c r="AY323" s="128"/>
      <c r="AZ323" s="5"/>
      <c r="BA323" s="5"/>
      <c r="BB323" s="5"/>
      <c r="BC323" s="5"/>
      <c r="BD323" s="128"/>
      <c r="BE323" s="128"/>
      <c r="BF323" s="5"/>
      <c r="BG323" s="128"/>
      <c r="BH323" s="261"/>
      <c r="BI323" s="272"/>
      <c r="BJ323" s="56"/>
      <c r="BK323" s="8"/>
      <c r="BL323" s="273"/>
      <c r="BM323" s="128"/>
      <c r="BN323" s="5"/>
      <c r="BO323" s="5"/>
      <c r="BP323" s="5"/>
      <c r="BQ323" s="5"/>
      <c r="BR323" s="128"/>
      <c r="BS323" s="128"/>
      <c r="BT323" s="5"/>
      <c r="BU323" s="128"/>
      <c r="BV323" s="261"/>
      <c r="BW323" s="272"/>
      <c r="BX323" s="56"/>
      <c r="BY323" s="8"/>
      <c r="BZ323" s="273"/>
      <c r="CA323" s="128"/>
      <c r="CB323" s="5"/>
      <c r="CC323" s="5"/>
      <c r="CD323" s="5"/>
      <c r="CE323" s="5"/>
      <c r="CF323" s="128"/>
      <c r="CG323" s="128"/>
      <c r="CH323" s="5"/>
      <c r="CI323" s="128"/>
      <c r="CJ323" s="261"/>
      <c r="CK323" s="272"/>
      <c r="CL323" s="56"/>
      <c r="CM323" s="8"/>
      <c r="CN323" s="273"/>
      <c r="CO323" s="284"/>
    </row>
    <row r="324" spans="1:93" ht="30">
      <c r="A324" s="306" t="s">
        <v>33</v>
      </c>
      <c r="B324" s="8" t="s">
        <v>9</v>
      </c>
      <c r="C324" s="8">
        <v>1</v>
      </c>
      <c r="D324" s="199">
        <v>163</v>
      </c>
      <c r="E324" s="118" t="s">
        <v>146</v>
      </c>
      <c r="F324" s="118" t="s">
        <v>108</v>
      </c>
      <c r="G324" s="195" t="s">
        <v>145</v>
      </c>
      <c r="H324" s="309" t="s">
        <v>188</v>
      </c>
      <c r="I324" s="127"/>
      <c r="J324" s="57"/>
      <c r="K324" s="57"/>
      <c r="L324" s="57"/>
      <c r="M324" s="56"/>
      <c r="N324" s="116"/>
      <c r="O324" s="159"/>
      <c r="P324" s="98"/>
      <c r="Q324" s="116"/>
      <c r="R324" s="258"/>
      <c r="S324" s="276"/>
      <c r="T324" s="56"/>
      <c r="U324" s="8"/>
      <c r="V324" s="273"/>
      <c r="W324" s="128"/>
      <c r="X324" s="5"/>
      <c r="Y324" s="5"/>
      <c r="Z324" s="5"/>
      <c r="AA324" s="5"/>
      <c r="AB324" s="128"/>
      <c r="AC324" s="128"/>
      <c r="AD324" s="5"/>
      <c r="AE324" s="128"/>
      <c r="AF324" s="261"/>
      <c r="AG324" s="276"/>
      <c r="AH324" s="56"/>
      <c r="AI324" s="8"/>
      <c r="AJ324" s="273"/>
      <c r="AK324" s="265" t="s">
        <v>508</v>
      </c>
      <c r="AL324" s="51">
        <v>758.8</v>
      </c>
      <c r="AM324" s="51">
        <v>758.8</v>
      </c>
      <c r="AN324" s="51">
        <v>1</v>
      </c>
      <c r="AO324" s="214">
        <f>100-'PLAN_EXEC ATÉ 2022)'!AJ372</f>
        <v>100</v>
      </c>
      <c r="AP324" s="52">
        <f t="shared" si="141"/>
        <v>1</v>
      </c>
      <c r="AQ324" s="139">
        <f>AP324*AUXILIAR!$B$56</f>
        <v>30000000</v>
      </c>
      <c r="AR324" s="73">
        <v>0</v>
      </c>
      <c r="AS324" s="182">
        <f t="shared" si="140"/>
        <v>0</v>
      </c>
      <c r="AT324" s="260">
        <f>AS324*AUXILIAR!$B$56</f>
        <v>0</v>
      </c>
      <c r="AU324" s="287"/>
      <c r="AV324" s="139"/>
      <c r="AW324" s="52"/>
      <c r="AX324" s="275"/>
      <c r="AY324" s="128"/>
      <c r="AZ324" s="5"/>
      <c r="BA324" s="5"/>
      <c r="BB324" s="5"/>
      <c r="BC324" s="5"/>
      <c r="BD324" s="128"/>
      <c r="BE324" s="128"/>
      <c r="BF324" s="5"/>
      <c r="BG324" s="128"/>
      <c r="BH324" s="261"/>
      <c r="BI324" s="272"/>
      <c r="BJ324" s="56"/>
      <c r="BK324" s="8"/>
      <c r="BL324" s="273"/>
      <c r="BM324" s="128"/>
      <c r="BN324" s="5"/>
      <c r="BO324" s="5"/>
      <c r="BP324" s="5"/>
      <c r="BQ324" s="5"/>
      <c r="BR324" s="128"/>
      <c r="BS324" s="128"/>
      <c r="BT324" s="5"/>
      <c r="BU324" s="128"/>
      <c r="BV324" s="261"/>
      <c r="BW324" s="272"/>
      <c r="BX324" s="56"/>
      <c r="BY324" s="8"/>
      <c r="BZ324" s="273"/>
      <c r="CA324" s="128"/>
      <c r="CB324" s="5"/>
      <c r="CC324" s="5"/>
      <c r="CD324" s="5"/>
      <c r="CE324" s="5"/>
      <c r="CF324" s="128"/>
      <c r="CG324" s="128"/>
      <c r="CH324" s="5"/>
      <c r="CI324" s="128"/>
      <c r="CJ324" s="261"/>
      <c r="CK324" s="272"/>
      <c r="CL324" s="56"/>
      <c r="CM324" s="8"/>
      <c r="CN324" s="273"/>
      <c r="CO324" s="284"/>
    </row>
    <row r="325" spans="1:93" ht="30">
      <c r="A325" s="306" t="s">
        <v>33</v>
      </c>
      <c r="B325" s="8" t="s">
        <v>9</v>
      </c>
      <c r="C325" s="8">
        <v>1</v>
      </c>
      <c r="D325" s="199">
        <v>163</v>
      </c>
      <c r="E325" s="118" t="s">
        <v>146</v>
      </c>
      <c r="F325" s="118" t="s">
        <v>108</v>
      </c>
      <c r="G325" s="195" t="s">
        <v>145</v>
      </c>
      <c r="H325" s="309" t="s">
        <v>188</v>
      </c>
      <c r="I325" s="127"/>
      <c r="J325" s="57"/>
      <c r="K325" s="57"/>
      <c r="L325" s="57"/>
      <c r="M325" s="56"/>
      <c r="N325" s="116"/>
      <c r="O325" s="159"/>
      <c r="P325" s="98"/>
      <c r="Q325" s="116"/>
      <c r="R325" s="258"/>
      <c r="S325" s="276"/>
      <c r="T325" s="56"/>
      <c r="U325" s="8"/>
      <c r="V325" s="273"/>
      <c r="W325" s="128"/>
      <c r="X325" s="5"/>
      <c r="Y325" s="5"/>
      <c r="Z325" s="5"/>
      <c r="AA325" s="5"/>
      <c r="AB325" s="128"/>
      <c r="AC325" s="128"/>
      <c r="AD325" s="5"/>
      <c r="AE325" s="128"/>
      <c r="AF325" s="261"/>
      <c r="AG325" s="276"/>
      <c r="AH325" s="56"/>
      <c r="AI325" s="8"/>
      <c r="AJ325" s="273"/>
      <c r="AK325" s="265" t="s">
        <v>509</v>
      </c>
      <c r="AL325" s="51">
        <v>762.8</v>
      </c>
      <c r="AM325" s="51">
        <v>762.8</v>
      </c>
      <c r="AN325" s="51">
        <v>1</v>
      </c>
      <c r="AO325" s="214">
        <f>100-'PLAN_EXEC ATÉ 2022)'!AJ373</f>
        <v>100</v>
      </c>
      <c r="AP325" s="52">
        <f t="shared" si="141"/>
        <v>1</v>
      </c>
      <c r="AQ325" s="139">
        <f>AP325*AUXILIAR!$B$56</f>
        <v>30000000</v>
      </c>
      <c r="AR325" s="73">
        <v>0</v>
      </c>
      <c r="AS325" s="182">
        <f t="shared" si="140"/>
        <v>0</v>
      </c>
      <c r="AT325" s="260">
        <f>AS325*AUXILIAR!$B$56</f>
        <v>0</v>
      </c>
      <c r="AU325" s="287"/>
      <c r="AV325" s="139"/>
      <c r="AW325" s="52"/>
      <c r="AX325" s="275"/>
      <c r="AY325" s="128"/>
      <c r="AZ325" s="5"/>
      <c r="BA325" s="5"/>
      <c r="BB325" s="5"/>
      <c r="BC325" s="5"/>
      <c r="BD325" s="128"/>
      <c r="BE325" s="128"/>
      <c r="BF325" s="5"/>
      <c r="BG325" s="128"/>
      <c r="BH325" s="261"/>
      <c r="BI325" s="272"/>
      <c r="BJ325" s="56"/>
      <c r="BK325" s="8"/>
      <c r="BL325" s="273"/>
      <c r="BM325" s="128"/>
      <c r="BN325" s="5"/>
      <c r="BO325" s="5"/>
      <c r="BP325" s="5"/>
      <c r="BQ325" s="5"/>
      <c r="BR325" s="128"/>
      <c r="BS325" s="128"/>
      <c r="BT325" s="5"/>
      <c r="BU325" s="128"/>
      <c r="BV325" s="261"/>
      <c r="BW325" s="272"/>
      <c r="BX325" s="56"/>
      <c r="BY325" s="8"/>
      <c r="BZ325" s="273"/>
      <c r="CA325" s="128"/>
      <c r="CB325" s="5"/>
      <c r="CC325" s="5"/>
      <c r="CD325" s="5"/>
      <c r="CE325" s="5"/>
      <c r="CF325" s="128"/>
      <c r="CG325" s="128"/>
      <c r="CH325" s="5"/>
      <c r="CI325" s="128"/>
      <c r="CJ325" s="261"/>
      <c r="CK325" s="272"/>
      <c r="CL325" s="56"/>
      <c r="CM325" s="8"/>
      <c r="CN325" s="273"/>
      <c r="CO325" s="284"/>
    </row>
    <row r="326" spans="1:93" ht="30">
      <c r="A326" s="306" t="s">
        <v>33</v>
      </c>
      <c r="B326" s="8" t="s">
        <v>9</v>
      </c>
      <c r="C326" s="8">
        <v>1</v>
      </c>
      <c r="D326" s="199">
        <v>163</v>
      </c>
      <c r="E326" s="118" t="s">
        <v>146</v>
      </c>
      <c r="F326" s="118" t="s">
        <v>108</v>
      </c>
      <c r="G326" s="195" t="s">
        <v>145</v>
      </c>
      <c r="H326" s="309" t="s">
        <v>188</v>
      </c>
      <c r="I326" s="127"/>
      <c r="J326" s="57"/>
      <c r="K326" s="57"/>
      <c r="L326" s="57"/>
      <c r="M326" s="56"/>
      <c r="N326" s="116"/>
      <c r="O326" s="159"/>
      <c r="P326" s="98"/>
      <c r="Q326" s="116"/>
      <c r="R326" s="258"/>
      <c r="S326" s="276"/>
      <c r="T326" s="56"/>
      <c r="U326" s="8"/>
      <c r="V326" s="273"/>
      <c r="W326" s="128"/>
      <c r="X326" s="5"/>
      <c r="Y326" s="5"/>
      <c r="Z326" s="5"/>
      <c r="AA326" s="5"/>
      <c r="AB326" s="128"/>
      <c r="AC326" s="128"/>
      <c r="AD326" s="5"/>
      <c r="AE326" s="128"/>
      <c r="AF326" s="261"/>
      <c r="AG326" s="276"/>
      <c r="AH326" s="56"/>
      <c r="AI326" s="8"/>
      <c r="AJ326" s="273"/>
      <c r="AK326" s="265" t="s">
        <v>510</v>
      </c>
      <c r="AL326" s="51">
        <v>819.8</v>
      </c>
      <c r="AM326" s="51">
        <v>819.8</v>
      </c>
      <c r="AN326" s="51">
        <v>1</v>
      </c>
      <c r="AO326" s="214">
        <f>100-'PLAN_EXEC ATÉ 2022)'!AJ374</f>
        <v>100</v>
      </c>
      <c r="AP326" s="52">
        <f t="shared" si="141"/>
        <v>1</v>
      </c>
      <c r="AQ326" s="139">
        <f>AP326*AUXILIAR!$B$56</f>
        <v>30000000</v>
      </c>
      <c r="AR326" s="73">
        <v>0</v>
      </c>
      <c r="AS326" s="182">
        <f t="shared" si="140"/>
        <v>0</v>
      </c>
      <c r="AT326" s="260">
        <f>AS326*AUXILIAR!$B$56</f>
        <v>0</v>
      </c>
      <c r="AU326" s="287"/>
      <c r="AV326" s="139"/>
      <c r="AW326" s="52"/>
      <c r="AX326" s="275"/>
      <c r="AY326" s="128"/>
      <c r="AZ326" s="5"/>
      <c r="BA326" s="5"/>
      <c r="BB326" s="5"/>
      <c r="BC326" s="5"/>
      <c r="BD326" s="128"/>
      <c r="BE326" s="128"/>
      <c r="BF326" s="5"/>
      <c r="BG326" s="128"/>
      <c r="BH326" s="261"/>
      <c r="BI326" s="272"/>
      <c r="BJ326" s="56"/>
      <c r="BK326" s="8"/>
      <c r="BL326" s="273"/>
      <c r="BM326" s="128"/>
      <c r="BN326" s="5"/>
      <c r="BO326" s="5"/>
      <c r="BP326" s="5"/>
      <c r="BQ326" s="5"/>
      <c r="BR326" s="128"/>
      <c r="BS326" s="128"/>
      <c r="BT326" s="5"/>
      <c r="BU326" s="128"/>
      <c r="BV326" s="261"/>
      <c r="BW326" s="272"/>
      <c r="BX326" s="56"/>
      <c r="BY326" s="8"/>
      <c r="BZ326" s="273"/>
      <c r="CA326" s="128"/>
      <c r="CB326" s="5"/>
      <c r="CC326" s="5"/>
      <c r="CD326" s="5"/>
      <c r="CE326" s="5"/>
      <c r="CF326" s="128"/>
      <c r="CG326" s="128"/>
      <c r="CH326" s="5"/>
      <c r="CI326" s="128"/>
      <c r="CJ326" s="261"/>
      <c r="CK326" s="272"/>
      <c r="CL326" s="56"/>
      <c r="CM326" s="8"/>
      <c r="CN326" s="273"/>
      <c r="CO326" s="284"/>
    </row>
    <row r="327" spans="1:93" ht="30">
      <c r="A327" s="306" t="s">
        <v>33</v>
      </c>
      <c r="B327" s="8" t="s">
        <v>9</v>
      </c>
      <c r="C327" s="8">
        <v>1</v>
      </c>
      <c r="D327" s="199">
        <v>163</v>
      </c>
      <c r="E327" s="118" t="s">
        <v>146</v>
      </c>
      <c r="F327" s="118" t="s">
        <v>108</v>
      </c>
      <c r="G327" s="195" t="s">
        <v>145</v>
      </c>
      <c r="H327" s="309" t="s">
        <v>188</v>
      </c>
      <c r="I327" s="127"/>
      <c r="J327" s="57"/>
      <c r="K327" s="57"/>
      <c r="L327" s="57"/>
      <c r="M327" s="56"/>
      <c r="N327" s="116"/>
      <c r="O327" s="159"/>
      <c r="P327" s="98"/>
      <c r="Q327" s="116"/>
      <c r="R327" s="258"/>
      <c r="S327" s="276"/>
      <c r="T327" s="56"/>
      <c r="U327" s="8"/>
      <c r="V327" s="273"/>
      <c r="W327" s="128"/>
      <c r="X327" s="5"/>
      <c r="Y327" s="5"/>
      <c r="Z327" s="5"/>
      <c r="AA327" s="5"/>
      <c r="AB327" s="128"/>
      <c r="AC327" s="128"/>
      <c r="AD327" s="5"/>
      <c r="AE327" s="128"/>
      <c r="AF327" s="261"/>
      <c r="AG327" s="276"/>
      <c r="AH327" s="56"/>
      <c r="AI327" s="8"/>
      <c r="AJ327" s="273"/>
      <c r="AK327" s="265" t="s">
        <v>511</v>
      </c>
      <c r="AL327" s="51">
        <v>831.5</v>
      </c>
      <c r="AM327" s="51">
        <v>831.5</v>
      </c>
      <c r="AN327" s="51">
        <v>1</v>
      </c>
      <c r="AO327" s="214">
        <f>100-'PLAN_EXEC ATÉ 2022)'!AJ375</f>
        <v>100</v>
      </c>
      <c r="AP327" s="52">
        <f t="shared" si="141"/>
        <v>1</v>
      </c>
      <c r="AQ327" s="139">
        <f>AP327*AUXILIAR!$B$56</f>
        <v>30000000</v>
      </c>
      <c r="AR327" s="73">
        <v>0</v>
      </c>
      <c r="AS327" s="182">
        <f t="shared" si="140"/>
        <v>0</v>
      </c>
      <c r="AT327" s="260">
        <f>AS327*AUXILIAR!$B$56</f>
        <v>0</v>
      </c>
      <c r="AU327" s="287"/>
      <c r="AV327" s="139"/>
      <c r="AW327" s="52"/>
      <c r="AX327" s="275"/>
      <c r="AY327" s="128"/>
      <c r="AZ327" s="5"/>
      <c r="BA327" s="5"/>
      <c r="BB327" s="5"/>
      <c r="BC327" s="5"/>
      <c r="BD327" s="128"/>
      <c r="BE327" s="128"/>
      <c r="BF327" s="5"/>
      <c r="BG327" s="128"/>
      <c r="BH327" s="261"/>
      <c r="BI327" s="272"/>
      <c r="BJ327" s="56"/>
      <c r="BK327" s="8"/>
      <c r="BL327" s="273"/>
      <c r="BM327" s="128"/>
      <c r="BN327" s="5"/>
      <c r="BO327" s="5"/>
      <c r="BP327" s="5"/>
      <c r="BQ327" s="5"/>
      <c r="BR327" s="128"/>
      <c r="BS327" s="128"/>
      <c r="BT327" s="5"/>
      <c r="BU327" s="128"/>
      <c r="BV327" s="261"/>
      <c r="BW327" s="272"/>
      <c r="BX327" s="56"/>
      <c r="BY327" s="8"/>
      <c r="BZ327" s="273"/>
      <c r="CA327" s="128"/>
      <c r="CB327" s="5"/>
      <c r="CC327" s="5"/>
      <c r="CD327" s="5"/>
      <c r="CE327" s="5"/>
      <c r="CF327" s="128"/>
      <c r="CG327" s="128"/>
      <c r="CH327" s="5"/>
      <c r="CI327" s="128"/>
      <c r="CJ327" s="261"/>
      <c r="CK327" s="272"/>
      <c r="CL327" s="56"/>
      <c r="CM327" s="8"/>
      <c r="CN327" s="273"/>
      <c r="CO327" s="284"/>
    </row>
    <row r="328" spans="1:93" ht="30">
      <c r="A328" s="306" t="s">
        <v>33</v>
      </c>
      <c r="B328" s="8" t="s">
        <v>9</v>
      </c>
      <c r="C328" s="8">
        <v>1</v>
      </c>
      <c r="D328" s="199">
        <v>163</v>
      </c>
      <c r="E328" s="118" t="s">
        <v>146</v>
      </c>
      <c r="F328" s="118" t="s">
        <v>108</v>
      </c>
      <c r="G328" s="195" t="s">
        <v>145</v>
      </c>
      <c r="H328" s="309" t="s">
        <v>188</v>
      </c>
      <c r="I328" s="127"/>
      <c r="J328" s="57"/>
      <c r="K328" s="57"/>
      <c r="L328" s="57"/>
      <c r="M328" s="56"/>
      <c r="N328" s="116"/>
      <c r="O328" s="159"/>
      <c r="P328" s="98"/>
      <c r="Q328" s="116"/>
      <c r="R328" s="258"/>
      <c r="S328" s="276"/>
      <c r="T328" s="56"/>
      <c r="U328" s="8"/>
      <c r="V328" s="273"/>
      <c r="W328" s="128"/>
      <c r="X328" s="5"/>
      <c r="Y328" s="5"/>
      <c r="Z328" s="5"/>
      <c r="AA328" s="5"/>
      <c r="AB328" s="128"/>
      <c r="AC328" s="128"/>
      <c r="AD328" s="5"/>
      <c r="AE328" s="128"/>
      <c r="AF328" s="261"/>
      <c r="AG328" s="276"/>
      <c r="AH328" s="56"/>
      <c r="AI328" s="8"/>
      <c r="AJ328" s="273"/>
      <c r="AK328" s="265" t="s">
        <v>512</v>
      </c>
      <c r="AL328" s="51">
        <v>833.3</v>
      </c>
      <c r="AM328" s="51">
        <v>833.3</v>
      </c>
      <c r="AN328" s="51">
        <v>1</v>
      </c>
      <c r="AO328" s="214">
        <f>100-'PLAN_EXEC ATÉ 2022)'!AJ376</f>
        <v>100</v>
      </c>
      <c r="AP328" s="52">
        <f t="shared" si="141"/>
        <v>1</v>
      </c>
      <c r="AQ328" s="139">
        <f>AP328*AUXILIAR!$B$56</f>
        <v>30000000</v>
      </c>
      <c r="AR328" s="73">
        <v>0</v>
      </c>
      <c r="AS328" s="182">
        <f t="shared" si="140"/>
        <v>0</v>
      </c>
      <c r="AT328" s="260">
        <f>AS328*AUXILIAR!$B$56</f>
        <v>0</v>
      </c>
      <c r="AU328" s="287"/>
      <c r="AV328" s="139"/>
      <c r="AW328" s="52"/>
      <c r="AX328" s="275"/>
      <c r="AY328" s="128"/>
      <c r="AZ328" s="5"/>
      <c r="BA328" s="5"/>
      <c r="BB328" s="5"/>
      <c r="BC328" s="5"/>
      <c r="BD328" s="128"/>
      <c r="BE328" s="128"/>
      <c r="BF328" s="5"/>
      <c r="BG328" s="128"/>
      <c r="BH328" s="261"/>
      <c r="BI328" s="272"/>
      <c r="BJ328" s="56"/>
      <c r="BK328" s="8"/>
      <c r="BL328" s="273"/>
      <c r="BM328" s="128"/>
      <c r="BN328" s="5"/>
      <c r="BO328" s="5"/>
      <c r="BP328" s="5"/>
      <c r="BQ328" s="5"/>
      <c r="BR328" s="128"/>
      <c r="BS328" s="128"/>
      <c r="BT328" s="5"/>
      <c r="BU328" s="128"/>
      <c r="BV328" s="261"/>
      <c r="BW328" s="272"/>
      <c r="BX328" s="56"/>
      <c r="BY328" s="8"/>
      <c r="BZ328" s="273"/>
      <c r="CA328" s="128"/>
      <c r="CB328" s="5"/>
      <c r="CC328" s="5"/>
      <c r="CD328" s="5"/>
      <c r="CE328" s="5"/>
      <c r="CF328" s="128"/>
      <c r="CG328" s="128"/>
      <c r="CH328" s="5"/>
      <c r="CI328" s="128"/>
      <c r="CJ328" s="261"/>
      <c r="CK328" s="272"/>
      <c r="CL328" s="56"/>
      <c r="CM328" s="8"/>
      <c r="CN328" s="273"/>
      <c r="CO328" s="284"/>
    </row>
    <row r="329" spans="1:93" ht="30">
      <c r="A329" s="306" t="s">
        <v>33</v>
      </c>
      <c r="B329" s="8" t="s">
        <v>9</v>
      </c>
      <c r="C329" s="8">
        <v>1</v>
      </c>
      <c r="D329" s="199">
        <v>163</v>
      </c>
      <c r="E329" s="118" t="s">
        <v>146</v>
      </c>
      <c r="F329" s="118" t="s">
        <v>108</v>
      </c>
      <c r="G329" s="195" t="s">
        <v>145</v>
      </c>
      <c r="H329" s="309" t="s">
        <v>188</v>
      </c>
      <c r="I329" s="127"/>
      <c r="J329" s="57"/>
      <c r="K329" s="57"/>
      <c r="L329" s="57"/>
      <c r="M329" s="56"/>
      <c r="N329" s="116"/>
      <c r="O329" s="159"/>
      <c r="P329" s="98"/>
      <c r="Q329" s="116"/>
      <c r="R329" s="258"/>
      <c r="S329" s="276"/>
      <c r="T329" s="56"/>
      <c r="U329" s="8"/>
      <c r="V329" s="273"/>
      <c r="W329" s="128"/>
      <c r="X329" s="5"/>
      <c r="Y329" s="5"/>
      <c r="Z329" s="5"/>
      <c r="AA329" s="5"/>
      <c r="AB329" s="128"/>
      <c r="AC329" s="128"/>
      <c r="AD329" s="5"/>
      <c r="AE329" s="128"/>
      <c r="AF329" s="261"/>
      <c r="AG329" s="276"/>
      <c r="AH329" s="56"/>
      <c r="AI329" s="8"/>
      <c r="AJ329" s="273"/>
      <c r="AK329" s="265" t="s">
        <v>513</v>
      </c>
      <c r="AL329" s="51">
        <v>839.8</v>
      </c>
      <c r="AM329" s="51">
        <v>839.8</v>
      </c>
      <c r="AN329" s="51">
        <v>1</v>
      </c>
      <c r="AO329" s="214">
        <f>100-'PLAN_EXEC ATÉ 2022)'!AJ377</f>
        <v>100</v>
      </c>
      <c r="AP329" s="52">
        <f t="shared" si="141"/>
        <v>1</v>
      </c>
      <c r="AQ329" s="139">
        <f>AP329*AUXILIAR!$B$56</f>
        <v>30000000</v>
      </c>
      <c r="AR329" s="73">
        <v>0</v>
      </c>
      <c r="AS329" s="182">
        <f t="shared" si="140"/>
        <v>0</v>
      </c>
      <c r="AT329" s="260">
        <f>AS329*AUXILIAR!$B$56</f>
        <v>0</v>
      </c>
      <c r="AU329" s="287"/>
      <c r="AV329" s="139"/>
      <c r="AW329" s="52"/>
      <c r="AX329" s="275"/>
      <c r="AY329" s="128"/>
      <c r="AZ329" s="5"/>
      <c r="BA329" s="5"/>
      <c r="BB329" s="5"/>
      <c r="BC329" s="5"/>
      <c r="BD329" s="128"/>
      <c r="BE329" s="128"/>
      <c r="BF329" s="5"/>
      <c r="BG329" s="128"/>
      <c r="BH329" s="261"/>
      <c r="BI329" s="272"/>
      <c r="BJ329" s="56"/>
      <c r="BK329" s="8"/>
      <c r="BL329" s="273"/>
      <c r="BM329" s="128"/>
      <c r="BN329" s="5"/>
      <c r="BO329" s="5"/>
      <c r="BP329" s="5"/>
      <c r="BQ329" s="5"/>
      <c r="BR329" s="128"/>
      <c r="BS329" s="128"/>
      <c r="BT329" s="5"/>
      <c r="BU329" s="128"/>
      <c r="BV329" s="261"/>
      <c r="BW329" s="272"/>
      <c r="BX329" s="56"/>
      <c r="BY329" s="8"/>
      <c r="BZ329" s="273"/>
      <c r="CA329" s="128"/>
      <c r="CB329" s="5"/>
      <c r="CC329" s="5"/>
      <c r="CD329" s="5"/>
      <c r="CE329" s="5"/>
      <c r="CF329" s="128"/>
      <c r="CG329" s="128"/>
      <c r="CH329" s="5"/>
      <c r="CI329" s="128"/>
      <c r="CJ329" s="261"/>
      <c r="CK329" s="272"/>
      <c r="CL329" s="56"/>
      <c r="CM329" s="8"/>
      <c r="CN329" s="273"/>
      <c r="CO329" s="284"/>
    </row>
    <row r="330" spans="1:93" ht="30">
      <c r="A330" s="306" t="s">
        <v>33</v>
      </c>
      <c r="B330" s="8" t="s">
        <v>9</v>
      </c>
      <c r="C330" s="8">
        <v>1</v>
      </c>
      <c r="D330" s="199">
        <v>163</v>
      </c>
      <c r="E330" s="118" t="s">
        <v>146</v>
      </c>
      <c r="F330" s="118" t="s">
        <v>108</v>
      </c>
      <c r="G330" s="195" t="s">
        <v>145</v>
      </c>
      <c r="H330" s="309" t="s">
        <v>188</v>
      </c>
      <c r="I330" s="127"/>
      <c r="J330" s="57"/>
      <c r="K330" s="57"/>
      <c r="L330" s="57"/>
      <c r="M330" s="56"/>
      <c r="N330" s="116"/>
      <c r="O330" s="159"/>
      <c r="P330" s="98"/>
      <c r="Q330" s="116"/>
      <c r="R330" s="258"/>
      <c r="S330" s="276"/>
      <c r="T330" s="56"/>
      <c r="U330" s="8"/>
      <c r="V330" s="273"/>
      <c r="W330" s="128"/>
      <c r="X330" s="5"/>
      <c r="Y330" s="5"/>
      <c r="Z330" s="5"/>
      <c r="AA330" s="5"/>
      <c r="AB330" s="128"/>
      <c r="AC330" s="128"/>
      <c r="AD330" s="5"/>
      <c r="AE330" s="128"/>
      <c r="AF330" s="261"/>
      <c r="AG330" s="276"/>
      <c r="AH330" s="56"/>
      <c r="AI330" s="8"/>
      <c r="AJ330" s="273"/>
      <c r="AK330" s="265" t="s">
        <v>514</v>
      </c>
      <c r="AL330" s="51">
        <v>855</v>
      </c>
      <c r="AM330" s="51">
        <v>855</v>
      </c>
      <c r="AN330" s="51">
        <v>1</v>
      </c>
      <c r="AO330" s="214">
        <f>100-'PLAN_EXEC ATÉ 2022)'!AJ378</f>
        <v>100</v>
      </c>
      <c r="AP330" s="52">
        <f t="shared" si="141"/>
        <v>1</v>
      </c>
      <c r="AQ330" s="139">
        <f>AP330*AUXILIAR!$B$56</f>
        <v>30000000</v>
      </c>
      <c r="AR330" s="73">
        <v>0</v>
      </c>
      <c r="AS330" s="182">
        <f t="shared" si="140"/>
        <v>0</v>
      </c>
      <c r="AT330" s="260">
        <f>AS330*AUXILIAR!$B$56</f>
        <v>0</v>
      </c>
      <c r="AU330" s="287"/>
      <c r="AV330" s="139"/>
      <c r="AW330" s="52"/>
      <c r="AX330" s="275"/>
      <c r="AY330" s="128"/>
      <c r="AZ330" s="5"/>
      <c r="BA330" s="5"/>
      <c r="BB330" s="5"/>
      <c r="BC330" s="5"/>
      <c r="BD330" s="128"/>
      <c r="BE330" s="128"/>
      <c r="BF330" s="5"/>
      <c r="BG330" s="128"/>
      <c r="BH330" s="261"/>
      <c r="BI330" s="272"/>
      <c r="BJ330" s="56"/>
      <c r="BK330" s="8"/>
      <c r="BL330" s="273"/>
      <c r="BM330" s="128"/>
      <c r="BN330" s="5"/>
      <c r="BO330" s="5"/>
      <c r="BP330" s="5"/>
      <c r="BQ330" s="5"/>
      <c r="BR330" s="128"/>
      <c r="BS330" s="128"/>
      <c r="BT330" s="5"/>
      <c r="BU330" s="128"/>
      <c r="BV330" s="261"/>
      <c r="BW330" s="272"/>
      <c r="BX330" s="56"/>
      <c r="BY330" s="8"/>
      <c r="BZ330" s="273"/>
      <c r="CA330" s="128"/>
      <c r="CB330" s="5"/>
      <c r="CC330" s="5"/>
      <c r="CD330" s="5"/>
      <c r="CE330" s="5"/>
      <c r="CF330" s="128"/>
      <c r="CG330" s="128"/>
      <c r="CH330" s="5"/>
      <c r="CI330" s="128"/>
      <c r="CJ330" s="261"/>
      <c r="CK330" s="272"/>
      <c r="CL330" s="56"/>
      <c r="CM330" s="8"/>
      <c r="CN330" s="273"/>
      <c r="CO330" s="284"/>
    </row>
    <row r="331" spans="1:93" ht="30">
      <c r="A331" s="306" t="s">
        <v>33</v>
      </c>
      <c r="B331" s="8" t="s">
        <v>9</v>
      </c>
      <c r="C331" s="8">
        <v>1</v>
      </c>
      <c r="D331" s="199">
        <v>163</v>
      </c>
      <c r="E331" s="118" t="s">
        <v>146</v>
      </c>
      <c r="F331" s="118" t="s">
        <v>108</v>
      </c>
      <c r="G331" s="195" t="s">
        <v>145</v>
      </c>
      <c r="H331" s="309" t="s">
        <v>188</v>
      </c>
      <c r="I331" s="127"/>
      <c r="J331" s="57"/>
      <c r="K331" s="57"/>
      <c r="L331" s="57"/>
      <c r="M331" s="56"/>
      <c r="N331" s="116"/>
      <c r="O331" s="159"/>
      <c r="P331" s="98"/>
      <c r="Q331" s="116"/>
      <c r="R331" s="258"/>
      <c r="S331" s="276"/>
      <c r="T331" s="56"/>
      <c r="U331" s="8"/>
      <c r="V331" s="273"/>
      <c r="W331" s="128"/>
      <c r="X331" s="5"/>
      <c r="Y331" s="5"/>
      <c r="Z331" s="5"/>
      <c r="AA331" s="5"/>
      <c r="AB331" s="128"/>
      <c r="AC331" s="128"/>
      <c r="AD331" s="5"/>
      <c r="AE331" s="128"/>
      <c r="AF331" s="261"/>
      <c r="AG331" s="276"/>
      <c r="AH331" s="56"/>
      <c r="AI331" s="8"/>
      <c r="AJ331" s="273"/>
      <c r="AK331" s="265" t="s">
        <v>519</v>
      </c>
      <c r="AL331" s="51">
        <v>102</v>
      </c>
      <c r="AM331" s="51">
        <v>102</v>
      </c>
      <c r="AN331" s="51">
        <v>1</v>
      </c>
      <c r="AO331" s="214">
        <f>100-'PLAN_EXEC ATÉ 2022)'!AJ379</f>
        <v>0</v>
      </c>
      <c r="AP331" s="52">
        <f t="shared" si="141"/>
        <v>0</v>
      </c>
      <c r="AQ331" s="139">
        <f>AP331*AUXILIAR!$B$57</f>
        <v>0</v>
      </c>
      <c r="AR331" s="73">
        <v>0</v>
      </c>
      <c r="AS331" s="182">
        <f t="shared" si="140"/>
        <v>0</v>
      </c>
      <c r="AT331" s="260">
        <f>AS331*AUXILIAR!$B$56</f>
        <v>0</v>
      </c>
      <c r="AU331" s="287"/>
      <c r="AV331" s="139"/>
      <c r="AW331" s="52"/>
      <c r="AX331" s="275"/>
      <c r="AY331" s="128"/>
      <c r="AZ331" s="5"/>
      <c r="BA331" s="5"/>
      <c r="BB331" s="5"/>
      <c r="BC331" s="5"/>
      <c r="BD331" s="128"/>
      <c r="BE331" s="128"/>
      <c r="BF331" s="5"/>
      <c r="BG331" s="128"/>
      <c r="BH331" s="261"/>
      <c r="BI331" s="272"/>
      <c r="BJ331" s="56"/>
      <c r="BK331" s="8"/>
      <c r="BL331" s="273"/>
      <c r="BM331" s="128"/>
      <c r="BN331" s="5"/>
      <c r="BO331" s="5"/>
      <c r="BP331" s="5"/>
      <c r="BQ331" s="5"/>
      <c r="BR331" s="128"/>
      <c r="BS331" s="128"/>
      <c r="BT331" s="5"/>
      <c r="BU331" s="128"/>
      <c r="BV331" s="261"/>
      <c r="BW331" s="272"/>
      <c r="BX331" s="56"/>
      <c r="BY331" s="8"/>
      <c r="BZ331" s="273"/>
      <c r="CA331" s="128"/>
      <c r="CB331" s="5"/>
      <c r="CC331" s="5"/>
      <c r="CD331" s="5"/>
      <c r="CE331" s="5"/>
      <c r="CF331" s="128"/>
      <c r="CG331" s="128"/>
      <c r="CH331" s="5"/>
      <c r="CI331" s="128"/>
      <c r="CJ331" s="261"/>
      <c r="CK331" s="272"/>
      <c r="CL331" s="56"/>
      <c r="CM331" s="8"/>
      <c r="CN331" s="273"/>
      <c r="CO331" s="284"/>
    </row>
    <row r="332" spans="1:93" ht="30">
      <c r="A332" s="306" t="s">
        <v>33</v>
      </c>
      <c r="B332" s="8" t="s">
        <v>9</v>
      </c>
      <c r="C332" s="8">
        <v>1</v>
      </c>
      <c r="D332" s="199">
        <v>163</v>
      </c>
      <c r="E332" s="118" t="s">
        <v>146</v>
      </c>
      <c r="F332" s="118" t="s">
        <v>108</v>
      </c>
      <c r="G332" s="195" t="s">
        <v>145</v>
      </c>
      <c r="H332" s="309" t="s">
        <v>188</v>
      </c>
      <c r="I332" s="127"/>
      <c r="J332" s="57"/>
      <c r="K332" s="57"/>
      <c r="L332" s="57"/>
      <c r="M332" s="56"/>
      <c r="N332" s="116"/>
      <c r="O332" s="159"/>
      <c r="P332" s="98"/>
      <c r="Q332" s="116"/>
      <c r="R332" s="258"/>
      <c r="S332" s="276"/>
      <c r="T332" s="56"/>
      <c r="U332" s="8"/>
      <c r="V332" s="273"/>
      <c r="W332" s="128"/>
      <c r="X332" s="5"/>
      <c r="Y332" s="5"/>
      <c r="Z332" s="5"/>
      <c r="AA332" s="5"/>
      <c r="AB332" s="128"/>
      <c r="AC332" s="128"/>
      <c r="AD332" s="5"/>
      <c r="AE332" s="128"/>
      <c r="AF332" s="261"/>
      <c r="AG332" s="276"/>
      <c r="AH332" s="56"/>
      <c r="AI332" s="8"/>
      <c r="AJ332" s="273"/>
      <c r="AK332" s="265" t="s">
        <v>520</v>
      </c>
      <c r="AL332" s="51">
        <v>107</v>
      </c>
      <c r="AM332" s="51">
        <v>107</v>
      </c>
      <c r="AN332" s="51">
        <v>1</v>
      </c>
      <c r="AO332" s="214">
        <f>100-'PLAN_EXEC ATÉ 2022)'!AJ380</f>
        <v>0</v>
      </c>
      <c r="AP332" s="52">
        <f t="shared" si="141"/>
        <v>0</v>
      </c>
      <c r="AQ332" s="139">
        <f>AP332*AUXILIAR!$B$57</f>
        <v>0</v>
      </c>
      <c r="AR332" s="73">
        <v>0</v>
      </c>
      <c r="AS332" s="182">
        <f t="shared" si="140"/>
        <v>0</v>
      </c>
      <c r="AT332" s="260">
        <f>AS332*AUXILIAR!$B$56</f>
        <v>0</v>
      </c>
      <c r="AU332" s="287"/>
      <c r="AV332" s="139"/>
      <c r="AW332" s="52"/>
      <c r="AX332" s="275"/>
      <c r="AY332" s="128"/>
      <c r="AZ332" s="5"/>
      <c r="BA332" s="5"/>
      <c r="BB332" s="5"/>
      <c r="BC332" s="5"/>
      <c r="BD332" s="128"/>
      <c r="BE332" s="128"/>
      <c r="BF332" s="5"/>
      <c r="BG332" s="128"/>
      <c r="BH332" s="261"/>
      <c r="BI332" s="272"/>
      <c r="BJ332" s="56"/>
      <c r="BK332" s="8"/>
      <c r="BL332" s="273"/>
      <c r="BM332" s="128"/>
      <c r="BN332" s="5"/>
      <c r="BO332" s="5"/>
      <c r="BP332" s="5"/>
      <c r="BQ332" s="5"/>
      <c r="BR332" s="128"/>
      <c r="BS332" s="128"/>
      <c r="BT332" s="5"/>
      <c r="BU332" s="128"/>
      <c r="BV332" s="261"/>
      <c r="BW332" s="272"/>
      <c r="BX332" s="56"/>
      <c r="BY332" s="8"/>
      <c r="BZ332" s="273"/>
      <c r="CA332" s="128"/>
      <c r="CB332" s="5"/>
      <c r="CC332" s="5"/>
      <c r="CD332" s="5"/>
      <c r="CE332" s="5"/>
      <c r="CF332" s="128"/>
      <c r="CG332" s="128"/>
      <c r="CH332" s="5"/>
      <c r="CI332" s="128"/>
      <c r="CJ332" s="261"/>
      <c r="CK332" s="272"/>
      <c r="CL332" s="56"/>
      <c r="CM332" s="8"/>
      <c r="CN332" s="273"/>
      <c r="CO332" s="284"/>
    </row>
    <row r="333" spans="1:93" ht="30">
      <c r="A333" s="306" t="s">
        <v>33</v>
      </c>
      <c r="B333" s="8" t="s">
        <v>9</v>
      </c>
      <c r="C333" s="8">
        <v>1</v>
      </c>
      <c r="D333" s="199">
        <v>163</v>
      </c>
      <c r="E333" s="118" t="s">
        <v>146</v>
      </c>
      <c r="F333" s="118" t="s">
        <v>108</v>
      </c>
      <c r="G333" s="195" t="s">
        <v>145</v>
      </c>
      <c r="H333" s="309" t="s">
        <v>188</v>
      </c>
      <c r="I333" s="127"/>
      <c r="J333" s="57"/>
      <c r="K333" s="57"/>
      <c r="L333" s="57"/>
      <c r="M333" s="56"/>
      <c r="N333" s="116"/>
      <c r="O333" s="159"/>
      <c r="P333" s="98"/>
      <c r="Q333" s="116"/>
      <c r="R333" s="258"/>
      <c r="S333" s="276"/>
      <c r="T333" s="56"/>
      <c r="U333" s="8"/>
      <c r="V333" s="273"/>
      <c r="W333" s="128"/>
      <c r="X333" s="5"/>
      <c r="Y333" s="5"/>
      <c r="Z333" s="5"/>
      <c r="AA333" s="5"/>
      <c r="AB333" s="128"/>
      <c r="AC333" s="128"/>
      <c r="AD333" s="5"/>
      <c r="AE333" s="128"/>
      <c r="AF333" s="261"/>
      <c r="AG333" s="276"/>
      <c r="AH333" s="56"/>
      <c r="AI333" s="8"/>
      <c r="AJ333" s="273"/>
      <c r="AK333" s="265" t="s">
        <v>521</v>
      </c>
      <c r="AL333" s="51">
        <v>787.3</v>
      </c>
      <c r="AM333" s="51">
        <v>787.3</v>
      </c>
      <c r="AN333" s="51">
        <v>1</v>
      </c>
      <c r="AO333" s="214">
        <f>100-'PLAN_EXEC ATÉ 2022)'!AJ381</f>
        <v>100</v>
      </c>
      <c r="AP333" s="52">
        <f t="shared" si="141"/>
        <v>1</v>
      </c>
      <c r="AQ333" s="139">
        <f>AP333*AUXILIAR!$B$57</f>
        <v>20000000</v>
      </c>
      <c r="AR333" s="73">
        <v>0</v>
      </c>
      <c r="AS333" s="182">
        <f t="shared" si="140"/>
        <v>0</v>
      </c>
      <c r="AT333" s="260">
        <f>AS333*AUXILIAR!$B$56</f>
        <v>0</v>
      </c>
      <c r="AU333" s="287"/>
      <c r="AV333" s="139"/>
      <c r="AW333" s="52"/>
      <c r="AX333" s="275"/>
      <c r="AY333" s="128"/>
      <c r="AZ333" s="5"/>
      <c r="BA333" s="5"/>
      <c r="BB333" s="5"/>
      <c r="BC333" s="5"/>
      <c r="BD333" s="128"/>
      <c r="BE333" s="128"/>
      <c r="BF333" s="5"/>
      <c r="BG333" s="128"/>
      <c r="BH333" s="261"/>
      <c r="BI333" s="272"/>
      <c r="BJ333" s="56"/>
      <c r="BK333" s="8"/>
      <c r="BL333" s="273"/>
      <c r="BM333" s="128"/>
      <c r="BN333" s="5"/>
      <c r="BO333" s="5"/>
      <c r="BP333" s="5"/>
      <c r="BQ333" s="5"/>
      <c r="BR333" s="128"/>
      <c r="BS333" s="128"/>
      <c r="BT333" s="5"/>
      <c r="BU333" s="128"/>
      <c r="BV333" s="261"/>
      <c r="BW333" s="272"/>
      <c r="BX333" s="56"/>
      <c r="BY333" s="8"/>
      <c r="BZ333" s="273"/>
      <c r="CA333" s="128"/>
      <c r="CB333" s="5"/>
      <c r="CC333" s="5"/>
      <c r="CD333" s="5"/>
      <c r="CE333" s="5"/>
      <c r="CF333" s="128"/>
      <c r="CG333" s="128"/>
      <c r="CH333" s="5"/>
      <c r="CI333" s="128"/>
      <c r="CJ333" s="261"/>
      <c r="CK333" s="272"/>
      <c r="CL333" s="56"/>
      <c r="CM333" s="8"/>
      <c r="CN333" s="273"/>
      <c r="CO333" s="284"/>
    </row>
    <row r="334" spans="1:93" ht="30">
      <c r="A334" s="306" t="s">
        <v>33</v>
      </c>
      <c r="B334" s="8" t="s">
        <v>9</v>
      </c>
      <c r="C334" s="8">
        <v>1</v>
      </c>
      <c r="D334" s="199">
        <v>163</v>
      </c>
      <c r="E334" s="118" t="s">
        <v>146</v>
      </c>
      <c r="F334" s="118" t="s">
        <v>108</v>
      </c>
      <c r="G334" s="195" t="s">
        <v>145</v>
      </c>
      <c r="H334" s="309" t="s">
        <v>188</v>
      </c>
      <c r="I334" s="127"/>
      <c r="J334" s="57"/>
      <c r="K334" s="57"/>
      <c r="L334" s="57"/>
      <c r="M334" s="56"/>
      <c r="N334" s="116"/>
      <c r="O334" s="159"/>
      <c r="P334" s="98"/>
      <c r="Q334" s="116"/>
      <c r="R334" s="258"/>
      <c r="S334" s="276"/>
      <c r="T334" s="56"/>
      <c r="U334" s="8"/>
      <c r="V334" s="273"/>
      <c r="W334" s="128"/>
      <c r="X334" s="5"/>
      <c r="Y334" s="5"/>
      <c r="Z334" s="5"/>
      <c r="AA334" s="5"/>
      <c r="AB334" s="128"/>
      <c r="AC334" s="128"/>
      <c r="AD334" s="5"/>
      <c r="AE334" s="128"/>
      <c r="AF334" s="261"/>
      <c r="AG334" s="276"/>
      <c r="AH334" s="56"/>
      <c r="AI334" s="8"/>
      <c r="AJ334" s="273"/>
      <c r="AK334" s="265" t="s">
        <v>522</v>
      </c>
      <c r="AL334" s="51">
        <v>119.9</v>
      </c>
      <c r="AM334" s="51">
        <v>119.9</v>
      </c>
      <c r="AN334" s="51">
        <v>1</v>
      </c>
      <c r="AO334" s="214">
        <f>100-'PLAN_EXEC ATÉ 2022)'!AJ382</f>
        <v>100</v>
      </c>
      <c r="AP334" s="52">
        <f t="shared" si="141"/>
        <v>1</v>
      </c>
      <c r="AQ334" s="139">
        <f>AP334*AUXILIAR!$B$57</f>
        <v>20000000</v>
      </c>
      <c r="AR334" s="73">
        <v>0</v>
      </c>
      <c r="AS334" s="182">
        <f t="shared" si="140"/>
        <v>0</v>
      </c>
      <c r="AT334" s="260">
        <f>AS334*AUXILIAR!$B$56</f>
        <v>0</v>
      </c>
      <c r="AU334" s="287"/>
      <c r="AV334" s="139"/>
      <c r="AW334" s="52"/>
      <c r="AX334" s="275"/>
      <c r="AY334" s="128"/>
      <c r="AZ334" s="5"/>
      <c r="BA334" s="5"/>
      <c r="BB334" s="5"/>
      <c r="BC334" s="5"/>
      <c r="BD334" s="128"/>
      <c r="BE334" s="128"/>
      <c r="BF334" s="5"/>
      <c r="BG334" s="128"/>
      <c r="BH334" s="261"/>
      <c r="BI334" s="272"/>
      <c r="BJ334" s="56"/>
      <c r="BK334" s="8"/>
      <c r="BL334" s="273"/>
      <c r="BM334" s="128"/>
      <c r="BN334" s="5"/>
      <c r="BO334" s="5"/>
      <c r="BP334" s="5"/>
      <c r="BQ334" s="5"/>
      <c r="BR334" s="128"/>
      <c r="BS334" s="128"/>
      <c r="BT334" s="5"/>
      <c r="BU334" s="128"/>
      <c r="BV334" s="261"/>
      <c r="BW334" s="272"/>
      <c r="BX334" s="56"/>
      <c r="BY334" s="8"/>
      <c r="BZ334" s="273"/>
      <c r="CA334" s="128"/>
      <c r="CB334" s="5"/>
      <c r="CC334" s="5"/>
      <c r="CD334" s="5"/>
      <c r="CE334" s="5"/>
      <c r="CF334" s="128"/>
      <c r="CG334" s="128"/>
      <c r="CH334" s="5"/>
      <c r="CI334" s="128"/>
      <c r="CJ334" s="261"/>
      <c r="CK334" s="272"/>
      <c r="CL334" s="56"/>
      <c r="CM334" s="8"/>
      <c r="CN334" s="273"/>
      <c r="CO334" s="284"/>
    </row>
    <row r="335" spans="1:93" ht="30">
      <c r="A335" s="306" t="s">
        <v>33</v>
      </c>
      <c r="B335" s="8" t="s">
        <v>9</v>
      </c>
      <c r="C335" s="8">
        <v>1</v>
      </c>
      <c r="D335" s="199">
        <v>163</v>
      </c>
      <c r="E335" s="118" t="s">
        <v>146</v>
      </c>
      <c r="F335" s="118" t="s">
        <v>108</v>
      </c>
      <c r="G335" s="195" t="s">
        <v>145</v>
      </c>
      <c r="H335" s="309" t="s">
        <v>188</v>
      </c>
      <c r="I335" s="127"/>
      <c r="J335" s="57"/>
      <c r="K335" s="57"/>
      <c r="L335" s="57"/>
      <c r="M335" s="56"/>
      <c r="N335" s="116"/>
      <c r="O335" s="159"/>
      <c r="P335" s="98"/>
      <c r="Q335" s="116"/>
      <c r="R335" s="258"/>
      <c r="S335" s="276"/>
      <c r="T335" s="56"/>
      <c r="U335" s="8"/>
      <c r="V335" s="273"/>
      <c r="W335" s="128"/>
      <c r="X335" s="5"/>
      <c r="Y335" s="5"/>
      <c r="Z335" s="5"/>
      <c r="AA335" s="5"/>
      <c r="AB335" s="128"/>
      <c r="AC335" s="128"/>
      <c r="AD335" s="5"/>
      <c r="AE335" s="128"/>
      <c r="AF335" s="261"/>
      <c r="AG335" s="276"/>
      <c r="AH335" s="56"/>
      <c r="AI335" s="8"/>
      <c r="AJ335" s="273"/>
      <c r="AK335" s="265" t="s">
        <v>523</v>
      </c>
      <c r="AL335" s="51">
        <v>32</v>
      </c>
      <c r="AM335" s="51">
        <v>32</v>
      </c>
      <c r="AN335" s="51">
        <v>1</v>
      </c>
      <c r="AO335" s="214">
        <f>100-'PLAN_EXEC ATÉ 2022)'!AJ383</f>
        <v>0</v>
      </c>
      <c r="AP335" s="52">
        <f t="shared" si="141"/>
        <v>0</v>
      </c>
      <c r="AQ335" s="139">
        <f>AP335*AUXILIAR!$B$58</f>
        <v>0</v>
      </c>
      <c r="AR335" s="73">
        <v>0</v>
      </c>
      <c r="AS335" s="182">
        <f t="shared" si="140"/>
        <v>0</v>
      </c>
      <c r="AT335" s="260">
        <f>AS335*AUXILIAR!$B$56</f>
        <v>0</v>
      </c>
      <c r="AU335" s="287"/>
      <c r="AV335" s="139"/>
      <c r="AW335" s="52"/>
      <c r="AX335" s="275"/>
      <c r="AY335" s="128"/>
      <c r="AZ335" s="5"/>
      <c r="BA335" s="5"/>
      <c r="BB335" s="5"/>
      <c r="BC335" s="5"/>
      <c r="BD335" s="128"/>
      <c r="BE335" s="128"/>
      <c r="BF335" s="5"/>
      <c r="BG335" s="128"/>
      <c r="BH335" s="261"/>
      <c r="BI335" s="272"/>
      <c r="BJ335" s="56"/>
      <c r="BK335" s="8"/>
      <c r="BL335" s="273"/>
      <c r="BM335" s="128"/>
      <c r="BN335" s="5"/>
      <c r="BO335" s="5"/>
      <c r="BP335" s="5"/>
      <c r="BQ335" s="5"/>
      <c r="BR335" s="128"/>
      <c r="BS335" s="128"/>
      <c r="BT335" s="5"/>
      <c r="BU335" s="128"/>
      <c r="BV335" s="261"/>
      <c r="BW335" s="272"/>
      <c r="BX335" s="56"/>
      <c r="BY335" s="8"/>
      <c r="BZ335" s="273"/>
      <c r="CA335" s="128"/>
      <c r="CB335" s="5"/>
      <c r="CC335" s="5"/>
      <c r="CD335" s="5"/>
      <c r="CE335" s="5"/>
      <c r="CF335" s="128"/>
      <c r="CG335" s="128"/>
      <c r="CH335" s="5"/>
      <c r="CI335" s="128"/>
      <c r="CJ335" s="261"/>
      <c r="CK335" s="272"/>
      <c r="CL335" s="56"/>
      <c r="CM335" s="8"/>
      <c r="CN335" s="273"/>
      <c r="CO335" s="284"/>
    </row>
    <row r="336" spans="1:93" ht="30">
      <c r="A336" s="306" t="s">
        <v>33</v>
      </c>
      <c r="B336" s="8" t="s">
        <v>9</v>
      </c>
      <c r="C336" s="8">
        <v>1</v>
      </c>
      <c r="D336" s="199">
        <v>163</v>
      </c>
      <c r="E336" s="118" t="s">
        <v>146</v>
      </c>
      <c r="F336" s="118" t="s">
        <v>108</v>
      </c>
      <c r="G336" s="195" t="s">
        <v>145</v>
      </c>
      <c r="H336" s="309" t="s">
        <v>188</v>
      </c>
      <c r="I336" s="127"/>
      <c r="J336" s="57"/>
      <c r="K336" s="57"/>
      <c r="L336" s="57"/>
      <c r="M336" s="56"/>
      <c r="N336" s="116"/>
      <c r="O336" s="159"/>
      <c r="P336" s="98"/>
      <c r="Q336" s="116"/>
      <c r="R336" s="258"/>
      <c r="S336" s="276"/>
      <c r="T336" s="56"/>
      <c r="U336" s="8"/>
      <c r="V336" s="273"/>
      <c r="W336" s="128"/>
      <c r="X336" s="5"/>
      <c r="Y336" s="5"/>
      <c r="Z336" s="5"/>
      <c r="AA336" s="5"/>
      <c r="AB336" s="128"/>
      <c r="AC336" s="128"/>
      <c r="AD336" s="5"/>
      <c r="AE336" s="128"/>
      <c r="AF336" s="261"/>
      <c r="AG336" s="276"/>
      <c r="AH336" s="56"/>
      <c r="AI336" s="8"/>
      <c r="AJ336" s="273"/>
      <c r="AK336" s="265" t="s">
        <v>524</v>
      </c>
      <c r="AL336" s="51">
        <v>56.43</v>
      </c>
      <c r="AM336" s="51">
        <v>56.43</v>
      </c>
      <c r="AN336" s="51">
        <v>1</v>
      </c>
      <c r="AO336" s="214">
        <f>100-'PLAN_EXEC ATÉ 2022)'!AJ384</f>
        <v>0</v>
      </c>
      <c r="AP336" s="52">
        <f t="shared" si="141"/>
        <v>0</v>
      </c>
      <c r="AQ336" s="139">
        <f>AP336*AUXILIAR!$B$58</f>
        <v>0</v>
      </c>
      <c r="AR336" s="73">
        <v>0</v>
      </c>
      <c r="AS336" s="182">
        <f t="shared" si="140"/>
        <v>0</v>
      </c>
      <c r="AT336" s="260">
        <f>AS336*AUXILIAR!$B$56</f>
        <v>0</v>
      </c>
      <c r="AU336" s="287"/>
      <c r="AV336" s="139"/>
      <c r="AW336" s="52"/>
      <c r="AX336" s="275"/>
      <c r="AY336" s="128"/>
      <c r="AZ336" s="5"/>
      <c r="BA336" s="5"/>
      <c r="BB336" s="5"/>
      <c r="BC336" s="5"/>
      <c r="BD336" s="128"/>
      <c r="BE336" s="128"/>
      <c r="BF336" s="5"/>
      <c r="BG336" s="128"/>
      <c r="BH336" s="261"/>
      <c r="BI336" s="272"/>
      <c r="BJ336" s="56"/>
      <c r="BK336" s="8"/>
      <c r="BL336" s="273"/>
      <c r="BM336" s="128"/>
      <c r="BN336" s="5"/>
      <c r="BO336" s="5"/>
      <c r="BP336" s="5"/>
      <c r="BQ336" s="5"/>
      <c r="BR336" s="128"/>
      <c r="BS336" s="128"/>
      <c r="BT336" s="5"/>
      <c r="BU336" s="128"/>
      <c r="BV336" s="261"/>
      <c r="BW336" s="272"/>
      <c r="BX336" s="56"/>
      <c r="BY336" s="8"/>
      <c r="BZ336" s="273"/>
      <c r="CA336" s="128"/>
      <c r="CB336" s="5"/>
      <c r="CC336" s="5"/>
      <c r="CD336" s="5"/>
      <c r="CE336" s="5"/>
      <c r="CF336" s="128"/>
      <c r="CG336" s="128"/>
      <c r="CH336" s="5"/>
      <c r="CI336" s="128"/>
      <c r="CJ336" s="261"/>
      <c r="CK336" s="272"/>
      <c r="CL336" s="56"/>
      <c r="CM336" s="8"/>
      <c r="CN336" s="273"/>
      <c r="CO336" s="284"/>
    </row>
    <row r="337" spans="1:93" ht="30">
      <c r="A337" s="306" t="s">
        <v>33</v>
      </c>
      <c r="B337" s="8" t="s">
        <v>9</v>
      </c>
      <c r="C337" s="8">
        <v>1</v>
      </c>
      <c r="D337" s="199">
        <v>163</v>
      </c>
      <c r="E337" s="118" t="s">
        <v>146</v>
      </c>
      <c r="F337" s="118" t="s">
        <v>108</v>
      </c>
      <c r="G337" s="195" t="s">
        <v>145</v>
      </c>
      <c r="H337" s="309" t="s">
        <v>188</v>
      </c>
      <c r="I337" s="127"/>
      <c r="J337" s="57"/>
      <c r="K337" s="57"/>
      <c r="L337" s="57"/>
      <c r="M337" s="56"/>
      <c r="N337" s="116"/>
      <c r="O337" s="159"/>
      <c r="P337" s="98"/>
      <c r="Q337" s="116"/>
      <c r="R337" s="258"/>
      <c r="S337" s="276"/>
      <c r="T337" s="56"/>
      <c r="U337" s="8"/>
      <c r="V337" s="273"/>
      <c r="W337" s="128"/>
      <c r="X337" s="5"/>
      <c r="Y337" s="5"/>
      <c r="Z337" s="5"/>
      <c r="AA337" s="5"/>
      <c r="AB337" s="128"/>
      <c r="AC337" s="128"/>
      <c r="AD337" s="5"/>
      <c r="AE337" s="128"/>
      <c r="AF337" s="261"/>
      <c r="AG337" s="276"/>
      <c r="AH337" s="56"/>
      <c r="AI337" s="8"/>
      <c r="AJ337" s="273"/>
      <c r="AK337" s="265" t="s">
        <v>525</v>
      </c>
      <c r="AL337" s="51">
        <v>548</v>
      </c>
      <c r="AM337" s="51">
        <v>548</v>
      </c>
      <c r="AN337" s="51">
        <v>1</v>
      </c>
      <c r="AO337" s="214">
        <f>100-'PLAN_EXEC ATÉ 2022)'!AJ385</f>
        <v>100</v>
      </c>
      <c r="AP337" s="52">
        <f t="shared" si="141"/>
        <v>1</v>
      </c>
      <c r="AQ337" s="139">
        <f>AP337*AUXILIAR!$B$58</f>
        <v>10000000</v>
      </c>
      <c r="AR337" s="73">
        <v>0</v>
      </c>
      <c r="AS337" s="182">
        <f t="shared" si="140"/>
        <v>0</v>
      </c>
      <c r="AT337" s="260">
        <f>AS337*AUXILIAR!$B$56</f>
        <v>0</v>
      </c>
      <c r="AU337" s="287"/>
      <c r="AV337" s="139"/>
      <c r="AW337" s="52"/>
      <c r="AX337" s="275"/>
      <c r="AY337" s="128"/>
      <c r="AZ337" s="5"/>
      <c r="BA337" s="5"/>
      <c r="BB337" s="5"/>
      <c r="BC337" s="5"/>
      <c r="BD337" s="128"/>
      <c r="BE337" s="128"/>
      <c r="BF337" s="5"/>
      <c r="BG337" s="128"/>
      <c r="BH337" s="261"/>
      <c r="BI337" s="272"/>
      <c r="BJ337" s="56"/>
      <c r="BK337" s="8"/>
      <c r="BL337" s="273"/>
      <c r="BM337" s="128"/>
      <c r="BN337" s="5"/>
      <c r="BO337" s="5"/>
      <c r="BP337" s="5"/>
      <c r="BQ337" s="5"/>
      <c r="BR337" s="128"/>
      <c r="BS337" s="128"/>
      <c r="BT337" s="5"/>
      <c r="BU337" s="128"/>
      <c r="BV337" s="261"/>
      <c r="BW337" s="272"/>
      <c r="BX337" s="56"/>
      <c r="BY337" s="8"/>
      <c r="BZ337" s="273"/>
      <c r="CA337" s="128"/>
      <c r="CB337" s="5"/>
      <c r="CC337" s="5"/>
      <c r="CD337" s="5"/>
      <c r="CE337" s="5"/>
      <c r="CF337" s="128"/>
      <c r="CG337" s="128"/>
      <c r="CH337" s="5"/>
      <c r="CI337" s="128"/>
      <c r="CJ337" s="261"/>
      <c r="CK337" s="272"/>
      <c r="CL337" s="56"/>
      <c r="CM337" s="8"/>
      <c r="CN337" s="273"/>
      <c r="CO337" s="284"/>
    </row>
    <row r="338" spans="1:93" ht="30">
      <c r="A338" s="306" t="s">
        <v>33</v>
      </c>
      <c r="B338" s="8" t="s">
        <v>9</v>
      </c>
      <c r="C338" s="8">
        <v>1</v>
      </c>
      <c r="D338" s="199">
        <v>163</v>
      </c>
      <c r="E338" s="118" t="s">
        <v>146</v>
      </c>
      <c r="F338" s="118" t="s">
        <v>108</v>
      </c>
      <c r="G338" s="195" t="s">
        <v>145</v>
      </c>
      <c r="H338" s="309" t="s">
        <v>188</v>
      </c>
      <c r="I338" s="127"/>
      <c r="J338" s="57"/>
      <c r="K338" s="57"/>
      <c r="L338" s="57"/>
      <c r="M338" s="56"/>
      <c r="N338" s="116"/>
      <c r="O338" s="159"/>
      <c r="P338" s="98"/>
      <c r="Q338" s="116"/>
      <c r="R338" s="258"/>
      <c r="S338" s="276"/>
      <c r="T338" s="56"/>
      <c r="U338" s="8"/>
      <c r="V338" s="273"/>
      <c r="W338" s="128"/>
      <c r="X338" s="5"/>
      <c r="Y338" s="5"/>
      <c r="Z338" s="5"/>
      <c r="AA338" s="5"/>
      <c r="AB338" s="128"/>
      <c r="AC338" s="128"/>
      <c r="AD338" s="5"/>
      <c r="AE338" s="128"/>
      <c r="AF338" s="261"/>
      <c r="AG338" s="276"/>
      <c r="AH338" s="56"/>
      <c r="AI338" s="8"/>
      <c r="AJ338" s="273"/>
      <c r="AK338" s="265" t="s">
        <v>526</v>
      </c>
      <c r="AL338" s="51">
        <v>620</v>
      </c>
      <c r="AM338" s="51">
        <v>620</v>
      </c>
      <c r="AN338" s="51">
        <v>1</v>
      </c>
      <c r="AO338" s="214">
        <f>100-'PLAN_EXEC ATÉ 2022)'!AJ386</f>
        <v>100</v>
      </c>
      <c r="AP338" s="52">
        <f t="shared" si="141"/>
        <v>1</v>
      </c>
      <c r="AQ338" s="139">
        <f>AP338*AUXILIAR!$B$58</f>
        <v>10000000</v>
      </c>
      <c r="AR338" s="73">
        <v>0</v>
      </c>
      <c r="AS338" s="182">
        <f t="shared" si="140"/>
        <v>0</v>
      </c>
      <c r="AT338" s="260">
        <f>AS338*AUXILIAR!$B$56</f>
        <v>0</v>
      </c>
      <c r="AU338" s="287"/>
      <c r="AV338" s="139"/>
      <c r="AW338" s="52"/>
      <c r="AX338" s="275"/>
      <c r="AY338" s="128"/>
      <c r="AZ338" s="5"/>
      <c r="BA338" s="5"/>
      <c r="BB338" s="5"/>
      <c r="BC338" s="5"/>
      <c r="BD338" s="128"/>
      <c r="BE338" s="128"/>
      <c r="BF338" s="5"/>
      <c r="BG338" s="128"/>
      <c r="BH338" s="261"/>
      <c r="BI338" s="272"/>
      <c r="BJ338" s="56"/>
      <c r="BK338" s="8"/>
      <c r="BL338" s="273"/>
      <c r="BM338" s="128"/>
      <c r="BN338" s="5"/>
      <c r="BO338" s="5"/>
      <c r="BP338" s="5"/>
      <c r="BQ338" s="5"/>
      <c r="BR338" s="128"/>
      <c r="BS338" s="128"/>
      <c r="BT338" s="5"/>
      <c r="BU338" s="128"/>
      <c r="BV338" s="261"/>
      <c r="BW338" s="272"/>
      <c r="BX338" s="56"/>
      <c r="BY338" s="8"/>
      <c r="BZ338" s="273"/>
      <c r="CA338" s="128"/>
      <c r="CB338" s="5"/>
      <c r="CC338" s="5"/>
      <c r="CD338" s="5"/>
      <c r="CE338" s="5"/>
      <c r="CF338" s="128"/>
      <c r="CG338" s="128"/>
      <c r="CH338" s="5"/>
      <c r="CI338" s="128"/>
      <c r="CJ338" s="261"/>
      <c r="CK338" s="272"/>
      <c r="CL338" s="56"/>
      <c r="CM338" s="8"/>
      <c r="CN338" s="273"/>
      <c r="CO338" s="284"/>
    </row>
    <row r="339" spans="1:93" ht="30">
      <c r="A339" s="306" t="s">
        <v>33</v>
      </c>
      <c r="B339" s="8" t="s">
        <v>9</v>
      </c>
      <c r="C339" s="8">
        <v>1</v>
      </c>
      <c r="D339" s="199">
        <v>163</v>
      </c>
      <c r="E339" s="118" t="s">
        <v>146</v>
      </c>
      <c r="F339" s="118" t="s">
        <v>108</v>
      </c>
      <c r="G339" s="195" t="s">
        <v>145</v>
      </c>
      <c r="H339" s="309" t="s">
        <v>188</v>
      </c>
      <c r="I339" s="127"/>
      <c r="J339" s="57"/>
      <c r="K339" s="57"/>
      <c r="L339" s="57"/>
      <c r="M339" s="56"/>
      <c r="N339" s="116"/>
      <c r="O339" s="159"/>
      <c r="P339" s="98"/>
      <c r="Q339" s="116"/>
      <c r="R339" s="258"/>
      <c r="S339" s="276"/>
      <c r="T339" s="56"/>
      <c r="U339" s="8"/>
      <c r="V339" s="273"/>
      <c r="W339" s="128"/>
      <c r="X339" s="5"/>
      <c r="Y339" s="5"/>
      <c r="Z339" s="5"/>
      <c r="AA339" s="5"/>
      <c r="AB339" s="128"/>
      <c r="AC339" s="128"/>
      <c r="AD339" s="5"/>
      <c r="AE339" s="128"/>
      <c r="AF339" s="261"/>
      <c r="AG339" s="276"/>
      <c r="AH339" s="56"/>
      <c r="AI339" s="8"/>
      <c r="AJ339" s="273"/>
      <c r="AK339" s="265" t="s">
        <v>527</v>
      </c>
      <c r="AL339" s="51">
        <v>670</v>
      </c>
      <c r="AM339" s="51">
        <v>670</v>
      </c>
      <c r="AN339" s="51">
        <v>1</v>
      </c>
      <c r="AO339" s="214">
        <f>100-'PLAN_EXEC ATÉ 2022)'!AJ387</f>
        <v>100</v>
      </c>
      <c r="AP339" s="52">
        <f t="shared" si="141"/>
        <v>1</v>
      </c>
      <c r="AQ339" s="139">
        <f>AP339*AUXILIAR!$B$58</f>
        <v>10000000</v>
      </c>
      <c r="AR339" s="73">
        <v>0</v>
      </c>
      <c r="AS339" s="182">
        <f t="shared" si="140"/>
        <v>0</v>
      </c>
      <c r="AT339" s="260">
        <f>AS339*AUXILIAR!$B$56</f>
        <v>0</v>
      </c>
      <c r="AU339" s="287"/>
      <c r="AV339" s="139"/>
      <c r="AW339" s="52"/>
      <c r="AX339" s="275"/>
      <c r="AY339" s="128"/>
      <c r="AZ339" s="5"/>
      <c r="BA339" s="5"/>
      <c r="BB339" s="5"/>
      <c r="BC339" s="5"/>
      <c r="BD339" s="128"/>
      <c r="BE339" s="128"/>
      <c r="BF339" s="5"/>
      <c r="BG339" s="128"/>
      <c r="BH339" s="261"/>
      <c r="BI339" s="272"/>
      <c r="BJ339" s="56"/>
      <c r="BK339" s="8"/>
      <c r="BL339" s="273"/>
      <c r="BM339" s="128"/>
      <c r="BN339" s="5"/>
      <c r="BO339" s="5"/>
      <c r="BP339" s="5"/>
      <c r="BQ339" s="5"/>
      <c r="BR339" s="128"/>
      <c r="BS339" s="128"/>
      <c r="BT339" s="5"/>
      <c r="BU339" s="128"/>
      <c r="BV339" s="261"/>
      <c r="BW339" s="272"/>
      <c r="BX339" s="56"/>
      <c r="BY339" s="8"/>
      <c r="BZ339" s="273"/>
      <c r="CA339" s="128"/>
      <c r="CB339" s="5"/>
      <c r="CC339" s="5"/>
      <c r="CD339" s="5"/>
      <c r="CE339" s="5"/>
      <c r="CF339" s="128"/>
      <c r="CG339" s="128"/>
      <c r="CH339" s="5"/>
      <c r="CI339" s="128"/>
      <c r="CJ339" s="261"/>
      <c r="CK339" s="272"/>
      <c r="CL339" s="56"/>
      <c r="CM339" s="8"/>
      <c r="CN339" s="273"/>
      <c r="CO339" s="284"/>
    </row>
    <row r="340" spans="1:93" ht="30">
      <c r="A340" s="306" t="s">
        <v>33</v>
      </c>
      <c r="B340" s="8" t="s">
        <v>9</v>
      </c>
      <c r="C340" s="8">
        <v>1</v>
      </c>
      <c r="D340" s="199">
        <v>163</v>
      </c>
      <c r="E340" s="118" t="s">
        <v>146</v>
      </c>
      <c r="F340" s="118" t="s">
        <v>108</v>
      </c>
      <c r="G340" s="195" t="s">
        <v>145</v>
      </c>
      <c r="H340" s="309" t="s">
        <v>188</v>
      </c>
      <c r="I340" s="127"/>
      <c r="J340" s="57"/>
      <c r="K340" s="57"/>
      <c r="L340" s="57"/>
      <c r="M340" s="56"/>
      <c r="N340" s="116"/>
      <c r="O340" s="159"/>
      <c r="P340" s="98"/>
      <c r="Q340" s="116"/>
      <c r="R340" s="258"/>
      <c r="S340" s="276"/>
      <c r="T340" s="56"/>
      <c r="U340" s="8"/>
      <c r="V340" s="273"/>
      <c r="W340" s="128"/>
      <c r="X340" s="5"/>
      <c r="Y340" s="5"/>
      <c r="Z340" s="5"/>
      <c r="AA340" s="5"/>
      <c r="AB340" s="128"/>
      <c r="AC340" s="128"/>
      <c r="AD340" s="5"/>
      <c r="AE340" s="128"/>
      <c r="AF340" s="261"/>
      <c r="AG340" s="276"/>
      <c r="AH340" s="56"/>
      <c r="AI340" s="8"/>
      <c r="AJ340" s="273"/>
      <c r="AK340" s="265" t="s">
        <v>528</v>
      </c>
      <c r="AL340" s="51">
        <v>805</v>
      </c>
      <c r="AM340" s="51">
        <v>805</v>
      </c>
      <c r="AN340" s="51">
        <v>1</v>
      </c>
      <c r="AO340" s="214">
        <f>100-'PLAN_EXEC ATÉ 2022)'!AJ388</f>
        <v>100</v>
      </c>
      <c r="AP340" s="52">
        <f t="shared" si="141"/>
        <v>1</v>
      </c>
      <c r="AQ340" s="139">
        <f>AP340*AUXILIAR!$B$58</f>
        <v>10000000</v>
      </c>
      <c r="AR340" s="73">
        <v>0</v>
      </c>
      <c r="AS340" s="182">
        <f t="shared" si="140"/>
        <v>0</v>
      </c>
      <c r="AT340" s="260">
        <f>AS340*AUXILIAR!$B$56</f>
        <v>0</v>
      </c>
      <c r="AU340" s="287"/>
      <c r="AV340" s="139"/>
      <c r="AW340" s="52"/>
      <c r="AX340" s="275"/>
      <c r="AY340" s="128"/>
      <c r="AZ340" s="5"/>
      <c r="BA340" s="5"/>
      <c r="BB340" s="5"/>
      <c r="BC340" s="5"/>
      <c r="BD340" s="128"/>
      <c r="BE340" s="128"/>
      <c r="BF340" s="5"/>
      <c r="BG340" s="128"/>
      <c r="BH340" s="261"/>
      <c r="BI340" s="272"/>
      <c r="BJ340" s="56"/>
      <c r="BK340" s="8"/>
      <c r="BL340" s="273"/>
      <c r="BM340" s="128"/>
      <c r="BN340" s="5"/>
      <c r="BO340" s="5"/>
      <c r="BP340" s="5"/>
      <c r="BQ340" s="5"/>
      <c r="BR340" s="128"/>
      <c r="BS340" s="128"/>
      <c r="BT340" s="5"/>
      <c r="BU340" s="128"/>
      <c r="BV340" s="261"/>
      <c r="BW340" s="272"/>
      <c r="BX340" s="56"/>
      <c r="BY340" s="8"/>
      <c r="BZ340" s="273"/>
      <c r="CA340" s="128"/>
      <c r="CB340" s="5"/>
      <c r="CC340" s="5"/>
      <c r="CD340" s="5"/>
      <c r="CE340" s="5"/>
      <c r="CF340" s="128"/>
      <c r="CG340" s="128"/>
      <c r="CH340" s="5"/>
      <c r="CI340" s="128"/>
      <c r="CJ340" s="261"/>
      <c r="CK340" s="272"/>
      <c r="CL340" s="56"/>
      <c r="CM340" s="8"/>
      <c r="CN340" s="273"/>
      <c r="CO340" s="284"/>
    </row>
    <row r="341" spans="1:93" ht="15.75" customHeight="1">
      <c r="A341" s="304" t="s">
        <v>33</v>
      </c>
      <c r="B341" s="64" t="s">
        <v>9</v>
      </c>
      <c r="C341" s="65" t="s">
        <v>19</v>
      </c>
      <c r="D341" s="126">
        <v>406</v>
      </c>
      <c r="E341" s="157" t="s">
        <v>146</v>
      </c>
      <c r="F341" s="119" t="s">
        <v>108</v>
      </c>
      <c r="G341" s="119" t="s">
        <v>145</v>
      </c>
      <c r="H341" s="308" t="s">
        <v>188</v>
      </c>
      <c r="I341" s="263"/>
      <c r="J341" s="70"/>
      <c r="K341" s="70"/>
      <c r="L341" s="70"/>
      <c r="M341" s="80" t="s">
        <v>115</v>
      </c>
      <c r="N341" s="79">
        <f>SUM(N342:N345)</f>
        <v>3.9999999999999432</v>
      </c>
      <c r="O341" s="79">
        <f>SUM(O342:O345)</f>
        <v>11999999.999999829</v>
      </c>
      <c r="P341" s="80" t="s">
        <v>115</v>
      </c>
      <c r="Q341" s="79">
        <f>SUM(Q342:Q345)</f>
        <v>0</v>
      </c>
      <c r="R341" s="256">
        <f>SUM(R342:R345)</f>
        <v>0</v>
      </c>
      <c r="S341" s="270"/>
      <c r="T341" s="79"/>
      <c r="U341" s="79"/>
      <c r="V341" s="271"/>
      <c r="W341" s="263"/>
      <c r="X341" s="70"/>
      <c r="Y341" s="70"/>
      <c r="Z341" s="70"/>
      <c r="AA341" s="80" t="s">
        <v>115</v>
      </c>
      <c r="AB341" s="79">
        <f>SUM(AB342:AB345)</f>
        <v>0</v>
      </c>
      <c r="AC341" s="79">
        <f>SUM(AC342:AC345)</f>
        <v>0</v>
      </c>
      <c r="AD341" s="80" t="s">
        <v>115</v>
      </c>
      <c r="AE341" s="79">
        <f>SUM(AE342:AE345)</f>
        <v>0</v>
      </c>
      <c r="AF341" s="256">
        <f>SUM(AF342:AF345)</f>
        <v>0</v>
      </c>
      <c r="AG341" s="270"/>
      <c r="AH341" s="79"/>
      <c r="AI341" s="79"/>
      <c r="AJ341" s="271"/>
      <c r="AK341" s="263"/>
      <c r="AL341" s="70"/>
      <c r="AM341" s="70"/>
      <c r="AN341" s="70"/>
      <c r="AO341" s="80" t="s">
        <v>115</v>
      </c>
      <c r="AP341" s="79">
        <f>SUM(AP342:AP345)</f>
        <v>4</v>
      </c>
      <c r="AQ341" s="79">
        <f>SUM(AQ342:AQ345)</f>
        <v>160000000</v>
      </c>
      <c r="AR341" s="80" t="s">
        <v>115</v>
      </c>
      <c r="AS341" s="79">
        <f>SUM(AS342:AS345)</f>
        <v>0</v>
      </c>
      <c r="AT341" s="256">
        <f>SUM(AT342:AT345)</f>
        <v>0</v>
      </c>
      <c r="AU341" s="270"/>
      <c r="AV341" s="79"/>
      <c r="AW341" s="79"/>
      <c r="AX341" s="271"/>
      <c r="AY341" s="263"/>
      <c r="AZ341" s="70"/>
      <c r="BA341" s="70"/>
      <c r="BB341" s="70"/>
      <c r="BC341" s="80" t="s">
        <v>115</v>
      </c>
      <c r="BD341" s="79">
        <f>SUM(BD342:BD345)</f>
        <v>0</v>
      </c>
      <c r="BE341" s="79">
        <f>SUM(BE342:BE345)</f>
        <v>0</v>
      </c>
      <c r="BF341" s="80" t="s">
        <v>115</v>
      </c>
      <c r="BG341" s="79">
        <f>SUM(BG342:BG345)</f>
        <v>0</v>
      </c>
      <c r="BH341" s="256">
        <f>SUM(BH342:BH345)</f>
        <v>0</v>
      </c>
      <c r="BI341" s="270"/>
      <c r="BJ341" s="79"/>
      <c r="BK341" s="79"/>
      <c r="BL341" s="271"/>
      <c r="BM341" s="263"/>
      <c r="BN341" s="70"/>
      <c r="BO341" s="70"/>
      <c r="BP341" s="70"/>
      <c r="BQ341" s="80" t="s">
        <v>115</v>
      </c>
      <c r="BR341" s="79">
        <f>SUM(BR342:BR345)</f>
        <v>0</v>
      </c>
      <c r="BS341" s="79">
        <f>SUM(BS342:BS345)</f>
        <v>0</v>
      </c>
      <c r="BT341" s="80" t="s">
        <v>115</v>
      </c>
      <c r="BU341" s="79">
        <f>SUM(BU342:BU345)</f>
        <v>0</v>
      </c>
      <c r="BV341" s="256">
        <f>SUM(BV342:BV345)</f>
        <v>0</v>
      </c>
      <c r="BW341" s="270"/>
      <c r="BX341" s="79"/>
      <c r="BY341" s="79"/>
      <c r="BZ341" s="271"/>
      <c r="CA341" s="263"/>
      <c r="CB341" s="70"/>
      <c r="CC341" s="70"/>
      <c r="CD341" s="70"/>
      <c r="CE341" s="80" t="s">
        <v>115</v>
      </c>
      <c r="CF341" s="79">
        <f>SUM(CF342:CF345)</f>
        <v>0</v>
      </c>
      <c r="CG341" s="79">
        <f>SUM(CG342:CG345)</f>
        <v>0</v>
      </c>
      <c r="CH341" s="80" t="s">
        <v>115</v>
      </c>
      <c r="CI341" s="79">
        <f>SUM(CI342:CI345)</f>
        <v>0</v>
      </c>
      <c r="CJ341" s="256">
        <f>SUM(CJ342:CJ345)</f>
        <v>0</v>
      </c>
      <c r="CK341" s="270"/>
      <c r="CL341" s="79"/>
      <c r="CM341" s="79"/>
      <c r="CN341" s="271"/>
      <c r="CO341" s="283"/>
    </row>
    <row r="342" spans="1:93" ht="30">
      <c r="A342" s="306" t="s">
        <v>33</v>
      </c>
      <c r="B342" s="8" t="s">
        <v>9</v>
      </c>
      <c r="C342" s="8">
        <v>1</v>
      </c>
      <c r="D342" s="199">
        <v>406</v>
      </c>
      <c r="E342" s="118" t="s">
        <v>146</v>
      </c>
      <c r="F342" s="118" t="s">
        <v>108</v>
      </c>
      <c r="G342" s="195" t="s">
        <v>145</v>
      </c>
      <c r="H342" s="309" t="s">
        <v>188</v>
      </c>
      <c r="I342" s="265" t="s">
        <v>477</v>
      </c>
      <c r="J342" s="51">
        <v>339.1</v>
      </c>
      <c r="K342" s="51">
        <v>342</v>
      </c>
      <c r="L342" s="51">
        <f>K342-J342</f>
        <v>2.8999999999999773</v>
      </c>
      <c r="M342" s="73">
        <f>100-'PLAN_EXEC ATÉ 2022)'!P390</f>
        <v>100</v>
      </c>
      <c r="N342" s="52">
        <f t="shared" ref="N342:N343" si="142">L342*M342/100</f>
        <v>2.8999999999999773</v>
      </c>
      <c r="O342" s="139">
        <f>N342*AUXILIAR!$B$50</f>
        <v>8699999.9999999311</v>
      </c>
      <c r="P342" s="73">
        <v>0</v>
      </c>
      <c r="Q342" s="52">
        <f t="shared" ref="Q342:Q343" si="143">N342*P342/100</f>
        <v>0</v>
      </c>
      <c r="R342" s="296">
        <f>Q342*AUXILIAR!$B$50</f>
        <v>0</v>
      </c>
      <c r="S342" s="287"/>
      <c r="T342" s="139"/>
      <c r="U342" s="52"/>
      <c r="V342" s="275"/>
      <c r="W342" s="128"/>
      <c r="X342" s="5"/>
      <c r="Y342" s="5"/>
      <c r="Z342" s="5"/>
      <c r="AA342" s="5"/>
      <c r="AB342" s="5"/>
      <c r="AC342" s="5"/>
      <c r="AD342" s="5"/>
      <c r="AE342" s="5"/>
      <c r="AF342" s="145"/>
      <c r="AG342" s="276"/>
      <c r="AH342" s="56"/>
      <c r="AI342" s="8"/>
      <c r="AJ342" s="273"/>
      <c r="AK342" s="265" t="s">
        <v>515</v>
      </c>
      <c r="AL342" s="51">
        <v>322.8</v>
      </c>
      <c r="AM342" s="51">
        <v>322.8</v>
      </c>
      <c r="AN342" s="51">
        <v>1</v>
      </c>
      <c r="AO342" s="73">
        <f>100-'PLAN_EXEC ATÉ 2022)'!AJ390</f>
        <v>100</v>
      </c>
      <c r="AP342" s="52">
        <f t="shared" ref="AP342:AP345" si="144">AN342*AO342/100</f>
        <v>1</v>
      </c>
      <c r="AQ342" s="139">
        <f>AP342*AUXILIAR!$B$59</f>
        <v>40000000</v>
      </c>
      <c r="AR342" s="73">
        <v>0</v>
      </c>
      <c r="AS342" s="182">
        <f t="shared" ref="AS342:AS345" si="145">AP342*AR342/100</f>
        <v>0</v>
      </c>
      <c r="AT342" s="260">
        <f>AS342*AUXILIAR!$B$59</f>
        <v>0</v>
      </c>
      <c r="AU342" s="287"/>
      <c r="AV342" s="139"/>
      <c r="AW342" s="52"/>
      <c r="AX342" s="275"/>
      <c r="AY342" s="128"/>
      <c r="AZ342" s="5"/>
      <c r="BA342" s="5"/>
      <c r="BB342" s="5"/>
      <c r="BC342" s="5"/>
      <c r="BD342" s="5"/>
      <c r="BE342" s="5"/>
      <c r="BF342" s="5"/>
      <c r="BG342" s="5"/>
      <c r="BH342" s="145"/>
      <c r="BI342" s="272"/>
      <c r="BJ342" s="56"/>
      <c r="BK342" s="8"/>
      <c r="BL342" s="273"/>
      <c r="BM342" s="128"/>
      <c r="BN342" s="5"/>
      <c r="BO342" s="5"/>
      <c r="BP342" s="5"/>
      <c r="BQ342" s="5"/>
      <c r="BR342" s="5"/>
      <c r="BS342" s="5"/>
      <c r="BT342" s="5"/>
      <c r="BU342" s="5"/>
      <c r="BV342" s="145"/>
      <c r="BW342" s="272"/>
      <c r="BX342" s="56"/>
      <c r="BY342" s="8"/>
      <c r="BZ342" s="273"/>
      <c r="CA342" s="128"/>
      <c r="CB342" s="5"/>
      <c r="CC342" s="5"/>
      <c r="CD342" s="5"/>
      <c r="CE342" s="5"/>
      <c r="CF342" s="5"/>
      <c r="CG342" s="5"/>
      <c r="CH342" s="5"/>
      <c r="CI342" s="5"/>
      <c r="CJ342" s="145"/>
      <c r="CK342" s="272"/>
      <c r="CL342" s="56"/>
      <c r="CM342" s="8"/>
      <c r="CN342" s="273"/>
      <c r="CO342" s="284"/>
    </row>
    <row r="343" spans="1:93" ht="30">
      <c r="A343" s="306" t="s">
        <v>33</v>
      </c>
      <c r="B343" s="8" t="s">
        <v>9</v>
      </c>
      <c r="C343" s="8">
        <v>1</v>
      </c>
      <c r="D343" s="197">
        <v>406</v>
      </c>
      <c r="E343" s="118" t="s">
        <v>146</v>
      </c>
      <c r="F343" s="118" t="s">
        <v>108</v>
      </c>
      <c r="G343" s="195" t="s">
        <v>145</v>
      </c>
      <c r="H343" s="309" t="s">
        <v>188</v>
      </c>
      <c r="I343" s="265" t="s">
        <v>478</v>
      </c>
      <c r="J343" s="51">
        <v>339.1</v>
      </c>
      <c r="K343" s="51">
        <v>340.2</v>
      </c>
      <c r="L343" s="51">
        <f>K343-J343</f>
        <v>1.0999999999999659</v>
      </c>
      <c r="M343" s="73">
        <f>100-'PLAN_EXEC ATÉ 2022)'!P391</f>
        <v>100</v>
      </c>
      <c r="N343" s="52">
        <f t="shared" si="142"/>
        <v>1.0999999999999659</v>
      </c>
      <c r="O343" s="139">
        <f>N343*AUXILIAR!$B$50</f>
        <v>3299999.9999998976</v>
      </c>
      <c r="P343" s="73">
        <v>0</v>
      </c>
      <c r="Q343" s="52">
        <f t="shared" si="143"/>
        <v>0</v>
      </c>
      <c r="R343" s="296">
        <f>Q343*AUXILIAR!$B$50</f>
        <v>0</v>
      </c>
      <c r="S343" s="287"/>
      <c r="T343" s="139"/>
      <c r="U343" s="52"/>
      <c r="V343" s="275"/>
      <c r="W343" s="128"/>
      <c r="X343" s="5"/>
      <c r="Y343" s="5"/>
      <c r="Z343" s="5"/>
      <c r="AA343" s="5"/>
      <c r="AB343" s="5"/>
      <c r="AC343" s="5"/>
      <c r="AD343" s="5"/>
      <c r="AE343" s="5"/>
      <c r="AF343" s="145"/>
      <c r="AG343" s="276"/>
      <c r="AH343" s="56"/>
      <c r="AI343" s="8"/>
      <c r="AJ343" s="273"/>
      <c r="AK343" s="265" t="s">
        <v>516</v>
      </c>
      <c r="AL343" s="51">
        <v>329</v>
      </c>
      <c r="AM343" s="51">
        <v>329</v>
      </c>
      <c r="AN343" s="51">
        <v>1</v>
      </c>
      <c r="AO343" s="73">
        <f>100-'PLAN_EXEC ATÉ 2022)'!AJ391</f>
        <v>100</v>
      </c>
      <c r="AP343" s="52">
        <f t="shared" si="144"/>
        <v>1</v>
      </c>
      <c r="AQ343" s="139">
        <f>AP343*AUXILIAR!$B$59</f>
        <v>40000000</v>
      </c>
      <c r="AR343" s="73">
        <v>0</v>
      </c>
      <c r="AS343" s="182">
        <f t="shared" si="145"/>
        <v>0</v>
      </c>
      <c r="AT343" s="260">
        <f>AS343*AUXILIAR!$B$59</f>
        <v>0</v>
      </c>
      <c r="AU343" s="287"/>
      <c r="AV343" s="139"/>
      <c r="AW343" s="52"/>
      <c r="AX343" s="275"/>
      <c r="AY343" s="128"/>
      <c r="AZ343" s="5"/>
      <c r="BA343" s="5"/>
      <c r="BB343" s="5"/>
      <c r="BC343" s="5"/>
      <c r="BD343" s="5"/>
      <c r="BE343" s="5"/>
      <c r="BF343" s="5"/>
      <c r="BG343" s="5"/>
      <c r="BH343" s="145"/>
      <c r="BI343" s="272"/>
      <c r="BJ343" s="56"/>
      <c r="BK343" s="8"/>
      <c r="BL343" s="273"/>
      <c r="BM343" s="128"/>
      <c r="BN343" s="5"/>
      <c r="BO343" s="5"/>
      <c r="BP343" s="5"/>
      <c r="BQ343" s="5"/>
      <c r="BR343" s="5"/>
      <c r="BS343" s="5"/>
      <c r="BT343" s="5"/>
      <c r="BU343" s="5"/>
      <c r="BV343" s="145"/>
      <c r="BW343" s="272"/>
      <c r="BX343" s="56"/>
      <c r="BY343" s="8"/>
      <c r="BZ343" s="273"/>
      <c r="CA343" s="128"/>
      <c r="CB343" s="5"/>
      <c r="CC343" s="5"/>
      <c r="CD343" s="5"/>
      <c r="CE343" s="5"/>
      <c r="CF343" s="5"/>
      <c r="CG343" s="5"/>
      <c r="CH343" s="5"/>
      <c r="CI343" s="5"/>
      <c r="CJ343" s="145"/>
      <c r="CK343" s="272"/>
      <c r="CL343" s="56"/>
      <c r="CM343" s="8"/>
      <c r="CN343" s="273"/>
      <c r="CO343" s="284"/>
    </row>
    <row r="344" spans="1:93" ht="30">
      <c r="A344" s="306" t="s">
        <v>33</v>
      </c>
      <c r="B344" s="8" t="s">
        <v>9</v>
      </c>
      <c r="C344" s="8">
        <v>1</v>
      </c>
      <c r="D344" s="197">
        <v>406</v>
      </c>
      <c r="E344" s="118" t="s">
        <v>146</v>
      </c>
      <c r="F344" s="118" t="s">
        <v>108</v>
      </c>
      <c r="G344" s="195" t="s">
        <v>145</v>
      </c>
      <c r="H344" s="309" t="s">
        <v>188</v>
      </c>
      <c r="I344" s="127"/>
      <c r="J344" s="57"/>
      <c r="K344" s="57"/>
      <c r="L344" s="57"/>
      <c r="M344" s="56"/>
      <c r="N344" s="56"/>
      <c r="O344" s="161"/>
      <c r="P344" s="98"/>
      <c r="Q344" s="56"/>
      <c r="R344" s="257"/>
      <c r="S344" s="276"/>
      <c r="T344" s="56"/>
      <c r="U344" s="8"/>
      <c r="V344" s="273"/>
      <c r="W344" s="128"/>
      <c r="X344" s="5"/>
      <c r="Y344" s="5"/>
      <c r="Z344" s="5"/>
      <c r="AA344" s="5"/>
      <c r="AB344" s="5"/>
      <c r="AC344" s="5"/>
      <c r="AD344" s="5"/>
      <c r="AE344" s="5"/>
      <c r="AF344" s="145"/>
      <c r="AG344" s="276"/>
      <c r="AH344" s="56"/>
      <c r="AI344" s="8"/>
      <c r="AJ344" s="273"/>
      <c r="AK344" s="265" t="s">
        <v>517</v>
      </c>
      <c r="AL344" s="51">
        <v>339.1</v>
      </c>
      <c r="AM344" s="51">
        <v>339.1</v>
      </c>
      <c r="AN344" s="51">
        <v>1</v>
      </c>
      <c r="AO344" s="73">
        <f>100-'PLAN_EXEC ATÉ 2022)'!AJ392</f>
        <v>100</v>
      </c>
      <c r="AP344" s="52">
        <f t="shared" si="144"/>
        <v>1</v>
      </c>
      <c r="AQ344" s="139">
        <f>AP344*AUXILIAR!$B$59</f>
        <v>40000000</v>
      </c>
      <c r="AR344" s="73">
        <v>0</v>
      </c>
      <c r="AS344" s="182">
        <f t="shared" si="145"/>
        <v>0</v>
      </c>
      <c r="AT344" s="260">
        <f>AS344*AUXILIAR!$B$59</f>
        <v>0</v>
      </c>
      <c r="AU344" s="287"/>
      <c r="AV344" s="139"/>
      <c r="AW344" s="52"/>
      <c r="AX344" s="275"/>
      <c r="AY344" s="128"/>
      <c r="AZ344" s="5"/>
      <c r="BA344" s="5"/>
      <c r="BB344" s="5"/>
      <c r="BC344" s="5"/>
      <c r="BD344" s="5"/>
      <c r="BE344" s="5"/>
      <c r="BF344" s="5"/>
      <c r="BG344" s="5"/>
      <c r="BH344" s="145"/>
      <c r="BI344" s="272"/>
      <c r="BJ344" s="56"/>
      <c r="BK344" s="8"/>
      <c r="BL344" s="273"/>
      <c r="BM344" s="128"/>
      <c r="BN344" s="5"/>
      <c r="BO344" s="5"/>
      <c r="BP344" s="5"/>
      <c r="BQ344" s="5"/>
      <c r="BR344" s="5"/>
      <c r="BS344" s="5"/>
      <c r="BT344" s="5"/>
      <c r="BU344" s="5"/>
      <c r="BV344" s="145"/>
      <c r="BW344" s="272"/>
      <c r="BX344" s="56"/>
      <c r="BY344" s="8"/>
      <c r="BZ344" s="273"/>
      <c r="CA344" s="128"/>
      <c r="CB344" s="5"/>
      <c r="CC344" s="5"/>
      <c r="CD344" s="5"/>
      <c r="CE344" s="5"/>
      <c r="CF344" s="5"/>
      <c r="CG344" s="5"/>
      <c r="CH344" s="5"/>
      <c r="CI344" s="5"/>
      <c r="CJ344" s="145"/>
      <c r="CK344" s="272"/>
      <c r="CL344" s="56"/>
      <c r="CM344" s="8"/>
      <c r="CN344" s="273"/>
      <c r="CO344" s="284"/>
    </row>
    <row r="345" spans="1:93" ht="30">
      <c r="A345" s="306" t="s">
        <v>33</v>
      </c>
      <c r="B345" s="8" t="s">
        <v>9</v>
      </c>
      <c r="C345" s="8">
        <v>1</v>
      </c>
      <c r="D345" s="197">
        <v>406</v>
      </c>
      <c r="E345" s="118" t="s">
        <v>146</v>
      </c>
      <c r="F345" s="118" t="s">
        <v>108</v>
      </c>
      <c r="G345" s="195" t="s">
        <v>145</v>
      </c>
      <c r="H345" s="309" t="s">
        <v>188</v>
      </c>
      <c r="I345" s="127"/>
      <c r="J345" s="57"/>
      <c r="K345" s="57"/>
      <c r="L345" s="57"/>
      <c r="M345" s="56"/>
      <c r="N345" s="56"/>
      <c r="O345" s="161"/>
      <c r="P345" s="98"/>
      <c r="Q345" s="56"/>
      <c r="R345" s="257"/>
      <c r="S345" s="276"/>
      <c r="T345" s="56"/>
      <c r="U345" s="8"/>
      <c r="V345" s="273"/>
      <c r="W345" s="128"/>
      <c r="X345" s="5"/>
      <c r="Y345" s="5"/>
      <c r="Z345" s="5"/>
      <c r="AA345" s="5"/>
      <c r="AB345" s="5"/>
      <c r="AC345" s="5"/>
      <c r="AD345" s="5"/>
      <c r="AE345" s="5"/>
      <c r="AF345" s="145"/>
      <c r="AG345" s="276"/>
      <c r="AH345" s="56"/>
      <c r="AI345" s="8"/>
      <c r="AJ345" s="273"/>
      <c r="AK345" s="265" t="s">
        <v>518</v>
      </c>
      <c r="AL345" s="51">
        <v>342.7</v>
      </c>
      <c r="AM345" s="51">
        <v>342.7</v>
      </c>
      <c r="AN345" s="51">
        <v>1</v>
      </c>
      <c r="AO345" s="73">
        <f>100-'PLAN_EXEC ATÉ 2022)'!AJ393</f>
        <v>100</v>
      </c>
      <c r="AP345" s="52">
        <f t="shared" si="144"/>
        <v>1</v>
      </c>
      <c r="AQ345" s="139">
        <f>AP345*AUXILIAR!$B$59</f>
        <v>40000000</v>
      </c>
      <c r="AR345" s="73">
        <v>0</v>
      </c>
      <c r="AS345" s="182">
        <f t="shared" si="145"/>
        <v>0</v>
      </c>
      <c r="AT345" s="260">
        <f>AS345*AUXILIAR!$B$59</f>
        <v>0</v>
      </c>
      <c r="AU345" s="287"/>
      <c r="AV345" s="139"/>
      <c r="AW345" s="52"/>
      <c r="AX345" s="275"/>
      <c r="AY345" s="128"/>
      <c r="AZ345" s="5"/>
      <c r="BA345" s="5"/>
      <c r="BB345" s="5"/>
      <c r="BC345" s="5"/>
      <c r="BD345" s="5"/>
      <c r="BE345" s="5"/>
      <c r="BF345" s="5"/>
      <c r="BG345" s="5"/>
      <c r="BH345" s="145"/>
      <c r="BI345" s="272"/>
      <c r="BJ345" s="56"/>
      <c r="BK345" s="8"/>
      <c r="BL345" s="273"/>
      <c r="BM345" s="128"/>
      <c r="BN345" s="5"/>
      <c r="BO345" s="5"/>
      <c r="BP345" s="5"/>
      <c r="BQ345" s="5"/>
      <c r="BR345" s="5"/>
      <c r="BS345" s="5"/>
      <c r="BT345" s="5"/>
      <c r="BU345" s="5"/>
      <c r="BV345" s="145"/>
      <c r="BW345" s="272"/>
      <c r="BX345" s="56"/>
      <c r="BY345" s="8"/>
      <c r="BZ345" s="273"/>
      <c r="CA345" s="128"/>
      <c r="CB345" s="5"/>
      <c r="CC345" s="5"/>
      <c r="CD345" s="5"/>
      <c r="CE345" s="5"/>
      <c r="CF345" s="5"/>
      <c r="CG345" s="5"/>
      <c r="CH345" s="5"/>
      <c r="CI345" s="5"/>
      <c r="CJ345" s="145"/>
      <c r="CK345" s="272"/>
      <c r="CL345" s="56"/>
      <c r="CM345" s="8"/>
      <c r="CN345" s="273"/>
      <c r="CO345" s="284"/>
    </row>
    <row r="346" spans="1:93" ht="15.75" customHeight="1">
      <c r="A346" s="302" t="s">
        <v>33</v>
      </c>
      <c r="B346" s="1" t="s">
        <v>144</v>
      </c>
      <c r="C346" s="2" t="s">
        <v>143</v>
      </c>
      <c r="D346" s="1">
        <v>1</v>
      </c>
      <c r="E346" s="2" t="s">
        <v>142</v>
      </c>
      <c r="F346" s="38" t="s">
        <v>108</v>
      </c>
      <c r="G346" s="2" t="s">
        <v>141</v>
      </c>
      <c r="H346" s="303"/>
      <c r="I346" s="93"/>
      <c r="J346" s="2"/>
      <c r="K346" s="2"/>
      <c r="L346" s="2"/>
      <c r="M346" s="2"/>
      <c r="N346" s="2"/>
      <c r="O346" s="2"/>
      <c r="P346" s="2"/>
      <c r="Q346" s="2"/>
      <c r="R346" s="148"/>
      <c r="S346" s="277"/>
      <c r="T346" s="2"/>
      <c r="U346" s="2"/>
      <c r="V346" s="278"/>
      <c r="W346" s="93"/>
      <c r="X346" s="2"/>
      <c r="Y346" s="2"/>
      <c r="Z346" s="2"/>
      <c r="AA346" s="2"/>
      <c r="AB346" s="2"/>
      <c r="AC346" s="2"/>
      <c r="AD346" s="2"/>
      <c r="AE346" s="2"/>
      <c r="AF346" s="148"/>
      <c r="AG346" s="277"/>
      <c r="AH346" s="2"/>
      <c r="AI346" s="2"/>
      <c r="AJ346" s="278"/>
      <c r="AK346" s="93"/>
      <c r="AL346" s="2"/>
      <c r="AM346" s="2"/>
      <c r="AN346" s="2"/>
      <c r="AO346" s="2"/>
      <c r="AP346" s="2"/>
      <c r="AQ346" s="2"/>
      <c r="AR346" s="2"/>
      <c r="AS346" s="2"/>
      <c r="AT346" s="148"/>
      <c r="AU346" s="277"/>
      <c r="AV346" s="2"/>
      <c r="AW346" s="2"/>
      <c r="AX346" s="278"/>
      <c r="AY346" s="93"/>
      <c r="AZ346" s="2"/>
      <c r="BA346" s="2"/>
      <c r="BB346" s="2"/>
      <c r="BC346" s="2"/>
      <c r="BD346" s="2"/>
      <c r="BE346" s="2"/>
      <c r="BF346" s="2"/>
      <c r="BG346" s="2"/>
      <c r="BH346" s="148"/>
      <c r="BI346" s="277"/>
      <c r="BJ346" s="2"/>
      <c r="BK346" s="2"/>
      <c r="BL346" s="278"/>
      <c r="BM346" s="93"/>
      <c r="BN346" s="2"/>
      <c r="BO346" s="2"/>
      <c r="BP346" s="2"/>
      <c r="BQ346" s="2"/>
      <c r="BR346" s="2"/>
      <c r="BS346" s="2"/>
      <c r="BT346" s="2"/>
      <c r="BU346" s="2"/>
      <c r="BV346" s="148"/>
      <c r="BW346" s="277"/>
      <c r="BX346" s="2"/>
      <c r="BY346" s="2"/>
      <c r="BZ346" s="278"/>
      <c r="CA346" s="93"/>
      <c r="CB346" s="2"/>
      <c r="CC346" s="2"/>
      <c r="CD346" s="2"/>
      <c r="CE346" s="2"/>
      <c r="CF346" s="2"/>
      <c r="CG346" s="2"/>
      <c r="CH346" s="2"/>
      <c r="CI346" s="2"/>
      <c r="CJ346" s="148"/>
      <c r="CK346" s="277"/>
      <c r="CL346" s="2"/>
      <c r="CM346" s="2"/>
      <c r="CN346" s="278"/>
      <c r="CO346" s="282"/>
    </row>
    <row r="347" spans="1:93" ht="15.75" customHeight="1">
      <c r="A347" s="306" t="s">
        <v>33</v>
      </c>
      <c r="B347" s="8" t="s">
        <v>140</v>
      </c>
      <c r="C347" s="5"/>
      <c r="D347" s="197" t="s">
        <v>139</v>
      </c>
      <c r="E347" s="118"/>
      <c r="F347" s="195"/>
      <c r="G347" s="195"/>
      <c r="H347" s="309"/>
      <c r="I347" s="128"/>
      <c r="J347" s="5"/>
      <c r="K347" s="5"/>
      <c r="L347" s="5"/>
      <c r="M347" s="5"/>
      <c r="N347" s="5"/>
      <c r="O347" s="5"/>
      <c r="P347" s="5"/>
      <c r="Q347" s="5"/>
      <c r="R347" s="145"/>
      <c r="S347" s="276"/>
      <c r="T347" s="56"/>
      <c r="U347" s="8"/>
      <c r="V347" s="273"/>
      <c r="W347" s="128"/>
      <c r="X347" s="5"/>
      <c r="Y347" s="5"/>
      <c r="Z347" s="5"/>
      <c r="AA347" s="5"/>
      <c r="AB347" s="5"/>
      <c r="AC347" s="5"/>
      <c r="AD347" s="5"/>
      <c r="AE347" s="5"/>
      <c r="AF347" s="145"/>
      <c r="AG347" s="276"/>
      <c r="AH347" s="56"/>
      <c r="AI347" s="8"/>
      <c r="AJ347" s="273"/>
      <c r="AK347" s="128"/>
      <c r="AL347" s="5"/>
      <c r="AM347" s="5"/>
      <c r="AN347" s="5"/>
      <c r="AO347" s="5"/>
      <c r="AP347" s="5"/>
      <c r="AQ347" s="5"/>
      <c r="AR347" s="5"/>
      <c r="AS347" s="5"/>
      <c r="AT347" s="145"/>
      <c r="AU347" s="276"/>
      <c r="AV347" s="56"/>
      <c r="AW347" s="8"/>
      <c r="AX347" s="273"/>
      <c r="AY347" s="128"/>
      <c r="AZ347" s="5"/>
      <c r="BA347" s="5"/>
      <c r="BB347" s="5"/>
      <c r="BC347" s="5"/>
      <c r="BD347" s="5"/>
      <c r="BE347" s="5"/>
      <c r="BF347" s="5"/>
      <c r="BG347" s="5"/>
      <c r="BH347" s="145"/>
      <c r="BI347" s="276"/>
      <c r="BJ347" s="56"/>
      <c r="BK347" s="8"/>
      <c r="BL347" s="273"/>
      <c r="BM347" s="128"/>
      <c r="BN347" s="5"/>
      <c r="BO347" s="5"/>
      <c r="BP347" s="5"/>
      <c r="BQ347" s="5"/>
      <c r="BR347" s="5"/>
      <c r="BS347" s="5"/>
      <c r="BT347" s="5"/>
      <c r="BU347" s="5"/>
      <c r="BV347" s="145"/>
      <c r="BW347" s="276"/>
      <c r="BX347" s="56"/>
      <c r="BY347" s="8"/>
      <c r="BZ347" s="273"/>
      <c r="CA347" s="128"/>
      <c r="CB347" s="5"/>
      <c r="CC347" s="5"/>
      <c r="CD347" s="5"/>
      <c r="CE347" s="5"/>
      <c r="CF347" s="5"/>
      <c r="CG347" s="5"/>
      <c r="CH347" s="5"/>
      <c r="CI347" s="5"/>
      <c r="CJ347" s="145"/>
      <c r="CK347" s="276"/>
      <c r="CL347" s="56"/>
      <c r="CM347" s="8"/>
      <c r="CN347" s="273"/>
      <c r="CO347" s="284"/>
    </row>
    <row r="348" spans="1:93" ht="15.75" customHeight="1">
      <c r="A348" s="306" t="s">
        <v>33</v>
      </c>
      <c r="B348" s="8" t="s">
        <v>18</v>
      </c>
      <c r="C348" s="5"/>
      <c r="D348" s="197" t="s">
        <v>139</v>
      </c>
      <c r="E348" s="118"/>
      <c r="F348" s="195"/>
      <c r="G348" s="195"/>
      <c r="H348" s="309"/>
      <c r="I348" s="128"/>
      <c r="J348" s="5"/>
      <c r="K348" s="5"/>
      <c r="L348" s="5"/>
      <c r="M348" s="5"/>
      <c r="N348" s="5"/>
      <c r="O348" s="5"/>
      <c r="P348" s="5"/>
      <c r="Q348" s="5"/>
      <c r="R348" s="145"/>
      <c r="S348" s="276"/>
      <c r="T348" s="56"/>
      <c r="U348" s="8"/>
      <c r="V348" s="273"/>
      <c r="W348" s="128"/>
      <c r="X348" s="5"/>
      <c r="Y348" s="5"/>
      <c r="Z348" s="5"/>
      <c r="AA348" s="5"/>
      <c r="AB348" s="5"/>
      <c r="AC348" s="5"/>
      <c r="AD348" s="5"/>
      <c r="AE348" s="5"/>
      <c r="AF348" s="145"/>
      <c r="AG348" s="276"/>
      <c r="AH348" s="56"/>
      <c r="AI348" s="8"/>
      <c r="AJ348" s="273"/>
      <c r="AK348" s="128"/>
      <c r="AL348" s="5"/>
      <c r="AM348" s="5"/>
      <c r="AN348" s="5"/>
      <c r="AO348" s="5"/>
      <c r="AP348" s="5"/>
      <c r="AQ348" s="5"/>
      <c r="AR348" s="5"/>
      <c r="AS348" s="5"/>
      <c r="AT348" s="145"/>
      <c r="AU348" s="276"/>
      <c r="AV348" s="56"/>
      <c r="AW348" s="8"/>
      <c r="AX348" s="273"/>
      <c r="AY348" s="128"/>
      <c r="AZ348" s="5"/>
      <c r="BA348" s="5"/>
      <c r="BB348" s="5"/>
      <c r="BC348" s="5"/>
      <c r="BD348" s="5"/>
      <c r="BE348" s="5"/>
      <c r="BF348" s="5"/>
      <c r="BG348" s="5"/>
      <c r="BH348" s="145"/>
      <c r="BI348" s="276"/>
      <c r="BJ348" s="56"/>
      <c r="BK348" s="8"/>
      <c r="BL348" s="273"/>
      <c r="BM348" s="128"/>
      <c r="BN348" s="5"/>
      <c r="BO348" s="5"/>
      <c r="BP348" s="5"/>
      <c r="BQ348" s="5"/>
      <c r="BR348" s="5"/>
      <c r="BS348" s="5"/>
      <c r="BT348" s="5"/>
      <c r="BU348" s="5"/>
      <c r="BV348" s="145"/>
      <c r="BW348" s="276"/>
      <c r="BX348" s="56"/>
      <c r="BY348" s="8"/>
      <c r="BZ348" s="273"/>
      <c r="CA348" s="128"/>
      <c r="CB348" s="5"/>
      <c r="CC348" s="5"/>
      <c r="CD348" s="5"/>
      <c r="CE348" s="5"/>
      <c r="CF348" s="5"/>
      <c r="CG348" s="5"/>
      <c r="CH348" s="5"/>
      <c r="CI348" s="5"/>
      <c r="CJ348" s="145"/>
      <c r="CK348" s="276"/>
      <c r="CL348" s="56"/>
      <c r="CM348" s="8"/>
      <c r="CN348" s="273"/>
      <c r="CO348" s="284"/>
    </row>
    <row r="349" spans="1:93" ht="15.75" customHeight="1">
      <c r="A349" s="306" t="s">
        <v>33</v>
      </c>
      <c r="B349" s="8" t="s">
        <v>18</v>
      </c>
      <c r="C349" s="5"/>
      <c r="D349" s="199">
        <v>153</v>
      </c>
      <c r="E349" s="118"/>
      <c r="F349" s="195"/>
      <c r="G349" s="195"/>
      <c r="H349" s="309"/>
      <c r="I349" s="128"/>
      <c r="J349" s="5"/>
      <c r="K349" s="5"/>
      <c r="L349" s="5"/>
      <c r="M349" s="5"/>
      <c r="N349" s="5"/>
      <c r="O349" s="5"/>
      <c r="P349" s="5"/>
      <c r="Q349" s="5"/>
      <c r="R349" s="145"/>
      <c r="S349" s="276"/>
      <c r="T349" s="56"/>
      <c r="U349" s="8"/>
      <c r="V349" s="273"/>
      <c r="W349" s="128"/>
      <c r="X349" s="5"/>
      <c r="Y349" s="5"/>
      <c r="Z349" s="5"/>
      <c r="AA349" s="5"/>
      <c r="AB349" s="5"/>
      <c r="AC349" s="5"/>
      <c r="AD349" s="5"/>
      <c r="AE349" s="5"/>
      <c r="AF349" s="145"/>
      <c r="AG349" s="276"/>
      <c r="AH349" s="56"/>
      <c r="AI349" s="8"/>
      <c r="AJ349" s="273"/>
      <c r="AK349" s="128"/>
      <c r="AL349" s="5"/>
      <c r="AM349" s="5"/>
      <c r="AN349" s="5"/>
      <c r="AO349" s="5"/>
      <c r="AP349" s="5"/>
      <c r="AQ349" s="5"/>
      <c r="AR349" s="5"/>
      <c r="AS349" s="5"/>
      <c r="AT349" s="145"/>
      <c r="AU349" s="276"/>
      <c r="AV349" s="56"/>
      <c r="AW349" s="8"/>
      <c r="AX349" s="273"/>
      <c r="AY349" s="128"/>
      <c r="AZ349" s="5"/>
      <c r="BA349" s="5"/>
      <c r="BB349" s="5"/>
      <c r="BC349" s="5"/>
      <c r="BD349" s="5"/>
      <c r="BE349" s="5"/>
      <c r="BF349" s="5"/>
      <c r="BG349" s="5"/>
      <c r="BH349" s="145"/>
      <c r="BI349" s="276"/>
      <c r="BJ349" s="56"/>
      <c r="BK349" s="8"/>
      <c r="BL349" s="273"/>
      <c r="BM349" s="128"/>
      <c r="BN349" s="5"/>
      <c r="BO349" s="5"/>
      <c r="BP349" s="5"/>
      <c r="BQ349" s="5"/>
      <c r="BR349" s="5"/>
      <c r="BS349" s="5"/>
      <c r="BT349" s="5"/>
      <c r="BU349" s="5"/>
      <c r="BV349" s="145"/>
      <c r="BW349" s="276"/>
      <c r="BX349" s="56"/>
      <c r="BY349" s="8"/>
      <c r="BZ349" s="273"/>
      <c r="CA349" s="128"/>
      <c r="CB349" s="5"/>
      <c r="CC349" s="5"/>
      <c r="CD349" s="5"/>
      <c r="CE349" s="5"/>
      <c r="CF349" s="5"/>
      <c r="CG349" s="5"/>
      <c r="CH349" s="5"/>
      <c r="CI349" s="5"/>
      <c r="CJ349" s="145"/>
      <c r="CK349" s="276"/>
      <c r="CL349" s="56"/>
      <c r="CM349" s="8"/>
      <c r="CN349" s="273"/>
      <c r="CO349" s="284"/>
    </row>
    <row r="350" spans="1:93" ht="15.75" customHeight="1">
      <c r="A350" s="306" t="s">
        <v>33</v>
      </c>
      <c r="B350" s="8" t="s">
        <v>8</v>
      </c>
      <c r="C350" s="5"/>
      <c r="D350" s="199">
        <v>153</v>
      </c>
      <c r="E350" s="118"/>
      <c r="F350" s="195"/>
      <c r="G350" s="195"/>
      <c r="H350" s="309"/>
      <c r="I350" s="128"/>
      <c r="J350" s="5"/>
      <c r="K350" s="5"/>
      <c r="L350" s="5"/>
      <c r="M350" s="5"/>
      <c r="N350" s="5"/>
      <c r="O350" s="5"/>
      <c r="P350" s="5"/>
      <c r="Q350" s="5"/>
      <c r="R350" s="145"/>
      <c r="S350" s="276"/>
      <c r="T350" s="56"/>
      <c r="U350" s="8"/>
      <c r="V350" s="273"/>
      <c r="W350" s="128"/>
      <c r="X350" s="5"/>
      <c r="Y350" s="5"/>
      <c r="Z350" s="5"/>
      <c r="AA350" s="5"/>
      <c r="AB350" s="5"/>
      <c r="AC350" s="5"/>
      <c r="AD350" s="5"/>
      <c r="AE350" s="5"/>
      <c r="AF350" s="145"/>
      <c r="AG350" s="276"/>
      <c r="AH350" s="56"/>
      <c r="AI350" s="8"/>
      <c r="AJ350" s="273"/>
      <c r="AK350" s="128"/>
      <c r="AL350" s="5"/>
      <c r="AM350" s="5"/>
      <c r="AN350" s="5"/>
      <c r="AO350" s="5"/>
      <c r="AP350" s="5"/>
      <c r="AQ350" s="5"/>
      <c r="AR350" s="5"/>
      <c r="AS350" s="5"/>
      <c r="AT350" s="145"/>
      <c r="AU350" s="276"/>
      <c r="AV350" s="56"/>
      <c r="AW350" s="8"/>
      <c r="AX350" s="273"/>
      <c r="AY350" s="128"/>
      <c r="AZ350" s="5"/>
      <c r="BA350" s="5"/>
      <c r="BB350" s="5"/>
      <c r="BC350" s="5"/>
      <c r="BD350" s="5"/>
      <c r="BE350" s="5"/>
      <c r="BF350" s="5"/>
      <c r="BG350" s="5"/>
      <c r="BH350" s="145"/>
      <c r="BI350" s="276"/>
      <c r="BJ350" s="56"/>
      <c r="BK350" s="8"/>
      <c r="BL350" s="273"/>
      <c r="BM350" s="128"/>
      <c r="BN350" s="5"/>
      <c r="BO350" s="5"/>
      <c r="BP350" s="5"/>
      <c r="BQ350" s="5"/>
      <c r="BR350" s="5"/>
      <c r="BS350" s="5"/>
      <c r="BT350" s="5"/>
      <c r="BU350" s="5"/>
      <c r="BV350" s="145"/>
      <c r="BW350" s="276"/>
      <c r="BX350" s="56"/>
      <c r="BY350" s="8"/>
      <c r="BZ350" s="273"/>
      <c r="CA350" s="128"/>
      <c r="CB350" s="5"/>
      <c r="CC350" s="5"/>
      <c r="CD350" s="5"/>
      <c r="CE350" s="5"/>
      <c r="CF350" s="5"/>
      <c r="CG350" s="5"/>
      <c r="CH350" s="5"/>
      <c r="CI350" s="5"/>
      <c r="CJ350" s="145"/>
      <c r="CK350" s="276"/>
      <c r="CL350" s="56"/>
      <c r="CM350" s="8"/>
      <c r="CN350" s="273"/>
      <c r="CO350" s="284"/>
    </row>
    <row r="351" spans="1:93" ht="15.75" customHeight="1">
      <c r="A351" s="306" t="s">
        <v>33</v>
      </c>
      <c r="B351" s="8" t="s">
        <v>8</v>
      </c>
      <c r="C351" s="5"/>
      <c r="D351" s="199">
        <v>365</v>
      </c>
      <c r="E351" s="118"/>
      <c r="F351" s="195"/>
      <c r="G351" s="195"/>
      <c r="H351" s="309"/>
      <c r="I351" s="128"/>
      <c r="J351" s="5"/>
      <c r="K351" s="5"/>
      <c r="L351" s="5"/>
      <c r="M351" s="5"/>
      <c r="N351" s="5"/>
      <c r="O351" s="5"/>
      <c r="P351" s="5"/>
      <c r="Q351" s="5"/>
      <c r="R351" s="145"/>
      <c r="S351" s="276"/>
      <c r="T351" s="56"/>
      <c r="U351" s="8"/>
      <c r="V351" s="273"/>
      <c r="W351" s="128"/>
      <c r="X351" s="5"/>
      <c r="Y351" s="5"/>
      <c r="Z351" s="5"/>
      <c r="AA351" s="5"/>
      <c r="AB351" s="5"/>
      <c r="AC351" s="5"/>
      <c r="AD351" s="5"/>
      <c r="AE351" s="5"/>
      <c r="AF351" s="145"/>
      <c r="AG351" s="276"/>
      <c r="AH351" s="56"/>
      <c r="AI351" s="8"/>
      <c r="AJ351" s="273"/>
      <c r="AK351" s="128"/>
      <c r="AL351" s="5"/>
      <c r="AM351" s="5"/>
      <c r="AN351" s="5"/>
      <c r="AO351" s="5"/>
      <c r="AP351" s="5"/>
      <c r="AQ351" s="5"/>
      <c r="AR351" s="5"/>
      <c r="AS351" s="5"/>
      <c r="AT351" s="145"/>
      <c r="AU351" s="276"/>
      <c r="AV351" s="56"/>
      <c r="AW351" s="8"/>
      <c r="AX351" s="273"/>
      <c r="AY351" s="128"/>
      <c r="AZ351" s="5"/>
      <c r="BA351" s="5"/>
      <c r="BB351" s="5"/>
      <c r="BC351" s="5"/>
      <c r="BD351" s="5"/>
      <c r="BE351" s="5"/>
      <c r="BF351" s="5"/>
      <c r="BG351" s="5"/>
      <c r="BH351" s="145"/>
      <c r="BI351" s="276"/>
      <c r="BJ351" s="56"/>
      <c r="BK351" s="8"/>
      <c r="BL351" s="273"/>
      <c r="BM351" s="128"/>
      <c r="BN351" s="5"/>
      <c r="BO351" s="5"/>
      <c r="BP351" s="5"/>
      <c r="BQ351" s="5"/>
      <c r="BR351" s="5"/>
      <c r="BS351" s="5"/>
      <c r="BT351" s="5"/>
      <c r="BU351" s="5"/>
      <c r="BV351" s="145"/>
      <c r="BW351" s="276"/>
      <c r="BX351" s="56"/>
      <c r="BY351" s="8"/>
      <c r="BZ351" s="273"/>
      <c r="CA351" s="128"/>
      <c r="CB351" s="5"/>
      <c r="CC351" s="5"/>
      <c r="CD351" s="5"/>
      <c r="CE351" s="5"/>
      <c r="CF351" s="5"/>
      <c r="CG351" s="5"/>
      <c r="CH351" s="5"/>
      <c r="CI351" s="5"/>
      <c r="CJ351" s="145"/>
      <c r="CK351" s="276"/>
      <c r="CL351" s="56"/>
      <c r="CM351" s="8"/>
      <c r="CN351" s="273"/>
      <c r="CO351" s="284"/>
    </row>
    <row r="352" spans="1:93" ht="15.75" customHeight="1">
      <c r="A352" s="302" t="s">
        <v>33</v>
      </c>
      <c r="B352" s="1" t="s">
        <v>138</v>
      </c>
      <c r="C352" s="2" t="s">
        <v>21</v>
      </c>
      <c r="D352" s="1">
        <v>1</v>
      </c>
      <c r="E352" s="2" t="s">
        <v>137</v>
      </c>
      <c r="F352" s="38" t="s">
        <v>108</v>
      </c>
      <c r="G352" s="2" t="s">
        <v>36</v>
      </c>
      <c r="H352" s="303" t="s">
        <v>188</v>
      </c>
      <c r="I352" s="262"/>
      <c r="J352" s="3"/>
      <c r="K352" s="3"/>
      <c r="L352" s="3"/>
      <c r="M352" s="38" t="s">
        <v>261</v>
      </c>
      <c r="N352" s="81">
        <f>N353</f>
        <v>0</v>
      </c>
      <c r="O352" s="81">
        <f>O353</f>
        <v>0</v>
      </c>
      <c r="P352" s="38" t="s">
        <v>262</v>
      </c>
      <c r="Q352" s="81">
        <f>Q353</f>
        <v>0</v>
      </c>
      <c r="R352" s="89">
        <f>R353</f>
        <v>0</v>
      </c>
      <c r="S352" s="277"/>
      <c r="T352" s="2"/>
      <c r="U352" s="2"/>
      <c r="V352" s="278"/>
      <c r="W352" s="262"/>
      <c r="X352" s="3"/>
      <c r="Y352" s="3"/>
      <c r="Z352" s="3"/>
      <c r="AA352" s="38" t="s">
        <v>261</v>
      </c>
      <c r="AB352" s="81">
        <f>AB353</f>
        <v>0</v>
      </c>
      <c r="AC352" s="81">
        <f>AC353</f>
        <v>0</v>
      </c>
      <c r="AD352" s="38" t="s">
        <v>262</v>
      </c>
      <c r="AE352" s="81">
        <f>AE353</f>
        <v>0</v>
      </c>
      <c r="AF352" s="89">
        <f>AF353</f>
        <v>0</v>
      </c>
      <c r="AG352" s="277"/>
      <c r="AH352" s="2"/>
      <c r="AI352" s="2"/>
      <c r="AJ352" s="278"/>
      <c r="AK352" s="262"/>
      <c r="AL352" s="3"/>
      <c r="AM352" s="3"/>
      <c r="AN352" s="3"/>
      <c r="AO352" s="38" t="s">
        <v>116</v>
      </c>
      <c r="AP352" s="81">
        <f>AP353</f>
        <v>0</v>
      </c>
      <c r="AQ352" s="81">
        <f>AQ353</f>
        <v>0</v>
      </c>
      <c r="AR352" s="38" t="s">
        <v>116</v>
      </c>
      <c r="AS352" s="81">
        <f>AS353</f>
        <v>0</v>
      </c>
      <c r="AT352" s="89">
        <f>AT353</f>
        <v>0</v>
      </c>
      <c r="AU352" s="277"/>
      <c r="AV352" s="2"/>
      <c r="AW352" s="2"/>
      <c r="AX352" s="278"/>
      <c r="AY352" s="262"/>
      <c r="AZ352" s="3"/>
      <c r="BA352" s="3"/>
      <c r="BB352" s="3"/>
      <c r="BC352" s="38" t="s">
        <v>116</v>
      </c>
      <c r="BD352" s="81">
        <f>BD353</f>
        <v>0</v>
      </c>
      <c r="BE352" s="81">
        <f>BE353</f>
        <v>0</v>
      </c>
      <c r="BF352" s="38" t="s">
        <v>116</v>
      </c>
      <c r="BG352" s="81">
        <f>BG353</f>
        <v>0</v>
      </c>
      <c r="BH352" s="89">
        <f>BH353</f>
        <v>0</v>
      </c>
      <c r="BI352" s="277"/>
      <c r="BJ352" s="2"/>
      <c r="BK352" s="2"/>
      <c r="BL352" s="278"/>
      <c r="BM352" s="262"/>
      <c r="BN352" s="3"/>
      <c r="BO352" s="3"/>
      <c r="BP352" s="3"/>
      <c r="BQ352" s="38" t="s">
        <v>116</v>
      </c>
      <c r="BR352" s="81">
        <f>BR353</f>
        <v>0</v>
      </c>
      <c r="BS352" s="81">
        <f>BS353</f>
        <v>0</v>
      </c>
      <c r="BT352" s="38" t="s">
        <v>116</v>
      </c>
      <c r="BU352" s="81">
        <f>BU353</f>
        <v>0</v>
      </c>
      <c r="BV352" s="89">
        <f>BV353</f>
        <v>0</v>
      </c>
      <c r="BW352" s="277"/>
      <c r="BX352" s="2"/>
      <c r="BY352" s="2"/>
      <c r="BZ352" s="278"/>
      <c r="CA352" s="262"/>
      <c r="CB352" s="3"/>
      <c r="CC352" s="3"/>
      <c r="CD352" s="3"/>
      <c r="CE352" s="38" t="s">
        <v>116</v>
      </c>
      <c r="CF352" s="81">
        <f>CF353</f>
        <v>0</v>
      </c>
      <c r="CG352" s="81">
        <f>CG353</f>
        <v>0</v>
      </c>
      <c r="CH352" s="38" t="s">
        <v>116</v>
      </c>
      <c r="CI352" s="81">
        <f>CI353</f>
        <v>0</v>
      </c>
      <c r="CJ352" s="89">
        <f>CJ353</f>
        <v>0</v>
      </c>
      <c r="CK352" s="277"/>
      <c r="CL352" s="2"/>
      <c r="CM352" s="2"/>
      <c r="CN352" s="278"/>
      <c r="CO352" s="282"/>
    </row>
    <row r="353" spans="1:93" ht="15.75" customHeight="1">
      <c r="A353" s="304" t="s">
        <v>33</v>
      </c>
      <c r="B353" s="64" t="s">
        <v>11</v>
      </c>
      <c r="C353" s="65" t="s">
        <v>21</v>
      </c>
      <c r="D353" s="126">
        <v>101</v>
      </c>
      <c r="E353" s="157" t="s">
        <v>137</v>
      </c>
      <c r="F353" s="119" t="s">
        <v>108</v>
      </c>
      <c r="G353" s="119" t="s">
        <v>36</v>
      </c>
      <c r="H353" s="308" t="s">
        <v>188</v>
      </c>
      <c r="I353" s="263"/>
      <c r="J353" s="70"/>
      <c r="K353" s="70"/>
      <c r="L353" s="70"/>
      <c r="M353" s="80" t="s">
        <v>115</v>
      </c>
      <c r="N353" s="79">
        <f>SUM(N354:N355)</f>
        <v>0</v>
      </c>
      <c r="O353" s="79">
        <f>SUM(O354:O355)</f>
        <v>0</v>
      </c>
      <c r="P353" s="80" t="s">
        <v>115</v>
      </c>
      <c r="Q353" s="79">
        <f>SUM(Q354:Q355)</f>
        <v>0</v>
      </c>
      <c r="R353" s="256">
        <f>SUM(R354:R355)</f>
        <v>0</v>
      </c>
      <c r="S353" s="270"/>
      <c r="T353" s="79"/>
      <c r="U353" s="79"/>
      <c r="V353" s="271"/>
      <c r="W353" s="263"/>
      <c r="X353" s="70"/>
      <c r="Y353" s="70"/>
      <c r="Z353" s="70"/>
      <c r="AA353" s="80" t="s">
        <v>115</v>
      </c>
      <c r="AB353" s="79">
        <f>SUM(AB354:AB355)</f>
        <v>0</v>
      </c>
      <c r="AC353" s="79">
        <f>SUM(AC354:AC355)</f>
        <v>0</v>
      </c>
      <c r="AD353" s="80" t="s">
        <v>115</v>
      </c>
      <c r="AE353" s="79">
        <f>SUM(AE354:AE355)</f>
        <v>0</v>
      </c>
      <c r="AF353" s="256">
        <f>SUM(AF354:AF355)</f>
        <v>0</v>
      </c>
      <c r="AG353" s="270"/>
      <c r="AH353" s="79"/>
      <c r="AI353" s="79"/>
      <c r="AJ353" s="271"/>
      <c r="AK353" s="263"/>
      <c r="AL353" s="70"/>
      <c r="AM353" s="70"/>
      <c r="AN353" s="70"/>
      <c r="AO353" s="80" t="s">
        <v>115</v>
      </c>
      <c r="AP353" s="79">
        <f>SUM(AP354:AP355)</f>
        <v>0</v>
      </c>
      <c r="AQ353" s="79">
        <f>SUM(AQ354:AQ355)</f>
        <v>0</v>
      </c>
      <c r="AR353" s="80" t="s">
        <v>115</v>
      </c>
      <c r="AS353" s="79">
        <f>SUM(AS354:AS355)</f>
        <v>0</v>
      </c>
      <c r="AT353" s="256">
        <f>SUM(AT354:AT355)</f>
        <v>0</v>
      </c>
      <c r="AU353" s="270"/>
      <c r="AV353" s="79"/>
      <c r="AW353" s="79"/>
      <c r="AX353" s="271"/>
      <c r="AY353" s="263"/>
      <c r="AZ353" s="70"/>
      <c r="BA353" s="70"/>
      <c r="BB353" s="70"/>
      <c r="BC353" s="80" t="s">
        <v>115</v>
      </c>
      <c r="BD353" s="79">
        <f>SUM(BD354:BD355)</f>
        <v>0</v>
      </c>
      <c r="BE353" s="79">
        <f>SUM(BE354:BE355)</f>
        <v>0</v>
      </c>
      <c r="BF353" s="80" t="s">
        <v>115</v>
      </c>
      <c r="BG353" s="79">
        <f>SUM(BG354:BG355)</f>
        <v>0</v>
      </c>
      <c r="BH353" s="256">
        <f>SUM(BH354:BH355)</f>
        <v>0</v>
      </c>
      <c r="BI353" s="270"/>
      <c r="BJ353" s="79"/>
      <c r="BK353" s="79"/>
      <c r="BL353" s="271"/>
      <c r="BM353" s="263"/>
      <c r="BN353" s="70"/>
      <c r="BO353" s="70"/>
      <c r="BP353" s="70"/>
      <c r="BQ353" s="80" t="s">
        <v>115</v>
      </c>
      <c r="BR353" s="79">
        <f>SUM(BR354:BR355)</f>
        <v>0</v>
      </c>
      <c r="BS353" s="79">
        <f>SUM(BS354:BS355)</f>
        <v>0</v>
      </c>
      <c r="BT353" s="80" t="s">
        <v>115</v>
      </c>
      <c r="BU353" s="79">
        <f>SUM(BU354:BU355)</f>
        <v>0</v>
      </c>
      <c r="BV353" s="256">
        <f>SUM(BV354:BV355)</f>
        <v>0</v>
      </c>
      <c r="BW353" s="270"/>
      <c r="BX353" s="79"/>
      <c r="BY353" s="79"/>
      <c r="BZ353" s="271"/>
      <c r="CA353" s="263"/>
      <c r="CB353" s="70"/>
      <c r="CC353" s="70"/>
      <c r="CD353" s="70"/>
      <c r="CE353" s="80" t="s">
        <v>115</v>
      </c>
      <c r="CF353" s="79">
        <f>SUM(CF354:CF355)</f>
        <v>0</v>
      </c>
      <c r="CG353" s="79">
        <f>SUM(CG354:CG355)</f>
        <v>0</v>
      </c>
      <c r="CH353" s="80" t="s">
        <v>115</v>
      </c>
      <c r="CI353" s="79">
        <f>SUM(CI354:CI355)</f>
        <v>0</v>
      </c>
      <c r="CJ353" s="256">
        <f>SUM(CJ354:CJ355)</f>
        <v>0</v>
      </c>
      <c r="CK353" s="270"/>
      <c r="CL353" s="79"/>
      <c r="CM353" s="79"/>
      <c r="CN353" s="271"/>
      <c r="CO353" s="283"/>
    </row>
    <row r="354" spans="1:93" ht="15.75" customHeight="1">
      <c r="A354" s="306" t="s">
        <v>33</v>
      </c>
      <c r="B354" s="8" t="s">
        <v>11</v>
      </c>
      <c r="C354" s="8"/>
      <c r="D354" s="197">
        <v>101</v>
      </c>
      <c r="E354" s="118" t="s">
        <v>137</v>
      </c>
      <c r="F354" s="118" t="s">
        <v>108</v>
      </c>
      <c r="G354" s="195" t="s">
        <v>36</v>
      </c>
      <c r="H354" s="309" t="s">
        <v>188</v>
      </c>
      <c r="I354" s="128"/>
      <c r="J354" s="5"/>
      <c r="K354" s="5"/>
      <c r="L354" s="5"/>
      <c r="M354" s="5"/>
      <c r="N354" s="5"/>
      <c r="O354" s="5"/>
      <c r="P354" s="5"/>
      <c r="Q354" s="5"/>
      <c r="R354" s="145"/>
      <c r="S354" s="276"/>
      <c r="T354" s="56"/>
      <c r="U354" s="8"/>
      <c r="V354" s="273"/>
      <c r="W354" s="128"/>
      <c r="X354" s="5"/>
      <c r="Y354" s="5"/>
      <c r="Z354" s="5"/>
      <c r="AA354" s="5"/>
      <c r="AB354" s="5"/>
      <c r="AC354" s="5"/>
      <c r="AD354" s="5"/>
      <c r="AE354" s="5"/>
      <c r="AF354" s="145"/>
      <c r="AG354" s="276"/>
      <c r="AH354" s="56"/>
      <c r="AI354" s="8"/>
      <c r="AJ354" s="273"/>
      <c r="AK354" s="128"/>
      <c r="AL354" s="5"/>
      <c r="AM354" s="5"/>
      <c r="AN354" s="5"/>
      <c r="AO354" s="5"/>
      <c r="AP354" s="5"/>
      <c r="AQ354" s="5"/>
      <c r="AR354" s="5"/>
      <c r="AS354" s="5"/>
      <c r="AT354" s="145"/>
      <c r="AU354" s="276"/>
      <c r="AV354" s="56"/>
      <c r="AW354" s="8"/>
      <c r="AX354" s="273"/>
      <c r="AY354" s="128"/>
      <c r="AZ354" s="5"/>
      <c r="BA354" s="5"/>
      <c r="BB354" s="5"/>
      <c r="BC354" s="5"/>
      <c r="BD354" s="5"/>
      <c r="BE354" s="5"/>
      <c r="BF354" s="5"/>
      <c r="BG354" s="5"/>
      <c r="BH354" s="145"/>
      <c r="BI354" s="276"/>
      <c r="BJ354" s="56"/>
      <c r="BK354" s="8"/>
      <c r="BL354" s="273"/>
      <c r="BM354" s="128"/>
      <c r="BN354" s="5"/>
      <c r="BO354" s="5"/>
      <c r="BP354" s="5"/>
      <c r="BQ354" s="5"/>
      <c r="BR354" s="5"/>
      <c r="BS354" s="5"/>
      <c r="BT354" s="5"/>
      <c r="BU354" s="5"/>
      <c r="BV354" s="145"/>
      <c r="BW354" s="276"/>
      <c r="BX354" s="56"/>
      <c r="BY354" s="8"/>
      <c r="BZ354" s="273"/>
      <c r="CA354" s="128"/>
      <c r="CB354" s="5"/>
      <c r="CC354" s="5"/>
      <c r="CD354" s="5"/>
      <c r="CE354" s="5"/>
      <c r="CF354" s="5"/>
      <c r="CG354" s="5"/>
      <c r="CH354" s="5"/>
      <c r="CI354" s="5"/>
      <c r="CJ354" s="145"/>
      <c r="CK354" s="276"/>
      <c r="CL354" s="56"/>
      <c r="CM354" s="8"/>
      <c r="CN354" s="273"/>
      <c r="CO354" s="284"/>
    </row>
    <row r="355" spans="1:93" ht="15.75" customHeight="1">
      <c r="A355" s="306" t="s">
        <v>33</v>
      </c>
      <c r="B355" s="8" t="s">
        <v>11</v>
      </c>
      <c r="C355" s="8"/>
      <c r="D355" s="197">
        <v>101</v>
      </c>
      <c r="E355" s="118" t="s">
        <v>137</v>
      </c>
      <c r="F355" s="118" t="s">
        <v>108</v>
      </c>
      <c r="G355" s="195" t="s">
        <v>36</v>
      </c>
      <c r="H355" s="309" t="s">
        <v>188</v>
      </c>
      <c r="I355" s="128"/>
      <c r="J355" s="5"/>
      <c r="K355" s="5"/>
      <c r="L355" s="5"/>
      <c r="M355" s="5"/>
      <c r="N355" s="5"/>
      <c r="O355" s="5"/>
      <c r="P355" s="5"/>
      <c r="Q355" s="5"/>
      <c r="R355" s="145"/>
      <c r="S355" s="276"/>
      <c r="T355" s="56"/>
      <c r="U355" s="8"/>
      <c r="V355" s="273"/>
      <c r="W355" s="128"/>
      <c r="X355" s="5"/>
      <c r="Y355" s="5"/>
      <c r="Z355" s="5"/>
      <c r="AA355" s="5"/>
      <c r="AB355" s="5"/>
      <c r="AC355" s="5"/>
      <c r="AD355" s="5"/>
      <c r="AE355" s="5"/>
      <c r="AF355" s="145"/>
      <c r="AG355" s="276"/>
      <c r="AH355" s="56"/>
      <c r="AI355" s="8"/>
      <c r="AJ355" s="273"/>
      <c r="AK355" s="128"/>
      <c r="AL355" s="5"/>
      <c r="AM355" s="5"/>
      <c r="AN355" s="5"/>
      <c r="AO355" s="5"/>
      <c r="AP355" s="5"/>
      <c r="AQ355" s="5"/>
      <c r="AR355" s="5"/>
      <c r="AS355" s="5"/>
      <c r="AT355" s="145"/>
      <c r="AU355" s="276"/>
      <c r="AV355" s="56"/>
      <c r="AW355" s="8"/>
      <c r="AX355" s="273"/>
      <c r="AY355" s="128"/>
      <c r="AZ355" s="5"/>
      <c r="BA355" s="5"/>
      <c r="BB355" s="5"/>
      <c r="BC355" s="5"/>
      <c r="BD355" s="5"/>
      <c r="BE355" s="5"/>
      <c r="BF355" s="5"/>
      <c r="BG355" s="5"/>
      <c r="BH355" s="145"/>
      <c r="BI355" s="276"/>
      <c r="BJ355" s="56"/>
      <c r="BK355" s="8"/>
      <c r="BL355" s="273"/>
      <c r="BM355" s="128"/>
      <c r="BN355" s="5"/>
      <c r="BO355" s="5"/>
      <c r="BP355" s="5"/>
      <c r="BQ355" s="5"/>
      <c r="BR355" s="5"/>
      <c r="BS355" s="5"/>
      <c r="BT355" s="5"/>
      <c r="BU355" s="5"/>
      <c r="BV355" s="145"/>
      <c r="BW355" s="276"/>
      <c r="BX355" s="56"/>
      <c r="BY355" s="8"/>
      <c r="BZ355" s="273"/>
      <c r="CA355" s="128"/>
      <c r="CB355" s="5"/>
      <c r="CC355" s="5"/>
      <c r="CD355" s="5"/>
      <c r="CE355" s="5"/>
      <c r="CF355" s="5"/>
      <c r="CG355" s="5"/>
      <c r="CH355" s="5"/>
      <c r="CI355" s="5"/>
      <c r="CJ355" s="145"/>
      <c r="CK355" s="276"/>
      <c r="CL355" s="56"/>
      <c r="CM355" s="8"/>
      <c r="CN355" s="273"/>
      <c r="CO355" s="284"/>
    </row>
  </sheetData>
  <autoFilter ref="A2:CJ355" xr:uid="{00000000-0009-0000-0000-00000400000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7" showButton="0"/>
    <filterColumn colId="38" showButton="0"/>
    <filterColumn colId="39" showButton="0"/>
    <filterColumn colId="40" showButton="0"/>
    <filterColumn colId="41" showButton="0"/>
    <filterColumn colId="42" showButton="0"/>
    <filterColumn colId="43" showButton="0"/>
    <filterColumn colId="44" showButton="0"/>
    <filterColumn colId="45" showButton="0"/>
    <filterColumn colId="46" showButton="0"/>
    <filterColumn colId="47" showButton="0"/>
    <filterColumn colId="48" showButton="0"/>
    <filterColumn colId="49" showButton="0"/>
    <filterColumn colId="50" showButton="0"/>
    <filterColumn colId="51" showButton="0"/>
    <filterColumn colId="52" showButton="0"/>
    <filterColumn colId="53" showButton="0"/>
    <filterColumn colId="54" showButton="0"/>
    <filterColumn colId="55"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5" showButton="0"/>
    <filterColumn colId="66" showButton="0"/>
    <filterColumn colId="67" showButton="0"/>
    <filterColumn colId="68" showButton="0"/>
    <filterColumn colId="69" showButton="0"/>
    <filterColumn colId="70" showButton="0"/>
    <filterColumn colId="71" showButton="0"/>
    <filterColumn colId="72" showButton="0"/>
    <filterColumn colId="73" showButton="0"/>
    <filterColumn colId="74" showButton="0"/>
    <filterColumn colId="75" showButton="0"/>
    <filterColumn colId="76" showButton="0"/>
    <filterColumn colId="77" showButton="0"/>
    <filterColumn colId="79" showButton="0"/>
    <filterColumn colId="80" showButton="0"/>
    <filterColumn colId="81" showButton="0"/>
    <filterColumn colId="82" showButton="0"/>
    <filterColumn colId="83" showButton="0"/>
    <filterColumn colId="84" showButton="0"/>
    <filterColumn colId="85" showButton="0"/>
    <filterColumn colId="86" showButton="0"/>
    <filterColumn colId="87" showButton="0"/>
  </autoFilter>
  <mergeCells count="34">
    <mergeCell ref="F1:H1"/>
    <mergeCell ref="I1:CJ1"/>
    <mergeCell ref="I2:CJ2"/>
    <mergeCell ref="I3:R3"/>
    <mergeCell ref="W3:AF3"/>
    <mergeCell ref="AK3:AT3"/>
    <mergeCell ref="AY3:BH3"/>
    <mergeCell ref="BM3:BV3"/>
    <mergeCell ref="CA3:CJ3"/>
    <mergeCell ref="A4:E6"/>
    <mergeCell ref="F4:H6"/>
    <mergeCell ref="I4:L4"/>
    <mergeCell ref="W4:Z4"/>
    <mergeCell ref="AK4:AN4"/>
    <mergeCell ref="BM29:BV29"/>
    <mergeCell ref="S3:V3"/>
    <mergeCell ref="AG3:AJ3"/>
    <mergeCell ref="AU3:AX3"/>
    <mergeCell ref="BI3:BL3"/>
    <mergeCell ref="S5:V6"/>
    <mergeCell ref="AY4:BB4"/>
    <mergeCell ref="BM4:BP4"/>
    <mergeCell ref="AU5:AX6"/>
    <mergeCell ref="AG5:AJ6"/>
    <mergeCell ref="I25:R25"/>
    <mergeCell ref="W25:AF25"/>
    <mergeCell ref="AK25:AT25"/>
    <mergeCell ref="CO5:CO6"/>
    <mergeCell ref="CK3:CN3"/>
    <mergeCell ref="CK5:CN6"/>
    <mergeCell ref="BW5:BZ6"/>
    <mergeCell ref="BI5:BL6"/>
    <mergeCell ref="CA4:CD4"/>
    <mergeCell ref="BW3:BZ3"/>
  </mergeCells>
  <conditionalFormatting sqref="V9:V11">
    <cfRule type="iconSet" priority="545">
      <iconSet iconSet="3Symbols" showValue="0">
        <cfvo type="percent" val="0"/>
        <cfvo type="num" val="1"/>
        <cfvo type="num" val="2"/>
      </iconSet>
    </cfRule>
  </conditionalFormatting>
  <conditionalFormatting sqref="V12 V14:V20">
    <cfRule type="iconSet" priority="544">
      <iconSet iconSet="3Symbols" showValue="0">
        <cfvo type="percent" val="0"/>
        <cfvo type="num" val="1"/>
        <cfvo type="num" val="2"/>
      </iconSet>
    </cfRule>
  </conditionalFormatting>
  <conditionalFormatting sqref="V21:V23 V25:V32">
    <cfRule type="iconSet" priority="497">
      <iconSet iconSet="3Symbols" showValue="0">
        <cfvo type="percent" val="0"/>
        <cfvo type="num" val="1"/>
        <cfvo type="num" val="2"/>
      </iconSet>
    </cfRule>
  </conditionalFormatting>
  <conditionalFormatting sqref="V33:V34">
    <cfRule type="iconSet" priority="543">
      <iconSet iconSet="3Symbols" showValue="0">
        <cfvo type="percent" val="0"/>
        <cfvo type="num" val="1"/>
        <cfvo type="num" val="2"/>
      </iconSet>
    </cfRule>
  </conditionalFormatting>
  <conditionalFormatting sqref="V35:V36">
    <cfRule type="iconSet" priority="490">
      <iconSet iconSet="3Symbols" showValue="0">
        <cfvo type="percent" val="0"/>
        <cfvo type="num" val="1"/>
        <cfvo type="num" val="2"/>
      </iconSet>
    </cfRule>
  </conditionalFormatting>
  <conditionalFormatting sqref="V37:V40">
    <cfRule type="iconSet" priority="503">
      <iconSet iconSet="3Symbols" showValue="0">
        <cfvo type="percent" val="0"/>
        <cfvo type="num" val="1"/>
        <cfvo type="num" val="2"/>
      </iconSet>
    </cfRule>
  </conditionalFormatting>
  <conditionalFormatting sqref="V41:V44">
    <cfRule type="iconSet" priority="489">
      <iconSet iconSet="3Symbols" showValue="0">
        <cfvo type="percent" val="0"/>
        <cfvo type="num" val="1"/>
        <cfvo type="num" val="2"/>
      </iconSet>
    </cfRule>
  </conditionalFormatting>
  <conditionalFormatting sqref="V45">
    <cfRule type="iconSet" priority="502">
      <iconSet iconSet="3Symbols" showValue="0">
        <cfvo type="percent" val="0"/>
        <cfvo type="num" val="1"/>
        <cfvo type="num" val="2"/>
      </iconSet>
    </cfRule>
  </conditionalFormatting>
  <conditionalFormatting sqref="V47:V48">
    <cfRule type="iconSet" priority="488">
      <iconSet iconSet="3Symbols" showValue="0">
        <cfvo type="percent" val="0"/>
        <cfvo type="num" val="1"/>
        <cfvo type="num" val="2"/>
      </iconSet>
    </cfRule>
  </conditionalFormatting>
  <conditionalFormatting sqref="V51:V52 V54:V55">
    <cfRule type="iconSet" priority="501">
      <iconSet iconSet="3Symbols" showValue="0">
        <cfvo type="percent" val="0"/>
        <cfvo type="num" val="1"/>
        <cfvo type="num" val="2"/>
      </iconSet>
    </cfRule>
  </conditionalFormatting>
  <conditionalFormatting sqref="V57:V59">
    <cfRule type="iconSet" priority="495">
      <iconSet iconSet="3Symbols" showValue="0">
        <cfvo type="percent" val="0"/>
        <cfvo type="num" val="1"/>
        <cfvo type="num" val="2"/>
      </iconSet>
    </cfRule>
  </conditionalFormatting>
  <conditionalFormatting sqref="V62:V63">
    <cfRule type="iconSet" priority="541">
      <iconSet iconSet="3Symbols" showValue="0">
        <cfvo type="percent" val="0"/>
        <cfvo type="num" val="1"/>
        <cfvo type="num" val="2"/>
      </iconSet>
    </cfRule>
  </conditionalFormatting>
  <conditionalFormatting sqref="V64">
    <cfRule type="iconSet" priority="487">
      <iconSet iconSet="3Symbols" showValue="0">
        <cfvo type="percent" val="0"/>
        <cfvo type="num" val="1"/>
        <cfvo type="num" val="2"/>
      </iconSet>
    </cfRule>
  </conditionalFormatting>
  <conditionalFormatting sqref="V65:V66">
    <cfRule type="iconSet" priority="540">
      <iconSet iconSet="3Symbols" showValue="0">
        <cfvo type="percent" val="0"/>
        <cfvo type="num" val="1"/>
        <cfvo type="num" val="2"/>
      </iconSet>
    </cfRule>
  </conditionalFormatting>
  <conditionalFormatting sqref="V67">
    <cfRule type="iconSet" priority="486">
      <iconSet iconSet="3Symbols" showValue="0">
        <cfvo type="percent" val="0"/>
        <cfvo type="num" val="1"/>
        <cfvo type="num" val="2"/>
      </iconSet>
    </cfRule>
  </conditionalFormatting>
  <conditionalFormatting sqref="V68:V69">
    <cfRule type="iconSet" priority="539">
      <iconSet iconSet="3Symbols" showValue="0">
        <cfvo type="percent" val="0"/>
        <cfvo type="num" val="1"/>
        <cfvo type="num" val="2"/>
      </iconSet>
    </cfRule>
  </conditionalFormatting>
  <conditionalFormatting sqref="V72">
    <cfRule type="iconSet" priority="538">
      <iconSet iconSet="3Symbols" showValue="0">
        <cfvo type="percent" val="0"/>
        <cfvo type="num" val="1"/>
        <cfvo type="num" val="2"/>
      </iconSet>
    </cfRule>
  </conditionalFormatting>
  <conditionalFormatting sqref="V73">
    <cfRule type="iconSet" priority="485">
      <iconSet iconSet="3Symbols" showValue="0">
        <cfvo type="percent" val="0"/>
        <cfvo type="num" val="1"/>
        <cfvo type="num" val="2"/>
      </iconSet>
    </cfRule>
  </conditionalFormatting>
  <conditionalFormatting sqref="V75">
    <cfRule type="iconSet" priority="537">
      <iconSet iconSet="3Symbols" showValue="0">
        <cfvo type="percent" val="0"/>
        <cfvo type="num" val="1"/>
        <cfvo type="num" val="2"/>
      </iconSet>
    </cfRule>
  </conditionalFormatting>
  <conditionalFormatting sqref="V76">
    <cfRule type="iconSet" priority="484">
      <iconSet iconSet="3Symbols" showValue="0">
        <cfvo type="percent" val="0"/>
        <cfvo type="num" val="1"/>
        <cfvo type="num" val="2"/>
      </iconSet>
    </cfRule>
  </conditionalFormatting>
  <conditionalFormatting sqref="V78:V79">
    <cfRule type="iconSet" priority="536">
      <iconSet iconSet="3Symbols" showValue="0">
        <cfvo type="percent" val="0"/>
        <cfvo type="num" val="1"/>
        <cfvo type="num" val="2"/>
      </iconSet>
    </cfRule>
  </conditionalFormatting>
  <conditionalFormatting sqref="V81:V82">
    <cfRule type="iconSet" priority="535">
      <iconSet iconSet="3Symbols" showValue="0">
        <cfvo type="percent" val="0"/>
        <cfvo type="num" val="1"/>
        <cfvo type="num" val="2"/>
      </iconSet>
    </cfRule>
  </conditionalFormatting>
  <conditionalFormatting sqref="V84:V85">
    <cfRule type="iconSet" priority="534">
      <iconSet iconSet="3Symbols" showValue="0">
        <cfvo type="percent" val="0"/>
        <cfvo type="num" val="1"/>
        <cfvo type="num" val="2"/>
      </iconSet>
    </cfRule>
  </conditionalFormatting>
  <conditionalFormatting sqref="V87:V88">
    <cfRule type="iconSet" priority="533">
      <iconSet iconSet="3Symbols" showValue="0">
        <cfvo type="percent" val="0"/>
        <cfvo type="num" val="1"/>
        <cfvo type="num" val="2"/>
      </iconSet>
    </cfRule>
  </conditionalFormatting>
  <conditionalFormatting sqref="V91:V92 V94:V95 V97:V98">
    <cfRule type="iconSet" priority="494">
      <iconSet iconSet="3Symbols" showValue="0">
        <cfvo type="percent" val="0"/>
        <cfvo type="num" val="1"/>
        <cfvo type="num" val="2"/>
      </iconSet>
    </cfRule>
  </conditionalFormatting>
  <conditionalFormatting sqref="V100">
    <cfRule type="iconSet" priority="493">
      <iconSet iconSet="3Symbols" showValue="0">
        <cfvo type="percent" val="0"/>
        <cfvo type="num" val="1"/>
        <cfvo type="num" val="2"/>
      </iconSet>
    </cfRule>
  </conditionalFormatting>
  <conditionalFormatting sqref="V101 V104:V106">
    <cfRule type="iconSet" priority="500">
      <iconSet iconSet="3Symbols" showValue="0">
        <cfvo type="percent" val="0"/>
        <cfvo type="num" val="1"/>
        <cfvo type="num" val="2"/>
      </iconSet>
    </cfRule>
  </conditionalFormatting>
  <conditionalFormatting sqref="V108:V110">
    <cfRule type="iconSet" priority="499">
      <iconSet iconSet="3Symbols" showValue="0">
        <cfvo type="percent" val="0"/>
        <cfvo type="num" val="1"/>
        <cfvo type="num" val="2"/>
      </iconSet>
    </cfRule>
  </conditionalFormatting>
  <conditionalFormatting sqref="V111:V112">
    <cfRule type="iconSet" priority="483">
      <iconSet iconSet="3Symbols" showValue="0">
        <cfvo type="percent" val="0"/>
        <cfvo type="num" val="1"/>
        <cfvo type="num" val="2"/>
      </iconSet>
    </cfRule>
  </conditionalFormatting>
  <conditionalFormatting sqref="V113 V115:V116">
    <cfRule type="iconSet" priority="492">
      <iconSet iconSet="3Symbols" showValue="0">
        <cfvo type="percent" val="0"/>
        <cfvo type="num" val="1"/>
        <cfvo type="num" val="2"/>
      </iconSet>
    </cfRule>
  </conditionalFormatting>
  <conditionalFormatting sqref="V119">
    <cfRule type="iconSet" priority="482">
      <iconSet iconSet="3Symbols" showValue="0">
        <cfvo type="percent" val="0"/>
        <cfvo type="num" val="1"/>
        <cfvo type="num" val="2"/>
      </iconSet>
    </cfRule>
  </conditionalFormatting>
  <conditionalFormatting sqref="V120:V121">
    <cfRule type="iconSet" priority="532">
      <iconSet iconSet="3Symbols" showValue="0">
        <cfvo type="percent" val="0"/>
        <cfvo type="num" val="1"/>
        <cfvo type="num" val="2"/>
      </iconSet>
    </cfRule>
  </conditionalFormatting>
  <conditionalFormatting sqref="V123:V124">
    <cfRule type="iconSet" priority="531">
      <iconSet iconSet="3Symbols" showValue="0">
        <cfvo type="percent" val="0"/>
        <cfvo type="num" val="1"/>
        <cfvo type="num" val="2"/>
      </iconSet>
    </cfRule>
  </conditionalFormatting>
  <conditionalFormatting sqref="V126:V127">
    <cfRule type="iconSet" priority="530">
      <iconSet iconSet="3Symbols" showValue="0">
        <cfvo type="percent" val="0"/>
        <cfvo type="num" val="1"/>
        <cfvo type="num" val="2"/>
      </iconSet>
    </cfRule>
  </conditionalFormatting>
  <conditionalFormatting sqref="V129:V130">
    <cfRule type="iconSet" priority="529">
      <iconSet iconSet="3Symbols" showValue="0">
        <cfvo type="percent" val="0"/>
        <cfvo type="num" val="1"/>
        <cfvo type="num" val="2"/>
      </iconSet>
    </cfRule>
  </conditionalFormatting>
  <conditionalFormatting sqref="V132:V133">
    <cfRule type="iconSet" priority="528">
      <iconSet iconSet="3Symbols" showValue="0">
        <cfvo type="percent" val="0"/>
        <cfvo type="num" val="1"/>
        <cfvo type="num" val="2"/>
      </iconSet>
    </cfRule>
  </conditionalFormatting>
  <conditionalFormatting sqref="V135:V136">
    <cfRule type="iconSet" priority="527">
      <iconSet iconSet="3Symbols" showValue="0">
        <cfvo type="percent" val="0"/>
        <cfvo type="num" val="1"/>
        <cfvo type="num" val="2"/>
      </iconSet>
    </cfRule>
  </conditionalFormatting>
  <conditionalFormatting sqref="V138">
    <cfRule type="iconSet" priority="526">
      <iconSet iconSet="3Symbols" showValue="0">
        <cfvo type="percent" val="0"/>
        <cfvo type="num" val="1"/>
        <cfvo type="num" val="2"/>
      </iconSet>
    </cfRule>
  </conditionalFormatting>
  <conditionalFormatting sqref="V141:V142 V144:V145">
    <cfRule type="iconSet" priority="525">
      <iconSet iconSet="3Symbols" showValue="0">
        <cfvo type="percent" val="0"/>
        <cfvo type="num" val="1"/>
        <cfvo type="num" val="2"/>
      </iconSet>
    </cfRule>
  </conditionalFormatting>
  <conditionalFormatting sqref="V148">
    <cfRule type="iconSet" priority="481">
      <iconSet iconSet="3Symbols" showValue="0">
        <cfvo type="percent" val="0"/>
        <cfvo type="num" val="1"/>
        <cfvo type="num" val="2"/>
      </iconSet>
    </cfRule>
  </conditionalFormatting>
  <conditionalFormatting sqref="V149">
    <cfRule type="iconSet" priority="524">
      <iconSet iconSet="3Symbols" showValue="0">
        <cfvo type="percent" val="0"/>
        <cfvo type="num" val="1"/>
        <cfvo type="num" val="2"/>
      </iconSet>
    </cfRule>
  </conditionalFormatting>
  <conditionalFormatting sqref="V151">
    <cfRule type="iconSet" priority="480">
      <iconSet iconSet="3Symbols" showValue="0">
        <cfvo type="percent" val="0"/>
        <cfvo type="num" val="1"/>
        <cfvo type="num" val="2"/>
      </iconSet>
    </cfRule>
  </conditionalFormatting>
  <conditionalFormatting sqref="V152:V154">
    <cfRule type="iconSet" priority="523">
      <iconSet iconSet="3Symbols" showValue="0">
        <cfvo type="percent" val="0"/>
        <cfvo type="num" val="1"/>
        <cfvo type="num" val="2"/>
      </iconSet>
    </cfRule>
  </conditionalFormatting>
  <conditionalFormatting sqref="V155:V156">
    <cfRule type="iconSet" priority="491">
      <iconSet iconSet="3Symbols" showValue="0">
        <cfvo type="percent" val="0"/>
        <cfvo type="num" val="1"/>
        <cfvo type="num" val="2"/>
      </iconSet>
    </cfRule>
  </conditionalFormatting>
  <conditionalFormatting sqref="V158:V161">
    <cfRule type="iconSet" priority="522">
      <iconSet iconSet="3Symbols" showValue="0">
        <cfvo type="percent" val="0"/>
        <cfvo type="num" val="1"/>
        <cfvo type="num" val="2"/>
      </iconSet>
    </cfRule>
  </conditionalFormatting>
  <conditionalFormatting sqref="V162:V165">
    <cfRule type="iconSet" priority="521">
      <iconSet iconSet="3Symbols" showValue="0">
        <cfvo type="percent" val="0"/>
        <cfvo type="num" val="1"/>
        <cfvo type="num" val="2"/>
      </iconSet>
    </cfRule>
  </conditionalFormatting>
  <conditionalFormatting sqref="V166:V168">
    <cfRule type="iconSet" priority="520">
      <iconSet iconSet="3Symbols" showValue="0">
        <cfvo type="percent" val="0"/>
        <cfvo type="num" val="1"/>
        <cfvo type="num" val="2"/>
      </iconSet>
    </cfRule>
  </conditionalFormatting>
  <conditionalFormatting sqref="V169:V170">
    <cfRule type="iconSet" priority="519">
      <iconSet iconSet="3Symbols" showValue="0">
        <cfvo type="percent" val="0"/>
        <cfvo type="num" val="1"/>
        <cfvo type="num" val="2"/>
      </iconSet>
    </cfRule>
  </conditionalFormatting>
  <conditionalFormatting sqref="V171:V172">
    <cfRule type="iconSet" priority="479">
      <iconSet iconSet="3Symbols" showValue="0">
        <cfvo type="percent" val="0"/>
        <cfvo type="num" val="1"/>
        <cfvo type="num" val="2"/>
      </iconSet>
    </cfRule>
  </conditionalFormatting>
  <conditionalFormatting sqref="V173">
    <cfRule type="iconSet" priority="498">
      <iconSet iconSet="3Symbols" showValue="0">
        <cfvo type="percent" val="0"/>
        <cfvo type="num" val="1"/>
        <cfvo type="num" val="2"/>
      </iconSet>
    </cfRule>
  </conditionalFormatting>
  <conditionalFormatting sqref="V174">
    <cfRule type="iconSet" priority="518">
      <iconSet iconSet="3Symbols" showValue="0">
        <cfvo type="percent" val="0"/>
        <cfvo type="num" val="1"/>
        <cfvo type="num" val="2"/>
      </iconSet>
    </cfRule>
  </conditionalFormatting>
  <conditionalFormatting sqref="V175">
    <cfRule type="iconSet" priority="478">
      <iconSet iconSet="3Symbols" showValue="0">
        <cfvo type="percent" val="0"/>
        <cfvo type="num" val="1"/>
        <cfvo type="num" val="2"/>
      </iconSet>
    </cfRule>
  </conditionalFormatting>
  <conditionalFormatting sqref="V176">
    <cfRule type="iconSet" priority="477">
      <iconSet iconSet="3Symbols" showValue="0">
        <cfvo type="percent" val="0"/>
        <cfvo type="num" val="1"/>
        <cfvo type="num" val="2"/>
      </iconSet>
    </cfRule>
  </conditionalFormatting>
  <conditionalFormatting sqref="V177:V178">
    <cfRule type="iconSet" priority="517">
      <iconSet iconSet="3Symbols" showValue="0">
        <cfvo type="percent" val="0"/>
        <cfvo type="num" val="1"/>
        <cfvo type="num" val="2"/>
      </iconSet>
    </cfRule>
  </conditionalFormatting>
  <conditionalFormatting sqref="V179:V183">
    <cfRule type="iconSet" priority="476">
      <iconSet iconSet="3Symbols" showValue="0">
        <cfvo type="percent" val="0"/>
        <cfvo type="num" val="1"/>
        <cfvo type="num" val="2"/>
      </iconSet>
    </cfRule>
  </conditionalFormatting>
  <conditionalFormatting sqref="V184:V185">
    <cfRule type="iconSet" priority="515">
      <iconSet iconSet="3Symbols" showValue="0">
        <cfvo type="percent" val="0"/>
        <cfvo type="num" val="1"/>
        <cfvo type="num" val="2"/>
      </iconSet>
    </cfRule>
  </conditionalFormatting>
  <conditionalFormatting sqref="V186">
    <cfRule type="iconSet" priority="475">
      <iconSet iconSet="3Symbols" showValue="0">
        <cfvo type="percent" val="0"/>
        <cfvo type="num" val="1"/>
        <cfvo type="num" val="2"/>
      </iconSet>
    </cfRule>
  </conditionalFormatting>
  <conditionalFormatting sqref="V187:V188">
    <cfRule type="iconSet" priority="514">
      <iconSet iconSet="3Symbols" showValue="0">
        <cfvo type="percent" val="0"/>
        <cfvo type="num" val="1"/>
        <cfvo type="num" val="2"/>
      </iconSet>
    </cfRule>
  </conditionalFormatting>
  <conditionalFormatting sqref="V191">
    <cfRule type="iconSet" priority="513">
      <iconSet iconSet="3Symbols" showValue="0">
        <cfvo type="percent" val="0"/>
        <cfvo type="num" val="1"/>
        <cfvo type="num" val="2"/>
      </iconSet>
    </cfRule>
  </conditionalFormatting>
  <conditionalFormatting sqref="V192">
    <cfRule type="iconSet" priority="474">
      <iconSet iconSet="3Symbols" showValue="0">
        <cfvo type="percent" val="0"/>
        <cfvo type="num" val="1"/>
        <cfvo type="num" val="2"/>
      </iconSet>
    </cfRule>
  </conditionalFormatting>
  <conditionalFormatting sqref="V195:V200">
    <cfRule type="iconSet" priority="473">
      <iconSet iconSet="3Symbols" showValue="0">
        <cfvo type="percent" val="0"/>
        <cfvo type="num" val="1"/>
        <cfvo type="num" val="2"/>
      </iconSet>
    </cfRule>
  </conditionalFormatting>
  <conditionalFormatting sqref="V201:V203">
    <cfRule type="iconSet" priority="510">
      <iconSet iconSet="3Symbols" showValue="0">
        <cfvo type="percent" val="0"/>
        <cfvo type="num" val="1"/>
        <cfvo type="num" val="2"/>
      </iconSet>
    </cfRule>
  </conditionalFormatting>
  <conditionalFormatting sqref="V204:V206">
    <cfRule type="iconSet" priority="509">
      <iconSet iconSet="3Symbols" showValue="0">
        <cfvo type="percent" val="0"/>
        <cfvo type="num" val="1"/>
        <cfvo type="num" val="2"/>
      </iconSet>
    </cfRule>
  </conditionalFormatting>
  <conditionalFormatting sqref="V209:V210">
    <cfRule type="iconSet" priority="472">
      <iconSet iconSet="3Symbols" showValue="0">
        <cfvo type="percent" val="0"/>
        <cfvo type="num" val="1"/>
        <cfvo type="num" val="2"/>
      </iconSet>
    </cfRule>
  </conditionalFormatting>
  <conditionalFormatting sqref="V211:V213">
    <cfRule type="iconSet" priority="507">
      <iconSet iconSet="3Symbols" showValue="0">
        <cfvo type="percent" val="0"/>
        <cfvo type="num" val="1"/>
        <cfvo type="num" val="2"/>
      </iconSet>
    </cfRule>
  </conditionalFormatting>
  <conditionalFormatting sqref="V215">
    <cfRule type="iconSet" priority="506">
      <iconSet iconSet="3Symbols" showValue="0">
        <cfvo type="percent" val="0"/>
        <cfvo type="num" val="1"/>
        <cfvo type="num" val="2"/>
      </iconSet>
    </cfRule>
  </conditionalFormatting>
  <conditionalFormatting sqref="V216">
    <cfRule type="iconSet" priority="471">
      <iconSet iconSet="3Symbols" showValue="0">
        <cfvo type="percent" val="0"/>
        <cfvo type="num" val="1"/>
        <cfvo type="num" val="2"/>
      </iconSet>
    </cfRule>
  </conditionalFormatting>
  <conditionalFormatting sqref="V217 V220:V223">
    <cfRule type="iconSet" priority="505">
      <iconSet iconSet="3Symbols" showValue="0">
        <cfvo type="percent" val="0"/>
        <cfvo type="num" val="1"/>
        <cfvo type="num" val="2"/>
      </iconSet>
    </cfRule>
  </conditionalFormatting>
  <conditionalFormatting sqref="V224:V225">
    <cfRule type="iconSet" priority="504">
      <iconSet iconSet="3Symbols" showValue="0">
        <cfvo type="percent" val="0"/>
        <cfvo type="num" val="1"/>
        <cfvo type="num" val="2"/>
      </iconSet>
    </cfRule>
  </conditionalFormatting>
  <conditionalFormatting sqref="V226:V233">
    <cfRule type="iconSet" priority="470">
      <iconSet iconSet="3Symbols" showValue="0">
        <cfvo type="percent" val="0"/>
        <cfvo type="num" val="1"/>
        <cfvo type="num" val="2"/>
      </iconSet>
    </cfRule>
  </conditionalFormatting>
  <conditionalFormatting sqref="V236:V253">
    <cfRule type="iconSet" priority="469">
      <iconSet iconSet="3Symbols" showValue="0">
        <cfvo type="percent" val="0"/>
        <cfvo type="num" val="1"/>
        <cfvo type="num" val="2"/>
      </iconSet>
    </cfRule>
  </conditionalFormatting>
  <conditionalFormatting sqref="V256:V264">
    <cfRule type="iconSet" priority="468">
      <iconSet iconSet="3Symbols" showValue="0">
        <cfvo type="percent" val="0"/>
        <cfvo type="num" val="1"/>
        <cfvo type="num" val="2"/>
      </iconSet>
    </cfRule>
  </conditionalFormatting>
  <conditionalFormatting sqref="V266:V267">
    <cfRule type="iconSet" priority="467">
      <iconSet iconSet="3Symbols" showValue="0">
        <cfvo type="percent" val="0"/>
        <cfvo type="num" val="1"/>
        <cfvo type="num" val="2"/>
      </iconSet>
    </cfRule>
  </conditionalFormatting>
  <conditionalFormatting sqref="V269:V270">
    <cfRule type="iconSet" priority="466">
      <iconSet iconSet="3Symbols" showValue="0">
        <cfvo type="percent" val="0"/>
        <cfvo type="num" val="1"/>
        <cfvo type="num" val="2"/>
      </iconSet>
    </cfRule>
  </conditionalFormatting>
  <conditionalFormatting sqref="V272:V273">
    <cfRule type="iconSet" priority="465">
      <iconSet iconSet="3Symbols" showValue="0">
        <cfvo type="percent" val="0"/>
        <cfvo type="num" val="1"/>
        <cfvo type="num" val="2"/>
      </iconSet>
    </cfRule>
  </conditionalFormatting>
  <conditionalFormatting sqref="V276:V281">
    <cfRule type="iconSet" priority="464">
      <iconSet iconSet="3Symbols" showValue="0">
        <cfvo type="percent" val="0"/>
        <cfvo type="num" val="1"/>
        <cfvo type="num" val="2"/>
      </iconSet>
    </cfRule>
  </conditionalFormatting>
  <conditionalFormatting sqref="V283:V289">
    <cfRule type="iconSet" priority="463">
      <iconSet iconSet="3Symbols" showValue="0">
        <cfvo type="percent" val="0"/>
        <cfvo type="num" val="1"/>
        <cfvo type="num" val="2"/>
      </iconSet>
    </cfRule>
  </conditionalFormatting>
  <conditionalFormatting sqref="V291:V292">
    <cfRule type="iconSet" priority="462">
      <iconSet iconSet="3Symbols" showValue="0">
        <cfvo type="percent" val="0"/>
        <cfvo type="num" val="1"/>
        <cfvo type="num" val="2"/>
      </iconSet>
    </cfRule>
  </conditionalFormatting>
  <conditionalFormatting sqref="V294:V296">
    <cfRule type="iconSet" priority="461">
      <iconSet iconSet="3Symbols" showValue="0">
        <cfvo type="percent" val="0"/>
        <cfvo type="num" val="1"/>
        <cfvo type="num" val="2"/>
      </iconSet>
    </cfRule>
  </conditionalFormatting>
  <conditionalFormatting sqref="V301:V340">
    <cfRule type="iconSet" priority="460">
      <iconSet iconSet="3Symbols" showValue="0">
        <cfvo type="percent" val="0"/>
        <cfvo type="num" val="1"/>
        <cfvo type="num" val="2"/>
      </iconSet>
    </cfRule>
  </conditionalFormatting>
  <conditionalFormatting sqref="V342:V345">
    <cfRule type="iconSet" priority="459">
      <iconSet iconSet="3Symbols" showValue="0">
        <cfvo type="percent" val="0"/>
        <cfvo type="num" val="1"/>
        <cfvo type="num" val="2"/>
      </iconSet>
    </cfRule>
  </conditionalFormatting>
  <conditionalFormatting sqref="V347:V351">
    <cfRule type="iconSet" priority="458">
      <iconSet iconSet="3Symbols" showValue="0">
        <cfvo type="percent" val="0"/>
        <cfvo type="num" val="1"/>
        <cfvo type="num" val="2"/>
      </iconSet>
    </cfRule>
  </conditionalFormatting>
  <conditionalFormatting sqref="V354:V355">
    <cfRule type="iconSet" priority="457">
      <iconSet iconSet="3Symbols" showValue="0">
        <cfvo type="percent" val="0"/>
        <cfvo type="num" val="1"/>
        <cfvo type="num" val="2"/>
      </iconSet>
    </cfRule>
  </conditionalFormatting>
  <conditionalFormatting sqref="AJ9:AJ11">
    <cfRule type="iconSet" priority="456">
      <iconSet iconSet="3Symbols" showValue="0">
        <cfvo type="percent" val="0"/>
        <cfvo type="num" val="1"/>
        <cfvo type="num" val="2"/>
      </iconSet>
    </cfRule>
  </conditionalFormatting>
  <conditionalFormatting sqref="AJ12 AJ14:AJ20">
    <cfRule type="iconSet" priority="455">
      <iconSet iconSet="3Symbols" showValue="0">
        <cfvo type="percent" val="0"/>
        <cfvo type="num" val="1"/>
        <cfvo type="num" val="2"/>
      </iconSet>
    </cfRule>
  </conditionalFormatting>
  <conditionalFormatting sqref="AJ21:AJ23 AJ25:AJ34">
    <cfRule type="iconSet" priority="413">
      <iconSet iconSet="3Symbols" showValue="0">
        <cfvo type="percent" val="0"/>
        <cfvo type="num" val="1"/>
        <cfvo type="num" val="2"/>
      </iconSet>
    </cfRule>
  </conditionalFormatting>
  <conditionalFormatting sqref="AJ35:AJ36">
    <cfRule type="iconSet" priority="407">
      <iconSet iconSet="3Symbols" showValue="0">
        <cfvo type="percent" val="0"/>
        <cfvo type="num" val="1"/>
        <cfvo type="num" val="2"/>
      </iconSet>
    </cfRule>
  </conditionalFormatting>
  <conditionalFormatting sqref="AJ37:AJ40">
    <cfRule type="iconSet" priority="419">
      <iconSet iconSet="3Symbols" showValue="0">
        <cfvo type="percent" val="0"/>
        <cfvo type="num" val="1"/>
        <cfvo type="num" val="2"/>
      </iconSet>
    </cfRule>
  </conditionalFormatting>
  <conditionalFormatting sqref="AJ41:AJ44">
    <cfRule type="iconSet" priority="406">
      <iconSet iconSet="3Symbols" showValue="0">
        <cfvo type="percent" val="0"/>
        <cfvo type="num" val="1"/>
        <cfvo type="num" val="2"/>
      </iconSet>
    </cfRule>
  </conditionalFormatting>
  <conditionalFormatting sqref="AJ45">
    <cfRule type="iconSet" priority="418">
      <iconSet iconSet="3Symbols" showValue="0">
        <cfvo type="percent" val="0"/>
        <cfvo type="num" val="1"/>
        <cfvo type="num" val="2"/>
      </iconSet>
    </cfRule>
  </conditionalFormatting>
  <conditionalFormatting sqref="AJ47:AJ48">
    <cfRule type="iconSet" priority="405">
      <iconSet iconSet="3Symbols" showValue="0">
        <cfvo type="percent" val="0"/>
        <cfvo type="num" val="1"/>
        <cfvo type="num" val="2"/>
      </iconSet>
    </cfRule>
  </conditionalFormatting>
  <conditionalFormatting sqref="AJ51:AJ52">
    <cfRule type="iconSet" priority="373">
      <iconSet iconSet="3Symbols" showValue="0">
        <cfvo type="percent" val="0"/>
        <cfvo type="num" val="1"/>
        <cfvo type="num" val="2"/>
      </iconSet>
    </cfRule>
  </conditionalFormatting>
  <conditionalFormatting sqref="AJ54:AJ55">
    <cfRule type="iconSet" priority="417">
      <iconSet iconSet="3Symbols" showValue="0">
        <cfvo type="percent" val="0"/>
        <cfvo type="num" val="1"/>
        <cfvo type="num" val="2"/>
      </iconSet>
    </cfRule>
  </conditionalFormatting>
  <conditionalFormatting sqref="AJ57:AJ59">
    <cfRule type="iconSet" priority="372">
      <iconSet iconSet="3Symbols" showValue="0">
        <cfvo type="percent" val="0"/>
        <cfvo type="num" val="1"/>
        <cfvo type="num" val="2"/>
      </iconSet>
    </cfRule>
  </conditionalFormatting>
  <conditionalFormatting sqref="AJ62:AJ69">
    <cfRule type="iconSet" priority="371">
      <iconSet iconSet="3Symbols" showValue="0">
        <cfvo type="percent" val="0"/>
        <cfvo type="num" val="1"/>
        <cfvo type="num" val="2"/>
      </iconSet>
    </cfRule>
  </conditionalFormatting>
  <conditionalFormatting sqref="AJ72">
    <cfRule type="iconSet" priority="450">
      <iconSet iconSet="3Symbols" showValue="0">
        <cfvo type="percent" val="0"/>
        <cfvo type="num" val="1"/>
        <cfvo type="num" val="2"/>
      </iconSet>
    </cfRule>
  </conditionalFormatting>
  <conditionalFormatting sqref="AJ73">
    <cfRule type="iconSet" priority="402">
      <iconSet iconSet="3Symbols" showValue="0">
        <cfvo type="percent" val="0"/>
        <cfvo type="num" val="1"/>
        <cfvo type="num" val="2"/>
      </iconSet>
    </cfRule>
  </conditionalFormatting>
  <conditionalFormatting sqref="AJ75">
    <cfRule type="iconSet" priority="449">
      <iconSet iconSet="3Symbols" showValue="0">
        <cfvo type="percent" val="0"/>
        <cfvo type="num" val="1"/>
        <cfvo type="num" val="2"/>
      </iconSet>
    </cfRule>
  </conditionalFormatting>
  <conditionalFormatting sqref="AJ76">
    <cfRule type="iconSet" priority="401">
      <iconSet iconSet="3Symbols" showValue="0">
        <cfvo type="percent" val="0"/>
        <cfvo type="num" val="1"/>
        <cfvo type="num" val="2"/>
      </iconSet>
    </cfRule>
  </conditionalFormatting>
  <conditionalFormatting sqref="AJ78:AJ79">
    <cfRule type="iconSet" priority="448">
      <iconSet iconSet="3Symbols" showValue="0">
        <cfvo type="percent" val="0"/>
        <cfvo type="num" val="1"/>
        <cfvo type="num" val="2"/>
      </iconSet>
    </cfRule>
  </conditionalFormatting>
  <conditionalFormatting sqref="AJ81:AJ82">
    <cfRule type="iconSet" priority="447">
      <iconSet iconSet="3Symbols" showValue="0">
        <cfvo type="percent" val="0"/>
        <cfvo type="num" val="1"/>
        <cfvo type="num" val="2"/>
      </iconSet>
    </cfRule>
  </conditionalFormatting>
  <conditionalFormatting sqref="AJ84:AJ85">
    <cfRule type="iconSet" priority="446">
      <iconSet iconSet="3Symbols" showValue="0">
        <cfvo type="percent" val="0"/>
        <cfvo type="num" val="1"/>
        <cfvo type="num" val="2"/>
      </iconSet>
    </cfRule>
  </conditionalFormatting>
  <conditionalFormatting sqref="AJ87:AJ88">
    <cfRule type="iconSet" priority="445">
      <iconSet iconSet="3Symbols" showValue="0">
        <cfvo type="percent" val="0"/>
        <cfvo type="num" val="1"/>
        <cfvo type="num" val="2"/>
      </iconSet>
    </cfRule>
  </conditionalFormatting>
  <conditionalFormatting sqref="AJ91:AJ92 AJ94:AJ95 AJ97:AJ98">
    <cfRule type="iconSet" priority="411">
      <iconSet iconSet="3Symbols" showValue="0">
        <cfvo type="percent" val="0"/>
        <cfvo type="num" val="1"/>
        <cfvo type="num" val="2"/>
      </iconSet>
    </cfRule>
  </conditionalFormatting>
  <conditionalFormatting sqref="AJ100">
    <cfRule type="iconSet" priority="410">
      <iconSet iconSet="3Symbols" showValue="0">
        <cfvo type="percent" val="0"/>
        <cfvo type="num" val="1"/>
        <cfvo type="num" val="2"/>
      </iconSet>
    </cfRule>
  </conditionalFormatting>
  <conditionalFormatting sqref="AJ101 AJ104:AJ106">
    <cfRule type="iconSet" priority="416">
      <iconSet iconSet="3Symbols" showValue="0">
        <cfvo type="percent" val="0"/>
        <cfvo type="num" val="1"/>
        <cfvo type="num" val="2"/>
      </iconSet>
    </cfRule>
  </conditionalFormatting>
  <conditionalFormatting sqref="AJ108:AJ113">
    <cfRule type="iconSet" priority="370">
      <iconSet iconSet="3Symbols" showValue="0">
        <cfvo type="percent" val="0"/>
        <cfvo type="num" val="1"/>
        <cfvo type="num" val="2"/>
      </iconSet>
    </cfRule>
  </conditionalFormatting>
  <conditionalFormatting sqref="AJ115:AJ116">
    <cfRule type="iconSet" priority="409">
      <iconSet iconSet="3Symbols" showValue="0">
        <cfvo type="percent" val="0"/>
        <cfvo type="num" val="1"/>
        <cfvo type="num" val="2"/>
      </iconSet>
    </cfRule>
  </conditionalFormatting>
  <conditionalFormatting sqref="AJ119:AJ121">
    <cfRule type="iconSet" priority="369">
      <iconSet iconSet="3Symbols" showValue="0">
        <cfvo type="percent" val="0"/>
        <cfvo type="num" val="1"/>
        <cfvo type="num" val="2"/>
      </iconSet>
    </cfRule>
  </conditionalFormatting>
  <conditionalFormatting sqref="AJ123:AJ124">
    <cfRule type="iconSet" priority="443">
      <iconSet iconSet="3Symbols" showValue="0">
        <cfvo type="percent" val="0"/>
        <cfvo type="num" val="1"/>
        <cfvo type="num" val="2"/>
      </iconSet>
    </cfRule>
  </conditionalFormatting>
  <conditionalFormatting sqref="AJ126:AJ127">
    <cfRule type="iconSet" priority="442">
      <iconSet iconSet="3Symbols" showValue="0">
        <cfvo type="percent" val="0"/>
        <cfvo type="num" val="1"/>
        <cfvo type="num" val="2"/>
      </iconSet>
    </cfRule>
  </conditionalFormatting>
  <conditionalFormatting sqref="AJ129:AJ130">
    <cfRule type="iconSet" priority="441">
      <iconSet iconSet="3Symbols" showValue="0">
        <cfvo type="percent" val="0"/>
        <cfvo type="num" val="1"/>
        <cfvo type="num" val="2"/>
      </iconSet>
    </cfRule>
  </conditionalFormatting>
  <conditionalFormatting sqref="AJ132:AJ133">
    <cfRule type="iconSet" priority="440">
      <iconSet iconSet="3Symbols" showValue="0">
        <cfvo type="percent" val="0"/>
        <cfvo type="num" val="1"/>
        <cfvo type="num" val="2"/>
      </iconSet>
    </cfRule>
  </conditionalFormatting>
  <conditionalFormatting sqref="AJ135:AJ136">
    <cfRule type="iconSet" priority="439">
      <iconSet iconSet="3Symbols" showValue="0">
        <cfvo type="percent" val="0"/>
        <cfvo type="num" val="1"/>
        <cfvo type="num" val="2"/>
      </iconSet>
    </cfRule>
  </conditionalFormatting>
  <conditionalFormatting sqref="AJ138">
    <cfRule type="iconSet" priority="438">
      <iconSet iconSet="3Symbols" showValue="0">
        <cfvo type="percent" val="0"/>
        <cfvo type="num" val="1"/>
        <cfvo type="num" val="2"/>
      </iconSet>
    </cfRule>
  </conditionalFormatting>
  <conditionalFormatting sqref="AJ141:AJ142 AJ144:AJ145">
    <cfRule type="iconSet" priority="437">
      <iconSet iconSet="3Symbols" showValue="0">
        <cfvo type="percent" val="0"/>
        <cfvo type="num" val="1"/>
        <cfvo type="num" val="2"/>
      </iconSet>
    </cfRule>
  </conditionalFormatting>
  <conditionalFormatting sqref="AJ148">
    <cfRule type="iconSet" priority="398">
      <iconSet iconSet="3Symbols" showValue="0">
        <cfvo type="percent" val="0"/>
        <cfvo type="num" val="1"/>
        <cfvo type="num" val="2"/>
      </iconSet>
    </cfRule>
  </conditionalFormatting>
  <conditionalFormatting sqref="AJ149">
    <cfRule type="iconSet" priority="436">
      <iconSet iconSet="3Symbols" showValue="0">
        <cfvo type="percent" val="0"/>
        <cfvo type="num" val="1"/>
        <cfvo type="num" val="2"/>
      </iconSet>
    </cfRule>
  </conditionalFormatting>
  <conditionalFormatting sqref="AJ151">
    <cfRule type="iconSet" priority="368">
      <iconSet iconSet="3Symbols" showValue="0">
        <cfvo type="percent" val="0"/>
        <cfvo type="num" val="1"/>
        <cfvo type="num" val="2"/>
      </iconSet>
    </cfRule>
  </conditionalFormatting>
  <conditionalFormatting sqref="AJ152:AJ154">
    <cfRule type="iconSet" priority="435">
      <iconSet iconSet="3Symbols" showValue="0">
        <cfvo type="percent" val="0"/>
        <cfvo type="num" val="1"/>
        <cfvo type="num" val="2"/>
      </iconSet>
    </cfRule>
  </conditionalFormatting>
  <conditionalFormatting sqref="AJ155:AJ156">
    <cfRule type="iconSet" priority="408">
      <iconSet iconSet="3Symbols" showValue="0">
        <cfvo type="percent" val="0"/>
        <cfvo type="num" val="1"/>
        <cfvo type="num" val="2"/>
      </iconSet>
    </cfRule>
  </conditionalFormatting>
  <conditionalFormatting sqref="AJ158">
    <cfRule type="iconSet" priority="367">
      <iconSet iconSet="3Symbols" showValue="0">
        <cfvo type="percent" val="0"/>
        <cfvo type="num" val="1"/>
        <cfvo type="num" val="2"/>
      </iconSet>
    </cfRule>
  </conditionalFormatting>
  <conditionalFormatting sqref="AJ159:AJ161">
    <cfRule type="iconSet" priority="434">
      <iconSet iconSet="3Symbols" showValue="0">
        <cfvo type="percent" val="0"/>
        <cfvo type="num" val="1"/>
        <cfvo type="num" val="2"/>
      </iconSet>
    </cfRule>
  </conditionalFormatting>
  <conditionalFormatting sqref="AJ162:AJ165">
    <cfRule type="iconSet" priority="433">
      <iconSet iconSet="3Symbols" showValue="0">
        <cfvo type="percent" val="0"/>
        <cfvo type="num" val="1"/>
        <cfvo type="num" val="2"/>
      </iconSet>
    </cfRule>
  </conditionalFormatting>
  <conditionalFormatting sqref="AJ166:AJ168">
    <cfRule type="iconSet" priority="432">
      <iconSet iconSet="3Symbols" showValue="0">
        <cfvo type="percent" val="0"/>
        <cfvo type="num" val="1"/>
        <cfvo type="num" val="2"/>
      </iconSet>
    </cfRule>
  </conditionalFormatting>
  <conditionalFormatting sqref="AJ169:AJ170">
    <cfRule type="iconSet" priority="431">
      <iconSet iconSet="3Symbols" showValue="0">
        <cfvo type="percent" val="0"/>
        <cfvo type="num" val="1"/>
        <cfvo type="num" val="2"/>
      </iconSet>
    </cfRule>
  </conditionalFormatting>
  <conditionalFormatting sqref="AJ171:AJ172">
    <cfRule type="iconSet" priority="396">
      <iconSet iconSet="3Symbols" showValue="0">
        <cfvo type="percent" val="0"/>
        <cfvo type="num" val="1"/>
        <cfvo type="num" val="2"/>
      </iconSet>
    </cfRule>
  </conditionalFormatting>
  <conditionalFormatting sqref="AJ173">
    <cfRule type="iconSet" priority="414">
      <iconSet iconSet="3Symbols" showValue="0">
        <cfvo type="percent" val="0"/>
        <cfvo type="num" val="1"/>
        <cfvo type="num" val="2"/>
      </iconSet>
    </cfRule>
  </conditionalFormatting>
  <conditionalFormatting sqref="AJ174">
    <cfRule type="iconSet" priority="430">
      <iconSet iconSet="3Symbols" showValue="0">
        <cfvo type="percent" val="0"/>
        <cfvo type="num" val="1"/>
        <cfvo type="num" val="2"/>
      </iconSet>
    </cfRule>
  </conditionalFormatting>
  <conditionalFormatting sqref="AJ175">
    <cfRule type="iconSet" priority="395">
      <iconSet iconSet="3Symbols" showValue="0">
        <cfvo type="percent" val="0"/>
        <cfvo type="num" val="1"/>
        <cfvo type="num" val="2"/>
      </iconSet>
    </cfRule>
  </conditionalFormatting>
  <conditionalFormatting sqref="AJ176">
    <cfRule type="iconSet" priority="394">
      <iconSet iconSet="3Symbols" showValue="0">
        <cfvo type="percent" val="0"/>
        <cfvo type="num" val="1"/>
        <cfvo type="num" val="2"/>
      </iconSet>
    </cfRule>
  </conditionalFormatting>
  <conditionalFormatting sqref="AJ177:AJ178">
    <cfRule type="iconSet" priority="429">
      <iconSet iconSet="3Symbols" showValue="0">
        <cfvo type="percent" val="0"/>
        <cfvo type="num" val="1"/>
        <cfvo type="num" val="2"/>
      </iconSet>
    </cfRule>
  </conditionalFormatting>
  <conditionalFormatting sqref="AJ179:AJ183">
    <cfRule type="iconSet" priority="393">
      <iconSet iconSet="3Symbols" showValue="0">
        <cfvo type="percent" val="0"/>
        <cfvo type="num" val="1"/>
        <cfvo type="num" val="2"/>
      </iconSet>
    </cfRule>
  </conditionalFormatting>
  <conditionalFormatting sqref="AJ184:AJ185">
    <cfRule type="iconSet" priority="428">
      <iconSet iconSet="3Symbols" showValue="0">
        <cfvo type="percent" val="0"/>
        <cfvo type="num" val="1"/>
        <cfvo type="num" val="2"/>
      </iconSet>
    </cfRule>
  </conditionalFormatting>
  <conditionalFormatting sqref="AJ186">
    <cfRule type="iconSet" priority="392">
      <iconSet iconSet="3Symbols" showValue="0">
        <cfvo type="percent" val="0"/>
        <cfvo type="num" val="1"/>
        <cfvo type="num" val="2"/>
      </iconSet>
    </cfRule>
  </conditionalFormatting>
  <conditionalFormatting sqref="AJ187:AJ188">
    <cfRule type="iconSet" priority="427">
      <iconSet iconSet="3Symbols" showValue="0">
        <cfvo type="percent" val="0"/>
        <cfvo type="num" val="1"/>
        <cfvo type="num" val="2"/>
      </iconSet>
    </cfRule>
  </conditionalFormatting>
  <conditionalFormatting sqref="AJ191">
    <cfRule type="iconSet" priority="426">
      <iconSet iconSet="3Symbols" showValue="0">
        <cfvo type="percent" val="0"/>
        <cfvo type="num" val="1"/>
        <cfvo type="num" val="2"/>
      </iconSet>
    </cfRule>
  </conditionalFormatting>
  <conditionalFormatting sqref="AJ192">
    <cfRule type="iconSet" priority="391">
      <iconSet iconSet="3Symbols" showValue="0">
        <cfvo type="percent" val="0"/>
        <cfvo type="num" val="1"/>
        <cfvo type="num" val="2"/>
      </iconSet>
    </cfRule>
  </conditionalFormatting>
  <conditionalFormatting sqref="AJ195:AJ200">
    <cfRule type="iconSet" priority="390">
      <iconSet iconSet="3Symbols" showValue="0">
        <cfvo type="percent" val="0"/>
        <cfvo type="num" val="1"/>
        <cfvo type="num" val="2"/>
      </iconSet>
    </cfRule>
  </conditionalFormatting>
  <conditionalFormatting sqref="AJ201:AJ203">
    <cfRule type="iconSet" priority="425">
      <iconSet iconSet="3Symbols" showValue="0">
        <cfvo type="percent" val="0"/>
        <cfvo type="num" val="1"/>
        <cfvo type="num" val="2"/>
      </iconSet>
    </cfRule>
  </conditionalFormatting>
  <conditionalFormatting sqref="AJ204:AJ206">
    <cfRule type="iconSet" priority="424">
      <iconSet iconSet="3Symbols" showValue="0">
        <cfvo type="percent" val="0"/>
        <cfvo type="num" val="1"/>
        <cfvo type="num" val="2"/>
      </iconSet>
    </cfRule>
  </conditionalFormatting>
  <conditionalFormatting sqref="AJ209">
    <cfRule type="iconSet" priority="366">
      <iconSet iconSet="3Symbols" showValue="0">
        <cfvo type="percent" val="0"/>
        <cfvo type="num" val="1"/>
        <cfvo type="num" val="2"/>
      </iconSet>
    </cfRule>
  </conditionalFormatting>
  <conditionalFormatting sqref="AJ210">
    <cfRule type="iconSet" priority="389">
      <iconSet iconSet="3Symbols" showValue="0">
        <cfvo type="percent" val="0"/>
        <cfvo type="num" val="1"/>
        <cfvo type="num" val="2"/>
      </iconSet>
    </cfRule>
  </conditionalFormatting>
  <conditionalFormatting sqref="AJ211:AJ213">
    <cfRule type="iconSet" priority="423">
      <iconSet iconSet="3Symbols" showValue="0">
        <cfvo type="percent" val="0"/>
        <cfvo type="num" val="1"/>
        <cfvo type="num" val="2"/>
      </iconSet>
    </cfRule>
  </conditionalFormatting>
  <conditionalFormatting sqref="AJ215:AJ216">
    <cfRule type="iconSet" priority="365">
      <iconSet iconSet="3Symbols" showValue="0">
        <cfvo type="percent" val="0"/>
        <cfvo type="num" val="1"/>
        <cfvo type="num" val="2"/>
      </iconSet>
    </cfRule>
  </conditionalFormatting>
  <conditionalFormatting sqref="AJ217 AJ222">
    <cfRule type="iconSet" priority="421">
      <iconSet iconSet="3Symbols" showValue="0">
        <cfvo type="percent" val="0"/>
        <cfvo type="num" val="1"/>
        <cfvo type="num" val="2"/>
      </iconSet>
    </cfRule>
  </conditionalFormatting>
  <conditionalFormatting sqref="AJ220:AJ221">
    <cfRule type="iconSet" priority="360">
      <iconSet iconSet="3Symbols" showValue="0">
        <cfvo type="percent" val="0"/>
        <cfvo type="num" val="1"/>
        <cfvo type="num" val="2"/>
      </iconSet>
    </cfRule>
  </conditionalFormatting>
  <conditionalFormatting sqref="AJ223">
    <cfRule type="iconSet" priority="359">
      <iconSet iconSet="3Symbols" showValue="0">
        <cfvo type="percent" val="0"/>
        <cfvo type="num" val="1"/>
        <cfvo type="num" val="2"/>
      </iconSet>
    </cfRule>
  </conditionalFormatting>
  <conditionalFormatting sqref="AJ224:AJ225">
    <cfRule type="iconSet" priority="420">
      <iconSet iconSet="3Symbols" showValue="0">
        <cfvo type="percent" val="0"/>
        <cfvo type="num" val="1"/>
        <cfvo type="num" val="2"/>
      </iconSet>
    </cfRule>
  </conditionalFormatting>
  <conditionalFormatting sqref="AJ226:AJ233">
    <cfRule type="iconSet" priority="387">
      <iconSet iconSet="3Symbols" showValue="0">
        <cfvo type="percent" val="0"/>
        <cfvo type="num" val="1"/>
        <cfvo type="num" val="2"/>
      </iconSet>
    </cfRule>
  </conditionalFormatting>
  <conditionalFormatting sqref="AJ236:AJ250">
    <cfRule type="iconSet" priority="358">
      <iconSet iconSet="3Symbols" showValue="0">
        <cfvo type="percent" val="0"/>
        <cfvo type="num" val="1"/>
        <cfvo type="num" val="2"/>
      </iconSet>
    </cfRule>
  </conditionalFormatting>
  <conditionalFormatting sqref="AJ251">
    <cfRule type="iconSet" priority="386">
      <iconSet iconSet="3Symbols" showValue="0">
        <cfvo type="percent" val="0"/>
        <cfvo type="num" val="1"/>
        <cfvo type="num" val="2"/>
      </iconSet>
    </cfRule>
  </conditionalFormatting>
  <conditionalFormatting sqref="AJ252:AJ253">
    <cfRule type="iconSet" priority="357">
      <iconSet iconSet="3Symbols" showValue="0">
        <cfvo type="percent" val="0"/>
        <cfvo type="num" val="1"/>
        <cfvo type="num" val="2"/>
      </iconSet>
    </cfRule>
  </conditionalFormatting>
  <conditionalFormatting sqref="AJ256:AJ259">
    <cfRule type="iconSet" priority="385">
      <iconSet iconSet="3Symbols" showValue="0">
        <cfvo type="percent" val="0"/>
        <cfvo type="num" val="1"/>
        <cfvo type="num" val="2"/>
      </iconSet>
    </cfRule>
  </conditionalFormatting>
  <conditionalFormatting sqref="AJ260:AJ264">
    <cfRule type="iconSet" priority="364">
      <iconSet iconSet="3Symbols" showValue="0">
        <cfvo type="percent" val="0"/>
        <cfvo type="num" val="1"/>
        <cfvo type="num" val="2"/>
      </iconSet>
    </cfRule>
  </conditionalFormatting>
  <conditionalFormatting sqref="AJ266:AJ267">
    <cfRule type="iconSet" priority="384">
      <iconSet iconSet="3Symbols" showValue="0">
        <cfvo type="percent" val="0"/>
        <cfvo type="num" val="1"/>
        <cfvo type="num" val="2"/>
      </iconSet>
    </cfRule>
  </conditionalFormatting>
  <conditionalFormatting sqref="AJ269:AJ270">
    <cfRule type="iconSet" priority="383">
      <iconSet iconSet="3Symbols" showValue="0">
        <cfvo type="percent" val="0"/>
        <cfvo type="num" val="1"/>
        <cfvo type="num" val="2"/>
      </iconSet>
    </cfRule>
  </conditionalFormatting>
  <conditionalFormatting sqref="AJ272:AJ273">
    <cfRule type="iconSet" priority="382">
      <iconSet iconSet="3Symbols" showValue="0">
        <cfvo type="percent" val="0"/>
        <cfvo type="num" val="1"/>
        <cfvo type="num" val="2"/>
      </iconSet>
    </cfRule>
  </conditionalFormatting>
  <conditionalFormatting sqref="AJ276:AJ281">
    <cfRule type="iconSet" priority="381">
      <iconSet iconSet="3Symbols" showValue="0">
        <cfvo type="percent" val="0"/>
        <cfvo type="num" val="1"/>
        <cfvo type="num" val="2"/>
      </iconSet>
    </cfRule>
  </conditionalFormatting>
  <conditionalFormatting sqref="AJ283">
    <cfRule type="iconSet" priority="380">
      <iconSet iconSet="3Symbols" showValue="0">
        <cfvo type="percent" val="0"/>
        <cfvo type="num" val="1"/>
        <cfvo type="num" val="2"/>
      </iconSet>
    </cfRule>
  </conditionalFormatting>
  <conditionalFormatting sqref="AJ284:AJ289">
    <cfRule type="iconSet" priority="363">
      <iconSet iconSet="3Symbols" showValue="0">
        <cfvo type="percent" val="0"/>
        <cfvo type="num" val="1"/>
        <cfvo type="num" val="2"/>
      </iconSet>
    </cfRule>
  </conditionalFormatting>
  <conditionalFormatting sqref="AJ291:AJ292">
    <cfRule type="iconSet" priority="379">
      <iconSet iconSet="3Symbols" showValue="0">
        <cfvo type="percent" val="0"/>
        <cfvo type="num" val="1"/>
        <cfvo type="num" val="2"/>
      </iconSet>
    </cfRule>
  </conditionalFormatting>
  <conditionalFormatting sqref="AJ294:AJ296">
    <cfRule type="iconSet" priority="378">
      <iconSet iconSet="3Symbols" showValue="0">
        <cfvo type="percent" val="0"/>
        <cfvo type="num" val="1"/>
        <cfvo type="num" val="2"/>
      </iconSet>
    </cfRule>
  </conditionalFormatting>
  <conditionalFormatting sqref="AJ301:AJ304 AJ311:AJ340">
    <cfRule type="iconSet" priority="377">
      <iconSet iconSet="3Symbols" showValue="0">
        <cfvo type="percent" val="0"/>
        <cfvo type="num" val="1"/>
        <cfvo type="num" val="2"/>
      </iconSet>
    </cfRule>
  </conditionalFormatting>
  <conditionalFormatting sqref="AJ305:AJ310">
    <cfRule type="iconSet" priority="362">
      <iconSet iconSet="3Symbols" showValue="0">
        <cfvo type="percent" val="0"/>
        <cfvo type="num" val="1"/>
        <cfvo type="num" val="2"/>
      </iconSet>
    </cfRule>
  </conditionalFormatting>
  <conditionalFormatting sqref="AJ342:AJ343">
    <cfRule type="iconSet" priority="361">
      <iconSet iconSet="3Symbols" showValue="0">
        <cfvo type="percent" val="0"/>
        <cfvo type="num" val="1"/>
        <cfvo type="num" val="2"/>
      </iconSet>
    </cfRule>
  </conditionalFormatting>
  <conditionalFormatting sqref="AJ344:AJ345">
    <cfRule type="iconSet" priority="376">
      <iconSet iconSet="3Symbols" showValue="0">
        <cfvo type="percent" val="0"/>
        <cfvo type="num" val="1"/>
        <cfvo type="num" val="2"/>
      </iconSet>
    </cfRule>
  </conditionalFormatting>
  <conditionalFormatting sqref="AJ347:AJ351">
    <cfRule type="iconSet" priority="375">
      <iconSet iconSet="3Symbols" showValue="0">
        <cfvo type="percent" val="0"/>
        <cfvo type="num" val="1"/>
        <cfvo type="num" val="2"/>
      </iconSet>
    </cfRule>
  </conditionalFormatting>
  <conditionalFormatting sqref="AJ354:AJ355">
    <cfRule type="iconSet" priority="374">
      <iconSet iconSet="3Symbols" showValue="0">
        <cfvo type="percent" val="0"/>
        <cfvo type="num" val="1"/>
        <cfvo type="num" val="2"/>
      </iconSet>
    </cfRule>
  </conditionalFormatting>
  <conditionalFormatting sqref="AX9:AX11">
    <cfRule type="iconSet" priority="356">
      <iconSet iconSet="3Symbols" showValue="0">
        <cfvo type="percent" val="0"/>
        <cfvo type="num" val="1"/>
        <cfvo type="num" val="2"/>
      </iconSet>
    </cfRule>
  </conditionalFormatting>
  <conditionalFormatting sqref="AX12 AX14:AX20">
    <cfRule type="iconSet" priority="355">
      <iconSet iconSet="3Symbols" showValue="0">
        <cfvo type="percent" val="0"/>
        <cfvo type="num" val="1"/>
        <cfvo type="num" val="2"/>
      </iconSet>
    </cfRule>
  </conditionalFormatting>
  <conditionalFormatting sqref="AX21:AX23 AX25:AX34">
    <cfRule type="iconSet" priority="320">
      <iconSet iconSet="3Symbols" showValue="0">
        <cfvo type="percent" val="0"/>
        <cfvo type="num" val="1"/>
        <cfvo type="num" val="2"/>
      </iconSet>
    </cfRule>
  </conditionalFormatting>
  <conditionalFormatting sqref="AX35:AX36">
    <cfRule type="iconSet" priority="315">
      <iconSet iconSet="3Symbols" showValue="0">
        <cfvo type="percent" val="0"/>
        <cfvo type="num" val="1"/>
        <cfvo type="num" val="2"/>
      </iconSet>
    </cfRule>
  </conditionalFormatting>
  <conditionalFormatting sqref="AX37:AX39">
    <cfRule type="iconSet" priority="325">
      <iconSet iconSet="3Symbols" showValue="0">
        <cfvo type="percent" val="0"/>
        <cfvo type="num" val="1"/>
        <cfvo type="num" val="2"/>
      </iconSet>
    </cfRule>
  </conditionalFormatting>
  <conditionalFormatting sqref="AX40">
    <cfRule type="iconSet" priority="270">
      <iconSet iconSet="3Symbols" showValue="0">
        <cfvo type="percent" val="0"/>
        <cfvo type="num" val="1"/>
        <cfvo type="num" val="2"/>
      </iconSet>
    </cfRule>
  </conditionalFormatting>
  <conditionalFormatting sqref="AX41:AX44">
    <cfRule type="iconSet" priority="314">
      <iconSet iconSet="3Symbols" showValue="0">
        <cfvo type="percent" val="0"/>
        <cfvo type="num" val="1"/>
        <cfvo type="num" val="2"/>
      </iconSet>
    </cfRule>
  </conditionalFormatting>
  <conditionalFormatting sqref="AX45">
    <cfRule type="iconSet" priority="324">
      <iconSet iconSet="3Symbols" showValue="0">
        <cfvo type="percent" val="0"/>
        <cfvo type="num" val="1"/>
        <cfvo type="num" val="2"/>
      </iconSet>
    </cfRule>
  </conditionalFormatting>
  <conditionalFormatting sqref="AX47:AX48">
    <cfRule type="iconSet" priority="313">
      <iconSet iconSet="3Symbols" showValue="0">
        <cfvo type="percent" val="0"/>
        <cfvo type="num" val="1"/>
        <cfvo type="num" val="2"/>
      </iconSet>
    </cfRule>
  </conditionalFormatting>
  <conditionalFormatting sqref="AX51:AX52">
    <cfRule type="iconSet" priority="287">
      <iconSet iconSet="3Symbols" showValue="0">
        <cfvo type="percent" val="0"/>
        <cfvo type="num" val="1"/>
        <cfvo type="num" val="2"/>
      </iconSet>
    </cfRule>
  </conditionalFormatting>
  <conditionalFormatting sqref="AX54:AX55">
    <cfRule type="iconSet" priority="323">
      <iconSet iconSet="3Symbols" showValue="0">
        <cfvo type="percent" val="0"/>
        <cfvo type="num" val="1"/>
        <cfvo type="num" val="2"/>
      </iconSet>
    </cfRule>
  </conditionalFormatting>
  <conditionalFormatting sqref="AX57:AX59">
    <cfRule type="iconSet" priority="286">
      <iconSet iconSet="3Symbols" showValue="0">
        <cfvo type="percent" val="0"/>
        <cfvo type="num" val="1"/>
        <cfvo type="num" val="2"/>
      </iconSet>
    </cfRule>
  </conditionalFormatting>
  <conditionalFormatting sqref="AX62:AX69">
    <cfRule type="iconSet" priority="285">
      <iconSet iconSet="3Symbols" showValue="0">
        <cfvo type="percent" val="0"/>
        <cfvo type="num" val="1"/>
        <cfvo type="num" val="2"/>
      </iconSet>
    </cfRule>
  </conditionalFormatting>
  <conditionalFormatting sqref="AX72">
    <cfRule type="iconSet" priority="354">
      <iconSet iconSet="3Symbols" showValue="0">
        <cfvo type="percent" val="0"/>
        <cfvo type="num" val="1"/>
        <cfvo type="num" val="2"/>
      </iconSet>
    </cfRule>
  </conditionalFormatting>
  <conditionalFormatting sqref="AX73">
    <cfRule type="iconSet" priority="312">
      <iconSet iconSet="3Symbols" showValue="0">
        <cfvo type="percent" val="0"/>
        <cfvo type="num" val="1"/>
        <cfvo type="num" val="2"/>
      </iconSet>
    </cfRule>
  </conditionalFormatting>
  <conditionalFormatting sqref="AX75">
    <cfRule type="iconSet" priority="353">
      <iconSet iconSet="3Symbols" showValue="0">
        <cfvo type="percent" val="0"/>
        <cfvo type="num" val="1"/>
        <cfvo type="num" val="2"/>
      </iconSet>
    </cfRule>
  </conditionalFormatting>
  <conditionalFormatting sqref="AX76">
    <cfRule type="iconSet" priority="311">
      <iconSet iconSet="3Symbols" showValue="0">
        <cfvo type="percent" val="0"/>
        <cfvo type="num" val="1"/>
        <cfvo type="num" val="2"/>
      </iconSet>
    </cfRule>
  </conditionalFormatting>
  <conditionalFormatting sqref="AX78:AX79">
    <cfRule type="iconSet" priority="352">
      <iconSet iconSet="3Symbols" showValue="0">
        <cfvo type="percent" val="0"/>
        <cfvo type="num" val="1"/>
        <cfvo type="num" val="2"/>
      </iconSet>
    </cfRule>
  </conditionalFormatting>
  <conditionalFormatting sqref="AX81:AX82">
    <cfRule type="iconSet" priority="351">
      <iconSet iconSet="3Symbols" showValue="0">
        <cfvo type="percent" val="0"/>
        <cfvo type="num" val="1"/>
        <cfvo type="num" val="2"/>
      </iconSet>
    </cfRule>
  </conditionalFormatting>
  <conditionalFormatting sqref="AX84:AX85">
    <cfRule type="iconSet" priority="350">
      <iconSet iconSet="3Symbols" showValue="0">
        <cfvo type="percent" val="0"/>
        <cfvo type="num" val="1"/>
        <cfvo type="num" val="2"/>
      </iconSet>
    </cfRule>
  </conditionalFormatting>
  <conditionalFormatting sqref="AX87:AX88">
    <cfRule type="iconSet" priority="349">
      <iconSet iconSet="3Symbols" showValue="0">
        <cfvo type="percent" val="0"/>
        <cfvo type="num" val="1"/>
        <cfvo type="num" val="2"/>
      </iconSet>
    </cfRule>
  </conditionalFormatting>
  <conditionalFormatting sqref="AX91:AX92 AX94:AX95 AX97:AX98">
    <cfRule type="iconSet" priority="319">
      <iconSet iconSet="3Symbols" showValue="0">
        <cfvo type="percent" val="0"/>
        <cfvo type="num" val="1"/>
        <cfvo type="num" val="2"/>
      </iconSet>
    </cfRule>
  </conditionalFormatting>
  <conditionalFormatting sqref="AX100">
    <cfRule type="iconSet" priority="318">
      <iconSet iconSet="3Symbols" showValue="0">
        <cfvo type="percent" val="0"/>
        <cfvo type="num" val="1"/>
        <cfvo type="num" val="2"/>
      </iconSet>
    </cfRule>
  </conditionalFormatting>
  <conditionalFormatting sqref="AX101 AX104:AX106">
    <cfRule type="iconSet" priority="322">
      <iconSet iconSet="3Symbols" showValue="0">
        <cfvo type="percent" val="0"/>
        <cfvo type="num" val="1"/>
        <cfvo type="num" val="2"/>
      </iconSet>
    </cfRule>
  </conditionalFormatting>
  <conditionalFormatting sqref="AX108:AX113">
    <cfRule type="iconSet" priority="284">
      <iconSet iconSet="3Symbols" showValue="0">
        <cfvo type="percent" val="0"/>
        <cfvo type="num" val="1"/>
        <cfvo type="num" val="2"/>
      </iconSet>
    </cfRule>
  </conditionalFormatting>
  <conditionalFormatting sqref="AX115:AX116">
    <cfRule type="iconSet" priority="317">
      <iconSet iconSet="3Symbols" showValue="0">
        <cfvo type="percent" val="0"/>
        <cfvo type="num" val="1"/>
        <cfvo type="num" val="2"/>
      </iconSet>
    </cfRule>
  </conditionalFormatting>
  <conditionalFormatting sqref="AX119:AX121">
    <cfRule type="iconSet" priority="283">
      <iconSet iconSet="3Symbols" showValue="0">
        <cfvo type="percent" val="0"/>
        <cfvo type="num" val="1"/>
        <cfvo type="num" val="2"/>
      </iconSet>
    </cfRule>
  </conditionalFormatting>
  <conditionalFormatting sqref="AX123:AX124">
    <cfRule type="iconSet" priority="348">
      <iconSet iconSet="3Symbols" showValue="0">
        <cfvo type="percent" val="0"/>
        <cfvo type="num" val="1"/>
        <cfvo type="num" val="2"/>
      </iconSet>
    </cfRule>
  </conditionalFormatting>
  <conditionalFormatting sqref="AX126:AX127">
    <cfRule type="iconSet" priority="347">
      <iconSet iconSet="3Symbols" showValue="0">
        <cfvo type="percent" val="0"/>
        <cfvo type="num" val="1"/>
        <cfvo type="num" val="2"/>
      </iconSet>
    </cfRule>
  </conditionalFormatting>
  <conditionalFormatting sqref="AX129:AX130">
    <cfRule type="iconSet" priority="346">
      <iconSet iconSet="3Symbols" showValue="0">
        <cfvo type="percent" val="0"/>
        <cfvo type="num" val="1"/>
        <cfvo type="num" val="2"/>
      </iconSet>
    </cfRule>
  </conditionalFormatting>
  <conditionalFormatting sqref="AX132:AX133">
    <cfRule type="iconSet" priority="345">
      <iconSet iconSet="3Symbols" showValue="0">
        <cfvo type="percent" val="0"/>
        <cfvo type="num" val="1"/>
        <cfvo type="num" val="2"/>
      </iconSet>
    </cfRule>
  </conditionalFormatting>
  <conditionalFormatting sqref="AX135:AX136">
    <cfRule type="iconSet" priority="344">
      <iconSet iconSet="3Symbols" showValue="0">
        <cfvo type="percent" val="0"/>
        <cfvo type="num" val="1"/>
        <cfvo type="num" val="2"/>
      </iconSet>
    </cfRule>
  </conditionalFormatting>
  <conditionalFormatting sqref="AX138">
    <cfRule type="iconSet" priority="343">
      <iconSet iconSet="3Symbols" showValue="0">
        <cfvo type="percent" val="0"/>
        <cfvo type="num" val="1"/>
        <cfvo type="num" val="2"/>
      </iconSet>
    </cfRule>
  </conditionalFormatting>
  <conditionalFormatting sqref="AX141:AX142 AX144:AX145">
    <cfRule type="iconSet" priority="342">
      <iconSet iconSet="3Symbols" showValue="0">
        <cfvo type="percent" val="0"/>
        <cfvo type="num" val="1"/>
        <cfvo type="num" val="2"/>
      </iconSet>
    </cfRule>
  </conditionalFormatting>
  <conditionalFormatting sqref="AX148">
    <cfRule type="iconSet" priority="310">
      <iconSet iconSet="3Symbols" showValue="0">
        <cfvo type="percent" val="0"/>
        <cfvo type="num" val="1"/>
        <cfvo type="num" val="2"/>
      </iconSet>
    </cfRule>
  </conditionalFormatting>
  <conditionalFormatting sqref="AX149">
    <cfRule type="iconSet" priority="341">
      <iconSet iconSet="3Symbols" showValue="0">
        <cfvo type="percent" val="0"/>
        <cfvo type="num" val="1"/>
        <cfvo type="num" val="2"/>
      </iconSet>
    </cfRule>
  </conditionalFormatting>
  <conditionalFormatting sqref="AX151">
    <cfRule type="iconSet" priority="282">
      <iconSet iconSet="3Symbols" showValue="0">
        <cfvo type="percent" val="0"/>
        <cfvo type="num" val="1"/>
        <cfvo type="num" val="2"/>
      </iconSet>
    </cfRule>
  </conditionalFormatting>
  <conditionalFormatting sqref="AX152:AX154">
    <cfRule type="iconSet" priority="340">
      <iconSet iconSet="3Symbols" showValue="0">
        <cfvo type="percent" val="0"/>
        <cfvo type="num" val="1"/>
        <cfvo type="num" val="2"/>
      </iconSet>
    </cfRule>
  </conditionalFormatting>
  <conditionalFormatting sqref="AX155:AX156">
    <cfRule type="iconSet" priority="316">
      <iconSet iconSet="3Symbols" showValue="0">
        <cfvo type="percent" val="0"/>
        <cfvo type="num" val="1"/>
        <cfvo type="num" val="2"/>
      </iconSet>
    </cfRule>
  </conditionalFormatting>
  <conditionalFormatting sqref="AX158">
    <cfRule type="iconSet" priority="281">
      <iconSet iconSet="3Symbols" showValue="0">
        <cfvo type="percent" val="0"/>
        <cfvo type="num" val="1"/>
        <cfvo type="num" val="2"/>
      </iconSet>
    </cfRule>
  </conditionalFormatting>
  <conditionalFormatting sqref="AX159:AX161">
    <cfRule type="iconSet" priority="339">
      <iconSet iconSet="3Symbols" showValue="0">
        <cfvo type="percent" val="0"/>
        <cfvo type="num" val="1"/>
        <cfvo type="num" val="2"/>
      </iconSet>
    </cfRule>
  </conditionalFormatting>
  <conditionalFormatting sqref="AX162:AX165">
    <cfRule type="iconSet" priority="338">
      <iconSet iconSet="3Symbols" showValue="0">
        <cfvo type="percent" val="0"/>
        <cfvo type="num" val="1"/>
        <cfvo type="num" val="2"/>
      </iconSet>
    </cfRule>
  </conditionalFormatting>
  <conditionalFormatting sqref="AX166:AX168">
    <cfRule type="iconSet" priority="337">
      <iconSet iconSet="3Symbols" showValue="0">
        <cfvo type="percent" val="0"/>
        <cfvo type="num" val="1"/>
        <cfvo type="num" val="2"/>
      </iconSet>
    </cfRule>
  </conditionalFormatting>
  <conditionalFormatting sqref="AX169:AX170">
    <cfRule type="iconSet" priority="336">
      <iconSet iconSet="3Symbols" showValue="0">
        <cfvo type="percent" val="0"/>
        <cfvo type="num" val="1"/>
        <cfvo type="num" val="2"/>
      </iconSet>
    </cfRule>
  </conditionalFormatting>
  <conditionalFormatting sqref="AX171:AX172">
    <cfRule type="iconSet" priority="309">
      <iconSet iconSet="3Symbols" showValue="0">
        <cfvo type="percent" val="0"/>
        <cfvo type="num" val="1"/>
        <cfvo type="num" val="2"/>
      </iconSet>
    </cfRule>
  </conditionalFormatting>
  <conditionalFormatting sqref="AX173">
    <cfRule type="iconSet" priority="321">
      <iconSet iconSet="3Symbols" showValue="0">
        <cfvo type="percent" val="0"/>
        <cfvo type="num" val="1"/>
        <cfvo type="num" val="2"/>
      </iconSet>
    </cfRule>
  </conditionalFormatting>
  <conditionalFormatting sqref="AX174">
    <cfRule type="iconSet" priority="335">
      <iconSet iconSet="3Symbols" showValue="0">
        <cfvo type="percent" val="0"/>
        <cfvo type="num" val="1"/>
        <cfvo type="num" val="2"/>
      </iconSet>
    </cfRule>
  </conditionalFormatting>
  <conditionalFormatting sqref="AX175">
    <cfRule type="iconSet" priority="308">
      <iconSet iconSet="3Symbols" showValue="0">
        <cfvo type="percent" val="0"/>
        <cfvo type="num" val="1"/>
        <cfvo type="num" val="2"/>
      </iconSet>
    </cfRule>
  </conditionalFormatting>
  <conditionalFormatting sqref="AX176">
    <cfRule type="iconSet" priority="307">
      <iconSet iconSet="3Symbols" showValue="0">
        <cfvo type="percent" val="0"/>
        <cfvo type="num" val="1"/>
        <cfvo type="num" val="2"/>
      </iconSet>
    </cfRule>
  </conditionalFormatting>
  <conditionalFormatting sqref="AX177:AX178">
    <cfRule type="iconSet" priority="334">
      <iconSet iconSet="3Symbols" showValue="0">
        <cfvo type="percent" val="0"/>
        <cfvo type="num" val="1"/>
        <cfvo type="num" val="2"/>
      </iconSet>
    </cfRule>
  </conditionalFormatting>
  <conditionalFormatting sqref="AX179:AX183">
    <cfRule type="iconSet" priority="306">
      <iconSet iconSet="3Symbols" showValue="0">
        <cfvo type="percent" val="0"/>
        <cfvo type="num" val="1"/>
        <cfvo type="num" val="2"/>
      </iconSet>
    </cfRule>
  </conditionalFormatting>
  <conditionalFormatting sqref="AX184:AX185">
    <cfRule type="iconSet" priority="333">
      <iconSet iconSet="3Symbols" showValue="0">
        <cfvo type="percent" val="0"/>
        <cfvo type="num" val="1"/>
        <cfvo type="num" val="2"/>
      </iconSet>
    </cfRule>
  </conditionalFormatting>
  <conditionalFormatting sqref="AX186">
    <cfRule type="iconSet" priority="305">
      <iconSet iconSet="3Symbols" showValue="0">
        <cfvo type="percent" val="0"/>
        <cfvo type="num" val="1"/>
        <cfvo type="num" val="2"/>
      </iconSet>
    </cfRule>
  </conditionalFormatting>
  <conditionalFormatting sqref="AX187:AX188">
    <cfRule type="iconSet" priority="332">
      <iconSet iconSet="3Symbols" showValue="0">
        <cfvo type="percent" val="0"/>
        <cfvo type="num" val="1"/>
        <cfvo type="num" val="2"/>
      </iconSet>
    </cfRule>
  </conditionalFormatting>
  <conditionalFormatting sqref="AX191">
    <cfRule type="iconSet" priority="331">
      <iconSet iconSet="3Symbols" showValue="0">
        <cfvo type="percent" val="0"/>
        <cfvo type="num" val="1"/>
        <cfvo type="num" val="2"/>
      </iconSet>
    </cfRule>
  </conditionalFormatting>
  <conditionalFormatting sqref="AX192">
    <cfRule type="iconSet" priority="304">
      <iconSet iconSet="3Symbols" showValue="0">
        <cfvo type="percent" val="0"/>
        <cfvo type="num" val="1"/>
        <cfvo type="num" val="2"/>
      </iconSet>
    </cfRule>
  </conditionalFormatting>
  <conditionalFormatting sqref="AX195:AX200">
    <cfRule type="iconSet" priority="303">
      <iconSet iconSet="3Symbols" showValue="0">
        <cfvo type="percent" val="0"/>
        <cfvo type="num" val="1"/>
        <cfvo type="num" val="2"/>
      </iconSet>
    </cfRule>
  </conditionalFormatting>
  <conditionalFormatting sqref="AX201:AX203">
    <cfRule type="iconSet" priority="330">
      <iconSet iconSet="3Symbols" showValue="0">
        <cfvo type="percent" val="0"/>
        <cfvo type="num" val="1"/>
        <cfvo type="num" val="2"/>
      </iconSet>
    </cfRule>
  </conditionalFormatting>
  <conditionalFormatting sqref="AX204:AX206">
    <cfRule type="iconSet" priority="329">
      <iconSet iconSet="3Symbols" showValue="0">
        <cfvo type="percent" val="0"/>
        <cfvo type="num" val="1"/>
        <cfvo type="num" val="2"/>
      </iconSet>
    </cfRule>
  </conditionalFormatting>
  <conditionalFormatting sqref="AX209">
    <cfRule type="iconSet" priority="280">
      <iconSet iconSet="3Symbols" showValue="0">
        <cfvo type="percent" val="0"/>
        <cfvo type="num" val="1"/>
        <cfvo type="num" val="2"/>
      </iconSet>
    </cfRule>
  </conditionalFormatting>
  <conditionalFormatting sqref="AX210">
    <cfRule type="iconSet" priority="302">
      <iconSet iconSet="3Symbols" showValue="0">
        <cfvo type="percent" val="0"/>
        <cfvo type="num" val="1"/>
        <cfvo type="num" val="2"/>
      </iconSet>
    </cfRule>
  </conditionalFormatting>
  <conditionalFormatting sqref="AX211:AX213">
    <cfRule type="iconSet" priority="328">
      <iconSet iconSet="3Symbols" showValue="0">
        <cfvo type="percent" val="0"/>
        <cfvo type="num" val="1"/>
        <cfvo type="num" val="2"/>
      </iconSet>
    </cfRule>
  </conditionalFormatting>
  <conditionalFormatting sqref="AX215:AX216">
    <cfRule type="iconSet" priority="279">
      <iconSet iconSet="3Symbols" showValue="0">
        <cfvo type="percent" val="0"/>
        <cfvo type="num" val="1"/>
        <cfvo type="num" val="2"/>
      </iconSet>
    </cfRule>
  </conditionalFormatting>
  <conditionalFormatting sqref="AX217 AX222">
    <cfRule type="iconSet" priority="327">
      <iconSet iconSet="3Symbols" showValue="0">
        <cfvo type="percent" val="0"/>
        <cfvo type="num" val="1"/>
        <cfvo type="num" val="2"/>
      </iconSet>
    </cfRule>
  </conditionalFormatting>
  <conditionalFormatting sqref="AX220:AX221">
    <cfRule type="iconSet" priority="274">
      <iconSet iconSet="3Symbols" showValue="0">
        <cfvo type="percent" val="0"/>
        <cfvo type="num" val="1"/>
        <cfvo type="num" val="2"/>
      </iconSet>
    </cfRule>
  </conditionalFormatting>
  <conditionalFormatting sqref="AX223">
    <cfRule type="iconSet" priority="273">
      <iconSet iconSet="3Symbols" showValue="0">
        <cfvo type="percent" val="0"/>
        <cfvo type="num" val="1"/>
        <cfvo type="num" val="2"/>
      </iconSet>
    </cfRule>
  </conditionalFormatting>
  <conditionalFormatting sqref="AX224:AX225">
    <cfRule type="iconSet" priority="326">
      <iconSet iconSet="3Symbols" showValue="0">
        <cfvo type="percent" val="0"/>
        <cfvo type="num" val="1"/>
        <cfvo type="num" val="2"/>
      </iconSet>
    </cfRule>
  </conditionalFormatting>
  <conditionalFormatting sqref="AX226:AX233">
    <cfRule type="iconSet" priority="301">
      <iconSet iconSet="3Symbols" showValue="0">
        <cfvo type="percent" val="0"/>
        <cfvo type="num" val="1"/>
        <cfvo type="num" val="2"/>
      </iconSet>
    </cfRule>
  </conditionalFormatting>
  <conditionalFormatting sqref="AX236:AX249">
    <cfRule type="iconSet" priority="272">
      <iconSet iconSet="3Symbols" showValue="0">
        <cfvo type="percent" val="0"/>
        <cfvo type="num" val="1"/>
        <cfvo type="num" val="2"/>
      </iconSet>
    </cfRule>
  </conditionalFormatting>
  <conditionalFormatting sqref="AX250">
    <cfRule type="iconSet" priority="268">
      <iconSet iconSet="3Symbols" showValue="0">
        <cfvo type="percent" val="0"/>
        <cfvo type="num" val="1"/>
        <cfvo type="num" val="2"/>
      </iconSet>
    </cfRule>
  </conditionalFormatting>
  <conditionalFormatting sqref="AX251">
    <cfRule type="iconSet" priority="300">
      <iconSet iconSet="3Symbols" showValue="0">
        <cfvo type="percent" val="0"/>
        <cfvo type="num" val="1"/>
        <cfvo type="num" val="2"/>
      </iconSet>
    </cfRule>
  </conditionalFormatting>
  <conditionalFormatting sqref="AX252">
    <cfRule type="iconSet" priority="271">
      <iconSet iconSet="3Symbols" showValue="0">
        <cfvo type="percent" val="0"/>
        <cfvo type="num" val="1"/>
        <cfvo type="num" val="2"/>
      </iconSet>
    </cfRule>
  </conditionalFormatting>
  <conditionalFormatting sqref="AX253">
    <cfRule type="iconSet" priority="269">
      <iconSet iconSet="3Symbols" showValue="0">
        <cfvo type="percent" val="0"/>
        <cfvo type="num" val="1"/>
        <cfvo type="num" val="2"/>
      </iconSet>
    </cfRule>
  </conditionalFormatting>
  <conditionalFormatting sqref="AX256:AX258">
    <cfRule type="iconSet" priority="299">
      <iconSet iconSet="3Symbols" showValue="0">
        <cfvo type="percent" val="0"/>
        <cfvo type="num" val="1"/>
        <cfvo type="num" val="2"/>
      </iconSet>
    </cfRule>
  </conditionalFormatting>
  <conditionalFormatting sqref="AX259">
    <cfRule type="iconSet" priority="267">
      <iconSet iconSet="3Symbols" showValue="0">
        <cfvo type="percent" val="0"/>
        <cfvo type="num" val="1"/>
        <cfvo type="num" val="2"/>
      </iconSet>
    </cfRule>
  </conditionalFormatting>
  <conditionalFormatting sqref="AX260:AX264">
    <cfRule type="iconSet" priority="278">
      <iconSet iconSet="3Symbols" showValue="0">
        <cfvo type="percent" val="0"/>
        <cfvo type="num" val="1"/>
        <cfvo type="num" val="2"/>
      </iconSet>
    </cfRule>
  </conditionalFormatting>
  <conditionalFormatting sqref="AX266:AX267">
    <cfRule type="iconSet" priority="298">
      <iconSet iconSet="3Symbols" showValue="0">
        <cfvo type="percent" val="0"/>
        <cfvo type="num" val="1"/>
        <cfvo type="num" val="2"/>
      </iconSet>
    </cfRule>
  </conditionalFormatting>
  <conditionalFormatting sqref="AX269:AX270">
    <cfRule type="iconSet" priority="297">
      <iconSet iconSet="3Symbols" showValue="0">
        <cfvo type="percent" val="0"/>
        <cfvo type="num" val="1"/>
        <cfvo type="num" val="2"/>
      </iconSet>
    </cfRule>
  </conditionalFormatting>
  <conditionalFormatting sqref="AX272:AX273">
    <cfRule type="iconSet" priority="296">
      <iconSet iconSet="3Symbols" showValue="0">
        <cfvo type="percent" val="0"/>
        <cfvo type="num" val="1"/>
        <cfvo type="num" val="2"/>
      </iconSet>
    </cfRule>
  </conditionalFormatting>
  <conditionalFormatting sqref="AX276:AX281">
    <cfRule type="iconSet" priority="295">
      <iconSet iconSet="3Symbols" showValue="0">
        <cfvo type="percent" val="0"/>
        <cfvo type="num" val="1"/>
        <cfvo type="num" val="2"/>
      </iconSet>
    </cfRule>
  </conditionalFormatting>
  <conditionalFormatting sqref="AX283">
    <cfRule type="iconSet" priority="294">
      <iconSet iconSet="3Symbols" showValue="0">
        <cfvo type="percent" val="0"/>
        <cfvo type="num" val="1"/>
        <cfvo type="num" val="2"/>
      </iconSet>
    </cfRule>
  </conditionalFormatting>
  <conditionalFormatting sqref="AX284:AX289">
    <cfRule type="iconSet" priority="277">
      <iconSet iconSet="3Symbols" showValue="0">
        <cfvo type="percent" val="0"/>
        <cfvo type="num" val="1"/>
        <cfvo type="num" val="2"/>
      </iconSet>
    </cfRule>
  </conditionalFormatting>
  <conditionalFormatting sqref="AX291:AX292">
    <cfRule type="iconSet" priority="293">
      <iconSet iconSet="3Symbols" showValue="0">
        <cfvo type="percent" val="0"/>
        <cfvo type="num" val="1"/>
        <cfvo type="num" val="2"/>
      </iconSet>
    </cfRule>
  </conditionalFormatting>
  <conditionalFormatting sqref="AX294:AX296">
    <cfRule type="iconSet" priority="292">
      <iconSet iconSet="3Symbols" showValue="0">
        <cfvo type="percent" val="0"/>
        <cfvo type="num" val="1"/>
        <cfvo type="num" val="2"/>
      </iconSet>
    </cfRule>
  </conditionalFormatting>
  <conditionalFormatting sqref="AX301:AX304 AX311:AX340">
    <cfRule type="iconSet" priority="291">
      <iconSet iconSet="3Symbols" showValue="0">
        <cfvo type="percent" val="0"/>
        <cfvo type="num" val="1"/>
        <cfvo type="num" val="2"/>
      </iconSet>
    </cfRule>
  </conditionalFormatting>
  <conditionalFormatting sqref="AX305:AX310">
    <cfRule type="iconSet" priority="276">
      <iconSet iconSet="3Symbols" showValue="0">
        <cfvo type="percent" val="0"/>
        <cfvo type="num" val="1"/>
        <cfvo type="num" val="2"/>
      </iconSet>
    </cfRule>
  </conditionalFormatting>
  <conditionalFormatting sqref="AX342:AX343">
    <cfRule type="iconSet" priority="275">
      <iconSet iconSet="3Symbols" showValue="0">
        <cfvo type="percent" val="0"/>
        <cfvo type="num" val="1"/>
        <cfvo type="num" val="2"/>
      </iconSet>
    </cfRule>
  </conditionalFormatting>
  <conditionalFormatting sqref="AX344:AX345">
    <cfRule type="iconSet" priority="290">
      <iconSet iconSet="3Symbols" showValue="0">
        <cfvo type="percent" val="0"/>
        <cfvo type="num" val="1"/>
        <cfvo type="num" val="2"/>
      </iconSet>
    </cfRule>
  </conditionalFormatting>
  <conditionalFormatting sqref="AX347:AX351">
    <cfRule type="iconSet" priority="289">
      <iconSet iconSet="3Symbols" showValue="0">
        <cfvo type="percent" val="0"/>
        <cfvo type="num" val="1"/>
        <cfvo type="num" val="2"/>
      </iconSet>
    </cfRule>
  </conditionalFormatting>
  <conditionalFormatting sqref="AX354:AX355">
    <cfRule type="iconSet" priority="288">
      <iconSet iconSet="3Symbols" showValue="0">
        <cfvo type="percent" val="0"/>
        <cfvo type="num" val="1"/>
        <cfvo type="num" val="2"/>
      </iconSet>
    </cfRule>
  </conditionalFormatting>
  <conditionalFormatting sqref="BL9:BL11">
    <cfRule type="iconSet" priority="266">
      <iconSet iconSet="3Symbols" showValue="0">
        <cfvo type="percent" val="0"/>
        <cfvo type="num" val="1"/>
        <cfvo type="num" val="2"/>
      </iconSet>
    </cfRule>
  </conditionalFormatting>
  <conditionalFormatting sqref="BL12 BL14:BL20">
    <cfRule type="iconSet" priority="265">
      <iconSet iconSet="3Symbols" showValue="0">
        <cfvo type="percent" val="0"/>
        <cfvo type="num" val="1"/>
        <cfvo type="num" val="2"/>
      </iconSet>
    </cfRule>
  </conditionalFormatting>
  <conditionalFormatting sqref="BL21:BL23 BL25:BL34">
    <cfRule type="iconSet" priority="230">
      <iconSet iconSet="3Symbols" showValue="0">
        <cfvo type="percent" val="0"/>
        <cfvo type="num" val="1"/>
        <cfvo type="num" val="2"/>
      </iconSet>
    </cfRule>
  </conditionalFormatting>
  <conditionalFormatting sqref="BL35:BL36">
    <cfRule type="iconSet" priority="225">
      <iconSet iconSet="3Symbols" showValue="0">
        <cfvo type="percent" val="0"/>
        <cfvo type="num" val="1"/>
        <cfvo type="num" val="2"/>
      </iconSet>
    </cfRule>
  </conditionalFormatting>
  <conditionalFormatting sqref="BL37:BL40">
    <cfRule type="iconSet" priority="235">
      <iconSet iconSet="3Symbols" showValue="0">
        <cfvo type="percent" val="0"/>
        <cfvo type="num" val="1"/>
        <cfvo type="num" val="2"/>
      </iconSet>
    </cfRule>
  </conditionalFormatting>
  <conditionalFormatting sqref="BL41:BL44">
    <cfRule type="iconSet" priority="224">
      <iconSet iconSet="3Symbols" showValue="0">
        <cfvo type="percent" val="0"/>
        <cfvo type="num" val="1"/>
        <cfvo type="num" val="2"/>
      </iconSet>
    </cfRule>
  </conditionalFormatting>
  <conditionalFormatting sqref="BL45">
    <cfRule type="iconSet" priority="234">
      <iconSet iconSet="3Symbols" showValue="0">
        <cfvo type="percent" val="0"/>
        <cfvo type="num" val="1"/>
        <cfvo type="num" val="2"/>
      </iconSet>
    </cfRule>
  </conditionalFormatting>
  <conditionalFormatting sqref="BL47:BL48">
    <cfRule type="iconSet" priority="223">
      <iconSet iconSet="3Symbols" showValue="0">
        <cfvo type="percent" val="0"/>
        <cfvo type="num" val="1"/>
        <cfvo type="num" val="2"/>
      </iconSet>
    </cfRule>
  </conditionalFormatting>
  <conditionalFormatting sqref="BL51:BL52">
    <cfRule type="iconSet" priority="197">
      <iconSet iconSet="3Symbols" showValue="0">
        <cfvo type="percent" val="0"/>
        <cfvo type="num" val="1"/>
        <cfvo type="num" val="2"/>
      </iconSet>
    </cfRule>
  </conditionalFormatting>
  <conditionalFormatting sqref="BL54:BL55">
    <cfRule type="iconSet" priority="233">
      <iconSet iconSet="3Symbols" showValue="0">
        <cfvo type="percent" val="0"/>
        <cfvo type="num" val="1"/>
        <cfvo type="num" val="2"/>
      </iconSet>
    </cfRule>
  </conditionalFormatting>
  <conditionalFormatting sqref="BL57:BL59">
    <cfRule type="iconSet" priority="196">
      <iconSet iconSet="3Symbols" showValue="0">
        <cfvo type="percent" val="0"/>
        <cfvo type="num" val="1"/>
        <cfvo type="num" val="2"/>
      </iconSet>
    </cfRule>
  </conditionalFormatting>
  <conditionalFormatting sqref="BL62:BL69">
    <cfRule type="iconSet" priority="195">
      <iconSet iconSet="3Symbols" showValue="0">
        <cfvo type="percent" val="0"/>
        <cfvo type="num" val="1"/>
        <cfvo type="num" val="2"/>
      </iconSet>
    </cfRule>
  </conditionalFormatting>
  <conditionalFormatting sqref="BL72">
    <cfRule type="iconSet" priority="264">
      <iconSet iconSet="3Symbols" showValue="0">
        <cfvo type="percent" val="0"/>
        <cfvo type="num" val="1"/>
        <cfvo type="num" val="2"/>
      </iconSet>
    </cfRule>
  </conditionalFormatting>
  <conditionalFormatting sqref="BL73">
    <cfRule type="iconSet" priority="222">
      <iconSet iconSet="3Symbols" showValue="0">
        <cfvo type="percent" val="0"/>
        <cfvo type="num" val="1"/>
        <cfvo type="num" val="2"/>
      </iconSet>
    </cfRule>
  </conditionalFormatting>
  <conditionalFormatting sqref="BL75">
    <cfRule type="iconSet" priority="263">
      <iconSet iconSet="3Symbols" showValue="0">
        <cfvo type="percent" val="0"/>
        <cfvo type="num" val="1"/>
        <cfvo type="num" val="2"/>
      </iconSet>
    </cfRule>
  </conditionalFormatting>
  <conditionalFormatting sqref="BL76">
    <cfRule type="iconSet" priority="221">
      <iconSet iconSet="3Symbols" showValue="0">
        <cfvo type="percent" val="0"/>
        <cfvo type="num" val="1"/>
        <cfvo type="num" val="2"/>
      </iconSet>
    </cfRule>
  </conditionalFormatting>
  <conditionalFormatting sqref="BL78:BL79">
    <cfRule type="iconSet" priority="262">
      <iconSet iconSet="3Symbols" showValue="0">
        <cfvo type="percent" val="0"/>
        <cfvo type="num" val="1"/>
        <cfvo type="num" val="2"/>
      </iconSet>
    </cfRule>
  </conditionalFormatting>
  <conditionalFormatting sqref="BL81:BL82">
    <cfRule type="iconSet" priority="261">
      <iconSet iconSet="3Symbols" showValue="0">
        <cfvo type="percent" val="0"/>
        <cfvo type="num" val="1"/>
        <cfvo type="num" val="2"/>
      </iconSet>
    </cfRule>
  </conditionalFormatting>
  <conditionalFormatting sqref="BL84:BL85">
    <cfRule type="iconSet" priority="260">
      <iconSet iconSet="3Symbols" showValue="0">
        <cfvo type="percent" val="0"/>
        <cfvo type="num" val="1"/>
        <cfvo type="num" val="2"/>
      </iconSet>
    </cfRule>
  </conditionalFormatting>
  <conditionalFormatting sqref="BL87:BL88">
    <cfRule type="iconSet" priority="259">
      <iconSet iconSet="3Symbols" showValue="0">
        <cfvo type="percent" val="0"/>
        <cfvo type="num" val="1"/>
        <cfvo type="num" val="2"/>
      </iconSet>
    </cfRule>
  </conditionalFormatting>
  <conditionalFormatting sqref="BL91:BL92 BL94:BL95 BL97:BL98">
    <cfRule type="iconSet" priority="229">
      <iconSet iconSet="3Symbols" showValue="0">
        <cfvo type="percent" val="0"/>
        <cfvo type="num" val="1"/>
        <cfvo type="num" val="2"/>
      </iconSet>
    </cfRule>
  </conditionalFormatting>
  <conditionalFormatting sqref="BL100">
    <cfRule type="iconSet" priority="228">
      <iconSet iconSet="3Symbols" showValue="0">
        <cfvo type="percent" val="0"/>
        <cfvo type="num" val="1"/>
        <cfvo type="num" val="2"/>
      </iconSet>
    </cfRule>
  </conditionalFormatting>
  <conditionalFormatting sqref="BL101 BL104:BL106">
    <cfRule type="iconSet" priority="232">
      <iconSet iconSet="3Symbols" showValue="0">
        <cfvo type="percent" val="0"/>
        <cfvo type="num" val="1"/>
        <cfvo type="num" val="2"/>
      </iconSet>
    </cfRule>
  </conditionalFormatting>
  <conditionalFormatting sqref="BL108:BL113">
    <cfRule type="iconSet" priority="194">
      <iconSet iconSet="3Symbols" showValue="0">
        <cfvo type="percent" val="0"/>
        <cfvo type="num" val="1"/>
        <cfvo type="num" val="2"/>
      </iconSet>
    </cfRule>
  </conditionalFormatting>
  <conditionalFormatting sqref="BL115:BL116">
    <cfRule type="iconSet" priority="227">
      <iconSet iconSet="3Symbols" showValue="0">
        <cfvo type="percent" val="0"/>
        <cfvo type="num" val="1"/>
        <cfvo type="num" val="2"/>
      </iconSet>
    </cfRule>
  </conditionalFormatting>
  <conditionalFormatting sqref="BL119:BL121">
    <cfRule type="iconSet" priority="193">
      <iconSet iconSet="3Symbols" showValue="0">
        <cfvo type="percent" val="0"/>
        <cfvo type="num" val="1"/>
        <cfvo type="num" val="2"/>
      </iconSet>
    </cfRule>
  </conditionalFormatting>
  <conditionalFormatting sqref="BL123:BL124">
    <cfRule type="iconSet" priority="258">
      <iconSet iconSet="3Symbols" showValue="0">
        <cfvo type="percent" val="0"/>
        <cfvo type="num" val="1"/>
        <cfvo type="num" val="2"/>
      </iconSet>
    </cfRule>
  </conditionalFormatting>
  <conditionalFormatting sqref="BL126:BL127">
    <cfRule type="iconSet" priority="257">
      <iconSet iconSet="3Symbols" showValue="0">
        <cfvo type="percent" val="0"/>
        <cfvo type="num" val="1"/>
        <cfvo type="num" val="2"/>
      </iconSet>
    </cfRule>
  </conditionalFormatting>
  <conditionalFormatting sqref="BL129:BL130">
    <cfRule type="iconSet" priority="256">
      <iconSet iconSet="3Symbols" showValue="0">
        <cfvo type="percent" val="0"/>
        <cfvo type="num" val="1"/>
        <cfvo type="num" val="2"/>
      </iconSet>
    </cfRule>
  </conditionalFormatting>
  <conditionalFormatting sqref="BL132:BL133">
    <cfRule type="iconSet" priority="255">
      <iconSet iconSet="3Symbols" showValue="0">
        <cfvo type="percent" val="0"/>
        <cfvo type="num" val="1"/>
        <cfvo type="num" val="2"/>
      </iconSet>
    </cfRule>
  </conditionalFormatting>
  <conditionalFormatting sqref="BL135:BL136">
    <cfRule type="iconSet" priority="254">
      <iconSet iconSet="3Symbols" showValue="0">
        <cfvo type="percent" val="0"/>
        <cfvo type="num" val="1"/>
        <cfvo type="num" val="2"/>
      </iconSet>
    </cfRule>
  </conditionalFormatting>
  <conditionalFormatting sqref="BL138">
    <cfRule type="iconSet" priority="253">
      <iconSet iconSet="3Symbols" showValue="0">
        <cfvo type="percent" val="0"/>
        <cfvo type="num" val="1"/>
        <cfvo type="num" val="2"/>
      </iconSet>
    </cfRule>
  </conditionalFormatting>
  <conditionalFormatting sqref="BL141:BL142 BL144:BL145">
    <cfRule type="iconSet" priority="252">
      <iconSet iconSet="3Symbols" showValue="0">
        <cfvo type="percent" val="0"/>
        <cfvo type="num" val="1"/>
        <cfvo type="num" val="2"/>
      </iconSet>
    </cfRule>
  </conditionalFormatting>
  <conditionalFormatting sqref="BL148">
    <cfRule type="iconSet" priority="220">
      <iconSet iconSet="3Symbols" showValue="0">
        <cfvo type="percent" val="0"/>
        <cfvo type="num" val="1"/>
        <cfvo type="num" val="2"/>
      </iconSet>
    </cfRule>
  </conditionalFormatting>
  <conditionalFormatting sqref="BL149">
    <cfRule type="iconSet" priority="251">
      <iconSet iconSet="3Symbols" showValue="0">
        <cfvo type="percent" val="0"/>
        <cfvo type="num" val="1"/>
        <cfvo type="num" val="2"/>
      </iconSet>
    </cfRule>
  </conditionalFormatting>
  <conditionalFormatting sqref="BL151">
    <cfRule type="iconSet" priority="192">
      <iconSet iconSet="3Symbols" showValue="0">
        <cfvo type="percent" val="0"/>
        <cfvo type="num" val="1"/>
        <cfvo type="num" val="2"/>
      </iconSet>
    </cfRule>
  </conditionalFormatting>
  <conditionalFormatting sqref="BL152:BL154">
    <cfRule type="iconSet" priority="250">
      <iconSet iconSet="3Symbols" showValue="0">
        <cfvo type="percent" val="0"/>
        <cfvo type="num" val="1"/>
        <cfvo type="num" val="2"/>
      </iconSet>
    </cfRule>
  </conditionalFormatting>
  <conditionalFormatting sqref="BL155:BL156">
    <cfRule type="iconSet" priority="226">
      <iconSet iconSet="3Symbols" showValue="0">
        <cfvo type="percent" val="0"/>
        <cfvo type="num" val="1"/>
        <cfvo type="num" val="2"/>
      </iconSet>
    </cfRule>
  </conditionalFormatting>
  <conditionalFormatting sqref="BL158">
    <cfRule type="iconSet" priority="191">
      <iconSet iconSet="3Symbols" showValue="0">
        <cfvo type="percent" val="0"/>
        <cfvo type="num" val="1"/>
        <cfvo type="num" val="2"/>
      </iconSet>
    </cfRule>
  </conditionalFormatting>
  <conditionalFormatting sqref="BL159:BL161">
    <cfRule type="iconSet" priority="249">
      <iconSet iconSet="3Symbols" showValue="0">
        <cfvo type="percent" val="0"/>
        <cfvo type="num" val="1"/>
        <cfvo type="num" val="2"/>
      </iconSet>
    </cfRule>
  </conditionalFormatting>
  <conditionalFormatting sqref="BL162:BL165">
    <cfRule type="iconSet" priority="248">
      <iconSet iconSet="3Symbols" showValue="0">
        <cfvo type="percent" val="0"/>
        <cfvo type="num" val="1"/>
        <cfvo type="num" val="2"/>
      </iconSet>
    </cfRule>
  </conditionalFormatting>
  <conditionalFormatting sqref="BL166:BL168">
    <cfRule type="iconSet" priority="247">
      <iconSet iconSet="3Symbols" showValue="0">
        <cfvo type="percent" val="0"/>
        <cfvo type="num" val="1"/>
        <cfvo type="num" val="2"/>
      </iconSet>
    </cfRule>
  </conditionalFormatting>
  <conditionalFormatting sqref="BL169:BL170">
    <cfRule type="iconSet" priority="246">
      <iconSet iconSet="3Symbols" showValue="0">
        <cfvo type="percent" val="0"/>
        <cfvo type="num" val="1"/>
        <cfvo type="num" val="2"/>
      </iconSet>
    </cfRule>
  </conditionalFormatting>
  <conditionalFormatting sqref="BL171:BL172">
    <cfRule type="iconSet" priority="219">
      <iconSet iconSet="3Symbols" showValue="0">
        <cfvo type="percent" val="0"/>
        <cfvo type="num" val="1"/>
        <cfvo type="num" val="2"/>
      </iconSet>
    </cfRule>
  </conditionalFormatting>
  <conditionalFormatting sqref="BL173">
    <cfRule type="iconSet" priority="231">
      <iconSet iconSet="3Symbols" showValue="0">
        <cfvo type="percent" val="0"/>
        <cfvo type="num" val="1"/>
        <cfvo type="num" val="2"/>
      </iconSet>
    </cfRule>
  </conditionalFormatting>
  <conditionalFormatting sqref="BL174">
    <cfRule type="iconSet" priority="245">
      <iconSet iconSet="3Symbols" showValue="0">
        <cfvo type="percent" val="0"/>
        <cfvo type="num" val="1"/>
        <cfvo type="num" val="2"/>
      </iconSet>
    </cfRule>
  </conditionalFormatting>
  <conditionalFormatting sqref="BL175">
    <cfRule type="iconSet" priority="218">
      <iconSet iconSet="3Symbols" showValue="0">
        <cfvo type="percent" val="0"/>
        <cfvo type="num" val="1"/>
        <cfvo type="num" val="2"/>
      </iconSet>
    </cfRule>
  </conditionalFormatting>
  <conditionalFormatting sqref="BL176">
    <cfRule type="iconSet" priority="217">
      <iconSet iconSet="3Symbols" showValue="0">
        <cfvo type="percent" val="0"/>
        <cfvo type="num" val="1"/>
        <cfvo type="num" val="2"/>
      </iconSet>
    </cfRule>
  </conditionalFormatting>
  <conditionalFormatting sqref="BL177:BL178">
    <cfRule type="iconSet" priority="244">
      <iconSet iconSet="3Symbols" showValue="0">
        <cfvo type="percent" val="0"/>
        <cfvo type="num" val="1"/>
        <cfvo type="num" val="2"/>
      </iconSet>
    </cfRule>
  </conditionalFormatting>
  <conditionalFormatting sqref="BL179:BL183">
    <cfRule type="iconSet" priority="216">
      <iconSet iconSet="3Symbols" showValue="0">
        <cfvo type="percent" val="0"/>
        <cfvo type="num" val="1"/>
        <cfvo type="num" val="2"/>
      </iconSet>
    </cfRule>
  </conditionalFormatting>
  <conditionalFormatting sqref="BL184:BL185">
    <cfRule type="iconSet" priority="243">
      <iconSet iconSet="3Symbols" showValue="0">
        <cfvo type="percent" val="0"/>
        <cfvo type="num" val="1"/>
        <cfvo type="num" val="2"/>
      </iconSet>
    </cfRule>
  </conditionalFormatting>
  <conditionalFormatting sqref="BL186">
    <cfRule type="iconSet" priority="215">
      <iconSet iconSet="3Symbols" showValue="0">
        <cfvo type="percent" val="0"/>
        <cfvo type="num" val="1"/>
        <cfvo type="num" val="2"/>
      </iconSet>
    </cfRule>
  </conditionalFormatting>
  <conditionalFormatting sqref="BL187:BL188">
    <cfRule type="iconSet" priority="242">
      <iconSet iconSet="3Symbols" showValue="0">
        <cfvo type="percent" val="0"/>
        <cfvo type="num" val="1"/>
        <cfvo type="num" val="2"/>
      </iconSet>
    </cfRule>
  </conditionalFormatting>
  <conditionalFormatting sqref="BL191">
    <cfRule type="iconSet" priority="241">
      <iconSet iconSet="3Symbols" showValue="0">
        <cfvo type="percent" val="0"/>
        <cfvo type="num" val="1"/>
        <cfvo type="num" val="2"/>
      </iconSet>
    </cfRule>
  </conditionalFormatting>
  <conditionalFormatting sqref="BL192">
    <cfRule type="iconSet" priority="214">
      <iconSet iconSet="3Symbols" showValue="0">
        <cfvo type="percent" val="0"/>
        <cfvo type="num" val="1"/>
        <cfvo type="num" val="2"/>
      </iconSet>
    </cfRule>
  </conditionalFormatting>
  <conditionalFormatting sqref="BL195:BL200">
    <cfRule type="iconSet" priority="213">
      <iconSet iconSet="3Symbols" showValue="0">
        <cfvo type="percent" val="0"/>
        <cfvo type="num" val="1"/>
        <cfvo type="num" val="2"/>
      </iconSet>
    </cfRule>
  </conditionalFormatting>
  <conditionalFormatting sqref="BL201:BL203">
    <cfRule type="iconSet" priority="240">
      <iconSet iconSet="3Symbols" showValue="0">
        <cfvo type="percent" val="0"/>
        <cfvo type="num" val="1"/>
        <cfvo type="num" val="2"/>
      </iconSet>
    </cfRule>
  </conditionalFormatting>
  <conditionalFormatting sqref="BL204:BL206">
    <cfRule type="iconSet" priority="239">
      <iconSet iconSet="3Symbols" showValue="0">
        <cfvo type="percent" val="0"/>
        <cfvo type="num" val="1"/>
        <cfvo type="num" val="2"/>
      </iconSet>
    </cfRule>
  </conditionalFormatting>
  <conditionalFormatting sqref="BL209">
    <cfRule type="iconSet" priority="190">
      <iconSet iconSet="3Symbols" showValue="0">
        <cfvo type="percent" val="0"/>
        <cfvo type="num" val="1"/>
        <cfvo type="num" val="2"/>
      </iconSet>
    </cfRule>
  </conditionalFormatting>
  <conditionalFormatting sqref="BL210">
    <cfRule type="iconSet" priority="212">
      <iconSet iconSet="3Symbols" showValue="0">
        <cfvo type="percent" val="0"/>
        <cfvo type="num" val="1"/>
        <cfvo type="num" val="2"/>
      </iconSet>
    </cfRule>
  </conditionalFormatting>
  <conditionalFormatting sqref="BL211:BL213">
    <cfRule type="iconSet" priority="238">
      <iconSet iconSet="3Symbols" showValue="0">
        <cfvo type="percent" val="0"/>
        <cfvo type="num" val="1"/>
        <cfvo type="num" val="2"/>
      </iconSet>
    </cfRule>
  </conditionalFormatting>
  <conditionalFormatting sqref="BL215:BL216">
    <cfRule type="iconSet" priority="189">
      <iconSet iconSet="3Symbols" showValue="0">
        <cfvo type="percent" val="0"/>
        <cfvo type="num" val="1"/>
        <cfvo type="num" val="2"/>
      </iconSet>
    </cfRule>
  </conditionalFormatting>
  <conditionalFormatting sqref="BL217">
    <cfRule type="iconSet" priority="237">
      <iconSet iconSet="3Symbols" showValue="0">
        <cfvo type="percent" val="0"/>
        <cfvo type="num" val="1"/>
        <cfvo type="num" val="2"/>
      </iconSet>
    </cfRule>
  </conditionalFormatting>
  <conditionalFormatting sqref="BL220:BL223">
    <cfRule type="iconSet" priority="180">
      <iconSet iconSet="3Symbols" showValue="0">
        <cfvo type="percent" val="0"/>
        <cfvo type="num" val="1"/>
        <cfvo type="num" val="2"/>
      </iconSet>
    </cfRule>
  </conditionalFormatting>
  <conditionalFormatting sqref="BL224:BL225">
    <cfRule type="iconSet" priority="236">
      <iconSet iconSet="3Symbols" showValue="0">
        <cfvo type="percent" val="0"/>
        <cfvo type="num" val="1"/>
        <cfvo type="num" val="2"/>
      </iconSet>
    </cfRule>
  </conditionalFormatting>
  <conditionalFormatting sqref="BL226:BL233">
    <cfRule type="iconSet" priority="211">
      <iconSet iconSet="3Symbols" showValue="0">
        <cfvo type="percent" val="0"/>
        <cfvo type="num" val="1"/>
        <cfvo type="num" val="2"/>
      </iconSet>
    </cfRule>
  </conditionalFormatting>
  <conditionalFormatting sqref="BL236:BL253">
    <cfRule type="iconSet" priority="179">
      <iconSet iconSet="3Symbols" showValue="0">
        <cfvo type="percent" val="0"/>
        <cfvo type="num" val="1"/>
        <cfvo type="num" val="2"/>
      </iconSet>
    </cfRule>
  </conditionalFormatting>
  <conditionalFormatting sqref="BL256">
    <cfRule type="iconSet" priority="209">
      <iconSet iconSet="3Symbols" showValue="0">
        <cfvo type="percent" val="0"/>
        <cfvo type="num" val="1"/>
        <cfvo type="num" val="2"/>
      </iconSet>
    </cfRule>
  </conditionalFormatting>
  <conditionalFormatting sqref="BL257:BL259">
    <cfRule type="iconSet" priority="178">
      <iconSet iconSet="3Symbols" showValue="0">
        <cfvo type="percent" val="0"/>
        <cfvo type="num" val="1"/>
        <cfvo type="num" val="2"/>
      </iconSet>
    </cfRule>
  </conditionalFormatting>
  <conditionalFormatting sqref="BL260:BL264">
    <cfRule type="iconSet" priority="188">
      <iconSet iconSet="3Symbols" showValue="0">
        <cfvo type="percent" val="0"/>
        <cfvo type="num" val="1"/>
        <cfvo type="num" val="2"/>
      </iconSet>
    </cfRule>
  </conditionalFormatting>
  <conditionalFormatting sqref="BL266:BL267">
    <cfRule type="iconSet" priority="208">
      <iconSet iconSet="3Symbols" showValue="0">
        <cfvo type="percent" val="0"/>
        <cfvo type="num" val="1"/>
        <cfvo type="num" val="2"/>
      </iconSet>
    </cfRule>
  </conditionalFormatting>
  <conditionalFormatting sqref="BL269:BL270">
    <cfRule type="iconSet" priority="207">
      <iconSet iconSet="3Symbols" showValue="0">
        <cfvo type="percent" val="0"/>
        <cfvo type="num" val="1"/>
        <cfvo type="num" val="2"/>
      </iconSet>
    </cfRule>
  </conditionalFormatting>
  <conditionalFormatting sqref="BL272:BL273">
    <cfRule type="iconSet" priority="206">
      <iconSet iconSet="3Symbols" showValue="0">
        <cfvo type="percent" val="0"/>
        <cfvo type="num" val="1"/>
        <cfvo type="num" val="2"/>
      </iconSet>
    </cfRule>
  </conditionalFormatting>
  <conditionalFormatting sqref="BL276:BL281">
    <cfRule type="iconSet" priority="205">
      <iconSet iconSet="3Symbols" showValue="0">
        <cfvo type="percent" val="0"/>
        <cfvo type="num" val="1"/>
        <cfvo type="num" val="2"/>
      </iconSet>
    </cfRule>
  </conditionalFormatting>
  <conditionalFormatting sqref="BL283">
    <cfRule type="iconSet" priority="177">
      <iconSet iconSet="3Symbols" showValue="0">
        <cfvo type="percent" val="0"/>
        <cfvo type="num" val="1"/>
        <cfvo type="num" val="2"/>
      </iconSet>
    </cfRule>
  </conditionalFormatting>
  <conditionalFormatting sqref="BL284:BL289">
    <cfRule type="iconSet" priority="187">
      <iconSet iconSet="3Symbols" showValue="0">
        <cfvo type="percent" val="0"/>
        <cfvo type="num" val="1"/>
        <cfvo type="num" val="2"/>
      </iconSet>
    </cfRule>
  </conditionalFormatting>
  <conditionalFormatting sqref="BL291:BL292">
    <cfRule type="iconSet" priority="203">
      <iconSet iconSet="3Symbols" showValue="0">
        <cfvo type="percent" val="0"/>
        <cfvo type="num" val="1"/>
        <cfvo type="num" val="2"/>
      </iconSet>
    </cfRule>
  </conditionalFormatting>
  <conditionalFormatting sqref="BL294:BL296">
    <cfRule type="iconSet" priority="202">
      <iconSet iconSet="3Symbols" showValue="0">
        <cfvo type="percent" val="0"/>
        <cfvo type="num" val="1"/>
        <cfvo type="num" val="2"/>
      </iconSet>
    </cfRule>
  </conditionalFormatting>
  <conditionalFormatting sqref="BL301:BL304">
    <cfRule type="iconSet" priority="176">
      <iconSet iconSet="3Symbols" showValue="0">
        <cfvo type="percent" val="0"/>
        <cfvo type="num" val="1"/>
        <cfvo type="num" val="2"/>
      </iconSet>
    </cfRule>
  </conditionalFormatting>
  <conditionalFormatting sqref="BL305:BL310">
    <cfRule type="iconSet" priority="186">
      <iconSet iconSet="3Symbols" showValue="0">
        <cfvo type="percent" val="0"/>
        <cfvo type="num" val="1"/>
        <cfvo type="num" val="2"/>
      </iconSet>
    </cfRule>
  </conditionalFormatting>
  <conditionalFormatting sqref="BL311:BL340">
    <cfRule type="iconSet" priority="201">
      <iconSet iconSet="3Symbols" showValue="0">
        <cfvo type="percent" val="0"/>
        <cfvo type="num" val="1"/>
        <cfvo type="num" val="2"/>
      </iconSet>
    </cfRule>
  </conditionalFormatting>
  <conditionalFormatting sqref="BL342:BL343">
    <cfRule type="iconSet" priority="185">
      <iconSet iconSet="3Symbols" showValue="0">
        <cfvo type="percent" val="0"/>
        <cfvo type="num" val="1"/>
        <cfvo type="num" val="2"/>
      </iconSet>
    </cfRule>
  </conditionalFormatting>
  <conditionalFormatting sqref="BL344:BL345">
    <cfRule type="iconSet" priority="200">
      <iconSet iconSet="3Symbols" showValue="0">
        <cfvo type="percent" val="0"/>
        <cfvo type="num" val="1"/>
        <cfvo type="num" val="2"/>
      </iconSet>
    </cfRule>
  </conditionalFormatting>
  <conditionalFormatting sqref="BL347:BL351">
    <cfRule type="iconSet" priority="199">
      <iconSet iconSet="3Symbols" showValue="0">
        <cfvo type="percent" val="0"/>
        <cfvo type="num" val="1"/>
        <cfvo type="num" val="2"/>
      </iconSet>
    </cfRule>
  </conditionalFormatting>
  <conditionalFormatting sqref="BL354:BL355">
    <cfRule type="iconSet" priority="198">
      <iconSet iconSet="3Symbols" showValue="0">
        <cfvo type="percent" val="0"/>
        <cfvo type="num" val="1"/>
        <cfvo type="num" val="2"/>
      </iconSet>
    </cfRule>
  </conditionalFormatting>
  <conditionalFormatting sqref="BZ9:BZ11">
    <cfRule type="iconSet" priority="175">
      <iconSet iconSet="3Symbols" showValue="0">
        <cfvo type="percent" val="0"/>
        <cfvo type="num" val="1"/>
        <cfvo type="num" val="2"/>
      </iconSet>
    </cfRule>
  </conditionalFormatting>
  <conditionalFormatting sqref="BZ12 BZ14:BZ20">
    <cfRule type="iconSet" priority="174">
      <iconSet iconSet="3Symbols" showValue="0">
        <cfvo type="percent" val="0"/>
        <cfvo type="num" val="1"/>
        <cfvo type="num" val="2"/>
      </iconSet>
    </cfRule>
  </conditionalFormatting>
  <conditionalFormatting sqref="BZ21:BZ23 BZ25:BZ34">
    <cfRule type="iconSet" priority="139">
      <iconSet iconSet="3Symbols" showValue="0">
        <cfvo type="percent" val="0"/>
        <cfvo type="num" val="1"/>
        <cfvo type="num" val="2"/>
      </iconSet>
    </cfRule>
  </conditionalFormatting>
  <conditionalFormatting sqref="BZ35:BZ36">
    <cfRule type="iconSet" priority="134">
      <iconSet iconSet="3Symbols" showValue="0">
        <cfvo type="percent" val="0"/>
        <cfvo type="num" val="1"/>
        <cfvo type="num" val="2"/>
      </iconSet>
    </cfRule>
  </conditionalFormatting>
  <conditionalFormatting sqref="BZ37:BZ40">
    <cfRule type="iconSet" priority="144">
      <iconSet iconSet="3Symbols" showValue="0">
        <cfvo type="percent" val="0"/>
        <cfvo type="num" val="1"/>
        <cfvo type="num" val="2"/>
      </iconSet>
    </cfRule>
  </conditionalFormatting>
  <conditionalFormatting sqref="BZ41:BZ44">
    <cfRule type="iconSet" priority="133">
      <iconSet iconSet="3Symbols" showValue="0">
        <cfvo type="percent" val="0"/>
        <cfvo type="num" val="1"/>
        <cfvo type="num" val="2"/>
      </iconSet>
    </cfRule>
  </conditionalFormatting>
  <conditionalFormatting sqref="BZ45">
    <cfRule type="iconSet" priority="143">
      <iconSet iconSet="3Symbols" showValue="0">
        <cfvo type="percent" val="0"/>
        <cfvo type="num" val="1"/>
        <cfvo type="num" val="2"/>
      </iconSet>
    </cfRule>
  </conditionalFormatting>
  <conditionalFormatting sqref="BZ47:BZ48">
    <cfRule type="iconSet" priority="132">
      <iconSet iconSet="3Symbols" showValue="0">
        <cfvo type="percent" val="0"/>
        <cfvo type="num" val="1"/>
        <cfvo type="num" val="2"/>
      </iconSet>
    </cfRule>
  </conditionalFormatting>
  <conditionalFormatting sqref="BZ51:BZ52">
    <cfRule type="iconSet" priority="108">
      <iconSet iconSet="3Symbols" showValue="0">
        <cfvo type="percent" val="0"/>
        <cfvo type="num" val="1"/>
        <cfvo type="num" val="2"/>
      </iconSet>
    </cfRule>
  </conditionalFormatting>
  <conditionalFormatting sqref="BZ54:BZ55">
    <cfRule type="iconSet" priority="142">
      <iconSet iconSet="3Symbols" showValue="0">
        <cfvo type="percent" val="0"/>
        <cfvo type="num" val="1"/>
        <cfvo type="num" val="2"/>
      </iconSet>
    </cfRule>
  </conditionalFormatting>
  <conditionalFormatting sqref="BZ57:BZ59">
    <cfRule type="iconSet" priority="107">
      <iconSet iconSet="3Symbols" showValue="0">
        <cfvo type="percent" val="0"/>
        <cfvo type="num" val="1"/>
        <cfvo type="num" val="2"/>
      </iconSet>
    </cfRule>
  </conditionalFormatting>
  <conditionalFormatting sqref="BZ62:BZ69">
    <cfRule type="iconSet" priority="106">
      <iconSet iconSet="3Symbols" showValue="0">
        <cfvo type="percent" val="0"/>
        <cfvo type="num" val="1"/>
        <cfvo type="num" val="2"/>
      </iconSet>
    </cfRule>
  </conditionalFormatting>
  <conditionalFormatting sqref="BZ72">
    <cfRule type="iconSet" priority="173">
      <iconSet iconSet="3Symbols" showValue="0">
        <cfvo type="percent" val="0"/>
        <cfvo type="num" val="1"/>
        <cfvo type="num" val="2"/>
      </iconSet>
    </cfRule>
  </conditionalFormatting>
  <conditionalFormatting sqref="BZ73">
    <cfRule type="iconSet" priority="131">
      <iconSet iconSet="3Symbols" showValue="0">
        <cfvo type="percent" val="0"/>
        <cfvo type="num" val="1"/>
        <cfvo type="num" val="2"/>
      </iconSet>
    </cfRule>
  </conditionalFormatting>
  <conditionalFormatting sqref="BZ75">
    <cfRule type="iconSet" priority="172">
      <iconSet iconSet="3Symbols" showValue="0">
        <cfvo type="percent" val="0"/>
        <cfvo type="num" val="1"/>
        <cfvo type="num" val="2"/>
      </iconSet>
    </cfRule>
  </conditionalFormatting>
  <conditionalFormatting sqref="BZ76">
    <cfRule type="iconSet" priority="130">
      <iconSet iconSet="3Symbols" showValue="0">
        <cfvo type="percent" val="0"/>
        <cfvo type="num" val="1"/>
        <cfvo type="num" val="2"/>
      </iconSet>
    </cfRule>
  </conditionalFormatting>
  <conditionalFormatting sqref="BZ78:BZ79">
    <cfRule type="iconSet" priority="171">
      <iconSet iconSet="3Symbols" showValue="0">
        <cfvo type="percent" val="0"/>
        <cfvo type="num" val="1"/>
        <cfvo type="num" val="2"/>
      </iconSet>
    </cfRule>
  </conditionalFormatting>
  <conditionalFormatting sqref="BZ81:BZ82">
    <cfRule type="iconSet" priority="170">
      <iconSet iconSet="3Symbols" showValue="0">
        <cfvo type="percent" val="0"/>
        <cfvo type="num" val="1"/>
        <cfvo type="num" val="2"/>
      </iconSet>
    </cfRule>
  </conditionalFormatting>
  <conditionalFormatting sqref="BZ84:BZ85">
    <cfRule type="iconSet" priority="169">
      <iconSet iconSet="3Symbols" showValue="0">
        <cfvo type="percent" val="0"/>
        <cfvo type="num" val="1"/>
        <cfvo type="num" val="2"/>
      </iconSet>
    </cfRule>
  </conditionalFormatting>
  <conditionalFormatting sqref="BZ87:BZ88">
    <cfRule type="iconSet" priority="168">
      <iconSet iconSet="3Symbols" showValue="0">
        <cfvo type="percent" val="0"/>
        <cfvo type="num" val="1"/>
        <cfvo type="num" val="2"/>
      </iconSet>
    </cfRule>
  </conditionalFormatting>
  <conditionalFormatting sqref="BZ91:BZ92 BZ94:BZ95 BZ97:BZ98">
    <cfRule type="iconSet" priority="138">
      <iconSet iconSet="3Symbols" showValue="0">
        <cfvo type="percent" val="0"/>
        <cfvo type="num" val="1"/>
        <cfvo type="num" val="2"/>
      </iconSet>
    </cfRule>
  </conditionalFormatting>
  <conditionalFormatting sqref="BZ100">
    <cfRule type="iconSet" priority="137">
      <iconSet iconSet="3Symbols" showValue="0">
        <cfvo type="percent" val="0"/>
        <cfvo type="num" val="1"/>
        <cfvo type="num" val="2"/>
      </iconSet>
    </cfRule>
  </conditionalFormatting>
  <conditionalFormatting sqref="BZ101 BZ104:BZ106">
    <cfRule type="iconSet" priority="141">
      <iconSet iconSet="3Symbols" showValue="0">
        <cfvo type="percent" val="0"/>
        <cfvo type="num" val="1"/>
        <cfvo type="num" val="2"/>
      </iconSet>
    </cfRule>
  </conditionalFormatting>
  <conditionalFormatting sqref="BZ108:BZ113">
    <cfRule type="iconSet" priority="105">
      <iconSet iconSet="3Symbols" showValue="0">
        <cfvo type="percent" val="0"/>
        <cfvo type="num" val="1"/>
        <cfvo type="num" val="2"/>
      </iconSet>
    </cfRule>
  </conditionalFormatting>
  <conditionalFormatting sqref="BZ115:BZ116">
    <cfRule type="iconSet" priority="136">
      <iconSet iconSet="3Symbols" showValue="0">
        <cfvo type="percent" val="0"/>
        <cfvo type="num" val="1"/>
        <cfvo type="num" val="2"/>
      </iconSet>
    </cfRule>
  </conditionalFormatting>
  <conditionalFormatting sqref="BZ119:BZ121">
    <cfRule type="iconSet" priority="104">
      <iconSet iconSet="3Symbols" showValue="0">
        <cfvo type="percent" val="0"/>
        <cfvo type="num" val="1"/>
        <cfvo type="num" val="2"/>
      </iconSet>
    </cfRule>
  </conditionalFormatting>
  <conditionalFormatting sqref="BZ123:BZ124">
    <cfRule type="iconSet" priority="167">
      <iconSet iconSet="3Symbols" showValue="0">
        <cfvo type="percent" val="0"/>
        <cfvo type="num" val="1"/>
        <cfvo type="num" val="2"/>
      </iconSet>
    </cfRule>
  </conditionalFormatting>
  <conditionalFormatting sqref="BZ126:BZ127">
    <cfRule type="iconSet" priority="166">
      <iconSet iconSet="3Symbols" showValue="0">
        <cfvo type="percent" val="0"/>
        <cfvo type="num" val="1"/>
        <cfvo type="num" val="2"/>
      </iconSet>
    </cfRule>
  </conditionalFormatting>
  <conditionalFormatting sqref="BZ129:BZ130">
    <cfRule type="iconSet" priority="165">
      <iconSet iconSet="3Symbols" showValue="0">
        <cfvo type="percent" val="0"/>
        <cfvo type="num" val="1"/>
        <cfvo type="num" val="2"/>
      </iconSet>
    </cfRule>
  </conditionalFormatting>
  <conditionalFormatting sqref="BZ132:BZ133">
    <cfRule type="iconSet" priority="164">
      <iconSet iconSet="3Symbols" showValue="0">
        <cfvo type="percent" val="0"/>
        <cfvo type="num" val="1"/>
        <cfvo type="num" val="2"/>
      </iconSet>
    </cfRule>
  </conditionalFormatting>
  <conditionalFormatting sqref="BZ135:BZ136">
    <cfRule type="iconSet" priority="163">
      <iconSet iconSet="3Symbols" showValue="0">
        <cfvo type="percent" val="0"/>
        <cfvo type="num" val="1"/>
        <cfvo type="num" val="2"/>
      </iconSet>
    </cfRule>
  </conditionalFormatting>
  <conditionalFormatting sqref="BZ138">
    <cfRule type="iconSet" priority="162">
      <iconSet iconSet="3Symbols" showValue="0">
        <cfvo type="percent" val="0"/>
        <cfvo type="num" val="1"/>
        <cfvo type="num" val="2"/>
      </iconSet>
    </cfRule>
  </conditionalFormatting>
  <conditionalFormatting sqref="BZ141:BZ142 BZ144:BZ145">
    <cfRule type="iconSet" priority="161">
      <iconSet iconSet="3Symbols" showValue="0">
        <cfvo type="percent" val="0"/>
        <cfvo type="num" val="1"/>
        <cfvo type="num" val="2"/>
      </iconSet>
    </cfRule>
  </conditionalFormatting>
  <conditionalFormatting sqref="BZ148">
    <cfRule type="iconSet" priority="129">
      <iconSet iconSet="3Symbols" showValue="0">
        <cfvo type="percent" val="0"/>
        <cfvo type="num" val="1"/>
        <cfvo type="num" val="2"/>
      </iconSet>
    </cfRule>
  </conditionalFormatting>
  <conditionalFormatting sqref="BZ149">
    <cfRule type="iconSet" priority="160">
      <iconSet iconSet="3Symbols" showValue="0">
        <cfvo type="percent" val="0"/>
        <cfvo type="num" val="1"/>
        <cfvo type="num" val="2"/>
      </iconSet>
    </cfRule>
  </conditionalFormatting>
  <conditionalFormatting sqref="BZ151">
    <cfRule type="iconSet" priority="103">
      <iconSet iconSet="3Symbols" showValue="0">
        <cfvo type="percent" val="0"/>
        <cfvo type="num" val="1"/>
        <cfvo type="num" val="2"/>
      </iconSet>
    </cfRule>
  </conditionalFormatting>
  <conditionalFormatting sqref="BZ152:BZ154">
    <cfRule type="iconSet" priority="159">
      <iconSet iconSet="3Symbols" showValue="0">
        <cfvo type="percent" val="0"/>
        <cfvo type="num" val="1"/>
        <cfvo type="num" val="2"/>
      </iconSet>
    </cfRule>
  </conditionalFormatting>
  <conditionalFormatting sqref="BZ155:BZ156">
    <cfRule type="iconSet" priority="135">
      <iconSet iconSet="3Symbols" showValue="0">
        <cfvo type="percent" val="0"/>
        <cfvo type="num" val="1"/>
        <cfvo type="num" val="2"/>
      </iconSet>
    </cfRule>
  </conditionalFormatting>
  <conditionalFormatting sqref="BZ158">
    <cfRule type="iconSet" priority="90">
      <iconSet iconSet="3Symbols" showValue="0">
        <cfvo type="percent" val="0"/>
        <cfvo type="num" val="1"/>
        <cfvo type="num" val="2"/>
      </iconSet>
    </cfRule>
  </conditionalFormatting>
  <conditionalFormatting sqref="BZ159:BZ161">
    <cfRule type="iconSet" priority="158">
      <iconSet iconSet="3Symbols" showValue="0">
        <cfvo type="percent" val="0"/>
        <cfvo type="num" val="1"/>
        <cfvo type="num" val="2"/>
      </iconSet>
    </cfRule>
  </conditionalFormatting>
  <conditionalFormatting sqref="BZ162:BZ165">
    <cfRule type="iconSet" priority="157">
      <iconSet iconSet="3Symbols" showValue="0">
        <cfvo type="percent" val="0"/>
        <cfvo type="num" val="1"/>
        <cfvo type="num" val="2"/>
      </iconSet>
    </cfRule>
  </conditionalFormatting>
  <conditionalFormatting sqref="BZ166:BZ168">
    <cfRule type="iconSet" priority="156">
      <iconSet iconSet="3Symbols" showValue="0">
        <cfvo type="percent" val="0"/>
        <cfvo type="num" val="1"/>
        <cfvo type="num" val="2"/>
      </iconSet>
    </cfRule>
  </conditionalFormatting>
  <conditionalFormatting sqref="BZ169:BZ170">
    <cfRule type="iconSet" priority="155">
      <iconSet iconSet="3Symbols" showValue="0">
        <cfvo type="percent" val="0"/>
        <cfvo type="num" val="1"/>
        <cfvo type="num" val="2"/>
      </iconSet>
    </cfRule>
  </conditionalFormatting>
  <conditionalFormatting sqref="BZ171:BZ172">
    <cfRule type="iconSet" priority="128">
      <iconSet iconSet="3Symbols" showValue="0">
        <cfvo type="percent" val="0"/>
        <cfvo type="num" val="1"/>
        <cfvo type="num" val="2"/>
      </iconSet>
    </cfRule>
  </conditionalFormatting>
  <conditionalFormatting sqref="BZ173">
    <cfRule type="iconSet" priority="140">
      <iconSet iconSet="3Symbols" showValue="0">
        <cfvo type="percent" val="0"/>
        <cfvo type="num" val="1"/>
        <cfvo type="num" val="2"/>
      </iconSet>
    </cfRule>
  </conditionalFormatting>
  <conditionalFormatting sqref="BZ174">
    <cfRule type="iconSet" priority="154">
      <iconSet iconSet="3Symbols" showValue="0">
        <cfvo type="percent" val="0"/>
        <cfvo type="num" val="1"/>
        <cfvo type="num" val="2"/>
      </iconSet>
    </cfRule>
  </conditionalFormatting>
  <conditionalFormatting sqref="BZ175">
    <cfRule type="iconSet" priority="127">
      <iconSet iconSet="3Symbols" showValue="0">
        <cfvo type="percent" val="0"/>
        <cfvo type="num" val="1"/>
        <cfvo type="num" val="2"/>
      </iconSet>
    </cfRule>
  </conditionalFormatting>
  <conditionalFormatting sqref="BZ176">
    <cfRule type="iconSet" priority="126">
      <iconSet iconSet="3Symbols" showValue="0">
        <cfvo type="percent" val="0"/>
        <cfvo type="num" val="1"/>
        <cfvo type="num" val="2"/>
      </iconSet>
    </cfRule>
  </conditionalFormatting>
  <conditionalFormatting sqref="BZ177:BZ178">
    <cfRule type="iconSet" priority="153">
      <iconSet iconSet="3Symbols" showValue="0">
        <cfvo type="percent" val="0"/>
        <cfvo type="num" val="1"/>
        <cfvo type="num" val="2"/>
      </iconSet>
    </cfRule>
  </conditionalFormatting>
  <conditionalFormatting sqref="BZ179:BZ183">
    <cfRule type="iconSet" priority="125">
      <iconSet iconSet="3Symbols" showValue="0">
        <cfvo type="percent" val="0"/>
        <cfvo type="num" val="1"/>
        <cfvo type="num" val="2"/>
      </iconSet>
    </cfRule>
  </conditionalFormatting>
  <conditionalFormatting sqref="BZ184:BZ185">
    <cfRule type="iconSet" priority="152">
      <iconSet iconSet="3Symbols" showValue="0">
        <cfvo type="percent" val="0"/>
        <cfvo type="num" val="1"/>
        <cfvo type="num" val="2"/>
      </iconSet>
    </cfRule>
  </conditionalFormatting>
  <conditionalFormatting sqref="BZ186">
    <cfRule type="iconSet" priority="124">
      <iconSet iconSet="3Symbols" showValue="0">
        <cfvo type="percent" val="0"/>
        <cfvo type="num" val="1"/>
        <cfvo type="num" val="2"/>
      </iconSet>
    </cfRule>
  </conditionalFormatting>
  <conditionalFormatting sqref="BZ187:BZ188">
    <cfRule type="iconSet" priority="151">
      <iconSet iconSet="3Symbols" showValue="0">
        <cfvo type="percent" val="0"/>
        <cfvo type="num" val="1"/>
        <cfvo type="num" val="2"/>
      </iconSet>
    </cfRule>
  </conditionalFormatting>
  <conditionalFormatting sqref="BZ191">
    <cfRule type="iconSet" priority="150">
      <iconSet iconSet="3Symbols" showValue="0">
        <cfvo type="percent" val="0"/>
        <cfvo type="num" val="1"/>
        <cfvo type="num" val="2"/>
      </iconSet>
    </cfRule>
  </conditionalFormatting>
  <conditionalFormatting sqref="BZ192">
    <cfRule type="iconSet" priority="123">
      <iconSet iconSet="3Symbols" showValue="0">
        <cfvo type="percent" val="0"/>
        <cfvo type="num" val="1"/>
        <cfvo type="num" val="2"/>
      </iconSet>
    </cfRule>
  </conditionalFormatting>
  <conditionalFormatting sqref="BZ195:BZ200">
    <cfRule type="iconSet" priority="122">
      <iconSet iconSet="3Symbols" showValue="0">
        <cfvo type="percent" val="0"/>
        <cfvo type="num" val="1"/>
        <cfvo type="num" val="2"/>
      </iconSet>
    </cfRule>
  </conditionalFormatting>
  <conditionalFormatting sqref="BZ201:BZ203">
    <cfRule type="iconSet" priority="149">
      <iconSet iconSet="3Symbols" showValue="0">
        <cfvo type="percent" val="0"/>
        <cfvo type="num" val="1"/>
        <cfvo type="num" val="2"/>
      </iconSet>
    </cfRule>
  </conditionalFormatting>
  <conditionalFormatting sqref="BZ204:BZ206">
    <cfRule type="iconSet" priority="148">
      <iconSet iconSet="3Symbols" showValue="0">
        <cfvo type="percent" val="0"/>
        <cfvo type="num" val="1"/>
        <cfvo type="num" val="2"/>
      </iconSet>
    </cfRule>
  </conditionalFormatting>
  <conditionalFormatting sqref="BZ209">
    <cfRule type="iconSet" priority="89">
      <iconSet iconSet="3Symbols" showValue="0">
        <cfvo type="percent" val="0"/>
        <cfvo type="num" val="1"/>
        <cfvo type="num" val="2"/>
      </iconSet>
    </cfRule>
  </conditionalFormatting>
  <conditionalFormatting sqref="BZ210">
    <cfRule type="iconSet" priority="121">
      <iconSet iconSet="3Symbols" showValue="0">
        <cfvo type="percent" val="0"/>
        <cfvo type="num" val="1"/>
        <cfvo type="num" val="2"/>
      </iconSet>
    </cfRule>
  </conditionalFormatting>
  <conditionalFormatting sqref="BZ211:BZ213">
    <cfRule type="iconSet" priority="147">
      <iconSet iconSet="3Symbols" showValue="0">
        <cfvo type="percent" val="0"/>
        <cfvo type="num" val="1"/>
        <cfvo type="num" val="2"/>
      </iconSet>
    </cfRule>
  </conditionalFormatting>
  <conditionalFormatting sqref="BZ215:BZ216">
    <cfRule type="iconSet" priority="100">
      <iconSet iconSet="3Symbols" showValue="0">
        <cfvo type="percent" val="0"/>
        <cfvo type="num" val="1"/>
        <cfvo type="num" val="2"/>
      </iconSet>
    </cfRule>
  </conditionalFormatting>
  <conditionalFormatting sqref="BZ217">
    <cfRule type="iconSet" priority="146">
      <iconSet iconSet="3Symbols" showValue="0">
        <cfvo type="percent" val="0"/>
        <cfvo type="num" val="1"/>
        <cfvo type="num" val="2"/>
      </iconSet>
    </cfRule>
  </conditionalFormatting>
  <conditionalFormatting sqref="BZ220:BZ223">
    <cfRule type="iconSet" priority="95">
      <iconSet iconSet="3Symbols" showValue="0">
        <cfvo type="percent" val="0"/>
        <cfvo type="num" val="1"/>
        <cfvo type="num" val="2"/>
      </iconSet>
    </cfRule>
  </conditionalFormatting>
  <conditionalFormatting sqref="BZ224:BZ225">
    <cfRule type="iconSet" priority="145">
      <iconSet iconSet="3Symbols" showValue="0">
        <cfvo type="percent" val="0"/>
        <cfvo type="num" val="1"/>
        <cfvo type="num" val="2"/>
      </iconSet>
    </cfRule>
  </conditionalFormatting>
  <conditionalFormatting sqref="BZ226:BZ233">
    <cfRule type="iconSet" priority="120">
      <iconSet iconSet="3Symbols" showValue="0">
        <cfvo type="percent" val="0"/>
        <cfvo type="num" val="1"/>
        <cfvo type="num" val="2"/>
      </iconSet>
    </cfRule>
  </conditionalFormatting>
  <conditionalFormatting sqref="BZ236:BZ253">
    <cfRule type="iconSet" priority="94">
      <iconSet iconSet="3Symbols" showValue="0">
        <cfvo type="percent" val="0"/>
        <cfvo type="num" val="1"/>
        <cfvo type="num" val="2"/>
      </iconSet>
    </cfRule>
  </conditionalFormatting>
  <conditionalFormatting sqref="BZ256">
    <cfRule type="iconSet" priority="88">
      <iconSet iconSet="3Symbols" showValue="0">
        <cfvo type="percent" val="0"/>
        <cfvo type="num" val="1"/>
        <cfvo type="num" val="2"/>
      </iconSet>
    </cfRule>
  </conditionalFormatting>
  <conditionalFormatting sqref="BZ257:BZ259">
    <cfRule type="iconSet" priority="93">
      <iconSet iconSet="3Symbols" showValue="0">
        <cfvo type="percent" val="0"/>
        <cfvo type="num" val="1"/>
        <cfvo type="num" val="2"/>
      </iconSet>
    </cfRule>
  </conditionalFormatting>
  <conditionalFormatting sqref="BZ260:BZ264">
    <cfRule type="iconSet" priority="99">
      <iconSet iconSet="3Symbols" showValue="0">
        <cfvo type="percent" val="0"/>
        <cfvo type="num" val="1"/>
        <cfvo type="num" val="2"/>
      </iconSet>
    </cfRule>
  </conditionalFormatting>
  <conditionalFormatting sqref="BZ266:BZ267">
    <cfRule type="iconSet" priority="118">
      <iconSet iconSet="3Symbols" showValue="0">
        <cfvo type="percent" val="0"/>
        <cfvo type="num" val="1"/>
        <cfvo type="num" val="2"/>
      </iconSet>
    </cfRule>
  </conditionalFormatting>
  <conditionalFormatting sqref="BZ269:BZ270">
    <cfRule type="iconSet" priority="117">
      <iconSet iconSet="3Symbols" showValue="0">
        <cfvo type="percent" val="0"/>
        <cfvo type="num" val="1"/>
        <cfvo type="num" val="2"/>
      </iconSet>
    </cfRule>
  </conditionalFormatting>
  <conditionalFormatting sqref="BZ272:BZ273">
    <cfRule type="iconSet" priority="116">
      <iconSet iconSet="3Symbols" showValue="0">
        <cfvo type="percent" val="0"/>
        <cfvo type="num" val="1"/>
        <cfvo type="num" val="2"/>
      </iconSet>
    </cfRule>
  </conditionalFormatting>
  <conditionalFormatting sqref="BZ276:BZ281">
    <cfRule type="iconSet" priority="115">
      <iconSet iconSet="3Symbols" showValue="0">
        <cfvo type="percent" val="0"/>
        <cfvo type="num" val="1"/>
        <cfvo type="num" val="2"/>
      </iconSet>
    </cfRule>
  </conditionalFormatting>
  <conditionalFormatting sqref="BZ283">
    <cfRule type="iconSet" priority="92">
      <iconSet iconSet="3Symbols" showValue="0">
        <cfvo type="percent" val="0"/>
        <cfvo type="num" val="1"/>
        <cfvo type="num" val="2"/>
      </iconSet>
    </cfRule>
  </conditionalFormatting>
  <conditionalFormatting sqref="BZ284:BZ289">
    <cfRule type="iconSet" priority="98">
      <iconSet iconSet="3Symbols" showValue="0">
        <cfvo type="percent" val="0"/>
        <cfvo type="num" val="1"/>
        <cfvo type="num" val="2"/>
      </iconSet>
    </cfRule>
  </conditionalFormatting>
  <conditionalFormatting sqref="BZ291:BZ292">
    <cfRule type="iconSet" priority="114">
      <iconSet iconSet="3Symbols" showValue="0">
        <cfvo type="percent" val="0"/>
        <cfvo type="num" val="1"/>
        <cfvo type="num" val="2"/>
      </iconSet>
    </cfRule>
  </conditionalFormatting>
  <conditionalFormatting sqref="BZ294:BZ296">
    <cfRule type="iconSet" priority="113">
      <iconSet iconSet="3Symbols" showValue="0">
        <cfvo type="percent" val="0"/>
        <cfvo type="num" val="1"/>
        <cfvo type="num" val="2"/>
      </iconSet>
    </cfRule>
  </conditionalFormatting>
  <conditionalFormatting sqref="BZ301:BZ304">
    <cfRule type="iconSet" priority="91">
      <iconSet iconSet="3Symbols" showValue="0">
        <cfvo type="percent" val="0"/>
        <cfvo type="num" val="1"/>
        <cfvo type="num" val="2"/>
      </iconSet>
    </cfRule>
  </conditionalFormatting>
  <conditionalFormatting sqref="BZ305:BZ310">
    <cfRule type="iconSet" priority="97">
      <iconSet iconSet="3Symbols" showValue="0">
        <cfvo type="percent" val="0"/>
        <cfvo type="num" val="1"/>
        <cfvo type="num" val="2"/>
      </iconSet>
    </cfRule>
  </conditionalFormatting>
  <conditionalFormatting sqref="BZ311:BZ340">
    <cfRule type="iconSet" priority="112">
      <iconSet iconSet="3Symbols" showValue="0">
        <cfvo type="percent" val="0"/>
        <cfvo type="num" val="1"/>
        <cfvo type="num" val="2"/>
      </iconSet>
    </cfRule>
  </conditionalFormatting>
  <conditionalFormatting sqref="BZ342:BZ343">
    <cfRule type="iconSet" priority="96">
      <iconSet iconSet="3Symbols" showValue="0">
        <cfvo type="percent" val="0"/>
        <cfvo type="num" val="1"/>
        <cfvo type="num" val="2"/>
      </iconSet>
    </cfRule>
  </conditionalFormatting>
  <conditionalFormatting sqref="BZ344:BZ345">
    <cfRule type="iconSet" priority="111">
      <iconSet iconSet="3Symbols" showValue="0">
        <cfvo type="percent" val="0"/>
        <cfvo type="num" val="1"/>
        <cfvo type="num" val="2"/>
      </iconSet>
    </cfRule>
  </conditionalFormatting>
  <conditionalFormatting sqref="BZ347:BZ351">
    <cfRule type="iconSet" priority="110">
      <iconSet iconSet="3Symbols" showValue="0">
        <cfvo type="percent" val="0"/>
        <cfvo type="num" val="1"/>
        <cfvo type="num" val="2"/>
      </iconSet>
    </cfRule>
  </conditionalFormatting>
  <conditionalFormatting sqref="BZ354:BZ355">
    <cfRule type="iconSet" priority="109">
      <iconSet iconSet="3Symbols" showValue="0">
        <cfvo type="percent" val="0"/>
        <cfvo type="num" val="1"/>
        <cfvo type="num" val="2"/>
      </iconSet>
    </cfRule>
  </conditionalFormatting>
  <conditionalFormatting sqref="CN9:CN11">
    <cfRule type="iconSet" priority="87">
      <iconSet iconSet="3Symbols" showValue="0">
        <cfvo type="percent" val="0"/>
        <cfvo type="num" val="1"/>
        <cfvo type="num" val="2"/>
      </iconSet>
    </cfRule>
  </conditionalFormatting>
  <conditionalFormatting sqref="CN12 CN14:CN20">
    <cfRule type="iconSet" priority="86">
      <iconSet iconSet="3Symbols" showValue="0">
        <cfvo type="percent" val="0"/>
        <cfvo type="num" val="1"/>
        <cfvo type="num" val="2"/>
      </iconSet>
    </cfRule>
  </conditionalFormatting>
  <conditionalFormatting sqref="CN21:CN23 CN25:CN34">
    <cfRule type="iconSet" priority="51">
      <iconSet iconSet="3Symbols" showValue="0">
        <cfvo type="percent" val="0"/>
        <cfvo type="num" val="1"/>
        <cfvo type="num" val="2"/>
      </iconSet>
    </cfRule>
  </conditionalFormatting>
  <conditionalFormatting sqref="CN35:CN36">
    <cfRule type="iconSet" priority="46">
      <iconSet iconSet="3Symbols" showValue="0">
        <cfvo type="percent" val="0"/>
        <cfvo type="num" val="1"/>
        <cfvo type="num" val="2"/>
      </iconSet>
    </cfRule>
  </conditionalFormatting>
  <conditionalFormatting sqref="CN37:CN40">
    <cfRule type="iconSet" priority="56">
      <iconSet iconSet="3Symbols" showValue="0">
        <cfvo type="percent" val="0"/>
        <cfvo type="num" val="1"/>
        <cfvo type="num" val="2"/>
      </iconSet>
    </cfRule>
  </conditionalFormatting>
  <conditionalFormatting sqref="CN41:CN44">
    <cfRule type="iconSet" priority="45">
      <iconSet iconSet="3Symbols" showValue="0">
        <cfvo type="percent" val="0"/>
        <cfvo type="num" val="1"/>
        <cfvo type="num" val="2"/>
      </iconSet>
    </cfRule>
  </conditionalFormatting>
  <conditionalFormatting sqref="CN45">
    <cfRule type="iconSet" priority="55">
      <iconSet iconSet="3Symbols" showValue="0">
        <cfvo type="percent" val="0"/>
        <cfvo type="num" val="1"/>
        <cfvo type="num" val="2"/>
      </iconSet>
    </cfRule>
  </conditionalFormatting>
  <conditionalFormatting sqref="CN47:CN48">
    <cfRule type="iconSet" priority="44">
      <iconSet iconSet="3Symbols" showValue="0">
        <cfvo type="percent" val="0"/>
        <cfvo type="num" val="1"/>
        <cfvo type="num" val="2"/>
      </iconSet>
    </cfRule>
  </conditionalFormatting>
  <conditionalFormatting sqref="CN51:CN52">
    <cfRule type="iconSet" priority="21">
      <iconSet iconSet="3Symbols" showValue="0">
        <cfvo type="percent" val="0"/>
        <cfvo type="num" val="1"/>
        <cfvo type="num" val="2"/>
      </iconSet>
    </cfRule>
  </conditionalFormatting>
  <conditionalFormatting sqref="CN54:CN55">
    <cfRule type="iconSet" priority="54">
      <iconSet iconSet="3Symbols" showValue="0">
        <cfvo type="percent" val="0"/>
        <cfvo type="num" val="1"/>
        <cfvo type="num" val="2"/>
      </iconSet>
    </cfRule>
  </conditionalFormatting>
  <conditionalFormatting sqref="CN57:CN59">
    <cfRule type="iconSet" priority="20">
      <iconSet iconSet="3Symbols" showValue="0">
        <cfvo type="percent" val="0"/>
        <cfvo type="num" val="1"/>
        <cfvo type="num" val="2"/>
      </iconSet>
    </cfRule>
  </conditionalFormatting>
  <conditionalFormatting sqref="CN62:CN69">
    <cfRule type="iconSet" priority="19">
      <iconSet iconSet="3Symbols" showValue="0">
        <cfvo type="percent" val="0"/>
        <cfvo type="num" val="1"/>
        <cfvo type="num" val="2"/>
      </iconSet>
    </cfRule>
  </conditionalFormatting>
  <conditionalFormatting sqref="CN72">
    <cfRule type="iconSet" priority="85">
      <iconSet iconSet="3Symbols" showValue="0">
        <cfvo type="percent" val="0"/>
        <cfvo type="num" val="1"/>
        <cfvo type="num" val="2"/>
      </iconSet>
    </cfRule>
  </conditionalFormatting>
  <conditionalFormatting sqref="CN73">
    <cfRule type="iconSet" priority="43">
      <iconSet iconSet="3Symbols" showValue="0">
        <cfvo type="percent" val="0"/>
        <cfvo type="num" val="1"/>
        <cfvo type="num" val="2"/>
      </iconSet>
    </cfRule>
  </conditionalFormatting>
  <conditionalFormatting sqref="CN75">
    <cfRule type="iconSet" priority="84">
      <iconSet iconSet="3Symbols" showValue="0">
        <cfvo type="percent" val="0"/>
        <cfvo type="num" val="1"/>
        <cfvo type="num" val="2"/>
      </iconSet>
    </cfRule>
  </conditionalFormatting>
  <conditionalFormatting sqref="CN76">
    <cfRule type="iconSet" priority="42">
      <iconSet iconSet="3Symbols" showValue="0">
        <cfvo type="percent" val="0"/>
        <cfvo type="num" val="1"/>
        <cfvo type="num" val="2"/>
      </iconSet>
    </cfRule>
  </conditionalFormatting>
  <conditionalFormatting sqref="CN78:CN79">
    <cfRule type="iconSet" priority="83">
      <iconSet iconSet="3Symbols" showValue="0">
        <cfvo type="percent" val="0"/>
        <cfvo type="num" val="1"/>
        <cfvo type="num" val="2"/>
      </iconSet>
    </cfRule>
  </conditionalFormatting>
  <conditionalFormatting sqref="CN81:CN82">
    <cfRule type="iconSet" priority="82">
      <iconSet iconSet="3Symbols" showValue="0">
        <cfvo type="percent" val="0"/>
        <cfvo type="num" val="1"/>
        <cfvo type="num" val="2"/>
      </iconSet>
    </cfRule>
  </conditionalFormatting>
  <conditionalFormatting sqref="CN84:CN85">
    <cfRule type="iconSet" priority="81">
      <iconSet iconSet="3Symbols" showValue="0">
        <cfvo type="percent" val="0"/>
        <cfvo type="num" val="1"/>
        <cfvo type="num" val="2"/>
      </iconSet>
    </cfRule>
  </conditionalFormatting>
  <conditionalFormatting sqref="CN87:CN88">
    <cfRule type="iconSet" priority="80">
      <iconSet iconSet="3Symbols" showValue="0">
        <cfvo type="percent" val="0"/>
        <cfvo type="num" val="1"/>
        <cfvo type="num" val="2"/>
      </iconSet>
    </cfRule>
  </conditionalFormatting>
  <conditionalFormatting sqref="CN91:CN92 CN94:CN95 CN97:CN98">
    <cfRule type="iconSet" priority="50">
      <iconSet iconSet="3Symbols" showValue="0">
        <cfvo type="percent" val="0"/>
        <cfvo type="num" val="1"/>
        <cfvo type="num" val="2"/>
      </iconSet>
    </cfRule>
  </conditionalFormatting>
  <conditionalFormatting sqref="CN100">
    <cfRule type="iconSet" priority="49">
      <iconSet iconSet="3Symbols" showValue="0">
        <cfvo type="percent" val="0"/>
        <cfvo type="num" val="1"/>
        <cfvo type="num" val="2"/>
      </iconSet>
    </cfRule>
  </conditionalFormatting>
  <conditionalFormatting sqref="CN101">
    <cfRule type="iconSet" priority="53">
      <iconSet iconSet="3Symbols" showValue="0">
        <cfvo type="percent" val="0"/>
        <cfvo type="num" val="1"/>
        <cfvo type="num" val="2"/>
      </iconSet>
    </cfRule>
  </conditionalFormatting>
  <conditionalFormatting sqref="CN104:CN106">
    <cfRule type="iconSet" priority="2">
      <iconSet iconSet="3Symbols" showValue="0">
        <cfvo type="percent" val="0"/>
        <cfvo type="num" val="1"/>
        <cfvo type="num" val="2"/>
      </iconSet>
    </cfRule>
  </conditionalFormatting>
  <conditionalFormatting sqref="CN108:CN113">
    <cfRule type="iconSet" priority="18">
      <iconSet iconSet="3Symbols" showValue="0">
        <cfvo type="percent" val="0"/>
        <cfvo type="num" val="1"/>
        <cfvo type="num" val="2"/>
      </iconSet>
    </cfRule>
  </conditionalFormatting>
  <conditionalFormatting sqref="CN115:CN116">
    <cfRule type="iconSet" priority="48">
      <iconSet iconSet="3Symbols" showValue="0">
        <cfvo type="percent" val="0"/>
        <cfvo type="num" val="1"/>
        <cfvo type="num" val="2"/>
      </iconSet>
    </cfRule>
  </conditionalFormatting>
  <conditionalFormatting sqref="CN119">
    <cfRule type="iconSet" priority="1">
      <iconSet iconSet="3Symbols" showValue="0">
        <cfvo type="percent" val="0"/>
        <cfvo type="num" val="1"/>
        <cfvo type="num" val="2"/>
      </iconSet>
    </cfRule>
  </conditionalFormatting>
  <conditionalFormatting sqref="CN120:CN121">
    <cfRule type="iconSet" priority="17">
      <iconSet iconSet="3Symbols" showValue="0">
        <cfvo type="percent" val="0"/>
        <cfvo type="num" val="1"/>
        <cfvo type="num" val="2"/>
      </iconSet>
    </cfRule>
  </conditionalFormatting>
  <conditionalFormatting sqref="CN123:CN124">
    <cfRule type="iconSet" priority="79">
      <iconSet iconSet="3Symbols" showValue="0">
        <cfvo type="percent" val="0"/>
        <cfvo type="num" val="1"/>
        <cfvo type="num" val="2"/>
      </iconSet>
    </cfRule>
  </conditionalFormatting>
  <conditionalFormatting sqref="CN126:CN127">
    <cfRule type="iconSet" priority="78">
      <iconSet iconSet="3Symbols" showValue="0">
        <cfvo type="percent" val="0"/>
        <cfvo type="num" val="1"/>
        <cfvo type="num" val="2"/>
      </iconSet>
    </cfRule>
  </conditionalFormatting>
  <conditionalFormatting sqref="CN129:CN130">
    <cfRule type="iconSet" priority="77">
      <iconSet iconSet="3Symbols" showValue="0">
        <cfvo type="percent" val="0"/>
        <cfvo type="num" val="1"/>
        <cfvo type="num" val="2"/>
      </iconSet>
    </cfRule>
  </conditionalFormatting>
  <conditionalFormatting sqref="CN132:CN133">
    <cfRule type="iconSet" priority="76">
      <iconSet iconSet="3Symbols" showValue="0">
        <cfvo type="percent" val="0"/>
        <cfvo type="num" val="1"/>
        <cfvo type="num" val="2"/>
      </iconSet>
    </cfRule>
  </conditionalFormatting>
  <conditionalFormatting sqref="CN135:CN136">
    <cfRule type="iconSet" priority="75">
      <iconSet iconSet="3Symbols" showValue="0">
        <cfvo type="percent" val="0"/>
        <cfvo type="num" val="1"/>
        <cfvo type="num" val="2"/>
      </iconSet>
    </cfRule>
  </conditionalFormatting>
  <conditionalFormatting sqref="CN138">
    <cfRule type="iconSet" priority="74">
      <iconSet iconSet="3Symbols" showValue="0">
        <cfvo type="percent" val="0"/>
        <cfvo type="num" val="1"/>
        <cfvo type="num" val="2"/>
      </iconSet>
    </cfRule>
  </conditionalFormatting>
  <conditionalFormatting sqref="CN141:CN142 CN144:CN145">
    <cfRule type="iconSet" priority="73">
      <iconSet iconSet="3Symbols" showValue="0">
        <cfvo type="percent" val="0"/>
        <cfvo type="num" val="1"/>
        <cfvo type="num" val="2"/>
      </iconSet>
    </cfRule>
  </conditionalFormatting>
  <conditionalFormatting sqref="CN148">
    <cfRule type="iconSet" priority="41">
      <iconSet iconSet="3Symbols" showValue="0">
        <cfvo type="percent" val="0"/>
        <cfvo type="num" val="1"/>
        <cfvo type="num" val="2"/>
      </iconSet>
    </cfRule>
  </conditionalFormatting>
  <conditionalFormatting sqref="CN149">
    <cfRule type="iconSet" priority="72">
      <iconSet iconSet="3Symbols" showValue="0">
        <cfvo type="percent" val="0"/>
        <cfvo type="num" val="1"/>
        <cfvo type="num" val="2"/>
      </iconSet>
    </cfRule>
  </conditionalFormatting>
  <conditionalFormatting sqref="CN151">
    <cfRule type="iconSet" priority="16">
      <iconSet iconSet="3Symbols" showValue="0">
        <cfvo type="percent" val="0"/>
        <cfvo type="num" val="1"/>
        <cfvo type="num" val="2"/>
      </iconSet>
    </cfRule>
  </conditionalFormatting>
  <conditionalFormatting sqref="CN152:CN154">
    <cfRule type="iconSet" priority="71">
      <iconSet iconSet="3Symbols" showValue="0">
        <cfvo type="percent" val="0"/>
        <cfvo type="num" val="1"/>
        <cfvo type="num" val="2"/>
      </iconSet>
    </cfRule>
  </conditionalFormatting>
  <conditionalFormatting sqref="CN155:CN156">
    <cfRule type="iconSet" priority="47">
      <iconSet iconSet="3Symbols" showValue="0">
        <cfvo type="percent" val="0"/>
        <cfvo type="num" val="1"/>
        <cfvo type="num" val="2"/>
      </iconSet>
    </cfRule>
  </conditionalFormatting>
  <conditionalFormatting sqref="CN158">
    <cfRule type="iconSet" priority="5">
      <iconSet iconSet="3Symbols" showValue="0">
        <cfvo type="percent" val="0"/>
        <cfvo type="num" val="1"/>
        <cfvo type="num" val="2"/>
      </iconSet>
    </cfRule>
  </conditionalFormatting>
  <conditionalFormatting sqref="CN159:CN161">
    <cfRule type="iconSet" priority="70">
      <iconSet iconSet="3Symbols" showValue="0">
        <cfvo type="percent" val="0"/>
        <cfvo type="num" val="1"/>
        <cfvo type="num" val="2"/>
      </iconSet>
    </cfRule>
  </conditionalFormatting>
  <conditionalFormatting sqref="CN162:CN165">
    <cfRule type="iconSet" priority="69">
      <iconSet iconSet="3Symbols" showValue="0">
        <cfvo type="percent" val="0"/>
        <cfvo type="num" val="1"/>
        <cfvo type="num" val="2"/>
      </iconSet>
    </cfRule>
  </conditionalFormatting>
  <conditionalFormatting sqref="CN166:CN168">
    <cfRule type="iconSet" priority="68">
      <iconSet iconSet="3Symbols" showValue="0">
        <cfvo type="percent" val="0"/>
        <cfvo type="num" val="1"/>
        <cfvo type="num" val="2"/>
      </iconSet>
    </cfRule>
  </conditionalFormatting>
  <conditionalFormatting sqref="CN169:CN170">
    <cfRule type="iconSet" priority="67">
      <iconSet iconSet="3Symbols" showValue="0">
        <cfvo type="percent" val="0"/>
        <cfvo type="num" val="1"/>
        <cfvo type="num" val="2"/>
      </iconSet>
    </cfRule>
  </conditionalFormatting>
  <conditionalFormatting sqref="CN171:CN172">
    <cfRule type="iconSet" priority="40">
      <iconSet iconSet="3Symbols" showValue="0">
        <cfvo type="percent" val="0"/>
        <cfvo type="num" val="1"/>
        <cfvo type="num" val="2"/>
      </iconSet>
    </cfRule>
  </conditionalFormatting>
  <conditionalFormatting sqref="CN173">
    <cfRule type="iconSet" priority="52">
      <iconSet iconSet="3Symbols" showValue="0">
        <cfvo type="percent" val="0"/>
        <cfvo type="num" val="1"/>
        <cfvo type="num" val="2"/>
      </iconSet>
    </cfRule>
  </conditionalFormatting>
  <conditionalFormatting sqref="CN174">
    <cfRule type="iconSet" priority="66">
      <iconSet iconSet="3Symbols" showValue="0">
        <cfvo type="percent" val="0"/>
        <cfvo type="num" val="1"/>
        <cfvo type="num" val="2"/>
      </iconSet>
    </cfRule>
  </conditionalFormatting>
  <conditionalFormatting sqref="CN175">
    <cfRule type="iconSet" priority="39">
      <iconSet iconSet="3Symbols" showValue="0">
        <cfvo type="percent" val="0"/>
        <cfvo type="num" val="1"/>
        <cfvo type="num" val="2"/>
      </iconSet>
    </cfRule>
  </conditionalFormatting>
  <conditionalFormatting sqref="CN176">
    <cfRule type="iconSet" priority="38">
      <iconSet iconSet="3Symbols" showValue="0">
        <cfvo type="percent" val="0"/>
        <cfvo type="num" val="1"/>
        <cfvo type="num" val="2"/>
      </iconSet>
    </cfRule>
  </conditionalFormatting>
  <conditionalFormatting sqref="CN177:CN178">
    <cfRule type="iconSet" priority="65">
      <iconSet iconSet="3Symbols" showValue="0">
        <cfvo type="percent" val="0"/>
        <cfvo type="num" val="1"/>
        <cfvo type="num" val="2"/>
      </iconSet>
    </cfRule>
  </conditionalFormatting>
  <conditionalFormatting sqref="CN179:CN183">
    <cfRule type="iconSet" priority="37">
      <iconSet iconSet="3Symbols" showValue="0">
        <cfvo type="percent" val="0"/>
        <cfvo type="num" val="1"/>
        <cfvo type="num" val="2"/>
      </iconSet>
    </cfRule>
  </conditionalFormatting>
  <conditionalFormatting sqref="CN184:CN185">
    <cfRule type="iconSet" priority="64">
      <iconSet iconSet="3Symbols" showValue="0">
        <cfvo type="percent" val="0"/>
        <cfvo type="num" val="1"/>
        <cfvo type="num" val="2"/>
      </iconSet>
    </cfRule>
  </conditionalFormatting>
  <conditionalFormatting sqref="CN186">
    <cfRule type="iconSet" priority="36">
      <iconSet iconSet="3Symbols" showValue="0">
        <cfvo type="percent" val="0"/>
        <cfvo type="num" val="1"/>
        <cfvo type="num" val="2"/>
      </iconSet>
    </cfRule>
  </conditionalFormatting>
  <conditionalFormatting sqref="CN187:CN188">
    <cfRule type="iconSet" priority="63">
      <iconSet iconSet="3Symbols" showValue="0">
        <cfvo type="percent" val="0"/>
        <cfvo type="num" val="1"/>
        <cfvo type="num" val="2"/>
      </iconSet>
    </cfRule>
  </conditionalFormatting>
  <conditionalFormatting sqref="CN191">
    <cfRule type="iconSet" priority="62">
      <iconSet iconSet="3Symbols" showValue="0">
        <cfvo type="percent" val="0"/>
        <cfvo type="num" val="1"/>
        <cfvo type="num" val="2"/>
      </iconSet>
    </cfRule>
  </conditionalFormatting>
  <conditionalFormatting sqref="CN192">
    <cfRule type="iconSet" priority="35">
      <iconSet iconSet="3Symbols" showValue="0">
        <cfvo type="percent" val="0"/>
        <cfvo type="num" val="1"/>
        <cfvo type="num" val="2"/>
      </iconSet>
    </cfRule>
  </conditionalFormatting>
  <conditionalFormatting sqref="CN195:CN200">
    <cfRule type="iconSet" priority="34">
      <iconSet iconSet="3Symbols" showValue="0">
        <cfvo type="percent" val="0"/>
        <cfvo type="num" val="1"/>
        <cfvo type="num" val="2"/>
      </iconSet>
    </cfRule>
  </conditionalFormatting>
  <conditionalFormatting sqref="CN201:CN203">
    <cfRule type="iconSet" priority="61">
      <iconSet iconSet="3Symbols" showValue="0">
        <cfvo type="percent" val="0"/>
        <cfvo type="num" val="1"/>
        <cfvo type="num" val="2"/>
      </iconSet>
    </cfRule>
  </conditionalFormatting>
  <conditionalFormatting sqref="CN204:CN206">
    <cfRule type="iconSet" priority="60">
      <iconSet iconSet="3Symbols" showValue="0">
        <cfvo type="percent" val="0"/>
        <cfvo type="num" val="1"/>
        <cfvo type="num" val="2"/>
      </iconSet>
    </cfRule>
  </conditionalFormatting>
  <conditionalFormatting sqref="CN209">
    <cfRule type="iconSet" priority="4">
      <iconSet iconSet="3Symbols" showValue="0">
        <cfvo type="percent" val="0"/>
        <cfvo type="num" val="1"/>
        <cfvo type="num" val="2"/>
      </iconSet>
    </cfRule>
  </conditionalFormatting>
  <conditionalFormatting sqref="CN210">
    <cfRule type="iconSet" priority="33">
      <iconSet iconSet="3Symbols" showValue="0">
        <cfvo type="percent" val="0"/>
        <cfvo type="num" val="1"/>
        <cfvo type="num" val="2"/>
      </iconSet>
    </cfRule>
  </conditionalFormatting>
  <conditionalFormatting sqref="CN211:CN213">
    <cfRule type="iconSet" priority="59">
      <iconSet iconSet="3Symbols" showValue="0">
        <cfvo type="percent" val="0"/>
        <cfvo type="num" val="1"/>
        <cfvo type="num" val="2"/>
      </iconSet>
    </cfRule>
  </conditionalFormatting>
  <conditionalFormatting sqref="CN215:CN216">
    <cfRule type="iconSet" priority="15">
      <iconSet iconSet="3Symbols" showValue="0">
        <cfvo type="percent" val="0"/>
        <cfvo type="num" val="1"/>
        <cfvo type="num" val="2"/>
      </iconSet>
    </cfRule>
  </conditionalFormatting>
  <conditionalFormatting sqref="CN217">
    <cfRule type="iconSet" priority="58">
      <iconSet iconSet="3Symbols" showValue="0">
        <cfvo type="percent" val="0"/>
        <cfvo type="num" val="1"/>
        <cfvo type="num" val="2"/>
      </iconSet>
    </cfRule>
  </conditionalFormatting>
  <conditionalFormatting sqref="CN220:CN223">
    <cfRule type="iconSet" priority="10">
      <iconSet iconSet="3Symbols" showValue="0">
        <cfvo type="percent" val="0"/>
        <cfvo type="num" val="1"/>
        <cfvo type="num" val="2"/>
      </iconSet>
    </cfRule>
  </conditionalFormatting>
  <conditionalFormatting sqref="CN224:CN225">
    <cfRule type="iconSet" priority="57">
      <iconSet iconSet="3Symbols" showValue="0">
        <cfvo type="percent" val="0"/>
        <cfvo type="num" val="1"/>
        <cfvo type="num" val="2"/>
      </iconSet>
    </cfRule>
  </conditionalFormatting>
  <conditionalFormatting sqref="CN226:CN233">
    <cfRule type="iconSet" priority="32">
      <iconSet iconSet="3Symbols" showValue="0">
        <cfvo type="percent" val="0"/>
        <cfvo type="num" val="1"/>
        <cfvo type="num" val="2"/>
      </iconSet>
    </cfRule>
  </conditionalFormatting>
  <conditionalFormatting sqref="CN236:CN253">
    <cfRule type="iconSet" priority="9">
      <iconSet iconSet="3Symbols" showValue="0">
        <cfvo type="percent" val="0"/>
        <cfvo type="num" val="1"/>
        <cfvo type="num" val="2"/>
      </iconSet>
    </cfRule>
  </conditionalFormatting>
  <conditionalFormatting sqref="CN256">
    <cfRule type="iconSet" priority="3">
      <iconSet iconSet="3Symbols" showValue="0">
        <cfvo type="percent" val="0"/>
        <cfvo type="num" val="1"/>
        <cfvo type="num" val="2"/>
      </iconSet>
    </cfRule>
  </conditionalFormatting>
  <conditionalFormatting sqref="CN257:CN259">
    <cfRule type="iconSet" priority="8">
      <iconSet iconSet="3Symbols" showValue="0">
        <cfvo type="percent" val="0"/>
        <cfvo type="num" val="1"/>
        <cfvo type="num" val="2"/>
      </iconSet>
    </cfRule>
  </conditionalFormatting>
  <conditionalFormatting sqref="CN260:CN264">
    <cfRule type="iconSet" priority="14">
      <iconSet iconSet="3Symbols" showValue="0">
        <cfvo type="percent" val="0"/>
        <cfvo type="num" val="1"/>
        <cfvo type="num" val="2"/>
      </iconSet>
    </cfRule>
  </conditionalFormatting>
  <conditionalFormatting sqref="CN266:CN267">
    <cfRule type="iconSet" priority="31">
      <iconSet iconSet="3Symbols" showValue="0">
        <cfvo type="percent" val="0"/>
        <cfvo type="num" val="1"/>
        <cfvo type="num" val="2"/>
      </iconSet>
    </cfRule>
  </conditionalFormatting>
  <conditionalFormatting sqref="CN269:CN270">
    <cfRule type="iconSet" priority="30">
      <iconSet iconSet="3Symbols" showValue="0">
        <cfvo type="percent" val="0"/>
        <cfvo type="num" val="1"/>
        <cfvo type="num" val="2"/>
      </iconSet>
    </cfRule>
  </conditionalFormatting>
  <conditionalFormatting sqref="CN272:CN273">
    <cfRule type="iconSet" priority="29">
      <iconSet iconSet="3Symbols" showValue="0">
        <cfvo type="percent" val="0"/>
        <cfvo type="num" val="1"/>
        <cfvo type="num" val="2"/>
      </iconSet>
    </cfRule>
  </conditionalFormatting>
  <conditionalFormatting sqref="CN276:CN281">
    <cfRule type="iconSet" priority="28">
      <iconSet iconSet="3Symbols" showValue="0">
        <cfvo type="percent" val="0"/>
        <cfvo type="num" val="1"/>
        <cfvo type="num" val="2"/>
      </iconSet>
    </cfRule>
  </conditionalFormatting>
  <conditionalFormatting sqref="CN283">
    <cfRule type="iconSet" priority="7">
      <iconSet iconSet="3Symbols" showValue="0">
        <cfvo type="percent" val="0"/>
        <cfvo type="num" val="1"/>
        <cfvo type="num" val="2"/>
      </iconSet>
    </cfRule>
  </conditionalFormatting>
  <conditionalFormatting sqref="CN284:CN289">
    <cfRule type="iconSet" priority="13">
      <iconSet iconSet="3Symbols" showValue="0">
        <cfvo type="percent" val="0"/>
        <cfvo type="num" val="1"/>
        <cfvo type="num" val="2"/>
      </iconSet>
    </cfRule>
  </conditionalFormatting>
  <conditionalFormatting sqref="CN291:CN292">
    <cfRule type="iconSet" priority="27">
      <iconSet iconSet="3Symbols" showValue="0">
        <cfvo type="percent" val="0"/>
        <cfvo type="num" val="1"/>
        <cfvo type="num" val="2"/>
      </iconSet>
    </cfRule>
  </conditionalFormatting>
  <conditionalFormatting sqref="CN294:CN296">
    <cfRule type="iconSet" priority="26">
      <iconSet iconSet="3Symbols" showValue="0">
        <cfvo type="percent" val="0"/>
        <cfvo type="num" val="1"/>
        <cfvo type="num" val="2"/>
      </iconSet>
    </cfRule>
  </conditionalFormatting>
  <conditionalFormatting sqref="CN301:CN304">
    <cfRule type="iconSet" priority="6">
      <iconSet iconSet="3Symbols" showValue="0">
        <cfvo type="percent" val="0"/>
        <cfvo type="num" val="1"/>
        <cfvo type="num" val="2"/>
      </iconSet>
    </cfRule>
  </conditionalFormatting>
  <conditionalFormatting sqref="CN305:CN310">
    <cfRule type="iconSet" priority="12">
      <iconSet iconSet="3Symbols" showValue="0">
        <cfvo type="percent" val="0"/>
        <cfvo type="num" val="1"/>
        <cfvo type="num" val="2"/>
      </iconSet>
    </cfRule>
  </conditionalFormatting>
  <conditionalFormatting sqref="CN311:CN340">
    <cfRule type="iconSet" priority="25">
      <iconSet iconSet="3Symbols" showValue="0">
        <cfvo type="percent" val="0"/>
        <cfvo type="num" val="1"/>
        <cfvo type="num" val="2"/>
      </iconSet>
    </cfRule>
  </conditionalFormatting>
  <conditionalFormatting sqref="CN342:CN343">
    <cfRule type="iconSet" priority="11">
      <iconSet iconSet="3Symbols" showValue="0">
        <cfvo type="percent" val="0"/>
        <cfvo type="num" val="1"/>
        <cfvo type="num" val="2"/>
      </iconSet>
    </cfRule>
  </conditionalFormatting>
  <conditionalFormatting sqref="CN344:CN345">
    <cfRule type="iconSet" priority="24">
      <iconSet iconSet="3Symbols" showValue="0">
        <cfvo type="percent" val="0"/>
        <cfvo type="num" val="1"/>
        <cfvo type="num" val="2"/>
      </iconSet>
    </cfRule>
  </conditionalFormatting>
  <conditionalFormatting sqref="CN347:CN351">
    <cfRule type="iconSet" priority="23">
      <iconSet iconSet="3Symbols" showValue="0">
        <cfvo type="percent" val="0"/>
        <cfvo type="num" val="1"/>
        <cfvo type="num" val="2"/>
      </iconSet>
    </cfRule>
  </conditionalFormatting>
  <conditionalFormatting sqref="CN354:CN355">
    <cfRule type="iconSet" priority="22">
      <iconSet iconSet="3Symbols" showValue="0">
        <cfvo type="percent" val="0"/>
        <cfvo type="num" val="1"/>
        <cfvo type="num" val="2"/>
      </iconSet>
    </cfRule>
  </conditionalFormatting>
  <dataValidations count="1">
    <dataValidation type="list" allowBlank="1" showInputMessage="1" showErrorMessage="1" sqref="U14:U23 U220:U233 U9:U12 U54:U55 U47:U48 U51:U52 U57:U59 U62:U69 U72:U73 U78:U79 U81:U82 U84:U85 U87:U88 U75:U76 U104:U106 U115:U116 U123:U124 U126:U127 U129:U130 U132:U133 U135:U136 U148:U149 U119:U121 U138 U151:U156 U144:U145 U158:U188 U195:U206 U191:U192 U25:U45 U91:U92 U94:U95 U100:U101 U97:U98 U108:U113 U141:U142 U209:U213 U215:U217 U236:U253 U256:U264 U266:U267 U269:U270 U272:U273 U276:U281 U291:U292 U294:U296 U298 U283:U289 U301:U340 U342:U345 U347:U351 U354:U355 AI14:AI23 AI342:AI345 AI9:AI12 AI54:AI55 AI47:AI48 AI25:AI45 AI51:AI52 AI57:AI59 AI72:AI73 AI78:AI79 AI81:AI82 AI84:AI85 AI87:AI88 AI75:AI76 AI104:AI106 AI115:AI116 AI123:AI124 AI126:AI127 AI129:AI130 AI132:AI133 AI135:AI136 AI148:AI149 AI108:AI113 AI138 AI119:AI121 AI144:AI145 AI151:AI156 AI195:AI206 AI191:AI192 AI354:AI355 AI91:AI92 AI94:AI95 AI100:AI101 AI97:AI98 AI62:AI69 AI141:AI142 AI158:AI188 AI209:AI213 AI220:AI233 AI215:AI217 AI266:AI267 AI269:AI270 AI272:AI273 AI276:AI281 AI291:AI292 AI294:AI296 AI298 AI256:AI264 AI283:AI289 AI301:AI340 AI347:AI351 AI236:AI253 AW9:AW12 AW301:AW340 AW220:AW233 AW54:AW55 AW47:AW48 AW14:AW23 AW25:AW45 AW57:AW59 AW72:AW73 AW78:AW79 AW81:AW82 AW84:AW85 AW87:AW88 AW75:AW76 AW104:AW106 AW115:AW116 AW123:AW124 AW126:AW127 AW129:AW130 AW132:AW133 AW135:AW136 AW119:AW121 AW62:AW69 AW138 AW108:AW113 AW144:AW145 AW148:AW149 AW195:AW206 AW158:AW188 AW354:AW355 AW91:AW92 AW94:AW95 AW100:AW101 AW97:AW98 AW51:AW52 AW141:AW142 AW151:AW156 AW191:AW192 AW215:AW217 AW209:AW213 AW342:AW345 AW266:AW267 AW272:AW273 AW269:AW270 AW291:AW292 AW294:AW296 AW298 AW236:AW253 AW276:AW281 AW283:AW289 AW347:AW351 AW256:AW264 BK236:BK253 BK283:BK289 BK215:BK217 BK54:BK55 BK47:BK48 BK9:BK12 BK14:BK23 BK57:BK59 BK72:BK73 BK78:BK79 BK81:BK82 BK84:BK85 BK87:BK88 BK75:BK76 BK104:BK106 BK115:BK116 BK123:BK124 BK126:BK127 BK129:BK130 BK132:BK133 BK135:BK136 BK108:BK113 BK51:BK52 BK138 BK62:BK69 BK144:BK145 BK119:BK121 BK195:BK206 BK151:BK156 BK354:BK355 BK91:BK92 BK94:BK95 BK100:BK101 BK97:BK98 BK25:BK45 BK141:BK142 BK148:BK149 BK158:BK188 BK209:BK213 BK191:BK192 BK301:BK340 BK256:BK264 BK272:BK273 BK266:BK267 BK291:BK292 BK294:BK296 BK298 BK220:BK233 BK269:BK270 BK276:BK281 BK347:BK351 BK342:BK345 BY236:BY253 BY283:BY289 BY215:BY217 BY54:BY55 BY47:BY48 BY9:BY12 BY14:BY23 BY57:BY59 BY72:BY73 BY78:BY79 BY81:BY82 BY84:BY85 BY87:BY88 BY75:BY76 BY25:BY45 BY115:BY116 BY123:BY124 BY126:BY127 BY129:BY130 BY132:BY133 BY135:BY136 BY108:BY113 BY51:BY52 BY138 BY62:BY69 BY144:BY145 BY104:BY106 BY195:BY206 BY151:BY156 BY354:BY355 BY91:BY92 BY94:BY95 BY100:BY101 BY97:BY98 BY256:BY264 BY141:BY142 BY148:BY149 BY342:BY345 BY158:BY188 BY191:BY192 BY301:BY340 BY209:BY213 BY272:BY273 BY266:BY267 BY291:BY292 BY294:BY296 BY298 BY220:BY233 BY269:BY270 BY276:BY281 BY347:BY351 BY119:BY121 CM236:CM253 CM283:CM289 CM215:CM217 CM54:CM55 CM47:CM48 CM9:CM12 CM14:CM23 CM57:CM59 CM72:CM73 CM78:CM79 CM81:CM82 CM84:CM85 CM87:CM88 CM75:CM76 CM104:CM106 CM115:CM116 CM123:CM124 CM126:CM127 CM129:CM130 CM132:CM133 CM135:CM136 CM108:CM113 CM51:CM52 CM138 CM62:CM69 CM144:CM145 CM25:CM45 CM195:CM206 CM151:CM156 CM354:CM355 CM91:CM92 CM94:CM95 CM100:CM101 CM97:CM98 CM256:CM264 CM141:CM142 CM148:CM149 CM342:CM345 CM158:CM188 CM191:CM192 CM301:CM340 CM209:CM213 CM272:CM273 CM266:CM267 CM291:CM292 CM294:CM296 CM298 CM220:CM233 CM269:CM270 CM276:CM281 CM347:CM351 CM119:CM121" xr:uid="{4B599EB6-FEFA-481E-85F6-8960642492FC}">
      <formula1>_xlfn.IFS(T9="AMBIENTAL",AMBIENTAL,T9="DESAPROPRIAÇÃO",DESAPROPRIAÇÃO,T9="PROJETO",PROJETO,T9="DISTRIBUIDORAS",DISTRIBUIDORAS,T9="ADMINISTRATIVO",ADMINISTRATIVO,T9="OUTROS",OUTROS,T9="-",BRANCO)</formula1>
    </dataValidation>
  </dataValidation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6">
        <x14:dataValidation type="list" allowBlank="1" showInputMessage="1" showErrorMessage="1" xr:uid="{AB456A35-ABD6-4ED1-9715-9D5635AB5605}">
          <x14:formula1>
            <xm:f>AUXILIAR!$A$11:$A$19</xm:f>
          </x14:formula1>
          <xm:sqref>CI87:CI88 CJ276:CJ281 CJ283:CJ289</xm:sqref>
        </x14:dataValidation>
        <x14:dataValidation type="list" allowBlank="1" showInputMessage="1" showErrorMessage="1" xr:uid="{4CC945CA-9BD0-4D36-86B8-21BD0FB3AC65}">
          <x14:formula1>
            <xm:f>AUXILIAR!$A$23:$A$34</xm:f>
          </x14:formula1>
          <xm:sqref>CJ87:CJ88</xm:sqref>
        </x14:dataValidation>
        <x14:dataValidation type="list" allowBlank="1" showInputMessage="1" showErrorMessage="1" xr:uid="{E67C2B60-447E-44A2-AA99-2A6917DABE39}">
          <x14:formula1>
            <xm:f>AUXILIAR!$A$2:$A$6</xm:f>
          </x14:formula1>
          <xm:sqref>A1:A4 A7:A1048576</xm:sqref>
        </x14:dataValidation>
        <x14:dataValidation type="list" allowBlank="1" showInputMessage="1" showErrorMessage="1" xr:uid="{63CDB742-1773-44B7-8637-62F8C460BB7F}">
          <x14:formula1>
            <xm:f>'LISTA AUXILIAR'!$A$20:$A$24</xm:f>
          </x14:formula1>
          <xm:sqref>S14:S23 S54:S55 S104:S106 S47:S48 S51:S52 S57:S59 S62:S69 S72:S73 S78:S79 S81:S82 S84:S85 S87:S88 S75:S76 S115:S116 S123:S124 S126:S127 S129:S130 S132:S133 S135:S136 S148:S149 S119:S121 S138 S151:S156 S144:S145 S158:S188 S195:S206 S191:S192 S220:S233 S9:S12 S25:S45 S91:S92 S94:S95 S100:S101 S97:S98 S108:S113 S141:S142 S209:S213 S215:S217 S236:S253 S256:S264 S266:S267 S269:S270 S272:S273 S276:S281 S291:S292 S294:S296 S298 S283:S289 S301:S340 S342:S345 S347:S351 S354:S355 AG14:AG23 AG54:AG55 AG104:AG106 AG47:AG48 AG25:AG45 AG51:AG52 AG57:AG59 AG72:AG73 AG78:AG79 AG81:AG82 AG84:AG85 AG87:AG88 AG75:AG76 AG115:AG116 AG123:AG124 AG126:AG127 AG129:AG130 AG132:AG133 AG135:AG136 AG148:AG149 AG108:AG113 AG138 AG119:AG121 AG144:AG145 AG151:AG156 AG195:AG206 AG191:AG192 AG342:AG345 AG9:AG12 AG354:AG355 AG91:AG92 AG94:AG95 AG100:AG101 AG97:AG98 AG62:AG69 AG141:AG142 AG158:AG188 AG209:AG213 AG220:AG233 AG215:AG217 AG266:AG267 AG269:AG270 AG272:AG273 AG276:AG281 AG291:AG292 AG294:AG296 AG298 AG256:AG264 AG283:AG289 AG301:AG340 AG347:AG351 AG236:AG253 AU9:AU12 AU54:AU55 AU104:AU106 AU47:AU48 AU14:AU23 AU25:AU45 AU57:AU59 AU72:AU73 AU78:AU79 AU81:AU82 AU84:AU85 AU87:AU88 AU75:AU76 AU115:AU116 AU123:AU124 AU126:AU127 AU129:AU130 AU132:AU133 AU135:AU136 AU119:AU121 AU62:AU69 AU138 AU108:AU113 AU144:AU145 AU148:AU149 AU195:AU206 AU158:AU188 AU301:AU340 AU220:AU233 AU354:AU355 AU91:AU92 AU94:AU95 AU100:AU101 AU97:AU98 AU51:AU52 AU141:AU142 AU151:AU156 AU191:AU192 AU215:AU217 AU209:AU213 AU342:AU345 AU266:AU267 AU272:AU273 AU269:AU270 AU291:AU292 AU294:AU296 AU298 AU236:AU253 AU276:AU281 AU283:AU289 AU347:AU351 AU256:AU264 BI236:BI253 BI54:BI55 BI104:BI106 BI47:BI48 BI9:BI12 BI14:BI23 BI57:BI59 BI72:BI73 BI78:BI79 BI81:BI82 BI84:BI85 BI87:BI88 BI75:BI76 BI115:BI116 BI123:BI124 BI126:BI127 BI129:BI130 BI132:BI133 BI135:BI136 BI108:BI113 BI51:BI52 BI138 BI62:BI69 BI144:BI145 BI119:BI121 BI195:BI206 BI151:BI156 BI283:BI289 BI215:BI217 BI354:BI355 BI91:BI92 BI94:BI95 BI100:BI101 BI97:BI98 BI25:BI45 BI141:BI142 BI148:BI149 BI158:BI188 BI209:BI213 BI191:BI192 BI301:BI340 BI256:BI264 BI272:BI273 BI266:BI267 BI291:BI292 BI294:BI296 BI298 BI220:BI233 BI269:BI270 BI276:BI281 BI347:BI351 BI342:BI345 BW236:BW253 BW54:BW55 BW25:BW45 BW47:BW48 BW9:BW12 BW14:BW23 BW57:BW59 BW72:BW73 BW78:BW79 BW81:BW82 BW84:BW85 BW87:BW88 BW75:BW76 BW115:BW116 BW123:BW124 BW126:BW127 BW129:BW130 BW132:BW133 BW135:BW136 BW108:BW113 BW51:BW52 BW138 BW62:BW69 BW144:BW145 BW104:BW106 BW195:BW206 BW151:BW156 BW283:BW289 BW215:BW217 BW354:BW355 BW91:BW92 BW94:BW95 BW100:BW101 BW97:BW98 BW256:BW264 BW141:BW142 BW148:BW149 BW342:BW345 BW158:BW188 BW191:BW192 BW301:BW340 BW209:BW213 BW272:BW273 BW266:BW267 BW291:BW292 BW294:BW296 BW298 BW220:BW233 BW269:BW270 BW276:BW281 BW347:BW351 BW119:BW121 CK236:CK253 CK54:CK55 CK104:CK106 CK47:CK48 CK9:CK12 CK14:CK23 CK57:CK59 CK72:CK73 CK78:CK79 CK81:CK82 CK84:CK85 CK87:CK88 CK75:CK76 CK115:CK116 CK123:CK124 CK126:CK127 CK129:CK130 CK132:CK133 CK135:CK136 CK108:CK113 CK51:CK52 CK138 CK62:CK69 CK144:CK145 CK25:CK45 CK195:CK206 CK151:CK156 CK283:CK289 CK215:CK217 CK354:CK355 CK91:CK92 CK94:CK95 CK100:CK101 CK97:CK98 CK256:CK264 CK141:CK142 CK148:CK149 CK342:CK345 CK158:CK188 CK191:CK192 CK301:CK340 CK209:CK213 CK272:CK273 CK266:CK267 CK291:CK292 CK294:CK296 CK298 CK220:CK233 CK269:CK270 CK276:CK281 CK347:CK351 CK119:CK121</xm:sqref>
        </x14:dataValidation>
        <x14:dataValidation type="list" showInputMessage="1" showErrorMessage="1" xr:uid="{3DA3252D-5DC5-40C6-AA31-2E93C876D37F}">
          <x14:formula1>
            <xm:f>'LISTA AUXILIAR'!$B$20:$B$26</xm:f>
          </x14:formula1>
          <xm:sqref>T104:T106 T14:T23 T54:T55 T47:T48 T51:T52 T57:T59 T62:T69 T72:T73 T78:T79 T81:T82 T84:T85 T87:T88 T75:T76 T115:T116 T123:T124 T126:T127 T129:T130 T132:T133 T135:T136 T148:T149 T119:T121 T138 T151:T156 T144:T145 T158:T188 T195:T206 T191:T192 T220:T233 T9:T12 T25:T45 T91:T92 T94:T95 T100:T101 T97:T98 T108:T113 T141:T142 T209:T213 T215:T217 T236:T253 T256:T264 T266:T267 T269:T270 T272:T273 T276:T281 T291:T292 T294:T296 T298 T283:T289 T301:T340 T342:T345 T347:T351 T354:T355 AH104:AH106 AH14:AH23 AH54:AH55 AH47:AH48 AH25:AH45 AH51:AH52 AH57:AH59 AH72:AH73 AH78:AH79 AH81:AH82 AH84:AH85 AH87:AH88 AH75:AH76 AH115:AH116 AH123:AH124 AH126:AH127 AH129:AH130 AH132:AH133 AH135:AH136 AH148:AH149 AH108:AH113 AH138 AH119:AH121 AH144:AH145 AH151:AH156 AH195:AH206 AH191:AH192 AH342:AH345 AH9:AH12 AH354:AH355 AH91:AH92 AH94:AH95 AH100:AH101 AH97:AH98 AH62:AH69 AH141:AH142 AH158:AH188 AH209:AH213 AH220:AH233 AH215:AH217 AH266:AH267 AH269:AH270 AH272:AH273 AH276:AH281 AH291:AH292 AH294:AH296 AH298 AH256:AH264 AH283:AH289 AH301:AH340 AH347:AH351 AH236:AH253 AV104:AV106 AV9:AV12 AV54:AV55 AV47:AV48 AV14:AV23 AV25:AV45 AV57:AV59 AV72:AV73 AV78:AV79 AV81:AV82 AV84:AV85 AV87:AV88 AV75:AV76 AV115:AV116 AV123:AV124 AV126:AV127 AV129:AV130 AV132:AV133 AV135:AV136 AV119:AV121 AV62:AV69 AV138 AV108:AV113 AV144:AV145 AV148:AV149 AV195:AV206 AV158:AV188 AV301:AV340 AV220:AV233 AV354:AV355 AV91:AV92 AV94:AV95 AV100:AV101 AV97:AV98 AV51:AV52 AV141:AV142 AV151:AV156 AV191:AV192 AV215:AV217 AV209:AV213 AV342:AV345 AV266:AV267 AV272:AV273 AV269:AV270 AV291:AV292 AV294:AV296 AV298 AV236:AV253 AV276:AV281 AV283:AV289 AV347:AV351 AV256:AV264 BJ104:BJ106 BJ236:BJ253 BJ54:BJ55 BJ47:BJ48 BJ9:BJ12 BJ14:BJ23 BJ57:BJ59 BJ72:BJ73 BJ78:BJ79 BJ81:BJ82 BJ84:BJ85 BJ87:BJ88 BJ75:BJ76 BJ115:BJ116 BJ123:BJ124 BJ126:BJ127 BJ129:BJ130 BJ132:BJ133 BJ135:BJ136 BJ108:BJ113 BJ51:BJ52 BJ138 BJ62:BJ69 BJ144:BJ145 BJ119:BJ121 BJ195:BJ206 BJ151:BJ156 BJ283:BJ289 BJ215:BJ217 BJ354:BJ355 BJ91:BJ92 BJ94:BJ95 BJ100:BJ101 BJ97:BJ98 BJ25:BJ45 BJ141:BJ142 BJ148:BJ149 BJ158:BJ188 BJ209:BJ213 BJ191:BJ192 BJ301:BJ340 BJ256:BJ264 BJ272:BJ273 BJ266:BJ267 BJ291:BJ292 BJ294:BJ296 BJ298 BJ220:BJ233 BJ269:BJ270 BJ276:BJ281 BJ347:BJ351 BJ342:BJ345 BX25:BX45 BX236:BX253 BX54:BX55 BX47:BX48 BX9:BX12 BX14:BX23 BX57:BX59 BX72:BX73 BX78:BX79 BX81:BX82 BX84:BX85 BX87:BX88 BX75:BX76 BX115:BX116 BX123:BX124 BX126:BX127 BX129:BX130 BX132:BX133 BX135:BX136 BX108:BX113 BX51:BX52 BX138 BX62:BX69 BX144:BX145 BX104:BX106 BX195:BX206 BX151:BX156 BX283:BX289 BX215:BX217 BX354:BX355 BX91:BX92 BX94:BX95 BX100:BX101 BX97:BX98 BX256:BX264 BX141:BX142 BX148:BX149 BX342:BX345 BX158:BX188 BX191:BX192 BX301:BX340 BX209:BX213 BX272:BX273 BX266:BX267 BX291:BX292 BX294:BX296 BX298 BX220:BX233 BX269:BX270 BX276:BX281 BX347:BX351 BX119:BX121 CL104:CL106 CL236:CL253 CL54:CL55 CL47:CL48 CL9:CL12 CL14:CL23 CL57:CL59 CL72:CL73 CL78:CL79 CL81:CL82 CL84:CL85 CL87:CL88 CL75:CL76 CL115:CL116 CL123:CL124 CL126:CL127 CL129:CL130 CL132:CL133 CL135:CL136 CL108:CL113 CL51:CL52 CL138 CL62:CL69 CL144:CL145 CL25:CL45 CL195:CL206 CL151:CL156 CL283:CL289 CL215:CL217 CL354:CL355 CL91:CL92 CL94:CL95 CL100:CL101 CL97:CL98 CL256:CL264 CL141:CL142 CL148:CL149 CL342:CL345 CL158:CL188 CL191:CL192 CL301:CL340 CL209:CL213 CL272:CL273 CL266:CL267 CL291:CL292 CL294:CL296 CL298 CL220:CL233 CL269:CL270 CL276:CL281 CL347:CL351 CL119:CL121</xm:sqref>
        </x14:dataValidation>
        <x14:dataValidation type="list" allowBlank="1" showInputMessage="1" showErrorMessage="1" xr:uid="{CFCA8B9C-5D9D-4C81-9B25-909E5DB9E0D3}">
          <x14:formula1>
            <xm:f>'LISTA AUXILIAR'!$D$20:$D$23</xm:f>
          </x14:formula1>
          <xm:sqref>BL347:BL351 BZ301:BZ340 BZ54:BZ55 BZ354:BZ355 BZ75:BZ76 BZ57:BZ59 BZ51:BZ52 BZ78:BZ79 BZ81:BZ82 BZ84:BZ85 BZ87:BZ88 BZ123:BZ124 BZ126:BZ127 BZ129:BZ130 BZ132:BZ133 BZ135:BZ136 BZ115:BZ116 BZ97:BZ98 BZ144:BZ145 BZ119:BZ121 BZ104:BZ106 BZ138 BZ148:BZ149 BZ151:BZ156 BZ108:BZ113 BZ141:BZ142 BZ195:BZ206 BZ191:BZ192 BZ14:BZ23 BZ9:BZ12 BZ47:BZ48 BZ220:BZ233 BZ72:BZ73 BZ91:BZ92 BZ94:BZ95 BZ100:BZ101 BZ62:BZ69 BZ347:BZ351 BZ342:BZ345 BZ158:BZ188 BZ25:BZ45 BZ215:BZ217 BZ266:BZ267 BZ269:BZ270 BZ272:BZ273 BZ276:BZ281 BZ236:BZ253 BZ291:BZ292 BZ294:BZ296 BZ209:BZ213 BZ283:BZ289 BZ256:BZ264 BL301:BL340 V54:V55 V25:V45 V75:V76 V62:V69 V57:V59 V78:V79 V81:V82 V84:V85 V87:V88 V123:V124 V126:V127 V129:V130 V132:V133 V135:V136 V115:V116 V97:V98 V144:V145 V151:V156 V104:V106 V138 V148:V149 V158:V188 V119:V121 V141:V142 V195:V206 V191:V192 V14:V23 V9:V12 V47:V48 V51:V52 V72:V73 V91:V92 V94:V95 V100:V101 V108:V113 V209:V213 V220:V233 V215:V217 V236:V253 V256:V264 V266:V267 V269:V270 V272:V273 V276:V281 V283:V289 V291:V292 V294:V296 V301:V340 V342:V345 V347:V351 V354:V355 BL54:BL55 AJ54:AJ55 AJ354:AJ355 AJ75:AJ76 AJ57:AJ59 AJ51:AJ52 AJ78:AJ79 AJ81:AJ82 AJ84:AJ85 AJ87:AJ88 AJ123:AJ124 AJ126:AJ127 AJ129:AJ130 AJ132:AJ133 AJ135:AJ136 AJ115:AJ116 AJ97:AJ98 AJ144:AJ145 AJ119:AJ121 AJ104:AJ106 AJ138 AJ148:AJ149 AJ151:AJ156 AJ108:AJ113 AJ141:AJ142 AJ195:AJ206 AJ191:AJ192 AJ14:AJ23 AJ9:AJ12 AJ47:AJ48 AJ25:AJ45 AJ72:AJ73 AJ91:AJ92 AJ94:AJ95 AJ100:AJ101 AJ62:AJ69 AJ158:AJ188 AJ342:AJ345 AJ209:AJ213 AJ220:AJ233 AJ215:AJ217 AJ266:AJ267 AJ269:AJ270 AJ272:AJ273 AJ276:AJ281 AJ256:AJ264 AJ291:AJ292 AJ294:AJ296 AJ283:AJ289 AJ301:AJ340 AJ347:AJ351 AJ236:AJ253 BL354:BL355 AX54:AX55 AX354:AX355 AX75:AX76 AX57:AX59 AX51:AX52 AX78:AX79 AX81:AX82 AX84:AX85 AX87:AX88 AX123:AX124 AX126:AX127 AX129:AX130 AX132:AX133 AX135:AX136 AX115:AX116 AX97:AX98 AX144:AX145 AX119:AX121 AX104:AX106 AX138 AX148:AX149 AX151:AX156 AX108:AX113 AX141:AX142 AX195:AX206 AX191:AX192 AX14:AX23 AX9:AX12 AX47:AX48 AX25:AX45 AX72:AX73 AX91:AX92 AX94:AX95 AX100:AX101 AX62:AX69 AX158:AX188 AX342:AX345 AX209:AX213 AX220:AX233 AX215:AX217 AX266:AX267 AX269:AX270 AX272:AX273 AX276:AX281 AX236:AX253 AX291:AX292 AX294:AX296 AX283:AX289 AX301:AX340 AX347:AX351 AX256:AX264 BL75:BL76 BL57:BL59 BL51:BL52 BL78:BL79 BL81:BL82 BL84:BL85 BL87:BL88 BL123:BL124 BL126:BL127 BL129:BL130 BL132:BL133 BL135:BL136 BL115:BL116 BL97:BL98 BL144:BL145 BL119:BL121 BL104:BL106 BL138 BL148:BL149 BL151:BL156 BL108:BL113 BL141:BL142 BL195:BL206 BL191:BL192 BL14:BL23 BL9:BL12 BL47:BL48 BL220:BL233 BL72:BL73 BL91:BL92 BL94:BL95 BL100:BL101 BL62:BL69 BL158:BL188 BL342:BL345 BL209:BL213 BL25:BL45 BL215:BL217 BL266:BL267 BL269:BL270 BL272:BL273 BL276:BL281 BL236:BL253 BL291:BL292 BL294:BL296 BL256:BL264 BL283:BL289 CN301:CN340 CN54:CN55 CN354:CN355 CN75:CN76 CN57:CN59 CN51:CN52 CN78:CN79 CN81:CN82 CN84:CN85 CN87:CN88 CN123:CN124 CN126:CN127 CN129:CN130 CN132:CN133 CN135:CN136 CN115:CN116 CN97:CN98 CN144:CN145 CN104:CN106 CN25:CN45 CN138 CN148:CN149 CN151:CN156 CN108:CN113 CN141:CN142 CN195:CN206 CN191:CN192 CN14:CN23 CN9:CN12 CN47:CN48 CN220:CN233 CN72:CN73 CN91:CN92 CN94:CN95 CN100:CN101 CN62:CN69 CN347:CN351 CN342:CN345 CN158:CN188 CN256:CN264 CN215:CN217 CN266:CN267 CN269:CN270 CN272:CN273 CN276:CN281 CN236:CN253 CN291:CN292 CN294:CN296 CN209:CN213 CN283:CN289 CN119:CN121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981E-25A2-4FB0-9E1D-D5CB495A4A76}">
  <sheetPr>
    <tabColor theme="4" tint="-0.249977111117893"/>
    <outlinePr summaryBelow="0" summaryRight="0"/>
  </sheetPr>
  <dimension ref="A1:EQ568"/>
  <sheetViews>
    <sheetView showGridLines="0" workbookViewId="0">
      <pane ySplit="1" topLeftCell="A2" activePane="bottomLeft" state="frozen"/>
      <selection pane="bottomLeft" activeCell="D7" sqref="D7"/>
    </sheetView>
  </sheetViews>
  <sheetFormatPr defaultColWidth="14.42578125" defaultRowHeight="15.75" customHeight="1"/>
  <cols>
    <col min="1" max="1" width="13.28515625" customWidth="1"/>
    <col min="2" max="2" width="6.140625" customWidth="1"/>
    <col min="3" max="3" width="14.5703125" customWidth="1"/>
    <col min="4" max="4" width="7.28515625" customWidth="1"/>
    <col min="5" max="5" width="31.5703125" customWidth="1"/>
    <col min="6" max="6" width="23.28515625" customWidth="1"/>
    <col min="7" max="7" width="18.28515625" customWidth="1"/>
    <col min="8" max="8" width="20.5703125" customWidth="1"/>
    <col min="9" max="9" width="30.7109375" customWidth="1"/>
    <col min="10" max="12" width="7.7109375" customWidth="1"/>
    <col min="13" max="13" width="15.7109375" customWidth="1"/>
    <col min="14" max="14" width="7.7109375" customWidth="1"/>
    <col min="15" max="15" width="16.28515625" customWidth="1"/>
    <col min="16" max="16" width="30.7109375" customWidth="1"/>
    <col min="17" max="19" width="7.7109375" customWidth="1"/>
    <col min="20" max="20" width="15.7109375" customWidth="1"/>
    <col min="21" max="21" width="7.7109375" customWidth="1"/>
    <col min="22" max="22" width="16" customWidth="1"/>
    <col min="23" max="23" width="30.7109375" customWidth="1"/>
    <col min="24" max="24" width="8.28515625" customWidth="1"/>
    <col min="25" max="26" width="7.7109375" customWidth="1"/>
    <col min="27" max="27" width="15.7109375" customWidth="1"/>
    <col min="28" max="28" width="7.7109375" customWidth="1"/>
    <col min="29" max="29" width="16.28515625" customWidth="1"/>
    <col min="30" max="30" width="15.7109375" customWidth="1"/>
    <col min="31" max="31" width="16.28515625" customWidth="1"/>
    <col min="32" max="32" width="30.85546875" customWidth="1"/>
    <col min="33" max="35" width="7.7109375" customWidth="1"/>
    <col min="36" max="36" width="15.7109375" customWidth="1"/>
    <col min="37" max="37" width="7.7109375" customWidth="1"/>
    <col min="38" max="38" width="17" customWidth="1"/>
    <col min="39" max="39" width="30.85546875" customWidth="1"/>
    <col min="40" max="42" width="7.7109375" customWidth="1"/>
    <col min="43" max="43" width="15.7109375" customWidth="1"/>
    <col min="44" max="44" width="7.7109375" customWidth="1"/>
    <col min="45" max="45" width="17" customWidth="1"/>
    <col min="46" max="46" width="31" customWidth="1"/>
    <col min="47" max="49" width="7.7109375" customWidth="1"/>
    <col min="50" max="50" width="15.7109375" customWidth="1"/>
    <col min="51" max="51" width="7.7109375" customWidth="1"/>
    <col min="52" max="52" width="16.85546875" customWidth="1"/>
    <col min="53" max="53" width="15.7109375" customWidth="1"/>
    <col min="54" max="54" width="16.5703125" customWidth="1"/>
    <col min="55" max="55" width="30.7109375" customWidth="1"/>
    <col min="56" max="58" width="7.7109375" customWidth="1"/>
    <col min="59" max="59" width="15.7109375" customWidth="1"/>
    <col min="60" max="60" width="7.7109375" customWidth="1"/>
    <col min="61" max="61" width="16" customWidth="1"/>
    <col min="62" max="62" width="30.7109375" customWidth="1"/>
    <col min="63" max="65" width="7.7109375" customWidth="1"/>
    <col min="66" max="66" width="15.7109375" customWidth="1"/>
    <col min="67" max="67" width="7.7109375" customWidth="1"/>
    <col min="68" max="68" width="16" customWidth="1"/>
    <col min="69" max="69" width="30.7109375" customWidth="1"/>
    <col min="70" max="72" width="7.7109375" customWidth="1"/>
    <col min="73" max="73" width="15.7109375" customWidth="1"/>
    <col min="74" max="74" width="7.7109375" customWidth="1"/>
    <col min="75" max="75" width="17.5703125" customWidth="1"/>
    <col min="76" max="76" width="15.7109375" customWidth="1"/>
    <col min="77" max="77" width="16.7109375" customWidth="1"/>
    <col min="78" max="78" width="30.7109375" customWidth="1"/>
    <col min="79" max="81" width="7.7109375" customWidth="1"/>
    <col min="82" max="82" width="15.7109375" customWidth="1"/>
    <col min="83" max="83" width="7.7109375" customWidth="1"/>
    <col min="84" max="84" width="15.7109375" customWidth="1"/>
    <col min="85" max="85" width="27.5703125" customWidth="1"/>
    <col min="86" max="88" width="7.7109375" customWidth="1"/>
    <col min="89" max="89" width="15.7109375" customWidth="1"/>
    <col min="90" max="90" width="7.7109375" customWidth="1"/>
    <col min="91" max="91" width="15.7109375" customWidth="1"/>
    <col min="92" max="92" width="30.7109375" customWidth="1"/>
    <col min="93" max="95" width="7.7109375" customWidth="1"/>
    <col min="96" max="96" width="15.7109375" customWidth="1"/>
    <col min="97" max="97" width="7.7109375" customWidth="1"/>
    <col min="98" max="98" width="15.85546875" customWidth="1"/>
    <col min="99" max="99" width="15.7109375" customWidth="1"/>
    <col min="100" max="100" width="16.140625" customWidth="1"/>
    <col min="101" max="101" width="30.7109375" customWidth="1"/>
    <col min="102" max="104" width="7.7109375" customWidth="1"/>
    <col min="105" max="105" width="15.7109375" customWidth="1"/>
    <col min="106" max="106" width="7.7109375" customWidth="1"/>
    <col min="107" max="107" width="15.85546875" customWidth="1"/>
    <col min="108" max="108" width="30.7109375" customWidth="1"/>
    <col min="109" max="109" width="7.7109375" customWidth="1"/>
    <col min="110" max="110" width="8.42578125" customWidth="1"/>
    <col min="111" max="111" width="7.7109375" customWidth="1"/>
    <col min="112" max="112" width="15.7109375" customWidth="1"/>
    <col min="113" max="113" width="7.7109375" customWidth="1"/>
    <col min="114" max="114" width="16.7109375" customWidth="1"/>
    <col min="115" max="115" width="30.85546875" customWidth="1"/>
    <col min="116" max="118" width="7.7109375" customWidth="1"/>
    <col min="119" max="119" width="15.7109375" customWidth="1"/>
    <col min="120" max="120" width="7.7109375" customWidth="1"/>
    <col min="121" max="121" width="16.85546875" customWidth="1"/>
    <col min="122" max="122" width="15.7109375" customWidth="1"/>
    <col min="123" max="123" width="16.28515625" customWidth="1"/>
    <col min="124" max="124" width="31" customWidth="1"/>
    <col min="125" max="127" width="7.7109375" customWidth="1"/>
    <col min="128" max="128" width="15.7109375" customWidth="1"/>
    <col min="129" max="129" width="7.7109375" customWidth="1"/>
    <col min="130" max="130" width="15.7109375" customWidth="1"/>
    <col min="131" max="131" width="30.7109375" customWidth="1"/>
    <col min="132" max="134" width="7.7109375" customWidth="1"/>
    <col min="135" max="135" width="15.7109375" customWidth="1"/>
    <col min="136" max="136" width="7.7109375" customWidth="1"/>
    <col min="137" max="137" width="15.7109375" customWidth="1"/>
    <col min="138" max="138" width="30.85546875" customWidth="1"/>
    <col min="139" max="141" width="7.7109375" customWidth="1"/>
    <col min="142" max="142" width="15.7109375" customWidth="1"/>
    <col min="143" max="143" width="7.7109375" customWidth="1"/>
    <col min="144" max="145" width="15.7109375" customWidth="1"/>
    <col min="146" max="146" width="16.42578125" customWidth="1"/>
    <col min="147" max="147" width="45.7109375" customWidth="1"/>
  </cols>
  <sheetData>
    <row r="1" spans="1:147" ht="45" customHeight="1" thickTop="1" thickBot="1">
      <c r="C1" s="19" t="s">
        <v>53</v>
      </c>
      <c r="F1" s="18"/>
      <c r="I1" s="595" t="s">
        <v>731</v>
      </c>
      <c r="J1" s="595"/>
      <c r="K1" s="595"/>
      <c r="L1" s="595"/>
      <c r="M1" s="595"/>
      <c r="N1" s="595"/>
      <c r="O1" s="595"/>
      <c r="P1" s="595"/>
      <c r="Q1" s="595"/>
      <c r="R1" s="595"/>
      <c r="S1" s="595"/>
      <c r="T1" s="595"/>
      <c r="U1" s="595"/>
      <c r="V1" s="595"/>
      <c r="W1" s="595"/>
      <c r="X1" s="595"/>
      <c r="Y1" s="595"/>
      <c r="Z1" s="595"/>
      <c r="AA1" s="595"/>
      <c r="AB1" s="595"/>
      <c r="AC1" s="595"/>
      <c r="AD1" s="595"/>
      <c r="AE1" s="595"/>
      <c r="AF1" s="595"/>
      <c r="AG1" s="595"/>
      <c r="AH1" s="595"/>
      <c r="AI1" s="595"/>
      <c r="AJ1" s="595"/>
      <c r="AK1" s="595"/>
      <c r="AL1" s="595"/>
      <c r="AM1" s="595"/>
      <c r="AN1" s="595"/>
      <c r="AO1" s="595"/>
      <c r="AP1" s="595"/>
      <c r="AQ1" s="595"/>
      <c r="AR1" s="595"/>
      <c r="AS1" s="595"/>
      <c r="AT1" s="595"/>
      <c r="AU1" s="595"/>
      <c r="AV1" s="595"/>
      <c r="AW1" s="595"/>
      <c r="AX1" s="595"/>
      <c r="AY1" s="595"/>
      <c r="AZ1" s="595"/>
      <c r="BA1" s="595"/>
      <c r="BB1" s="595"/>
      <c r="BC1" s="595"/>
      <c r="BD1" s="595"/>
      <c r="BE1" s="595"/>
      <c r="BF1" s="595"/>
      <c r="BG1" s="595"/>
      <c r="BH1" s="595"/>
      <c r="BI1" s="595"/>
      <c r="BJ1" s="595"/>
      <c r="BK1" s="595"/>
      <c r="BL1" s="595"/>
      <c r="BM1" s="595"/>
      <c r="BN1" s="595"/>
      <c r="BO1" s="595"/>
      <c r="BP1" s="595"/>
      <c r="BQ1" s="595"/>
      <c r="BR1" s="595"/>
      <c r="BS1" s="595"/>
      <c r="BT1" s="595"/>
      <c r="BU1" s="595"/>
      <c r="BV1" s="595"/>
      <c r="BW1" s="595"/>
      <c r="BX1" s="595"/>
      <c r="BY1" s="595"/>
      <c r="BZ1" s="595"/>
      <c r="CA1" s="595"/>
      <c r="CB1" s="595"/>
      <c r="CC1" s="595"/>
      <c r="CD1" s="595"/>
      <c r="CE1" s="595"/>
      <c r="CF1" s="595"/>
      <c r="CG1" s="595"/>
      <c r="CH1" s="595"/>
      <c r="CI1" s="595"/>
      <c r="CJ1" s="595"/>
      <c r="CK1" s="595"/>
      <c r="CL1" s="595"/>
      <c r="CM1" s="595"/>
      <c r="CN1" s="595"/>
      <c r="CO1" s="595"/>
      <c r="CP1" s="595"/>
      <c r="CQ1" s="595"/>
      <c r="CR1" s="595"/>
      <c r="CS1" s="595"/>
      <c r="CT1" s="595"/>
      <c r="CU1" s="595"/>
      <c r="CV1" s="595"/>
      <c r="CW1" s="595"/>
      <c r="CX1" s="595"/>
      <c r="CY1" s="595"/>
      <c r="CZ1" s="595"/>
      <c r="DA1" s="595"/>
      <c r="DB1" s="595"/>
      <c r="DC1" s="595"/>
      <c r="DD1" s="595"/>
      <c r="DE1" s="595"/>
      <c r="DF1" s="595"/>
      <c r="DG1" s="595"/>
      <c r="DH1" s="595"/>
      <c r="DI1" s="595"/>
      <c r="DJ1" s="595"/>
      <c r="DK1" s="595"/>
      <c r="DL1" s="595"/>
      <c r="DM1" s="595"/>
      <c r="DN1" s="595"/>
      <c r="DO1" s="595"/>
      <c r="DP1" s="595"/>
      <c r="DQ1" s="595"/>
      <c r="DR1" s="595"/>
      <c r="DS1" s="595"/>
      <c r="DT1" s="595"/>
      <c r="DU1" s="595"/>
      <c r="DV1" s="595"/>
      <c r="DW1" s="595"/>
      <c r="DX1" s="595"/>
      <c r="DY1" s="595"/>
      <c r="DZ1" s="595"/>
      <c r="EA1" s="595"/>
      <c r="EB1" s="595"/>
      <c r="EC1" s="595"/>
      <c r="ED1" s="595"/>
      <c r="EE1" s="595"/>
      <c r="EF1" s="595"/>
      <c r="EG1" s="595"/>
      <c r="EH1" s="595"/>
      <c r="EI1" s="595"/>
      <c r="EJ1" s="595"/>
      <c r="EK1" s="595"/>
      <c r="EL1" s="595"/>
      <c r="EM1" s="595"/>
      <c r="EN1" s="595"/>
      <c r="EO1" s="633"/>
      <c r="EP1" s="142"/>
    </row>
    <row r="2" spans="1:147" ht="20.25" customHeight="1" thickTop="1">
      <c r="A2" s="426"/>
      <c r="B2" s="426" t="s">
        <v>0</v>
      </c>
      <c r="C2" s="427"/>
      <c r="D2" s="426"/>
      <c r="E2" s="427" t="s">
        <v>1</v>
      </c>
      <c r="F2" s="426"/>
      <c r="G2" s="426"/>
      <c r="H2" s="426"/>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39"/>
      <c r="CP2" s="339"/>
      <c r="CQ2" s="339"/>
      <c r="CR2" s="339"/>
      <c r="CS2" s="339"/>
      <c r="CT2" s="339"/>
      <c r="CU2" s="339"/>
      <c r="CV2" s="339"/>
      <c r="CW2" s="339"/>
      <c r="CX2" s="339"/>
      <c r="CY2" s="339"/>
      <c r="CZ2" s="339"/>
      <c r="DA2" s="339"/>
      <c r="DB2" s="339"/>
      <c r="DC2" s="339"/>
      <c r="DD2" s="339"/>
      <c r="DE2" s="339"/>
      <c r="DF2" s="339"/>
      <c r="DG2" s="339"/>
      <c r="DH2" s="339"/>
      <c r="DI2" s="339"/>
      <c r="DJ2" s="339"/>
      <c r="DK2" s="339"/>
      <c r="DL2" s="339"/>
      <c r="DM2" s="339"/>
      <c r="DN2" s="339"/>
      <c r="DO2" s="339"/>
      <c r="DP2" s="339"/>
      <c r="DQ2" s="339"/>
      <c r="DR2" s="339"/>
      <c r="DS2" s="339"/>
      <c r="DT2" s="339"/>
      <c r="DU2" s="339"/>
      <c r="DV2" s="339"/>
      <c r="DW2" s="339"/>
      <c r="DX2" s="339"/>
      <c r="DY2" s="339"/>
      <c r="DZ2" s="339"/>
      <c r="EA2" s="339"/>
      <c r="EB2" s="339"/>
      <c r="EC2" s="339"/>
      <c r="ED2" s="339"/>
      <c r="EE2" s="339"/>
      <c r="EF2" s="339"/>
      <c r="EG2" s="339"/>
      <c r="EH2" s="339"/>
      <c r="EI2" s="339"/>
      <c r="EJ2" s="339"/>
      <c r="EK2" s="339"/>
      <c r="EL2" s="339"/>
      <c r="EM2" s="339"/>
      <c r="EN2" s="339"/>
      <c r="EO2" s="339"/>
      <c r="EP2" s="339"/>
      <c r="EQ2" s="335"/>
    </row>
    <row r="3" spans="1:147" ht="41.25" customHeight="1">
      <c r="A3" s="16" t="s">
        <v>28</v>
      </c>
      <c r="B3" s="16" t="s">
        <v>4</v>
      </c>
      <c r="C3" s="16" t="s">
        <v>45</v>
      </c>
      <c r="D3" s="16" t="s">
        <v>5</v>
      </c>
      <c r="E3" s="16" t="s">
        <v>46</v>
      </c>
      <c r="F3" s="16" t="s">
        <v>25</v>
      </c>
      <c r="G3" s="17" t="s">
        <v>47</v>
      </c>
      <c r="H3" s="301" t="s">
        <v>44</v>
      </c>
      <c r="I3" s="634" t="s">
        <v>6</v>
      </c>
      <c r="J3" s="635"/>
      <c r="K3" s="635"/>
      <c r="L3" s="635"/>
      <c r="M3" s="635"/>
      <c r="N3" s="635"/>
      <c r="O3" s="635"/>
      <c r="P3" s="635"/>
      <c r="Q3" s="635"/>
      <c r="R3" s="635"/>
      <c r="S3" s="635"/>
      <c r="T3" s="635"/>
      <c r="U3" s="635"/>
      <c r="V3" s="635"/>
      <c r="W3" s="635"/>
      <c r="X3" s="635"/>
      <c r="Y3" s="635"/>
      <c r="Z3" s="635"/>
      <c r="AA3" s="635"/>
      <c r="AB3" s="635"/>
      <c r="AC3" s="635"/>
      <c r="AD3" s="635"/>
      <c r="AE3" s="636"/>
      <c r="AF3" s="634" t="s">
        <v>17</v>
      </c>
      <c r="AG3" s="635"/>
      <c r="AH3" s="635"/>
      <c r="AI3" s="635"/>
      <c r="AJ3" s="635"/>
      <c r="AK3" s="635"/>
      <c r="AL3" s="635"/>
      <c r="AM3" s="635"/>
      <c r="AN3" s="635"/>
      <c r="AO3" s="635"/>
      <c r="AP3" s="635"/>
      <c r="AQ3" s="635"/>
      <c r="AR3" s="635"/>
      <c r="AS3" s="635"/>
      <c r="AT3" s="635"/>
      <c r="AU3" s="635"/>
      <c r="AV3" s="635"/>
      <c r="AW3" s="635"/>
      <c r="AX3" s="635"/>
      <c r="AY3" s="635"/>
      <c r="AZ3" s="635"/>
      <c r="BA3" s="635"/>
      <c r="BB3" s="636"/>
      <c r="BC3" s="634" t="s">
        <v>52</v>
      </c>
      <c r="BD3" s="635"/>
      <c r="BE3" s="635"/>
      <c r="BF3" s="635"/>
      <c r="BG3" s="635"/>
      <c r="BH3" s="635"/>
      <c r="BI3" s="635"/>
      <c r="BJ3" s="635"/>
      <c r="BK3" s="635"/>
      <c r="BL3" s="635"/>
      <c r="BM3" s="635"/>
      <c r="BN3" s="635"/>
      <c r="BO3" s="635"/>
      <c r="BP3" s="635"/>
      <c r="BQ3" s="635"/>
      <c r="BR3" s="635"/>
      <c r="BS3" s="635"/>
      <c r="BT3" s="635"/>
      <c r="BU3" s="635"/>
      <c r="BV3" s="635"/>
      <c r="BW3" s="635"/>
      <c r="BX3" s="635"/>
      <c r="BY3" s="636"/>
      <c r="BZ3" s="634" t="s">
        <v>49</v>
      </c>
      <c r="CA3" s="635"/>
      <c r="CB3" s="635"/>
      <c r="CC3" s="635"/>
      <c r="CD3" s="635"/>
      <c r="CE3" s="635"/>
      <c r="CF3" s="635"/>
      <c r="CG3" s="635"/>
      <c r="CH3" s="635"/>
      <c r="CI3" s="635"/>
      <c r="CJ3" s="635"/>
      <c r="CK3" s="635"/>
      <c r="CL3" s="635"/>
      <c r="CM3" s="635"/>
      <c r="CN3" s="635"/>
      <c r="CO3" s="635"/>
      <c r="CP3" s="635"/>
      <c r="CQ3" s="635"/>
      <c r="CR3" s="635"/>
      <c r="CS3" s="635"/>
      <c r="CT3" s="635"/>
      <c r="CU3" s="635"/>
      <c r="CV3" s="636"/>
      <c r="CW3" s="634" t="s">
        <v>55</v>
      </c>
      <c r="CX3" s="635"/>
      <c r="CY3" s="635"/>
      <c r="CZ3" s="635"/>
      <c r="DA3" s="635"/>
      <c r="DB3" s="635"/>
      <c r="DC3" s="635"/>
      <c r="DD3" s="635"/>
      <c r="DE3" s="635"/>
      <c r="DF3" s="635"/>
      <c r="DG3" s="635"/>
      <c r="DH3" s="635"/>
      <c r="DI3" s="635"/>
      <c r="DJ3" s="635"/>
      <c r="DK3" s="635"/>
      <c r="DL3" s="635"/>
      <c r="DM3" s="635"/>
      <c r="DN3" s="635"/>
      <c r="DO3" s="635"/>
      <c r="DP3" s="635"/>
      <c r="DQ3" s="635"/>
      <c r="DR3" s="635"/>
      <c r="DS3" s="636"/>
      <c r="DT3" s="637" t="s">
        <v>56</v>
      </c>
      <c r="DU3" s="638"/>
      <c r="DV3" s="638"/>
      <c r="DW3" s="638"/>
      <c r="DX3" s="638"/>
      <c r="DY3" s="638"/>
      <c r="DZ3" s="638"/>
      <c r="EA3" s="638"/>
      <c r="EB3" s="638"/>
      <c r="EC3" s="638"/>
      <c r="ED3" s="638"/>
      <c r="EE3" s="638"/>
      <c r="EF3" s="638"/>
      <c r="EG3" s="638"/>
      <c r="EH3" s="638"/>
      <c r="EI3" s="638"/>
      <c r="EJ3" s="638"/>
      <c r="EK3" s="638"/>
      <c r="EL3" s="638"/>
      <c r="EM3" s="638"/>
      <c r="EN3" s="638"/>
      <c r="EO3" s="638"/>
      <c r="EP3" s="639"/>
      <c r="EQ3" s="365" t="s">
        <v>57</v>
      </c>
    </row>
    <row r="4" spans="1:147" ht="20.25" customHeight="1">
      <c r="A4" s="572"/>
      <c r="B4" s="573"/>
      <c r="C4" s="573"/>
      <c r="D4" s="573"/>
      <c r="E4" s="574"/>
      <c r="F4" s="572"/>
      <c r="G4" s="573"/>
      <c r="H4" s="581"/>
      <c r="I4" s="635">
        <v>2025</v>
      </c>
      <c r="J4" s="635"/>
      <c r="K4" s="635"/>
      <c r="L4" s="635"/>
      <c r="M4" s="635"/>
      <c r="N4" s="635"/>
      <c r="O4" s="640"/>
      <c r="P4" s="641">
        <v>2026</v>
      </c>
      <c r="Q4" s="635"/>
      <c r="R4" s="635"/>
      <c r="S4" s="635"/>
      <c r="T4" s="635"/>
      <c r="U4" s="635"/>
      <c r="V4" s="640"/>
      <c r="W4" s="641" t="s">
        <v>61</v>
      </c>
      <c r="X4" s="635"/>
      <c r="Y4" s="635"/>
      <c r="Z4" s="635"/>
      <c r="AA4" s="635"/>
      <c r="AB4" s="635"/>
      <c r="AC4" s="635"/>
      <c r="AD4" s="635"/>
      <c r="AE4" s="636"/>
      <c r="AF4" s="635">
        <v>2025</v>
      </c>
      <c r="AG4" s="635"/>
      <c r="AH4" s="635"/>
      <c r="AI4" s="635"/>
      <c r="AJ4" s="635"/>
      <c r="AK4" s="635"/>
      <c r="AL4" s="640"/>
      <c r="AM4" s="641">
        <v>2026</v>
      </c>
      <c r="AN4" s="635"/>
      <c r="AO4" s="635"/>
      <c r="AP4" s="635"/>
      <c r="AQ4" s="635"/>
      <c r="AR4" s="635"/>
      <c r="AS4" s="640"/>
      <c r="AT4" s="641" t="s">
        <v>61</v>
      </c>
      <c r="AU4" s="635"/>
      <c r="AV4" s="635"/>
      <c r="AW4" s="635"/>
      <c r="AX4" s="635"/>
      <c r="AY4" s="635"/>
      <c r="AZ4" s="635"/>
      <c r="BA4" s="635"/>
      <c r="BB4" s="636"/>
      <c r="BC4" s="635">
        <v>2025</v>
      </c>
      <c r="BD4" s="635"/>
      <c r="BE4" s="635"/>
      <c r="BF4" s="635"/>
      <c r="BG4" s="635"/>
      <c r="BH4" s="635"/>
      <c r="BI4" s="640"/>
      <c r="BJ4" s="641">
        <v>2026</v>
      </c>
      <c r="BK4" s="635"/>
      <c r="BL4" s="635"/>
      <c r="BM4" s="635"/>
      <c r="BN4" s="635"/>
      <c r="BO4" s="635"/>
      <c r="BP4" s="640"/>
      <c r="BQ4" s="641" t="s">
        <v>61</v>
      </c>
      <c r="BR4" s="635"/>
      <c r="BS4" s="635"/>
      <c r="BT4" s="635"/>
      <c r="BU4" s="635"/>
      <c r="BV4" s="635"/>
      <c r="BW4" s="635"/>
      <c r="BX4" s="635"/>
      <c r="BY4" s="636"/>
      <c r="BZ4" s="635">
        <v>2025</v>
      </c>
      <c r="CA4" s="635"/>
      <c r="CB4" s="635"/>
      <c r="CC4" s="635"/>
      <c r="CD4" s="635"/>
      <c r="CE4" s="635"/>
      <c r="CF4" s="640"/>
      <c r="CG4" s="641">
        <v>2026</v>
      </c>
      <c r="CH4" s="635"/>
      <c r="CI4" s="635"/>
      <c r="CJ4" s="635"/>
      <c r="CK4" s="635"/>
      <c r="CL4" s="635"/>
      <c r="CM4" s="640"/>
      <c r="CN4" s="641" t="s">
        <v>61</v>
      </c>
      <c r="CO4" s="635"/>
      <c r="CP4" s="635"/>
      <c r="CQ4" s="635"/>
      <c r="CR4" s="635"/>
      <c r="CS4" s="635"/>
      <c r="CT4" s="635"/>
      <c r="CU4" s="635"/>
      <c r="CV4" s="636"/>
      <c r="CW4" s="635">
        <v>2025</v>
      </c>
      <c r="CX4" s="635"/>
      <c r="CY4" s="635"/>
      <c r="CZ4" s="635"/>
      <c r="DA4" s="635"/>
      <c r="DB4" s="635"/>
      <c r="DC4" s="640"/>
      <c r="DD4" s="641">
        <v>2026</v>
      </c>
      <c r="DE4" s="635"/>
      <c r="DF4" s="635"/>
      <c r="DG4" s="635"/>
      <c r="DH4" s="635"/>
      <c r="DI4" s="635"/>
      <c r="DJ4" s="640"/>
      <c r="DK4" s="641" t="s">
        <v>61</v>
      </c>
      <c r="DL4" s="635"/>
      <c r="DM4" s="635"/>
      <c r="DN4" s="635"/>
      <c r="DO4" s="635"/>
      <c r="DP4" s="635"/>
      <c r="DQ4" s="635"/>
      <c r="DR4" s="635"/>
      <c r="DS4" s="636"/>
      <c r="DT4" s="635">
        <v>2025</v>
      </c>
      <c r="DU4" s="635"/>
      <c r="DV4" s="635"/>
      <c r="DW4" s="635"/>
      <c r="DX4" s="635"/>
      <c r="DY4" s="635"/>
      <c r="DZ4" s="640"/>
      <c r="EA4" s="641">
        <v>2026</v>
      </c>
      <c r="EB4" s="635"/>
      <c r="EC4" s="635"/>
      <c r="ED4" s="635"/>
      <c r="EE4" s="635"/>
      <c r="EF4" s="635"/>
      <c r="EG4" s="640"/>
      <c r="EH4" s="641" t="s">
        <v>61</v>
      </c>
      <c r="EI4" s="635"/>
      <c r="EJ4" s="635"/>
      <c r="EK4" s="635"/>
      <c r="EL4" s="635"/>
      <c r="EM4" s="635"/>
      <c r="EN4" s="635"/>
      <c r="EO4" s="635"/>
      <c r="EP4" s="636"/>
      <c r="EQ4" s="328" t="s">
        <v>109</v>
      </c>
    </row>
    <row r="5" spans="1:147" ht="24" customHeight="1" thickBot="1">
      <c r="A5" s="575"/>
      <c r="B5" s="576"/>
      <c r="C5" s="576"/>
      <c r="D5" s="576"/>
      <c r="E5" s="577"/>
      <c r="F5" s="575"/>
      <c r="G5" s="576"/>
      <c r="H5" s="582"/>
      <c r="I5" s="635" t="s">
        <v>58</v>
      </c>
      <c r="J5" s="635"/>
      <c r="K5" s="635"/>
      <c r="L5" s="640"/>
      <c r="M5" s="59" t="s">
        <v>111</v>
      </c>
      <c r="N5" s="59" t="s">
        <v>114</v>
      </c>
      <c r="O5" s="21" t="s">
        <v>59</v>
      </c>
      <c r="P5" s="641" t="s">
        <v>58</v>
      </c>
      <c r="Q5" s="635"/>
      <c r="R5" s="635"/>
      <c r="S5" s="640"/>
      <c r="T5" s="59" t="s">
        <v>111</v>
      </c>
      <c r="U5" s="59" t="s">
        <v>114</v>
      </c>
      <c r="V5" s="21" t="s">
        <v>59</v>
      </c>
      <c r="W5" s="641" t="s">
        <v>58</v>
      </c>
      <c r="X5" s="635"/>
      <c r="Y5" s="635"/>
      <c r="Z5" s="640"/>
      <c r="AA5" s="59" t="s">
        <v>111</v>
      </c>
      <c r="AB5" s="59" t="s">
        <v>114</v>
      </c>
      <c r="AC5" s="156"/>
      <c r="AD5" s="141" t="s">
        <v>345</v>
      </c>
      <c r="AE5" s="401" t="s">
        <v>354</v>
      </c>
      <c r="AF5" s="635" t="s">
        <v>58</v>
      </c>
      <c r="AG5" s="635"/>
      <c r="AH5" s="635"/>
      <c r="AI5" s="640"/>
      <c r="AJ5" s="59" t="s">
        <v>111</v>
      </c>
      <c r="AK5" s="59" t="s">
        <v>114</v>
      </c>
      <c r="AL5" s="21" t="s">
        <v>59</v>
      </c>
      <c r="AM5" s="641" t="s">
        <v>58</v>
      </c>
      <c r="AN5" s="635"/>
      <c r="AO5" s="635"/>
      <c r="AP5" s="640"/>
      <c r="AQ5" s="59" t="s">
        <v>111</v>
      </c>
      <c r="AR5" s="59" t="s">
        <v>114</v>
      </c>
      <c r="AS5" s="21" t="s">
        <v>59</v>
      </c>
      <c r="AT5" s="641" t="s">
        <v>58</v>
      </c>
      <c r="AU5" s="635"/>
      <c r="AV5" s="635"/>
      <c r="AW5" s="640"/>
      <c r="AX5" s="59" t="s">
        <v>111</v>
      </c>
      <c r="AY5" s="59" t="s">
        <v>114</v>
      </c>
      <c r="AZ5" s="156"/>
      <c r="BA5" s="141" t="s">
        <v>345</v>
      </c>
      <c r="BB5" s="401" t="s">
        <v>354</v>
      </c>
      <c r="BC5" s="634" t="s">
        <v>60</v>
      </c>
      <c r="BD5" s="635"/>
      <c r="BE5" s="635"/>
      <c r="BF5" s="640"/>
      <c r="BG5" s="59" t="s">
        <v>111</v>
      </c>
      <c r="BH5" s="59" t="s">
        <v>114</v>
      </c>
      <c r="BI5" s="21" t="s">
        <v>59</v>
      </c>
      <c r="BJ5" s="642" t="s">
        <v>60</v>
      </c>
      <c r="BK5" s="635"/>
      <c r="BL5" s="635"/>
      <c r="BM5" s="640"/>
      <c r="BN5" s="59" t="s">
        <v>111</v>
      </c>
      <c r="BO5" s="59" t="s">
        <v>114</v>
      </c>
      <c r="BP5" s="21" t="s">
        <v>59</v>
      </c>
      <c r="BQ5" s="642" t="s">
        <v>60</v>
      </c>
      <c r="BR5" s="635"/>
      <c r="BS5" s="635"/>
      <c r="BT5" s="640"/>
      <c r="BU5" s="59" t="s">
        <v>111</v>
      </c>
      <c r="BV5" s="59" t="s">
        <v>114</v>
      </c>
      <c r="BW5" s="156"/>
      <c r="BX5" s="141" t="s">
        <v>345</v>
      </c>
      <c r="BY5" s="401" t="s">
        <v>354</v>
      </c>
      <c r="BZ5" s="634" t="s">
        <v>60</v>
      </c>
      <c r="CA5" s="635"/>
      <c r="CB5" s="635"/>
      <c r="CC5" s="640"/>
      <c r="CD5" s="59" t="s">
        <v>111</v>
      </c>
      <c r="CE5" s="59" t="s">
        <v>114</v>
      </c>
      <c r="CF5" s="21" t="s">
        <v>59</v>
      </c>
      <c r="CG5" s="642" t="s">
        <v>60</v>
      </c>
      <c r="CH5" s="635"/>
      <c r="CI5" s="635"/>
      <c r="CJ5" s="640"/>
      <c r="CK5" s="59" t="s">
        <v>111</v>
      </c>
      <c r="CL5" s="59" t="s">
        <v>114</v>
      </c>
      <c r="CM5" s="21" t="s">
        <v>59</v>
      </c>
      <c r="CN5" s="642" t="s">
        <v>60</v>
      </c>
      <c r="CO5" s="635"/>
      <c r="CP5" s="635"/>
      <c r="CQ5" s="640"/>
      <c r="CR5" s="59" t="s">
        <v>111</v>
      </c>
      <c r="CS5" s="59" t="s">
        <v>114</v>
      </c>
      <c r="CT5" s="156"/>
      <c r="CU5" s="141" t="s">
        <v>345</v>
      </c>
      <c r="CV5" s="401" t="s">
        <v>354</v>
      </c>
      <c r="CW5" s="634" t="s">
        <v>60</v>
      </c>
      <c r="CX5" s="635"/>
      <c r="CY5" s="635"/>
      <c r="CZ5" s="640"/>
      <c r="DA5" s="59" t="s">
        <v>111</v>
      </c>
      <c r="DB5" s="59" t="s">
        <v>114</v>
      </c>
      <c r="DC5" s="21" t="s">
        <v>59</v>
      </c>
      <c r="DD5" s="642" t="s">
        <v>60</v>
      </c>
      <c r="DE5" s="635"/>
      <c r="DF5" s="635"/>
      <c r="DG5" s="640"/>
      <c r="DH5" s="59" t="s">
        <v>111</v>
      </c>
      <c r="DI5" s="59" t="s">
        <v>114</v>
      </c>
      <c r="DJ5" s="21" t="s">
        <v>59</v>
      </c>
      <c r="DK5" s="642" t="s">
        <v>60</v>
      </c>
      <c r="DL5" s="635"/>
      <c r="DM5" s="635"/>
      <c r="DN5" s="640"/>
      <c r="DO5" s="59" t="s">
        <v>111</v>
      </c>
      <c r="DP5" s="59" t="s">
        <v>114</v>
      </c>
      <c r="DQ5" s="156"/>
      <c r="DR5" s="141" t="s">
        <v>345</v>
      </c>
      <c r="DS5" s="401" t="s">
        <v>354</v>
      </c>
      <c r="DT5" s="634" t="s">
        <v>60</v>
      </c>
      <c r="DU5" s="635"/>
      <c r="DV5" s="635"/>
      <c r="DW5" s="640"/>
      <c r="DX5" s="59" t="s">
        <v>111</v>
      </c>
      <c r="DY5" s="59" t="s">
        <v>114</v>
      </c>
      <c r="DZ5" s="21" t="s">
        <v>59</v>
      </c>
      <c r="EA5" s="642" t="s">
        <v>60</v>
      </c>
      <c r="EB5" s="635"/>
      <c r="EC5" s="635"/>
      <c r="ED5" s="640"/>
      <c r="EE5" s="59" t="s">
        <v>111</v>
      </c>
      <c r="EF5" s="59" t="s">
        <v>114</v>
      </c>
      <c r="EG5" s="21" t="s">
        <v>59</v>
      </c>
      <c r="EH5" s="642" t="s">
        <v>60</v>
      </c>
      <c r="EI5" s="635"/>
      <c r="EJ5" s="635"/>
      <c r="EK5" s="640"/>
      <c r="EL5" s="59" t="s">
        <v>111</v>
      </c>
      <c r="EM5" s="59" t="s">
        <v>114</v>
      </c>
      <c r="EN5" s="156"/>
      <c r="EO5" s="141" t="s">
        <v>345</v>
      </c>
      <c r="EP5" s="401" t="s">
        <v>354</v>
      </c>
      <c r="EQ5" s="329"/>
    </row>
    <row r="6" spans="1:147" ht="14.25" thickTop="1" thickBot="1">
      <c r="A6" s="578"/>
      <c r="B6" s="579"/>
      <c r="C6" s="579"/>
      <c r="D6" s="579"/>
      <c r="E6" s="580"/>
      <c r="F6" s="578"/>
      <c r="G6" s="579"/>
      <c r="H6" s="583"/>
      <c r="I6" s="24" t="s">
        <v>196</v>
      </c>
      <c r="J6" s="23" t="s">
        <v>63</v>
      </c>
      <c r="K6" s="24" t="s">
        <v>62</v>
      </c>
      <c r="L6" s="24" t="s">
        <v>64</v>
      </c>
      <c r="M6" s="86"/>
      <c r="N6" s="87"/>
      <c r="O6" s="87"/>
      <c r="P6" s="23" t="s">
        <v>196</v>
      </c>
      <c r="Q6" s="23" t="s">
        <v>63</v>
      </c>
      <c r="R6" s="24" t="s">
        <v>62</v>
      </c>
      <c r="S6" s="24" t="s">
        <v>64</v>
      </c>
      <c r="T6" s="86"/>
      <c r="U6" s="87"/>
      <c r="V6" s="87"/>
      <c r="W6" s="23" t="s">
        <v>196</v>
      </c>
      <c r="X6" s="23" t="s">
        <v>63</v>
      </c>
      <c r="Y6" s="24" t="s">
        <v>62</v>
      </c>
      <c r="Z6" s="24" t="s">
        <v>64</v>
      </c>
      <c r="AA6" s="86"/>
      <c r="AB6" s="87"/>
      <c r="AC6" s="94" t="s">
        <v>125</v>
      </c>
      <c r="AD6" s="95">
        <f>AD7+AD35+AD51+AD80+AD125+AD272+AD291+AD476+AD479+AD482+AD484+AD491+AD501+AD508+AD515+AD519+AD523+AD536+AD543+AD546+AD550+AD552+AD559+AD565</f>
        <v>399.86500000000024</v>
      </c>
      <c r="AE6" s="402">
        <f>AE7+AE35+AE51+AE80+AE125+AE272+AE291+AE476+AE479+AE482+AE484+AE491+AE501+AE508+AE515+AE519+AE523+AE536+AE543+AE546+AE550+AE552+AE559+AE565</f>
        <v>1239595000.0000007</v>
      </c>
      <c r="AF6" s="24" t="s">
        <v>196</v>
      </c>
      <c r="AG6" s="23" t="s">
        <v>63</v>
      </c>
      <c r="AH6" s="24" t="s">
        <v>62</v>
      </c>
      <c r="AI6" s="24" t="s">
        <v>64</v>
      </c>
      <c r="AJ6" s="86"/>
      <c r="AK6" s="87"/>
      <c r="AL6" s="87"/>
      <c r="AM6" s="23" t="s">
        <v>63</v>
      </c>
      <c r="AN6" s="23" t="s">
        <v>63</v>
      </c>
      <c r="AO6" s="24" t="s">
        <v>62</v>
      </c>
      <c r="AP6" s="24" t="s">
        <v>64</v>
      </c>
      <c r="AQ6" s="86"/>
      <c r="AR6" s="87"/>
      <c r="AS6" s="87"/>
      <c r="AT6" s="23" t="s">
        <v>63</v>
      </c>
      <c r="AU6" s="23" t="s">
        <v>63</v>
      </c>
      <c r="AV6" s="24" t="s">
        <v>62</v>
      </c>
      <c r="AW6" s="24" t="s">
        <v>64</v>
      </c>
      <c r="AX6" s="86"/>
      <c r="AY6" s="87"/>
      <c r="AZ6" s="94" t="s">
        <v>129</v>
      </c>
      <c r="BA6" s="95">
        <f>BA7+BA35+BA51+BA80+BA125+BA272+BA291+BA476+BA479+BA482+BA484+BA491+BA501+BA508+BA515+BA519+BA523+BA536+BA543+BA546+BA550+BA552+BA559+BA565</f>
        <v>1206.0343200000002</v>
      </c>
      <c r="BB6" s="402">
        <f>BB7+BB35+BB51+BB80+BB125+BB272+BB291+BB476+BB479+BB482+BB484+BB491+BB501+BB508+BB515+BB519+BB523+BB536+BB543+BB546+BB550+BB552+BB559+BB565</f>
        <v>6030171600</v>
      </c>
      <c r="BC6" s="24" t="s">
        <v>196</v>
      </c>
      <c r="BD6" s="23" t="s">
        <v>63</v>
      </c>
      <c r="BE6" s="24" t="s">
        <v>62</v>
      </c>
      <c r="BF6" s="24" t="s">
        <v>64</v>
      </c>
      <c r="BG6" s="86"/>
      <c r="BH6" s="87"/>
      <c r="BI6" s="87"/>
      <c r="BJ6" s="23" t="s">
        <v>196</v>
      </c>
      <c r="BK6" s="23" t="s">
        <v>63</v>
      </c>
      <c r="BL6" s="24" t="s">
        <v>62</v>
      </c>
      <c r="BM6" s="24" t="s">
        <v>64</v>
      </c>
      <c r="BN6" s="86"/>
      <c r="BO6" s="87"/>
      <c r="BP6" s="87"/>
      <c r="BQ6" s="23" t="s">
        <v>196</v>
      </c>
      <c r="BR6" s="23" t="s">
        <v>63</v>
      </c>
      <c r="BS6" s="24" t="s">
        <v>62</v>
      </c>
      <c r="BT6" s="24" t="s">
        <v>64</v>
      </c>
      <c r="BU6" s="86"/>
      <c r="BV6" s="87"/>
      <c r="BW6" s="94" t="s">
        <v>132</v>
      </c>
      <c r="BX6" s="95">
        <f>BX7+BX35+BX51+BX80+BX125+BX272+BX291+BX476+BX479+BX482+BX484+BX491+BX501+BX508+BX515+BX519+BX523+BX536+BX543+BX546+BX550+BX552+BX559+BX565</f>
        <v>308.08000000000004</v>
      </c>
      <c r="BY6" s="402">
        <f>BY7+BY35+BY51+BY80+BY125+BY272+BY291+BY476+BY479+BY482+BY484+BY491+BY501+BY508+BY515+BY519+BY523+BY536+BY543+BY546+BY550+BY552+BY559+BY565</f>
        <v>7412400000.0000143</v>
      </c>
      <c r="BZ6" s="24" t="s">
        <v>196</v>
      </c>
      <c r="CA6" s="23" t="s">
        <v>63</v>
      </c>
      <c r="CB6" s="24" t="s">
        <v>62</v>
      </c>
      <c r="CC6" s="24" t="s">
        <v>64</v>
      </c>
      <c r="CD6" s="86"/>
      <c r="CE6" s="87"/>
      <c r="CF6" s="87"/>
      <c r="CG6" s="23" t="s">
        <v>196</v>
      </c>
      <c r="CH6" s="23" t="s">
        <v>63</v>
      </c>
      <c r="CI6" s="24" t="s">
        <v>62</v>
      </c>
      <c r="CJ6" s="24" t="s">
        <v>64</v>
      </c>
      <c r="CK6" s="86"/>
      <c r="CL6" s="87"/>
      <c r="CM6" s="87"/>
      <c r="CN6" s="23" t="s">
        <v>196</v>
      </c>
      <c r="CO6" s="23" t="s">
        <v>63</v>
      </c>
      <c r="CP6" s="24" t="s">
        <v>62</v>
      </c>
      <c r="CQ6" s="24" t="s">
        <v>64</v>
      </c>
      <c r="CR6" s="86"/>
      <c r="CS6" s="87"/>
      <c r="CT6" s="94" t="s">
        <v>121</v>
      </c>
      <c r="CU6" s="95">
        <f>CU7+CU35+CU51+CU80+CU125+CU272+CU291+CU476+CU479+CU482+CU484+CU491+CU501+CU508+CU515+CU519+CU523+CU536+CU543+CU546+CU550+CU552+CU559+CU565</f>
        <v>6.089999999999975</v>
      </c>
      <c r="CV6" s="402">
        <f>CV7+CV35+CV51+CV80+CV125+CV272+CV291+CV476+CV479+CV482+CV484+CV491+CV501+CV508+CV515+CV519+CV523+CV536+CV543+CV546+CV550+CV552+CV559+CV565</f>
        <v>24359999.999999899</v>
      </c>
      <c r="CW6" s="24" t="s">
        <v>196</v>
      </c>
      <c r="CX6" s="23" t="s">
        <v>63</v>
      </c>
      <c r="CY6" s="24" t="s">
        <v>62</v>
      </c>
      <c r="CZ6" s="24" t="s">
        <v>64</v>
      </c>
      <c r="DA6" s="86"/>
      <c r="DB6" s="87"/>
      <c r="DC6" s="87"/>
      <c r="DD6" s="23" t="s">
        <v>196</v>
      </c>
      <c r="DE6" s="23" t="s">
        <v>63</v>
      </c>
      <c r="DF6" s="24" t="s">
        <v>62</v>
      </c>
      <c r="DG6" s="24" t="s">
        <v>64</v>
      </c>
      <c r="DH6" s="86"/>
      <c r="DI6" s="87"/>
      <c r="DJ6" s="87"/>
      <c r="DK6" s="23" t="s">
        <v>196</v>
      </c>
      <c r="DL6" s="23" t="s">
        <v>63</v>
      </c>
      <c r="DM6" s="24" t="s">
        <v>62</v>
      </c>
      <c r="DN6" s="24" t="s">
        <v>64</v>
      </c>
      <c r="DO6" s="86"/>
      <c r="DP6" s="87"/>
      <c r="DQ6" s="94" t="s">
        <v>127</v>
      </c>
      <c r="DR6" s="95">
        <f>DR7+DR35+DR51+DR80+DR125+DR272+DR291+DR476+DR479+DR482+DR484+DR491+DR501+DR508+DR515+DR519+DR523+DR536+DR543+DR546+DR550+DR552+DR559+DR565</f>
        <v>1183.7550000000001</v>
      </c>
      <c r="DS6" s="402">
        <f>DS7+DS35+DS51+DS80+DS125+DS272+DS291+DS476+DS479+DS482+DS484+DS491+DS501+DS508+DS515+DS519+DS523+DS536+DS543+DS546+DS550+DS552+DS559+DS565</f>
        <v>2367510000</v>
      </c>
      <c r="DT6" s="24" t="s">
        <v>196</v>
      </c>
      <c r="DU6" s="23" t="s">
        <v>63</v>
      </c>
      <c r="DV6" s="24" t="s">
        <v>62</v>
      </c>
      <c r="DW6" s="24" t="s">
        <v>64</v>
      </c>
      <c r="DX6" s="86"/>
      <c r="DY6" s="87"/>
      <c r="DZ6" s="87"/>
      <c r="EA6" s="23" t="s">
        <v>196</v>
      </c>
      <c r="EB6" s="23" t="s">
        <v>63</v>
      </c>
      <c r="EC6" s="24" t="s">
        <v>62</v>
      </c>
      <c r="ED6" s="24" t="s">
        <v>64</v>
      </c>
      <c r="EE6" s="86"/>
      <c r="EF6" s="87"/>
      <c r="EG6" s="87"/>
      <c r="EH6" s="23" t="s">
        <v>196</v>
      </c>
      <c r="EI6" s="23" t="s">
        <v>63</v>
      </c>
      <c r="EJ6" s="24" t="s">
        <v>62</v>
      </c>
      <c r="EK6" s="24" t="s">
        <v>64</v>
      </c>
      <c r="EL6" s="86"/>
      <c r="EM6" s="87"/>
      <c r="EN6" s="90" t="s">
        <v>128</v>
      </c>
      <c r="EO6" s="95">
        <f>EO7+EO35+EO51+EO80+EO125+EO272+EO291+EO476+EO479+EO482+EO484+EO491+EO501+EO508+EO515+EO519+EO523+EO536+EO543+EO546+EO550+EO552+EO559+EO565</f>
        <v>0</v>
      </c>
      <c r="EP6" s="402">
        <f>EP7+EP35+EP51+EP80+EP125+EP272+EP291+EP476+EP479+EP482+EP484+EP491+EP501+EP508+EP515+EP519+EP523+EP536+EP543+EP546+EP550+EP552+EP559+EP565</f>
        <v>0</v>
      </c>
      <c r="EQ6" s="330"/>
    </row>
    <row r="7" spans="1:147" ht="42" customHeight="1" thickTop="1" thickBot="1">
      <c r="A7" s="1" t="s">
        <v>33</v>
      </c>
      <c r="B7" s="1"/>
      <c r="C7" s="2" t="s">
        <v>48</v>
      </c>
      <c r="D7" s="1">
        <v>1</v>
      </c>
      <c r="E7" s="2" t="s">
        <v>35</v>
      </c>
      <c r="F7" s="38" t="s">
        <v>108</v>
      </c>
      <c r="G7" s="2" t="s">
        <v>34</v>
      </c>
      <c r="H7" s="303" t="s">
        <v>188</v>
      </c>
      <c r="I7" s="93"/>
      <c r="J7" s="2"/>
      <c r="K7" s="2"/>
      <c r="L7" s="2"/>
      <c r="M7" s="38" t="s">
        <v>116</v>
      </c>
      <c r="N7" s="81">
        <f>N8+N11+N19+N32</f>
        <v>1.6119999999999788</v>
      </c>
      <c r="O7" s="81">
        <f>O8+O11+O19+O32</f>
        <v>4835999.9999999367</v>
      </c>
      <c r="P7" s="2"/>
      <c r="Q7" s="2"/>
      <c r="R7" s="2"/>
      <c r="S7" s="2"/>
      <c r="T7" s="38" t="s">
        <v>116</v>
      </c>
      <c r="U7" s="81">
        <f>U8+U11+U19+U32</f>
        <v>0</v>
      </c>
      <c r="V7" s="81">
        <f>V8+V11+V19+V32</f>
        <v>0</v>
      </c>
      <c r="W7" s="2"/>
      <c r="X7" s="2"/>
      <c r="Y7" s="2"/>
      <c r="Z7" s="2"/>
      <c r="AA7" s="38" t="s">
        <v>116</v>
      </c>
      <c r="AB7" s="81">
        <f>AB8+AB11+AB19+AB32</f>
        <v>45.699999999999989</v>
      </c>
      <c r="AC7" s="91" t="s">
        <v>130</v>
      </c>
      <c r="AD7" s="92">
        <f>AB7+U7+N7</f>
        <v>47.311999999999969</v>
      </c>
      <c r="AE7" s="92">
        <f>AE8+V7+O7</f>
        <v>141935999.99999991</v>
      </c>
      <c r="AF7" s="93"/>
      <c r="AG7" s="2"/>
      <c r="AH7" s="2"/>
      <c r="AI7" s="2"/>
      <c r="AJ7" s="38" t="s">
        <v>116</v>
      </c>
      <c r="AK7" s="81">
        <f>AK8+AK11+AK19+AK32</f>
        <v>19.824999999999999</v>
      </c>
      <c r="AL7" s="81">
        <f>AL8+AL11+AL19+AL32</f>
        <v>99125000</v>
      </c>
      <c r="AM7" s="2"/>
      <c r="AN7" s="2"/>
      <c r="AO7" s="2"/>
      <c r="AP7" s="2"/>
      <c r="AQ7" s="38" t="s">
        <v>116</v>
      </c>
      <c r="AR7" s="81">
        <f>AR8+AR11+AR19+AR32</f>
        <v>18.117000000000001</v>
      </c>
      <c r="AS7" s="81">
        <f>AS8+AS11+AS19+AS32</f>
        <v>90585000</v>
      </c>
      <c r="AT7" s="2"/>
      <c r="AU7" s="2"/>
      <c r="AV7" s="2"/>
      <c r="AW7" s="2"/>
      <c r="AX7" s="38" t="s">
        <v>116</v>
      </c>
      <c r="AY7" s="81">
        <f>AY8+AY11+AY19+AY32</f>
        <v>130.68299999999999</v>
      </c>
      <c r="AZ7" s="91" t="s">
        <v>131</v>
      </c>
      <c r="BA7" s="92">
        <f>AY7+AR7+AK7</f>
        <v>168.62499999999997</v>
      </c>
      <c r="BB7" s="92">
        <f>BB8+AS7+AL7</f>
        <v>843125000</v>
      </c>
      <c r="BC7" s="93"/>
      <c r="BD7" s="2"/>
      <c r="BE7" s="2"/>
      <c r="BF7" s="2"/>
      <c r="BG7" s="38" t="s">
        <v>116</v>
      </c>
      <c r="BH7" s="81">
        <f>BH8+BH11+BH19+BH32</f>
        <v>2.48</v>
      </c>
      <c r="BI7" s="81">
        <f>BI8+BI11+BI19+BI32</f>
        <v>74400000</v>
      </c>
      <c r="BJ7" s="2"/>
      <c r="BK7" s="2"/>
      <c r="BL7" s="2"/>
      <c r="BM7" s="2"/>
      <c r="BN7" s="38" t="s">
        <v>116</v>
      </c>
      <c r="BO7" s="81">
        <f>BO8+BO11+BO19+BO32</f>
        <v>0.9</v>
      </c>
      <c r="BP7" s="81">
        <f>BP8+BP11+BP19+BP32</f>
        <v>27000000</v>
      </c>
      <c r="BQ7" s="2"/>
      <c r="BR7" s="2"/>
      <c r="BS7" s="2"/>
      <c r="BT7" s="2"/>
      <c r="BU7" s="38" t="s">
        <v>116</v>
      </c>
      <c r="BV7" s="81">
        <f>BV8+BV11+BV19+BV32</f>
        <v>12.1</v>
      </c>
      <c r="BW7" s="91" t="s">
        <v>133</v>
      </c>
      <c r="BX7" s="92">
        <f>BV7+BO7+BH7</f>
        <v>15.48</v>
      </c>
      <c r="BY7" s="92">
        <f>BY8+BP7+BI7</f>
        <v>314400000</v>
      </c>
      <c r="BZ7" s="93"/>
      <c r="CA7" s="2"/>
      <c r="CB7" s="2"/>
      <c r="CC7" s="2"/>
      <c r="CD7" s="38" t="s">
        <v>116</v>
      </c>
      <c r="CE7" s="81">
        <f>CE8+CE11+CE19+CE32</f>
        <v>0</v>
      </c>
      <c r="CF7" s="81">
        <f>CF8+CF11+CF19+CF32</f>
        <v>0</v>
      </c>
      <c r="CG7" s="2"/>
      <c r="CH7" s="2"/>
      <c r="CI7" s="2"/>
      <c r="CJ7" s="2"/>
      <c r="CK7" s="38" t="s">
        <v>116</v>
      </c>
      <c r="CL7" s="81">
        <f>CL8+CL11+CL19+CL32</f>
        <v>0</v>
      </c>
      <c r="CM7" s="81">
        <f>CM8+CM11+CM19+CM32</f>
        <v>0</v>
      </c>
      <c r="CN7" s="2"/>
      <c r="CO7" s="2"/>
      <c r="CP7" s="2"/>
      <c r="CQ7" s="2"/>
      <c r="CR7" s="38" t="s">
        <v>116</v>
      </c>
      <c r="CS7" s="81">
        <f>CS8+CS11+CS19+CS32</f>
        <v>0</v>
      </c>
      <c r="CT7" s="91" t="s">
        <v>134</v>
      </c>
      <c r="CU7" s="92">
        <f>CS7+CL7+CE7</f>
        <v>0</v>
      </c>
      <c r="CV7" s="92">
        <f>CV8+CM7+CF7</f>
        <v>0</v>
      </c>
      <c r="CW7" s="93"/>
      <c r="CX7" s="2"/>
      <c r="CY7" s="2"/>
      <c r="CZ7" s="2"/>
      <c r="DA7" s="38" t="s">
        <v>116</v>
      </c>
      <c r="DB7" s="89">
        <f>DB8+DB11+DB19+DB32</f>
        <v>0</v>
      </c>
      <c r="DC7" s="89">
        <f>DC8+DC11+DC19+DC32</f>
        <v>0</v>
      </c>
      <c r="DD7" s="2"/>
      <c r="DE7" s="2"/>
      <c r="DF7" s="2"/>
      <c r="DG7" s="2"/>
      <c r="DH7" s="38" t="s">
        <v>116</v>
      </c>
      <c r="DI7" s="89">
        <f>DI8+DI11+DI19+DI32</f>
        <v>0</v>
      </c>
      <c r="DJ7" s="89">
        <f>DJ8+DJ11+DJ19+DJ32</f>
        <v>0</v>
      </c>
      <c r="DK7" s="2"/>
      <c r="DL7" s="2"/>
      <c r="DM7" s="2"/>
      <c r="DN7" s="2"/>
      <c r="DO7" s="38" t="s">
        <v>116</v>
      </c>
      <c r="DP7" s="89">
        <f>DP8+DP11+DP19+DP32</f>
        <v>73.7</v>
      </c>
      <c r="DQ7" s="91" t="s">
        <v>135</v>
      </c>
      <c r="DR7" s="92">
        <f>DP7+DI7+DB7</f>
        <v>73.7</v>
      </c>
      <c r="DS7" s="92">
        <f>DS8+DJ7+DC7</f>
        <v>147400000</v>
      </c>
      <c r="DT7" s="93"/>
      <c r="DU7" s="2"/>
      <c r="DV7" s="2"/>
      <c r="DW7" s="2"/>
      <c r="DX7" s="38" t="s">
        <v>116</v>
      </c>
      <c r="DY7" s="89">
        <f>DY8+DY11+DY19+DY32</f>
        <v>0</v>
      </c>
      <c r="DZ7" s="89">
        <f>DZ8+DZ11+DZ19+DZ32</f>
        <v>0</v>
      </c>
      <c r="EA7" s="2"/>
      <c r="EB7" s="2"/>
      <c r="EC7" s="2"/>
      <c r="ED7" s="2"/>
      <c r="EE7" s="38" t="s">
        <v>116</v>
      </c>
      <c r="EF7" s="89">
        <f>EF8+EF11+EF19+EF32</f>
        <v>0</v>
      </c>
      <c r="EG7" s="89">
        <f>EG8+EG11+EG19+EG32</f>
        <v>0</v>
      </c>
      <c r="EH7" s="2"/>
      <c r="EI7" s="2"/>
      <c r="EJ7" s="2"/>
      <c r="EK7" s="2"/>
      <c r="EL7" s="38" t="s">
        <v>116</v>
      </c>
      <c r="EM7" s="89">
        <f>EM8+EM11+EM19+EM32</f>
        <v>0</v>
      </c>
      <c r="EN7" s="91" t="s">
        <v>136</v>
      </c>
      <c r="EO7" s="92">
        <f>EM7+EF7+DY7</f>
        <v>0</v>
      </c>
      <c r="EP7" s="92">
        <f>EP8+EG7+DZ7</f>
        <v>0</v>
      </c>
      <c r="EQ7" s="331"/>
    </row>
    <row r="8" spans="1:147" ht="23.25" thickTop="1">
      <c r="A8" s="64" t="s">
        <v>33</v>
      </c>
      <c r="B8" s="64" t="s">
        <v>14</v>
      </c>
      <c r="C8" s="120" t="s">
        <v>48</v>
      </c>
      <c r="D8" s="117">
        <v>101</v>
      </c>
      <c r="E8" s="119" t="s">
        <v>35</v>
      </c>
      <c r="F8" s="119" t="s">
        <v>108</v>
      </c>
      <c r="G8" s="119" t="s">
        <v>34</v>
      </c>
      <c r="H8" s="305" t="s">
        <v>188</v>
      </c>
      <c r="I8" s="399"/>
      <c r="J8" s="88"/>
      <c r="K8" s="88"/>
      <c r="L8" s="88"/>
      <c r="M8" s="80" t="s">
        <v>115</v>
      </c>
      <c r="N8" s="79">
        <f>SUM(N9:N10)</f>
        <v>0</v>
      </c>
      <c r="O8" s="79">
        <f>SUM(O9:O10)</f>
        <v>0</v>
      </c>
      <c r="P8" s="88"/>
      <c r="Q8" s="88"/>
      <c r="R8" s="88"/>
      <c r="S8" s="88"/>
      <c r="T8" s="80" t="s">
        <v>115</v>
      </c>
      <c r="U8" s="79">
        <f>SUM(U9:U10)</f>
        <v>0</v>
      </c>
      <c r="V8" s="79">
        <f>SUM(V9:V10)</f>
        <v>0</v>
      </c>
      <c r="W8" s="88"/>
      <c r="X8" s="88"/>
      <c r="Y8" s="88"/>
      <c r="Z8" s="88"/>
      <c r="AA8" s="80" t="s">
        <v>115</v>
      </c>
      <c r="AB8" s="79">
        <f>SUM(AB9:AB10)</f>
        <v>0</v>
      </c>
      <c r="AC8" s="79">
        <f>SUM(AC9:AC10)</f>
        <v>0</v>
      </c>
      <c r="AD8" s="38" t="s">
        <v>116</v>
      </c>
      <c r="AE8" s="346">
        <f>AC8+AC11+AC19+AC32</f>
        <v>137099999.99999997</v>
      </c>
      <c r="AF8" s="399"/>
      <c r="AG8" s="88"/>
      <c r="AH8" s="88"/>
      <c r="AI8" s="88"/>
      <c r="AJ8" s="80" t="s">
        <v>115</v>
      </c>
      <c r="AK8" s="79">
        <f>SUM(AK9:AK10)</f>
        <v>0</v>
      </c>
      <c r="AL8" s="79">
        <f>SUM(AL9:AL10)</f>
        <v>0</v>
      </c>
      <c r="AM8" s="88"/>
      <c r="AN8" s="88"/>
      <c r="AO8" s="88"/>
      <c r="AP8" s="88"/>
      <c r="AQ8" s="80" t="s">
        <v>115</v>
      </c>
      <c r="AR8" s="79">
        <f>SUM(AR9:AR10)</f>
        <v>0</v>
      </c>
      <c r="AS8" s="79">
        <f>SUM(AS9:AS10)</f>
        <v>0</v>
      </c>
      <c r="AT8" s="88"/>
      <c r="AU8" s="88"/>
      <c r="AV8" s="88"/>
      <c r="AW8" s="88"/>
      <c r="AX8" s="80" t="s">
        <v>115</v>
      </c>
      <c r="AY8" s="79">
        <f>SUM(AY9:AY10)</f>
        <v>0</v>
      </c>
      <c r="AZ8" s="79">
        <f>SUM(AZ9:AZ10)</f>
        <v>0</v>
      </c>
      <c r="BA8" s="38" t="s">
        <v>116</v>
      </c>
      <c r="BB8" s="346">
        <f>AZ8+AZ11+AZ19+AZ32</f>
        <v>653415000</v>
      </c>
      <c r="BC8" s="399"/>
      <c r="BD8" s="88"/>
      <c r="BE8" s="88"/>
      <c r="BF8" s="88"/>
      <c r="BG8" s="80" t="s">
        <v>115</v>
      </c>
      <c r="BH8" s="79">
        <f>SUM(BH9:BH10)</f>
        <v>0</v>
      </c>
      <c r="BI8" s="79">
        <f>SUM(BI9:BI10)</f>
        <v>0</v>
      </c>
      <c r="BJ8" s="88"/>
      <c r="BK8" s="88"/>
      <c r="BL8" s="88"/>
      <c r="BM8" s="88"/>
      <c r="BN8" s="80" t="s">
        <v>115</v>
      </c>
      <c r="BO8" s="79">
        <f>SUM(BO9:BO10)</f>
        <v>0</v>
      </c>
      <c r="BP8" s="79">
        <f>SUM(BP9:BP10)</f>
        <v>0</v>
      </c>
      <c r="BQ8" s="88"/>
      <c r="BR8" s="88"/>
      <c r="BS8" s="88"/>
      <c r="BT8" s="88"/>
      <c r="BU8" s="80" t="s">
        <v>115</v>
      </c>
      <c r="BV8" s="79">
        <f>SUM(BV9:BV10)</f>
        <v>0</v>
      </c>
      <c r="BW8" s="79">
        <f>SUM(BW9:BW10)</f>
        <v>0</v>
      </c>
      <c r="BX8" s="38" t="s">
        <v>116</v>
      </c>
      <c r="BY8" s="346">
        <f>BW8+BW11+BW19+BW32</f>
        <v>213000000</v>
      </c>
      <c r="BZ8" s="399"/>
      <c r="CA8" s="88"/>
      <c r="CB8" s="88"/>
      <c r="CC8" s="88"/>
      <c r="CD8" s="80" t="s">
        <v>115</v>
      </c>
      <c r="CE8" s="79">
        <f>SUM(CE9:CE10)</f>
        <v>0</v>
      </c>
      <c r="CF8" s="79">
        <f>SUM(CF9:CF10)</f>
        <v>0</v>
      </c>
      <c r="CG8" s="88"/>
      <c r="CH8" s="88"/>
      <c r="CI8" s="88"/>
      <c r="CJ8" s="88"/>
      <c r="CK8" s="80" t="s">
        <v>115</v>
      </c>
      <c r="CL8" s="79">
        <f>SUM(CL9:CL10)</f>
        <v>0</v>
      </c>
      <c r="CM8" s="79">
        <f>SUM(CM9:CM10)</f>
        <v>0</v>
      </c>
      <c r="CN8" s="88"/>
      <c r="CO8" s="88"/>
      <c r="CP8" s="88"/>
      <c r="CQ8" s="88"/>
      <c r="CR8" s="80" t="s">
        <v>115</v>
      </c>
      <c r="CS8" s="79">
        <f>SUM(CS9:CS10)</f>
        <v>0</v>
      </c>
      <c r="CT8" s="79">
        <f>SUM(CT9:CT10)</f>
        <v>0</v>
      </c>
      <c r="CU8" s="38" t="s">
        <v>116</v>
      </c>
      <c r="CV8" s="346">
        <f>CT8+CT11+CT19+CT32</f>
        <v>0</v>
      </c>
      <c r="CW8" s="399"/>
      <c r="CX8" s="88"/>
      <c r="CY8" s="88"/>
      <c r="CZ8" s="88"/>
      <c r="DA8" s="80" t="s">
        <v>115</v>
      </c>
      <c r="DB8" s="79">
        <f>SUM(DB9:DB10)</f>
        <v>0</v>
      </c>
      <c r="DC8" s="79">
        <f>SUM(DC9:DC10)</f>
        <v>0</v>
      </c>
      <c r="DD8" s="88"/>
      <c r="DE8" s="88"/>
      <c r="DF8" s="88"/>
      <c r="DG8" s="88"/>
      <c r="DH8" s="80" t="s">
        <v>115</v>
      </c>
      <c r="DI8" s="79">
        <f>SUM(DI9:DI10)</f>
        <v>0</v>
      </c>
      <c r="DJ8" s="79">
        <f>SUM(DJ9:DJ10)</f>
        <v>0</v>
      </c>
      <c r="DK8" s="88"/>
      <c r="DL8" s="88"/>
      <c r="DM8" s="88"/>
      <c r="DN8" s="88"/>
      <c r="DO8" s="80" t="s">
        <v>115</v>
      </c>
      <c r="DP8" s="79">
        <f>SUM(DP9:DP10)</f>
        <v>0</v>
      </c>
      <c r="DQ8" s="79">
        <f>SUM(DQ9:DQ10)</f>
        <v>0</v>
      </c>
      <c r="DR8" s="38" t="s">
        <v>116</v>
      </c>
      <c r="DS8" s="346">
        <f>DQ8+DQ11+DQ19+DQ32</f>
        <v>147400000</v>
      </c>
      <c r="DT8" s="399"/>
      <c r="DU8" s="88"/>
      <c r="DV8" s="88"/>
      <c r="DW8" s="88"/>
      <c r="DX8" s="80" t="s">
        <v>115</v>
      </c>
      <c r="DY8" s="79">
        <f>SUM(DY11:DY19)</f>
        <v>0</v>
      </c>
      <c r="DZ8" s="79">
        <f>SUM(DZ11:DZ19)</f>
        <v>0</v>
      </c>
      <c r="EA8" s="88"/>
      <c r="EB8" s="88"/>
      <c r="EC8" s="88"/>
      <c r="ED8" s="88"/>
      <c r="EE8" s="80" t="s">
        <v>115</v>
      </c>
      <c r="EF8" s="79">
        <f>SUM(EF11:EF19)</f>
        <v>0</v>
      </c>
      <c r="EG8" s="79">
        <f>SUM(EG11:EG19)</f>
        <v>0</v>
      </c>
      <c r="EH8" s="88"/>
      <c r="EI8" s="88"/>
      <c r="EJ8" s="88"/>
      <c r="EK8" s="88"/>
      <c r="EL8" s="80" t="s">
        <v>115</v>
      </c>
      <c r="EM8" s="79">
        <f>SUM(EM11:EM19)</f>
        <v>0</v>
      </c>
      <c r="EN8" s="79">
        <f>SUM(EN11:EN19)</f>
        <v>0</v>
      </c>
      <c r="EO8" s="38" t="s">
        <v>116</v>
      </c>
      <c r="EP8" s="346">
        <f>EN8+EN11+EN19+EN32</f>
        <v>0</v>
      </c>
      <c r="EQ8" s="332"/>
    </row>
    <row r="9" spans="1:147" ht="15">
      <c r="A9" s="8" t="s">
        <v>33</v>
      </c>
      <c r="B9" s="8" t="s">
        <v>14</v>
      </c>
      <c r="C9" s="8"/>
      <c r="D9" s="199">
        <v>101</v>
      </c>
      <c r="E9" s="118" t="s">
        <v>35</v>
      </c>
      <c r="F9" s="118" t="s">
        <v>108</v>
      </c>
      <c r="G9" s="118" t="s">
        <v>34</v>
      </c>
      <c r="H9" s="307" t="s">
        <v>188</v>
      </c>
      <c r="I9" s="400"/>
      <c r="J9" s="114"/>
      <c r="K9" s="114"/>
      <c r="L9" s="114"/>
      <c r="M9" s="112"/>
      <c r="N9" s="113"/>
      <c r="O9" s="113"/>
      <c r="P9" s="114"/>
      <c r="Q9" s="114"/>
      <c r="R9" s="114"/>
      <c r="S9" s="114"/>
      <c r="T9" s="112"/>
      <c r="U9" s="113"/>
      <c r="V9" s="113"/>
      <c r="W9" s="114"/>
      <c r="X9" s="114"/>
      <c r="Y9" s="114"/>
      <c r="Z9" s="114"/>
      <c r="AA9" s="112"/>
      <c r="AB9" s="113"/>
      <c r="AC9" s="122"/>
      <c r="AD9" s="123"/>
      <c r="AE9" s="394"/>
      <c r="AF9" s="400"/>
      <c r="AG9" s="114"/>
      <c r="AH9" s="114"/>
      <c r="AI9" s="114"/>
      <c r="AJ9" s="112"/>
      <c r="AK9" s="113"/>
      <c r="AL9" s="113"/>
      <c r="AM9" s="114"/>
      <c r="AN9" s="114"/>
      <c r="AO9" s="114"/>
      <c r="AP9" s="114"/>
      <c r="AQ9" s="112"/>
      <c r="AR9" s="113"/>
      <c r="AS9" s="113"/>
      <c r="AT9" s="114"/>
      <c r="AU9" s="114"/>
      <c r="AV9" s="114"/>
      <c r="AW9" s="114"/>
      <c r="AX9" s="112"/>
      <c r="AY9" s="113"/>
      <c r="AZ9" s="113"/>
      <c r="BA9" s="123"/>
      <c r="BB9" s="394"/>
      <c r="BC9" s="400"/>
      <c r="BD9" s="114"/>
      <c r="BE9" s="114"/>
      <c r="BF9" s="114"/>
      <c r="BG9" s="112"/>
      <c r="BH9" s="113"/>
      <c r="BI9" s="113"/>
      <c r="BJ9" s="114"/>
      <c r="BK9" s="114"/>
      <c r="BL9" s="114"/>
      <c r="BM9" s="114"/>
      <c r="BN9" s="112"/>
      <c r="BO9" s="113"/>
      <c r="BP9" s="113"/>
      <c r="BQ9" s="114"/>
      <c r="BR9" s="114"/>
      <c r="BS9" s="114"/>
      <c r="BT9" s="114"/>
      <c r="BU9" s="112"/>
      <c r="BV9" s="113"/>
      <c r="BW9" s="113"/>
      <c r="BX9" s="123"/>
      <c r="BY9" s="394"/>
      <c r="BZ9" s="400"/>
      <c r="CA9" s="114"/>
      <c r="CB9" s="114"/>
      <c r="CC9" s="114"/>
      <c r="CD9" s="112"/>
      <c r="CE9" s="113"/>
      <c r="CF9" s="113"/>
      <c r="CG9" s="114"/>
      <c r="CH9" s="114"/>
      <c r="CI9" s="114"/>
      <c r="CJ9" s="114"/>
      <c r="CK9" s="112"/>
      <c r="CL9" s="113"/>
      <c r="CM9" s="113"/>
      <c r="CN9" s="114"/>
      <c r="CO9" s="114"/>
      <c r="CP9" s="114"/>
      <c r="CQ9" s="114"/>
      <c r="CR9" s="112"/>
      <c r="CS9" s="113"/>
      <c r="CT9" s="113"/>
      <c r="CU9" s="123"/>
      <c r="CV9" s="394"/>
      <c r="CW9" s="400"/>
      <c r="CX9" s="114"/>
      <c r="CY9" s="114"/>
      <c r="CZ9" s="114"/>
      <c r="DA9" s="112"/>
      <c r="DB9" s="113"/>
      <c r="DC9" s="113"/>
      <c r="DD9" s="114"/>
      <c r="DE9" s="114"/>
      <c r="DF9" s="114"/>
      <c r="DG9" s="114"/>
      <c r="DH9" s="112"/>
      <c r="DI9" s="113"/>
      <c r="DJ9" s="113"/>
      <c r="DK9" s="114"/>
      <c r="DL9" s="114"/>
      <c r="DM9" s="114"/>
      <c r="DN9" s="114"/>
      <c r="DO9" s="112"/>
      <c r="DP9" s="113"/>
      <c r="DQ9" s="122"/>
      <c r="DR9" s="123"/>
      <c r="DS9" s="394"/>
      <c r="DT9" s="400"/>
      <c r="DU9" s="114"/>
      <c r="DV9" s="114"/>
      <c r="DW9" s="114"/>
      <c r="DX9" s="112"/>
      <c r="DY9" s="113"/>
      <c r="DZ9" s="113"/>
      <c r="EA9" s="114"/>
      <c r="EB9" s="114"/>
      <c r="EC9" s="114"/>
      <c r="ED9" s="114"/>
      <c r="EE9" s="112"/>
      <c r="EF9" s="113"/>
      <c r="EG9" s="113"/>
      <c r="EH9" s="114"/>
      <c r="EI9" s="114"/>
      <c r="EJ9" s="114"/>
      <c r="EK9" s="114"/>
      <c r="EL9" s="112"/>
      <c r="EM9" s="113"/>
      <c r="EN9" s="122"/>
      <c r="EO9" s="123"/>
      <c r="EP9" s="394"/>
      <c r="EQ9" s="333"/>
    </row>
    <row r="10" spans="1:147" ht="15">
      <c r="A10" s="8" t="s">
        <v>33</v>
      </c>
      <c r="B10" s="8" t="s">
        <v>14</v>
      </c>
      <c r="C10" s="8"/>
      <c r="D10" s="199">
        <v>101</v>
      </c>
      <c r="E10" s="118" t="s">
        <v>35</v>
      </c>
      <c r="F10" s="118" t="s">
        <v>108</v>
      </c>
      <c r="G10" s="118" t="s">
        <v>34</v>
      </c>
      <c r="H10" s="307" t="s">
        <v>188</v>
      </c>
      <c r="I10" s="400"/>
      <c r="J10" s="114"/>
      <c r="K10" s="114"/>
      <c r="L10" s="114"/>
      <c r="M10" s="112"/>
      <c r="N10" s="113"/>
      <c r="O10" s="113"/>
      <c r="P10" s="114"/>
      <c r="Q10" s="114"/>
      <c r="R10" s="114"/>
      <c r="S10" s="114"/>
      <c r="T10" s="112"/>
      <c r="U10" s="113"/>
      <c r="V10" s="113"/>
      <c r="W10" s="114"/>
      <c r="X10" s="114"/>
      <c r="Y10" s="114"/>
      <c r="Z10" s="114"/>
      <c r="AA10" s="112"/>
      <c r="AB10" s="113"/>
      <c r="AC10" s="122"/>
      <c r="AD10" s="123"/>
      <c r="AE10" s="394"/>
      <c r="AF10" s="400"/>
      <c r="AG10" s="114"/>
      <c r="AH10" s="114"/>
      <c r="AI10" s="114"/>
      <c r="AJ10" s="112"/>
      <c r="AK10" s="113"/>
      <c r="AL10" s="113"/>
      <c r="AM10" s="114"/>
      <c r="AN10" s="114"/>
      <c r="AO10" s="114"/>
      <c r="AP10" s="114"/>
      <c r="AQ10" s="112"/>
      <c r="AR10" s="113"/>
      <c r="AS10" s="113"/>
      <c r="AT10" s="114"/>
      <c r="AU10" s="114"/>
      <c r="AV10" s="114"/>
      <c r="AW10" s="114"/>
      <c r="AX10" s="112"/>
      <c r="AY10" s="113"/>
      <c r="AZ10" s="113"/>
      <c r="BA10" s="123"/>
      <c r="BB10" s="394"/>
      <c r="BC10" s="400"/>
      <c r="BD10" s="114"/>
      <c r="BE10" s="114"/>
      <c r="BF10" s="114"/>
      <c r="BG10" s="112"/>
      <c r="BH10" s="113"/>
      <c r="BI10" s="113"/>
      <c r="BJ10" s="114"/>
      <c r="BK10" s="114"/>
      <c r="BL10" s="114"/>
      <c r="BM10" s="114"/>
      <c r="BN10" s="112"/>
      <c r="BO10" s="113"/>
      <c r="BP10" s="113"/>
      <c r="BQ10" s="114"/>
      <c r="BR10" s="114"/>
      <c r="BS10" s="114"/>
      <c r="BT10" s="114"/>
      <c r="BU10" s="112"/>
      <c r="BV10" s="113"/>
      <c r="BW10" s="113"/>
      <c r="BX10" s="123"/>
      <c r="BY10" s="394"/>
      <c r="BZ10" s="400"/>
      <c r="CA10" s="114"/>
      <c r="CB10" s="114"/>
      <c r="CC10" s="114"/>
      <c r="CD10" s="112"/>
      <c r="CE10" s="113"/>
      <c r="CF10" s="113"/>
      <c r="CG10" s="114"/>
      <c r="CH10" s="114"/>
      <c r="CI10" s="114"/>
      <c r="CJ10" s="114"/>
      <c r="CK10" s="112"/>
      <c r="CL10" s="113"/>
      <c r="CM10" s="113"/>
      <c r="CN10" s="114"/>
      <c r="CO10" s="114"/>
      <c r="CP10" s="114"/>
      <c r="CQ10" s="114"/>
      <c r="CR10" s="112"/>
      <c r="CS10" s="113"/>
      <c r="CT10" s="113"/>
      <c r="CU10" s="123"/>
      <c r="CV10" s="394"/>
      <c r="CW10" s="400"/>
      <c r="CX10" s="114"/>
      <c r="CY10" s="114"/>
      <c r="CZ10" s="114"/>
      <c r="DA10" s="112"/>
      <c r="DB10" s="113"/>
      <c r="DC10" s="113"/>
      <c r="DD10" s="114"/>
      <c r="DE10" s="114"/>
      <c r="DF10" s="114"/>
      <c r="DG10" s="114"/>
      <c r="DH10" s="112"/>
      <c r="DI10" s="113"/>
      <c r="DJ10" s="113"/>
      <c r="DK10" s="114"/>
      <c r="DL10" s="114"/>
      <c r="DM10" s="114"/>
      <c r="DN10" s="114"/>
      <c r="DO10" s="112"/>
      <c r="DP10" s="113"/>
      <c r="DQ10" s="122"/>
      <c r="DR10" s="123"/>
      <c r="DS10" s="394"/>
      <c r="DT10" s="400"/>
      <c r="DU10" s="114"/>
      <c r="DV10" s="114"/>
      <c r="DW10" s="114"/>
      <c r="DX10" s="112"/>
      <c r="DY10" s="113"/>
      <c r="DZ10" s="113"/>
      <c r="EA10" s="114"/>
      <c r="EB10" s="114"/>
      <c r="EC10" s="114"/>
      <c r="ED10" s="114"/>
      <c r="EE10" s="112"/>
      <c r="EF10" s="113"/>
      <c r="EG10" s="113"/>
      <c r="EH10" s="114"/>
      <c r="EI10" s="114"/>
      <c r="EJ10" s="114"/>
      <c r="EK10" s="114"/>
      <c r="EL10" s="112"/>
      <c r="EM10" s="113"/>
      <c r="EN10" s="122"/>
      <c r="EO10" s="123"/>
      <c r="EP10" s="394"/>
      <c r="EQ10" s="333"/>
    </row>
    <row r="11" spans="1:147" ht="22.5">
      <c r="A11" s="64" t="s">
        <v>33</v>
      </c>
      <c r="B11" s="64" t="s">
        <v>14</v>
      </c>
      <c r="C11" s="120" t="s">
        <v>48</v>
      </c>
      <c r="D11" s="117">
        <v>290</v>
      </c>
      <c r="E11" s="119" t="s">
        <v>35</v>
      </c>
      <c r="F11" s="119" t="s">
        <v>108</v>
      </c>
      <c r="G11" s="119" t="s">
        <v>34</v>
      </c>
      <c r="H11" s="305" t="s">
        <v>188</v>
      </c>
      <c r="I11" s="399"/>
      <c r="J11" s="88"/>
      <c r="K11" s="88"/>
      <c r="L11" s="88"/>
      <c r="M11" s="80" t="s">
        <v>115</v>
      </c>
      <c r="N11" s="79">
        <f>SUM(N12:N18)</f>
        <v>0</v>
      </c>
      <c r="O11" s="79">
        <f>SUM(O12:O18)</f>
        <v>0</v>
      </c>
      <c r="P11" s="88"/>
      <c r="Q11" s="88"/>
      <c r="R11" s="88"/>
      <c r="S11" s="88"/>
      <c r="T11" s="80" t="s">
        <v>115</v>
      </c>
      <c r="U11" s="79">
        <f>SUM(U12:U18)</f>
        <v>0</v>
      </c>
      <c r="V11" s="79">
        <f>SUM(V12:V18)</f>
        <v>0</v>
      </c>
      <c r="W11" s="88"/>
      <c r="X11" s="88"/>
      <c r="Y11" s="88"/>
      <c r="Z11" s="88"/>
      <c r="AA11" s="80" t="s">
        <v>115</v>
      </c>
      <c r="AB11" s="79">
        <f>SUM(AB12:AB18)</f>
        <v>0</v>
      </c>
      <c r="AC11" s="79">
        <f>SUM(AC12:AC18)</f>
        <v>0</v>
      </c>
      <c r="AD11" s="88"/>
      <c r="AE11" s="395"/>
      <c r="AF11" s="399"/>
      <c r="AG11" s="88"/>
      <c r="AH11" s="88"/>
      <c r="AI11" s="88"/>
      <c r="AJ11" s="80" t="s">
        <v>115</v>
      </c>
      <c r="AK11" s="79">
        <f>SUM(AK12:AK18)</f>
        <v>0</v>
      </c>
      <c r="AL11" s="79">
        <f>SUM(AL12:AL18)</f>
        <v>0</v>
      </c>
      <c r="AM11" s="88"/>
      <c r="AN11" s="88"/>
      <c r="AO11" s="88"/>
      <c r="AP11" s="88"/>
      <c r="AQ11" s="80" t="s">
        <v>115</v>
      </c>
      <c r="AR11" s="79">
        <f>SUM(AR12:AR18)</f>
        <v>0</v>
      </c>
      <c r="AS11" s="79">
        <f>SUM(AS12:AS18)</f>
        <v>0</v>
      </c>
      <c r="AT11" s="88"/>
      <c r="AU11" s="88"/>
      <c r="AV11" s="88"/>
      <c r="AW11" s="88"/>
      <c r="AX11" s="80" t="s">
        <v>115</v>
      </c>
      <c r="AY11" s="79">
        <f>SUM(AY12:AY18)</f>
        <v>0</v>
      </c>
      <c r="AZ11" s="79">
        <f>SUM(AZ12:AZ18)</f>
        <v>0</v>
      </c>
      <c r="BA11" s="88"/>
      <c r="BB11" s="395"/>
      <c r="BC11" s="399"/>
      <c r="BD11" s="88"/>
      <c r="BE11" s="88"/>
      <c r="BF11" s="88"/>
      <c r="BG11" s="80" t="s">
        <v>115</v>
      </c>
      <c r="BH11" s="79">
        <f>SUM(BH12:BH18)</f>
        <v>0</v>
      </c>
      <c r="BI11" s="79">
        <f>SUM(BI12:BI18)</f>
        <v>0</v>
      </c>
      <c r="BJ11" s="88"/>
      <c r="BK11" s="88"/>
      <c r="BL11" s="88"/>
      <c r="BM11" s="88"/>
      <c r="BN11" s="80" t="s">
        <v>115</v>
      </c>
      <c r="BO11" s="79">
        <f>SUM(BO12:BO18)</f>
        <v>0</v>
      </c>
      <c r="BP11" s="79">
        <f>SUM(BP12:BP18)</f>
        <v>0</v>
      </c>
      <c r="BQ11" s="88"/>
      <c r="BR11" s="88"/>
      <c r="BS11" s="88"/>
      <c r="BT11" s="88"/>
      <c r="BU11" s="80" t="s">
        <v>115</v>
      </c>
      <c r="BV11" s="79">
        <f>SUM(BV12:BV18)</f>
        <v>7</v>
      </c>
      <c r="BW11" s="79">
        <f>SUM(BW12:BW18)</f>
        <v>70000000</v>
      </c>
      <c r="BX11" s="88"/>
      <c r="BY11" s="395"/>
      <c r="BZ11" s="399"/>
      <c r="CA11" s="88"/>
      <c r="CB11" s="88"/>
      <c r="CC11" s="88"/>
      <c r="CD11" s="80" t="s">
        <v>115</v>
      </c>
      <c r="CE11" s="79">
        <f>SUM(CE12:CE18)</f>
        <v>0</v>
      </c>
      <c r="CF11" s="79">
        <f>SUM(CF12:CF18)</f>
        <v>0</v>
      </c>
      <c r="CG11" s="88"/>
      <c r="CH11" s="88"/>
      <c r="CI11" s="88"/>
      <c r="CJ11" s="88"/>
      <c r="CK11" s="80" t="s">
        <v>115</v>
      </c>
      <c r="CL11" s="79">
        <f>SUM(CL12:CL18)</f>
        <v>0</v>
      </c>
      <c r="CM11" s="79">
        <f>SUM(CM12:CM18)</f>
        <v>0</v>
      </c>
      <c r="CN11" s="88"/>
      <c r="CO11" s="88"/>
      <c r="CP11" s="88"/>
      <c r="CQ11" s="88"/>
      <c r="CR11" s="80" t="s">
        <v>115</v>
      </c>
      <c r="CS11" s="79">
        <f>SUM(CS12:CS18)</f>
        <v>0</v>
      </c>
      <c r="CT11" s="79">
        <f>SUM(CT12:CT18)</f>
        <v>0</v>
      </c>
      <c r="CU11" s="88"/>
      <c r="CV11" s="395"/>
      <c r="CW11" s="399"/>
      <c r="CX11" s="88"/>
      <c r="CY11" s="88"/>
      <c r="CZ11" s="88"/>
      <c r="DA11" s="80" t="s">
        <v>115</v>
      </c>
      <c r="DB11" s="79">
        <f>SUM(DB12:DB18)</f>
        <v>0</v>
      </c>
      <c r="DC11" s="79">
        <f>SUM(DC12:DC18)</f>
        <v>0</v>
      </c>
      <c r="DD11" s="88"/>
      <c r="DE11" s="88"/>
      <c r="DF11" s="88"/>
      <c r="DG11" s="88"/>
      <c r="DH11" s="80" t="s">
        <v>115</v>
      </c>
      <c r="DI11" s="79">
        <f>SUM(DI12:DI18)</f>
        <v>0</v>
      </c>
      <c r="DJ11" s="79">
        <f>SUM(DJ12:DJ18)</f>
        <v>0</v>
      </c>
      <c r="DK11" s="88"/>
      <c r="DL11" s="88"/>
      <c r="DM11" s="88"/>
      <c r="DN11" s="88"/>
      <c r="DO11" s="80" t="s">
        <v>115</v>
      </c>
      <c r="DP11" s="79">
        <f>SUM(DP12:DP18)</f>
        <v>73.7</v>
      </c>
      <c r="DQ11" s="79">
        <f>SUM(DQ12:DQ18)</f>
        <v>147400000</v>
      </c>
      <c r="DR11" s="88"/>
      <c r="DS11" s="395"/>
      <c r="DT11" s="399"/>
      <c r="DU11" s="88"/>
      <c r="DV11" s="88"/>
      <c r="DW11" s="88"/>
      <c r="DX11" s="80" t="s">
        <v>115</v>
      </c>
      <c r="DY11" s="79">
        <f>SUM(DY19:DY52)</f>
        <v>0</v>
      </c>
      <c r="DZ11" s="79">
        <f>SUM(DZ19:DZ52)</f>
        <v>0</v>
      </c>
      <c r="EA11" s="88"/>
      <c r="EB11" s="88"/>
      <c r="EC11" s="88"/>
      <c r="ED11" s="88"/>
      <c r="EE11" s="80" t="s">
        <v>115</v>
      </c>
      <c r="EF11" s="79">
        <f>SUM(EF19:EF52)</f>
        <v>0</v>
      </c>
      <c r="EG11" s="79">
        <f>SUM(EG19:EG52)</f>
        <v>0</v>
      </c>
      <c r="EH11" s="88"/>
      <c r="EI11" s="88"/>
      <c r="EJ11" s="88"/>
      <c r="EK11" s="88"/>
      <c r="EL11" s="80" t="s">
        <v>115</v>
      </c>
      <c r="EM11" s="79">
        <f>SUM(EM19:EM52)</f>
        <v>0</v>
      </c>
      <c r="EN11" s="79">
        <f>SUM(EN19:EN52)</f>
        <v>0</v>
      </c>
      <c r="EO11" s="88"/>
      <c r="EP11" s="395"/>
      <c r="EQ11" s="332"/>
    </row>
    <row r="12" spans="1:147" ht="15">
      <c r="A12" s="8" t="s">
        <v>33</v>
      </c>
      <c r="B12" s="8" t="s">
        <v>14</v>
      </c>
      <c r="C12" s="8">
        <v>1</v>
      </c>
      <c r="D12" s="199">
        <v>290</v>
      </c>
      <c r="E12" s="118" t="s">
        <v>35</v>
      </c>
      <c r="F12" s="118" t="s">
        <v>108</v>
      </c>
      <c r="G12" s="118" t="s">
        <v>34</v>
      </c>
      <c r="H12" s="307" t="s">
        <v>188</v>
      </c>
      <c r="I12" s="400"/>
      <c r="J12" s="114"/>
      <c r="K12" s="114"/>
      <c r="L12" s="114"/>
      <c r="M12" s="112"/>
      <c r="N12" s="113"/>
      <c r="O12" s="113"/>
      <c r="P12" s="114"/>
      <c r="Q12" s="114"/>
      <c r="R12" s="114"/>
      <c r="S12" s="114"/>
      <c r="T12" s="112"/>
      <c r="U12" s="113"/>
      <c r="V12" s="113"/>
      <c r="W12" s="114"/>
      <c r="X12" s="114"/>
      <c r="Y12" s="114"/>
      <c r="Z12" s="114"/>
      <c r="AA12" s="112"/>
      <c r="AB12" s="113"/>
      <c r="AC12" s="113"/>
      <c r="AD12" s="114"/>
      <c r="AE12" s="396"/>
      <c r="AF12" s="400"/>
      <c r="AG12" s="114"/>
      <c r="AH12" s="114"/>
      <c r="AI12" s="114"/>
      <c r="AJ12" s="112"/>
      <c r="AK12" s="113"/>
      <c r="AL12" s="113"/>
      <c r="AM12" s="114"/>
      <c r="AN12" s="114"/>
      <c r="AO12" s="114"/>
      <c r="AP12" s="114"/>
      <c r="AQ12" s="112"/>
      <c r="AR12" s="113"/>
      <c r="AS12" s="113"/>
      <c r="AT12" s="114"/>
      <c r="AU12" s="114"/>
      <c r="AV12" s="114"/>
      <c r="AW12" s="114"/>
      <c r="AX12" s="112"/>
      <c r="AY12" s="113"/>
      <c r="AZ12" s="113"/>
      <c r="BA12" s="114"/>
      <c r="BB12" s="396"/>
      <c r="BC12" s="400"/>
      <c r="BD12" s="114"/>
      <c r="BE12" s="114"/>
      <c r="BF12" s="114"/>
      <c r="BG12" s="112"/>
      <c r="BH12" s="113"/>
      <c r="BI12" s="113"/>
      <c r="BJ12" s="114"/>
      <c r="BK12" s="114"/>
      <c r="BL12" s="114"/>
      <c r="BM12" s="114"/>
      <c r="BN12" s="112"/>
      <c r="BO12" s="113"/>
      <c r="BP12" s="113"/>
      <c r="BQ12" s="104" t="s">
        <v>312</v>
      </c>
      <c r="BR12" s="51">
        <v>0.68500000000000005</v>
      </c>
      <c r="BS12" s="51">
        <v>0.68500000000000005</v>
      </c>
      <c r="BT12" s="51">
        <v>1</v>
      </c>
      <c r="BU12" s="51">
        <v>100</v>
      </c>
      <c r="BV12" s="52">
        <f t="shared" ref="BV12:BV14" si="0">BT12*BU12/100</f>
        <v>1</v>
      </c>
      <c r="BW12" s="155">
        <f>BV12*AUXILIAR!$B$58</f>
        <v>10000000</v>
      </c>
      <c r="BX12" s="114"/>
      <c r="BY12" s="396"/>
      <c r="BZ12" s="400"/>
      <c r="CA12" s="114"/>
      <c r="CB12" s="114"/>
      <c r="CC12" s="114"/>
      <c r="CD12" s="112"/>
      <c r="CE12" s="113"/>
      <c r="CF12" s="113"/>
      <c r="CG12" s="114"/>
      <c r="CH12" s="114"/>
      <c r="CI12" s="114"/>
      <c r="CJ12" s="114"/>
      <c r="CK12" s="112"/>
      <c r="CL12" s="113"/>
      <c r="CM12" s="113"/>
      <c r="CN12" s="114"/>
      <c r="CO12" s="114"/>
      <c r="CP12" s="114"/>
      <c r="CQ12" s="114"/>
      <c r="CR12" s="112"/>
      <c r="CS12" s="113"/>
      <c r="CT12" s="113"/>
      <c r="CU12" s="114"/>
      <c r="CV12" s="396"/>
      <c r="CW12" s="400"/>
      <c r="CX12" s="114"/>
      <c r="CY12" s="114"/>
      <c r="CZ12" s="114"/>
      <c r="DA12" s="112"/>
      <c r="DB12" s="113"/>
      <c r="DC12" s="113"/>
      <c r="DD12" s="114"/>
      <c r="DE12" s="114"/>
      <c r="DF12" s="114"/>
      <c r="DG12" s="114"/>
      <c r="DH12" s="112"/>
      <c r="DI12" s="113"/>
      <c r="DJ12" s="113"/>
      <c r="DK12" s="104" t="s">
        <v>288</v>
      </c>
      <c r="DL12" s="51">
        <v>0.7</v>
      </c>
      <c r="DM12" s="51">
        <v>1.5</v>
      </c>
      <c r="DN12" s="51">
        <f>DM12-DL12</f>
        <v>0.8</v>
      </c>
      <c r="DO12" s="51">
        <v>100</v>
      </c>
      <c r="DP12" s="52">
        <f t="shared" ref="DP12:DP13" si="1">DN12*DO12/100</f>
        <v>0.8</v>
      </c>
      <c r="DQ12" s="155">
        <f>DP12*AUXILIAR!$B$67</f>
        <v>1600000</v>
      </c>
      <c r="DR12" s="114"/>
      <c r="DS12" s="396"/>
      <c r="DT12" s="400"/>
      <c r="DU12" s="114"/>
      <c r="DV12" s="114"/>
      <c r="DW12" s="114"/>
      <c r="DX12" s="112"/>
      <c r="DY12" s="113"/>
      <c r="DZ12" s="113"/>
      <c r="EA12" s="114"/>
      <c r="EB12" s="114"/>
      <c r="EC12" s="114"/>
      <c r="ED12" s="114"/>
      <c r="EE12" s="112"/>
      <c r="EF12" s="113"/>
      <c r="EG12" s="113"/>
      <c r="EH12" s="114"/>
      <c r="EI12" s="114"/>
      <c r="EJ12" s="114"/>
      <c r="EK12" s="114"/>
      <c r="EL12" s="112"/>
      <c r="EM12" s="113"/>
      <c r="EN12" s="113"/>
      <c r="EO12" s="114"/>
      <c r="EP12" s="396"/>
      <c r="EQ12" s="333"/>
    </row>
    <row r="13" spans="1:147" ht="15">
      <c r="A13" s="8" t="s">
        <v>33</v>
      </c>
      <c r="B13" s="8" t="s">
        <v>14</v>
      </c>
      <c r="C13" s="8">
        <v>1</v>
      </c>
      <c r="D13" s="199">
        <v>290</v>
      </c>
      <c r="E13" s="118" t="s">
        <v>35</v>
      </c>
      <c r="F13" s="118" t="s">
        <v>108</v>
      </c>
      <c r="G13" s="118" t="s">
        <v>34</v>
      </c>
      <c r="H13" s="307" t="s">
        <v>188</v>
      </c>
      <c r="I13" s="400"/>
      <c r="J13" s="114"/>
      <c r="K13" s="114"/>
      <c r="L13" s="114"/>
      <c r="M13" s="112"/>
      <c r="N13" s="113"/>
      <c r="O13" s="113"/>
      <c r="P13" s="114"/>
      <c r="Q13" s="114"/>
      <c r="R13" s="114"/>
      <c r="S13" s="114"/>
      <c r="T13" s="112"/>
      <c r="U13" s="113"/>
      <c r="V13" s="113"/>
      <c r="W13" s="114"/>
      <c r="X13" s="114"/>
      <c r="Y13" s="114"/>
      <c r="Z13" s="114"/>
      <c r="AA13" s="112"/>
      <c r="AB13" s="113"/>
      <c r="AC13" s="113"/>
      <c r="AD13" s="114"/>
      <c r="AE13" s="396"/>
      <c r="AF13" s="400"/>
      <c r="AG13" s="114"/>
      <c r="AH13" s="114"/>
      <c r="AI13" s="114"/>
      <c r="AJ13" s="112"/>
      <c r="AK13" s="113"/>
      <c r="AL13" s="113"/>
      <c r="AM13" s="114"/>
      <c r="AN13" s="114"/>
      <c r="AO13" s="114"/>
      <c r="AP13" s="114"/>
      <c r="AQ13" s="112"/>
      <c r="AR13" s="113"/>
      <c r="AS13" s="113"/>
      <c r="AT13" s="114"/>
      <c r="AU13" s="114"/>
      <c r="AV13" s="114"/>
      <c r="AW13" s="114"/>
      <c r="AX13" s="112"/>
      <c r="AY13" s="113"/>
      <c r="AZ13" s="113"/>
      <c r="BA13" s="114"/>
      <c r="BB13" s="396"/>
      <c r="BC13" s="400"/>
      <c r="BD13" s="114"/>
      <c r="BE13" s="114"/>
      <c r="BF13" s="114"/>
      <c r="BG13" s="112"/>
      <c r="BH13" s="113"/>
      <c r="BI13" s="113"/>
      <c r="BJ13" s="114"/>
      <c r="BK13" s="114"/>
      <c r="BL13" s="114"/>
      <c r="BM13" s="114"/>
      <c r="BN13" s="112"/>
      <c r="BO13" s="113"/>
      <c r="BP13" s="113"/>
      <c r="BQ13" s="104" t="s">
        <v>313</v>
      </c>
      <c r="BR13" s="51">
        <v>22.5</v>
      </c>
      <c r="BS13" s="51">
        <v>22.5</v>
      </c>
      <c r="BT13" s="51">
        <v>1</v>
      </c>
      <c r="BU13" s="51">
        <v>100</v>
      </c>
      <c r="BV13" s="52">
        <f t="shared" si="0"/>
        <v>1</v>
      </c>
      <c r="BW13" s="155">
        <f>BV13*AUXILIAR!$B$58</f>
        <v>10000000</v>
      </c>
      <c r="BX13" s="114"/>
      <c r="BY13" s="396"/>
      <c r="BZ13" s="400"/>
      <c r="CA13" s="114"/>
      <c r="CB13" s="114"/>
      <c r="CC13" s="114"/>
      <c r="CD13" s="112"/>
      <c r="CE13" s="113"/>
      <c r="CF13" s="113"/>
      <c r="CG13" s="114"/>
      <c r="CH13" s="114"/>
      <c r="CI13" s="114"/>
      <c r="CJ13" s="114"/>
      <c r="CK13" s="112"/>
      <c r="CL13" s="113"/>
      <c r="CM13" s="113"/>
      <c r="CN13" s="114"/>
      <c r="CO13" s="114"/>
      <c r="CP13" s="114"/>
      <c r="CQ13" s="114"/>
      <c r="CR13" s="112"/>
      <c r="CS13" s="113"/>
      <c r="CT13" s="113"/>
      <c r="CU13" s="114"/>
      <c r="CV13" s="396"/>
      <c r="CW13" s="400"/>
      <c r="CX13" s="114"/>
      <c r="CY13" s="114"/>
      <c r="CZ13" s="114"/>
      <c r="DA13" s="112"/>
      <c r="DB13" s="113"/>
      <c r="DC13" s="113"/>
      <c r="DD13" s="114"/>
      <c r="DE13" s="114"/>
      <c r="DF13" s="114"/>
      <c r="DG13" s="114"/>
      <c r="DH13" s="112"/>
      <c r="DI13" s="113"/>
      <c r="DJ13" s="113"/>
      <c r="DK13" s="104" t="s">
        <v>289</v>
      </c>
      <c r="DL13" s="51">
        <v>1.5</v>
      </c>
      <c r="DM13" s="51">
        <v>74.400000000000006</v>
      </c>
      <c r="DN13" s="51">
        <f>DM13-DL13</f>
        <v>72.900000000000006</v>
      </c>
      <c r="DO13" s="51">
        <v>100</v>
      </c>
      <c r="DP13" s="52">
        <f t="shared" si="1"/>
        <v>72.900000000000006</v>
      </c>
      <c r="DQ13" s="155">
        <f>DP13*AUXILIAR!$B$67</f>
        <v>145800000</v>
      </c>
      <c r="DR13" s="114"/>
      <c r="DS13" s="396"/>
      <c r="DT13" s="400"/>
      <c r="DU13" s="114"/>
      <c r="DV13" s="114"/>
      <c r="DW13" s="114"/>
      <c r="DX13" s="112"/>
      <c r="DY13" s="113"/>
      <c r="DZ13" s="113"/>
      <c r="EA13" s="114"/>
      <c r="EB13" s="114"/>
      <c r="EC13" s="114"/>
      <c r="ED13" s="114"/>
      <c r="EE13" s="112"/>
      <c r="EF13" s="113"/>
      <c r="EG13" s="113"/>
      <c r="EH13" s="114"/>
      <c r="EI13" s="114"/>
      <c r="EJ13" s="114"/>
      <c r="EK13" s="114"/>
      <c r="EL13" s="112"/>
      <c r="EM13" s="113"/>
      <c r="EN13" s="113"/>
      <c r="EO13" s="114"/>
      <c r="EP13" s="396"/>
      <c r="EQ13" s="333"/>
    </row>
    <row r="14" spans="1:147" ht="15">
      <c r="A14" s="8" t="s">
        <v>33</v>
      </c>
      <c r="B14" s="8" t="s">
        <v>14</v>
      </c>
      <c r="C14" s="8">
        <v>1</v>
      </c>
      <c r="D14" s="199">
        <v>290</v>
      </c>
      <c r="E14" s="118" t="s">
        <v>35</v>
      </c>
      <c r="F14" s="118" t="s">
        <v>108</v>
      </c>
      <c r="G14" s="118" t="s">
        <v>34</v>
      </c>
      <c r="H14" s="307" t="s">
        <v>188</v>
      </c>
      <c r="I14" s="400"/>
      <c r="J14" s="114"/>
      <c r="K14" s="114"/>
      <c r="L14" s="114"/>
      <c r="M14" s="112"/>
      <c r="N14" s="113"/>
      <c r="O14" s="113"/>
      <c r="P14" s="114"/>
      <c r="Q14" s="114"/>
      <c r="R14" s="114"/>
      <c r="S14" s="114"/>
      <c r="T14" s="112"/>
      <c r="U14" s="113"/>
      <c r="V14" s="113"/>
      <c r="W14" s="114"/>
      <c r="X14" s="114"/>
      <c r="Y14" s="114"/>
      <c r="Z14" s="114"/>
      <c r="AA14" s="112"/>
      <c r="AB14" s="113"/>
      <c r="AC14" s="113"/>
      <c r="AD14" s="114"/>
      <c r="AE14" s="396"/>
      <c r="AF14" s="400"/>
      <c r="AG14" s="114"/>
      <c r="AH14" s="114"/>
      <c r="AI14" s="114"/>
      <c r="AJ14" s="112"/>
      <c r="AK14" s="113"/>
      <c r="AL14" s="113"/>
      <c r="AM14" s="114"/>
      <c r="AN14" s="114"/>
      <c r="AO14" s="114"/>
      <c r="AP14" s="114"/>
      <c r="AQ14" s="112"/>
      <c r="AR14" s="113"/>
      <c r="AS14" s="113"/>
      <c r="AT14" s="114"/>
      <c r="AU14" s="114"/>
      <c r="AV14" s="114"/>
      <c r="AW14" s="114"/>
      <c r="AX14" s="112"/>
      <c r="AY14" s="113"/>
      <c r="AZ14" s="113"/>
      <c r="BA14" s="114"/>
      <c r="BB14" s="396"/>
      <c r="BC14" s="400"/>
      <c r="BD14" s="114"/>
      <c r="BE14" s="114"/>
      <c r="BF14" s="114"/>
      <c r="BG14" s="112"/>
      <c r="BH14" s="113"/>
      <c r="BI14" s="113"/>
      <c r="BJ14" s="114"/>
      <c r="BK14" s="114"/>
      <c r="BL14" s="114"/>
      <c r="BM14" s="114"/>
      <c r="BN14" s="112"/>
      <c r="BO14" s="113"/>
      <c r="BP14" s="113"/>
      <c r="BQ14" s="104" t="s">
        <v>314</v>
      </c>
      <c r="BR14" s="51">
        <v>22.5</v>
      </c>
      <c r="BS14" s="51">
        <v>22.5</v>
      </c>
      <c r="BT14" s="51">
        <v>1</v>
      </c>
      <c r="BU14" s="51">
        <v>100</v>
      </c>
      <c r="BV14" s="52">
        <f t="shared" si="0"/>
        <v>1</v>
      </c>
      <c r="BW14" s="155">
        <f>BV14*AUXILIAR!$B$58</f>
        <v>10000000</v>
      </c>
      <c r="BX14" s="114"/>
      <c r="BY14" s="396"/>
      <c r="BZ14" s="400"/>
      <c r="CA14" s="114"/>
      <c r="CB14" s="114"/>
      <c r="CC14" s="114"/>
      <c r="CD14" s="112"/>
      <c r="CE14" s="113"/>
      <c r="CF14" s="113"/>
      <c r="CG14" s="114"/>
      <c r="CH14" s="114"/>
      <c r="CI14" s="114"/>
      <c r="CJ14" s="114"/>
      <c r="CK14" s="112"/>
      <c r="CL14" s="113"/>
      <c r="CM14" s="113"/>
      <c r="CN14" s="114"/>
      <c r="CO14" s="114"/>
      <c r="CP14" s="114"/>
      <c r="CQ14" s="114"/>
      <c r="CR14" s="112"/>
      <c r="CS14" s="113"/>
      <c r="CT14" s="113"/>
      <c r="CU14" s="114"/>
      <c r="CV14" s="396"/>
      <c r="CW14" s="400"/>
      <c r="CX14" s="114"/>
      <c r="CY14" s="114"/>
      <c r="CZ14" s="114"/>
      <c r="DA14" s="112"/>
      <c r="DB14" s="113"/>
      <c r="DC14" s="113"/>
      <c r="DD14" s="114"/>
      <c r="DE14" s="114"/>
      <c r="DF14" s="114"/>
      <c r="DG14" s="114"/>
      <c r="DH14" s="112"/>
      <c r="DI14" s="113"/>
      <c r="DJ14" s="113"/>
      <c r="DK14" s="115"/>
      <c r="DL14" s="57"/>
      <c r="DM14" s="57"/>
      <c r="DN14" s="57"/>
      <c r="DO14" s="57"/>
      <c r="DP14" s="116"/>
      <c r="DQ14" s="113"/>
      <c r="DR14" s="114"/>
      <c r="DS14" s="396"/>
      <c r="DT14" s="400"/>
      <c r="DU14" s="114"/>
      <c r="DV14" s="114"/>
      <c r="DW14" s="114"/>
      <c r="DX14" s="112"/>
      <c r="DY14" s="113"/>
      <c r="DZ14" s="113"/>
      <c r="EA14" s="114"/>
      <c r="EB14" s="114"/>
      <c r="EC14" s="114"/>
      <c r="ED14" s="114"/>
      <c r="EE14" s="112"/>
      <c r="EF14" s="113"/>
      <c r="EG14" s="113"/>
      <c r="EH14" s="114"/>
      <c r="EI14" s="114"/>
      <c r="EJ14" s="114"/>
      <c r="EK14" s="114"/>
      <c r="EL14" s="112"/>
      <c r="EM14" s="113"/>
      <c r="EN14" s="113"/>
      <c r="EO14" s="114"/>
      <c r="EP14" s="396"/>
      <c r="EQ14" s="333"/>
    </row>
    <row r="15" spans="1:147" ht="15">
      <c r="A15" s="8" t="s">
        <v>33</v>
      </c>
      <c r="B15" s="8" t="s">
        <v>14</v>
      </c>
      <c r="C15" s="8">
        <v>1</v>
      </c>
      <c r="D15" s="199">
        <v>290</v>
      </c>
      <c r="E15" s="118" t="s">
        <v>35</v>
      </c>
      <c r="F15" s="118" t="s">
        <v>108</v>
      </c>
      <c r="G15" s="118" t="s">
        <v>34</v>
      </c>
      <c r="H15" s="307" t="s">
        <v>188</v>
      </c>
      <c r="I15" s="400"/>
      <c r="J15" s="114"/>
      <c r="K15" s="114"/>
      <c r="L15" s="114"/>
      <c r="M15" s="112"/>
      <c r="N15" s="113"/>
      <c r="O15" s="113"/>
      <c r="P15" s="114"/>
      <c r="Q15" s="114"/>
      <c r="R15" s="114"/>
      <c r="S15" s="114"/>
      <c r="T15" s="112"/>
      <c r="U15" s="113"/>
      <c r="V15" s="113"/>
      <c r="W15" s="114"/>
      <c r="X15" s="114"/>
      <c r="Y15" s="114"/>
      <c r="Z15" s="114"/>
      <c r="AA15" s="112"/>
      <c r="AB15" s="113"/>
      <c r="AC15" s="113"/>
      <c r="AD15" s="114"/>
      <c r="AE15" s="396"/>
      <c r="AF15" s="400"/>
      <c r="AG15" s="114"/>
      <c r="AH15" s="114"/>
      <c r="AI15" s="114"/>
      <c r="AJ15" s="112"/>
      <c r="AK15" s="113"/>
      <c r="AL15" s="113"/>
      <c r="AM15" s="114"/>
      <c r="AN15" s="114"/>
      <c r="AO15" s="114"/>
      <c r="AP15" s="114"/>
      <c r="AQ15" s="112"/>
      <c r="AR15" s="113"/>
      <c r="AS15" s="113"/>
      <c r="AT15" s="114"/>
      <c r="AU15" s="114"/>
      <c r="AV15" s="114"/>
      <c r="AW15" s="114"/>
      <c r="AX15" s="112"/>
      <c r="AY15" s="113"/>
      <c r="AZ15" s="113"/>
      <c r="BA15" s="114"/>
      <c r="BB15" s="396"/>
      <c r="BC15" s="400"/>
      <c r="BD15" s="114"/>
      <c r="BE15" s="114"/>
      <c r="BF15" s="114"/>
      <c r="BG15" s="112"/>
      <c r="BH15" s="113"/>
      <c r="BI15" s="113"/>
      <c r="BJ15" s="114"/>
      <c r="BK15" s="114"/>
      <c r="BL15" s="114"/>
      <c r="BM15" s="114"/>
      <c r="BN15" s="112"/>
      <c r="BO15" s="113"/>
      <c r="BP15" s="113"/>
      <c r="BQ15" s="104" t="s">
        <v>313</v>
      </c>
      <c r="BR15" s="51">
        <v>67.900000000000006</v>
      </c>
      <c r="BS15" s="51">
        <v>67.900000000000006</v>
      </c>
      <c r="BT15" s="51">
        <v>1</v>
      </c>
      <c r="BU15" s="51">
        <v>100</v>
      </c>
      <c r="BV15" s="52">
        <f>BT15*BU15/100</f>
        <v>1</v>
      </c>
      <c r="BW15" s="155">
        <f>BV15*AUXILIAR!$B$58</f>
        <v>10000000</v>
      </c>
      <c r="BX15" s="114"/>
      <c r="BY15" s="396"/>
      <c r="BZ15" s="400"/>
      <c r="CA15" s="114"/>
      <c r="CB15" s="114"/>
      <c r="CC15" s="114"/>
      <c r="CD15" s="112"/>
      <c r="CE15" s="113"/>
      <c r="CF15" s="113"/>
      <c r="CG15" s="114"/>
      <c r="CH15" s="114"/>
      <c r="CI15" s="114"/>
      <c r="CJ15" s="114"/>
      <c r="CK15" s="112"/>
      <c r="CL15" s="113"/>
      <c r="CM15" s="113"/>
      <c r="CN15" s="114"/>
      <c r="CO15" s="114"/>
      <c r="CP15" s="114"/>
      <c r="CQ15" s="114"/>
      <c r="CR15" s="112"/>
      <c r="CS15" s="113"/>
      <c r="CT15" s="113"/>
      <c r="CU15" s="114"/>
      <c r="CV15" s="396"/>
      <c r="CW15" s="400"/>
      <c r="CX15" s="114"/>
      <c r="CY15" s="114"/>
      <c r="CZ15" s="114"/>
      <c r="DA15" s="112"/>
      <c r="DB15" s="113"/>
      <c r="DC15" s="113"/>
      <c r="DD15" s="114"/>
      <c r="DE15" s="114"/>
      <c r="DF15" s="114"/>
      <c r="DG15" s="114"/>
      <c r="DH15" s="112"/>
      <c r="DI15" s="113"/>
      <c r="DJ15" s="113"/>
      <c r="DK15" s="115"/>
      <c r="DL15" s="57"/>
      <c r="DM15" s="57"/>
      <c r="DN15" s="57"/>
      <c r="DO15" s="57"/>
      <c r="DP15" s="116"/>
      <c r="DQ15" s="113"/>
      <c r="DR15" s="114"/>
      <c r="DS15" s="396"/>
      <c r="DT15" s="400"/>
      <c r="DU15" s="114"/>
      <c r="DV15" s="114"/>
      <c r="DW15" s="114"/>
      <c r="DX15" s="112"/>
      <c r="DY15" s="113"/>
      <c r="DZ15" s="113"/>
      <c r="EA15" s="114"/>
      <c r="EB15" s="114"/>
      <c r="EC15" s="114"/>
      <c r="ED15" s="114"/>
      <c r="EE15" s="112"/>
      <c r="EF15" s="113"/>
      <c r="EG15" s="113"/>
      <c r="EH15" s="114"/>
      <c r="EI15" s="114"/>
      <c r="EJ15" s="114"/>
      <c r="EK15" s="114"/>
      <c r="EL15" s="112"/>
      <c r="EM15" s="113"/>
      <c r="EN15" s="113"/>
      <c r="EO15" s="114"/>
      <c r="EP15" s="396"/>
      <c r="EQ15" s="333"/>
    </row>
    <row r="16" spans="1:147" ht="15">
      <c r="A16" s="8" t="s">
        <v>33</v>
      </c>
      <c r="B16" s="8" t="s">
        <v>14</v>
      </c>
      <c r="C16" s="8">
        <v>1</v>
      </c>
      <c r="D16" s="199">
        <v>290</v>
      </c>
      <c r="E16" s="118" t="s">
        <v>35</v>
      </c>
      <c r="F16" s="118" t="s">
        <v>108</v>
      </c>
      <c r="G16" s="118" t="s">
        <v>34</v>
      </c>
      <c r="H16" s="307" t="s">
        <v>188</v>
      </c>
      <c r="I16" s="400"/>
      <c r="J16" s="114"/>
      <c r="K16" s="114"/>
      <c r="L16" s="114"/>
      <c r="M16" s="112"/>
      <c r="N16" s="113"/>
      <c r="O16" s="113"/>
      <c r="P16" s="114"/>
      <c r="Q16" s="114"/>
      <c r="R16" s="114"/>
      <c r="S16" s="114"/>
      <c r="T16" s="112"/>
      <c r="U16" s="113"/>
      <c r="V16" s="113"/>
      <c r="W16" s="114"/>
      <c r="X16" s="114"/>
      <c r="Y16" s="114"/>
      <c r="Z16" s="114"/>
      <c r="AA16" s="112"/>
      <c r="AB16" s="113"/>
      <c r="AC16" s="113"/>
      <c r="AD16" s="114"/>
      <c r="AE16" s="396"/>
      <c r="AF16" s="400"/>
      <c r="AG16" s="114"/>
      <c r="AH16" s="114"/>
      <c r="AI16" s="114"/>
      <c r="AJ16" s="112"/>
      <c r="AK16" s="113"/>
      <c r="AL16" s="113"/>
      <c r="AM16" s="114"/>
      <c r="AN16" s="114"/>
      <c r="AO16" s="114"/>
      <c r="AP16" s="114"/>
      <c r="AQ16" s="112"/>
      <c r="AR16" s="113"/>
      <c r="AS16" s="113"/>
      <c r="AT16" s="114"/>
      <c r="AU16" s="114"/>
      <c r="AV16" s="114"/>
      <c r="AW16" s="114"/>
      <c r="AX16" s="112"/>
      <c r="AY16" s="113"/>
      <c r="AZ16" s="113"/>
      <c r="BA16" s="114"/>
      <c r="BB16" s="396"/>
      <c r="BC16" s="400"/>
      <c r="BD16" s="114"/>
      <c r="BE16" s="114"/>
      <c r="BF16" s="114"/>
      <c r="BG16" s="112"/>
      <c r="BH16" s="113"/>
      <c r="BI16" s="113"/>
      <c r="BJ16" s="114"/>
      <c r="BK16" s="114"/>
      <c r="BL16" s="114"/>
      <c r="BM16" s="114"/>
      <c r="BN16" s="112"/>
      <c r="BO16" s="113"/>
      <c r="BP16" s="113"/>
      <c r="BQ16" s="104" t="s">
        <v>314</v>
      </c>
      <c r="BR16" s="51">
        <v>67.900000000000006</v>
      </c>
      <c r="BS16" s="51">
        <v>67.900000000000006</v>
      </c>
      <c r="BT16" s="51">
        <v>1</v>
      </c>
      <c r="BU16" s="51">
        <v>100</v>
      </c>
      <c r="BV16" s="52">
        <f>BT16*BU16/100</f>
        <v>1</v>
      </c>
      <c r="BW16" s="155">
        <f>BV16*AUXILIAR!$B$58</f>
        <v>10000000</v>
      </c>
      <c r="BX16" s="114"/>
      <c r="BY16" s="396"/>
      <c r="BZ16" s="400"/>
      <c r="CA16" s="114"/>
      <c r="CB16" s="114"/>
      <c r="CC16" s="114"/>
      <c r="CD16" s="112"/>
      <c r="CE16" s="113"/>
      <c r="CF16" s="113"/>
      <c r="CG16" s="114"/>
      <c r="CH16" s="114"/>
      <c r="CI16" s="114"/>
      <c r="CJ16" s="114"/>
      <c r="CK16" s="112"/>
      <c r="CL16" s="113"/>
      <c r="CM16" s="113"/>
      <c r="CN16" s="114"/>
      <c r="CO16" s="114"/>
      <c r="CP16" s="114"/>
      <c r="CQ16" s="114"/>
      <c r="CR16" s="112"/>
      <c r="CS16" s="113"/>
      <c r="CT16" s="113"/>
      <c r="CU16" s="114"/>
      <c r="CV16" s="396"/>
      <c r="CW16" s="400"/>
      <c r="CX16" s="114"/>
      <c r="CY16" s="114"/>
      <c r="CZ16" s="114"/>
      <c r="DA16" s="112"/>
      <c r="DB16" s="113"/>
      <c r="DC16" s="113"/>
      <c r="DD16" s="114"/>
      <c r="DE16" s="114"/>
      <c r="DF16" s="114"/>
      <c r="DG16" s="114"/>
      <c r="DH16" s="112"/>
      <c r="DI16" s="113"/>
      <c r="DJ16" s="113"/>
      <c r="DK16" s="115"/>
      <c r="DL16" s="57"/>
      <c r="DM16" s="57"/>
      <c r="DN16" s="57"/>
      <c r="DO16" s="57"/>
      <c r="DP16" s="116"/>
      <c r="DQ16" s="113"/>
      <c r="DR16" s="114"/>
      <c r="DS16" s="396"/>
      <c r="DT16" s="400"/>
      <c r="DU16" s="114"/>
      <c r="DV16" s="114"/>
      <c r="DW16" s="114"/>
      <c r="DX16" s="112"/>
      <c r="DY16" s="113"/>
      <c r="DZ16" s="113"/>
      <c r="EA16" s="114"/>
      <c r="EB16" s="114"/>
      <c r="EC16" s="114"/>
      <c r="ED16" s="114"/>
      <c r="EE16" s="112"/>
      <c r="EF16" s="113"/>
      <c r="EG16" s="113"/>
      <c r="EH16" s="114"/>
      <c r="EI16" s="114"/>
      <c r="EJ16" s="114"/>
      <c r="EK16" s="114"/>
      <c r="EL16" s="112"/>
      <c r="EM16" s="113"/>
      <c r="EN16" s="113"/>
      <c r="EO16" s="114"/>
      <c r="EP16" s="396"/>
      <c r="EQ16" s="333"/>
    </row>
    <row r="17" spans="1:147" ht="15">
      <c r="A17" s="8" t="s">
        <v>33</v>
      </c>
      <c r="B17" s="8" t="s">
        <v>14</v>
      </c>
      <c r="C17" s="8">
        <v>1</v>
      </c>
      <c r="D17" s="199">
        <v>290</v>
      </c>
      <c r="E17" s="118" t="s">
        <v>35</v>
      </c>
      <c r="F17" s="118" t="s">
        <v>108</v>
      </c>
      <c r="G17" s="118" t="s">
        <v>34</v>
      </c>
      <c r="H17" s="307" t="s">
        <v>188</v>
      </c>
      <c r="I17" s="400"/>
      <c r="J17" s="114"/>
      <c r="K17" s="114"/>
      <c r="L17" s="114"/>
      <c r="M17" s="112"/>
      <c r="N17" s="113"/>
      <c r="O17" s="113"/>
      <c r="P17" s="114"/>
      <c r="Q17" s="114"/>
      <c r="R17" s="114"/>
      <c r="S17" s="114"/>
      <c r="T17" s="112"/>
      <c r="U17" s="113"/>
      <c r="V17" s="113"/>
      <c r="W17" s="114"/>
      <c r="X17" s="114"/>
      <c r="Y17" s="114"/>
      <c r="Z17" s="114"/>
      <c r="AA17" s="112"/>
      <c r="AB17" s="113"/>
      <c r="AC17" s="113"/>
      <c r="AD17" s="114"/>
      <c r="AE17" s="396"/>
      <c r="AF17" s="400"/>
      <c r="AG17" s="114"/>
      <c r="AH17" s="114"/>
      <c r="AI17" s="114"/>
      <c r="AJ17" s="112"/>
      <c r="AK17" s="113"/>
      <c r="AL17" s="113"/>
      <c r="AM17" s="114"/>
      <c r="AN17" s="114"/>
      <c r="AO17" s="114"/>
      <c r="AP17" s="114"/>
      <c r="AQ17" s="112"/>
      <c r="AR17" s="113"/>
      <c r="AS17" s="113"/>
      <c r="AT17" s="114"/>
      <c r="AU17" s="114"/>
      <c r="AV17" s="114"/>
      <c r="AW17" s="114"/>
      <c r="AX17" s="112"/>
      <c r="AY17" s="113"/>
      <c r="AZ17" s="113"/>
      <c r="BA17" s="114"/>
      <c r="BB17" s="396"/>
      <c r="BC17" s="400"/>
      <c r="BD17" s="114"/>
      <c r="BE17" s="114"/>
      <c r="BF17" s="114"/>
      <c r="BG17" s="112"/>
      <c r="BH17" s="113"/>
      <c r="BI17" s="113"/>
      <c r="BJ17" s="114"/>
      <c r="BK17" s="114"/>
      <c r="BL17" s="114"/>
      <c r="BM17" s="114"/>
      <c r="BN17" s="112"/>
      <c r="BO17" s="113"/>
      <c r="BP17" s="113"/>
      <c r="BQ17" s="104" t="s">
        <v>313</v>
      </c>
      <c r="BR17" s="51">
        <v>71.900000000000006</v>
      </c>
      <c r="BS17" s="51">
        <v>71.900000000000006</v>
      </c>
      <c r="BT17" s="51">
        <v>1</v>
      </c>
      <c r="BU17" s="51">
        <v>100</v>
      </c>
      <c r="BV17" s="52">
        <f>BT17*BU17/100</f>
        <v>1</v>
      </c>
      <c r="BW17" s="155">
        <f>BV17*AUXILIAR!$B$58</f>
        <v>10000000</v>
      </c>
      <c r="BX17" s="114"/>
      <c r="BY17" s="396"/>
      <c r="BZ17" s="400"/>
      <c r="CA17" s="114"/>
      <c r="CB17" s="114"/>
      <c r="CC17" s="114"/>
      <c r="CD17" s="112"/>
      <c r="CE17" s="113"/>
      <c r="CF17" s="113"/>
      <c r="CG17" s="114"/>
      <c r="CH17" s="114"/>
      <c r="CI17" s="114"/>
      <c r="CJ17" s="114"/>
      <c r="CK17" s="112"/>
      <c r="CL17" s="113"/>
      <c r="CM17" s="113"/>
      <c r="CN17" s="114"/>
      <c r="CO17" s="114"/>
      <c r="CP17" s="114"/>
      <c r="CQ17" s="114"/>
      <c r="CR17" s="112"/>
      <c r="CS17" s="113"/>
      <c r="CT17" s="113"/>
      <c r="CU17" s="114"/>
      <c r="CV17" s="396"/>
      <c r="CW17" s="400"/>
      <c r="CX17" s="114"/>
      <c r="CY17" s="114"/>
      <c r="CZ17" s="114"/>
      <c r="DA17" s="112"/>
      <c r="DB17" s="113"/>
      <c r="DC17" s="113"/>
      <c r="DD17" s="114"/>
      <c r="DE17" s="114"/>
      <c r="DF17" s="114"/>
      <c r="DG17" s="114"/>
      <c r="DH17" s="112"/>
      <c r="DI17" s="113"/>
      <c r="DJ17" s="113"/>
      <c r="DK17" s="115"/>
      <c r="DL17" s="57"/>
      <c r="DM17" s="57"/>
      <c r="DN17" s="57"/>
      <c r="DO17" s="57"/>
      <c r="DP17" s="116"/>
      <c r="DQ17" s="113"/>
      <c r="DR17" s="114"/>
      <c r="DS17" s="396"/>
      <c r="DT17" s="400"/>
      <c r="DU17" s="114"/>
      <c r="DV17" s="114"/>
      <c r="DW17" s="114"/>
      <c r="DX17" s="112"/>
      <c r="DY17" s="113"/>
      <c r="DZ17" s="113"/>
      <c r="EA17" s="114"/>
      <c r="EB17" s="114"/>
      <c r="EC17" s="114"/>
      <c r="ED17" s="114"/>
      <c r="EE17" s="112"/>
      <c r="EF17" s="113"/>
      <c r="EG17" s="113"/>
      <c r="EH17" s="114"/>
      <c r="EI17" s="114"/>
      <c r="EJ17" s="114"/>
      <c r="EK17" s="114"/>
      <c r="EL17" s="112"/>
      <c r="EM17" s="113"/>
      <c r="EN17" s="113"/>
      <c r="EO17" s="114"/>
      <c r="EP17" s="396"/>
      <c r="EQ17" s="333"/>
    </row>
    <row r="18" spans="1:147" ht="15">
      <c r="A18" s="8" t="s">
        <v>33</v>
      </c>
      <c r="B18" s="8" t="s">
        <v>14</v>
      </c>
      <c r="C18" s="8">
        <v>1</v>
      </c>
      <c r="D18" s="199">
        <v>290</v>
      </c>
      <c r="E18" s="118" t="s">
        <v>35</v>
      </c>
      <c r="F18" s="118" t="s">
        <v>108</v>
      </c>
      <c r="G18" s="118" t="s">
        <v>34</v>
      </c>
      <c r="H18" s="307" t="s">
        <v>188</v>
      </c>
      <c r="I18" s="400"/>
      <c r="J18" s="114"/>
      <c r="K18" s="114"/>
      <c r="L18" s="114"/>
      <c r="M18" s="112"/>
      <c r="N18" s="113"/>
      <c r="O18" s="113"/>
      <c r="P18" s="114"/>
      <c r="Q18" s="114"/>
      <c r="R18" s="114"/>
      <c r="S18" s="114"/>
      <c r="T18" s="112"/>
      <c r="U18" s="113"/>
      <c r="V18" s="113"/>
      <c r="W18" s="114"/>
      <c r="X18" s="114"/>
      <c r="Y18" s="114"/>
      <c r="Z18" s="114"/>
      <c r="AA18" s="112"/>
      <c r="AB18" s="113"/>
      <c r="AC18" s="113"/>
      <c r="AD18" s="114"/>
      <c r="AE18" s="396"/>
      <c r="AF18" s="400"/>
      <c r="AG18" s="114"/>
      <c r="AH18" s="114"/>
      <c r="AI18" s="114"/>
      <c r="AJ18" s="112"/>
      <c r="AK18" s="113"/>
      <c r="AL18" s="113"/>
      <c r="AM18" s="114"/>
      <c r="AN18" s="114"/>
      <c r="AO18" s="114"/>
      <c r="AP18" s="114"/>
      <c r="AQ18" s="112"/>
      <c r="AR18" s="113"/>
      <c r="AS18" s="113"/>
      <c r="AT18" s="114"/>
      <c r="AU18" s="114"/>
      <c r="AV18" s="114"/>
      <c r="AW18" s="114"/>
      <c r="AX18" s="112"/>
      <c r="AY18" s="113"/>
      <c r="AZ18" s="113"/>
      <c r="BA18" s="114"/>
      <c r="BB18" s="396"/>
      <c r="BC18" s="400"/>
      <c r="BD18" s="114"/>
      <c r="BE18" s="114"/>
      <c r="BF18" s="114"/>
      <c r="BG18" s="112"/>
      <c r="BH18" s="113"/>
      <c r="BI18" s="113"/>
      <c r="BJ18" s="114"/>
      <c r="BK18" s="114"/>
      <c r="BL18" s="114"/>
      <c r="BM18" s="114"/>
      <c r="BN18" s="112"/>
      <c r="BO18" s="113"/>
      <c r="BP18" s="113"/>
      <c r="BQ18" s="104" t="s">
        <v>314</v>
      </c>
      <c r="BR18" s="51">
        <v>71.900000000000006</v>
      </c>
      <c r="BS18" s="51">
        <v>71.900000000000006</v>
      </c>
      <c r="BT18" s="51">
        <v>1</v>
      </c>
      <c r="BU18" s="51">
        <v>100</v>
      </c>
      <c r="BV18" s="52">
        <f>BT18*BU18/100</f>
        <v>1</v>
      </c>
      <c r="BW18" s="155">
        <f>BV18*AUXILIAR!$B$58</f>
        <v>10000000</v>
      </c>
      <c r="BX18" s="114"/>
      <c r="BY18" s="396"/>
      <c r="BZ18" s="400"/>
      <c r="CA18" s="114"/>
      <c r="CB18" s="114"/>
      <c r="CC18" s="114"/>
      <c r="CD18" s="112"/>
      <c r="CE18" s="113"/>
      <c r="CF18" s="113"/>
      <c r="CG18" s="114"/>
      <c r="CH18" s="114"/>
      <c r="CI18" s="114"/>
      <c r="CJ18" s="114"/>
      <c r="CK18" s="112"/>
      <c r="CL18" s="113"/>
      <c r="CM18" s="113"/>
      <c r="CN18" s="114"/>
      <c r="CO18" s="114"/>
      <c r="CP18" s="114"/>
      <c r="CQ18" s="114"/>
      <c r="CR18" s="112"/>
      <c r="CS18" s="113"/>
      <c r="CT18" s="113"/>
      <c r="CU18" s="114"/>
      <c r="CV18" s="396"/>
      <c r="CW18" s="400"/>
      <c r="CX18" s="114"/>
      <c r="CY18" s="114"/>
      <c r="CZ18" s="114"/>
      <c r="DA18" s="112"/>
      <c r="DB18" s="113"/>
      <c r="DC18" s="113"/>
      <c r="DD18" s="114"/>
      <c r="DE18" s="114"/>
      <c r="DF18" s="114"/>
      <c r="DG18" s="114"/>
      <c r="DH18" s="112"/>
      <c r="DI18" s="113"/>
      <c r="DJ18" s="113"/>
      <c r="DK18" s="115"/>
      <c r="DL18" s="57"/>
      <c r="DM18" s="57"/>
      <c r="DN18" s="57"/>
      <c r="DO18" s="57"/>
      <c r="DP18" s="116"/>
      <c r="DQ18" s="113"/>
      <c r="DR18" s="114"/>
      <c r="DS18" s="396"/>
      <c r="DT18" s="400"/>
      <c r="DU18" s="114"/>
      <c r="DV18" s="114"/>
      <c r="DW18" s="114"/>
      <c r="DX18" s="112"/>
      <c r="DY18" s="113"/>
      <c r="DZ18" s="113"/>
      <c r="EA18" s="114"/>
      <c r="EB18" s="114"/>
      <c r="EC18" s="114"/>
      <c r="ED18" s="114"/>
      <c r="EE18" s="112"/>
      <c r="EF18" s="113"/>
      <c r="EG18" s="113"/>
      <c r="EH18" s="114"/>
      <c r="EI18" s="114"/>
      <c r="EJ18" s="114"/>
      <c r="EK18" s="114"/>
      <c r="EL18" s="112"/>
      <c r="EM18" s="113"/>
      <c r="EN18" s="113"/>
      <c r="EO18" s="114"/>
      <c r="EP18" s="396"/>
      <c r="EQ18" s="333"/>
    </row>
    <row r="19" spans="1:147" ht="22.5">
      <c r="A19" s="64" t="s">
        <v>33</v>
      </c>
      <c r="B19" s="64" t="s">
        <v>14</v>
      </c>
      <c r="C19" s="120" t="s">
        <v>48</v>
      </c>
      <c r="D19" s="117">
        <v>386</v>
      </c>
      <c r="E19" s="119" t="s">
        <v>35</v>
      </c>
      <c r="F19" s="119" t="s">
        <v>108</v>
      </c>
      <c r="G19" s="119" t="s">
        <v>34</v>
      </c>
      <c r="H19" s="305" t="s">
        <v>188</v>
      </c>
      <c r="I19" s="264"/>
      <c r="J19" s="65"/>
      <c r="K19" s="65"/>
      <c r="L19" s="65"/>
      <c r="M19" s="80" t="s">
        <v>115</v>
      </c>
      <c r="N19" s="79">
        <f>SUM(N20:N31)</f>
        <v>1.6119999999999788</v>
      </c>
      <c r="O19" s="79">
        <f>SUM(O20:O31)</f>
        <v>4835999.9999999367</v>
      </c>
      <c r="P19" s="65"/>
      <c r="Q19" s="65"/>
      <c r="R19" s="65"/>
      <c r="S19" s="65"/>
      <c r="T19" s="80" t="s">
        <v>115</v>
      </c>
      <c r="U19" s="79">
        <f>SUM(U20:U31)</f>
        <v>0</v>
      </c>
      <c r="V19" s="79">
        <f>SUM(V20:V31)</f>
        <v>0</v>
      </c>
      <c r="W19" s="65"/>
      <c r="X19" s="65"/>
      <c r="Y19" s="65"/>
      <c r="Z19" s="65"/>
      <c r="AA19" s="80" t="s">
        <v>115</v>
      </c>
      <c r="AB19" s="79">
        <f>SUM(AB20:AB31)</f>
        <v>45.699999999999989</v>
      </c>
      <c r="AC19" s="79">
        <f>SUM(AC20:AC31)</f>
        <v>137099999.99999997</v>
      </c>
      <c r="AD19" s="65"/>
      <c r="AE19" s="308"/>
      <c r="AF19" s="264"/>
      <c r="AG19" s="65"/>
      <c r="AH19" s="65"/>
      <c r="AI19" s="65"/>
      <c r="AJ19" s="80" t="s">
        <v>115</v>
      </c>
      <c r="AK19" s="79">
        <f>SUM(AK20:AK31)</f>
        <v>19.824999999999999</v>
      </c>
      <c r="AL19" s="79">
        <f>SUM(AL20:AL31)</f>
        <v>99125000</v>
      </c>
      <c r="AM19" s="65"/>
      <c r="AN19" s="65"/>
      <c r="AO19" s="65"/>
      <c r="AP19" s="65"/>
      <c r="AQ19" s="80" t="s">
        <v>115</v>
      </c>
      <c r="AR19" s="79">
        <f>SUM(AR20:AR31)</f>
        <v>18.117000000000001</v>
      </c>
      <c r="AS19" s="79">
        <f>SUM(AS20:AS31)</f>
        <v>90585000</v>
      </c>
      <c r="AT19" s="65"/>
      <c r="AU19" s="65"/>
      <c r="AV19" s="65"/>
      <c r="AW19" s="65"/>
      <c r="AX19" s="80" t="s">
        <v>115</v>
      </c>
      <c r="AY19" s="79">
        <f>SUM(AY20:AY31)</f>
        <v>130.68299999999999</v>
      </c>
      <c r="AZ19" s="79">
        <f>SUM(AZ20:AZ31)</f>
        <v>653415000</v>
      </c>
      <c r="BA19" s="65"/>
      <c r="BB19" s="308"/>
      <c r="BC19" s="264"/>
      <c r="BD19" s="65"/>
      <c r="BE19" s="65"/>
      <c r="BF19" s="65"/>
      <c r="BG19" s="80" t="s">
        <v>115</v>
      </c>
      <c r="BH19" s="79">
        <f>SUM(BH20:BH31)</f>
        <v>2.48</v>
      </c>
      <c r="BI19" s="79">
        <f>SUM(BI20:BI31)</f>
        <v>74400000</v>
      </c>
      <c r="BJ19" s="65"/>
      <c r="BK19" s="65"/>
      <c r="BL19" s="65"/>
      <c r="BM19" s="65"/>
      <c r="BN19" s="80" t="s">
        <v>115</v>
      </c>
      <c r="BO19" s="79">
        <f>SUM(BO20:BO31)</f>
        <v>0.9</v>
      </c>
      <c r="BP19" s="79">
        <f>SUM(BP20:BP31)</f>
        <v>27000000</v>
      </c>
      <c r="BQ19" s="65"/>
      <c r="BR19" s="65"/>
      <c r="BS19" s="65"/>
      <c r="BT19" s="65"/>
      <c r="BU19" s="80" t="s">
        <v>115</v>
      </c>
      <c r="BV19" s="79">
        <f>SUM(BV20:BV31)</f>
        <v>5.0999999999999996</v>
      </c>
      <c r="BW19" s="79">
        <f>SUM(BW20:BW31)</f>
        <v>143000000</v>
      </c>
      <c r="BX19" s="65"/>
      <c r="BY19" s="308"/>
      <c r="BZ19" s="264"/>
      <c r="CA19" s="65"/>
      <c r="CB19" s="65"/>
      <c r="CC19" s="65"/>
      <c r="CD19" s="80" t="s">
        <v>115</v>
      </c>
      <c r="CE19" s="79">
        <f>SUM(CE20:CE31)</f>
        <v>0</v>
      </c>
      <c r="CF19" s="79">
        <f>SUM(CF20:CF31)</f>
        <v>0</v>
      </c>
      <c r="CG19" s="65"/>
      <c r="CH19" s="65"/>
      <c r="CI19" s="65"/>
      <c r="CJ19" s="65"/>
      <c r="CK19" s="80" t="s">
        <v>115</v>
      </c>
      <c r="CL19" s="79">
        <f>SUM(CL20:CL31)</f>
        <v>0</v>
      </c>
      <c r="CM19" s="79">
        <f>SUM(CM20:CM31)</f>
        <v>0</v>
      </c>
      <c r="CN19" s="65"/>
      <c r="CO19" s="65"/>
      <c r="CP19" s="65"/>
      <c r="CQ19" s="65"/>
      <c r="CR19" s="80" t="s">
        <v>115</v>
      </c>
      <c r="CS19" s="79">
        <f>SUM(CS20:CS31)</f>
        <v>0</v>
      </c>
      <c r="CT19" s="79">
        <f>SUM(CT20:CT31)</f>
        <v>0</v>
      </c>
      <c r="CU19" s="65"/>
      <c r="CV19" s="308"/>
      <c r="CW19" s="264"/>
      <c r="CX19" s="65"/>
      <c r="CY19" s="65"/>
      <c r="CZ19" s="65"/>
      <c r="DA19" s="80" t="s">
        <v>115</v>
      </c>
      <c r="DB19" s="79">
        <f>SUM(DB20:DB31)</f>
        <v>0</v>
      </c>
      <c r="DC19" s="79">
        <f>SUM(DC20:DC31)</f>
        <v>0</v>
      </c>
      <c r="DD19" s="65"/>
      <c r="DE19" s="65"/>
      <c r="DF19" s="65"/>
      <c r="DG19" s="65"/>
      <c r="DH19" s="80" t="s">
        <v>115</v>
      </c>
      <c r="DI19" s="79">
        <f>SUM(DI20:DI31)</f>
        <v>0</v>
      </c>
      <c r="DJ19" s="79">
        <f>SUM(DJ20:DJ31)</f>
        <v>0</v>
      </c>
      <c r="DK19" s="65"/>
      <c r="DL19" s="65"/>
      <c r="DM19" s="65"/>
      <c r="DN19" s="65"/>
      <c r="DO19" s="80" t="s">
        <v>115</v>
      </c>
      <c r="DP19" s="79">
        <f>SUM(DP20:DP31)</f>
        <v>0</v>
      </c>
      <c r="DQ19" s="79">
        <f>SUM(DQ20:DQ31)</f>
        <v>0</v>
      </c>
      <c r="DR19" s="65"/>
      <c r="DS19" s="308"/>
      <c r="DT19" s="264"/>
      <c r="DU19" s="65"/>
      <c r="DV19" s="65"/>
      <c r="DW19" s="65"/>
      <c r="DX19" s="80" t="s">
        <v>115</v>
      </c>
      <c r="DY19" s="79">
        <f>SUM(DY20:DY31)</f>
        <v>0</v>
      </c>
      <c r="DZ19" s="79">
        <f>SUM(DZ20:DZ31)</f>
        <v>0</v>
      </c>
      <c r="EA19" s="65"/>
      <c r="EB19" s="65"/>
      <c r="EC19" s="65"/>
      <c r="ED19" s="65"/>
      <c r="EE19" s="80" t="s">
        <v>115</v>
      </c>
      <c r="EF19" s="79">
        <f>SUM(EF20:EF31)</f>
        <v>0</v>
      </c>
      <c r="EG19" s="79">
        <f>SUM(EG20:EG31)</f>
        <v>0</v>
      </c>
      <c r="EH19" s="65"/>
      <c r="EI19" s="65"/>
      <c r="EJ19" s="65"/>
      <c r="EK19" s="65"/>
      <c r="EL19" s="80" t="s">
        <v>115</v>
      </c>
      <c r="EM19" s="79">
        <f>SUM(EM20:EM31)</f>
        <v>0</v>
      </c>
      <c r="EN19" s="79">
        <f>SUM(EN20:EN31)</f>
        <v>0</v>
      </c>
      <c r="EO19" s="65"/>
      <c r="EP19" s="308"/>
      <c r="EQ19" s="332"/>
    </row>
    <row r="20" spans="1:147" s="99" customFormat="1" ht="45">
      <c r="A20" s="8" t="s">
        <v>33</v>
      </c>
      <c r="B20" s="8" t="s">
        <v>14</v>
      </c>
      <c r="C20" s="8">
        <v>1</v>
      </c>
      <c r="D20" s="199">
        <v>386</v>
      </c>
      <c r="E20" s="118" t="s">
        <v>35</v>
      </c>
      <c r="F20" s="118" t="s">
        <v>108</v>
      </c>
      <c r="G20" s="118" t="s">
        <v>34</v>
      </c>
      <c r="H20" s="307" t="s">
        <v>188</v>
      </c>
      <c r="I20" s="292" t="s">
        <v>269</v>
      </c>
      <c r="J20" s="51">
        <v>213.4</v>
      </c>
      <c r="K20" s="51">
        <v>214.7</v>
      </c>
      <c r="L20" s="51">
        <f>K20-J20</f>
        <v>1.2999999999999829</v>
      </c>
      <c r="M20" s="52">
        <v>62</v>
      </c>
      <c r="N20" s="52">
        <f>L20*M20/100</f>
        <v>0.80599999999998939</v>
      </c>
      <c r="O20" s="155">
        <f>N20*AUXILIAR!$B$50</f>
        <v>2417999.9999999683</v>
      </c>
      <c r="P20" s="57"/>
      <c r="Q20" s="57"/>
      <c r="R20" s="57"/>
      <c r="S20" s="57"/>
      <c r="T20" s="57"/>
      <c r="U20" s="57"/>
      <c r="V20" s="57"/>
      <c r="W20" s="106" t="s">
        <v>271</v>
      </c>
      <c r="X20" s="77">
        <v>279.60000000000002</v>
      </c>
      <c r="Y20" s="77">
        <v>280.5</v>
      </c>
      <c r="Z20" s="77">
        <f>Y20-X20</f>
        <v>0.89999999999997726</v>
      </c>
      <c r="AA20" s="52">
        <v>100</v>
      </c>
      <c r="AB20" s="52">
        <f t="shared" ref="AB20:AB31" si="2">Z20*AA20/100</f>
        <v>0.89999999999997726</v>
      </c>
      <c r="AC20" s="155">
        <f>AB20*AUXILIAR!$B$50</f>
        <v>2699999.999999932</v>
      </c>
      <c r="AD20" s="57"/>
      <c r="AE20" s="380"/>
      <c r="AF20" s="319" t="s">
        <v>283</v>
      </c>
      <c r="AG20" s="54">
        <v>213.1</v>
      </c>
      <c r="AH20" s="54">
        <v>243.6</v>
      </c>
      <c r="AI20" s="54">
        <v>30.5</v>
      </c>
      <c r="AJ20" s="52">
        <v>65</v>
      </c>
      <c r="AK20" s="52">
        <f>AI20*AJ20/100</f>
        <v>19.824999999999999</v>
      </c>
      <c r="AL20" s="155">
        <f>AK20*AUXILIAR!$B$53</f>
        <v>99125000</v>
      </c>
      <c r="AM20" s="107" t="s">
        <v>284</v>
      </c>
      <c r="AN20" s="54">
        <v>269.2</v>
      </c>
      <c r="AO20" s="54">
        <v>324.10000000000002</v>
      </c>
      <c r="AP20" s="54">
        <v>54.9</v>
      </c>
      <c r="AQ20" s="52">
        <v>33</v>
      </c>
      <c r="AR20" s="52">
        <f t="shared" ref="AR20" si="3">AP20*AQ20/100</f>
        <v>18.117000000000001</v>
      </c>
      <c r="AS20" s="155">
        <f>AR20*AUXILIAR!$B$53</f>
        <v>90585000</v>
      </c>
      <c r="AT20" s="106" t="s">
        <v>285</v>
      </c>
      <c r="AU20" s="51">
        <v>178.5</v>
      </c>
      <c r="AV20" s="51">
        <v>213.1</v>
      </c>
      <c r="AW20" s="77">
        <v>34.6</v>
      </c>
      <c r="AX20" s="52">
        <v>100</v>
      </c>
      <c r="AY20" s="52">
        <f>AW20*AX20/100</f>
        <v>34.6</v>
      </c>
      <c r="AZ20" s="155">
        <f>AY20*AUXILIAR!$B$53</f>
        <v>173000000</v>
      </c>
      <c r="BA20" s="57"/>
      <c r="BB20" s="380"/>
      <c r="BC20" s="292" t="s">
        <v>304</v>
      </c>
      <c r="BD20" s="51">
        <v>213.1</v>
      </c>
      <c r="BE20" s="51">
        <v>213.1</v>
      </c>
      <c r="BF20" s="51">
        <v>1</v>
      </c>
      <c r="BG20" s="52">
        <v>62</v>
      </c>
      <c r="BH20" s="52">
        <f>BF20*BG20/100</f>
        <v>0.62</v>
      </c>
      <c r="BI20" s="155">
        <f>BH20*AUXILIAR!$B$59</f>
        <v>24800000</v>
      </c>
      <c r="BJ20" s="104" t="s">
        <v>295</v>
      </c>
      <c r="BK20" s="51">
        <v>279.5</v>
      </c>
      <c r="BL20" s="51">
        <v>279.5</v>
      </c>
      <c r="BM20" s="51">
        <v>1</v>
      </c>
      <c r="BN20" s="51">
        <v>45</v>
      </c>
      <c r="BO20" s="52">
        <f t="shared" ref="BO20:BO21" si="4">BM20*BN20/100</f>
        <v>0.45</v>
      </c>
      <c r="BP20" s="155">
        <f>BO20*AUXILIAR!$B$56</f>
        <v>13500000</v>
      </c>
      <c r="BQ20" s="104" t="s">
        <v>295</v>
      </c>
      <c r="BR20" s="51">
        <v>279.5</v>
      </c>
      <c r="BS20" s="51">
        <v>279.5</v>
      </c>
      <c r="BT20" s="51">
        <v>1</v>
      </c>
      <c r="BU20" s="51">
        <v>55</v>
      </c>
      <c r="BV20" s="52">
        <f t="shared" ref="BV20:BV22" si="5">BT20*BU20/100</f>
        <v>0.55000000000000004</v>
      </c>
      <c r="BW20" s="155">
        <f>BV20*AUXILIAR!$B$56</f>
        <v>16500000.000000002</v>
      </c>
      <c r="BX20" s="57"/>
      <c r="BY20" s="380"/>
      <c r="BZ20" s="127"/>
      <c r="CA20" s="57"/>
      <c r="CB20" s="57"/>
      <c r="CC20" s="57"/>
      <c r="CD20" s="57"/>
      <c r="CE20" s="57"/>
      <c r="CF20" s="57"/>
      <c r="CG20" s="57"/>
      <c r="CH20" s="57"/>
      <c r="CI20" s="57"/>
      <c r="CJ20" s="57"/>
      <c r="CK20" s="57"/>
      <c r="CL20" s="57"/>
      <c r="CM20" s="57"/>
      <c r="CN20" s="57"/>
      <c r="CO20" s="57"/>
      <c r="CP20" s="57"/>
      <c r="CQ20" s="57"/>
      <c r="CR20" s="57"/>
      <c r="CS20" s="57"/>
      <c r="CT20" s="57"/>
      <c r="CU20" s="57"/>
      <c r="CV20" s="380"/>
      <c r="CW20" s="127"/>
      <c r="CX20" s="57"/>
      <c r="CY20" s="57"/>
      <c r="CZ20" s="57"/>
      <c r="DA20" s="57"/>
      <c r="DB20" s="57"/>
      <c r="DC20" s="57"/>
      <c r="DD20" s="57"/>
      <c r="DE20" s="57"/>
      <c r="DF20" s="57"/>
      <c r="DG20" s="57"/>
      <c r="DH20" s="57"/>
      <c r="DI20" s="57"/>
      <c r="DJ20" s="57"/>
      <c r="DK20" s="57"/>
      <c r="DL20" s="57"/>
      <c r="DM20" s="57"/>
      <c r="DN20" s="57"/>
      <c r="DO20" s="57"/>
      <c r="DP20" s="57"/>
      <c r="DQ20" s="57"/>
      <c r="DR20" s="57"/>
      <c r="DS20" s="380"/>
      <c r="DT20" s="127"/>
      <c r="DU20" s="57"/>
      <c r="DV20" s="57"/>
      <c r="DW20" s="57"/>
      <c r="DX20" s="57"/>
      <c r="DY20" s="57"/>
      <c r="DZ20" s="57"/>
      <c r="EA20" s="57"/>
      <c r="EB20" s="57"/>
      <c r="EC20" s="57"/>
      <c r="ED20" s="57"/>
      <c r="EE20" s="57"/>
      <c r="EF20" s="57"/>
      <c r="EG20" s="57"/>
      <c r="EH20" s="57"/>
      <c r="EI20" s="57"/>
      <c r="EJ20" s="57"/>
      <c r="EK20" s="57"/>
      <c r="EL20" s="57"/>
      <c r="EM20" s="57"/>
      <c r="EN20" s="57"/>
      <c r="EO20" s="57"/>
      <c r="EP20" s="380"/>
      <c r="EQ20" s="333"/>
    </row>
    <row r="21" spans="1:147" s="99" customFormat="1" ht="30">
      <c r="A21" s="8" t="s">
        <v>33</v>
      </c>
      <c r="B21" s="8" t="s">
        <v>14</v>
      </c>
      <c r="C21" s="8">
        <v>1</v>
      </c>
      <c r="D21" s="199">
        <v>386</v>
      </c>
      <c r="E21" s="118" t="s">
        <v>35</v>
      </c>
      <c r="F21" s="118" t="s">
        <v>108</v>
      </c>
      <c r="G21" s="118" t="s">
        <v>34</v>
      </c>
      <c r="H21" s="307" t="s">
        <v>188</v>
      </c>
      <c r="I21" s="292" t="s">
        <v>270</v>
      </c>
      <c r="J21" s="51">
        <v>213.4</v>
      </c>
      <c r="K21" s="51">
        <v>214.7</v>
      </c>
      <c r="L21" s="51">
        <f>K21-J21</f>
        <v>1.2999999999999829</v>
      </c>
      <c r="M21" s="52">
        <v>62</v>
      </c>
      <c r="N21" s="52">
        <f>L21*M21/100</f>
        <v>0.80599999999998939</v>
      </c>
      <c r="O21" s="155">
        <f>N21*AUXILIAR!$B$50</f>
        <v>2417999.9999999683</v>
      </c>
      <c r="P21" s="57"/>
      <c r="Q21" s="57"/>
      <c r="R21" s="57"/>
      <c r="S21" s="57"/>
      <c r="T21" s="57"/>
      <c r="U21" s="57"/>
      <c r="V21" s="57"/>
      <c r="W21" s="107" t="s">
        <v>272</v>
      </c>
      <c r="X21" s="54">
        <v>349.6</v>
      </c>
      <c r="Y21" s="54">
        <v>360.3</v>
      </c>
      <c r="Z21" s="77">
        <f t="shared" ref="Z21:Z22" si="6">Y21-X21</f>
        <v>10.699999999999989</v>
      </c>
      <c r="AA21" s="52">
        <v>100</v>
      </c>
      <c r="AB21" s="52">
        <f t="shared" si="2"/>
        <v>10.699999999999989</v>
      </c>
      <c r="AC21" s="155">
        <f>AB21*AUXILIAR!$B$50</f>
        <v>32099999.999999966</v>
      </c>
      <c r="AD21" s="57"/>
      <c r="AE21" s="380"/>
      <c r="AF21" s="431"/>
      <c r="AG21" s="63"/>
      <c r="AH21" s="63"/>
      <c r="AI21" s="63"/>
      <c r="AJ21" s="56"/>
      <c r="AK21" s="56"/>
      <c r="AL21" s="57"/>
      <c r="AM21" s="57"/>
      <c r="AN21" s="57"/>
      <c r="AO21" s="57"/>
      <c r="AP21" s="57"/>
      <c r="AQ21" s="57"/>
      <c r="AR21" s="57"/>
      <c r="AS21" s="57"/>
      <c r="AT21" s="107" t="s">
        <v>284</v>
      </c>
      <c r="AU21" s="54">
        <v>269.2</v>
      </c>
      <c r="AV21" s="54">
        <v>324.10000000000002</v>
      </c>
      <c r="AW21" s="54">
        <v>54.9</v>
      </c>
      <c r="AX21" s="52">
        <v>67</v>
      </c>
      <c r="AY21" s="52">
        <f t="shared" ref="AY21:AY22" si="7">AW21*AX21/100</f>
        <v>36.782999999999994</v>
      </c>
      <c r="AZ21" s="155">
        <f>AY21*AUXILIAR!$B$53</f>
        <v>183914999.99999997</v>
      </c>
      <c r="BA21" s="57"/>
      <c r="BB21" s="380"/>
      <c r="BC21" s="292" t="s">
        <v>292</v>
      </c>
      <c r="BD21" s="51">
        <v>218.7</v>
      </c>
      <c r="BE21" s="51">
        <v>218.7</v>
      </c>
      <c r="BF21" s="51">
        <v>1</v>
      </c>
      <c r="BG21" s="52">
        <v>62</v>
      </c>
      <c r="BH21" s="52">
        <f t="shared" ref="BH21:BH23" si="8">BF21*BG21/100</f>
        <v>0.62</v>
      </c>
      <c r="BI21" s="155">
        <f>BH21*AUXILIAR!$B$56</f>
        <v>18600000</v>
      </c>
      <c r="BJ21" s="104" t="s">
        <v>296</v>
      </c>
      <c r="BK21" s="51">
        <v>300.2</v>
      </c>
      <c r="BL21" s="51">
        <v>300.2</v>
      </c>
      <c r="BM21" s="51">
        <v>1</v>
      </c>
      <c r="BN21" s="51">
        <v>45</v>
      </c>
      <c r="BO21" s="52">
        <f t="shared" si="4"/>
        <v>0.45</v>
      </c>
      <c r="BP21" s="155">
        <f>BO21*AUXILIAR!$B$56</f>
        <v>13500000</v>
      </c>
      <c r="BQ21" s="104" t="s">
        <v>296</v>
      </c>
      <c r="BR21" s="51">
        <v>300.2</v>
      </c>
      <c r="BS21" s="51">
        <v>300.2</v>
      </c>
      <c r="BT21" s="51">
        <v>1</v>
      </c>
      <c r="BU21" s="51">
        <v>55</v>
      </c>
      <c r="BV21" s="52">
        <f t="shared" si="5"/>
        <v>0.55000000000000004</v>
      </c>
      <c r="BW21" s="155">
        <f>BV21*AUXILIAR!$B$56</f>
        <v>16500000.000000002</v>
      </c>
      <c r="BX21" s="57"/>
      <c r="BY21" s="380"/>
      <c r="BZ21" s="127"/>
      <c r="CA21" s="57"/>
      <c r="CB21" s="57"/>
      <c r="CC21" s="57"/>
      <c r="CD21" s="57"/>
      <c r="CE21" s="57"/>
      <c r="CF21" s="57"/>
      <c r="CG21" s="57"/>
      <c r="CH21" s="57"/>
      <c r="CI21" s="57"/>
      <c r="CJ21" s="57"/>
      <c r="CK21" s="57"/>
      <c r="CL21" s="57"/>
      <c r="CM21" s="57"/>
      <c r="CN21" s="57"/>
      <c r="CO21" s="57"/>
      <c r="CP21" s="57"/>
      <c r="CQ21" s="57"/>
      <c r="CR21" s="57"/>
      <c r="CS21" s="57"/>
      <c r="CT21" s="57"/>
      <c r="CU21" s="57"/>
      <c r="CV21" s="380"/>
      <c r="CW21" s="127"/>
      <c r="CX21" s="57"/>
      <c r="CY21" s="57"/>
      <c r="CZ21" s="57"/>
      <c r="DA21" s="57"/>
      <c r="DB21" s="57"/>
      <c r="DC21" s="57"/>
      <c r="DD21" s="57"/>
      <c r="DE21" s="57"/>
      <c r="DF21" s="57"/>
      <c r="DG21" s="57"/>
      <c r="DH21" s="57"/>
      <c r="DI21" s="57"/>
      <c r="DJ21" s="57"/>
      <c r="DK21" s="57"/>
      <c r="DL21" s="57"/>
      <c r="DM21" s="57"/>
      <c r="DN21" s="57"/>
      <c r="DO21" s="57"/>
      <c r="DP21" s="57"/>
      <c r="DQ21" s="57"/>
      <c r="DR21" s="57"/>
      <c r="DS21" s="380"/>
      <c r="DT21" s="127"/>
      <c r="DU21" s="57"/>
      <c r="DV21" s="57"/>
      <c r="DW21" s="57"/>
      <c r="DX21" s="57"/>
      <c r="DY21" s="57"/>
      <c r="DZ21" s="57"/>
      <c r="EA21" s="57"/>
      <c r="EB21" s="57"/>
      <c r="EC21" s="57"/>
      <c r="ED21" s="57"/>
      <c r="EE21" s="57"/>
      <c r="EF21" s="57"/>
      <c r="EG21" s="57"/>
      <c r="EH21" s="57"/>
      <c r="EI21" s="57"/>
      <c r="EJ21" s="57"/>
      <c r="EK21" s="57"/>
      <c r="EL21" s="57"/>
      <c r="EM21" s="57"/>
      <c r="EN21" s="57"/>
      <c r="EO21" s="57"/>
      <c r="EP21" s="380"/>
      <c r="EQ21" s="333"/>
    </row>
    <row r="22" spans="1:147" s="99" customFormat="1" ht="30">
      <c r="A22" s="8" t="s">
        <v>33</v>
      </c>
      <c r="B22" s="8" t="s">
        <v>14</v>
      </c>
      <c r="C22" s="8">
        <v>1</v>
      </c>
      <c r="D22" s="199">
        <v>386</v>
      </c>
      <c r="E22" s="118" t="s">
        <v>35</v>
      </c>
      <c r="F22" s="118" t="s">
        <v>108</v>
      </c>
      <c r="G22" s="118" t="s">
        <v>34</v>
      </c>
      <c r="H22" s="307" t="s">
        <v>188</v>
      </c>
      <c r="I22" s="127"/>
      <c r="J22" s="57"/>
      <c r="K22" s="57"/>
      <c r="L22" s="57"/>
      <c r="M22" s="57"/>
      <c r="N22" s="57"/>
      <c r="O22" s="57"/>
      <c r="P22" s="57"/>
      <c r="Q22" s="57"/>
      <c r="R22" s="57"/>
      <c r="S22" s="57"/>
      <c r="T22" s="57"/>
      <c r="U22" s="57"/>
      <c r="V22" s="57"/>
      <c r="W22" s="107" t="s">
        <v>273</v>
      </c>
      <c r="X22" s="54">
        <v>349.6</v>
      </c>
      <c r="Y22" s="54">
        <v>360.3</v>
      </c>
      <c r="Z22" s="77">
        <f t="shared" si="6"/>
        <v>10.699999999999989</v>
      </c>
      <c r="AA22" s="52">
        <v>100</v>
      </c>
      <c r="AB22" s="52">
        <f t="shared" si="2"/>
        <v>10.699999999999989</v>
      </c>
      <c r="AC22" s="155">
        <f>AB22*AUXILIAR!$B$50</f>
        <v>32099999.999999966</v>
      </c>
      <c r="AD22" s="57"/>
      <c r="AE22" s="380"/>
      <c r="AF22" s="127"/>
      <c r="AG22" s="57"/>
      <c r="AH22" s="57"/>
      <c r="AI22" s="57"/>
      <c r="AJ22" s="57"/>
      <c r="AK22" s="57"/>
      <c r="AL22" s="57"/>
      <c r="AM22" s="57"/>
      <c r="AN22" s="57"/>
      <c r="AO22" s="57"/>
      <c r="AP22" s="57"/>
      <c r="AQ22" s="57"/>
      <c r="AR22" s="57"/>
      <c r="AS22" s="57"/>
      <c r="AT22" s="107" t="s">
        <v>286</v>
      </c>
      <c r="AU22" s="54">
        <v>385</v>
      </c>
      <c r="AV22" s="54">
        <v>444.3</v>
      </c>
      <c r="AW22" s="54">
        <v>59.3</v>
      </c>
      <c r="AX22" s="52">
        <v>100</v>
      </c>
      <c r="AY22" s="52">
        <f t="shared" si="7"/>
        <v>59.3</v>
      </c>
      <c r="AZ22" s="155">
        <f>AY22*AUXILIAR!$B$53</f>
        <v>296500000</v>
      </c>
      <c r="BA22" s="57"/>
      <c r="BB22" s="380"/>
      <c r="BC22" s="292" t="s">
        <v>308</v>
      </c>
      <c r="BD22" s="51">
        <v>225.32</v>
      </c>
      <c r="BE22" s="51">
        <v>225.32</v>
      </c>
      <c r="BF22" s="51">
        <v>1</v>
      </c>
      <c r="BG22" s="52">
        <v>62</v>
      </c>
      <c r="BH22" s="52">
        <f t="shared" si="8"/>
        <v>0.62</v>
      </c>
      <c r="BI22" s="155">
        <f>BH22*AUXILIAR!$B$57</f>
        <v>12400000</v>
      </c>
      <c r="BJ22" s="57"/>
      <c r="BK22" s="57"/>
      <c r="BL22" s="57"/>
      <c r="BM22" s="57"/>
      <c r="BN22" s="57"/>
      <c r="BO22" s="57"/>
      <c r="BP22" s="57"/>
      <c r="BQ22" s="104" t="s">
        <v>311</v>
      </c>
      <c r="BR22" s="51">
        <v>354.8</v>
      </c>
      <c r="BS22" s="51">
        <v>354.8</v>
      </c>
      <c r="BT22" s="51">
        <v>1</v>
      </c>
      <c r="BU22" s="51">
        <v>100</v>
      </c>
      <c r="BV22" s="52">
        <f t="shared" si="5"/>
        <v>1</v>
      </c>
      <c r="BW22" s="155">
        <f>BV22*AUXILIAR!$B$57</f>
        <v>20000000</v>
      </c>
      <c r="BX22" s="57"/>
      <c r="BY22" s="380"/>
      <c r="BZ22" s="127"/>
      <c r="CA22" s="57"/>
      <c r="CB22" s="57"/>
      <c r="CC22" s="57"/>
      <c r="CD22" s="57"/>
      <c r="CE22" s="57"/>
      <c r="CF22" s="57"/>
      <c r="CG22" s="57"/>
      <c r="CH22" s="57"/>
      <c r="CI22" s="57"/>
      <c r="CJ22" s="57"/>
      <c r="CK22" s="57"/>
      <c r="CL22" s="57"/>
      <c r="CM22" s="57"/>
      <c r="CN22" s="57"/>
      <c r="CO22" s="57"/>
      <c r="CP22" s="57"/>
      <c r="CQ22" s="57"/>
      <c r="CR22" s="57"/>
      <c r="CS22" s="57"/>
      <c r="CT22" s="57"/>
      <c r="CU22" s="57"/>
      <c r="CV22" s="380"/>
      <c r="CW22" s="127"/>
      <c r="CX22" s="57"/>
      <c r="CY22" s="57"/>
      <c r="CZ22" s="57"/>
      <c r="DA22" s="57"/>
      <c r="DB22" s="57"/>
      <c r="DC22" s="57"/>
      <c r="DD22" s="57"/>
      <c r="DE22" s="57"/>
      <c r="DF22" s="57"/>
      <c r="DG22" s="57"/>
      <c r="DH22" s="57"/>
      <c r="DI22" s="57"/>
      <c r="DJ22" s="57"/>
      <c r="DK22" s="57"/>
      <c r="DL22" s="57"/>
      <c r="DM22" s="57"/>
      <c r="DN22" s="57"/>
      <c r="DO22" s="57"/>
      <c r="DP22" s="57"/>
      <c r="DQ22" s="57"/>
      <c r="DR22" s="57"/>
      <c r="DS22" s="380"/>
      <c r="DT22" s="127"/>
      <c r="DU22" s="57"/>
      <c r="DV22" s="57"/>
      <c r="DW22" s="57"/>
      <c r="DX22" s="57"/>
      <c r="DY22" s="57"/>
      <c r="DZ22" s="57"/>
      <c r="EA22" s="57"/>
      <c r="EB22" s="57"/>
      <c r="EC22" s="57"/>
      <c r="ED22" s="57"/>
      <c r="EE22" s="57"/>
      <c r="EF22" s="57"/>
      <c r="EG22" s="57"/>
      <c r="EH22" s="57"/>
      <c r="EI22" s="57"/>
      <c r="EJ22" s="57"/>
      <c r="EK22" s="57"/>
      <c r="EL22" s="57"/>
      <c r="EM22" s="57"/>
      <c r="EN22" s="57"/>
      <c r="EO22" s="57"/>
      <c r="EP22" s="380"/>
      <c r="EQ22" s="333"/>
    </row>
    <row r="23" spans="1:147" s="99" customFormat="1" ht="30">
      <c r="A23" s="8" t="s">
        <v>33</v>
      </c>
      <c r="B23" s="8" t="s">
        <v>14</v>
      </c>
      <c r="C23" s="8">
        <v>1</v>
      </c>
      <c r="D23" s="199">
        <v>386</v>
      </c>
      <c r="E23" s="118" t="s">
        <v>35</v>
      </c>
      <c r="F23" s="118" t="s">
        <v>108</v>
      </c>
      <c r="G23" s="118" t="s">
        <v>34</v>
      </c>
      <c r="H23" s="307" t="s">
        <v>188</v>
      </c>
      <c r="I23" s="127"/>
      <c r="J23" s="57"/>
      <c r="K23" s="57"/>
      <c r="L23" s="57"/>
      <c r="M23" s="57"/>
      <c r="N23" s="57"/>
      <c r="O23" s="57"/>
      <c r="P23" s="57"/>
      <c r="Q23" s="57"/>
      <c r="R23" s="57"/>
      <c r="S23" s="57"/>
      <c r="T23" s="57"/>
      <c r="U23" s="57"/>
      <c r="V23" s="57"/>
      <c r="W23" s="107" t="s">
        <v>274</v>
      </c>
      <c r="X23" s="54">
        <v>383.9</v>
      </c>
      <c r="Y23" s="54">
        <v>385.3</v>
      </c>
      <c r="Z23" s="54">
        <f>Y23-X23</f>
        <v>1.4000000000000341</v>
      </c>
      <c r="AA23" s="52">
        <v>100</v>
      </c>
      <c r="AB23" s="52">
        <f t="shared" si="2"/>
        <v>1.4000000000000341</v>
      </c>
      <c r="AC23" s="155">
        <f>AB23*AUXILIAR!$B$50</f>
        <v>4200000.0000001024</v>
      </c>
      <c r="AD23" s="57"/>
      <c r="AE23" s="380"/>
      <c r="AF23" s="127"/>
      <c r="AG23" s="57"/>
      <c r="AH23" s="57"/>
      <c r="AI23" s="57"/>
      <c r="AJ23" s="57"/>
      <c r="AK23" s="57"/>
      <c r="AL23" s="57"/>
      <c r="AM23" s="124"/>
      <c r="AN23" s="63"/>
      <c r="AO23" s="63"/>
      <c r="AP23" s="63"/>
      <c r="AQ23" s="56"/>
      <c r="AR23" s="56"/>
      <c r="AS23" s="57"/>
      <c r="AT23" s="124"/>
      <c r="AU23" s="63"/>
      <c r="AV23" s="63"/>
      <c r="AW23" s="63"/>
      <c r="AX23" s="56"/>
      <c r="AY23" s="56"/>
      <c r="AZ23" s="57"/>
      <c r="BA23" s="57"/>
      <c r="BB23" s="380"/>
      <c r="BC23" s="292" t="s">
        <v>293</v>
      </c>
      <c r="BD23" s="51">
        <v>243.6</v>
      </c>
      <c r="BE23" s="51">
        <v>243.6</v>
      </c>
      <c r="BF23" s="51">
        <v>1</v>
      </c>
      <c r="BG23" s="52">
        <v>62</v>
      </c>
      <c r="BH23" s="52">
        <f t="shared" si="8"/>
        <v>0.62</v>
      </c>
      <c r="BI23" s="155">
        <f>BH23*AUXILIAR!$B$56</f>
        <v>18600000</v>
      </c>
      <c r="BJ23" s="57"/>
      <c r="BK23" s="57"/>
      <c r="BL23" s="57"/>
      <c r="BM23" s="57"/>
      <c r="BN23" s="57"/>
      <c r="BO23" s="57"/>
      <c r="BP23" s="57"/>
      <c r="BQ23" s="104" t="s">
        <v>299</v>
      </c>
      <c r="BR23" s="51">
        <v>360.3</v>
      </c>
      <c r="BS23" s="51">
        <v>360.3</v>
      </c>
      <c r="BT23" s="51">
        <v>1</v>
      </c>
      <c r="BU23" s="51">
        <v>100</v>
      </c>
      <c r="BV23" s="52">
        <f>BT23*BU23/100</f>
        <v>1</v>
      </c>
      <c r="BW23" s="155">
        <f>BV23*AUXILIAR!$B$56</f>
        <v>30000000</v>
      </c>
      <c r="BX23" s="57"/>
      <c r="BY23" s="380"/>
      <c r="BZ23" s="127"/>
      <c r="CA23" s="57"/>
      <c r="CB23" s="57"/>
      <c r="CC23" s="57"/>
      <c r="CD23" s="57"/>
      <c r="CE23" s="57"/>
      <c r="CF23" s="57"/>
      <c r="CG23" s="57"/>
      <c r="CH23" s="57"/>
      <c r="CI23" s="57"/>
      <c r="CJ23" s="57"/>
      <c r="CK23" s="57"/>
      <c r="CL23" s="57"/>
      <c r="CM23" s="57"/>
      <c r="CN23" s="57"/>
      <c r="CO23" s="57"/>
      <c r="CP23" s="57"/>
      <c r="CQ23" s="57"/>
      <c r="CR23" s="57"/>
      <c r="CS23" s="57"/>
      <c r="CT23" s="57"/>
      <c r="CU23" s="57"/>
      <c r="CV23" s="380"/>
      <c r="CW23" s="127"/>
      <c r="CX23" s="57"/>
      <c r="CY23" s="57"/>
      <c r="CZ23" s="57"/>
      <c r="DA23" s="57"/>
      <c r="DB23" s="57"/>
      <c r="DC23" s="57"/>
      <c r="DD23" s="57"/>
      <c r="DE23" s="57"/>
      <c r="DF23" s="57"/>
      <c r="DG23" s="57"/>
      <c r="DH23" s="57"/>
      <c r="DI23" s="57"/>
      <c r="DJ23" s="57"/>
      <c r="DK23" s="57"/>
      <c r="DL23" s="57"/>
      <c r="DM23" s="57"/>
      <c r="DN23" s="57"/>
      <c r="DO23" s="57"/>
      <c r="DP23" s="57"/>
      <c r="DQ23" s="57"/>
      <c r="DR23" s="57"/>
      <c r="DS23" s="380"/>
      <c r="DT23" s="127"/>
      <c r="DU23" s="57"/>
      <c r="DV23" s="57"/>
      <c r="DW23" s="57"/>
      <c r="DX23" s="57"/>
      <c r="DY23" s="57"/>
      <c r="DZ23" s="57"/>
      <c r="EA23" s="57"/>
      <c r="EB23" s="57"/>
      <c r="EC23" s="57"/>
      <c r="ED23" s="57"/>
      <c r="EE23" s="57"/>
      <c r="EF23" s="57"/>
      <c r="EG23" s="57"/>
      <c r="EH23" s="57"/>
      <c r="EI23" s="57"/>
      <c r="EJ23" s="57"/>
      <c r="EK23" s="57"/>
      <c r="EL23" s="57"/>
      <c r="EM23" s="57"/>
      <c r="EN23" s="57"/>
      <c r="EO23" s="57"/>
      <c r="EP23" s="380"/>
      <c r="EQ23" s="333"/>
    </row>
    <row r="24" spans="1:147" s="99" customFormat="1" ht="30">
      <c r="A24" s="8" t="s">
        <v>33</v>
      </c>
      <c r="B24" s="8" t="s">
        <v>14</v>
      </c>
      <c r="C24" s="8">
        <v>1</v>
      </c>
      <c r="D24" s="199">
        <v>386</v>
      </c>
      <c r="E24" s="118" t="s">
        <v>35</v>
      </c>
      <c r="F24" s="118" t="s">
        <v>108</v>
      </c>
      <c r="G24" s="118" t="s">
        <v>34</v>
      </c>
      <c r="H24" s="307" t="s">
        <v>188</v>
      </c>
      <c r="I24" s="127"/>
      <c r="J24" s="57"/>
      <c r="K24" s="57"/>
      <c r="L24" s="57"/>
      <c r="M24" s="57"/>
      <c r="N24" s="57"/>
      <c r="O24" s="57"/>
      <c r="P24" s="57"/>
      <c r="Q24" s="57"/>
      <c r="R24" s="57"/>
      <c r="S24" s="57"/>
      <c r="T24" s="57"/>
      <c r="U24" s="57"/>
      <c r="V24" s="57"/>
      <c r="W24" s="107" t="s">
        <v>275</v>
      </c>
      <c r="X24" s="54">
        <v>385.9</v>
      </c>
      <c r="Y24" s="54">
        <v>386.4</v>
      </c>
      <c r="Z24" s="77">
        <f t="shared" ref="Z24:Z31" si="9">Y24-X24</f>
        <v>0.5</v>
      </c>
      <c r="AA24" s="52">
        <v>100</v>
      </c>
      <c r="AB24" s="52">
        <f t="shared" si="2"/>
        <v>0.5</v>
      </c>
      <c r="AC24" s="155">
        <f>AB24*AUXILIAR!$B$50</f>
        <v>1500000</v>
      </c>
      <c r="AD24" s="57"/>
      <c r="AE24" s="380"/>
      <c r="AF24" s="127"/>
      <c r="AG24" s="57"/>
      <c r="AH24" s="57"/>
      <c r="AI24" s="57"/>
      <c r="AJ24" s="57"/>
      <c r="AK24" s="57"/>
      <c r="AL24" s="57"/>
      <c r="AM24" s="57"/>
      <c r="AN24" s="57"/>
      <c r="AO24" s="57"/>
      <c r="AP24" s="57"/>
      <c r="AQ24" s="57"/>
      <c r="AR24" s="57"/>
      <c r="AS24" s="57"/>
      <c r="AT24" s="124"/>
      <c r="AU24" s="63"/>
      <c r="AV24" s="63"/>
      <c r="AW24" s="63"/>
      <c r="AX24" s="56"/>
      <c r="AY24" s="56"/>
      <c r="AZ24" s="57"/>
      <c r="BA24" s="57"/>
      <c r="BB24" s="380"/>
      <c r="BC24" s="127"/>
      <c r="BD24" s="57"/>
      <c r="BE24" s="57"/>
      <c r="BF24" s="57"/>
      <c r="BG24" s="57"/>
      <c r="BH24" s="57"/>
      <c r="BI24" s="57"/>
      <c r="BJ24" s="57"/>
      <c r="BK24" s="57"/>
      <c r="BL24" s="57"/>
      <c r="BM24" s="57"/>
      <c r="BN24" s="57"/>
      <c r="BO24" s="57"/>
      <c r="BP24" s="57"/>
      <c r="BQ24" s="104" t="s">
        <v>300</v>
      </c>
      <c r="BR24" s="51">
        <v>365.9</v>
      </c>
      <c r="BS24" s="51">
        <v>365.9</v>
      </c>
      <c r="BT24" s="51">
        <v>1</v>
      </c>
      <c r="BU24" s="51">
        <v>100</v>
      </c>
      <c r="BV24" s="52">
        <f>BT24*BU24/100</f>
        <v>1</v>
      </c>
      <c r="BW24" s="155">
        <f>BV24*AUXILIAR!$B$56</f>
        <v>30000000</v>
      </c>
      <c r="BX24" s="57"/>
      <c r="BY24" s="380"/>
      <c r="BZ24" s="127"/>
      <c r="CA24" s="57"/>
      <c r="CB24" s="57"/>
      <c r="CC24" s="57"/>
      <c r="CD24" s="57"/>
      <c r="CE24" s="57"/>
      <c r="CF24" s="57"/>
      <c r="CG24" s="57"/>
      <c r="CH24" s="57"/>
      <c r="CI24" s="57"/>
      <c r="CJ24" s="57"/>
      <c r="CK24" s="57"/>
      <c r="CL24" s="57"/>
      <c r="CM24" s="57"/>
      <c r="CN24" s="57"/>
      <c r="CO24" s="57"/>
      <c r="CP24" s="57"/>
      <c r="CQ24" s="57"/>
      <c r="CR24" s="57"/>
      <c r="CS24" s="57"/>
      <c r="CT24" s="57"/>
      <c r="CU24" s="57"/>
      <c r="CV24" s="380"/>
      <c r="CW24" s="127"/>
      <c r="CX24" s="57"/>
      <c r="CY24" s="57"/>
      <c r="CZ24" s="57"/>
      <c r="DA24" s="57"/>
      <c r="DB24" s="57"/>
      <c r="DC24" s="57"/>
      <c r="DD24" s="57"/>
      <c r="DE24" s="57"/>
      <c r="DF24" s="57"/>
      <c r="DG24" s="57"/>
      <c r="DH24" s="57"/>
      <c r="DI24" s="57"/>
      <c r="DJ24" s="57"/>
      <c r="DK24" s="57"/>
      <c r="DL24" s="57"/>
      <c r="DM24" s="57"/>
      <c r="DN24" s="57"/>
      <c r="DO24" s="57"/>
      <c r="DP24" s="57"/>
      <c r="DQ24" s="57"/>
      <c r="DR24" s="57"/>
      <c r="DS24" s="380"/>
      <c r="DT24" s="127"/>
      <c r="DU24" s="57"/>
      <c r="DV24" s="57"/>
      <c r="DW24" s="57"/>
      <c r="DX24" s="57"/>
      <c r="DY24" s="57"/>
      <c r="DZ24" s="57"/>
      <c r="EA24" s="57"/>
      <c r="EB24" s="57"/>
      <c r="EC24" s="57"/>
      <c r="ED24" s="57"/>
      <c r="EE24" s="57"/>
      <c r="EF24" s="57"/>
      <c r="EG24" s="57"/>
      <c r="EH24" s="57"/>
      <c r="EI24" s="57"/>
      <c r="EJ24" s="57"/>
      <c r="EK24" s="57"/>
      <c r="EL24" s="57"/>
      <c r="EM24" s="57"/>
      <c r="EN24" s="57"/>
      <c r="EO24" s="57"/>
      <c r="EP24" s="380"/>
      <c r="EQ24" s="333"/>
    </row>
    <row r="25" spans="1:147" s="99" customFormat="1" ht="30">
      <c r="A25" s="8" t="s">
        <v>33</v>
      </c>
      <c r="B25" s="8" t="s">
        <v>14</v>
      </c>
      <c r="C25" s="8">
        <v>1</v>
      </c>
      <c r="D25" s="199">
        <v>386</v>
      </c>
      <c r="E25" s="118" t="s">
        <v>35</v>
      </c>
      <c r="F25" s="118" t="s">
        <v>108</v>
      </c>
      <c r="G25" s="118" t="s">
        <v>34</v>
      </c>
      <c r="H25" s="307" t="s">
        <v>188</v>
      </c>
      <c r="I25" s="127"/>
      <c r="J25" s="57"/>
      <c r="K25" s="57"/>
      <c r="L25" s="57"/>
      <c r="M25" s="57"/>
      <c r="N25" s="57"/>
      <c r="O25" s="57"/>
      <c r="P25" s="57"/>
      <c r="Q25" s="57"/>
      <c r="R25" s="57"/>
      <c r="S25" s="57"/>
      <c r="T25" s="57"/>
      <c r="U25" s="57"/>
      <c r="V25" s="57"/>
      <c r="W25" s="107" t="s">
        <v>276</v>
      </c>
      <c r="X25" s="54">
        <v>385.9</v>
      </c>
      <c r="Y25" s="54">
        <v>386.4</v>
      </c>
      <c r="Z25" s="77">
        <f t="shared" si="9"/>
        <v>0.5</v>
      </c>
      <c r="AA25" s="52">
        <v>100</v>
      </c>
      <c r="AB25" s="52">
        <f t="shared" si="2"/>
        <v>0.5</v>
      </c>
      <c r="AC25" s="155">
        <f>AB25*AUXILIAR!$B$50</f>
        <v>1500000</v>
      </c>
      <c r="AD25" s="57"/>
      <c r="AE25" s="380"/>
      <c r="AF25" s="127"/>
      <c r="AG25" s="57"/>
      <c r="AH25" s="57"/>
      <c r="AI25" s="57"/>
      <c r="AJ25" s="57"/>
      <c r="AK25" s="57"/>
      <c r="AL25" s="57"/>
      <c r="AM25" s="57"/>
      <c r="AN25" s="57"/>
      <c r="AO25" s="57"/>
      <c r="AP25" s="57"/>
      <c r="AQ25" s="57"/>
      <c r="AR25" s="57"/>
      <c r="AS25" s="57"/>
      <c r="AT25" s="57"/>
      <c r="AU25" s="57"/>
      <c r="AV25" s="57"/>
      <c r="AW25" s="57"/>
      <c r="AX25" s="57"/>
      <c r="AY25" s="57"/>
      <c r="AZ25" s="57"/>
      <c r="BA25" s="57"/>
      <c r="BB25" s="380"/>
      <c r="BC25" s="127"/>
      <c r="BD25" s="57"/>
      <c r="BE25" s="57"/>
      <c r="BF25" s="57"/>
      <c r="BG25" s="57"/>
      <c r="BH25" s="57"/>
      <c r="BI25" s="57"/>
      <c r="BJ25" s="57"/>
      <c r="BK25" s="57"/>
      <c r="BL25" s="57"/>
      <c r="BM25" s="57"/>
      <c r="BN25" s="57"/>
      <c r="BO25" s="57"/>
      <c r="BP25" s="57"/>
      <c r="BQ25" s="104" t="s">
        <v>301</v>
      </c>
      <c r="BR25" s="51">
        <v>385.9</v>
      </c>
      <c r="BS25" s="51">
        <v>385.9</v>
      </c>
      <c r="BT25" s="51">
        <v>1</v>
      </c>
      <c r="BU25" s="51">
        <v>100</v>
      </c>
      <c r="BV25" s="52">
        <f>BT25*BU25/100</f>
        <v>1</v>
      </c>
      <c r="BW25" s="155">
        <f>BV25*AUXILIAR!$B$56</f>
        <v>30000000</v>
      </c>
      <c r="BX25" s="57"/>
      <c r="BY25" s="380"/>
      <c r="BZ25" s="127"/>
      <c r="CA25" s="57"/>
      <c r="CB25" s="57"/>
      <c r="CC25" s="57"/>
      <c r="CD25" s="57"/>
      <c r="CE25" s="57"/>
      <c r="CF25" s="57"/>
      <c r="CG25" s="57"/>
      <c r="CH25" s="57"/>
      <c r="CI25" s="57"/>
      <c r="CJ25" s="57"/>
      <c r="CK25" s="57"/>
      <c r="CL25" s="57"/>
      <c r="CM25" s="57"/>
      <c r="CN25" s="57"/>
      <c r="CO25" s="57"/>
      <c r="CP25" s="57"/>
      <c r="CQ25" s="57"/>
      <c r="CR25" s="57"/>
      <c r="CS25" s="57"/>
      <c r="CT25" s="57"/>
      <c r="CU25" s="57"/>
      <c r="CV25" s="380"/>
      <c r="CW25" s="127"/>
      <c r="CX25" s="57"/>
      <c r="CY25" s="57"/>
      <c r="CZ25" s="57"/>
      <c r="DA25" s="57"/>
      <c r="DB25" s="57"/>
      <c r="DC25" s="57"/>
      <c r="DD25" s="57"/>
      <c r="DE25" s="57"/>
      <c r="DF25" s="57"/>
      <c r="DG25" s="57"/>
      <c r="DH25" s="57"/>
      <c r="DI25" s="57"/>
      <c r="DJ25" s="57"/>
      <c r="DK25" s="57"/>
      <c r="DL25" s="57"/>
      <c r="DM25" s="57"/>
      <c r="DN25" s="57"/>
      <c r="DO25" s="57"/>
      <c r="DP25" s="57"/>
      <c r="DQ25" s="57"/>
      <c r="DR25" s="57"/>
      <c r="DS25" s="380"/>
      <c r="DT25" s="127"/>
      <c r="DU25" s="57"/>
      <c r="DV25" s="57"/>
      <c r="DW25" s="57"/>
      <c r="DX25" s="57"/>
      <c r="DY25" s="57"/>
      <c r="DZ25" s="57"/>
      <c r="EA25" s="57"/>
      <c r="EB25" s="57"/>
      <c r="EC25" s="57"/>
      <c r="ED25" s="57"/>
      <c r="EE25" s="57"/>
      <c r="EF25" s="57"/>
      <c r="EG25" s="57"/>
      <c r="EH25" s="57"/>
      <c r="EI25" s="57"/>
      <c r="EJ25" s="57"/>
      <c r="EK25" s="57"/>
      <c r="EL25" s="57"/>
      <c r="EM25" s="57"/>
      <c r="EN25" s="57"/>
      <c r="EO25" s="57"/>
      <c r="EP25" s="380"/>
      <c r="EQ25" s="333"/>
    </row>
    <row r="26" spans="1:147" s="99" customFormat="1" ht="15">
      <c r="A26" s="8" t="s">
        <v>33</v>
      </c>
      <c r="B26" s="8" t="s">
        <v>14</v>
      </c>
      <c r="C26" s="8">
        <v>1</v>
      </c>
      <c r="D26" s="199">
        <v>386</v>
      </c>
      <c r="E26" s="118" t="s">
        <v>35</v>
      </c>
      <c r="F26" s="118" t="s">
        <v>108</v>
      </c>
      <c r="G26" s="118" t="s">
        <v>34</v>
      </c>
      <c r="H26" s="307" t="s">
        <v>188</v>
      </c>
      <c r="I26" s="127"/>
      <c r="J26" s="57"/>
      <c r="K26" s="57"/>
      <c r="L26" s="57"/>
      <c r="M26" s="57"/>
      <c r="N26" s="57"/>
      <c r="O26" s="57"/>
      <c r="P26" s="57"/>
      <c r="Q26" s="57"/>
      <c r="R26" s="57"/>
      <c r="S26" s="57"/>
      <c r="T26" s="57"/>
      <c r="U26" s="57"/>
      <c r="V26" s="57"/>
      <c r="W26" s="107" t="s">
        <v>275</v>
      </c>
      <c r="X26" s="54">
        <v>386.4</v>
      </c>
      <c r="Y26" s="54">
        <v>388.4</v>
      </c>
      <c r="Z26" s="77">
        <f t="shared" si="9"/>
        <v>2</v>
      </c>
      <c r="AA26" s="52">
        <v>100</v>
      </c>
      <c r="AB26" s="52">
        <f t="shared" si="2"/>
        <v>2</v>
      </c>
      <c r="AC26" s="155">
        <f>AB26*AUXILIAR!$B$50</f>
        <v>6000000</v>
      </c>
      <c r="AD26" s="57"/>
      <c r="AE26" s="380"/>
      <c r="AF26" s="127"/>
      <c r="AG26" s="57"/>
      <c r="AH26" s="57"/>
      <c r="AI26" s="57"/>
      <c r="AJ26" s="57"/>
      <c r="AK26" s="57"/>
      <c r="AL26" s="57"/>
      <c r="AM26" s="57"/>
      <c r="AN26" s="57"/>
      <c r="AO26" s="57"/>
      <c r="AP26" s="57"/>
      <c r="AQ26" s="57"/>
      <c r="AR26" s="57"/>
      <c r="AS26" s="57"/>
      <c r="AT26" s="57"/>
      <c r="AU26" s="57"/>
      <c r="AV26" s="57"/>
      <c r="AW26" s="57"/>
      <c r="AX26" s="57"/>
      <c r="AY26" s="57"/>
      <c r="AZ26" s="57"/>
      <c r="BA26" s="57"/>
      <c r="BB26" s="380"/>
      <c r="BC26" s="127"/>
      <c r="BD26" s="57"/>
      <c r="BE26" s="57"/>
      <c r="BF26" s="57"/>
      <c r="BG26" s="57"/>
      <c r="BH26" s="57"/>
      <c r="BI26" s="57"/>
      <c r="BJ26" s="57"/>
      <c r="BK26" s="57"/>
      <c r="BL26" s="57"/>
      <c r="BM26" s="57"/>
      <c r="BN26" s="57"/>
      <c r="BO26" s="57"/>
      <c r="BP26" s="57"/>
      <c r="BQ26" s="57"/>
      <c r="BR26" s="57"/>
      <c r="BS26" s="57"/>
      <c r="BT26" s="57"/>
      <c r="BU26" s="57"/>
      <c r="BV26" s="57"/>
      <c r="BW26" s="57"/>
      <c r="BX26" s="57"/>
      <c r="BY26" s="380"/>
      <c r="BZ26" s="127"/>
      <c r="CA26" s="57"/>
      <c r="CB26" s="57"/>
      <c r="CC26" s="57"/>
      <c r="CD26" s="57"/>
      <c r="CE26" s="57"/>
      <c r="CF26" s="57"/>
      <c r="CG26" s="57"/>
      <c r="CH26" s="57"/>
      <c r="CI26" s="57"/>
      <c r="CJ26" s="57"/>
      <c r="CK26" s="57"/>
      <c r="CL26" s="57"/>
      <c r="CM26" s="57"/>
      <c r="CN26" s="57"/>
      <c r="CO26" s="57"/>
      <c r="CP26" s="57"/>
      <c r="CQ26" s="57"/>
      <c r="CR26" s="57"/>
      <c r="CS26" s="57"/>
      <c r="CT26" s="57"/>
      <c r="CU26" s="57"/>
      <c r="CV26" s="380"/>
      <c r="CW26" s="127"/>
      <c r="CX26" s="57"/>
      <c r="CY26" s="57"/>
      <c r="CZ26" s="57"/>
      <c r="DA26" s="57"/>
      <c r="DB26" s="57"/>
      <c r="DC26" s="57"/>
      <c r="DD26" s="57"/>
      <c r="DE26" s="57"/>
      <c r="DF26" s="57"/>
      <c r="DG26" s="57"/>
      <c r="DH26" s="57"/>
      <c r="DI26" s="57"/>
      <c r="DJ26" s="57"/>
      <c r="DK26" s="57"/>
      <c r="DL26" s="57"/>
      <c r="DM26" s="57"/>
      <c r="DN26" s="57"/>
      <c r="DO26" s="57"/>
      <c r="DP26" s="57"/>
      <c r="DQ26" s="57"/>
      <c r="DR26" s="57"/>
      <c r="DS26" s="380"/>
      <c r="DT26" s="127"/>
      <c r="DU26" s="57"/>
      <c r="DV26" s="57"/>
      <c r="DW26" s="57"/>
      <c r="DX26" s="57"/>
      <c r="DY26" s="57"/>
      <c r="DZ26" s="57"/>
      <c r="EA26" s="57"/>
      <c r="EB26" s="57"/>
      <c r="EC26" s="57"/>
      <c r="ED26" s="57"/>
      <c r="EE26" s="57"/>
      <c r="EF26" s="57"/>
      <c r="EG26" s="57"/>
      <c r="EH26" s="57"/>
      <c r="EI26" s="57"/>
      <c r="EJ26" s="57"/>
      <c r="EK26" s="57"/>
      <c r="EL26" s="57"/>
      <c r="EM26" s="57"/>
      <c r="EN26" s="57"/>
      <c r="EO26" s="57"/>
      <c r="EP26" s="380"/>
      <c r="EQ26" s="333"/>
    </row>
    <row r="27" spans="1:147" s="99" customFormat="1" ht="15">
      <c r="A27" s="8" t="s">
        <v>33</v>
      </c>
      <c r="B27" s="8" t="s">
        <v>14</v>
      </c>
      <c r="C27" s="8">
        <v>1</v>
      </c>
      <c r="D27" s="199">
        <v>386</v>
      </c>
      <c r="E27" s="118" t="s">
        <v>35</v>
      </c>
      <c r="F27" s="118" t="s">
        <v>108</v>
      </c>
      <c r="G27" s="118" t="s">
        <v>34</v>
      </c>
      <c r="H27" s="307" t="s">
        <v>188</v>
      </c>
      <c r="I27" s="405"/>
      <c r="J27" s="57"/>
      <c r="K27" s="57"/>
      <c r="L27" s="57"/>
      <c r="M27" s="56"/>
      <c r="N27" s="56"/>
      <c r="O27" s="213"/>
      <c r="P27" s="57"/>
      <c r="Q27" s="57"/>
      <c r="R27" s="57"/>
      <c r="S27" s="57"/>
      <c r="T27" s="57"/>
      <c r="U27" s="57"/>
      <c r="V27" s="57"/>
      <c r="W27" s="107" t="s">
        <v>276</v>
      </c>
      <c r="X27" s="54">
        <v>386.4</v>
      </c>
      <c r="Y27" s="54">
        <v>388.4</v>
      </c>
      <c r="Z27" s="77">
        <f t="shared" si="9"/>
        <v>2</v>
      </c>
      <c r="AA27" s="52">
        <v>100</v>
      </c>
      <c r="AB27" s="52">
        <f t="shared" si="2"/>
        <v>2</v>
      </c>
      <c r="AC27" s="155">
        <f>AB27*AUXILIAR!$B$50</f>
        <v>6000000</v>
      </c>
      <c r="AD27" s="57"/>
      <c r="AE27" s="380"/>
      <c r="AF27" s="127"/>
      <c r="AG27" s="57"/>
      <c r="AH27" s="57"/>
      <c r="AI27" s="57"/>
      <c r="AJ27" s="57"/>
      <c r="AK27" s="57"/>
      <c r="AL27" s="57"/>
      <c r="AM27" s="57"/>
      <c r="AN27" s="57"/>
      <c r="AO27" s="57"/>
      <c r="AP27" s="57"/>
      <c r="AQ27" s="57"/>
      <c r="AR27" s="57"/>
      <c r="AS27" s="57"/>
      <c r="AT27" s="57"/>
      <c r="AU27" s="57"/>
      <c r="AV27" s="57"/>
      <c r="AW27" s="57"/>
      <c r="AX27" s="57"/>
      <c r="AY27" s="57"/>
      <c r="AZ27" s="57"/>
      <c r="BA27" s="57"/>
      <c r="BB27" s="380"/>
      <c r="BC27" s="127"/>
      <c r="BD27" s="57"/>
      <c r="BE27" s="57"/>
      <c r="BF27" s="57"/>
      <c r="BG27" s="57"/>
      <c r="BH27" s="57"/>
      <c r="BI27" s="57"/>
      <c r="BJ27" s="57"/>
      <c r="BK27" s="57"/>
      <c r="BL27" s="57"/>
      <c r="BM27" s="57"/>
      <c r="BN27" s="57"/>
      <c r="BO27" s="57"/>
      <c r="BP27" s="57"/>
      <c r="BQ27" s="57"/>
      <c r="BR27" s="57"/>
      <c r="BS27" s="57"/>
      <c r="BT27" s="57"/>
      <c r="BU27" s="57"/>
      <c r="BV27" s="57"/>
      <c r="BW27" s="57"/>
      <c r="BX27" s="57"/>
      <c r="BY27" s="380"/>
      <c r="BZ27" s="127"/>
      <c r="CA27" s="57"/>
      <c r="CB27" s="57"/>
      <c r="CC27" s="57"/>
      <c r="CD27" s="57"/>
      <c r="CE27" s="57"/>
      <c r="CF27" s="57"/>
      <c r="CG27" s="57"/>
      <c r="CH27" s="57"/>
      <c r="CI27" s="57"/>
      <c r="CJ27" s="57"/>
      <c r="CK27" s="57"/>
      <c r="CL27" s="57"/>
      <c r="CM27" s="57"/>
      <c r="CN27" s="57"/>
      <c r="CO27" s="57"/>
      <c r="CP27" s="57"/>
      <c r="CQ27" s="57"/>
      <c r="CR27" s="57"/>
      <c r="CS27" s="57"/>
      <c r="CT27" s="57"/>
      <c r="CU27" s="57"/>
      <c r="CV27" s="380"/>
      <c r="CW27" s="127"/>
      <c r="CX27" s="57"/>
      <c r="CY27" s="57"/>
      <c r="CZ27" s="57"/>
      <c r="DA27" s="57"/>
      <c r="DB27" s="57"/>
      <c r="DC27" s="57"/>
      <c r="DD27" s="57"/>
      <c r="DE27" s="57"/>
      <c r="DF27" s="57"/>
      <c r="DG27" s="57"/>
      <c r="DH27" s="57"/>
      <c r="DI27" s="57"/>
      <c r="DJ27" s="57"/>
      <c r="DK27" s="57"/>
      <c r="DL27" s="57"/>
      <c r="DM27" s="57"/>
      <c r="DN27" s="57"/>
      <c r="DO27" s="57"/>
      <c r="DP27" s="57"/>
      <c r="DQ27" s="57"/>
      <c r="DR27" s="57"/>
      <c r="DS27" s="380"/>
      <c r="DT27" s="127"/>
      <c r="DU27" s="57"/>
      <c r="DV27" s="57"/>
      <c r="DW27" s="57"/>
      <c r="DX27" s="57"/>
      <c r="DY27" s="57"/>
      <c r="DZ27" s="57"/>
      <c r="EA27" s="57"/>
      <c r="EB27" s="57"/>
      <c r="EC27" s="57"/>
      <c r="ED27" s="57"/>
      <c r="EE27" s="57"/>
      <c r="EF27" s="57"/>
      <c r="EG27" s="57"/>
      <c r="EH27" s="57"/>
      <c r="EI27" s="57"/>
      <c r="EJ27" s="57"/>
      <c r="EK27" s="57"/>
      <c r="EL27" s="57"/>
      <c r="EM27" s="57"/>
      <c r="EN27" s="57"/>
      <c r="EO27" s="57"/>
      <c r="EP27" s="380"/>
      <c r="EQ27" s="333"/>
    </row>
    <row r="28" spans="1:147" s="99" customFormat="1" ht="15">
      <c r="A28" s="8" t="s">
        <v>33</v>
      </c>
      <c r="B28" s="8" t="s">
        <v>14</v>
      </c>
      <c r="C28" s="8">
        <v>1</v>
      </c>
      <c r="D28" s="199">
        <v>386</v>
      </c>
      <c r="E28" s="118" t="s">
        <v>35</v>
      </c>
      <c r="F28" s="118" t="s">
        <v>108</v>
      </c>
      <c r="G28" s="118" t="s">
        <v>34</v>
      </c>
      <c r="H28" s="307" t="s">
        <v>188</v>
      </c>
      <c r="I28" s="405"/>
      <c r="J28" s="57"/>
      <c r="K28" s="57"/>
      <c r="L28" s="57"/>
      <c r="M28" s="56"/>
      <c r="N28" s="56"/>
      <c r="O28" s="213"/>
      <c r="P28" s="57"/>
      <c r="Q28" s="57"/>
      <c r="R28" s="57"/>
      <c r="S28" s="57"/>
      <c r="T28" s="57"/>
      <c r="U28" s="57"/>
      <c r="V28" s="57"/>
      <c r="W28" s="107" t="s">
        <v>277</v>
      </c>
      <c r="X28" s="54">
        <v>409.5</v>
      </c>
      <c r="Y28" s="54">
        <v>411.5</v>
      </c>
      <c r="Z28" s="77">
        <f t="shared" si="9"/>
        <v>2</v>
      </c>
      <c r="AA28" s="52">
        <v>100</v>
      </c>
      <c r="AB28" s="52">
        <f t="shared" si="2"/>
        <v>2</v>
      </c>
      <c r="AC28" s="155">
        <f>AB28*AUXILIAR!$B$50</f>
        <v>6000000</v>
      </c>
      <c r="AD28" s="57"/>
      <c r="AE28" s="380"/>
      <c r="AF28" s="127"/>
      <c r="AG28" s="57"/>
      <c r="AH28" s="57"/>
      <c r="AI28" s="57"/>
      <c r="AJ28" s="57"/>
      <c r="AK28" s="57"/>
      <c r="AL28" s="57"/>
      <c r="AM28" s="57"/>
      <c r="AN28" s="57"/>
      <c r="AO28" s="57"/>
      <c r="AP28" s="57"/>
      <c r="AQ28" s="57"/>
      <c r="AR28" s="57"/>
      <c r="AS28" s="57"/>
      <c r="AT28" s="57"/>
      <c r="AU28" s="57"/>
      <c r="AV28" s="57"/>
      <c r="AW28" s="57"/>
      <c r="AX28" s="57"/>
      <c r="AY28" s="57"/>
      <c r="AZ28" s="57"/>
      <c r="BA28" s="57"/>
      <c r="BB28" s="380"/>
      <c r="BC28" s="127"/>
      <c r="BD28" s="57"/>
      <c r="BE28" s="57"/>
      <c r="BF28" s="57"/>
      <c r="BG28" s="57"/>
      <c r="BH28" s="57"/>
      <c r="BI28" s="57"/>
      <c r="BJ28" s="57"/>
      <c r="BK28" s="57"/>
      <c r="BL28" s="57"/>
      <c r="BM28" s="57"/>
      <c r="BN28" s="57"/>
      <c r="BO28" s="57"/>
      <c r="BP28" s="57"/>
      <c r="BQ28" s="57"/>
      <c r="BR28" s="57"/>
      <c r="BS28" s="57"/>
      <c r="BT28" s="57"/>
      <c r="BU28" s="57"/>
      <c r="BV28" s="57"/>
      <c r="BW28" s="57"/>
      <c r="BX28" s="57"/>
      <c r="BY28" s="380"/>
      <c r="BZ28" s="127"/>
      <c r="CA28" s="57"/>
      <c r="CB28" s="57"/>
      <c r="CC28" s="57"/>
      <c r="CD28" s="57"/>
      <c r="CE28" s="57"/>
      <c r="CF28" s="57"/>
      <c r="CG28" s="57"/>
      <c r="CH28" s="57"/>
      <c r="CI28" s="57"/>
      <c r="CJ28" s="57"/>
      <c r="CK28" s="57"/>
      <c r="CL28" s="57"/>
      <c r="CM28" s="57"/>
      <c r="CN28" s="57"/>
      <c r="CO28" s="57"/>
      <c r="CP28" s="57"/>
      <c r="CQ28" s="57"/>
      <c r="CR28" s="57"/>
      <c r="CS28" s="57"/>
      <c r="CT28" s="57"/>
      <c r="CU28" s="57"/>
      <c r="CV28" s="380"/>
      <c r="CW28" s="127"/>
      <c r="CX28" s="57"/>
      <c r="CY28" s="57"/>
      <c r="CZ28" s="57"/>
      <c r="DA28" s="57"/>
      <c r="DB28" s="57"/>
      <c r="DC28" s="57"/>
      <c r="DD28" s="57"/>
      <c r="DE28" s="57"/>
      <c r="DF28" s="57"/>
      <c r="DG28" s="57"/>
      <c r="DH28" s="57"/>
      <c r="DI28" s="57"/>
      <c r="DJ28" s="57"/>
      <c r="DK28" s="57"/>
      <c r="DL28" s="57"/>
      <c r="DM28" s="57"/>
      <c r="DN28" s="57"/>
      <c r="DO28" s="57"/>
      <c r="DP28" s="57"/>
      <c r="DQ28" s="57"/>
      <c r="DR28" s="57"/>
      <c r="DS28" s="380"/>
      <c r="DT28" s="127"/>
      <c r="DU28" s="57"/>
      <c r="DV28" s="57"/>
      <c r="DW28" s="57"/>
      <c r="DX28" s="57"/>
      <c r="DY28" s="57"/>
      <c r="DZ28" s="57"/>
      <c r="EA28" s="57"/>
      <c r="EB28" s="57"/>
      <c r="EC28" s="57"/>
      <c r="ED28" s="57"/>
      <c r="EE28" s="57"/>
      <c r="EF28" s="57"/>
      <c r="EG28" s="57"/>
      <c r="EH28" s="57"/>
      <c r="EI28" s="57"/>
      <c r="EJ28" s="57"/>
      <c r="EK28" s="57"/>
      <c r="EL28" s="57"/>
      <c r="EM28" s="57"/>
      <c r="EN28" s="57"/>
      <c r="EO28" s="57"/>
      <c r="EP28" s="380"/>
      <c r="EQ28" s="333"/>
    </row>
    <row r="29" spans="1:147" s="99" customFormat="1" ht="15">
      <c r="A29" s="8" t="s">
        <v>33</v>
      </c>
      <c r="B29" s="8" t="s">
        <v>14</v>
      </c>
      <c r="C29" s="8">
        <v>1</v>
      </c>
      <c r="D29" s="199">
        <v>386</v>
      </c>
      <c r="E29" s="118" t="s">
        <v>35</v>
      </c>
      <c r="F29" s="118" t="s">
        <v>108</v>
      </c>
      <c r="G29" s="118" t="s">
        <v>34</v>
      </c>
      <c r="H29" s="307" t="s">
        <v>188</v>
      </c>
      <c r="I29" s="405"/>
      <c r="J29" s="57"/>
      <c r="K29" s="57"/>
      <c r="L29" s="57"/>
      <c r="M29" s="56"/>
      <c r="N29" s="56"/>
      <c r="O29" s="57"/>
      <c r="P29" s="57"/>
      <c r="Q29" s="57"/>
      <c r="R29" s="57"/>
      <c r="S29" s="57"/>
      <c r="T29" s="57"/>
      <c r="U29" s="57"/>
      <c r="V29" s="57"/>
      <c r="W29" s="107" t="s">
        <v>278</v>
      </c>
      <c r="X29" s="54">
        <v>409.5</v>
      </c>
      <c r="Y29" s="54">
        <v>411.5</v>
      </c>
      <c r="Z29" s="77">
        <f t="shared" si="9"/>
        <v>2</v>
      </c>
      <c r="AA29" s="52">
        <v>100</v>
      </c>
      <c r="AB29" s="52">
        <f t="shared" si="2"/>
        <v>2</v>
      </c>
      <c r="AC29" s="155">
        <f>AB29*AUXILIAR!$B$50</f>
        <v>6000000</v>
      </c>
      <c r="AD29" s="57"/>
      <c r="AE29" s="380"/>
      <c r="AF29" s="127"/>
      <c r="AG29" s="57"/>
      <c r="AH29" s="57"/>
      <c r="AI29" s="57"/>
      <c r="AJ29" s="57"/>
      <c r="AK29" s="57"/>
      <c r="AL29" s="57"/>
      <c r="AM29" s="57"/>
      <c r="AN29" s="57"/>
      <c r="AO29" s="57"/>
      <c r="AP29" s="57"/>
      <c r="AQ29" s="57"/>
      <c r="AR29" s="57"/>
      <c r="AS29" s="57"/>
      <c r="AT29" s="57"/>
      <c r="AU29" s="57"/>
      <c r="AV29" s="57"/>
      <c r="AW29" s="57"/>
      <c r="AX29" s="57"/>
      <c r="AY29" s="57"/>
      <c r="AZ29" s="57"/>
      <c r="BA29" s="57"/>
      <c r="BB29" s="380"/>
      <c r="BC29" s="127"/>
      <c r="BD29" s="57"/>
      <c r="BE29" s="57"/>
      <c r="BF29" s="57"/>
      <c r="BG29" s="57"/>
      <c r="BH29" s="57"/>
      <c r="BI29" s="57"/>
      <c r="BJ29" s="57"/>
      <c r="BK29" s="57"/>
      <c r="BL29" s="57"/>
      <c r="BM29" s="57"/>
      <c r="BN29" s="57"/>
      <c r="BO29" s="57"/>
      <c r="BP29" s="57"/>
      <c r="BQ29" s="57"/>
      <c r="BR29" s="57"/>
      <c r="BS29" s="57"/>
      <c r="BT29" s="57"/>
      <c r="BU29" s="57"/>
      <c r="BV29" s="57"/>
      <c r="BW29" s="57"/>
      <c r="BX29" s="57"/>
      <c r="BY29" s="380"/>
      <c r="BZ29" s="127"/>
      <c r="CA29" s="57"/>
      <c r="CB29" s="57"/>
      <c r="CC29" s="57"/>
      <c r="CD29" s="57"/>
      <c r="CE29" s="57"/>
      <c r="CF29" s="57"/>
      <c r="CG29" s="57"/>
      <c r="CH29" s="57"/>
      <c r="CI29" s="57"/>
      <c r="CJ29" s="57"/>
      <c r="CK29" s="57"/>
      <c r="CL29" s="57"/>
      <c r="CM29" s="57"/>
      <c r="CN29" s="57"/>
      <c r="CO29" s="57"/>
      <c r="CP29" s="57"/>
      <c r="CQ29" s="57"/>
      <c r="CR29" s="57"/>
      <c r="CS29" s="57"/>
      <c r="CT29" s="57"/>
      <c r="CU29" s="57"/>
      <c r="CV29" s="380"/>
      <c r="CW29" s="127"/>
      <c r="CX29" s="57"/>
      <c r="CY29" s="57"/>
      <c r="CZ29" s="57"/>
      <c r="DA29" s="57"/>
      <c r="DB29" s="57"/>
      <c r="DC29" s="57"/>
      <c r="DD29" s="57"/>
      <c r="DE29" s="57"/>
      <c r="DF29" s="57"/>
      <c r="DG29" s="57"/>
      <c r="DH29" s="57"/>
      <c r="DI29" s="57"/>
      <c r="DJ29" s="57"/>
      <c r="DK29" s="57"/>
      <c r="DL29" s="57"/>
      <c r="DM29" s="57"/>
      <c r="DN29" s="57"/>
      <c r="DO29" s="57"/>
      <c r="DP29" s="57"/>
      <c r="DQ29" s="57"/>
      <c r="DR29" s="57"/>
      <c r="DS29" s="380"/>
      <c r="DT29" s="127"/>
      <c r="DU29" s="57"/>
      <c r="DV29" s="57"/>
      <c r="DW29" s="57"/>
      <c r="DX29" s="57"/>
      <c r="DY29" s="57"/>
      <c r="DZ29" s="57"/>
      <c r="EA29" s="57"/>
      <c r="EB29" s="57"/>
      <c r="EC29" s="57"/>
      <c r="ED29" s="57"/>
      <c r="EE29" s="57"/>
      <c r="EF29" s="57"/>
      <c r="EG29" s="57"/>
      <c r="EH29" s="57"/>
      <c r="EI29" s="57"/>
      <c r="EJ29" s="57"/>
      <c r="EK29" s="57"/>
      <c r="EL29" s="57"/>
      <c r="EM29" s="57"/>
      <c r="EN29" s="57"/>
      <c r="EO29" s="57"/>
      <c r="EP29" s="380"/>
      <c r="EQ29" s="333"/>
    </row>
    <row r="30" spans="1:147" s="99" customFormat="1" ht="15">
      <c r="A30" s="8" t="s">
        <v>33</v>
      </c>
      <c r="B30" s="8" t="s">
        <v>14</v>
      </c>
      <c r="C30" s="8">
        <v>1</v>
      </c>
      <c r="D30" s="199">
        <v>386</v>
      </c>
      <c r="E30" s="118" t="s">
        <v>35</v>
      </c>
      <c r="F30" s="118" t="s">
        <v>108</v>
      </c>
      <c r="G30" s="118" t="s">
        <v>34</v>
      </c>
      <c r="H30" s="307" t="s">
        <v>188</v>
      </c>
      <c r="I30" s="127"/>
      <c r="J30" s="57"/>
      <c r="K30" s="57"/>
      <c r="L30" s="57"/>
      <c r="M30" s="57"/>
      <c r="N30" s="57"/>
      <c r="O30" s="57"/>
      <c r="P30" s="57"/>
      <c r="Q30" s="57"/>
      <c r="R30" s="57"/>
      <c r="S30" s="57"/>
      <c r="T30" s="57"/>
      <c r="U30" s="57"/>
      <c r="V30" s="57"/>
      <c r="W30" s="107" t="s">
        <v>279</v>
      </c>
      <c r="X30" s="54">
        <v>430.5</v>
      </c>
      <c r="Y30" s="54">
        <v>437</v>
      </c>
      <c r="Z30" s="77">
        <f t="shared" si="9"/>
        <v>6.5</v>
      </c>
      <c r="AA30" s="52">
        <v>100</v>
      </c>
      <c r="AB30" s="52">
        <f t="shared" si="2"/>
        <v>6.5</v>
      </c>
      <c r="AC30" s="155">
        <f>AB30*AUXILIAR!$B$50</f>
        <v>19500000</v>
      </c>
      <c r="AD30" s="57"/>
      <c r="AE30" s="380"/>
      <c r="AF30" s="127"/>
      <c r="AG30" s="57"/>
      <c r="AH30" s="57"/>
      <c r="AI30" s="57"/>
      <c r="AJ30" s="57"/>
      <c r="AK30" s="57"/>
      <c r="AL30" s="57"/>
      <c r="AM30" s="57"/>
      <c r="AN30" s="57"/>
      <c r="AO30" s="57"/>
      <c r="AP30" s="57"/>
      <c r="AQ30" s="57"/>
      <c r="AR30" s="57"/>
      <c r="AS30" s="57"/>
      <c r="AT30" s="57"/>
      <c r="AU30" s="57"/>
      <c r="AV30" s="57"/>
      <c r="AW30" s="57"/>
      <c r="AX30" s="57"/>
      <c r="AY30" s="57"/>
      <c r="AZ30" s="57"/>
      <c r="BA30" s="57"/>
      <c r="BB30" s="380"/>
      <c r="BC30" s="127"/>
      <c r="BD30" s="57"/>
      <c r="BE30" s="57"/>
      <c r="BF30" s="57"/>
      <c r="BG30" s="57"/>
      <c r="BH30" s="57"/>
      <c r="BI30" s="57"/>
      <c r="BJ30" s="57"/>
      <c r="BK30" s="57"/>
      <c r="BL30" s="57"/>
      <c r="BM30" s="57"/>
      <c r="BN30" s="57"/>
      <c r="BO30" s="57"/>
      <c r="BP30" s="57"/>
      <c r="BQ30" s="57"/>
      <c r="BR30" s="57"/>
      <c r="BS30" s="57"/>
      <c r="BT30" s="57"/>
      <c r="BU30" s="57"/>
      <c r="BV30" s="57"/>
      <c r="BW30" s="57"/>
      <c r="BX30" s="57"/>
      <c r="BY30" s="380"/>
      <c r="BZ30" s="127"/>
      <c r="CA30" s="57"/>
      <c r="CB30" s="57"/>
      <c r="CC30" s="57"/>
      <c r="CD30" s="57"/>
      <c r="CE30" s="57"/>
      <c r="CF30" s="57"/>
      <c r="CG30" s="57"/>
      <c r="CH30" s="57"/>
      <c r="CI30" s="57"/>
      <c r="CJ30" s="57"/>
      <c r="CK30" s="57"/>
      <c r="CL30" s="57"/>
      <c r="CM30" s="57"/>
      <c r="CN30" s="57"/>
      <c r="CO30" s="57"/>
      <c r="CP30" s="57"/>
      <c r="CQ30" s="57"/>
      <c r="CR30" s="57"/>
      <c r="CS30" s="57"/>
      <c r="CT30" s="57"/>
      <c r="CU30" s="57"/>
      <c r="CV30" s="380"/>
      <c r="CW30" s="127"/>
      <c r="CX30" s="57"/>
      <c r="CY30" s="57"/>
      <c r="CZ30" s="57"/>
      <c r="DA30" s="57"/>
      <c r="DB30" s="57"/>
      <c r="DC30" s="57"/>
      <c r="DD30" s="57"/>
      <c r="DE30" s="57"/>
      <c r="DF30" s="57"/>
      <c r="DG30" s="57"/>
      <c r="DH30" s="57"/>
      <c r="DI30" s="57"/>
      <c r="DJ30" s="57"/>
      <c r="DK30" s="57"/>
      <c r="DL30" s="57"/>
      <c r="DM30" s="57"/>
      <c r="DN30" s="57"/>
      <c r="DO30" s="57"/>
      <c r="DP30" s="57"/>
      <c r="DQ30" s="57"/>
      <c r="DR30" s="57"/>
      <c r="DS30" s="380"/>
      <c r="DT30" s="127"/>
      <c r="DU30" s="57"/>
      <c r="DV30" s="57"/>
      <c r="DW30" s="57"/>
      <c r="DX30" s="57"/>
      <c r="DY30" s="57"/>
      <c r="DZ30" s="57"/>
      <c r="EA30" s="57"/>
      <c r="EB30" s="57"/>
      <c r="EC30" s="57"/>
      <c r="ED30" s="57"/>
      <c r="EE30" s="57"/>
      <c r="EF30" s="57"/>
      <c r="EG30" s="57"/>
      <c r="EH30" s="57"/>
      <c r="EI30" s="57"/>
      <c r="EJ30" s="57"/>
      <c r="EK30" s="57"/>
      <c r="EL30" s="57"/>
      <c r="EM30" s="57"/>
      <c r="EN30" s="57"/>
      <c r="EO30" s="57"/>
      <c r="EP30" s="380"/>
      <c r="EQ30" s="333"/>
    </row>
    <row r="31" spans="1:147" s="99" customFormat="1" ht="15">
      <c r="A31" s="8" t="s">
        <v>33</v>
      </c>
      <c r="B31" s="8" t="s">
        <v>14</v>
      </c>
      <c r="C31" s="8">
        <v>1</v>
      </c>
      <c r="D31" s="199">
        <v>386</v>
      </c>
      <c r="E31" s="118" t="s">
        <v>35</v>
      </c>
      <c r="F31" s="118" t="s">
        <v>108</v>
      </c>
      <c r="G31" s="118" t="s">
        <v>34</v>
      </c>
      <c r="H31" s="307" t="s">
        <v>188</v>
      </c>
      <c r="I31" s="127"/>
      <c r="J31" s="57"/>
      <c r="K31" s="57"/>
      <c r="L31" s="57"/>
      <c r="M31" s="57"/>
      <c r="N31" s="57"/>
      <c r="O31" s="57"/>
      <c r="P31" s="57"/>
      <c r="Q31" s="57"/>
      <c r="R31" s="57"/>
      <c r="S31" s="57"/>
      <c r="T31" s="57"/>
      <c r="U31" s="57"/>
      <c r="V31" s="57"/>
      <c r="W31" s="107" t="s">
        <v>280</v>
      </c>
      <c r="X31" s="54">
        <v>430.5</v>
      </c>
      <c r="Y31" s="54">
        <v>437</v>
      </c>
      <c r="Z31" s="77">
        <f t="shared" si="9"/>
        <v>6.5</v>
      </c>
      <c r="AA31" s="52">
        <v>100</v>
      </c>
      <c r="AB31" s="52">
        <f t="shared" si="2"/>
        <v>6.5</v>
      </c>
      <c r="AC31" s="155">
        <f>AB31*AUXILIAR!$B$50</f>
        <v>19500000</v>
      </c>
      <c r="AD31" s="57"/>
      <c r="AE31" s="380"/>
      <c r="AF31" s="127"/>
      <c r="AG31" s="57"/>
      <c r="AH31" s="57"/>
      <c r="AI31" s="57"/>
      <c r="AJ31" s="57"/>
      <c r="AK31" s="57"/>
      <c r="AL31" s="57"/>
      <c r="AM31" s="57"/>
      <c r="AN31" s="57"/>
      <c r="AO31" s="57"/>
      <c r="AP31" s="57"/>
      <c r="AQ31" s="57"/>
      <c r="AR31" s="57"/>
      <c r="AS31" s="57"/>
      <c r="AT31" s="57"/>
      <c r="AU31" s="57"/>
      <c r="AV31" s="57"/>
      <c r="AW31" s="57"/>
      <c r="AX31" s="57"/>
      <c r="AY31" s="57"/>
      <c r="AZ31" s="57"/>
      <c r="BA31" s="57"/>
      <c r="BB31" s="380"/>
      <c r="BC31" s="127"/>
      <c r="BD31" s="57"/>
      <c r="BE31" s="57"/>
      <c r="BF31" s="57"/>
      <c r="BG31" s="57"/>
      <c r="BH31" s="57"/>
      <c r="BI31" s="57"/>
      <c r="BJ31" s="57"/>
      <c r="BK31" s="57"/>
      <c r="BL31" s="57"/>
      <c r="BM31" s="57"/>
      <c r="BN31" s="57"/>
      <c r="BO31" s="57"/>
      <c r="BP31" s="57"/>
      <c r="BQ31" s="57"/>
      <c r="BR31" s="57"/>
      <c r="BS31" s="57"/>
      <c r="BT31" s="57"/>
      <c r="BU31" s="57"/>
      <c r="BV31" s="57"/>
      <c r="BW31" s="57"/>
      <c r="BX31" s="57"/>
      <c r="BY31" s="380"/>
      <c r="BZ31" s="127"/>
      <c r="CA31" s="57"/>
      <c r="CB31" s="57"/>
      <c r="CC31" s="57"/>
      <c r="CD31" s="57"/>
      <c r="CE31" s="57"/>
      <c r="CF31" s="57"/>
      <c r="CG31" s="57"/>
      <c r="CH31" s="57"/>
      <c r="CI31" s="57"/>
      <c r="CJ31" s="57"/>
      <c r="CK31" s="57"/>
      <c r="CL31" s="57"/>
      <c r="CM31" s="57"/>
      <c r="CN31" s="57"/>
      <c r="CO31" s="57"/>
      <c r="CP31" s="57"/>
      <c r="CQ31" s="57"/>
      <c r="CR31" s="57"/>
      <c r="CS31" s="57"/>
      <c r="CT31" s="57"/>
      <c r="CU31" s="57"/>
      <c r="CV31" s="380"/>
      <c r="CW31" s="127"/>
      <c r="CX31" s="57"/>
      <c r="CY31" s="57"/>
      <c r="CZ31" s="57"/>
      <c r="DA31" s="57"/>
      <c r="DB31" s="57"/>
      <c r="DC31" s="57"/>
      <c r="DD31" s="57"/>
      <c r="DE31" s="57"/>
      <c r="DF31" s="57"/>
      <c r="DG31" s="57"/>
      <c r="DH31" s="57"/>
      <c r="DI31" s="57"/>
      <c r="DJ31" s="57"/>
      <c r="DK31" s="57"/>
      <c r="DL31" s="57"/>
      <c r="DM31" s="57"/>
      <c r="DN31" s="57"/>
      <c r="DO31" s="57"/>
      <c r="DP31" s="57"/>
      <c r="DQ31" s="57"/>
      <c r="DR31" s="57"/>
      <c r="DS31" s="380"/>
      <c r="DT31" s="127"/>
      <c r="DU31" s="57"/>
      <c r="DV31" s="57"/>
      <c r="DW31" s="57"/>
      <c r="DX31" s="57"/>
      <c r="DY31" s="57"/>
      <c r="DZ31" s="57"/>
      <c r="EA31" s="57"/>
      <c r="EB31" s="57"/>
      <c r="EC31" s="57"/>
      <c r="ED31" s="57"/>
      <c r="EE31" s="57"/>
      <c r="EF31" s="57"/>
      <c r="EG31" s="57"/>
      <c r="EH31" s="57"/>
      <c r="EI31" s="57"/>
      <c r="EJ31" s="57"/>
      <c r="EK31" s="57"/>
      <c r="EL31" s="57"/>
      <c r="EM31" s="57"/>
      <c r="EN31" s="57"/>
      <c r="EO31" s="57"/>
      <c r="EP31" s="380"/>
      <c r="EQ31" s="333"/>
    </row>
    <row r="32" spans="1:147" ht="22.5">
      <c r="A32" s="64" t="s">
        <v>33</v>
      </c>
      <c r="B32" s="64" t="s">
        <v>14</v>
      </c>
      <c r="C32" s="120" t="s">
        <v>48</v>
      </c>
      <c r="D32" s="117">
        <v>448</v>
      </c>
      <c r="E32" s="119" t="s">
        <v>35</v>
      </c>
      <c r="F32" s="119" t="s">
        <v>108</v>
      </c>
      <c r="G32" s="119" t="s">
        <v>34</v>
      </c>
      <c r="H32" s="305" t="s">
        <v>188</v>
      </c>
      <c r="I32" s="264"/>
      <c r="J32" s="65"/>
      <c r="K32" s="65"/>
      <c r="L32" s="65"/>
      <c r="M32" s="80" t="s">
        <v>115</v>
      </c>
      <c r="N32" s="79">
        <f>SUM(N33:N34)</f>
        <v>0</v>
      </c>
      <c r="O32" s="79">
        <f>SUM(O33:O34)</f>
        <v>0</v>
      </c>
      <c r="P32" s="65"/>
      <c r="Q32" s="65"/>
      <c r="R32" s="65"/>
      <c r="S32" s="65"/>
      <c r="T32" s="80" t="s">
        <v>115</v>
      </c>
      <c r="U32" s="79">
        <f>SUM(U33:U34)</f>
        <v>0</v>
      </c>
      <c r="V32" s="79">
        <f>SUM(V33:V34)</f>
        <v>0</v>
      </c>
      <c r="W32" s="65"/>
      <c r="X32" s="65"/>
      <c r="Y32" s="65"/>
      <c r="Z32" s="65"/>
      <c r="AA32" s="80" t="s">
        <v>115</v>
      </c>
      <c r="AB32" s="79">
        <f>SUM(AB33:AB34)</f>
        <v>0</v>
      </c>
      <c r="AC32" s="79">
        <f>SUM(AC33:AC34)</f>
        <v>0</v>
      </c>
      <c r="AD32" s="65"/>
      <c r="AE32" s="308"/>
      <c r="AF32" s="264"/>
      <c r="AG32" s="65"/>
      <c r="AH32" s="65"/>
      <c r="AI32" s="65"/>
      <c r="AJ32" s="80" t="s">
        <v>115</v>
      </c>
      <c r="AK32" s="79">
        <f>SUM(AK33:AK34)</f>
        <v>0</v>
      </c>
      <c r="AL32" s="79">
        <f>SUM(AL33:AL34)</f>
        <v>0</v>
      </c>
      <c r="AM32" s="65"/>
      <c r="AN32" s="65"/>
      <c r="AO32" s="65"/>
      <c r="AP32" s="65"/>
      <c r="AQ32" s="80" t="s">
        <v>115</v>
      </c>
      <c r="AR32" s="79">
        <f>SUM(AR33:AR34)</f>
        <v>0</v>
      </c>
      <c r="AS32" s="79">
        <f>SUM(AS33:AS34)</f>
        <v>0</v>
      </c>
      <c r="AT32" s="65"/>
      <c r="AU32" s="65"/>
      <c r="AV32" s="65"/>
      <c r="AW32" s="65"/>
      <c r="AX32" s="80" t="s">
        <v>115</v>
      </c>
      <c r="AY32" s="79">
        <f>SUM(AY33:AY34)</f>
        <v>0</v>
      </c>
      <c r="AZ32" s="79">
        <f>SUM(AZ33:AZ34)</f>
        <v>0</v>
      </c>
      <c r="BA32" s="65"/>
      <c r="BB32" s="308"/>
      <c r="BC32" s="264"/>
      <c r="BD32" s="65"/>
      <c r="BE32" s="65"/>
      <c r="BF32" s="65"/>
      <c r="BG32" s="80" t="s">
        <v>115</v>
      </c>
      <c r="BH32" s="79">
        <f>SUM(BH33:BH34)</f>
        <v>0</v>
      </c>
      <c r="BI32" s="79">
        <f>SUM(BI33:BI34)</f>
        <v>0</v>
      </c>
      <c r="BJ32" s="65"/>
      <c r="BK32" s="65"/>
      <c r="BL32" s="65"/>
      <c r="BM32" s="65"/>
      <c r="BN32" s="80" t="s">
        <v>115</v>
      </c>
      <c r="BO32" s="79">
        <f>SUM(BO33:BO34)</f>
        <v>0</v>
      </c>
      <c r="BP32" s="79">
        <f>SUM(BP33:BP34)</f>
        <v>0</v>
      </c>
      <c r="BQ32" s="65"/>
      <c r="BR32" s="65"/>
      <c r="BS32" s="65"/>
      <c r="BT32" s="65"/>
      <c r="BU32" s="80" t="s">
        <v>115</v>
      </c>
      <c r="BV32" s="79">
        <f>SUM(BV33:BV34)</f>
        <v>0</v>
      </c>
      <c r="BW32" s="79">
        <f>SUM(BW33:BW34)</f>
        <v>0</v>
      </c>
      <c r="BX32" s="65"/>
      <c r="BY32" s="308"/>
      <c r="BZ32" s="264"/>
      <c r="CA32" s="65"/>
      <c r="CB32" s="65"/>
      <c r="CC32" s="65"/>
      <c r="CD32" s="80" t="s">
        <v>115</v>
      </c>
      <c r="CE32" s="79">
        <f>SUM(CE33:CE34)</f>
        <v>0</v>
      </c>
      <c r="CF32" s="79">
        <f>SUM(CF33:CF34)</f>
        <v>0</v>
      </c>
      <c r="CG32" s="65"/>
      <c r="CH32" s="65"/>
      <c r="CI32" s="65"/>
      <c r="CJ32" s="65"/>
      <c r="CK32" s="80" t="s">
        <v>115</v>
      </c>
      <c r="CL32" s="79">
        <f>SUM(CL33:CL34)</f>
        <v>0</v>
      </c>
      <c r="CM32" s="79">
        <f>SUM(CM33:CM34)</f>
        <v>0</v>
      </c>
      <c r="CN32" s="65"/>
      <c r="CO32" s="65"/>
      <c r="CP32" s="65"/>
      <c r="CQ32" s="65"/>
      <c r="CR32" s="80" t="s">
        <v>115</v>
      </c>
      <c r="CS32" s="79">
        <f>SUM(CS33:CS34)</f>
        <v>0</v>
      </c>
      <c r="CT32" s="79">
        <f>SUM(CT33:CT34)</f>
        <v>0</v>
      </c>
      <c r="CU32" s="65"/>
      <c r="CV32" s="308"/>
      <c r="CW32" s="264"/>
      <c r="CX32" s="65"/>
      <c r="CY32" s="65"/>
      <c r="CZ32" s="65"/>
      <c r="DA32" s="80" t="s">
        <v>115</v>
      </c>
      <c r="DB32" s="79">
        <f>SUM(DB33:DB34)</f>
        <v>0</v>
      </c>
      <c r="DC32" s="79">
        <f>SUM(DC33:DC34)</f>
        <v>0</v>
      </c>
      <c r="DD32" s="65"/>
      <c r="DE32" s="65"/>
      <c r="DF32" s="65"/>
      <c r="DG32" s="65"/>
      <c r="DH32" s="80" t="s">
        <v>115</v>
      </c>
      <c r="DI32" s="79">
        <f>SUM(DI33:DI34)</f>
        <v>0</v>
      </c>
      <c r="DJ32" s="79">
        <f>SUM(DJ33:DJ34)</f>
        <v>0</v>
      </c>
      <c r="DK32" s="65"/>
      <c r="DL32" s="65"/>
      <c r="DM32" s="65"/>
      <c r="DN32" s="65"/>
      <c r="DO32" s="80" t="s">
        <v>115</v>
      </c>
      <c r="DP32" s="79">
        <f>SUM(DP33:DP34)</f>
        <v>0</v>
      </c>
      <c r="DQ32" s="79">
        <f>SUM(DQ33:DQ34)</f>
        <v>0</v>
      </c>
      <c r="DR32" s="65"/>
      <c r="DS32" s="308"/>
      <c r="DT32" s="264"/>
      <c r="DU32" s="65"/>
      <c r="DV32" s="65"/>
      <c r="DW32" s="65"/>
      <c r="DX32" s="80" t="s">
        <v>115</v>
      </c>
      <c r="DY32" s="79">
        <f>SUM(DY33:DY34)</f>
        <v>0</v>
      </c>
      <c r="DZ32" s="79">
        <f>SUM(DZ33:DZ34)</f>
        <v>0</v>
      </c>
      <c r="EA32" s="65"/>
      <c r="EB32" s="65"/>
      <c r="EC32" s="65"/>
      <c r="ED32" s="65"/>
      <c r="EE32" s="80" t="s">
        <v>115</v>
      </c>
      <c r="EF32" s="79">
        <f>SUM(EF33:EF34)</f>
        <v>0</v>
      </c>
      <c r="EG32" s="79">
        <f>SUM(EG33:EG34)</f>
        <v>0</v>
      </c>
      <c r="EH32" s="65"/>
      <c r="EI32" s="65"/>
      <c r="EJ32" s="65"/>
      <c r="EK32" s="65"/>
      <c r="EL32" s="80" t="s">
        <v>115</v>
      </c>
      <c r="EM32" s="79">
        <f>SUM(EM33:EM34)</f>
        <v>0</v>
      </c>
      <c r="EN32" s="79">
        <f>SUM(EN33:EN34)</f>
        <v>0</v>
      </c>
      <c r="EO32" s="65"/>
      <c r="EP32" s="308"/>
      <c r="EQ32" s="332"/>
    </row>
    <row r="33" spans="1:147" ht="15">
      <c r="A33" s="8" t="s">
        <v>33</v>
      </c>
      <c r="B33" s="8" t="s">
        <v>14</v>
      </c>
      <c r="C33" s="8"/>
      <c r="D33" s="200">
        <v>448</v>
      </c>
      <c r="E33" s="118" t="s">
        <v>35</v>
      </c>
      <c r="F33" s="118" t="s">
        <v>108</v>
      </c>
      <c r="G33" s="118" t="s">
        <v>34</v>
      </c>
      <c r="H33" s="307" t="s">
        <v>188</v>
      </c>
      <c r="I33" s="127"/>
      <c r="J33" s="57"/>
      <c r="K33" s="57"/>
      <c r="L33" s="57"/>
      <c r="M33" s="57"/>
      <c r="N33" s="57"/>
      <c r="O33" s="57"/>
      <c r="P33" s="57"/>
      <c r="Q33" s="57"/>
      <c r="R33" s="57"/>
      <c r="S33" s="57"/>
      <c r="T33" s="57"/>
      <c r="U33" s="57"/>
      <c r="V33" s="57"/>
      <c r="W33" s="57"/>
      <c r="X33" s="57"/>
      <c r="Y33" s="57"/>
      <c r="Z33" s="57"/>
      <c r="AA33" s="57"/>
      <c r="AB33" s="57"/>
      <c r="AC33" s="57"/>
      <c r="AD33" s="57"/>
      <c r="AE33" s="380"/>
      <c r="AF33" s="127"/>
      <c r="AG33" s="57"/>
      <c r="AH33" s="57"/>
      <c r="AI33" s="57"/>
      <c r="AJ33" s="57"/>
      <c r="AK33" s="57"/>
      <c r="AL33" s="57"/>
      <c r="AM33" s="57"/>
      <c r="AN33" s="57"/>
      <c r="AO33" s="57"/>
      <c r="AP33" s="57"/>
      <c r="AQ33" s="57"/>
      <c r="AR33" s="57"/>
      <c r="AS33" s="57"/>
      <c r="AT33" s="57"/>
      <c r="AU33" s="57"/>
      <c r="AV33" s="57"/>
      <c r="AW33" s="57"/>
      <c r="AX33" s="57"/>
      <c r="AY33" s="57"/>
      <c r="AZ33" s="57"/>
      <c r="BA33" s="57"/>
      <c r="BB33" s="380"/>
      <c r="BC33" s="127"/>
      <c r="BD33" s="57"/>
      <c r="BE33" s="57"/>
      <c r="BF33" s="57"/>
      <c r="BG33" s="57"/>
      <c r="BH33" s="57"/>
      <c r="BI33" s="57"/>
      <c r="BJ33" s="57"/>
      <c r="BK33" s="57"/>
      <c r="BL33" s="57"/>
      <c r="BM33" s="57"/>
      <c r="BN33" s="57"/>
      <c r="BO33" s="57"/>
      <c r="BP33" s="57"/>
      <c r="BQ33" s="57"/>
      <c r="BR33" s="57"/>
      <c r="BS33" s="57"/>
      <c r="BT33" s="57"/>
      <c r="BU33" s="57"/>
      <c r="BV33" s="57"/>
      <c r="BW33" s="57"/>
      <c r="BX33" s="57"/>
      <c r="BY33" s="380"/>
      <c r="BZ33" s="127"/>
      <c r="CA33" s="57"/>
      <c r="CB33" s="57"/>
      <c r="CC33" s="57"/>
      <c r="CD33" s="57"/>
      <c r="CE33" s="57"/>
      <c r="CF33" s="57"/>
      <c r="CG33" s="57"/>
      <c r="CH33" s="57"/>
      <c r="CI33" s="57"/>
      <c r="CJ33" s="57"/>
      <c r="CK33" s="57"/>
      <c r="CL33" s="57"/>
      <c r="CM33" s="57"/>
      <c r="CN33" s="57"/>
      <c r="CO33" s="57"/>
      <c r="CP33" s="57"/>
      <c r="CQ33" s="57"/>
      <c r="CR33" s="57"/>
      <c r="CS33" s="57"/>
      <c r="CT33" s="57"/>
      <c r="CU33" s="57"/>
      <c r="CV33" s="380"/>
      <c r="CW33" s="127"/>
      <c r="CX33" s="57"/>
      <c r="CY33" s="57"/>
      <c r="CZ33" s="57"/>
      <c r="DA33" s="57"/>
      <c r="DB33" s="57"/>
      <c r="DC33" s="57"/>
      <c r="DD33" s="57"/>
      <c r="DE33" s="57"/>
      <c r="DF33" s="57"/>
      <c r="DG33" s="57"/>
      <c r="DH33" s="57"/>
      <c r="DI33" s="57"/>
      <c r="DJ33" s="57"/>
      <c r="DK33" s="57"/>
      <c r="DL33" s="57"/>
      <c r="DM33" s="57"/>
      <c r="DN33" s="57"/>
      <c r="DO33" s="57"/>
      <c r="DP33" s="57"/>
      <c r="DQ33" s="57"/>
      <c r="DR33" s="57"/>
      <c r="DS33" s="380"/>
      <c r="DT33" s="127"/>
      <c r="DU33" s="57"/>
      <c r="DV33" s="57"/>
      <c r="DW33" s="57"/>
      <c r="DX33" s="57"/>
      <c r="DY33" s="57"/>
      <c r="DZ33" s="57"/>
      <c r="EA33" s="57"/>
      <c r="EB33" s="57"/>
      <c r="EC33" s="57"/>
      <c r="ED33" s="57"/>
      <c r="EE33" s="57"/>
      <c r="EF33" s="57"/>
      <c r="EG33" s="57"/>
      <c r="EH33" s="57"/>
      <c r="EI33" s="57"/>
      <c r="EJ33" s="57"/>
      <c r="EK33" s="57"/>
      <c r="EL33" s="57"/>
      <c r="EM33" s="57"/>
      <c r="EN33" s="57"/>
      <c r="EO33" s="57"/>
      <c r="EP33" s="380"/>
      <c r="EQ33" s="333"/>
    </row>
    <row r="34" spans="1:147" thickBot="1">
      <c r="A34" s="8" t="s">
        <v>33</v>
      </c>
      <c r="B34" s="8" t="s">
        <v>14</v>
      </c>
      <c r="C34" s="8"/>
      <c r="D34" s="200">
        <v>448</v>
      </c>
      <c r="E34" s="118" t="s">
        <v>35</v>
      </c>
      <c r="F34" s="118" t="s">
        <v>108</v>
      </c>
      <c r="G34" s="118" t="s">
        <v>34</v>
      </c>
      <c r="H34" s="307" t="s">
        <v>188</v>
      </c>
      <c r="I34" s="127"/>
      <c r="J34" s="57"/>
      <c r="K34" s="57"/>
      <c r="L34" s="57"/>
      <c r="M34" s="57"/>
      <c r="N34" s="57"/>
      <c r="O34" s="57"/>
      <c r="P34" s="57"/>
      <c r="Q34" s="57"/>
      <c r="R34" s="57"/>
      <c r="S34" s="57"/>
      <c r="T34" s="57"/>
      <c r="U34" s="57"/>
      <c r="V34" s="57"/>
      <c r="W34" s="57"/>
      <c r="X34" s="57"/>
      <c r="Y34" s="57"/>
      <c r="Z34" s="57"/>
      <c r="AA34" s="57"/>
      <c r="AB34" s="57"/>
      <c r="AC34" s="57"/>
      <c r="AD34" s="57"/>
      <c r="AE34" s="380"/>
      <c r="AF34" s="127"/>
      <c r="AG34" s="57"/>
      <c r="AH34" s="57"/>
      <c r="AI34" s="57"/>
      <c r="AJ34" s="57"/>
      <c r="AK34" s="57"/>
      <c r="AL34" s="57"/>
      <c r="AM34" s="57"/>
      <c r="AN34" s="57"/>
      <c r="AO34" s="57"/>
      <c r="AP34" s="57"/>
      <c r="AQ34" s="57"/>
      <c r="AR34" s="57"/>
      <c r="AS34" s="57"/>
      <c r="AT34" s="57"/>
      <c r="AU34" s="57"/>
      <c r="AV34" s="57"/>
      <c r="AW34" s="57"/>
      <c r="AX34" s="57"/>
      <c r="AY34" s="57"/>
      <c r="AZ34" s="57"/>
      <c r="BA34" s="57"/>
      <c r="BB34" s="380"/>
      <c r="BC34" s="127"/>
      <c r="BD34" s="57"/>
      <c r="BE34" s="57"/>
      <c r="BF34" s="57"/>
      <c r="BG34" s="57"/>
      <c r="BH34" s="57"/>
      <c r="BI34" s="57"/>
      <c r="BJ34" s="57"/>
      <c r="BK34" s="57"/>
      <c r="BL34" s="57"/>
      <c r="BM34" s="57"/>
      <c r="BN34" s="57"/>
      <c r="BO34" s="57"/>
      <c r="BP34" s="57"/>
      <c r="BQ34" s="57"/>
      <c r="BR34" s="57"/>
      <c r="BS34" s="57"/>
      <c r="BT34" s="57"/>
      <c r="BU34" s="57"/>
      <c r="BV34" s="57"/>
      <c r="BW34" s="57"/>
      <c r="BX34" s="57"/>
      <c r="BY34" s="380"/>
      <c r="BZ34" s="127"/>
      <c r="CA34" s="57"/>
      <c r="CB34" s="57"/>
      <c r="CC34" s="57"/>
      <c r="CD34" s="57"/>
      <c r="CE34" s="57"/>
      <c r="CF34" s="57"/>
      <c r="CG34" s="57"/>
      <c r="CH34" s="57"/>
      <c r="CI34" s="57"/>
      <c r="CJ34" s="57"/>
      <c r="CK34" s="57"/>
      <c r="CL34" s="57"/>
      <c r="CM34" s="57"/>
      <c r="CN34" s="57"/>
      <c r="CO34" s="57"/>
      <c r="CP34" s="57"/>
      <c r="CQ34" s="57"/>
      <c r="CR34" s="57"/>
      <c r="CS34" s="57"/>
      <c r="CT34" s="57"/>
      <c r="CU34" s="57"/>
      <c r="CV34" s="380"/>
      <c r="CW34" s="127"/>
      <c r="CX34" s="57"/>
      <c r="CY34" s="57"/>
      <c r="CZ34" s="57"/>
      <c r="DA34" s="57"/>
      <c r="DB34" s="57"/>
      <c r="DC34" s="57"/>
      <c r="DD34" s="57"/>
      <c r="DE34" s="57"/>
      <c r="DF34" s="57"/>
      <c r="DG34" s="57"/>
      <c r="DH34" s="57"/>
      <c r="DI34" s="57"/>
      <c r="DJ34" s="57"/>
      <c r="DK34" s="57"/>
      <c r="DL34" s="57"/>
      <c r="DM34" s="57"/>
      <c r="DN34" s="57"/>
      <c r="DO34" s="57"/>
      <c r="DP34" s="57"/>
      <c r="DQ34" s="57"/>
      <c r="DR34" s="57"/>
      <c r="DS34" s="380"/>
      <c r="DT34" s="127"/>
      <c r="DU34" s="57"/>
      <c r="DV34" s="57"/>
      <c r="DW34" s="57"/>
      <c r="DX34" s="57"/>
      <c r="DY34" s="57"/>
      <c r="DZ34" s="57"/>
      <c r="EA34" s="57"/>
      <c r="EB34" s="57"/>
      <c r="EC34" s="57"/>
      <c r="ED34" s="57"/>
      <c r="EE34" s="57"/>
      <c r="EF34" s="57"/>
      <c r="EG34" s="57"/>
      <c r="EH34" s="57"/>
      <c r="EI34" s="57"/>
      <c r="EJ34" s="57"/>
      <c r="EK34" s="57"/>
      <c r="EL34" s="57"/>
      <c r="EM34" s="57"/>
      <c r="EN34" s="57"/>
      <c r="EO34" s="57"/>
      <c r="EP34" s="380"/>
      <c r="EQ34" s="333"/>
    </row>
    <row r="35" spans="1:147" ht="42" customHeight="1" thickTop="1" thickBot="1">
      <c r="A35" s="1" t="s">
        <v>33</v>
      </c>
      <c r="B35" s="1" t="s">
        <v>144</v>
      </c>
      <c r="C35" s="2" t="s">
        <v>20</v>
      </c>
      <c r="D35" s="1">
        <v>1</v>
      </c>
      <c r="E35" s="2" t="s">
        <v>187</v>
      </c>
      <c r="F35" s="38" t="s">
        <v>108</v>
      </c>
      <c r="G35" s="2" t="s">
        <v>36</v>
      </c>
      <c r="H35" s="303" t="s">
        <v>188</v>
      </c>
      <c r="I35" s="93"/>
      <c r="J35" s="2"/>
      <c r="K35" s="2"/>
      <c r="L35" s="2"/>
      <c r="M35" s="38" t="s">
        <v>116</v>
      </c>
      <c r="N35" s="81">
        <f>N36+N41+N44</f>
        <v>0</v>
      </c>
      <c r="O35" s="81">
        <f>O36+O41+O44</f>
        <v>0</v>
      </c>
      <c r="P35" s="2"/>
      <c r="Q35" s="2"/>
      <c r="R35" s="2"/>
      <c r="S35" s="2"/>
      <c r="T35" s="38" t="s">
        <v>116</v>
      </c>
      <c r="U35" s="81">
        <f>U36+U41+U44</f>
        <v>0</v>
      </c>
      <c r="V35" s="81">
        <f>V36+V41+V44</f>
        <v>0</v>
      </c>
      <c r="W35" s="2"/>
      <c r="X35" s="2"/>
      <c r="Y35" s="2"/>
      <c r="Z35" s="2"/>
      <c r="AA35" s="38" t="s">
        <v>116</v>
      </c>
      <c r="AB35" s="81">
        <f>AB36+AB41+AB44</f>
        <v>0</v>
      </c>
      <c r="AC35" s="91" t="s">
        <v>130</v>
      </c>
      <c r="AD35" s="92">
        <f>AB35+U35+N35</f>
        <v>0</v>
      </c>
      <c r="AE35" s="92">
        <f>AE36+V35+O35</f>
        <v>0</v>
      </c>
      <c r="AF35" s="93"/>
      <c r="AG35" s="2"/>
      <c r="AH35" s="2"/>
      <c r="AI35" s="2"/>
      <c r="AJ35" s="38" t="s">
        <v>116</v>
      </c>
      <c r="AK35" s="81">
        <f>AK36+AK41+AK44</f>
        <v>1.6000000000000227</v>
      </c>
      <c r="AL35" s="81">
        <f>AL36+AL41+AL44</f>
        <v>8000000.0000001136</v>
      </c>
      <c r="AM35" s="2"/>
      <c r="AN35" s="2"/>
      <c r="AO35" s="2"/>
      <c r="AP35" s="2"/>
      <c r="AQ35" s="38" t="s">
        <v>116</v>
      </c>
      <c r="AR35" s="81">
        <f>AR36+AR41+AR44</f>
        <v>0</v>
      </c>
      <c r="AS35" s="81">
        <f>AS36+AS41+AS44</f>
        <v>0</v>
      </c>
      <c r="AT35" s="2"/>
      <c r="AU35" s="2"/>
      <c r="AV35" s="2"/>
      <c r="AW35" s="2"/>
      <c r="AX35" s="38" t="s">
        <v>116</v>
      </c>
      <c r="AY35" s="81">
        <f>AY36+AY41+AY44</f>
        <v>42.600000000000023</v>
      </c>
      <c r="AZ35" s="131" t="s">
        <v>117</v>
      </c>
      <c r="BA35" s="92">
        <f>AY35+AR35+AK35</f>
        <v>44.200000000000045</v>
      </c>
      <c r="BB35" s="92">
        <f>BB36+AS35+AL35</f>
        <v>221000000.00000024</v>
      </c>
      <c r="BC35" s="93"/>
      <c r="BD35" s="2"/>
      <c r="BE35" s="2"/>
      <c r="BF35" s="2"/>
      <c r="BG35" s="38" t="s">
        <v>116</v>
      </c>
      <c r="BH35" s="81">
        <f>BH36+BH41+BH44</f>
        <v>0</v>
      </c>
      <c r="BI35" s="81">
        <f>BI36+BI41+BI44</f>
        <v>0</v>
      </c>
      <c r="BJ35" s="2"/>
      <c r="BK35" s="2"/>
      <c r="BL35" s="2"/>
      <c r="BM35" s="2"/>
      <c r="BN35" s="38" t="s">
        <v>116</v>
      </c>
      <c r="BO35" s="81">
        <f>BO36+BO41+BO44</f>
        <v>0</v>
      </c>
      <c r="BP35" s="81">
        <f>BP36+BP41+BP44</f>
        <v>0</v>
      </c>
      <c r="BQ35" s="2"/>
      <c r="BR35" s="2"/>
      <c r="BS35" s="2"/>
      <c r="BT35" s="2"/>
      <c r="BU35" s="38" t="s">
        <v>116</v>
      </c>
      <c r="BV35" s="81">
        <f>BV36+BV41+BV44</f>
        <v>0</v>
      </c>
      <c r="BW35" s="91" t="s">
        <v>120</v>
      </c>
      <c r="BX35" s="92">
        <f>BV35+BO35+BH35</f>
        <v>0</v>
      </c>
      <c r="BY35" s="92">
        <f>BY36+BP35+BI35</f>
        <v>0</v>
      </c>
      <c r="BZ35" s="93"/>
      <c r="CA35" s="2"/>
      <c r="CB35" s="2"/>
      <c r="CC35" s="2"/>
      <c r="CD35" s="38" t="s">
        <v>116</v>
      </c>
      <c r="CE35" s="81">
        <f>CE36+CE41+CE44</f>
        <v>0</v>
      </c>
      <c r="CF35" s="81">
        <f>CF36+CF41+CF44</f>
        <v>0</v>
      </c>
      <c r="CG35" s="2"/>
      <c r="CH35" s="2"/>
      <c r="CI35" s="2"/>
      <c r="CJ35" s="2"/>
      <c r="CK35" s="38" t="s">
        <v>116</v>
      </c>
      <c r="CL35" s="81">
        <f>CL36+CL41+CL44</f>
        <v>0</v>
      </c>
      <c r="CM35" s="81">
        <f>CM36+CM41+CM44</f>
        <v>0</v>
      </c>
      <c r="CN35" s="2"/>
      <c r="CO35" s="2"/>
      <c r="CP35" s="2"/>
      <c r="CQ35" s="2"/>
      <c r="CR35" s="38" t="s">
        <v>116</v>
      </c>
      <c r="CS35" s="81">
        <f>CS36+CS41+CS44</f>
        <v>0</v>
      </c>
      <c r="CT35" s="91" t="s">
        <v>122</v>
      </c>
      <c r="CU35" s="92">
        <f>CS35+CL35+CE35</f>
        <v>0</v>
      </c>
      <c r="CV35" s="92">
        <f>CV36+CM35+CF35</f>
        <v>0</v>
      </c>
      <c r="CW35" s="93"/>
      <c r="CX35" s="2"/>
      <c r="CY35" s="2"/>
      <c r="CZ35" s="2"/>
      <c r="DA35" s="38" t="s">
        <v>116</v>
      </c>
      <c r="DB35" s="81">
        <f>DB36+DB41+DB44</f>
        <v>0</v>
      </c>
      <c r="DC35" s="81">
        <f>DC36+DC41+DC44</f>
        <v>0</v>
      </c>
      <c r="DD35" s="2"/>
      <c r="DE35" s="2"/>
      <c r="DF35" s="2"/>
      <c r="DG35" s="2"/>
      <c r="DH35" s="38" t="s">
        <v>116</v>
      </c>
      <c r="DI35" s="81">
        <f>DI36+DI41+DI44</f>
        <v>11.154999999999999</v>
      </c>
      <c r="DJ35" s="81">
        <f>DJ36+DJ41+DJ44</f>
        <v>22310000</v>
      </c>
      <c r="DK35" s="2"/>
      <c r="DL35" s="2"/>
      <c r="DM35" s="2"/>
      <c r="DN35" s="2"/>
      <c r="DO35" s="38" t="s">
        <v>116</v>
      </c>
      <c r="DP35" s="81">
        <f>DP36+DP41+DP44</f>
        <v>93.102000000000032</v>
      </c>
      <c r="DQ35" s="91" t="s">
        <v>124</v>
      </c>
      <c r="DR35" s="92">
        <f>DP35+DI35+DB35</f>
        <v>104.25700000000003</v>
      </c>
      <c r="DS35" s="92">
        <f>DS36+DJ35+DC35</f>
        <v>208514000.00000006</v>
      </c>
      <c r="DT35" s="93"/>
      <c r="DU35" s="2"/>
      <c r="DV35" s="2"/>
      <c r="DW35" s="2"/>
      <c r="DX35" s="38" t="s">
        <v>116</v>
      </c>
      <c r="DY35" s="81">
        <f>DY36+DY41+DY44</f>
        <v>0</v>
      </c>
      <c r="DZ35" s="81">
        <f>DZ36+DZ41+DZ44</f>
        <v>0</v>
      </c>
      <c r="EA35" s="2"/>
      <c r="EB35" s="2"/>
      <c r="EC35" s="2"/>
      <c r="ED35" s="2"/>
      <c r="EE35" s="38" t="s">
        <v>116</v>
      </c>
      <c r="EF35" s="81">
        <f>EF36+EF41+EF44</f>
        <v>0</v>
      </c>
      <c r="EG35" s="81">
        <f>EG36+EG41+EG44</f>
        <v>0</v>
      </c>
      <c r="EH35" s="2"/>
      <c r="EI35" s="2"/>
      <c r="EJ35" s="2"/>
      <c r="EK35" s="2"/>
      <c r="EL35" s="38" t="s">
        <v>116</v>
      </c>
      <c r="EM35" s="81">
        <f>EM36+EM41+EM44</f>
        <v>0</v>
      </c>
      <c r="EN35" s="91" t="s">
        <v>189</v>
      </c>
      <c r="EO35" s="92">
        <f>EM35+EF35+DY35</f>
        <v>0</v>
      </c>
      <c r="EP35" s="92">
        <f>EP36+EG35+DZ35</f>
        <v>0</v>
      </c>
      <c r="EQ35" s="331"/>
    </row>
    <row r="36" spans="1:147" ht="15" customHeight="1" thickTop="1">
      <c r="A36" s="64" t="s">
        <v>33</v>
      </c>
      <c r="B36" s="64" t="s">
        <v>8</v>
      </c>
      <c r="C36" s="65" t="s">
        <v>20</v>
      </c>
      <c r="D36" s="126">
        <v>365</v>
      </c>
      <c r="E36" s="119" t="s">
        <v>187</v>
      </c>
      <c r="F36" s="119" t="s">
        <v>108</v>
      </c>
      <c r="G36" s="185" t="s">
        <v>400</v>
      </c>
      <c r="H36" s="305" t="s">
        <v>188</v>
      </c>
      <c r="I36" s="264"/>
      <c r="J36" s="65"/>
      <c r="K36" s="65"/>
      <c r="L36" s="65"/>
      <c r="M36" s="80" t="s">
        <v>115</v>
      </c>
      <c r="N36" s="79">
        <f>SUM(N37:N40)</f>
        <v>0</v>
      </c>
      <c r="O36" s="79">
        <f>SUM(O37:O40)</f>
        <v>0</v>
      </c>
      <c r="P36" s="65"/>
      <c r="Q36" s="65"/>
      <c r="R36" s="65"/>
      <c r="S36" s="65"/>
      <c r="T36" s="80" t="s">
        <v>115</v>
      </c>
      <c r="U36" s="79">
        <f>SUM(U37:U40)</f>
        <v>0</v>
      </c>
      <c r="V36" s="79">
        <f>SUM(V37:V40)</f>
        <v>0</v>
      </c>
      <c r="W36" s="65"/>
      <c r="X36" s="65"/>
      <c r="Y36" s="65"/>
      <c r="Z36" s="65"/>
      <c r="AA36" s="80" t="s">
        <v>115</v>
      </c>
      <c r="AB36" s="79">
        <f>SUM(AB37:AB40)</f>
        <v>0</v>
      </c>
      <c r="AC36" s="79">
        <f>SUM(AC37:AC40)</f>
        <v>0</v>
      </c>
      <c r="AD36" s="38" t="s">
        <v>116</v>
      </c>
      <c r="AE36" s="346">
        <f>AC36+AC41+AC44</f>
        <v>0</v>
      </c>
      <c r="AF36" s="264"/>
      <c r="AG36" s="65"/>
      <c r="AH36" s="65"/>
      <c r="AI36" s="65"/>
      <c r="AJ36" s="80" t="s">
        <v>115</v>
      </c>
      <c r="AK36" s="79">
        <f>SUM(AK37:AK40)</f>
        <v>1.6000000000000227</v>
      </c>
      <c r="AL36" s="79">
        <f>SUM(AL37:AL40)</f>
        <v>8000000.0000001136</v>
      </c>
      <c r="AM36" s="65"/>
      <c r="AN36" s="65"/>
      <c r="AO36" s="65"/>
      <c r="AP36" s="65"/>
      <c r="AQ36" s="80" t="s">
        <v>115</v>
      </c>
      <c r="AR36" s="79">
        <f>SUM(AR37:AR40)</f>
        <v>0</v>
      </c>
      <c r="AS36" s="79">
        <f>SUM(AS37:AS40)</f>
        <v>0</v>
      </c>
      <c r="AT36" s="65"/>
      <c r="AU36" s="65"/>
      <c r="AV36" s="65"/>
      <c r="AW36" s="65"/>
      <c r="AX36" s="80" t="s">
        <v>115</v>
      </c>
      <c r="AY36" s="79">
        <f>SUM(AY37:AY40)</f>
        <v>42.600000000000023</v>
      </c>
      <c r="AZ36" s="79">
        <f>SUM(AZ37:AZ40)</f>
        <v>213000000.00000012</v>
      </c>
      <c r="BA36" s="38" t="s">
        <v>116</v>
      </c>
      <c r="BB36" s="346">
        <f>AZ36+AZ41+AZ44</f>
        <v>213000000.00000012</v>
      </c>
      <c r="BC36" s="264"/>
      <c r="BD36" s="65"/>
      <c r="BE36" s="65"/>
      <c r="BF36" s="65"/>
      <c r="BG36" s="80" t="s">
        <v>115</v>
      </c>
      <c r="BH36" s="79">
        <f>SUM(BH37:BH40)</f>
        <v>0</v>
      </c>
      <c r="BI36" s="79">
        <f>SUM(BI37:BI40)</f>
        <v>0</v>
      </c>
      <c r="BJ36" s="65"/>
      <c r="BK36" s="65"/>
      <c r="BL36" s="65"/>
      <c r="BM36" s="65"/>
      <c r="BN36" s="80" t="s">
        <v>115</v>
      </c>
      <c r="BO36" s="79">
        <f>SUM(BO37:BO40)</f>
        <v>0</v>
      </c>
      <c r="BP36" s="79">
        <f>SUM(BP37:BP40)</f>
        <v>0</v>
      </c>
      <c r="BQ36" s="65"/>
      <c r="BR36" s="65"/>
      <c r="BS36" s="65"/>
      <c r="BT36" s="65"/>
      <c r="BU36" s="80" t="s">
        <v>115</v>
      </c>
      <c r="BV36" s="79">
        <f>SUM(BV37:BV40)</f>
        <v>0</v>
      </c>
      <c r="BW36" s="79">
        <f>SUM(BW37:BW40)</f>
        <v>0</v>
      </c>
      <c r="BX36" s="38" t="s">
        <v>116</v>
      </c>
      <c r="BY36" s="346">
        <f>BW36+BW41+BW44</f>
        <v>0</v>
      </c>
      <c r="BZ36" s="264"/>
      <c r="CA36" s="65"/>
      <c r="CB36" s="65"/>
      <c r="CC36" s="65"/>
      <c r="CD36" s="80" t="s">
        <v>115</v>
      </c>
      <c r="CE36" s="79">
        <f>SUM(CE37:CE40)</f>
        <v>0</v>
      </c>
      <c r="CF36" s="79">
        <f>SUM(CF37:CF40)</f>
        <v>0</v>
      </c>
      <c r="CG36" s="65"/>
      <c r="CH36" s="65"/>
      <c r="CI36" s="65"/>
      <c r="CJ36" s="65"/>
      <c r="CK36" s="80" t="s">
        <v>115</v>
      </c>
      <c r="CL36" s="79">
        <f>SUM(CL37:CL40)</f>
        <v>0</v>
      </c>
      <c r="CM36" s="79">
        <f>SUM(CM37:CM40)</f>
        <v>0</v>
      </c>
      <c r="CN36" s="65"/>
      <c r="CO36" s="65"/>
      <c r="CP36" s="65"/>
      <c r="CQ36" s="65"/>
      <c r="CR36" s="80" t="s">
        <v>115</v>
      </c>
      <c r="CS36" s="79">
        <f>SUM(CS37:CS40)</f>
        <v>0</v>
      </c>
      <c r="CT36" s="79">
        <f>SUM(CT37:CT40)</f>
        <v>0</v>
      </c>
      <c r="CU36" s="38" t="s">
        <v>116</v>
      </c>
      <c r="CV36" s="346">
        <f>CT36+CT41+CT44</f>
        <v>0</v>
      </c>
      <c r="CW36" s="264"/>
      <c r="CX36" s="65"/>
      <c r="CY36" s="65"/>
      <c r="CZ36" s="65"/>
      <c r="DA36" s="80" t="s">
        <v>115</v>
      </c>
      <c r="DB36" s="79">
        <f>SUM(DB37:DB40)</f>
        <v>0</v>
      </c>
      <c r="DC36" s="79">
        <f>SUM(DC37:DC40)</f>
        <v>0</v>
      </c>
      <c r="DD36" s="65"/>
      <c r="DE36" s="65"/>
      <c r="DF36" s="65"/>
      <c r="DG36" s="65"/>
      <c r="DH36" s="80" t="s">
        <v>115</v>
      </c>
      <c r="DI36" s="79">
        <f>SUM(DI37:DI40)</f>
        <v>0</v>
      </c>
      <c r="DJ36" s="79">
        <f>SUM(DJ37:DJ40)</f>
        <v>0</v>
      </c>
      <c r="DK36" s="65"/>
      <c r="DL36" s="65"/>
      <c r="DM36" s="65"/>
      <c r="DN36" s="65"/>
      <c r="DO36" s="80" t="s">
        <v>115</v>
      </c>
      <c r="DP36" s="79">
        <f>SUM(DP37:DP40)</f>
        <v>41.883000000000024</v>
      </c>
      <c r="DQ36" s="79">
        <f>SUM(DQ37:DQ40)</f>
        <v>83766000.000000045</v>
      </c>
      <c r="DR36" s="38" t="s">
        <v>116</v>
      </c>
      <c r="DS36" s="346">
        <f>DQ36+DQ41+DQ44</f>
        <v>186204000.00000006</v>
      </c>
      <c r="DT36" s="264"/>
      <c r="DU36" s="65"/>
      <c r="DV36" s="65"/>
      <c r="DW36" s="65"/>
      <c r="DX36" s="80" t="s">
        <v>115</v>
      </c>
      <c r="DY36" s="79">
        <f>SUM(DY37:DY40)</f>
        <v>0</v>
      </c>
      <c r="DZ36" s="79">
        <f>SUM(DZ37:DZ40)</f>
        <v>0</v>
      </c>
      <c r="EA36" s="65"/>
      <c r="EB36" s="65"/>
      <c r="EC36" s="65"/>
      <c r="ED36" s="65"/>
      <c r="EE36" s="80" t="s">
        <v>115</v>
      </c>
      <c r="EF36" s="79">
        <f>SUM(EF37:EF40)</f>
        <v>0</v>
      </c>
      <c r="EG36" s="79">
        <f>SUM(EG37:EG40)</f>
        <v>0</v>
      </c>
      <c r="EH36" s="65"/>
      <c r="EI36" s="65"/>
      <c r="EJ36" s="65"/>
      <c r="EK36" s="65"/>
      <c r="EL36" s="80" t="s">
        <v>115</v>
      </c>
      <c r="EM36" s="79">
        <f>SUM(EM37:EM40)</f>
        <v>0</v>
      </c>
      <c r="EN36" s="79">
        <f>SUM(EN37:EN40)</f>
        <v>0</v>
      </c>
      <c r="EO36" s="38" t="s">
        <v>116</v>
      </c>
      <c r="EP36" s="346">
        <f>EN36+EN41+EN44</f>
        <v>0</v>
      </c>
      <c r="EQ36" s="393"/>
    </row>
    <row r="37" spans="1:147" ht="15" customHeight="1">
      <c r="A37" s="8" t="s">
        <v>33</v>
      </c>
      <c r="B37" s="8" t="s">
        <v>8</v>
      </c>
      <c r="C37" s="8">
        <v>1</v>
      </c>
      <c r="D37" s="199">
        <v>365</v>
      </c>
      <c r="E37" s="118" t="s">
        <v>187</v>
      </c>
      <c r="F37" s="118" t="s">
        <v>108</v>
      </c>
      <c r="G37" s="196" t="s">
        <v>400</v>
      </c>
      <c r="H37" s="307" t="s">
        <v>188</v>
      </c>
      <c r="I37" s="128"/>
      <c r="J37" s="5"/>
      <c r="K37" s="5"/>
      <c r="L37" s="5"/>
      <c r="M37" s="5"/>
      <c r="N37" s="5"/>
      <c r="O37" s="5"/>
      <c r="P37" s="5"/>
      <c r="Q37" s="5"/>
      <c r="R37" s="5"/>
      <c r="S37" s="5"/>
      <c r="T37" s="5"/>
      <c r="U37" s="5"/>
      <c r="V37" s="5"/>
      <c r="W37" s="5"/>
      <c r="X37" s="5"/>
      <c r="Y37" s="5"/>
      <c r="Z37" s="5"/>
      <c r="AA37" s="5"/>
      <c r="AB37" s="5"/>
      <c r="AC37" s="5"/>
      <c r="AD37" s="5"/>
      <c r="AE37" s="341"/>
      <c r="AF37" s="265" t="s">
        <v>386</v>
      </c>
      <c r="AG37" s="51">
        <v>751.6</v>
      </c>
      <c r="AH37" s="51">
        <v>753.2</v>
      </c>
      <c r="AI37" s="51">
        <f>AH37-AG37</f>
        <v>1.6000000000000227</v>
      </c>
      <c r="AJ37" s="51">
        <v>100</v>
      </c>
      <c r="AK37" s="52">
        <f t="shared" ref="AK37" si="10">AI37*AJ37/100</f>
        <v>1.6000000000000227</v>
      </c>
      <c r="AL37" s="139">
        <f>AK37*AUXILIAR!$B$53</f>
        <v>8000000.0000001136</v>
      </c>
      <c r="AM37" s="5"/>
      <c r="AN37" s="5"/>
      <c r="AO37" s="5"/>
      <c r="AP37" s="5"/>
      <c r="AQ37" s="5"/>
      <c r="AR37" s="5"/>
      <c r="AS37" s="5"/>
      <c r="AT37" s="51" t="s">
        <v>384</v>
      </c>
      <c r="AU37" s="51">
        <v>709</v>
      </c>
      <c r="AV37" s="51">
        <v>735.6</v>
      </c>
      <c r="AW37" s="51">
        <f>AV37-AU37</f>
        <v>26.600000000000023</v>
      </c>
      <c r="AX37" s="51">
        <v>100</v>
      </c>
      <c r="AY37" s="52">
        <f t="shared" ref="AY37:AY38" si="11">AW37*AX37/100</f>
        <v>26.600000000000023</v>
      </c>
      <c r="AZ37" s="139">
        <f>AY37*AUXILIAR!$B$53</f>
        <v>133000000.00000012</v>
      </c>
      <c r="BA37" s="5"/>
      <c r="BB37" s="341"/>
      <c r="BC37" s="128"/>
      <c r="BD37" s="5"/>
      <c r="BE37" s="5"/>
      <c r="BF37" s="5"/>
      <c r="BG37" s="5"/>
      <c r="BH37" s="5"/>
      <c r="BI37" s="5"/>
      <c r="BJ37" s="5"/>
      <c r="BK37" s="5"/>
      <c r="BL37" s="5"/>
      <c r="BM37" s="5"/>
      <c r="BN37" s="5"/>
      <c r="BO37" s="5"/>
      <c r="BP37" s="5"/>
      <c r="BQ37" s="5"/>
      <c r="BR37" s="5"/>
      <c r="BS37" s="5"/>
      <c r="BT37" s="5"/>
      <c r="BU37" s="5"/>
      <c r="BV37" s="5"/>
      <c r="BW37" s="5"/>
      <c r="BX37" s="5"/>
      <c r="BY37" s="341"/>
      <c r="BZ37" s="128"/>
      <c r="CA37" s="5"/>
      <c r="CB37" s="5"/>
      <c r="CC37" s="5"/>
      <c r="CD37" s="5"/>
      <c r="CE37" s="5"/>
      <c r="CF37" s="5"/>
      <c r="CG37" s="5"/>
      <c r="CH37" s="5"/>
      <c r="CI37" s="5"/>
      <c r="CJ37" s="5"/>
      <c r="CK37" s="5"/>
      <c r="CL37" s="5"/>
      <c r="CM37" s="5"/>
      <c r="CN37" s="5"/>
      <c r="CO37" s="5"/>
      <c r="CP37" s="5"/>
      <c r="CQ37" s="5"/>
      <c r="CR37" s="5"/>
      <c r="CS37" s="5"/>
      <c r="CT37" s="5"/>
      <c r="CU37" s="5"/>
      <c r="CV37" s="341"/>
      <c r="CW37" s="128"/>
      <c r="CX37" s="5"/>
      <c r="CY37" s="5"/>
      <c r="CZ37" s="5"/>
      <c r="DA37" s="5"/>
      <c r="DB37" s="5"/>
      <c r="DC37" s="5"/>
      <c r="DD37" s="5"/>
      <c r="DE37" s="5"/>
      <c r="DF37" s="5"/>
      <c r="DG37" s="5"/>
      <c r="DH37" s="5"/>
      <c r="DI37" s="5"/>
      <c r="DJ37" s="5"/>
      <c r="DK37" s="51" t="s">
        <v>387</v>
      </c>
      <c r="DL37" s="51">
        <v>793.4</v>
      </c>
      <c r="DM37" s="51">
        <v>795.9</v>
      </c>
      <c r="DN37" s="51">
        <f>DM37-DL37</f>
        <v>2.5</v>
      </c>
      <c r="DO37" s="51">
        <v>51</v>
      </c>
      <c r="DP37" s="182">
        <f t="shared" ref="DP37:DP38" si="12">DN37*DO37/100</f>
        <v>1.2749999999999999</v>
      </c>
      <c r="DQ37" s="139">
        <f>DP37*AUXILIAR!$B$67</f>
        <v>2550000</v>
      </c>
      <c r="DR37" s="5"/>
      <c r="DS37" s="341"/>
      <c r="DT37" s="128"/>
      <c r="DU37" s="5"/>
      <c r="DV37" s="5"/>
      <c r="DW37" s="5"/>
      <c r="DX37" s="5"/>
      <c r="DY37" s="5"/>
      <c r="DZ37" s="5"/>
      <c r="EA37" s="5"/>
      <c r="EB37" s="5"/>
      <c r="EC37" s="5"/>
      <c r="ED37" s="5"/>
      <c r="EE37" s="5"/>
      <c r="EF37" s="5"/>
      <c r="EG37" s="5"/>
      <c r="EH37" s="5"/>
      <c r="EI37" s="5"/>
      <c r="EJ37" s="5"/>
      <c r="EK37" s="5"/>
      <c r="EL37" s="5"/>
      <c r="EM37" s="5"/>
      <c r="EN37" s="5"/>
      <c r="EO37" s="5"/>
      <c r="EP37" s="341"/>
      <c r="EQ37" s="333"/>
    </row>
    <row r="38" spans="1:147" ht="15" customHeight="1">
      <c r="A38" s="8" t="s">
        <v>33</v>
      </c>
      <c r="B38" s="8" t="s">
        <v>8</v>
      </c>
      <c r="C38" s="8">
        <v>1</v>
      </c>
      <c r="D38" s="199">
        <v>365</v>
      </c>
      <c r="E38" s="118" t="s">
        <v>187</v>
      </c>
      <c r="F38" s="118" t="s">
        <v>108</v>
      </c>
      <c r="G38" s="196" t="s">
        <v>400</v>
      </c>
      <c r="H38" s="307" t="s">
        <v>188</v>
      </c>
      <c r="I38" s="128"/>
      <c r="J38" s="5"/>
      <c r="K38" s="5"/>
      <c r="L38" s="5"/>
      <c r="M38" s="5"/>
      <c r="N38" s="5"/>
      <c r="O38" s="5"/>
      <c r="P38" s="5"/>
      <c r="Q38" s="5"/>
      <c r="R38" s="5"/>
      <c r="S38" s="5"/>
      <c r="T38" s="5"/>
      <c r="U38" s="5"/>
      <c r="V38" s="5"/>
      <c r="W38" s="5"/>
      <c r="X38" s="5"/>
      <c r="Y38" s="5"/>
      <c r="Z38" s="5"/>
      <c r="AA38" s="5"/>
      <c r="AB38" s="5"/>
      <c r="AC38" s="5"/>
      <c r="AD38" s="5"/>
      <c r="AE38" s="341"/>
      <c r="AF38" s="128"/>
      <c r="AG38" s="5"/>
      <c r="AH38" s="5"/>
      <c r="AI38" s="5"/>
      <c r="AJ38" s="5"/>
      <c r="AK38" s="5"/>
      <c r="AL38" s="5"/>
      <c r="AM38" s="5"/>
      <c r="AN38" s="5"/>
      <c r="AO38" s="5"/>
      <c r="AP38" s="5"/>
      <c r="AQ38" s="5"/>
      <c r="AR38" s="5"/>
      <c r="AS38" s="5"/>
      <c r="AT38" s="51" t="s">
        <v>385</v>
      </c>
      <c r="AU38" s="51">
        <v>735.6</v>
      </c>
      <c r="AV38" s="51">
        <v>751.6</v>
      </c>
      <c r="AW38" s="51">
        <f>AV38-AU38</f>
        <v>16</v>
      </c>
      <c r="AX38" s="51">
        <v>100</v>
      </c>
      <c r="AY38" s="52">
        <f t="shared" si="11"/>
        <v>16</v>
      </c>
      <c r="AZ38" s="139">
        <f>AY38*AUXILIAR!$B$53</f>
        <v>80000000</v>
      </c>
      <c r="BA38" s="5"/>
      <c r="BB38" s="341"/>
      <c r="BC38" s="128"/>
      <c r="BD38" s="5"/>
      <c r="BE38" s="5"/>
      <c r="BF38" s="5"/>
      <c r="BG38" s="5"/>
      <c r="BH38" s="5"/>
      <c r="BI38" s="5"/>
      <c r="BJ38" s="5"/>
      <c r="BK38" s="5"/>
      <c r="BL38" s="5"/>
      <c r="BM38" s="5"/>
      <c r="BN38" s="5"/>
      <c r="BO38" s="5"/>
      <c r="BP38" s="5"/>
      <c r="BQ38" s="5"/>
      <c r="BR38" s="5"/>
      <c r="BS38" s="5"/>
      <c r="BT38" s="5"/>
      <c r="BU38" s="5"/>
      <c r="BV38" s="5"/>
      <c r="BW38" s="5"/>
      <c r="BX38" s="5"/>
      <c r="BY38" s="341"/>
      <c r="BZ38" s="128"/>
      <c r="CA38" s="5"/>
      <c r="CB38" s="5"/>
      <c r="CC38" s="5"/>
      <c r="CD38" s="5"/>
      <c r="CE38" s="5"/>
      <c r="CF38" s="5"/>
      <c r="CG38" s="5"/>
      <c r="CH38" s="5"/>
      <c r="CI38" s="5"/>
      <c r="CJ38" s="5"/>
      <c r="CK38" s="5"/>
      <c r="CL38" s="5"/>
      <c r="CM38" s="5"/>
      <c r="CN38" s="5"/>
      <c r="CO38" s="5"/>
      <c r="CP38" s="5"/>
      <c r="CQ38" s="5"/>
      <c r="CR38" s="5"/>
      <c r="CS38" s="5"/>
      <c r="CT38" s="5"/>
      <c r="CU38" s="5"/>
      <c r="CV38" s="341"/>
      <c r="CW38" s="128"/>
      <c r="CX38" s="5"/>
      <c r="CY38" s="5"/>
      <c r="CZ38" s="5"/>
      <c r="DA38" s="5"/>
      <c r="DB38" s="5"/>
      <c r="DC38" s="5"/>
      <c r="DD38" s="5"/>
      <c r="DE38" s="5"/>
      <c r="DF38" s="5"/>
      <c r="DG38" s="5"/>
      <c r="DH38" s="5"/>
      <c r="DI38" s="5"/>
      <c r="DJ38" s="5"/>
      <c r="DK38" s="51" t="s">
        <v>387</v>
      </c>
      <c r="DL38" s="51">
        <v>795.9</v>
      </c>
      <c r="DM38" s="51">
        <v>871.1</v>
      </c>
      <c r="DN38" s="51">
        <f>DM38-DL38</f>
        <v>75.200000000000045</v>
      </c>
      <c r="DO38" s="51">
        <v>54</v>
      </c>
      <c r="DP38" s="182">
        <f t="shared" si="12"/>
        <v>40.608000000000025</v>
      </c>
      <c r="DQ38" s="139">
        <f>DP38*AUXILIAR!$B$67</f>
        <v>81216000.000000045</v>
      </c>
      <c r="DR38" s="5"/>
      <c r="DS38" s="341"/>
      <c r="DT38" s="128"/>
      <c r="DU38" s="5"/>
      <c r="DV38" s="5"/>
      <c r="DW38" s="5"/>
      <c r="DX38" s="5"/>
      <c r="DY38" s="5"/>
      <c r="DZ38" s="5"/>
      <c r="EA38" s="5"/>
      <c r="EB38" s="5"/>
      <c r="EC38" s="5"/>
      <c r="ED38" s="5"/>
      <c r="EE38" s="5"/>
      <c r="EF38" s="5"/>
      <c r="EG38" s="5"/>
      <c r="EH38" s="5"/>
      <c r="EI38" s="5"/>
      <c r="EJ38" s="5"/>
      <c r="EK38" s="5"/>
      <c r="EL38" s="5"/>
      <c r="EM38" s="5"/>
      <c r="EN38" s="5"/>
      <c r="EO38" s="5"/>
      <c r="EP38" s="341"/>
      <c r="EQ38" s="333"/>
    </row>
    <row r="39" spans="1:147" ht="15" customHeight="1">
      <c r="A39" s="8" t="s">
        <v>33</v>
      </c>
      <c r="B39" s="8" t="s">
        <v>8</v>
      </c>
      <c r="C39" s="8"/>
      <c r="D39" s="199">
        <v>365</v>
      </c>
      <c r="E39" s="118" t="s">
        <v>187</v>
      </c>
      <c r="F39" s="118" t="s">
        <v>108</v>
      </c>
      <c r="G39" s="196" t="s">
        <v>400</v>
      </c>
      <c r="H39" s="307" t="s">
        <v>188</v>
      </c>
      <c r="I39" s="128"/>
      <c r="J39" s="5"/>
      <c r="K39" s="5"/>
      <c r="L39" s="5"/>
      <c r="M39" s="5"/>
      <c r="N39" s="5"/>
      <c r="O39" s="5"/>
      <c r="P39" s="5"/>
      <c r="Q39" s="5"/>
      <c r="R39" s="5"/>
      <c r="S39" s="5"/>
      <c r="T39" s="5"/>
      <c r="U39" s="5"/>
      <c r="V39" s="5"/>
      <c r="W39" s="5"/>
      <c r="X39" s="5"/>
      <c r="Y39" s="5"/>
      <c r="Z39" s="5"/>
      <c r="AA39" s="5"/>
      <c r="AB39" s="5"/>
      <c r="AC39" s="5"/>
      <c r="AD39" s="5"/>
      <c r="AE39" s="341"/>
      <c r="AF39" s="128"/>
      <c r="AG39" s="5"/>
      <c r="AH39" s="5"/>
      <c r="AI39" s="5"/>
      <c r="AJ39" s="5"/>
      <c r="AK39" s="5"/>
      <c r="AL39" s="5"/>
      <c r="AM39" s="5"/>
      <c r="AN39" s="5"/>
      <c r="AO39" s="5"/>
      <c r="AP39" s="5"/>
      <c r="AQ39" s="5"/>
      <c r="AR39" s="5"/>
      <c r="AS39" s="5"/>
      <c r="AT39" s="57"/>
      <c r="AU39" s="57"/>
      <c r="AV39" s="57"/>
      <c r="AW39" s="57"/>
      <c r="AX39" s="57"/>
      <c r="AY39" s="56"/>
      <c r="AZ39" s="161"/>
      <c r="BA39" s="5"/>
      <c r="BB39" s="341"/>
      <c r="BC39" s="128"/>
      <c r="BD39" s="5"/>
      <c r="BE39" s="5"/>
      <c r="BF39" s="5"/>
      <c r="BG39" s="5"/>
      <c r="BH39" s="5"/>
      <c r="BI39" s="5"/>
      <c r="BJ39" s="5"/>
      <c r="BK39" s="5"/>
      <c r="BL39" s="5"/>
      <c r="BM39" s="5"/>
      <c r="BN39" s="5"/>
      <c r="BO39" s="5"/>
      <c r="BP39" s="5"/>
      <c r="BQ39" s="5"/>
      <c r="BR39" s="5"/>
      <c r="BS39" s="5"/>
      <c r="BT39" s="5"/>
      <c r="BU39" s="5"/>
      <c r="BV39" s="5"/>
      <c r="BW39" s="5"/>
      <c r="BX39" s="5"/>
      <c r="BY39" s="341"/>
      <c r="BZ39" s="128"/>
      <c r="CA39" s="5"/>
      <c r="CB39" s="5"/>
      <c r="CC39" s="5"/>
      <c r="CD39" s="5"/>
      <c r="CE39" s="5"/>
      <c r="CF39" s="5"/>
      <c r="CG39" s="5"/>
      <c r="CH39" s="5"/>
      <c r="CI39" s="5"/>
      <c r="CJ39" s="5"/>
      <c r="CK39" s="5"/>
      <c r="CL39" s="5"/>
      <c r="CM39" s="5"/>
      <c r="CN39" s="5"/>
      <c r="CO39" s="5"/>
      <c r="CP39" s="5"/>
      <c r="CQ39" s="5"/>
      <c r="CR39" s="5"/>
      <c r="CS39" s="5"/>
      <c r="CT39" s="5"/>
      <c r="CU39" s="5"/>
      <c r="CV39" s="341"/>
      <c r="CW39" s="128"/>
      <c r="CX39" s="5"/>
      <c r="CY39" s="5"/>
      <c r="CZ39" s="5"/>
      <c r="DA39" s="5"/>
      <c r="DB39" s="5"/>
      <c r="DC39" s="5"/>
      <c r="DD39" s="5"/>
      <c r="DE39" s="5"/>
      <c r="DF39" s="5"/>
      <c r="DG39" s="5"/>
      <c r="DH39" s="5"/>
      <c r="DI39" s="5"/>
      <c r="DJ39" s="5"/>
      <c r="DK39" s="5"/>
      <c r="DL39" s="5"/>
      <c r="DM39" s="5"/>
      <c r="DN39" s="5"/>
      <c r="DO39" s="5"/>
      <c r="DP39" s="5"/>
      <c r="DQ39" s="5"/>
      <c r="DR39" s="5"/>
      <c r="DS39" s="341"/>
      <c r="DT39" s="128"/>
      <c r="DU39" s="5"/>
      <c r="DV39" s="5"/>
      <c r="DW39" s="5"/>
      <c r="DX39" s="5"/>
      <c r="DY39" s="5"/>
      <c r="DZ39" s="5"/>
      <c r="EA39" s="5"/>
      <c r="EB39" s="5"/>
      <c r="EC39" s="5"/>
      <c r="ED39" s="5"/>
      <c r="EE39" s="5"/>
      <c r="EF39" s="5"/>
      <c r="EG39" s="5"/>
      <c r="EH39" s="5"/>
      <c r="EI39" s="5"/>
      <c r="EJ39" s="5"/>
      <c r="EK39" s="5"/>
      <c r="EL39" s="5"/>
      <c r="EM39" s="5"/>
      <c r="EN39" s="5"/>
      <c r="EO39" s="5"/>
      <c r="EP39" s="341"/>
      <c r="EQ39" s="333"/>
    </row>
    <row r="40" spans="1:147" ht="15" customHeight="1">
      <c r="A40" s="8" t="s">
        <v>33</v>
      </c>
      <c r="B40" s="8" t="s">
        <v>8</v>
      </c>
      <c r="C40" s="8"/>
      <c r="D40" s="199">
        <v>365</v>
      </c>
      <c r="E40" s="118" t="s">
        <v>187</v>
      </c>
      <c r="F40" s="118" t="s">
        <v>108</v>
      </c>
      <c r="G40" s="196" t="s">
        <v>400</v>
      </c>
      <c r="H40" s="307" t="s">
        <v>188</v>
      </c>
      <c r="I40" s="128"/>
      <c r="J40" s="5"/>
      <c r="K40" s="5"/>
      <c r="L40" s="5"/>
      <c r="M40" s="5"/>
      <c r="N40" s="5"/>
      <c r="O40" s="5"/>
      <c r="P40" s="5"/>
      <c r="Q40" s="5"/>
      <c r="R40" s="5"/>
      <c r="S40" s="5"/>
      <c r="T40" s="5"/>
      <c r="U40" s="5"/>
      <c r="V40" s="5"/>
      <c r="W40" s="5"/>
      <c r="X40" s="5"/>
      <c r="Y40" s="5"/>
      <c r="Z40" s="5"/>
      <c r="AA40" s="5"/>
      <c r="AB40" s="5"/>
      <c r="AC40" s="5"/>
      <c r="AD40" s="5"/>
      <c r="AE40" s="341"/>
      <c r="AF40" s="128"/>
      <c r="AG40" s="5"/>
      <c r="AH40" s="5"/>
      <c r="AI40" s="5"/>
      <c r="AJ40" s="5"/>
      <c r="AK40" s="5"/>
      <c r="AL40" s="5"/>
      <c r="AM40" s="5"/>
      <c r="AN40" s="5"/>
      <c r="AO40" s="5"/>
      <c r="AP40" s="5"/>
      <c r="AQ40" s="5"/>
      <c r="AR40" s="5"/>
      <c r="AS40" s="5"/>
      <c r="AT40" s="5"/>
      <c r="AU40" s="5"/>
      <c r="AV40" s="5"/>
      <c r="AW40" s="5"/>
      <c r="AX40" s="5"/>
      <c r="AY40" s="5"/>
      <c r="AZ40" s="5"/>
      <c r="BA40" s="5"/>
      <c r="BB40" s="341"/>
      <c r="BC40" s="128"/>
      <c r="BD40" s="5"/>
      <c r="BE40" s="5"/>
      <c r="BF40" s="5"/>
      <c r="BG40" s="5"/>
      <c r="BH40" s="5"/>
      <c r="BI40" s="5"/>
      <c r="BJ40" s="5"/>
      <c r="BK40" s="5"/>
      <c r="BL40" s="5"/>
      <c r="BM40" s="5"/>
      <c r="BN40" s="5"/>
      <c r="BO40" s="5"/>
      <c r="BP40" s="5"/>
      <c r="BQ40" s="5"/>
      <c r="BR40" s="5"/>
      <c r="BS40" s="5"/>
      <c r="BT40" s="5"/>
      <c r="BU40" s="5"/>
      <c r="BV40" s="5"/>
      <c r="BW40" s="5"/>
      <c r="BX40" s="5"/>
      <c r="BY40" s="341"/>
      <c r="BZ40" s="128"/>
      <c r="CA40" s="5"/>
      <c r="CB40" s="5"/>
      <c r="CC40" s="5"/>
      <c r="CD40" s="5"/>
      <c r="CE40" s="5"/>
      <c r="CF40" s="5"/>
      <c r="CG40" s="5"/>
      <c r="CH40" s="5"/>
      <c r="CI40" s="5"/>
      <c r="CJ40" s="5"/>
      <c r="CK40" s="5"/>
      <c r="CL40" s="5"/>
      <c r="CM40" s="5"/>
      <c r="CN40" s="5"/>
      <c r="CO40" s="5"/>
      <c r="CP40" s="5"/>
      <c r="CQ40" s="5"/>
      <c r="CR40" s="5"/>
      <c r="CS40" s="5"/>
      <c r="CT40" s="5"/>
      <c r="CU40" s="5"/>
      <c r="CV40" s="341"/>
      <c r="CW40" s="128"/>
      <c r="CX40" s="5"/>
      <c r="CY40" s="5"/>
      <c r="CZ40" s="5"/>
      <c r="DA40" s="5"/>
      <c r="DB40" s="5"/>
      <c r="DC40" s="5"/>
      <c r="DD40" s="5"/>
      <c r="DE40" s="5"/>
      <c r="DF40" s="5"/>
      <c r="DG40" s="5"/>
      <c r="DH40" s="5"/>
      <c r="DI40" s="5"/>
      <c r="DJ40" s="5"/>
      <c r="DK40" s="5"/>
      <c r="DL40" s="5"/>
      <c r="DM40" s="5"/>
      <c r="DN40" s="5"/>
      <c r="DO40" s="5"/>
      <c r="DP40" s="5"/>
      <c r="DQ40" s="5"/>
      <c r="DR40" s="5"/>
      <c r="DS40" s="341"/>
      <c r="DT40" s="128"/>
      <c r="DU40" s="5"/>
      <c r="DV40" s="5"/>
      <c r="DW40" s="5"/>
      <c r="DX40" s="5"/>
      <c r="DY40" s="5"/>
      <c r="DZ40" s="5"/>
      <c r="EA40" s="5"/>
      <c r="EB40" s="5"/>
      <c r="EC40" s="5"/>
      <c r="ED40" s="5"/>
      <c r="EE40" s="5"/>
      <c r="EF40" s="5"/>
      <c r="EG40" s="5"/>
      <c r="EH40" s="5"/>
      <c r="EI40" s="5"/>
      <c r="EJ40" s="5"/>
      <c r="EK40" s="5"/>
      <c r="EL40" s="5"/>
      <c r="EM40" s="5"/>
      <c r="EN40" s="5"/>
      <c r="EO40" s="5"/>
      <c r="EP40" s="341"/>
      <c r="EQ40" s="333"/>
    </row>
    <row r="41" spans="1:147" ht="15">
      <c r="A41" s="64" t="s">
        <v>33</v>
      </c>
      <c r="B41" s="64" t="s">
        <v>8</v>
      </c>
      <c r="C41" s="65" t="s">
        <v>20</v>
      </c>
      <c r="D41" s="126">
        <v>364</v>
      </c>
      <c r="E41" s="119" t="s">
        <v>187</v>
      </c>
      <c r="F41" s="119" t="s">
        <v>108</v>
      </c>
      <c r="G41" s="185" t="s">
        <v>400</v>
      </c>
      <c r="H41" s="305" t="s">
        <v>188</v>
      </c>
      <c r="I41" s="264"/>
      <c r="J41" s="65"/>
      <c r="K41" s="65"/>
      <c r="L41" s="65"/>
      <c r="M41" s="80" t="s">
        <v>115</v>
      </c>
      <c r="N41" s="79">
        <f>SUM(N42:N43)</f>
        <v>0</v>
      </c>
      <c r="O41" s="79">
        <f>SUM(O42:O43)</f>
        <v>0</v>
      </c>
      <c r="P41" s="65"/>
      <c r="Q41" s="65"/>
      <c r="R41" s="65"/>
      <c r="S41" s="65"/>
      <c r="T41" s="80" t="s">
        <v>115</v>
      </c>
      <c r="U41" s="79">
        <f>SUM(U42:U43)</f>
        <v>0</v>
      </c>
      <c r="V41" s="79">
        <f>SUM(V42:V43)</f>
        <v>0</v>
      </c>
      <c r="W41" s="65"/>
      <c r="X41" s="65"/>
      <c r="Y41" s="65"/>
      <c r="Z41" s="65"/>
      <c r="AA41" s="80" t="s">
        <v>115</v>
      </c>
      <c r="AB41" s="79">
        <f>SUM(AB42:AB43)</f>
        <v>0</v>
      </c>
      <c r="AC41" s="79">
        <f>SUM(AC42:AC43)</f>
        <v>0</v>
      </c>
      <c r="AD41" s="65"/>
      <c r="AE41" s="308"/>
      <c r="AF41" s="264"/>
      <c r="AG41" s="65"/>
      <c r="AH41" s="65"/>
      <c r="AI41" s="65"/>
      <c r="AJ41" s="80" t="s">
        <v>115</v>
      </c>
      <c r="AK41" s="79">
        <f>SUM(AK42:AK43)</f>
        <v>0</v>
      </c>
      <c r="AL41" s="79">
        <f>SUM(AL42:AL43)</f>
        <v>0</v>
      </c>
      <c r="AM41" s="65"/>
      <c r="AN41" s="65"/>
      <c r="AO41" s="65"/>
      <c r="AP41" s="65"/>
      <c r="AQ41" s="80" t="s">
        <v>115</v>
      </c>
      <c r="AR41" s="79">
        <f>SUM(AR42:AR43)</f>
        <v>0</v>
      </c>
      <c r="AS41" s="79">
        <f>SUM(AS42:AS43)</f>
        <v>0</v>
      </c>
      <c r="AT41" s="65"/>
      <c r="AU41" s="65"/>
      <c r="AV41" s="65"/>
      <c r="AW41" s="65"/>
      <c r="AX41" s="80" t="s">
        <v>115</v>
      </c>
      <c r="AY41" s="79">
        <f>SUM(AY42:AY43)</f>
        <v>0</v>
      </c>
      <c r="AZ41" s="79">
        <f>SUM(AZ42:AZ43)</f>
        <v>0</v>
      </c>
      <c r="BA41" s="65"/>
      <c r="BB41" s="308"/>
      <c r="BC41" s="264"/>
      <c r="BD41" s="65"/>
      <c r="BE41" s="65"/>
      <c r="BF41" s="65"/>
      <c r="BG41" s="80" t="s">
        <v>115</v>
      </c>
      <c r="BH41" s="79">
        <f>SUM(BH42:BH43)</f>
        <v>0</v>
      </c>
      <c r="BI41" s="79">
        <f>SUM(BI42:BI43)</f>
        <v>0</v>
      </c>
      <c r="BJ41" s="65"/>
      <c r="BK41" s="65"/>
      <c r="BL41" s="65"/>
      <c r="BM41" s="65"/>
      <c r="BN41" s="80" t="s">
        <v>115</v>
      </c>
      <c r="BO41" s="79">
        <f>SUM(BO42:BO43)</f>
        <v>0</v>
      </c>
      <c r="BP41" s="79">
        <f>SUM(BP42:BP43)</f>
        <v>0</v>
      </c>
      <c r="BQ41" s="65"/>
      <c r="BR41" s="65"/>
      <c r="BS41" s="65"/>
      <c r="BT41" s="65"/>
      <c r="BU41" s="80" t="s">
        <v>115</v>
      </c>
      <c r="BV41" s="79">
        <f>SUM(BV42:BV43)</f>
        <v>0</v>
      </c>
      <c r="BW41" s="79">
        <f>SUM(BW42:BW43)</f>
        <v>0</v>
      </c>
      <c r="BX41" s="65"/>
      <c r="BY41" s="308"/>
      <c r="BZ41" s="264"/>
      <c r="CA41" s="65"/>
      <c r="CB41" s="65"/>
      <c r="CC41" s="65"/>
      <c r="CD41" s="80" t="s">
        <v>115</v>
      </c>
      <c r="CE41" s="79">
        <f>SUM(CE42:CE43)</f>
        <v>0</v>
      </c>
      <c r="CF41" s="79">
        <f>SUM(CF42:CF43)</f>
        <v>0</v>
      </c>
      <c r="CG41" s="65"/>
      <c r="CH41" s="65"/>
      <c r="CI41" s="65"/>
      <c r="CJ41" s="65"/>
      <c r="CK41" s="80" t="s">
        <v>115</v>
      </c>
      <c r="CL41" s="79">
        <f>SUM(CL42:CL43)</f>
        <v>0</v>
      </c>
      <c r="CM41" s="79">
        <f>SUM(CM42:CM43)</f>
        <v>0</v>
      </c>
      <c r="CN41" s="65"/>
      <c r="CO41" s="65"/>
      <c r="CP41" s="65"/>
      <c r="CQ41" s="65"/>
      <c r="CR41" s="80" t="s">
        <v>115</v>
      </c>
      <c r="CS41" s="79">
        <f>SUM(CS42:CS43)</f>
        <v>0</v>
      </c>
      <c r="CT41" s="79">
        <f>SUM(CT42:CT43)</f>
        <v>0</v>
      </c>
      <c r="CU41" s="65"/>
      <c r="CV41" s="308"/>
      <c r="CW41" s="264"/>
      <c r="CX41" s="65"/>
      <c r="CY41" s="65"/>
      <c r="CZ41" s="65"/>
      <c r="DA41" s="80" t="s">
        <v>115</v>
      </c>
      <c r="DB41" s="79">
        <f>SUM(DB42:DB43)</f>
        <v>0</v>
      </c>
      <c r="DC41" s="79">
        <f>SUM(DC42:DC43)</f>
        <v>0</v>
      </c>
      <c r="DD41" s="65"/>
      <c r="DE41" s="65"/>
      <c r="DF41" s="65"/>
      <c r="DG41" s="65"/>
      <c r="DH41" s="80" t="s">
        <v>115</v>
      </c>
      <c r="DI41" s="79">
        <f>SUM(DI42:DI43)</f>
        <v>0</v>
      </c>
      <c r="DJ41" s="79">
        <f>SUM(DJ42:DJ43)</f>
        <v>0</v>
      </c>
      <c r="DK41" s="65"/>
      <c r="DL41" s="65"/>
      <c r="DM41" s="65"/>
      <c r="DN41" s="65"/>
      <c r="DO41" s="80" t="s">
        <v>115</v>
      </c>
      <c r="DP41" s="79">
        <f>SUM(DP42:DP43)</f>
        <v>0</v>
      </c>
      <c r="DQ41" s="79">
        <f>SUM(DQ42:DQ43)</f>
        <v>0</v>
      </c>
      <c r="DR41" s="65"/>
      <c r="DS41" s="308"/>
      <c r="DT41" s="264"/>
      <c r="DU41" s="65"/>
      <c r="DV41" s="65"/>
      <c r="DW41" s="65"/>
      <c r="DX41" s="80" t="s">
        <v>115</v>
      </c>
      <c r="DY41" s="79">
        <f>SUM(DY42:DY43)</f>
        <v>0</v>
      </c>
      <c r="DZ41" s="79">
        <f>SUM(DZ42:DZ43)</f>
        <v>0</v>
      </c>
      <c r="EA41" s="65"/>
      <c r="EB41" s="65"/>
      <c r="EC41" s="65"/>
      <c r="ED41" s="65"/>
      <c r="EE41" s="80" t="s">
        <v>115</v>
      </c>
      <c r="EF41" s="79">
        <f>SUM(EF42:EF43)</f>
        <v>0</v>
      </c>
      <c r="EG41" s="79">
        <f>SUM(EG42:EG43)</f>
        <v>0</v>
      </c>
      <c r="EH41" s="65"/>
      <c r="EI41" s="65"/>
      <c r="EJ41" s="65"/>
      <c r="EK41" s="65"/>
      <c r="EL41" s="80" t="s">
        <v>115</v>
      </c>
      <c r="EM41" s="79">
        <f>SUM(EM42:EM43)</f>
        <v>0</v>
      </c>
      <c r="EN41" s="79">
        <f>SUM(EN42:EN43)</f>
        <v>0</v>
      </c>
      <c r="EO41" s="65"/>
      <c r="EP41" s="308"/>
      <c r="EQ41" s="332"/>
    </row>
    <row r="42" spans="1:147" ht="15">
      <c r="A42" s="8" t="s">
        <v>33</v>
      </c>
      <c r="B42" s="8" t="s">
        <v>8</v>
      </c>
      <c r="C42" s="8"/>
      <c r="D42" s="199">
        <v>364</v>
      </c>
      <c r="E42" s="118" t="s">
        <v>187</v>
      </c>
      <c r="F42" s="118" t="s">
        <v>108</v>
      </c>
      <c r="G42" s="196" t="s">
        <v>400</v>
      </c>
      <c r="H42" s="307" t="s">
        <v>188</v>
      </c>
      <c r="I42" s="128"/>
      <c r="J42" s="5"/>
      <c r="K42" s="5"/>
      <c r="L42" s="5"/>
      <c r="M42" s="5"/>
      <c r="N42" s="5"/>
      <c r="O42" s="5"/>
      <c r="P42" s="5"/>
      <c r="Q42" s="5"/>
      <c r="R42" s="5"/>
      <c r="S42" s="5"/>
      <c r="T42" s="5"/>
      <c r="U42" s="5"/>
      <c r="V42" s="5"/>
      <c r="W42" s="5"/>
      <c r="X42" s="5"/>
      <c r="Y42" s="5"/>
      <c r="Z42" s="5"/>
      <c r="AA42" s="5"/>
      <c r="AB42" s="5"/>
      <c r="AC42" s="5"/>
      <c r="AD42" s="5"/>
      <c r="AE42" s="341"/>
      <c r="AF42" s="128"/>
      <c r="AG42" s="5"/>
      <c r="AH42" s="5"/>
      <c r="AI42" s="5"/>
      <c r="AJ42" s="5"/>
      <c r="AK42" s="5"/>
      <c r="AL42" s="5"/>
      <c r="AM42" s="5"/>
      <c r="AN42" s="5"/>
      <c r="AO42" s="5"/>
      <c r="AP42" s="5"/>
      <c r="AQ42" s="5"/>
      <c r="AR42" s="5"/>
      <c r="AS42" s="5"/>
      <c r="AT42" s="5"/>
      <c r="AU42" s="5"/>
      <c r="AV42" s="5"/>
      <c r="AW42" s="5"/>
      <c r="AX42" s="5"/>
      <c r="AY42" s="5"/>
      <c r="AZ42" s="5"/>
      <c r="BA42" s="5"/>
      <c r="BB42" s="341"/>
      <c r="BC42" s="128"/>
      <c r="BD42" s="5"/>
      <c r="BE42" s="5"/>
      <c r="BF42" s="5"/>
      <c r="BG42" s="5"/>
      <c r="BH42" s="5"/>
      <c r="BI42" s="5"/>
      <c r="BJ42" s="5"/>
      <c r="BK42" s="5"/>
      <c r="BL42" s="5"/>
      <c r="BM42" s="5"/>
      <c r="BN42" s="5"/>
      <c r="BO42" s="5"/>
      <c r="BP42" s="5"/>
      <c r="BQ42" s="5"/>
      <c r="BR42" s="5"/>
      <c r="BS42" s="5"/>
      <c r="BT42" s="5"/>
      <c r="BU42" s="5"/>
      <c r="BV42" s="5"/>
      <c r="BW42" s="5"/>
      <c r="BX42" s="5"/>
      <c r="BY42" s="341"/>
      <c r="BZ42" s="128"/>
      <c r="CA42" s="5"/>
      <c r="CB42" s="5"/>
      <c r="CC42" s="5"/>
      <c r="CD42" s="5"/>
      <c r="CE42" s="5"/>
      <c r="CF42" s="5"/>
      <c r="CG42" s="5"/>
      <c r="CH42" s="5"/>
      <c r="CI42" s="5"/>
      <c r="CJ42" s="5"/>
      <c r="CK42" s="5"/>
      <c r="CL42" s="5"/>
      <c r="CM42" s="5"/>
      <c r="CN42" s="5"/>
      <c r="CO42" s="5"/>
      <c r="CP42" s="5"/>
      <c r="CQ42" s="5"/>
      <c r="CR42" s="5"/>
      <c r="CS42" s="5"/>
      <c r="CT42" s="5"/>
      <c r="CU42" s="5"/>
      <c r="CV42" s="341"/>
      <c r="CW42" s="128"/>
      <c r="CX42" s="5"/>
      <c r="CY42" s="5"/>
      <c r="CZ42" s="5"/>
      <c r="DA42" s="5"/>
      <c r="DB42" s="5"/>
      <c r="DC42" s="5"/>
      <c r="DD42" s="5"/>
      <c r="DE42" s="5"/>
      <c r="DF42" s="5"/>
      <c r="DG42" s="5"/>
      <c r="DH42" s="5"/>
      <c r="DI42" s="5"/>
      <c r="DJ42" s="5"/>
      <c r="DK42" s="5"/>
      <c r="DL42" s="5"/>
      <c r="DM42" s="5"/>
      <c r="DN42" s="5"/>
      <c r="DO42" s="5"/>
      <c r="DP42" s="5"/>
      <c r="DQ42" s="5"/>
      <c r="DR42" s="5"/>
      <c r="DS42" s="341"/>
      <c r="DT42" s="128"/>
      <c r="DU42" s="5"/>
      <c r="DV42" s="5"/>
      <c r="DW42" s="5"/>
      <c r="DX42" s="5"/>
      <c r="DY42" s="5"/>
      <c r="DZ42" s="5"/>
      <c r="EA42" s="5"/>
      <c r="EB42" s="5"/>
      <c r="EC42" s="5"/>
      <c r="ED42" s="5"/>
      <c r="EE42" s="5"/>
      <c r="EF42" s="5"/>
      <c r="EG42" s="5"/>
      <c r="EH42" s="5"/>
      <c r="EI42" s="5"/>
      <c r="EJ42" s="5"/>
      <c r="EK42" s="5"/>
      <c r="EL42" s="5"/>
      <c r="EM42" s="5"/>
      <c r="EN42" s="5"/>
      <c r="EO42" s="5"/>
      <c r="EP42" s="341"/>
      <c r="EQ42" s="333"/>
    </row>
    <row r="43" spans="1:147" ht="15">
      <c r="A43" s="8" t="s">
        <v>33</v>
      </c>
      <c r="B43" s="8" t="s">
        <v>8</v>
      </c>
      <c r="C43" s="8"/>
      <c r="D43" s="199">
        <v>364</v>
      </c>
      <c r="E43" s="118" t="s">
        <v>187</v>
      </c>
      <c r="F43" s="118" t="s">
        <v>108</v>
      </c>
      <c r="G43" s="196" t="s">
        <v>400</v>
      </c>
      <c r="H43" s="307" t="s">
        <v>188</v>
      </c>
      <c r="I43" s="128"/>
      <c r="J43" s="5"/>
      <c r="K43" s="5"/>
      <c r="L43" s="5"/>
      <c r="M43" s="5"/>
      <c r="N43" s="5"/>
      <c r="O43" s="5"/>
      <c r="P43" s="5"/>
      <c r="Q43" s="5"/>
      <c r="R43" s="5"/>
      <c r="S43" s="5"/>
      <c r="T43" s="5"/>
      <c r="U43" s="5"/>
      <c r="V43" s="5"/>
      <c r="W43" s="5"/>
      <c r="X43" s="5"/>
      <c r="Y43" s="5"/>
      <c r="Z43" s="5"/>
      <c r="AA43" s="5"/>
      <c r="AB43" s="5"/>
      <c r="AC43" s="5"/>
      <c r="AD43" s="5"/>
      <c r="AE43" s="341"/>
      <c r="AF43" s="128"/>
      <c r="AG43" s="5"/>
      <c r="AH43" s="5"/>
      <c r="AI43" s="5"/>
      <c r="AJ43" s="5"/>
      <c r="AK43" s="5"/>
      <c r="AL43" s="5"/>
      <c r="AM43" s="5"/>
      <c r="AN43" s="5"/>
      <c r="AO43" s="5"/>
      <c r="AP43" s="5"/>
      <c r="AQ43" s="5"/>
      <c r="AR43" s="5"/>
      <c r="AS43" s="5"/>
      <c r="AT43" s="5"/>
      <c r="AU43" s="5"/>
      <c r="AV43" s="5"/>
      <c r="AW43" s="5"/>
      <c r="AX43" s="5"/>
      <c r="AY43" s="5"/>
      <c r="AZ43" s="5"/>
      <c r="BA43" s="5"/>
      <c r="BB43" s="341"/>
      <c r="BC43" s="128"/>
      <c r="BD43" s="5"/>
      <c r="BE43" s="5"/>
      <c r="BF43" s="5"/>
      <c r="BG43" s="5"/>
      <c r="BH43" s="5"/>
      <c r="BI43" s="5"/>
      <c r="BJ43" s="5"/>
      <c r="BK43" s="5"/>
      <c r="BL43" s="5"/>
      <c r="BM43" s="5"/>
      <c r="BN43" s="5"/>
      <c r="BO43" s="5"/>
      <c r="BP43" s="5"/>
      <c r="BQ43" s="5"/>
      <c r="BR43" s="5"/>
      <c r="BS43" s="5"/>
      <c r="BT43" s="5"/>
      <c r="BU43" s="5"/>
      <c r="BV43" s="5"/>
      <c r="BW43" s="5"/>
      <c r="BX43" s="5"/>
      <c r="BY43" s="341"/>
      <c r="BZ43" s="128"/>
      <c r="CA43" s="5"/>
      <c r="CB43" s="5"/>
      <c r="CC43" s="5"/>
      <c r="CD43" s="5"/>
      <c r="CE43" s="5"/>
      <c r="CF43" s="5"/>
      <c r="CG43" s="5"/>
      <c r="CH43" s="5"/>
      <c r="CI43" s="5"/>
      <c r="CJ43" s="5"/>
      <c r="CK43" s="5"/>
      <c r="CL43" s="5"/>
      <c r="CM43" s="5"/>
      <c r="CN43" s="5"/>
      <c r="CO43" s="5"/>
      <c r="CP43" s="5"/>
      <c r="CQ43" s="5"/>
      <c r="CR43" s="5"/>
      <c r="CS43" s="5"/>
      <c r="CT43" s="5"/>
      <c r="CU43" s="5"/>
      <c r="CV43" s="341"/>
      <c r="CW43" s="128"/>
      <c r="CX43" s="5"/>
      <c r="CY43" s="5"/>
      <c r="CZ43" s="5"/>
      <c r="DA43" s="5"/>
      <c r="DB43" s="5"/>
      <c r="DC43" s="5"/>
      <c r="DD43" s="5"/>
      <c r="DE43" s="5"/>
      <c r="DF43" s="5"/>
      <c r="DG43" s="5"/>
      <c r="DH43" s="5"/>
      <c r="DI43" s="5"/>
      <c r="DJ43" s="5"/>
      <c r="DK43" s="5"/>
      <c r="DL43" s="5"/>
      <c r="DM43" s="5"/>
      <c r="DN43" s="5"/>
      <c r="DO43" s="5"/>
      <c r="DP43" s="5"/>
      <c r="DQ43" s="5"/>
      <c r="DR43" s="5"/>
      <c r="DS43" s="341"/>
      <c r="DT43" s="128"/>
      <c r="DU43" s="5"/>
      <c r="DV43" s="5"/>
      <c r="DW43" s="5"/>
      <c r="DX43" s="5"/>
      <c r="DY43" s="5"/>
      <c r="DZ43" s="5"/>
      <c r="EA43" s="5"/>
      <c r="EB43" s="5"/>
      <c r="EC43" s="5"/>
      <c r="ED43" s="5"/>
      <c r="EE43" s="5"/>
      <c r="EF43" s="5"/>
      <c r="EG43" s="5"/>
      <c r="EH43" s="5"/>
      <c r="EI43" s="5"/>
      <c r="EJ43" s="5"/>
      <c r="EK43" s="5"/>
      <c r="EL43" s="5"/>
      <c r="EM43" s="5"/>
      <c r="EN43" s="5"/>
      <c r="EO43" s="5"/>
      <c r="EP43" s="341"/>
      <c r="EQ43" s="333"/>
    </row>
    <row r="44" spans="1:147" ht="15">
      <c r="A44" s="64" t="s">
        <v>33</v>
      </c>
      <c r="B44" s="64" t="s">
        <v>18</v>
      </c>
      <c r="C44" s="65" t="s">
        <v>143</v>
      </c>
      <c r="D44" s="126">
        <v>364</v>
      </c>
      <c r="E44" s="119" t="s">
        <v>187</v>
      </c>
      <c r="F44" s="119" t="s">
        <v>108</v>
      </c>
      <c r="G44" s="185" t="s">
        <v>400</v>
      </c>
      <c r="H44" s="305" t="s">
        <v>188</v>
      </c>
      <c r="I44" s="264"/>
      <c r="J44" s="65"/>
      <c r="K44" s="65"/>
      <c r="L44" s="65"/>
      <c r="M44" s="80" t="s">
        <v>115</v>
      </c>
      <c r="N44" s="79">
        <f>SUM(N45:N50)</f>
        <v>0</v>
      </c>
      <c r="O44" s="79">
        <f>SUM(O45:O50)</f>
        <v>0</v>
      </c>
      <c r="P44" s="65"/>
      <c r="Q44" s="65"/>
      <c r="R44" s="65"/>
      <c r="S44" s="65"/>
      <c r="T44" s="80" t="s">
        <v>115</v>
      </c>
      <c r="U44" s="79">
        <f>SUM(U45:U50)</f>
        <v>0</v>
      </c>
      <c r="V44" s="79">
        <f>SUM(V45:V50)</f>
        <v>0</v>
      </c>
      <c r="W44" s="65"/>
      <c r="X44" s="65"/>
      <c r="Y44" s="65"/>
      <c r="Z44" s="65"/>
      <c r="AA44" s="80" t="s">
        <v>115</v>
      </c>
      <c r="AB44" s="79">
        <f>SUM(AB45:AB50)</f>
        <v>0</v>
      </c>
      <c r="AC44" s="79">
        <f>SUM(AC45:AC50)</f>
        <v>0</v>
      </c>
      <c r="AD44" s="65"/>
      <c r="AE44" s="308"/>
      <c r="AF44" s="264"/>
      <c r="AG44" s="65"/>
      <c r="AH44" s="65"/>
      <c r="AI44" s="65"/>
      <c r="AJ44" s="80" t="s">
        <v>115</v>
      </c>
      <c r="AK44" s="79">
        <f>SUM(AK45:AK50)</f>
        <v>0</v>
      </c>
      <c r="AL44" s="79">
        <f>SUM(AL45:AL50)</f>
        <v>0</v>
      </c>
      <c r="AM44" s="65"/>
      <c r="AN44" s="65"/>
      <c r="AO44" s="65"/>
      <c r="AP44" s="65"/>
      <c r="AQ44" s="80" t="s">
        <v>115</v>
      </c>
      <c r="AR44" s="79">
        <f>SUM(AR45:AR50)</f>
        <v>0</v>
      </c>
      <c r="AS44" s="79">
        <f>SUM(AS45:AS50)</f>
        <v>0</v>
      </c>
      <c r="AT44" s="65"/>
      <c r="AU44" s="65"/>
      <c r="AV44" s="65"/>
      <c r="AW44" s="65"/>
      <c r="AX44" s="80" t="s">
        <v>115</v>
      </c>
      <c r="AY44" s="79">
        <f>SUM(AY45:AY50)</f>
        <v>0</v>
      </c>
      <c r="AZ44" s="79">
        <f>SUM(AZ45:AZ50)</f>
        <v>0</v>
      </c>
      <c r="BA44" s="65"/>
      <c r="BB44" s="308"/>
      <c r="BC44" s="264"/>
      <c r="BD44" s="65"/>
      <c r="BE44" s="65"/>
      <c r="BF44" s="65"/>
      <c r="BG44" s="80" t="s">
        <v>115</v>
      </c>
      <c r="BH44" s="79">
        <f>SUM(BH45:BH50)</f>
        <v>0</v>
      </c>
      <c r="BI44" s="79">
        <f>SUM(BI45:BI50)</f>
        <v>0</v>
      </c>
      <c r="BJ44" s="65"/>
      <c r="BK44" s="65"/>
      <c r="BL44" s="65"/>
      <c r="BM44" s="65"/>
      <c r="BN44" s="80" t="s">
        <v>115</v>
      </c>
      <c r="BO44" s="79">
        <f>SUM(BO45:BO50)</f>
        <v>0</v>
      </c>
      <c r="BP44" s="79">
        <f>SUM(BP45:BP50)</f>
        <v>0</v>
      </c>
      <c r="BQ44" s="65"/>
      <c r="BR44" s="65"/>
      <c r="BS44" s="65"/>
      <c r="BT44" s="65"/>
      <c r="BU44" s="80" t="s">
        <v>115</v>
      </c>
      <c r="BV44" s="79">
        <f>SUM(BV45:BV50)</f>
        <v>0</v>
      </c>
      <c r="BW44" s="79">
        <f>SUM(BW45:BW50)</f>
        <v>0</v>
      </c>
      <c r="BX44" s="65"/>
      <c r="BY44" s="308"/>
      <c r="BZ44" s="264"/>
      <c r="CA44" s="65"/>
      <c r="CB44" s="65"/>
      <c r="CC44" s="65"/>
      <c r="CD44" s="80" t="s">
        <v>115</v>
      </c>
      <c r="CE44" s="79">
        <f>SUM(CE45:CE50)</f>
        <v>0</v>
      </c>
      <c r="CF44" s="79">
        <f>SUM(CF45:CF50)</f>
        <v>0</v>
      </c>
      <c r="CG44" s="65"/>
      <c r="CH44" s="65"/>
      <c r="CI44" s="65"/>
      <c r="CJ44" s="65"/>
      <c r="CK44" s="80" t="s">
        <v>115</v>
      </c>
      <c r="CL44" s="79">
        <f>SUM(CL45:CL50)</f>
        <v>0</v>
      </c>
      <c r="CM44" s="79">
        <f>SUM(CM45:CM50)</f>
        <v>0</v>
      </c>
      <c r="CN44" s="65"/>
      <c r="CO44" s="65"/>
      <c r="CP44" s="65"/>
      <c r="CQ44" s="65"/>
      <c r="CR44" s="80" t="s">
        <v>115</v>
      </c>
      <c r="CS44" s="79">
        <f>SUM(CS45:CS50)</f>
        <v>0</v>
      </c>
      <c r="CT44" s="79">
        <f>SUM(CT45:CT50)</f>
        <v>0</v>
      </c>
      <c r="CU44" s="65"/>
      <c r="CV44" s="308"/>
      <c r="CW44" s="264"/>
      <c r="CX44" s="65"/>
      <c r="CY44" s="65"/>
      <c r="CZ44" s="65"/>
      <c r="DA44" s="80" t="s">
        <v>115</v>
      </c>
      <c r="DB44" s="79">
        <f>SUM(DB45:DB50)</f>
        <v>0</v>
      </c>
      <c r="DC44" s="79">
        <f>SUM(DC45:DC50)</f>
        <v>0</v>
      </c>
      <c r="DD44" s="65"/>
      <c r="DE44" s="65"/>
      <c r="DF44" s="65"/>
      <c r="DG44" s="65"/>
      <c r="DH44" s="80" t="s">
        <v>115</v>
      </c>
      <c r="DI44" s="79">
        <f>SUM(DI45:DI50)</f>
        <v>11.154999999999999</v>
      </c>
      <c r="DJ44" s="79">
        <f>SUM(DJ45:DJ50)</f>
        <v>22310000</v>
      </c>
      <c r="DK44" s="65"/>
      <c r="DL44" s="65"/>
      <c r="DM44" s="65"/>
      <c r="DN44" s="65"/>
      <c r="DO44" s="80" t="s">
        <v>115</v>
      </c>
      <c r="DP44" s="79">
        <f>SUM(DP45:DP50)</f>
        <v>51.219000000000001</v>
      </c>
      <c r="DQ44" s="79">
        <f>SUM(DQ45:DQ50)</f>
        <v>102438000</v>
      </c>
      <c r="DR44" s="65"/>
      <c r="DS44" s="308"/>
      <c r="DT44" s="264"/>
      <c r="DU44" s="65"/>
      <c r="DV44" s="65"/>
      <c r="DW44" s="65"/>
      <c r="DX44" s="80" t="s">
        <v>115</v>
      </c>
      <c r="DY44" s="79">
        <f>SUM(DY45:DY50)</f>
        <v>0</v>
      </c>
      <c r="DZ44" s="79">
        <f>SUM(DZ45:DZ50)</f>
        <v>0</v>
      </c>
      <c r="EA44" s="65"/>
      <c r="EB44" s="65"/>
      <c r="EC44" s="65"/>
      <c r="ED44" s="65"/>
      <c r="EE44" s="80" t="s">
        <v>115</v>
      </c>
      <c r="EF44" s="79">
        <f>SUM(EF45:EF50)</f>
        <v>0</v>
      </c>
      <c r="EG44" s="79">
        <f>SUM(EG45:EG50)</f>
        <v>0</v>
      </c>
      <c r="EH44" s="65"/>
      <c r="EI44" s="65"/>
      <c r="EJ44" s="65"/>
      <c r="EK44" s="65"/>
      <c r="EL44" s="80" t="s">
        <v>115</v>
      </c>
      <c r="EM44" s="79">
        <f>SUM(EM45:EM50)</f>
        <v>0</v>
      </c>
      <c r="EN44" s="79">
        <f>SUM(EN45:EN50)</f>
        <v>0</v>
      </c>
      <c r="EO44" s="65"/>
      <c r="EP44" s="308"/>
      <c r="EQ44" s="332"/>
    </row>
    <row r="45" spans="1:147" ht="15">
      <c r="A45" s="8" t="s">
        <v>33</v>
      </c>
      <c r="B45" s="8" t="s">
        <v>18</v>
      </c>
      <c r="C45" s="8">
        <v>1</v>
      </c>
      <c r="D45" s="199">
        <v>364</v>
      </c>
      <c r="E45" s="118" t="s">
        <v>187</v>
      </c>
      <c r="F45" s="118" t="s">
        <v>108</v>
      </c>
      <c r="G45" s="196" t="s">
        <v>400</v>
      </c>
      <c r="H45" s="307" t="s">
        <v>188</v>
      </c>
      <c r="I45" s="128"/>
      <c r="J45" s="5"/>
      <c r="K45" s="5"/>
      <c r="L45" s="5"/>
      <c r="M45" s="5"/>
      <c r="N45" s="5"/>
      <c r="O45" s="5"/>
      <c r="P45" s="5"/>
      <c r="Q45" s="5"/>
      <c r="R45" s="5"/>
      <c r="S45" s="5"/>
      <c r="T45" s="5"/>
      <c r="U45" s="5"/>
      <c r="V45" s="5"/>
      <c r="W45" s="5"/>
      <c r="X45" s="5"/>
      <c r="Y45" s="5"/>
      <c r="Z45" s="5"/>
      <c r="AA45" s="5"/>
      <c r="AB45" s="5"/>
      <c r="AC45" s="5"/>
      <c r="AD45" s="5"/>
      <c r="AE45" s="341"/>
      <c r="AF45" s="128"/>
      <c r="AG45" s="5"/>
      <c r="AH45" s="5"/>
      <c r="AI45" s="5"/>
      <c r="AJ45" s="5"/>
      <c r="AK45" s="5"/>
      <c r="AL45" s="5"/>
      <c r="AM45" s="5"/>
      <c r="AN45" s="5"/>
      <c r="AO45" s="5"/>
      <c r="AP45" s="5"/>
      <c r="AQ45" s="5"/>
      <c r="AR45" s="5"/>
      <c r="AS45" s="5"/>
      <c r="AT45" s="5"/>
      <c r="AU45" s="5"/>
      <c r="AV45" s="5"/>
      <c r="AW45" s="5"/>
      <c r="AX45" s="5"/>
      <c r="AY45" s="5"/>
      <c r="AZ45" s="5"/>
      <c r="BA45" s="5"/>
      <c r="BB45" s="341"/>
      <c r="BC45" s="128"/>
      <c r="BD45" s="5"/>
      <c r="BE45" s="5"/>
      <c r="BF45" s="5"/>
      <c r="BG45" s="5"/>
      <c r="BH45" s="5"/>
      <c r="BI45" s="5"/>
      <c r="BJ45" s="5"/>
      <c r="BK45" s="5"/>
      <c r="BL45" s="5"/>
      <c r="BM45" s="5"/>
      <c r="BN45" s="5"/>
      <c r="BO45" s="5"/>
      <c r="BP45" s="5"/>
      <c r="BQ45" s="5"/>
      <c r="BR45" s="5"/>
      <c r="BS45" s="5"/>
      <c r="BT45" s="5"/>
      <c r="BU45" s="5"/>
      <c r="BV45" s="5"/>
      <c r="BW45" s="5"/>
      <c r="BX45" s="5"/>
      <c r="BY45" s="341"/>
      <c r="BZ45" s="128"/>
      <c r="CA45" s="5"/>
      <c r="CB45" s="5"/>
      <c r="CC45" s="5"/>
      <c r="CD45" s="5"/>
      <c r="CE45" s="5"/>
      <c r="CF45" s="5"/>
      <c r="CG45" s="5"/>
      <c r="CH45" s="5"/>
      <c r="CI45" s="5"/>
      <c r="CJ45" s="5"/>
      <c r="CK45" s="5"/>
      <c r="CL45" s="5"/>
      <c r="CM45" s="5"/>
      <c r="CN45" s="5"/>
      <c r="CO45" s="5"/>
      <c r="CP45" s="5"/>
      <c r="CQ45" s="5"/>
      <c r="CR45" s="5"/>
      <c r="CS45" s="5"/>
      <c r="CT45" s="5"/>
      <c r="CU45" s="5"/>
      <c r="CV45" s="341"/>
      <c r="CW45" s="128"/>
      <c r="CX45" s="5"/>
      <c r="CY45" s="5"/>
      <c r="CZ45" s="5"/>
      <c r="DA45" s="5"/>
      <c r="DB45" s="5"/>
      <c r="DC45" s="5"/>
      <c r="DD45" s="51" t="s">
        <v>387</v>
      </c>
      <c r="DE45" s="51">
        <v>64.7</v>
      </c>
      <c r="DF45" s="51">
        <v>113.2</v>
      </c>
      <c r="DG45" s="51">
        <f>DF45-DE45</f>
        <v>48.5</v>
      </c>
      <c r="DH45" s="51">
        <v>23</v>
      </c>
      <c r="DI45" s="182">
        <f t="shared" ref="DI45" si="13">DG45*DH45/100</f>
        <v>11.154999999999999</v>
      </c>
      <c r="DJ45" s="139">
        <f>DI45*AUXILIAR!$B$67</f>
        <v>22310000</v>
      </c>
      <c r="DK45" s="51" t="s">
        <v>387</v>
      </c>
      <c r="DL45" s="51">
        <v>0</v>
      </c>
      <c r="DM45" s="51">
        <v>4.9000000000000004</v>
      </c>
      <c r="DN45" s="51">
        <f t="shared" ref="DN45:DN50" si="14">DM45-DL45</f>
        <v>4.9000000000000004</v>
      </c>
      <c r="DO45" s="51">
        <v>68</v>
      </c>
      <c r="DP45" s="182">
        <f t="shared" ref="DP45:DP50" si="15">DN45*DO45/100</f>
        <v>3.3320000000000003</v>
      </c>
      <c r="DQ45" s="139">
        <f>DP45*AUXILIAR!$B$67</f>
        <v>6664000.0000000009</v>
      </c>
      <c r="DR45" s="5"/>
      <c r="DS45" s="341"/>
      <c r="DT45" s="128"/>
      <c r="DU45" s="5"/>
      <c r="DV45" s="5"/>
      <c r="DW45" s="5"/>
      <c r="DX45" s="5"/>
      <c r="DY45" s="5"/>
      <c r="DZ45" s="5"/>
      <c r="EA45" s="5"/>
      <c r="EB45" s="5"/>
      <c r="EC45" s="5"/>
      <c r="ED45" s="5"/>
      <c r="EE45" s="5"/>
      <c r="EF45" s="5"/>
      <c r="EG45" s="5"/>
      <c r="EH45" s="5"/>
      <c r="EI45" s="5"/>
      <c r="EJ45" s="5"/>
      <c r="EK45" s="5"/>
      <c r="EL45" s="5"/>
      <c r="EM45" s="5"/>
      <c r="EN45" s="5"/>
      <c r="EO45" s="5"/>
      <c r="EP45" s="341"/>
      <c r="EQ45" s="333"/>
    </row>
    <row r="46" spans="1:147" ht="15">
      <c r="A46" s="8" t="s">
        <v>33</v>
      </c>
      <c r="B46" s="8" t="s">
        <v>18</v>
      </c>
      <c r="C46" s="8">
        <v>1</v>
      </c>
      <c r="D46" s="199">
        <v>364</v>
      </c>
      <c r="E46" s="118" t="s">
        <v>187</v>
      </c>
      <c r="F46" s="118" t="s">
        <v>108</v>
      </c>
      <c r="G46" s="196" t="s">
        <v>400</v>
      </c>
      <c r="H46" s="307" t="s">
        <v>188</v>
      </c>
      <c r="I46" s="128"/>
      <c r="J46" s="5"/>
      <c r="K46" s="5"/>
      <c r="L46" s="5"/>
      <c r="M46" s="5"/>
      <c r="N46" s="5"/>
      <c r="O46" s="5"/>
      <c r="P46" s="5"/>
      <c r="Q46" s="5"/>
      <c r="R46" s="5"/>
      <c r="S46" s="5"/>
      <c r="T46" s="5"/>
      <c r="U46" s="5"/>
      <c r="V46" s="5"/>
      <c r="W46" s="5"/>
      <c r="X46" s="5"/>
      <c r="Y46" s="5"/>
      <c r="Z46" s="5"/>
      <c r="AA46" s="5"/>
      <c r="AB46" s="5"/>
      <c r="AC46" s="5"/>
      <c r="AD46" s="5"/>
      <c r="AE46" s="341"/>
      <c r="AF46" s="128"/>
      <c r="AG46" s="5"/>
      <c r="AH46" s="5"/>
      <c r="AI46" s="5"/>
      <c r="AJ46" s="5"/>
      <c r="AK46" s="5"/>
      <c r="AL46" s="5"/>
      <c r="AM46" s="5"/>
      <c r="AN46" s="5"/>
      <c r="AO46" s="5"/>
      <c r="AP46" s="5"/>
      <c r="AQ46" s="5"/>
      <c r="AR46" s="5"/>
      <c r="AS46" s="5"/>
      <c r="AT46" s="5"/>
      <c r="AU46" s="5"/>
      <c r="AV46" s="5"/>
      <c r="AW46" s="5"/>
      <c r="AX46" s="5"/>
      <c r="AY46" s="5"/>
      <c r="AZ46" s="5"/>
      <c r="BA46" s="5"/>
      <c r="BB46" s="341"/>
      <c r="BC46" s="128"/>
      <c r="BD46" s="5"/>
      <c r="BE46" s="5"/>
      <c r="BF46" s="5"/>
      <c r="BG46" s="5"/>
      <c r="BH46" s="5"/>
      <c r="BI46" s="5"/>
      <c r="BJ46" s="5"/>
      <c r="BK46" s="5"/>
      <c r="BL46" s="5"/>
      <c r="BM46" s="5"/>
      <c r="BN46" s="5"/>
      <c r="BO46" s="5"/>
      <c r="BP46" s="5"/>
      <c r="BQ46" s="5"/>
      <c r="BR46" s="5"/>
      <c r="BS46" s="5"/>
      <c r="BT46" s="5"/>
      <c r="BU46" s="5"/>
      <c r="BV46" s="5"/>
      <c r="BW46" s="5"/>
      <c r="BX46" s="5"/>
      <c r="BY46" s="341"/>
      <c r="BZ46" s="128"/>
      <c r="CA46" s="5"/>
      <c r="CB46" s="5"/>
      <c r="CC46" s="5"/>
      <c r="CD46" s="5"/>
      <c r="CE46" s="5"/>
      <c r="CF46" s="5"/>
      <c r="CG46" s="5"/>
      <c r="CH46" s="5"/>
      <c r="CI46" s="5"/>
      <c r="CJ46" s="5"/>
      <c r="CK46" s="5"/>
      <c r="CL46" s="5"/>
      <c r="CM46" s="5"/>
      <c r="CN46" s="5"/>
      <c r="CO46" s="5"/>
      <c r="CP46" s="5"/>
      <c r="CQ46" s="5"/>
      <c r="CR46" s="5"/>
      <c r="CS46" s="5"/>
      <c r="CT46" s="5"/>
      <c r="CU46" s="5"/>
      <c r="CV46" s="341"/>
      <c r="CW46" s="128"/>
      <c r="CX46" s="5"/>
      <c r="CY46" s="5"/>
      <c r="CZ46" s="5"/>
      <c r="DA46" s="5"/>
      <c r="DB46" s="5"/>
      <c r="DC46" s="5"/>
      <c r="DD46" s="5"/>
      <c r="DE46" s="5"/>
      <c r="DF46" s="5"/>
      <c r="DG46" s="5"/>
      <c r="DH46" s="5"/>
      <c r="DI46" s="5"/>
      <c r="DJ46" s="5"/>
      <c r="DK46" s="51" t="s">
        <v>387</v>
      </c>
      <c r="DL46" s="51">
        <v>4.9000000000000004</v>
      </c>
      <c r="DM46" s="51">
        <v>9.3000000000000007</v>
      </c>
      <c r="DN46" s="51">
        <f t="shared" si="14"/>
        <v>4.4000000000000004</v>
      </c>
      <c r="DO46" s="51">
        <v>63</v>
      </c>
      <c r="DP46" s="182">
        <f t="shared" si="15"/>
        <v>2.7720000000000002</v>
      </c>
      <c r="DQ46" s="139">
        <f>DP46*AUXILIAR!$B$67</f>
        <v>5544000.0000000009</v>
      </c>
      <c r="DR46" s="5"/>
      <c r="DS46" s="341"/>
      <c r="DT46" s="128"/>
      <c r="DU46" s="5"/>
      <c r="DV46" s="5"/>
      <c r="DW46" s="5"/>
      <c r="DX46" s="5"/>
      <c r="DY46" s="5"/>
      <c r="DZ46" s="5"/>
      <c r="EA46" s="5"/>
      <c r="EB46" s="5"/>
      <c r="EC46" s="5"/>
      <c r="ED46" s="5"/>
      <c r="EE46" s="5"/>
      <c r="EF46" s="5"/>
      <c r="EG46" s="5"/>
      <c r="EH46" s="5"/>
      <c r="EI46" s="5"/>
      <c r="EJ46" s="5"/>
      <c r="EK46" s="5"/>
      <c r="EL46" s="5"/>
      <c r="EM46" s="5"/>
      <c r="EN46" s="5"/>
      <c r="EO46" s="5"/>
      <c r="EP46" s="341"/>
      <c r="EQ46" s="333"/>
    </row>
    <row r="47" spans="1:147" ht="15">
      <c r="A47" s="8" t="s">
        <v>33</v>
      </c>
      <c r="B47" s="8" t="s">
        <v>18</v>
      </c>
      <c r="C47" s="8">
        <v>1</v>
      </c>
      <c r="D47" s="199">
        <v>364</v>
      </c>
      <c r="E47" s="118" t="s">
        <v>187</v>
      </c>
      <c r="F47" s="118" t="s">
        <v>108</v>
      </c>
      <c r="G47" s="196" t="s">
        <v>400</v>
      </c>
      <c r="H47" s="307" t="s">
        <v>188</v>
      </c>
      <c r="I47" s="128"/>
      <c r="J47" s="5"/>
      <c r="K47" s="5"/>
      <c r="L47" s="5"/>
      <c r="M47" s="5"/>
      <c r="N47" s="5"/>
      <c r="O47" s="5"/>
      <c r="P47" s="5"/>
      <c r="Q47" s="5"/>
      <c r="R47" s="5"/>
      <c r="S47" s="5"/>
      <c r="T47" s="5"/>
      <c r="U47" s="5"/>
      <c r="V47" s="5"/>
      <c r="W47" s="5"/>
      <c r="X47" s="5"/>
      <c r="Y47" s="5"/>
      <c r="Z47" s="5"/>
      <c r="AA47" s="5"/>
      <c r="AB47" s="5"/>
      <c r="AC47" s="5"/>
      <c r="AD47" s="5"/>
      <c r="AE47" s="341"/>
      <c r="AF47" s="128"/>
      <c r="AG47" s="5"/>
      <c r="AH47" s="5"/>
      <c r="AI47" s="5"/>
      <c r="AJ47" s="5"/>
      <c r="AK47" s="5"/>
      <c r="AL47" s="5"/>
      <c r="AM47" s="5"/>
      <c r="AN47" s="5"/>
      <c r="AO47" s="5"/>
      <c r="AP47" s="5"/>
      <c r="AQ47" s="5"/>
      <c r="AR47" s="5"/>
      <c r="AS47" s="5"/>
      <c r="AT47" s="5"/>
      <c r="AU47" s="5"/>
      <c r="AV47" s="5"/>
      <c r="AW47" s="5"/>
      <c r="AX47" s="5"/>
      <c r="AY47" s="5"/>
      <c r="AZ47" s="5"/>
      <c r="BA47" s="5"/>
      <c r="BB47" s="341"/>
      <c r="BC47" s="128"/>
      <c r="BD47" s="5"/>
      <c r="BE47" s="5"/>
      <c r="BF47" s="5"/>
      <c r="BG47" s="5"/>
      <c r="BH47" s="5"/>
      <c r="BI47" s="5"/>
      <c r="BJ47" s="5"/>
      <c r="BK47" s="5"/>
      <c r="BL47" s="5"/>
      <c r="BM47" s="5"/>
      <c r="BN47" s="5"/>
      <c r="BO47" s="5"/>
      <c r="BP47" s="5"/>
      <c r="BQ47" s="5"/>
      <c r="BR47" s="5"/>
      <c r="BS47" s="5"/>
      <c r="BT47" s="5"/>
      <c r="BU47" s="5"/>
      <c r="BV47" s="5"/>
      <c r="BW47" s="5"/>
      <c r="BX47" s="5"/>
      <c r="BY47" s="341"/>
      <c r="BZ47" s="128"/>
      <c r="CA47" s="5"/>
      <c r="CB47" s="5"/>
      <c r="CC47" s="5"/>
      <c r="CD47" s="5"/>
      <c r="CE47" s="5"/>
      <c r="CF47" s="5"/>
      <c r="CG47" s="5"/>
      <c r="CH47" s="5"/>
      <c r="CI47" s="5"/>
      <c r="CJ47" s="5"/>
      <c r="CK47" s="5"/>
      <c r="CL47" s="5"/>
      <c r="CM47" s="5"/>
      <c r="CN47" s="5"/>
      <c r="CO47" s="5"/>
      <c r="CP47" s="5"/>
      <c r="CQ47" s="5"/>
      <c r="CR47" s="5"/>
      <c r="CS47" s="5"/>
      <c r="CT47" s="5"/>
      <c r="CU47" s="5"/>
      <c r="CV47" s="341"/>
      <c r="CW47" s="128"/>
      <c r="CX47" s="5"/>
      <c r="CY47" s="5"/>
      <c r="CZ47" s="5"/>
      <c r="DA47" s="5"/>
      <c r="DB47" s="5"/>
      <c r="DC47" s="5"/>
      <c r="DD47" s="5"/>
      <c r="DE47" s="5"/>
      <c r="DF47" s="5"/>
      <c r="DG47" s="5"/>
      <c r="DH47" s="5"/>
      <c r="DI47" s="5"/>
      <c r="DJ47" s="5"/>
      <c r="DK47" s="51" t="s">
        <v>387</v>
      </c>
      <c r="DL47" s="51">
        <v>9.3000000000000007</v>
      </c>
      <c r="DM47" s="51">
        <v>16</v>
      </c>
      <c r="DN47" s="51">
        <f t="shared" si="14"/>
        <v>6.6999999999999993</v>
      </c>
      <c r="DO47" s="51">
        <v>17</v>
      </c>
      <c r="DP47" s="182">
        <f t="shared" si="15"/>
        <v>1.139</v>
      </c>
      <c r="DQ47" s="139">
        <f>DP47*AUXILIAR!$B$67</f>
        <v>2278000</v>
      </c>
      <c r="DR47" s="5"/>
      <c r="DS47" s="341"/>
      <c r="DT47" s="128"/>
      <c r="DU47" s="5"/>
      <c r="DV47" s="5"/>
      <c r="DW47" s="5"/>
      <c r="DX47" s="5"/>
      <c r="DY47" s="5"/>
      <c r="DZ47" s="5"/>
      <c r="EA47" s="5"/>
      <c r="EB47" s="5"/>
      <c r="EC47" s="5"/>
      <c r="ED47" s="5"/>
      <c r="EE47" s="5"/>
      <c r="EF47" s="5"/>
      <c r="EG47" s="5"/>
      <c r="EH47" s="5"/>
      <c r="EI47" s="5"/>
      <c r="EJ47" s="5"/>
      <c r="EK47" s="5"/>
      <c r="EL47" s="5"/>
      <c r="EM47" s="5"/>
      <c r="EN47" s="5"/>
      <c r="EO47" s="5"/>
      <c r="EP47" s="341"/>
      <c r="EQ47" s="333"/>
    </row>
    <row r="48" spans="1:147" ht="15">
      <c r="A48" s="8" t="s">
        <v>33</v>
      </c>
      <c r="B48" s="8" t="s">
        <v>18</v>
      </c>
      <c r="C48" s="8">
        <v>1</v>
      </c>
      <c r="D48" s="199">
        <v>364</v>
      </c>
      <c r="E48" s="118" t="s">
        <v>187</v>
      </c>
      <c r="F48" s="118" t="s">
        <v>108</v>
      </c>
      <c r="G48" s="196" t="s">
        <v>400</v>
      </c>
      <c r="H48" s="307" t="s">
        <v>188</v>
      </c>
      <c r="I48" s="128"/>
      <c r="J48" s="5"/>
      <c r="K48" s="5"/>
      <c r="L48" s="5"/>
      <c r="M48" s="5"/>
      <c r="N48" s="5"/>
      <c r="O48" s="5"/>
      <c r="P48" s="5"/>
      <c r="Q48" s="5"/>
      <c r="R48" s="5"/>
      <c r="S48" s="5"/>
      <c r="T48" s="5"/>
      <c r="U48" s="5"/>
      <c r="V48" s="5"/>
      <c r="W48" s="5"/>
      <c r="X48" s="5"/>
      <c r="Y48" s="5"/>
      <c r="Z48" s="5"/>
      <c r="AA48" s="5"/>
      <c r="AB48" s="5"/>
      <c r="AC48" s="5"/>
      <c r="AD48" s="5"/>
      <c r="AE48" s="341"/>
      <c r="AF48" s="128"/>
      <c r="AG48" s="5"/>
      <c r="AH48" s="5"/>
      <c r="AI48" s="5"/>
      <c r="AJ48" s="5"/>
      <c r="AK48" s="5"/>
      <c r="AL48" s="5"/>
      <c r="AM48" s="5"/>
      <c r="AN48" s="5"/>
      <c r="AO48" s="5"/>
      <c r="AP48" s="5"/>
      <c r="AQ48" s="5"/>
      <c r="AR48" s="5"/>
      <c r="AS48" s="5"/>
      <c r="AT48" s="5"/>
      <c r="AU48" s="5"/>
      <c r="AV48" s="5"/>
      <c r="AW48" s="5"/>
      <c r="AX48" s="5"/>
      <c r="AY48" s="5"/>
      <c r="AZ48" s="5"/>
      <c r="BA48" s="5"/>
      <c r="BB48" s="341"/>
      <c r="BC48" s="128"/>
      <c r="BD48" s="5"/>
      <c r="BE48" s="5"/>
      <c r="BF48" s="5"/>
      <c r="BG48" s="5"/>
      <c r="BH48" s="5"/>
      <c r="BI48" s="5"/>
      <c r="BJ48" s="5"/>
      <c r="BK48" s="5"/>
      <c r="BL48" s="5"/>
      <c r="BM48" s="5"/>
      <c r="BN48" s="5"/>
      <c r="BO48" s="5"/>
      <c r="BP48" s="5"/>
      <c r="BQ48" s="5"/>
      <c r="BR48" s="5"/>
      <c r="BS48" s="5"/>
      <c r="BT48" s="5"/>
      <c r="BU48" s="5"/>
      <c r="BV48" s="5"/>
      <c r="BW48" s="5"/>
      <c r="BX48" s="5"/>
      <c r="BY48" s="341"/>
      <c r="BZ48" s="128"/>
      <c r="CA48" s="5"/>
      <c r="CB48" s="5"/>
      <c r="CC48" s="5"/>
      <c r="CD48" s="5"/>
      <c r="CE48" s="5"/>
      <c r="CF48" s="5"/>
      <c r="CG48" s="5"/>
      <c r="CH48" s="5"/>
      <c r="CI48" s="5"/>
      <c r="CJ48" s="5"/>
      <c r="CK48" s="5"/>
      <c r="CL48" s="5"/>
      <c r="CM48" s="5"/>
      <c r="CN48" s="5"/>
      <c r="CO48" s="5"/>
      <c r="CP48" s="5"/>
      <c r="CQ48" s="5"/>
      <c r="CR48" s="5"/>
      <c r="CS48" s="5"/>
      <c r="CT48" s="5"/>
      <c r="CU48" s="5"/>
      <c r="CV48" s="341"/>
      <c r="CW48" s="128"/>
      <c r="CX48" s="5"/>
      <c r="CY48" s="5"/>
      <c r="CZ48" s="5"/>
      <c r="DA48" s="5"/>
      <c r="DB48" s="5"/>
      <c r="DC48" s="5"/>
      <c r="DD48" s="5"/>
      <c r="DE48" s="5"/>
      <c r="DF48" s="5"/>
      <c r="DG48" s="5"/>
      <c r="DH48" s="5"/>
      <c r="DI48" s="5"/>
      <c r="DJ48" s="5"/>
      <c r="DK48" s="51" t="s">
        <v>387</v>
      </c>
      <c r="DL48" s="51">
        <v>16</v>
      </c>
      <c r="DM48" s="51">
        <v>64.7</v>
      </c>
      <c r="DN48" s="51">
        <f t="shared" si="14"/>
        <v>48.7</v>
      </c>
      <c r="DO48" s="51">
        <v>43</v>
      </c>
      <c r="DP48" s="182">
        <f t="shared" si="15"/>
        <v>20.940999999999999</v>
      </c>
      <c r="DQ48" s="139">
        <f>DP48*AUXILIAR!$B$67</f>
        <v>41882000</v>
      </c>
      <c r="DR48" s="5"/>
      <c r="DS48" s="341"/>
      <c r="DT48" s="128"/>
      <c r="DU48" s="5"/>
      <c r="DV48" s="5"/>
      <c r="DW48" s="5"/>
      <c r="DX48" s="5"/>
      <c r="DY48" s="5"/>
      <c r="DZ48" s="5"/>
      <c r="EA48" s="5"/>
      <c r="EB48" s="5"/>
      <c r="EC48" s="5"/>
      <c r="ED48" s="5"/>
      <c r="EE48" s="5"/>
      <c r="EF48" s="5"/>
      <c r="EG48" s="5"/>
      <c r="EH48" s="5"/>
      <c r="EI48" s="5"/>
      <c r="EJ48" s="5"/>
      <c r="EK48" s="5"/>
      <c r="EL48" s="5"/>
      <c r="EM48" s="5"/>
      <c r="EN48" s="5"/>
      <c r="EO48" s="5"/>
      <c r="EP48" s="341"/>
      <c r="EQ48" s="333"/>
    </row>
    <row r="49" spans="1:147" ht="15">
      <c r="A49" s="8" t="s">
        <v>33</v>
      </c>
      <c r="B49" s="8" t="s">
        <v>18</v>
      </c>
      <c r="C49" s="8">
        <v>1</v>
      </c>
      <c r="D49" s="199">
        <v>364</v>
      </c>
      <c r="E49" s="118" t="s">
        <v>187</v>
      </c>
      <c r="F49" s="118" t="s">
        <v>108</v>
      </c>
      <c r="G49" s="196" t="s">
        <v>400</v>
      </c>
      <c r="H49" s="307" t="s">
        <v>188</v>
      </c>
      <c r="I49" s="128"/>
      <c r="J49" s="5"/>
      <c r="K49" s="5"/>
      <c r="L49" s="5"/>
      <c r="M49" s="5"/>
      <c r="N49" s="5"/>
      <c r="O49" s="5"/>
      <c r="P49" s="5"/>
      <c r="Q49" s="5"/>
      <c r="R49" s="5"/>
      <c r="S49" s="5"/>
      <c r="T49" s="5"/>
      <c r="U49" s="5"/>
      <c r="V49" s="5"/>
      <c r="W49" s="5"/>
      <c r="X49" s="5"/>
      <c r="Y49" s="5"/>
      <c r="Z49" s="5"/>
      <c r="AA49" s="5"/>
      <c r="AB49" s="5"/>
      <c r="AC49" s="5"/>
      <c r="AD49" s="5"/>
      <c r="AE49" s="341"/>
      <c r="AF49" s="128"/>
      <c r="AG49" s="5"/>
      <c r="AH49" s="5"/>
      <c r="AI49" s="5"/>
      <c r="AJ49" s="5"/>
      <c r="AK49" s="5"/>
      <c r="AL49" s="5"/>
      <c r="AM49" s="5"/>
      <c r="AN49" s="5"/>
      <c r="AO49" s="5"/>
      <c r="AP49" s="5"/>
      <c r="AQ49" s="5"/>
      <c r="AR49" s="5"/>
      <c r="AS49" s="5"/>
      <c r="AT49" s="5"/>
      <c r="AU49" s="5"/>
      <c r="AV49" s="5"/>
      <c r="AW49" s="5"/>
      <c r="AX49" s="5"/>
      <c r="AY49" s="5"/>
      <c r="AZ49" s="5"/>
      <c r="BA49" s="5"/>
      <c r="BB49" s="341"/>
      <c r="BC49" s="128"/>
      <c r="BD49" s="5"/>
      <c r="BE49" s="5"/>
      <c r="BF49" s="5"/>
      <c r="BG49" s="5"/>
      <c r="BH49" s="5"/>
      <c r="BI49" s="5"/>
      <c r="BJ49" s="5"/>
      <c r="BK49" s="5"/>
      <c r="BL49" s="5"/>
      <c r="BM49" s="5"/>
      <c r="BN49" s="5"/>
      <c r="BO49" s="5"/>
      <c r="BP49" s="5"/>
      <c r="BQ49" s="5"/>
      <c r="BR49" s="5"/>
      <c r="BS49" s="5"/>
      <c r="BT49" s="5"/>
      <c r="BU49" s="5"/>
      <c r="BV49" s="5"/>
      <c r="BW49" s="5"/>
      <c r="BX49" s="5"/>
      <c r="BY49" s="341"/>
      <c r="BZ49" s="128"/>
      <c r="CA49" s="5"/>
      <c r="CB49" s="5"/>
      <c r="CC49" s="5"/>
      <c r="CD49" s="5"/>
      <c r="CE49" s="5"/>
      <c r="CF49" s="5"/>
      <c r="CG49" s="5"/>
      <c r="CH49" s="5"/>
      <c r="CI49" s="5"/>
      <c r="CJ49" s="5"/>
      <c r="CK49" s="5"/>
      <c r="CL49" s="5"/>
      <c r="CM49" s="5"/>
      <c r="CN49" s="5"/>
      <c r="CO49" s="5"/>
      <c r="CP49" s="5"/>
      <c r="CQ49" s="5"/>
      <c r="CR49" s="5"/>
      <c r="CS49" s="5"/>
      <c r="CT49" s="5"/>
      <c r="CU49" s="5"/>
      <c r="CV49" s="341"/>
      <c r="CW49" s="128"/>
      <c r="CX49" s="5"/>
      <c r="CY49" s="5"/>
      <c r="CZ49" s="5"/>
      <c r="DA49" s="5"/>
      <c r="DB49" s="5"/>
      <c r="DC49" s="5"/>
      <c r="DD49" s="5"/>
      <c r="DE49" s="5"/>
      <c r="DF49" s="5"/>
      <c r="DG49" s="5"/>
      <c r="DH49" s="5"/>
      <c r="DI49" s="5"/>
      <c r="DJ49" s="5"/>
      <c r="DK49" s="51" t="s">
        <v>387</v>
      </c>
      <c r="DL49" s="51">
        <v>64.7</v>
      </c>
      <c r="DM49" s="51">
        <v>113.2</v>
      </c>
      <c r="DN49" s="51">
        <f t="shared" si="14"/>
        <v>48.5</v>
      </c>
      <c r="DO49" s="51">
        <v>35</v>
      </c>
      <c r="DP49" s="182">
        <f t="shared" si="15"/>
        <v>16.975000000000001</v>
      </c>
      <c r="DQ49" s="139">
        <f>DP49*AUXILIAR!$B$67</f>
        <v>33950000</v>
      </c>
      <c r="DR49" s="5"/>
      <c r="DS49" s="341"/>
      <c r="DT49" s="128"/>
      <c r="DU49" s="5"/>
      <c r="DV49" s="5"/>
      <c r="DW49" s="5"/>
      <c r="DX49" s="5"/>
      <c r="DY49" s="5"/>
      <c r="DZ49" s="5"/>
      <c r="EA49" s="5"/>
      <c r="EB49" s="5"/>
      <c r="EC49" s="5"/>
      <c r="ED49" s="5"/>
      <c r="EE49" s="5"/>
      <c r="EF49" s="5"/>
      <c r="EG49" s="5"/>
      <c r="EH49" s="5"/>
      <c r="EI49" s="5"/>
      <c r="EJ49" s="5"/>
      <c r="EK49" s="5"/>
      <c r="EL49" s="5"/>
      <c r="EM49" s="5"/>
      <c r="EN49" s="5"/>
      <c r="EO49" s="5"/>
      <c r="EP49" s="341"/>
      <c r="EQ49" s="333"/>
    </row>
    <row r="50" spans="1:147" thickBot="1">
      <c r="A50" s="8" t="s">
        <v>33</v>
      </c>
      <c r="B50" s="8" t="s">
        <v>18</v>
      </c>
      <c r="C50" s="8">
        <v>1</v>
      </c>
      <c r="D50" s="199">
        <v>364</v>
      </c>
      <c r="E50" s="118" t="s">
        <v>187</v>
      </c>
      <c r="F50" s="118" t="s">
        <v>108</v>
      </c>
      <c r="G50" s="196" t="s">
        <v>400</v>
      </c>
      <c r="H50" s="307" t="s">
        <v>188</v>
      </c>
      <c r="I50" s="128"/>
      <c r="J50" s="5"/>
      <c r="K50" s="5"/>
      <c r="L50" s="5"/>
      <c r="M50" s="5"/>
      <c r="N50" s="5"/>
      <c r="O50" s="5"/>
      <c r="P50" s="5"/>
      <c r="Q50" s="5"/>
      <c r="R50" s="5"/>
      <c r="S50" s="5"/>
      <c r="T50" s="5"/>
      <c r="U50" s="5"/>
      <c r="V50" s="5"/>
      <c r="W50" s="5"/>
      <c r="X50" s="5"/>
      <c r="Y50" s="5"/>
      <c r="Z50" s="5"/>
      <c r="AA50" s="5"/>
      <c r="AB50" s="5"/>
      <c r="AC50" s="5"/>
      <c r="AD50" s="5"/>
      <c r="AE50" s="341"/>
      <c r="AF50" s="128"/>
      <c r="AG50" s="5"/>
      <c r="AH50" s="5"/>
      <c r="AI50" s="5"/>
      <c r="AJ50" s="5"/>
      <c r="AK50" s="5"/>
      <c r="AL50" s="5"/>
      <c r="AM50" s="5"/>
      <c r="AN50" s="5"/>
      <c r="AO50" s="5"/>
      <c r="AP50" s="5"/>
      <c r="AQ50" s="5"/>
      <c r="AR50" s="5"/>
      <c r="AS50" s="5"/>
      <c r="AT50" s="5"/>
      <c r="AU50" s="5"/>
      <c r="AV50" s="5"/>
      <c r="AW50" s="5"/>
      <c r="AX50" s="5"/>
      <c r="AY50" s="5"/>
      <c r="AZ50" s="5"/>
      <c r="BA50" s="5"/>
      <c r="BB50" s="341"/>
      <c r="BC50" s="128"/>
      <c r="BD50" s="5"/>
      <c r="BE50" s="5"/>
      <c r="BF50" s="5"/>
      <c r="BG50" s="5"/>
      <c r="BH50" s="5"/>
      <c r="BI50" s="5"/>
      <c r="BJ50" s="5"/>
      <c r="BK50" s="5"/>
      <c r="BL50" s="5"/>
      <c r="BM50" s="5"/>
      <c r="BN50" s="5"/>
      <c r="BO50" s="5"/>
      <c r="BP50" s="5"/>
      <c r="BQ50" s="5"/>
      <c r="BR50" s="5"/>
      <c r="BS50" s="5"/>
      <c r="BT50" s="5"/>
      <c r="BU50" s="5"/>
      <c r="BV50" s="5"/>
      <c r="BW50" s="5"/>
      <c r="BX50" s="5"/>
      <c r="BY50" s="341"/>
      <c r="BZ50" s="128"/>
      <c r="CA50" s="5"/>
      <c r="CB50" s="5"/>
      <c r="CC50" s="5"/>
      <c r="CD50" s="5"/>
      <c r="CE50" s="5"/>
      <c r="CF50" s="5"/>
      <c r="CG50" s="5"/>
      <c r="CH50" s="5"/>
      <c r="CI50" s="5"/>
      <c r="CJ50" s="5"/>
      <c r="CK50" s="5"/>
      <c r="CL50" s="5"/>
      <c r="CM50" s="5"/>
      <c r="CN50" s="5"/>
      <c r="CO50" s="5"/>
      <c r="CP50" s="5"/>
      <c r="CQ50" s="5"/>
      <c r="CR50" s="5"/>
      <c r="CS50" s="5"/>
      <c r="CT50" s="5"/>
      <c r="CU50" s="5"/>
      <c r="CV50" s="341"/>
      <c r="CW50" s="128"/>
      <c r="CX50" s="5"/>
      <c r="CY50" s="5"/>
      <c r="CZ50" s="5"/>
      <c r="DA50" s="5"/>
      <c r="DB50" s="5"/>
      <c r="DC50" s="5"/>
      <c r="DD50" s="5"/>
      <c r="DE50" s="5"/>
      <c r="DF50" s="5"/>
      <c r="DG50" s="5"/>
      <c r="DH50" s="5"/>
      <c r="DI50" s="5"/>
      <c r="DJ50" s="5"/>
      <c r="DK50" s="51" t="s">
        <v>387</v>
      </c>
      <c r="DL50" s="51">
        <v>162.4</v>
      </c>
      <c r="DM50" s="51">
        <v>192.7</v>
      </c>
      <c r="DN50" s="51">
        <f t="shared" si="14"/>
        <v>30.299999999999983</v>
      </c>
      <c r="DO50" s="51">
        <v>20</v>
      </c>
      <c r="DP50" s="182">
        <f t="shared" si="15"/>
        <v>6.0599999999999969</v>
      </c>
      <c r="DQ50" s="139">
        <f>DP50*AUXILIAR!$B$67</f>
        <v>12119999.999999994</v>
      </c>
      <c r="DR50" s="5"/>
      <c r="DS50" s="341"/>
      <c r="DT50" s="128"/>
      <c r="DU50" s="5"/>
      <c r="DV50" s="5"/>
      <c r="DW50" s="5"/>
      <c r="DX50" s="5"/>
      <c r="DY50" s="5"/>
      <c r="DZ50" s="5"/>
      <c r="EA50" s="5"/>
      <c r="EB50" s="5"/>
      <c r="EC50" s="5"/>
      <c r="ED50" s="5"/>
      <c r="EE50" s="5"/>
      <c r="EF50" s="5"/>
      <c r="EG50" s="5"/>
      <c r="EH50" s="5"/>
      <c r="EI50" s="5"/>
      <c r="EJ50" s="5"/>
      <c r="EK50" s="5"/>
      <c r="EL50" s="5"/>
      <c r="EM50" s="5"/>
      <c r="EN50" s="5"/>
      <c r="EO50" s="5"/>
      <c r="EP50" s="341"/>
      <c r="EQ50" s="333"/>
    </row>
    <row r="51" spans="1:147" ht="42" customHeight="1" thickTop="1" thickBot="1">
      <c r="A51" s="1" t="s">
        <v>33</v>
      </c>
      <c r="B51" s="1" t="s">
        <v>172</v>
      </c>
      <c r="C51" s="2" t="s">
        <v>22</v>
      </c>
      <c r="D51" s="1">
        <v>1</v>
      </c>
      <c r="E51" s="2" t="s">
        <v>186</v>
      </c>
      <c r="F51" s="38" t="s">
        <v>108</v>
      </c>
      <c r="G51" s="2" t="s">
        <v>34</v>
      </c>
      <c r="H51" s="303" t="s">
        <v>188</v>
      </c>
      <c r="I51" s="93"/>
      <c r="J51" s="2"/>
      <c r="K51" s="2"/>
      <c r="L51" s="2"/>
      <c r="M51" s="38" t="s">
        <v>116</v>
      </c>
      <c r="N51" s="81">
        <f>N52</f>
        <v>10.020000000000039</v>
      </c>
      <c r="O51" s="81">
        <f>O52</f>
        <v>30060000.000000119</v>
      </c>
      <c r="P51" s="2"/>
      <c r="Q51" s="2"/>
      <c r="R51" s="2"/>
      <c r="S51" s="2"/>
      <c r="T51" s="38" t="s">
        <v>116</v>
      </c>
      <c r="U51" s="81">
        <f>U52</f>
        <v>9.3799999999999955</v>
      </c>
      <c r="V51" s="81">
        <f>V52</f>
        <v>28139999.999999985</v>
      </c>
      <c r="W51" s="2"/>
      <c r="X51" s="2"/>
      <c r="Y51" s="2"/>
      <c r="Z51" s="2"/>
      <c r="AA51" s="38" t="s">
        <v>116</v>
      </c>
      <c r="AB51" s="81">
        <f>AB52</f>
        <v>29.940000000000083</v>
      </c>
      <c r="AC51" s="91" t="s">
        <v>130</v>
      </c>
      <c r="AD51" s="92">
        <f>AB51+U51+N51</f>
        <v>49.340000000000117</v>
      </c>
      <c r="AE51" s="92">
        <f>AE52+V51+O51</f>
        <v>148020000.00000036</v>
      </c>
      <c r="AF51" s="93"/>
      <c r="AG51" s="2"/>
      <c r="AH51" s="2"/>
      <c r="AI51" s="2"/>
      <c r="AJ51" s="38" t="s">
        <v>116</v>
      </c>
      <c r="AK51" s="81">
        <f>AK52</f>
        <v>0</v>
      </c>
      <c r="AL51" s="81">
        <f>AL52</f>
        <v>0</v>
      </c>
      <c r="AM51" s="2"/>
      <c r="AN51" s="2"/>
      <c r="AO51" s="2"/>
      <c r="AP51" s="2"/>
      <c r="AQ51" s="38" t="s">
        <v>116</v>
      </c>
      <c r="AR51" s="81">
        <f>AR52</f>
        <v>0</v>
      </c>
      <c r="AS51" s="81">
        <f>AS52</f>
        <v>0</v>
      </c>
      <c r="AT51" s="2"/>
      <c r="AU51" s="2"/>
      <c r="AV51" s="2"/>
      <c r="AW51" s="2"/>
      <c r="AX51" s="38" t="s">
        <v>116</v>
      </c>
      <c r="AY51" s="81">
        <f>AY52</f>
        <v>0</v>
      </c>
      <c r="AZ51" s="131" t="s">
        <v>117</v>
      </c>
      <c r="BA51" s="92">
        <f>AY51+AR51+AK51</f>
        <v>0</v>
      </c>
      <c r="BB51" s="92">
        <f>BB52+AS51+AL51</f>
        <v>0</v>
      </c>
      <c r="BC51" s="93"/>
      <c r="BD51" s="2"/>
      <c r="BE51" s="2"/>
      <c r="BF51" s="2"/>
      <c r="BG51" s="38" t="s">
        <v>116</v>
      </c>
      <c r="BH51" s="81">
        <f>BH52</f>
        <v>2</v>
      </c>
      <c r="BI51" s="81">
        <f>BI52</f>
        <v>20000000</v>
      </c>
      <c r="BJ51" s="2"/>
      <c r="BK51" s="2"/>
      <c r="BL51" s="2"/>
      <c r="BM51" s="2"/>
      <c r="BN51" s="38" t="s">
        <v>116</v>
      </c>
      <c r="BO51" s="81">
        <f>BO52</f>
        <v>1</v>
      </c>
      <c r="BP51" s="81">
        <f>BP52</f>
        <v>10000000</v>
      </c>
      <c r="BQ51" s="2"/>
      <c r="BR51" s="2"/>
      <c r="BS51" s="2"/>
      <c r="BT51" s="2"/>
      <c r="BU51" s="38" t="s">
        <v>116</v>
      </c>
      <c r="BV51" s="81">
        <f>BV52</f>
        <v>1</v>
      </c>
      <c r="BW51" s="91" t="s">
        <v>120</v>
      </c>
      <c r="BX51" s="92">
        <f>BV51+BO51+BH51</f>
        <v>4</v>
      </c>
      <c r="BY51" s="92">
        <f>BY52+BP51+BI51</f>
        <v>40000000</v>
      </c>
      <c r="BZ51" s="93"/>
      <c r="CA51" s="2"/>
      <c r="CB51" s="2"/>
      <c r="CC51" s="2"/>
      <c r="CD51" s="38" t="s">
        <v>116</v>
      </c>
      <c r="CE51" s="81">
        <f>CE52</f>
        <v>0</v>
      </c>
      <c r="CF51" s="81">
        <f>CF52</f>
        <v>0</v>
      </c>
      <c r="CG51" s="2"/>
      <c r="CH51" s="2"/>
      <c r="CI51" s="2"/>
      <c r="CJ51" s="2"/>
      <c r="CK51" s="38" t="s">
        <v>116</v>
      </c>
      <c r="CL51" s="81">
        <f>CL52</f>
        <v>0</v>
      </c>
      <c r="CM51" s="81">
        <f>CM52</f>
        <v>0</v>
      </c>
      <c r="CN51" s="2"/>
      <c r="CO51" s="2"/>
      <c r="CP51" s="2"/>
      <c r="CQ51" s="2"/>
      <c r="CR51" s="38" t="s">
        <v>116</v>
      </c>
      <c r="CS51" s="81">
        <f>CS52</f>
        <v>0</v>
      </c>
      <c r="CT51" s="91" t="s">
        <v>122</v>
      </c>
      <c r="CU51" s="92">
        <f>CS51+CL51+CE51</f>
        <v>0</v>
      </c>
      <c r="CV51" s="92">
        <f>CV52+CM51+CF51</f>
        <v>0</v>
      </c>
      <c r="CW51" s="93"/>
      <c r="CX51" s="2"/>
      <c r="CY51" s="2"/>
      <c r="CZ51" s="2"/>
      <c r="DA51" s="38" t="s">
        <v>116</v>
      </c>
      <c r="DB51" s="81">
        <f>DB52</f>
        <v>0</v>
      </c>
      <c r="DC51" s="81">
        <f>DC52</f>
        <v>0</v>
      </c>
      <c r="DD51" s="2"/>
      <c r="DE51" s="2"/>
      <c r="DF51" s="2"/>
      <c r="DG51" s="2"/>
      <c r="DH51" s="38" t="s">
        <v>116</v>
      </c>
      <c r="DI51" s="81">
        <f>DI52</f>
        <v>0</v>
      </c>
      <c r="DJ51" s="81">
        <f>DJ52</f>
        <v>0</v>
      </c>
      <c r="DK51" s="2"/>
      <c r="DL51" s="2"/>
      <c r="DM51" s="2"/>
      <c r="DN51" s="2"/>
      <c r="DO51" s="38" t="s">
        <v>116</v>
      </c>
      <c r="DP51" s="81">
        <f>DP52</f>
        <v>98.45999999999998</v>
      </c>
      <c r="DQ51" s="91" t="s">
        <v>124</v>
      </c>
      <c r="DR51" s="92">
        <f>DP51+DI51+DB51</f>
        <v>98.45999999999998</v>
      </c>
      <c r="DS51" s="92">
        <f>DS52+DJ51+DC51</f>
        <v>196919999.99999994</v>
      </c>
      <c r="DT51" s="93"/>
      <c r="DU51" s="2"/>
      <c r="DV51" s="2"/>
      <c r="DW51" s="2"/>
      <c r="DX51" s="38" t="s">
        <v>116</v>
      </c>
      <c r="DY51" s="81">
        <f>DY52</f>
        <v>0</v>
      </c>
      <c r="DZ51" s="81">
        <f>DZ52</f>
        <v>0</v>
      </c>
      <c r="EA51" s="2"/>
      <c r="EB51" s="2"/>
      <c r="EC51" s="2"/>
      <c r="ED51" s="2"/>
      <c r="EE51" s="38" t="s">
        <v>116</v>
      </c>
      <c r="EF51" s="81">
        <f>EF52</f>
        <v>0</v>
      </c>
      <c r="EG51" s="81">
        <f>EG52</f>
        <v>0</v>
      </c>
      <c r="EH51" s="2"/>
      <c r="EI51" s="2"/>
      <c r="EJ51" s="2"/>
      <c r="EK51" s="2"/>
      <c r="EL51" s="38" t="s">
        <v>116</v>
      </c>
      <c r="EM51" s="81">
        <f>EM52</f>
        <v>0</v>
      </c>
      <c r="EN51" s="91" t="s">
        <v>189</v>
      </c>
      <c r="EO51" s="92">
        <f>EM51+EF51+DY51</f>
        <v>0</v>
      </c>
      <c r="EP51" s="92">
        <f>EP52+EG51+DZ51</f>
        <v>0</v>
      </c>
      <c r="EQ51" s="331"/>
    </row>
    <row r="52" spans="1:147" ht="30.75" thickTop="1">
      <c r="A52" s="64" t="s">
        <v>33</v>
      </c>
      <c r="B52" s="64" t="s">
        <v>12</v>
      </c>
      <c r="C52" s="65" t="s">
        <v>22</v>
      </c>
      <c r="D52" s="126">
        <v>101</v>
      </c>
      <c r="E52" s="119" t="s">
        <v>186</v>
      </c>
      <c r="F52" s="119" t="s">
        <v>108</v>
      </c>
      <c r="G52" s="186" t="s">
        <v>34</v>
      </c>
      <c r="H52" s="407" t="s">
        <v>188</v>
      </c>
      <c r="I52" s="264"/>
      <c r="J52" s="65"/>
      <c r="K52" s="65"/>
      <c r="L52" s="65"/>
      <c r="M52" s="80" t="s">
        <v>115</v>
      </c>
      <c r="N52" s="79">
        <f>SUM(N53:N79)</f>
        <v>10.020000000000039</v>
      </c>
      <c r="O52" s="79">
        <f>SUM(O53:O79)</f>
        <v>30060000.000000119</v>
      </c>
      <c r="P52" s="65"/>
      <c r="Q52" s="65"/>
      <c r="R52" s="65"/>
      <c r="S52" s="65"/>
      <c r="T52" s="80" t="s">
        <v>115</v>
      </c>
      <c r="U52" s="79">
        <f>SUM(U53:U79)</f>
        <v>9.3799999999999955</v>
      </c>
      <c r="V52" s="79">
        <f>SUM(V53:V79)</f>
        <v>28139999.999999985</v>
      </c>
      <c r="W52" s="65"/>
      <c r="X52" s="65"/>
      <c r="Y52" s="65"/>
      <c r="Z52" s="65"/>
      <c r="AA52" s="80" t="s">
        <v>115</v>
      </c>
      <c r="AB52" s="79">
        <f>SUM(AB53:AB79)</f>
        <v>29.940000000000083</v>
      </c>
      <c r="AC52" s="79">
        <f>SUM(AC53:AC79)</f>
        <v>89820000.000000238</v>
      </c>
      <c r="AD52" s="38" t="s">
        <v>116</v>
      </c>
      <c r="AE52" s="346">
        <f>AC52</f>
        <v>89820000.000000238</v>
      </c>
      <c r="AF52" s="264"/>
      <c r="AG52" s="65"/>
      <c r="AH52" s="65"/>
      <c r="AI52" s="65"/>
      <c r="AJ52" s="80" t="s">
        <v>115</v>
      </c>
      <c r="AK52" s="79">
        <f>SUM(AK53:AK79)</f>
        <v>0</v>
      </c>
      <c r="AL52" s="79">
        <f>SUM(AL53:AL79)</f>
        <v>0</v>
      </c>
      <c r="AM52" s="65"/>
      <c r="AN52" s="65"/>
      <c r="AO52" s="65"/>
      <c r="AP52" s="65"/>
      <c r="AQ52" s="80" t="s">
        <v>115</v>
      </c>
      <c r="AR52" s="79">
        <f>SUM(AR53:AR79)</f>
        <v>0</v>
      </c>
      <c r="AS52" s="79">
        <f>SUM(AS53:AS79)</f>
        <v>0</v>
      </c>
      <c r="AT52" s="65"/>
      <c r="AU52" s="65"/>
      <c r="AV52" s="65"/>
      <c r="AW52" s="65"/>
      <c r="AX52" s="80" t="s">
        <v>115</v>
      </c>
      <c r="AY52" s="79">
        <f>SUM(AY53:AY79)</f>
        <v>0</v>
      </c>
      <c r="AZ52" s="79">
        <f>SUM(AZ53:AZ79)</f>
        <v>0</v>
      </c>
      <c r="BA52" s="38" t="s">
        <v>116</v>
      </c>
      <c r="BB52" s="346">
        <f>AZ52</f>
        <v>0</v>
      </c>
      <c r="BC52" s="264"/>
      <c r="BD52" s="65"/>
      <c r="BE52" s="65"/>
      <c r="BF52" s="65"/>
      <c r="BG52" s="80" t="s">
        <v>115</v>
      </c>
      <c r="BH52" s="79">
        <f>SUM(BH53:BH79)</f>
        <v>2</v>
      </c>
      <c r="BI52" s="79">
        <f>SUM(BI53:BI79)</f>
        <v>20000000</v>
      </c>
      <c r="BJ52" s="65"/>
      <c r="BK52" s="65"/>
      <c r="BL52" s="65"/>
      <c r="BM52" s="65"/>
      <c r="BN52" s="80" t="s">
        <v>115</v>
      </c>
      <c r="BO52" s="79">
        <f>SUM(BO53:BO79)</f>
        <v>1</v>
      </c>
      <c r="BP52" s="79">
        <f>SUM(BP53:BP79)</f>
        <v>10000000</v>
      </c>
      <c r="BQ52" s="65"/>
      <c r="BR52" s="65"/>
      <c r="BS52" s="65"/>
      <c r="BT52" s="65"/>
      <c r="BU52" s="80" t="s">
        <v>115</v>
      </c>
      <c r="BV52" s="79">
        <f>SUM(BV53:BV79)</f>
        <v>1</v>
      </c>
      <c r="BW52" s="79">
        <f>SUM(BW53:BW79)</f>
        <v>10000000</v>
      </c>
      <c r="BX52" s="38" t="s">
        <v>116</v>
      </c>
      <c r="BY52" s="346">
        <f>BW52</f>
        <v>10000000</v>
      </c>
      <c r="BZ52" s="264"/>
      <c r="CA52" s="65"/>
      <c r="CB52" s="65"/>
      <c r="CC52" s="65"/>
      <c r="CD52" s="80" t="s">
        <v>115</v>
      </c>
      <c r="CE52" s="79">
        <f>SUM(CE53:CE79)</f>
        <v>0</v>
      </c>
      <c r="CF52" s="79">
        <f>SUM(CF53:CF79)</f>
        <v>0</v>
      </c>
      <c r="CG52" s="65"/>
      <c r="CH52" s="65"/>
      <c r="CI52" s="65"/>
      <c r="CJ52" s="65"/>
      <c r="CK52" s="80" t="s">
        <v>115</v>
      </c>
      <c r="CL52" s="79">
        <f>SUM(CL53:CL79)</f>
        <v>0</v>
      </c>
      <c r="CM52" s="79">
        <f>SUM(CM53:CM79)</f>
        <v>0</v>
      </c>
      <c r="CN52" s="65"/>
      <c r="CO52" s="65"/>
      <c r="CP52" s="65"/>
      <c r="CQ52" s="65"/>
      <c r="CR52" s="80" t="s">
        <v>115</v>
      </c>
      <c r="CS52" s="79">
        <f>SUM(CS53:CS79)</f>
        <v>0</v>
      </c>
      <c r="CT52" s="79">
        <f>SUM(CT53:CT79)</f>
        <v>0</v>
      </c>
      <c r="CU52" s="38" t="s">
        <v>116</v>
      </c>
      <c r="CV52" s="346">
        <f>CT52</f>
        <v>0</v>
      </c>
      <c r="CW52" s="264"/>
      <c r="CX52" s="65"/>
      <c r="CY52" s="65"/>
      <c r="CZ52" s="65"/>
      <c r="DA52" s="80" t="s">
        <v>115</v>
      </c>
      <c r="DB52" s="79">
        <f>SUM(DB53:DB79)</f>
        <v>0</v>
      </c>
      <c r="DC52" s="79">
        <f>SUM(DC53:DC79)</f>
        <v>0</v>
      </c>
      <c r="DD52" s="65"/>
      <c r="DE52" s="65"/>
      <c r="DF52" s="65"/>
      <c r="DG52" s="65"/>
      <c r="DH52" s="80" t="s">
        <v>115</v>
      </c>
      <c r="DI52" s="79">
        <f>SUM(DI53:DI79)</f>
        <v>0</v>
      </c>
      <c r="DJ52" s="79">
        <f>SUM(DJ53:DJ79)</f>
        <v>0</v>
      </c>
      <c r="DK52" s="65"/>
      <c r="DL52" s="65"/>
      <c r="DM52" s="65"/>
      <c r="DN52" s="65"/>
      <c r="DO52" s="80" t="s">
        <v>115</v>
      </c>
      <c r="DP52" s="79">
        <f>SUM(DP53:DP79)</f>
        <v>98.45999999999998</v>
      </c>
      <c r="DQ52" s="79">
        <f>SUM(DQ53:DQ79)</f>
        <v>196919999.99999994</v>
      </c>
      <c r="DR52" s="38" t="s">
        <v>116</v>
      </c>
      <c r="DS52" s="346">
        <f>DQ52</f>
        <v>196919999.99999994</v>
      </c>
      <c r="DT52" s="264"/>
      <c r="DU52" s="65"/>
      <c r="DV52" s="65"/>
      <c r="DW52" s="65"/>
      <c r="DX52" s="80" t="s">
        <v>115</v>
      </c>
      <c r="DY52" s="79">
        <f>SUM(DY53:DY79)</f>
        <v>0</v>
      </c>
      <c r="DZ52" s="79">
        <f>SUM(DZ53:DZ79)</f>
        <v>0</v>
      </c>
      <c r="EA52" s="65"/>
      <c r="EB52" s="65"/>
      <c r="EC52" s="65"/>
      <c r="ED52" s="65"/>
      <c r="EE52" s="80" t="s">
        <v>115</v>
      </c>
      <c r="EF52" s="79">
        <f>SUM(EF53:EF79)</f>
        <v>0</v>
      </c>
      <c r="EG52" s="79">
        <f>SUM(EG53:EG79)</f>
        <v>0</v>
      </c>
      <c r="EH52" s="65"/>
      <c r="EI52" s="65"/>
      <c r="EJ52" s="65"/>
      <c r="EK52" s="65"/>
      <c r="EL52" s="80" t="s">
        <v>115</v>
      </c>
      <c r="EM52" s="79">
        <f>SUM(EM53:EM79)</f>
        <v>0</v>
      </c>
      <c r="EN52" s="79">
        <f>SUM(EN53:EN79)</f>
        <v>0</v>
      </c>
      <c r="EO52" s="38" t="s">
        <v>116</v>
      </c>
      <c r="EP52" s="346">
        <f>EN52</f>
        <v>0</v>
      </c>
      <c r="EQ52" s="393"/>
    </row>
    <row r="53" spans="1:147" ht="15">
      <c r="A53" s="8" t="s">
        <v>33</v>
      </c>
      <c r="B53" s="8" t="s">
        <v>12</v>
      </c>
      <c r="C53" s="8">
        <v>1</v>
      </c>
      <c r="D53" s="199">
        <v>101</v>
      </c>
      <c r="E53" s="118" t="s">
        <v>186</v>
      </c>
      <c r="F53" s="118" t="s">
        <v>108</v>
      </c>
      <c r="G53" s="195" t="s">
        <v>34</v>
      </c>
      <c r="H53" s="307" t="s">
        <v>188</v>
      </c>
      <c r="I53" s="265" t="s">
        <v>405</v>
      </c>
      <c r="J53" s="51">
        <v>280</v>
      </c>
      <c r="K53" s="51">
        <v>281.8</v>
      </c>
      <c r="L53" s="51">
        <f t="shared" ref="L53:L57" si="16">K53-J53</f>
        <v>1.8000000000000114</v>
      </c>
      <c r="M53" s="52">
        <v>100</v>
      </c>
      <c r="N53" s="52">
        <f t="shared" ref="N53:N58" si="17">L53*M53/100</f>
        <v>1.8000000000000114</v>
      </c>
      <c r="O53" s="139">
        <f>N53*AUXILIAR!$B$50</f>
        <v>5400000.0000000345</v>
      </c>
      <c r="P53" s="51" t="s">
        <v>405</v>
      </c>
      <c r="Q53" s="51">
        <v>249.78</v>
      </c>
      <c r="R53" s="51">
        <v>250.42</v>
      </c>
      <c r="S53" s="51">
        <f t="shared" ref="S53:S58" si="18">R53-Q53</f>
        <v>0.63999999999998636</v>
      </c>
      <c r="T53" s="52">
        <v>100</v>
      </c>
      <c r="U53" s="52">
        <f t="shared" ref="U53:U61" si="19">S53*T53/100</f>
        <v>0.63999999999998636</v>
      </c>
      <c r="V53" s="139">
        <f>U53*AUXILIAR!$B$50</f>
        <v>1919999.999999959</v>
      </c>
      <c r="W53" s="51" t="s">
        <v>405</v>
      </c>
      <c r="X53" s="51">
        <v>288.92</v>
      </c>
      <c r="Y53" s="51">
        <v>291.2</v>
      </c>
      <c r="Z53" s="51">
        <f t="shared" ref="Z53:Z65" si="20">Y53-X53</f>
        <v>2.2799999999999727</v>
      </c>
      <c r="AA53" s="52">
        <v>100</v>
      </c>
      <c r="AB53" s="52">
        <f t="shared" ref="AB53:AB79" si="21">Z53*AA53/100</f>
        <v>2.2799999999999727</v>
      </c>
      <c r="AC53" s="139">
        <f>AB53*AUXILIAR!$B$50</f>
        <v>6839999.999999918</v>
      </c>
      <c r="AD53" s="5"/>
      <c r="AE53" s="341"/>
      <c r="AF53" s="128"/>
      <c r="AG53" s="5"/>
      <c r="AH53" s="5"/>
      <c r="AI53" s="5"/>
      <c r="AJ53" s="5"/>
      <c r="AK53" s="5"/>
      <c r="AL53" s="5"/>
      <c r="AM53" s="5"/>
      <c r="AN53" s="5"/>
      <c r="AO53" s="5"/>
      <c r="AP53" s="5"/>
      <c r="AQ53" s="5"/>
      <c r="AR53" s="5"/>
      <c r="AS53" s="5"/>
      <c r="AT53" s="5"/>
      <c r="AU53" s="5"/>
      <c r="AV53" s="5"/>
      <c r="AW53" s="5"/>
      <c r="AX53" s="5"/>
      <c r="AY53" s="145"/>
      <c r="AZ53" s="5"/>
      <c r="BA53" s="5"/>
      <c r="BB53" s="341"/>
      <c r="BC53" s="265" t="s">
        <v>409</v>
      </c>
      <c r="BD53" s="51">
        <v>247</v>
      </c>
      <c r="BE53" s="51">
        <v>247</v>
      </c>
      <c r="BF53" s="51">
        <v>1</v>
      </c>
      <c r="BG53" s="52">
        <v>100</v>
      </c>
      <c r="BH53" s="52">
        <f>BF53*BG53/100</f>
        <v>1</v>
      </c>
      <c r="BI53" s="139">
        <f>BH53*AUXILIAR!$B$58</f>
        <v>10000000</v>
      </c>
      <c r="BJ53" s="51" t="s">
        <v>409</v>
      </c>
      <c r="BK53" s="51">
        <v>261.5</v>
      </c>
      <c r="BL53" s="51">
        <v>261.5</v>
      </c>
      <c r="BM53" s="51">
        <v>1</v>
      </c>
      <c r="BN53" s="52">
        <v>100</v>
      </c>
      <c r="BO53" s="52">
        <f>BM53*BN53/100</f>
        <v>1</v>
      </c>
      <c r="BP53" s="139">
        <f>BO53*AUXILIAR!$B$58</f>
        <v>10000000</v>
      </c>
      <c r="BQ53" s="51" t="s">
        <v>409</v>
      </c>
      <c r="BR53" s="51">
        <v>460.65</v>
      </c>
      <c r="BS53" s="51">
        <v>460.65</v>
      </c>
      <c r="BT53" s="51">
        <v>1</v>
      </c>
      <c r="BU53" s="52">
        <v>100</v>
      </c>
      <c r="BV53" s="52">
        <f>BT53*BU53/100</f>
        <v>1</v>
      </c>
      <c r="BW53" s="139">
        <f>BV53*AUXILIAR!$B$58</f>
        <v>10000000</v>
      </c>
      <c r="BX53" s="5"/>
      <c r="BY53" s="341"/>
      <c r="BZ53" s="128"/>
      <c r="CA53" s="5"/>
      <c r="CB53" s="5"/>
      <c r="CC53" s="5"/>
      <c r="CD53" s="5"/>
      <c r="CE53" s="5"/>
      <c r="CF53" s="5"/>
      <c r="CG53" s="5"/>
      <c r="CH53" s="5"/>
      <c r="CI53" s="5"/>
      <c r="CJ53" s="5"/>
      <c r="CK53" s="5"/>
      <c r="CL53" s="5"/>
      <c r="CM53" s="5"/>
      <c r="CN53" s="5"/>
      <c r="CO53" s="5"/>
      <c r="CP53" s="5"/>
      <c r="CQ53" s="5"/>
      <c r="CR53" s="5"/>
      <c r="CS53" s="5"/>
      <c r="CT53" s="5"/>
      <c r="CU53" s="5"/>
      <c r="CV53" s="341"/>
      <c r="CW53" s="128"/>
      <c r="CX53" s="5"/>
      <c r="CY53" s="5"/>
      <c r="CZ53" s="5"/>
      <c r="DA53" s="5"/>
      <c r="DB53" s="5"/>
      <c r="DC53" s="5"/>
      <c r="DD53" s="5"/>
      <c r="DE53" s="5"/>
      <c r="DF53" s="5"/>
      <c r="DG53" s="5"/>
      <c r="DH53" s="5"/>
      <c r="DI53" s="5"/>
      <c r="DJ53" s="5"/>
      <c r="DK53" s="51" t="s">
        <v>403</v>
      </c>
      <c r="DL53" s="51">
        <v>256.5</v>
      </c>
      <c r="DM53" s="51">
        <v>258.08</v>
      </c>
      <c r="DN53" s="51">
        <f t="shared" ref="DN53" si="22">DM53-DL53</f>
        <v>1.5799999999999841</v>
      </c>
      <c r="DO53" s="51">
        <v>100</v>
      </c>
      <c r="DP53" s="52">
        <f t="shared" ref="DP53:DP61" si="23">DN53*DO53/100</f>
        <v>1.5799999999999841</v>
      </c>
      <c r="DQ53" s="139">
        <f>DP53*AUXILIAR!$B$67</f>
        <v>3159999.9999999683</v>
      </c>
      <c r="DR53" s="5"/>
      <c r="DS53" s="341"/>
      <c r="DT53" s="128"/>
      <c r="DU53" s="5"/>
      <c r="DV53" s="5"/>
      <c r="DW53" s="5"/>
      <c r="DX53" s="5"/>
      <c r="DY53" s="5"/>
      <c r="DZ53" s="5"/>
      <c r="EA53" s="5"/>
      <c r="EB53" s="5"/>
      <c r="EC53" s="5"/>
      <c r="ED53" s="5"/>
      <c r="EE53" s="5"/>
      <c r="EF53" s="5"/>
      <c r="EG53" s="5"/>
      <c r="EH53" s="5"/>
      <c r="EI53" s="5"/>
      <c r="EJ53" s="5"/>
      <c r="EK53" s="5"/>
      <c r="EL53" s="5"/>
      <c r="EM53" s="5"/>
      <c r="EN53" s="5"/>
      <c r="EO53" s="5"/>
      <c r="EP53" s="341"/>
      <c r="EQ53" s="333"/>
    </row>
    <row r="54" spans="1:147" ht="15">
      <c r="A54" s="8" t="s">
        <v>33</v>
      </c>
      <c r="B54" s="8" t="s">
        <v>12</v>
      </c>
      <c r="C54" s="8">
        <v>1</v>
      </c>
      <c r="D54" s="199">
        <v>101</v>
      </c>
      <c r="E54" s="118" t="s">
        <v>186</v>
      </c>
      <c r="F54" s="118" t="s">
        <v>108</v>
      </c>
      <c r="G54" s="195" t="s">
        <v>34</v>
      </c>
      <c r="H54" s="307" t="s">
        <v>188</v>
      </c>
      <c r="I54" s="265" t="s">
        <v>405</v>
      </c>
      <c r="J54" s="51">
        <v>282.7</v>
      </c>
      <c r="K54" s="51">
        <v>284.02999999999997</v>
      </c>
      <c r="L54" s="51">
        <f t="shared" si="16"/>
        <v>1.3299999999999841</v>
      </c>
      <c r="M54" s="52">
        <v>100</v>
      </c>
      <c r="N54" s="52">
        <f t="shared" si="17"/>
        <v>1.3299999999999841</v>
      </c>
      <c r="O54" s="139">
        <f>N54*AUXILIAR!$B$50</f>
        <v>3989999.999999952</v>
      </c>
      <c r="P54" s="51" t="s">
        <v>405</v>
      </c>
      <c r="Q54" s="51">
        <v>251.7</v>
      </c>
      <c r="R54" s="51">
        <v>252.3</v>
      </c>
      <c r="S54" s="51">
        <f t="shared" si="18"/>
        <v>0.60000000000002274</v>
      </c>
      <c r="T54" s="52">
        <v>100</v>
      </c>
      <c r="U54" s="52">
        <f t="shared" si="19"/>
        <v>0.60000000000002274</v>
      </c>
      <c r="V54" s="139">
        <f>U54*AUXILIAR!$B$50</f>
        <v>1800000.0000000682</v>
      </c>
      <c r="W54" s="51" t="s">
        <v>405</v>
      </c>
      <c r="X54" s="51">
        <v>291.89999999999998</v>
      </c>
      <c r="Y54" s="51">
        <v>294.54000000000002</v>
      </c>
      <c r="Z54" s="51">
        <f t="shared" si="20"/>
        <v>2.6400000000000432</v>
      </c>
      <c r="AA54" s="52">
        <v>100</v>
      </c>
      <c r="AB54" s="52">
        <f t="shared" si="21"/>
        <v>2.6400000000000432</v>
      </c>
      <c r="AC54" s="139">
        <f>AB54*AUXILIAR!$B$50</f>
        <v>7920000.0000001295</v>
      </c>
      <c r="AD54" s="5"/>
      <c r="AE54" s="341"/>
      <c r="AF54" s="128"/>
      <c r="AG54" s="5"/>
      <c r="AH54" s="5"/>
      <c r="AI54" s="5"/>
      <c r="AJ54" s="5"/>
      <c r="AK54" s="5"/>
      <c r="AL54" s="5"/>
      <c r="AM54" s="5"/>
      <c r="AN54" s="5"/>
      <c r="AO54" s="5"/>
      <c r="AP54" s="5"/>
      <c r="AQ54" s="5"/>
      <c r="AR54" s="5"/>
      <c r="AS54" s="5"/>
      <c r="AT54" s="5"/>
      <c r="AU54" s="5"/>
      <c r="AV54" s="5"/>
      <c r="AW54" s="5"/>
      <c r="AX54" s="5"/>
      <c r="AY54" s="145"/>
      <c r="AZ54" s="5"/>
      <c r="BA54" s="5"/>
      <c r="BB54" s="341"/>
      <c r="BC54" s="265" t="s">
        <v>409</v>
      </c>
      <c r="BD54" s="51">
        <v>252.27</v>
      </c>
      <c r="BE54" s="51">
        <v>252.27</v>
      </c>
      <c r="BF54" s="51">
        <v>1</v>
      </c>
      <c r="BG54" s="52">
        <v>100</v>
      </c>
      <c r="BH54" s="52">
        <f>BF54*BG54/100</f>
        <v>1</v>
      </c>
      <c r="BI54" s="139">
        <f>BH54*AUXILIAR!$B$58</f>
        <v>10000000</v>
      </c>
      <c r="BJ54" s="5"/>
      <c r="BK54" s="5"/>
      <c r="BL54" s="5"/>
      <c r="BM54" s="5"/>
      <c r="BN54" s="5"/>
      <c r="BO54" s="5"/>
      <c r="BP54" s="5"/>
      <c r="BQ54" s="5"/>
      <c r="BR54" s="5"/>
      <c r="BS54" s="5"/>
      <c r="BT54" s="5"/>
      <c r="BU54" s="5"/>
      <c r="BV54" s="5"/>
      <c r="BW54" s="5"/>
      <c r="BX54" s="5"/>
      <c r="BY54" s="341"/>
      <c r="BZ54" s="128"/>
      <c r="CA54" s="5"/>
      <c r="CB54" s="5"/>
      <c r="CC54" s="5"/>
      <c r="CD54" s="5"/>
      <c r="CE54" s="5"/>
      <c r="CF54" s="5"/>
      <c r="CG54" s="5"/>
      <c r="CH54" s="5"/>
      <c r="CI54" s="5"/>
      <c r="CJ54" s="5"/>
      <c r="CK54" s="5"/>
      <c r="CL54" s="5"/>
      <c r="CM54" s="5"/>
      <c r="CN54" s="5"/>
      <c r="CO54" s="5"/>
      <c r="CP54" s="5"/>
      <c r="CQ54" s="5"/>
      <c r="CR54" s="5"/>
      <c r="CS54" s="5"/>
      <c r="CT54" s="5"/>
      <c r="CU54" s="5"/>
      <c r="CV54" s="341"/>
      <c r="CW54" s="128"/>
      <c r="CX54" s="5"/>
      <c r="CY54" s="5"/>
      <c r="CZ54" s="5"/>
      <c r="DA54" s="5"/>
      <c r="DB54" s="5"/>
      <c r="DC54" s="5"/>
      <c r="DD54" s="5"/>
      <c r="DE54" s="5"/>
      <c r="DF54" s="5"/>
      <c r="DG54" s="5"/>
      <c r="DH54" s="5"/>
      <c r="DI54" s="5"/>
      <c r="DJ54" s="5"/>
      <c r="DK54" s="51" t="s">
        <v>404</v>
      </c>
      <c r="DL54" s="51">
        <v>273</v>
      </c>
      <c r="DM54" s="51">
        <v>282.3</v>
      </c>
      <c r="DN54" s="51">
        <f>(DM54-DL54)*2</f>
        <v>18.600000000000023</v>
      </c>
      <c r="DO54" s="51">
        <v>100</v>
      </c>
      <c r="DP54" s="52">
        <f t="shared" si="23"/>
        <v>18.600000000000023</v>
      </c>
      <c r="DQ54" s="139">
        <f>DP54*AUXILIAR!$B$67</f>
        <v>37200000.000000045</v>
      </c>
      <c r="DR54" s="5"/>
      <c r="DS54" s="341"/>
      <c r="DT54" s="128"/>
      <c r="DU54" s="5"/>
      <c r="DV54" s="5"/>
      <c r="DW54" s="5"/>
      <c r="DX54" s="5"/>
      <c r="DY54" s="5"/>
      <c r="DZ54" s="5"/>
      <c r="EA54" s="5"/>
      <c r="EB54" s="5"/>
      <c r="EC54" s="5"/>
      <c r="ED54" s="5"/>
      <c r="EE54" s="5"/>
      <c r="EF54" s="5"/>
      <c r="EG54" s="5"/>
      <c r="EH54" s="5"/>
      <c r="EI54" s="5"/>
      <c r="EJ54" s="5"/>
      <c r="EK54" s="5"/>
      <c r="EL54" s="5"/>
      <c r="EM54" s="5"/>
      <c r="EN54" s="5"/>
      <c r="EO54" s="5"/>
      <c r="EP54" s="341"/>
      <c r="EQ54" s="333"/>
    </row>
    <row r="55" spans="1:147" ht="15">
      <c r="A55" s="8" t="s">
        <v>33</v>
      </c>
      <c r="B55" s="8" t="s">
        <v>12</v>
      </c>
      <c r="C55" s="8">
        <v>1</v>
      </c>
      <c r="D55" s="199">
        <v>101</v>
      </c>
      <c r="E55" s="118" t="s">
        <v>186</v>
      </c>
      <c r="F55" s="118" t="s">
        <v>108</v>
      </c>
      <c r="G55" s="195" t="s">
        <v>34</v>
      </c>
      <c r="H55" s="307" t="s">
        <v>188</v>
      </c>
      <c r="I55" s="265" t="s">
        <v>405</v>
      </c>
      <c r="J55" s="51">
        <v>287.5</v>
      </c>
      <c r="K55" s="51">
        <v>288.04000000000002</v>
      </c>
      <c r="L55" s="51">
        <f t="shared" si="16"/>
        <v>0.54000000000002046</v>
      </c>
      <c r="M55" s="52">
        <v>100</v>
      </c>
      <c r="N55" s="52">
        <f t="shared" si="17"/>
        <v>0.54000000000002046</v>
      </c>
      <c r="O55" s="139">
        <f>N55*AUXILIAR!$B$50</f>
        <v>1620000.0000000615</v>
      </c>
      <c r="P55" s="51" t="s">
        <v>405</v>
      </c>
      <c r="Q55" s="51">
        <v>252.35</v>
      </c>
      <c r="R55" s="51">
        <v>252.92</v>
      </c>
      <c r="S55" s="51">
        <f t="shared" si="18"/>
        <v>0.56999999999999318</v>
      </c>
      <c r="T55" s="52">
        <v>100</v>
      </c>
      <c r="U55" s="52">
        <f t="shared" si="19"/>
        <v>0.56999999999999318</v>
      </c>
      <c r="V55" s="139">
        <f>U55*AUXILIAR!$B$50</f>
        <v>1709999.9999999795</v>
      </c>
      <c r="W55" s="51" t="s">
        <v>405</v>
      </c>
      <c r="X55" s="51">
        <v>295.95999999999998</v>
      </c>
      <c r="Y55" s="51">
        <v>296.64</v>
      </c>
      <c r="Z55" s="51">
        <f t="shared" si="20"/>
        <v>0.68000000000000682</v>
      </c>
      <c r="AA55" s="52">
        <v>100</v>
      </c>
      <c r="AB55" s="52">
        <f t="shared" si="21"/>
        <v>0.68000000000000682</v>
      </c>
      <c r="AC55" s="139">
        <f>AB55*AUXILIAR!$B$50</f>
        <v>2040000.0000000205</v>
      </c>
      <c r="AD55" s="5"/>
      <c r="AE55" s="341"/>
      <c r="AF55" s="128"/>
      <c r="AG55" s="5"/>
      <c r="AH55" s="5"/>
      <c r="AI55" s="5"/>
      <c r="AJ55" s="5"/>
      <c r="AK55" s="5"/>
      <c r="AL55" s="5"/>
      <c r="AM55" s="5"/>
      <c r="AN55" s="5"/>
      <c r="AO55" s="5"/>
      <c r="AP55" s="5"/>
      <c r="AQ55" s="5"/>
      <c r="AR55" s="5"/>
      <c r="AS55" s="5"/>
      <c r="AT55" s="5"/>
      <c r="AU55" s="5"/>
      <c r="AV55" s="5"/>
      <c r="AW55" s="5"/>
      <c r="AX55" s="5"/>
      <c r="AY55" s="145"/>
      <c r="AZ55" s="5"/>
      <c r="BA55" s="5"/>
      <c r="BB55" s="341"/>
      <c r="BC55" s="128"/>
      <c r="BD55" s="5"/>
      <c r="BE55" s="5"/>
      <c r="BF55" s="5"/>
      <c r="BG55" s="5"/>
      <c r="BH55" s="5"/>
      <c r="BI55" s="5"/>
      <c r="BJ55" s="5"/>
      <c r="BK55" s="5"/>
      <c r="BL55" s="5"/>
      <c r="BM55" s="5"/>
      <c r="BN55" s="5"/>
      <c r="BO55" s="5"/>
      <c r="BP55" s="5"/>
      <c r="BQ55" s="5"/>
      <c r="BR55" s="5"/>
      <c r="BS55" s="5"/>
      <c r="BT55" s="5"/>
      <c r="BU55" s="5"/>
      <c r="BV55" s="5"/>
      <c r="BW55" s="5"/>
      <c r="BX55" s="5"/>
      <c r="BY55" s="341"/>
      <c r="BZ55" s="128"/>
      <c r="CA55" s="5"/>
      <c r="CB55" s="5"/>
      <c r="CC55" s="5"/>
      <c r="CD55" s="5"/>
      <c r="CE55" s="5"/>
      <c r="CF55" s="5"/>
      <c r="CG55" s="5"/>
      <c r="CH55" s="5"/>
      <c r="CI55" s="5"/>
      <c r="CJ55" s="5"/>
      <c r="CK55" s="5"/>
      <c r="CL55" s="5"/>
      <c r="CM55" s="5"/>
      <c r="CN55" s="5"/>
      <c r="CO55" s="5"/>
      <c r="CP55" s="5"/>
      <c r="CQ55" s="5"/>
      <c r="CR55" s="5"/>
      <c r="CS55" s="5"/>
      <c r="CT55" s="5"/>
      <c r="CU55" s="5"/>
      <c r="CV55" s="341"/>
      <c r="CW55" s="128"/>
      <c r="CX55" s="5"/>
      <c r="CY55" s="5"/>
      <c r="CZ55" s="5"/>
      <c r="DA55" s="5"/>
      <c r="DB55" s="5"/>
      <c r="DC55" s="5"/>
      <c r="DD55" s="5"/>
      <c r="DE55" s="5"/>
      <c r="DF55" s="5"/>
      <c r="DG55" s="5"/>
      <c r="DH55" s="5"/>
      <c r="DI55" s="5"/>
      <c r="DJ55" s="5"/>
      <c r="DK55" s="51" t="s">
        <v>404</v>
      </c>
      <c r="DL55" s="51">
        <v>312</v>
      </c>
      <c r="DM55" s="51">
        <v>317.25</v>
      </c>
      <c r="DN55" s="51">
        <f t="shared" ref="DN55:DN61" si="24">(DM55-DL55)*2</f>
        <v>10.5</v>
      </c>
      <c r="DO55" s="51">
        <v>100</v>
      </c>
      <c r="DP55" s="52">
        <f t="shared" si="23"/>
        <v>10.5</v>
      </c>
      <c r="DQ55" s="139">
        <f>DP55*AUXILIAR!$B$67</f>
        <v>21000000</v>
      </c>
      <c r="DR55" s="5"/>
      <c r="DS55" s="341"/>
      <c r="DT55" s="128"/>
      <c r="DU55" s="5"/>
      <c r="DV55" s="5"/>
      <c r="DW55" s="5"/>
      <c r="DX55" s="5"/>
      <c r="DY55" s="5"/>
      <c r="DZ55" s="5"/>
      <c r="EA55" s="5"/>
      <c r="EB55" s="5"/>
      <c r="EC55" s="5"/>
      <c r="ED55" s="5"/>
      <c r="EE55" s="5"/>
      <c r="EF55" s="5"/>
      <c r="EG55" s="5"/>
      <c r="EH55" s="5"/>
      <c r="EI55" s="5"/>
      <c r="EJ55" s="5"/>
      <c r="EK55" s="5"/>
      <c r="EL55" s="5"/>
      <c r="EM55" s="5"/>
      <c r="EN55" s="5"/>
      <c r="EO55" s="5"/>
      <c r="EP55" s="341"/>
      <c r="EQ55" s="333"/>
    </row>
    <row r="56" spans="1:147" ht="15">
      <c r="A56" s="8" t="s">
        <v>33</v>
      </c>
      <c r="B56" s="8" t="s">
        <v>12</v>
      </c>
      <c r="C56" s="8">
        <v>1</v>
      </c>
      <c r="D56" s="199">
        <v>101</v>
      </c>
      <c r="E56" s="118" t="s">
        <v>186</v>
      </c>
      <c r="F56" s="118" t="s">
        <v>108</v>
      </c>
      <c r="G56" s="195" t="s">
        <v>34</v>
      </c>
      <c r="H56" s="307" t="s">
        <v>188</v>
      </c>
      <c r="I56" s="265" t="s">
        <v>405</v>
      </c>
      <c r="J56" s="51">
        <v>413.2</v>
      </c>
      <c r="K56" s="51">
        <v>415.2</v>
      </c>
      <c r="L56" s="51">
        <f t="shared" si="16"/>
        <v>2</v>
      </c>
      <c r="M56" s="52">
        <v>100</v>
      </c>
      <c r="N56" s="52">
        <f t="shared" si="17"/>
        <v>2</v>
      </c>
      <c r="O56" s="139">
        <f>N56*AUXILIAR!$B$50</f>
        <v>6000000</v>
      </c>
      <c r="P56" s="51" t="s">
        <v>405</v>
      </c>
      <c r="Q56" s="51">
        <v>263.63</v>
      </c>
      <c r="R56" s="51">
        <v>264.47000000000003</v>
      </c>
      <c r="S56" s="51">
        <f t="shared" si="18"/>
        <v>0.84000000000003183</v>
      </c>
      <c r="T56" s="52">
        <v>100</v>
      </c>
      <c r="U56" s="52">
        <f t="shared" si="19"/>
        <v>0.84000000000003183</v>
      </c>
      <c r="V56" s="139">
        <f>U56*AUXILIAR!$B$50</f>
        <v>2520000.0000000955</v>
      </c>
      <c r="W56" s="51" t="s">
        <v>405</v>
      </c>
      <c r="X56" s="51">
        <v>297.36</v>
      </c>
      <c r="Y56" s="51">
        <v>298.45999999999998</v>
      </c>
      <c r="Z56" s="51">
        <f t="shared" si="20"/>
        <v>1.0999999999999659</v>
      </c>
      <c r="AA56" s="52">
        <v>100</v>
      </c>
      <c r="AB56" s="52">
        <f t="shared" si="21"/>
        <v>1.0999999999999659</v>
      </c>
      <c r="AC56" s="139">
        <f>AB56*AUXILIAR!$B$50</f>
        <v>3299999.9999998976</v>
      </c>
      <c r="AD56" s="5"/>
      <c r="AE56" s="341"/>
      <c r="AF56" s="128"/>
      <c r="AG56" s="5"/>
      <c r="AH56" s="5"/>
      <c r="AI56" s="5"/>
      <c r="AJ56" s="5"/>
      <c r="AK56" s="5"/>
      <c r="AL56" s="5"/>
      <c r="AM56" s="5"/>
      <c r="AN56" s="5"/>
      <c r="AO56" s="5"/>
      <c r="AP56" s="5"/>
      <c r="AQ56" s="5"/>
      <c r="AR56" s="5"/>
      <c r="AS56" s="5"/>
      <c r="AT56" s="5"/>
      <c r="AU56" s="5"/>
      <c r="AV56" s="5"/>
      <c r="AW56" s="5"/>
      <c r="AX56" s="5"/>
      <c r="AY56" s="145"/>
      <c r="AZ56" s="5"/>
      <c r="BA56" s="5"/>
      <c r="BB56" s="341"/>
      <c r="BC56" s="128"/>
      <c r="BD56" s="5"/>
      <c r="BE56" s="5"/>
      <c r="BF56" s="5"/>
      <c r="BG56" s="5"/>
      <c r="BH56" s="5"/>
      <c r="BI56" s="5"/>
      <c r="BJ56" s="5"/>
      <c r="BK56" s="5"/>
      <c r="BL56" s="5"/>
      <c r="BM56" s="5"/>
      <c r="BN56" s="5"/>
      <c r="BO56" s="5"/>
      <c r="BP56" s="5"/>
      <c r="BQ56" s="5"/>
      <c r="BR56" s="5"/>
      <c r="BS56" s="5"/>
      <c r="BT56" s="5"/>
      <c r="BU56" s="5"/>
      <c r="BV56" s="5"/>
      <c r="BW56" s="5"/>
      <c r="BX56" s="5"/>
      <c r="BY56" s="341"/>
      <c r="BZ56" s="128"/>
      <c r="CA56" s="5"/>
      <c r="CB56" s="5"/>
      <c r="CC56" s="5"/>
      <c r="CD56" s="5"/>
      <c r="CE56" s="5"/>
      <c r="CF56" s="5"/>
      <c r="CG56" s="5"/>
      <c r="CH56" s="5"/>
      <c r="CI56" s="5"/>
      <c r="CJ56" s="5"/>
      <c r="CK56" s="5"/>
      <c r="CL56" s="5"/>
      <c r="CM56" s="5"/>
      <c r="CN56" s="5"/>
      <c r="CO56" s="5"/>
      <c r="CP56" s="5"/>
      <c r="CQ56" s="5"/>
      <c r="CR56" s="5"/>
      <c r="CS56" s="5"/>
      <c r="CT56" s="5"/>
      <c r="CU56" s="5"/>
      <c r="CV56" s="341"/>
      <c r="CW56" s="128"/>
      <c r="CX56" s="5"/>
      <c r="CY56" s="5"/>
      <c r="CZ56" s="5"/>
      <c r="DA56" s="5"/>
      <c r="DB56" s="5"/>
      <c r="DC56" s="5"/>
      <c r="DD56" s="5"/>
      <c r="DE56" s="5"/>
      <c r="DF56" s="5"/>
      <c r="DG56" s="5"/>
      <c r="DH56" s="5"/>
      <c r="DI56" s="5"/>
      <c r="DJ56" s="5"/>
      <c r="DK56" s="51" t="s">
        <v>404</v>
      </c>
      <c r="DL56" s="51">
        <v>317.25</v>
      </c>
      <c r="DM56" s="51">
        <v>327.58</v>
      </c>
      <c r="DN56" s="51">
        <f t="shared" si="24"/>
        <v>20.659999999999968</v>
      </c>
      <c r="DO56" s="51">
        <v>100</v>
      </c>
      <c r="DP56" s="52">
        <f t="shared" si="23"/>
        <v>20.659999999999968</v>
      </c>
      <c r="DQ56" s="139">
        <f>DP56*AUXILIAR!$B$67</f>
        <v>41319999.999999933</v>
      </c>
      <c r="DR56" s="5"/>
      <c r="DS56" s="341"/>
      <c r="DT56" s="128"/>
      <c r="DU56" s="5"/>
      <c r="DV56" s="5"/>
      <c r="DW56" s="5"/>
      <c r="DX56" s="5"/>
      <c r="DY56" s="5"/>
      <c r="DZ56" s="5"/>
      <c r="EA56" s="5"/>
      <c r="EB56" s="5"/>
      <c r="EC56" s="5"/>
      <c r="ED56" s="5"/>
      <c r="EE56" s="5"/>
      <c r="EF56" s="5"/>
      <c r="EG56" s="5"/>
      <c r="EH56" s="5"/>
      <c r="EI56" s="5"/>
      <c r="EJ56" s="5"/>
      <c r="EK56" s="5"/>
      <c r="EL56" s="5"/>
      <c r="EM56" s="5"/>
      <c r="EN56" s="5"/>
      <c r="EO56" s="5"/>
      <c r="EP56" s="341"/>
      <c r="EQ56" s="333"/>
    </row>
    <row r="57" spans="1:147" ht="15">
      <c r="A57" s="8" t="s">
        <v>33</v>
      </c>
      <c r="B57" s="8" t="s">
        <v>12</v>
      </c>
      <c r="C57" s="8">
        <v>1</v>
      </c>
      <c r="D57" s="199">
        <v>101</v>
      </c>
      <c r="E57" s="118" t="s">
        <v>186</v>
      </c>
      <c r="F57" s="118" t="s">
        <v>108</v>
      </c>
      <c r="G57" s="195" t="s">
        <v>34</v>
      </c>
      <c r="H57" s="307" t="s">
        <v>188</v>
      </c>
      <c r="I57" s="265" t="s">
        <v>405</v>
      </c>
      <c r="J57" s="51">
        <v>417.25</v>
      </c>
      <c r="K57" s="51">
        <v>417.65</v>
      </c>
      <c r="L57" s="51">
        <f t="shared" si="16"/>
        <v>0.39999999999997726</v>
      </c>
      <c r="M57" s="52">
        <v>100</v>
      </c>
      <c r="N57" s="52">
        <f t="shared" si="17"/>
        <v>0.39999999999997726</v>
      </c>
      <c r="O57" s="139">
        <f>N57*AUXILIAR!$B$50</f>
        <v>1199999.9999999318</v>
      </c>
      <c r="P57" s="51" t="s">
        <v>405</v>
      </c>
      <c r="Q57" s="51">
        <v>268.95999999999998</v>
      </c>
      <c r="R57" s="51">
        <v>269.08</v>
      </c>
      <c r="S57" s="51">
        <f t="shared" si="18"/>
        <v>0.12000000000000455</v>
      </c>
      <c r="T57" s="52">
        <v>100</v>
      </c>
      <c r="U57" s="52">
        <f t="shared" si="19"/>
        <v>0.12000000000000455</v>
      </c>
      <c r="V57" s="139">
        <f>U57*AUXILIAR!$B$50</f>
        <v>360000.00000001362</v>
      </c>
      <c r="W57" s="51" t="s">
        <v>405</v>
      </c>
      <c r="X57" s="51">
        <v>298.45999999999998</v>
      </c>
      <c r="Y57" s="51">
        <v>299.39999999999998</v>
      </c>
      <c r="Z57" s="51">
        <f t="shared" si="20"/>
        <v>0.93999999999999773</v>
      </c>
      <c r="AA57" s="52">
        <v>100</v>
      </c>
      <c r="AB57" s="52">
        <f t="shared" si="21"/>
        <v>0.93999999999999773</v>
      </c>
      <c r="AC57" s="139">
        <f>AB57*AUXILIAR!$B$50</f>
        <v>2819999.999999993</v>
      </c>
      <c r="AD57" s="5"/>
      <c r="AE57" s="341"/>
      <c r="AF57" s="128"/>
      <c r="AG57" s="5"/>
      <c r="AH57" s="5"/>
      <c r="AI57" s="5"/>
      <c r="AJ57" s="5"/>
      <c r="AK57" s="5"/>
      <c r="AL57" s="5"/>
      <c r="AM57" s="5"/>
      <c r="AN57" s="5"/>
      <c r="AO57" s="5"/>
      <c r="AP57" s="5"/>
      <c r="AQ57" s="5"/>
      <c r="AR57" s="5"/>
      <c r="AS57" s="5"/>
      <c r="AT57" s="5"/>
      <c r="AU57" s="5"/>
      <c r="AV57" s="5"/>
      <c r="AW57" s="5"/>
      <c r="AX57" s="5"/>
      <c r="AY57" s="145"/>
      <c r="AZ57" s="5"/>
      <c r="BA57" s="5"/>
      <c r="BB57" s="341"/>
      <c r="BC57" s="128"/>
      <c r="BD57" s="5"/>
      <c r="BE57" s="5"/>
      <c r="BF57" s="5"/>
      <c r="BG57" s="5"/>
      <c r="BH57" s="5"/>
      <c r="BI57" s="5"/>
      <c r="BJ57" s="5"/>
      <c r="BK57" s="5"/>
      <c r="BL57" s="5"/>
      <c r="BM57" s="5"/>
      <c r="BN57" s="5"/>
      <c r="BO57" s="5"/>
      <c r="BP57" s="5"/>
      <c r="BQ57" s="5"/>
      <c r="BR57" s="5"/>
      <c r="BS57" s="5"/>
      <c r="BT57" s="5"/>
      <c r="BU57" s="5"/>
      <c r="BV57" s="5"/>
      <c r="BW57" s="5"/>
      <c r="BX57" s="5"/>
      <c r="BY57" s="341"/>
      <c r="BZ57" s="128"/>
      <c r="CA57" s="5"/>
      <c r="CB57" s="5"/>
      <c r="CC57" s="5"/>
      <c r="CD57" s="5"/>
      <c r="CE57" s="5"/>
      <c r="CF57" s="5"/>
      <c r="CG57" s="5"/>
      <c r="CH57" s="5"/>
      <c r="CI57" s="5"/>
      <c r="CJ57" s="5"/>
      <c r="CK57" s="5"/>
      <c r="CL57" s="5"/>
      <c r="CM57" s="5"/>
      <c r="CN57" s="5"/>
      <c r="CO57" s="5"/>
      <c r="CP57" s="5"/>
      <c r="CQ57" s="5"/>
      <c r="CR57" s="5"/>
      <c r="CS57" s="5"/>
      <c r="CT57" s="5"/>
      <c r="CU57" s="5"/>
      <c r="CV57" s="341"/>
      <c r="CW57" s="128"/>
      <c r="CX57" s="5"/>
      <c r="CY57" s="5"/>
      <c r="CZ57" s="5"/>
      <c r="DA57" s="5"/>
      <c r="DB57" s="5"/>
      <c r="DC57" s="5"/>
      <c r="DD57" s="5"/>
      <c r="DE57" s="5"/>
      <c r="DF57" s="5"/>
      <c r="DG57" s="5"/>
      <c r="DH57" s="5"/>
      <c r="DI57" s="5"/>
      <c r="DJ57" s="5"/>
      <c r="DK57" s="51" t="s">
        <v>404</v>
      </c>
      <c r="DL57" s="51">
        <v>327.58</v>
      </c>
      <c r="DM57" s="51">
        <v>328.3</v>
      </c>
      <c r="DN57" s="51">
        <f t="shared" si="24"/>
        <v>1.4400000000000546</v>
      </c>
      <c r="DO57" s="51">
        <v>100</v>
      </c>
      <c r="DP57" s="52">
        <f t="shared" si="23"/>
        <v>1.4400000000000546</v>
      </c>
      <c r="DQ57" s="139">
        <f>DP57*AUXILIAR!$B$67</f>
        <v>2880000.000000109</v>
      </c>
      <c r="DR57" s="5"/>
      <c r="DS57" s="341"/>
      <c r="DT57" s="128"/>
      <c r="DU57" s="5"/>
      <c r="DV57" s="5"/>
      <c r="DW57" s="5"/>
      <c r="DX57" s="5"/>
      <c r="DY57" s="5"/>
      <c r="DZ57" s="5"/>
      <c r="EA57" s="5"/>
      <c r="EB57" s="5"/>
      <c r="EC57" s="5"/>
      <c r="ED57" s="5"/>
      <c r="EE57" s="5"/>
      <c r="EF57" s="5"/>
      <c r="EG57" s="5"/>
      <c r="EH57" s="5"/>
      <c r="EI57" s="5"/>
      <c r="EJ57" s="5"/>
      <c r="EK57" s="5"/>
      <c r="EL57" s="5"/>
      <c r="EM57" s="5"/>
      <c r="EN57" s="5"/>
      <c r="EO57" s="5"/>
      <c r="EP57" s="341"/>
      <c r="EQ57" s="333"/>
    </row>
    <row r="58" spans="1:147" ht="15">
      <c r="A58" s="8" t="s">
        <v>33</v>
      </c>
      <c r="B58" s="8" t="s">
        <v>12</v>
      </c>
      <c r="C58" s="8">
        <v>1</v>
      </c>
      <c r="D58" s="199">
        <v>101</v>
      </c>
      <c r="E58" s="118" t="s">
        <v>186</v>
      </c>
      <c r="F58" s="118" t="s">
        <v>108</v>
      </c>
      <c r="G58" s="195" t="s">
        <v>34</v>
      </c>
      <c r="H58" s="307" t="s">
        <v>188</v>
      </c>
      <c r="I58" s="265" t="s">
        <v>406</v>
      </c>
      <c r="J58" s="51">
        <v>324.10000000000002</v>
      </c>
      <c r="K58" s="51">
        <v>320.14999999999998</v>
      </c>
      <c r="L58" s="51">
        <f t="shared" ref="L58" si="25">-(K58-J58)</f>
        <v>3.9500000000000455</v>
      </c>
      <c r="M58" s="52">
        <v>100</v>
      </c>
      <c r="N58" s="52">
        <f t="shared" si="17"/>
        <v>3.9500000000000455</v>
      </c>
      <c r="O58" s="139">
        <f>N58*AUXILIAR!$B$50</f>
        <v>11850000.000000136</v>
      </c>
      <c r="P58" s="51" t="s">
        <v>405</v>
      </c>
      <c r="Q58" s="51">
        <v>269.42</v>
      </c>
      <c r="R58" s="51">
        <v>269.98</v>
      </c>
      <c r="S58" s="51">
        <f t="shared" si="18"/>
        <v>0.56000000000000227</v>
      </c>
      <c r="T58" s="52">
        <v>100</v>
      </c>
      <c r="U58" s="52">
        <f t="shared" si="19"/>
        <v>0.56000000000000227</v>
      </c>
      <c r="V58" s="139">
        <f>U58*AUXILIAR!$B$50</f>
        <v>1680000.0000000068</v>
      </c>
      <c r="W58" s="51" t="s">
        <v>405</v>
      </c>
      <c r="X58" s="51">
        <v>385.2</v>
      </c>
      <c r="Y58" s="51">
        <v>386</v>
      </c>
      <c r="Z58" s="51">
        <f t="shared" si="20"/>
        <v>0.80000000000001137</v>
      </c>
      <c r="AA58" s="52">
        <v>100</v>
      </c>
      <c r="AB58" s="52">
        <f t="shared" si="21"/>
        <v>0.80000000000001137</v>
      </c>
      <c r="AC58" s="139">
        <f>AB58*AUXILIAR!$B$50</f>
        <v>2400000.000000034</v>
      </c>
      <c r="AD58" s="5"/>
      <c r="AE58" s="341"/>
      <c r="AF58" s="128"/>
      <c r="AG58" s="5"/>
      <c r="AH58" s="5"/>
      <c r="AI58" s="5"/>
      <c r="AJ58" s="5"/>
      <c r="AK58" s="5"/>
      <c r="AL58" s="5"/>
      <c r="AM58" s="5"/>
      <c r="AN58" s="5"/>
      <c r="AO58" s="5"/>
      <c r="AP58" s="5"/>
      <c r="AQ58" s="5"/>
      <c r="AR58" s="5"/>
      <c r="AS58" s="5"/>
      <c r="AT58" s="5"/>
      <c r="AU58" s="5"/>
      <c r="AV58" s="5"/>
      <c r="AW58" s="5"/>
      <c r="AX58" s="5"/>
      <c r="AY58" s="145"/>
      <c r="AZ58" s="5"/>
      <c r="BA58" s="5"/>
      <c r="BB58" s="341"/>
      <c r="BC58" s="128"/>
      <c r="BD58" s="5"/>
      <c r="BE58" s="5"/>
      <c r="BF58" s="5"/>
      <c r="BG58" s="5"/>
      <c r="BH58" s="5"/>
      <c r="BI58" s="5"/>
      <c r="BJ58" s="5"/>
      <c r="BK58" s="5"/>
      <c r="BL58" s="5"/>
      <c r="BM58" s="5"/>
      <c r="BN58" s="5"/>
      <c r="BO58" s="5"/>
      <c r="BP58" s="5"/>
      <c r="BQ58" s="5"/>
      <c r="BR58" s="5"/>
      <c r="BS58" s="5"/>
      <c r="BT58" s="5"/>
      <c r="BU58" s="5"/>
      <c r="BV58" s="5"/>
      <c r="BW58" s="5"/>
      <c r="BX58" s="5"/>
      <c r="BY58" s="341"/>
      <c r="BZ58" s="128"/>
      <c r="CA58" s="5"/>
      <c r="CB58" s="5"/>
      <c r="CC58" s="5"/>
      <c r="CD58" s="5"/>
      <c r="CE58" s="5"/>
      <c r="CF58" s="5"/>
      <c r="CG58" s="5"/>
      <c r="CH58" s="5"/>
      <c r="CI58" s="5"/>
      <c r="CJ58" s="5"/>
      <c r="CK58" s="5"/>
      <c r="CL58" s="5"/>
      <c r="CM58" s="5"/>
      <c r="CN58" s="5"/>
      <c r="CO58" s="5"/>
      <c r="CP58" s="5"/>
      <c r="CQ58" s="5"/>
      <c r="CR58" s="5"/>
      <c r="CS58" s="5"/>
      <c r="CT58" s="5"/>
      <c r="CU58" s="5"/>
      <c r="CV58" s="341"/>
      <c r="CW58" s="128"/>
      <c r="CX58" s="5"/>
      <c r="CY58" s="5"/>
      <c r="CZ58" s="5"/>
      <c r="DA58" s="5"/>
      <c r="DB58" s="5"/>
      <c r="DC58" s="5"/>
      <c r="DD58" s="5"/>
      <c r="DE58" s="5"/>
      <c r="DF58" s="5"/>
      <c r="DG58" s="5"/>
      <c r="DH58" s="5"/>
      <c r="DI58" s="5"/>
      <c r="DJ58" s="5"/>
      <c r="DK58" s="51" t="s">
        <v>404</v>
      </c>
      <c r="DL58" s="51">
        <v>328.3</v>
      </c>
      <c r="DM58" s="51">
        <v>331</v>
      </c>
      <c r="DN58" s="51">
        <f t="shared" si="24"/>
        <v>5.3999999999999773</v>
      </c>
      <c r="DO58" s="51">
        <v>100</v>
      </c>
      <c r="DP58" s="52">
        <f t="shared" si="23"/>
        <v>5.3999999999999773</v>
      </c>
      <c r="DQ58" s="139">
        <f>DP58*AUXILIAR!$B$67</f>
        <v>10799999.999999955</v>
      </c>
      <c r="DR58" s="5"/>
      <c r="DS58" s="341"/>
      <c r="DT58" s="128"/>
      <c r="DU58" s="5"/>
      <c r="DV58" s="5"/>
      <c r="DW58" s="5"/>
      <c r="DX58" s="5"/>
      <c r="DY58" s="5"/>
      <c r="DZ58" s="5"/>
      <c r="EA58" s="5"/>
      <c r="EB58" s="5"/>
      <c r="EC58" s="5"/>
      <c r="ED58" s="5"/>
      <c r="EE58" s="5"/>
      <c r="EF58" s="5"/>
      <c r="EG58" s="5"/>
      <c r="EH58" s="5"/>
      <c r="EI58" s="5"/>
      <c r="EJ58" s="5"/>
      <c r="EK58" s="5"/>
      <c r="EL58" s="5"/>
      <c r="EM58" s="5"/>
      <c r="EN58" s="5"/>
      <c r="EO58" s="5"/>
      <c r="EP58" s="341"/>
      <c r="EQ58" s="333"/>
    </row>
    <row r="59" spans="1:147" ht="15">
      <c r="A59" s="8" t="s">
        <v>33</v>
      </c>
      <c r="B59" s="8" t="s">
        <v>12</v>
      </c>
      <c r="C59" s="8">
        <v>1</v>
      </c>
      <c r="D59" s="199">
        <v>101</v>
      </c>
      <c r="E59" s="118" t="s">
        <v>186</v>
      </c>
      <c r="F59" s="118" t="s">
        <v>108</v>
      </c>
      <c r="G59" s="195" t="s">
        <v>34</v>
      </c>
      <c r="H59" s="307" t="s">
        <v>188</v>
      </c>
      <c r="I59" s="128"/>
      <c r="J59" s="5"/>
      <c r="K59" s="5"/>
      <c r="L59" s="5"/>
      <c r="M59" s="5"/>
      <c r="N59" s="5"/>
      <c r="O59" s="5"/>
      <c r="P59" s="51" t="s">
        <v>406</v>
      </c>
      <c r="Q59" s="51">
        <v>439.65</v>
      </c>
      <c r="R59" s="51">
        <v>437.65</v>
      </c>
      <c r="S59" s="51">
        <f t="shared" ref="S59:S61" si="26">-(R59-Q59)</f>
        <v>2</v>
      </c>
      <c r="T59" s="52">
        <v>100</v>
      </c>
      <c r="U59" s="52">
        <f t="shared" si="19"/>
        <v>2</v>
      </c>
      <c r="V59" s="139">
        <f>U59*AUXILIAR!$B$50</f>
        <v>6000000</v>
      </c>
      <c r="W59" s="51" t="s">
        <v>405</v>
      </c>
      <c r="X59" s="51">
        <v>386.3</v>
      </c>
      <c r="Y59" s="51">
        <v>387.35</v>
      </c>
      <c r="Z59" s="51">
        <f t="shared" si="20"/>
        <v>1.0500000000000114</v>
      </c>
      <c r="AA59" s="52">
        <v>100</v>
      </c>
      <c r="AB59" s="52">
        <f t="shared" si="21"/>
        <v>1.0500000000000114</v>
      </c>
      <c r="AC59" s="139">
        <f>AB59*AUXILIAR!$B$50</f>
        <v>3150000.000000034</v>
      </c>
      <c r="AD59" s="5"/>
      <c r="AE59" s="341"/>
      <c r="AF59" s="128"/>
      <c r="AG59" s="5"/>
      <c r="AH59" s="5"/>
      <c r="AI59" s="5"/>
      <c r="AJ59" s="5"/>
      <c r="AK59" s="5"/>
      <c r="AL59" s="5"/>
      <c r="AM59" s="5"/>
      <c r="AN59" s="5"/>
      <c r="AO59" s="5"/>
      <c r="AP59" s="5"/>
      <c r="AQ59" s="5"/>
      <c r="AR59" s="5"/>
      <c r="AS59" s="5"/>
      <c r="AT59" s="5"/>
      <c r="AU59" s="5"/>
      <c r="AV59" s="5"/>
      <c r="AW59" s="5"/>
      <c r="AX59" s="5"/>
      <c r="AY59" s="145"/>
      <c r="AZ59" s="5"/>
      <c r="BA59" s="5"/>
      <c r="BB59" s="341"/>
      <c r="BC59" s="128"/>
      <c r="BD59" s="5"/>
      <c r="BE59" s="5"/>
      <c r="BF59" s="5"/>
      <c r="BG59" s="5"/>
      <c r="BH59" s="5"/>
      <c r="BI59" s="5"/>
      <c r="BJ59" s="5"/>
      <c r="BK59" s="5"/>
      <c r="BL59" s="5"/>
      <c r="BM59" s="5"/>
      <c r="BN59" s="5"/>
      <c r="BO59" s="5"/>
      <c r="BP59" s="5"/>
      <c r="BQ59" s="5"/>
      <c r="BR59" s="5"/>
      <c r="BS59" s="5"/>
      <c r="BT59" s="5"/>
      <c r="BU59" s="5"/>
      <c r="BV59" s="5"/>
      <c r="BW59" s="5"/>
      <c r="BX59" s="5"/>
      <c r="BY59" s="341"/>
      <c r="BZ59" s="128"/>
      <c r="CA59" s="5"/>
      <c r="CB59" s="5"/>
      <c r="CC59" s="5"/>
      <c r="CD59" s="5"/>
      <c r="CE59" s="5"/>
      <c r="CF59" s="5"/>
      <c r="CG59" s="5"/>
      <c r="CH59" s="5"/>
      <c r="CI59" s="5"/>
      <c r="CJ59" s="5"/>
      <c r="CK59" s="5"/>
      <c r="CL59" s="5"/>
      <c r="CM59" s="5"/>
      <c r="CN59" s="5"/>
      <c r="CO59" s="5"/>
      <c r="CP59" s="5"/>
      <c r="CQ59" s="5"/>
      <c r="CR59" s="5"/>
      <c r="CS59" s="5"/>
      <c r="CT59" s="5"/>
      <c r="CU59" s="5"/>
      <c r="CV59" s="341"/>
      <c r="CW59" s="128"/>
      <c r="CX59" s="5"/>
      <c r="CY59" s="5"/>
      <c r="CZ59" s="5"/>
      <c r="DA59" s="5"/>
      <c r="DB59" s="5"/>
      <c r="DC59" s="5"/>
      <c r="DD59" s="5"/>
      <c r="DE59" s="5"/>
      <c r="DF59" s="5"/>
      <c r="DG59" s="5"/>
      <c r="DH59" s="5"/>
      <c r="DI59" s="5"/>
      <c r="DJ59" s="5"/>
      <c r="DK59" s="51" t="s">
        <v>404</v>
      </c>
      <c r="DL59" s="51">
        <v>331</v>
      </c>
      <c r="DM59" s="51">
        <v>335</v>
      </c>
      <c r="DN59" s="51">
        <f t="shared" si="24"/>
        <v>8</v>
      </c>
      <c r="DO59" s="51">
        <v>100</v>
      </c>
      <c r="DP59" s="52">
        <f t="shared" si="23"/>
        <v>8</v>
      </c>
      <c r="DQ59" s="139">
        <f>DP59*AUXILIAR!$B$67</f>
        <v>16000000</v>
      </c>
      <c r="DR59" s="5"/>
      <c r="DS59" s="341"/>
      <c r="DT59" s="128"/>
      <c r="DU59" s="5"/>
      <c r="DV59" s="5"/>
      <c r="DW59" s="5"/>
      <c r="DX59" s="5"/>
      <c r="DY59" s="5"/>
      <c r="DZ59" s="5"/>
      <c r="EA59" s="5"/>
      <c r="EB59" s="5"/>
      <c r="EC59" s="5"/>
      <c r="ED59" s="5"/>
      <c r="EE59" s="5"/>
      <c r="EF59" s="5"/>
      <c r="EG59" s="5"/>
      <c r="EH59" s="5"/>
      <c r="EI59" s="5"/>
      <c r="EJ59" s="5"/>
      <c r="EK59" s="5"/>
      <c r="EL59" s="5"/>
      <c r="EM59" s="5"/>
      <c r="EN59" s="5"/>
      <c r="EO59" s="5"/>
      <c r="EP59" s="341"/>
      <c r="EQ59" s="333"/>
    </row>
    <row r="60" spans="1:147" ht="15">
      <c r="A60" s="8" t="s">
        <v>33</v>
      </c>
      <c r="B60" s="8" t="s">
        <v>12</v>
      </c>
      <c r="C60" s="8">
        <v>1</v>
      </c>
      <c r="D60" s="199">
        <v>101</v>
      </c>
      <c r="E60" s="118" t="s">
        <v>186</v>
      </c>
      <c r="F60" s="118" t="s">
        <v>108</v>
      </c>
      <c r="G60" s="195" t="s">
        <v>34</v>
      </c>
      <c r="H60" s="307" t="s">
        <v>188</v>
      </c>
      <c r="I60" s="128"/>
      <c r="J60" s="5"/>
      <c r="K60" s="5"/>
      <c r="L60" s="5"/>
      <c r="M60" s="5"/>
      <c r="N60" s="5"/>
      <c r="O60" s="5"/>
      <c r="P60" s="51" t="s">
        <v>406</v>
      </c>
      <c r="Q60" s="51">
        <v>414.65</v>
      </c>
      <c r="R60" s="51">
        <v>413.2</v>
      </c>
      <c r="S60" s="51">
        <f t="shared" si="26"/>
        <v>1.4499999999999886</v>
      </c>
      <c r="T60" s="52">
        <v>100</v>
      </c>
      <c r="U60" s="52">
        <f t="shared" si="19"/>
        <v>1.4499999999999886</v>
      </c>
      <c r="V60" s="139">
        <f>U60*AUXILIAR!$B$50</f>
        <v>4349999.9999999655</v>
      </c>
      <c r="W60" s="51" t="s">
        <v>405</v>
      </c>
      <c r="X60" s="51">
        <v>391.35</v>
      </c>
      <c r="Y60" s="51">
        <v>391.75</v>
      </c>
      <c r="Z60" s="51">
        <f t="shared" si="20"/>
        <v>0.39999999999997726</v>
      </c>
      <c r="AA60" s="52">
        <v>100</v>
      </c>
      <c r="AB60" s="52">
        <f t="shared" si="21"/>
        <v>0.39999999999997726</v>
      </c>
      <c r="AC60" s="139">
        <f>AB60*AUXILIAR!$B$50</f>
        <v>1199999.9999999318</v>
      </c>
      <c r="AD60" s="5"/>
      <c r="AE60" s="341"/>
      <c r="AF60" s="128"/>
      <c r="AG60" s="5"/>
      <c r="AH60" s="5"/>
      <c r="AI60" s="5"/>
      <c r="AJ60" s="5"/>
      <c r="AK60" s="5"/>
      <c r="AL60" s="5"/>
      <c r="AM60" s="5"/>
      <c r="AN60" s="5"/>
      <c r="AO60" s="5"/>
      <c r="AP60" s="5"/>
      <c r="AQ60" s="5"/>
      <c r="AR60" s="5"/>
      <c r="AS60" s="5"/>
      <c r="AT60" s="5"/>
      <c r="AU60" s="5"/>
      <c r="AV60" s="5"/>
      <c r="AW60" s="5"/>
      <c r="AX60" s="5"/>
      <c r="AY60" s="145"/>
      <c r="AZ60" s="5"/>
      <c r="BA60" s="5"/>
      <c r="BB60" s="341"/>
      <c r="BC60" s="128"/>
      <c r="BD60" s="5"/>
      <c r="BE60" s="5"/>
      <c r="BF60" s="5"/>
      <c r="BG60" s="5"/>
      <c r="BH60" s="5"/>
      <c r="BI60" s="5"/>
      <c r="BJ60" s="5"/>
      <c r="BK60" s="5"/>
      <c r="BL60" s="5"/>
      <c r="BM60" s="5"/>
      <c r="BN60" s="5"/>
      <c r="BO60" s="5"/>
      <c r="BP60" s="5"/>
      <c r="BQ60" s="5"/>
      <c r="BR60" s="5"/>
      <c r="BS60" s="5"/>
      <c r="BT60" s="5"/>
      <c r="BU60" s="5"/>
      <c r="BV60" s="5"/>
      <c r="BW60" s="5"/>
      <c r="BX60" s="5"/>
      <c r="BY60" s="341"/>
      <c r="BZ60" s="128"/>
      <c r="CA60" s="5"/>
      <c r="CB60" s="5"/>
      <c r="CC60" s="5"/>
      <c r="CD60" s="5"/>
      <c r="CE60" s="5"/>
      <c r="CF60" s="5"/>
      <c r="CG60" s="5"/>
      <c r="CH60" s="5"/>
      <c r="CI60" s="5"/>
      <c r="CJ60" s="5"/>
      <c r="CK60" s="5"/>
      <c r="CL60" s="5"/>
      <c r="CM60" s="5"/>
      <c r="CN60" s="5"/>
      <c r="CO60" s="5"/>
      <c r="CP60" s="5"/>
      <c r="CQ60" s="5"/>
      <c r="CR60" s="5"/>
      <c r="CS60" s="5"/>
      <c r="CT60" s="5"/>
      <c r="CU60" s="5"/>
      <c r="CV60" s="341"/>
      <c r="CW60" s="128"/>
      <c r="CX60" s="5"/>
      <c r="CY60" s="5"/>
      <c r="CZ60" s="5"/>
      <c r="DA60" s="5"/>
      <c r="DB60" s="5"/>
      <c r="DC60" s="5"/>
      <c r="DD60" s="5"/>
      <c r="DE60" s="5"/>
      <c r="DF60" s="5"/>
      <c r="DG60" s="5"/>
      <c r="DH60" s="5"/>
      <c r="DI60" s="5"/>
      <c r="DJ60" s="5"/>
      <c r="DK60" s="51" t="s">
        <v>404</v>
      </c>
      <c r="DL60" s="51">
        <v>335</v>
      </c>
      <c r="DM60" s="51">
        <v>339.58</v>
      </c>
      <c r="DN60" s="51">
        <f t="shared" si="24"/>
        <v>9.1599999999999682</v>
      </c>
      <c r="DO60" s="51">
        <v>100</v>
      </c>
      <c r="DP60" s="52">
        <f t="shared" si="23"/>
        <v>9.1599999999999682</v>
      </c>
      <c r="DQ60" s="139">
        <f>DP60*AUXILIAR!$B$67</f>
        <v>18319999.999999937</v>
      </c>
      <c r="DR60" s="5"/>
      <c r="DS60" s="341"/>
      <c r="DT60" s="128"/>
      <c r="DU60" s="5"/>
      <c r="DV60" s="5"/>
      <c r="DW60" s="5"/>
      <c r="DX60" s="5"/>
      <c r="DY60" s="5"/>
      <c r="DZ60" s="5"/>
      <c r="EA60" s="5"/>
      <c r="EB60" s="5"/>
      <c r="EC60" s="5"/>
      <c r="ED60" s="5"/>
      <c r="EE60" s="5"/>
      <c r="EF60" s="5"/>
      <c r="EG60" s="5"/>
      <c r="EH60" s="5"/>
      <c r="EI60" s="5"/>
      <c r="EJ60" s="5"/>
      <c r="EK60" s="5"/>
      <c r="EL60" s="5"/>
      <c r="EM60" s="5"/>
      <c r="EN60" s="5"/>
      <c r="EO60" s="5"/>
      <c r="EP60" s="341"/>
      <c r="EQ60" s="333"/>
    </row>
    <row r="61" spans="1:147" ht="15">
      <c r="A61" s="8" t="s">
        <v>33</v>
      </c>
      <c r="B61" s="8" t="s">
        <v>12</v>
      </c>
      <c r="C61" s="8">
        <v>1</v>
      </c>
      <c r="D61" s="199">
        <v>101</v>
      </c>
      <c r="E61" s="118" t="s">
        <v>186</v>
      </c>
      <c r="F61" s="118" t="s">
        <v>108</v>
      </c>
      <c r="G61" s="195" t="s">
        <v>34</v>
      </c>
      <c r="H61" s="307" t="s">
        <v>188</v>
      </c>
      <c r="I61" s="128"/>
      <c r="J61" s="5"/>
      <c r="K61" s="5"/>
      <c r="L61" s="5"/>
      <c r="M61" s="5"/>
      <c r="N61" s="5"/>
      <c r="O61" s="5"/>
      <c r="P61" s="51" t="s">
        <v>406</v>
      </c>
      <c r="Q61" s="51">
        <v>407.4</v>
      </c>
      <c r="R61" s="51">
        <v>404.8</v>
      </c>
      <c r="S61" s="51">
        <f t="shared" si="26"/>
        <v>2.5999999999999659</v>
      </c>
      <c r="T61" s="52">
        <v>100</v>
      </c>
      <c r="U61" s="52">
        <f t="shared" si="19"/>
        <v>2.5999999999999659</v>
      </c>
      <c r="V61" s="139">
        <f>U61*AUXILIAR!$B$50</f>
        <v>7799999.9999998976</v>
      </c>
      <c r="W61" s="51" t="s">
        <v>405</v>
      </c>
      <c r="X61" s="51">
        <v>392.44</v>
      </c>
      <c r="Y61" s="51">
        <v>392.91</v>
      </c>
      <c r="Z61" s="51">
        <f t="shared" si="20"/>
        <v>0.47000000000002728</v>
      </c>
      <c r="AA61" s="52">
        <v>100</v>
      </c>
      <c r="AB61" s="52">
        <f t="shared" si="21"/>
        <v>0.47000000000002728</v>
      </c>
      <c r="AC61" s="139">
        <f>AB61*AUXILIAR!$B$50</f>
        <v>1410000.000000082</v>
      </c>
      <c r="AD61" s="5"/>
      <c r="AE61" s="341"/>
      <c r="AF61" s="128"/>
      <c r="AG61" s="5"/>
      <c r="AH61" s="5"/>
      <c r="AI61" s="5"/>
      <c r="AJ61" s="5"/>
      <c r="AK61" s="5"/>
      <c r="AL61" s="5"/>
      <c r="AM61" s="5"/>
      <c r="AN61" s="5"/>
      <c r="AO61" s="5"/>
      <c r="AP61" s="5"/>
      <c r="AQ61" s="5"/>
      <c r="AR61" s="5"/>
      <c r="AS61" s="5"/>
      <c r="AT61" s="5"/>
      <c r="AU61" s="5"/>
      <c r="AV61" s="5"/>
      <c r="AW61" s="5"/>
      <c r="AX61" s="5"/>
      <c r="AY61" s="145"/>
      <c r="AZ61" s="5"/>
      <c r="BA61" s="5"/>
      <c r="BB61" s="341"/>
      <c r="BC61" s="128"/>
      <c r="BD61" s="5"/>
      <c r="BE61" s="5"/>
      <c r="BF61" s="5"/>
      <c r="BG61" s="5"/>
      <c r="BH61" s="5"/>
      <c r="BI61" s="5"/>
      <c r="BJ61" s="5"/>
      <c r="BK61" s="5"/>
      <c r="BL61" s="5"/>
      <c r="BM61" s="5"/>
      <c r="BN61" s="5"/>
      <c r="BO61" s="5"/>
      <c r="BP61" s="5"/>
      <c r="BQ61" s="5"/>
      <c r="BR61" s="5"/>
      <c r="BS61" s="5"/>
      <c r="BT61" s="5"/>
      <c r="BU61" s="5"/>
      <c r="BV61" s="5"/>
      <c r="BW61" s="5"/>
      <c r="BX61" s="5"/>
      <c r="BY61" s="341"/>
      <c r="BZ61" s="128"/>
      <c r="CA61" s="5"/>
      <c r="CB61" s="5"/>
      <c r="CC61" s="5"/>
      <c r="CD61" s="5"/>
      <c r="CE61" s="5"/>
      <c r="CF61" s="5"/>
      <c r="CG61" s="5"/>
      <c r="CH61" s="5"/>
      <c r="CI61" s="5"/>
      <c r="CJ61" s="5"/>
      <c r="CK61" s="5"/>
      <c r="CL61" s="5"/>
      <c r="CM61" s="5"/>
      <c r="CN61" s="5"/>
      <c r="CO61" s="5"/>
      <c r="CP61" s="5"/>
      <c r="CQ61" s="5"/>
      <c r="CR61" s="5"/>
      <c r="CS61" s="5"/>
      <c r="CT61" s="5"/>
      <c r="CU61" s="5"/>
      <c r="CV61" s="341"/>
      <c r="CW61" s="128"/>
      <c r="CX61" s="5"/>
      <c r="CY61" s="5"/>
      <c r="CZ61" s="5"/>
      <c r="DA61" s="5"/>
      <c r="DB61" s="5"/>
      <c r="DC61" s="5"/>
      <c r="DD61" s="5"/>
      <c r="DE61" s="5"/>
      <c r="DF61" s="5"/>
      <c r="DG61" s="5"/>
      <c r="DH61" s="5"/>
      <c r="DI61" s="5"/>
      <c r="DJ61" s="5"/>
      <c r="DK61" s="51" t="s">
        <v>404</v>
      </c>
      <c r="DL61" s="51">
        <v>339.58</v>
      </c>
      <c r="DM61" s="51">
        <v>351.14</v>
      </c>
      <c r="DN61" s="51">
        <f t="shared" si="24"/>
        <v>23.120000000000005</v>
      </c>
      <c r="DO61" s="51">
        <v>100</v>
      </c>
      <c r="DP61" s="52">
        <f t="shared" si="23"/>
        <v>23.120000000000005</v>
      </c>
      <c r="DQ61" s="139">
        <f>DP61*AUXILIAR!$B$67</f>
        <v>46240000.000000007</v>
      </c>
      <c r="DR61" s="5"/>
      <c r="DS61" s="341"/>
      <c r="DT61" s="128"/>
      <c r="DU61" s="5"/>
      <c r="DV61" s="5"/>
      <c r="DW61" s="5"/>
      <c r="DX61" s="5"/>
      <c r="DY61" s="5"/>
      <c r="DZ61" s="5"/>
      <c r="EA61" s="5"/>
      <c r="EB61" s="5"/>
      <c r="EC61" s="5"/>
      <c r="ED61" s="5"/>
      <c r="EE61" s="5"/>
      <c r="EF61" s="5"/>
      <c r="EG61" s="5"/>
      <c r="EH61" s="5"/>
      <c r="EI61" s="5"/>
      <c r="EJ61" s="5"/>
      <c r="EK61" s="5"/>
      <c r="EL61" s="5"/>
      <c r="EM61" s="5"/>
      <c r="EN61" s="5"/>
      <c r="EO61" s="5"/>
      <c r="EP61" s="341"/>
      <c r="EQ61" s="333"/>
    </row>
    <row r="62" spans="1:147" ht="15">
      <c r="A62" s="8" t="s">
        <v>33</v>
      </c>
      <c r="B62" s="8" t="s">
        <v>12</v>
      </c>
      <c r="C62" s="8">
        <v>1</v>
      </c>
      <c r="D62" s="199">
        <v>101</v>
      </c>
      <c r="E62" s="118" t="s">
        <v>186</v>
      </c>
      <c r="F62" s="118" t="s">
        <v>108</v>
      </c>
      <c r="G62" s="195" t="s">
        <v>34</v>
      </c>
      <c r="H62" s="307" t="s">
        <v>188</v>
      </c>
      <c r="I62" s="128"/>
      <c r="J62" s="5"/>
      <c r="K62" s="5"/>
      <c r="L62" s="5"/>
      <c r="M62" s="5"/>
      <c r="N62" s="5"/>
      <c r="O62" s="5"/>
      <c r="P62" s="5"/>
      <c r="Q62" s="5"/>
      <c r="R62" s="5"/>
      <c r="S62" s="5"/>
      <c r="T62" s="5"/>
      <c r="U62" s="5"/>
      <c r="V62" s="5"/>
      <c r="W62" s="51" t="s">
        <v>405</v>
      </c>
      <c r="X62" s="51">
        <v>395.2</v>
      </c>
      <c r="Y62" s="51">
        <v>396.63</v>
      </c>
      <c r="Z62" s="51">
        <f t="shared" si="20"/>
        <v>1.4300000000000068</v>
      </c>
      <c r="AA62" s="52">
        <v>100</v>
      </c>
      <c r="AB62" s="52">
        <f t="shared" si="21"/>
        <v>1.4300000000000068</v>
      </c>
      <c r="AC62" s="139">
        <f>AB62*AUXILIAR!$B$50</f>
        <v>4290000.0000000205</v>
      </c>
      <c r="AD62" s="5"/>
      <c r="AE62" s="341"/>
      <c r="AF62" s="128"/>
      <c r="AG62" s="5"/>
      <c r="AH62" s="5"/>
      <c r="AI62" s="5"/>
      <c r="AJ62" s="5"/>
      <c r="AK62" s="5"/>
      <c r="AL62" s="5"/>
      <c r="AM62" s="5"/>
      <c r="AN62" s="5"/>
      <c r="AO62" s="5"/>
      <c r="AP62" s="5"/>
      <c r="AQ62" s="5"/>
      <c r="AR62" s="5"/>
      <c r="AS62" s="5"/>
      <c r="AT62" s="5"/>
      <c r="AU62" s="5"/>
      <c r="AV62" s="5"/>
      <c r="AW62" s="5"/>
      <c r="AX62" s="5"/>
      <c r="AY62" s="145"/>
      <c r="AZ62" s="5"/>
      <c r="BA62" s="5"/>
      <c r="BB62" s="341"/>
      <c r="BC62" s="128"/>
      <c r="BD62" s="5"/>
      <c r="BE62" s="5"/>
      <c r="BF62" s="5"/>
      <c r="BG62" s="5"/>
      <c r="BH62" s="5"/>
      <c r="BI62" s="5"/>
      <c r="BJ62" s="5"/>
      <c r="BK62" s="5"/>
      <c r="BL62" s="5"/>
      <c r="BM62" s="5"/>
      <c r="BN62" s="5"/>
      <c r="BO62" s="5"/>
      <c r="BP62" s="5"/>
      <c r="BQ62" s="5"/>
      <c r="BR62" s="5"/>
      <c r="BS62" s="5"/>
      <c r="BT62" s="5"/>
      <c r="BU62" s="5"/>
      <c r="BV62" s="5"/>
      <c r="BW62" s="5"/>
      <c r="BX62" s="5"/>
      <c r="BY62" s="341"/>
      <c r="BZ62" s="128"/>
      <c r="CA62" s="5"/>
      <c r="CB62" s="5"/>
      <c r="CC62" s="5"/>
      <c r="CD62" s="5"/>
      <c r="CE62" s="5"/>
      <c r="CF62" s="5"/>
      <c r="CG62" s="5"/>
      <c r="CH62" s="5"/>
      <c r="CI62" s="5"/>
      <c r="CJ62" s="5"/>
      <c r="CK62" s="5"/>
      <c r="CL62" s="5"/>
      <c r="CM62" s="5"/>
      <c r="CN62" s="5"/>
      <c r="CO62" s="5"/>
      <c r="CP62" s="5"/>
      <c r="CQ62" s="5"/>
      <c r="CR62" s="5"/>
      <c r="CS62" s="5"/>
      <c r="CT62" s="5"/>
      <c r="CU62" s="5"/>
      <c r="CV62" s="341"/>
      <c r="CW62" s="128"/>
      <c r="CX62" s="5"/>
      <c r="CY62" s="5"/>
      <c r="CZ62" s="5"/>
      <c r="DA62" s="5"/>
      <c r="DB62" s="5"/>
      <c r="DC62" s="5"/>
      <c r="DD62" s="5"/>
      <c r="DE62" s="5"/>
      <c r="DF62" s="5"/>
      <c r="DG62" s="5"/>
      <c r="DH62" s="5"/>
      <c r="DI62" s="5"/>
      <c r="DJ62" s="5"/>
      <c r="DK62" s="57"/>
      <c r="DL62" s="57"/>
      <c r="DM62" s="57"/>
      <c r="DN62" s="57"/>
      <c r="DO62" s="57"/>
      <c r="DP62" s="56"/>
      <c r="DQ62" s="5"/>
      <c r="DR62" s="5"/>
      <c r="DS62" s="341"/>
      <c r="DT62" s="128"/>
      <c r="DU62" s="5"/>
      <c r="DV62" s="5"/>
      <c r="DW62" s="5"/>
      <c r="DX62" s="5"/>
      <c r="DY62" s="5"/>
      <c r="DZ62" s="5"/>
      <c r="EA62" s="5"/>
      <c r="EB62" s="5"/>
      <c r="EC62" s="5"/>
      <c r="ED62" s="5"/>
      <c r="EE62" s="5"/>
      <c r="EF62" s="5"/>
      <c r="EG62" s="5"/>
      <c r="EH62" s="5"/>
      <c r="EI62" s="5"/>
      <c r="EJ62" s="5"/>
      <c r="EK62" s="5"/>
      <c r="EL62" s="5"/>
      <c r="EM62" s="5"/>
      <c r="EN62" s="5"/>
      <c r="EO62" s="5"/>
      <c r="EP62" s="341"/>
      <c r="EQ62" s="333"/>
    </row>
    <row r="63" spans="1:147" ht="15">
      <c r="A63" s="8" t="s">
        <v>33</v>
      </c>
      <c r="B63" s="8" t="s">
        <v>12</v>
      </c>
      <c r="C63" s="8">
        <v>1</v>
      </c>
      <c r="D63" s="199">
        <v>101</v>
      </c>
      <c r="E63" s="118" t="s">
        <v>186</v>
      </c>
      <c r="F63" s="118" t="s">
        <v>108</v>
      </c>
      <c r="G63" s="195" t="s">
        <v>34</v>
      </c>
      <c r="H63" s="307" t="s">
        <v>188</v>
      </c>
      <c r="I63" s="128"/>
      <c r="J63" s="5"/>
      <c r="K63" s="5"/>
      <c r="L63" s="5"/>
      <c r="M63" s="5"/>
      <c r="N63" s="5"/>
      <c r="O63" s="5"/>
      <c r="P63" s="5"/>
      <c r="Q63" s="5"/>
      <c r="R63" s="5"/>
      <c r="S63" s="5"/>
      <c r="T63" s="5"/>
      <c r="U63" s="5"/>
      <c r="V63" s="5"/>
      <c r="W63" s="51" t="s">
        <v>405</v>
      </c>
      <c r="X63" s="51">
        <v>438.1</v>
      </c>
      <c r="Y63" s="51">
        <v>439.1</v>
      </c>
      <c r="Z63" s="51">
        <f t="shared" si="20"/>
        <v>1</v>
      </c>
      <c r="AA63" s="52">
        <v>100</v>
      </c>
      <c r="AB63" s="52">
        <f t="shared" si="21"/>
        <v>1</v>
      </c>
      <c r="AC63" s="139">
        <f>AB63*AUXILIAR!$B$50</f>
        <v>3000000</v>
      </c>
      <c r="AD63" s="5"/>
      <c r="AE63" s="341"/>
      <c r="AF63" s="128"/>
      <c r="AG63" s="5"/>
      <c r="AH63" s="5"/>
      <c r="AI63" s="5"/>
      <c r="AJ63" s="5"/>
      <c r="AK63" s="5"/>
      <c r="AL63" s="5"/>
      <c r="AM63" s="5"/>
      <c r="AN63" s="5"/>
      <c r="AO63" s="5"/>
      <c r="AP63" s="5"/>
      <c r="AQ63" s="5"/>
      <c r="AR63" s="5"/>
      <c r="AS63" s="5"/>
      <c r="AT63" s="5"/>
      <c r="AU63" s="5"/>
      <c r="AV63" s="5"/>
      <c r="AW63" s="5"/>
      <c r="AX63" s="5"/>
      <c r="AY63" s="145"/>
      <c r="AZ63" s="5"/>
      <c r="BA63" s="5"/>
      <c r="BB63" s="341"/>
      <c r="BC63" s="128"/>
      <c r="BD63" s="5"/>
      <c r="BE63" s="5"/>
      <c r="BF63" s="5"/>
      <c r="BG63" s="5"/>
      <c r="BH63" s="5"/>
      <c r="BI63" s="5"/>
      <c r="BJ63" s="5"/>
      <c r="BK63" s="5"/>
      <c r="BL63" s="5"/>
      <c r="BM63" s="5"/>
      <c r="BN63" s="5"/>
      <c r="BO63" s="5"/>
      <c r="BP63" s="5"/>
      <c r="BQ63" s="5"/>
      <c r="BR63" s="5"/>
      <c r="BS63" s="5"/>
      <c r="BT63" s="5"/>
      <c r="BU63" s="5"/>
      <c r="BV63" s="5"/>
      <c r="BW63" s="5"/>
      <c r="BX63" s="5"/>
      <c r="BY63" s="341"/>
      <c r="BZ63" s="128"/>
      <c r="CA63" s="5"/>
      <c r="CB63" s="5"/>
      <c r="CC63" s="5"/>
      <c r="CD63" s="5"/>
      <c r="CE63" s="5"/>
      <c r="CF63" s="5"/>
      <c r="CG63" s="5"/>
      <c r="CH63" s="5"/>
      <c r="CI63" s="5"/>
      <c r="CJ63" s="5"/>
      <c r="CK63" s="5"/>
      <c r="CL63" s="5"/>
      <c r="CM63" s="5"/>
      <c r="CN63" s="5"/>
      <c r="CO63" s="5"/>
      <c r="CP63" s="5"/>
      <c r="CQ63" s="5"/>
      <c r="CR63" s="5"/>
      <c r="CS63" s="5"/>
      <c r="CT63" s="5"/>
      <c r="CU63" s="5"/>
      <c r="CV63" s="341"/>
      <c r="CW63" s="128"/>
      <c r="CX63" s="5"/>
      <c r="CY63" s="5"/>
      <c r="CZ63" s="5"/>
      <c r="DA63" s="5"/>
      <c r="DB63" s="5"/>
      <c r="DC63" s="5"/>
      <c r="DD63" s="5"/>
      <c r="DE63" s="5"/>
      <c r="DF63" s="5"/>
      <c r="DG63" s="5"/>
      <c r="DH63" s="5"/>
      <c r="DI63" s="5"/>
      <c r="DJ63" s="5"/>
      <c r="DK63" s="5"/>
      <c r="DL63" s="5"/>
      <c r="DM63" s="5"/>
      <c r="DN63" s="5"/>
      <c r="DO63" s="5"/>
      <c r="DP63" s="5"/>
      <c r="DQ63" s="5"/>
      <c r="DR63" s="5"/>
      <c r="DS63" s="341"/>
      <c r="DT63" s="128"/>
      <c r="DU63" s="5"/>
      <c r="DV63" s="5"/>
      <c r="DW63" s="5"/>
      <c r="DX63" s="5"/>
      <c r="DY63" s="5"/>
      <c r="DZ63" s="5"/>
      <c r="EA63" s="5"/>
      <c r="EB63" s="5"/>
      <c r="EC63" s="5"/>
      <c r="ED63" s="5"/>
      <c r="EE63" s="5"/>
      <c r="EF63" s="5"/>
      <c r="EG63" s="5"/>
      <c r="EH63" s="5"/>
      <c r="EI63" s="5"/>
      <c r="EJ63" s="5"/>
      <c r="EK63" s="5"/>
      <c r="EL63" s="5"/>
      <c r="EM63" s="5"/>
      <c r="EN63" s="5"/>
      <c r="EO63" s="5"/>
      <c r="EP63" s="341"/>
      <c r="EQ63" s="333"/>
    </row>
    <row r="64" spans="1:147" ht="15">
      <c r="A64" s="8" t="s">
        <v>33</v>
      </c>
      <c r="B64" s="8" t="s">
        <v>12</v>
      </c>
      <c r="C64" s="8">
        <v>1</v>
      </c>
      <c r="D64" s="199">
        <v>101</v>
      </c>
      <c r="E64" s="118" t="s">
        <v>186</v>
      </c>
      <c r="F64" s="118" t="s">
        <v>108</v>
      </c>
      <c r="G64" s="195" t="s">
        <v>34</v>
      </c>
      <c r="H64" s="307" t="s">
        <v>188</v>
      </c>
      <c r="I64" s="128"/>
      <c r="J64" s="5"/>
      <c r="K64" s="5"/>
      <c r="L64" s="5"/>
      <c r="M64" s="5"/>
      <c r="N64" s="5"/>
      <c r="O64" s="5"/>
      <c r="P64" s="5"/>
      <c r="Q64" s="5"/>
      <c r="R64" s="5"/>
      <c r="S64" s="5"/>
      <c r="T64" s="5"/>
      <c r="U64" s="5"/>
      <c r="V64" s="5"/>
      <c r="W64" s="51" t="s">
        <v>405</v>
      </c>
      <c r="X64" s="51">
        <v>447.2</v>
      </c>
      <c r="Y64" s="51">
        <v>448.2</v>
      </c>
      <c r="Z64" s="51">
        <f t="shared" si="20"/>
        <v>1</v>
      </c>
      <c r="AA64" s="52">
        <v>100</v>
      </c>
      <c r="AB64" s="52">
        <f t="shared" si="21"/>
        <v>1</v>
      </c>
      <c r="AC64" s="139">
        <f>AB64*AUXILIAR!$B$50</f>
        <v>3000000</v>
      </c>
      <c r="AD64" s="5"/>
      <c r="AE64" s="341"/>
      <c r="AF64" s="128"/>
      <c r="AG64" s="5"/>
      <c r="AH64" s="5"/>
      <c r="AI64" s="5"/>
      <c r="AJ64" s="5"/>
      <c r="AK64" s="5"/>
      <c r="AL64" s="5"/>
      <c r="AM64" s="5"/>
      <c r="AN64" s="5"/>
      <c r="AO64" s="5"/>
      <c r="AP64" s="5"/>
      <c r="AQ64" s="5"/>
      <c r="AR64" s="5"/>
      <c r="AS64" s="5"/>
      <c r="AT64" s="5"/>
      <c r="AU64" s="5"/>
      <c r="AV64" s="5"/>
      <c r="AW64" s="5"/>
      <c r="AX64" s="5"/>
      <c r="AY64" s="145"/>
      <c r="AZ64" s="5"/>
      <c r="BA64" s="5"/>
      <c r="BB64" s="341"/>
      <c r="BC64" s="128"/>
      <c r="BD64" s="5"/>
      <c r="BE64" s="5"/>
      <c r="BF64" s="5"/>
      <c r="BG64" s="5"/>
      <c r="BH64" s="5"/>
      <c r="BI64" s="5"/>
      <c r="BJ64" s="5"/>
      <c r="BK64" s="5"/>
      <c r="BL64" s="5"/>
      <c r="BM64" s="5"/>
      <c r="BN64" s="5"/>
      <c r="BO64" s="5"/>
      <c r="BP64" s="5"/>
      <c r="BQ64" s="5"/>
      <c r="BR64" s="5"/>
      <c r="BS64" s="5"/>
      <c r="BT64" s="5"/>
      <c r="BU64" s="5"/>
      <c r="BV64" s="5"/>
      <c r="BW64" s="5"/>
      <c r="BX64" s="5"/>
      <c r="BY64" s="341"/>
      <c r="BZ64" s="128"/>
      <c r="CA64" s="5"/>
      <c r="CB64" s="5"/>
      <c r="CC64" s="5"/>
      <c r="CD64" s="5"/>
      <c r="CE64" s="5"/>
      <c r="CF64" s="5"/>
      <c r="CG64" s="5"/>
      <c r="CH64" s="5"/>
      <c r="CI64" s="5"/>
      <c r="CJ64" s="5"/>
      <c r="CK64" s="5"/>
      <c r="CL64" s="5"/>
      <c r="CM64" s="5"/>
      <c r="CN64" s="5"/>
      <c r="CO64" s="5"/>
      <c r="CP64" s="5"/>
      <c r="CQ64" s="5"/>
      <c r="CR64" s="5"/>
      <c r="CS64" s="5"/>
      <c r="CT64" s="5"/>
      <c r="CU64" s="5"/>
      <c r="CV64" s="341"/>
      <c r="CW64" s="128"/>
      <c r="CX64" s="5"/>
      <c r="CY64" s="5"/>
      <c r="CZ64" s="5"/>
      <c r="DA64" s="5"/>
      <c r="DB64" s="5"/>
      <c r="DC64" s="5"/>
      <c r="DD64" s="5"/>
      <c r="DE64" s="5"/>
      <c r="DF64" s="5"/>
      <c r="DG64" s="5"/>
      <c r="DH64" s="5"/>
      <c r="DI64" s="5"/>
      <c r="DJ64" s="5"/>
      <c r="DK64" s="5"/>
      <c r="DL64" s="5"/>
      <c r="DM64" s="5"/>
      <c r="DN64" s="5"/>
      <c r="DO64" s="5"/>
      <c r="DP64" s="5"/>
      <c r="DQ64" s="5"/>
      <c r="DR64" s="5"/>
      <c r="DS64" s="341"/>
      <c r="DT64" s="128"/>
      <c r="DU64" s="5"/>
      <c r="DV64" s="5"/>
      <c r="DW64" s="5"/>
      <c r="DX64" s="5"/>
      <c r="DY64" s="5"/>
      <c r="DZ64" s="5"/>
      <c r="EA64" s="5"/>
      <c r="EB64" s="5"/>
      <c r="EC64" s="5"/>
      <c r="ED64" s="5"/>
      <c r="EE64" s="5"/>
      <c r="EF64" s="5"/>
      <c r="EG64" s="5"/>
      <c r="EH64" s="5"/>
      <c r="EI64" s="5"/>
      <c r="EJ64" s="5"/>
      <c r="EK64" s="5"/>
      <c r="EL64" s="5"/>
      <c r="EM64" s="5"/>
      <c r="EN64" s="5"/>
      <c r="EO64" s="5"/>
      <c r="EP64" s="341"/>
      <c r="EQ64" s="333"/>
    </row>
    <row r="65" spans="1:147" ht="15">
      <c r="A65" s="8" t="s">
        <v>33</v>
      </c>
      <c r="B65" s="8" t="s">
        <v>12</v>
      </c>
      <c r="C65" s="8">
        <v>1</v>
      </c>
      <c r="D65" s="199">
        <v>101</v>
      </c>
      <c r="E65" s="118" t="s">
        <v>186</v>
      </c>
      <c r="F65" s="118" t="s">
        <v>108</v>
      </c>
      <c r="G65" s="195" t="s">
        <v>34</v>
      </c>
      <c r="H65" s="307" t="s">
        <v>188</v>
      </c>
      <c r="I65" s="128"/>
      <c r="J65" s="5"/>
      <c r="K65" s="5"/>
      <c r="L65" s="5"/>
      <c r="M65" s="5"/>
      <c r="N65" s="5"/>
      <c r="O65" s="5"/>
      <c r="P65" s="5"/>
      <c r="Q65" s="5"/>
      <c r="R65" s="5"/>
      <c r="S65" s="5"/>
      <c r="T65" s="5"/>
      <c r="U65" s="5"/>
      <c r="V65" s="5"/>
      <c r="W65" s="51" t="s">
        <v>405</v>
      </c>
      <c r="X65" s="51">
        <v>459.7</v>
      </c>
      <c r="Y65" s="51">
        <v>460.15</v>
      </c>
      <c r="Z65" s="51">
        <f t="shared" si="20"/>
        <v>0.44999999999998863</v>
      </c>
      <c r="AA65" s="52">
        <v>100</v>
      </c>
      <c r="AB65" s="52">
        <f t="shared" si="21"/>
        <v>0.44999999999998863</v>
      </c>
      <c r="AC65" s="139">
        <f>AB65*AUXILIAR!$B$50</f>
        <v>1349999.999999966</v>
      </c>
      <c r="AD65" s="5"/>
      <c r="AE65" s="341"/>
      <c r="AF65" s="128"/>
      <c r="AG65" s="5"/>
      <c r="AH65" s="5"/>
      <c r="AI65" s="5"/>
      <c r="AJ65" s="5"/>
      <c r="AK65" s="5"/>
      <c r="AL65" s="5"/>
      <c r="AM65" s="5"/>
      <c r="AN65" s="5"/>
      <c r="AO65" s="5"/>
      <c r="AP65" s="5"/>
      <c r="AQ65" s="5"/>
      <c r="AR65" s="5"/>
      <c r="AS65" s="5"/>
      <c r="AT65" s="5"/>
      <c r="AU65" s="5"/>
      <c r="AV65" s="5"/>
      <c r="AW65" s="5"/>
      <c r="AX65" s="5"/>
      <c r="AY65" s="145"/>
      <c r="AZ65" s="5"/>
      <c r="BA65" s="5"/>
      <c r="BB65" s="341"/>
      <c r="BC65" s="128"/>
      <c r="BD65" s="5"/>
      <c r="BE65" s="5"/>
      <c r="BF65" s="5"/>
      <c r="BG65" s="5"/>
      <c r="BH65" s="5"/>
      <c r="BI65" s="5"/>
      <c r="BJ65" s="5"/>
      <c r="BK65" s="5"/>
      <c r="BL65" s="5"/>
      <c r="BM65" s="5"/>
      <c r="BN65" s="5"/>
      <c r="BO65" s="5"/>
      <c r="BP65" s="5"/>
      <c r="BQ65" s="5"/>
      <c r="BR65" s="5"/>
      <c r="BS65" s="5"/>
      <c r="BT65" s="5"/>
      <c r="BU65" s="5"/>
      <c r="BV65" s="5"/>
      <c r="BW65" s="5"/>
      <c r="BX65" s="5"/>
      <c r="BY65" s="341"/>
      <c r="BZ65" s="128"/>
      <c r="CA65" s="5"/>
      <c r="CB65" s="5"/>
      <c r="CC65" s="5"/>
      <c r="CD65" s="5"/>
      <c r="CE65" s="5"/>
      <c r="CF65" s="5"/>
      <c r="CG65" s="5"/>
      <c r="CH65" s="5"/>
      <c r="CI65" s="5"/>
      <c r="CJ65" s="5"/>
      <c r="CK65" s="5"/>
      <c r="CL65" s="5"/>
      <c r="CM65" s="5"/>
      <c r="CN65" s="5"/>
      <c r="CO65" s="5"/>
      <c r="CP65" s="5"/>
      <c r="CQ65" s="5"/>
      <c r="CR65" s="5"/>
      <c r="CS65" s="5"/>
      <c r="CT65" s="5"/>
      <c r="CU65" s="5"/>
      <c r="CV65" s="341"/>
      <c r="CW65" s="128"/>
      <c r="CX65" s="5"/>
      <c r="CY65" s="5"/>
      <c r="CZ65" s="5"/>
      <c r="DA65" s="5"/>
      <c r="DB65" s="5"/>
      <c r="DC65" s="5"/>
      <c r="DD65" s="5"/>
      <c r="DE65" s="5"/>
      <c r="DF65" s="5"/>
      <c r="DG65" s="5"/>
      <c r="DH65" s="5"/>
      <c r="DI65" s="5"/>
      <c r="DJ65" s="5"/>
      <c r="DK65" s="5"/>
      <c r="DL65" s="5"/>
      <c r="DM65" s="5"/>
      <c r="DN65" s="5"/>
      <c r="DO65" s="5"/>
      <c r="DP65" s="5"/>
      <c r="DQ65" s="5"/>
      <c r="DR65" s="5"/>
      <c r="DS65" s="341"/>
      <c r="DT65" s="128"/>
      <c r="DU65" s="5"/>
      <c r="DV65" s="5"/>
      <c r="DW65" s="5"/>
      <c r="DX65" s="5"/>
      <c r="DY65" s="5"/>
      <c r="DZ65" s="5"/>
      <c r="EA65" s="5"/>
      <c r="EB65" s="5"/>
      <c r="EC65" s="5"/>
      <c r="ED65" s="5"/>
      <c r="EE65" s="5"/>
      <c r="EF65" s="5"/>
      <c r="EG65" s="5"/>
      <c r="EH65" s="5"/>
      <c r="EI65" s="5"/>
      <c r="EJ65" s="5"/>
      <c r="EK65" s="5"/>
      <c r="EL65" s="5"/>
      <c r="EM65" s="5"/>
      <c r="EN65" s="5"/>
      <c r="EO65" s="5"/>
      <c r="EP65" s="341"/>
      <c r="EQ65" s="333"/>
    </row>
    <row r="66" spans="1:147" ht="15">
      <c r="A66" s="8" t="s">
        <v>33</v>
      </c>
      <c r="B66" s="8" t="s">
        <v>12</v>
      </c>
      <c r="C66" s="8">
        <v>1</v>
      </c>
      <c r="D66" s="199">
        <v>101</v>
      </c>
      <c r="E66" s="118" t="s">
        <v>186</v>
      </c>
      <c r="F66" s="118" t="s">
        <v>108</v>
      </c>
      <c r="G66" s="195" t="s">
        <v>34</v>
      </c>
      <c r="H66" s="307" t="s">
        <v>188</v>
      </c>
      <c r="I66" s="128"/>
      <c r="J66" s="5"/>
      <c r="K66" s="5"/>
      <c r="L66" s="5"/>
      <c r="M66" s="5"/>
      <c r="N66" s="5"/>
      <c r="O66" s="5"/>
      <c r="P66" s="5"/>
      <c r="Q66" s="5"/>
      <c r="R66" s="5"/>
      <c r="S66" s="5"/>
      <c r="T66" s="5"/>
      <c r="U66" s="5"/>
      <c r="V66" s="5"/>
      <c r="W66" s="51" t="s">
        <v>406</v>
      </c>
      <c r="X66" s="51">
        <v>458</v>
      </c>
      <c r="Y66" s="51">
        <v>456</v>
      </c>
      <c r="Z66" s="51">
        <f>-(Y66-X66)</f>
        <v>2</v>
      </c>
      <c r="AA66" s="52">
        <v>100</v>
      </c>
      <c r="AB66" s="52">
        <f t="shared" si="21"/>
        <v>2</v>
      </c>
      <c r="AC66" s="139">
        <f>AB66*AUXILIAR!$B$50</f>
        <v>6000000</v>
      </c>
      <c r="AD66" s="5"/>
      <c r="AE66" s="341"/>
      <c r="AF66" s="128"/>
      <c r="AG66" s="5"/>
      <c r="AH66" s="5"/>
      <c r="AI66" s="5"/>
      <c r="AJ66" s="5"/>
      <c r="AK66" s="5"/>
      <c r="AL66" s="5"/>
      <c r="AM66" s="5"/>
      <c r="AN66" s="5"/>
      <c r="AO66" s="5"/>
      <c r="AP66" s="5"/>
      <c r="AQ66" s="5"/>
      <c r="AR66" s="5"/>
      <c r="AS66" s="5"/>
      <c r="AT66" s="5"/>
      <c r="AU66" s="5"/>
      <c r="AV66" s="5"/>
      <c r="AW66" s="5"/>
      <c r="AX66" s="5"/>
      <c r="AY66" s="145"/>
      <c r="AZ66" s="5"/>
      <c r="BA66" s="5"/>
      <c r="BB66" s="341"/>
      <c r="BC66" s="128"/>
      <c r="BD66" s="5"/>
      <c r="BE66" s="5"/>
      <c r="BF66" s="5"/>
      <c r="BG66" s="5"/>
      <c r="BH66" s="5"/>
      <c r="BI66" s="5"/>
      <c r="BJ66" s="5"/>
      <c r="BK66" s="5"/>
      <c r="BL66" s="5"/>
      <c r="BM66" s="5"/>
      <c r="BN66" s="5"/>
      <c r="BO66" s="5"/>
      <c r="BP66" s="5"/>
      <c r="BQ66" s="5"/>
      <c r="BR66" s="5"/>
      <c r="BS66" s="5"/>
      <c r="BT66" s="5"/>
      <c r="BU66" s="5"/>
      <c r="BV66" s="5"/>
      <c r="BW66" s="5"/>
      <c r="BX66" s="5"/>
      <c r="BY66" s="341"/>
      <c r="BZ66" s="128"/>
      <c r="CA66" s="5"/>
      <c r="CB66" s="5"/>
      <c r="CC66" s="5"/>
      <c r="CD66" s="5"/>
      <c r="CE66" s="5"/>
      <c r="CF66" s="5"/>
      <c r="CG66" s="5"/>
      <c r="CH66" s="5"/>
      <c r="CI66" s="5"/>
      <c r="CJ66" s="5"/>
      <c r="CK66" s="5"/>
      <c r="CL66" s="5"/>
      <c r="CM66" s="5"/>
      <c r="CN66" s="5"/>
      <c r="CO66" s="5"/>
      <c r="CP66" s="5"/>
      <c r="CQ66" s="5"/>
      <c r="CR66" s="5"/>
      <c r="CS66" s="5"/>
      <c r="CT66" s="5"/>
      <c r="CU66" s="5"/>
      <c r="CV66" s="341"/>
      <c r="CW66" s="128"/>
      <c r="CX66" s="5"/>
      <c r="CY66" s="5"/>
      <c r="CZ66" s="5"/>
      <c r="DA66" s="5"/>
      <c r="DB66" s="5"/>
      <c r="DC66" s="5"/>
      <c r="DD66" s="5"/>
      <c r="DE66" s="5"/>
      <c r="DF66" s="5"/>
      <c r="DG66" s="5"/>
      <c r="DH66" s="5"/>
      <c r="DI66" s="5"/>
      <c r="DJ66" s="5"/>
      <c r="DK66" s="5"/>
      <c r="DL66" s="5"/>
      <c r="DM66" s="5"/>
      <c r="DN66" s="5"/>
      <c r="DO66" s="5"/>
      <c r="DP66" s="5"/>
      <c r="DQ66" s="5"/>
      <c r="DR66" s="5"/>
      <c r="DS66" s="341"/>
      <c r="DT66" s="128"/>
      <c r="DU66" s="5"/>
      <c r="DV66" s="5"/>
      <c r="DW66" s="5"/>
      <c r="DX66" s="5"/>
      <c r="DY66" s="5"/>
      <c r="DZ66" s="5"/>
      <c r="EA66" s="5"/>
      <c r="EB66" s="5"/>
      <c r="EC66" s="5"/>
      <c r="ED66" s="5"/>
      <c r="EE66" s="5"/>
      <c r="EF66" s="5"/>
      <c r="EG66" s="5"/>
      <c r="EH66" s="5"/>
      <c r="EI66" s="5"/>
      <c r="EJ66" s="5"/>
      <c r="EK66" s="5"/>
      <c r="EL66" s="5"/>
      <c r="EM66" s="5"/>
      <c r="EN66" s="5"/>
      <c r="EO66" s="5"/>
      <c r="EP66" s="341"/>
      <c r="EQ66" s="333"/>
    </row>
    <row r="67" spans="1:147" ht="15">
      <c r="A67" s="8" t="s">
        <v>33</v>
      </c>
      <c r="B67" s="8" t="s">
        <v>12</v>
      </c>
      <c r="C67" s="8">
        <v>1</v>
      </c>
      <c r="D67" s="199">
        <v>101</v>
      </c>
      <c r="E67" s="118" t="s">
        <v>186</v>
      </c>
      <c r="F67" s="118" t="s">
        <v>108</v>
      </c>
      <c r="G67" s="195" t="s">
        <v>34</v>
      </c>
      <c r="H67" s="307" t="s">
        <v>188</v>
      </c>
      <c r="I67" s="128"/>
      <c r="J67" s="5"/>
      <c r="K67" s="5"/>
      <c r="L67" s="5"/>
      <c r="M67" s="5"/>
      <c r="N67" s="5"/>
      <c r="O67" s="5"/>
      <c r="P67" s="5"/>
      <c r="Q67" s="5"/>
      <c r="R67" s="5"/>
      <c r="S67" s="5"/>
      <c r="T67" s="5"/>
      <c r="U67" s="5"/>
      <c r="V67" s="5"/>
      <c r="W67" s="51" t="s">
        <v>406</v>
      </c>
      <c r="X67" s="51">
        <v>448.2</v>
      </c>
      <c r="Y67" s="51">
        <v>447.2</v>
      </c>
      <c r="Z67" s="51">
        <f>-(Y67-X67)</f>
        <v>1</v>
      </c>
      <c r="AA67" s="52">
        <v>100</v>
      </c>
      <c r="AB67" s="52">
        <f t="shared" si="21"/>
        <v>1</v>
      </c>
      <c r="AC67" s="139">
        <f>AB67*AUXILIAR!$B$50</f>
        <v>3000000</v>
      </c>
      <c r="AD67" s="5"/>
      <c r="AE67" s="341"/>
      <c r="AF67" s="128"/>
      <c r="AG67" s="5"/>
      <c r="AH67" s="5"/>
      <c r="AI67" s="5"/>
      <c r="AJ67" s="5"/>
      <c r="AK67" s="5"/>
      <c r="AL67" s="5"/>
      <c r="AM67" s="5"/>
      <c r="AN67" s="5"/>
      <c r="AO67" s="5"/>
      <c r="AP67" s="5"/>
      <c r="AQ67" s="5"/>
      <c r="AR67" s="5"/>
      <c r="AS67" s="5"/>
      <c r="AT67" s="5"/>
      <c r="AU67" s="5"/>
      <c r="AV67" s="5"/>
      <c r="AW67" s="5"/>
      <c r="AX67" s="5"/>
      <c r="AY67" s="145"/>
      <c r="AZ67" s="5"/>
      <c r="BA67" s="5"/>
      <c r="BB67" s="341"/>
      <c r="BC67" s="128"/>
      <c r="BD67" s="5"/>
      <c r="BE67" s="5"/>
      <c r="BF67" s="5"/>
      <c r="BG67" s="5"/>
      <c r="BH67" s="5"/>
      <c r="BI67" s="5"/>
      <c r="BJ67" s="5"/>
      <c r="BK67" s="5"/>
      <c r="BL67" s="5"/>
      <c r="BM67" s="5"/>
      <c r="BN67" s="5"/>
      <c r="BO67" s="5"/>
      <c r="BP67" s="5"/>
      <c r="BQ67" s="5"/>
      <c r="BR67" s="5"/>
      <c r="BS67" s="5"/>
      <c r="BT67" s="5"/>
      <c r="BU67" s="5"/>
      <c r="BV67" s="5"/>
      <c r="BW67" s="5"/>
      <c r="BX67" s="5"/>
      <c r="BY67" s="341"/>
      <c r="BZ67" s="128"/>
      <c r="CA67" s="5"/>
      <c r="CB67" s="5"/>
      <c r="CC67" s="5"/>
      <c r="CD67" s="5"/>
      <c r="CE67" s="5"/>
      <c r="CF67" s="5"/>
      <c r="CG67" s="5"/>
      <c r="CH67" s="5"/>
      <c r="CI67" s="5"/>
      <c r="CJ67" s="5"/>
      <c r="CK67" s="5"/>
      <c r="CL67" s="5"/>
      <c r="CM67" s="5"/>
      <c r="CN67" s="5"/>
      <c r="CO67" s="5"/>
      <c r="CP67" s="5"/>
      <c r="CQ67" s="5"/>
      <c r="CR67" s="5"/>
      <c r="CS67" s="5"/>
      <c r="CT67" s="5"/>
      <c r="CU67" s="5"/>
      <c r="CV67" s="341"/>
      <c r="CW67" s="128"/>
      <c r="CX67" s="5"/>
      <c r="CY67" s="5"/>
      <c r="CZ67" s="5"/>
      <c r="DA67" s="5"/>
      <c r="DB67" s="5"/>
      <c r="DC67" s="5"/>
      <c r="DD67" s="5"/>
      <c r="DE67" s="5"/>
      <c r="DF67" s="5"/>
      <c r="DG67" s="5"/>
      <c r="DH67" s="5"/>
      <c r="DI67" s="5"/>
      <c r="DJ67" s="5"/>
      <c r="DK67" s="5"/>
      <c r="DL67" s="5"/>
      <c r="DM67" s="5"/>
      <c r="DN67" s="5"/>
      <c r="DO67" s="5"/>
      <c r="DP67" s="5"/>
      <c r="DQ67" s="5"/>
      <c r="DR67" s="5"/>
      <c r="DS67" s="341"/>
      <c r="DT67" s="128"/>
      <c r="DU67" s="5"/>
      <c r="DV67" s="5"/>
      <c r="DW67" s="5"/>
      <c r="DX67" s="5"/>
      <c r="DY67" s="5"/>
      <c r="DZ67" s="5"/>
      <c r="EA67" s="5"/>
      <c r="EB67" s="5"/>
      <c r="EC67" s="5"/>
      <c r="ED67" s="5"/>
      <c r="EE67" s="5"/>
      <c r="EF67" s="5"/>
      <c r="EG67" s="5"/>
      <c r="EH67" s="5"/>
      <c r="EI67" s="5"/>
      <c r="EJ67" s="5"/>
      <c r="EK67" s="5"/>
      <c r="EL67" s="5"/>
      <c r="EM67" s="5"/>
      <c r="EN67" s="5"/>
      <c r="EO67" s="5"/>
      <c r="EP67" s="341"/>
      <c r="EQ67" s="333"/>
    </row>
    <row r="68" spans="1:147" ht="15">
      <c r="A68" s="8" t="s">
        <v>33</v>
      </c>
      <c r="B68" s="8" t="s">
        <v>12</v>
      </c>
      <c r="C68" s="8">
        <v>1</v>
      </c>
      <c r="D68" s="199">
        <v>101</v>
      </c>
      <c r="E68" s="118" t="s">
        <v>186</v>
      </c>
      <c r="F68" s="118" t="s">
        <v>108</v>
      </c>
      <c r="G68" s="195" t="s">
        <v>34</v>
      </c>
      <c r="H68" s="307" t="s">
        <v>188</v>
      </c>
      <c r="I68" s="128"/>
      <c r="J68" s="5"/>
      <c r="K68" s="5"/>
      <c r="L68" s="5"/>
      <c r="M68" s="5"/>
      <c r="N68" s="5"/>
      <c r="O68" s="5"/>
      <c r="P68" s="5"/>
      <c r="Q68" s="5"/>
      <c r="R68" s="5"/>
      <c r="S68" s="5"/>
      <c r="T68" s="5"/>
      <c r="U68" s="5"/>
      <c r="V68" s="5"/>
      <c r="W68" s="51" t="s">
        <v>406</v>
      </c>
      <c r="X68" s="51">
        <v>443.05</v>
      </c>
      <c r="Y68" s="51">
        <v>441.75</v>
      </c>
      <c r="Z68" s="51">
        <f>-(Y68-X68)</f>
        <v>1.3000000000000114</v>
      </c>
      <c r="AA68" s="52">
        <v>100</v>
      </c>
      <c r="AB68" s="52">
        <f t="shared" si="21"/>
        <v>1.3000000000000114</v>
      </c>
      <c r="AC68" s="139">
        <f>AB68*AUXILIAR!$B$50</f>
        <v>3900000.000000034</v>
      </c>
      <c r="AD68" s="5"/>
      <c r="AE68" s="341"/>
      <c r="AF68" s="128"/>
      <c r="AG68" s="5"/>
      <c r="AH68" s="5"/>
      <c r="AI68" s="5"/>
      <c r="AJ68" s="5"/>
      <c r="AK68" s="5"/>
      <c r="AL68" s="5"/>
      <c r="AM68" s="5"/>
      <c r="AN68" s="5"/>
      <c r="AO68" s="5"/>
      <c r="AP68" s="5"/>
      <c r="AQ68" s="5"/>
      <c r="AR68" s="5"/>
      <c r="AS68" s="5"/>
      <c r="AT68" s="5"/>
      <c r="AU68" s="5"/>
      <c r="AV68" s="5"/>
      <c r="AW68" s="5"/>
      <c r="AX68" s="5"/>
      <c r="AY68" s="145"/>
      <c r="AZ68" s="5"/>
      <c r="BA68" s="5"/>
      <c r="BB68" s="341"/>
      <c r="BC68" s="128"/>
      <c r="BD68" s="5"/>
      <c r="BE68" s="5"/>
      <c r="BF68" s="5"/>
      <c r="BG68" s="5"/>
      <c r="BH68" s="5"/>
      <c r="BI68" s="5"/>
      <c r="BJ68" s="5"/>
      <c r="BK68" s="5"/>
      <c r="BL68" s="5"/>
      <c r="BM68" s="5"/>
      <c r="BN68" s="5"/>
      <c r="BO68" s="5"/>
      <c r="BP68" s="5"/>
      <c r="BQ68" s="5"/>
      <c r="BR68" s="5"/>
      <c r="BS68" s="5"/>
      <c r="BT68" s="5"/>
      <c r="BU68" s="5"/>
      <c r="BV68" s="5"/>
      <c r="BW68" s="5"/>
      <c r="BX68" s="5"/>
      <c r="BY68" s="341"/>
      <c r="BZ68" s="128"/>
      <c r="CA68" s="5"/>
      <c r="CB68" s="5"/>
      <c r="CC68" s="5"/>
      <c r="CD68" s="5"/>
      <c r="CE68" s="5"/>
      <c r="CF68" s="5"/>
      <c r="CG68" s="5"/>
      <c r="CH68" s="5"/>
      <c r="CI68" s="5"/>
      <c r="CJ68" s="5"/>
      <c r="CK68" s="5"/>
      <c r="CL68" s="5"/>
      <c r="CM68" s="5"/>
      <c r="CN68" s="5"/>
      <c r="CO68" s="5"/>
      <c r="CP68" s="5"/>
      <c r="CQ68" s="5"/>
      <c r="CR68" s="5"/>
      <c r="CS68" s="5"/>
      <c r="CT68" s="5"/>
      <c r="CU68" s="5"/>
      <c r="CV68" s="341"/>
      <c r="CW68" s="128"/>
      <c r="CX68" s="5"/>
      <c r="CY68" s="5"/>
      <c r="CZ68" s="5"/>
      <c r="DA68" s="5"/>
      <c r="DB68" s="5"/>
      <c r="DC68" s="5"/>
      <c r="DD68" s="5"/>
      <c r="DE68" s="5"/>
      <c r="DF68" s="5"/>
      <c r="DG68" s="5"/>
      <c r="DH68" s="5"/>
      <c r="DI68" s="5"/>
      <c r="DJ68" s="5"/>
      <c r="DK68" s="5"/>
      <c r="DL68" s="5"/>
      <c r="DM68" s="5"/>
      <c r="DN68" s="5"/>
      <c r="DO68" s="5"/>
      <c r="DP68" s="5"/>
      <c r="DQ68" s="5"/>
      <c r="DR68" s="5"/>
      <c r="DS68" s="341"/>
      <c r="DT68" s="128"/>
      <c r="DU68" s="5"/>
      <c r="DV68" s="5"/>
      <c r="DW68" s="5"/>
      <c r="DX68" s="5"/>
      <c r="DY68" s="5"/>
      <c r="DZ68" s="5"/>
      <c r="EA68" s="5"/>
      <c r="EB68" s="5"/>
      <c r="EC68" s="5"/>
      <c r="ED68" s="5"/>
      <c r="EE68" s="5"/>
      <c r="EF68" s="5"/>
      <c r="EG68" s="5"/>
      <c r="EH68" s="5"/>
      <c r="EI68" s="5"/>
      <c r="EJ68" s="5"/>
      <c r="EK68" s="5"/>
      <c r="EL68" s="5"/>
      <c r="EM68" s="5"/>
      <c r="EN68" s="5"/>
      <c r="EO68" s="5"/>
      <c r="EP68" s="341"/>
      <c r="EQ68" s="333"/>
    </row>
    <row r="69" spans="1:147" ht="15">
      <c r="A69" s="8" t="s">
        <v>33</v>
      </c>
      <c r="B69" s="8" t="s">
        <v>12</v>
      </c>
      <c r="C69" s="8">
        <v>1</v>
      </c>
      <c r="D69" s="199">
        <v>101</v>
      </c>
      <c r="E69" s="118" t="s">
        <v>186</v>
      </c>
      <c r="F69" s="118" t="s">
        <v>108</v>
      </c>
      <c r="G69" s="195" t="s">
        <v>34</v>
      </c>
      <c r="H69" s="307" t="s">
        <v>188</v>
      </c>
      <c r="I69" s="128"/>
      <c r="J69" s="5"/>
      <c r="K69" s="5"/>
      <c r="L69" s="5"/>
      <c r="M69" s="5"/>
      <c r="N69" s="5"/>
      <c r="O69" s="5"/>
      <c r="P69" s="5"/>
      <c r="Q69" s="5"/>
      <c r="R69" s="5"/>
      <c r="S69" s="5"/>
      <c r="T69" s="5"/>
      <c r="U69" s="5"/>
      <c r="V69" s="5"/>
      <c r="W69" s="51" t="s">
        <v>406</v>
      </c>
      <c r="X69" s="51">
        <v>388.85</v>
      </c>
      <c r="Y69" s="51">
        <v>386.2</v>
      </c>
      <c r="Z69" s="51">
        <f>-(Y69-X69)</f>
        <v>2.6500000000000341</v>
      </c>
      <c r="AA69" s="52">
        <v>100</v>
      </c>
      <c r="AB69" s="52">
        <f t="shared" si="21"/>
        <v>2.6500000000000341</v>
      </c>
      <c r="AC69" s="139">
        <f>AB69*AUXILIAR!$B$50</f>
        <v>7950000.0000001024</v>
      </c>
      <c r="AD69" s="5"/>
      <c r="AE69" s="341"/>
      <c r="AF69" s="128"/>
      <c r="AG69" s="5"/>
      <c r="AH69" s="5"/>
      <c r="AI69" s="5"/>
      <c r="AJ69" s="5"/>
      <c r="AK69" s="5"/>
      <c r="AL69" s="5"/>
      <c r="AM69" s="5"/>
      <c r="AN69" s="5"/>
      <c r="AO69" s="5"/>
      <c r="AP69" s="5"/>
      <c r="AQ69" s="5"/>
      <c r="AR69" s="5"/>
      <c r="AS69" s="5"/>
      <c r="AT69" s="5"/>
      <c r="AU69" s="5"/>
      <c r="AV69" s="5"/>
      <c r="AW69" s="5"/>
      <c r="AX69" s="5"/>
      <c r="AY69" s="145"/>
      <c r="AZ69" s="5"/>
      <c r="BA69" s="5"/>
      <c r="BB69" s="341"/>
      <c r="BC69" s="128"/>
      <c r="BD69" s="5"/>
      <c r="BE69" s="5"/>
      <c r="BF69" s="5"/>
      <c r="BG69" s="5"/>
      <c r="BH69" s="5"/>
      <c r="BI69" s="5"/>
      <c r="BJ69" s="5"/>
      <c r="BK69" s="5"/>
      <c r="BL69" s="5"/>
      <c r="BM69" s="5"/>
      <c r="BN69" s="5"/>
      <c r="BO69" s="5"/>
      <c r="BP69" s="5"/>
      <c r="BQ69" s="5"/>
      <c r="BR69" s="5"/>
      <c r="BS69" s="5"/>
      <c r="BT69" s="5"/>
      <c r="BU69" s="5"/>
      <c r="BV69" s="5"/>
      <c r="BW69" s="5"/>
      <c r="BX69" s="5"/>
      <c r="BY69" s="341"/>
      <c r="BZ69" s="128"/>
      <c r="CA69" s="5"/>
      <c r="CB69" s="5"/>
      <c r="CC69" s="5"/>
      <c r="CD69" s="5"/>
      <c r="CE69" s="5"/>
      <c r="CF69" s="5"/>
      <c r="CG69" s="5"/>
      <c r="CH69" s="5"/>
      <c r="CI69" s="5"/>
      <c r="CJ69" s="5"/>
      <c r="CK69" s="5"/>
      <c r="CL69" s="5"/>
      <c r="CM69" s="5"/>
      <c r="CN69" s="5"/>
      <c r="CO69" s="5"/>
      <c r="CP69" s="5"/>
      <c r="CQ69" s="5"/>
      <c r="CR69" s="5"/>
      <c r="CS69" s="5"/>
      <c r="CT69" s="5"/>
      <c r="CU69" s="5"/>
      <c r="CV69" s="341"/>
      <c r="CW69" s="128"/>
      <c r="CX69" s="5"/>
      <c r="CY69" s="5"/>
      <c r="CZ69" s="5"/>
      <c r="DA69" s="5"/>
      <c r="DB69" s="5"/>
      <c r="DC69" s="5"/>
      <c r="DD69" s="5"/>
      <c r="DE69" s="5"/>
      <c r="DF69" s="5"/>
      <c r="DG69" s="5"/>
      <c r="DH69" s="5"/>
      <c r="DI69" s="5"/>
      <c r="DJ69" s="5"/>
      <c r="DK69" s="5"/>
      <c r="DL69" s="5"/>
      <c r="DM69" s="5"/>
      <c r="DN69" s="5"/>
      <c r="DO69" s="5"/>
      <c r="DP69" s="5"/>
      <c r="DQ69" s="5"/>
      <c r="DR69" s="5"/>
      <c r="DS69" s="341"/>
      <c r="DT69" s="128"/>
      <c r="DU69" s="5"/>
      <c r="DV69" s="5"/>
      <c r="DW69" s="5"/>
      <c r="DX69" s="5"/>
      <c r="DY69" s="5"/>
      <c r="DZ69" s="5"/>
      <c r="EA69" s="5"/>
      <c r="EB69" s="5"/>
      <c r="EC69" s="5"/>
      <c r="ED69" s="5"/>
      <c r="EE69" s="5"/>
      <c r="EF69" s="5"/>
      <c r="EG69" s="5"/>
      <c r="EH69" s="5"/>
      <c r="EI69" s="5"/>
      <c r="EJ69" s="5"/>
      <c r="EK69" s="5"/>
      <c r="EL69" s="5"/>
      <c r="EM69" s="5"/>
      <c r="EN69" s="5"/>
      <c r="EO69" s="5"/>
      <c r="EP69" s="341"/>
      <c r="EQ69" s="333"/>
    </row>
    <row r="70" spans="1:147" ht="15">
      <c r="A70" s="8" t="s">
        <v>33</v>
      </c>
      <c r="B70" s="8" t="s">
        <v>12</v>
      </c>
      <c r="C70" s="8">
        <v>1</v>
      </c>
      <c r="D70" s="199">
        <v>101</v>
      </c>
      <c r="E70" s="118" t="s">
        <v>186</v>
      </c>
      <c r="F70" s="118" t="s">
        <v>108</v>
      </c>
      <c r="G70" s="195" t="s">
        <v>34</v>
      </c>
      <c r="H70" s="307" t="s">
        <v>188</v>
      </c>
      <c r="I70" s="128"/>
      <c r="J70" s="5"/>
      <c r="K70" s="5"/>
      <c r="L70" s="5"/>
      <c r="M70" s="5"/>
      <c r="N70" s="5"/>
      <c r="O70" s="5"/>
      <c r="P70" s="5"/>
      <c r="Q70" s="5"/>
      <c r="R70" s="5"/>
      <c r="S70" s="5"/>
      <c r="T70" s="5"/>
      <c r="U70" s="5"/>
      <c r="V70" s="5"/>
      <c r="W70" s="51" t="s">
        <v>406</v>
      </c>
      <c r="X70" s="51">
        <v>385.9</v>
      </c>
      <c r="Y70" s="51">
        <v>384</v>
      </c>
      <c r="Z70" s="51">
        <f>-(Y70-X70)</f>
        <v>1.8999999999999773</v>
      </c>
      <c r="AA70" s="52">
        <v>100</v>
      </c>
      <c r="AB70" s="52">
        <f t="shared" si="21"/>
        <v>1.8999999999999773</v>
      </c>
      <c r="AC70" s="139">
        <f>AB70*AUXILIAR!$B$50</f>
        <v>5699999.999999932</v>
      </c>
      <c r="AD70" s="5"/>
      <c r="AE70" s="341"/>
      <c r="AF70" s="128"/>
      <c r="AG70" s="5"/>
      <c r="AH70" s="5"/>
      <c r="AI70" s="5"/>
      <c r="AJ70" s="5"/>
      <c r="AK70" s="5"/>
      <c r="AL70" s="5"/>
      <c r="AM70" s="5"/>
      <c r="AN70" s="5"/>
      <c r="AO70" s="5"/>
      <c r="AP70" s="5"/>
      <c r="AQ70" s="5"/>
      <c r="AR70" s="5"/>
      <c r="AS70" s="5"/>
      <c r="AT70" s="5"/>
      <c r="AU70" s="5"/>
      <c r="AV70" s="5"/>
      <c r="AW70" s="5"/>
      <c r="AX70" s="5"/>
      <c r="AY70" s="145"/>
      <c r="AZ70" s="5"/>
      <c r="BA70" s="5"/>
      <c r="BB70" s="341"/>
      <c r="BC70" s="128"/>
      <c r="BD70" s="5"/>
      <c r="BE70" s="5"/>
      <c r="BF70" s="5"/>
      <c r="BG70" s="5"/>
      <c r="BH70" s="5"/>
      <c r="BI70" s="5"/>
      <c r="BJ70" s="5"/>
      <c r="BK70" s="5"/>
      <c r="BL70" s="5"/>
      <c r="BM70" s="5"/>
      <c r="BN70" s="5"/>
      <c r="BO70" s="5"/>
      <c r="BP70" s="5"/>
      <c r="BQ70" s="5"/>
      <c r="BR70" s="5"/>
      <c r="BS70" s="5"/>
      <c r="BT70" s="5"/>
      <c r="BU70" s="5"/>
      <c r="BV70" s="5"/>
      <c r="BW70" s="5"/>
      <c r="BX70" s="5"/>
      <c r="BY70" s="341"/>
      <c r="BZ70" s="128"/>
      <c r="CA70" s="5"/>
      <c r="CB70" s="5"/>
      <c r="CC70" s="5"/>
      <c r="CD70" s="5"/>
      <c r="CE70" s="5"/>
      <c r="CF70" s="5"/>
      <c r="CG70" s="5"/>
      <c r="CH70" s="5"/>
      <c r="CI70" s="5"/>
      <c r="CJ70" s="5"/>
      <c r="CK70" s="5"/>
      <c r="CL70" s="5"/>
      <c r="CM70" s="5"/>
      <c r="CN70" s="5"/>
      <c r="CO70" s="5"/>
      <c r="CP70" s="5"/>
      <c r="CQ70" s="5"/>
      <c r="CR70" s="5"/>
      <c r="CS70" s="5"/>
      <c r="CT70" s="5"/>
      <c r="CU70" s="5"/>
      <c r="CV70" s="341"/>
      <c r="CW70" s="128"/>
      <c r="CX70" s="5"/>
      <c r="CY70" s="5"/>
      <c r="CZ70" s="5"/>
      <c r="DA70" s="5"/>
      <c r="DB70" s="5"/>
      <c r="DC70" s="5"/>
      <c r="DD70" s="5"/>
      <c r="DE70" s="5"/>
      <c r="DF70" s="5"/>
      <c r="DG70" s="5"/>
      <c r="DH70" s="5"/>
      <c r="DI70" s="5"/>
      <c r="DJ70" s="5"/>
      <c r="DK70" s="5"/>
      <c r="DL70" s="5"/>
      <c r="DM70" s="5"/>
      <c r="DN70" s="5"/>
      <c r="DO70" s="5"/>
      <c r="DP70" s="5"/>
      <c r="DQ70" s="5"/>
      <c r="DR70" s="5"/>
      <c r="DS70" s="341"/>
      <c r="DT70" s="128"/>
      <c r="DU70" s="5"/>
      <c r="DV70" s="5"/>
      <c r="DW70" s="5"/>
      <c r="DX70" s="5"/>
      <c r="DY70" s="5"/>
      <c r="DZ70" s="5"/>
      <c r="EA70" s="5"/>
      <c r="EB70" s="5"/>
      <c r="EC70" s="5"/>
      <c r="ED70" s="5"/>
      <c r="EE70" s="5"/>
      <c r="EF70" s="5"/>
      <c r="EG70" s="5"/>
      <c r="EH70" s="5"/>
      <c r="EI70" s="5"/>
      <c r="EJ70" s="5"/>
      <c r="EK70" s="5"/>
      <c r="EL70" s="5"/>
      <c r="EM70" s="5"/>
      <c r="EN70" s="5"/>
      <c r="EO70" s="5"/>
      <c r="EP70" s="341"/>
      <c r="EQ70" s="333"/>
    </row>
    <row r="71" spans="1:147" ht="15">
      <c r="A71" s="8" t="s">
        <v>33</v>
      </c>
      <c r="B71" s="8" t="s">
        <v>12</v>
      </c>
      <c r="C71" s="8">
        <v>1</v>
      </c>
      <c r="D71" s="199">
        <v>101</v>
      </c>
      <c r="E71" s="118" t="s">
        <v>186</v>
      </c>
      <c r="F71" s="118" t="s">
        <v>108</v>
      </c>
      <c r="G71" s="195" t="s">
        <v>34</v>
      </c>
      <c r="H71" s="307" t="s">
        <v>188</v>
      </c>
      <c r="I71" s="128"/>
      <c r="J71" s="5"/>
      <c r="K71" s="5"/>
      <c r="L71" s="5"/>
      <c r="M71" s="5"/>
      <c r="N71" s="5"/>
      <c r="O71" s="5"/>
      <c r="P71" s="5"/>
      <c r="Q71" s="5"/>
      <c r="R71" s="5"/>
      <c r="S71" s="5"/>
      <c r="T71" s="5"/>
      <c r="U71" s="5"/>
      <c r="V71" s="5"/>
      <c r="W71" s="51" t="s">
        <v>406</v>
      </c>
      <c r="X71" s="51">
        <v>383.3</v>
      </c>
      <c r="Y71" s="51">
        <v>382.63</v>
      </c>
      <c r="Z71" s="51">
        <f t="shared" ref="Z71:Z79" si="27">-(Y71-X71)</f>
        <v>0.67000000000001592</v>
      </c>
      <c r="AA71" s="52">
        <v>100</v>
      </c>
      <c r="AB71" s="52">
        <f t="shared" si="21"/>
        <v>0.67000000000001592</v>
      </c>
      <c r="AC71" s="139">
        <f>AB71*AUXILIAR!$B$50</f>
        <v>2010000.0000000477</v>
      </c>
      <c r="AD71" s="5"/>
      <c r="AE71" s="341"/>
      <c r="AF71" s="128"/>
      <c r="AG71" s="5"/>
      <c r="AH71" s="5"/>
      <c r="AI71" s="5"/>
      <c r="AJ71" s="5"/>
      <c r="AK71" s="5"/>
      <c r="AL71" s="5"/>
      <c r="AM71" s="5"/>
      <c r="AN71" s="5"/>
      <c r="AO71" s="5"/>
      <c r="AP71" s="5"/>
      <c r="AQ71" s="5"/>
      <c r="AR71" s="5"/>
      <c r="AS71" s="5"/>
      <c r="AT71" s="5"/>
      <c r="AU71" s="5"/>
      <c r="AV71" s="5"/>
      <c r="AW71" s="5"/>
      <c r="AX71" s="5"/>
      <c r="AY71" s="145"/>
      <c r="AZ71" s="5"/>
      <c r="BA71" s="5"/>
      <c r="BB71" s="341"/>
      <c r="BC71" s="128"/>
      <c r="BD71" s="5"/>
      <c r="BE71" s="5"/>
      <c r="BF71" s="5"/>
      <c r="BG71" s="5"/>
      <c r="BH71" s="5"/>
      <c r="BI71" s="5"/>
      <c r="BJ71" s="5"/>
      <c r="BK71" s="5"/>
      <c r="BL71" s="5"/>
      <c r="BM71" s="5"/>
      <c r="BN71" s="5"/>
      <c r="BO71" s="5"/>
      <c r="BP71" s="5"/>
      <c r="BQ71" s="5"/>
      <c r="BR71" s="5"/>
      <c r="BS71" s="5"/>
      <c r="BT71" s="5"/>
      <c r="BU71" s="5"/>
      <c r="BV71" s="5"/>
      <c r="BW71" s="5"/>
      <c r="BX71" s="5"/>
      <c r="BY71" s="341"/>
      <c r="BZ71" s="128"/>
      <c r="CA71" s="5"/>
      <c r="CB71" s="5"/>
      <c r="CC71" s="5"/>
      <c r="CD71" s="5"/>
      <c r="CE71" s="5"/>
      <c r="CF71" s="5"/>
      <c r="CG71" s="5"/>
      <c r="CH71" s="5"/>
      <c r="CI71" s="5"/>
      <c r="CJ71" s="5"/>
      <c r="CK71" s="5"/>
      <c r="CL71" s="5"/>
      <c r="CM71" s="5"/>
      <c r="CN71" s="5"/>
      <c r="CO71" s="5"/>
      <c r="CP71" s="5"/>
      <c r="CQ71" s="5"/>
      <c r="CR71" s="5"/>
      <c r="CS71" s="5"/>
      <c r="CT71" s="5"/>
      <c r="CU71" s="5"/>
      <c r="CV71" s="341"/>
      <c r="CW71" s="128"/>
      <c r="CX71" s="5"/>
      <c r="CY71" s="5"/>
      <c r="CZ71" s="5"/>
      <c r="DA71" s="5"/>
      <c r="DB71" s="5"/>
      <c r="DC71" s="5"/>
      <c r="DD71" s="5"/>
      <c r="DE71" s="5"/>
      <c r="DF71" s="5"/>
      <c r="DG71" s="5"/>
      <c r="DH71" s="5"/>
      <c r="DI71" s="5"/>
      <c r="DJ71" s="5"/>
      <c r="DK71" s="5"/>
      <c r="DL71" s="5"/>
      <c r="DM71" s="5"/>
      <c r="DN71" s="5"/>
      <c r="DO71" s="5"/>
      <c r="DP71" s="5"/>
      <c r="DQ71" s="5"/>
      <c r="DR71" s="5"/>
      <c r="DS71" s="341"/>
      <c r="DT71" s="128"/>
      <c r="DU71" s="5"/>
      <c r="DV71" s="5"/>
      <c r="DW71" s="5"/>
      <c r="DX71" s="5"/>
      <c r="DY71" s="5"/>
      <c r="DZ71" s="5"/>
      <c r="EA71" s="5"/>
      <c r="EB71" s="5"/>
      <c r="EC71" s="5"/>
      <c r="ED71" s="5"/>
      <c r="EE71" s="5"/>
      <c r="EF71" s="5"/>
      <c r="EG71" s="5"/>
      <c r="EH71" s="5"/>
      <c r="EI71" s="5"/>
      <c r="EJ71" s="5"/>
      <c r="EK71" s="5"/>
      <c r="EL71" s="5"/>
      <c r="EM71" s="5"/>
      <c r="EN71" s="5"/>
      <c r="EO71" s="5"/>
      <c r="EP71" s="341"/>
      <c r="EQ71" s="333"/>
    </row>
    <row r="72" spans="1:147" ht="15">
      <c r="A72" s="8" t="s">
        <v>33</v>
      </c>
      <c r="B72" s="8" t="s">
        <v>12</v>
      </c>
      <c r="C72" s="8">
        <v>1</v>
      </c>
      <c r="D72" s="199">
        <v>101</v>
      </c>
      <c r="E72" s="118" t="s">
        <v>186</v>
      </c>
      <c r="F72" s="118" t="s">
        <v>108</v>
      </c>
      <c r="G72" s="195" t="s">
        <v>34</v>
      </c>
      <c r="H72" s="307" t="s">
        <v>188</v>
      </c>
      <c r="I72" s="128"/>
      <c r="J72" s="5"/>
      <c r="K72" s="5"/>
      <c r="L72" s="5"/>
      <c r="M72" s="5"/>
      <c r="N72" s="5"/>
      <c r="O72" s="5"/>
      <c r="P72" s="5"/>
      <c r="Q72" s="5"/>
      <c r="R72" s="5"/>
      <c r="S72" s="5"/>
      <c r="T72" s="5"/>
      <c r="U72" s="5"/>
      <c r="V72" s="5"/>
      <c r="W72" s="51" t="s">
        <v>406</v>
      </c>
      <c r="X72" s="51">
        <v>298.67</v>
      </c>
      <c r="Y72" s="51">
        <v>297.85000000000002</v>
      </c>
      <c r="Z72" s="51">
        <f t="shared" si="27"/>
        <v>0.81999999999999318</v>
      </c>
      <c r="AA72" s="52">
        <v>100</v>
      </c>
      <c r="AB72" s="52">
        <f t="shared" si="21"/>
        <v>0.81999999999999318</v>
      </c>
      <c r="AC72" s="139">
        <f>AB72*AUXILIAR!$B$50</f>
        <v>2459999.9999999795</v>
      </c>
      <c r="AD72" s="5"/>
      <c r="AE72" s="341"/>
      <c r="AF72" s="128"/>
      <c r="AG72" s="5"/>
      <c r="AH72" s="5"/>
      <c r="AI72" s="5"/>
      <c r="AJ72" s="5"/>
      <c r="AK72" s="5"/>
      <c r="AL72" s="5"/>
      <c r="AM72" s="5"/>
      <c r="AN72" s="5"/>
      <c r="AO72" s="5"/>
      <c r="AP72" s="5"/>
      <c r="AQ72" s="5"/>
      <c r="AR72" s="5"/>
      <c r="AS72" s="5"/>
      <c r="AT72" s="5"/>
      <c r="AU72" s="5"/>
      <c r="AV72" s="5"/>
      <c r="AW72" s="5"/>
      <c r="AX72" s="5"/>
      <c r="AY72" s="145"/>
      <c r="AZ72" s="5"/>
      <c r="BA72" s="5"/>
      <c r="BB72" s="341"/>
      <c r="BC72" s="128"/>
      <c r="BD72" s="5"/>
      <c r="BE72" s="5"/>
      <c r="BF72" s="5"/>
      <c r="BG72" s="5"/>
      <c r="BH72" s="5"/>
      <c r="BI72" s="5"/>
      <c r="BJ72" s="5"/>
      <c r="BK72" s="5"/>
      <c r="BL72" s="5"/>
      <c r="BM72" s="5"/>
      <c r="BN72" s="5"/>
      <c r="BO72" s="5"/>
      <c r="BP72" s="5"/>
      <c r="BQ72" s="5"/>
      <c r="BR72" s="5"/>
      <c r="BS72" s="5"/>
      <c r="BT72" s="5"/>
      <c r="BU72" s="5"/>
      <c r="BV72" s="5"/>
      <c r="BW72" s="5"/>
      <c r="BX72" s="5"/>
      <c r="BY72" s="341"/>
      <c r="BZ72" s="128"/>
      <c r="CA72" s="5"/>
      <c r="CB72" s="5"/>
      <c r="CC72" s="5"/>
      <c r="CD72" s="5"/>
      <c r="CE72" s="5"/>
      <c r="CF72" s="5"/>
      <c r="CG72" s="5"/>
      <c r="CH72" s="5"/>
      <c r="CI72" s="5"/>
      <c r="CJ72" s="5"/>
      <c r="CK72" s="5"/>
      <c r="CL72" s="5"/>
      <c r="CM72" s="5"/>
      <c r="CN72" s="5"/>
      <c r="CO72" s="5"/>
      <c r="CP72" s="5"/>
      <c r="CQ72" s="5"/>
      <c r="CR72" s="5"/>
      <c r="CS72" s="5"/>
      <c r="CT72" s="5"/>
      <c r="CU72" s="5"/>
      <c r="CV72" s="341"/>
      <c r="CW72" s="128"/>
      <c r="CX72" s="5"/>
      <c r="CY72" s="5"/>
      <c r="CZ72" s="5"/>
      <c r="DA72" s="5"/>
      <c r="DB72" s="5"/>
      <c r="DC72" s="5"/>
      <c r="DD72" s="5"/>
      <c r="DE72" s="5"/>
      <c r="DF72" s="5"/>
      <c r="DG72" s="5"/>
      <c r="DH72" s="5"/>
      <c r="DI72" s="5"/>
      <c r="DJ72" s="5"/>
      <c r="DK72" s="5"/>
      <c r="DL72" s="5"/>
      <c r="DM72" s="5"/>
      <c r="DN72" s="5"/>
      <c r="DO72" s="5"/>
      <c r="DP72" s="5"/>
      <c r="DQ72" s="5"/>
      <c r="DR72" s="5"/>
      <c r="DS72" s="341"/>
      <c r="DT72" s="128"/>
      <c r="DU72" s="5"/>
      <c r="DV72" s="5"/>
      <c r="DW72" s="5"/>
      <c r="DX72" s="5"/>
      <c r="DY72" s="5"/>
      <c r="DZ72" s="5"/>
      <c r="EA72" s="5"/>
      <c r="EB72" s="5"/>
      <c r="EC72" s="5"/>
      <c r="ED72" s="5"/>
      <c r="EE72" s="5"/>
      <c r="EF72" s="5"/>
      <c r="EG72" s="5"/>
      <c r="EH72" s="5"/>
      <c r="EI72" s="5"/>
      <c r="EJ72" s="5"/>
      <c r="EK72" s="5"/>
      <c r="EL72" s="5"/>
      <c r="EM72" s="5"/>
      <c r="EN72" s="5"/>
      <c r="EO72" s="5"/>
      <c r="EP72" s="341"/>
      <c r="EQ72" s="333"/>
    </row>
    <row r="73" spans="1:147" ht="15">
      <c r="A73" s="8" t="s">
        <v>33</v>
      </c>
      <c r="B73" s="8" t="s">
        <v>12</v>
      </c>
      <c r="C73" s="8">
        <v>1</v>
      </c>
      <c r="D73" s="199">
        <v>101</v>
      </c>
      <c r="E73" s="118" t="s">
        <v>186</v>
      </c>
      <c r="F73" s="118" t="s">
        <v>108</v>
      </c>
      <c r="G73" s="195" t="s">
        <v>34</v>
      </c>
      <c r="H73" s="307" t="s">
        <v>188</v>
      </c>
      <c r="I73" s="128"/>
      <c r="J73" s="5"/>
      <c r="K73" s="5"/>
      <c r="L73" s="5"/>
      <c r="M73" s="5"/>
      <c r="N73" s="5"/>
      <c r="O73" s="5"/>
      <c r="P73" s="5"/>
      <c r="Q73" s="5"/>
      <c r="R73" s="5"/>
      <c r="S73" s="5"/>
      <c r="T73" s="5"/>
      <c r="U73" s="5"/>
      <c r="V73" s="5"/>
      <c r="W73" s="51" t="s">
        <v>406</v>
      </c>
      <c r="X73" s="51">
        <v>297.85000000000002</v>
      </c>
      <c r="Y73" s="51">
        <v>297.14999999999998</v>
      </c>
      <c r="Z73" s="51">
        <f t="shared" si="27"/>
        <v>0.70000000000004547</v>
      </c>
      <c r="AA73" s="52">
        <v>100</v>
      </c>
      <c r="AB73" s="52">
        <f t="shared" si="21"/>
        <v>0.70000000000004547</v>
      </c>
      <c r="AC73" s="139">
        <f>AB73*AUXILIAR!$B$50</f>
        <v>2100000.0000001364</v>
      </c>
      <c r="AD73" s="5"/>
      <c r="AE73" s="341"/>
      <c r="AF73" s="128"/>
      <c r="AG73" s="5"/>
      <c r="AH73" s="5"/>
      <c r="AI73" s="5"/>
      <c r="AJ73" s="5"/>
      <c r="AK73" s="5"/>
      <c r="AL73" s="5"/>
      <c r="AM73" s="5"/>
      <c r="AN73" s="5"/>
      <c r="AO73" s="5"/>
      <c r="AP73" s="5"/>
      <c r="AQ73" s="5"/>
      <c r="AR73" s="5"/>
      <c r="AS73" s="5"/>
      <c r="AT73" s="5"/>
      <c r="AU73" s="5"/>
      <c r="AV73" s="5"/>
      <c r="AW73" s="5"/>
      <c r="AX73" s="5"/>
      <c r="AY73" s="145"/>
      <c r="AZ73" s="5"/>
      <c r="BA73" s="5"/>
      <c r="BB73" s="341"/>
      <c r="BC73" s="128"/>
      <c r="BD73" s="5"/>
      <c r="BE73" s="5"/>
      <c r="BF73" s="5"/>
      <c r="BG73" s="5"/>
      <c r="BH73" s="5"/>
      <c r="BI73" s="5"/>
      <c r="BJ73" s="5"/>
      <c r="BK73" s="5"/>
      <c r="BL73" s="5"/>
      <c r="BM73" s="5"/>
      <c r="BN73" s="5"/>
      <c r="BO73" s="5"/>
      <c r="BP73" s="5"/>
      <c r="BQ73" s="5"/>
      <c r="BR73" s="5"/>
      <c r="BS73" s="5"/>
      <c r="BT73" s="5"/>
      <c r="BU73" s="5"/>
      <c r="BV73" s="5"/>
      <c r="BW73" s="5"/>
      <c r="BX73" s="5"/>
      <c r="BY73" s="341"/>
      <c r="BZ73" s="128"/>
      <c r="CA73" s="5"/>
      <c r="CB73" s="5"/>
      <c r="CC73" s="5"/>
      <c r="CD73" s="5"/>
      <c r="CE73" s="5"/>
      <c r="CF73" s="5"/>
      <c r="CG73" s="5"/>
      <c r="CH73" s="5"/>
      <c r="CI73" s="5"/>
      <c r="CJ73" s="5"/>
      <c r="CK73" s="5"/>
      <c r="CL73" s="5"/>
      <c r="CM73" s="5"/>
      <c r="CN73" s="5"/>
      <c r="CO73" s="5"/>
      <c r="CP73" s="5"/>
      <c r="CQ73" s="5"/>
      <c r="CR73" s="5"/>
      <c r="CS73" s="5"/>
      <c r="CT73" s="5"/>
      <c r="CU73" s="5"/>
      <c r="CV73" s="341"/>
      <c r="CW73" s="128"/>
      <c r="CX73" s="5"/>
      <c r="CY73" s="5"/>
      <c r="CZ73" s="5"/>
      <c r="DA73" s="5"/>
      <c r="DB73" s="5"/>
      <c r="DC73" s="5"/>
      <c r="DD73" s="5"/>
      <c r="DE73" s="5"/>
      <c r="DF73" s="5"/>
      <c r="DG73" s="5"/>
      <c r="DH73" s="5"/>
      <c r="DI73" s="5"/>
      <c r="DJ73" s="5"/>
      <c r="DK73" s="5"/>
      <c r="DL73" s="5"/>
      <c r="DM73" s="5"/>
      <c r="DN73" s="5"/>
      <c r="DO73" s="5"/>
      <c r="DP73" s="5"/>
      <c r="DQ73" s="5"/>
      <c r="DR73" s="5"/>
      <c r="DS73" s="341"/>
      <c r="DT73" s="128"/>
      <c r="DU73" s="5"/>
      <c r="DV73" s="5"/>
      <c r="DW73" s="5"/>
      <c r="DX73" s="5"/>
      <c r="DY73" s="5"/>
      <c r="DZ73" s="5"/>
      <c r="EA73" s="5"/>
      <c r="EB73" s="5"/>
      <c r="EC73" s="5"/>
      <c r="ED73" s="5"/>
      <c r="EE73" s="5"/>
      <c r="EF73" s="5"/>
      <c r="EG73" s="5"/>
      <c r="EH73" s="5"/>
      <c r="EI73" s="5"/>
      <c r="EJ73" s="5"/>
      <c r="EK73" s="5"/>
      <c r="EL73" s="5"/>
      <c r="EM73" s="5"/>
      <c r="EN73" s="5"/>
      <c r="EO73" s="5"/>
      <c r="EP73" s="341"/>
      <c r="EQ73" s="333"/>
    </row>
    <row r="74" spans="1:147" ht="15">
      <c r="A74" s="8" t="s">
        <v>33</v>
      </c>
      <c r="B74" s="8" t="s">
        <v>12</v>
      </c>
      <c r="C74" s="8">
        <v>1</v>
      </c>
      <c r="D74" s="199">
        <v>101</v>
      </c>
      <c r="E74" s="118" t="s">
        <v>186</v>
      </c>
      <c r="F74" s="118" t="s">
        <v>108</v>
      </c>
      <c r="G74" s="195" t="s">
        <v>34</v>
      </c>
      <c r="H74" s="307" t="s">
        <v>188</v>
      </c>
      <c r="I74" s="128"/>
      <c r="J74" s="5"/>
      <c r="K74" s="5"/>
      <c r="L74" s="5"/>
      <c r="M74" s="5"/>
      <c r="N74" s="5"/>
      <c r="O74" s="5"/>
      <c r="P74" s="5"/>
      <c r="Q74" s="5"/>
      <c r="R74" s="5"/>
      <c r="S74" s="5"/>
      <c r="T74" s="5"/>
      <c r="U74" s="5"/>
      <c r="V74" s="5"/>
      <c r="W74" s="51" t="s">
        <v>406</v>
      </c>
      <c r="X74" s="51">
        <v>296.39999999999998</v>
      </c>
      <c r="Y74" s="51">
        <v>295.67</v>
      </c>
      <c r="Z74" s="51">
        <f t="shared" si="27"/>
        <v>0.72999999999996135</v>
      </c>
      <c r="AA74" s="52">
        <v>100</v>
      </c>
      <c r="AB74" s="52">
        <f t="shared" si="21"/>
        <v>0.72999999999996135</v>
      </c>
      <c r="AC74" s="139">
        <f>AB74*AUXILIAR!$B$50</f>
        <v>2189999.9999998841</v>
      </c>
      <c r="AD74" s="5"/>
      <c r="AE74" s="341"/>
      <c r="AF74" s="128"/>
      <c r="AG74" s="5"/>
      <c r="AH74" s="5"/>
      <c r="AI74" s="5"/>
      <c r="AJ74" s="5"/>
      <c r="AK74" s="5"/>
      <c r="AL74" s="5"/>
      <c r="AM74" s="5"/>
      <c r="AN74" s="5"/>
      <c r="AO74" s="5"/>
      <c r="AP74" s="5"/>
      <c r="AQ74" s="5"/>
      <c r="AR74" s="5"/>
      <c r="AS74" s="5"/>
      <c r="AT74" s="5"/>
      <c r="AU74" s="5"/>
      <c r="AV74" s="5"/>
      <c r="AW74" s="5"/>
      <c r="AX74" s="5"/>
      <c r="AY74" s="145"/>
      <c r="AZ74" s="5"/>
      <c r="BA74" s="5"/>
      <c r="BB74" s="341"/>
      <c r="BC74" s="128"/>
      <c r="BD74" s="5"/>
      <c r="BE74" s="5"/>
      <c r="BF74" s="5"/>
      <c r="BG74" s="5"/>
      <c r="BH74" s="5"/>
      <c r="BI74" s="5"/>
      <c r="BJ74" s="5"/>
      <c r="BK74" s="5"/>
      <c r="BL74" s="5"/>
      <c r="BM74" s="5"/>
      <c r="BN74" s="5"/>
      <c r="BO74" s="5"/>
      <c r="BP74" s="5"/>
      <c r="BQ74" s="5"/>
      <c r="BR74" s="5"/>
      <c r="BS74" s="5"/>
      <c r="BT74" s="5"/>
      <c r="BU74" s="5"/>
      <c r="BV74" s="5"/>
      <c r="BW74" s="5"/>
      <c r="BX74" s="5"/>
      <c r="BY74" s="341"/>
      <c r="BZ74" s="128"/>
      <c r="CA74" s="5"/>
      <c r="CB74" s="5"/>
      <c r="CC74" s="5"/>
      <c r="CD74" s="5"/>
      <c r="CE74" s="5"/>
      <c r="CF74" s="5"/>
      <c r="CG74" s="5"/>
      <c r="CH74" s="5"/>
      <c r="CI74" s="5"/>
      <c r="CJ74" s="5"/>
      <c r="CK74" s="5"/>
      <c r="CL74" s="5"/>
      <c r="CM74" s="5"/>
      <c r="CN74" s="5"/>
      <c r="CO74" s="5"/>
      <c r="CP74" s="5"/>
      <c r="CQ74" s="5"/>
      <c r="CR74" s="5"/>
      <c r="CS74" s="5"/>
      <c r="CT74" s="5"/>
      <c r="CU74" s="5"/>
      <c r="CV74" s="341"/>
      <c r="CW74" s="128"/>
      <c r="CX74" s="5"/>
      <c r="CY74" s="5"/>
      <c r="CZ74" s="5"/>
      <c r="DA74" s="5"/>
      <c r="DB74" s="5"/>
      <c r="DC74" s="5"/>
      <c r="DD74" s="5"/>
      <c r="DE74" s="5"/>
      <c r="DF74" s="5"/>
      <c r="DG74" s="5"/>
      <c r="DH74" s="5"/>
      <c r="DI74" s="5"/>
      <c r="DJ74" s="5"/>
      <c r="DK74" s="5"/>
      <c r="DL74" s="5"/>
      <c r="DM74" s="5"/>
      <c r="DN74" s="5"/>
      <c r="DO74" s="5"/>
      <c r="DP74" s="5"/>
      <c r="DQ74" s="5"/>
      <c r="DR74" s="5"/>
      <c r="DS74" s="341"/>
      <c r="DT74" s="128"/>
      <c r="DU74" s="5"/>
      <c r="DV74" s="5"/>
      <c r="DW74" s="5"/>
      <c r="DX74" s="5"/>
      <c r="DY74" s="5"/>
      <c r="DZ74" s="5"/>
      <c r="EA74" s="5"/>
      <c r="EB74" s="5"/>
      <c r="EC74" s="5"/>
      <c r="ED74" s="5"/>
      <c r="EE74" s="5"/>
      <c r="EF74" s="5"/>
      <c r="EG74" s="5"/>
      <c r="EH74" s="5"/>
      <c r="EI74" s="5"/>
      <c r="EJ74" s="5"/>
      <c r="EK74" s="5"/>
      <c r="EL74" s="5"/>
      <c r="EM74" s="5"/>
      <c r="EN74" s="5"/>
      <c r="EO74" s="5"/>
      <c r="EP74" s="341"/>
      <c r="EQ74" s="333"/>
    </row>
    <row r="75" spans="1:147" ht="15">
      <c r="A75" s="8" t="s">
        <v>33</v>
      </c>
      <c r="B75" s="8" t="s">
        <v>12</v>
      </c>
      <c r="C75" s="8">
        <v>1</v>
      </c>
      <c r="D75" s="199">
        <v>101</v>
      </c>
      <c r="E75" s="118" t="s">
        <v>186</v>
      </c>
      <c r="F75" s="118" t="s">
        <v>108</v>
      </c>
      <c r="G75" s="195" t="s">
        <v>34</v>
      </c>
      <c r="H75" s="307" t="s">
        <v>188</v>
      </c>
      <c r="I75" s="128"/>
      <c r="J75" s="5"/>
      <c r="K75" s="5"/>
      <c r="L75" s="5"/>
      <c r="M75" s="5"/>
      <c r="N75" s="5"/>
      <c r="O75" s="5"/>
      <c r="P75" s="5"/>
      <c r="Q75" s="5"/>
      <c r="R75" s="5"/>
      <c r="S75" s="5"/>
      <c r="T75" s="5"/>
      <c r="U75" s="5"/>
      <c r="V75" s="5"/>
      <c r="W75" s="51" t="s">
        <v>406</v>
      </c>
      <c r="X75" s="51">
        <v>264.38</v>
      </c>
      <c r="Y75" s="51">
        <v>263.55</v>
      </c>
      <c r="Z75" s="51">
        <f t="shared" si="27"/>
        <v>0.82999999999998408</v>
      </c>
      <c r="AA75" s="52">
        <v>100</v>
      </c>
      <c r="AB75" s="52">
        <f t="shared" si="21"/>
        <v>0.82999999999998408</v>
      </c>
      <c r="AC75" s="139">
        <f>AB75*AUXILIAR!$B$50</f>
        <v>2489999.999999952</v>
      </c>
      <c r="AD75" s="5"/>
      <c r="AE75" s="341"/>
      <c r="AF75" s="128"/>
      <c r="AG75" s="5"/>
      <c r="AH75" s="5"/>
      <c r="AI75" s="5"/>
      <c r="AJ75" s="5"/>
      <c r="AK75" s="5"/>
      <c r="AL75" s="5"/>
      <c r="AM75" s="5"/>
      <c r="AN75" s="5"/>
      <c r="AO75" s="5"/>
      <c r="AP75" s="5"/>
      <c r="AQ75" s="5"/>
      <c r="AR75" s="5"/>
      <c r="AS75" s="5"/>
      <c r="AT75" s="5"/>
      <c r="AU75" s="5"/>
      <c r="AV75" s="5"/>
      <c r="AW75" s="5"/>
      <c r="AX75" s="5"/>
      <c r="AY75" s="145"/>
      <c r="AZ75" s="5"/>
      <c r="BA75" s="5"/>
      <c r="BB75" s="341"/>
      <c r="BC75" s="128"/>
      <c r="BD75" s="5"/>
      <c r="BE75" s="5"/>
      <c r="BF75" s="5"/>
      <c r="BG75" s="5"/>
      <c r="BH75" s="5"/>
      <c r="BI75" s="5"/>
      <c r="BJ75" s="5"/>
      <c r="BK75" s="5"/>
      <c r="BL75" s="5"/>
      <c r="BM75" s="5"/>
      <c r="BN75" s="5"/>
      <c r="BO75" s="5"/>
      <c r="BP75" s="5"/>
      <c r="BQ75" s="5"/>
      <c r="BR75" s="5"/>
      <c r="BS75" s="5"/>
      <c r="BT75" s="5"/>
      <c r="BU75" s="5"/>
      <c r="BV75" s="5"/>
      <c r="BW75" s="5"/>
      <c r="BX75" s="5"/>
      <c r="BY75" s="341"/>
      <c r="BZ75" s="128"/>
      <c r="CA75" s="5"/>
      <c r="CB75" s="5"/>
      <c r="CC75" s="5"/>
      <c r="CD75" s="5"/>
      <c r="CE75" s="5"/>
      <c r="CF75" s="5"/>
      <c r="CG75" s="5"/>
      <c r="CH75" s="5"/>
      <c r="CI75" s="5"/>
      <c r="CJ75" s="5"/>
      <c r="CK75" s="5"/>
      <c r="CL75" s="5"/>
      <c r="CM75" s="5"/>
      <c r="CN75" s="5"/>
      <c r="CO75" s="5"/>
      <c r="CP75" s="5"/>
      <c r="CQ75" s="5"/>
      <c r="CR75" s="5"/>
      <c r="CS75" s="5"/>
      <c r="CT75" s="5"/>
      <c r="CU75" s="5"/>
      <c r="CV75" s="341"/>
      <c r="CW75" s="128"/>
      <c r="CX75" s="5"/>
      <c r="CY75" s="5"/>
      <c r="CZ75" s="5"/>
      <c r="DA75" s="5"/>
      <c r="DB75" s="5"/>
      <c r="DC75" s="5"/>
      <c r="DD75" s="5"/>
      <c r="DE75" s="5"/>
      <c r="DF75" s="5"/>
      <c r="DG75" s="5"/>
      <c r="DH75" s="5"/>
      <c r="DI75" s="5"/>
      <c r="DJ75" s="5"/>
      <c r="DK75" s="5"/>
      <c r="DL75" s="5"/>
      <c r="DM75" s="5"/>
      <c r="DN75" s="5"/>
      <c r="DO75" s="5"/>
      <c r="DP75" s="5"/>
      <c r="DQ75" s="5"/>
      <c r="DR75" s="5"/>
      <c r="DS75" s="341"/>
      <c r="DT75" s="128"/>
      <c r="DU75" s="5"/>
      <c r="DV75" s="5"/>
      <c r="DW75" s="5"/>
      <c r="DX75" s="5"/>
      <c r="DY75" s="5"/>
      <c r="DZ75" s="5"/>
      <c r="EA75" s="5"/>
      <c r="EB75" s="5"/>
      <c r="EC75" s="5"/>
      <c r="ED75" s="5"/>
      <c r="EE75" s="5"/>
      <c r="EF75" s="5"/>
      <c r="EG75" s="5"/>
      <c r="EH75" s="5"/>
      <c r="EI75" s="5"/>
      <c r="EJ75" s="5"/>
      <c r="EK75" s="5"/>
      <c r="EL75" s="5"/>
      <c r="EM75" s="5"/>
      <c r="EN75" s="5"/>
      <c r="EO75" s="5"/>
      <c r="EP75" s="341"/>
      <c r="EQ75" s="333"/>
    </row>
    <row r="76" spans="1:147" ht="15">
      <c r="A76" s="8" t="s">
        <v>33</v>
      </c>
      <c r="B76" s="8" t="s">
        <v>12</v>
      </c>
      <c r="C76" s="8">
        <v>1</v>
      </c>
      <c r="D76" s="199">
        <v>101</v>
      </c>
      <c r="E76" s="118" t="s">
        <v>186</v>
      </c>
      <c r="F76" s="118" t="s">
        <v>108</v>
      </c>
      <c r="G76" s="195" t="s">
        <v>34</v>
      </c>
      <c r="H76" s="307" t="s">
        <v>188</v>
      </c>
      <c r="I76" s="128"/>
      <c r="J76" s="5"/>
      <c r="K76" s="5"/>
      <c r="L76" s="5"/>
      <c r="M76" s="5"/>
      <c r="N76" s="5"/>
      <c r="O76" s="5"/>
      <c r="P76" s="5"/>
      <c r="Q76" s="5"/>
      <c r="R76" s="5"/>
      <c r="S76" s="5"/>
      <c r="T76" s="5"/>
      <c r="U76" s="5"/>
      <c r="V76" s="5"/>
      <c r="W76" s="51" t="s">
        <v>406</v>
      </c>
      <c r="X76" s="51">
        <v>263.10000000000002</v>
      </c>
      <c r="Y76" s="51">
        <v>262.5</v>
      </c>
      <c r="Z76" s="51">
        <f t="shared" si="27"/>
        <v>0.60000000000002274</v>
      </c>
      <c r="AA76" s="52">
        <v>100</v>
      </c>
      <c r="AB76" s="52">
        <f t="shared" si="21"/>
        <v>0.60000000000002274</v>
      </c>
      <c r="AC76" s="139">
        <f>AB76*AUXILIAR!$B$50</f>
        <v>1800000.0000000682</v>
      </c>
      <c r="AD76" s="5"/>
      <c r="AE76" s="341"/>
      <c r="AF76" s="128"/>
      <c r="AG76" s="5"/>
      <c r="AH76" s="5"/>
      <c r="AI76" s="5"/>
      <c r="AJ76" s="5"/>
      <c r="AK76" s="5"/>
      <c r="AL76" s="5"/>
      <c r="AM76" s="5"/>
      <c r="AN76" s="5"/>
      <c r="AO76" s="5"/>
      <c r="AP76" s="5"/>
      <c r="AQ76" s="5"/>
      <c r="AR76" s="5"/>
      <c r="AS76" s="5"/>
      <c r="AT76" s="5"/>
      <c r="AU76" s="5"/>
      <c r="AV76" s="5"/>
      <c r="AW76" s="5"/>
      <c r="AX76" s="5"/>
      <c r="AY76" s="145"/>
      <c r="AZ76" s="5"/>
      <c r="BA76" s="5"/>
      <c r="BB76" s="341"/>
      <c r="BC76" s="128"/>
      <c r="BD76" s="5"/>
      <c r="BE76" s="5"/>
      <c r="BF76" s="5"/>
      <c r="BG76" s="5"/>
      <c r="BH76" s="5"/>
      <c r="BI76" s="5"/>
      <c r="BJ76" s="5"/>
      <c r="BK76" s="5"/>
      <c r="BL76" s="5"/>
      <c r="BM76" s="5"/>
      <c r="BN76" s="5"/>
      <c r="BO76" s="5"/>
      <c r="BP76" s="5"/>
      <c r="BQ76" s="5"/>
      <c r="BR76" s="5"/>
      <c r="BS76" s="5"/>
      <c r="BT76" s="5"/>
      <c r="BU76" s="5"/>
      <c r="BV76" s="5"/>
      <c r="BW76" s="5"/>
      <c r="BX76" s="5"/>
      <c r="BY76" s="341"/>
      <c r="BZ76" s="128"/>
      <c r="CA76" s="5"/>
      <c r="CB76" s="5"/>
      <c r="CC76" s="5"/>
      <c r="CD76" s="5"/>
      <c r="CE76" s="5"/>
      <c r="CF76" s="5"/>
      <c r="CG76" s="5"/>
      <c r="CH76" s="5"/>
      <c r="CI76" s="5"/>
      <c r="CJ76" s="5"/>
      <c r="CK76" s="5"/>
      <c r="CL76" s="5"/>
      <c r="CM76" s="5"/>
      <c r="CN76" s="5"/>
      <c r="CO76" s="5"/>
      <c r="CP76" s="5"/>
      <c r="CQ76" s="5"/>
      <c r="CR76" s="5"/>
      <c r="CS76" s="5"/>
      <c r="CT76" s="5"/>
      <c r="CU76" s="5"/>
      <c r="CV76" s="341"/>
      <c r="CW76" s="128"/>
      <c r="CX76" s="5"/>
      <c r="CY76" s="5"/>
      <c r="CZ76" s="5"/>
      <c r="DA76" s="5"/>
      <c r="DB76" s="5"/>
      <c r="DC76" s="5"/>
      <c r="DD76" s="5"/>
      <c r="DE76" s="5"/>
      <c r="DF76" s="5"/>
      <c r="DG76" s="5"/>
      <c r="DH76" s="5"/>
      <c r="DI76" s="5"/>
      <c r="DJ76" s="5"/>
      <c r="DK76" s="5"/>
      <c r="DL76" s="5"/>
      <c r="DM76" s="5"/>
      <c r="DN76" s="5"/>
      <c r="DO76" s="5"/>
      <c r="DP76" s="5"/>
      <c r="DQ76" s="5"/>
      <c r="DR76" s="5"/>
      <c r="DS76" s="341"/>
      <c r="DT76" s="128"/>
      <c r="DU76" s="5"/>
      <c r="DV76" s="5"/>
      <c r="DW76" s="5"/>
      <c r="DX76" s="5"/>
      <c r="DY76" s="5"/>
      <c r="DZ76" s="5"/>
      <c r="EA76" s="5"/>
      <c r="EB76" s="5"/>
      <c r="EC76" s="5"/>
      <c r="ED76" s="5"/>
      <c r="EE76" s="5"/>
      <c r="EF76" s="5"/>
      <c r="EG76" s="5"/>
      <c r="EH76" s="5"/>
      <c r="EI76" s="5"/>
      <c r="EJ76" s="5"/>
      <c r="EK76" s="5"/>
      <c r="EL76" s="5"/>
      <c r="EM76" s="5"/>
      <c r="EN76" s="5"/>
      <c r="EO76" s="5"/>
      <c r="EP76" s="341"/>
      <c r="EQ76" s="333"/>
    </row>
    <row r="77" spans="1:147" ht="15">
      <c r="A77" s="8" t="s">
        <v>33</v>
      </c>
      <c r="B77" s="8" t="s">
        <v>12</v>
      </c>
      <c r="C77" s="8">
        <v>1</v>
      </c>
      <c r="D77" s="199">
        <v>101</v>
      </c>
      <c r="E77" s="118" t="s">
        <v>186</v>
      </c>
      <c r="F77" s="118" t="s">
        <v>108</v>
      </c>
      <c r="G77" s="195" t="s">
        <v>34</v>
      </c>
      <c r="H77" s="307" t="s">
        <v>188</v>
      </c>
      <c r="I77" s="128"/>
      <c r="J77" s="5"/>
      <c r="K77" s="5"/>
      <c r="L77" s="5"/>
      <c r="M77" s="5"/>
      <c r="N77" s="5"/>
      <c r="O77" s="5"/>
      <c r="P77" s="5"/>
      <c r="Q77" s="5"/>
      <c r="R77" s="5"/>
      <c r="S77" s="5"/>
      <c r="T77" s="5"/>
      <c r="U77" s="5"/>
      <c r="V77" s="5"/>
      <c r="W77" s="51" t="s">
        <v>406</v>
      </c>
      <c r="X77" s="51">
        <v>255.5</v>
      </c>
      <c r="Y77" s="51">
        <v>254.75</v>
      </c>
      <c r="Z77" s="51">
        <f t="shared" si="27"/>
        <v>0.75</v>
      </c>
      <c r="AA77" s="52">
        <v>100</v>
      </c>
      <c r="AB77" s="52">
        <f t="shared" si="21"/>
        <v>0.75</v>
      </c>
      <c r="AC77" s="139">
        <f>AB77*AUXILIAR!$B$50</f>
        <v>2250000</v>
      </c>
      <c r="AD77" s="5"/>
      <c r="AE77" s="341"/>
      <c r="AF77" s="128"/>
      <c r="AG77" s="5"/>
      <c r="AH77" s="5"/>
      <c r="AI77" s="5"/>
      <c r="AJ77" s="5"/>
      <c r="AK77" s="5"/>
      <c r="AL77" s="5"/>
      <c r="AM77" s="5"/>
      <c r="AN77" s="5"/>
      <c r="AO77" s="5"/>
      <c r="AP77" s="5"/>
      <c r="AQ77" s="5"/>
      <c r="AR77" s="5"/>
      <c r="AS77" s="5"/>
      <c r="AT77" s="5"/>
      <c r="AU77" s="5"/>
      <c r="AV77" s="5"/>
      <c r="AW77" s="5"/>
      <c r="AX77" s="5"/>
      <c r="AY77" s="145"/>
      <c r="AZ77" s="5"/>
      <c r="BA77" s="5"/>
      <c r="BB77" s="341"/>
      <c r="BC77" s="128"/>
      <c r="BD77" s="5"/>
      <c r="BE77" s="5"/>
      <c r="BF77" s="5"/>
      <c r="BG77" s="5"/>
      <c r="BH77" s="5"/>
      <c r="BI77" s="5"/>
      <c r="BJ77" s="5"/>
      <c r="BK77" s="5"/>
      <c r="BL77" s="5"/>
      <c r="BM77" s="5"/>
      <c r="BN77" s="5"/>
      <c r="BO77" s="5"/>
      <c r="BP77" s="5"/>
      <c r="BQ77" s="5"/>
      <c r="BR77" s="5"/>
      <c r="BS77" s="5"/>
      <c r="BT77" s="5"/>
      <c r="BU77" s="5"/>
      <c r="BV77" s="5"/>
      <c r="BW77" s="5"/>
      <c r="BX77" s="5"/>
      <c r="BY77" s="341"/>
      <c r="BZ77" s="128"/>
      <c r="CA77" s="5"/>
      <c r="CB77" s="5"/>
      <c r="CC77" s="5"/>
      <c r="CD77" s="5"/>
      <c r="CE77" s="5"/>
      <c r="CF77" s="5"/>
      <c r="CG77" s="5"/>
      <c r="CH77" s="5"/>
      <c r="CI77" s="5"/>
      <c r="CJ77" s="5"/>
      <c r="CK77" s="5"/>
      <c r="CL77" s="5"/>
      <c r="CM77" s="5"/>
      <c r="CN77" s="5"/>
      <c r="CO77" s="5"/>
      <c r="CP77" s="5"/>
      <c r="CQ77" s="5"/>
      <c r="CR77" s="5"/>
      <c r="CS77" s="5"/>
      <c r="CT77" s="5"/>
      <c r="CU77" s="5"/>
      <c r="CV77" s="341"/>
      <c r="CW77" s="128"/>
      <c r="CX77" s="5"/>
      <c r="CY77" s="5"/>
      <c r="CZ77" s="5"/>
      <c r="DA77" s="5"/>
      <c r="DB77" s="5"/>
      <c r="DC77" s="5"/>
      <c r="DD77" s="5"/>
      <c r="DE77" s="5"/>
      <c r="DF77" s="5"/>
      <c r="DG77" s="5"/>
      <c r="DH77" s="5"/>
      <c r="DI77" s="5"/>
      <c r="DJ77" s="5"/>
      <c r="DK77" s="5"/>
      <c r="DL77" s="5"/>
      <c r="DM77" s="5"/>
      <c r="DN77" s="5"/>
      <c r="DO77" s="5"/>
      <c r="DP77" s="5"/>
      <c r="DQ77" s="5"/>
      <c r="DR77" s="5"/>
      <c r="DS77" s="341"/>
      <c r="DT77" s="128"/>
      <c r="DU77" s="5"/>
      <c r="DV77" s="5"/>
      <c r="DW77" s="5"/>
      <c r="DX77" s="5"/>
      <c r="DY77" s="5"/>
      <c r="DZ77" s="5"/>
      <c r="EA77" s="5"/>
      <c r="EB77" s="5"/>
      <c r="EC77" s="5"/>
      <c r="ED77" s="5"/>
      <c r="EE77" s="5"/>
      <c r="EF77" s="5"/>
      <c r="EG77" s="5"/>
      <c r="EH77" s="5"/>
      <c r="EI77" s="5"/>
      <c r="EJ77" s="5"/>
      <c r="EK77" s="5"/>
      <c r="EL77" s="5"/>
      <c r="EM77" s="5"/>
      <c r="EN77" s="5"/>
      <c r="EO77" s="5"/>
      <c r="EP77" s="341"/>
      <c r="EQ77" s="333"/>
    </row>
    <row r="78" spans="1:147" ht="15">
      <c r="A78" s="8" t="s">
        <v>33</v>
      </c>
      <c r="B78" s="8" t="s">
        <v>12</v>
      </c>
      <c r="C78" s="8">
        <v>1</v>
      </c>
      <c r="D78" s="199">
        <v>101</v>
      </c>
      <c r="E78" s="118" t="s">
        <v>186</v>
      </c>
      <c r="F78" s="118" t="s">
        <v>108</v>
      </c>
      <c r="G78" s="195" t="s">
        <v>34</v>
      </c>
      <c r="H78" s="307" t="s">
        <v>188</v>
      </c>
      <c r="I78" s="128"/>
      <c r="J78" s="5"/>
      <c r="K78" s="5"/>
      <c r="L78" s="5"/>
      <c r="M78" s="5"/>
      <c r="N78" s="5"/>
      <c r="O78" s="5"/>
      <c r="P78" s="5"/>
      <c r="Q78" s="5"/>
      <c r="R78" s="5"/>
      <c r="S78" s="5"/>
      <c r="T78" s="5"/>
      <c r="U78" s="5"/>
      <c r="V78" s="5"/>
      <c r="W78" s="51" t="s">
        <v>406</v>
      </c>
      <c r="X78" s="51">
        <v>254.4</v>
      </c>
      <c r="Y78" s="51">
        <v>253.2</v>
      </c>
      <c r="Z78" s="51">
        <f t="shared" si="27"/>
        <v>1.2000000000000171</v>
      </c>
      <c r="AA78" s="52">
        <v>100</v>
      </c>
      <c r="AB78" s="52">
        <f t="shared" si="21"/>
        <v>1.2000000000000171</v>
      </c>
      <c r="AC78" s="139">
        <f>AB78*AUXILIAR!$B$50</f>
        <v>3600000.0000000512</v>
      </c>
      <c r="AD78" s="5"/>
      <c r="AE78" s="341"/>
      <c r="AF78" s="128"/>
      <c r="AG78" s="5"/>
      <c r="AH78" s="5"/>
      <c r="AI78" s="5"/>
      <c r="AJ78" s="5"/>
      <c r="AK78" s="5"/>
      <c r="AL78" s="5"/>
      <c r="AM78" s="5"/>
      <c r="AN78" s="5"/>
      <c r="AO78" s="5"/>
      <c r="AP78" s="5"/>
      <c r="AQ78" s="5"/>
      <c r="AR78" s="5"/>
      <c r="AS78" s="5"/>
      <c r="AT78" s="5"/>
      <c r="AU78" s="5"/>
      <c r="AV78" s="5"/>
      <c r="AW78" s="5"/>
      <c r="AX78" s="5"/>
      <c r="AY78" s="145"/>
      <c r="AZ78" s="5"/>
      <c r="BA78" s="5"/>
      <c r="BB78" s="341"/>
      <c r="BC78" s="128"/>
      <c r="BD78" s="5"/>
      <c r="BE78" s="5"/>
      <c r="BF78" s="5"/>
      <c r="BG78" s="5"/>
      <c r="BH78" s="5"/>
      <c r="BI78" s="5"/>
      <c r="BJ78" s="5"/>
      <c r="BK78" s="5"/>
      <c r="BL78" s="5"/>
      <c r="BM78" s="5"/>
      <c r="BN78" s="5"/>
      <c r="BO78" s="5"/>
      <c r="BP78" s="5"/>
      <c r="BQ78" s="5"/>
      <c r="BR78" s="5"/>
      <c r="BS78" s="5"/>
      <c r="BT78" s="5"/>
      <c r="BU78" s="5"/>
      <c r="BV78" s="5"/>
      <c r="BW78" s="5"/>
      <c r="BX78" s="5"/>
      <c r="BY78" s="341"/>
      <c r="BZ78" s="128"/>
      <c r="CA78" s="5"/>
      <c r="CB78" s="5"/>
      <c r="CC78" s="5"/>
      <c r="CD78" s="5"/>
      <c r="CE78" s="5"/>
      <c r="CF78" s="5"/>
      <c r="CG78" s="5"/>
      <c r="CH78" s="5"/>
      <c r="CI78" s="5"/>
      <c r="CJ78" s="5"/>
      <c r="CK78" s="5"/>
      <c r="CL78" s="5"/>
      <c r="CM78" s="5"/>
      <c r="CN78" s="5"/>
      <c r="CO78" s="5"/>
      <c r="CP78" s="5"/>
      <c r="CQ78" s="5"/>
      <c r="CR78" s="5"/>
      <c r="CS78" s="5"/>
      <c r="CT78" s="5"/>
      <c r="CU78" s="5"/>
      <c r="CV78" s="341"/>
      <c r="CW78" s="128"/>
      <c r="CX78" s="5"/>
      <c r="CY78" s="5"/>
      <c r="CZ78" s="5"/>
      <c r="DA78" s="5"/>
      <c r="DB78" s="5"/>
      <c r="DC78" s="5"/>
      <c r="DD78" s="5"/>
      <c r="DE78" s="5"/>
      <c r="DF78" s="5"/>
      <c r="DG78" s="5"/>
      <c r="DH78" s="5"/>
      <c r="DI78" s="5"/>
      <c r="DJ78" s="5"/>
      <c r="DK78" s="5"/>
      <c r="DL78" s="5"/>
      <c r="DM78" s="5"/>
      <c r="DN78" s="5"/>
      <c r="DO78" s="5"/>
      <c r="DP78" s="5"/>
      <c r="DQ78" s="5"/>
      <c r="DR78" s="5"/>
      <c r="DS78" s="341"/>
      <c r="DT78" s="128"/>
      <c r="DU78" s="5"/>
      <c r="DV78" s="5"/>
      <c r="DW78" s="5"/>
      <c r="DX78" s="5"/>
      <c r="DY78" s="5"/>
      <c r="DZ78" s="5"/>
      <c r="EA78" s="5"/>
      <c r="EB78" s="5"/>
      <c r="EC78" s="5"/>
      <c r="ED78" s="5"/>
      <c r="EE78" s="5"/>
      <c r="EF78" s="5"/>
      <c r="EG78" s="5"/>
      <c r="EH78" s="5"/>
      <c r="EI78" s="5"/>
      <c r="EJ78" s="5"/>
      <c r="EK78" s="5"/>
      <c r="EL78" s="5"/>
      <c r="EM78" s="5"/>
      <c r="EN78" s="5"/>
      <c r="EO78" s="5"/>
      <c r="EP78" s="341"/>
      <c r="EQ78" s="333"/>
    </row>
    <row r="79" spans="1:147" thickBot="1">
      <c r="A79" s="8" t="s">
        <v>33</v>
      </c>
      <c r="B79" s="8" t="s">
        <v>12</v>
      </c>
      <c r="C79" s="8">
        <v>1</v>
      </c>
      <c r="D79" s="199">
        <v>101</v>
      </c>
      <c r="E79" s="118" t="s">
        <v>186</v>
      </c>
      <c r="F79" s="118" t="s">
        <v>108</v>
      </c>
      <c r="G79" s="195" t="s">
        <v>34</v>
      </c>
      <c r="H79" s="307" t="s">
        <v>188</v>
      </c>
      <c r="I79" s="128"/>
      <c r="J79" s="5"/>
      <c r="K79" s="5"/>
      <c r="L79" s="5"/>
      <c r="M79" s="5"/>
      <c r="N79" s="5"/>
      <c r="O79" s="5"/>
      <c r="P79" s="5"/>
      <c r="Q79" s="5"/>
      <c r="R79" s="5"/>
      <c r="S79" s="5"/>
      <c r="T79" s="5"/>
      <c r="U79" s="5"/>
      <c r="V79" s="5"/>
      <c r="W79" s="51" t="s">
        <v>406</v>
      </c>
      <c r="X79" s="51">
        <v>252.15</v>
      </c>
      <c r="Y79" s="51">
        <v>251.6</v>
      </c>
      <c r="Z79" s="51">
        <f t="shared" si="27"/>
        <v>0.55000000000001137</v>
      </c>
      <c r="AA79" s="52">
        <v>100</v>
      </c>
      <c r="AB79" s="52">
        <f t="shared" si="21"/>
        <v>0.55000000000001137</v>
      </c>
      <c r="AC79" s="139">
        <f>AB79*AUXILIAR!$B$50</f>
        <v>1650000.000000034</v>
      </c>
      <c r="AD79" s="5"/>
      <c r="AE79" s="341"/>
      <c r="AF79" s="128"/>
      <c r="AG79" s="5"/>
      <c r="AH79" s="5"/>
      <c r="AI79" s="5"/>
      <c r="AJ79" s="5"/>
      <c r="AK79" s="5"/>
      <c r="AL79" s="5"/>
      <c r="AM79" s="5"/>
      <c r="AN79" s="5"/>
      <c r="AO79" s="5"/>
      <c r="AP79" s="5"/>
      <c r="AQ79" s="5"/>
      <c r="AR79" s="5"/>
      <c r="AS79" s="5"/>
      <c r="AT79" s="5"/>
      <c r="AU79" s="5"/>
      <c r="AV79" s="5"/>
      <c r="AW79" s="5"/>
      <c r="AX79" s="5"/>
      <c r="AY79" s="145"/>
      <c r="AZ79" s="5"/>
      <c r="BA79" s="5"/>
      <c r="BB79" s="341"/>
      <c r="BC79" s="128"/>
      <c r="BD79" s="5"/>
      <c r="BE79" s="5"/>
      <c r="BF79" s="5"/>
      <c r="BG79" s="5"/>
      <c r="BH79" s="5"/>
      <c r="BI79" s="5"/>
      <c r="BJ79" s="5"/>
      <c r="BK79" s="5"/>
      <c r="BL79" s="5"/>
      <c r="BM79" s="5"/>
      <c r="BN79" s="5"/>
      <c r="BO79" s="5"/>
      <c r="BP79" s="5"/>
      <c r="BQ79" s="5"/>
      <c r="BR79" s="5"/>
      <c r="BS79" s="5"/>
      <c r="BT79" s="5"/>
      <c r="BU79" s="5"/>
      <c r="BV79" s="5"/>
      <c r="BW79" s="5"/>
      <c r="BX79" s="5"/>
      <c r="BY79" s="341"/>
      <c r="BZ79" s="128"/>
      <c r="CA79" s="5"/>
      <c r="CB79" s="5"/>
      <c r="CC79" s="5"/>
      <c r="CD79" s="5"/>
      <c r="CE79" s="5"/>
      <c r="CF79" s="5"/>
      <c r="CG79" s="5"/>
      <c r="CH79" s="5"/>
      <c r="CI79" s="5"/>
      <c r="CJ79" s="5"/>
      <c r="CK79" s="5"/>
      <c r="CL79" s="5"/>
      <c r="CM79" s="5"/>
      <c r="CN79" s="5"/>
      <c r="CO79" s="5"/>
      <c r="CP79" s="5"/>
      <c r="CQ79" s="5"/>
      <c r="CR79" s="5"/>
      <c r="CS79" s="5"/>
      <c r="CT79" s="5"/>
      <c r="CU79" s="5"/>
      <c r="CV79" s="341"/>
      <c r="CW79" s="128"/>
      <c r="CX79" s="5"/>
      <c r="CY79" s="5"/>
      <c r="CZ79" s="5"/>
      <c r="DA79" s="5"/>
      <c r="DB79" s="5"/>
      <c r="DC79" s="5"/>
      <c r="DD79" s="5"/>
      <c r="DE79" s="5"/>
      <c r="DF79" s="5"/>
      <c r="DG79" s="5"/>
      <c r="DH79" s="5"/>
      <c r="DI79" s="5"/>
      <c r="DJ79" s="5"/>
      <c r="DK79" s="5"/>
      <c r="DL79" s="5"/>
      <c r="DM79" s="5"/>
      <c r="DN79" s="5"/>
      <c r="DO79" s="5"/>
      <c r="DP79" s="5"/>
      <c r="DQ79" s="5"/>
      <c r="DR79" s="5"/>
      <c r="DS79" s="341"/>
      <c r="DT79" s="128"/>
      <c r="DU79" s="5"/>
      <c r="DV79" s="5"/>
      <c r="DW79" s="5"/>
      <c r="DX79" s="5"/>
      <c r="DY79" s="5"/>
      <c r="DZ79" s="5"/>
      <c r="EA79" s="5"/>
      <c r="EB79" s="5"/>
      <c r="EC79" s="5"/>
      <c r="ED79" s="5"/>
      <c r="EE79" s="5"/>
      <c r="EF79" s="5"/>
      <c r="EG79" s="5"/>
      <c r="EH79" s="5"/>
      <c r="EI79" s="5"/>
      <c r="EJ79" s="5"/>
      <c r="EK79" s="5"/>
      <c r="EL79" s="5"/>
      <c r="EM79" s="5"/>
      <c r="EN79" s="5"/>
      <c r="EO79" s="5"/>
      <c r="EP79" s="341"/>
      <c r="EQ79" s="333"/>
    </row>
    <row r="80" spans="1:147" ht="42" customHeight="1" thickTop="1" thickBot="1">
      <c r="A80" s="1" t="s">
        <v>33</v>
      </c>
      <c r="B80" s="1" t="s">
        <v>182</v>
      </c>
      <c r="C80" s="2" t="s">
        <v>24</v>
      </c>
      <c r="D80" s="1">
        <v>1</v>
      </c>
      <c r="E80" s="2" t="s">
        <v>185</v>
      </c>
      <c r="F80" s="38" t="s">
        <v>108</v>
      </c>
      <c r="G80" s="2" t="s">
        <v>336</v>
      </c>
      <c r="H80" s="303" t="s">
        <v>188</v>
      </c>
      <c r="I80" s="93"/>
      <c r="J80" s="2"/>
      <c r="K80" s="2"/>
      <c r="L80" s="2"/>
      <c r="M80" s="38" t="s">
        <v>116</v>
      </c>
      <c r="N80" s="81">
        <f>N81+N88+N91+N94+N111+N122</f>
        <v>27.21999999999997</v>
      </c>
      <c r="O80" s="81">
        <f>O81+O88+O91+O94+O111+O122</f>
        <v>81659999.999999911</v>
      </c>
      <c r="P80" s="2"/>
      <c r="Q80" s="2"/>
      <c r="R80" s="2"/>
      <c r="S80" s="2"/>
      <c r="T80" s="38" t="s">
        <v>116</v>
      </c>
      <c r="U80" s="81">
        <f>U81+U88+U91+U94+U111+U122</f>
        <v>2.3000000000000114</v>
      </c>
      <c r="V80" s="81">
        <f>V81+V88+V91+V94+V111+V122</f>
        <v>6900000.0000000345</v>
      </c>
      <c r="W80" s="2"/>
      <c r="X80" s="2"/>
      <c r="Y80" s="2"/>
      <c r="Z80" s="2"/>
      <c r="AA80" s="38" t="s">
        <v>116</v>
      </c>
      <c r="AB80" s="81">
        <f>AB81+AB88+AB91+AB94+AB111+AB122</f>
        <v>46.176000000000002</v>
      </c>
      <c r="AC80" s="91" t="s">
        <v>130</v>
      </c>
      <c r="AD80" s="92">
        <f>AB80+U80+N80</f>
        <v>75.695999999999984</v>
      </c>
      <c r="AE80" s="92">
        <f>AE81+V80+O80</f>
        <v>227087999.99999994</v>
      </c>
      <c r="AF80" s="93"/>
      <c r="AG80" s="2"/>
      <c r="AH80" s="2"/>
      <c r="AI80" s="2"/>
      <c r="AJ80" s="38" t="s">
        <v>116</v>
      </c>
      <c r="AK80" s="81">
        <f>AK81+AK88+AK91+AK94+AK111+AK122</f>
        <v>60.511600000000115</v>
      </c>
      <c r="AL80" s="81">
        <f>AL81+AL88+AL91+AL94+AL111+AL122</f>
        <v>302558000.00000054</v>
      </c>
      <c r="AM80" s="2"/>
      <c r="AN80" s="2"/>
      <c r="AO80" s="2"/>
      <c r="AP80" s="2"/>
      <c r="AQ80" s="38" t="s">
        <v>116</v>
      </c>
      <c r="AR80" s="81">
        <f>AR81+AR88+AR91+AR94+AR111+AR122</f>
        <v>41.069999999999993</v>
      </c>
      <c r="AS80" s="81">
        <f>AS81+AS88+AS91+AS94+AS111+AS122</f>
        <v>205349999.99999997</v>
      </c>
      <c r="AT80" s="2"/>
      <c r="AU80" s="2"/>
      <c r="AV80" s="2"/>
      <c r="AW80" s="2"/>
      <c r="AX80" s="38" t="s">
        <v>116</v>
      </c>
      <c r="AY80" s="89">
        <f>AY81+AY88+AY91+AY94+AY111+AY122</f>
        <v>508.29971999999987</v>
      </c>
      <c r="AZ80" s="131" t="s">
        <v>117</v>
      </c>
      <c r="BA80" s="92">
        <f>AY80+AR80+AK80</f>
        <v>609.88132000000007</v>
      </c>
      <c r="BB80" s="92">
        <f>BB81+AS80+AL80</f>
        <v>3049406600</v>
      </c>
      <c r="BC80" s="93"/>
      <c r="BD80" s="2"/>
      <c r="BE80" s="2"/>
      <c r="BF80" s="2"/>
      <c r="BG80" s="38" t="s">
        <v>116</v>
      </c>
      <c r="BH80" s="81">
        <f>BH81+BH88+BH91+BH94+BH111+BH122</f>
        <v>8</v>
      </c>
      <c r="BI80" s="81">
        <f>BI81+BI88+BI91+BI94+BI111+BI122</f>
        <v>170000000</v>
      </c>
      <c r="BJ80" s="2"/>
      <c r="BK80" s="2"/>
      <c r="BL80" s="2"/>
      <c r="BM80" s="2"/>
      <c r="BN80" s="38" t="s">
        <v>116</v>
      </c>
      <c r="BO80" s="81">
        <f>BO81+BO88+BO91+BO94+BO111+BO122</f>
        <v>3</v>
      </c>
      <c r="BP80" s="81">
        <f>BP81+BP88+BP91+BP94+BP111+BP122</f>
        <v>80000000</v>
      </c>
      <c r="BQ80" s="2"/>
      <c r="BR80" s="2"/>
      <c r="BS80" s="2"/>
      <c r="BT80" s="2"/>
      <c r="BU80" s="38" t="s">
        <v>116</v>
      </c>
      <c r="BV80" s="81">
        <f>BV81+BV88+BV91+BV94+BV111+BV122</f>
        <v>21</v>
      </c>
      <c r="BW80" s="91" t="s">
        <v>120</v>
      </c>
      <c r="BX80" s="92">
        <f>BV80+BO80+BH80</f>
        <v>32</v>
      </c>
      <c r="BY80" s="92">
        <f>BY81+BP80+BI80</f>
        <v>760000000</v>
      </c>
      <c r="BZ80" s="93"/>
      <c r="CA80" s="2"/>
      <c r="CB80" s="2"/>
      <c r="CC80" s="2"/>
      <c r="CD80" s="38" t="s">
        <v>116</v>
      </c>
      <c r="CE80" s="81">
        <f>CE81+CE88+CE91+CE94+CE111+CE122</f>
        <v>0</v>
      </c>
      <c r="CF80" s="81">
        <f>CF81+CF88+CF91+CF94+CF111+CF122</f>
        <v>0</v>
      </c>
      <c r="CG80" s="2"/>
      <c r="CH80" s="2"/>
      <c r="CI80" s="2"/>
      <c r="CJ80" s="2"/>
      <c r="CK80" s="38" t="s">
        <v>116</v>
      </c>
      <c r="CL80" s="81">
        <f>CL81+CL88+CL91+CL94+CL111+CL122</f>
        <v>0</v>
      </c>
      <c r="CM80" s="81">
        <f>CM81+CM88+CM91+CM94+CM111+CM122</f>
        <v>0</v>
      </c>
      <c r="CN80" s="2"/>
      <c r="CO80" s="2"/>
      <c r="CP80" s="2"/>
      <c r="CQ80" s="2"/>
      <c r="CR80" s="38" t="s">
        <v>116</v>
      </c>
      <c r="CS80" s="81">
        <f>CS81+CS88+CS91+CS94+CS111+CS122</f>
        <v>6.089999999999975</v>
      </c>
      <c r="CT80" s="91" t="s">
        <v>122</v>
      </c>
      <c r="CU80" s="92">
        <f>CS80+CL80+CE80</f>
        <v>6.089999999999975</v>
      </c>
      <c r="CV80" s="92">
        <f>CV81+CM80+CF80</f>
        <v>24359999.999999899</v>
      </c>
      <c r="CW80" s="93"/>
      <c r="CX80" s="2"/>
      <c r="CY80" s="2"/>
      <c r="CZ80" s="2"/>
      <c r="DA80" s="38" t="s">
        <v>116</v>
      </c>
      <c r="DB80" s="81">
        <f>DB81+DB88+DB91+DB94+DB111+DB122</f>
        <v>0</v>
      </c>
      <c r="DC80" s="81">
        <f>DC81+DC88+DC91+DC94+DC111+DC122</f>
        <v>0</v>
      </c>
      <c r="DD80" s="2"/>
      <c r="DE80" s="2"/>
      <c r="DF80" s="2"/>
      <c r="DG80" s="2"/>
      <c r="DH80" s="38" t="s">
        <v>116</v>
      </c>
      <c r="DI80" s="81">
        <f>DI81+DI88+DI91+DI94+DI111+DI122</f>
        <v>0</v>
      </c>
      <c r="DJ80" s="81">
        <f>DJ81+DJ88+DJ91+DJ94+DJ111+DJ122</f>
        <v>0</v>
      </c>
      <c r="DK80" s="2"/>
      <c r="DL80" s="2"/>
      <c r="DM80" s="2"/>
      <c r="DN80" s="2"/>
      <c r="DO80" s="38" t="s">
        <v>116</v>
      </c>
      <c r="DP80" s="81">
        <f>DP81+DP88+DP91+DP94+DP111+DP122</f>
        <v>37.895999999999958</v>
      </c>
      <c r="DQ80" s="91" t="s">
        <v>124</v>
      </c>
      <c r="DR80" s="92">
        <f>DP80+DI80+DB80</f>
        <v>37.895999999999958</v>
      </c>
      <c r="DS80" s="92">
        <f>DS81+DJ80+DC80</f>
        <v>75791999.999999911</v>
      </c>
      <c r="DT80" s="93"/>
      <c r="DU80" s="2"/>
      <c r="DV80" s="2"/>
      <c r="DW80" s="2"/>
      <c r="DX80" s="38" t="s">
        <v>116</v>
      </c>
      <c r="DY80" s="81">
        <f>DY81+DY88+DY91+DY94+DY111+DY122</f>
        <v>0</v>
      </c>
      <c r="DZ80" s="81">
        <f>DZ81+DZ88+DZ91+DZ94+DZ111+DZ122</f>
        <v>0</v>
      </c>
      <c r="EA80" s="2"/>
      <c r="EB80" s="2"/>
      <c r="EC80" s="2"/>
      <c r="ED80" s="2"/>
      <c r="EE80" s="38" t="s">
        <v>116</v>
      </c>
      <c r="EF80" s="81">
        <f>EF81+EF88+EF91+EF94+EF111+EF122</f>
        <v>0</v>
      </c>
      <c r="EG80" s="81">
        <f>EG81+EG88+EG91+EG94+EG111+EG122</f>
        <v>0</v>
      </c>
      <c r="EH80" s="2"/>
      <c r="EI80" s="2"/>
      <c r="EJ80" s="2"/>
      <c r="EK80" s="2"/>
      <c r="EL80" s="38" t="s">
        <v>116</v>
      </c>
      <c r="EM80" s="81">
        <f>EM81+EM88+EM91+EM94+EM111+EM122</f>
        <v>0</v>
      </c>
      <c r="EN80" s="91" t="s">
        <v>189</v>
      </c>
      <c r="EO80" s="92">
        <f>EM80+EF80+DY80</f>
        <v>0</v>
      </c>
      <c r="EP80" s="92">
        <f>EP81+EG80+DZ80</f>
        <v>0</v>
      </c>
      <c r="EQ80" s="331"/>
    </row>
    <row r="81" spans="1:147" ht="24.75" thickTop="1">
      <c r="A81" s="64" t="s">
        <v>33</v>
      </c>
      <c r="B81" s="64" t="s">
        <v>16</v>
      </c>
      <c r="C81" s="65" t="s">
        <v>24</v>
      </c>
      <c r="D81" s="126">
        <v>153</v>
      </c>
      <c r="E81" s="119" t="s">
        <v>185</v>
      </c>
      <c r="F81" s="119" t="s">
        <v>108</v>
      </c>
      <c r="G81" s="119" t="s">
        <v>336</v>
      </c>
      <c r="H81" s="305" t="s">
        <v>188</v>
      </c>
      <c r="I81" s="264"/>
      <c r="J81" s="65"/>
      <c r="K81" s="65"/>
      <c r="L81" s="65"/>
      <c r="M81" s="80" t="s">
        <v>115</v>
      </c>
      <c r="N81" s="79">
        <f>SUM(N82:N87)</f>
        <v>11.800000000000068</v>
      </c>
      <c r="O81" s="79">
        <f>SUM(O82:O87)</f>
        <v>35400000.000000209</v>
      </c>
      <c r="P81" s="65"/>
      <c r="Q81" s="65"/>
      <c r="R81" s="65"/>
      <c r="S81" s="65"/>
      <c r="T81" s="80" t="s">
        <v>115</v>
      </c>
      <c r="U81" s="79">
        <f>SUM(U82:U87)</f>
        <v>1</v>
      </c>
      <c r="V81" s="79">
        <f>SUM(V82:V87)</f>
        <v>3000000</v>
      </c>
      <c r="W81" s="65"/>
      <c r="X81" s="65"/>
      <c r="Y81" s="65"/>
      <c r="Z81" s="65"/>
      <c r="AA81" s="80" t="s">
        <v>115</v>
      </c>
      <c r="AB81" s="79">
        <f>SUM(AB82:AB87)</f>
        <v>0</v>
      </c>
      <c r="AC81" s="79">
        <f>SUM(AC82:AC87)</f>
        <v>0</v>
      </c>
      <c r="AD81" s="38" t="s">
        <v>116</v>
      </c>
      <c r="AE81" s="346">
        <f>AC81+AC88+AC91+AC94+AC111+AC122</f>
        <v>138528000</v>
      </c>
      <c r="AF81" s="264"/>
      <c r="AG81" s="65"/>
      <c r="AH81" s="65"/>
      <c r="AI81" s="65"/>
      <c r="AJ81" s="80" t="s">
        <v>115</v>
      </c>
      <c r="AK81" s="79">
        <f>SUM(AK82:AK86)</f>
        <v>7.0440000000000964</v>
      </c>
      <c r="AL81" s="79">
        <f>SUM(AL82:AL86)</f>
        <v>35220000.000000484</v>
      </c>
      <c r="AM81" s="65"/>
      <c r="AN81" s="65"/>
      <c r="AO81" s="65"/>
      <c r="AP81" s="65"/>
      <c r="AQ81" s="80" t="s">
        <v>115</v>
      </c>
      <c r="AR81" s="79">
        <f>SUM(AR82:AR86)</f>
        <v>24.899999999999977</v>
      </c>
      <c r="AS81" s="79">
        <f>SUM(AS82:AS86)</f>
        <v>124499999.99999988</v>
      </c>
      <c r="AT81" s="65"/>
      <c r="AU81" s="65"/>
      <c r="AV81" s="65"/>
      <c r="AW81" s="65"/>
      <c r="AX81" s="80" t="s">
        <v>115</v>
      </c>
      <c r="AY81" s="79">
        <f>SUM(AY82:AY87)</f>
        <v>129.35451999999992</v>
      </c>
      <c r="AZ81" s="79">
        <f>SUM(AZ82:AZ87)</f>
        <v>646772599.99999964</v>
      </c>
      <c r="BA81" s="38" t="s">
        <v>116</v>
      </c>
      <c r="BB81" s="346">
        <f>AZ81+AZ88+AZ91+AZ94+AZ111+AZ122</f>
        <v>2541498599.9999995</v>
      </c>
      <c r="BC81" s="264"/>
      <c r="BD81" s="65"/>
      <c r="BE81" s="65"/>
      <c r="BF81" s="65"/>
      <c r="BG81" s="80" t="s">
        <v>115</v>
      </c>
      <c r="BH81" s="79">
        <f>SUM(BH82:BH87)</f>
        <v>6</v>
      </c>
      <c r="BI81" s="79">
        <f>SUM(BI82:BI87)</f>
        <v>110000000</v>
      </c>
      <c r="BJ81" s="65"/>
      <c r="BK81" s="65"/>
      <c r="BL81" s="65"/>
      <c r="BM81" s="65"/>
      <c r="BN81" s="80" t="s">
        <v>115</v>
      </c>
      <c r="BO81" s="79">
        <f>SUM(BO82:BO87)</f>
        <v>1</v>
      </c>
      <c r="BP81" s="79">
        <f>SUM(BP82:BP87)</f>
        <v>20000000</v>
      </c>
      <c r="BQ81" s="65"/>
      <c r="BR81" s="65"/>
      <c r="BS81" s="65"/>
      <c r="BT81" s="65"/>
      <c r="BU81" s="80" t="s">
        <v>115</v>
      </c>
      <c r="BV81" s="79">
        <f>SUM(BV82:BV87)</f>
        <v>0</v>
      </c>
      <c r="BW81" s="79">
        <f>SUM(BW82:BW87)</f>
        <v>0</v>
      </c>
      <c r="BX81" s="38" t="s">
        <v>116</v>
      </c>
      <c r="BY81" s="346">
        <f>BW81+BW88+BW91+BW94+BW111+BW122</f>
        <v>510000000</v>
      </c>
      <c r="BZ81" s="264"/>
      <c r="CA81" s="65"/>
      <c r="CB81" s="65"/>
      <c r="CC81" s="65"/>
      <c r="CD81" s="80" t="s">
        <v>115</v>
      </c>
      <c r="CE81" s="79">
        <f>SUM(CE82:CE87)</f>
        <v>0</v>
      </c>
      <c r="CF81" s="79">
        <f>SUM(CF82:CF87)</f>
        <v>0</v>
      </c>
      <c r="CG81" s="65"/>
      <c r="CH81" s="65"/>
      <c r="CI81" s="65"/>
      <c r="CJ81" s="65"/>
      <c r="CK81" s="80" t="s">
        <v>115</v>
      </c>
      <c r="CL81" s="79">
        <f>SUM(CL82:CL87)</f>
        <v>0</v>
      </c>
      <c r="CM81" s="79">
        <f>SUM(CM82:CM87)</f>
        <v>0</v>
      </c>
      <c r="CN81" s="65"/>
      <c r="CO81" s="65"/>
      <c r="CP81" s="65"/>
      <c r="CQ81" s="65"/>
      <c r="CR81" s="80" t="s">
        <v>115</v>
      </c>
      <c r="CS81" s="79">
        <f>SUM(CS82:CS87)</f>
        <v>0</v>
      </c>
      <c r="CT81" s="79">
        <f>SUM(CT82:CT87)</f>
        <v>0</v>
      </c>
      <c r="CU81" s="38" t="s">
        <v>116</v>
      </c>
      <c r="CV81" s="346">
        <f>CT81+CT88+CT91+CT94+CT111+CT122</f>
        <v>24359999.999999899</v>
      </c>
      <c r="CW81" s="264"/>
      <c r="CX81" s="65"/>
      <c r="CY81" s="65"/>
      <c r="CZ81" s="65"/>
      <c r="DA81" s="80" t="s">
        <v>115</v>
      </c>
      <c r="DB81" s="79">
        <f>SUM(DB82:DB87)</f>
        <v>0</v>
      </c>
      <c r="DC81" s="79">
        <f>SUM(DC82:DC87)</f>
        <v>0</v>
      </c>
      <c r="DD81" s="65"/>
      <c r="DE81" s="65"/>
      <c r="DF81" s="65"/>
      <c r="DG81" s="65"/>
      <c r="DH81" s="80" t="s">
        <v>115</v>
      </c>
      <c r="DI81" s="79">
        <f>SUM(DI82:DI87)</f>
        <v>0</v>
      </c>
      <c r="DJ81" s="79">
        <f>SUM(DJ82:DJ87)</f>
        <v>0</v>
      </c>
      <c r="DK81" s="65"/>
      <c r="DL81" s="65"/>
      <c r="DM81" s="65"/>
      <c r="DN81" s="65"/>
      <c r="DO81" s="80" t="s">
        <v>115</v>
      </c>
      <c r="DP81" s="79">
        <f>SUM(DP82:DP87)</f>
        <v>0</v>
      </c>
      <c r="DQ81" s="79">
        <f>SUM(DQ82:DQ87)</f>
        <v>0</v>
      </c>
      <c r="DR81" s="38" t="s">
        <v>116</v>
      </c>
      <c r="DS81" s="346">
        <f>DQ81+DQ88+DQ91+DQ94+DQ111+DQ122</f>
        <v>75791999.999999911</v>
      </c>
      <c r="DT81" s="264"/>
      <c r="DU81" s="65"/>
      <c r="DV81" s="65"/>
      <c r="DW81" s="65"/>
      <c r="DX81" s="80" t="s">
        <v>115</v>
      </c>
      <c r="DY81" s="79">
        <f>SUM(DY82:DY87)</f>
        <v>0</v>
      </c>
      <c r="DZ81" s="79">
        <f>SUM(DZ82:DZ87)</f>
        <v>0</v>
      </c>
      <c r="EA81" s="65"/>
      <c r="EB81" s="65"/>
      <c r="EC81" s="65"/>
      <c r="ED81" s="65"/>
      <c r="EE81" s="80" t="s">
        <v>115</v>
      </c>
      <c r="EF81" s="79">
        <f>SUM(EF82:EF87)</f>
        <v>0</v>
      </c>
      <c r="EG81" s="79">
        <f>SUM(EG82:EG87)</f>
        <v>0</v>
      </c>
      <c r="EH81" s="65"/>
      <c r="EI81" s="65"/>
      <c r="EJ81" s="65"/>
      <c r="EK81" s="65"/>
      <c r="EL81" s="80" t="s">
        <v>115</v>
      </c>
      <c r="EM81" s="79">
        <f>SUM(EM82:EM87)</f>
        <v>0</v>
      </c>
      <c r="EN81" s="79">
        <f>SUM(EN82:EN87)</f>
        <v>0</v>
      </c>
      <c r="EO81" s="38" t="s">
        <v>116</v>
      </c>
      <c r="EP81" s="346">
        <f>EN81+EN88+EN91+EN94+EN111+EN122</f>
        <v>0</v>
      </c>
      <c r="EQ81" s="393"/>
    </row>
    <row r="82" spans="1:147" ht="15">
      <c r="A82" s="8" t="s">
        <v>33</v>
      </c>
      <c r="B82" s="8" t="s">
        <v>16</v>
      </c>
      <c r="C82" s="8">
        <v>1</v>
      </c>
      <c r="D82" s="199">
        <v>153</v>
      </c>
      <c r="E82" s="118" t="s">
        <v>185</v>
      </c>
      <c r="F82" s="118" t="s">
        <v>108</v>
      </c>
      <c r="G82" s="118" t="s">
        <v>335</v>
      </c>
      <c r="H82" s="307" t="s">
        <v>188</v>
      </c>
      <c r="I82" s="265" t="s">
        <v>331</v>
      </c>
      <c r="J82" s="51">
        <v>720.8</v>
      </c>
      <c r="K82" s="51">
        <v>723.9</v>
      </c>
      <c r="L82" s="51">
        <f>K82-J82</f>
        <v>3.1000000000000227</v>
      </c>
      <c r="M82" s="52">
        <v>100</v>
      </c>
      <c r="N82" s="52">
        <f t="shared" ref="N82:N85" si="28">L82*M82/100</f>
        <v>3.1000000000000227</v>
      </c>
      <c r="O82" s="155">
        <f>N82*AUXILIAR!$B$50</f>
        <v>9300000.0000000689</v>
      </c>
      <c r="P82" s="51" t="s">
        <v>330</v>
      </c>
      <c r="Q82" s="51">
        <v>692.5</v>
      </c>
      <c r="R82" s="51">
        <v>693.5</v>
      </c>
      <c r="S82" s="51">
        <f>R82-Q82</f>
        <v>1</v>
      </c>
      <c r="T82" s="52">
        <v>100</v>
      </c>
      <c r="U82" s="52">
        <f t="shared" ref="U82" si="29">S82*T82/100</f>
        <v>1</v>
      </c>
      <c r="V82" s="155">
        <f>U82*AUXILIAR!$B$50</f>
        <v>3000000</v>
      </c>
      <c r="W82" s="5"/>
      <c r="X82" s="5"/>
      <c r="Y82" s="5"/>
      <c r="Z82" s="5"/>
      <c r="AA82" s="5"/>
      <c r="AB82" s="5"/>
      <c r="AC82" s="5"/>
      <c r="AD82" s="5"/>
      <c r="AE82" s="341"/>
      <c r="AF82" s="265" t="s">
        <v>324</v>
      </c>
      <c r="AG82" s="51">
        <v>720.8</v>
      </c>
      <c r="AH82" s="51">
        <v>721.90499999999997</v>
      </c>
      <c r="AI82" s="51">
        <f>AH82-AG82</f>
        <v>1.1050000000000182</v>
      </c>
      <c r="AJ82" s="51">
        <v>100</v>
      </c>
      <c r="AK82" s="52">
        <f>AI82*AJ82/100</f>
        <v>1.1050000000000182</v>
      </c>
      <c r="AL82" s="155">
        <f>AK82*AUXILIAR!$B$53</f>
        <v>5525000.0000000913</v>
      </c>
      <c r="AM82" s="51" t="s">
        <v>324</v>
      </c>
      <c r="AN82" s="51">
        <v>677</v>
      </c>
      <c r="AO82" s="51">
        <v>701.9</v>
      </c>
      <c r="AP82" s="51">
        <f>AO82-AN82</f>
        <v>24.899999999999977</v>
      </c>
      <c r="AQ82" s="51">
        <v>100</v>
      </c>
      <c r="AR82" s="52">
        <f>AP82*AQ82/100</f>
        <v>24.899999999999977</v>
      </c>
      <c r="AS82" s="155">
        <f>AR82*AUXILIAR!$B$53</f>
        <v>124499999.99999988</v>
      </c>
      <c r="AT82" s="51" t="s">
        <v>324</v>
      </c>
      <c r="AU82" s="51">
        <v>624.29999999999995</v>
      </c>
      <c r="AV82" s="51">
        <v>663</v>
      </c>
      <c r="AW82" s="51">
        <f>AV82-AU82</f>
        <v>38.700000000000045</v>
      </c>
      <c r="AX82" s="51">
        <v>100</v>
      </c>
      <c r="AY82" s="52">
        <f>AW82*AX82/100</f>
        <v>38.700000000000045</v>
      </c>
      <c r="AZ82" s="155">
        <f>AY82*AUXILIAR!$B$53</f>
        <v>193500000.00000024</v>
      </c>
      <c r="BA82" s="5"/>
      <c r="BB82" s="341"/>
      <c r="BC82" s="265" t="s">
        <v>332</v>
      </c>
      <c r="BD82" s="51">
        <v>721.9</v>
      </c>
      <c r="BE82" s="51">
        <v>721.9</v>
      </c>
      <c r="BF82" s="51">
        <v>1</v>
      </c>
      <c r="BG82" s="52">
        <v>100</v>
      </c>
      <c r="BH82" s="52">
        <f t="shared" ref="BH82:BH87" si="30">BF82*BG82/100</f>
        <v>1</v>
      </c>
      <c r="BI82" s="155">
        <f>BH82*AUXILIAR!$B$58</f>
        <v>10000000</v>
      </c>
      <c r="BJ82" s="51" t="s">
        <v>333</v>
      </c>
      <c r="BK82" s="51">
        <v>701.9</v>
      </c>
      <c r="BL82" s="51">
        <v>701.9</v>
      </c>
      <c r="BM82" s="51">
        <v>1</v>
      </c>
      <c r="BN82" s="52">
        <v>100</v>
      </c>
      <c r="BO82" s="52">
        <f t="shared" ref="BO82" si="31">BM82*BN82/100</f>
        <v>1</v>
      </c>
      <c r="BP82" s="155">
        <f>BO82*AUXILIAR!$B$57</f>
        <v>20000000</v>
      </c>
      <c r="BQ82" s="5"/>
      <c r="BR82" s="5"/>
      <c r="BS82" s="5"/>
      <c r="BT82" s="5"/>
      <c r="BU82" s="5"/>
      <c r="BV82" s="5"/>
      <c r="BW82" s="5"/>
      <c r="BX82" s="5"/>
      <c r="BY82" s="341"/>
      <c r="BZ82" s="128"/>
      <c r="CA82" s="5"/>
      <c r="CB82" s="5"/>
      <c r="CC82" s="5"/>
      <c r="CD82" s="5"/>
      <c r="CE82" s="5"/>
      <c r="CF82" s="5"/>
      <c r="CG82" s="5"/>
      <c r="CH82" s="5"/>
      <c r="CI82" s="5"/>
      <c r="CJ82" s="5"/>
      <c r="CK82" s="5"/>
      <c r="CL82" s="5"/>
      <c r="CM82" s="5"/>
      <c r="CN82" s="5"/>
      <c r="CO82" s="5"/>
      <c r="CP82" s="5"/>
      <c r="CQ82" s="5"/>
      <c r="CR82" s="5"/>
      <c r="CS82" s="5"/>
      <c r="CT82" s="5"/>
      <c r="CU82" s="5"/>
      <c r="CV82" s="341"/>
      <c r="CW82" s="128"/>
      <c r="CX82" s="5"/>
      <c r="CY82" s="5"/>
      <c r="CZ82" s="5"/>
      <c r="DA82" s="5"/>
      <c r="DB82" s="5"/>
      <c r="DC82" s="5"/>
      <c r="DD82" s="5"/>
      <c r="DE82" s="5"/>
      <c r="DF82" s="5"/>
      <c r="DG82" s="5"/>
      <c r="DH82" s="5"/>
      <c r="DI82" s="5"/>
      <c r="DJ82" s="5"/>
      <c r="DK82" s="5"/>
      <c r="DL82" s="5"/>
      <c r="DM82" s="5"/>
      <c r="DN82" s="5"/>
      <c r="DO82" s="5"/>
      <c r="DP82" s="5"/>
      <c r="DQ82" s="5"/>
      <c r="DR82" s="5"/>
      <c r="DS82" s="341"/>
      <c r="DT82" s="128"/>
      <c r="DU82" s="5"/>
      <c r="DV82" s="5"/>
      <c r="DW82" s="5"/>
      <c r="DX82" s="5"/>
      <c r="DY82" s="5"/>
      <c r="DZ82" s="5"/>
      <c r="EA82" s="5"/>
      <c r="EB82" s="5"/>
      <c r="EC82" s="5"/>
      <c r="ED82" s="5"/>
      <c r="EE82" s="5"/>
      <c r="EF82" s="5"/>
      <c r="EG82" s="5"/>
      <c r="EH82" s="5"/>
      <c r="EI82" s="5"/>
      <c r="EJ82" s="5"/>
      <c r="EK82" s="5"/>
      <c r="EL82" s="5"/>
      <c r="EM82" s="5"/>
      <c r="EN82" s="5"/>
      <c r="EO82" s="5"/>
      <c r="EP82" s="341"/>
      <c r="EQ82" s="333"/>
    </row>
    <row r="83" spans="1:147" ht="15">
      <c r="A83" s="8" t="s">
        <v>33</v>
      </c>
      <c r="B83" s="8" t="s">
        <v>16</v>
      </c>
      <c r="C83" s="8">
        <v>1</v>
      </c>
      <c r="D83" s="199">
        <v>153</v>
      </c>
      <c r="E83" s="118" t="s">
        <v>185</v>
      </c>
      <c r="F83" s="118" t="s">
        <v>108</v>
      </c>
      <c r="G83" s="118" t="s">
        <v>335</v>
      </c>
      <c r="H83" s="307" t="s">
        <v>188</v>
      </c>
      <c r="I83" s="265" t="s">
        <v>330</v>
      </c>
      <c r="J83" s="51">
        <v>720.8</v>
      </c>
      <c r="K83" s="51">
        <v>723.9</v>
      </c>
      <c r="L83" s="51">
        <f>K83-J83</f>
        <v>3.1000000000000227</v>
      </c>
      <c r="M83" s="52">
        <v>100</v>
      </c>
      <c r="N83" s="52">
        <f t="shared" si="28"/>
        <v>3.1000000000000227</v>
      </c>
      <c r="O83" s="155">
        <f>N83*AUXILIAR!$B$50</f>
        <v>9300000.0000000689</v>
      </c>
      <c r="P83" s="5"/>
      <c r="Q83" s="5"/>
      <c r="R83" s="5"/>
      <c r="S83" s="5"/>
      <c r="T83" s="5"/>
      <c r="U83" s="5"/>
      <c r="V83" s="5"/>
      <c r="W83" s="5"/>
      <c r="X83" s="5"/>
      <c r="Y83" s="5"/>
      <c r="Z83" s="5"/>
      <c r="AA83" s="5"/>
      <c r="AB83" s="5"/>
      <c r="AC83" s="5"/>
      <c r="AD83" s="5"/>
      <c r="AE83" s="341"/>
      <c r="AF83" s="265" t="s">
        <v>324</v>
      </c>
      <c r="AG83" s="51">
        <v>721.90499999999997</v>
      </c>
      <c r="AH83" s="51">
        <v>724</v>
      </c>
      <c r="AI83" s="51">
        <f>AH83-AG83</f>
        <v>2.0950000000000273</v>
      </c>
      <c r="AJ83" s="51">
        <v>100</v>
      </c>
      <c r="AK83" s="52">
        <f>AI83*AJ83/100</f>
        <v>2.0950000000000273</v>
      </c>
      <c r="AL83" s="155">
        <f>AK83*AUXILIAR!$B$53</f>
        <v>10475000.000000136</v>
      </c>
      <c r="AM83" s="5"/>
      <c r="AN83" s="5"/>
      <c r="AO83" s="5"/>
      <c r="AP83" s="5"/>
      <c r="AQ83" s="5"/>
      <c r="AR83" s="5"/>
      <c r="AS83" s="5"/>
      <c r="AT83" s="51" t="s">
        <v>324</v>
      </c>
      <c r="AU83" s="51">
        <v>701.9</v>
      </c>
      <c r="AV83" s="51">
        <v>720.8</v>
      </c>
      <c r="AW83" s="51">
        <f>AV83-AU83</f>
        <v>18.899999999999977</v>
      </c>
      <c r="AX83" s="51">
        <v>100</v>
      </c>
      <c r="AY83" s="52">
        <f>AW83*AX83/100</f>
        <v>18.899999999999977</v>
      </c>
      <c r="AZ83" s="155">
        <f>AY83*AUXILIAR!$B$53</f>
        <v>94499999.999999881</v>
      </c>
      <c r="BA83" s="5"/>
      <c r="BB83" s="341"/>
      <c r="BC83" s="265" t="s">
        <v>332</v>
      </c>
      <c r="BD83" s="51">
        <v>723.5</v>
      </c>
      <c r="BE83" s="51">
        <v>723.5</v>
      </c>
      <c r="BF83" s="51">
        <v>1</v>
      </c>
      <c r="BG83" s="52">
        <v>100</v>
      </c>
      <c r="BH83" s="52">
        <f t="shared" si="30"/>
        <v>1</v>
      </c>
      <c r="BI83" s="155">
        <f>BH83*AUXILIAR!$B$58</f>
        <v>10000000</v>
      </c>
      <c r="BJ83" s="5"/>
      <c r="BK83" s="5"/>
      <c r="BL83" s="5"/>
      <c r="BM83" s="5"/>
      <c r="BN83" s="5"/>
      <c r="BO83" s="5"/>
      <c r="BP83" s="5"/>
      <c r="BQ83" s="5"/>
      <c r="BR83" s="5"/>
      <c r="BS83" s="5"/>
      <c r="BT83" s="5"/>
      <c r="BU83" s="5"/>
      <c r="BV83" s="5"/>
      <c r="BW83" s="5"/>
      <c r="BX83" s="5"/>
      <c r="BY83" s="341"/>
      <c r="BZ83" s="128"/>
      <c r="CA83" s="5"/>
      <c r="CB83" s="5"/>
      <c r="CC83" s="5"/>
      <c r="CD83" s="5"/>
      <c r="CE83" s="5"/>
      <c r="CF83" s="5"/>
      <c r="CG83" s="5"/>
      <c r="CH83" s="5"/>
      <c r="CI83" s="5"/>
      <c r="CJ83" s="5"/>
      <c r="CK83" s="5"/>
      <c r="CL83" s="5"/>
      <c r="CM83" s="5"/>
      <c r="CN83" s="5"/>
      <c r="CO83" s="5"/>
      <c r="CP83" s="5"/>
      <c r="CQ83" s="5"/>
      <c r="CR83" s="5"/>
      <c r="CS83" s="5"/>
      <c r="CT83" s="5"/>
      <c r="CU83" s="5"/>
      <c r="CV83" s="341"/>
      <c r="CW83" s="128"/>
      <c r="CX83" s="5"/>
      <c r="CY83" s="5"/>
      <c r="CZ83" s="5"/>
      <c r="DA83" s="5"/>
      <c r="DB83" s="5"/>
      <c r="DC83" s="5"/>
      <c r="DD83" s="5"/>
      <c r="DE83" s="5"/>
      <c r="DF83" s="5"/>
      <c r="DG83" s="5"/>
      <c r="DH83" s="5"/>
      <c r="DI83" s="5"/>
      <c r="DJ83" s="5"/>
      <c r="DK83" s="5"/>
      <c r="DL83" s="5"/>
      <c r="DM83" s="5"/>
      <c r="DN83" s="5"/>
      <c r="DO83" s="5"/>
      <c r="DP83" s="5"/>
      <c r="DQ83" s="5"/>
      <c r="DR83" s="5"/>
      <c r="DS83" s="341"/>
      <c r="DT83" s="128"/>
      <c r="DU83" s="5"/>
      <c r="DV83" s="5"/>
      <c r="DW83" s="5"/>
      <c r="DX83" s="5"/>
      <c r="DY83" s="5"/>
      <c r="DZ83" s="5"/>
      <c r="EA83" s="5"/>
      <c r="EB83" s="5"/>
      <c r="EC83" s="5"/>
      <c r="ED83" s="5"/>
      <c r="EE83" s="5"/>
      <c r="EF83" s="5"/>
      <c r="EG83" s="5"/>
      <c r="EH83" s="5"/>
      <c r="EI83" s="5"/>
      <c r="EJ83" s="5"/>
      <c r="EK83" s="5"/>
      <c r="EL83" s="5"/>
      <c r="EM83" s="5"/>
      <c r="EN83" s="5"/>
      <c r="EO83" s="5"/>
      <c r="EP83" s="341"/>
      <c r="EQ83" s="333"/>
    </row>
    <row r="84" spans="1:147" ht="15">
      <c r="A84" s="8" t="s">
        <v>33</v>
      </c>
      <c r="B84" s="8" t="s">
        <v>16</v>
      </c>
      <c r="C84" s="8">
        <v>1</v>
      </c>
      <c r="D84" s="199">
        <v>153</v>
      </c>
      <c r="E84" s="118" t="s">
        <v>185</v>
      </c>
      <c r="F84" s="118" t="s">
        <v>108</v>
      </c>
      <c r="G84" s="118" t="s">
        <v>335</v>
      </c>
      <c r="H84" s="307" t="s">
        <v>188</v>
      </c>
      <c r="I84" s="265" t="s">
        <v>331</v>
      </c>
      <c r="J84" s="51">
        <v>759.7</v>
      </c>
      <c r="K84" s="51">
        <v>762.9</v>
      </c>
      <c r="L84" s="51">
        <f>K84-J84</f>
        <v>3.1999999999999318</v>
      </c>
      <c r="M84" s="52">
        <v>100</v>
      </c>
      <c r="N84" s="52">
        <f t="shared" si="28"/>
        <v>3.1999999999999318</v>
      </c>
      <c r="O84" s="155">
        <f>N84*AUXILIAR!$B$50</f>
        <v>9599999.9999997951</v>
      </c>
      <c r="P84" s="5"/>
      <c r="Q84" s="5"/>
      <c r="R84" s="5"/>
      <c r="S84" s="5"/>
      <c r="T84" s="5"/>
      <c r="U84" s="5"/>
      <c r="V84" s="5"/>
      <c r="W84" s="5"/>
      <c r="X84" s="5"/>
      <c r="Y84" s="5"/>
      <c r="Z84" s="5"/>
      <c r="AA84" s="5"/>
      <c r="AB84" s="5"/>
      <c r="AC84" s="5"/>
      <c r="AD84" s="5"/>
      <c r="AE84" s="341"/>
      <c r="AF84" s="265" t="s">
        <v>324</v>
      </c>
      <c r="AG84" s="51">
        <v>759.5</v>
      </c>
      <c r="AH84" s="51">
        <v>760.64400000000001</v>
      </c>
      <c r="AI84" s="51">
        <f>AH84-AG84</f>
        <v>1.1440000000000055</v>
      </c>
      <c r="AJ84" s="51">
        <v>100</v>
      </c>
      <c r="AK84" s="52">
        <f>AI84*AJ84/100</f>
        <v>1.1440000000000055</v>
      </c>
      <c r="AL84" s="155">
        <f>AK84*AUXILIAR!$B$53</f>
        <v>5720000.000000027</v>
      </c>
      <c r="AM84" s="5"/>
      <c r="AN84" s="5"/>
      <c r="AO84" s="5"/>
      <c r="AP84" s="5"/>
      <c r="AQ84" s="5"/>
      <c r="AR84" s="5"/>
      <c r="AS84" s="5"/>
      <c r="AT84" s="51" t="s">
        <v>324</v>
      </c>
      <c r="AU84" s="51">
        <v>724</v>
      </c>
      <c r="AV84" s="51">
        <v>759.5</v>
      </c>
      <c r="AW84" s="51">
        <f>AV84-AU84</f>
        <v>35.5</v>
      </c>
      <c r="AX84" s="51">
        <v>100</v>
      </c>
      <c r="AY84" s="52">
        <f>AW84*AX84/100</f>
        <v>35.5</v>
      </c>
      <c r="AZ84" s="155">
        <f>AY84*AUXILIAR!$B$53</f>
        <v>177500000</v>
      </c>
      <c r="BA84" s="5"/>
      <c r="BB84" s="341"/>
      <c r="BC84" s="265" t="s">
        <v>332</v>
      </c>
      <c r="BD84" s="51">
        <v>176</v>
      </c>
      <c r="BE84" s="51">
        <v>176</v>
      </c>
      <c r="BF84" s="51">
        <v>1</v>
      </c>
      <c r="BG84" s="52">
        <v>100</v>
      </c>
      <c r="BH84" s="52">
        <f t="shared" si="30"/>
        <v>1</v>
      </c>
      <c r="BI84" s="155">
        <f>BH84*AUXILIAR!$B$58</f>
        <v>10000000</v>
      </c>
      <c r="BJ84" s="5"/>
      <c r="BK84" s="5"/>
      <c r="BL84" s="5"/>
      <c r="BM84" s="5"/>
      <c r="BN84" s="5"/>
      <c r="BO84" s="5"/>
      <c r="BP84" s="5"/>
      <c r="BQ84" s="5"/>
      <c r="BR84" s="5"/>
      <c r="BS84" s="5"/>
      <c r="BT84" s="5"/>
      <c r="BU84" s="5"/>
      <c r="BV84" s="5"/>
      <c r="BW84" s="5"/>
      <c r="BX84" s="5"/>
      <c r="BY84" s="341"/>
      <c r="BZ84" s="128"/>
      <c r="CA84" s="5"/>
      <c r="CB84" s="5"/>
      <c r="CC84" s="5"/>
      <c r="CD84" s="5"/>
      <c r="CE84" s="5"/>
      <c r="CF84" s="5"/>
      <c r="CG84" s="5"/>
      <c r="CH84" s="5"/>
      <c r="CI84" s="5"/>
      <c r="CJ84" s="5"/>
      <c r="CK84" s="5"/>
      <c r="CL84" s="5"/>
      <c r="CM84" s="5"/>
      <c r="CN84" s="5"/>
      <c r="CO84" s="5"/>
      <c r="CP84" s="5"/>
      <c r="CQ84" s="5"/>
      <c r="CR84" s="5"/>
      <c r="CS84" s="5"/>
      <c r="CT84" s="5"/>
      <c r="CU84" s="5"/>
      <c r="CV84" s="341"/>
      <c r="CW84" s="128"/>
      <c r="CX84" s="5"/>
      <c r="CY84" s="5"/>
      <c r="CZ84" s="5"/>
      <c r="DA84" s="5"/>
      <c r="DB84" s="5"/>
      <c r="DC84" s="5"/>
      <c r="DD84" s="5"/>
      <c r="DE84" s="5"/>
      <c r="DF84" s="5"/>
      <c r="DG84" s="5"/>
      <c r="DH84" s="5"/>
      <c r="DI84" s="5"/>
      <c r="DJ84" s="5"/>
      <c r="DK84" s="5"/>
      <c r="DL84" s="5"/>
      <c r="DM84" s="5"/>
      <c r="DN84" s="5"/>
      <c r="DO84" s="5"/>
      <c r="DP84" s="5"/>
      <c r="DQ84" s="5"/>
      <c r="DR84" s="5"/>
      <c r="DS84" s="341"/>
      <c r="DT84" s="128"/>
      <c r="DU84" s="5"/>
      <c r="DV84" s="5"/>
      <c r="DW84" s="5"/>
      <c r="DX84" s="5"/>
      <c r="DY84" s="5"/>
      <c r="DZ84" s="5"/>
      <c r="EA84" s="5"/>
      <c r="EB84" s="5"/>
      <c r="EC84" s="5"/>
      <c r="ED84" s="5"/>
      <c r="EE84" s="5"/>
      <c r="EF84" s="5"/>
      <c r="EG84" s="5"/>
      <c r="EH84" s="5"/>
      <c r="EI84" s="5"/>
      <c r="EJ84" s="5"/>
      <c r="EK84" s="5"/>
      <c r="EL84" s="5"/>
      <c r="EM84" s="5"/>
      <c r="EN84" s="5"/>
      <c r="EO84" s="5"/>
      <c r="EP84" s="341"/>
      <c r="EQ84" s="333"/>
    </row>
    <row r="85" spans="1:147" ht="15">
      <c r="A85" s="8" t="s">
        <v>33</v>
      </c>
      <c r="B85" s="8" t="s">
        <v>16</v>
      </c>
      <c r="C85" s="8">
        <v>1</v>
      </c>
      <c r="D85" s="199">
        <v>153</v>
      </c>
      <c r="E85" s="118" t="s">
        <v>185</v>
      </c>
      <c r="F85" s="118" t="s">
        <v>108</v>
      </c>
      <c r="G85" s="118" t="s">
        <v>335</v>
      </c>
      <c r="H85" s="307" t="s">
        <v>188</v>
      </c>
      <c r="I85" s="265" t="s">
        <v>330</v>
      </c>
      <c r="J85" s="51">
        <v>797.3</v>
      </c>
      <c r="K85" s="51">
        <v>799.7</v>
      </c>
      <c r="L85" s="51">
        <f>K85-J85</f>
        <v>2.4000000000000909</v>
      </c>
      <c r="M85" s="52">
        <v>100</v>
      </c>
      <c r="N85" s="52">
        <f t="shared" si="28"/>
        <v>2.4000000000000909</v>
      </c>
      <c r="O85" s="155">
        <f>N85*AUXILIAR!$B$50</f>
        <v>7200000.0000002729</v>
      </c>
      <c r="P85" s="5"/>
      <c r="Q85" s="5"/>
      <c r="R85" s="5"/>
      <c r="S85" s="5"/>
      <c r="T85" s="5"/>
      <c r="U85" s="5"/>
      <c r="V85" s="5"/>
      <c r="W85" s="5"/>
      <c r="X85" s="5"/>
      <c r="Y85" s="5"/>
      <c r="Z85" s="5"/>
      <c r="AA85" s="5"/>
      <c r="AB85" s="5"/>
      <c r="AC85" s="5"/>
      <c r="AD85" s="5"/>
      <c r="AE85" s="341"/>
      <c r="AF85" s="265" t="s">
        <v>324</v>
      </c>
      <c r="AG85" s="51">
        <v>797.3</v>
      </c>
      <c r="AH85" s="51">
        <v>797.90099999999995</v>
      </c>
      <c r="AI85" s="51">
        <f t="shared" ref="AI85:AI86" si="32">AH85-AG85</f>
        <v>0.60099999999999909</v>
      </c>
      <c r="AJ85" s="51">
        <v>100</v>
      </c>
      <c r="AK85" s="52">
        <f t="shared" ref="AK85:AK86" si="33">AI85*AJ85/100</f>
        <v>0.60099999999999909</v>
      </c>
      <c r="AL85" s="155">
        <f>AK85*AUXILIAR!$B$53</f>
        <v>3004999.9999999953</v>
      </c>
      <c r="AM85" s="5"/>
      <c r="AN85" s="5"/>
      <c r="AO85" s="5"/>
      <c r="AP85" s="5"/>
      <c r="AQ85" s="5"/>
      <c r="AR85" s="5"/>
      <c r="AS85" s="5"/>
      <c r="AT85" s="51" t="s">
        <v>324</v>
      </c>
      <c r="AU85" s="51">
        <v>760.64400000000001</v>
      </c>
      <c r="AV85" s="51">
        <v>797.3</v>
      </c>
      <c r="AW85" s="51">
        <f>AV85-AU85</f>
        <v>36.655999999999949</v>
      </c>
      <c r="AX85" s="51">
        <v>92</v>
      </c>
      <c r="AY85" s="52">
        <f>AW85*AX85/100</f>
        <v>33.723519999999951</v>
      </c>
      <c r="AZ85" s="155">
        <f>AY85*AUXILIAR!$B$53</f>
        <v>168617599.99999976</v>
      </c>
      <c r="BA85" s="5"/>
      <c r="BB85" s="341"/>
      <c r="BC85" s="265" t="s">
        <v>333</v>
      </c>
      <c r="BD85" s="51">
        <v>797.3</v>
      </c>
      <c r="BE85" s="51">
        <v>797.3</v>
      </c>
      <c r="BF85" s="51">
        <v>1</v>
      </c>
      <c r="BG85" s="52">
        <v>100</v>
      </c>
      <c r="BH85" s="52">
        <f t="shared" si="30"/>
        <v>1</v>
      </c>
      <c r="BI85" s="155">
        <f>BH85*AUXILIAR!$B$57</f>
        <v>20000000</v>
      </c>
      <c r="BJ85" s="5"/>
      <c r="BK85" s="5"/>
      <c r="BL85" s="5"/>
      <c r="BM85" s="5"/>
      <c r="BN85" s="5"/>
      <c r="BO85" s="5"/>
      <c r="BP85" s="5"/>
      <c r="BQ85" s="5"/>
      <c r="BR85" s="5"/>
      <c r="BS85" s="5"/>
      <c r="BT85" s="5"/>
      <c r="BU85" s="5"/>
      <c r="BV85" s="5"/>
      <c r="BW85" s="5"/>
      <c r="BX85" s="5"/>
      <c r="BY85" s="341"/>
      <c r="BZ85" s="128"/>
      <c r="CA85" s="5"/>
      <c r="CB85" s="5"/>
      <c r="CC85" s="5"/>
      <c r="CD85" s="5"/>
      <c r="CE85" s="5"/>
      <c r="CF85" s="5"/>
      <c r="CG85" s="5"/>
      <c r="CH85" s="5"/>
      <c r="CI85" s="5"/>
      <c r="CJ85" s="5"/>
      <c r="CK85" s="5"/>
      <c r="CL85" s="5"/>
      <c r="CM85" s="5"/>
      <c r="CN85" s="5"/>
      <c r="CO85" s="5"/>
      <c r="CP85" s="5"/>
      <c r="CQ85" s="5"/>
      <c r="CR85" s="5"/>
      <c r="CS85" s="5"/>
      <c r="CT85" s="5"/>
      <c r="CU85" s="5"/>
      <c r="CV85" s="341"/>
      <c r="CW85" s="128"/>
      <c r="CX85" s="5"/>
      <c r="CY85" s="5"/>
      <c r="CZ85" s="5"/>
      <c r="DA85" s="5"/>
      <c r="DB85" s="5"/>
      <c r="DC85" s="5"/>
      <c r="DD85" s="5"/>
      <c r="DE85" s="5"/>
      <c r="DF85" s="5"/>
      <c r="DG85" s="5"/>
      <c r="DH85" s="5"/>
      <c r="DI85" s="5"/>
      <c r="DJ85" s="5"/>
      <c r="DK85" s="5"/>
      <c r="DL85" s="5"/>
      <c r="DM85" s="5"/>
      <c r="DN85" s="5"/>
      <c r="DO85" s="5"/>
      <c r="DP85" s="5"/>
      <c r="DQ85" s="5"/>
      <c r="DR85" s="5"/>
      <c r="DS85" s="341"/>
      <c r="DT85" s="128"/>
      <c r="DU85" s="5"/>
      <c r="DV85" s="5"/>
      <c r="DW85" s="5"/>
      <c r="DX85" s="5"/>
      <c r="DY85" s="5"/>
      <c r="DZ85" s="5"/>
      <c r="EA85" s="5"/>
      <c r="EB85" s="5"/>
      <c r="EC85" s="5"/>
      <c r="ED85" s="5"/>
      <c r="EE85" s="5"/>
      <c r="EF85" s="5"/>
      <c r="EG85" s="5"/>
      <c r="EH85" s="5"/>
      <c r="EI85" s="5"/>
      <c r="EJ85" s="5"/>
      <c r="EK85" s="5"/>
      <c r="EL85" s="5"/>
      <c r="EM85" s="5"/>
      <c r="EN85" s="5"/>
      <c r="EO85" s="5"/>
      <c r="EP85" s="341"/>
      <c r="EQ85" s="333"/>
    </row>
    <row r="86" spans="1:147" ht="15">
      <c r="A86" s="8" t="s">
        <v>33</v>
      </c>
      <c r="B86" s="8" t="s">
        <v>16</v>
      </c>
      <c r="C86" s="8">
        <v>1</v>
      </c>
      <c r="D86" s="199">
        <v>153</v>
      </c>
      <c r="E86" s="118" t="s">
        <v>185</v>
      </c>
      <c r="F86" s="118" t="s">
        <v>108</v>
      </c>
      <c r="G86" s="118" t="s">
        <v>335</v>
      </c>
      <c r="H86" s="307" t="s">
        <v>188</v>
      </c>
      <c r="I86" s="128"/>
      <c r="J86" s="5"/>
      <c r="K86" s="5"/>
      <c r="L86" s="5"/>
      <c r="M86" s="5"/>
      <c r="N86" s="5"/>
      <c r="O86" s="5"/>
      <c r="P86" s="5"/>
      <c r="Q86" s="5"/>
      <c r="R86" s="5"/>
      <c r="S86" s="5"/>
      <c r="T86" s="5"/>
      <c r="U86" s="5"/>
      <c r="V86" s="5"/>
      <c r="W86" s="5"/>
      <c r="X86" s="5"/>
      <c r="Y86" s="5"/>
      <c r="Z86" s="5"/>
      <c r="AA86" s="5"/>
      <c r="AB86" s="5"/>
      <c r="AC86" s="5"/>
      <c r="AD86" s="5"/>
      <c r="AE86" s="341"/>
      <c r="AF86" s="265" t="s">
        <v>324</v>
      </c>
      <c r="AG86" s="51">
        <v>797.90099999999995</v>
      </c>
      <c r="AH86" s="51">
        <v>800</v>
      </c>
      <c r="AI86" s="51">
        <f t="shared" si="32"/>
        <v>2.0990000000000464</v>
      </c>
      <c r="AJ86" s="51">
        <v>100</v>
      </c>
      <c r="AK86" s="52">
        <f t="shared" si="33"/>
        <v>2.0990000000000464</v>
      </c>
      <c r="AL86" s="155">
        <f>AK86*AUXILIAR!$B$53</f>
        <v>10495000.000000233</v>
      </c>
      <c r="AM86" s="5"/>
      <c r="AN86" s="5"/>
      <c r="AO86" s="5"/>
      <c r="AP86" s="5"/>
      <c r="AQ86" s="5"/>
      <c r="AR86" s="5"/>
      <c r="AS86" s="5"/>
      <c r="AT86" s="51" t="s">
        <v>324</v>
      </c>
      <c r="AU86" s="51">
        <v>800</v>
      </c>
      <c r="AV86" s="51">
        <v>802.53099999999995</v>
      </c>
      <c r="AW86" s="51">
        <f>AV86-AU86</f>
        <v>2.5309999999999491</v>
      </c>
      <c r="AX86" s="51">
        <v>100</v>
      </c>
      <c r="AY86" s="52">
        <f>AW86*AX86/100</f>
        <v>2.5309999999999491</v>
      </c>
      <c r="AZ86" s="155">
        <f>AY86*AUXILIAR!$B$53</f>
        <v>12654999.999999745</v>
      </c>
      <c r="BA86" s="5"/>
      <c r="BB86" s="341"/>
      <c r="BC86" s="265" t="s">
        <v>334</v>
      </c>
      <c r="BD86" s="51">
        <v>759.5</v>
      </c>
      <c r="BE86" s="51">
        <v>759.5</v>
      </c>
      <c r="BF86" s="51">
        <v>1</v>
      </c>
      <c r="BG86" s="52">
        <v>100</v>
      </c>
      <c r="BH86" s="52">
        <f t="shared" si="30"/>
        <v>1</v>
      </c>
      <c r="BI86" s="155">
        <f>BH86*AUXILIAR!$B$56</f>
        <v>30000000</v>
      </c>
      <c r="BJ86" s="5"/>
      <c r="BK86" s="5"/>
      <c r="BL86" s="5"/>
      <c r="BM86" s="5"/>
      <c r="BN86" s="5"/>
      <c r="BO86" s="5"/>
      <c r="BP86" s="5"/>
      <c r="BQ86" s="5"/>
      <c r="BR86" s="5"/>
      <c r="BS86" s="5"/>
      <c r="BT86" s="5"/>
      <c r="BU86" s="5"/>
      <c r="BV86" s="5"/>
      <c r="BW86" s="5"/>
      <c r="BX86" s="5"/>
      <c r="BY86" s="341"/>
      <c r="BZ86" s="128"/>
      <c r="CA86" s="5"/>
      <c r="CB86" s="5"/>
      <c r="CC86" s="5"/>
      <c r="CD86" s="5"/>
      <c r="CE86" s="5"/>
      <c r="CF86" s="5"/>
      <c r="CG86" s="5"/>
      <c r="CH86" s="5"/>
      <c r="CI86" s="5"/>
      <c r="CJ86" s="5"/>
      <c r="CK86" s="5"/>
      <c r="CL86" s="5"/>
      <c r="CM86" s="5"/>
      <c r="CN86" s="5"/>
      <c r="CO86" s="5"/>
      <c r="CP86" s="5"/>
      <c r="CQ86" s="5"/>
      <c r="CR86" s="5"/>
      <c r="CS86" s="5"/>
      <c r="CT86" s="5"/>
      <c r="CU86" s="5"/>
      <c r="CV86" s="341"/>
      <c r="CW86" s="128"/>
      <c r="CX86" s="5"/>
      <c r="CY86" s="5"/>
      <c r="CZ86" s="5"/>
      <c r="DA86" s="5"/>
      <c r="DB86" s="5"/>
      <c r="DC86" s="5"/>
      <c r="DD86" s="5"/>
      <c r="DE86" s="5"/>
      <c r="DF86" s="5"/>
      <c r="DG86" s="5"/>
      <c r="DH86" s="5"/>
      <c r="DI86" s="5"/>
      <c r="DJ86" s="5"/>
      <c r="DK86" s="5"/>
      <c r="DL86" s="5"/>
      <c r="DM86" s="5"/>
      <c r="DN86" s="5"/>
      <c r="DO86" s="5"/>
      <c r="DP86" s="5"/>
      <c r="DQ86" s="5"/>
      <c r="DR86" s="5"/>
      <c r="DS86" s="341"/>
      <c r="DT86" s="128"/>
      <c r="DU86" s="5"/>
      <c r="DV86" s="5"/>
      <c r="DW86" s="5"/>
      <c r="DX86" s="5"/>
      <c r="DY86" s="5"/>
      <c r="DZ86" s="5"/>
      <c r="EA86" s="5"/>
      <c r="EB86" s="5"/>
      <c r="EC86" s="5"/>
      <c r="ED86" s="5"/>
      <c r="EE86" s="5"/>
      <c r="EF86" s="5"/>
      <c r="EG86" s="5"/>
      <c r="EH86" s="5"/>
      <c r="EI86" s="5"/>
      <c r="EJ86" s="5"/>
      <c r="EK86" s="5"/>
      <c r="EL86" s="5"/>
      <c r="EM86" s="5"/>
      <c r="EN86" s="5"/>
      <c r="EO86" s="5"/>
      <c r="EP86" s="341"/>
      <c r="EQ86" s="333"/>
    </row>
    <row r="87" spans="1:147" ht="15">
      <c r="A87" s="8" t="s">
        <v>33</v>
      </c>
      <c r="B87" s="8" t="s">
        <v>16</v>
      </c>
      <c r="C87" s="8">
        <v>1</v>
      </c>
      <c r="D87" s="199">
        <v>153</v>
      </c>
      <c r="E87" s="118" t="s">
        <v>185</v>
      </c>
      <c r="F87" s="118" t="s">
        <v>108</v>
      </c>
      <c r="G87" s="118" t="s">
        <v>335</v>
      </c>
      <c r="H87" s="307" t="s">
        <v>188</v>
      </c>
      <c r="I87" s="128"/>
      <c r="J87" s="5"/>
      <c r="K87" s="5"/>
      <c r="L87" s="5"/>
      <c r="M87" s="5"/>
      <c r="N87" s="128"/>
      <c r="O87" s="5"/>
      <c r="P87" s="5"/>
      <c r="Q87" s="5"/>
      <c r="R87" s="5"/>
      <c r="S87" s="5"/>
      <c r="T87" s="5"/>
      <c r="U87" s="128"/>
      <c r="V87" s="5"/>
      <c r="W87" s="5"/>
      <c r="X87" s="5"/>
      <c r="Y87" s="5"/>
      <c r="Z87" s="5"/>
      <c r="AA87" s="5"/>
      <c r="AB87" s="128"/>
      <c r="AC87" s="5"/>
      <c r="AD87" s="5"/>
      <c r="AE87" s="341"/>
      <c r="AF87" s="127"/>
      <c r="AG87" s="57"/>
      <c r="AH87" s="57"/>
      <c r="AI87" s="57"/>
      <c r="AJ87" s="57"/>
      <c r="AK87" s="116"/>
      <c r="AL87" s="5"/>
      <c r="AM87" s="5"/>
      <c r="AN87" s="5"/>
      <c r="AO87" s="5"/>
      <c r="AP87" s="5"/>
      <c r="AQ87" s="5"/>
      <c r="AR87" s="128"/>
      <c r="AS87" s="5"/>
      <c r="AT87" s="57"/>
      <c r="AU87" s="57"/>
      <c r="AV87" s="57"/>
      <c r="AW87" s="57"/>
      <c r="AX87" s="57"/>
      <c r="AY87" s="116"/>
      <c r="AZ87" s="5"/>
      <c r="BA87" s="5"/>
      <c r="BB87" s="341"/>
      <c r="BC87" s="265" t="s">
        <v>334</v>
      </c>
      <c r="BD87" s="51">
        <v>761.8</v>
      </c>
      <c r="BE87" s="51">
        <v>761.8</v>
      </c>
      <c r="BF87" s="51">
        <v>1</v>
      </c>
      <c r="BG87" s="52">
        <v>100</v>
      </c>
      <c r="BH87" s="52">
        <f t="shared" si="30"/>
        <v>1</v>
      </c>
      <c r="BI87" s="155">
        <f>BH87*AUXILIAR!$B$56</f>
        <v>30000000</v>
      </c>
      <c r="BJ87" s="5"/>
      <c r="BK87" s="5"/>
      <c r="BL87" s="5"/>
      <c r="BM87" s="5"/>
      <c r="BN87" s="5"/>
      <c r="BO87" s="128"/>
      <c r="BP87" s="5"/>
      <c r="BQ87" s="5"/>
      <c r="BR87" s="5"/>
      <c r="BS87" s="5"/>
      <c r="BT87" s="5"/>
      <c r="BU87" s="5"/>
      <c r="BV87" s="128"/>
      <c r="BW87" s="128"/>
      <c r="BX87" s="5"/>
      <c r="BY87" s="341"/>
      <c r="BZ87" s="128"/>
      <c r="CA87" s="5"/>
      <c r="CB87" s="5"/>
      <c r="CC87" s="5"/>
      <c r="CD87" s="5"/>
      <c r="CE87" s="128"/>
      <c r="CF87" s="128"/>
      <c r="CG87" s="5"/>
      <c r="CH87" s="5"/>
      <c r="CI87" s="5"/>
      <c r="CJ87" s="5"/>
      <c r="CK87" s="5"/>
      <c r="CL87" s="128"/>
      <c r="CM87" s="128"/>
      <c r="CN87" s="5"/>
      <c r="CO87" s="5"/>
      <c r="CP87" s="5"/>
      <c r="CQ87" s="5"/>
      <c r="CR87" s="5"/>
      <c r="CS87" s="128"/>
      <c r="CT87" s="5"/>
      <c r="CU87" s="5"/>
      <c r="CV87" s="341"/>
      <c r="CW87" s="128"/>
      <c r="CX87" s="5"/>
      <c r="CY87" s="5"/>
      <c r="CZ87" s="5"/>
      <c r="DA87" s="5"/>
      <c r="DB87" s="128"/>
      <c r="DC87" s="128"/>
      <c r="DD87" s="5"/>
      <c r="DE87" s="5"/>
      <c r="DF87" s="5"/>
      <c r="DG87" s="5"/>
      <c r="DH87" s="5"/>
      <c r="DI87" s="128"/>
      <c r="DJ87" s="128"/>
      <c r="DK87" s="5"/>
      <c r="DL87" s="5"/>
      <c r="DM87" s="5"/>
      <c r="DN87" s="5"/>
      <c r="DO87" s="5"/>
      <c r="DP87" s="128"/>
      <c r="DQ87" s="5"/>
      <c r="DR87" s="5"/>
      <c r="DS87" s="341"/>
      <c r="DT87" s="128"/>
      <c r="DU87" s="5"/>
      <c r="DV87" s="5"/>
      <c r="DW87" s="5"/>
      <c r="DX87" s="5"/>
      <c r="DY87" s="128"/>
      <c r="DZ87" s="128"/>
      <c r="EA87" s="5"/>
      <c r="EB87" s="5"/>
      <c r="EC87" s="5"/>
      <c r="ED87" s="5"/>
      <c r="EE87" s="5"/>
      <c r="EF87" s="128"/>
      <c r="EG87" s="128"/>
      <c r="EH87" s="5"/>
      <c r="EI87" s="5"/>
      <c r="EJ87" s="5"/>
      <c r="EK87" s="5"/>
      <c r="EL87" s="5"/>
      <c r="EM87" s="128"/>
      <c r="EN87" s="5"/>
      <c r="EO87" s="5"/>
      <c r="EP87" s="341"/>
      <c r="EQ87" s="333"/>
    </row>
    <row r="88" spans="1:147" ht="24">
      <c r="A88" s="64" t="s">
        <v>33</v>
      </c>
      <c r="B88" s="64" t="s">
        <v>16</v>
      </c>
      <c r="C88" s="65" t="s">
        <v>24</v>
      </c>
      <c r="D88" s="126">
        <v>414</v>
      </c>
      <c r="E88" s="119" t="s">
        <v>185</v>
      </c>
      <c r="F88" s="119" t="s">
        <v>108</v>
      </c>
      <c r="G88" s="119" t="s">
        <v>336</v>
      </c>
      <c r="H88" s="305" t="s">
        <v>188</v>
      </c>
      <c r="I88" s="264"/>
      <c r="J88" s="65"/>
      <c r="K88" s="65"/>
      <c r="L88" s="65"/>
      <c r="M88" s="80" t="s">
        <v>115</v>
      </c>
      <c r="N88" s="79">
        <f>SUM(N89:N90)</f>
        <v>0</v>
      </c>
      <c r="O88" s="79">
        <f>SUM(O89:O90)</f>
        <v>0</v>
      </c>
      <c r="P88" s="65"/>
      <c r="Q88" s="65"/>
      <c r="R88" s="65"/>
      <c r="S88" s="65"/>
      <c r="T88" s="80" t="s">
        <v>115</v>
      </c>
      <c r="U88" s="79">
        <f>SUM(U89:U90)</f>
        <v>0</v>
      </c>
      <c r="V88" s="79">
        <f>SUM(V89:V90)</f>
        <v>0</v>
      </c>
      <c r="W88" s="65"/>
      <c r="X88" s="65"/>
      <c r="Y88" s="65"/>
      <c r="Z88" s="65"/>
      <c r="AA88" s="80" t="s">
        <v>115</v>
      </c>
      <c r="AB88" s="79">
        <f>SUM(AB89:AB90)</f>
        <v>0</v>
      </c>
      <c r="AC88" s="79">
        <f>SUM(AC89:AC90)</f>
        <v>0</v>
      </c>
      <c r="AD88" s="66"/>
      <c r="AE88" s="403"/>
      <c r="AF88" s="264"/>
      <c r="AG88" s="65"/>
      <c r="AH88" s="65"/>
      <c r="AI88" s="65"/>
      <c r="AJ88" s="80" t="s">
        <v>115</v>
      </c>
      <c r="AK88" s="79">
        <f>SUM(AK89:AK90)</f>
        <v>0</v>
      </c>
      <c r="AL88" s="79">
        <f>SUM(AL89:AL90)</f>
        <v>0</v>
      </c>
      <c r="AM88" s="65"/>
      <c r="AN88" s="65"/>
      <c r="AO88" s="65"/>
      <c r="AP88" s="65"/>
      <c r="AQ88" s="80" t="s">
        <v>115</v>
      </c>
      <c r="AR88" s="79">
        <f>SUM(AR89:AR90)</f>
        <v>0</v>
      </c>
      <c r="AS88" s="79">
        <f>SUM(AS89:AS90)</f>
        <v>0</v>
      </c>
      <c r="AT88" s="65"/>
      <c r="AU88" s="65"/>
      <c r="AV88" s="65"/>
      <c r="AW88" s="65"/>
      <c r="AX88" s="80" t="s">
        <v>115</v>
      </c>
      <c r="AY88" s="79">
        <f>SUM(AY89:AY90)</f>
        <v>0</v>
      </c>
      <c r="AZ88" s="79">
        <f>SUM(AZ89:AZ90)</f>
        <v>0</v>
      </c>
      <c r="BA88" s="66"/>
      <c r="BB88" s="403"/>
      <c r="BC88" s="264"/>
      <c r="BD88" s="65"/>
      <c r="BE88" s="65"/>
      <c r="BF88" s="65"/>
      <c r="BG88" s="80" t="s">
        <v>115</v>
      </c>
      <c r="BH88" s="79">
        <f>SUM(BH89:BH90)</f>
        <v>0</v>
      </c>
      <c r="BI88" s="79">
        <f>SUM(BI89:BI90)</f>
        <v>0</v>
      </c>
      <c r="BJ88" s="65"/>
      <c r="BK88" s="65"/>
      <c r="BL88" s="65"/>
      <c r="BM88" s="65"/>
      <c r="BN88" s="80" t="s">
        <v>115</v>
      </c>
      <c r="BO88" s="79">
        <f>SUM(BO89:BO90)</f>
        <v>0</v>
      </c>
      <c r="BP88" s="79">
        <f>SUM(BP89:BP90)</f>
        <v>0</v>
      </c>
      <c r="BQ88" s="65"/>
      <c r="BR88" s="65"/>
      <c r="BS88" s="65"/>
      <c r="BT88" s="65"/>
      <c r="BU88" s="80" t="s">
        <v>115</v>
      </c>
      <c r="BV88" s="79">
        <f>SUM(BV89:BV90)</f>
        <v>0</v>
      </c>
      <c r="BW88" s="79">
        <f>SUM(BW89:BW90)</f>
        <v>0</v>
      </c>
      <c r="BX88" s="65"/>
      <c r="BY88" s="308"/>
      <c r="BZ88" s="264"/>
      <c r="CA88" s="65"/>
      <c r="CB88" s="65"/>
      <c r="CC88" s="65"/>
      <c r="CD88" s="80" t="s">
        <v>115</v>
      </c>
      <c r="CE88" s="79">
        <f>SUM(CE89:CE90)</f>
        <v>0</v>
      </c>
      <c r="CF88" s="79">
        <f>SUM(CF89:CF90)</f>
        <v>0</v>
      </c>
      <c r="CG88" s="65"/>
      <c r="CH88" s="65"/>
      <c r="CI88" s="65"/>
      <c r="CJ88" s="65"/>
      <c r="CK88" s="80" t="s">
        <v>115</v>
      </c>
      <c r="CL88" s="79">
        <f>SUM(CL89:CL90)</f>
        <v>0</v>
      </c>
      <c r="CM88" s="79">
        <f>SUM(CM89:CM90)</f>
        <v>0</v>
      </c>
      <c r="CN88" s="65"/>
      <c r="CO88" s="65"/>
      <c r="CP88" s="65"/>
      <c r="CQ88" s="65"/>
      <c r="CR88" s="80" t="s">
        <v>115</v>
      </c>
      <c r="CS88" s="79">
        <f>SUM(CS89:CS90)</f>
        <v>0</v>
      </c>
      <c r="CT88" s="79">
        <f>SUM(CT89:CT90)</f>
        <v>0</v>
      </c>
      <c r="CU88" s="65"/>
      <c r="CV88" s="308"/>
      <c r="CW88" s="264"/>
      <c r="CX88" s="65"/>
      <c r="CY88" s="65"/>
      <c r="CZ88" s="65"/>
      <c r="DA88" s="80" t="s">
        <v>115</v>
      </c>
      <c r="DB88" s="79">
        <f>SUM(DB89:DB90)</f>
        <v>0</v>
      </c>
      <c r="DC88" s="79">
        <f>SUM(DC89:DC90)</f>
        <v>0</v>
      </c>
      <c r="DD88" s="65"/>
      <c r="DE88" s="65"/>
      <c r="DF88" s="65"/>
      <c r="DG88" s="65"/>
      <c r="DH88" s="80" t="s">
        <v>115</v>
      </c>
      <c r="DI88" s="79">
        <f>SUM(DI89:DI90)</f>
        <v>0</v>
      </c>
      <c r="DJ88" s="79">
        <f>SUM(DJ89:DJ90)</f>
        <v>0</v>
      </c>
      <c r="DK88" s="65"/>
      <c r="DL88" s="65"/>
      <c r="DM88" s="65"/>
      <c r="DN88" s="65"/>
      <c r="DO88" s="80" t="s">
        <v>115</v>
      </c>
      <c r="DP88" s="79">
        <f>SUM(DP89:DP90)</f>
        <v>0</v>
      </c>
      <c r="DQ88" s="79">
        <f>SUM(DQ89:DQ90)</f>
        <v>0</v>
      </c>
      <c r="DR88" s="65"/>
      <c r="DS88" s="308"/>
      <c r="DT88" s="264"/>
      <c r="DU88" s="65"/>
      <c r="DV88" s="65"/>
      <c r="DW88" s="65"/>
      <c r="DX88" s="80" t="s">
        <v>115</v>
      </c>
      <c r="DY88" s="79">
        <f>SUM(DY89:DY90)</f>
        <v>0</v>
      </c>
      <c r="DZ88" s="79">
        <f>SUM(DZ89:DZ90)</f>
        <v>0</v>
      </c>
      <c r="EA88" s="65"/>
      <c r="EB88" s="65"/>
      <c r="EC88" s="65"/>
      <c r="ED88" s="65"/>
      <c r="EE88" s="80" t="s">
        <v>115</v>
      </c>
      <c r="EF88" s="79">
        <f>SUM(EF89:EF90)</f>
        <v>0</v>
      </c>
      <c r="EG88" s="79">
        <f>SUM(EG89:EG90)</f>
        <v>0</v>
      </c>
      <c r="EH88" s="65"/>
      <c r="EI88" s="65"/>
      <c r="EJ88" s="65"/>
      <c r="EK88" s="65"/>
      <c r="EL88" s="80" t="s">
        <v>115</v>
      </c>
      <c r="EM88" s="79">
        <f>SUM(EM89:EM90)</f>
        <v>0</v>
      </c>
      <c r="EN88" s="79">
        <f>SUM(EN89:EN90)</f>
        <v>0</v>
      </c>
      <c r="EO88" s="65"/>
      <c r="EP88" s="308"/>
      <c r="EQ88" s="393"/>
    </row>
    <row r="89" spans="1:147" ht="15">
      <c r="A89" s="8" t="s">
        <v>33</v>
      </c>
      <c r="B89" s="8" t="s">
        <v>16</v>
      </c>
      <c r="C89" s="8"/>
      <c r="D89" s="199">
        <v>414</v>
      </c>
      <c r="E89" s="118" t="s">
        <v>185</v>
      </c>
      <c r="F89" s="118" t="s">
        <v>108</v>
      </c>
      <c r="G89" s="118" t="s">
        <v>335</v>
      </c>
      <c r="H89" s="307" t="s">
        <v>188</v>
      </c>
      <c r="I89" s="127"/>
      <c r="J89" s="57"/>
      <c r="K89" s="57"/>
      <c r="L89" s="57"/>
      <c r="M89" s="112"/>
      <c r="N89" s="113"/>
      <c r="O89" s="113"/>
      <c r="P89" s="57"/>
      <c r="Q89" s="57"/>
      <c r="R89" s="57"/>
      <c r="S89" s="57"/>
      <c r="T89" s="112"/>
      <c r="U89" s="113"/>
      <c r="V89" s="113"/>
      <c r="W89" s="57"/>
      <c r="X89" s="57"/>
      <c r="Y89" s="57"/>
      <c r="Z89" s="57"/>
      <c r="AA89" s="112"/>
      <c r="AB89" s="113"/>
      <c r="AC89" s="113"/>
      <c r="AD89" s="56"/>
      <c r="AE89" s="361"/>
      <c r="AF89" s="127"/>
      <c r="AG89" s="57"/>
      <c r="AH89" s="57"/>
      <c r="AI89" s="57"/>
      <c r="AJ89" s="112"/>
      <c r="AK89" s="113"/>
      <c r="AL89" s="113"/>
      <c r="AM89" s="57"/>
      <c r="AN89" s="57"/>
      <c r="AO89" s="57"/>
      <c r="AP89" s="57"/>
      <c r="AQ89" s="112"/>
      <c r="AR89" s="113"/>
      <c r="AS89" s="113"/>
      <c r="AT89" s="57"/>
      <c r="AU89" s="57"/>
      <c r="AV89" s="57"/>
      <c r="AW89" s="57"/>
      <c r="AX89" s="112"/>
      <c r="AY89" s="113"/>
      <c r="AZ89" s="113"/>
      <c r="BA89" s="56"/>
      <c r="BB89" s="361"/>
      <c r="BC89" s="127"/>
      <c r="BD89" s="57"/>
      <c r="BE89" s="57"/>
      <c r="BF89" s="57"/>
      <c r="BG89" s="112"/>
      <c r="BH89" s="113"/>
      <c r="BI89" s="113"/>
      <c r="BJ89" s="57"/>
      <c r="BK89" s="57"/>
      <c r="BL89" s="57"/>
      <c r="BM89" s="57"/>
      <c r="BN89" s="112"/>
      <c r="BO89" s="113"/>
      <c r="BP89" s="113"/>
      <c r="BQ89" s="57"/>
      <c r="BR89" s="57"/>
      <c r="BS89" s="57"/>
      <c r="BT89" s="57"/>
      <c r="BU89" s="112"/>
      <c r="BV89" s="113"/>
      <c r="BW89" s="113"/>
      <c r="BX89" s="57"/>
      <c r="BY89" s="380"/>
      <c r="BZ89" s="127"/>
      <c r="CA89" s="57"/>
      <c r="CB89" s="57"/>
      <c r="CC89" s="57"/>
      <c r="CD89" s="112"/>
      <c r="CE89" s="113"/>
      <c r="CF89" s="113"/>
      <c r="CG89" s="57"/>
      <c r="CH89" s="57"/>
      <c r="CI89" s="57"/>
      <c r="CJ89" s="57"/>
      <c r="CK89" s="112"/>
      <c r="CL89" s="113"/>
      <c r="CM89" s="113"/>
      <c r="CN89" s="57"/>
      <c r="CO89" s="57"/>
      <c r="CP89" s="57"/>
      <c r="CQ89" s="57"/>
      <c r="CR89" s="112"/>
      <c r="CS89" s="113"/>
      <c r="CT89" s="113"/>
      <c r="CU89" s="57"/>
      <c r="CV89" s="380"/>
      <c r="CW89" s="127"/>
      <c r="CX89" s="57"/>
      <c r="CY89" s="57"/>
      <c r="CZ89" s="57"/>
      <c r="DA89" s="112"/>
      <c r="DB89" s="113"/>
      <c r="DC89" s="113"/>
      <c r="DD89" s="57"/>
      <c r="DE89" s="57"/>
      <c r="DF89" s="57"/>
      <c r="DG89" s="57"/>
      <c r="DH89" s="112"/>
      <c r="DI89" s="113"/>
      <c r="DJ89" s="113"/>
      <c r="DK89" s="57"/>
      <c r="DL89" s="57"/>
      <c r="DM89" s="57"/>
      <c r="DN89" s="57"/>
      <c r="DO89" s="112"/>
      <c r="DP89" s="113"/>
      <c r="DQ89" s="113"/>
      <c r="DR89" s="57"/>
      <c r="DS89" s="380"/>
      <c r="DT89" s="127"/>
      <c r="DU89" s="57"/>
      <c r="DV89" s="57"/>
      <c r="DW89" s="57"/>
      <c r="DX89" s="112"/>
      <c r="DY89" s="113"/>
      <c r="DZ89" s="113"/>
      <c r="EA89" s="57"/>
      <c r="EB89" s="57"/>
      <c r="EC89" s="57"/>
      <c r="ED89" s="57"/>
      <c r="EE89" s="112"/>
      <c r="EF89" s="113"/>
      <c r="EG89" s="113"/>
      <c r="EH89" s="57"/>
      <c r="EI89" s="57"/>
      <c r="EJ89" s="57"/>
      <c r="EK89" s="57"/>
      <c r="EL89" s="112"/>
      <c r="EM89" s="113"/>
      <c r="EN89" s="113"/>
      <c r="EO89" s="57"/>
      <c r="EP89" s="380"/>
      <c r="EQ89" s="333"/>
    </row>
    <row r="90" spans="1:147" ht="15">
      <c r="A90" s="8" t="s">
        <v>33</v>
      </c>
      <c r="B90" s="8" t="s">
        <v>16</v>
      </c>
      <c r="C90" s="8"/>
      <c r="D90" s="199">
        <v>414</v>
      </c>
      <c r="E90" s="118" t="s">
        <v>185</v>
      </c>
      <c r="F90" s="118" t="s">
        <v>108</v>
      </c>
      <c r="G90" s="118" t="s">
        <v>335</v>
      </c>
      <c r="H90" s="307" t="s">
        <v>188</v>
      </c>
      <c r="I90" s="127"/>
      <c r="J90" s="57"/>
      <c r="K90" s="57"/>
      <c r="L90" s="57"/>
      <c r="M90" s="112"/>
      <c r="N90" s="113"/>
      <c r="O90" s="113"/>
      <c r="P90" s="57"/>
      <c r="Q90" s="57"/>
      <c r="R90" s="57"/>
      <c r="S90" s="57"/>
      <c r="T90" s="112"/>
      <c r="U90" s="113"/>
      <c r="V90" s="113"/>
      <c r="W90" s="57"/>
      <c r="X90" s="57"/>
      <c r="Y90" s="57"/>
      <c r="Z90" s="57"/>
      <c r="AA90" s="112"/>
      <c r="AB90" s="113"/>
      <c r="AC90" s="113"/>
      <c r="AD90" s="56"/>
      <c r="AE90" s="361"/>
      <c r="AF90" s="127"/>
      <c r="AG90" s="57"/>
      <c r="AH90" s="57"/>
      <c r="AI90" s="57"/>
      <c r="AJ90" s="112"/>
      <c r="AK90" s="113"/>
      <c r="AL90" s="113"/>
      <c r="AM90" s="57"/>
      <c r="AN90" s="57"/>
      <c r="AO90" s="57"/>
      <c r="AP90" s="57"/>
      <c r="AQ90" s="112"/>
      <c r="AR90" s="113"/>
      <c r="AS90" s="113"/>
      <c r="AT90" s="57"/>
      <c r="AU90" s="57"/>
      <c r="AV90" s="57"/>
      <c r="AW90" s="57"/>
      <c r="AX90" s="112"/>
      <c r="AY90" s="113"/>
      <c r="AZ90" s="113"/>
      <c r="BA90" s="56"/>
      <c r="BB90" s="361"/>
      <c r="BC90" s="127"/>
      <c r="BD90" s="57"/>
      <c r="BE90" s="57"/>
      <c r="BF90" s="57"/>
      <c r="BG90" s="112"/>
      <c r="BH90" s="113"/>
      <c r="BI90" s="113"/>
      <c r="BJ90" s="57"/>
      <c r="BK90" s="57"/>
      <c r="BL90" s="57"/>
      <c r="BM90" s="57"/>
      <c r="BN90" s="112"/>
      <c r="BO90" s="113"/>
      <c r="BP90" s="113"/>
      <c r="BQ90" s="57"/>
      <c r="BR90" s="57"/>
      <c r="BS90" s="57"/>
      <c r="BT90" s="57"/>
      <c r="BU90" s="112"/>
      <c r="BV90" s="113"/>
      <c r="BW90" s="113"/>
      <c r="BX90" s="57"/>
      <c r="BY90" s="380"/>
      <c r="BZ90" s="127"/>
      <c r="CA90" s="57"/>
      <c r="CB90" s="57"/>
      <c r="CC90" s="57"/>
      <c r="CD90" s="112"/>
      <c r="CE90" s="113"/>
      <c r="CF90" s="113"/>
      <c r="CG90" s="57"/>
      <c r="CH90" s="57"/>
      <c r="CI90" s="57"/>
      <c r="CJ90" s="57"/>
      <c r="CK90" s="112"/>
      <c r="CL90" s="113"/>
      <c r="CM90" s="113"/>
      <c r="CN90" s="57"/>
      <c r="CO90" s="57"/>
      <c r="CP90" s="57"/>
      <c r="CQ90" s="57"/>
      <c r="CR90" s="112"/>
      <c r="CS90" s="113"/>
      <c r="CT90" s="113"/>
      <c r="CU90" s="57"/>
      <c r="CV90" s="380"/>
      <c r="CW90" s="127"/>
      <c r="CX90" s="57"/>
      <c r="CY90" s="57"/>
      <c r="CZ90" s="57"/>
      <c r="DA90" s="112"/>
      <c r="DB90" s="113"/>
      <c r="DC90" s="113"/>
      <c r="DD90" s="57"/>
      <c r="DE90" s="57"/>
      <c r="DF90" s="57"/>
      <c r="DG90" s="57"/>
      <c r="DH90" s="112"/>
      <c r="DI90" s="113"/>
      <c r="DJ90" s="113"/>
      <c r="DK90" s="57"/>
      <c r="DL90" s="57"/>
      <c r="DM90" s="57"/>
      <c r="DN90" s="57"/>
      <c r="DO90" s="112"/>
      <c r="DP90" s="113"/>
      <c r="DQ90" s="113"/>
      <c r="DR90" s="57"/>
      <c r="DS90" s="380"/>
      <c r="DT90" s="127"/>
      <c r="DU90" s="57"/>
      <c r="DV90" s="57"/>
      <c r="DW90" s="57"/>
      <c r="DX90" s="112"/>
      <c r="DY90" s="113"/>
      <c r="DZ90" s="113"/>
      <c r="EA90" s="57"/>
      <c r="EB90" s="57"/>
      <c r="EC90" s="57"/>
      <c r="ED90" s="57"/>
      <c r="EE90" s="112"/>
      <c r="EF90" s="113"/>
      <c r="EG90" s="113"/>
      <c r="EH90" s="57"/>
      <c r="EI90" s="57"/>
      <c r="EJ90" s="57"/>
      <c r="EK90" s="57"/>
      <c r="EL90" s="112"/>
      <c r="EM90" s="113"/>
      <c r="EN90" s="113"/>
      <c r="EO90" s="57"/>
      <c r="EP90" s="380"/>
      <c r="EQ90" s="333"/>
    </row>
    <row r="91" spans="1:147" ht="24">
      <c r="A91" s="64" t="s">
        <v>33</v>
      </c>
      <c r="B91" s="64" t="s">
        <v>16</v>
      </c>
      <c r="C91" s="65" t="s">
        <v>24</v>
      </c>
      <c r="D91" s="126">
        <v>80</v>
      </c>
      <c r="E91" s="119" t="s">
        <v>185</v>
      </c>
      <c r="F91" s="119" t="s">
        <v>108</v>
      </c>
      <c r="G91" s="119" t="s">
        <v>336</v>
      </c>
      <c r="H91" s="305" t="s">
        <v>188</v>
      </c>
      <c r="I91" s="264"/>
      <c r="J91" s="65"/>
      <c r="K91" s="65"/>
      <c r="L91" s="65"/>
      <c r="M91" s="80" t="s">
        <v>115</v>
      </c>
      <c r="N91" s="79">
        <f>SUM(N92:N93)</f>
        <v>0</v>
      </c>
      <c r="O91" s="79">
        <f>SUM(O92:O93)</f>
        <v>0</v>
      </c>
      <c r="P91" s="65"/>
      <c r="Q91" s="65"/>
      <c r="R91" s="65"/>
      <c r="S91" s="65"/>
      <c r="T91" s="80" t="s">
        <v>115</v>
      </c>
      <c r="U91" s="79">
        <f>SUM(U92:U93)</f>
        <v>0</v>
      </c>
      <c r="V91" s="79">
        <f>SUM(V92:V93)</f>
        <v>0</v>
      </c>
      <c r="W91" s="65"/>
      <c r="X91" s="65"/>
      <c r="Y91" s="65"/>
      <c r="Z91" s="65"/>
      <c r="AA91" s="80" t="s">
        <v>115</v>
      </c>
      <c r="AB91" s="79">
        <f>SUM(AB92:AB93)</f>
        <v>0</v>
      </c>
      <c r="AC91" s="79">
        <f>SUM(AC92:AC93)</f>
        <v>0</v>
      </c>
      <c r="AD91" s="66"/>
      <c r="AE91" s="403"/>
      <c r="AF91" s="264"/>
      <c r="AG91" s="65"/>
      <c r="AH91" s="65"/>
      <c r="AI91" s="65"/>
      <c r="AJ91" s="80" t="s">
        <v>115</v>
      </c>
      <c r="AK91" s="79">
        <f>SUM(AK92:AK93)</f>
        <v>0</v>
      </c>
      <c r="AL91" s="79">
        <f>SUM(AL92:AL93)</f>
        <v>0</v>
      </c>
      <c r="AM91" s="65"/>
      <c r="AN91" s="65"/>
      <c r="AO91" s="65"/>
      <c r="AP91" s="65"/>
      <c r="AQ91" s="80" t="s">
        <v>115</v>
      </c>
      <c r="AR91" s="79">
        <f>SUM(AR92:AR93)</f>
        <v>0</v>
      </c>
      <c r="AS91" s="79">
        <f>SUM(AS92:AS93)</f>
        <v>0</v>
      </c>
      <c r="AT91" s="65"/>
      <c r="AU91" s="65"/>
      <c r="AV91" s="65"/>
      <c r="AW91" s="65"/>
      <c r="AX91" s="80" t="s">
        <v>115</v>
      </c>
      <c r="AY91" s="79">
        <f>SUM(AY92:AY93)</f>
        <v>0</v>
      </c>
      <c r="AZ91" s="79">
        <f>SUM(AZ92:AZ93)</f>
        <v>0</v>
      </c>
      <c r="BA91" s="66"/>
      <c r="BB91" s="403"/>
      <c r="BC91" s="264"/>
      <c r="BD91" s="65"/>
      <c r="BE91" s="65"/>
      <c r="BF91" s="65"/>
      <c r="BG91" s="80" t="s">
        <v>115</v>
      </c>
      <c r="BH91" s="79">
        <f>SUM(BH92:BH93)</f>
        <v>0</v>
      </c>
      <c r="BI91" s="79">
        <f>SUM(BI92:BI93)</f>
        <v>0</v>
      </c>
      <c r="BJ91" s="65"/>
      <c r="BK91" s="65"/>
      <c r="BL91" s="65"/>
      <c r="BM91" s="65"/>
      <c r="BN91" s="80" t="s">
        <v>115</v>
      </c>
      <c r="BO91" s="79">
        <f>SUM(BO92:BO93)</f>
        <v>0</v>
      </c>
      <c r="BP91" s="79">
        <f>SUM(BP92:BP93)</f>
        <v>0</v>
      </c>
      <c r="BQ91" s="65"/>
      <c r="BR91" s="65"/>
      <c r="BS91" s="65"/>
      <c r="BT91" s="65"/>
      <c r="BU91" s="80" t="s">
        <v>115</v>
      </c>
      <c r="BV91" s="79">
        <f>SUM(BV92:BV93)</f>
        <v>0</v>
      </c>
      <c r="BW91" s="79">
        <f>SUM(BW92:BW93)</f>
        <v>0</v>
      </c>
      <c r="BX91" s="65"/>
      <c r="BY91" s="308"/>
      <c r="BZ91" s="264"/>
      <c r="CA91" s="65"/>
      <c r="CB91" s="65"/>
      <c r="CC91" s="65"/>
      <c r="CD91" s="80" t="s">
        <v>115</v>
      </c>
      <c r="CE91" s="79">
        <f>SUM(CE92:CE93)</f>
        <v>0</v>
      </c>
      <c r="CF91" s="79">
        <f>SUM(CF92:CF93)</f>
        <v>0</v>
      </c>
      <c r="CG91" s="65"/>
      <c r="CH91" s="65"/>
      <c r="CI91" s="65"/>
      <c r="CJ91" s="65"/>
      <c r="CK91" s="80" t="s">
        <v>115</v>
      </c>
      <c r="CL91" s="79">
        <f>SUM(CL92:CL93)</f>
        <v>0</v>
      </c>
      <c r="CM91" s="79">
        <f>SUM(CM92:CM93)</f>
        <v>0</v>
      </c>
      <c r="CN91" s="65"/>
      <c r="CO91" s="65"/>
      <c r="CP91" s="65"/>
      <c r="CQ91" s="65"/>
      <c r="CR91" s="80" t="s">
        <v>115</v>
      </c>
      <c r="CS91" s="79">
        <f>SUM(CS92:CS93)</f>
        <v>0</v>
      </c>
      <c r="CT91" s="79">
        <f>SUM(CT92:CT93)</f>
        <v>0</v>
      </c>
      <c r="CU91" s="65"/>
      <c r="CV91" s="308"/>
      <c r="CW91" s="264"/>
      <c r="CX91" s="65"/>
      <c r="CY91" s="65"/>
      <c r="CZ91" s="65"/>
      <c r="DA91" s="80" t="s">
        <v>115</v>
      </c>
      <c r="DB91" s="79">
        <f>SUM(DB92:DB93)</f>
        <v>0</v>
      </c>
      <c r="DC91" s="79">
        <f>SUM(DC92:DC93)</f>
        <v>0</v>
      </c>
      <c r="DD91" s="65"/>
      <c r="DE91" s="65"/>
      <c r="DF91" s="65"/>
      <c r="DG91" s="65"/>
      <c r="DH91" s="80" t="s">
        <v>115</v>
      </c>
      <c r="DI91" s="79">
        <f>SUM(DI92:DI93)</f>
        <v>0</v>
      </c>
      <c r="DJ91" s="79">
        <f>SUM(DJ92:DJ93)</f>
        <v>0</v>
      </c>
      <c r="DK91" s="65"/>
      <c r="DL91" s="65"/>
      <c r="DM91" s="65"/>
      <c r="DN91" s="65"/>
      <c r="DO91" s="80" t="s">
        <v>115</v>
      </c>
      <c r="DP91" s="79">
        <f>SUM(DP92:DP93)</f>
        <v>0</v>
      </c>
      <c r="DQ91" s="79">
        <f>SUM(DQ92:DQ93)</f>
        <v>0</v>
      </c>
      <c r="DR91" s="65"/>
      <c r="DS91" s="308"/>
      <c r="DT91" s="264"/>
      <c r="DU91" s="65"/>
      <c r="DV91" s="65"/>
      <c r="DW91" s="65"/>
      <c r="DX91" s="80" t="s">
        <v>115</v>
      </c>
      <c r="DY91" s="79">
        <f>SUM(DY92:DY93)</f>
        <v>0</v>
      </c>
      <c r="DZ91" s="79">
        <f>SUM(DZ92:DZ93)</f>
        <v>0</v>
      </c>
      <c r="EA91" s="65"/>
      <c r="EB91" s="65"/>
      <c r="EC91" s="65"/>
      <c r="ED91" s="65"/>
      <c r="EE91" s="80" t="s">
        <v>115</v>
      </c>
      <c r="EF91" s="79">
        <f>SUM(EF92:EF93)</f>
        <v>0</v>
      </c>
      <c r="EG91" s="79">
        <f>SUM(EG92:EG93)</f>
        <v>0</v>
      </c>
      <c r="EH91" s="65"/>
      <c r="EI91" s="65"/>
      <c r="EJ91" s="65"/>
      <c r="EK91" s="65"/>
      <c r="EL91" s="80" t="s">
        <v>115</v>
      </c>
      <c r="EM91" s="79">
        <f>SUM(EM92:EM93)</f>
        <v>0</v>
      </c>
      <c r="EN91" s="79">
        <f>SUM(EN92:EN93)</f>
        <v>0</v>
      </c>
      <c r="EO91" s="65"/>
      <c r="EP91" s="308"/>
      <c r="EQ91" s="393"/>
    </row>
    <row r="92" spans="1:147" ht="15">
      <c r="A92" s="8" t="s">
        <v>33</v>
      </c>
      <c r="B92" s="8" t="s">
        <v>16</v>
      </c>
      <c r="C92" s="8"/>
      <c r="D92" s="200">
        <v>80</v>
      </c>
      <c r="E92" s="118" t="s">
        <v>185</v>
      </c>
      <c r="F92" s="118" t="s">
        <v>108</v>
      </c>
      <c r="G92" s="118" t="s">
        <v>335</v>
      </c>
      <c r="H92" s="307" t="s">
        <v>188</v>
      </c>
      <c r="I92" s="127"/>
      <c r="J92" s="57"/>
      <c r="K92" s="57"/>
      <c r="L92" s="57"/>
      <c r="M92" s="112"/>
      <c r="N92" s="113"/>
      <c r="O92" s="113"/>
      <c r="P92" s="57"/>
      <c r="Q92" s="57"/>
      <c r="R92" s="57"/>
      <c r="S92" s="57"/>
      <c r="T92" s="112"/>
      <c r="U92" s="113"/>
      <c r="V92" s="113"/>
      <c r="W92" s="57"/>
      <c r="X92" s="57"/>
      <c r="Y92" s="57"/>
      <c r="Z92" s="57"/>
      <c r="AA92" s="112"/>
      <c r="AB92" s="113"/>
      <c r="AC92" s="113"/>
      <c r="AD92" s="56"/>
      <c r="AE92" s="361"/>
      <c r="AF92" s="127"/>
      <c r="AG92" s="57"/>
      <c r="AH92" s="57"/>
      <c r="AI92" s="57"/>
      <c r="AJ92" s="112"/>
      <c r="AK92" s="113"/>
      <c r="AL92" s="113"/>
      <c r="AM92" s="57"/>
      <c r="AN92" s="57"/>
      <c r="AO92" s="57"/>
      <c r="AP92" s="57"/>
      <c r="AQ92" s="112"/>
      <c r="AR92" s="113"/>
      <c r="AS92" s="113"/>
      <c r="AT92" s="57"/>
      <c r="AU92" s="57"/>
      <c r="AV92" s="57"/>
      <c r="AW92" s="57"/>
      <c r="AX92" s="112"/>
      <c r="AY92" s="113"/>
      <c r="AZ92" s="113"/>
      <c r="BA92" s="56"/>
      <c r="BB92" s="361"/>
      <c r="BC92" s="127"/>
      <c r="BD92" s="57"/>
      <c r="BE92" s="57"/>
      <c r="BF92" s="57"/>
      <c r="BG92" s="112"/>
      <c r="BH92" s="113"/>
      <c r="BI92" s="113"/>
      <c r="BJ92" s="57"/>
      <c r="BK92" s="57"/>
      <c r="BL92" s="57"/>
      <c r="BM92" s="57"/>
      <c r="BN92" s="112"/>
      <c r="BO92" s="113"/>
      <c r="BP92" s="113"/>
      <c r="BQ92" s="57"/>
      <c r="BR92" s="57"/>
      <c r="BS92" s="57"/>
      <c r="BT92" s="57"/>
      <c r="BU92" s="112"/>
      <c r="BV92" s="113"/>
      <c r="BW92" s="113"/>
      <c r="BX92" s="57"/>
      <c r="BY92" s="380"/>
      <c r="BZ92" s="127"/>
      <c r="CA92" s="57"/>
      <c r="CB92" s="57"/>
      <c r="CC92" s="57"/>
      <c r="CD92" s="112"/>
      <c r="CE92" s="113"/>
      <c r="CF92" s="113"/>
      <c r="CG92" s="57"/>
      <c r="CH92" s="57"/>
      <c r="CI92" s="57"/>
      <c r="CJ92" s="57"/>
      <c r="CK92" s="112"/>
      <c r="CL92" s="113"/>
      <c r="CM92" s="113"/>
      <c r="CN92" s="57"/>
      <c r="CO92" s="57"/>
      <c r="CP92" s="57"/>
      <c r="CQ92" s="57"/>
      <c r="CR92" s="112"/>
      <c r="CS92" s="113"/>
      <c r="CT92" s="113"/>
      <c r="CU92" s="57"/>
      <c r="CV92" s="380"/>
      <c r="CW92" s="127"/>
      <c r="CX92" s="57"/>
      <c r="CY92" s="57"/>
      <c r="CZ92" s="57"/>
      <c r="DA92" s="112"/>
      <c r="DB92" s="113"/>
      <c r="DC92" s="113"/>
      <c r="DD92" s="57"/>
      <c r="DE92" s="57"/>
      <c r="DF92" s="57"/>
      <c r="DG92" s="57"/>
      <c r="DH92" s="112"/>
      <c r="DI92" s="113"/>
      <c r="DJ92" s="113"/>
      <c r="DK92" s="57"/>
      <c r="DL92" s="57"/>
      <c r="DM92" s="57"/>
      <c r="DN92" s="57"/>
      <c r="DO92" s="112"/>
      <c r="DP92" s="113"/>
      <c r="DQ92" s="113"/>
      <c r="DR92" s="57"/>
      <c r="DS92" s="380"/>
      <c r="DT92" s="127"/>
      <c r="DU92" s="57"/>
      <c r="DV92" s="57"/>
      <c r="DW92" s="57"/>
      <c r="DX92" s="112"/>
      <c r="DY92" s="113"/>
      <c r="DZ92" s="113"/>
      <c r="EA92" s="57"/>
      <c r="EB92" s="57"/>
      <c r="EC92" s="57"/>
      <c r="ED92" s="57"/>
      <c r="EE92" s="112"/>
      <c r="EF92" s="113"/>
      <c r="EG92" s="113"/>
      <c r="EH92" s="57"/>
      <c r="EI92" s="57"/>
      <c r="EJ92" s="57"/>
      <c r="EK92" s="57"/>
      <c r="EL92" s="112"/>
      <c r="EM92" s="113"/>
      <c r="EN92" s="113"/>
      <c r="EO92" s="57"/>
      <c r="EP92" s="380"/>
      <c r="EQ92" s="333"/>
    </row>
    <row r="93" spans="1:147" ht="15">
      <c r="A93" s="8" t="s">
        <v>33</v>
      </c>
      <c r="B93" s="8" t="s">
        <v>16</v>
      </c>
      <c r="C93" s="8"/>
      <c r="D93" s="200">
        <v>80</v>
      </c>
      <c r="E93" s="118" t="s">
        <v>185</v>
      </c>
      <c r="F93" s="118" t="s">
        <v>108</v>
      </c>
      <c r="G93" s="118" t="s">
        <v>335</v>
      </c>
      <c r="H93" s="307" t="s">
        <v>188</v>
      </c>
      <c r="I93" s="127"/>
      <c r="J93" s="57"/>
      <c r="K93" s="57"/>
      <c r="L93" s="57"/>
      <c r="M93" s="112"/>
      <c r="N93" s="113"/>
      <c r="O93" s="113"/>
      <c r="P93" s="57"/>
      <c r="Q93" s="57"/>
      <c r="R93" s="57"/>
      <c r="S93" s="57"/>
      <c r="T93" s="112"/>
      <c r="U93" s="113"/>
      <c r="V93" s="113"/>
      <c r="W93" s="57"/>
      <c r="X93" s="57"/>
      <c r="Y93" s="57"/>
      <c r="Z93" s="57"/>
      <c r="AA93" s="112"/>
      <c r="AB93" s="113"/>
      <c r="AC93" s="113"/>
      <c r="AD93" s="56"/>
      <c r="AE93" s="361"/>
      <c r="AF93" s="127"/>
      <c r="AG93" s="57"/>
      <c r="AH93" s="57"/>
      <c r="AI93" s="57"/>
      <c r="AJ93" s="112"/>
      <c r="AK93" s="113"/>
      <c r="AL93" s="113"/>
      <c r="AM93" s="57"/>
      <c r="AN93" s="57"/>
      <c r="AO93" s="57"/>
      <c r="AP93" s="57"/>
      <c r="AQ93" s="112"/>
      <c r="AR93" s="113"/>
      <c r="AS93" s="113"/>
      <c r="AT93" s="57"/>
      <c r="AU93" s="57"/>
      <c r="AV93" s="57"/>
      <c r="AW93" s="57"/>
      <c r="AX93" s="112"/>
      <c r="AY93" s="113"/>
      <c r="AZ93" s="113"/>
      <c r="BA93" s="56"/>
      <c r="BB93" s="361"/>
      <c r="BC93" s="127"/>
      <c r="BD93" s="57"/>
      <c r="BE93" s="57"/>
      <c r="BF93" s="57"/>
      <c r="BG93" s="112"/>
      <c r="BH93" s="113"/>
      <c r="BI93" s="113"/>
      <c r="BJ93" s="57"/>
      <c r="BK93" s="57"/>
      <c r="BL93" s="57"/>
      <c r="BM93" s="57"/>
      <c r="BN93" s="112"/>
      <c r="BO93" s="113"/>
      <c r="BP93" s="113"/>
      <c r="BQ93" s="57"/>
      <c r="BR93" s="57"/>
      <c r="BS93" s="57"/>
      <c r="BT93" s="57"/>
      <c r="BU93" s="112"/>
      <c r="BV93" s="113"/>
      <c r="BW93" s="113"/>
      <c r="BX93" s="57"/>
      <c r="BY93" s="380"/>
      <c r="BZ93" s="127"/>
      <c r="CA93" s="57"/>
      <c r="CB93" s="57"/>
      <c r="CC93" s="57"/>
      <c r="CD93" s="112"/>
      <c r="CE93" s="113"/>
      <c r="CF93" s="113"/>
      <c r="CG93" s="57"/>
      <c r="CH93" s="57"/>
      <c r="CI93" s="57"/>
      <c r="CJ93" s="57"/>
      <c r="CK93" s="112"/>
      <c r="CL93" s="113"/>
      <c r="CM93" s="113"/>
      <c r="CN93" s="57"/>
      <c r="CO93" s="57"/>
      <c r="CP93" s="57"/>
      <c r="CQ93" s="57"/>
      <c r="CR93" s="112"/>
      <c r="CS93" s="113"/>
      <c r="CT93" s="113"/>
      <c r="CU93" s="57"/>
      <c r="CV93" s="380"/>
      <c r="CW93" s="127"/>
      <c r="CX93" s="57"/>
      <c r="CY93" s="57"/>
      <c r="CZ93" s="57"/>
      <c r="DA93" s="112"/>
      <c r="DB93" s="113"/>
      <c r="DC93" s="113"/>
      <c r="DD93" s="57"/>
      <c r="DE93" s="57"/>
      <c r="DF93" s="57"/>
      <c r="DG93" s="57"/>
      <c r="DH93" s="112"/>
      <c r="DI93" s="113"/>
      <c r="DJ93" s="113"/>
      <c r="DK93" s="57"/>
      <c r="DL93" s="57"/>
      <c r="DM93" s="57"/>
      <c r="DN93" s="57"/>
      <c r="DO93" s="112"/>
      <c r="DP93" s="113"/>
      <c r="DQ93" s="113"/>
      <c r="DR93" s="57"/>
      <c r="DS93" s="380"/>
      <c r="DT93" s="127"/>
      <c r="DU93" s="57"/>
      <c r="DV93" s="57"/>
      <c r="DW93" s="57"/>
      <c r="DX93" s="112"/>
      <c r="DY93" s="113"/>
      <c r="DZ93" s="113"/>
      <c r="EA93" s="57"/>
      <c r="EB93" s="57"/>
      <c r="EC93" s="57"/>
      <c r="ED93" s="57"/>
      <c r="EE93" s="112"/>
      <c r="EF93" s="113"/>
      <c r="EG93" s="113"/>
      <c r="EH93" s="57"/>
      <c r="EI93" s="57"/>
      <c r="EJ93" s="57"/>
      <c r="EK93" s="57"/>
      <c r="EL93" s="112"/>
      <c r="EM93" s="113"/>
      <c r="EN93" s="113"/>
      <c r="EO93" s="57"/>
      <c r="EP93" s="380"/>
      <c r="EQ93" s="333"/>
    </row>
    <row r="94" spans="1:147" ht="24">
      <c r="A94" s="64" t="s">
        <v>33</v>
      </c>
      <c r="B94" s="64" t="s">
        <v>18</v>
      </c>
      <c r="C94" s="65" t="s">
        <v>337</v>
      </c>
      <c r="D94" s="126">
        <v>153</v>
      </c>
      <c r="E94" s="119" t="s">
        <v>185</v>
      </c>
      <c r="F94" s="119" t="s">
        <v>108</v>
      </c>
      <c r="G94" s="119" t="s">
        <v>336</v>
      </c>
      <c r="H94" s="305" t="s">
        <v>188</v>
      </c>
      <c r="I94" s="264"/>
      <c r="J94" s="65"/>
      <c r="K94" s="65"/>
      <c r="L94" s="65"/>
      <c r="M94" s="80" t="s">
        <v>115</v>
      </c>
      <c r="N94" s="79">
        <f>SUM(N95:N110)</f>
        <v>15.419999999999902</v>
      </c>
      <c r="O94" s="79">
        <f>SUM(O95:O110)</f>
        <v>46259999.999999702</v>
      </c>
      <c r="P94" s="65"/>
      <c r="Q94" s="65"/>
      <c r="R94" s="65"/>
      <c r="S94" s="65"/>
      <c r="T94" s="80" t="s">
        <v>115</v>
      </c>
      <c r="U94" s="79">
        <f>SUM(U95:U110)</f>
        <v>1.3000000000000114</v>
      </c>
      <c r="V94" s="79">
        <f>SUM(V95:V110)</f>
        <v>3900000.0000000345</v>
      </c>
      <c r="W94" s="65"/>
      <c r="X94" s="65"/>
      <c r="Y94" s="65"/>
      <c r="Z94" s="65"/>
      <c r="AA94" s="80" t="s">
        <v>115</v>
      </c>
      <c r="AB94" s="79">
        <f>SUM(AB95:AB110)</f>
        <v>42.674999999999969</v>
      </c>
      <c r="AC94" s="79">
        <f>SUM(AC95:AC110)</f>
        <v>128024999.99999991</v>
      </c>
      <c r="AD94" s="66"/>
      <c r="AE94" s="403"/>
      <c r="AF94" s="264"/>
      <c r="AG94" s="65"/>
      <c r="AH94" s="65"/>
      <c r="AI94" s="65"/>
      <c r="AJ94" s="80" t="s">
        <v>115</v>
      </c>
      <c r="AK94" s="79">
        <f>SUM(AK95:AK110)</f>
        <v>53.467600000000019</v>
      </c>
      <c r="AL94" s="79">
        <f>SUM(AL95:AL110)</f>
        <v>267338000.00000006</v>
      </c>
      <c r="AM94" s="65"/>
      <c r="AN94" s="65"/>
      <c r="AO94" s="65"/>
      <c r="AP94" s="65"/>
      <c r="AQ94" s="80" t="s">
        <v>115</v>
      </c>
      <c r="AR94" s="79">
        <f>SUM(AR95:AR110)</f>
        <v>16.170000000000016</v>
      </c>
      <c r="AS94" s="79">
        <f>SUM(AS95:AS110)</f>
        <v>80850000.000000089</v>
      </c>
      <c r="AT94" s="65"/>
      <c r="AU94" s="65"/>
      <c r="AV94" s="65"/>
      <c r="AW94" s="65"/>
      <c r="AX94" s="80" t="s">
        <v>115</v>
      </c>
      <c r="AY94" s="79">
        <f>SUM(AY95:AY110)</f>
        <v>348.73519999999996</v>
      </c>
      <c r="AZ94" s="79">
        <f>SUM(AZ95:AZ110)</f>
        <v>1743675999.9999998</v>
      </c>
      <c r="BA94" s="66"/>
      <c r="BB94" s="403"/>
      <c r="BC94" s="264"/>
      <c r="BD94" s="65"/>
      <c r="BE94" s="65"/>
      <c r="BF94" s="65"/>
      <c r="BG94" s="80" t="s">
        <v>115</v>
      </c>
      <c r="BH94" s="79">
        <f>SUM(BH95:BH110)</f>
        <v>2</v>
      </c>
      <c r="BI94" s="79">
        <f>SUM(BI95:BI110)</f>
        <v>60000000</v>
      </c>
      <c r="BJ94" s="65"/>
      <c r="BK94" s="65"/>
      <c r="BL94" s="65"/>
      <c r="BM94" s="65"/>
      <c r="BN94" s="80" t="s">
        <v>115</v>
      </c>
      <c r="BO94" s="79">
        <f>SUM(BO95:BO110)</f>
        <v>2</v>
      </c>
      <c r="BP94" s="79">
        <f>SUM(BP95:BP110)</f>
        <v>60000000</v>
      </c>
      <c r="BQ94" s="65"/>
      <c r="BR94" s="65"/>
      <c r="BS94" s="65"/>
      <c r="BT94" s="65"/>
      <c r="BU94" s="80" t="s">
        <v>115</v>
      </c>
      <c r="BV94" s="79">
        <f>SUM(BV95:BV110)</f>
        <v>14</v>
      </c>
      <c r="BW94" s="79">
        <f>SUM(BW95:BW110)</f>
        <v>340000000</v>
      </c>
      <c r="BX94" s="65"/>
      <c r="BY94" s="308"/>
      <c r="BZ94" s="264"/>
      <c r="CA94" s="65"/>
      <c r="CB94" s="65"/>
      <c r="CC94" s="65"/>
      <c r="CD94" s="80" t="s">
        <v>115</v>
      </c>
      <c r="CE94" s="79">
        <f>SUM(CE95:CE110)</f>
        <v>0</v>
      </c>
      <c r="CF94" s="79">
        <f>SUM(CF95:CF110)</f>
        <v>0</v>
      </c>
      <c r="CG94" s="65"/>
      <c r="CH94" s="65"/>
      <c r="CI94" s="65"/>
      <c r="CJ94" s="65"/>
      <c r="CK94" s="80" t="s">
        <v>115</v>
      </c>
      <c r="CL94" s="79">
        <f>SUM(CL95:CL110)</f>
        <v>0</v>
      </c>
      <c r="CM94" s="79">
        <f>SUM(CM95:CM110)</f>
        <v>0</v>
      </c>
      <c r="CN94" s="65"/>
      <c r="CO94" s="65"/>
      <c r="CP94" s="65"/>
      <c r="CQ94" s="65"/>
      <c r="CR94" s="80" t="s">
        <v>115</v>
      </c>
      <c r="CS94" s="79">
        <f>SUM(CS95:CS110)</f>
        <v>0</v>
      </c>
      <c r="CT94" s="79">
        <f>SUM(CT95:CT110)</f>
        <v>0</v>
      </c>
      <c r="CU94" s="65"/>
      <c r="CV94" s="308"/>
      <c r="CW94" s="264"/>
      <c r="CX94" s="65"/>
      <c r="CY94" s="65"/>
      <c r="CZ94" s="65"/>
      <c r="DA94" s="80" t="s">
        <v>115</v>
      </c>
      <c r="DB94" s="79">
        <f>SUM(DB95:DB110)</f>
        <v>0</v>
      </c>
      <c r="DC94" s="79">
        <f>SUM(DC95:DC110)</f>
        <v>0</v>
      </c>
      <c r="DD94" s="65"/>
      <c r="DE94" s="65"/>
      <c r="DF94" s="65"/>
      <c r="DG94" s="65"/>
      <c r="DH94" s="80" t="s">
        <v>115</v>
      </c>
      <c r="DI94" s="79">
        <f>SUM(DI95:DI110)</f>
        <v>0</v>
      </c>
      <c r="DJ94" s="79">
        <f>SUM(DJ95:DJ110)</f>
        <v>0</v>
      </c>
      <c r="DK94" s="65"/>
      <c r="DL94" s="65"/>
      <c r="DM94" s="65"/>
      <c r="DN94" s="65"/>
      <c r="DO94" s="80" t="s">
        <v>115</v>
      </c>
      <c r="DP94" s="79">
        <f>SUM(DP95:DP110)</f>
        <v>17.26400000000001</v>
      </c>
      <c r="DQ94" s="79">
        <f>SUM(DQ95:DQ110)</f>
        <v>34528000.000000022</v>
      </c>
      <c r="DR94" s="65"/>
      <c r="DS94" s="308"/>
      <c r="DT94" s="264"/>
      <c r="DU94" s="65"/>
      <c r="DV94" s="65"/>
      <c r="DW94" s="65"/>
      <c r="DX94" s="80" t="s">
        <v>115</v>
      </c>
      <c r="DY94" s="79">
        <f>SUM(DY95:DY110)</f>
        <v>0</v>
      </c>
      <c r="DZ94" s="79">
        <f>SUM(DZ95:DZ110)</f>
        <v>0</v>
      </c>
      <c r="EA94" s="65"/>
      <c r="EB94" s="65"/>
      <c r="EC94" s="65"/>
      <c r="ED94" s="65"/>
      <c r="EE94" s="80" t="s">
        <v>115</v>
      </c>
      <c r="EF94" s="79">
        <f>SUM(EF95:EF110)</f>
        <v>0</v>
      </c>
      <c r="EG94" s="79">
        <f>SUM(EG95:EG110)</f>
        <v>0</v>
      </c>
      <c r="EH94" s="65"/>
      <c r="EI94" s="65"/>
      <c r="EJ94" s="65"/>
      <c r="EK94" s="65"/>
      <c r="EL94" s="80" t="s">
        <v>115</v>
      </c>
      <c r="EM94" s="79">
        <f>SUM(EM95:EM110)</f>
        <v>0</v>
      </c>
      <c r="EN94" s="79">
        <f>SUM(EN95:EN110)</f>
        <v>0</v>
      </c>
      <c r="EO94" s="65"/>
      <c r="EP94" s="308"/>
      <c r="EQ94" s="393"/>
    </row>
    <row r="95" spans="1:147" ht="15">
      <c r="A95" s="8" t="s">
        <v>33</v>
      </c>
      <c r="B95" s="8" t="s">
        <v>18</v>
      </c>
      <c r="C95" s="8">
        <v>1</v>
      </c>
      <c r="D95" s="199">
        <v>153</v>
      </c>
      <c r="E95" s="118" t="s">
        <v>185</v>
      </c>
      <c r="F95" s="118" t="s">
        <v>108</v>
      </c>
      <c r="G95" s="118" t="s">
        <v>335</v>
      </c>
      <c r="H95" s="307" t="s">
        <v>188</v>
      </c>
      <c r="I95" s="265" t="s">
        <v>330</v>
      </c>
      <c r="J95" s="51">
        <v>197.9</v>
      </c>
      <c r="K95" s="51">
        <v>202.5</v>
      </c>
      <c r="L95" s="51">
        <f t="shared" ref="L95:L100" si="34">K95-J95</f>
        <v>4.5999999999999943</v>
      </c>
      <c r="M95" s="52">
        <v>100</v>
      </c>
      <c r="N95" s="52">
        <f t="shared" ref="N95:N100" si="35">L95*M95/100</f>
        <v>4.5999999999999943</v>
      </c>
      <c r="O95" s="155">
        <f>N95*AUXILIAR!$B$50</f>
        <v>13799999.999999983</v>
      </c>
      <c r="P95" s="51" t="s">
        <v>331</v>
      </c>
      <c r="Q95" s="51">
        <v>284.10000000000002</v>
      </c>
      <c r="R95" s="51">
        <v>284.8</v>
      </c>
      <c r="S95" s="51">
        <f>R95-Q95</f>
        <v>0.69999999999998863</v>
      </c>
      <c r="T95" s="52">
        <v>100</v>
      </c>
      <c r="U95" s="52">
        <f t="shared" ref="U95:U96" si="36">S95*T95/100</f>
        <v>0.69999999999998863</v>
      </c>
      <c r="V95" s="155">
        <f>U95*AUXILIAR!$B$50</f>
        <v>2099999.999999966</v>
      </c>
      <c r="W95" s="51" t="s">
        <v>331</v>
      </c>
      <c r="X95" s="51">
        <v>68.400000000000006</v>
      </c>
      <c r="Y95" s="51">
        <v>75.8</v>
      </c>
      <c r="Z95" s="51">
        <f t="shared" ref="Z95:Z109" si="37">Y95-X95</f>
        <v>7.3999999999999915</v>
      </c>
      <c r="AA95" s="52">
        <v>100</v>
      </c>
      <c r="AB95" s="52">
        <f t="shared" ref="AB95:AB109" si="38">Z95*AA95/100</f>
        <v>7.3999999999999906</v>
      </c>
      <c r="AC95" s="155">
        <f>AB95*AUXILIAR!$B$50</f>
        <v>22199999.99999997</v>
      </c>
      <c r="AD95" s="5"/>
      <c r="AE95" s="341"/>
      <c r="AF95" s="265" t="s">
        <v>324</v>
      </c>
      <c r="AG95" s="51">
        <v>176.03</v>
      </c>
      <c r="AH95" s="51">
        <v>199.43</v>
      </c>
      <c r="AI95" s="51">
        <f>AH95-AG95</f>
        <v>23.400000000000006</v>
      </c>
      <c r="AJ95" s="51">
        <v>100</v>
      </c>
      <c r="AK95" s="52">
        <f>AI95*AJ95/100</f>
        <v>23.400000000000006</v>
      </c>
      <c r="AL95" s="155">
        <f>AK95*AUXILIAR!$B$53</f>
        <v>117000000.00000003</v>
      </c>
      <c r="AM95" s="51" t="s">
        <v>324</v>
      </c>
      <c r="AN95" s="51">
        <v>274.94</v>
      </c>
      <c r="AO95" s="51">
        <v>284.5</v>
      </c>
      <c r="AP95" s="51">
        <f>AO95-AN95</f>
        <v>9.5600000000000023</v>
      </c>
      <c r="AQ95" s="51">
        <v>100</v>
      </c>
      <c r="AR95" s="52">
        <f>AP95*AQ95/100</f>
        <v>9.5600000000000023</v>
      </c>
      <c r="AS95" s="155">
        <f>AR95*AUXILIAR!$B$53</f>
        <v>47800000.000000015</v>
      </c>
      <c r="AT95" s="51" t="s">
        <v>324</v>
      </c>
      <c r="AU95" s="51">
        <v>0</v>
      </c>
      <c r="AV95" s="51">
        <v>31.52</v>
      </c>
      <c r="AW95" s="51">
        <f t="shared" ref="AW95:AW110" si="39">AV95-AU95</f>
        <v>31.52</v>
      </c>
      <c r="AX95" s="51">
        <v>100</v>
      </c>
      <c r="AY95" s="52">
        <f>AW95*AX95/100</f>
        <v>31.52</v>
      </c>
      <c r="AZ95" s="155">
        <f>AY95*AUXILIAR!$B$53</f>
        <v>157600000</v>
      </c>
      <c r="BA95" s="5"/>
      <c r="BB95" s="341"/>
      <c r="BC95" s="265" t="s">
        <v>334</v>
      </c>
      <c r="BD95" s="51">
        <v>301.3</v>
      </c>
      <c r="BE95" s="51">
        <v>284.5</v>
      </c>
      <c r="BF95" s="51">
        <v>1</v>
      </c>
      <c r="BG95" s="51">
        <v>100</v>
      </c>
      <c r="BH95" s="52">
        <f>BF95*BG95/100</f>
        <v>1</v>
      </c>
      <c r="BI95" s="155">
        <f>BH95*AUXILIAR!$B$56</f>
        <v>30000000</v>
      </c>
      <c r="BJ95" s="51" t="s">
        <v>334</v>
      </c>
      <c r="BK95" s="51">
        <v>284.5</v>
      </c>
      <c r="BL95" s="51">
        <v>284.5</v>
      </c>
      <c r="BM95" s="51">
        <v>1</v>
      </c>
      <c r="BN95" s="51">
        <v>100</v>
      </c>
      <c r="BO95" s="52">
        <f>BM95*BN95/100</f>
        <v>1</v>
      </c>
      <c r="BP95" s="155">
        <f>BO95*AUXILIAR!$B$56</f>
        <v>30000000</v>
      </c>
      <c r="BQ95" s="51" t="s">
        <v>332</v>
      </c>
      <c r="BR95" s="51">
        <v>107.1</v>
      </c>
      <c r="BS95" s="51">
        <v>107.1</v>
      </c>
      <c r="BT95" s="51">
        <v>1</v>
      </c>
      <c r="BU95" s="51">
        <v>100</v>
      </c>
      <c r="BV95" s="52">
        <f t="shared" ref="BV95:BV108" si="40">BT95*BU95/100</f>
        <v>1</v>
      </c>
      <c r="BW95" s="155">
        <f>BV95*AUXILIAR!$B$58</f>
        <v>10000000</v>
      </c>
      <c r="BX95" s="5"/>
      <c r="BY95" s="341"/>
      <c r="BZ95" s="128"/>
      <c r="CA95" s="5"/>
      <c r="CB95" s="5"/>
      <c r="CC95" s="5"/>
      <c r="CD95" s="5"/>
      <c r="CE95" s="5"/>
      <c r="CF95" s="5"/>
      <c r="CG95" s="5"/>
      <c r="CH95" s="5"/>
      <c r="CI95" s="5"/>
      <c r="CJ95" s="5"/>
      <c r="CK95" s="5"/>
      <c r="CL95" s="5"/>
      <c r="CM95" s="5"/>
      <c r="CN95" s="5"/>
      <c r="CO95" s="5"/>
      <c r="CP95" s="5"/>
      <c r="CQ95" s="5"/>
      <c r="CR95" s="5"/>
      <c r="CS95" s="5"/>
      <c r="CT95" s="5"/>
      <c r="CU95" s="5"/>
      <c r="CV95" s="341"/>
      <c r="CW95" s="128"/>
      <c r="CX95" s="5"/>
      <c r="CY95" s="5"/>
      <c r="CZ95" s="5"/>
      <c r="DA95" s="5"/>
      <c r="DB95" s="5"/>
      <c r="DC95" s="5"/>
      <c r="DD95" s="5"/>
      <c r="DE95" s="5"/>
      <c r="DF95" s="5"/>
      <c r="DG95" s="5"/>
      <c r="DH95" s="5"/>
      <c r="DI95" s="5"/>
      <c r="DJ95" s="5"/>
      <c r="DK95" s="51" t="s">
        <v>326</v>
      </c>
      <c r="DL95" s="51">
        <v>435.5</v>
      </c>
      <c r="DM95" s="51">
        <v>444.13200000000001</v>
      </c>
      <c r="DN95" s="51">
        <f t="shared" ref="DN95:DN96" si="41">DM95-DL95</f>
        <v>8.632000000000005</v>
      </c>
      <c r="DO95" s="51">
        <v>100</v>
      </c>
      <c r="DP95" s="52">
        <f t="shared" ref="DP95:DP96" si="42">DN95*DO95/100</f>
        <v>8.632000000000005</v>
      </c>
      <c r="DQ95" s="155">
        <f>DP95*AUXILIAR!$B$67</f>
        <v>17264000.000000011</v>
      </c>
      <c r="DR95" s="5"/>
      <c r="DS95" s="341"/>
      <c r="DT95" s="128"/>
      <c r="DU95" s="5"/>
      <c r="DV95" s="5"/>
      <c r="DW95" s="5"/>
      <c r="DX95" s="5"/>
      <c r="DY95" s="5"/>
      <c r="DZ95" s="5"/>
      <c r="EA95" s="5"/>
      <c r="EB95" s="5"/>
      <c r="EC95" s="5"/>
      <c r="ED95" s="5"/>
      <c r="EE95" s="5"/>
      <c r="EF95" s="5"/>
      <c r="EG95" s="5"/>
      <c r="EH95" s="5"/>
      <c r="EI95" s="5"/>
      <c r="EJ95" s="5"/>
      <c r="EK95" s="5"/>
      <c r="EL95" s="5"/>
      <c r="EM95" s="5"/>
      <c r="EN95" s="5"/>
      <c r="EO95" s="5"/>
      <c r="EP95" s="341"/>
      <c r="EQ95" s="333"/>
    </row>
    <row r="96" spans="1:147" ht="15">
      <c r="A96" s="8" t="s">
        <v>33</v>
      </c>
      <c r="B96" s="8" t="s">
        <v>18</v>
      </c>
      <c r="C96" s="8">
        <v>1</v>
      </c>
      <c r="D96" s="199">
        <v>153</v>
      </c>
      <c r="E96" s="118" t="s">
        <v>185</v>
      </c>
      <c r="F96" s="118" t="s">
        <v>108</v>
      </c>
      <c r="G96" s="118" t="s">
        <v>335</v>
      </c>
      <c r="H96" s="307" t="s">
        <v>188</v>
      </c>
      <c r="I96" s="265" t="s">
        <v>331</v>
      </c>
      <c r="J96" s="51">
        <v>197.9</v>
      </c>
      <c r="K96" s="51">
        <v>202.5</v>
      </c>
      <c r="L96" s="51">
        <f t="shared" si="34"/>
        <v>4.5999999999999943</v>
      </c>
      <c r="M96" s="52">
        <v>100</v>
      </c>
      <c r="N96" s="52">
        <f t="shared" si="35"/>
        <v>4.5999999999999943</v>
      </c>
      <c r="O96" s="155">
        <f>N96*AUXILIAR!$B$50</f>
        <v>13799999.999999983</v>
      </c>
      <c r="P96" s="51" t="s">
        <v>330</v>
      </c>
      <c r="Q96" s="51">
        <v>284.2</v>
      </c>
      <c r="R96" s="51">
        <v>284.8</v>
      </c>
      <c r="S96" s="51">
        <f>R96-Q96</f>
        <v>0.60000000000002274</v>
      </c>
      <c r="T96" s="52">
        <v>100</v>
      </c>
      <c r="U96" s="52">
        <f t="shared" si="36"/>
        <v>0.60000000000002274</v>
      </c>
      <c r="V96" s="155">
        <f>U96*AUXILIAR!$B$50</f>
        <v>1800000.0000000682</v>
      </c>
      <c r="W96" s="51" t="s">
        <v>330</v>
      </c>
      <c r="X96" s="51">
        <v>71.2</v>
      </c>
      <c r="Y96" s="51">
        <v>71.7</v>
      </c>
      <c r="Z96" s="51">
        <f t="shared" si="37"/>
        <v>0.5</v>
      </c>
      <c r="AA96" s="52">
        <v>100</v>
      </c>
      <c r="AB96" s="52">
        <f t="shared" si="38"/>
        <v>0.5</v>
      </c>
      <c r="AC96" s="155">
        <f>AB96*AUXILIAR!$B$50</f>
        <v>1500000</v>
      </c>
      <c r="AD96" s="5"/>
      <c r="AE96" s="341"/>
      <c r="AF96" s="265" t="s">
        <v>324</v>
      </c>
      <c r="AG96" s="51">
        <v>288.5</v>
      </c>
      <c r="AH96" s="51">
        <v>302.43</v>
      </c>
      <c r="AI96" s="51">
        <f>AH96-AG96</f>
        <v>13.930000000000007</v>
      </c>
      <c r="AJ96" s="51">
        <v>100</v>
      </c>
      <c r="AK96" s="52">
        <f>AI96*AJ96/100</f>
        <v>13.930000000000007</v>
      </c>
      <c r="AL96" s="155">
        <f>AK96*AUXILIAR!$B$53</f>
        <v>69650000.00000003</v>
      </c>
      <c r="AM96" s="51" t="s">
        <v>324</v>
      </c>
      <c r="AN96" s="51">
        <v>284.5</v>
      </c>
      <c r="AO96" s="51">
        <v>288.5</v>
      </c>
      <c r="AP96" s="51">
        <f>AO96-AN96</f>
        <v>4</v>
      </c>
      <c r="AQ96" s="51">
        <v>100</v>
      </c>
      <c r="AR96" s="52">
        <f>AP96*AQ96/100</f>
        <v>4</v>
      </c>
      <c r="AS96" s="155">
        <f>AR96*AUXILIAR!$B$53</f>
        <v>20000000</v>
      </c>
      <c r="AT96" s="51" t="s">
        <v>324</v>
      </c>
      <c r="AU96" s="51">
        <v>31.52</v>
      </c>
      <c r="AV96" s="51">
        <v>57.26</v>
      </c>
      <c r="AW96" s="51">
        <f t="shared" si="39"/>
        <v>25.74</v>
      </c>
      <c r="AX96" s="51">
        <v>100</v>
      </c>
      <c r="AY96" s="52">
        <f>AW96*AX96/100</f>
        <v>25.74</v>
      </c>
      <c r="AZ96" s="155">
        <f>AY96*AUXILIAR!$B$53</f>
        <v>128699999.99999999</v>
      </c>
      <c r="BA96" s="5"/>
      <c r="BB96" s="341"/>
      <c r="BC96" s="265" t="s">
        <v>334</v>
      </c>
      <c r="BD96" s="51">
        <v>302.43</v>
      </c>
      <c r="BE96" s="51">
        <v>302.43</v>
      </c>
      <c r="BF96" s="51">
        <v>1</v>
      </c>
      <c r="BG96" s="51">
        <v>100</v>
      </c>
      <c r="BH96" s="52">
        <f>BF96*BG96/100</f>
        <v>1</v>
      </c>
      <c r="BI96" s="155">
        <f>BH96*AUXILIAR!$B$56</f>
        <v>30000000</v>
      </c>
      <c r="BJ96" s="51" t="s">
        <v>334</v>
      </c>
      <c r="BK96" s="51">
        <v>319.2</v>
      </c>
      <c r="BL96" s="51">
        <v>319.2</v>
      </c>
      <c r="BM96" s="51">
        <v>1</v>
      </c>
      <c r="BN96" s="51">
        <v>100</v>
      </c>
      <c r="BO96" s="52">
        <f>BM96*BN96/100</f>
        <v>1</v>
      </c>
      <c r="BP96" s="155">
        <f>BO96*AUXILIAR!$B$56</f>
        <v>30000000</v>
      </c>
      <c r="BQ96" s="51" t="s">
        <v>332</v>
      </c>
      <c r="BR96" s="51">
        <v>199.5</v>
      </c>
      <c r="BS96" s="51">
        <v>199.5</v>
      </c>
      <c r="BT96" s="51">
        <v>1</v>
      </c>
      <c r="BU96" s="51">
        <v>100</v>
      </c>
      <c r="BV96" s="52">
        <f t="shared" si="40"/>
        <v>1</v>
      </c>
      <c r="BW96" s="155">
        <f>BV96*AUXILIAR!$B$58</f>
        <v>10000000</v>
      </c>
      <c r="BX96" s="5"/>
      <c r="BY96" s="341"/>
      <c r="BZ96" s="128"/>
      <c r="CA96" s="5"/>
      <c r="CB96" s="5"/>
      <c r="CC96" s="5"/>
      <c r="CD96" s="5"/>
      <c r="CE96" s="5"/>
      <c r="CF96" s="5"/>
      <c r="CG96" s="5"/>
      <c r="CH96" s="5"/>
      <c r="CI96" s="5"/>
      <c r="CJ96" s="5"/>
      <c r="CK96" s="5"/>
      <c r="CL96" s="5"/>
      <c r="CM96" s="5"/>
      <c r="CN96" s="5"/>
      <c r="CO96" s="5"/>
      <c r="CP96" s="5"/>
      <c r="CQ96" s="5"/>
      <c r="CR96" s="5"/>
      <c r="CS96" s="5"/>
      <c r="CT96" s="5"/>
      <c r="CU96" s="5"/>
      <c r="CV96" s="341"/>
      <c r="CW96" s="128"/>
      <c r="CX96" s="5"/>
      <c r="CY96" s="5"/>
      <c r="CZ96" s="5"/>
      <c r="DA96" s="5"/>
      <c r="DB96" s="5"/>
      <c r="DC96" s="5"/>
      <c r="DD96" s="5"/>
      <c r="DE96" s="5"/>
      <c r="DF96" s="5"/>
      <c r="DG96" s="5"/>
      <c r="DH96" s="5"/>
      <c r="DI96" s="5"/>
      <c r="DJ96" s="5"/>
      <c r="DK96" s="51" t="s">
        <v>327</v>
      </c>
      <c r="DL96" s="51">
        <v>435.5</v>
      </c>
      <c r="DM96" s="51">
        <v>444.13200000000001</v>
      </c>
      <c r="DN96" s="51">
        <f t="shared" si="41"/>
        <v>8.632000000000005</v>
      </c>
      <c r="DO96" s="51">
        <v>100</v>
      </c>
      <c r="DP96" s="52">
        <f t="shared" si="42"/>
        <v>8.632000000000005</v>
      </c>
      <c r="DQ96" s="155">
        <f>DP96*AUXILIAR!$B$67</f>
        <v>17264000.000000011</v>
      </c>
      <c r="DR96" s="5"/>
      <c r="DS96" s="341"/>
      <c r="DT96" s="128"/>
      <c r="DU96" s="5"/>
      <c r="DV96" s="5"/>
      <c r="DW96" s="5"/>
      <c r="DX96" s="5"/>
      <c r="DY96" s="5"/>
      <c r="DZ96" s="5"/>
      <c r="EA96" s="5"/>
      <c r="EB96" s="5"/>
      <c r="EC96" s="5"/>
      <c r="ED96" s="5"/>
      <c r="EE96" s="5"/>
      <c r="EF96" s="5"/>
      <c r="EG96" s="5"/>
      <c r="EH96" s="5"/>
      <c r="EI96" s="5"/>
      <c r="EJ96" s="5"/>
      <c r="EK96" s="5"/>
      <c r="EL96" s="5"/>
      <c r="EM96" s="5"/>
      <c r="EN96" s="5"/>
      <c r="EO96" s="5"/>
      <c r="EP96" s="341"/>
      <c r="EQ96" s="333"/>
    </row>
    <row r="97" spans="1:147" ht="15">
      <c r="A97" s="8" t="s">
        <v>33</v>
      </c>
      <c r="B97" s="8" t="s">
        <v>18</v>
      </c>
      <c r="C97" s="8">
        <v>1</v>
      </c>
      <c r="D97" s="199">
        <v>153</v>
      </c>
      <c r="E97" s="118" t="s">
        <v>185</v>
      </c>
      <c r="F97" s="118" t="s">
        <v>108</v>
      </c>
      <c r="G97" s="118" t="s">
        <v>335</v>
      </c>
      <c r="H97" s="307" t="s">
        <v>188</v>
      </c>
      <c r="I97" s="265" t="s">
        <v>330</v>
      </c>
      <c r="J97" s="51">
        <v>300.5</v>
      </c>
      <c r="K97" s="51">
        <v>302.39999999999998</v>
      </c>
      <c r="L97" s="51">
        <f t="shared" si="34"/>
        <v>1.8999999999999773</v>
      </c>
      <c r="M97" s="52">
        <v>100</v>
      </c>
      <c r="N97" s="52">
        <f t="shared" si="35"/>
        <v>1.8999999999999773</v>
      </c>
      <c r="O97" s="155">
        <f>N97*AUXILIAR!$B$50</f>
        <v>5699999.999999932</v>
      </c>
      <c r="P97" s="5"/>
      <c r="Q97" s="5"/>
      <c r="R97" s="5"/>
      <c r="S97" s="5"/>
      <c r="T97" s="5"/>
      <c r="U97" s="5"/>
      <c r="V97" s="5"/>
      <c r="W97" s="51" t="s">
        <v>331</v>
      </c>
      <c r="X97" s="51">
        <v>173.8</v>
      </c>
      <c r="Y97" s="51">
        <v>178.8</v>
      </c>
      <c r="Z97" s="51">
        <f t="shared" si="37"/>
        <v>5</v>
      </c>
      <c r="AA97" s="52">
        <v>100</v>
      </c>
      <c r="AB97" s="52">
        <f t="shared" si="38"/>
        <v>5</v>
      </c>
      <c r="AC97" s="155">
        <f>AB97*AUXILIAR!$B$50</f>
        <v>15000000</v>
      </c>
      <c r="AD97" s="5"/>
      <c r="AE97" s="341"/>
      <c r="AF97" s="265" t="s">
        <v>324</v>
      </c>
      <c r="AG97" s="51">
        <v>302.43</v>
      </c>
      <c r="AH97" s="51">
        <v>319.24</v>
      </c>
      <c r="AI97" s="51">
        <f>AH97-AG97</f>
        <v>16.810000000000002</v>
      </c>
      <c r="AJ97" s="51">
        <v>96</v>
      </c>
      <c r="AK97" s="52">
        <f>AI97*AJ97/100</f>
        <v>16.137600000000003</v>
      </c>
      <c r="AL97" s="155">
        <f>AK97*AUXILIAR!$B$53</f>
        <v>80688000.000000015</v>
      </c>
      <c r="AM97" s="51" t="s">
        <v>324</v>
      </c>
      <c r="AN97" s="51">
        <v>319.24</v>
      </c>
      <c r="AO97" s="51">
        <v>321.85000000000002</v>
      </c>
      <c r="AP97" s="51">
        <f>AO97-AN97</f>
        <v>2.6100000000000136</v>
      </c>
      <c r="AQ97" s="51">
        <v>100</v>
      </c>
      <c r="AR97" s="52">
        <f>AP97*AQ97/100</f>
        <v>2.6100000000000136</v>
      </c>
      <c r="AS97" s="155">
        <f>AR97*AUXILIAR!$B$53</f>
        <v>13050000.000000069</v>
      </c>
      <c r="AT97" s="51" t="s">
        <v>324</v>
      </c>
      <c r="AU97" s="51">
        <v>57.26</v>
      </c>
      <c r="AV97" s="51">
        <v>71.08</v>
      </c>
      <c r="AW97" s="51">
        <f t="shared" si="39"/>
        <v>13.82</v>
      </c>
      <c r="AX97" s="51">
        <v>100</v>
      </c>
      <c r="AY97" s="52">
        <f>AW97*AX97/100</f>
        <v>13.82</v>
      </c>
      <c r="AZ97" s="155">
        <f>AY97*AUXILIAR!$B$53</f>
        <v>69100000</v>
      </c>
      <c r="BA97" s="5"/>
      <c r="BB97" s="341"/>
      <c r="BC97" s="128"/>
      <c r="BD97" s="5"/>
      <c r="BE97" s="5"/>
      <c r="BF97" s="5"/>
      <c r="BG97" s="5"/>
      <c r="BH97" s="5"/>
      <c r="BI97" s="5"/>
      <c r="BJ97" s="5"/>
      <c r="BK97" s="5"/>
      <c r="BL97" s="5"/>
      <c r="BM97" s="5"/>
      <c r="BN97" s="5"/>
      <c r="BO97" s="5"/>
      <c r="BP97" s="5"/>
      <c r="BQ97" s="51" t="s">
        <v>333</v>
      </c>
      <c r="BR97" s="51">
        <v>109</v>
      </c>
      <c r="BS97" s="51">
        <v>109</v>
      </c>
      <c r="BT97" s="51">
        <v>1</v>
      </c>
      <c r="BU97" s="51">
        <v>100</v>
      </c>
      <c r="BV97" s="52">
        <f t="shared" si="40"/>
        <v>1</v>
      </c>
      <c r="BW97" s="155">
        <f>BV97*AUXILIAR!$B$57</f>
        <v>20000000</v>
      </c>
      <c r="BX97" s="5"/>
      <c r="BY97" s="341"/>
      <c r="BZ97" s="128"/>
      <c r="CA97" s="5"/>
      <c r="CB97" s="5"/>
      <c r="CC97" s="5"/>
      <c r="CD97" s="5"/>
      <c r="CE97" s="5"/>
      <c r="CF97" s="5"/>
      <c r="CG97" s="5"/>
      <c r="CH97" s="5"/>
      <c r="CI97" s="5"/>
      <c r="CJ97" s="5"/>
      <c r="CK97" s="5"/>
      <c r="CL97" s="5"/>
      <c r="CM97" s="5"/>
      <c r="CN97" s="5"/>
      <c r="CO97" s="5"/>
      <c r="CP97" s="5"/>
      <c r="CQ97" s="5"/>
      <c r="CR97" s="5"/>
      <c r="CS97" s="5"/>
      <c r="CT97" s="5"/>
      <c r="CU97" s="5"/>
      <c r="CV97" s="341"/>
      <c r="CW97" s="128"/>
      <c r="CX97" s="5"/>
      <c r="CY97" s="5"/>
      <c r="CZ97" s="5"/>
      <c r="DA97" s="5"/>
      <c r="DB97" s="5"/>
      <c r="DC97" s="5"/>
      <c r="DD97" s="5"/>
      <c r="DE97" s="5"/>
      <c r="DF97" s="5"/>
      <c r="DG97" s="5"/>
      <c r="DH97" s="5"/>
      <c r="DI97" s="5"/>
      <c r="DJ97" s="5"/>
      <c r="DK97" s="5"/>
      <c r="DL97" s="5"/>
      <c r="DM97" s="5"/>
      <c r="DN97" s="5"/>
      <c r="DO97" s="5"/>
      <c r="DP97" s="5"/>
      <c r="DQ97" s="5"/>
      <c r="DR97" s="5"/>
      <c r="DS97" s="341"/>
      <c r="DT97" s="128"/>
      <c r="DU97" s="5"/>
      <c r="DV97" s="5"/>
      <c r="DW97" s="5"/>
      <c r="DX97" s="5"/>
      <c r="DY97" s="5"/>
      <c r="DZ97" s="5"/>
      <c r="EA97" s="5"/>
      <c r="EB97" s="5"/>
      <c r="EC97" s="5"/>
      <c r="ED97" s="5"/>
      <c r="EE97" s="5"/>
      <c r="EF97" s="5"/>
      <c r="EG97" s="5"/>
      <c r="EH97" s="5"/>
      <c r="EI97" s="5"/>
      <c r="EJ97" s="5"/>
      <c r="EK97" s="5"/>
      <c r="EL97" s="5"/>
      <c r="EM97" s="5"/>
      <c r="EN97" s="5"/>
      <c r="EO97" s="5"/>
      <c r="EP97" s="341"/>
      <c r="EQ97" s="333"/>
    </row>
    <row r="98" spans="1:147" ht="15">
      <c r="A98" s="8" t="s">
        <v>33</v>
      </c>
      <c r="B98" s="8" t="s">
        <v>18</v>
      </c>
      <c r="C98" s="8">
        <v>1</v>
      </c>
      <c r="D98" s="199">
        <v>153</v>
      </c>
      <c r="E98" s="118" t="s">
        <v>185</v>
      </c>
      <c r="F98" s="118" t="s">
        <v>108</v>
      </c>
      <c r="G98" s="118" t="s">
        <v>335</v>
      </c>
      <c r="H98" s="307" t="s">
        <v>188</v>
      </c>
      <c r="I98" s="265" t="s">
        <v>331</v>
      </c>
      <c r="J98" s="51">
        <v>301.3</v>
      </c>
      <c r="K98" s="51">
        <v>303.82</v>
      </c>
      <c r="L98" s="51">
        <f t="shared" si="34"/>
        <v>2.5199999999999818</v>
      </c>
      <c r="M98" s="52">
        <v>100</v>
      </c>
      <c r="N98" s="52">
        <f t="shared" si="35"/>
        <v>2.5199999999999818</v>
      </c>
      <c r="O98" s="155">
        <f>N98*AUXILIAR!$B$50</f>
        <v>7559999.9999999451</v>
      </c>
      <c r="P98" s="5"/>
      <c r="Q98" s="5"/>
      <c r="R98" s="5"/>
      <c r="S98" s="5"/>
      <c r="T98" s="5"/>
      <c r="U98" s="5"/>
      <c r="V98" s="5"/>
      <c r="W98" s="51" t="s">
        <v>330</v>
      </c>
      <c r="X98" s="51">
        <v>175</v>
      </c>
      <c r="Y98" s="51">
        <v>175.8</v>
      </c>
      <c r="Z98" s="51">
        <f t="shared" si="37"/>
        <v>0.80000000000001137</v>
      </c>
      <c r="AA98" s="52">
        <v>100</v>
      </c>
      <c r="AB98" s="52">
        <f t="shared" si="38"/>
        <v>0.80000000000001137</v>
      </c>
      <c r="AC98" s="155">
        <f>AB98*AUXILIAR!$B$50</f>
        <v>2400000.000000034</v>
      </c>
      <c r="AD98" s="5"/>
      <c r="AE98" s="341"/>
      <c r="AF98" s="128"/>
      <c r="AG98" s="5"/>
      <c r="AH98" s="5"/>
      <c r="AI98" s="5"/>
      <c r="AJ98" s="5"/>
      <c r="AK98" s="5"/>
      <c r="AL98" s="5"/>
      <c r="AM98" s="5"/>
      <c r="AN98" s="5"/>
      <c r="AO98" s="5"/>
      <c r="AP98" s="5"/>
      <c r="AQ98" s="5"/>
      <c r="AR98" s="5"/>
      <c r="AS98" s="5"/>
      <c r="AT98" s="51" t="s">
        <v>324</v>
      </c>
      <c r="AU98" s="51">
        <v>71.08</v>
      </c>
      <c r="AV98" s="51">
        <v>107.12</v>
      </c>
      <c r="AW98" s="51">
        <f t="shared" si="39"/>
        <v>36.040000000000006</v>
      </c>
      <c r="AX98" s="51">
        <v>100</v>
      </c>
      <c r="AY98" s="52">
        <f>AW98*AX98/100</f>
        <v>36.040000000000006</v>
      </c>
      <c r="AZ98" s="155">
        <f>AY98*AUXILIAR!$B$53</f>
        <v>180200000.00000003</v>
      </c>
      <c r="BA98" s="5"/>
      <c r="BB98" s="341"/>
      <c r="BC98" s="128"/>
      <c r="BD98" s="5"/>
      <c r="BE98" s="5"/>
      <c r="BF98" s="5"/>
      <c r="BG98" s="5"/>
      <c r="BH98" s="5"/>
      <c r="BI98" s="5"/>
      <c r="BJ98" s="5"/>
      <c r="BK98" s="5"/>
      <c r="BL98" s="5"/>
      <c r="BM98" s="5"/>
      <c r="BN98" s="5"/>
      <c r="BO98" s="5"/>
      <c r="BP98" s="5"/>
      <c r="BQ98" s="51" t="s">
        <v>333</v>
      </c>
      <c r="BR98" s="51">
        <v>212.55</v>
      </c>
      <c r="BS98" s="51">
        <v>212.55</v>
      </c>
      <c r="BT98" s="51">
        <v>1</v>
      </c>
      <c r="BU98" s="51">
        <v>100</v>
      </c>
      <c r="BV98" s="52">
        <f t="shared" si="40"/>
        <v>1</v>
      </c>
      <c r="BW98" s="155">
        <f>BV98*AUXILIAR!$B$57</f>
        <v>20000000</v>
      </c>
      <c r="BX98" s="5"/>
      <c r="BY98" s="341"/>
      <c r="BZ98" s="128"/>
      <c r="CA98" s="5"/>
      <c r="CB98" s="5"/>
      <c r="CC98" s="5"/>
      <c r="CD98" s="5"/>
      <c r="CE98" s="5"/>
      <c r="CF98" s="5"/>
      <c r="CG98" s="5"/>
      <c r="CH98" s="5"/>
      <c r="CI98" s="5"/>
      <c r="CJ98" s="5"/>
      <c r="CK98" s="5"/>
      <c r="CL98" s="5"/>
      <c r="CM98" s="5"/>
      <c r="CN98" s="5"/>
      <c r="CO98" s="5"/>
      <c r="CP98" s="5"/>
      <c r="CQ98" s="5"/>
      <c r="CR98" s="5"/>
      <c r="CS98" s="5"/>
      <c r="CT98" s="5"/>
      <c r="CU98" s="5"/>
      <c r="CV98" s="341"/>
      <c r="CW98" s="128"/>
      <c r="CX98" s="5"/>
      <c r="CY98" s="5"/>
      <c r="CZ98" s="5"/>
      <c r="DA98" s="5"/>
      <c r="DB98" s="5"/>
      <c r="DC98" s="5"/>
      <c r="DD98" s="5"/>
      <c r="DE98" s="5"/>
      <c r="DF98" s="5"/>
      <c r="DG98" s="5"/>
      <c r="DH98" s="5"/>
      <c r="DI98" s="5"/>
      <c r="DJ98" s="5"/>
      <c r="DK98" s="5"/>
      <c r="DL98" s="5"/>
      <c r="DM98" s="5"/>
      <c r="DN98" s="5"/>
      <c r="DO98" s="5"/>
      <c r="DP98" s="5"/>
      <c r="DQ98" s="5"/>
      <c r="DR98" s="5"/>
      <c r="DS98" s="341"/>
      <c r="DT98" s="128"/>
      <c r="DU98" s="5"/>
      <c r="DV98" s="5"/>
      <c r="DW98" s="5"/>
      <c r="DX98" s="5"/>
      <c r="DY98" s="5"/>
      <c r="DZ98" s="5"/>
      <c r="EA98" s="5"/>
      <c r="EB98" s="5"/>
      <c r="EC98" s="5"/>
      <c r="ED98" s="5"/>
      <c r="EE98" s="5"/>
      <c r="EF98" s="5"/>
      <c r="EG98" s="5"/>
      <c r="EH98" s="5"/>
      <c r="EI98" s="5"/>
      <c r="EJ98" s="5"/>
      <c r="EK98" s="5"/>
      <c r="EL98" s="5"/>
      <c r="EM98" s="5"/>
      <c r="EN98" s="5"/>
      <c r="EO98" s="5"/>
      <c r="EP98" s="341"/>
      <c r="EQ98" s="333"/>
    </row>
    <row r="99" spans="1:147" ht="15">
      <c r="A99" s="8" t="s">
        <v>33</v>
      </c>
      <c r="B99" s="8" t="s">
        <v>18</v>
      </c>
      <c r="C99" s="8">
        <v>1</v>
      </c>
      <c r="D99" s="199">
        <v>153</v>
      </c>
      <c r="E99" s="118" t="s">
        <v>185</v>
      </c>
      <c r="F99" s="118" t="s">
        <v>108</v>
      </c>
      <c r="G99" s="118" t="s">
        <v>335</v>
      </c>
      <c r="H99" s="307" t="s">
        <v>188</v>
      </c>
      <c r="I99" s="265" t="s">
        <v>331</v>
      </c>
      <c r="J99" s="51">
        <v>318.3</v>
      </c>
      <c r="K99" s="51">
        <v>319.5</v>
      </c>
      <c r="L99" s="51">
        <f t="shared" si="34"/>
        <v>1.1999999999999886</v>
      </c>
      <c r="M99" s="52">
        <v>100</v>
      </c>
      <c r="N99" s="52">
        <f t="shared" si="35"/>
        <v>1.1999999999999886</v>
      </c>
      <c r="O99" s="155">
        <f>N99*AUXILIAR!$B$50</f>
        <v>3599999.999999966</v>
      </c>
      <c r="P99" s="5"/>
      <c r="Q99" s="5"/>
      <c r="R99" s="5"/>
      <c r="S99" s="5"/>
      <c r="T99" s="5"/>
      <c r="U99" s="5"/>
      <c r="V99" s="5"/>
      <c r="W99" s="51" t="s">
        <v>331</v>
      </c>
      <c r="X99" s="51">
        <v>241.5</v>
      </c>
      <c r="Y99" s="51">
        <v>243.7</v>
      </c>
      <c r="Z99" s="51">
        <f t="shared" si="37"/>
        <v>2.1999999999999886</v>
      </c>
      <c r="AA99" s="52">
        <v>100</v>
      </c>
      <c r="AB99" s="52">
        <f t="shared" si="38"/>
        <v>2.1999999999999886</v>
      </c>
      <c r="AC99" s="155">
        <f>AB99*AUXILIAR!$B$50</f>
        <v>6599999.9999999655</v>
      </c>
      <c r="AD99" s="5"/>
      <c r="AE99" s="341"/>
      <c r="AF99" s="128"/>
      <c r="AG99" s="5"/>
      <c r="AH99" s="5"/>
      <c r="AI99" s="5"/>
      <c r="AJ99" s="5"/>
      <c r="AK99" s="5"/>
      <c r="AL99" s="5"/>
      <c r="AM99" s="5"/>
      <c r="AN99" s="5"/>
      <c r="AO99" s="5"/>
      <c r="AP99" s="5"/>
      <c r="AQ99" s="5"/>
      <c r="AR99" s="5"/>
      <c r="AS99" s="5"/>
      <c r="AT99" s="51" t="s">
        <v>324</v>
      </c>
      <c r="AU99" s="51">
        <v>107.12</v>
      </c>
      <c r="AV99" s="51">
        <v>124.42</v>
      </c>
      <c r="AW99" s="51">
        <f t="shared" si="39"/>
        <v>17.299999999999997</v>
      </c>
      <c r="AX99" s="51">
        <v>100</v>
      </c>
      <c r="AY99" s="52">
        <f>AW99*AX99/100</f>
        <v>17.299999999999997</v>
      </c>
      <c r="AZ99" s="155">
        <f>AY99*AUXILIAR!$B$53</f>
        <v>86499999.999999985</v>
      </c>
      <c r="BA99" s="5"/>
      <c r="BB99" s="341"/>
      <c r="BC99" s="128"/>
      <c r="BD99" s="5"/>
      <c r="BE99" s="5"/>
      <c r="BF99" s="5"/>
      <c r="BG99" s="5"/>
      <c r="BH99" s="5"/>
      <c r="BI99" s="5"/>
      <c r="BJ99" s="5"/>
      <c r="BK99" s="5"/>
      <c r="BL99" s="5"/>
      <c r="BM99" s="5"/>
      <c r="BN99" s="5"/>
      <c r="BO99" s="5"/>
      <c r="BP99" s="5"/>
      <c r="BQ99" s="51" t="s">
        <v>333</v>
      </c>
      <c r="BR99" s="51">
        <v>242.5</v>
      </c>
      <c r="BS99" s="51">
        <v>242.5</v>
      </c>
      <c r="BT99" s="51">
        <v>1</v>
      </c>
      <c r="BU99" s="51">
        <v>100</v>
      </c>
      <c r="BV99" s="52">
        <f t="shared" si="40"/>
        <v>1</v>
      </c>
      <c r="BW99" s="155">
        <f>BV99*AUXILIAR!$B$57</f>
        <v>20000000</v>
      </c>
      <c r="BX99" s="5"/>
      <c r="BY99" s="341"/>
      <c r="BZ99" s="128"/>
      <c r="CA99" s="5"/>
      <c r="CB99" s="5"/>
      <c r="CC99" s="5"/>
      <c r="CD99" s="5"/>
      <c r="CE99" s="5"/>
      <c r="CF99" s="5"/>
      <c r="CG99" s="5"/>
      <c r="CH99" s="5"/>
      <c r="CI99" s="5"/>
      <c r="CJ99" s="5"/>
      <c r="CK99" s="5"/>
      <c r="CL99" s="5"/>
      <c r="CM99" s="5"/>
      <c r="CN99" s="5"/>
      <c r="CO99" s="5"/>
      <c r="CP99" s="5"/>
      <c r="CQ99" s="5"/>
      <c r="CR99" s="5"/>
      <c r="CS99" s="5"/>
      <c r="CT99" s="5"/>
      <c r="CU99" s="5"/>
      <c r="CV99" s="341"/>
      <c r="CW99" s="128"/>
      <c r="CX99" s="5"/>
      <c r="CY99" s="5"/>
      <c r="CZ99" s="5"/>
      <c r="DA99" s="5"/>
      <c r="DB99" s="5"/>
      <c r="DC99" s="5"/>
      <c r="DD99" s="5"/>
      <c r="DE99" s="5"/>
      <c r="DF99" s="5"/>
      <c r="DG99" s="5"/>
      <c r="DH99" s="5"/>
      <c r="DI99" s="5"/>
      <c r="DJ99" s="5"/>
      <c r="DK99" s="5"/>
      <c r="DL99" s="5"/>
      <c r="DM99" s="5"/>
      <c r="DN99" s="5"/>
      <c r="DO99" s="5"/>
      <c r="DP99" s="5"/>
      <c r="DQ99" s="5"/>
      <c r="DR99" s="5"/>
      <c r="DS99" s="341"/>
      <c r="DT99" s="128"/>
      <c r="DU99" s="5"/>
      <c r="DV99" s="5"/>
      <c r="DW99" s="5"/>
      <c r="DX99" s="5"/>
      <c r="DY99" s="5"/>
      <c r="DZ99" s="5"/>
      <c r="EA99" s="5"/>
      <c r="EB99" s="5"/>
      <c r="EC99" s="5"/>
      <c r="ED99" s="5"/>
      <c r="EE99" s="5"/>
      <c r="EF99" s="5"/>
      <c r="EG99" s="5"/>
      <c r="EH99" s="5"/>
      <c r="EI99" s="5"/>
      <c r="EJ99" s="5"/>
      <c r="EK99" s="5"/>
      <c r="EL99" s="5"/>
      <c r="EM99" s="5"/>
      <c r="EN99" s="5"/>
      <c r="EO99" s="5"/>
      <c r="EP99" s="341"/>
      <c r="EQ99" s="333"/>
    </row>
    <row r="100" spans="1:147" ht="15">
      <c r="A100" s="8" t="s">
        <v>33</v>
      </c>
      <c r="B100" s="8" t="s">
        <v>18</v>
      </c>
      <c r="C100" s="8">
        <v>1</v>
      </c>
      <c r="D100" s="199">
        <v>153</v>
      </c>
      <c r="E100" s="118" t="s">
        <v>185</v>
      </c>
      <c r="F100" s="118" t="s">
        <v>108</v>
      </c>
      <c r="G100" s="118" t="s">
        <v>335</v>
      </c>
      <c r="H100" s="307" t="s">
        <v>188</v>
      </c>
      <c r="I100" s="265" t="s">
        <v>330</v>
      </c>
      <c r="J100" s="51">
        <v>318.8</v>
      </c>
      <c r="K100" s="51">
        <v>319.39999999999998</v>
      </c>
      <c r="L100" s="51">
        <f t="shared" si="34"/>
        <v>0.59999999999996589</v>
      </c>
      <c r="M100" s="52">
        <v>100</v>
      </c>
      <c r="N100" s="52">
        <f t="shared" si="35"/>
        <v>0.59999999999996589</v>
      </c>
      <c r="O100" s="155">
        <f>N100*AUXILIAR!$B$50</f>
        <v>1799999.9999998978</v>
      </c>
      <c r="P100" s="5"/>
      <c r="Q100" s="5"/>
      <c r="R100" s="5"/>
      <c r="S100" s="5"/>
      <c r="T100" s="5"/>
      <c r="U100" s="5"/>
      <c r="V100" s="5"/>
      <c r="W100" s="51" t="s">
        <v>330</v>
      </c>
      <c r="X100" s="51">
        <v>265</v>
      </c>
      <c r="Y100" s="51">
        <v>265.3</v>
      </c>
      <c r="Z100" s="51">
        <f t="shared" si="37"/>
        <v>0.30000000000001137</v>
      </c>
      <c r="AA100" s="52">
        <v>100</v>
      </c>
      <c r="AB100" s="52">
        <f t="shared" si="38"/>
        <v>0.30000000000001137</v>
      </c>
      <c r="AC100" s="155">
        <f>AB100*AUXILIAR!$B$50</f>
        <v>900000.00000003411</v>
      </c>
      <c r="AD100" s="5"/>
      <c r="AE100" s="341"/>
      <c r="AF100" s="128"/>
      <c r="AG100" s="5"/>
      <c r="AH100" s="5"/>
      <c r="AI100" s="5"/>
      <c r="AJ100" s="5"/>
      <c r="AK100" s="5"/>
      <c r="AL100" s="5"/>
      <c r="AM100" s="5"/>
      <c r="AN100" s="5"/>
      <c r="AO100" s="5"/>
      <c r="AP100" s="5"/>
      <c r="AQ100" s="5"/>
      <c r="AR100" s="5"/>
      <c r="AS100" s="5"/>
      <c r="AT100" s="51" t="s">
        <v>324</v>
      </c>
      <c r="AU100" s="51">
        <v>124.42</v>
      </c>
      <c r="AV100" s="51">
        <v>141.85</v>
      </c>
      <c r="AW100" s="51">
        <f t="shared" si="39"/>
        <v>17.429999999999993</v>
      </c>
      <c r="AX100" s="51">
        <v>100</v>
      </c>
      <c r="AY100" s="52">
        <f t="shared" ref="AY100:AY110" si="43">AW100*AX100/100</f>
        <v>17.429999999999993</v>
      </c>
      <c r="AZ100" s="155">
        <f>AY100*AUXILIAR!$B$53</f>
        <v>87149999.99999997</v>
      </c>
      <c r="BA100" s="5"/>
      <c r="BB100" s="341"/>
      <c r="BC100" s="128"/>
      <c r="BD100" s="5"/>
      <c r="BE100" s="5"/>
      <c r="BF100" s="5"/>
      <c r="BG100" s="5"/>
      <c r="BH100" s="5"/>
      <c r="BI100" s="5"/>
      <c r="BJ100" s="5"/>
      <c r="BK100" s="5"/>
      <c r="BL100" s="5"/>
      <c r="BM100" s="5"/>
      <c r="BN100" s="5"/>
      <c r="BO100" s="5"/>
      <c r="BP100" s="5"/>
      <c r="BQ100" s="51" t="s">
        <v>333</v>
      </c>
      <c r="BR100" s="51">
        <v>402</v>
      </c>
      <c r="BS100" s="51">
        <v>402</v>
      </c>
      <c r="BT100" s="51">
        <v>1</v>
      </c>
      <c r="BU100" s="51">
        <v>100</v>
      </c>
      <c r="BV100" s="52">
        <f t="shared" si="40"/>
        <v>1</v>
      </c>
      <c r="BW100" s="155">
        <f>BV100*AUXILIAR!$B$57</f>
        <v>20000000</v>
      </c>
      <c r="BX100" s="5"/>
      <c r="BY100" s="341"/>
      <c r="BZ100" s="128"/>
      <c r="CA100" s="5"/>
      <c r="CB100" s="5"/>
      <c r="CC100" s="5"/>
      <c r="CD100" s="5"/>
      <c r="CE100" s="5"/>
      <c r="CF100" s="5"/>
      <c r="CG100" s="5"/>
      <c r="CH100" s="5"/>
      <c r="CI100" s="5"/>
      <c r="CJ100" s="5"/>
      <c r="CK100" s="5"/>
      <c r="CL100" s="5"/>
      <c r="CM100" s="5"/>
      <c r="CN100" s="5"/>
      <c r="CO100" s="5"/>
      <c r="CP100" s="5"/>
      <c r="CQ100" s="5"/>
      <c r="CR100" s="5"/>
      <c r="CS100" s="5"/>
      <c r="CT100" s="5"/>
      <c r="CU100" s="5"/>
      <c r="CV100" s="341"/>
      <c r="CW100" s="128"/>
      <c r="CX100" s="5"/>
      <c r="CY100" s="5"/>
      <c r="CZ100" s="5"/>
      <c r="DA100" s="5"/>
      <c r="DB100" s="5"/>
      <c r="DC100" s="5"/>
      <c r="DD100" s="5"/>
      <c r="DE100" s="5"/>
      <c r="DF100" s="5"/>
      <c r="DG100" s="5"/>
      <c r="DH100" s="5"/>
      <c r="DI100" s="5"/>
      <c r="DJ100" s="5"/>
      <c r="DK100" s="5"/>
      <c r="DL100" s="5"/>
      <c r="DM100" s="5"/>
      <c r="DN100" s="5"/>
      <c r="DO100" s="5"/>
      <c r="DP100" s="5"/>
      <c r="DQ100" s="5"/>
      <c r="DR100" s="5"/>
      <c r="DS100" s="341"/>
      <c r="DT100" s="128"/>
      <c r="DU100" s="5"/>
      <c r="DV100" s="5"/>
      <c r="DW100" s="5"/>
      <c r="DX100" s="5"/>
      <c r="DY100" s="5"/>
      <c r="DZ100" s="5"/>
      <c r="EA100" s="5"/>
      <c r="EB100" s="5"/>
      <c r="EC100" s="5"/>
      <c r="ED100" s="5"/>
      <c r="EE100" s="5"/>
      <c r="EF100" s="5"/>
      <c r="EG100" s="5"/>
      <c r="EH100" s="5"/>
      <c r="EI100" s="5"/>
      <c r="EJ100" s="5"/>
      <c r="EK100" s="5"/>
      <c r="EL100" s="5"/>
      <c r="EM100" s="5"/>
      <c r="EN100" s="5"/>
      <c r="EO100" s="5"/>
      <c r="EP100" s="341"/>
      <c r="EQ100" s="333"/>
    </row>
    <row r="101" spans="1:147" ht="15">
      <c r="A101" s="8" t="s">
        <v>33</v>
      </c>
      <c r="B101" s="8" t="s">
        <v>18</v>
      </c>
      <c r="C101" s="8">
        <v>1</v>
      </c>
      <c r="D101" s="199">
        <v>153</v>
      </c>
      <c r="E101" s="118" t="s">
        <v>185</v>
      </c>
      <c r="F101" s="118" t="s">
        <v>108</v>
      </c>
      <c r="G101" s="118" t="s">
        <v>335</v>
      </c>
      <c r="H101" s="307" t="s">
        <v>188</v>
      </c>
      <c r="I101" s="128"/>
      <c r="J101" s="5"/>
      <c r="K101" s="5"/>
      <c r="L101" s="5"/>
      <c r="M101" s="5"/>
      <c r="N101" s="5"/>
      <c r="O101" s="5"/>
      <c r="P101" s="5"/>
      <c r="Q101" s="5"/>
      <c r="R101" s="5"/>
      <c r="S101" s="5"/>
      <c r="T101" s="5"/>
      <c r="U101" s="5"/>
      <c r="V101" s="5"/>
      <c r="W101" s="51" t="s">
        <v>331</v>
      </c>
      <c r="X101" s="51">
        <v>265</v>
      </c>
      <c r="Y101" s="51">
        <v>265.89999999999998</v>
      </c>
      <c r="Z101" s="51">
        <f t="shared" si="37"/>
        <v>0.89999999999997726</v>
      </c>
      <c r="AA101" s="52">
        <v>100</v>
      </c>
      <c r="AB101" s="52">
        <f t="shared" si="38"/>
        <v>0.89999999999997726</v>
      </c>
      <c r="AC101" s="155">
        <f>AB101*AUXILIAR!$B$50</f>
        <v>2699999.999999932</v>
      </c>
      <c r="AD101" s="5"/>
      <c r="AE101" s="341"/>
      <c r="AF101" s="128"/>
      <c r="AG101" s="5"/>
      <c r="AH101" s="5"/>
      <c r="AI101" s="5"/>
      <c r="AJ101" s="5"/>
      <c r="AK101" s="5"/>
      <c r="AL101" s="5"/>
      <c r="AM101" s="5"/>
      <c r="AN101" s="5"/>
      <c r="AO101" s="5"/>
      <c r="AP101" s="5"/>
      <c r="AQ101" s="5"/>
      <c r="AR101" s="5"/>
      <c r="AS101" s="5"/>
      <c r="AT101" s="51" t="s">
        <v>324</v>
      </c>
      <c r="AU101" s="51">
        <v>141.85</v>
      </c>
      <c r="AV101" s="51">
        <v>176.03</v>
      </c>
      <c r="AW101" s="51">
        <f t="shared" si="39"/>
        <v>34.180000000000007</v>
      </c>
      <c r="AX101" s="51">
        <v>100</v>
      </c>
      <c r="AY101" s="52">
        <f t="shared" si="43"/>
        <v>34.180000000000007</v>
      </c>
      <c r="AZ101" s="155">
        <f>AY101*AUXILIAR!$B$53</f>
        <v>170900000.00000003</v>
      </c>
      <c r="BA101" s="5"/>
      <c r="BB101" s="341"/>
      <c r="BC101" s="128"/>
      <c r="BD101" s="5"/>
      <c r="BE101" s="5"/>
      <c r="BF101" s="5"/>
      <c r="BG101" s="5"/>
      <c r="BH101" s="5"/>
      <c r="BI101" s="5"/>
      <c r="BJ101" s="5"/>
      <c r="BK101" s="5"/>
      <c r="BL101" s="5"/>
      <c r="BM101" s="5"/>
      <c r="BN101" s="5"/>
      <c r="BO101" s="5"/>
      <c r="BP101" s="5"/>
      <c r="BQ101" s="51" t="s">
        <v>334</v>
      </c>
      <c r="BR101" s="51">
        <v>68.25</v>
      </c>
      <c r="BS101" s="51">
        <v>68.25</v>
      </c>
      <c r="BT101" s="51">
        <v>1</v>
      </c>
      <c r="BU101" s="51">
        <v>100</v>
      </c>
      <c r="BV101" s="52">
        <f t="shared" si="40"/>
        <v>1</v>
      </c>
      <c r="BW101" s="155">
        <f>BV101*AUXILIAR!$B$56</f>
        <v>30000000</v>
      </c>
      <c r="BX101" s="5"/>
      <c r="BY101" s="341"/>
      <c r="BZ101" s="128"/>
      <c r="CA101" s="5"/>
      <c r="CB101" s="5"/>
      <c r="CC101" s="5"/>
      <c r="CD101" s="5"/>
      <c r="CE101" s="5"/>
      <c r="CF101" s="5"/>
      <c r="CG101" s="5"/>
      <c r="CH101" s="5"/>
      <c r="CI101" s="5"/>
      <c r="CJ101" s="5"/>
      <c r="CK101" s="5"/>
      <c r="CL101" s="5"/>
      <c r="CM101" s="5"/>
      <c r="CN101" s="5"/>
      <c r="CO101" s="5"/>
      <c r="CP101" s="5"/>
      <c r="CQ101" s="5"/>
      <c r="CR101" s="5"/>
      <c r="CS101" s="5"/>
      <c r="CT101" s="5"/>
      <c r="CU101" s="5"/>
      <c r="CV101" s="341"/>
      <c r="CW101" s="128"/>
      <c r="CX101" s="5"/>
      <c r="CY101" s="5"/>
      <c r="CZ101" s="5"/>
      <c r="DA101" s="5"/>
      <c r="DB101" s="5"/>
      <c r="DC101" s="5"/>
      <c r="DD101" s="5"/>
      <c r="DE101" s="5"/>
      <c r="DF101" s="5"/>
      <c r="DG101" s="5"/>
      <c r="DH101" s="5"/>
      <c r="DI101" s="5"/>
      <c r="DJ101" s="5"/>
      <c r="DK101" s="5"/>
      <c r="DL101" s="5"/>
      <c r="DM101" s="5"/>
      <c r="DN101" s="5"/>
      <c r="DO101" s="5"/>
      <c r="DP101" s="5"/>
      <c r="DQ101" s="5"/>
      <c r="DR101" s="5"/>
      <c r="DS101" s="341"/>
      <c r="DT101" s="128"/>
      <c r="DU101" s="5"/>
      <c r="DV101" s="5"/>
      <c r="DW101" s="5"/>
      <c r="DX101" s="5"/>
      <c r="DY101" s="5"/>
      <c r="DZ101" s="5"/>
      <c r="EA101" s="5"/>
      <c r="EB101" s="5"/>
      <c r="EC101" s="5"/>
      <c r="ED101" s="5"/>
      <c r="EE101" s="5"/>
      <c r="EF101" s="5"/>
      <c r="EG101" s="5"/>
      <c r="EH101" s="5"/>
      <c r="EI101" s="5"/>
      <c r="EJ101" s="5"/>
      <c r="EK101" s="5"/>
      <c r="EL101" s="5"/>
      <c r="EM101" s="5"/>
      <c r="EN101" s="5"/>
      <c r="EO101" s="5"/>
      <c r="EP101" s="341"/>
      <c r="EQ101" s="333"/>
    </row>
    <row r="102" spans="1:147" ht="15">
      <c r="A102" s="8" t="s">
        <v>33</v>
      </c>
      <c r="B102" s="8" t="s">
        <v>18</v>
      </c>
      <c r="C102" s="8">
        <v>1</v>
      </c>
      <c r="D102" s="199">
        <v>153</v>
      </c>
      <c r="E102" s="118" t="s">
        <v>185</v>
      </c>
      <c r="F102" s="118" t="s">
        <v>108</v>
      </c>
      <c r="G102" s="118" t="s">
        <v>335</v>
      </c>
      <c r="H102" s="307" t="s">
        <v>188</v>
      </c>
      <c r="I102" s="128"/>
      <c r="J102" s="5"/>
      <c r="K102" s="5"/>
      <c r="L102" s="5"/>
      <c r="M102" s="5"/>
      <c r="N102" s="5"/>
      <c r="O102" s="5"/>
      <c r="P102" s="5"/>
      <c r="Q102" s="5"/>
      <c r="R102" s="5"/>
      <c r="S102" s="5"/>
      <c r="T102" s="5"/>
      <c r="U102" s="5"/>
      <c r="V102" s="5"/>
      <c r="W102" s="51" t="s">
        <v>331</v>
      </c>
      <c r="X102" s="51">
        <v>356.1</v>
      </c>
      <c r="Y102" s="51">
        <v>360.1</v>
      </c>
      <c r="Z102" s="51">
        <f t="shared" si="37"/>
        <v>4</v>
      </c>
      <c r="AA102" s="52">
        <v>100</v>
      </c>
      <c r="AB102" s="52">
        <f t="shared" si="38"/>
        <v>4</v>
      </c>
      <c r="AC102" s="155">
        <f>AB102*AUXILIAR!$B$50</f>
        <v>12000000</v>
      </c>
      <c r="AD102" s="5"/>
      <c r="AE102" s="341"/>
      <c r="AF102" s="128"/>
      <c r="AG102" s="5"/>
      <c r="AH102" s="5"/>
      <c r="AI102" s="5"/>
      <c r="AJ102" s="5"/>
      <c r="AK102" s="5"/>
      <c r="AL102" s="5"/>
      <c r="AM102" s="5"/>
      <c r="AN102" s="5"/>
      <c r="AO102" s="5"/>
      <c r="AP102" s="5"/>
      <c r="AQ102" s="5"/>
      <c r="AR102" s="5"/>
      <c r="AS102" s="5"/>
      <c r="AT102" s="51" t="s">
        <v>324</v>
      </c>
      <c r="AU102" s="51">
        <v>199.43</v>
      </c>
      <c r="AV102" s="51">
        <v>212.45</v>
      </c>
      <c r="AW102" s="51">
        <f t="shared" si="39"/>
        <v>13.019999999999982</v>
      </c>
      <c r="AX102" s="51">
        <v>100</v>
      </c>
      <c r="AY102" s="52">
        <f t="shared" si="43"/>
        <v>13.019999999999982</v>
      </c>
      <c r="AZ102" s="155">
        <f>AY102*AUXILIAR!$B$53</f>
        <v>65099999.999999911</v>
      </c>
      <c r="BA102" s="5"/>
      <c r="BB102" s="341"/>
      <c r="BC102" s="128"/>
      <c r="BD102" s="5"/>
      <c r="BE102" s="5"/>
      <c r="BF102" s="5"/>
      <c r="BG102" s="5"/>
      <c r="BH102" s="5"/>
      <c r="BI102" s="5"/>
      <c r="BJ102" s="5"/>
      <c r="BK102" s="5"/>
      <c r="BL102" s="5"/>
      <c r="BM102" s="5"/>
      <c r="BN102" s="5"/>
      <c r="BO102" s="5"/>
      <c r="BP102" s="5"/>
      <c r="BQ102" s="51" t="s">
        <v>334</v>
      </c>
      <c r="BR102" s="51">
        <v>71.099999999999994</v>
      </c>
      <c r="BS102" s="51">
        <v>71.099999999999994</v>
      </c>
      <c r="BT102" s="51">
        <v>1</v>
      </c>
      <c r="BU102" s="51">
        <v>100</v>
      </c>
      <c r="BV102" s="52">
        <f t="shared" si="40"/>
        <v>1</v>
      </c>
      <c r="BW102" s="155">
        <f>BV102*AUXILIAR!$B$56</f>
        <v>30000000</v>
      </c>
      <c r="BX102" s="5"/>
      <c r="BY102" s="341"/>
      <c r="BZ102" s="128"/>
      <c r="CA102" s="5"/>
      <c r="CB102" s="5"/>
      <c r="CC102" s="5"/>
      <c r="CD102" s="5"/>
      <c r="CE102" s="5"/>
      <c r="CF102" s="5"/>
      <c r="CG102" s="5"/>
      <c r="CH102" s="5"/>
      <c r="CI102" s="5"/>
      <c r="CJ102" s="5"/>
      <c r="CK102" s="5"/>
      <c r="CL102" s="5"/>
      <c r="CM102" s="5"/>
      <c r="CN102" s="5"/>
      <c r="CO102" s="5"/>
      <c r="CP102" s="5"/>
      <c r="CQ102" s="5"/>
      <c r="CR102" s="5"/>
      <c r="CS102" s="5"/>
      <c r="CT102" s="5"/>
      <c r="CU102" s="5"/>
      <c r="CV102" s="341"/>
      <c r="CW102" s="128"/>
      <c r="CX102" s="5"/>
      <c r="CY102" s="5"/>
      <c r="CZ102" s="5"/>
      <c r="DA102" s="5"/>
      <c r="DB102" s="5"/>
      <c r="DC102" s="5"/>
      <c r="DD102" s="5"/>
      <c r="DE102" s="5"/>
      <c r="DF102" s="5"/>
      <c r="DG102" s="5"/>
      <c r="DH102" s="5"/>
      <c r="DI102" s="5"/>
      <c r="DJ102" s="5"/>
      <c r="DK102" s="5"/>
      <c r="DL102" s="5"/>
      <c r="DM102" s="5"/>
      <c r="DN102" s="5"/>
      <c r="DO102" s="5"/>
      <c r="DP102" s="5"/>
      <c r="DQ102" s="5"/>
      <c r="DR102" s="5"/>
      <c r="DS102" s="341"/>
      <c r="DT102" s="128"/>
      <c r="DU102" s="5"/>
      <c r="DV102" s="5"/>
      <c r="DW102" s="5"/>
      <c r="DX102" s="5"/>
      <c r="DY102" s="5"/>
      <c r="DZ102" s="5"/>
      <c r="EA102" s="5"/>
      <c r="EB102" s="5"/>
      <c r="EC102" s="5"/>
      <c r="ED102" s="5"/>
      <c r="EE102" s="5"/>
      <c r="EF102" s="5"/>
      <c r="EG102" s="5"/>
      <c r="EH102" s="5"/>
      <c r="EI102" s="5"/>
      <c r="EJ102" s="5"/>
      <c r="EK102" s="5"/>
      <c r="EL102" s="5"/>
      <c r="EM102" s="5"/>
      <c r="EN102" s="5"/>
      <c r="EO102" s="5"/>
      <c r="EP102" s="341"/>
      <c r="EQ102" s="333"/>
    </row>
    <row r="103" spans="1:147" ht="15">
      <c r="A103" s="8" t="s">
        <v>33</v>
      </c>
      <c r="B103" s="8" t="s">
        <v>18</v>
      </c>
      <c r="C103" s="8">
        <v>1</v>
      </c>
      <c r="D103" s="199">
        <v>153</v>
      </c>
      <c r="E103" s="118" t="s">
        <v>185</v>
      </c>
      <c r="F103" s="118" t="s">
        <v>108</v>
      </c>
      <c r="G103" s="118" t="s">
        <v>335</v>
      </c>
      <c r="H103" s="307" t="s">
        <v>188</v>
      </c>
      <c r="I103" s="128"/>
      <c r="J103" s="5"/>
      <c r="K103" s="5"/>
      <c r="M103" s="5"/>
      <c r="N103" s="5"/>
      <c r="O103" s="5"/>
      <c r="P103" s="5"/>
      <c r="Q103" s="5"/>
      <c r="R103" s="5"/>
      <c r="S103" s="5"/>
      <c r="T103" s="5"/>
      <c r="U103" s="5"/>
      <c r="V103" s="5"/>
      <c r="W103" s="51" t="s">
        <v>331</v>
      </c>
      <c r="X103" s="51">
        <v>396.2</v>
      </c>
      <c r="Y103" s="51">
        <v>396.7</v>
      </c>
      <c r="Z103" s="51">
        <f t="shared" si="37"/>
        <v>0.5</v>
      </c>
      <c r="AA103" s="52">
        <v>100</v>
      </c>
      <c r="AB103" s="52">
        <f t="shared" si="38"/>
        <v>0.5</v>
      </c>
      <c r="AC103" s="155">
        <f>AB103*AUXILIAR!$B$50</f>
        <v>1500000</v>
      </c>
      <c r="AD103" s="5"/>
      <c r="AE103" s="341"/>
      <c r="AF103" s="128"/>
      <c r="AG103" s="5"/>
      <c r="AH103" s="5"/>
      <c r="AI103" s="5"/>
      <c r="AJ103" s="5"/>
      <c r="AK103" s="5"/>
      <c r="AL103" s="5"/>
      <c r="AM103" s="5"/>
      <c r="AN103" s="5"/>
      <c r="AO103" s="5"/>
      <c r="AP103" s="5"/>
      <c r="AQ103" s="5"/>
      <c r="AR103" s="5"/>
      <c r="AS103" s="5"/>
      <c r="AT103" s="51" t="s">
        <v>324</v>
      </c>
      <c r="AU103" s="51">
        <v>212.45</v>
      </c>
      <c r="AV103" s="51">
        <v>242.5</v>
      </c>
      <c r="AW103" s="51">
        <f t="shared" si="39"/>
        <v>30.050000000000011</v>
      </c>
      <c r="AX103" s="51">
        <v>100</v>
      </c>
      <c r="AY103" s="52">
        <f t="shared" si="43"/>
        <v>30.050000000000008</v>
      </c>
      <c r="AZ103" s="155">
        <f>AY103*AUXILIAR!$B$53</f>
        <v>150250000.00000003</v>
      </c>
      <c r="BA103" s="5"/>
      <c r="BB103" s="341"/>
      <c r="BC103" s="128"/>
      <c r="BD103" s="5"/>
      <c r="BE103" s="5"/>
      <c r="BF103" s="5"/>
      <c r="BG103" s="5"/>
      <c r="BH103" s="5"/>
      <c r="BI103" s="5"/>
      <c r="BJ103" s="5"/>
      <c r="BK103" s="5"/>
      <c r="BL103" s="5"/>
      <c r="BM103" s="5"/>
      <c r="BN103" s="5"/>
      <c r="BO103" s="5"/>
      <c r="BP103" s="5"/>
      <c r="BQ103" s="51" t="s">
        <v>334</v>
      </c>
      <c r="BR103" s="51">
        <v>75.7</v>
      </c>
      <c r="BS103" s="51">
        <v>75.7</v>
      </c>
      <c r="BT103" s="51">
        <v>1</v>
      </c>
      <c r="BU103" s="51">
        <v>100</v>
      </c>
      <c r="BV103" s="52">
        <f t="shared" si="40"/>
        <v>1</v>
      </c>
      <c r="BW103" s="155">
        <f>BV103*AUXILIAR!$B$56</f>
        <v>30000000</v>
      </c>
      <c r="BX103" s="5"/>
      <c r="BY103" s="341"/>
      <c r="BZ103" s="128"/>
      <c r="CA103" s="5"/>
      <c r="CB103" s="5"/>
      <c r="CC103" s="5"/>
      <c r="CD103" s="5"/>
      <c r="CE103" s="5"/>
      <c r="CF103" s="5"/>
      <c r="CG103" s="5"/>
      <c r="CH103" s="5"/>
      <c r="CI103" s="5"/>
      <c r="CJ103" s="5"/>
      <c r="CK103" s="5"/>
      <c r="CL103" s="5"/>
      <c r="CM103" s="5"/>
      <c r="CN103" s="5"/>
      <c r="CO103" s="5"/>
      <c r="CP103" s="5"/>
      <c r="CQ103" s="5"/>
      <c r="CR103" s="5"/>
      <c r="CS103" s="5"/>
      <c r="CT103" s="5"/>
      <c r="CU103" s="5"/>
      <c r="CV103" s="341"/>
      <c r="CW103" s="128"/>
      <c r="CX103" s="5"/>
      <c r="CY103" s="5"/>
      <c r="CZ103" s="5"/>
      <c r="DA103" s="5"/>
      <c r="DB103" s="5"/>
      <c r="DC103" s="5"/>
      <c r="DD103" s="5"/>
      <c r="DE103" s="5"/>
      <c r="DF103" s="5"/>
      <c r="DG103" s="5"/>
      <c r="DH103" s="5"/>
      <c r="DI103" s="5"/>
      <c r="DJ103" s="5"/>
      <c r="DK103" s="5"/>
      <c r="DL103" s="5"/>
      <c r="DM103" s="5"/>
      <c r="DN103" s="5"/>
      <c r="DO103" s="5"/>
      <c r="DP103" s="5"/>
      <c r="DQ103" s="5"/>
      <c r="DR103" s="5"/>
      <c r="DS103" s="341"/>
      <c r="DT103" s="128"/>
      <c r="DU103" s="5"/>
      <c r="DV103" s="5"/>
      <c r="DW103" s="5"/>
      <c r="DX103" s="5"/>
      <c r="DY103" s="5"/>
      <c r="DZ103" s="5"/>
      <c r="EA103" s="5"/>
      <c r="EB103" s="5"/>
      <c r="EC103" s="5"/>
      <c r="ED103" s="5"/>
      <c r="EE103" s="5"/>
      <c r="EF103" s="5"/>
      <c r="EG103" s="5"/>
      <c r="EH103" s="5"/>
      <c r="EI103" s="5"/>
      <c r="EJ103" s="5"/>
      <c r="EK103" s="5"/>
      <c r="EL103" s="5"/>
      <c r="EM103" s="5"/>
      <c r="EN103" s="5"/>
      <c r="EO103" s="5"/>
      <c r="EP103" s="341"/>
      <c r="EQ103" s="333"/>
    </row>
    <row r="104" spans="1:147" ht="15">
      <c r="A104" s="8" t="s">
        <v>33</v>
      </c>
      <c r="B104" s="8" t="s">
        <v>18</v>
      </c>
      <c r="C104" s="8">
        <v>1</v>
      </c>
      <c r="D104" s="199">
        <v>153</v>
      </c>
      <c r="E104" s="118" t="s">
        <v>185</v>
      </c>
      <c r="F104" s="118" t="s">
        <v>108</v>
      </c>
      <c r="G104" s="118" t="s">
        <v>335</v>
      </c>
      <c r="H104" s="307" t="s">
        <v>188</v>
      </c>
      <c r="I104" s="128"/>
      <c r="J104" s="5"/>
      <c r="K104" s="5"/>
      <c r="L104" s="5"/>
      <c r="M104" s="5"/>
      <c r="N104" s="5"/>
      <c r="O104" s="5"/>
      <c r="P104" s="5"/>
      <c r="Q104" s="5"/>
      <c r="R104" s="5"/>
      <c r="S104" s="5"/>
      <c r="T104" s="5"/>
      <c r="U104" s="5"/>
      <c r="V104" s="5"/>
      <c r="W104" s="51" t="s">
        <v>331</v>
      </c>
      <c r="X104" s="51">
        <v>429.72500000000002</v>
      </c>
      <c r="Y104" s="51">
        <v>431.5</v>
      </c>
      <c r="Z104" s="51">
        <f t="shared" si="37"/>
        <v>1.7749999999999773</v>
      </c>
      <c r="AA104" s="52">
        <v>100</v>
      </c>
      <c r="AB104" s="52">
        <f t="shared" si="38"/>
        <v>1.7749999999999773</v>
      </c>
      <c r="AC104" s="155">
        <f>AB104*AUXILIAR!$B$50</f>
        <v>5324999.999999932</v>
      </c>
      <c r="AD104" s="5"/>
      <c r="AE104" s="341"/>
      <c r="AF104" s="128"/>
      <c r="AG104" s="5"/>
      <c r="AH104" s="5"/>
      <c r="AI104" s="5"/>
      <c r="AJ104" s="5"/>
      <c r="AK104" s="5"/>
      <c r="AL104" s="5"/>
      <c r="AM104" s="5"/>
      <c r="AN104" s="5"/>
      <c r="AO104" s="5"/>
      <c r="AP104" s="5"/>
      <c r="AQ104" s="5"/>
      <c r="AR104" s="5"/>
      <c r="AS104" s="5"/>
      <c r="AT104" s="51" t="s">
        <v>324</v>
      </c>
      <c r="AU104" s="51">
        <v>242.5</v>
      </c>
      <c r="AV104" s="51">
        <v>274.94</v>
      </c>
      <c r="AW104" s="51">
        <f t="shared" si="39"/>
        <v>32.44</v>
      </c>
      <c r="AX104" s="51">
        <v>100</v>
      </c>
      <c r="AY104" s="52">
        <f t="shared" si="43"/>
        <v>32.44</v>
      </c>
      <c r="AZ104" s="155">
        <f>AY104*AUXILIAR!$B$53</f>
        <v>162200000</v>
      </c>
      <c r="BA104" s="5"/>
      <c r="BB104" s="341"/>
      <c r="BC104" s="128"/>
      <c r="BD104" s="5"/>
      <c r="BE104" s="5"/>
      <c r="BF104" s="5"/>
      <c r="BG104" s="5"/>
      <c r="BH104" s="5"/>
      <c r="BI104" s="5"/>
      <c r="BJ104" s="5"/>
      <c r="BK104" s="5"/>
      <c r="BL104" s="5"/>
      <c r="BM104" s="5"/>
      <c r="BN104" s="5"/>
      <c r="BO104" s="5"/>
      <c r="BP104" s="5"/>
      <c r="BQ104" s="51" t="s">
        <v>334</v>
      </c>
      <c r="BR104" s="51">
        <v>200.8</v>
      </c>
      <c r="BS104" s="51">
        <v>200.8</v>
      </c>
      <c r="BT104" s="51">
        <v>1</v>
      </c>
      <c r="BU104" s="51">
        <v>100</v>
      </c>
      <c r="BV104" s="52">
        <f t="shared" si="40"/>
        <v>1</v>
      </c>
      <c r="BW104" s="155">
        <f>BV104*AUXILIAR!$B$56</f>
        <v>30000000</v>
      </c>
      <c r="BX104" s="5"/>
      <c r="BY104" s="341"/>
      <c r="BZ104" s="128"/>
      <c r="CA104" s="5"/>
      <c r="CB104" s="5"/>
      <c r="CC104" s="5"/>
      <c r="CD104" s="5"/>
      <c r="CE104" s="5"/>
      <c r="CF104" s="5"/>
      <c r="CG104" s="5"/>
      <c r="CH104" s="5"/>
      <c r="CI104" s="5"/>
      <c r="CJ104" s="5"/>
      <c r="CK104" s="5"/>
      <c r="CL104" s="5"/>
      <c r="CM104" s="5"/>
      <c r="CN104" s="5"/>
      <c r="CO104" s="5"/>
      <c r="CP104" s="5"/>
      <c r="CQ104" s="5"/>
      <c r="CR104" s="5"/>
      <c r="CS104" s="5"/>
      <c r="CT104" s="5"/>
      <c r="CU104" s="5"/>
      <c r="CV104" s="341"/>
      <c r="CW104" s="128"/>
      <c r="CX104" s="5"/>
      <c r="CY104" s="5"/>
      <c r="CZ104" s="5"/>
      <c r="DA104" s="5"/>
      <c r="DB104" s="5"/>
      <c r="DC104" s="5"/>
      <c r="DD104" s="5"/>
      <c r="DE104" s="5"/>
      <c r="DF104" s="5"/>
      <c r="DG104" s="5"/>
      <c r="DH104" s="5"/>
      <c r="DI104" s="5"/>
      <c r="DJ104" s="5"/>
      <c r="DK104" s="5"/>
      <c r="DL104" s="5"/>
      <c r="DM104" s="5"/>
      <c r="DN104" s="5"/>
      <c r="DO104" s="5"/>
      <c r="DP104" s="5"/>
      <c r="DQ104" s="5"/>
      <c r="DR104" s="5"/>
      <c r="DS104" s="341"/>
      <c r="DT104" s="128"/>
      <c r="DU104" s="5"/>
      <c r="DV104" s="5"/>
      <c r="DW104" s="5"/>
      <c r="DX104" s="5"/>
      <c r="DY104" s="5"/>
      <c r="DZ104" s="5"/>
      <c r="EA104" s="5"/>
      <c r="EB104" s="5"/>
      <c r="EC104" s="5"/>
      <c r="ED104" s="5"/>
      <c r="EE104" s="5"/>
      <c r="EF104" s="5"/>
      <c r="EG104" s="5"/>
      <c r="EH104" s="5"/>
      <c r="EI104" s="5"/>
      <c r="EJ104" s="5"/>
      <c r="EK104" s="5"/>
      <c r="EL104" s="5"/>
      <c r="EM104" s="5"/>
      <c r="EN104" s="5"/>
      <c r="EO104" s="5"/>
      <c r="EP104" s="341"/>
      <c r="EQ104" s="333"/>
    </row>
    <row r="105" spans="1:147" ht="15">
      <c r="A105" s="8" t="s">
        <v>33</v>
      </c>
      <c r="B105" s="8" t="s">
        <v>18</v>
      </c>
      <c r="C105" s="8">
        <v>1</v>
      </c>
      <c r="D105" s="199">
        <v>153</v>
      </c>
      <c r="E105" s="118" t="s">
        <v>185</v>
      </c>
      <c r="F105" s="118" t="s">
        <v>108</v>
      </c>
      <c r="G105" s="118" t="s">
        <v>335</v>
      </c>
      <c r="H105" s="307" t="s">
        <v>188</v>
      </c>
      <c r="I105" s="128"/>
      <c r="J105" s="5"/>
      <c r="K105" s="5"/>
      <c r="L105" s="5"/>
      <c r="M105" s="5"/>
      <c r="N105" s="5"/>
      <c r="O105" s="5"/>
      <c r="P105" s="5"/>
      <c r="Q105" s="5"/>
      <c r="R105" s="5"/>
      <c r="S105" s="5"/>
      <c r="T105" s="5"/>
      <c r="U105" s="5"/>
      <c r="V105" s="5"/>
      <c r="W105" s="51" t="s">
        <v>331</v>
      </c>
      <c r="X105" s="51">
        <v>432</v>
      </c>
      <c r="Y105" s="51">
        <v>436</v>
      </c>
      <c r="Z105" s="51">
        <f t="shared" si="37"/>
        <v>4</v>
      </c>
      <c r="AA105" s="52">
        <v>100</v>
      </c>
      <c r="AB105" s="52">
        <f t="shared" si="38"/>
        <v>4</v>
      </c>
      <c r="AC105" s="155">
        <f>AB105*AUXILIAR!$B$50</f>
        <v>12000000</v>
      </c>
      <c r="AD105" s="5"/>
      <c r="AE105" s="341"/>
      <c r="AF105" s="128"/>
      <c r="AG105" s="5"/>
      <c r="AH105" s="5"/>
      <c r="AI105" s="5"/>
      <c r="AJ105" s="5"/>
      <c r="AK105" s="5"/>
      <c r="AL105" s="5"/>
      <c r="AM105" s="5"/>
      <c r="AN105" s="5"/>
      <c r="AO105" s="5"/>
      <c r="AP105" s="5"/>
      <c r="AQ105" s="5"/>
      <c r="AR105" s="5"/>
      <c r="AS105" s="5"/>
      <c r="AT105" s="51" t="s">
        <v>324</v>
      </c>
      <c r="AU105" s="51">
        <v>321.85000000000002</v>
      </c>
      <c r="AV105" s="51">
        <v>357.29</v>
      </c>
      <c r="AW105" s="51">
        <f t="shared" si="39"/>
        <v>35.44</v>
      </c>
      <c r="AX105" s="51">
        <v>100</v>
      </c>
      <c r="AY105" s="52">
        <f t="shared" si="43"/>
        <v>35.44</v>
      </c>
      <c r="AZ105" s="155">
        <f>AY105*AUXILIAR!$B$53</f>
        <v>177200000</v>
      </c>
      <c r="BA105" s="5"/>
      <c r="BB105" s="341"/>
      <c r="BC105" s="128"/>
      <c r="BD105" s="5"/>
      <c r="BE105" s="5"/>
      <c r="BF105" s="5"/>
      <c r="BG105" s="5"/>
      <c r="BH105" s="5"/>
      <c r="BI105" s="5"/>
      <c r="BJ105" s="5"/>
      <c r="BK105" s="5"/>
      <c r="BL105" s="5"/>
      <c r="BM105" s="5"/>
      <c r="BN105" s="5"/>
      <c r="BO105" s="5"/>
      <c r="BP105" s="5"/>
      <c r="BQ105" s="51" t="s">
        <v>334</v>
      </c>
      <c r="BR105" s="51">
        <v>202.5</v>
      </c>
      <c r="BS105" s="51">
        <v>202.5</v>
      </c>
      <c r="BT105" s="51">
        <v>1</v>
      </c>
      <c r="BU105" s="51">
        <v>100</v>
      </c>
      <c r="BV105" s="52">
        <f t="shared" si="40"/>
        <v>1</v>
      </c>
      <c r="BW105" s="155">
        <f>BV105*AUXILIAR!$B$56</f>
        <v>30000000</v>
      </c>
      <c r="BX105" s="5"/>
      <c r="BY105" s="341"/>
      <c r="BZ105" s="128"/>
      <c r="CA105" s="5"/>
      <c r="CB105" s="5"/>
      <c r="CC105" s="5"/>
      <c r="CD105" s="5"/>
      <c r="CE105" s="5"/>
      <c r="CF105" s="5"/>
      <c r="CG105" s="5"/>
      <c r="CH105" s="5"/>
      <c r="CI105" s="5"/>
      <c r="CJ105" s="5"/>
      <c r="CK105" s="5"/>
      <c r="CL105" s="5"/>
      <c r="CM105" s="5"/>
      <c r="CN105" s="5"/>
      <c r="CO105" s="5"/>
      <c r="CP105" s="5"/>
      <c r="CQ105" s="5"/>
      <c r="CR105" s="5"/>
      <c r="CS105" s="5"/>
      <c r="CT105" s="5"/>
      <c r="CU105" s="5"/>
      <c r="CV105" s="341"/>
      <c r="CW105" s="128"/>
      <c r="CX105" s="5"/>
      <c r="CY105" s="5"/>
      <c r="CZ105" s="5"/>
      <c r="DA105" s="5"/>
      <c r="DB105" s="5"/>
      <c r="DC105" s="5"/>
      <c r="DD105" s="5"/>
      <c r="DE105" s="5"/>
      <c r="DF105" s="5"/>
      <c r="DG105" s="5"/>
      <c r="DH105" s="5"/>
      <c r="DI105" s="5"/>
      <c r="DJ105" s="5"/>
      <c r="DK105" s="5"/>
      <c r="DL105" s="5"/>
      <c r="DM105" s="5"/>
      <c r="DN105" s="5"/>
      <c r="DO105" s="5"/>
      <c r="DP105" s="5"/>
      <c r="DQ105" s="5"/>
      <c r="DR105" s="5"/>
      <c r="DS105" s="341"/>
      <c r="DT105" s="128"/>
      <c r="DU105" s="5"/>
      <c r="DV105" s="5"/>
      <c r="DW105" s="5"/>
      <c r="DX105" s="5"/>
      <c r="DY105" s="5"/>
      <c r="DZ105" s="5"/>
      <c r="EA105" s="5"/>
      <c r="EB105" s="5"/>
      <c r="EC105" s="5"/>
      <c r="ED105" s="5"/>
      <c r="EE105" s="5"/>
      <c r="EF105" s="5"/>
      <c r="EG105" s="5"/>
      <c r="EH105" s="5"/>
      <c r="EI105" s="5"/>
      <c r="EJ105" s="5"/>
      <c r="EK105" s="5"/>
      <c r="EL105" s="5"/>
      <c r="EM105" s="5"/>
      <c r="EN105" s="5"/>
      <c r="EO105" s="5"/>
      <c r="EP105" s="341"/>
      <c r="EQ105" s="333"/>
    </row>
    <row r="106" spans="1:147" ht="15">
      <c r="A106" s="8" t="s">
        <v>33</v>
      </c>
      <c r="B106" s="8" t="s">
        <v>18</v>
      </c>
      <c r="C106" s="8">
        <v>1</v>
      </c>
      <c r="D106" s="199">
        <v>153</v>
      </c>
      <c r="E106" s="118" t="s">
        <v>185</v>
      </c>
      <c r="F106" s="118" t="s">
        <v>108</v>
      </c>
      <c r="G106" s="118" t="s">
        <v>335</v>
      </c>
      <c r="H106" s="307" t="s">
        <v>188</v>
      </c>
      <c r="I106" s="128"/>
      <c r="J106" s="5"/>
      <c r="K106" s="5"/>
      <c r="L106" s="5"/>
      <c r="M106" s="5"/>
      <c r="N106" s="5"/>
      <c r="O106" s="5"/>
      <c r="P106" s="5"/>
      <c r="Q106" s="5"/>
      <c r="R106" s="5"/>
      <c r="S106" s="5"/>
      <c r="T106" s="5"/>
      <c r="U106" s="5"/>
      <c r="V106" s="5"/>
      <c r="W106" s="51" t="s">
        <v>330</v>
      </c>
      <c r="X106" s="51">
        <v>432</v>
      </c>
      <c r="Y106" s="51">
        <v>436.5</v>
      </c>
      <c r="Z106" s="51">
        <f t="shared" si="37"/>
        <v>4.5</v>
      </c>
      <c r="AA106" s="52">
        <v>100</v>
      </c>
      <c r="AB106" s="52">
        <f t="shared" si="38"/>
        <v>4.5</v>
      </c>
      <c r="AC106" s="155">
        <f>AB106*AUXILIAR!$B$50</f>
        <v>13500000</v>
      </c>
      <c r="AD106" s="5"/>
      <c r="AE106" s="341"/>
      <c r="AF106" s="128"/>
      <c r="AG106" s="5"/>
      <c r="AH106" s="5"/>
      <c r="AI106" s="5"/>
      <c r="AJ106" s="5"/>
      <c r="AK106" s="5"/>
      <c r="AL106" s="5"/>
      <c r="AM106" s="5"/>
      <c r="AN106" s="5"/>
      <c r="AO106" s="5"/>
      <c r="AP106" s="5"/>
      <c r="AQ106" s="5"/>
      <c r="AR106" s="5"/>
      <c r="AS106" s="5"/>
      <c r="AT106" s="51" t="s">
        <v>324</v>
      </c>
      <c r="AU106" s="51">
        <v>357.29</v>
      </c>
      <c r="AV106" s="51">
        <v>360.12</v>
      </c>
      <c r="AW106" s="51">
        <f t="shared" si="39"/>
        <v>2.8299999999999841</v>
      </c>
      <c r="AX106" s="51">
        <v>100</v>
      </c>
      <c r="AY106" s="52">
        <f t="shared" si="43"/>
        <v>2.8299999999999841</v>
      </c>
      <c r="AZ106" s="155">
        <f>AY106*AUXILIAR!$B$53</f>
        <v>14149999.99999992</v>
      </c>
      <c r="BA106" s="5"/>
      <c r="BB106" s="341"/>
      <c r="BC106" s="128"/>
      <c r="BD106" s="5"/>
      <c r="BE106" s="5"/>
      <c r="BF106" s="5"/>
      <c r="BG106" s="5"/>
      <c r="BH106" s="5"/>
      <c r="BI106" s="5"/>
      <c r="BJ106" s="5"/>
      <c r="BK106" s="5"/>
      <c r="BL106" s="5"/>
      <c r="BM106" s="5"/>
      <c r="BN106" s="5"/>
      <c r="BO106" s="5"/>
      <c r="BP106" s="5"/>
      <c r="BQ106" s="51" t="s">
        <v>334</v>
      </c>
      <c r="BR106" s="51">
        <v>357.3</v>
      </c>
      <c r="BS106" s="51">
        <v>357.3</v>
      </c>
      <c r="BT106" s="51">
        <v>1</v>
      </c>
      <c r="BU106" s="51">
        <v>100</v>
      </c>
      <c r="BV106" s="52">
        <f t="shared" si="40"/>
        <v>1</v>
      </c>
      <c r="BW106" s="155">
        <f>BV106*AUXILIAR!$B$56</f>
        <v>30000000</v>
      </c>
      <c r="BX106" s="5"/>
      <c r="BY106" s="341"/>
      <c r="BZ106" s="128"/>
      <c r="CA106" s="5"/>
      <c r="CB106" s="5"/>
      <c r="CC106" s="5"/>
      <c r="CD106" s="5"/>
      <c r="CE106" s="5"/>
      <c r="CF106" s="5"/>
      <c r="CG106" s="5"/>
      <c r="CH106" s="5"/>
      <c r="CI106" s="5"/>
      <c r="CJ106" s="5"/>
      <c r="CK106" s="5"/>
      <c r="CL106" s="5"/>
      <c r="CM106" s="5"/>
      <c r="CN106" s="5"/>
      <c r="CO106" s="5"/>
      <c r="CP106" s="5"/>
      <c r="CQ106" s="5"/>
      <c r="CR106" s="5"/>
      <c r="CS106" s="5"/>
      <c r="CT106" s="5"/>
      <c r="CU106" s="5"/>
      <c r="CV106" s="341"/>
      <c r="CW106" s="128"/>
      <c r="CX106" s="5"/>
      <c r="CY106" s="5"/>
      <c r="CZ106" s="5"/>
      <c r="DA106" s="5"/>
      <c r="DB106" s="5"/>
      <c r="DC106" s="5"/>
      <c r="DD106" s="5"/>
      <c r="DE106" s="5"/>
      <c r="DF106" s="5"/>
      <c r="DG106" s="5"/>
      <c r="DH106" s="5"/>
      <c r="DI106" s="5"/>
      <c r="DJ106" s="5"/>
      <c r="DK106" s="5"/>
      <c r="DL106" s="5"/>
      <c r="DM106" s="5"/>
      <c r="DN106" s="5"/>
      <c r="DO106" s="5"/>
      <c r="DP106" s="5"/>
      <c r="DQ106" s="5"/>
      <c r="DR106" s="5"/>
      <c r="DS106" s="341"/>
      <c r="DT106" s="128"/>
      <c r="DU106" s="5"/>
      <c r="DV106" s="5"/>
      <c r="DW106" s="5"/>
      <c r="DX106" s="5"/>
      <c r="DY106" s="5"/>
      <c r="DZ106" s="5"/>
      <c r="EA106" s="5"/>
      <c r="EB106" s="5"/>
      <c r="EC106" s="5"/>
      <c r="ED106" s="5"/>
      <c r="EE106" s="5"/>
      <c r="EF106" s="5"/>
      <c r="EG106" s="5"/>
      <c r="EH106" s="5"/>
      <c r="EI106" s="5"/>
      <c r="EJ106" s="5"/>
      <c r="EK106" s="5"/>
      <c r="EL106" s="5"/>
      <c r="EM106" s="5"/>
      <c r="EN106" s="5"/>
      <c r="EO106" s="5"/>
      <c r="EP106" s="341"/>
      <c r="EQ106" s="333"/>
    </row>
    <row r="107" spans="1:147" ht="15">
      <c r="A107" s="8" t="s">
        <v>33</v>
      </c>
      <c r="B107" s="8" t="s">
        <v>18</v>
      </c>
      <c r="C107" s="8">
        <v>1</v>
      </c>
      <c r="D107" s="199">
        <v>153</v>
      </c>
      <c r="E107" s="118" t="s">
        <v>185</v>
      </c>
      <c r="F107" s="118" t="s">
        <v>108</v>
      </c>
      <c r="G107" s="118" t="s">
        <v>335</v>
      </c>
      <c r="H107" s="307" t="s">
        <v>188</v>
      </c>
      <c r="I107" s="128"/>
      <c r="J107" s="5"/>
      <c r="K107" s="5"/>
      <c r="L107" s="5"/>
      <c r="M107" s="5"/>
      <c r="N107" s="5"/>
      <c r="O107" s="5"/>
      <c r="P107" s="5"/>
      <c r="Q107" s="5"/>
      <c r="R107" s="5"/>
      <c r="S107" s="5"/>
      <c r="T107" s="5"/>
      <c r="U107" s="5"/>
      <c r="V107" s="5"/>
      <c r="W107" s="51" t="s">
        <v>331</v>
      </c>
      <c r="X107" s="51">
        <v>436.8</v>
      </c>
      <c r="Y107" s="51">
        <v>438.5</v>
      </c>
      <c r="Z107" s="51">
        <f t="shared" si="37"/>
        <v>1.6999999999999886</v>
      </c>
      <c r="AA107" s="52">
        <v>100</v>
      </c>
      <c r="AB107" s="52">
        <f t="shared" si="38"/>
        <v>1.6999999999999886</v>
      </c>
      <c r="AC107" s="155">
        <f>AB107*AUXILIAR!$B$50</f>
        <v>5099999.9999999655</v>
      </c>
      <c r="AD107" s="5"/>
      <c r="AE107" s="341"/>
      <c r="AF107" s="128"/>
      <c r="AG107" s="5"/>
      <c r="AH107" s="5"/>
      <c r="AI107" s="5"/>
      <c r="AJ107" s="5"/>
      <c r="AK107" s="5"/>
      <c r="AL107" s="5"/>
      <c r="AM107" s="5"/>
      <c r="AN107" s="5"/>
      <c r="AO107" s="5"/>
      <c r="AP107" s="5"/>
      <c r="AQ107" s="5"/>
      <c r="AR107" s="5"/>
      <c r="AS107" s="5"/>
      <c r="AT107" s="51" t="s">
        <v>324</v>
      </c>
      <c r="AU107" s="51">
        <v>360.12</v>
      </c>
      <c r="AV107" s="51">
        <v>369.65</v>
      </c>
      <c r="AW107" s="51">
        <f t="shared" si="39"/>
        <v>9.5299999999999727</v>
      </c>
      <c r="AX107" s="51">
        <v>100</v>
      </c>
      <c r="AY107" s="52">
        <f t="shared" si="43"/>
        <v>9.5299999999999727</v>
      </c>
      <c r="AZ107" s="155">
        <f>AY107*AUXILIAR!$B$53</f>
        <v>47649999.999999866</v>
      </c>
      <c r="BA107" s="5"/>
      <c r="BB107" s="341"/>
      <c r="BC107" s="128"/>
      <c r="BD107" s="5"/>
      <c r="BE107" s="5"/>
      <c r="BF107" s="5"/>
      <c r="BG107" s="5"/>
      <c r="BH107" s="5"/>
      <c r="BI107" s="5"/>
      <c r="BJ107" s="5"/>
      <c r="BK107" s="5"/>
      <c r="BL107" s="5"/>
      <c r="BM107" s="5"/>
      <c r="BN107" s="5"/>
      <c r="BO107" s="5"/>
      <c r="BP107" s="5"/>
      <c r="BQ107" s="51" t="s">
        <v>334</v>
      </c>
      <c r="BR107" s="51">
        <v>360.1</v>
      </c>
      <c r="BS107" s="51">
        <v>360.1</v>
      </c>
      <c r="BT107" s="51">
        <v>1</v>
      </c>
      <c r="BU107" s="51">
        <v>100</v>
      </c>
      <c r="BV107" s="52">
        <f t="shared" si="40"/>
        <v>1</v>
      </c>
      <c r="BW107" s="155">
        <f>BV107*AUXILIAR!$B$56</f>
        <v>30000000</v>
      </c>
      <c r="BX107" s="5"/>
      <c r="BY107" s="341"/>
      <c r="BZ107" s="128"/>
      <c r="CA107" s="5"/>
      <c r="CB107" s="5"/>
      <c r="CC107" s="5"/>
      <c r="CD107" s="5"/>
      <c r="CE107" s="5"/>
      <c r="CF107" s="5"/>
      <c r="CG107" s="5"/>
      <c r="CH107" s="5"/>
      <c r="CI107" s="5"/>
      <c r="CJ107" s="5"/>
      <c r="CK107" s="5"/>
      <c r="CL107" s="5"/>
      <c r="CM107" s="5"/>
      <c r="CN107" s="5"/>
      <c r="CO107" s="5"/>
      <c r="CP107" s="5"/>
      <c r="CQ107" s="5"/>
      <c r="CR107" s="5"/>
      <c r="CS107" s="5"/>
      <c r="CT107" s="5"/>
      <c r="CU107" s="5"/>
      <c r="CV107" s="341"/>
      <c r="CW107" s="128"/>
      <c r="CX107" s="5"/>
      <c r="CY107" s="5"/>
      <c r="CZ107" s="5"/>
      <c r="DA107" s="5"/>
      <c r="DB107" s="5"/>
      <c r="DC107" s="5"/>
      <c r="DD107" s="5"/>
      <c r="DE107" s="5"/>
      <c r="DF107" s="5"/>
      <c r="DG107" s="5"/>
      <c r="DH107" s="5"/>
      <c r="DI107" s="5"/>
      <c r="DJ107" s="5"/>
      <c r="DK107" s="5"/>
      <c r="DL107" s="5"/>
      <c r="DM107" s="5"/>
      <c r="DN107" s="5"/>
      <c r="DO107" s="5"/>
      <c r="DP107" s="5"/>
      <c r="DQ107" s="5"/>
      <c r="DR107" s="5"/>
      <c r="DS107" s="341"/>
      <c r="DT107" s="128"/>
      <c r="DU107" s="5"/>
      <c r="DV107" s="5"/>
      <c r="DW107" s="5"/>
      <c r="DX107" s="5"/>
      <c r="DY107" s="5"/>
      <c r="DZ107" s="5"/>
      <c r="EA107" s="5"/>
      <c r="EB107" s="5"/>
      <c r="EC107" s="5"/>
      <c r="ED107" s="5"/>
      <c r="EE107" s="5"/>
      <c r="EF107" s="5"/>
      <c r="EG107" s="5"/>
      <c r="EH107" s="5"/>
      <c r="EI107" s="5"/>
      <c r="EJ107" s="5"/>
      <c r="EK107" s="5"/>
      <c r="EL107" s="5"/>
      <c r="EM107" s="5"/>
      <c r="EN107" s="5"/>
      <c r="EO107" s="5"/>
      <c r="EP107" s="341"/>
      <c r="EQ107" s="333"/>
    </row>
    <row r="108" spans="1:147" ht="15">
      <c r="A108" s="8" t="s">
        <v>33</v>
      </c>
      <c r="B108" s="8" t="s">
        <v>18</v>
      </c>
      <c r="C108" s="8">
        <v>1</v>
      </c>
      <c r="D108" s="199">
        <v>153</v>
      </c>
      <c r="E108" s="118" t="s">
        <v>185</v>
      </c>
      <c r="F108" s="118" t="s">
        <v>108</v>
      </c>
      <c r="G108" s="118" t="s">
        <v>335</v>
      </c>
      <c r="H108" s="307" t="s">
        <v>188</v>
      </c>
      <c r="I108" s="128"/>
      <c r="J108" s="5"/>
      <c r="K108" s="5"/>
      <c r="L108" s="5"/>
      <c r="M108" s="5"/>
      <c r="N108" s="5"/>
      <c r="O108" s="5"/>
      <c r="P108" s="5"/>
      <c r="Q108" s="5"/>
      <c r="R108" s="5"/>
      <c r="S108" s="5"/>
      <c r="T108" s="5"/>
      <c r="U108" s="5"/>
      <c r="V108" s="5"/>
      <c r="W108" s="51" t="s">
        <v>330</v>
      </c>
      <c r="X108" s="51">
        <v>439.05</v>
      </c>
      <c r="Y108" s="51">
        <v>444.05</v>
      </c>
      <c r="Z108" s="51">
        <f t="shared" si="37"/>
        <v>5</v>
      </c>
      <c r="AA108" s="52">
        <v>100</v>
      </c>
      <c r="AB108" s="52">
        <f t="shared" si="38"/>
        <v>5</v>
      </c>
      <c r="AC108" s="155">
        <f>AB108*AUXILIAR!$B$50</f>
        <v>15000000</v>
      </c>
      <c r="AD108" s="5"/>
      <c r="AE108" s="341"/>
      <c r="AF108" s="128"/>
      <c r="AG108" s="5"/>
      <c r="AH108" s="5"/>
      <c r="AI108" s="5"/>
      <c r="AJ108" s="5"/>
      <c r="AK108" s="5"/>
      <c r="AL108" s="5"/>
      <c r="AM108" s="5"/>
      <c r="AN108" s="5"/>
      <c r="AO108" s="5"/>
      <c r="AP108" s="5"/>
      <c r="AQ108" s="5"/>
      <c r="AR108" s="5"/>
      <c r="AS108" s="5"/>
      <c r="AT108" s="51" t="s">
        <v>324</v>
      </c>
      <c r="AU108" s="51">
        <v>369.65</v>
      </c>
      <c r="AV108" s="51">
        <v>377.17</v>
      </c>
      <c r="AW108" s="51">
        <f t="shared" si="39"/>
        <v>7.5200000000000387</v>
      </c>
      <c r="AX108" s="51">
        <v>100</v>
      </c>
      <c r="AY108" s="52">
        <f t="shared" si="43"/>
        <v>7.5200000000000387</v>
      </c>
      <c r="AZ108" s="155">
        <f>AY108*AUXILIAR!$B$53</f>
        <v>37600000.000000194</v>
      </c>
      <c r="BA108" s="5"/>
      <c r="BB108" s="341"/>
      <c r="BC108" s="128"/>
      <c r="BD108" s="5"/>
      <c r="BE108" s="5"/>
      <c r="BF108" s="5"/>
      <c r="BG108" s="5"/>
      <c r="BH108" s="5"/>
      <c r="BI108" s="5"/>
      <c r="BJ108" s="5"/>
      <c r="BK108" s="5"/>
      <c r="BL108" s="5"/>
      <c r="BM108" s="5"/>
      <c r="BN108" s="5"/>
      <c r="BO108" s="5"/>
      <c r="BP108" s="5"/>
      <c r="BQ108" s="51" t="s">
        <v>334</v>
      </c>
      <c r="BR108" s="51">
        <v>444.12200000000001</v>
      </c>
      <c r="BS108" s="51">
        <v>444.12200000000001</v>
      </c>
      <c r="BT108" s="51">
        <v>1</v>
      </c>
      <c r="BU108" s="51">
        <v>100</v>
      </c>
      <c r="BV108" s="52">
        <f t="shared" si="40"/>
        <v>1</v>
      </c>
      <c r="BW108" s="155">
        <f>BV108*AUXILIAR!$B$56</f>
        <v>30000000</v>
      </c>
      <c r="BX108" s="5"/>
      <c r="BY108" s="341"/>
      <c r="BZ108" s="128"/>
      <c r="CA108" s="5"/>
      <c r="CB108" s="5"/>
      <c r="CC108" s="5"/>
      <c r="CD108" s="5"/>
      <c r="CE108" s="5"/>
      <c r="CF108" s="5"/>
      <c r="CG108" s="5"/>
      <c r="CH108" s="5"/>
      <c r="CI108" s="5"/>
      <c r="CJ108" s="5"/>
      <c r="CK108" s="5"/>
      <c r="CL108" s="5"/>
      <c r="CM108" s="5"/>
      <c r="CN108" s="5"/>
      <c r="CO108" s="5"/>
      <c r="CP108" s="5"/>
      <c r="CQ108" s="5"/>
      <c r="CR108" s="5"/>
      <c r="CS108" s="5"/>
      <c r="CT108" s="5"/>
      <c r="CU108" s="5"/>
      <c r="CV108" s="341"/>
      <c r="CW108" s="128"/>
      <c r="CX108" s="5"/>
      <c r="CY108" s="5"/>
      <c r="CZ108" s="5"/>
      <c r="DA108" s="5"/>
      <c r="DB108" s="5"/>
      <c r="DC108" s="5"/>
      <c r="DD108" s="5"/>
      <c r="DE108" s="5"/>
      <c r="DF108" s="5"/>
      <c r="DG108" s="5"/>
      <c r="DH108" s="5"/>
      <c r="DI108" s="5"/>
      <c r="DJ108" s="5"/>
      <c r="DK108" s="5"/>
      <c r="DL108" s="5"/>
      <c r="DM108" s="5"/>
      <c r="DN108" s="5"/>
      <c r="DO108" s="5"/>
      <c r="DP108" s="5"/>
      <c r="DQ108" s="5"/>
      <c r="DR108" s="5"/>
      <c r="DS108" s="341"/>
      <c r="DT108" s="128"/>
      <c r="DU108" s="5"/>
      <c r="DV108" s="5"/>
      <c r="DW108" s="5"/>
      <c r="DX108" s="5"/>
      <c r="DY108" s="5"/>
      <c r="DZ108" s="5"/>
      <c r="EA108" s="5"/>
      <c r="EB108" s="5"/>
      <c r="EC108" s="5"/>
      <c r="ED108" s="5"/>
      <c r="EE108" s="5"/>
      <c r="EF108" s="5"/>
      <c r="EG108" s="5"/>
      <c r="EH108" s="5"/>
      <c r="EI108" s="5"/>
      <c r="EJ108" s="5"/>
      <c r="EK108" s="5"/>
      <c r="EL108" s="5"/>
      <c r="EM108" s="5"/>
      <c r="EN108" s="5"/>
      <c r="EO108" s="5"/>
      <c r="EP108" s="341"/>
      <c r="EQ108" s="333"/>
    </row>
    <row r="109" spans="1:147" ht="15">
      <c r="A109" s="8" t="s">
        <v>33</v>
      </c>
      <c r="B109" s="8" t="s">
        <v>18</v>
      </c>
      <c r="C109" s="8">
        <v>1</v>
      </c>
      <c r="D109" s="199">
        <v>153</v>
      </c>
      <c r="E109" s="118" t="s">
        <v>185</v>
      </c>
      <c r="F109" s="118" t="s">
        <v>108</v>
      </c>
      <c r="G109" s="118" t="s">
        <v>335</v>
      </c>
      <c r="H109" s="307" t="s">
        <v>188</v>
      </c>
      <c r="I109" s="128"/>
      <c r="J109" s="5"/>
      <c r="K109" s="5"/>
      <c r="L109" s="5"/>
      <c r="M109" s="5"/>
      <c r="N109" s="5"/>
      <c r="O109" s="5"/>
      <c r="P109" s="5"/>
      <c r="Q109" s="5"/>
      <c r="R109" s="5"/>
      <c r="S109" s="5"/>
      <c r="T109" s="5"/>
      <c r="U109" s="5"/>
      <c r="V109" s="5"/>
      <c r="W109" s="51" t="s">
        <v>331</v>
      </c>
      <c r="X109" s="51">
        <v>440</v>
      </c>
      <c r="Y109" s="51">
        <v>444.1</v>
      </c>
      <c r="Z109" s="51">
        <f t="shared" si="37"/>
        <v>4.1000000000000227</v>
      </c>
      <c r="AA109" s="52">
        <v>100</v>
      </c>
      <c r="AB109" s="52">
        <f t="shared" si="38"/>
        <v>4.1000000000000227</v>
      </c>
      <c r="AC109" s="155">
        <f>AB109*AUXILIAR!$B$50</f>
        <v>12300000.000000069</v>
      </c>
      <c r="AD109" s="5"/>
      <c r="AE109" s="341"/>
      <c r="AF109" s="128"/>
      <c r="AG109" s="5"/>
      <c r="AH109" s="5"/>
      <c r="AI109" s="5"/>
      <c r="AJ109" s="5"/>
      <c r="AK109" s="5"/>
      <c r="AL109" s="5"/>
      <c r="AM109" s="5"/>
      <c r="AN109" s="5"/>
      <c r="AO109" s="5"/>
      <c r="AP109" s="5"/>
      <c r="AQ109" s="5"/>
      <c r="AR109" s="5"/>
      <c r="AS109" s="5"/>
      <c r="AT109" s="51" t="s">
        <v>324</v>
      </c>
      <c r="AU109" s="51">
        <v>377.17</v>
      </c>
      <c r="AV109" s="51">
        <v>401.97</v>
      </c>
      <c r="AW109" s="51">
        <f t="shared" si="39"/>
        <v>24.800000000000011</v>
      </c>
      <c r="AX109" s="51">
        <v>100</v>
      </c>
      <c r="AY109" s="52">
        <f t="shared" si="43"/>
        <v>24.800000000000008</v>
      </c>
      <c r="AZ109" s="155">
        <f>AY109*AUXILIAR!$B$53</f>
        <v>124000000.00000004</v>
      </c>
      <c r="BA109" s="5"/>
      <c r="BB109" s="341"/>
      <c r="BC109" s="128"/>
      <c r="BD109" s="5"/>
      <c r="BE109" s="5"/>
      <c r="BF109" s="5"/>
      <c r="BG109" s="5"/>
      <c r="BH109" s="5"/>
      <c r="BI109" s="5"/>
      <c r="BJ109" s="5"/>
      <c r="BK109" s="5"/>
      <c r="BL109" s="5"/>
      <c r="BM109" s="5"/>
      <c r="BN109" s="5"/>
      <c r="BO109" s="5"/>
      <c r="BP109" s="5"/>
      <c r="BQ109" s="5"/>
      <c r="BR109" s="5"/>
      <c r="BS109" s="5"/>
      <c r="BT109" s="5"/>
      <c r="BU109" s="5"/>
      <c r="BV109" s="5"/>
      <c r="BW109" s="5"/>
      <c r="BX109" s="5"/>
      <c r="BY109" s="341"/>
      <c r="BZ109" s="128"/>
      <c r="CA109" s="5"/>
      <c r="CB109" s="5"/>
      <c r="CC109" s="5"/>
      <c r="CD109" s="5"/>
      <c r="CE109" s="5"/>
      <c r="CF109" s="5"/>
      <c r="CG109" s="5"/>
      <c r="CH109" s="5"/>
      <c r="CI109" s="5"/>
      <c r="CJ109" s="5"/>
      <c r="CK109" s="5"/>
      <c r="CL109" s="5"/>
      <c r="CM109" s="5"/>
      <c r="CN109" s="5"/>
      <c r="CO109" s="5"/>
      <c r="CP109" s="5"/>
      <c r="CQ109" s="5"/>
      <c r="CR109" s="5"/>
      <c r="CS109" s="5"/>
      <c r="CT109" s="5"/>
      <c r="CU109" s="5"/>
      <c r="CV109" s="341"/>
      <c r="CW109" s="128"/>
      <c r="CX109" s="5"/>
      <c r="CY109" s="5"/>
      <c r="CZ109" s="5"/>
      <c r="DA109" s="5"/>
      <c r="DB109" s="5"/>
      <c r="DC109" s="5"/>
      <c r="DD109" s="5"/>
      <c r="DE109" s="5"/>
      <c r="DF109" s="5"/>
      <c r="DG109" s="5"/>
      <c r="DH109" s="5"/>
      <c r="DI109" s="5"/>
      <c r="DJ109" s="5"/>
      <c r="DK109" s="5"/>
      <c r="DL109" s="5"/>
      <c r="DM109" s="5"/>
      <c r="DN109" s="5"/>
      <c r="DO109" s="5"/>
      <c r="DP109" s="5"/>
      <c r="DQ109" s="5"/>
      <c r="DR109" s="5"/>
      <c r="DS109" s="341"/>
      <c r="DT109" s="128"/>
      <c r="DU109" s="5"/>
      <c r="DV109" s="5"/>
      <c r="DW109" s="5"/>
      <c r="DX109" s="5"/>
      <c r="DY109" s="5"/>
      <c r="DZ109" s="5"/>
      <c r="EA109" s="5"/>
      <c r="EB109" s="5"/>
      <c r="EC109" s="5"/>
      <c r="ED109" s="5"/>
      <c r="EE109" s="5"/>
      <c r="EF109" s="5"/>
      <c r="EG109" s="5"/>
      <c r="EH109" s="5"/>
      <c r="EI109" s="5"/>
      <c r="EJ109" s="5"/>
      <c r="EK109" s="5"/>
      <c r="EL109" s="5"/>
      <c r="EM109" s="5"/>
      <c r="EN109" s="5"/>
      <c r="EO109" s="5"/>
      <c r="EP109" s="341"/>
      <c r="EQ109" s="333"/>
    </row>
    <row r="110" spans="1:147" ht="15">
      <c r="A110" s="8" t="s">
        <v>33</v>
      </c>
      <c r="B110" s="8" t="s">
        <v>18</v>
      </c>
      <c r="C110" s="8">
        <v>1</v>
      </c>
      <c r="D110" s="199">
        <v>153</v>
      </c>
      <c r="E110" s="118" t="s">
        <v>185</v>
      </c>
      <c r="F110" s="118" t="s">
        <v>108</v>
      </c>
      <c r="G110" s="118" t="s">
        <v>335</v>
      </c>
      <c r="H110" s="307" t="s">
        <v>188</v>
      </c>
      <c r="I110" s="128"/>
      <c r="J110" s="5"/>
      <c r="K110" s="5"/>
      <c r="L110" s="5"/>
      <c r="M110" s="5"/>
      <c r="N110" s="5"/>
      <c r="O110" s="5"/>
      <c r="P110" s="5"/>
      <c r="Q110" s="5"/>
      <c r="R110" s="5"/>
      <c r="S110" s="5"/>
      <c r="T110" s="5"/>
      <c r="U110" s="5"/>
      <c r="V110" s="5"/>
      <c r="W110" s="5"/>
      <c r="X110" s="5"/>
      <c r="Y110" s="5"/>
      <c r="Z110" s="5"/>
      <c r="AA110" s="5"/>
      <c r="AB110" s="5"/>
      <c r="AC110" s="5"/>
      <c r="AD110" s="5"/>
      <c r="AE110" s="341"/>
      <c r="AF110" s="128"/>
      <c r="AG110" s="5"/>
      <c r="AH110" s="5"/>
      <c r="AI110" s="5"/>
      <c r="AJ110" s="5"/>
      <c r="AK110" s="5"/>
      <c r="AL110" s="5"/>
      <c r="AM110" s="5"/>
      <c r="AN110" s="5"/>
      <c r="AO110" s="5"/>
      <c r="AP110" s="5"/>
      <c r="AQ110" s="5"/>
      <c r="AR110" s="5"/>
      <c r="AS110" s="5"/>
      <c r="AT110" s="51" t="s">
        <v>324</v>
      </c>
      <c r="AU110" s="51">
        <v>401.97</v>
      </c>
      <c r="AV110" s="51">
        <v>420.53</v>
      </c>
      <c r="AW110" s="51">
        <f t="shared" si="39"/>
        <v>18.559999999999945</v>
      </c>
      <c r="AX110" s="51">
        <v>92</v>
      </c>
      <c r="AY110" s="52">
        <f t="shared" si="43"/>
        <v>17.075199999999949</v>
      </c>
      <c r="AZ110" s="155">
        <f>AY110*AUXILIAR!$B$53</f>
        <v>85375999.999999747</v>
      </c>
      <c r="BA110" s="5"/>
      <c r="BB110" s="341"/>
      <c r="BC110" s="128"/>
      <c r="BD110" s="5"/>
      <c r="BE110" s="5"/>
      <c r="BF110" s="5"/>
      <c r="BG110" s="5"/>
      <c r="BH110" s="5"/>
      <c r="BI110" s="5"/>
      <c r="BJ110" s="5"/>
      <c r="BK110" s="5"/>
      <c r="BL110" s="5"/>
      <c r="BM110" s="5"/>
      <c r="BN110" s="5"/>
      <c r="BO110" s="5"/>
      <c r="BP110" s="5"/>
      <c r="BQ110" s="5"/>
      <c r="BR110" s="5"/>
      <c r="BS110" s="5"/>
      <c r="BT110" s="5"/>
      <c r="BU110" s="5"/>
      <c r="BV110" s="5"/>
      <c r="BW110" s="5"/>
      <c r="BX110" s="5"/>
      <c r="BY110" s="341"/>
      <c r="BZ110" s="128"/>
      <c r="CA110" s="5"/>
      <c r="CB110" s="5"/>
      <c r="CC110" s="5"/>
      <c r="CD110" s="5"/>
      <c r="CE110" s="5"/>
      <c r="CF110" s="5"/>
      <c r="CG110" s="5"/>
      <c r="CH110" s="5"/>
      <c r="CI110" s="5"/>
      <c r="CJ110" s="5"/>
      <c r="CK110" s="5"/>
      <c r="CL110" s="5"/>
      <c r="CM110" s="5"/>
      <c r="CN110" s="5"/>
      <c r="CO110" s="5"/>
      <c r="CP110" s="5"/>
      <c r="CQ110" s="5"/>
      <c r="CR110" s="5"/>
      <c r="CS110" s="5"/>
      <c r="CT110" s="5"/>
      <c r="CU110" s="5"/>
      <c r="CV110" s="341"/>
      <c r="CW110" s="128"/>
      <c r="CX110" s="5"/>
      <c r="CY110" s="5"/>
      <c r="CZ110" s="5"/>
      <c r="DA110" s="5"/>
      <c r="DB110" s="5"/>
      <c r="DC110" s="5"/>
      <c r="DD110" s="5"/>
      <c r="DE110" s="5"/>
      <c r="DF110" s="5"/>
      <c r="DG110" s="5"/>
      <c r="DH110" s="5"/>
      <c r="DI110" s="5"/>
      <c r="DJ110" s="5"/>
      <c r="DK110" s="5"/>
      <c r="DL110" s="5"/>
      <c r="DM110" s="5"/>
      <c r="DN110" s="5"/>
      <c r="DO110" s="5"/>
      <c r="DP110" s="5"/>
      <c r="DQ110" s="5"/>
      <c r="DR110" s="5"/>
      <c r="DS110" s="341"/>
      <c r="DT110" s="128"/>
      <c r="DU110" s="5"/>
      <c r="DV110" s="5"/>
      <c r="DW110" s="5"/>
      <c r="DX110" s="5"/>
      <c r="DY110" s="5"/>
      <c r="DZ110" s="5"/>
      <c r="EA110" s="5"/>
      <c r="EB110" s="5"/>
      <c r="EC110" s="5"/>
      <c r="ED110" s="5"/>
      <c r="EE110" s="5"/>
      <c r="EF110" s="5"/>
      <c r="EG110" s="5"/>
      <c r="EH110" s="5"/>
      <c r="EI110" s="5"/>
      <c r="EJ110" s="5"/>
      <c r="EK110" s="5"/>
      <c r="EL110" s="5"/>
      <c r="EM110" s="5"/>
      <c r="EN110" s="5"/>
      <c r="EO110" s="5"/>
      <c r="EP110" s="341"/>
      <c r="EQ110" s="333"/>
    </row>
    <row r="111" spans="1:147" ht="24">
      <c r="A111" s="64" t="s">
        <v>33</v>
      </c>
      <c r="B111" s="64" t="s">
        <v>18</v>
      </c>
      <c r="C111" s="65" t="s">
        <v>337</v>
      </c>
      <c r="D111" s="126">
        <v>414</v>
      </c>
      <c r="E111" s="119" t="s">
        <v>185</v>
      </c>
      <c r="F111" s="119" t="s">
        <v>108</v>
      </c>
      <c r="G111" s="119" t="s">
        <v>336</v>
      </c>
      <c r="H111" s="305" t="s">
        <v>188</v>
      </c>
      <c r="I111" s="264"/>
      <c r="J111" s="65"/>
      <c r="K111" s="65"/>
      <c r="L111" s="65"/>
      <c r="M111" s="80" t="s">
        <v>115</v>
      </c>
      <c r="N111" s="79">
        <f>SUM(N112:N121)</f>
        <v>0</v>
      </c>
      <c r="O111" s="79">
        <f>SUM(O112:O121)</f>
        <v>0</v>
      </c>
      <c r="P111" s="65"/>
      <c r="Q111" s="65"/>
      <c r="R111" s="65"/>
      <c r="S111" s="65"/>
      <c r="T111" s="80" t="s">
        <v>115</v>
      </c>
      <c r="U111" s="79">
        <f>SUM(U112:U121)</f>
        <v>0</v>
      </c>
      <c r="V111" s="79">
        <f>SUM(V112:V121)</f>
        <v>0</v>
      </c>
      <c r="W111" s="65"/>
      <c r="X111" s="65"/>
      <c r="Y111" s="65"/>
      <c r="Z111" s="65"/>
      <c r="AA111" s="80" t="s">
        <v>115</v>
      </c>
      <c r="AB111" s="79">
        <f>SUM(AB112:AB121)</f>
        <v>3.5010000000000332</v>
      </c>
      <c r="AC111" s="79">
        <f>SUM(AC112:AC121)</f>
        <v>10503000.000000099</v>
      </c>
      <c r="AD111" s="65"/>
      <c r="AE111" s="308"/>
      <c r="AF111" s="264"/>
      <c r="AG111" s="65"/>
      <c r="AH111" s="65"/>
      <c r="AI111" s="65"/>
      <c r="AJ111" s="80" t="s">
        <v>115</v>
      </c>
      <c r="AK111" s="79">
        <f>SUM(AK112:AK121)</f>
        <v>0</v>
      </c>
      <c r="AL111" s="79">
        <f>SUM(AL112:AL121)</f>
        <v>0</v>
      </c>
      <c r="AM111" s="65"/>
      <c r="AN111" s="65"/>
      <c r="AO111" s="65"/>
      <c r="AP111" s="65"/>
      <c r="AQ111" s="80" t="s">
        <v>115</v>
      </c>
      <c r="AR111" s="79">
        <f>SUM(AR112:AR121)</f>
        <v>0</v>
      </c>
      <c r="AS111" s="79">
        <f>SUM(AS112:AS121)</f>
        <v>0</v>
      </c>
      <c r="AT111" s="65"/>
      <c r="AU111" s="65"/>
      <c r="AV111" s="65"/>
      <c r="AW111" s="65"/>
      <c r="AX111" s="80" t="s">
        <v>115</v>
      </c>
      <c r="AY111" s="79">
        <f>SUM(AY112:AY121)</f>
        <v>30.209999999999983</v>
      </c>
      <c r="AZ111" s="79">
        <f>SUM(AZ112:AZ121)</f>
        <v>151049999.99999991</v>
      </c>
      <c r="BA111" s="65"/>
      <c r="BB111" s="308"/>
      <c r="BC111" s="264"/>
      <c r="BD111" s="65"/>
      <c r="BE111" s="65"/>
      <c r="BF111" s="65"/>
      <c r="BG111" s="80" t="s">
        <v>115</v>
      </c>
      <c r="BH111" s="79">
        <f>SUM(BH112:BH121)</f>
        <v>0</v>
      </c>
      <c r="BI111" s="79">
        <f>SUM(BI112:BI121)</f>
        <v>0</v>
      </c>
      <c r="BJ111" s="65"/>
      <c r="BK111" s="65"/>
      <c r="BL111" s="65"/>
      <c r="BM111" s="65"/>
      <c r="BN111" s="80" t="s">
        <v>115</v>
      </c>
      <c r="BO111" s="79">
        <f>SUM(BO112:BO121)</f>
        <v>0</v>
      </c>
      <c r="BP111" s="79">
        <f>SUM(BP112:BP121)</f>
        <v>0</v>
      </c>
      <c r="BQ111" s="65"/>
      <c r="BR111" s="65"/>
      <c r="BS111" s="65"/>
      <c r="BT111" s="65"/>
      <c r="BU111" s="80" t="s">
        <v>115</v>
      </c>
      <c r="BV111" s="79">
        <f>SUM(BV112:BV121)</f>
        <v>7</v>
      </c>
      <c r="BW111" s="79">
        <f>SUM(BW112:BW121)</f>
        <v>170000000</v>
      </c>
      <c r="BX111" s="65"/>
      <c r="BY111" s="308"/>
      <c r="BZ111" s="264"/>
      <c r="CA111" s="65"/>
      <c r="CB111" s="65"/>
      <c r="CC111" s="65"/>
      <c r="CD111" s="80" t="s">
        <v>115</v>
      </c>
      <c r="CE111" s="79">
        <f>SUM(CE112:CE121)</f>
        <v>0</v>
      </c>
      <c r="CF111" s="79">
        <f>SUM(CF112:CF121)</f>
        <v>0</v>
      </c>
      <c r="CG111" s="65"/>
      <c r="CH111" s="65"/>
      <c r="CI111" s="65"/>
      <c r="CJ111" s="65"/>
      <c r="CK111" s="80" t="s">
        <v>115</v>
      </c>
      <c r="CL111" s="79">
        <f>SUM(CL112:CL121)</f>
        <v>0</v>
      </c>
      <c r="CM111" s="79">
        <f>SUM(CM112:CM121)</f>
        <v>0</v>
      </c>
      <c r="CN111" s="65"/>
      <c r="CO111" s="65"/>
      <c r="CP111" s="65"/>
      <c r="CQ111" s="65"/>
      <c r="CR111" s="80" t="s">
        <v>115</v>
      </c>
      <c r="CS111" s="79">
        <f>SUM(CS112:CS121)</f>
        <v>6.089999999999975</v>
      </c>
      <c r="CT111" s="79">
        <f>SUM(CT112:CT121)</f>
        <v>24359999.999999899</v>
      </c>
      <c r="CU111" s="65"/>
      <c r="CV111" s="308"/>
      <c r="CW111" s="264"/>
      <c r="CX111" s="65"/>
      <c r="CY111" s="65"/>
      <c r="CZ111" s="65"/>
      <c r="DA111" s="80" t="s">
        <v>115</v>
      </c>
      <c r="DB111" s="79">
        <f>SUM(DB112:DB121)</f>
        <v>0</v>
      </c>
      <c r="DC111" s="79">
        <f>SUM(DC112:DC121)</f>
        <v>0</v>
      </c>
      <c r="DD111" s="65"/>
      <c r="DE111" s="65"/>
      <c r="DF111" s="65"/>
      <c r="DG111" s="65"/>
      <c r="DH111" s="80" t="s">
        <v>115</v>
      </c>
      <c r="DI111" s="79">
        <f>SUM(DI112:DI121)</f>
        <v>0</v>
      </c>
      <c r="DJ111" s="79">
        <f>SUM(DJ112:DJ121)</f>
        <v>0</v>
      </c>
      <c r="DK111" s="65"/>
      <c r="DL111" s="65"/>
      <c r="DM111" s="65"/>
      <c r="DN111" s="65"/>
      <c r="DO111" s="80" t="s">
        <v>115</v>
      </c>
      <c r="DP111" s="79">
        <f>SUM(DP112:DP121)</f>
        <v>20.631999999999948</v>
      </c>
      <c r="DQ111" s="79">
        <f>SUM(DQ112:DQ121)</f>
        <v>41263999.999999896</v>
      </c>
      <c r="DR111" s="65"/>
      <c r="DS111" s="308"/>
      <c r="DT111" s="264"/>
      <c r="DU111" s="65"/>
      <c r="DV111" s="65"/>
      <c r="DW111" s="65"/>
      <c r="DX111" s="80" t="s">
        <v>115</v>
      </c>
      <c r="DY111" s="79">
        <f>SUM(DY112:DY121)</f>
        <v>0</v>
      </c>
      <c r="DZ111" s="79">
        <f>SUM(DZ112:DZ121)</f>
        <v>0</v>
      </c>
      <c r="EA111" s="65"/>
      <c r="EB111" s="65"/>
      <c r="EC111" s="65"/>
      <c r="ED111" s="65"/>
      <c r="EE111" s="80" t="s">
        <v>115</v>
      </c>
      <c r="EF111" s="79">
        <f>SUM(EF112:EF121)</f>
        <v>0</v>
      </c>
      <c r="EG111" s="79">
        <f>SUM(EG112:EG121)</f>
        <v>0</v>
      </c>
      <c r="EH111" s="65"/>
      <c r="EI111" s="65"/>
      <c r="EJ111" s="65"/>
      <c r="EK111" s="65"/>
      <c r="EL111" s="80" t="s">
        <v>115</v>
      </c>
      <c r="EM111" s="79">
        <f>SUM(EM112:EM121)</f>
        <v>0</v>
      </c>
      <c r="EN111" s="79">
        <f>SUM(EN112:EN121)</f>
        <v>0</v>
      </c>
      <c r="EO111" s="65"/>
      <c r="EP111" s="308"/>
      <c r="EQ111" s="393"/>
    </row>
    <row r="112" spans="1:147" ht="15">
      <c r="A112" s="8" t="s">
        <v>33</v>
      </c>
      <c r="B112" s="8" t="s">
        <v>18</v>
      </c>
      <c r="C112" s="8">
        <v>1</v>
      </c>
      <c r="D112" s="199">
        <v>414</v>
      </c>
      <c r="E112" s="118" t="s">
        <v>185</v>
      </c>
      <c r="F112" s="118" t="s">
        <v>108</v>
      </c>
      <c r="G112" s="118" t="s">
        <v>335</v>
      </c>
      <c r="H112" s="307" t="s">
        <v>188</v>
      </c>
      <c r="I112" s="127"/>
      <c r="J112" s="57"/>
      <c r="K112" s="57"/>
      <c r="L112" s="57"/>
      <c r="M112" s="57"/>
      <c r="N112" s="57"/>
      <c r="O112" s="57"/>
      <c r="P112" s="57"/>
      <c r="Q112" s="57"/>
      <c r="R112" s="57"/>
      <c r="S112" s="57"/>
      <c r="T112" s="57"/>
      <c r="U112" s="57"/>
      <c r="V112" s="57"/>
      <c r="W112" s="51" t="s">
        <v>330</v>
      </c>
      <c r="X112" s="51">
        <v>409.4</v>
      </c>
      <c r="Y112" s="51">
        <v>410.56</v>
      </c>
      <c r="Z112" s="51">
        <f>Y112-X112</f>
        <v>1.160000000000025</v>
      </c>
      <c r="AA112" s="52">
        <v>100</v>
      </c>
      <c r="AB112" s="52">
        <f t="shared" ref="AB112:AB113" si="44">Z112*AA112/100</f>
        <v>1.160000000000025</v>
      </c>
      <c r="AC112" s="155">
        <f>AB112*AUXILIAR!$B$50</f>
        <v>3480000.000000075</v>
      </c>
      <c r="AD112" s="57"/>
      <c r="AE112" s="380"/>
      <c r="AF112" s="127"/>
      <c r="AG112" s="57"/>
      <c r="AH112" s="57"/>
      <c r="AI112" s="57"/>
      <c r="AJ112" s="57"/>
      <c r="AK112" s="57"/>
      <c r="AL112" s="57"/>
      <c r="AM112" s="57"/>
      <c r="AN112" s="57"/>
      <c r="AO112" s="57"/>
      <c r="AP112" s="57"/>
      <c r="AQ112" s="57"/>
      <c r="AR112" s="57"/>
      <c r="AS112" s="57"/>
      <c r="AT112" s="51" t="s">
        <v>324</v>
      </c>
      <c r="AU112" s="51">
        <v>409.3</v>
      </c>
      <c r="AV112" s="51">
        <v>439.51</v>
      </c>
      <c r="AW112" s="51">
        <f>AV112-AU112</f>
        <v>30.20999999999998</v>
      </c>
      <c r="AX112" s="51">
        <v>100</v>
      </c>
      <c r="AY112" s="52">
        <f t="shared" ref="AY112" si="45">AW112*AX112/100</f>
        <v>30.209999999999983</v>
      </c>
      <c r="AZ112" s="155">
        <f>AY112*AUXILIAR!$B$53</f>
        <v>151049999.99999991</v>
      </c>
      <c r="BA112" s="57"/>
      <c r="BB112" s="380"/>
      <c r="BC112" s="127"/>
      <c r="BD112" s="57"/>
      <c r="BE112" s="57"/>
      <c r="BF112" s="57"/>
      <c r="BG112" s="57"/>
      <c r="BH112" s="57"/>
      <c r="BI112" s="57"/>
      <c r="BJ112" s="57"/>
      <c r="BK112" s="57"/>
      <c r="BL112" s="57"/>
      <c r="BM112" s="57"/>
      <c r="BN112" s="57"/>
      <c r="BO112" s="57"/>
      <c r="BP112" s="57"/>
      <c r="BQ112" s="51" t="s">
        <v>333</v>
      </c>
      <c r="BR112" s="51">
        <v>389.4</v>
      </c>
      <c r="BS112" s="51">
        <v>389.4</v>
      </c>
      <c r="BT112" s="51">
        <v>1</v>
      </c>
      <c r="BU112" s="51">
        <v>100</v>
      </c>
      <c r="BV112" s="52">
        <f>BT112*BU112/100</f>
        <v>1</v>
      </c>
      <c r="BW112" s="155">
        <f>BV112*AUXILIAR!$B$57</f>
        <v>20000000</v>
      </c>
      <c r="BX112" s="57"/>
      <c r="BY112" s="380"/>
      <c r="BZ112" s="127"/>
      <c r="CA112" s="57"/>
      <c r="CB112" s="57"/>
      <c r="CC112" s="57"/>
      <c r="CD112" s="57"/>
      <c r="CE112" s="57"/>
      <c r="CF112" s="57"/>
      <c r="CG112" s="57"/>
      <c r="CH112" s="57"/>
      <c r="CI112" s="57"/>
      <c r="CJ112" s="57"/>
      <c r="CK112" s="57"/>
      <c r="CL112" s="57"/>
      <c r="CM112" s="57"/>
      <c r="CN112" s="51" t="s">
        <v>325</v>
      </c>
      <c r="CO112" s="51">
        <v>389.37400000000002</v>
      </c>
      <c r="CP112" s="51">
        <v>395.464</v>
      </c>
      <c r="CQ112" s="51">
        <f>CP112-CO112</f>
        <v>6.089999999999975</v>
      </c>
      <c r="CR112" s="51">
        <v>100</v>
      </c>
      <c r="CS112" s="52">
        <f>CQ112*CR112/100</f>
        <v>6.089999999999975</v>
      </c>
      <c r="CT112" s="155">
        <f>CS112*AUXILIAR!$B$64</f>
        <v>24359999.999999899</v>
      </c>
      <c r="CU112" s="57"/>
      <c r="CV112" s="380"/>
      <c r="CW112" s="127"/>
      <c r="CX112" s="57"/>
      <c r="CY112" s="57"/>
      <c r="CZ112" s="57"/>
      <c r="DA112" s="57"/>
      <c r="DB112" s="57"/>
      <c r="DC112" s="57"/>
      <c r="DD112" s="57"/>
      <c r="DE112" s="57"/>
      <c r="DF112" s="57"/>
      <c r="DG112" s="57"/>
      <c r="DH112" s="57"/>
      <c r="DI112" s="57"/>
      <c r="DJ112" s="57"/>
      <c r="DK112" s="51" t="s">
        <v>328</v>
      </c>
      <c r="DL112" s="51">
        <v>395.89</v>
      </c>
      <c r="DM112" s="51">
        <v>398.04</v>
      </c>
      <c r="DN112" s="51">
        <f t="shared" ref="DN112:DN121" si="46">DM112-DL112</f>
        <v>2.1500000000000341</v>
      </c>
      <c r="DO112" s="51">
        <v>100</v>
      </c>
      <c r="DP112" s="52">
        <f t="shared" ref="DP112:DP121" si="47">DN112*DO112/100</f>
        <v>2.1500000000000341</v>
      </c>
      <c r="DQ112" s="155">
        <f>DP112*AUXILIAR!$B$67</f>
        <v>4300000.000000068</v>
      </c>
      <c r="DR112" s="57"/>
      <c r="DS112" s="380"/>
      <c r="DT112" s="127"/>
      <c r="DU112" s="57"/>
      <c r="DV112" s="57"/>
      <c r="DW112" s="57"/>
      <c r="DX112" s="57"/>
      <c r="DY112" s="57"/>
      <c r="DZ112" s="57"/>
      <c r="EA112" s="57"/>
      <c r="EB112" s="57"/>
      <c r="EC112" s="57"/>
      <c r="ED112" s="57"/>
      <c r="EE112" s="57"/>
      <c r="EF112" s="57"/>
      <c r="EG112" s="57"/>
      <c r="EH112" s="57"/>
      <c r="EI112" s="57"/>
      <c r="EJ112" s="57"/>
      <c r="EK112" s="57"/>
      <c r="EL112" s="57"/>
      <c r="EM112" s="57"/>
      <c r="EN112" s="57"/>
      <c r="EO112" s="57"/>
      <c r="EP112" s="380"/>
      <c r="EQ112" s="333"/>
    </row>
    <row r="113" spans="1:147" ht="15">
      <c r="A113" s="8" t="s">
        <v>33</v>
      </c>
      <c r="B113" s="8" t="s">
        <v>18</v>
      </c>
      <c r="C113" s="8">
        <v>1</v>
      </c>
      <c r="D113" s="199">
        <v>414</v>
      </c>
      <c r="E113" s="118" t="s">
        <v>185</v>
      </c>
      <c r="F113" s="118" t="s">
        <v>108</v>
      </c>
      <c r="G113" s="118" t="s">
        <v>335</v>
      </c>
      <c r="H113" s="307" t="s">
        <v>188</v>
      </c>
      <c r="I113" s="127"/>
      <c r="J113" s="57"/>
      <c r="K113" s="57"/>
      <c r="L113" s="57"/>
      <c r="M113" s="57"/>
      <c r="N113" s="57"/>
      <c r="O113" s="57"/>
      <c r="P113" s="57"/>
      <c r="Q113" s="57"/>
      <c r="R113" s="57"/>
      <c r="S113" s="57"/>
      <c r="T113" s="57"/>
      <c r="U113" s="57"/>
      <c r="V113" s="57"/>
      <c r="W113" s="51" t="s">
        <v>331</v>
      </c>
      <c r="X113" s="51">
        <v>409.5</v>
      </c>
      <c r="Y113" s="51">
        <v>410.6</v>
      </c>
      <c r="Z113" s="51">
        <f>Y113-X113</f>
        <v>1.1000000000000227</v>
      </c>
      <c r="AA113" s="52">
        <v>100</v>
      </c>
      <c r="AB113" s="52">
        <f t="shared" si="44"/>
        <v>1.1000000000000227</v>
      </c>
      <c r="AC113" s="155">
        <f>AB113*AUXILIAR!$B$50</f>
        <v>3300000.000000068</v>
      </c>
      <c r="AD113" s="57"/>
      <c r="AE113" s="380"/>
      <c r="AF113" s="127"/>
      <c r="AG113" s="57"/>
      <c r="AH113" s="57"/>
      <c r="AI113" s="57"/>
      <c r="AJ113" s="57"/>
      <c r="AK113" s="57"/>
      <c r="AL113" s="57"/>
      <c r="AM113" s="57"/>
      <c r="AN113" s="57"/>
      <c r="AO113" s="57"/>
      <c r="AP113" s="57"/>
      <c r="AQ113" s="57"/>
      <c r="AR113" s="57"/>
      <c r="AS113" s="57"/>
      <c r="AT113" s="57"/>
      <c r="AU113" s="57"/>
      <c r="AV113" s="57"/>
      <c r="AW113" s="57"/>
      <c r="AX113" s="57"/>
      <c r="AY113" s="56"/>
      <c r="AZ113" s="57"/>
      <c r="BA113" s="57"/>
      <c r="BB113" s="380"/>
      <c r="BC113" s="127"/>
      <c r="BD113" s="57"/>
      <c r="BE113" s="57"/>
      <c r="BF113" s="57"/>
      <c r="BG113" s="57"/>
      <c r="BH113" s="57"/>
      <c r="BI113" s="57"/>
      <c r="BJ113" s="57"/>
      <c r="BK113" s="57"/>
      <c r="BL113" s="57"/>
      <c r="BM113" s="57"/>
      <c r="BN113" s="57"/>
      <c r="BO113" s="57"/>
      <c r="BP113" s="57"/>
      <c r="BQ113" s="51" t="s">
        <v>333</v>
      </c>
      <c r="BR113" s="51">
        <v>395.88</v>
      </c>
      <c r="BS113" s="51">
        <v>395.88</v>
      </c>
      <c r="BT113" s="51">
        <v>1</v>
      </c>
      <c r="BU113" s="51">
        <v>100</v>
      </c>
      <c r="BV113" s="52">
        <f t="shared" ref="BV113:BV118" si="48">BT113*BU113/100</f>
        <v>1</v>
      </c>
      <c r="BW113" s="155">
        <f>BV113*AUXILIAR!$B$57</f>
        <v>20000000</v>
      </c>
      <c r="BX113" s="57"/>
      <c r="BY113" s="380"/>
      <c r="BZ113" s="127"/>
      <c r="CA113" s="57"/>
      <c r="CB113" s="57"/>
      <c r="CC113" s="57"/>
      <c r="CD113" s="57"/>
      <c r="CE113" s="57"/>
      <c r="CF113" s="57"/>
      <c r="CG113" s="57"/>
      <c r="CH113" s="57"/>
      <c r="CI113" s="57"/>
      <c r="CJ113" s="57"/>
      <c r="CK113" s="57"/>
      <c r="CL113" s="57"/>
      <c r="CM113" s="57"/>
      <c r="CN113" s="57"/>
      <c r="CO113" s="57"/>
      <c r="CP113" s="57"/>
      <c r="CQ113" s="57"/>
      <c r="CR113" s="57"/>
      <c r="CS113" s="56"/>
      <c r="CT113" s="57"/>
      <c r="CU113" s="57"/>
      <c r="CV113" s="380"/>
      <c r="CW113" s="127"/>
      <c r="CX113" s="57"/>
      <c r="CY113" s="57"/>
      <c r="CZ113" s="57"/>
      <c r="DA113" s="57"/>
      <c r="DB113" s="57"/>
      <c r="DC113" s="57"/>
      <c r="DD113" s="57"/>
      <c r="DE113" s="57"/>
      <c r="DF113" s="57"/>
      <c r="DG113" s="57"/>
      <c r="DH113" s="57"/>
      <c r="DI113" s="57"/>
      <c r="DJ113" s="57"/>
      <c r="DK113" s="51" t="s">
        <v>329</v>
      </c>
      <c r="DL113" s="51">
        <v>398.01600000000002</v>
      </c>
      <c r="DM113" s="51">
        <v>399.25</v>
      </c>
      <c r="DN113" s="51">
        <f t="shared" si="46"/>
        <v>1.2339999999999804</v>
      </c>
      <c r="DO113" s="51">
        <v>100</v>
      </c>
      <c r="DP113" s="52">
        <f t="shared" si="47"/>
        <v>1.2339999999999804</v>
      </c>
      <c r="DQ113" s="155">
        <f>DP113*AUXILIAR!$B$67</f>
        <v>2467999.9999999609</v>
      </c>
      <c r="DR113" s="57"/>
      <c r="DS113" s="380"/>
      <c r="DT113" s="127"/>
      <c r="DU113" s="57"/>
      <c r="DV113" s="57"/>
      <c r="DW113" s="57"/>
      <c r="DX113" s="57"/>
      <c r="DY113" s="57"/>
      <c r="DZ113" s="57"/>
      <c r="EA113" s="57"/>
      <c r="EB113" s="57"/>
      <c r="EC113" s="57"/>
      <c r="ED113" s="57"/>
      <c r="EE113" s="57"/>
      <c r="EF113" s="57"/>
      <c r="EG113" s="57"/>
      <c r="EH113" s="57"/>
      <c r="EI113" s="57"/>
      <c r="EJ113" s="57"/>
      <c r="EK113" s="57"/>
      <c r="EL113" s="57"/>
      <c r="EM113" s="57"/>
      <c r="EN113" s="57"/>
      <c r="EO113" s="57"/>
      <c r="EP113" s="380"/>
      <c r="EQ113" s="333"/>
    </row>
    <row r="114" spans="1:147" ht="15">
      <c r="A114" s="8" t="s">
        <v>33</v>
      </c>
      <c r="B114" s="8" t="s">
        <v>18</v>
      </c>
      <c r="C114" s="8">
        <v>1</v>
      </c>
      <c r="D114" s="199">
        <v>414</v>
      </c>
      <c r="E114" s="118" t="s">
        <v>185</v>
      </c>
      <c r="F114" s="118" t="s">
        <v>108</v>
      </c>
      <c r="G114" s="118" t="s">
        <v>335</v>
      </c>
      <c r="H114" s="307" t="s">
        <v>188</v>
      </c>
      <c r="I114" s="127"/>
      <c r="J114" s="57"/>
      <c r="K114" s="57"/>
      <c r="L114" s="57"/>
      <c r="M114" s="57"/>
      <c r="N114" s="57"/>
      <c r="O114" s="57"/>
      <c r="P114" s="57"/>
      <c r="Q114" s="57"/>
      <c r="R114" s="57"/>
      <c r="S114" s="57"/>
      <c r="T114" s="57"/>
      <c r="U114" s="57"/>
      <c r="V114" s="57"/>
      <c r="W114" s="51" t="s">
        <v>330</v>
      </c>
      <c r="X114" s="51">
        <v>435.35500000000002</v>
      </c>
      <c r="Y114" s="51">
        <v>435.976</v>
      </c>
      <c r="Z114" s="51">
        <f>Y114-X114</f>
        <v>0.6209999999999809</v>
      </c>
      <c r="AA114" s="52">
        <v>100</v>
      </c>
      <c r="AB114" s="52">
        <f>Z114*AA114/100</f>
        <v>0.6209999999999809</v>
      </c>
      <c r="AC114" s="155">
        <f>AB114*AUXILIAR!$B$50</f>
        <v>1862999.9999999427</v>
      </c>
      <c r="AD114" s="57"/>
      <c r="AE114" s="380"/>
      <c r="AF114" s="127"/>
      <c r="AG114" s="57"/>
      <c r="AH114" s="57"/>
      <c r="AI114" s="57"/>
      <c r="AJ114" s="57"/>
      <c r="AK114" s="57"/>
      <c r="AL114" s="57"/>
      <c r="AM114" s="57"/>
      <c r="AN114" s="57"/>
      <c r="AO114" s="57"/>
      <c r="AP114" s="57"/>
      <c r="AQ114" s="57"/>
      <c r="AR114" s="57"/>
      <c r="AS114" s="57"/>
      <c r="AT114" s="57"/>
      <c r="AU114" s="57"/>
      <c r="AV114" s="57"/>
      <c r="AW114" s="57"/>
      <c r="AX114" s="57"/>
      <c r="AY114" s="56"/>
      <c r="AZ114" s="57"/>
      <c r="BA114" s="57"/>
      <c r="BB114" s="380"/>
      <c r="BC114" s="127"/>
      <c r="BD114" s="57"/>
      <c r="BE114" s="57"/>
      <c r="BF114" s="57"/>
      <c r="BG114" s="57"/>
      <c r="BH114" s="57"/>
      <c r="BI114" s="57"/>
      <c r="BJ114" s="57"/>
      <c r="BK114" s="57"/>
      <c r="BL114" s="57"/>
      <c r="BM114" s="57"/>
      <c r="BN114" s="57"/>
      <c r="BO114" s="57"/>
      <c r="BP114" s="57"/>
      <c r="BQ114" s="51" t="s">
        <v>333</v>
      </c>
      <c r="BR114" s="51">
        <v>410.56</v>
      </c>
      <c r="BS114" s="51">
        <v>410.56</v>
      </c>
      <c r="BT114" s="51">
        <v>1</v>
      </c>
      <c r="BU114" s="51">
        <v>100</v>
      </c>
      <c r="BV114" s="52">
        <f t="shared" si="48"/>
        <v>1</v>
      </c>
      <c r="BW114" s="155">
        <f>BV114*AUXILIAR!$B$57</f>
        <v>20000000</v>
      </c>
      <c r="BX114" s="57"/>
      <c r="BY114" s="380"/>
      <c r="BZ114" s="127"/>
      <c r="CA114" s="57"/>
      <c r="CB114" s="57"/>
      <c r="CC114" s="57"/>
      <c r="CD114" s="57"/>
      <c r="CE114" s="57"/>
      <c r="CF114" s="57"/>
      <c r="CG114" s="57"/>
      <c r="CH114" s="57"/>
      <c r="CI114" s="57"/>
      <c r="CJ114" s="57"/>
      <c r="CK114" s="57"/>
      <c r="CL114" s="57"/>
      <c r="CM114" s="57"/>
      <c r="CN114" s="57"/>
      <c r="CO114" s="57"/>
      <c r="CP114" s="57"/>
      <c r="CQ114" s="57"/>
      <c r="CR114" s="57"/>
      <c r="CS114" s="56"/>
      <c r="CT114" s="57"/>
      <c r="CU114" s="57"/>
      <c r="CV114" s="380"/>
      <c r="CW114" s="127"/>
      <c r="CX114" s="57"/>
      <c r="CY114" s="57"/>
      <c r="CZ114" s="57"/>
      <c r="DA114" s="57"/>
      <c r="DB114" s="57"/>
      <c r="DC114" s="57"/>
      <c r="DD114" s="57"/>
      <c r="DE114" s="57"/>
      <c r="DF114" s="57"/>
      <c r="DG114" s="57"/>
      <c r="DH114" s="57"/>
      <c r="DI114" s="57"/>
      <c r="DJ114" s="57"/>
      <c r="DK114" s="51" t="s">
        <v>328</v>
      </c>
      <c r="DL114" s="51">
        <v>401.65100000000001</v>
      </c>
      <c r="DM114" s="51">
        <v>404.89499999999998</v>
      </c>
      <c r="DN114" s="51">
        <f t="shared" si="46"/>
        <v>3.2439999999999714</v>
      </c>
      <c r="DO114" s="51">
        <v>100</v>
      </c>
      <c r="DP114" s="52">
        <f t="shared" si="47"/>
        <v>3.2439999999999714</v>
      </c>
      <c r="DQ114" s="155">
        <f>DP114*AUXILIAR!$B$67</f>
        <v>6487999.9999999423</v>
      </c>
      <c r="DR114" s="57"/>
      <c r="DS114" s="380"/>
      <c r="DT114" s="127"/>
      <c r="DU114" s="57"/>
      <c r="DV114" s="57"/>
      <c r="DW114" s="57"/>
      <c r="DX114" s="57"/>
      <c r="DY114" s="57"/>
      <c r="DZ114" s="57"/>
      <c r="EA114" s="57"/>
      <c r="EB114" s="57"/>
      <c r="EC114" s="57"/>
      <c r="ED114" s="57"/>
      <c r="EE114" s="57"/>
      <c r="EF114" s="57"/>
      <c r="EG114" s="57"/>
      <c r="EH114" s="57"/>
      <c r="EI114" s="57"/>
      <c r="EJ114" s="57"/>
      <c r="EK114" s="57"/>
      <c r="EL114" s="57"/>
      <c r="EM114" s="57"/>
      <c r="EN114" s="57"/>
      <c r="EO114" s="57"/>
      <c r="EP114" s="380"/>
      <c r="EQ114" s="333"/>
    </row>
    <row r="115" spans="1:147" ht="15">
      <c r="A115" s="8" t="s">
        <v>33</v>
      </c>
      <c r="B115" s="8" t="s">
        <v>18</v>
      </c>
      <c r="C115" s="8">
        <v>1</v>
      </c>
      <c r="D115" s="199">
        <v>414</v>
      </c>
      <c r="E115" s="118" t="s">
        <v>185</v>
      </c>
      <c r="F115" s="118" t="s">
        <v>108</v>
      </c>
      <c r="G115" s="118" t="s">
        <v>335</v>
      </c>
      <c r="H115" s="307" t="s">
        <v>188</v>
      </c>
      <c r="I115" s="127"/>
      <c r="J115" s="57"/>
      <c r="K115" s="57"/>
      <c r="L115" s="57"/>
      <c r="M115" s="57"/>
      <c r="N115" s="57"/>
      <c r="O115" s="57"/>
      <c r="P115" s="57"/>
      <c r="Q115" s="57"/>
      <c r="R115" s="57"/>
      <c r="S115" s="57"/>
      <c r="T115" s="57"/>
      <c r="U115" s="57"/>
      <c r="V115" s="57"/>
      <c r="W115" s="51" t="s">
        <v>331</v>
      </c>
      <c r="X115" s="51">
        <v>435.35599999999999</v>
      </c>
      <c r="Y115" s="51">
        <v>435.476</v>
      </c>
      <c r="Z115" s="51">
        <f>Y115-X115</f>
        <v>0.12000000000000455</v>
      </c>
      <c r="AA115" s="52">
        <v>100</v>
      </c>
      <c r="AB115" s="52">
        <f t="shared" ref="AB115:AB116" si="49">Z115*AA115/100</f>
        <v>0.12000000000000455</v>
      </c>
      <c r="AC115" s="155">
        <f>AB115*AUXILIAR!$B$50</f>
        <v>360000.00000001362</v>
      </c>
      <c r="AD115" s="57"/>
      <c r="AE115" s="380"/>
      <c r="AF115" s="127"/>
      <c r="AG115" s="57"/>
      <c r="AH115" s="57"/>
      <c r="AI115" s="57"/>
      <c r="AJ115" s="57"/>
      <c r="AK115" s="57"/>
      <c r="AL115" s="57"/>
      <c r="AM115" s="57"/>
      <c r="AN115" s="57"/>
      <c r="AO115" s="57"/>
      <c r="AP115" s="57"/>
      <c r="AQ115" s="57"/>
      <c r="AR115" s="57"/>
      <c r="AS115" s="57"/>
      <c r="AT115" s="57"/>
      <c r="AU115" s="57"/>
      <c r="AV115" s="57"/>
      <c r="AW115" s="57"/>
      <c r="AX115" s="57"/>
      <c r="AY115" s="56"/>
      <c r="AZ115" s="57"/>
      <c r="BA115" s="57"/>
      <c r="BB115" s="380"/>
      <c r="BC115" s="127"/>
      <c r="BD115" s="57"/>
      <c r="BE115" s="57"/>
      <c r="BF115" s="57"/>
      <c r="BG115" s="57"/>
      <c r="BH115" s="57"/>
      <c r="BI115" s="57"/>
      <c r="BJ115" s="57"/>
      <c r="BK115" s="57"/>
      <c r="BL115" s="57"/>
      <c r="BM115" s="57"/>
      <c r="BN115" s="57"/>
      <c r="BO115" s="57"/>
      <c r="BP115" s="57"/>
      <c r="BQ115" s="51" t="s">
        <v>333</v>
      </c>
      <c r="BR115" s="51">
        <v>436.6</v>
      </c>
      <c r="BS115" s="51">
        <v>436.6</v>
      </c>
      <c r="BT115" s="51">
        <v>1</v>
      </c>
      <c r="BU115" s="51">
        <v>100</v>
      </c>
      <c r="BV115" s="52">
        <f t="shared" si="48"/>
        <v>1</v>
      </c>
      <c r="BW115" s="155">
        <f>BV115*AUXILIAR!$B$57</f>
        <v>20000000</v>
      </c>
      <c r="BX115" s="57"/>
      <c r="BY115" s="380"/>
      <c r="BZ115" s="127"/>
      <c r="CA115" s="57"/>
      <c r="CB115" s="57"/>
      <c r="CC115" s="57"/>
      <c r="CD115" s="57"/>
      <c r="CE115" s="57"/>
      <c r="CF115" s="57"/>
      <c r="CG115" s="57"/>
      <c r="CH115" s="57"/>
      <c r="CI115" s="57"/>
      <c r="CJ115" s="57"/>
      <c r="CK115" s="57"/>
      <c r="CL115" s="57"/>
      <c r="CM115" s="57"/>
      <c r="CN115" s="57"/>
      <c r="CO115" s="57"/>
      <c r="CP115" s="57"/>
      <c r="CQ115" s="57"/>
      <c r="CR115" s="57"/>
      <c r="CS115" s="56"/>
      <c r="CT115" s="57"/>
      <c r="CU115" s="57"/>
      <c r="CV115" s="380"/>
      <c r="CW115" s="127"/>
      <c r="CX115" s="57"/>
      <c r="CY115" s="57"/>
      <c r="CZ115" s="57"/>
      <c r="DA115" s="57"/>
      <c r="DB115" s="57"/>
      <c r="DC115" s="57"/>
      <c r="DD115" s="57"/>
      <c r="DE115" s="57"/>
      <c r="DF115" s="57"/>
      <c r="DG115" s="57"/>
      <c r="DH115" s="57"/>
      <c r="DI115" s="57"/>
      <c r="DJ115" s="57"/>
      <c r="DK115" s="51" t="s">
        <v>329</v>
      </c>
      <c r="DL115" s="51">
        <v>404.48500000000001</v>
      </c>
      <c r="DM115" s="51">
        <v>405.79500000000002</v>
      </c>
      <c r="DN115" s="51">
        <f t="shared" si="46"/>
        <v>1.3100000000000023</v>
      </c>
      <c r="DO115" s="51">
        <v>100</v>
      </c>
      <c r="DP115" s="52">
        <f t="shared" si="47"/>
        <v>1.3100000000000023</v>
      </c>
      <c r="DQ115" s="155">
        <f>DP115*AUXILIAR!$B$67</f>
        <v>2620000.0000000047</v>
      </c>
      <c r="DR115" s="57"/>
      <c r="DS115" s="380"/>
      <c r="DT115" s="127"/>
      <c r="DU115" s="57"/>
      <c r="DV115" s="57"/>
      <c r="DW115" s="57"/>
      <c r="DX115" s="57"/>
      <c r="DY115" s="57"/>
      <c r="DZ115" s="57"/>
      <c r="EA115" s="57"/>
      <c r="EB115" s="57"/>
      <c r="EC115" s="57"/>
      <c r="ED115" s="57"/>
      <c r="EE115" s="57"/>
      <c r="EF115" s="57"/>
      <c r="EG115" s="57"/>
      <c r="EH115" s="57"/>
      <c r="EI115" s="57"/>
      <c r="EJ115" s="57"/>
      <c r="EK115" s="57"/>
      <c r="EL115" s="57"/>
      <c r="EM115" s="57"/>
      <c r="EN115" s="57"/>
      <c r="EO115" s="57"/>
      <c r="EP115" s="380"/>
      <c r="EQ115" s="333"/>
    </row>
    <row r="116" spans="1:147" ht="15">
      <c r="A116" s="8" t="s">
        <v>33</v>
      </c>
      <c r="B116" s="8" t="s">
        <v>18</v>
      </c>
      <c r="C116" s="8">
        <v>1</v>
      </c>
      <c r="D116" s="199">
        <v>414</v>
      </c>
      <c r="E116" s="118" t="s">
        <v>185</v>
      </c>
      <c r="F116" s="118" t="s">
        <v>108</v>
      </c>
      <c r="G116" s="118" t="s">
        <v>335</v>
      </c>
      <c r="H116" s="307" t="s">
        <v>188</v>
      </c>
      <c r="I116" s="127"/>
      <c r="J116" s="57"/>
      <c r="K116" s="57"/>
      <c r="L116" s="57"/>
      <c r="M116" s="57"/>
      <c r="N116" s="57"/>
      <c r="O116" s="57"/>
      <c r="P116" s="57"/>
      <c r="Q116" s="57"/>
      <c r="R116" s="57"/>
      <c r="S116" s="57"/>
      <c r="T116" s="57"/>
      <c r="U116" s="57"/>
      <c r="V116" s="57"/>
      <c r="W116" s="51" t="s">
        <v>331</v>
      </c>
      <c r="X116" s="51">
        <v>438.3</v>
      </c>
      <c r="Y116" s="51">
        <v>438.8</v>
      </c>
      <c r="Z116" s="51">
        <f>Y116-X116</f>
        <v>0.5</v>
      </c>
      <c r="AA116" s="52">
        <v>100</v>
      </c>
      <c r="AB116" s="52">
        <f t="shared" si="49"/>
        <v>0.5</v>
      </c>
      <c r="AC116" s="155">
        <f>AB116*AUXILIAR!$B$50</f>
        <v>1500000</v>
      </c>
      <c r="AD116" s="57"/>
      <c r="AE116" s="380"/>
      <c r="AF116" s="127"/>
      <c r="AG116" s="57"/>
      <c r="AH116" s="57"/>
      <c r="AI116" s="57"/>
      <c r="AJ116" s="57"/>
      <c r="AK116" s="57"/>
      <c r="AL116" s="57"/>
      <c r="AM116" s="57"/>
      <c r="AN116" s="57"/>
      <c r="AO116" s="57"/>
      <c r="AP116" s="57"/>
      <c r="AQ116" s="57"/>
      <c r="AR116" s="57"/>
      <c r="AS116" s="57"/>
      <c r="AT116" s="57"/>
      <c r="AU116" s="57"/>
      <c r="AV116" s="57"/>
      <c r="AW116" s="57"/>
      <c r="AX116" s="57"/>
      <c r="AY116" s="56"/>
      <c r="AZ116" s="57"/>
      <c r="BA116" s="57"/>
      <c r="BB116" s="380"/>
      <c r="BC116" s="127"/>
      <c r="BD116" s="57"/>
      <c r="BE116" s="57"/>
      <c r="BF116" s="57"/>
      <c r="BG116" s="57"/>
      <c r="BH116" s="57"/>
      <c r="BI116" s="57"/>
      <c r="BJ116" s="57"/>
      <c r="BK116" s="57"/>
      <c r="BL116" s="57"/>
      <c r="BM116" s="57"/>
      <c r="BN116" s="57"/>
      <c r="BO116" s="57"/>
      <c r="BP116" s="57"/>
      <c r="BQ116" s="51" t="s">
        <v>334</v>
      </c>
      <c r="BR116" s="51">
        <v>392.44</v>
      </c>
      <c r="BS116" s="51">
        <v>392.44</v>
      </c>
      <c r="BT116" s="51">
        <v>1</v>
      </c>
      <c r="BU116" s="51">
        <v>100</v>
      </c>
      <c r="BV116" s="52">
        <f t="shared" si="48"/>
        <v>1</v>
      </c>
      <c r="BW116" s="155">
        <f>BV116*AUXILIAR!$B$56</f>
        <v>30000000</v>
      </c>
      <c r="BX116" s="57"/>
      <c r="BY116" s="380"/>
      <c r="BZ116" s="127"/>
      <c r="CA116" s="57"/>
      <c r="CB116" s="57"/>
      <c r="CC116" s="57"/>
      <c r="CD116" s="57"/>
      <c r="CE116" s="57"/>
      <c r="CF116" s="57"/>
      <c r="CG116" s="57"/>
      <c r="CH116" s="57"/>
      <c r="CI116" s="57"/>
      <c r="CJ116" s="57"/>
      <c r="CK116" s="57"/>
      <c r="CL116" s="57"/>
      <c r="CM116" s="57"/>
      <c r="CN116" s="57"/>
      <c r="CO116" s="57"/>
      <c r="CP116" s="57"/>
      <c r="CQ116" s="57"/>
      <c r="CR116" s="57"/>
      <c r="CS116" s="56"/>
      <c r="CT116" s="57"/>
      <c r="CU116" s="57"/>
      <c r="CV116" s="380"/>
      <c r="CW116" s="127"/>
      <c r="CX116" s="57"/>
      <c r="CY116" s="57"/>
      <c r="CZ116" s="57"/>
      <c r="DA116" s="57"/>
      <c r="DB116" s="57"/>
      <c r="DC116" s="57"/>
      <c r="DD116" s="57"/>
      <c r="DE116" s="57"/>
      <c r="DF116" s="57"/>
      <c r="DG116" s="57"/>
      <c r="DH116" s="57"/>
      <c r="DI116" s="57"/>
      <c r="DJ116" s="57"/>
      <c r="DK116" s="51" t="s">
        <v>328</v>
      </c>
      <c r="DL116" s="51">
        <v>406.67200000000003</v>
      </c>
      <c r="DM116" s="51">
        <v>409.05</v>
      </c>
      <c r="DN116" s="51">
        <f t="shared" si="46"/>
        <v>2.3779999999999859</v>
      </c>
      <c r="DO116" s="51">
        <v>100</v>
      </c>
      <c r="DP116" s="52">
        <f t="shared" si="47"/>
        <v>2.3779999999999859</v>
      </c>
      <c r="DQ116" s="155">
        <f>DP116*AUXILIAR!$B$67</f>
        <v>4755999.9999999721</v>
      </c>
      <c r="DR116" s="57"/>
      <c r="DS116" s="380"/>
      <c r="DT116" s="127"/>
      <c r="DU116" s="57"/>
      <c r="DV116" s="57"/>
      <c r="DW116" s="57"/>
      <c r="DX116" s="57"/>
      <c r="DY116" s="57"/>
      <c r="DZ116" s="57"/>
      <c r="EA116" s="57"/>
      <c r="EB116" s="57"/>
      <c r="EC116" s="57"/>
      <c r="ED116" s="57"/>
      <c r="EE116" s="57"/>
      <c r="EF116" s="57"/>
      <c r="EG116" s="57"/>
      <c r="EH116" s="57"/>
      <c r="EI116" s="57"/>
      <c r="EJ116" s="57"/>
      <c r="EK116" s="57"/>
      <c r="EL116" s="57"/>
      <c r="EM116" s="57"/>
      <c r="EN116" s="57"/>
      <c r="EO116" s="57"/>
      <c r="EP116" s="380"/>
      <c r="EQ116" s="333"/>
    </row>
    <row r="117" spans="1:147" ht="15">
      <c r="A117" s="8" t="s">
        <v>33</v>
      </c>
      <c r="B117" s="8" t="s">
        <v>18</v>
      </c>
      <c r="C117" s="8">
        <v>1</v>
      </c>
      <c r="D117" s="199">
        <v>414</v>
      </c>
      <c r="E117" s="118" t="s">
        <v>185</v>
      </c>
      <c r="F117" s="118" t="s">
        <v>108</v>
      </c>
      <c r="G117" s="118" t="s">
        <v>335</v>
      </c>
      <c r="H117" s="307" t="s">
        <v>188</v>
      </c>
      <c r="I117" s="127"/>
      <c r="J117" s="57"/>
      <c r="K117" s="57"/>
      <c r="L117" s="57"/>
      <c r="M117" s="57"/>
      <c r="N117" s="57"/>
      <c r="O117" s="57"/>
      <c r="P117" s="57"/>
      <c r="Q117" s="57"/>
      <c r="R117" s="57"/>
      <c r="S117" s="57"/>
      <c r="T117" s="57"/>
      <c r="U117" s="57"/>
      <c r="V117" s="57"/>
      <c r="W117" s="57"/>
      <c r="X117" s="57"/>
      <c r="Y117" s="57"/>
      <c r="Z117" s="57"/>
      <c r="AA117" s="57"/>
      <c r="AB117" s="56"/>
      <c r="AC117" s="57"/>
      <c r="AD117" s="57"/>
      <c r="AE117" s="380"/>
      <c r="AF117" s="127"/>
      <c r="AG117" s="57"/>
      <c r="AH117" s="57"/>
      <c r="AI117" s="57"/>
      <c r="AJ117" s="57"/>
      <c r="AK117" s="57"/>
      <c r="AL117" s="57"/>
      <c r="AM117" s="57"/>
      <c r="AN117" s="57"/>
      <c r="AO117" s="57"/>
      <c r="AP117" s="57"/>
      <c r="AQ117" s="57"/>
      <c r="AR117" s="57"/>
      <c r="AS117" s="57"/>
      <c r="AT117" s="57"/>
      <c r="AU117" s="57"/>
      <c r="AV117" s="57"/>
      <c r="AW117" s="57"/>
      <c r="AX117" s="57"/>
      <c r="AY117" s="56"/>
      <c r="AZ117" s="57"/>
      <c r="BA117" s="57"/>
      <c r="BB117" s="380"/>
      <c r="BC117" s="127"/>
      <c r="BD117" s="57"/>
      <c r="BE117" s="57"/>
      <c r="BF117" s="57"/>
      <c r="BG117" s="57"/>
      <c r="BH117" s="57"/>
      <c r="BI117" s="57"/>
      <c r="BJ117" s="57"/>
      <c r="BK117" s="57"/>
      <c r="BL117" s="57"/>
      <c r="BM117" s="57"/>
      <c r="BN117" s="57"/>
      <c r="BO117" s="57"/>
      <c r="BP117" s="57"/>
      <c r="BQ117" s="51" t="s">
        <v>334</v>
      </c>
      <c r="BR117" s="51">
        <v>409.34</v>
      </c>
      <c r="BS117" s="51">
        <v>409.34</v>
      </c>
      <c r="BT117" s="51">
        <v>1</v>
      </c>
      <c r="BU117" s="51">
        <v>100</v>
      </c>
      <c r="BV117" s="52">
        <f t="shared" si="48"/>
        <v>1</v>
      </c>
      <c r="BW117" s="155">
        <f>BV117*AUXILIAR!$B$56</f>
        <v>30000000</v>
      </c>
      <c r="BX117" s="57"/>
      <c r="BY117" s="380"/>
      <c r="BZ117" s="127"/>
      <c r="CA117" s="57"/>
      <c r="CB117" s="57"/>
      <c r="CC117" s="57"/>
      <c r="CD117" s="57"/>
      <c r="CE117" s="57"/>
      <c r="CF117" s="57"/>
      <c r="CG117" s="57"/>
      <c r="CH117" s="57"/>
      <c r="CI117" s="57"/>
      <c r="CJ117" s="57"/>
      <c r="CK117" s="57"/>
      <c r="CL117" s="57"/>
      <c r="CM117" s="57"/>
      <c r="CN117" s="57"/>
      <c r="CO117" s="57"/>
      <c r="CP117" s="57"/>
      <c r="CQ117" s="57"/>
      <c r="CR117" s="57"/>
      <c r="CS117" s="56"/>
      <c r="CT117" s="57"/>
      <c r="CU117" s="57"/>
      <c r="CV117" s="380"/>
      <c r="CW117" s="127"/>
      <c r="CX117" s="57"/>
      <c r="CY117" s="57"/>
      <c r="CZ117" s="57"/>
      <c r="DA117" s="57"/>
      <c r="DB117" s="57"/>
      <c r="DC117" s="57"/>
      <c r="DD117" s="57"/>
      <c r="DE117" s="57"/>
      <c r="DF117" s="57"/>
      <c r="DG117" s="57"/>
      <c r="DH117" s="57"/>
      <c r="DI117" s="57"/>
      <c r="DJ117" s="57"/>
      <c r="DK117" s="51" t="s">
        <v>328</v>
      </c>
      <c r="DL117" s="51">
        <v>395.89</v>
      </c>
      <c r="DM117" s="51">
        <v>398.04</v>
      </c>
      <c r="DN117" s="51">
        <f t="shared" si="46"/>
        <v>2.1500000000000341</v>
      </c>
      <c r="DO117" s="51">
        <v>100</v>
      </c>
      <c r="DP117" s="52">
        <f t="shared" si="47"/>
        <v>2.1500000000000341</v>
      </c>
      <c r="DQ117" s="155">
        <f>DP117*AUXILIAR!$B$67</f>
        <v>4300000.000000068</v>
      </c>
      <c r="DR117" s="57"/>
      <c r="DS117" s="380"/>
      <c r="DT117" s="127"/>
      <c r="DU117" s="57"/>
      <c r="DV117" s="57"/>
      <c r="DW117" s="57"/>
      <c r="DX117" s="57"/>
      <c r="DY117" s="57"/>
      <c r="DZ117" s="57"/>
      <c r="EA117" s="57"/>
      <c r="EB117" s="57"/>
      <c r="EC117" s="57"/>
      <c r="ED117" s="57"/>
      <c r="EE117" s="57"/>
      <c r="EF117" s="57"/>
      <c r="EG117" s="57"/>
      <c r="EH117" s="57"/>
      <c r="EI117" s="57"/>
      <c r="EJ117" s="57"/>
      <c r="EK117" s="57"/>
      <c r="EL117" s="57"/>
      <c r="EM117" s="57"/>
      <c r="EN117" s="57"/>
      <c r="EO117" s="57"/>
      <c r="EP117" s="380"/>
      <c r="EQ117" s="333"/>
    </row>
    <row r="118" spans="1:147" ht="15">
      <c r="A118" s="8" t="s">
        <v>33</v>
      </c>
      <c r="B118" s="8" t="s">
        <v>18</v>
      </c>
      <c r="C118" s="8">
        <v>1</v>
      </c>
      <c r="D118" s="199">
        <v>414</v>
      </c>
      <c r="E118" s="118" t="s">
        <v>185</v>
      </c>
      <c r="F118" s="118" t="s">
        <v>108</v>
      </c>
      <c r="G118" s="118" t="s">
        <v>335</v>
      </c>
      <c r="H118" s="307" t="s">
        <v>188</v>
      </c>
      <c r="I118" s="127"/>
      <c r="J118" s="57"/>
      <c r="K118" s="57"/>
      <c r="L118" s="57"/>
      <c r="M118" s="57"/>
      <c r="N118" s="57"/>
      <c r="O118" s="57"/>
      <c r="P118" s="57"/>
      <c r="Q118" s="57"/>
      <c r="R118" s="57"/>
      <c r="S118" s="57"/>
      <c r="T118" s="57"/>
      <c r="U118" s="57"/>
      <c r="V118" s="57"/>
      <c r="W118" s="57"/>
      <c r="X118" s="57"/>
      <c r="Y118" s="57"/>
      <c r="Z118" s="57"/>
      <c r="AA118" s="57"/>
      <c r="AB118" s="56"/>
      <c r="AC118" s="57"/>
      <c r="AD118" s="57"/>
      <c r="AE118" s="380"/>
      <c r="AF118" s="127"/>
      <c r="AG118" s="57"/>
      <c r="AH118" s="57"/>
      <c r="AI118" s="57"/>
      <c r="AJ118" s="57"/>
      <c r="AK118" s="57"/>
      <c r="AL118" s="57"/>
      <c r="AM118" s="57"/>
      <c r="AN118" s="57"/>
      <c r="AO118" s="57"/>
      <c r="AP118" s="57"/>
      <c r="AQ118" s="57"/>
      <c r="AR118" s="57"/>
      <c r="AS118" s="57"/>
      <c r="AT118" s="57"/>
      <c r="AU118" s="57"/>
      <c r="AV118" s="57"/>
      <c r="AW118" s="57"/>
      <c r="AX118" s="57"/>
      <c r="AY118" s="56"/>
      <c r="AZ118" s="57"/>
      <c r="BA118" s="57"/>
      <c r="BB118" s="380"/>
      <c r="BC118" s="127"/>
      <c r="BD118" s="57"/>
      <c r="BE118" s="57"/>
      <c r="BF118" s="57"/>
      <c r="BG118" s="57"/>
      <c r="BH118" s="57"/>
      <c r="BI118" s="57"/>
      <c r="BJ118" s="57"/>
      <c r="BK118" s="57"/>
      <c r="BL118" s="57"/>
      <c r="BM118" s="57"/>
      <c r="BN118" s="57"/>
      <c r="BO118" s="57"/>
      <c r="BP118" s="57"/>
      <c r="BQ118" s="51" t="s">
        <v>334</v>
      </c>
      <c r="BR118" s="51">
        <v>414.72</v>
      </c>
      <c r="BS118" s="51">
        <v>414.72</v>
      </c>
      <c r="BT118" s="51">
        <v>1</v>
      </c>
      <c r="BU118" s="51">
        <v>100</v>
      </c>
      <c r="BV118" s="52">
        <f t="shared" si="48"/>
        <v>1</v>
      </c>
      <c r="BW118" s="155">
        <f>BV118*AUXILIAR!$B$56</f>
        <v>30000000</v>
      </c>
      <c r="BX118" s="57"/>
      <c r="BY118" s="380"/>
      <c r="BZ118" s="127"/>
      <c r="CA118" s="57"/>
      <c r="CB118" s="57"/>
      <c r="CC118" s="57"/>
      <c r="CD118" s="57"/>
      <c r="CE118" s="57"/>
      <c r="CF118" s="57"/>
      <c r="CG118" s="57"/>
      <c r="CH118" s="57"/>
      <c r="CI118" s="57"/>
      <c r="CJ118" s="57"/>
      <c r="CK118" s="57"/>
      <c r="CL118" s="57"/>
      <c r="CM118" s="57"/>
      <c r="CN118" s="57"/>
      <c r="CO118" s="57"/>
      <c r="CP118" s="57"/>
      <c r="CQ118" s="57"/>
      <c r="CR118" s="57"/>
      <c r="CS118" s="56"/>
      <c r="CT118" s="57"/>
      <c r="CU118" s="57"/>
      <c r="CV118" s="380"/>
      <c r="CW118" s="127"/>
      <c r="CX118" s="57"/>
      <c r="CY118" s="57"/>
      <c r="CZ118" s="57"/>
      <c r="DA118" s="57"/>
      <c r="DB118" s="57"/>
      <c r="DC118" s="57"/>
      <c r="DD118" s="57"/>
      <c r="DE118" s="57"/>
      <c r="DF118" s="57"/>
      <c r="DG118" s="57"/>
      <c r="DH118" s="57"/>
      <c r="DI118" s="57"/>
      <c r="DJ118" s="57"/>
      <c r="DK118" s="51" t="s">
        <v>329</v>
      </c>
      <c r="DL118" s="51">
        <v>398.01600000000002</v>
      </c>
      <c r="DM118" s="51">
        <v>399.25</v>
      </c>
      <c r="DN118" s="51">
        <f t="shared" si="46"/>
        <v>1.2339999999999804</v>
      </c>
      <c r="DO118" s="51">
        <v>100</v>
      </c>
      <c r="DP118" s="52">
        <f t="shared" si="47"/>
        <v>1.2339999999999804</v>
      </c>
      <c r="DQ118" s="155">
        <f>DP118*AUXILIAR!$B$67</f>
        <v>2467999.9999999609</v>
      </c>
      <c r="DR118" s="57"/>
      <c r="DS118" s="380"/>
      <c r="DT118" s="127"/>
      <c r="DU118" s="57"/>
      <c r="DV118" s="57"/>
      <c r="DW118" s="57"/>
      <c r="DX118" s="57"/>
      <c r="DY118" s="57"/>
      <c r="DZ118" s="57"/>
      <c r="EA118" s="57"/>
      <c r="EB118" s="57"/>
      <c r="EC118" s="57"/>
      <c r="ED118" s="57"/>
      <c r="EE118" s="57"/>
      <c r="EF118" s="57"/>
      <c r="EG118" s="57"/>
      <c r="EH118" s="57"/>
      <c r="EI118" s="57"/>
      <c r="EJ118" s="57"/>
      <c r="EK118" s="57"/>
      <c r="EL118" s="57"/>
      <c r="EM118" s="57"/>
      <c r="EN118" s="57"/>
      <c r="EO118" s="57"/>
      <c r="EP118" s="380"/>
      <c r="EQ118" s="333"/>
    </row>
    <row r="119" spans="1:147" ht="15">
      <c r="A119" s="8" t="s">
        <v>33</v>
      </c>
      <c r="B119" s="8" t="s">
        <v>18</v>
      </c>
      <c r="C119" s="8">
        <v>1</v>
      </c>
      <c r="D119" s="199">
        <v>414</v>
      </c>
      <c r="E119" s="118" t="s">
        <v>185</v>
      </c>
      <c r="F119" s="118" t="s">
        <v>108</v>
      </c>
      <c r="G119" s="118" t="s">
        <v>335</v>
      </c>
      <c r="H119" s="307" t="s">
        <v>188</v>
      </c>
      <c r="I119" s="127"/>
      <c r="J119" s="57"/>
      <c r="K119" s="57"/>
      <c r="L119" s="57"/>
      <c r="M119" s="57"/>
      <c r="N119" s="57"/>
      <c r="O119" s="57"/>
      <c r="P119" s="57"/>
      <c r="Q119" s="57"/>
      <c r="R119" s="57"/>
      <c r="S119" s="57"/>
      <c r="T119" s="57"/>
      <c r="U119" s="57"/>
      <c r="V119" s="57"/>
      <c r="W119" s="57"/>
      <c r="X119" s="57"/>
      <c r="Y119" s="57"/>
      <c r="Z119" s="57"/>
      <c r="AA119" s="57"/>
      <c r="AB119" s="56"/>
      <c r="AC119" s="57"/>
      <c r="AD119" s="57"/>
      <c r="AE119" s="380"/>
      <c r="AF119" s="127"/>
      <c r="AG119" s="57"/>
      <c r="AH119" s="57"/>
      <c r="AI119" s="57"/>
      <c r="AJ119" s="57"/>
      <c r="AK119" s="57"/>
      <c r="AL119" s="57"/>
      <c r="AM119" s="57"/>
      <c r="AN119" s="57"/>
      <c r="AO119" s="57"/>
      <c r="AP119" s="57"/>
      <c r="AQ119" s="57"/>
      <c r="AR119" s="57"/>
      <c r="AS119" s="57"/>
      <c r="AT119" s="57"/>
      <c r="AU119" s="57"/>
      <c r="AV119" s="57"/>
      <c r="AW119" s="57"/>
      <c r="AX119" s="57"/>
      <c r="AY119" s="56"/>
      <c r="AZ119" s="57"/>
      <c r="BA119" s="57"/>
      <c r="BB119" s="380"/>
      <c r="BC119" s="12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380"/>
      <c r="BZ119" s="127"/>
      <c r="CA119" s="57"/>
      <c r="CB119" s="57"/>
      <c r="CC119" s="57"/>
      <c r="CD119" s="57"/>
      <c r="CE119" s="57"/>
      <c r="CF119" s="57"/>
      <c r="CG119" s="57"/>
      <c r="CH119" s="57"/>
      <c r="CI119" s="57"/>
      <c r="CJ119" s="57"/>
      <c r="CK119" s="57"/>
      <c r="CL119" s="57"/>
      <c r="CM119" s="57"/>
      <c r="CN119" s="57"/>
      <c r="CO119" s="57"/>
      <c r="CP119" s="57"/>
      <c r="CQ119" s="57"/>
      <c r="CR119" s="57"/>
      <c r="CS119" s="56"/>
      <c r="CT119" s="57"/>
      <c r="CU119" s="57"/>
      <c r="CV119" s="380"/>
      <c r="CW119" s="127"/>
      <c r="CX119" s="57"/>
      <c r="CY119" s="57"/>
      <c r="CZ119" s="57"/>
      <c r="DA119" s="57"/>
      <c r="DB119" s="57"/>
      <c r="DC119" s="57"/>
      <c r="DD119" s="57"/>
      <c r="DE119" s="57"/>
      <c r="DF119" s="57"/>
      <c r="DG119" s="57"/>
      <c r="DH119" s="57"/>
      <c r="DI119" s="57"/>
      <c r="DJ119" s="57"/>
      <c r="DK119" s="51" t="s">
        <v>328</v>
      </c>
      <c r="DL119" s="51">
        <v>401.65100000000001</v>
      </c>
      <c r="DM119" s="51">
        <v>404.89499999999998</v>
      </c>
      <c r="DN119" s="51">
        <f t="shared" si="46"/>
        <v>3.2439999999999714</v>
      </c>
      <c r="DO119" s="51">
        <v>100</v>
      </c>
      <c r="DP119" s="52">
        <f t="shared" si="47"/>
        <v>3.2439999999999714</v>
      </c>
      <c r="DQ119" s="155">
        <f>DP119*AUXILIAR!$B$67</f>
        <v>6487999.9999999423</v>
      </c>
      <c r="DR119" s="57"/>
      <c r="DS119" s="380"/>
      <c r="DT119" s="127"/>
      <c r="DU119" s="57"/>
      <c r="DV119" s="57"/>
      <c r="DW119" s="57"/>
      <c r="DX119" s="57"/>
      <c r="DY119" s="57"/>
      <c r="DZ119" s="57"/>
      <c r="EA119" s="57"/>
      <c r="EB119" s="57"/>
      <c r="EC119" s="57"/>
      <c r="ED119" s="57"/>
      <c r="EE119" s="57"/>
      <c r="EF119" s="57"/>
      <c r="EG119" s="57"/>
      <c r="EH119" s="57"/>
      <c r="EI119" s="57"/>
      <c r="EJ119" s="57"/>
      <c r="EK119" s="57"/>
      <c r="EL119" s="57"/>
      <c r="EM119" s="57"/>
      <c r="EN119" s="57"/>
      <c r="EO119" s="57"/>
      <c r="EP119" s="380"/>
      <c r="EQ119" s="333"/>
    </row>
    <row r="120" spans="1:147" ht="15">
      <c r="A120" s="8" t="s">
        <v>33</v>
      </c>
      <c r="B120" s="8" t="s">
        <v>18</v>
      </c>
      <c r="C120" s="8">
        <v>1</v>
      </c>
      <c r="D120" s="199">
        <v>414</v>
      </c>
      <c r="E120" s="118" t="s">
        <v>185</v>
      </c>
      <c r="F120" s="118" t="s">
        <v>108</v>
      </c>
      <c r="G120" s="118" t="s">
        <v>335</v>
      </c>
      <c r="H120" s="307" t="s">
        <v>188</v>
      </c>
      <c r="I120" s="127"/>
      <c r="J120" s="57"/>
      <c r="K120" s="57"/>
      <c r="L120" s="57"/>
      <c r="M120" s="57"/>
      <c r="N120" s="57"/>
      <c r="O120" s="57"/>
      <c r="P120" s="57"/>
      <c r="Q120" s="57"/>
      <c r="R120" s="57"/>
      <c r="S120" s="57"/>
      <c r="T120" s="57"/>
      <c r="U120" s="57"/>
      <c r="V120" s="57"/>
      <c r="W120" s="57"/>
      <c r="X120" s="57"/>
      <c r="Y120" s="57"/>
      <c r="Z120" s="57"/>
      <c r="AA120" s="57"/>
      <c r="AB120" s="56"/>
      <c r="AC120" s="57"/>
      <c r="AD120" s="57"/>
      <c r="AE120" s="380"/>
      <c r="AF120" s="127"/>
      <c r="AG120" s="57"/>
      <c r="AH120" s="57"/>
      <c r="AI120" s="57"/>
      <c r="AJ120" s="57"/>
      <c r="AK120" s="57"/>
      <c r="AL120" s="57"/>
      <c r="AM120" s="57"/>
      <c r="AN120" s="57"/>
      <c r="AO120" s="57"/>
      <c r="AP120" s="57"/>
      <c r="AQ120" s="57"/>
      <c r="AR120" s="57"/>
      <c r="AS120" s="57"/>
      <c r="AT120" s="57"/>
      <c r="AU120" s="57"/>
      <c r="AV120" s="57"/>
      <c r="AW120" s="57"/>
      <c r="AX120" s="57"/>
      <c r="AY120" s="56"/>
      <c r="AZ120" s="57"/>
      <c r="BA120" s="57"/>
      <c r="BB120" s="380"/>
      <c r="BC120" s="12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380"/>
      <c r="BZ120" s="127"/>
      <c r="CA120" s="57"/>
      <c r="CB120" s="57"/>
      <c r="CC120" s="57"/>
      <c r="CD120" s="57"/>
      <c r="CE120" s="57"/>
      <c r="CF120" s="57"/>
      <c r="CG120" s="57"/>
      <c r="CH120" s="57"/>
      <c r="CI120" s="57"/>
      <c r="CJ120" s="57"/>
      <c r="CK120" s="57"/>
      <c r="CL120" s="57"/>
      <c r="CM120" s="57"/>
      <c r="CN120" s="57"/>
      <c r="CO120" s="57"/>
      <c r="CP120" s="57"/>
      <c r="CQ120" s="57"/>
      <c r="CR120" s="57"/>
      <c r="CS120" s="56"/>
      <c r="CT120" s="57"/>
      <c r="CU120" s="57"/>
      <c r="CV120" s="380"/>
      <c r="CW120" s="127"/>
      <c r="CX120" s="57"/>
      <c r="CY120" s="57"/>
      <c r="CZ120" s="57"/>
      <c r="DA120" s="57"/>
      <c r="DB120" s="57"/>
      <c r="DC120" s="57"/>
      <c r="DD120" s="57"/>
      <c r="DE120" s="57"/>
      <c r="DF120" s="57"/>
      <c r="DG120" s="57"/>
      <c r="DH120" s="57"/>
      <c r="DI120" s="57"/>
      <c r="DJ120" s="57"/>
      <c r="DK120" s="51" t="s">
        <v>329</v>
      </c>
      <c r="DL120" s="51">
        <v>404.48500000000001</v>
      </c>
      <c r="DM120" s="51">
        <v>405.79500000000002</v>
      </c>
      <c r="DN120" s="51">
        <f t="shared" si="46"/>
        <v>1.3100000000000023</v>
      </c>
      <c r="DO120" s="51">
        <v>100</v>
      </c>
      <c r="DP120" s="52">
        <f t="shared" si="47"/>
        <v>1.3100000000000023</v>
      </c>
      <c r="DQ120" s="155">
        <f>DP120*AUXILIAR!$B$67</f>
        <v>2620000.0000000047</v>
      </c>
      <c r="DR120" s="57"/>
      <c r="DS120" s="380"/>
      <c r="DT120" s="127"/>
      <c r="DU120" s="57"/>
      <c r="DV120" s="57"/>
      <c r="DW120" s="57"/>
      <c r="DX120" s="57"/>
      <c r="DY120" s="57"/>
      <c r="DZ120" s="57"/>
      <c r="EA120" s="57"/>
      <c r="EB120" s="57"/>
      <c r="EC120" s="57"/>
      <c r="ED120" s="57"/>
      <c r="EE120" s="57"/>
      <c r="EF120" s="57"/>
      <c r="EG120" s="57"/>
      <c r="EH120" s="57"/>
      <c r="EI120" s="57"/>
      <c r="EJ120" s="57"/>
      <c r="EK120" s="57"/>
      <c r="EL120" s="57"/>
      <c r="EM120" s="57"/>
      <c r="EN120" s="57"/>
      <c r="EO120" s="57"/>
      <c r="EP120" s="380"/>
      <c r="EQ120" s="333"/>
    </row>
    <row r="121" spans="1:147" ht="15">
      <c r="A121" s="8" t="s">
        <v>33</v>
      </c>
      <c r="B121" s="8" t="s">
        <v>18</v>
      </c>
      <c r="C121" s="8">
        <v>1</v>
      </c>
      <c r="D121" s="199">
        <v>414</v>
      </c>
      <c r="E121" s="118" t="s">
        <v>185</v>
      </c>
      <c r="F121" s="118" t="s">
        <v>108</v>
      </c>
      <c r="G121" s="118" t="s">
        <v>335</v>
      </c>
      <c r="H121" s="307" t="s">
        <v>188</v>
      </c>
      <c r="I121" s="127"/>
      <c r="J121" s="57"/>
      <c r="K121" s="57"/>
      <c r="L121" s="57"/>
      <c r="M121" s="57"/>
      <c r="N121" s="57"/>
      <c r="O121" s="57"/>
      <c r="P121" s="57"/>
      <c r="Q121" s="57"/>
      <c r="R121" s="57"/>
      <c r="S121" s="57"/>
      <c r="T121" s="57"/>
      <c r="U121" s="57"/>
      <c r="V121" s="57"/>
      <c r="W121" s="57"/>
      <c r="X121" s="57"/>
      <c r="Y121" s="57"/>
      <c r="Z121" s="57"/>
      <c r="AA121" s="57"/>
      <c r="AB121" s="56"/>
      <c r="AC121" s="57"/>
      <c r="AD121" s="57"/>
      <c r="AE121" s="380"/>
      <c r="AF121" s="127"/>
      <c r="AG121" s="57"/>
      <c r="AH121" s="57"/>
      <c r="AI121" s="57"/>
      <c r="AJ121" s="57"/>
      <c r="AK121" s="57"/>
      <c r="AL121" s="57"/>
      <c r="AM121" s="57"/>
      <c r="AN121" s="57"/>
      <c r="AO121" s="57"/>
      <c r="AP121" s="57"/>
      <c r="AQ121" s="57"/>
      <c r="AR121" s="57"/>
      <c r="AS121" s="57"/>
      <c r="AT121" s="57"/>
      <c r="AU121" s="57"/>
      <c r="AV121" s="57"/>
      <c r="AW121" s="57"/>
      <c r="AX121" s="57"/>
      <c r="AY121" s="56"/>
      <c r="AZ121" s="57"/>
      <c r="BA121" s="57"/>
      <c r="BB121" s="380"/>
      <c r="BC121" s="12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380"/>
      <c r="BZ121" s="127"/>
      <c r="CA121" s="57"/>
      <c r="CB121" s="57"/>
      <c r="CC121" s="57"/>
      <c r="CD121" s="57"/>
      <c r="CE121" s="57"/>
      <c r="CF121" s="57"/>
      <c r="CG121" s="57"/>
      <c r="CH121" s="57"/>
      <c r="CI121" s="57"/>
      <c r="CJ121" s="57"/>
      <c r="CK121" s="57"/>
      <c r="CL121" s="57"/>
      <c r="CM121" s="57"/>
      <c r="CN121" s="5"/>
      <c r="CO121" s="5"/>
      <c r="CP121" s="5"/>
      <c r="CQ121" s="5"/>
      <c r="CR121" s="5"/>
      <c r="CS121" s="5"/>
      <c r="CT121" s="57"/>
      <c r="CU121" s="57"/>
      <c r="CV121" s="380"/>
      <c r="CW121" s="127"/>
      <c r="CX121" s="57"/>
      <c r="CY121" s="57"/>
      <c r="CZ121" s="57"/>
      <c r="DA121" s="57"/>
      <c r="DB121" s="57"/>
      <c r="DC121" s="57"/>
      <c r="DD121" s="57"/>
      <c r="DE121" s="57"/>
      <c r="DF121" s="57"/>
      <c r="DG121" s="57"/>
      <c r="DH121" s="57"/>
      <c r="DI121" s="57"/>
      <c r="DJ121" s="57"/>
      <c r="DK121" s="51" t="s">
        <v>328</v>
      </c>
      <c r="DL121" s="51">
        <v>406.67200000000003</v>
      </c>
      <c r="DM121" s="51">
        <v>409.05</v>
      </c>
      <c r="DN121" s="51">
        <f t="shared" si="46"/>
        <v>2.3779999999999859</v>
      </c>
      <c r="DO121" s="51">
        <v>100</v>
      </c>
      <c r="DP121" s="52">
        <f t="shared" si="47"/>
        <v>2.3779999999999859</v>
      </c>
      <c r="DQ121" s="155">
        <f>DP121*AUXILIAR!$B$67</f>
        <v>4755999.9999999721</v>
      </c>
      <c r="DR121" s="57"/>
      <c r="DS121" s="380"/>
      <c r="DT121" s="127"/>
      <c r="DU121" s="57"/>
      <c r="DV121" s="57"/>
      <c r="DW121" s="57"/>
      <c r="DX121" s="57"/>
      <c r="DY121" s="57"/>
      <c r="DZ121" s="57"/>
      <c r="EA121" s="57"/>
      <c r="EB121" s="57"/>
      <c r="EC121" s="57"/>
      <c r="ED121" s="57"/>
      <c r="EE121" s="57"/>
      <c r="EF121" s="57"/>
      <c r="EG121" s="57"/>
      <c r="EH121" s="57"/>
      <c r="EI121" s="57"/>
      <c r="EJ121" s="57"/>
      <c r="EK121" s="57"/>
      <c r="EL121" s="57"/>
      <c r="EM121" s="57"/>
      <c r="EN121" s="57"/>
      <c r="EO121" s="57"/>
      <c r="EP121" s="380"/>
      <c r="EQ121" s="333"/>
    </row>
    <row r="122" spans="1:147" ht="24">
      <c r="A122" s="64" t="s">
        <v>33</v>
      </c>
      <c r="B122" s="64" t="s">
        <v>18</v>
      </c>
      <c r="C122" s="65" t="s">
        <v>337</v>
      </c>
      <c r="D122" s="126">
        <v>80</v>
      </c>
      <c r="E122" s="119" t="s">
        <v>185</v>
      </c>
      <c r="F122" s="119" t="s">
        <v>108</v>
      </c>
      <c r="G122" s="119" t="s">
        <v>336</v>
      </c>
      <c r="H122" s="305" t="s">
        <v>188</v>
      </c>
      <c r="I122" s="264"/>
      <c r="J122" s="65"/>
      <c r="K122" s="65"/>
      <c r="L122" s="65"/>
      <c r="M122" s="80" t="s">
        <v>115</v>
      </c>
      <c r="N122" s="79">
        <f>SUM(N123:N124)</f>
        <v>0</v>
      </c>
      <c r="O122" s="79">
        <f>SUM(O123:O124)</f>
        <v>0</v>
      </c>
      <c r="P122" s="65"/>
      <c r="Q122" s="65"/>
      <c r="R122" s="65"/>
      <c r="S122" s="65"/>
      <c r="T122" s="80" t="s">
        <v>115</v>
      </c>
      <c r="U122" s="79">
        <f>SUM(U123:U124)</f>
        <v>0</v>
      </c>
      <c r="V122" s="65"/>
      <c r="W122" s="65"/>
      <c r="X122" s="65"/>
      <c r="Y122" s="65"/>
      <c r="Z122" s="65"/>
      <c r="AA122" s="80" t="s">
        <v>115</v>
      </c>
      <c r="AB122" s="79">
        <f>SUM(AB123:AB124)</f>
        <v>0</v>
      </c>
      <c r="AC122" s="79">
        <f>SUM(AC123:AC124)</f>
        <v>0</v>
      </c>
      <c r="AD122" s="65"/>
      <c r="AE122" s="308"/>
      <c r="AF122" s="264"/>
      <c r="AG122" s="65"/>
      <c r="AH122" s="65"/>
      <c r="AI122" s="65"/>
      <c r="AJ122" s="80" t="s">
        <v>115</v>
      </c>
      <c r="AK122" s="79">
        <f>SUM(AK123:AK124)</f>
        <v>0</v>
      </c>
      <c r="AL122" s="79">
        <f>SUM(AL123:AL124)</f>
        <v>0</v>
      </c>
      <c r="AM122" s="65"/>
      <c r="AN122" s="65"/>
      <c r="AO122" s="65"/>
      <c r="AP122" s="65"/>
      <c r="AQ122" s="80" t="s">
        <v>115</v>
      </c>
      <c r="AR122" s="79">
        <f>SUM(AR123:AR124)</f>
        <v>0</v>
      </c>
      <c r="AS122" s="79">
        <f>SUM(AS123:AS124)</f>
        <v>0</v>
      </c>
      <c r="AT122" s="65"/>
      <c r="AU122" s="65"/>
      <c r="AV122" s="65"/>
      <c r="AW122" s="65"/>
      <c r="AX122" s="80" t="s">
        <v>115</v>
      </c>
      <c r="AY122" s="79">
        <f>SUM(AY123:AY124)</f>
        <v>0</v>
      </c>
      <c r="AZ122" s="79">
        <f>SUM(AZ123:AZ124)</f>
        <v>0</v>
      </c>
      <c r="BA122" s="65"/>
      <c r="BB122" s="308"/>
      <c r="BC122" s="264"/>
      <c r="BD122" s="65"/>
      <c r="BE122" s="65"/>
      <c r="BF122" s="65"/>
      <c r="BG122" s="80" t="s">
        <v>115</v>
      </c>
      <c r="BH122" s="79">
        <f>SUM(BH123:BH124)</f>
        <v>0</v>
      </c>
      <c r="BI122" s="79">
        <f>SUM(BI123:BI124)</f>
        <v>0</v>
      </c>
      <c r="BJ122" s="65"/>
      <c r="BK122" s="65"/>
      <c r="BL122" s="65"/>
      <c r="BM122" s="65"/>
      <c r="BN122" s="80" t="s">
        <v>115</v>
      </c>
      <c r="BO122" s="79">
        <f>SUM(BO123:BO124)</f>
        <v>0</v>
      </c>
      <c r="BP122" s="79">
        <f>SUM(BP123:BP124)</f>
        <v>0</v>
      </c>
      <c r="BQ122" s="65"/>
      <c r="BR122" s="65"/>
      <c r="BS122" s="65"/>
      <c r="BT122" s="65"/>
      <c r="BU122" s="80" t="s">
        <v>115</v>
      </c>
      <c r="BV122" s="79">
        <f>SUM(BV123:BV124)</f>
        <v>0</v>
      </c>
      <c r="BW122" s="79">
        <f>SUM(BW123:BW124)</f>
        <v>0</v>
      </c>
      <c r="BX122" s="65"/>
      <c r="BY122" s="308"/>
      <c r="BZ122" s="264"/>
      <c r="CA122" s="65"/>
      <c r="CB122" s="65"/>
      <c r="CC122" s="65"/>
      <c r="CD122" s="80" t="s">
        <v>115</v>
      </c>
      <c r="CE122" s="79">
        <f>SUM(CE123:CE124)</f>
        <v>0</v>
      </c>
      <c r="CF122" s="79">
        <f>SUM(CF123:CF124)</f>
        <v>0</v>
      </c>
      <c r="CG122" s="65"/>
      <c r="CH122" s="65"/>
      <c r="CI122" s="65"/>
      <c r="CJ122" s="65"/>
      <c r="CK122" s="80" t="s">
        <v>115</v>
      </c>
      <c r="CL122" s="79">
        <f>SUM(CL123:CL124)</f>
        <v>0</v>
      </c>
      <c r="CM122" s="79">
        <f>SUM(CM123:CM124)</f>
        <v>0</v>
      </c>
      <c r="CN122" s="65"/>
      <c r="CO122" s="65"/>
      <c r="CP122" s="65"/>
      <c r="CQ122" s="65"/>
      <c r="CR122" s="80" t="s">
        <v>115</v>
      </c>
      <c r="CS122" s="79">
        <f>SUM(CS123:CS124)</f>
        <v>0</v>
      </c>
      <c r="CT122" s="79">
        <f>SUM(CT123:CT124)</f>
        <v>0</v>
      </c>
      <c r="CU122" s="65"/>
      <c r="CV122" s="308"/>
      <c r="CW122" s="264"/>
      <c r="CX122" s="65"/>
      <c r="CY122" s="65"/>
      <c r="CZ122" s="65"/>
      <c r="DA122" s="80" t="s">
        <v>115</v>
      </c>
      <c r="DB122" s="79">
        <f>SUM(DB123:DB124)</f>
        <v>0</v>
      </c>
      <c r="DC122" s="79">
        <f>SUM(DC123:DC124)</f>
        <v>0</v>
      </c>
      <c r="DD122" s="65"/>
      <c r="DE122" s="65"/>
      <c r="DF122" s="65"/>
      <c r="DG122" s="65"/>
      <c r="DH122" s="80" t="s">
        <v>115</v>
      </c>
      <c r="DI122" s="79">
        <f>SUM(DI123:DI124)</f>
        <v>0</v>
      </c>
      <c r="DJ122" s="79">
        <f>SUM(DJ123:DJ124)</f>
        <v>0</v>
      </c>
      <c r="DK122" s="65"/>
      <c r="DL122" s="65"/>
      <c r="DM122" s="65"/>
      <c r="DN122" s="65"/>
      <c r="DO122" s="80" t="s">
        <v>115</v>
      </c>
      <c r="DP122" s="79">
        <f>SUM(DP123:DP124)</f>
        <v>0</v>
      </c>
      <c r="DQ122" s="79">
        <f>SUM(DQ123:DQ124)</f>
        <v>0</v>
      </c>
      <c r="DR122" s="65"/>
      <c r="DS122" s="308"/>
      <c r="DT122" s="264"/>
      <c r="DU122" s="65"/>
      <c r="DV122" s="65"/>
      <c r="DW122" s="65"/>
      <c r="DX122" s="80" t="s">
        <v>115</v>
      </c>
      <c r="DY122" s="79">
        <f>SUM(DY123:DY124)</f>
        <v>0</v>
      </c>
      <c r="DZ122" s="79">
        <f>SUM(DZ123:DZ124)</f>
        <v>0</v>
      </c>
      <c r="EA122" s="65"/>
      <c r="EB122" s="65"/>
      <c r="EC122" s="65"/>
      <c r="ED122" s="65"/>
      <c r="EE122" s="80" t="s">
        <v>115</v>
      </c>
      <c r="EF122" s="79">
        <f>SUM(EF123:EF124)</f>
        <v>0</v>
      </c>
      <c r="EG122" s="79">
        <f>SUM(EG123:EG124)</f>
        <v>0</v>
      </c>
      <c r="EH122" s="65"/>
      <c r="EI122" s="65"/>
      <c r="EJ122" s="65"/>
      <c r="EK122" s="65"/>
      <c r="EL122" s="80" t="s">
        <v>115</v>
      </c>
      <c r="EM122" s="79">
        <f>SUM(EM123:EM124)</f>
        <v>0</v>
      </c>
      <c r="EN122" s="79">
        <f>SUM(EN123:EN124)</f>
        <v>0</v>
      </c>
      <c r="EO122" s="65"/>
      <c r="EP122" s="308"/>
      <c r="EQ122" s="393"/>
    </row>
    <row r="123" spans="1:147" ht="15">
      <c r="A123" s="8" t="s">
        <v>33</v>
      </c>
      <c r="B123" s="8" t="s">
        <v>18</v>
      </c>
      <c r="C123" s="8"/>
      <c r="D123" s="200">
        <v>80</v>
      </c>
      <c r="E123" s="118" t="s">
        <v>185</v>
      </c>
      <c r="F123" s="118" t="s">
        <v>108</v>
      </c>
      <c r="G123" s="118" t="s">
        <v>335</v>
      </c>
      <c r="H123" s="307" t="s">
        <v>188</v>
      </c>
      <c r="I123" s="127"/>
      <c r="J123" s="57"/>
      <c r="K123" s="57"/>
      <c r="L123" s="57"/>
      <c r="M123" s="57"/>
      <c r="N123" s="57"/>
      <c r="O123" s="57"/>
      <c r="P123" s="57"/>
      <c r="Q123" s="57"/>
      <c r="R123" s="57"/>
      <c r="S123" s="57"/>
      <c r="T123" s="57"/>
      <c r="U123" s="57"/>
      <c r="V123" s="57"/>
      <c r="W123" s="57"/>
      <c r="X123" s="57"/>
      <c r="Y123" s="57"/>
      <c r="Z123" s="57"/>
      <c r="AA123" s="57"/>
      <c r="AB123" s="57"/>
      <c r="AC123" s="57"/>
      <c r="AD123" s="57"/>
      <c r="AE123" s="380"/>
      <c r="AF123" s="127"/>
      <c r="AG123" s="57"/>
      <c r="AH123" s="57"/>
      <c r="AI123" s="57"/>
      <c r="AJ123" s="57"/>
      <c r="AK123" s="57"/>
      <c r="AL123" s="57"/>
      <c r="AM123" s="57"/>
      <c r="AN123" s="57"/>
      <c r="AO123" s="57"/>
      <c r="AP123" s="57"/>
      <c r="AQ123" s="57"/>
      <c r="AR123" s="57"/>
      <c r="AS123" s="57"/>
      <c r="AT123" s="57"/>
      <c r="AU123" s="57"/>
      <c r="AV123" s="57"/>
      <c r="AW123" s="57"/>
      <c r="AX123" s="57"/>
      <c r="AY123" s="57"/>
      <c r="AZ123" s="57"/>
      <c r="BA123" s="127"/>
      <c r="BB123" s="404"/>
      <c r="BC123" s="12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380"/>
      <c r="BZ123" s="127"/>
      <c r="CA123" s="57"/>
      <c r="CB123" s="57"/>
      <c r="CC123" s="57"/>
      <c r="CD123" s="57"/>
      <c r="CE123" s="57"/>
      <c r="CF123" s="57"/>
      <c r="CG123" s="57"/>
      <c r="CH123" s="57"/>
      <c r="CI123" s="57"/>
      <c r="CJ123" s="57"/>
      <c r="CK123" s="57"/>
      <c r="CL123" s="57"/>
      <c r="CM123" s="57"/>
      <c r="CN123" s="57"/>
      <c r="CO123" s="57"/>
      <c r="CP123" s="57"/>
      <c r="CQ123" s="57"/>
      <c r="CR123" s="57"/>
      <c r="CS123" s="57"/>
      <c r="CT123" s="57"/>
      <c r="CU123" s="57"/>
      <c r="CV123" s="380"/>
      <c r="CW123" s="127"/>
      <c r="CX123" s="57"/>
      <c r="CY123" s="57"/>
      <c r="CZ123" s="57"/>
      <c r="DA123" s="57"/>
      <c r="DB123" s="57"/>
      <c r="DC123" s="57"/>
      <c r="DD123" s="57"/>
      <c r="DE123" s="57"/>
      <c r="DF123" s="57"/>
      <c r="DG123" s="57"/>
      <c r="DH123" s="57"/>
      <c r="DI123" s="57"/>
      <c r="DJ123" s="57"/>
      <c r="DK123" s="57"/>
      <c r="DL123" s="57"/>
      <c r="DM123" s="57"/>
      <c r="DN123" s="57"/>
      <c r="DO123" s="57"/>
      <c r="DP123" s="57"/>
      <c r="DQ123" s="57"/>
      <c r="DR123" s="57"/>
      <c r="DS123" s="380"/>
      <c r="DT123" s="127"/>
      <c r="DU123" s="57"/>
      <c r="DV123" s="57"/>
      <c r="DW123" s="57"/>
      <c r="DX123" s="57"/>
      <c r="DY123" s="57"/>
      <c r="DZ123" s="57"/>
      <c r="EA123" s="57"/>
      <c r="EB123" s="57"/>
      <c r="EC123" s="57"/>
      <c r="ED123" s="57"/>
      <c r="EE123" s="57"/>
      <c r="EF123" s="57"/>
      <c r="EG123" s="57"/>
      <c r="EH123" s="57"/>
      <c r="EI123" s="57"/>
      <c r="EJ123" s="57"/>
      <c r="EK123" s="57"/>
      <c r="EL123" s="57"/>
      <c r="EM123" s="57"/>
      <c r="EN123" s="57"/>
      <c r="EO123" s="57"/>
      <c r="EP123" s="380"/>
      <c r="EQ123" s="333"/>
    </row>
    <row r="124" spans="1:147" thickBot="1">
      <c r="A124" s="8" t="s">
        <v>33</v>
      </c>
      <c r="B124" s="8" t="s">
        <v>18</v>
      </c>
      <c r="C124" s="8"/>
      <c r="D124" s="200">
        <v>80</v>
      </c>
      <c r="E124" s="118" t="s">
        <v>185</v>
      </c>
      <c r="F124" s="118" t="s">
        <v>108</v>
      </c>
      <c r="G124" s="118" t="s">
        <v>335</v>
      </c>
      <c r="H124" s="307" t="s">
        <v>188</v>
      </c>
      <c r="I124" s="127"/>
      <c r="J124" s="57"/>
      <c r="K124" s="57"/>
      <c r="L124" s="57"/>
      <c r="M124" s="57"/>
      <c r="N124" s="57"/>
      <c r="O124" s="57"/>
      <c r="P124" s="57"/>
      <c r="Q124" s="57"/>
      <c r="R124" s="57"/>
      <c r="S124" s="57"/>
      <c r="T124" s="57"/>
      <c r="U124" s="57"/>
      <c r="V124" s="57"/>
      <c r="W124" s="57"/>
      <c r="X124" s="57"/>
      <c r="Y124" s="57"/>
      <c r="Z124" s="57"/>
      <c r="AA124" s="57"/>
      <c r="AB124" s="57"/>
      <c r="AC124" s="57"/>
      <c r="AD124" s="57"/>
      <c r="AE124" s="380"/>
      <c r="AF124" s="127"/>
      <c r="AG124" s="57"/>
      <c r="AH124" s="57"/>
      <c r="AI124" s="57"/>
      <c r="AJ124" s="57"/>
      <c r="AK124" s="57"/>
      <c r="AL124" s="57"/>
      <c r="AM124" s="57"/>
      <c r="AN124" s="57"/>
      <c r="AO124" s="57"/>
      <c r="AP124" s="57"/>
      <c r="AQ124" s="57"/>
      <c r="AR124" s="57"/>
      <c r="AS124" s="57"/>
      <c r="AT124" s="57"/>
      <c r="AU124" s="57"/>
      <c r="AV124" s="57"/>
      <c r="AW124" s="57"/>
      <c r="AX124" s="57"/>
      <c r="AY124" s="57"/>
      <c r="AZ124" s="57"/>
      <c r="BA124" s="127"/>
      <c r="BB124" s="404"/>
      <c r="BC124" s="12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380"/>
      <c r="BZ124" s="127"/>
      <c r="CA124" s="57"/>
      <c r="CB124" s="57"/>
      <c r="CC124" s="57"/>
      <c r="CD124" s="57"/>
      <c r="CE124" s="57"/>
      <c r="CF124" s="57"/>
      <c r="CG124" s="57"/>
      <c r="CH124" s="57"/>
      <c r="CI124" s="57"/>
      <c r="CJ124" s="57"/>
      <c r="CK124" s="57"/>
      <c r="CL124" s="57"/>
      <c r="CM124" s="57"/>
      <c r="CN124" s="57"/>
      <c r="CO124" s="57"/>
      <c r="CP124" s="57"/>
      <c r="CQ124" s="57"/>
      <c r="CR124" s="57"/>
      <c r="CS124" s="57"/>
      <c r="CT124" s="57"/>
      <c r="CU124" s="57"/>
      <c r="CV124" s="380"/>
      <c r="CW124" s="127"/>
      <c r="CX124" s="57"/>
      <c r="CY124" s="57"/>
      <c r="CZ124" s="57"/>
      <c r="DA124" s="57"/>
      <c r="DB124" s="57"/>
      <c r="DC124" s="57"/>
      <c r="DD124" s="57"/>
      <c r="DE124" s="57"/>
      <c r="DF124" s="57"/>
      <c r="DG124" s="57"/>
      <c r="DH124" s="57"/>
      <c r="DI124" s="57"/>
      <c r="DJ124" s="57"/>
      <c r="DK124" s="57"/>
      <c r="DL124" s="57"/>
      <c r="DM124" s="57"/>
      <c r="DN124" s="57"/>
      <c r="DO124" s="57"/>
      <c r="DP124" s="57"/>
      <c r="DQ124" s="57"/>
      <c r="DR124" s="57"/>
      <c r="DS124" s="380"/>
      <c r="DT124" s="127"/>
      <c r="DU124" s="57"/>
      <c r="DV124" s="57"/>
      <c r="DW124" s="57"/>
      <c r="DX124" s="57"/>
      <c r="DY124" s="57"/>
      <c r="DZ124" s="57"/>
      <c r="EA124" s="57"/>
      <c r="EB124" s="57"/>
      <c r="EC124" s="57"/>
      <c r="ED124" s="57"/>
      <c r="EE124" s="57"/>
      <c r="EF124" s="57"/>
      <c r="EG124" s="57"/>
      <c r="EH124" s="57"/>
      <c r="EI124" s="57"/>
      <c r="EJ124" s="57"/>
      <c r="EK124" s="57"/>
      <c r="EL124" s="57"/>
      <c r="EM124" s="57"/>
      <c r="EN124" s="57"/>
      <c r="EO124" s="57"/>
      <c r="EP124" s="380"/>
      <c r="EQ124" s="333"/>
    </row>
    <row r="125" spans="1:147" ht="42" customHeight="1" thickTop="1" thickBot="1">
      <c r="A125" s="1" t="s">
        <v>33</v>
      </c>
      <c r="B125" s="1" t="s">
        <v>184</v>
      </c>
      <c r="C125" s="2" t="s">
        <v>21</v>
      </c>
      <c r="D125" s="1">
        <v>1</v>
      </c>
      <c r="E125" s="2" t="s">
        <v>183</v>
      </c>
      <c r="F125" s="38" t="s">
        <v>108</v>
      </c>
      <c r="G125" s="2" t="s">
        <v>355</v>
      </c>
      <c r="H125" s="303" t="s">
        <v>188</v>
      </c>
      <c r="I125" s="93"/>
      <c r="J125" s="2"/>
      <c r="K125" s="2"/>
      <c r="L125" s="2"/>
      <c r="M125" s="38" t="s">
        <v>116</v>
      </c>
      <c r="N125" s="81">
        <f>N126+N145+N155+N165</f>
        <v>0</v>
      </c>
      <c r="O125" s="81">
        <f>O126+O145+O155+O165</f>
        <v>0</v>
      </c>
      <c r="P125" s="2"/>
      <c r="Q125" s="2"/>
      <c r="R125" s="2"/>
      <c r="S125" s="2"/>
      <c r="T125" s="38" t="s">
        <v>116</v>
      </c>
      <c r="U125" s="81">
        <f>U126+U145+U155+U165</f>
        <v>57.153999999999996</v>
      </c>
      <c r="V125" s="81">
        <f>V126+V145+V155+V165</f>
        <v>171461999.99999997</v>
      </c>
      <c r="W125" s="2"/>
      <c r="X125" s="2"/>
      <c r="Y125" s="2"/>
      <c r="Z125" s="2"/>
      <c r="AA125" s="38" t="s">
        <v>116</v>
      </c>
      <c r="AB125" s="81">
        <f>AB126+AB145+AB155+AB165</f>
        <v>28.362999999999936</v>
      </c>
      <c r="AC125" s="91" t="s">
        <v>130</v>
      </c>
      <c r="AD125" s="92">
        <f>AB125+U125+N125</f>
        <v>85.516999999999939</v>
      </c>
      <c r="AE125" s="92">
        <f>AE126+V125+O125</f>
        <v>256550999.99999976</v>
      </c>
      <c r="AF125" s="93"/>
      <c r="AG125" s="2"/>
      <c r="AH125" s="2"/>
      <c r="AI125" s="2"/>
      <c r="AJ125" s="38" t="s">
        <v>116</v>
      </c>
      <c r="AK125" s="81">
        <f>AK126+AK145+AK155+AK165</f>
        <v>0</v>
      </c>
      <c r="AL125" s="81">
        <f>AL126+AL145+AL155+AL165</f>
        <v>0</v>
      </c>
      <c r="AM125" s="2"/>
      <c r="AN125" s="2"/>
      <c r="AO125" s="2"/>
      <c r="AP125" s="2"/>
      <c r="AQ125" s="38" t="s">
        <v>116</v>
      </c>
      <c r="AR125" s="81">
        <f>AR126+AR145+AR155+AR165</f>
        <v>28.964999999999989</v>
      </c>
      <c r="AS125" s="81">
        <f>AS126+AS145+AS155+AS165</f>
        <v>144824999.99999994</v>
      </c>
      <c r="AT125" s="2"/>
      <c r="AU125" s="2"/>
      <c r="AV125" s="2"/>
      <c r="AW125" s="2"/>
      <c r="AX125" s="38" t="s">
        <v>116</v>
      </c>
      <c r="AY125" s="81">
        <f>AY126+AY145+AY155+AY165</f>
        <v>274.26299999999992</v>
      </c>
      <c r="AZ125" s="131" t="s">
        <v>117</v>
      </c>
      <c r="BA125" s="92">
        <f>AY125+AR125+AK125</f>
        <v>303.22799999999989</v>
      </c>
      <c r="BB125" s="92">
        <f>BB126+AS125+AL125</f>
        <v>1516139999.9999995</v>
      </c>
      <c r="BC125" s="93"/>
      <c r="BD125" s="2"/>
      <c r="BE125" s="2"/>
      <c r="BF125" s="2"/>
      <c r="BG125" s="38" t="s">
        <v>116</v>
      </c>
      <c r="BH125" s="81">
        <f>BH126+BH145+BH155+BH165</f>
        <v>0</v>
      </c>
      <c r="BI125" s="81">
        <f>BI126+BI145+BI155+BI165</f>
        <v>0</v>
      </c>
      <c r="BJ125" s="2"/>
      <c r="BK125" s="2"/>
      <c r="BL125" s="2"/>
      <c r="BM125" s="2"/>
      <c r="BN125" s="38" t="s">
        <v>116</v>
      </c>
      <c r="BO125" s="81">
        <f>BO126+BO145+BO155+BO165</f>
        <v>8</v>
      </c>
      <c r="BP125" s="81">
        <f>BP126+BP145+BP155+BP165</f>
        <v>130000000</v>
      </c>
      <c r="BQ125" s="2"/>
      <c r="BR125" s="2"/>
      <c r="BS125" s="2"/>
      <c r="BT125" s="2"/>
      <c r="BU125" s="38" t="s">
        <v>116</v>
      </c>
      <c r="BV125" s="81">
        <f>BV126+BV145+BV155+BV165</f>
        <v>20</v>
      </c>
      <c r="BW125" s="91" t="s">
        <v>120</v>
      </c>
      <c r="BX125" s="92">
        <f>BV125+BO125+BH125</f>
        <v>28</v>
      </c>
      <c r="BY125" s="92">
        <f>BY126+BP125+BI125</f>
        <v>550000000</v>
      </c>
      <c r="BZ125" s="93"/>
      <c r="CA125" s="2"/>
      <c r="CB125" s="2"/>
      <c r="CC125" s="2"/>
      <c r="CD125" s="38" t="s">
        <v>116</v>
      </c>
      <c r="CE125" s="81">
        <f>CE126+CE145+CE155+CE165</f>
        <v>0</v>
      </c>
      <c r="CF125" s="81">
        <f>CF126+CF145+CF155+CF165</f>
        <v>0</v>
      </c>
      <c r="CG125" s="2"/>
      <c r="CH125" s="2"/>
      <c r="CI125" s="2"/>
      <c r="CJ125" s="2"/>
      <c r="CK125" s="38" t="s">
        <v>116</v>
      </c>
      <c r="CL125" s="81">
        <f>CL126+CL145+CL155+CL165</f>
        <v>0</v>
      </c>
      <c r="CM125" s="81">
        <f>CM126+CM145+CM155+CM165</f>
        <v>0</v>
      </c>
      <c r="CN125" s="2"/>
      <c r="CO125" s="2"/>
      <c r="CP125" s="2"/>
      <c r="CQ125" s="2"/>
      <c r="CR125" s="38" t="s">
        <v>116</v>
      </c>
      <c r="CS125" s="81">
        <f>CS126+CS145+CS155+CS165</f>
        <v>0</v>
      </c>
      <c r="CT125" s="91" t="s">
        <v>122</v>
      </c>
      <c r="CU125" s="92">
        <f>CS125+CL125+CE125</f>
        <v>0</v>
      </c>
      <c r="CV125" s="92">
        <f>CV126+CM125+CF125</f>
        <v>0</v>
      </c>
      <c r="CW125" s="93"/>
      <c r="CX125" s="2"/>
      <c r="CY125" s="2"/>
      <c r="CZ125" s="2"/>
      <c r="DA125" s="38" t="s">
        <v>116</v>
      </c>
      <c r="DB125" s="81">
        <f>DB126+DB145+DB155+DB165</f>
        <v>0</v>
      </c>
      <c r="DC125" s="81">
        <f>DC126+DC145+DC155+DC165</f>
        <v>0</v>
      </c>
      <c r="DD125" s="2"/>
      <c r="DE125" s="2"/>
      <c r="DF125" s="2"/>
      <c r="DG125" s="2"/>
      <c r="DH125" s="38" t="s">
        <v>116</v>
      </c>
      <c r="DI125" s="81">
        <f>DI126+DI145+DI155+DI165</f>
        <v>70.204000000000008</v>
      </c>
      <c r="DJ125" s="81">
        <f>DJ126+DJ145+DJ155+DJ165</f>
        <v>140408000.00000003</v>
      </c>
      <c r="DK125" s="2"/>
      <c r="DL125" s="2"/>
      <c r="DM125" s="2"/>
      <c r="DN125" s="2"/>
      <c r="DO125" s="38" t="s">
        <v>116</v>
      </c>
      <c r="DP125" s="81">
        <f>DP126+DP145+DP155+DP165</f>
        <v>186.03200000000044</v>
      </c>
      <c r="DQ125" s="91" t="s">
        <v>124</v>
      </c>
      <c r="DR125" s="92">
        <f>DP125+DI125+DB125</f>
        <v>256.23600000000044</v>
      </c>
      <c r="DS125" s="92">
        <f>DS126+DJ125+DC125</f>
        <v>512472000.0000006</v>
      </c>
      <c r="DT125" s="93"/>
      <c r="DU125" s="2"/>
      <c r="DV125" s="2"/>
      <c r="DW125" s="2"/>
      <c r="DX125" s="38" t="s">
        <v>116</v>
      </c>
      <c r="DY125" s="81">
        <f>DY126+DY145+DY155+DY165</f>
        <v>0</v>
      </c>
      <c r="DZ125" s="81">
        <f>DZ126+DZ145+DZ155+DZ165</f>
        <v>0</v>
      </c>
      <c r="EA125" s="2"/>
      <c r="EB125" s="2"/>
      <c r="EC125" s="2"/>
      <c r="ED125" s="2"/>
      <c r="EE125" s="38" t="s">
        <v>116</v>
      </c>
      <c r="EF125" s="81">
        <f>EF126+EF145+EF155+EF165</f>
        <v>0</v>
      </c>
      <c r="EG125" s="81">
        <f>EG126+EG145+EG155+EG165</f>
        <v>0</v>
      </c>
      <c r="EH125" s="2"/>
      <c r="EI125" s="2"/>
      <c r="EJ125" s="2"/>
      <c r="EK125" s="2"/>
      <c r="EL125" s="38" t="s">
        <v>116</v>
      </c>
      <c r="EM125" s="81">
        <f>EM126+EM145+EM155+EM165</f>
        <v>0</v>
      </c>
      <c r="EN125" s="91" t="s">
        <v>189</v>
      </c>
      <c r="EO125" s="92">
        <f>EM125+EF125+DY125</f>
        <v>0</v>
      </c>
      <c r="EP125" s="92">
        <f>EP126+EG125+DZ125</f>
        <v>0</v>
      </c>
      <c r="EQ125" s="331"/>
    </row>
    <row r="126" spans="1:147" ht="15" customHeight="1" thickTop="1">
      <c r="A126" s="64" t="s">
        <v>33</v>
      </c>
      <c r="B126" s="64" t="s">
        <v>11</v>
      </c>
      <c r="C126" s="65" t="s">
        <v>21</v>
      </c>
      <c r="D126" s="126">
        <v>116</v>
      </c>
      <c r="E126" s="119" t="s">
        <v>183</v>
      </c>
      <c r="F126" s="119" t="s">
        <v>108</v>
      </c>
      <c r="G126" s="119" t="s">
        <v>355</v>
      </c>
      <c r="H126" s="308" t="s">
        <v>188</v>
      </c>
      <c r="I126" s="264"/>
      <c r="J126" s="65"/>
      <c r="K126" s="65"/>
      <c r="L126" s="65"/>
      <c r="M126" s="80" t="s">
        <v>115</v>
      </c>
      <c r="N126" s="79">
        <f>SUM(N127:N144)</f>
        <v>0</v>
      </c>
      <c r="O126" s="79">
        <f>SUM(O127:O144)</f>
        <v>0</v>
      </c>
      <c r="P126" s="65"/>
      <c r="Q126" s="65"/>
      <c r="R126" s="65"/>
      <c r="S126" s="65"/>
      <c r="T126" s="80" t="s">
        <v>115</v>
      </c>
      <c r="U126" s="79">
        <f>SUM(U127:U144)</f>
        <v>35.240999999999985</v>
      </c>
      <c r="V126" s="79">
        <f>SUM(V127:V144)</f>
        <v>105722999.99999996</v>
      </c>
      <c r="W126" s="65"/>
      <c r="X126" s="65"/>
      <c r="Y126" s="65"/>
      <c r="Z126" s="65"/>
      <c r="AA126" s="80" t="s">
        <v>115</v>
      </c>
      <c r="AB126" s="79">
        <f>SUM(AB127:AB144)</f>
        <v>1.8000000000000114</v>
      </c>
      <c r="AC126" s="79">
        <f>SUM(AC127:AC144)</f>
        <v>5400000.0000000335</v>
      </c>
      <c r="AD126" s="38" t="s">
        <v>116</v>
      </c>
      <c r="AE126" s="346">
        <f>AC126+AC145+AC155+AC165</f>
        <v>85088999.999999806</v>
      </c>
      <c r="AF126" s="264"/>
      <c r="AG126" s="65"/>
      <c r="AH126" s="65"/>
      <c r="AI126" s="65"/>
      <c r="AJ126" s="80" t="s">
        <v>115</v>
      </c>
      <c r="AK126" s="79">
        <f>SUM(AK127:AK144)</f>
        <v>0</v>
      </c>
      <c r="AL126" s="79">
        <f>SUM(AL127:AL144)</f>
        <v>0</v>
      </c>
      <c r="AM126" s="65"/>
      <c r="AN126" s="65"/>
      <c r="AO126" s="65"/>
      <c r="AP126" s="65"/>
      <c r="AQ126" s="80" t="s">
        <v>115</v>
      </c>
      <c r="AR126" s="79">
        <f>SUM(AR127:AR144)</f>
        <v>0</v>
      </c>
      <c r="AS126" s="79">
        <f>SUM(AS127:AS144)</f>
        <v>0</v>
      </c>
      <c r="AT126" s="65"/>
      <c r="AU126" s="65"/>
      <c r="AV126" s="65"/>
      <c r="AW126" s="65"/>
      <c r="AX126" s="80" t="s">
        <v>115</v>
      </c>
      <c r="AY126" s="79">
        <f>SUM(AY127:AY144)</f>
        <v>91.215000000000003</v>
      </c>
      <c r="AZ126" s="79">
        <f>SUM(AZ127:AZ144)</f>
        <v>456075000</v>
      </c>
      <c r="BA126" s="38" t="s">
        <v>116</v>
      </c>
      <c r="BB126" s="346">
        <f>AZ126+AZ145+AZ155+AZ165</f>
        <v>1371314999.9999995</v>
      </c>
      <c r="BC126" s="264"/>
      <c r="BD126" s="65"/>
      <c r="BE126" s="65"/>
      <c r="BF126" s="65"/>
      <c r="BG126" s="80" t="s">
        <v>115</v>
      </c>
      <c r="BH126" s="79">
        <f>SUM(BH127:BH144)</f>
        <v>0</v>
      </c>
      <c r="BI126" s="79">
        <f>SUM(BI127:BI144)</f>
        <v>0</v>
      </c>
      <c r="BJ126" s="65"/>
      <c r="BK126" s="65"/>
      <c r="BL126" s="65"/>
      <c r="BM126" s="65"/>
      <c r="BN126" s="80" t="s">
        <v>115</v>
      </c>
      <c r="BO126" s="79">
        <f>SUM(BO127:BO144)</f>
        <v>1</v>
      </c>
      <c r="BP126" s="79">
        <f>SUM(BP127:BP144)</f>
        <v>30000000</v>
      </c>
      <c r="BQ126" s="65"/>
      <c r="BR126" s="65"/>
      <c r="BS126" s="65"/>
      <c r="BT126" s="65"/>
      <c r="BU126" s="80" t="s">
        <v>115</v>
      </c>
      <c r="BV126" s="79">
        <f>SUM(BV127:BV144)</f>
        <v>8</v>
      </c>
      <c r="BW126" s="79">
        <f>SUM(BW127:BW144)</f>
        <v>160000000</v>
      </c>
      <c r="BX126" s="38" t="s">
        <v>116</v>
      </c>
      <c r="BY126" s="346">
        <f>BW126+BW145+BW155+BW165</f>
        <v>420000000</v>
      </c>
      <c r="BZ126" s="264"/>
      <c r="CA126" s="65"/>
      <c r="CB126" s="65"/>
      <c r="CC126" s="65"/>
      <c r="CD126" s="80" t="s">
        <v>115</v>
      </c>
      <c r="CE126" s="79">
        <f>SUM(CE127:CE144)</f>
        <v>0</v>
      </c>
      <c r="CF126" s="79">
        <f>SUM(CF127:CF144)</f>
        <v>0</v>
      </c>
      <c r="CG126" s="65"/>
      <c r="CH126" s="65"/>
      <c r="CI126" s="65"/>
      <c r="CJ126" s="65"/>
      <c r="CK126" s="80" t="s">
        <v>115</v>
      </c>
      <c r="CL126" s="79">
        <f>SUM(CL127:CL144)</f>
        <v>0</v>
      </c>
      <c r="CM126" s="79">
        <f>SUM(CM127:CM144)</f>
        <v>0</v>
      </c>
      <c r="CN126" s="65"/>
      <c r="CO126" s="65"/>
      <c r="CP126" s="65"/>
      <c r="CQ126" s="65"/>
      <c r="CR126" s="80" t="s">
        <v>115</v>
      </c>
      <c r="CS126" s="79">
        <f>SUM(CS127:CS144)</f>
        <v>0</v>
      </c>
      <c r="CT126" s="79">
        <f>SUM(CT127:CT144)</f>
        <v>0</v>
      </c>
      <c r="CU126" s="38" t="s">
        <v>116</v>
      </c>
      <c r="CV126" s="346">
        <f>CT126+CT145+CT155+CT165</f>
        <v>0</v>
      </c>
      <c r="CW126" s="264"/>
      <c r="CX126" s="65"/>
      <c r="CY126" s="65"/>
      <c r="CZ126" s="65"/>
      <c r="DA126" s="80" t="s">
        <v>115</v>
      </c>
      <c r="DB126" s="79">
        <f>SUM(DB127:DB144)</f>
        <v>0</v>
      </c>
      <c r="DC126" s="79">
        <f>SUM(DC127:DC144)</f>
        <v>0</v>
      </c>
      <c r="DD126" s="65"/>
      <c r="DE126" s="65"/>
      <c r="DF126" s="65"/>
      <c r="DG126" s="65"/>
      <c r="DH126" s="80" t="s">
        <v>115</v>
      </c>
      <c r="DI126" s="79">
        <f>SUM(DI127:DI144)</f>
        <v>70.204000000000008</v>
      </c>
      <c r="DJ126" s="79">
        <f>SUM(DJ127:DJ144)</f>
        <v>140408000.00000003</v>
      </c>
      <c r="DK126" s="65"/>
      <c r="DL126" s="65"/>
      <c r="DM126" s="65"/>
      <c r="DN126" s="65"/>
      <c r="DO126" s="80" t="s">
        <v>115</v>
      </c>
      <c r="DP126" s="79">
        <f>SUM(DP127:DP144)</f>
        <v>55.488999999999976</v>
      </c>
      <c r="DQ126" s="79">
        <f>SUM(DQ127:DQ144)</f>
        <v>110977999.99999996</v>
      </c>
      <c r="DR126" s="38" t="s">
        <v>116</v>
      </c>
      <c r="DS126" s="346">
        <f>DQ126+DQ145+DQ155+DQ165</f>
        <v>372064000.00000054</v>
      </c>
      <c r="DT126" s="264"/>
      <c r="DU126" s="65"/>
      <c r="DV126" s="65"/>
      <c r="DW126" s="65"/>
      <c r="DX126" s="80" t="s">
        <v>115</v>
      </c>
      <c r="DY126" s="79">
        <f>SUM(DY127:DY144)</f>
        <v>0</v>
      </c>
      <c r="DZ126" s="79">
        <f>SUM(DZ127:DZ144)</f>
        <v>0</v>
      </c>
      <c r="EA126" s="65"/>
      <c r="EB126" s="65"/>
      <c r="EC126" s="65"/>
      <c r="ED126" s="65"/>
      <c r="EE126" s="80" t="s">
        <v>115</v>
      </c>
      <c r="EF126" s="79">
        <f>SUM(EF127:EF144)</f>
        <v>0</v>
      </c>
      <c r="EG126" s="79">
        <f>SUM(EG127:EG144)</f>
        <v>0</v>
      </c>
      <c r="EH126" s="65"/>
      <c r="EI126" s="65"/>
      <c r="EJ126" s="65"/>
      <c r="EK126" s="65"/>
      <c r="EL126" s="80" t="s">
        <v>115</v>
      </c>
      <c r="EM126" s="79">
        <f>SUM(EM127:EM144)</f>
        <v>0</v>
      </c>
      <c r="EN126" s="79">
        <f>SUM(EN127:EN144)</f>
        <v>0</v>
      </c>
      <c r="EO126" s="38" t="s">
        <v>116</v>
      </c>
      <c r="EP126" s="346">
        <f>EN126+EN145+EN155+EN165</f>
        <v>0</v>
      </c>
      <c r="EQ126" s="393"/>
    </row>
    <row r="127" spans="1:147" ht="15">
      <c r="A127" s="8" t="s">
        <v>33</v>
      </c>
      <c r="B127" s="8" t="s">
        <v>11</v>
      </c>
      <c r="C127" s="8">
        <v>1</v>
      </c>
      <c r="D127" s="199">
        <v>116</v>
      </c>
      <c r="E127" s="118" t="s">
        <v>183</v>
      </c>
      <c r="F127" s="118" t="s">
        <v>108</v>
      </c>
      <c r="G127" s="195" t="s">
        <v>355</v>
      </c>
      <c r="H127" s="309" t="s">
        <v>188</v>
      </c>
      <c r="I127" s="128"/>
      <c r="J127" s="5"/>
      <c r="K127" s="5"/>
      <c r="L127" s="5"/>
      <c r="M127" s="5"/>
      <c r="N127" s="5"/>
      <c r="O127" s="5"/>
      <c r="P127" s="51" t="s">
        <v>358</v>
      </c>
      <c r="Q127" s="51">
        <v>162.19800000000001</v>
      </c>
      <c r="R127" s="51">
        <v>162.75</v>
      </c>
      <c r="S127" s="51">
        <f>R127-Q127</f>
        <v>0.5519999999999925</v>
      </c>
      <c r="T127" s="52">
        <v>100</v>
      </c>
      <c r="U127" s="52">
        <f t="shared" ref="U127:U140" si="50">S127*T127/100</f>
        <v>0.5519999999999925</v>
      </c>
      <c r="V127" s="139">
        <f>U127*AUXILIAR!$B$50</f>
        <v>1655999.9999999774</v>
      </c>
      <c r="W127" s="51" t="s">
        <v>359</v>
      </c>
      <c r="X127" s="51">
        <v>67.5</v>
      </c>
      <c r="Y127" s="51">
        <v>68</v>
      </c>
      <c r="Z127" s="51">
        <f>Y127-X127</f>
        <v>0.5</v>
      </c>
      <c r="AA127" s="52">
        <v>100</v>
      </c>
      <c r="AB127" s="52">
        <f t="shared" ref="AB127:AB130" si="51">Z127*AA127/100</f>
        <v>0.5</v>
      </c>
      <c r="AC127" s="139">
        <f>AB127*AUXILIAR!$B$50</f>
        <v>1500000</v>
      </c>
      <c r="AD127" s="5"/>
      <c r="AE127" s="341"/>
      <c r="AF127" s="128"/>
      <c r="AG127" s="5"/>
      <c r="AH127" s="5"/>
      <c r="AI127" s="5"/>
      <c r="AJ127" s="5"/>
      <c r="AK127" s="5"/>
      <c r="AL127" s="5"/>
      <c r="AM127" s="57"/>
      <c r="AN127" s="57"/>
      <c r="AO127" s="57"/>
      <c r="AP127" s="57"/>
      <c r="AQ127" s="56"/>
      <c r="AR127" s="56"/>
      <c r="AS127" s="161"/>
      <c r="AT127" s="51" t="s">
        <v>324</v>
      </c>
      <c r="AU127" s="51">
        <v>0</v>
      </c>
      <c r="AV127" s="51">
        <v>22.2</v>
      </c>
      <c r="AW127" s="51">
        <f>AV127-AU127</f>
        <v>22.2</v>
      </c>
      <c r="AX127" s="51">
        <v>100</v>
      </c>
      <c r="AY127" s="52">
        <f t="shared" ref="AY127:AY134" si="52">AW127*AX127/100</f>
        <v>22.2</v>
      </c>
      <c r="AZ127" s="139">
        <f>AY127*AUXILIAR!$B$53</f>
        <v>111000000</v>
      </c>
      <c r="BA127" s="5"/>
      <c r="BB127" s="341"/>
      <c r="BC127" s="128"/>
      <c r="BD127" s="5"/>
      <c r="BE127" s="5"/>
      <c r="BF127" s="5"/>
      <c r="BG127" s="5"/>
      <c r="BH127" s="5"/>
      <c r="BI127" s="5"/>
      <c r="BJ127" s="51" t="s">
        <v>360</v>
      </c>
      <c r="BK127" s="51">
        <v>195.5</v>
      </c>
      <c r="BL127" s="51">
        <v>195.5</v>
      </c>
      <c r="BM127" s="51">
        <v>1</v>
      </c>
      <c r="BN127" s="51">
        <v>100</v>
      </c>
      <c r="BO127" s="52">
        <f t="shared" ref="BO127" si="53">BM127*BN127/100</f>
        <v>1</v>
      </c>
      <c r="BP127" s="139">
        <f>BO127*AUXILIAR!$B$56</f>
        <v>30000000</v>
      </c>
      <c r="BQ127" s="51" t="s">
        <v>360</v>
      </c>
      <c r="BR127" s="51">
        <v>47.45</v>
      </c>
      <c r="BS127" s="51">
        <v>47.45</v>
      </c>
      <c r="BT127" s="51">
        <v>1</v>
      </c>
      <c r="BU127" s="51">
        <v>100</v>
      </c>
      <c r="BV127" s="52">
        <f t="shared" ref="BV127:BV134" si="54">BT127*BU127/100</f>
        <v>1</v>
      </c>
      <c r="BW127" s="139">
        <f>BV127*AUXILIAR!$B$56</f>
        <v>30000000</v>
      </c>
      <c r="BX127" s="5"/>
      <c r="BY127" s="341"/>
      <c r="BZ127" s="128"/>
      <c r="CA127" s="5"/>
      <c r="CB127" s="5"/>
      <c r="CC127" s="5"/>
      <c r="CD127" s="5"/>
      <c r="CE127" s="5"/>
      <c r="CF127" s="5"/>
      <c r="CG127" s="5"/>
      <c r="CH127" s="5"/>
      <c r="CI127" s="5"/>
      <c r="CJ127" s="5"/>
      <c r="CK127" s="5"/>
      <c r="CL127" s="5"/>
      <c r="CM127" s="5"/>
      <c r="CN127" s="5"/>
      <c r="CO127" s="5"/>
      <c r="CP127" s="5"/>
      <c r="CQ127" s="5"/>
      <c r="CR127" s="5"/>
      <c r="CS127" s="5"/>
      <c r="CT127" s="5"/>
      <c r="CU127" s="5"/>
      <c r="CV127" s="341"/>
      <c r="CW127" s="128"/>
      <c r="CX127" s="5"/>
      <c r="CY127" s="5"/>
      <c r="CZ127" s="5"/>
      <c r="DA127" s="5"/>
      <c r="DB127" s="5"/>
      <c r="DC127" s="5"/>
      <c r="DD127" s="51" t="s">
        <v>358</v>
      </c>
      <c r="DE127" s="51">
        <v>162.19800000000001</v>
      </c>
      <c r="DF127" s="51">
        <v>164.9</v>
      </c>
      <c r="DG127" s="51">
        <f t="shared" ref="DG127:DG144" si="55">DF127-DE127</f>
        <v>2.7019999999999982</v>
      </c>
      <c r="DH127" s="51">
        <v>100</v>
      </c>
      <c r="DI127" s="52">
        <f t="shared" ref="DI127:DI144" si="56">DG127*DH127/100</f>
        <v>2.7019999999999982</v>
      </c>
      <c r="DJ127" s="139">
        <f>DI127*AUXILIAR!$B$67</f>
        <v>5403999.9999999963</v>
      </c>
      <c r="DK127" s="51" t="s">
        <v>358</v>
      </c>
      <c r="DL127" s="51">
        <v>90.5</v>
      </c>
      <c r="DM127" s="51">
        <v>94.962999999999994</v>
      </c>
      <c r="DN127" s="51">
        <f t="shared" ref="DN127:DN140" si="57">DM127-DL127</f>
        <v>4.4629999999999939</v>
      </c>
      <c r="DO127" s="51">
        <v>100</v>
      </c>
      <c r="DP127" s="52">
        <f t="shared" ref="DP127:DP140" si="58">DN127*DO127/100</f>
        <v>4.4629999999999939</v>
      </c>
      <c r="DQ127" s="139">
        <f>DP127*AUXILIAR!$B$67</f>
        <v>8925999.999999987</v>
      </c>
      <c r="DR127" s="5"/>
      <c r="DS127" s="341"/>
      <c r="DT127" s="128"/>
      <c r="DU127" s="5"/>
      <c r="DV127" s="5"/>
      <c r="DW127" s="5"/>
      <c r="DX127" s="5"/>
      <c r="DY127" s="5"/>
      <c r="DZ127" s="5"/>
      <c r="EA127" s="5"/>
      <c r="EB127" s="5"/>
      <c r="EC127" s="5"/>
      <c r="ED127" s="5"/>
      <c r="EE127" s="5"/>
      <c r="EF127" s="5"/>
      <c r="EG127" s="5"/>
      <c r="EH127" s="5"/>
      <c r="EI127" s="5"/>
      <c r="EJ127" s="5"/>
      <c r="EK127" s="5"/>
      <c r="EL127" s="5"/>
      <c r="EM127" s="5"/>
      <c r="EN127" s="5"/>
      <c r="EO127" s="145"/>
      <c r="EP127" s="397"/>
      <c r="EQ127" s="333"/>
    </row>
    <row r="128" spans="1:147" ht="15">
      <c r="A128" s="8" t="s">
        <v>33</v>
      </c>
      <c r="B128" s="8" t="s">
        <v>11</v>
      </c>
      <c r="C128" s="8">
        <v>1</v>
      </c>
      <c r="D128" s="199">
        <v>116</v>
      </c>
      <c r="E128" s="118" t="s">
        <v>183</v>
      </c>
      <c r="F128" s="118" t="s">
        <v>108</v>
      </c>
      <c r="G128" s="195" t="s">
        <v>355</v>
      </c>
      <c r="H128" s="309" t="s">
        <v>188</v>
      </c>
      <c r="I128" s="128"/>
      <c r="J128" s="5"/>
      <c r="K128" s="5"/>
      <c r="L128" s="5"/>
      <c r="M128" s="5"/>
      <c r="N128" s="5"/>
      <c r="O128" s="5"/>
      <c r="P128" s="51" t="s">
        <v>358</v>
      </c>
      <c r="Q128" s="51">
        <v>163.25</v>
      </c>
      <c r="R128" s="51">
        <v>163.5</v>
      </c>
      <c r="S128" s="51">
        <f t="shared" ref="S128:S140" si="59">R128-Q128</f>
        <v>0.25</v>
      </c>
      <c r="T128" s="52">
        <v>100</v>
      </c>
      <c r="U128" s="52">
        <f t="shared" si="50"/>
        <v>0.25</v>
      </c>
      <c r="V128" s="139">
        <f>U128*AUXILIAR!$B$50</f>
        <v>750000</v>
      </c>
      <c r="W128" s="51" t="s">
        <v>358</v>
      </c>
      <c r="X128" s="51">
        <v>67.5</v>
      </c>
      <c r="Y128" s="51">
        <v>68</v>
      </c>
      <c r="Z128" s="51">
        <f t="shared" ref="Z128:Z130" si="60">Y128-X128</f>
        <v>0.5</v>
      </c>
      <c r="AA128" s="52">
        <v>100</v>
      </c>
      <c r="AB128" s="52">
        <f t="shared" si="51"/>
        <v>0.5</v>
      </c>
      <c r="AC128" s="139">
        <f>AB128*AUXILIAR!$B$50</f>
        <v>1500000</v>
      </c>
      <c r="AD128" s="5"/>
      <c r="AE128" s="341"/>
      <c r="AF128" s="128"/>
      <c r="AG128" s="5"/>
      <c r="AH128" s="5"/>
      <c r="AI128" s="5"/>
      <c r="AJ128" s="5"/>
      <c r="AK128" s="5"/>
      <c r="AL128" s="5"/>
      <c r="AM128" s="57"/>
      <c r="AN128" s="57"/>
      <c r="AO128" s="57"/>
      <c r="AP128" s="57"/>
      <c r="AQ128" s="57"/>
      <c r="AR128" s="57"/>
      <c r="AS128" s="57"/>
      <c r="AT128" s="51" t="s">
        <v>324</v>
      </c>
      <c r="AU128" s="51">
        <v>22.2</v>
      </c>
      <c r="AV128" s="51">
        <v>22.5</v>
      </c>
      <c r="AW128" s="51">
        <f t="shared" ref="AW128:AW134" si="61">AV128-AU128</f>
        <v>0.30000000000000071</v>
      </c>
      <c r="AX128" s="51">
        <v>100</v>
      </c>
      <c r="AY128" s="52">
        <f t="shared" si="52"/>
        <v>0.30000000000000071</v>
      </c>
      <c r="AZ128" s="139">
        <f>AY128*AUXILIAR!$B$53</f>
        <v>1500000.0000000035</v>
      </c>
      <c r="BA128" s="5"/>
      <c r="BB128" s="341"/>
      <c r="BC128" s="128"/>
      <c r="BD128" s="5"/>
      <c r="BE128" s="5"/>
      <c r="BF128" s="5"/>
      <c r="BG128" s="5"/>
      <c r="BH128" s="5"/>
      <c r="BI128" s="5"/>
      <c r="BJ128" s="5"/>
      <c r="BK128" s="5"/>
      <c r="BL128" s="5"/>
      <c r="BM128" s="5"/>
      <c r="BN128" s="5"/>
      <c r="BO128" s="5"/>
      <c r="BP128" s="5"/>
      <c r="BQ128" s="51" t="s">
        <v>360</v>
      </c>
      <c r="BR128" s="51">
        <v>54.164999999999999</v>
      </c>
      <c r="BS128" s="51">
        <v>54.164999999999999</v>
      </c>
      <c r="BT128" s="51">
        <v>1</v>
      </c>
      <c r="BU128" s="51">
        <v>100</v>
      </c>
      <c r="BV128" s="52">
        <f t="shared" si="54"/>
        <v>1</v>
      </c>
      <c r="BW128" s="139">
        <f>BV128*AUXILIAR!$B$56</f>
        <v>30000000</v>
      </c>
      <c r="BX128" s="5"/>
      <c r="BY128" s="341"/>
      <c r="BZ128" s="128"/>
      <c r="CA128" s="5"/>
      <c r="CB128" s="5"/>
      <c r="CC128" s="5"/>
      <c r="CD128" s="5"/>
      <c r="CE128" s="5"/>
      <c r="CF128" s="5"/>
      <c r="CG128" s="5"/>
      <c r="CH128" s="5"/>
      <c r="CI128" s="5"/>
      <c r="CJ128" s="5"/>
      <c r="CK128" s="5"/>
      <c r="CL128" s="5"/>
      <c r="CM128" s="5"/>
      <c r="CN128" s="5"/>
      <c r="CO128" s="5"/>
      <c r="CP128" s="5"/>
      <c r="CQ128" s="5"/>
      <c r="CR128" s="5"/>
      <c r="CS128" s="5"/>
      <c r="CT128" s="5"/>
      <c r="CU128" s="5"/>
      <c r="CV128" s="341"/>
      <c r="CW128" s="128"/>
      <c r="CX128" s="5"/>
      <c r="CY128" s="5"/>
      <c r="CZ128" s="5"/>
      <c r="DA128" s="5"/>
      <c r="DB128" s="5"/>
      <c r="DC128" s="5"/>
      <c r="DD128" s="51" t="s">
        <v>359</v>
      </c>
      <c r="DE128" s="51">
        <v>162.19800000000001</v>
      </c>
      <c r="DF128" s="51">
        <v>164.9</v>
      </c>
      <c r="DG128" s="51">
        <f t="shared" si="55"/>
        <v>2.7019999999999982</v>
      </c>
      <c r="DH128" s="51">
        <v>100</v>
      </c>
      <c r="DI128" s="52">
        <f t="shared" si="56"/>
        <v>2.7019999999999982</v>
      </c>
      <c r="DJ128" s="139">
        <f>DI128*AUXILIAR!$B$67</f>
        <v>5403999.9999999963</v>
      </c>
      <c r="DK128" s="51" t="s">
        <v>359</v>
      </c>
      <c r="DL128" s="51">
        <v>94</v>
      </c>
      <c r="DM128" s="51">
        <v>95</v>
      </c>
      <c r="DN128" s="51">
        <f t="shared" si="57"/>
        <v>1</v>
      </c>
      <c r="DO128" s="51">
        <v>100</v>
      </c>
      <c r="DP128" s="52">
        <f t="shared" si="58"/>
        <v>1</v>
      </c>
      <c r="DQ128" s="139">
        <f>DP128*AUXILIAR!$B$67</f>
        <v>2000000</v>
      </c>
      <c r="DR128" s="5"/>
      <c r="DS128" s="341"/>
      <c r="DT128" s="128"/>
      <c r="DU128" s="5"/>
      <c r="DV128" s="5"/>
      <c r="DW128" s="5"/>
      <c r="DX128" s="5"/>
      <c r="DY128" s="5"/>
      <c r="DZ128" s="5"/>
      <c r="EA128" s="5"/>
      <c r="EB128" s="5"/>
      <c r="EC128" s="5"/>
      <c r="ED128" s="5"/>
      <c r="EE128" s="5"/>
      <c r="EF128" s="5"/>
      <c r="EG128" s="5"/>
      <c r="EH128" s="5"/>
      <c r="EI128" s="5"/>
      <c r="EJ128" s="5"/>
      <c r="EK128" s="5"/>
      <c r="EL128" s="5"/>
      <c r="EM128" s="5"/>
      <c r="EN128" s="5"/>
      <c r="EO128" s="145"/>
      <c r="EP128" s="397"/>
      <c r="EQ128" s="333"/>
    </row>
    <row r="129" spans="1:147" ht="15">
      <c r="A129" s="8" t="s">
        <v>33</v>
      </c>
      <c r="B129" s="8" t="s">
        <v>11</v>
      </c>
      <c r="C129" s="8">
        <v>1</v>
      </c>
      <c r="D129" s="199">
        <v>116</v>
      </c>
      <c r="E129" s="118" t="s">
        <v>183</v>
      </c>
      <c r="F129" s="118" t="s">
        <v>108</v>
      </c>
      <c r="G129" s="195" t="s">
        <v>355</v>
      </c>
      <c r="H129" s="309" t="s">
        <v>188</v>
      </c>
      <c r="I129" s="128"/>
      <c r="J129" s="5"/>
      <c r="K129" s="5"/>
      <c r="L129" s="5"/>
      <c r="M129" s="5"/>
      <c r="N129" s="5"/>
      <c r="O129" s="5"/>
      <c r="P129" s="51" t="s">
        <v>359</v>
      </c>
      <c r="Q129" s="51">
        <v>175</v>
      </c>
      <c r="R129" s="51">
        <v>177</v>
      </c>
      <c r="S129" s="51">
        <f t="shared" si="59"/>
        <v>2</v>
      </c>
      <c r="T129" s="52">
        <v>100</v>
      </c>
      <c r="U129" s="52">
        <f t="shared" si="50"/>
        <v>2</v>
      </c>
      <c r="V129" s="139">
        <f>U129*AUXILIAR!$B$50</f>
        <v>6000000</v>
      </c>
      <c r="W129" s="51" t="s">
        <v>359</v>
      </c>
      <c r="X129" s="51">
        <v>105.5</v>
      </c>
      <c r="Y129" s="51">
        <v>105.9</v>
      </c>
      <c r="Z129" s="51">
        <f t="shared" si="60"/>
        <v>0.40000000000000568</v>
      </c>
      <c r="AA129" s="52">
        <v>100</v>
      </c>
      <c r="AB129" s="52">
        <f t="shared" si="51"/>
        <v>0.40000000000000568</v>
      </c>
      <c r="AC129" s="139">
        <f>AB129*AUXILIAR!$B$50</f>
        <v>1200000.000000017</v>
      </c>
      <c r="AD129" s="5"/>
      <c r="AE129" s="341"/>
      <c r="AF129" s="128"/>
      <c r="AG129" s="5"/>
      <c r="AH129" s="5"/>
      <c r="AI129" s="5"/>
      <c r="AJ129" s="5"/>
      <c r="AK129" s="5"/>
      <c r="AL129" s="5"/>
      <c r="AM129" s="57"/>
      <c r="AN129" s="57"/>
      <c r="AO129" s="57"/>
      <c r="AP129" s="57"/>
      <c r="AQ129" s="57"/>
      <c r="AR129" s="57"/>
      <c r="AS129" s="57"/>
      <c r="AT129" s="51" t="s">
        <v>324</v>
      </c>
      <c r="AU129" s="51">
        <v>22.5</v>
      </c>
      <c r="AV129" s="51">
        <v>38</v>
      </c>
      <c r="AW129" s="51">
        <f t="shared" si="61"/>
        <v>15.5</v>
      </c>
      <c r="AX129" s="51">
        <v>100</v>
      </c>
      <c r="AY129" s="52">
        <f t="shared" si="52"/>
        <v>15.5</v>
      </c>
      <c r="AZ129" s="139">
        <f>AY129*AUXILIAR!$B$53</f>
        <v>77500000</v>
      </c>
      <c r="BA129" s="5"/>
      <c r="BB129" s="341"/>
      <c r="BC129" s="128"/>
      <c r="BD129" s="5"/>
      <c r="BE129" s="5"/>
      <c r="BF129" s="5"/>
      <c r="BG129" s="5"/>
      <c r="BH129" s="5"/>
      <c r="BI129" s="5"/>
      <c r="BJ129" s="5"/>
      <c r="BK129" s="5"/>
      <c r="BL129" s="5"/>
      <c r="BM129" s="5"/>
      <c r="BN129" s="5"/>
      <c r="BO129" s="5"/>
      <c r="BP129" s="5"/>
      <c r="BQ129" s="51" t="s">
        <v>360</v>
      </c>
      <c r="BR129" s="51">
        <v>80.900000000000006</v>
      </c>
      <c r="BS129" s="51">
        <v>80.900000000000006</v>
      </c>
      <c r="BT129" s="51">
        <v>1</v>
      </c>
      <c r="BU129" s="51">
        <v>100</v>
      </c>
      <c r="BV129" s="52">
        <f t="shared" si="54"/>
        <v>1</v>
      </c>
      <c r="BW129" s="139">
        <f>BV129*AUXILIAR!$B$56</f>
        <v>30000000</v>
      </c>
      <c r="BX129" s="5"/>
      <c r="BY129" s="341"/>
      <c r="BZ129" s="128"/>
      <c r="CA129" s="5"/>
      <c r="CB129" s="5"/>
      <c r="CC129" s="5"/>
      <c r="CD129" s="5"/>
      <c r="CE129" s="5"/>
      <c r="CF129" s="5"/>
      <c r="CG129" s="5"/>
      <c r="CH129" s="5"/>
      <c r="CI129" s="5"/>
      <c r="CJ129" s="5"/>
      <c r="CK129" s="5"/>
      <c r="CL129" s="5"/>
      <c r="CM129" s="5"/>
      <c r="CN129" s="5"/>
      <c r="CO129" s="5"/>
      <c r="CP129" s="5"/>
      <c r="CQ129" s="5"/>
      <c r="CR129" s="5"/>
      <c r="CS129" s="5"/>
      <c r="CT129" s="5"/>
      <c r="CU129" s="5"/>
      <c r="CV129" s="341"/>
      <c r="CW129" s="128"/>
      <c r="CX129" s="5"/>
      <c r="CY129" s="5"/>
      <c r="CZ129" s="5"/>
      <c r="DA129" s="5"/>
      <c r="DB129" s="5"/>
      <c r="DC129" s="5"/>
      <c r="DD129" s="51" t="s">
        <v>358</v>
      </c>
      <c r="DE129" s="51">
        <v>164.9</v>
      </c>
      <c r="DF129" s="51">
        <v>167.3</v>
      </c>
      <c r="DG129" s="51">
        <f t="shared" si="55"/>
        <v>2.4000000000000057</v>
      </c>
      <c r="DH129" s="51">
        <v>100</v>
      </c>
      <c r="DI129" s="52">
        <f t="shared" si="56"/>
        <v>2.4000000000000057</v>
      </c>
      <c r="DJ129" s="139">
        <f>DI129*AUXILIAR!$B$67</f>
        <v>4800000.0000000112</v>
      </c>
      <c r="DK129" s="51" t="s">
        <v>359</v>
      </c>
      <c r="DL129" s="51">
        <v>97.563000000000002</v>
      </c>
      <c r="DM129" s="51">
        <v>99.025999999999996</v>
      </c>
      <c r="DN129" s="51">
        <f t="shared" si="57"/>
        <v>1.4629999999999939</v>
      </c>
      <c r="DO129" s="51">
        <v>100</v>
      </c>
      <c r="DP129" s="52">
        <f t="shared" si="58"/>
        <v>1.4629999999999939</v>
      </c>
      <c r="DQ129" s="139">
        <f>DP129*AUXILIAR!$B$67</f>
        <v>2925999.9999999879</v>
      </c>
      <c r="DR129" s="5"/>
      <c r="DS129" s="341"/>
      <c r="DT129" s="128"/>
      <c r="DU129" s="5"/>
      <c r="DV129" s="5"/>
      <c r="DW129" s="5"/>
      <c r="DX129" s="5"/>
      <c r="DY129" s="5"/>
      <c r="DZ129" s="5"/>
      <c r="EA129" s="5"/>
      <c r="EB129" s="5"/>
      <c r="EC129" s="5"/>
      <c r="ED129" s="5"/>
      <c r="EE129" s="5"/>
      <c r="EF129" s="5"/>
      <c r="EG129" s="5"/>
      <c r="EH129" s="5"/>
      <c r="EI129" s="5"/>
      <c r="EJ129" s="5"/>
      <c r="EK129" s="5"/>
      <c r="EL129" s="5"/>
      <c r="EM129" s="5"/>
      <c r="EN129" s="5"/>
      <c r="EO129" s="145"/>
      <c r="EP129" s="397"/>
      <c r="EQ129" s="333"/>
    </row>
    <row r="130" spans="1:147" ht="15">
      <c r="A130" s="8" t="s">
        <v>33</v>
      </c>
      <c r="B130" s="8" t="s">
        <v>11</v>
      </c>
      <c r="C130" s="8">
        <v>1</v>
      </c>
      <c r="D130" s="199">
        <v>116</v>
      </c>
      <c r="E130" s="118" t="s">
        <v>183</v>
      </c>
      <c r="F130" s="118" t="s">
        <v>108</v>
      </c>
      <c r="G130" s="195" t="s">
        <v>355</v>
      </c>
      <c r="H130" s="309" t="s">
        <v>188</v>
      </c>
      <c r="I130" s="128"/>
      <c r="J130" s="5"/>
      <c r="K130" s="5"/>
      <c r="L130" s="5"/>
      <c r="M130" s="5"/>
      <c r="N130" s="5"/>
      <c r="O130" s="5"/>
      <c r="P130" s="51" t="s">
        <v>358</v>
      </c>
      <c r="Q130" s="51">
        <v>176.71</v>
      </c>
      <c r="R130" s="51">
        <v>179.35</v>
      </c>
      <c r="S130" s="51">
        <f t="shared" si="59"/>
        <v>2.6399999999999864</v>
      </c>
      <c r="T130" s="52">
        <v>100</v>
      </c>
      <c r="U130" s="52">
        <f t="shared" si="50"/>
        <v>2.6399999999999864</v>
      </c>
      <c r="V130" s="139">
        <f>U130*AUXILIAR!$B$50</f>
        <v>7919999.999999959</v>
      </c>
      <c r="W130" s="51" t="s">
        <v>358</v>
      </c>
      <c r="X130" s="51">
        <v>105.5</v>
      </c>
      <c r="Y130" s="51">
        <v>105.9</v>
      </c>
      <c r="Z130" s="51">
        <f t="shared" si="60"/>
        <v>0.40000000000000568</v>
      </c>
      <c r="AA130" s="52">
        <v>100</v>
      </c>
      <c r="AB130" s="52">
        <f t="shared" si="51"/>
        <v>0.40000000000000568</v>
      </c>
      <c r="AC130" s="139">
        <f>AB130*AUXILIAR!$B$50</f>
        <v>1200000.000000017</v>
      </c>
      <c r="AD130" s="5"/>
      <c r="AE130" s="341"/>
      <c r="AF130" s="128"/>
      <c r="AG130" s="5"/>
      <c r="AH130" s="5"/>
      <c r="AI130" s="5"/>
      <c r="AJ130" s="5"/>
      <c r="AK130" s="5"/>
      <c r="AL130" s="5"/>
      <c r="AM130" s="57"/>
      <c r="AN130" s="57"/>
      <c r="AO130" s="57"/>
      <c r="AP130" s="57"/>
      <c r="AQ130" s="57"/>
      <c r="AR130" s="57"/>
      <c r="AS130" s="57"/>
      <c r="AT130" s="51" t="s">
        <v>324</v>
      </c>
      <c r="AU130" s="51">
        <v>38</v>
      </c>
      <c r="AV130" s="51">
        <v>54.11</v>
      </c>
      <c r="AW130" s="51">
        <f t="shared" si="61"/>
        <v>16.11</v>
      </c>
      <c r="AX130" s="51">
        <v>100</v>
      </c>
      <c r="AY130" s="52">
        <f t="shared" si="52"/>
        <v>16.11</v>
      </c>
      <c r="AZ130" s="139">
        <f>AY130*AUXILIAR!$B$53</f>
        <v>80550000</v>
      </c>
      <c r="BA130" s="5"/>
      <c r="BB130" s="341"/>
      <c r="BC130" s="128"/>
      <c r="BD130" s="5"/>
      <c r="BE130" s="5"/>
      <c r="BF130" s="5"/>
      <c r="BG130" s="5"/>
      <c r="BH130" s="5"/>
      <c r="BI130" s="5"/>
      <c r="BJ130" s="5"/>
      <c r="BK130" s="5"/>
      <c r="BL130" s="5"/>
      <c r="BM130" s="5"/>
      <c r="BN130" s="5"/>
      <c r="BO130" s="5"/>
      <c r="BP130" s="5"/>
      <c r="BQ130" s="51" t="s">
        <v>360</v>
      </c>
      <c r="BR130" s="51">
        <v>113.265</v>
      </c>
      <c r="BS130" s="51">
        <v>113.265</v>
      </c>
      <c r="BT130" s="51">
        <v>1</v>
      </c>
      <c r="BU130" s="51">
        <v>100</v>
      </c>
      <c r="BV130" s="52">
        <f t="shared" si="54"/>
        <v>1</v>
      </c>
      <c r="BW130" s="139">
        <f>BV130*AUXILIAR!$B$56</f>
        <v>30000000</v>
      </c>
      <c r="BX130" s="5"/>
      <c r="BY130" s="341"/>
      <c r="BZ130" s="128"/>
      <c r="CA130" s="5"/>
      <c r="CB130" s="5"/>
      <c r="CC130" s="5"/>
      <c r="CD130" s="5"/>
      <c r="CE130" s="5"/>
      <c r="CF130" s="5"/>
      <c r="CG130" s="5"/>
      <c r="CH130" s="5"/>
      <c r="CI130" s="5"/>
      <c r="CJ130" s="5"/>
      <c r="CK130" s="5"/>
      <c r="CL130" s="5"/>
      <c r="CM130" s="5"/>
      <c r="CN130" s="5"/>
      <c r="CO130" s="5"/>
      <c r="CP130" s="5"/>
      <c r="CQ130" s="5"/>
      <c r="CR130" s="5"/>
      <c r="CS130" s="5"/>
      <c r="CT130" s="5"/>
      <c r="CU130" s="5"/>
      <c r="CV130" s="341"/>
      <c r="CW130" s="128"/>
      <c r="CX130" s="5"/>
      <c r="CY130" s="5"/>
      <c r="CZ130" s="5"/>
      <c r="DA130" s="5"/>
      <c r="DB130" s="5"/>
      <c r="DC130" s="5"/>
      <c r="DD130" s="51" t="s">
        <v>359</v>
      </c>
      <c r="DE130" s="51">
        <v>164.9</v>
      </c>
      <c r="DF130" s="51">
        <v>167.3</v>
      </c>
      <c r="DG130" s="51">
        <f t="shared" si="55"/>
        <v>2.4000000000000057</v>
      </c>
      <c r="DH130" s="51">
        <v>100</v>
      </c>
      <c r="DI130" s="52">
        <f t="shared" si="56"/>
        <v>2.4000000000000057</v>
      </c>
      <c r="DJ130" s="139">
        <f>DI130*AUXILIAR!$B$67</f>
        <v>4800000.0000000112</v>
      </c>
      <c r="DK130" s="51" t="s">
        <v>358</v>
      </c>
      <c r="DL130" s="51">
        <v>98.063999999999993</v>
      </c>
      <c r="DM130" s="51">
        <v>98.516000000000005</v>
      </c>
      <c r="DN130" s="51">
        <f t="shared" si="57"/>
        <v>0.45200000000001239</v>
      </c>
      <c r="DO130" s="51">
        <v>100</v>
      </c>
      <c r="DP130" s="52">
        <f t="shared" si="58"/>
        <v>0.45200000000001239</v>
      </c>
      <c r="DQ130" s="139">
        <f>DP130*AUXILIAR!$B$67</f>
        <v>904000.0000000248</v>
      </c>
      <c r="DR130" s="5"/>
      <c r="DS130" s="341"/>
      <c r="DT130" s="128"/>
      <c r="DU130" s="5"/>
      <c r="DV130" s="5"/>
      <c r="DW130" s="5"/>
      <c r="DX130" s="5"/>
      <c r="DY130" s="5"/>
      <c r="DZ130" s="5"/>
      <c r="EA130" s="5"/>
      <c r="EB130" s="5"/>
      <c r="EC130" s="5"/>
      <c r="ED130" s="5"/>
      <c r="EE130" s="5"/>
      <c r="EF130" s="5"/>
      <c r="EG130" s="5"/>
      <c r="EH130" s="5"/>
      <c r="EI130" s="5"/>
      <c r="EJ130" s="5"/>
      <c r="EK130" s="5"/>
      <c r="EL130" s="5"/>
      <c r="EM130" s="5"/>
      <c r="EN130" s="5"/>
      <c r="EO130" s="145"/>
      <c r="EP130" s="397"/>
      <c r="EQ130" s="333"/>
    </row>
    <row r="131" spans="1:147" ht="15">
      <c r="A131" s="8" t="s">
        <v>33</v>
      </c>
      <c r="B131" s="8" t="s">
        <v>11</v>
      </c>
      <c r="C131" s="8">
        <v>1</v>
      </c>
      <c r="D131" s="199">
        <v>116</v>
      </c>
      <c r="E131" s="118" t="s">
        <v>183</v>
      </c>
      <c r="F131" s="118" t="s">
        <v>108</v>
      </c>
      <c r="G131" s="195" t="s">
        <v>355</v>
      </c>
      <c r="H131" s="309" t="s">
        <v>188</v>
      </c>
      <c r="I131" s="128"/>
      <c r="J131" s="5"/>
      <c r="K131" s="5"/>
      <c r="L131" s="5"/>
      <c r="M131" s="5"/>
      <c r="N131" s="5"/>
      <c r="O131" s="5"/>
      <c r="P131" s="51" t="s">
        <v>359</v>
      </c>
      <c r="Q131" s="51">
        <v>177.4</v>
      </c>
      <c r="R131" s="51">
        <v>179.25</v>
      </c>
      <c r="S131" s="51">
        <f t="shared" si="59"/>
        <v>1.8499999999999943</v>
      </c>
      <c r="T131" s="52">
        <v>100</v>
      </c>
      <c r="U131" s="52">
        <f t="shared" si="50"/>
        <v>1.8499999999999943</v>
      </c>
      <c r="V131" s="139">
        <f>U131*AUXILIAR!$B$50</f>
        <v>5549999.9999999832</v>
      </c>
      <c r="W131" s="5"/>
      <c r="X131" s="5"/>
      <c r="Y131" s="5"/>
      <c r="Z131" s="5"/>
      <c r="AA131" s="5"/>
      <c r="AB131" s="5"/>
      <c r="AC131" s="5"/>
      <c r="AD131" s="5"/>
      <c r="AE131" s="341"/>
      <c r="AF131" s="128"/>
      <c r="AG131" s="5"/>
      <c r="AH131" s="5"/>
      <c r="AI131" s="5"/>
      <c r="AJ131" s="5"/>
      <c r="AK131" s="5"/>
      <c r="AL131" s="5"/>
      <c r="AM131" s="57"/>
      <c r="AN131" s="57"/>
      <c r="AO131" s="57"/>
      <c r="AP131" s="57"/>
      <c r="AQ131" s="57"/>
      <c r="AR131" s="57"/>
      <c r="AS131" s="57"/>
      <c r="AT131" s="51" t="s">
        <v>324</v>
      </c>
      <c r="AU131" s="51">
        <v>54.11</v>
      </c>
      <c r="AV131" s="51">
        <v>57</v>
      </c>
      <c r="AW131" s="51">
        <f t="shared" si="61"/>
        <v>2.8900000000000006</v>
      </c>
      <c r="AX131" s="51">
        <v>100</v>
      </c>
      <c r="AY131" s="52">
        <f t="shared" si="52"/>
        <v>2.8900000000000006</v>
      </c>
      <c r="AZ131" s="139">
        <f>AY131*AUXILIAR!$B$53</f>
        <v>14450000.000000004</v>
      </c>
      <c r="BA131" s="5"/>
      <c r="BB131" s="341"/>
      <c r="BC131" s="128"/>
      <c r="BD131" s="5"/>
      <c r="BE131" s="5"/>
      <c r="BF131" s="5"/>
      <c r="BG131" s="5"/>
      <c r="BH131" s="5"/>
      <c r="BI131" s="5"/>
      <c r="BJ131" s="5"/>
      <c r="BK131" s="5"/>
      <c r="BL131" s="5"/>
      <c r="BM131" s="5"/>
      <c r="BN131" s="5"/>
      <c r="BO131" s="5"/>
      <c r="BP131" s="5"/>
      <c r="BQ131" s="51" t="s">
        <v>332</v>
      </c>
      <c r="BR131" s="51">
        <v>83.44</v>
      </c>
      <c r="BS131" s="51">
        <v>83.44</v>
      </c>
      <c r="BT131" s="51">
        <v>1</v>
      </c>
      <c r="BU131" s="51">
        <v>100</v>
      </c>
      <c r="BV131" s="52">
        <f t="shared" si="54"/>
        <v>1</v>
      </c>
      <c r="BW131" s="139">
        <f>BV131*AUXILIAR!$B$58</f>
        <v>10000000</v>
      </c>
      <c r="BX131" s="5"/>
      <c r="BY131" s="341"/>
      <c r="BZ131" s="128"/>
      <c r="CA131" s="5"/>
      <c r="CB131" s="5"/>
      <c r="CC131" s="5"/>
      <c r="CD131" s="5"/>
      <c r="CE131" s="5"/>
      <c r="CF131" s="5"/>
      <c r="CG131" s="5"/>
      <c r="CH131" s="5"/>
      <c r="CI131" s="5"/>
      <c r="CJ131" s="5"/>
      <c r="CK131" s="5"/>
      <c r="CL131" s="5"/>
      <c r="CM131" s="5"/>
      <c r="CN131" s="5"/>
      <c r="CO131" s="5"/>
      <c r="CP131" s="5"/>
      <c r="CQ131" s="5"/>
      <c r="CR131" s="5"/>
      <c r="CS131" s="5"/>
      <c r="CT131" s="5"/>
      <c r="CU131" s="5"/>
      <c r="CV131" s="341"/>
      <c r="CW131" s="128"/>
      <c r="CX131" s="5"/>
      <c r="CY131" s="5"/>
      <c r="CZ131" s="5"/>
      <c r="DA131" s="5"/>
      <c r="DB131" s="5"/>
      <c r="DC131" s="5"/>
      <c r="DD131" s="51" t="s">
        <v>358</v>
      </c>
      <c r="DE131" s="51">
        <v>167.3</v>
      </c>
      <c r="DF131" s="51">
        <v>171.4</v>
      </c>
      <c r="DG131" s="51">
        <f t="shared" si="55"/>
        <v>4.0999999999999943</v>
      </c>
      <c r="DH131" s="51">
        <v>100</v>
      </c>
      <c r="DI131" s="52">
        <f t="shared" si="56"/>
        <v>4.0999999999999943</v>
      </c>
      <c r="DJ131" s="139">
        <f>DI131*AUXILIAR!$B$67</f>
        <v>8199999.9999999888</v>
      </c>
      <c r="DK131" s="51" t="s">
        <v>358</v>
      </c>
      <c r="DL131" s="51">
        <v>101.006</v>
      </c>
      <c r="DM131" s="51">
        <v>101.35</v>
      </c>
      <c r="DN131" s="51">
        <f t="shared" si="57"/>
        <v>0.34399999999999409</v>
      </c>
      <c r="DO131" s="51">
        <v>100</v>
      </c>
      <c r="DP131" s="52">
        <f t="shared" si="58"/>
        <v>0.34399999999999409</v>
      </c>
      <c r="DQ131" s="139">
        <f>DP131*AUXILIAR!$B$67</f>
        <v>687999.99999998813</v>
      </c>
      <c r="DR131" s="5"/>
      <c r="DS131" s="341"/>
      <c r="DT131" s="128"/>
      <c r="DU131" s="5"/>
      <c r="DV131" s="5"/>
      <c r="DW131" s="5"/>
      <c r="DX131" s="5"/>
      <c r="DY131" s="5"/>
      <c r="DZ131" s="5"/>
      <c r="EA131" s="5"/>
      <c r="EB131" s="5"/>
      <c r="EC131" s="5"/>
      <c r="ED131" s="5"/>
      <c r="EE131" s="5"/>
      <c r="EF131" s="5"/>
      <c r="EG131" s="5"/>
      <c r="EH131" s="5"/>
      <c r="EI131" s="5"/>
      <c r="EJ131" s="5"/>
      <c r="EK131" s="5"/>
      <c r="EL131" s="5"/>
      <c r="EM131" s="5"/>
      <c r="EN131" s="5"/>
      <c r="EO131" s="145"/>
      <c r="EP131" s="397"/>
      <c r="EQ131" s="333"/>
    </row>
    <row r="132" spans="1:147" ht="15">
      <c r="A132" s="8" t="s">
        <v>33</v>
      </c>
      <c r="B132" s="8" t="s">
        <v>11</v>
      </c>
      <c r="C132" s="8">
        <v>1</v>
      </c>
      <c r="D132" s="199">
        <v>116</v>
      </c>
      <c r="E132" s="118" t="s">
        <v>183</v>
      </c>
      <c r="F132" s="118" t="s">
        <v>108</v>
      </c>
      <c r="G132" s="195" t="s">
        <v>355</v>
      </c>
      <c r="H132" s="309" t="s">
        <v>188</v>
      </c>
      <c r="I132" s="128"/>
      <c r="J132" s="5"/>
      <c r="K132" s="5"/>
      <c r="L132" s="5"/>
      <c r="M132" s="5"/>
      <c r="N132" s="128"/>
      <c r="O132" s="128"/>
      <c r="P132" s="51" t="s">
        <v>359</v>
      </c>
      <c r="Q132" s="51">
        <v>179.84</v>
      </c>
      <c r="R132" s="51">
        <v>180.36</v>
      </c>
      <c r="S132" s="51">
        <f t="shared" si="59"/>
        <v>0.52000000000001023</v>
      </c>
      <c r="T132" s="52">
        <v>100</v>
      </c>
      <c r="U132" s="52">
        <f t="shared" si="50"/>
        <v>0.52000000000001023</v>
      </c>
      <c r="V132" s="139">
        <f>U132*AUXILIAR!$B$50</f>
        <v>1560000.0000000307</v>
      </c>
      <c r="W132" s="5"/>
      <c r="X132" s="5"/>
      <c r="Y132" s="5"/>
      <c r="Z132" s="5"/>
      <c r="AA132" s="5"/>
      <c r="AB132" s="128"/>
      <c r="AC132" s="128"/>
      <c r="AD132" s="5"/>
      <c r="AE132" s="341"/>
      <c r="AF132" s="128"/>
      <c r="AG132" s="5"/>
      <c r="AH132" s="5"/>
      <c r="AI132" s="5"/>
      <c r="AJ132" s="5"/>
      <c r="AK132" s="128"/>
      <c r="AL132" s="128"/>
      <c r="AM132" s="57"/>
      <c r="AN132" s="57"/>
      <c r="AO132" s="57"/>
      <c r="AP132" s="57"/>
      <c r="AQ132" s="57"/>
      <c r="AR132" s="127"/>
      <c r="AS132" s="127"/>
      <c r="AT132" s="51" t="s">
        <v>324</v>
      </c>
      <c r="AU132" s="51">
        <v>57</v>
      </c>
      <c r="AV132" s="51">
        <v>77.900000000000006</v>
      </c>
      <c r="AW132" s="51">
        <f t="shared" si="61"/>
        <v>20.900000000000006</v>
      </c>
      <c r="AX132" s="51">
        <v>100</v>
      </c>
      <c r="AY132" s="52">
        <f t="shared" si="52"/>
        <v>20.900000000000006</v>
      </c>
      <c r="AZ132" s="139">
        <f>AY132*AUXILIAR!$B$53</f>
        <v>104500000.00000003</v>
      </c>
      <c r="BA132" s="5"/>
      <c r="BB132" s="341"/>
      <c r="BC132" s="128"/>
      <c r="BD132" s="5"/>
      <c r="BE132" s="5"/>
      <c r="BF132" s="5"/>
      <c r="BG132" s="5"/>
      <c r="BH132" s="128"/>
      <c r="BI132" s="128"/>
      <c r="BJ132" s="5"/>
      <c r="BK132" s="5"/>
      <c r="BL132" s="5"/>
      <c r="BM132" s="5"/>
      <c r="BN132" s="5"/>
      <c r="BO132" s="128"/>
      <c r="BP132" s="128"/>
      <c r="BQ132" s="51" t="s">
        <v>332</v>
      </c>
      <c r="BR132" s="51">
        <v>90.4</v>
      </c>
      <c r="BS132" s="51">
        <v>90.4</v>
      </c>
      <c r="BT132" s="51">
        <v>1</v>
      </c>
      <c r="BU132" s="51">
        <v>100</v>
      </c>
      <c r="BV132" s="52">
        <f t="shared" si="54"/>
        <v>1</v>
      </c>
      <c r="BW132" s="139">
        <f>BV132*AUXILIAR!$B$58</f>
        <v>10000000</v>
      </c>
      <c r="BX132" s="5"/>
      <c r="BY132" s="341"/>
      <c r="BZ132" s="128"/>
      <c r="CA132" s="5"/>
      <c r="CB132" s="5"/>
      <c r="CC132" s="5"/>
      <c r="CD132" s="5"/>
      <c r="CE132" s="128"/>
      <c r="CF132" s="128"/>
      <c r="CG132" s="5"/>
      <c r="CH132" s="5"/>
      <c r="CI132" s="5"/>
      <c r="CJ132" s="5"/>
      <c r="CK132" s="5"/>
      <c r="CL132" s="128"/>
      <c r="CM132" s="128"/>
      <c r="CN132" s="5"/>
      <c r="CO132" s="5"/>
      <c r="CP132" s="5"/>
      <c r="CQ132" s="5"/>
      <c r="CR132" s="5"/>
      <c r="CS132" s="128"/>
      <c r="CT132" s="128"/>
      <c r="CU132" s="5"/>
      <c r="CV132" s="341"/>
      <c r="CW132" s="128"/>
      <c r="CX132" s="5"/>
      <c r="CY132" s="5"/>
      <c r="CZ132" s="5"/>
      <c r="DA132" s="5"/>
      <c r="DB132" s="128"/>
      <c r="DC132" s="128"/>
      <c r="DD132" s="51" t="s">
        <v>359</v>
      </c>
      <c r="DE132" s="51">
        <v>167.3</v>
      </c>
      <c r="DF132" s="51">
        <v>171.4</v>
      </c>
      <c r="DG132" s="51">
        <f t="shared" si="55"/>
        <v>4.0999999999999943</v>
      </c>
      <c r="DH132" s="51">
        <v>100</v>
      </c>
      <c r="DI132" s="52">
        <f t="shared" si="56"/>
        <v>4.0999999999999943</v>
      </c>
      <c r="DJ132" s="139">
        <f>DI132*AUXILIAR!$B$67</f>
        <v>8199999.9999999888</v>
      </c>
      <c r="DK132" s="51" t="s">
        <v>359</v>
      </c>
      <c r="DL132" s="51">
        <v>103.035</v>
      </c>
      <c r="DM132" s="51">
        <v>104.032</v>
      </c>
      <c r="DN132" s="51">
        <f t="shared" si="57"/>
        <v>0.99699999999999989</v>
      </c>
      <c r="DO132" s="51">
        <v>100</v>
      </c>
      <c r="DP132" s="52">
        <f t="shared" si="58"/>
        <v>0.99699999999999989</v>
      </c>
      <c r="DQ132" s="139">
        <f>DP132*AUXILIAR!$B$67</f>
        <v>1993999.9999999998</v>
      </c>
      <c r="DR132" s="5"/>
      <c r="DS132" s="341"/>
      <c r="DT132" s="128"/>
      <c r="DU132" s="5"/>
      <c r="DV132" s="5"/>
      <c r="DW132" s="5"/>
      <c r="DX132" s="5"/>
      <c r="DY132" s="128"/>
      <c r="DZ132" s="128"/>
      <c r="EA132" s="5"/>
      <c r="EB132" s="5"/>
      <c r="EC132" s="5"/>
      <c r="ED132" s="5"/>
      <c r="EE132" s="5"/>
      <c r="EF132" s="128"/>
      <c r="EG132" s="128"/>
      <c r="EH132" s="5"/>
      <c r="EI132" s="5"/>
      <c r="EJ132" s="5"/>
      <c r="EK132" s="5"/>
      <c r="EL132" s="5"/>
      <c r="EM132" s="128"/>
      <c r="EN132" s="128"/>
      <c r="EO132" s="145"/>
      <c r="EP132" s="397"/>
      <c r="EQ132" s="333"/>
    </row>
    <row r="133" spans="1:147" ht="15">
      <c r="A133" s="8" t="s">
        <v>33</v>
      </c>
      <c r="B133" s="8" t="s">
        <v>11</v>
      </c>
      <c r="C133" s="8">
        <v>1</v>
      </c>
      <c r="D133" s="199">
        <v>116</v>
      </c>
      <c r="E133" s="118" t="s">
        <v>183</v>
      </c>
      <c r="F133" s="118" t="s">
        <v>108</v>
      </c>
      <c r="G133" s="195" t="s">
        <v>355</v>
      </c>
      <c r="H133" s="309" t="s">
        <v>188</v>
      </c>
      <c r="I133" s="128"/>
      <c r="J133" s="5"/>
      <c r="K133" s="5"/>
      <c r="L133" s="5"/>
      <c r="M133" s="5"/>
      <c r="N133" s="128"/>
      <c r="O133" s="128"/>
      <c r="P133" s="51" t="s">
        <v>358</v>
      </c>
      <c r="Q133" s="51">
        <v>180.75</v>
      </c>
      <c r="R133" s="51">
        <v>181.1</v>
      </c>
      <c r="S133" s="51">
        <f t="shared" si="59"/>
        <v>0.34999999999999432</v>
      </c>
      <c r="T133" s="52">
        <v>100</v>
      </c>
      <c r="U133" s="52">
        <f t="shared" si="50"/>
        <v>0.34999999999999432</v>
      </c>
      <c r="V133" s="139">
        <f>U133*AUXILIAR!$B$50</f>
        <v>1049999.999999983</v>
      </c>
      <c r="W133" s="5"/>
      <c r="X133" s="5"/>
      <c r="Y133" s="5"/>
      <c r="Z133" s="5"/>
      <c r="AA133" s="5"/>
      <c r="AB133" s="128"/>
      <c r="AC133" s="128"/>
      <c r="AD133" s="5"/>
      <c r="AE133" s="341"/>
      <c r="AF133" s="128"/>
      <c r="AG133" s="5"/>
      <c r="AH133" s="5"/>
      <c r="AI133" s="5"/>
      <c r="AJ133" s="5"/>
      <c r="AK133" s="128"/>
      <c r="AL133" s="128"/>
      <c r="AM133" s="57"/>
      <c r="AN133" s="57"/>
      <c r="AO133" s="57"/>
      <c r="AP133" s="57"/>
      <c r="AQ133" s="57"/>
      <c r="AR133" s="127"/>
      <c r="AS133" s="127"/>
      <c r="AT133" s="51" t="s">
        <v>324</v>
      </c>
      <c r="AU133" s="51">
        <v>77.900000000000006</v>
      </c>
      <c r="AV133" s="51">
        <v>90.5</v>
      </c>
      <c r="AW133" s="51">
        <f t="shared" si="61"/>
        <v>12.599999999999994</v>
      </c>
      <c r="AX133" s="51">
        <v>100</v>
      </c>
      <c r="AY133" s="52">
        <f t="shared" si="52"/>
        <v>12.599999999999996</v>
      </c>
      <c r="AZ133" s="139">
        <f>AY133*AUXILIAR!$B$53</f>
        <v>62999999.999999978</v>
      </c>
      <c r="BA133" s="5"/>
      <c r="BB133" s="341"/>
      <c r="BC133" s="128"/>
      <c r="BD133" s="5"/>
      <c r="BE133" s="5"/>
      <c r="BF133" s="5"/>
      <c r="BG133" s="5"/>
      <c r="BH133" s="128"/>
      <c r="BI133" s="128"/>
      <c r="BJ133" s="5"/>
      <c r="BK133" s="5"/>
      <c r="BL133" s="5"/>
      <c r="BM133" s="5"/>
      <c r="BN133" s="5"/>
      <c r="BO133" s="128"/>
      <c r="BP133" s="128"/>
      <c r="BQ133" s="51" t="s">
        <v>332</v>
      </c>
      <c r="BR133" s="51">
        <v>105.65</v>
      </c>
      <c r="BS133" s="51">
        <v>105.65</v>
      </c>
      <c r="BT133" s="51">
        <v>1</v>
      </c>
      <c r="BU133" s="51">
        <v>100</v>
      </c>
      <c r="BV133" s="52">
        <f t="shared" si="54"/>
        <v>1</v>
      </c>
      <c r="BW133" s="139">
        <f>BV133*AUXILIAR!$B$58</f>
        <v>10000000</v>
      </c>
      <c r="BX133" s="5"/>
      <c r="BY133" s="341"/>
      <c r="BZ133" s="128"/>
      <c r="CA133" s="5"/>
      <c r="CB133" s="5"/>
      <c r="CC133" s="5"/>
      <c r="CD133" s="5"/>
      <c r="CE133" s="128"/>
      <c r="CF133" s="128"/>
      <c r="CG133" s="5"/>
      <c r="CH133" s="5"/>
      <c r="CI133" s="5"/>
      <c r="CJ133" s="5"/>
      <c r="CK133" s="5"/>
      <c r="CL133" s="128"/>
      <c r="CM133" s="128"/>
      <c r="CN133" s="5"/>
      <c r="CO133" s="5"/>
      <c r="CP133" s="5"/>
      <c r="CQ133" s="5"/>
      <c r="CR133" s="5"/>
      <c r="CS133" s="128"/>
      <c r="CT133" s="128"/>
      <c r="CU133" s="5"/>
      <c r="CV133" s="341"/>
      <c r="CW133" s="128"/>
      <c r="CX133" s="5"/>
      <c r="CY133" s="5"/>
      <c r="CZ133" s="5"/>
      <c r="DA133" s="5"/>
      <c r="DB133" s="128"/>
      <c r="DC133" s="128"/>
      <c r="DD133" s="51" t="s">
        <v>358</v>
      </c>
      <c r="DE133" s="51">
        <v>171.4</v>
      </c>
      <c r="DF133" s="51">
        <v>174.6</v>
      </c>
      <c r="DG133" s="51">
        <f t="shared" si="55"/>
        <v>3.1999999999999886</v>
      </c>
      <c r="DH133" s="51">
        <v>100</v>
      </c>
      <c r="DI133" s="52">
        <f t="shared" si="56"/>
        <v>3.1999999999999886</v>
      </c>
      <c r="DJ133" s="139">
        <f>DI133*AUXILIAR!$B$67</f>
        <v>6399999.9999999776</v>
      </c>
      <c r="DK133" s="51" t="s">
        <v>358</v>
      </c>
      <c r="DL133" s="51">
        <v>124.4</v>
      </c>
      <c r="DM133" s="51">
        <v>134.4</v>
      </c>
      <c r="DN133" s="51">
        <f t="shared" si="57"/>
        <v>10</v>
      </c>
      <c r="DO133" s="51">
        <v>100</v>
      </c>
      <c r="DP133" s="52">
        <f t="shared" si="58"/>
        <v>10</v>
      </c>
      <c r="DQ133" s="139">
        <f>DP133*AUXILIAR!$B$67</f>
        <v>20000000</v>
      </c>
      <c r="DR133" s="5"/>
      <c r="DS133" s="341"/>
      <c r="DT133" s="128"/>
      <c r="DU133" s="5"/>
      <c r="DV133" s="5"/>
      <c r="DW133" s="5"/>
      <c r="DX133" s="5"/>
      <c r="DY133" s="128"/>
      <c r="DZ133" s="128"/>
      <c r="EA133" s="5"/>
      <c r="EB133" s="5"/>
      <c r="EC133" s="5"/>
      <c r="ED133" s="5"/>
      <c r="EE133" s="5"/>
      <c r="EF133" s="128"/>
      <c r="EG133" s="128"/>
      <c r="EH133" s="5"/>
      <c r="EI133" s="5"/>
      <c r="EJ133" s="5"/>
      <c r="EK133" s="5"/>
      <c r="EL133" s="5"/>
      <c r="EM133" s="128"/>
      <c r="EN133" s="128"/>
      <c r="EO133" s="145"/>
      <c r="EP133" s="397"/>
      <c r="EQ133" s="333"/>
    </row>
    <row r="134" spans="1:147" ht="15">
      <c r="A134" s="8" t="s">
        <v>33</v>
      </c>
      <c r="B134" s="8" t="s">
        <v>11</v>
      </c>
      <c r="C134" s="8">
        <v>1</v>
      </c>
      <c r="D134" s="199">
        <v>116</v>
      </c>
      <c r="E134" s="118" t="s">
        <v>183</v>
      </c>
      <c r="F134" s="118" t="s">
        <v>108</v>
      </c>
      <c r="G134" s="195" t="s">
        <v>355</v>
      </c>
      <c r="H134" s="309" t="s">
        <v>188</v>
      </c>
      <c r="I134" s="128"/>
      <c r="J134" s="5"/>
      <c r="K134" s="5"/>
      <c r="L134" s="5"/>
      <c r="M134" s="5"/>
      <c r="N134" s="128"/>
      <c r="O134" s="128"/>
      <c r="P134" s="51" t="s">
        <v>359</v>
      </c>
      <c r="Q134" s="51">
        <v>180.95</v>
      </c>
      <c r="R134" s="51">
        <v>182.55199999999999</v>
      </c>
      <c r="S134" s="51">
        <f t="shared" si="59"/>
        <v>1.6020000000000039</v>
      </c>
      <c r="T134" s="52">
        <v>100</v>
      </c>
      <c r="U134" s="52">
        <f t="shared" si="50"/>
        <v>1.6020000000000039</v>
      </c>
      <c r="V134" s="139">
        <f>U134*AUXILIAR!$B$50</f>
        <v>4806000.0000000112</v>
      </c>
      <c r="W134" s="5"/>
      <c r="X134" s="5"/>
      <c r="Y134" s="5"/>
      <c r="Z134" s="5"/>
      <c r="AA134" s="5"/>
      <c r="AB134" s="128"/>
      <c r="AC134" s="128"/>
      <c r="AD134" s="5"/>
      <c r="AE134" s="341"/>
      <c r="AF134" s="128"/>
      <c r="AG134" s="5"/>
      <c r="AH134" s="5"/>
      <c r="AI134" s="5"/>
      <c r="AJ134" s="5"/>
      <c r="AK134" s="128"/>
      <c r="AL134" s="128"/>
      <c r="AM134" s="57"/>
      <c r="AN134" s="57"/>
      <c r="AO134" s="57"/>
      <c r="AP134" s="57"/>
      <c r="AQ134" s="57"/>
      <c r="AR134" s="127"/>
      <c r="AS134" s="127"/>
      <c r="AT134" s="51" t="s">
        <v>324</v>
      </c>
      <c r="AU134" s="51">
        <v>105.185</v>
      </c>
      <c r="AV134" s="51">
        <v>105.9</v>
      </c>
      <c r="AW134" s="51">
        <f t="shared" si="61"/>
        <v>0.71500000000000341</v>
      </c>
      <c r="AX134" s="51">
        <v>100</v>
      </c>
      <c r="AY134" s="52">
        <f t="shared" si="52"/>
        <v>0.71500000000000341</v>
      </c>
      <c r="AZ134" s="139">
        <f>AY134*AUXILIAR!$B$53</f>
        <v>3575000.0000000172</v>
      </c>
      <c r="BA134" s="5"/>
      <c r="BB134" s="341"/>
      <c r="BC134" s="128"/>
      <c r="BD134" s="5"/>
      <c r="BE134" s="5"/>
      <c r="BF134" s="5"/>
      <c r="BG134" s="5"/>
      <c r="BH134" s="128"/>
      <c r="BI134" s="128"/>
      <c r="BJ134" s="5"/>
      <c r="BK134" s="5"/>
      <c r="BL134" s="5"/>
      <c r="BM134" s="5"/>
      <c r="BN134" s="5"/>
      <c r="BO134" s="128"/>
      <c r="BP134" s="128"/>
      <c r="BQ134" s="51" t="s">
        <v>332</v>
      </c>
      <c r="BR134" s="51">
        <v>142.65</v>
      </c>
      <c r="BS134" s="51">
        <v>142.65</v>
      </c>
      <c r="BT134" s="51">
        <v>1</v>
      </c>
      <c r="BU134" s="51">
        <v>100</v>
      </c>
      <c r="BV134" s="52">
        <f t="shared" si="54"/>
        <v>1</v>
      </c>
      <c r="BW134" s="139">
        <f>BV134*AUXILIAR!$B$58</f>
        <v>10000000</v>
      </c>
      <c r="BX134" s="5"/>
      <c r="BY134" s="341"/>
      <c r="BZ134" s="128"/>
      <c r="CA134" s="5"/>
      <c r="CB134" s="5"/>
      <c r="CC134" s="5"/>
      <c r="CD134" s="5"/>
      <c r="CE134" s="128"/>
      <c r="CF134" s="128"/>
      <c r="CG134" s="5"/>
      <c r="CH134" s="5"/>
      <c r="CI134" s="5"/>
      <c r="CJ134" s="5"/>
      <c r="CK134" s="5"/>
      <c r="CL134" s="128"/>
      <c r="CM134" s="128"/>
      <c r="CN134" s="5"/>
      <c r="CO134" s="5"/>
      <c r="CP134" s="5"/>
      <c r="CQ134" s="5"/>
      <c r="CR134" s="5"/>
      <c r="CS134" s="128"/>
      <c r="CT134" s="128"/>
      <c r="CU134" s="5"/>
      <c r="CV134" s="341"/>
      <c r="CW134" s="128"/>
      <c r="CX134" s="5"/>
      <c r="CY134" s="5"/>
      <c r="CZ134" s="5"/>
      <c r="DA134" s="5"/>
      <c r="DB134" s="128"/>
      <c r="DC134" s="128"/>
      <c r="DD134" s="51" t="s">
        <v>359</v>
      </c>
      <c r="DE134" s="51">
        <v>171.4</v>
      </c>
      <c r="DF134" s="51">
        <v>174.6</v>
      </c>
      <c r="DG134" s="51">
        <f t="shared" si="55"/>
        <v>3.1999999999999886</v>
      </c>
      <c r="DH134" s="51">
        <v>100</v>
      </c>
      <c r="DI134" s="52">
        <f t="shared" si="56"/>
        <v>3.1999999999999886</v>
      </c>
      <c r="DJ134" s="139">
        <f>DI134*AUXILIAR!$B$67</f>
        <v>6399999.9999999776</v>
      </c>
      <c r="DK134" s="51" t="s">
        <v>358</v>
      </c>
      <c r="DL134" s="51">
        <v>134.4</v>
      </c>
      <c r="DM134" s="51">
        <v>139</v>
      </c>
      <c r="DN134" s="51">
        <f t="shared" si="57"/>
        <v>4.5999999999999943</v>
      </c>
      <c r="DO134" s="51">
        <v>100</v>
      </c>
      <c r="DP134" s="52">
        <f t="shared" si="58"/>
        <v>4.5999999999999943</v>
      </c>
      <c r="DQ134" s="139">
        <f>DP134*AUXILIAR!$B$67</f>
        <v>9199999.9999999888</v>
      </c>
      <c r="DR134" s="5"/>
      <c r="DS134" s="341"/>
      <c r="DT134" s="128"/>
      <c r="DU134" s="5"/>
      <c r="DV134" s="5"/>
      <c r="DW134" s="5"/>
      <c r="DX134" s="5"/>
      <c r="DY134" s="128"/>
      <c r="DZ134" s="128"/>
      <c r="EA134" s="5"/>
      <c r="EB134" s="5"/>
      <c r="EC134" s="5"/>
      <c r="ED134" s="5"/>
      <c r="EE134" s="5"/>
      <c r="EF134" s="128"/>
      <c r="EG134" s="128"/>
      <c r="EH134" s="5"/>
      <c r="EI134" s="5"/>
      <c r="EJ134" s="5"/>
      <c r="EK134" s="5"/>
      <c r="EL134" s="5"/>
      <c r="EM134" s="128"/>
      <c r="EN134" s="128"/>
      <c r="EO134" s="145"/>
      <c r="EP134" s="397"/>
      <c r="EQ134" s="333"/>
    </row>
    <row r="135" spans="1:147" ht="15">
      <c r="A135" s="8" t="s">
        <v>33</v>
      </c>
      <c r="B135" s="8" t="s">
        <v>11</v>
      </c>
      <c r="C135" s="8">
        <v>1</v>
      </c>
      <c r="D135" s="199">
        <v>116</v>
      </c>
      <c r="E135" s="118" t="s">
        <v>183</v>
      </c>
      <c r="F135" s="118" t="s">
        <v>108</v>
      </c>
      <c r="G135" s="195" t="s">
        <v>355</v>
      </c>
      <c r="H135" s="309" t="s">
        <v>188</v>
      </c>
      <c r="I135" s="128"/>
      <c r="J135" s="5"/>
      <c r="K135" s="5"/>
      <c r="L135" s="5"/>
      <c r="M135" s="5"/>
      <c r="N135" s="128"/>
      <c r="O135" s="128"/>
      <c r="P135" s="51" t="s">
        <v>358</v>
      </c>
      <c r="Q135" s="51">
        <v>181.34</v>
      </c>
      <c r="R135" s="51">
        <v>182.482</v>
      </c>
      <c r="S135" s="51">
        <f t="shared" si="59"/>
        <v>1.1419999999999959</v>
      </c>
      <c r="T135" s="52">
        <v>100</v>
      </c>
      <c r="U135" s="52">
        <f t="shared" si="50"/>
        <v>1.1419999999999959</v>
      </c>
      <c r="V135" s="139">
        <f>U135*AUXILIAR!$B$50</f>
        <v>3425999.9999999879</v>
      </c>
      <c r="W135" s="5"/>
      <c r="X135" s="5"/>
      <c r="Y135" s="5"/>
      <c r="Z135" s="5"/>
      <c r="AA135" s="5"/>
      <c r="AB135" s="128"/>
      <c r="AC135" s="128"/>
      <c r="AD135" s="5"/>
      <c r="AE135" s="341"/>
      <c r="AF135" s="128"/>
      <c r="AG135" s="5"/>
      <c r="AH135" s="5"/>
      <c r="AI135" s="5"/>
      <c r="AJ135" s="5"/>
      <c r="AK135" s="128"/>
      <c r="AL135" s="128"/>
      <c r="AM135" s="57"/>
      <c r="AN135" s="57"/>
      <c r="AO135" s="57"/>
      <c r="AP135" s="57"/>
      <c r="AQ135" s="57"/>
      <c r="AR135" s="127"/>
      <c r="AS135" s="127"/>
      <c r="AT135" s="57"/>
      <c r="AU135" s="57"/>
      <c r="AV135" s="57"/>
      <c r="AW135" s="57"/>
      <c r="AX135" s="57"/>
      <c r="AY135" s="116"/>
      <c r="AZ135" s="159"/>
      <c r="BA135" s="5"/>
      <c r="BB135" s="341"/>
      <c r="BC135" s="128"/>
      <c r="BD135" s="5"/>
      <c r="BE135" s="5"/>
      <c r="BF135" s="5"/>
      <c r="BG135" s="5"/>
      <c r="BH135" s="128"/>
      <c r="BI135" s="128"/>
      <c r="BJ135" s="5"/>
      <c r="BK135" s="5"/>
      <c r="BL135" s="5"/>
      <c r="BM135" s="5"/>
      <c r="BN135" s="5"/>
      <c r="BO135" s="128"/>
      <c r="BP135" s="128"/>
      <c r="BQ135" s="5"/>
      <c r="BR135" s="5"/>
      <c r="BS135" s="5"/>
      <c r="BT135" s="5"/>
      <c r="BU135" s="5"/>
      <c r="BV135" s="128"/>
      <c r="BW135" s="128"/>
      <c r="BX135" s="5"/>
      <c r="BY135" s="341"/>
      <c r="BZ135" s="128"/>
      <c r="CA135" s="5"/>
      <c r="CB135" s="5"/>
      <c r="CC135" s="5"/>
      <c r="CD135" s="5"/>
      <c r="CE135" s="128"/>
      <c r="CF135" s="128"/>
      <c r="CG135" s="5"/>
      <c r="CH135" s="5"/>
      <c r="CI135" s="5"/>
      <c r="CJ135" s="5"/>
      <c r="CK135" s="5"/>
      <c r="CL135" s="128"/>
      <c r="CM135" s="128"/>
      <c r="CN135" s="5"/>
      <c r="CO135" s="5"/>
      <c r="CP135" s="5"/>
      <c r="CQ135" s="5"/>
      <c r="CR135" s="5"/>
      <c r="CS135" s="128"/>
      <c r="CT135" s="128"/>
      <c r="CU135" s="5"/>
      <c r="CV135" s="341"/>
      <c r="CW135" s="128"/>
      <c r="CX135" s="5"/>
      <c r="CY135" s="5"/>
      <c r="CZ135" s="5"/>
      <c r="DA135" s="5"/>
      <c r="DB135" s="128"/>
      <c r="DC135" s="128"/>
      <c r="DD135" s="51" t="s">
        <v>358</v>
      </c>
      <c r="DE135" s="51">
        <v>174.6</v>
      </c>
      <c r="DF135" s="51">
        <v>178.5</v>
      </c>
      <c r="DG135" s="51">
        <f t="shared" si="55"/>
        <v>3.9000000000000057</v>
      </c>
      <c r="DH135" s="51">
        <v>100</v>
      </c>
      <c r="DI135" s="52">
        <f t="shared" si="56"/>
        <v>3.9000000000000057</v>
      </c>
      <c r="DJ135" s="139">
        <f>DI135*AUXILIAR!$B$67</f>
        <v>7800000.0000000112</v>
      </c>
      <c r="DK135" s="51" t="s">
        <v>359</v>
      </c>
      <c r="DL135" s="51">
        <v>139</v>
      </c>
      <c r="DM135" s="51">
        <v>145.19999999999999</v>
      </c>
      <c r="DN135" s="51">
        <f t="shared" si="57"/>
        <v>6.1999999999999886</v>
      </c>
      <c r="DO135" s="51">
        <v>100</v>
      </c>
      <c r="DP135" s="52">
        <f t="shared" si="58"/>
        <v>6.1999999999999886</v>
      </c>
      <c r="DQ135" s="139">
        <f>DP135*AUXILIAR!$B$67</f>
        <v>12399999.999999978</v>
      </c>
      <c r="DR135" s="5"/>
      <c r="DS135" s="341"/>
      <c r="DT135" s="128"/>
      <c r="DU135" s="5"/>
      <c r="DV135" s="5"/>
      <c r="DW135" s="5"/>
      <c r="DX135" s="5"/>
      <c r="DY135" s="128"/>
      <c r="DZ135" s="128"/>
      <c r="EA135" s="5"/>
      <c r="EB135" s="5"/>
      <c r="EC135" s="5"/>
      <c r="ED135" s="5"/>
      <c r="EE135" s="5"/>
      <c r="EF135" s="128"/>
      <c r="EG135" s="128"/>
      <c r="EH135" s="5"/>
      <c r="EI135" s="5"/>
      <c r="EJ135" s="5"/>
      <c r="EK135" s="5"/>
      <c r="EL135" s="5"/>
      <c r="EM135" s="128"/>
      <c r="EN135" s="128"/>
      <c r="EO135" s="145"/>
      <c r="EP135" s="397"/>
      <c r="EQ135" s="333"/>
    </row>
    <row r="136" spans="1:147" ht="15">
      <c r="A136" s="8" t="s">
        <v>33</v>
      </c>
      <c r="B136" s="8" t="s">
        <v>11</v>
      </c>
      <c r="C136" s="8">
        <v>1</v>
      </c>
      <c r="D136" s="199">
        <v>116</v>
      </c>
      <c r="E136" s="118" t="s">
        <v>183</v>
      </c>
      <c r="F136" s="118" t="s">
        <v>108</v>
      </c>
      <c r="G136" s="195" t="s">
        <v>355</v>
      </c>
      <c r="H136" s="309" t="s">
        <v>188</v>
      </c>
      <c r="I136" s="128"/>
      <c r="J136" s="5"/>
      <c r="K136" s="5"/>
      <c r="L136" s="5"/>
      <c r="M136" s="5"/>
      <c r="N136" s="128"/>
      <c r="O136" s="128"/>
      <c r="P136" s="51" t="s">
        <v>359</v>
      </c>
      <c r="Q136" s="51">
        <v>182.69300000000001</v>
      </c>
      <c r="R136" s="51">
        <v>183.32</v>
      </c>
      <c r="S136" s="51">
        <f t="shared" si="59"/>
        <v>0.62699999999998113</v>
      </c>
      <c r="T136" s="52">
        <v>100</v>
      </c>
      <c r="U136" s="52">
        <f t="shared" si="50"/>
        <v>0.62699999999998113</v>
      </c>
      <c r="V136" s="139">
        <f>U136*AUXILIAR!$B$50</f>
        <v>1880999.9999999434</v>
      </c>
      <c r="W136" s="5"/>
      <c r="X136" s="5"/>
      <c r="Y136" s="5"/>
      <c r="Z136" s="5"/>
      <c r="AA136" s="5"/>
      <c r="AB136" s="128"/>
      <c r="AC136" s="128"/>
      <c r="AD136" s="5"/>
      <c r="AE136" s="341"/>
      <c r="AF136" s="128"/>
      <c r="AG136" s="5"/>
      <c r="AH136" s="5"/>
      <c r="AI136" s="5"/>
      <c r="AJ136" s="5"/>
      <c r="AK136" s="128"/>
      <c r="AL136" s="128"/>
      <c r="AM136" s="57"/>
      <c r="AN136" s="57"/>
      <c r="AO136" s="57"/>
      <c r="AP136" s="57"/>
      <c r="AQ136" s="57"/>
      <c r="AR136" s="127"/>
      <c r="AS136" s="127"/>
      <c r="AT136" s="57"/>
      <c r="AU136" s="57"/>
      <c r="AV136" s="57"/>
      <c r="AW136" s="57"/>
      <c r="AX136" s="57"/>
      <c r="AY136" s="116"/>
      <c r="AZ136" s="159"/>
      <c r="BA136" s="5"/>
      <c r="BB136" s="341"/>
      <c r="BC136" s="128"/>
      <c r="BD136" s="5"/>
      <c r="BE136" s="5"/>
      <c r="BF136" s="5"/>
      <c r="BG136" s="5"/>
      <c r="BH136" s="128"/>
      <c r="BI136" s="128"/>
      <c r="BJ136" s="5"/>
      <c r="BK136" s="5"/>
      <c r="BL136" s="5"/>
      <c r="BM136" s="5"/>
      <c r="BN136" s="5"/>
      <c r="BO136" s="128"/>
      <c r="BP136" s="128"/>
      <c r="BQ136" s="5"/>
      <c r="BR136" s="5"/>
      <c r="BS136" s="5"/>
      <c r="BT136" s="5"/>
      <c r="BU136" s="5"/>
      <c r="BV136" s="128"/>
      <c r="BW136" s="128"/>
      <c r="BX136" s="5"/>
      <c r="BY136" s="341"/>
      <c r="BZ136" s="128"/>
      <c r="CA136" s="5"/>
      <c r="CB136" s="5"/>
      <c r="CC136" s="5"/>
      <c r="CD136" s="5"/>
      <c r="CE136" s="128"/>
      <c r="CF136" s="128"/>
      <c r="CG136" s="5"/>
      <c r="CH136" s="5"/>
      <c r="CI136" s="5"/>
      <c r="CJ136" s="5"/>
      <c r="CK136" s="5"/>
      <c r="CL136" s="128"/>
      <c r="CM136" s="128"/>
      <c r="CN136" s="5"/>
      <c r="CO136" s="5"/>
      <c r="CP136" s="5"/>
      <c r="CQ136" s="5"/>
      <c r="CR136" s="5"/>
      <c r="CS136" s="128"/>
      <c r="CT136" s="128"/>
      <c r="CU136" s="5"/>
      <c r="CV136" s="341"/>
      <c r="CW136" s="128"/>
      <c r="CX136" s="5"/>
      <c r="CY136" s="5"/>
      <c r="CZ136" s="5"/>
      <c r="DA136" s="5"/>
      <c r="DB136" s="128"/>
      <c r="DC136" s="128"/>
      <c r="DD136" s="51" t="s">
        <v>359</v>
      </c>
      <c r="DE136" s="51">
        <v>174.6</v>
      </c>
      <c r="DF136" s="51">
        <v>178.5</v>
      </c>
      <c r="DG136" s="51">
        <f t="shared" si="55"/>
        <v>3.9000000000000057</v>
      </c>
      <c r="DH136" s="51">
        <v>100</v>
      </c>
      <c r="DI136" s="52">
        <f t="shared" si="56"/>
        <v>3.9000000000000057</v>
      </c>
      <c r="DJ136" s="139">
        <f>DI136*AUXILIAR!$B$67</f>
        <v>7800000.0000000112</v>
      </c>
      <c r="DK136" s="51" t="s">
        <v>358</v>
      </c>
      <c r="DL136" s="51">
        <v>139</v>
      </c>
      <c r="DM136" s="51">
        <v>145.4</v>
      </c>
      <c r="DN136" s="51">
        <f t="shared" si="57"/>
        <v>6.4000000000000057</v>
      </c>
      <c r="DO136" s="51">
        <v>100</v>
      </c>
      <c r="DP136" s="52">
        <f t="shared" si="58"/>
        <v>6.4000000000000057</v>
      </c>
      <c r="DQ136" s="139">
        <f>DP136*AUXILIAR!$B$67</f>
        <v>12800000.000000011</v>
      </c>
      <c r="DR136" s="5"/>
      <c r="DS136" s="341"/>
      <c r="DT136" s="128"/>
      <c r="DU136" s="5"/>
      <c r="DV136" s="5"/>
      <c r="DW136" s="5"/>
      <c r="DX136" s="5"/>
      <c r="DY136" s="128"/>
      <c r="DZ136" s="128"/>
      <c r="EA136" s="5"/>
      <c r="EB136" s="5"/>
      <c r="EC136" s="5"/>
      <c r="ED136" s="5"/>
      <c r="EE136" s="5"/>
      <c r="EF136" s="128"/>
      <c r="EG136" s="128"/>
      <c r="EH136" s="5"/>
      <c r="EI136" s="5"/>
      <c r="EJ136" s="5"/>
      <c r="EK136" s="5"/>
      <c r="EL136" s="5"/>
      <c r="EM136" s="128"/>
      <c r="EN136" s="128"/>
      <c r="EO136" s="145"/>
      <c r="EP136" s="397"/>
      <c r="EQ136" s="333"/>
    </row>
    <row r="137" spans="1:147" ht="15">
      <c r="A137" s="8" t="s">
        <v>33</v>
      </c>
      <c r="B137" s="8" t="s">
        <v>11</v>
      </c>
      <c r="C137" s="8">
        <v>1</v>
      </c>
      <c r="D137" s="199">
        <v>116</v>
      </c>
      <c r="E137" s="118" t="s">
        <v>183</v>
      </c>
      <c r="F137" s="118" t="s">
        <v>108</v>
      </c>
      <c r="G137" s="195" t="s">
        <v>355</v>
      </c>
      <c r="H137" s="309" t="s">
        <v>188</v>
      </c>
      <c r="I137" s="128"/>
      <c r="J137" s="5"/>
      <c r="K137" s="5"/>
      <c r="L137" s="5"/>
      <c r="M137" s="5"/>
      <c r="N137" s="128"/>
      <c r="O137" s="128"/>
      <c r="P137" s="51" t="s">
        <v>358</v>
      </c>
      <c r="Q137" s="51">
        <v>182.81200000000001</v>
      </c>
      <c r="R137" s="51">
        <v>185.3</v>
      </c>
      <c r="S137" s="51">
        <f t="shared" si="59"/>
        <v>2.4879999999999995</v>
      </c>
      <c r="T137" s="52">
        <v>100</v>
      </c>
      <c r="U137" s="52">
        <f t="shared" si="50"/>
        <v>2.4879999999999995</v>
      </c>
      <c r="V137" s="139">
        <f>U137*AUXILIAR!$B$50</f>
        <v>7463999.9999999991</v>
      </c>
      <c r="W137" s="5"/>
      <c r="X137" s="5"/>
      <c r="Y137" s="5"/>
      <c r="Z137" s="5"/>
      <c r="AA137" s="5"/>
      <c r="AB137" s="128"/>
      <c r="AC137" s="128"/>
      <c r="AD137" s="5"/>
      <c r="AE137" s="341"/>
      <c r="AF137" s="128"/>
      <c r="AG137" s="5"/>
      <c r="AH137" s="5"/>
      <c r="AI137" s="5"/>
      <c r="AJ137" s="5"/>
      <c r="AK137" s="128"/>
      <c r="AL137" s="128"/>
      <c r="AM137" s="57"/>
      <c r="AN137" s="57"/>
      <c r="AO137" s="57"/>
      <c r="AP137" s="57"/>
      <c r="AQ137" s="57"/>
      <c r="AR137" s="127"/>
      <c r="AS137" s="127"/>
      <c r="AT137" s="57"/>
      <c r="AU137" s="57"/>
      <c r="AV137" s="57"/>
      <c r="AW137" s="57"/>
      <c r="AX137" s="57"/>
      <c r="AY137" s="116"/>
      <c r="AZ137" s="159"/>
      <c r="BA137" s="5"/>
      <c r="BB137" s="341"/>
      <c r="BC137" s="128"/>
      <c r="BD137" s="5"/>
      <c r="BE137" s="5"/>
      <c r="BF137" s="5"/>
      <c r="BG137" s="5"/>
      <c r="BH137" s="128"/>
      <c r="BI137" s="128"/>
      <c r="BJ137" s="5"/>
      <c r="BK137" s="5"/>
      <c r="BL137" s="5"/>
      <c r="BM137" s="5"/>
      <c r="BN137" s="5"/>
      <c r="BO137" s="128"/>
      <c r="BP137" s="128"/>
      <c r="BQ137" s="5"/>
      <c r="BR137" s="5"/>
      <c r="BS137" s="5"/>
      <c r="BT137" s="5"/>
      <c r="BU137" s="5"/>
      <c r="BV137" s="128"/>
      <c r="BW137" s="128"/>
      <c r="BX137" s="5"/>
      <c r="BY137" s="341"/>
      <c r="BZ137" s="128"/>
      <c r="CA137" s="5"/>
      <c r="CB137" s="5"/>
      <c r="CC137" s="5"/>
      <c r="CD137" s="5"/>
      <c r="CE137" s="128"/>
      <c r="CF137" s="128"/>
      <c r="CG137" s="5"/>
      <c r="CH137" s="5"/>
      <c r="CI137" s="5"/>
      <c r="CJ137" s="5"/>
      <c r="CK137" s="5"/>
      <c r="CL137" s="128"/>
      <c r="CM137" s="128"/>
      <c r="CN137" s="5"/>
      <c r="CO137" s="5"/>
      <c r="CP137" s="5"/>
      <c r="CQ137" s="5"/>
      <c r="CR137" s="5"/>
      <c r="CS137" s="128"/>
      <c r="CT137" s="128"/>
      <c r="CU137" s="5"/>
      <c r="CV137" s="341"/>
      <c r="CW137" s="128"/>
      <c r="CX137" s="5"/>
      <c r="CY137" s="5"/>
      <c r="CZ137" s="5"/>
      <c r="DA137" s="5"/>
      <c r="DB137" s="128"/>
      <c r="DC137" s="128"/>
      <c r="DD137" s="51" t="s">
        <v>358</v>
      </c>
      <c r="DE137" s="51">
        <v>178.5</v>
      </c>
      <c r="DF137" s="51">
        <v>182.6</v>
      </c>
      <c r="DG137" s="51">
        <f t="shared" si="55"/>
        <v>4.0999999999999943</v>
      </c>
      <c r="DH137" s="51">
        <v>100</v>
      </c>
      <c r="DI137" s="52">
        <f t="shared" si="56"/>
        <v>4.0999999999999943</v>
      </c>
      <c r="DJ137" s="139">
        <f>DI137*AUXILIAR!$B$67</f>
        <v>8199999.9999999888</v>
      </c>
      <c r="DK137" s="51" t="s">
        <v>358</v>
      </c>
      <c r="DL137" s="51">
        <v>197.3</v>
      </c>
      <c r="DM137" s="51">
        <v>204.8</v>
      </c>
      <c r="DN137" s="51">
        <f t="shared" si="57"/>
        <v>7.5</v>
      </c>
      <c r="DO137" s="51">
        <v>100</v>
      </c>
      <c r="DP137" s="52">
        <f t="shared" si="58"/>
        <v>7.5</v>
      </c>
      <c r="DQ137" s="139">
        <f>DP137*AUXILIAR!$B$67</f>
        <v>15000000</v>
      </c>
      <c r="DR137" s="5"/>
      <c r="DS137" s="341"/>
      <c r="DT137" s="128"/>
      <c r="DU137" s="5"/>
      <c r="DV137" s="5"/>
      <c r="DW137" s="5"/>
      <c r="DX137" s="5"/>
      <c r="DY137" s="128"/>
      <c r="DZ137" s="128"/>
      <c r="EA137" s="5"/>
      <c r="EB137" s="5"/>
      <c r="EC137" s="5"/>
      <c r="ED137" s="5"/>
      <c r="EE137" s="5"/>
      <c r="EF137" s="128"/>
      <c r="EG137" s="128"/>
      <c r="EH137" s="5"/>
      <c r="EI137" s="5"/>
      <c r="EJ137" s="5"/>
      <c r="EK137" s="5"/>
      <c r="EL137" s="5"/>
      <c r="EM137" s="128"/>
      <c r="EN137" s="128"/>
      <c r="EO137" s="145"/>
      <c r="EP137" s="397"/>
      <c r="EQ137" s="333"/>
    </row>
    <row r="138" spans="1:147" ht="15">
      <c r="A138" s="8" t="s">
        <v>33</v>
      </c>
      <c r="B138" s="8" t="s">
        <v>11</v>
      </c>
      <c r="C138" s="8">
        <v>1</v>
      </c>
      <c r="D138" s="199">
        <v>116</v>
      </c>
      <c r="E138" s="118" t="s">
        <v>183</v>
      </c>
      <c r="F138" s="118" t="s">
        <v>108</v>
      </c>
      <c r="G138" s="195" t="s">
        <v>355</v>
      </c>
      <c r="H138" s="309" t="s">
        <v>188</v>
      </c>
      <c r="I138" s="128"/>
      <c r="J138" s="5"/>
      <c r="K138" s="5"/>
      <c r="L138" s="5"/>
      <c r="M138" s="5"/>
      <c r="N138" s="128"/>
      <c r="O138" s="128"/>
      <c r="P138" s="51" t="s">
        <v>359</v>
      </c>
      <c r="Q138" s="51">
        <v>183.66</v>
      </c>
      <c r="R138" s="51">
        <v>186.33</v>
      </c>
      <c r="S138" s="51">
        <f t="shared" si="59"/>
        <v>2.6700000000000159</v>
      </c>
      <c r="T138" s="52">
        <v>100</v>
      </c>
      <c r="U138" s="52">
        <f t="shared" si="50"/>
        <v>2.6700000000000159</v>
      </c>
      <c r="V138" s="139">
        <f>U138*AUXILIAR!$B$50</f>
        <v>8010000.0000000475</v>
      </c>
      <c r="W138" s="5"/>
      <c r="X138" s="5"/>
      <c r="Y138" s="5"/>
      <c r="Z138" s="5"/>
      <c r="AA138" s="5"/>
      <c r="AB138" s="128"/>
      <c r="AC138" s="128"/>
      <c r="AD138" s="5"/>
      <c r="AE138" s="341"/>
      <c r="AF138" s="128"/>
      <c r="AG138" s="5"/>
      <c r="AH138" s="5"/>
      <c r="AI138" s="5"/>
      <c r="AJ138" s="5"/>
      <c r="AK138" s="128"/>
      <c r="AL138" s="128"/>
      <c r="AM138" s="57"/>
      <c r="AN138" s="57"/>
      <c r="AO138" s="57"/>
      <c r="AP138" s="57"/>
      <c r="AQ138" s="57"/>
      <c r="AR138" s="127"/>
      <c r="AS138" s="127"/>
      <c r="AT138" s="57"/>
      <c r="AU138" s="57"/>
      <c r="AV138" s="57"/>
      <c r="AW138" s="57"/>
      <c r="AX138" s="57"/>
      <c r="AY138" s="116"/>
      <c r="AZ138" s="159"/>
      <c r="BA138" s="5"/>
      <c r="BB138" s="341"/>
      <c r="BC138" s="128"/>
      <c r="BD138" s="5"/>
      <c r="BE138" s="5"/>
      <c r="BF138" s="5"/>
      <c r="BG138" s="5"/>
      <c r="BH138" s="128"/>
      <c r="BI138" s="128"/>
      <c r="BJ138" s="5"/>
      <c r="BK138" s="5"/>
      <c r="BL138" s="5"/>
      <c r="BM138" s="5"/>
      <c r="BN138" s="5"/>
      <c r="BO138" s="128"/>
      <c r="BP138" s="128"/>
      <c r="BQ138" s="5"/>
      <c r="BR138" s="5"/>
      <c r="BS138" s="5"/>
      <c r="BT138" s="5"/>
      <c r="BU138" s="5"/>
      <c r="BV138" s="128"/>
      <c r="BW138" s="128"/>
      <c r="BX138" s="5"/>
      <c r="BY138" s="341"/>
      <c r="BZ138" s="128"/>
      <c r="CA138" s="5"/>
      <c r="CB138" s="5"/>
      <c r="CC138" s="5"/>
      <c r="CD138" s="5"/>
      <c r="CE138" s="128"/>
      <c r="CF138" s="128"/>
      <c r="CG138" s="5"/>
      <c r="CH138" s="5"/>
      <c r="CI138" s="5"/>
      <c r="CJ138" s="5"/>
      <c r="CK138" s="5"/>
      <c r="CL138" s="128"/>
      <c r="CM138" s="128"/>
      <c r="CN138" s="5"/>
      <c r="CO138" s="5"/>
      <c r="CP138" s="5"/>
      <c r="CQ138" s="5"/>
      <c r="CR138" s="5"/>
      <c r="CS138" s="128"/>
      <c r="CT138" s="128"/>
      <c r="CU138" s="5"/>
      <c r="CV138" s="341"/>
      <c r="CW138" s="128"/>
      <c r="CX138" s="5"/>
      <c r="CY138" s="5"/>
      <c r="CZ138" s="5"/>
      <c r="DA138" s="5"/>
      <c r="DB138" s="128"/>
      <c r="DC138" s="128"/>
      <c r="DD138" s="51" t="s">
        <v>359</v>
      </c>
      <c r="DE138" s="51">
        <v>178.5</v>
      </c>
      <c r="DF138" s="51">
        <v>182.6</v>
      </c>
      <c r="DG138" s="51">
        <f t="shared" si="55"/>
        <v>4.0999999999999943</v>
      </c>
      <c r="DH138" s="51">
        <v>100</v>
      </c>
      <c r="DI138" s="52">
        <f t="shared" si="56"/>
        <v>4.0999999999999943</v>
      </c>
      <c r="DJ138" s="139">
        <f>DI138*AUXILIAR!$B$67</f>
        <v>8199999.9999999888</v>
      </c>
      <c r="DK138" s="51" t="s">
        <v>359</v>
      </c>
      <c r="DL138" s="51">
        <v>197.3</v>
      </c>
      <c r="DM138" s="51">
        <v>204.8</v>
      </c>
      <c r="DN138" s="51">
        <f t="shared" si="57"/>
        <v>7.5</v>
      </c>
      <c r="DO138" s="51">
        <v>100</v>
      </c>
      <c r="DP138" s="52">
        <f t="shared" si="58"/>
        <v>7.5</v>
      </c>
      <c r="DQ138" s="139">
        <f>DP138*AUXILIAR!$B$67</f>
        <v>15000000</v>
      </c>
      <c r="DR138" s="5"/>
      <c r="DS138" s="341"/>
      <c r="DT138" s="128"/>
      <c r="DU138" s="5"/>
      <c r="DV138" s="5"/>
      <c r="DW138" s="5"/>
      <c r="DX138" s="5"/>
      <c r="DY138" s="128"/>
      <c r="DZ138" s="128"/>
      <c r="EA138" s="5"/>
      <c r="EB138" s="5"/>
      <c r="EC138" s="5"/>
      <c r="ED138" s="5"/>
      <c r="EE138" s="5"/>
      <c r="EF138" s="128"/>
      <c r="EG138" s="128"/>
      <c r="EH138" s="5"/>
      <c r="EI138" s="5"/>
      <c r="EJ138" s="5"/>
      <c r="EK138" s="5"/>
      <c r="EL138" s="5"/>
      <c r="EM138" s="128"/>
      <c r="EN138" s="128"/>
      <c r="EO138" s="145"/>
      <c r="EP138" s="397"/>
      <c r="EQ138" s="333"/>
    </row>
    <row r="139" spans="1:147" ht="15">
      <c r="A139" s="8" t="s">
        <v>33</v>
      </c>
      <c r="B139" s="8" t="s">
        <v>11</v>
      </c>
      <c r="C139" s="8">
        <v>1</v>
      </c>
      <c r="D139" s="199">
        <v>116</v>
      </c>
      <c r="E139" s="118" t="s">
        <v>183</v>
      </c>
      <c r="F139" s="118" t="s">
        <v>108</v>
      </c>
      <c r="G139" s="195" t="s">
        <v>355</v>
      </c>
      <c r="H139" s="309" t="s">
        <v>188</v>
      </c>
      <c r="I139" s="128"/>
      <c r="J139" s="5"/>
      <c r="K139" s="5"/>
      <c r="L139" s="5"/>
      <c r="M139" s="5"/>
      <c r="N139" s="128"/>
      <c r="O139" s="128"/>
      <c r="P139" s="51" t="s">
        <v>358</v>
      </c>
      <c r="Q139" s="51">
        <v>185.5</v>
      </c>
      <c r="R139" s="51">
        <v>195.4</v>
      </c>
      <c r="S139" s="51">
        <f t="shared" si="59"/>
        <v>9.9000000000000057</v>
      </c>
      <c r="T139" s="52">
        <v>100</v>
      </c>
      <c r="U139" s="52">
        <f t="shared" si="50"/>
        <v>9.9000000000000057</v>
      </c>
      <c r="V139" s="139">
        <f>U139*AUXILIAR!$B$50</f>
        <v>29700000.000000019</v>
      </c>
      <c r="W139" s="5"/>
      <c r="X139" s="5"/>
      <c r="Y139" s="5"/>
      <c r="Z139" s="5"/>
      <c r="AA139" s="5"/>
      <c r="AB139" s="128"/>
      <c r="AC139" s="128"/>
      <c r="AD139" s="5"/>
      <c r="AE139" s="341"/>
      <c r="AF139" s="128"/>
      <c r="AG139" s="5"/>
      <c r="AH139" s="5"/>
      <c r="AI139" s="5"/>
      <c r="AJ139" s="5"/>
      <c r="AK139" s="128"/>
      <c r="AL139" s="128"/>
      <c r="AM139" s="57"/>
      <c r="AN139" s="57"/>
      <c r="AO139" s="57"/>
      <c r="AP139" s="57"/>
      <c r="AQ139" s="57"/>
      <c r="AR139" s="127"/>
      <c r="AS139" s="127"/>
      <c r="AT139" s="57"/>
      <c r="AU139" s="57"/>
      <c r="AV139" s="57"/>
      <c r="AW139" s="57"/>
      <c r="AX139" s="57"/>
      <c r="AY139" s="116"/>
      <c r="AZ139" s="159"/>
      <c r="BA139" s="5"/>
      <c r="BB139" s="341"/>
      <c r="BC139" s="128"/>
      <c r="BD139" s="5"/>
      <c r="BE139" s="5"/>
      <c r="BF139" s="5"/>
      <c r="BG139" s="5"/>
      <c r="BH139" s="128"/>
      <c r="BI139" s="128"/>
      <c r="BJ139" s="5"/>
      <c r="BK139" s="5"/>
      <c r="BL139" s="5"/>
      <c r="BM139" s="5"/>
      <c r="BN139" s="5"/>
      <c r="BO139" s="128"/>
      <c r="BP139" s="128"/>
      <c r="BQ139" s="5"/>
      <c r="BR139" s="5"/>
      <c r="BS139" s="5"/>
      <c r="BT139" s="5"/>
      <c r="BU139" s="5"/>
      <c r="BV139" s="128"/>
      <c r="BW139" s="128"/>
      <c r="BX139" s="5"/>
      <c r="BY139" s="341"/>
      <c r="BZ139" s="128"/>
      <c r="CA139" s="5"/>
      <c r="CB139" s="5"/>
      <c r="CC139" s="5"/>
      <c r="CD139" s="5"/>
      <c r="CE139" s="128"/>
      <c r="CF139" s="128"/>
      <c r="CG139" s="5"/>
      <c r="CH139" s="5"/>
      <c r="CI139" s="5"/>
      <c r="CJ139" s="5"/>
      <c r="CK139" s="5"/>
      <c r="CL139" s="128"/>
      <c r="CM139" s="128"/>
      <c r="CN139" s="5"/>
      <c r="CO139" s="5"/>
      <c r="CP139" s="5"/>
      <c r="CQ139" s="5"/>
      <c r="CR139" s="5"/>
      <c r="CS139" s="128"/>
      <c r="CT139" s="128"/>
      <c r="CU139" s="5"/>
      <c r="CV139" s="341"/>
      <c r="CW139" s="128"/>
      <c r="CX139" s="5"/>
      <c r="CY139" s="5"/>
      <c r="CZ139" s="5"/>
      <c r="DA139" s="5"/>
      <c r="DB139" s="128"/>
      <c r="DC139" s="128"/>
      <c r="DD139" s="51" t="s">
        <v>358</v>
      </c>
      <c r="DE139" s="51">
        <v>182.6</v>
      </c>
      <c r="DF139" s="51">
        <v>189.1</v>
      </c>
      <c r="DG139" s="51">
        <f t="shared" si="55"/>
        <v>6.5</v>
      </c>
      <c r="DH139" s="51">
        <v>100</v>
      </c>
      <c r="DI139" s="52">
        <f t="shared" si="56"/>
        <v>6.5</v>
      </c>
      <c r="DJ139" s="139">
        <f>DI139*AUXILIAR!$B$67</f>
        <v>13000000</v>
      </c>
      <c r="DK139" s="51" t="s">
        <v>358</v>
      </c>
      <c r="DL139" s="51">
        <v>204.8</v>
      </c>
      <c r="DM139" s="51">
        <v>207.08500000000001</v>
      </c>
      <c r="DN139" s="51">
        <f t="shared" si="57"/>
        <v>2.2849999999999966</v>
      </c>
      <c r="DO139" s="51">
        <v>100</v>
      </c>
      <c r="DP139" s="52">
        <f t="shared" si="58"/>
        <v>2.2849999999999966</v>
      </c>
      <c r="DQ139" s="139">
        <f>DP139*AUXILIAR!$B$67</f>
        <v>4569999.9999999935</v>
      </c>
      <c r="DR139" s="5"/>
      <c r="DS139" s="341"/>
      <c r="DT139" s="128"/>
      <c r="DU139" s="5"/>
      <c r="DV139" s="5"/>
      <c r="DW139" s="5"/>
      <c r="DX139" s="5"/>
      <c r="DY139" s="128"/>
      <c r="DZ139" s="128"/>
      <c r="EA139" s="5"/>
      <c r="EB139" s="5"/>
      <c r="EC139" s="5"/>
      <c r="ED139" s="5"/>
      <c r="EE139" s="5"/>
      <c r="EF139" s="128"/>
      <c r="EG139" s="128"/>
      <c r="EH139" s="5"/>
      <c r="EI139" s="5"/>
      <c r="EJ139" s="5"/>
      <c r="EK139" s="5"/>
      <c r="EL139" s="5"/>
      <c r="EM139" s="128"/>
      <c r="EN139" s="128"/>
      <c r="EO139" s="145"/>
      <c r="EP139" s="397"/>
      <c r="EQ139" s="333"/>
    </row>
    <row r="140" spans="1:147" ht="15">
      <c r="A140" s="8" t="s">
        <v>33</v>
      </c>
      <c r="B140" s="8" t="s">
        <v>11</v>
      </c>
      <c r="C140" s="8">
        <v>1</v>
      </c>
      <c r="D140" s="199">
        <v>116</v>
      </c>
      <c r="E140" s="118" t="s">
        <v>183</v>
      </c>
      <c r="F140" s="118" t="s">
        <v>108</v>
      </c>
      <c r="G140" s="195" t="s">
        <v>355</v>
      </c>
      <c r="H140" s="309" t="s">
        <v>188</v>
      </c>
      <c r="I140" s="128"/>
      <c r="J140" s="5"/>
      <c r="K140" s="5"/>
      <c r="L140" s="5"/>
      <c r="M140" s="5"/>
      <c r="N140" s="128"/>
      <c r="O140" s="128"/>
      <c r="P140" s="51" t="s">
        <v>359</v>
      </c>
      <c r="Q140" s="51">
        <v>186.75</v>
      </c>
      <c r="R140" s="51">
        <v>195.4</v>
      </c>
      <c r="S140" s="51">
        <f t="shared" si="59"/>
        <v>8.6500000000000057</v>
      </c>
      <c r="T140" s="52">
        <v>100</v>
      </c>
      <c r="U140" s="52">
        <f t="shared" si="50"/>
        <v>8.6500000000000057</v>
      </c>
      <c r="V140" s="139">
        <f>U140*AUXILIAR!$B$50</f>
        <v>25950000.000000019</v>
      </c>
      <c r="W140" s="5"/>
      <c r="X140" s="5"/>
      <c r="Y140" s="5"/>
      <c r="Z140" s="5"/>
      <c r="AA140" s="5"/>
      <c r="AB140" s="128"/>
      <c r="AC140" s="128"/>
      <c r="AD140" s="5"/>
      <c r="AE140" s="341"/>
      <c r="AF140" s="128"/>
      <c r="AG140" s="5"/>
      <c r="AH140" s="5"/>
      <c r="AI140" s="5"/>
      <c r="AJ140" s="5"/>
      <c r="AK140" s="128"/>
      <c r="AL140" s="128"/>
      <c r="AM140" s="57"/>
      <c r="AN140" s="57"/>
      <c r="AO140" s="57"/>
      <c r="AP140" s="57"/>
      <c r="AQ140" s="57"/>
      <c r="AR140" s="127"/>
      <c r="AS140" s="127"/>
      <c r="AT140" s="57"/>
      <c r="AU140" s="57"/>
      <c r="AV140" s="57"/>
      <c r="AW140" s="57"/>
      <c r="AX140" s="57"/>
      <c r="AY140" s="116"/>
      <c r="AZ140" s="159"/>
      <c r="BA140" s="5"/>
      <c r="BB140" s="341"/>
      <c r="BC140" s="128"/>
      <c r="BD140" s="5"/>
      <c r="BE140" s="5"/>
      <c r="BF140" s="5"/>
      <c r="BG140" s="5"/>
      <c r="BH140" s="128"/>
      <c r="BI140" s="128"/>
      <c r="BJ140" s="5"/>
      <c r="BK140" s="5"/>
      <c r="BL140" s="5"/>
      <c r="BM140" s="5"/>
      <c r="BN140" s="5"/>
      <c r="BO140" s="128"/>
      <c r="BP140" s="128"/>
      <c r="BQ140" s="5"/>
      <c r="BR140" s="5"/>
      <c r="BS140" s="5"/>
      <c r="BT140" s="5"/>
      <c r="BU140" s="5"/>
      <c r="BV140" s="128"/>
      <c r="BW140" s="128"/>
      <c r="BX140" s="5"/>
      <c r="BY140" s="341"/>
      <c r="BZ140" s="128"/>
      <c r="CA140" s="5"/>
      <c r="CB140" s="5"/>
      <c r="CC140" s="5"/>
      <c r="CD140" s="5"/>
      <c r="CE140" s="128"/>
      <c r="CF140" s="128"/>
      <c r="CG140" s="5"/>
      <c r="CH140" s="5"/>
      <c r="CI140" s="5"/>
      <c r="CJ140" s="5"/>
      <c r="CK140" s="5"/>
      <c r="CL140" s="128"/>
      <c r="CM140" s="128"/>
      <c r="CN140" s="5"/>
      <c r="CO140" s="5"/>
      <c r="CP140" s="5"/>
      <c r="CQ140" s="5"/>
      <c r="CR140" s="5"/>
      <c r="CS140" s="128"/>
      <c r="CT140" s="128"/>
      <c r="CU140" s="5"/>
      <c r="CV140" s="341"/>
      <c r="CW140" s="128"/>
      <c r="CX140" s="5"/>
      <c r="CY140" s="5"/>
      <c r="CZ140" s="5"/>
      <c r="DA140" s="5"/>
      <c r="DB140" s="128"/>
      <c r="DC140" s="128"/>
      <c r="DD140" s="51" t="s">
        <v>359</v>
      </c>
      <c r="DE140" s="51">
        <v>182.6</v>
      </c>
      <c r="DF140" s="51">
        <v>189.1</v>
      </c>
      <c r="DG140" s="51">
        <f t="shared" si="55"/>
        <v>6.5</v>
      </c>
      <c r="DH140" s="51">
        <v>100</v>
      </c>
      <c r="DI140" s="52">
        <f t="shared" si="56"/>
        <v>6.5</v>
      </c>
      <c r="DJ140" s="139">
        <f>DI140*AUXILIAR!$B$67</f>
        <v>13000000</v>
      </c>
      <c r="DK140" s="51" t="s">
        <v>359</v>
      </c>
      <c r="DL140" s="51">
        <v>204.8</v>
      </c>
      <c r="DM140" s="51">
        <v>207.08500000000001</v>
      </c>
      <c r="DN140" s="51">
        <f t="shared" si="57"/>
        <v>2.2849999999999966</v>
      </c>
      <c r="DO140" s="51">
        <v>100</v>
      </c>
      <c r="DP140" s="52">
        <f t="shared" si="58"/>
        <v>2.2849999999999966</v>
      </c>
      <c r="DQ140" s="139">
        <f>DP140*AUXILIAR!$B$67</f>
        <v>4569999.9999999935</v>
      </c>
      <c r="DR140" s="5"/>
      <c r="DS140" s="341"/>
      <c r="DT140" s="128"/>
      <c r="DU140" s="5"/>
      <c r="DV140" s="5"/>
      <c r="DW140" s="5"/>
      <c r="DX140" s="5"/>
      <c r="DY140" s="128"/>
      <c r="DZ140" s="128"/>
      <c r="EA140" s="5"/>
      <c r="EB140" s="5"/>
      <c r="EC140" s="5"/>
      <c r="ED140" s="5"/>
      <c r="EE140" s="5"/>
      <c r="EF140" s="128"/>
      <c r="EG140" s="128"/>
      <c r="EH140" s="5"/>
      <c r="EI140" s="5"/>
      <c r="EJ140" s="5"/>
      <c r="EK140" s="5"/>
      <c r="EL140" s="5"/>
      <c r="EM140" s="128"/>
      <c r="EN140" s="128"/>
      <c r="EO140" s="145"/>
      <c r="EP140" s="397"/>
      <c r="EQ140" s="333"/>
    </row>
    <row r="141" spans="1:147" ht="15">
      <c r="A141" s="8" t="s">
        <v>33</v>
      </c>
      <c r="B141" s="8" t="s">
        <v>11</v>
      </c>
      <c r="C141" s="8">
        <v>1</v>
      </c>
      <c r="D141" s="199">
        <v>116</v>
      </c>
      <c r="E141" s="118" t="s">
        <v>183</v>
      </c>
      <c r="F141" s="118" t="s">
        <v>108</v>
      </c>
      <c r="G141" s="195" t="s">
        <v>355</v>
      </c>
      <c r="H141" s="309" t="s">
        <v>188</v>
      </c>
      <c r="I141" s="128"/>
      <c r="J141" s="5"/>
      <c r="K141" s="5"/>
      <c r="L141" s="5"/>
      <c r="M141" s="5"/>
      <c r="N141" s="128"/>
      <c r="O141" s="128"/>
      <c r="P141" s="5"/>
      <c r="Q141" s="5"/>
      <c r="R141" s="5"/>
      <c r="S141" s="5"/>
      <c r="T141" s="5"/>
      <c r="U141" s="128"/>
      <c r="V141" s="128"/>
      <c r="W141" s="5"/>
      <c r="X141" s="5"/>
      <c r="Y141" s="5"/>
      <c r="Z141" s="5"/>
      <c r="AA141" s="5"/>
      <c r="AB141" s="128"/>
      <c r="AC141" s="128"/>
      <c r="AD141" s="5"/>
      <c r="AE141" s="341"/>
      <c r="AF141" s="128"/>
      <c r="AG141" s="5"/>
      <c r="AH141" s="5"/>
      <c r="AI141" s="5"/>
      <c r="AJ141" s="5"/>
      <c r="AK141" s="128"/>
      <c r="AL141" s="128"/>
      <c r="AM141" s="5"/>
      <c r="AN141" s="5"/>
      <c r="AO141" s="5"/>
      <c r="AP141" s="5"/>
      <c r="AQ141" s="5"/>
      <c r="AR141" s="128"/>
      <c r="AS141" s="128"/>
      <c r="AT141" s="57"/>
      <c r="AU141" s="57"/>
      <c r="AV141" s="57"/>
      <c r="AW141" s="57"/>
      <c r="AX141" s="57"/>
      <c r="AY141" s="116"/>
      <c r="AZ141" s="159"/>
      <c r="BA141" s="5"/>
      <c r="BB141" s="341"/>
      <c r="BC141" s="128"/>
      <c r="BD141" s="5"/>
      <c r="BE141" s="5"/>
      <c r="BF141" s="5"/>
      <c r="BG141" s="5"/>
      <c r="BH141" s="128"/>
      <c r="BI141" s="128"/>
      <c r="BJ141" s="5"/>
      <c r="BK141" s="5"/>
      <c r="BL141" s="5"/>
      <c r="BM141" s="5"/>
      <c r="BN141" s="5"/>
      <c r="BO141" s="128"/>
      <c r="BP141" s="128"/>
      <c r="BQ141" s="5"/>
      <c r="BR141" s="5"/>
      <c r="BS141" s="5"/>
      <c r="BT141" s="5"/>
      <c r="BU141" s="5"/>
      <c r="BV141" s="128"/>
      <c r="BW141" s="128"/>
      <c r="BX141" s="5"/>
      <c r="BY141" s="341"/>
      <c r="BZ141" s="128"/>
      <c r="CA141" s="5"/>
      <c r="CB141" s="5"/>
      <c r="CC141" s="5"/>
      <c r="CD141" s="5"/>
      <c r="CE141" s="128"/>
      <c r="CF141" s="128"/>
      <c r="CG141" s="5"/>
      <c r="CH141" s="5"/>
      <c r="CI141" s="5"/>
      <c r="CJ141" s="5"/>
      <c r="CK141" s="5"/>
      <c r="CL141" s="128"/>
      <c r="CM141" s="128"/>
      <c r="CN141" s="5"/>
      <c r="CO141" s="5"/>
      <c r="CP141" s="5"/>
      <c r="CQ141" s="5"/>
      <c r="CR141" s="5"/>
      <c r="CS141" s="128"/>
      <c r="CT141" s="128"/>
      <c r="CU141" s="5"/>
      <c r="CV141" s="341"/>
      <c r="CW141" s="128"/>
      <c r="CX141" s="5"/>
      <c r="CY141" s="5"/>
      <c r="CZ141" s="5"/>
      <c r="DA141" s="5"/>
      <c r="DB141" s="128"/>
      <c r="DC141" s="128"/>
      <c r="DD141" s="51" t="s">
        <v>358</v>
      </c>
      <c r="DE141" s="51">
        <v>189.1</v>
      </c>
      <c r="DF141" s="51">
        <v>195.45</v>
      </c>
      <c r="DG141" s="51">
        <f t="shared" si="55"/>
        <v>6.3499999999999943</v>
      </c>
      <c r="DH141" s="51">
        <v>100</v>
      </c>
      <c r="DI141" s="52">
        <f t="shared" si="56"/>
        <v>6.3499999999999943</v>
      </c>
      <c r="DJ141" s="139">
        <f>DI141*AUXILIAR!$B$67</f>
        <v>12699999.999999989</v>
      </c>
      <c r="DK141" s="57"/>
      <c r="DL141" s="57"/>
      <c r="DM141" s="57"/>
      <c r="DN141" s="57"/>
      <c r="DO141" s="57"/>
      <c r="DP141" s="116"/>
      <c r="DQ141" s="159"/>
      <c r="DR141" s="5"/>
      <c r="DS141" s="341"/>
      <c r="DT141" s="128"/>
      <c r="DU141" s="5"/>
      <c r="DV141" s="5"/>
      <c r="DW141" s="5"/>
      <c r="DX141" s="5"/>
      <c r="DY141" s="128"/>
      <c r="DZ141" s="128"/>
      <c r="EA141" s="5"/>
      <c r="EB141" s="5"/>
      <c r="EC141" s="5"/>
      <c r="ED141" s="5"/>
      <c r="EE141" s="5"/>
      <c r="EF141" s="128"/>
      <c r="EG141" s="128"/>
      <c r="EH141" s="5"/>
      <c r="EI141" s="5"/>
      <c r="EJ141" s="5"/>
      <c r="EK141" s="5"/>
      <c r="EL141" s="5"/>
      <c r="EM141" s="128"/>
      <c r="EN141" s="128"/>
      <c r="EO141" s="145"/>
      <c r="EP141" s="397"/>
      <c r="EQ141" s="333"/>
    </row>
    <row r="142" spans="1:147" ht="15">
      <c r="A142" s="8" t="s">
        <v>33</v>
      </c>
      <c r="B142" s="8" t="s">
        <v>11</v>
      </c>
      <c r="C142" s="8">
        <v>1</v>
      </c>
      <c r="D142" s="199">
        <v>116</v>
      </c>
      <c r="E142" s="118" t="s">
        <v>183</v>
      </c>
      <c r="F142" s="118" t="s">
        <v>108</v>
      </c>
      <c r="G142" s="195" t="s">
        <v>355</v>
      </c>
      <c r="H142" s="309" t="s">
        <v>188</v>
      </c>
      <c r="I142" s="128"/>
      <c r="J142" s="5"/>
      <c r="K142" s="5"/>
      <c r="L142" s="5"/>
      <c r="M142" s="5"/>
      <c r="N142" s="128"/>
      <c r="O142" s="128"/>
      <c r="P142" s="5"/>
      <c r="Q142" s="5"/>
      <c r="R142" s="5"/>
      <c r="S142" s="5"/>
      <c r="T142" s="5"/>
      <c r="U142" s="128"/>
      <c r="V142" s="128"/>
      <c r="W142" s="5"/>
      <c r="X142" s="5"/>
      <c r="Y142" s="5"/>
      <c r="Z142" s="5"/>
      <c r="AA142" s="5"/>
      <c r="AB142" s="128"/>
      <c r="AC142" s="128"/>
      <c r="AD142" s="5"/>
      <c r="AE142" s="341"/>
      <c r="AF142" s="128"/>
      <c r="AG142" s="5"/>
      <c r="AH142" s="5"/>
      <c r="AI142" s="5"/>
      <c r="AJ142" s="5"/>
      <c r="AK142" s="128"/>
      <c r="AL142" s="128"/>
      <c r="AM142" s="5"/>
      <c r="AN142" s="5"/>
      <c r="AO142" s="5"/>
      <c r="AP142" s="5"/>
      <c r="AQ142" s="5"/>
      <c r="AR142" s="128"/>
      <c r="AS142" s="128"/>
      <c r="AT142" s="57"/>
      <c r="AU142" s="57"/>
      <c r="AV142" s="57"/>
      <c r="AW142" s="57"/>
      <c r="AX142" s="57"/>
      <c r="AY142" s="116"/>
      <c r="AZ142" s="159"/>
      <c r="BA142" s="5"/>
      <c r="BB142" s="341"/>
      <c r="BC142" s="128"/>
      <c r="BD142" s="5"/>
      <c r="BE142" s="5"/>
      <c r="BF142" s="5"/>
      <c r="BG142" s="5"/>
      <c r="BH142" s="128"/>
      <c r="BI142" s="128"/>
      <c r="BJ142" s="5"/>
      <c r="BK142" s="5"/>
      <c r="BL142" s="5"/>
      <c r="BM142" s="5"/>
      <c r="BN142" s="5"/>
      <c r="BO142" s="128"/>
      <c r="BP142" s="128"/>
      <c r="BQ142" s="5"/>
      <c r="BR142" s="5"/>
      <c r="BS142" s="5"/>
      <c r="BT142" s="5"/>
      <c r="BU142" s="5"/>
      <c r="BV142" s="128"/>
      <c r="BW142" s="128"/>
      <c r="BX142" s="5"/>
      <c r="BY142" s="341"/>
      <c r="BZ142" s="128"/>
      <c r="CA142" s="5"/>
      <c r="CB142" s="5"/>
      <c r="CC142" s="5"/>
      <c r="CD142" s="5"/>
      <c r="CE142" s="128"/>
      <c r="CF142" s="128"/>
      <c r="CG142" s="5"/>
      <c r="CH142" s="5"/>
      <c r="CI142" s="5"/>
      <c r="CJ142" s="5"/>
      <c r="CK142" s="5"/>
      <c r="CL142" s="128"/>
      <c r="CM142" s="128"/>
      <c r="CN142" s="5"/>
      <c r="CO142" s="5"/>
      <c r="CP142" s="5"/>
      <c r="CQ142" s="5"/>
      <c r="CR142" s="5"/>
      <c r="CS142" s="128"/>
      <c r="CT142" s="128"/>
      <c r="CU142" s="5"/>
      <c r="CV142" s="341"/>
      <c r="CW142" s="128"/>
      <c r="CX142" s="5"/>
      <c r="CY142" s="5"/>
      <c r="CZ142" s="5"/>
      <c r="DA142" s="5"/>
      <c r="DB142" s="128"/>
      <c r="DC142" s="128"/>
      <c r="DD142" s="51" t="s">
        <v>359</v>
      </c>
      <c r="DE142" s="51">
        <v>189.1</v>
      </c>
      <c r="DF142" s="51">
        <v>195.45</v>
      </c>
      <c r="DG142" s="51">
        <f t="shared" si="55"/>
        <v>6.3499999999999943</v>
      </c>
      <c r="DH142" s="51">
        <v>100</v>
      </c>
      <c r="DI142" s="52">
        <f t="shared" si="56"/>
        <v>6.3499999999999943</v>
      </c>
      <c r="DJ142" s="139">
        <f>DI142*AUXILIAR!$B$67</f>
        <v>12699999.999999989</v>
      </c>
      <c r="DK142" s="57"/>
      <c r="DL142" s="57"/>
      <c r="DM142" s="57"/>
      <c r="DN142" s="57"/>
      <c r="DO142" s="57"/>
      <c r="DP142" s="116"/>
      <c r="DQ142" s="159"/>
      <c r="DR142" s="5"/>
      <c r="DS142" s="341"/>
      <c r="DT142" s="128"/>
      <c r="DU142" s="5"/>
      <c r="DV142" s="5"/>
      <c r="DW142" s="5"/>
      <c r="DX142" s="5"/>
      <c r="DY142" s="128"/>
      <c r="DZ142" s="128"/>
      <c r="EA142" s="5"/>
      <c r="EB142" s="5"/>
      <c r="EC142" s="5"/>
      <c r="ED142" s="5"/>
      <c r="EE142" s="5"/>
      <c r="EF142" s="128"/>
      <c r="EG142" s="128"/>
      <c r="EH142" s="5"/>
      <c r="EI142" s="5"/>
      <c r="EJ142" s="5"/>
      <c r="EK142" s="5"/>
      <c r="EL142" s="5"/>
      <c r="EM142" s="128"/>
      <c r="EN142" s="128"/>
      <c r="EO142" s="145"/>
      <c r="EP142" s="397"/>
      <c r="EQ142" s="333"/>
    </row>
    <row r="143" spans="1:147" ht="15">
      <c r="A143" s="8" t="s">
        <v>33</v>
      </c>
      <c r="B143" s="8" t="s">
        <v>11</v>
      </c>
      <c r="C143" s="8">
        <v>1</v>
      </c>
      <c r="D143" s="199">
        <v>116</v>
      </c>
      <c r="E143" s="118" t="s">
        <v>183</v>
      </c>
      <c r="F143" s="118" t="s">
        <v>108</v>
      </c>
      <c r="G143" s="195" t="s">
        <v>355</v>
      </c>
      <c r="H143" s="309" t="s">
        <v>188</v>
      </c>
      <c r="I143" s="128"/>
      <c r="J143" s="5"/>
      <c r="K143" s="5"/>
      <c r="L143" s="5"/>
      <c r="M143" s="5"/>
      <c r="N143" s="128"/>
      <c r="O143" s="128"/>
      <c r="P143" s="5"/>
      <c r="Q143" s="5"/>
      <c r="R143" s="5"/>
      <c r="S143" s="5"/>
      <c r="T143" s="5"/>
      <c r="U143" s="128"/>
      <c r="V143" s="128"/>
      <c r="W143" s="5"/>
      <c r="X143" s="5"/>
      <c r="Y143" s="5"/>
      <c r="Z143" s="5"/>
      <c r="AA143" s="5"/>
      <c r="AB143" s="128"/>
      <c r="AC143" s="128"/>
      <c r="AD143" s="5"/>
      <c r="AE143" s="341"/>
      <c r="AF143" s="128"/>
      <c r="AG143" s="5"/>
      <c r="AH143" s="5"/>
      <c r="AI143" s="5"/>
      <c r="AJ143" s="5"/>
      <c r="AK143" s="128"/>
      <c r="AL143" s="128"/>
      <c r="AM143" s="5"/>
      <c r="AN143" s="5"/>
      <c r="AO143" s="5"/>
      <c r="AP143" s="5"/>
      <c r="AQ143" s="5"/>
      <c r="AR143" s="128"/>
      <c r="AS143" s="128"/>
      <c r="AT143" s="57"/>
      <c r="AU143" s="57"/>
      <c r="AV143" s="57"/>
      <c r="AW143" s="57"/>
      <c r="AX143" s="57"/>
      <c r="AY143" s="116"/>
      <c r="AZ143" s="159"/>
      <c r="BA143" s="5"/>
      <c r="BB143" s="341"/>
      <c r="BC143" s="128"/>
      <c r="BD143" s="5"/>
      <c r="BE143" s="5"/>
      <c r="BF143" s="5"/>
      <c r="BG143" s="5"/>
      <c r="BH143" s="128"/>
      <c r="BI143" s="128"/>
      <c r="BJ143" s="5"/>
      <c r="BK143" s="5"/>
      <c r="BL143" s="5"/>
      <c r="BM143" s="5"/>
      <c r="BN143" s="5"/>
      <c r="BO143" s="128"/>
      <c r="BP143" s="128"/>
      <c r="BQ143" s="5"/>
      <c r="BR143" s="5"/>
      <c r="BS143" s="5"/>
      <c r="BT143" s="5"/>
      <c r="BU143" s="5"/>
      <c r="BV143" s="128"/>
      <c r="BW143" s="128"/>
      <c r="BX143" s="5"/>
      <c r="BY143" s="341"/>
      <c r="BZ143" s="128"/>
      <c r="CA143" s="5"/>
      <c r="CB143" s="5"/>
      <c r="CC143" s="5"/>
      <c r="CD143" s="5"/>
      <c r="CE143" s="128"/>
      <c r="CF143" s="128"/>
      <c r="CG143" s="5"/>
      <c r="CH143" s="5"/>
      <c r="CI143" s="5"/>
      <c r="CJ143" s="5"/>
      <c r="CK143" s="5"/>
      <c r="CL143" s="128"/>
      <c r="CM143" s="128"/>
      <c r="CN143" s="5"/>
      <c r="CO143" s="5"/>
      <c r="CP143" s="5"/>
      <c r="CQ143" s="5"/>
      <c r="CR143" s="5"/>
      <c r="CS143" s="128"/>
      <c r="CT143" s="128"/>
      <c r="CU143" s="5"/>
      <c r="CV143" s="341"/>
      <c r="CW143" s="128"/>
      <c r="CX143" s="5"/>
      <c r="CY143" s="5"/>
      <c r="CZ143" s="5"/>
      <c r="DA143" s="5"/>
      <c r="DB143" s="128"/>
      <c r="DC143" s="128"/>
      <c r="DD143" s="51" t="s">
        <v>358</v>
      </c>
      <c r="DE143" s="51">
        <v>195.45</v>
      </c>
      <c r="DF143" s="51">
        <v>197.3</v>
      </c>
      <c r="DG143" s="51">
        <f t="shared" si="55"/>
        <v>1.8500000000000227</v>
      </c>
      <c r="DH143" s="51">
        <v>100</v>
      </c>
      <c r="DI143" s="52">
        <f t="shared" si="56"/>
        <v>1.8500000000000227</v>
      </c>
      <c r="DJ143" s="139">
        <f>DI143*AUXILIAR!$B$67</f>
        <v>3700000.0000000456</v>
      </c>
      <c r="DK143" s="57"/>
      <c r="DL143" s="57"/>
      <c r="DM143" s="57"/>
      <c r="DN143" s="57"/>
      <c r="DO143" s="57"/>
      <c r="DP143" s="116"/>
      <c r="DQ143" s="159"/>
      <c r="DR143" s="5"/>
      <c r="DS143" s="341"/>
      <c r="DT143" s="128"/>
      <c r="DU143" s="5"/>
      <c r="DV143" s="5"/>
      <c r="DW143" s="5"/>
      <c r="DX143" s="5"/>
      <c r="DY143" s="128"/>
      <c r="DZ143" s="128"/>
      <c r="EA143" s="5"/>
      <c r="EB143" s="5"/>
      <c r="EC143" s="5"/>
      <c r="ED143" s="5"/>
      <c r="EE143" s="5"/>
      <c r="EF143" s="128"/>
      <c r="EG143" s="128"/>
      <c r="EH143" s="5"/>
      <c r="EI143" s="5"/>
      <c r="EJ143" s="5"/>
      <c r="EK143" s="5"/>
      <c r="EL143" s="5"/>
      <c r="EM143" s="128"/>
      <c r="EN143" s="128"/>
      <c r="EO143" s="145"/>
      <c r="EP143" s="397"/>
      <c r="EQ143" s="333"/>
    </row>
    <row r="144" spans="1:147" ht="15">
      <c r="A144" s="8" t="s">
        <v>33</v>
      </c>
      <c r="B144" s="8" t="s">
        <v>11</v>
      </c>
      <c r="C144" s="8">
        <v>1</v>
      </c>
      <c r="D144" s="199">
        <v>116</v>
      </c>
      <c r="E144" s="118" t="s">
        <v>183</v>
      </c>
      <c r="F144" s="118" t="s">
        <v>108</v>
      </c>
      <c r="G144" s="195" t="s">
        <v>355</v>
      </c>
      <c r="H144" s="309" t="s">
        <v>188</v>
      </c>
      <c r="I144" s="128"/>
      <c r="J144" s="5"/>
      <c r="K144" s="5"/>
      <c r="L144" s="5"/>
      <c r="M144" s="5"/>
      <c r="N144" s="128"/>
      <c r="O144" s="128"/>
      <c r="P144" s="5"/>
      <c r="Q144" s="5"/>
      <c r="R144" s="5"/>
      <c r="S144" s="5"/>
      <c r="T144" s="5"/>
      <c r="U144" s="128"/>
      <c r="V144" s="128"/>
      <c r="W144" s="5"/>
      <c r="X144" s="5"/>
      <c r="Y144" s="5"/>
      <c r="Z144" s="5"/>
      <c r="AA144" s="5"/>
      <c r="AB144" s="128"/>
      <c r="AC144" s="128"/>
      <c r="AD144" s="5"/>
      <c r="AE144" s="341"/>
      <c r="AF144" s="128"/>
      <c r="AG144" s="5"/>
      <c r="AH144" s="5"/>
      <c r="AI144" s="5"/>
      <c r="AJ144" s="5"/>
      <c r="AK144" s="128"/>
      <c r="AL144" s="128"/>
      <c r="AM144" s="5"/>
      <c r="AN144" s="5"/>
      <c r="AO144" s="5"/>
      <c r="AP144" s="5"/>
      <c r="AQ144" s="5"/>
      <c r="AR144" s="128"/>
      <c r="AS144" s="128"/>
      <c r="AT144" s="57"/>
      <c r="AU144" s="57"/>
      <c r="AV144" s="57"/>
      <c r="AW144" s="57"/>
      <c r="AX144" s="57"/>
      <c r="AY144" s="116"/>
      <c r="AZ144" s="159"/>
      <c r="BA144" s="5"/>
      <c r="BB144" s="341"/>
      <c r="BC144" s="128"/>
      <c r="BD144" s="5"/>
      <c r="BE144" s="5"/>
      <c r="BF144" s="5"/>
      <c r="BG144" s="5"/>
      <c r="BH144" s="128"/>
      <c r="BI144" s="128"/>
      <c r="BJ144" s="5"/>
      <c r="BK144" s="5"/>
      <c r="BL144" s="5"/>
      <c r="BM144" s="5"/>
      <c r="BN144" s="5"/>
      <c r="BO144" s="128"/>
      <c r="BP144" s="128"/>
      <c r="BQ144" s="5"/>
      <c r="BR144" s="5"/>
      <c r="BS144" s="5"/>
      <c r="BT144" s="5"/>
      <c r="BU144" s="5"/>
      <c r="BV144" s="128"/>
      <c r="BW144" s="128"/>
      <c r="BX144" s="5"/>
      <c r="BY144" s="341"/>
      <c r="BZ144" s="128"/>
      <c r="CA144" s="5"/>
      <c r="CB144" s="5"/>
      <c r="CC144" s="5"/>
      <c r="CD144" s="5"/>
      <c r="CE144" s="128"/>
      <c r="CF144" s="128"/>
      <c r="CG144" s="5"/>
      <c r="CH144" s="5"/>
      <c r="CI144" s="5"/>
      <c r="CJ144" s="5"/>
      <c r="CK144" s="5"/>
      <c r="CL144" s="128"/>
      <c r="CM144" s="128"/>
      <c r="CN144" s="5"/>
      <c r="CO144" s="5"/>
      <c r="CP144" s="5"/>
      <c r="CQ144" s="5"/>
      <c r="CR144" s="5"/>
      <c r="CS144" s="128"/>
      <c r="CT144" s="128"/>
      <c r="CU144" s="5"/>
      <c r="CV144" s="341"/>
      <c r="CW144" s="128"/>
      <c r="CX144" s="5"/>
      <c r="CY144" s="5"/>
      <c r="CZ144" s="5"/>
      <c r="DA144" s="5"/>
      <c r="DB144" s="128"/>
      <c r="DC144" s="128"/>
      <c r="DD144" s="51" t="s">
        <v>359</v>
      </c>
      <c r="DE144" s="51">
        <v>195.45</v>
      </c>
      <c r="DF144" s="51">
        <v>197.3</v>
      </c>
      <c r="DG144" s="51">
        <f t="shared" si="55"/>
        <v>1.8500000000000227</v>
      </c>
      <c r="DH144" s="51">
        <v>100</v>
      </c>
      <c r="DI144" s="52">
        <f t="shared" si="56"/>
        <v>1.8500000000000227</v>
      </c>
      <c r="DJ144" s="139">
        <f>DI144*AUXILIAR!$B$67</f>
        <v>3700000.0000000456</v>
      </c>
      <c r="DK144" s="57"/>
      <c r="DL144" s="57"/>
      <c r="DM144" s="57"/>
      <c r="DN144" s="57"/>
      <c r="DO144" s="57"/>
      <c r="DP144" s="116"/>
      <c r="DQ144" s="159"/>
      <c r="DR144" s="5"/>
      <c r="DS144" s="341"/>
      <c r="DT144" s="128"/>
      <c r="DU144" s="5"/>
      <c r="DV144" s="5"/>
      <c r="DW144" s="5"/>
      <c r="DX144" s="5"/>
      <c r="DY144" s="128"/>
      <c r="DZ144" s="128"/>
      <c r="EA144" s="5"/>
      <c r="EB144" s="5"/>
      <c r="EC144" s="5"/>
      <c r="ED144" s="5"/>
      <c r="EE144" s="5"/>
      <c r="EF144" s="128"/>
      <c r="EG144" s="128"/>
      <c r="EH144" s="5"/>
      <c r="EI144" s="5"/>
      <c r="EJ144" s="5"/>
      <c r="EK144" s="5"/>
      <c r="EL144" s="5"/>
      <c r="EM144" s="128"/>
      <c r="EN144" s="128"/>
      <c r="EO144" s="145"/>
      <c r="EP144" s="397"/>
      <c r="EQ144" s="333"/>
    </row>
    <row r="145" spans="1:147" ht="15" customHeight="1">
      <c r="A145" s="64" t="s">
        <v>33</v>
      </c>
      <c r="B145" s="64" t="s">
        <v>11</v>
      </c>
      <c r="C145" s="65" t="s">
        <v>21</v>
      </c>
      <c r="D145" s="126">
        <v>465</v>
      </c>
      <c r="E145" s="119" t="s">
        <v>183</v>
      </c>
      <c r="F145" s="119" t="s">
        <v>108</v>
      </c>
      <c r="G145" s="119" t="s">
        <v>355</v>
      </c>
      <c r="H145" s="308" t="s">
        <v>188</v>
      </c>
      <c r="I145" s="264"/>
      <c r="J145" s="65"/>
      <c r="K145" s="65"/>
      <c r="L145" s="65"/>
      <c r="M145" s="80" t="s">
        <v>115</v>
      </c>
      <c r="N145" s="79">
        <f>SUM(N146:N154)</f>
        <v>0</v>
      </c>
      <c r="O145" s="79">
        <f>SUM(O146:O154)</f>
        <v>0</v>
      </c>
      <c r="P145" s="65"/>
      <c r="Q145" s="65"/>
      <c r="R145" s="65"/>
      <c r="S145" s="65"/>
      <c r="T145" s="80" t="s">
        <v>115</v>
      </c>
      <c r="U145" s="79">
        <f>SUM(U146:U154)</f>
        <v>0</v>
      </c>
      <c r="V145" s="79">
        <f>SUM(V146:V154)</f>
        <v>0</v>
      </c>
      <c r="W145" s="65"/>
      <c r="X145" s="65"/>
      <c r="Y145" s="65"/>
      <c r="Z145" s="65"/>
      <c r="AA145" s="80" t="s">
        <v>115</v>
      </c>
      <c r="AB145" s="79">
        <f>SUM(AB146:AB154)</f>
        <v>7.9199999999999928</v>
      </c>
      <c r="AC145" s="79">
        <f>SUM(AC146:AC154)</f>
        <v>23759999.999999981</v>
      </c>
      <c r="AD145" s="66"/>
      <c r="AE145" s="403"/>
      <c r="AF145" s="264"/>
      <c r="AG145" s="65"/>
      <c r="AH145" s="65"/>
      <c r="AI145" s="65"/>
      <c r="AJ145" s="80" t="s">
        <v>115</v>
      </c>
      <c r="AK145" s="79">
        <f>SUM(AK146:AK154)</f>
        <v>0</v>
      </c>
      <c r="AL145" s="79">
        <f>SUM(AL146:AL154)</f>
        <v>0</v>
      </c>
      <c r="AM145" s="65"/>
      <c r="AN145" s="65"/>
      <c r="AO145" s="65"/>
      <c r="AP145" s="65"/>
      <c r="AQ145" s="80" t="s">
        <v>115</v>
      </c>
      <c r="AR145" s="79">
        <f>SUM(AR146:AR154)</f>
        <v>0</v>
      </c>
      <c r="AS145" s="79">
        <f>SUM(AS146:AS154)</f>
        <v>0</v>
      </c>
      <c r="AT145" s="65"/>
      <c r="AU145" s="65"/>
      <c r="AV145" s="65"/>
      <c r="AW145" s="65"/>
      <c r="AX145" s="80" t="s">
        <v>115</v>
      </c>
      <c r="AY145" s="79">
        <f>SUM(AY146:AY154)</f>
        <v>0</v>
      </c>
      <c r="AZ145" s="79">
        <f>SUM(AZ146:AZ154)</f>
        <v>0</v>
      </c>
      <c r="BA145" s="66"/>
      <c r="BB145" s="403"/>
      <c r="BC145" s="264"/>
      <c r="BD145" s="65"/>
      <c r="BE145" s="65"/>
      <c r="BF145" s="65"/>
      <c r="BG145" s="80" t="s">
        <v>115</v>
      </c>
      <c r="BH145" s="79">
        <f>SUM(BH146:BH154)</f>
        <v>0</v>
      </c>
      <c r="BI145" s="79">
        <f>SUM(BI146:BI154)</f>
        <v>0</v>
      </c>
      <c r="BJ145" s="65"/>
      <c r="BK145" s="65"/>
      <c r="BL145" s="65"/>
      <c r="BM145" s="65"/>
      <c r="BN145" s="80" t="s">
        <v>115</v>
      </c>
      <c r="BO145" s="79">
        <f>SUM(BO146:BO154)</f>
        <v>0</v>
      </c>
      <c r="BP145" s="79">
        <f>SUM(BP146:BP154)</f>
        <v>0</v>
      </c>
      <c r="BQ145" s="65"/>
      <c r="BR145" s="65"/>
      <c r="BS145" s="65"/>
      <c r="BT145" s="65"/>
      <c r="BU145" s="80" t="s">
        <v>115</v>
      </c>
      <c r="BV145" s="79">
        <f>SUM(BV146:BV154)</f>
        <v>0</v>
      </c>
      <c r="BW145" s="79">
        <f>SUM(BW146:BW154)</f>
        <v>0</v>
      </c>
      <c r="BX145" s="65"/>
      <c r="BY145" s="308"/>
      <c r="BZ145" s="264"/>
      <c r="CA145" s="65"/>
      <c r="CB145" s="65"/>
      <c r="CC145" s="65"/>
      <c r="CD145" s="80" t="s">
        <v>115</v>
      </c>
      <c r="CE145" s="79">
        <f>SUM(CE146:CE154)</f>
        <v>0</v>
      </c>
      <c r="CF145" s="79">
        <f>SUM(CF146:CF154)</f>
        <v>0</v>
      </c>
      <c r="CG145" s="65"/>
      <c r="CH145" s="65"/>
      <c r="CI145" s="65"/>
      <c r="CJ145" s="65"/>
      <c r="CK145" s="80" t="s">
        <v>115</v>
      </c>
      <c r="CL145" s="79">
        <f>SUM(CL146:CL154)</f>
        <v>0</v>
      </c>
      <c r="CM145" s="79">
        <f>SUM(CM146:CM154)</f>
        <v>0</v>
      </c>
      <c r="CN145" s="65"/>
      <c r="CO145" s="65"/>
      <c r="CP145" s="65"/>
      <c r="CQ145" s="65"/>
      <c r="CR145" s="80" t="s">
        <v>115</v>
      </c>
      <c r="CS145" s="79">
        <f>SUM(CS146:CS154)</f>
        <v>0</v>
      </c>
      <c r="CT145" s="79">
        <f>SUM(CT146:CT154)</f>
        <v>0</v>
      </c>
      <c r="CU145" s="65"/>
      <c r="CV145" s="308"/>
      <c r="CW145" s="264"/>
      <c r="CX145" s="65"/>
      <c r="CY145" s="65"/>
      <c r="CZ145" s="65"/>
      <c r="DA145" s="80" t="s">
        <v>115</v>
      </c>
      <c r="DB145" s="79">
        <f>SUM(DB146:DB154)</f>
        <v>0</v>
      </c>
      <c r="DC145" s="79">
        <f>SUM(DC146:DC154)</f>
        <v>0</v>
      </c>
      <c r="DD145" s="65"/>
      <c r="DE145" s="65"/>
      <c r="DF145" s="65"/>
      <c r="DG145" s="65"/>
      <c r="DH145" s="80" t="s">
        <v>115</v>
      </c>
      <c r="DI145" s="79">
        <f>SUM(DI146:DI154)</f>
        <v>0</v>
      </c>
      <c r="DJ145" s="79">
        <f>SUM(DJ146:DJ154)</f>
        <v>0</v>
      </c>
      <c r="DK145" s="65"/>
      <c r="DL145" s="65"/>
      <c r="DM145" s="65"/>
      <c r="DN145" s="65"/>
      <c r="DO145" s="80" t="s">
        <v>115</v>
      </c>
      <c r="DP145" s="79">
        <f>SUM(DP146:DP154)</f>
        <v>0</v>
      </c>
      <c r="DQ145" s="79">
        <f>SUM(DQ146:DQ154)</f>
        <v>0</v>
      </c>
      <c r="DR145" s="65"/>
      <c r="DS145" s="308"/>
      <c r="DT145" s="264"/>
      <c r="DU145" s="65"/>
      <c r="DV145" s="65"/>
      <c r="DW145" s="65"/>
      <c r="DX145" s="80" t="s">
        <v>115</v>
      </c>
      <c r="DY145" s="79">
        <f>SUM(DY146:DY154)</f>
        <v>0</v>
      </c>
      <c r="DZ145" s="79">
        <f>SUM(DZ146:DZ154)</f>
        <v>0</v>
      </c>
      <c r="EA145" s="65"/>
      <c r="EB145" s="65"/>
      <c r="EC145" s="65"/>
      <c r="ED145" s="65"/>
      <c r="EE145" s="80" t="s">
        <v>115</v>
      </c>
      <c r="EF145" s="79">
        <f>SUM(EF146:EF154)</f>
        <v>0</v>
      </c>
      <c r="EG145" s="79">
        <f>SUM(EG146:EG154)</f>
        <v>0</v>
      </c>
      <c r="EH145" s="65"/>
      <c r="EI145" s="65"/>
      <c r="EJ145" s="65"/>
      <c r="EK145" s="65"/>
      <c r="EL145" s="80" t="s">
        <v>115</v>
      </c>
      <c r="EM145" s="79">
        <f>SUM(EM146:EM154)</f>
        <v>0</v>
      </c>
      <c r="EN145" s="79">
        <f>SUM(EN146:EN154)</f>
        <v>0</v>
      </c>
      <c r="EO145" s="65"/>
      <c r="EP145" s="308"/>
      <c r="EQ145" s="393"/>
    </row>
    <row r="146" spans="1:147" ht="15">
      <c r="A146" s="8" t="s">
        <v>33</v>
      </c>
      <c r="B146" s="8" t="s">
        <v>11</v>
      </c>
      <c r="C146" s="8">
        <v>1</v>
      </c>
      <c r="D146" s="199">
        <v>465</v>
      </c>
      <c r="E146" s="118" t="s">
        <v>183</v>
      </c>
      <c r="F146" s="118" t="s">
        <v>108</v>
      </c>
      <c r="G146" s="195" t="s">
        <v>355</v>
      </c>
      <c r="H146" s="309" t="s">
        <v>188</v>
      </c>
      <c r="I146" s="128"/>
      <c r="J146" s="5"/>
      <c r="K146" s="5"/>
      <c r="L146" s="5"/>
      <c r="M146" s="5"/>
      <c r="N146" s="5"/>
      <c r="O146" s="5"/>
      <c r="P146" s="5"/>
      <c r="Q146" s="5"/>
      <c r="R146" s="5"/>
      <c r="S146" s="5"/>
      <c r="T146" s="5"/>
      <c r="U146" s="5"/>
      <c r="V146" s="5"/>
      <c r="W146" s="51" t="s">
        <v>359</v>
      </c>
      <c r="X146" s="51">
        <v>3.774</v>
      </c>
      <c r="Y146" s="51">
        <v>4.96</v>
      </c>
      <c r="Z146" s="51">
        <f t="shared" ref="Z146:Z154" si="62">Y146-X146</f>
        <v>1.1859999999999999</v>
      </c>
      <c r="AA146" s="52">
        <v>100</v>
      </c>
      <c r="AB146" s="52">
        <f t="shared" ref="AB146:AB154" si="63">Z146*AA146/100</f>
        <v>1.1859999999999999</v>
      </c>
      <c r="AC146" s="139">
        <f>AB146*AUXILIAR!$B$50</f>
        <v>3558000</v>
      </c>
      <c r="AD146" s="5"/>
      <c r="AE146" s="341"/>
      <c r="AF146" s="128"/>
      <c r="AG146" s="5"/>
      <c r="AH146" s="5"/>
      <c r="AI146" s="5"/>
      <c r="AJ146" s="5"/>
      <c r="AK146" s="5"/>
      <c r="AL146" s="5"/>
      <c r="AM146" s="5"/>
      <c r="AN146" s="5"/>
      <c r="AO146" s="5"/>
      <c r="AP146" s="5"/>
      <c r="AQ146" s="5"/>
      <c r="AR146" s="5"/>
      <c r="AS146" s="5"/>
      <c r="AT146" s="5"/>
      <c r="AU146" s="5"/>
      <c r="AV146" s="5"/>
      <c r="AW146" s="5"/>
      <c r="AX146" s="5"/>
      <c r="AY146" s="5"/>
      <c r="AZ146" s="5"/>
      <c r="BA146" s="5"/>
      <c r="BB146" s="341"/>
      <c r="BC146" s="128"/>
      <c r="BD146" s="5"/>
      <c r="BE146" s="5"/>
      <c r="BF146" s="5"/>
      <c r="BG146" s="5"/>
      <c r="BH146" s="5"/>
      <c r="BI146" s="5"/>
      <c r="BJ146" s="5"/>
      <c r="BK146" s="5"/>
      <c r="BL146" s="5"/>
      <c r="BM146" s="5"/>
      <c r="BN146" s="5"/>
      <c r="BO146" s="5"/>
      <c r="BP146" s="5"/>
      <c r="BQ146" s="5"/>
      <c r="BR146" s="5"/>
      <c r="BS146" s="5"/>
      <c r="BT146" s="5"/>
      <c r="BU146" s="5"/>
      <c r="BV146" s="5"/>
      <c r="BW146" s="5"/>
      <c r="BX146" s="5"/>
      <c r="BY146" s="341"/>
      <c r="BZ146" s="128"/>
      <c r="CA146" s="5"/>
      <c r="CB146" s="5"/>
      <c r="CC146" s="5"/>
      <c r="CD146" s="5"/>
      <c r="CE146" s="5"/>
      <c r="CF146" s="5"/>
      <c r="CG146" s="5"/>
      <c r="CH146" s="5"/>
      <c r="CI146" s="5"/>
      <c r="CJ146" s="5"/>
      <c r="CK146" s="5"/>
      <c r="CL146" s="5"/>
      <c r="CM146" s="5"/>
      <c r="CN146" s="5"/>
      <c r="CO146" s="5"/>
      <c r="CP146" s="5"/>
      <c r="CQ146" s="5"/>
      <c r="CR146" s="5"/>
      <c r="CS146" s="5"/>
      <c r="CT146" s="5"/>
      <c r="CU146" s="5"/>
      <c r="CV146" s="341"/>
      <c r="CW146" s="128"/>
      <c r="CX146" s="5"/>
      <c r="CY146" s="5"/>
      <c r="CZ146" s="5"/>
      <c r="DA146" s="5"/>
      <c r="DB146" s="5"/>
      <c r="DC146" s="5"/>
      <c r="DD146" s="5"/>
      <c r="DE146" s="5"/>
      <c r="DF146" s="5"/>
      <c r="DG146" s="5"/>
      <c r="DH146" s="5"/>
      <c r="DI146" s="5"/>
      <c r="DJ146" s="5"/>
      <c r="DK146" s="5"/>
      <c r="DL146" s="5"/>
      <c r="DM146" s="5"/>
      <c r="DN146" s="5"/>
      <c r="DO146" s="5"/>
      <c r="DP146" s="5"/>
      <c r="DQ146" s="5"/>
      <c r="DR146" s="5"/>
      <c r="DS146" s="341"/>
      <c r="DT146" s="128"/>
      <c r="DU146" s="5"/>
      <c r="DV146" s="5"/>
      <c r="DW146" s="5"/>
      <c r="DX146" s="5"/>
      <c r="DY146" s="5"/>
      <c r="DZ146" s="5"/>
      <c r="EA146" s="5"/>
      <c r="EB146" s="5"/>
      <c r="EC146" s="5"/>
      <c r="ED146" s="5"/>
      <c r="EE146" s="5"/>
      <c r="EF146" s="5"/>
      <c r="EG146" s="5"/>
      <c r="EH146" s="5"/>
      <c r="EI146" s="5"/>
      <c r="EJ146" s="5"/>
      <c r="EK146" s="5"/>
      <c r="EL146" s="5"/>
      <c r="EM146" s="5"/>
      <c r="EN146" s="5"/>
      <c r="EO146" s="145"/>
      <c r="EP146" s="397"/>
      <c r="EQ146" s="333"/>
    </row>
    <row r="147" spans="1:147" ht="15">
      <c r="A147" s="8" t="s">
        <v>33</v>
      </c>
      <c r="B147" s="8" t="s">
        <v>11</v>
      </c>
      <c r="C147" s="8">
        <v>1</v>
      </c>
      <c r="D147" s="199">
        <v>465</v>
      </c>
      <c r="E147" s="118" t="s">
        <v>183</v>
      </c>
      <c r="F147" s="118" t="s">
        <v>108</v>
      </c>
      <c r="G147" s="195" t="s">
        <v>355</v>
      </c>
      <c r="H147" s="309" t="s">
        <v>188</v>
      </c>
      <c r="I147" s="128"/>
      <c r="J147" s="5"/>
      <c r="K147" s="5"/>
      <c r="L147" s="5"/>
      <c r="M147" s="5"/>
      <c r="N147" s="5"/>
      <c r="O147" s="5"/>
      <c r="P147" s="5"/>
      <c r="Q147" s="5"/>
      <c r="R147" s="5"/>
      <c r="S147" s="5"/>
      <c r="T147" s="5"/>
      <c r="U147" s="5"/>
      <c r="V147" s="5"/>
      <c r="W147" s="51" t="s">
        <v>359</v>
      </c>
      <c r="X147" s="51">
        <v>12.15</v>
      </c>
      <c r="Y147" s="51">
        <v>12.525</v>
      </c>
      <c r="Z147" s="51">
        <f t="shared" si="62"/>
        <v>0.375</v>
      </c>
      <c r="AA147" s="52">
        <v>100</v>
      </c>
      <c r="AB147" s="52">
        <f t="shared" si="63"/>
        <v>0.375</v>
      </c>
      <c r="AC147" s="139">
        <f>AB147*AUXILIAR!$B$50</f>
        <v>1125000</v>
      </c>
      <c r="AD147" s="5"/>
      <c r="AE147" s="341"/>
      <c r="AF147" s="128"/>
      <c r="AG147" s="5"/>
      <c r="AH147" s="5"/>
      <c r="AI147" s="5"/>
      <c r="AJ147" s="5"/>
      <c r="AK147" s="5"/>
      <c r="AL147" s="5"/>
      <c r="AM147" s="5"/>
      <c r="AN147" s="5"/>
      <c r="AO147" s="5"/>
      <c r="AP147" s="5"/>
      <c r="AQ147" s="5"/>
      <c r="AR147" s="5"/>
      <c r="AS147" s="5"/>
      <c r="AT147" s="5"/>
      <c r="AU147" s="5"/>
      <c r="AV147" s="5"/>
      <c r="AW147" s="5"/>
      <c r="AX147" s="5"/>
      <c r="AY147" s="5"/>
      <c r="AZ147" s="5"/>
      <c r="BA147" s="5"/>
      <c r="BB147" s="341"/>
      <c r="BC147" s="128"/>
      <c r="BD147" s="5"/>
      <c r="BE147" s="5"/>
      <c r="BF147" s="5"/>
      <c r="BG147" s="5"/>
      <c r="BH147" s="5"/>
      <c r="BI147" s="5"/>
      <c r="BJ147" s="5"/>
      <c r="BK147" s="5"/>
      <c r="BL147" s="5"/>
      <c r="BM147" s="5"/>
      <c r="BN147" s="5"/>
      <c r="BO147" s="5"/>
      <c r="BP147" s="5"/>
      <c r="BQ147" s="5"/>
      <c r="BR147" s="5"/>
      <c r="BS147" s="5"/>
      <c r="BT147" s="5"/>
      <c r="BU147" s="5"/>
      <c r="BV147" s="5"/>
      <c r="BW147" s="5"/>
      <c r="BX147" s="5"/>
      <c r="BY147" s="341"/>
      <c r="BZ147" s="128"/>
      <c r="CA147" s="5"/>
      <c r="CB147" s="5"/>
      <c r="CC147" s="5"/>
      <c r="CD147" s="5"/>
      <c r="CE147" s="5"/>
      <c r="CF147" s="5"/>
      <c r="CG147" s="5"/>
      <c r="CH147" s="5"/>
      <c r="CI147" s="5"/>
      <c r="CJ147" s="5"/>
      <c r="CK147" s="5"/>
      <c r="CL147" s="5"/>
      <c r="CM147" s="5"/>
      <c r="CN147" s="5"/>
      <c r="CO147" s="5"/>
      <c r="CP147" s="5"/>
      <c r="CQ147" s="5"/>
      <c r="CR147" s="5"/>
      <c r="CS147" s="5"/>
      <c r="CT147" s="5"/>
      <c r="CU147" s="5"/>
      <c r="CV147" s="341"/>
      <c r="CW147" s="128"/>
      <c r="CX147" s="5"/>
      <c r="CY147" s="5"/>
      <c r="CZ147" s="5"/>
      <c r="DA147" s="5"/>
      <c r="DB147" s="5"/>
      <c r="DC147" s="5"/>
      <c r="DD147" s="5"/>
      <c r="DE147" s="5"/>
      <c r="DF147" s="5"/>
      <c r="DG147" s="5"/>
      <c r="DH147" s="5"/>
      <c r="DI147" s="5"/>
      <c r="DJ147" s="5"/>
      <c r="DK147" s="5"/>
      <c r="DL147" s="5"/>
      <c r="DM147" s="5"/>
      <c r="DN147" s="5"/>
      <c r="DO147" s="5"/>
      <c r="DP147" s="5"/>
      <c r="DQ147" s="5"/>
      <c r="DR147" s="5"/>
      <c r="DS147" s="341"/>
      <c r="DT147" s="128"/>
      <c r="DU147" s="5"/>
      <c r="DV147" s="5"/>
      <c r="DW147" s="5"/>
      <c r="DX147" s="5"/>
      <c r="DY147" s="5"/>
      <c r="DZ147" s="5"/>
      <c r="EA147" s="5"/>
      <c r="EB147" s="5"/>
      <c r="EC147" s="5"/>
      <c r="ED147" s="5"/>
      <c r="EE147" s="5"/>
      <c r="EF147" s="5"/>
      <c r="EG147" s="5"/>
      <c r="EH147" s="5"/>
      <c r="EI147" s="5"/>
      <c r="EJ147" s="5"/>
      <c r="EK147" s="5"/>
      <c r="EL147" s="5"/>
      <c r="EM147" s="5"/>
      <c r="EN147" s="5"/>
      <c r="EO147" s="145"/>
      <c r="EP147" s="397"/>
      <c r="EQ147" s="333"/>
    </row>
    <row r="148" spans="1:147" ht="15">
      <c r="A148" s="8" t="s">
        <v>33</v>
      </c>
      <c r="B148" s="8" t="s">
        <v>11</v>
      </c>
      <c r="C148" s="8">
        <v>1</v>
      </c>
      <c r="D148" s="199">
        <v>465</v>
      </c>
      <c r="E148" s="118" t="s">
        <v>183</v>
      </c>
      <c r="F148" s="118" t="s">
        <v>108</v>
      </c>
      <c r="G148" s="195" t="s">
        <v>355</v>
      </c>
      <c r="H148" s="309" t="s">
        <v>188</v>
      </c>
      <c r="I148" s="128"/>
      <c r="J148" s="5"/>
      <c r="K148" s="5"/>
      <c r="L148" s="5"/>
      <c r="M148" s="5"/>
      <c r="N148" s="128"/>
      <c r="O148" s="128"/>
      <c r="P148" s="5"/>
      <c r="Q148" s="5"/>
      <c r="R148" s="5"/>
      <c r="S148" s="5"/>
      <c r="T148" s="5"/>
      <c r="U148" s="128"/>
      <c r="V148" s="128"/>
      <c r="W148" s="51" t="s">
        <v>359</v>
      </c>
      <c r="X148" s="51">
        <v>12.7</v>
      </c>
      <c r="Y148" s="51">
        <v>14.58</v>
      </c>
      <c r="Z148" s="51">
        <f t="shared" si="62"/>
        <v>1.8800000000000008</v>
      </c>
      <c r="AA148" s="52">
        <v>100</v>
      </c>
      <c r="AB148" s="52">
        <f t="shared" si="63"/>
        <v>1.8800000000000008</v>
      </c>
      <c r="AC148" s="139">
        <f>AB148*AUXILIAR!$B$50</f>
        <v>5640000.0000000028</v>
      </c>
      <c r="AD148" s="5"/>
      <c r="AE148" s="341"/>
      <c r="AF148" s="128"/>
      <c r="AG148" s="5"/>
      <c r="AH148" s="5"/>
      <c r="AI148" s="5"/>
      <c r="AJ148" s="5"/>
      <c r="AK148" s="128"/>
      <c r="AL148" s="128"/>
      <c r="AM148" s="5"/>
      <c r="AN148" s="5"/>
      <c r="AO148" s="5"/>
      <c r="AP148" s="5"/>
      <c r="AQ148" s="5"/>
      <c r="AR148" s="128"/>
      <c r="AS148" s="128"/>
      <c r="AT148" s="5"/>
      <c r="AU148" s="5"/>
      <c r="AV148" s="5"/>
      <c r="AW148" s="5"/>
      <c r="AX148" s="5"/>
      <c r="AY148" s="128"/>
      <c r="AZ148" s="128"/>
      <c r="BA148" s="5"/>
      <c r="BB148" s="341"/>
      <c r="BC148" s="128"/>
      <c r="BD148" s="5"/>
      <c r="BE148" s="5"/>
      <c r="BF148" s="5"/>
      <c r="BG148" s="5"/>
      <c r="BH148" s="128"/>
      <c r="BI148" s="128"/>
      <c r="BJ148" s="5"/>
      <c r="BK148" s="5"/>
      <c r="BL148" s="5"/>
      <c r="BM148" s="5"/>
      <c r="BN148" s="5"/>
      <c r="BO148" s="128"/>
      <c r="BP148" s="128"/>
      <c r="BQ148" s="5"/>
      <c r="BR148" s="5"/>
      <c r="BS148" s="5"/>
      <c r="BT148" s="5"/>
      <c r="BU148" s="5"/>
      <c r="BV148" s="128"/>
      <c r="BW148" s="128"/>
      <c r="BX148" s="5"/>
      <c r="BY148" s="341"/>
      <c r="BZ148" s="128"/>
      <c r="CA148" s="5"/>
      <c r="CB148" s="5"/>
      <c r="CC148" s="5"/>
      <c r="CD148" s="5"/>
      <c r="CE148" s="128"/>
      <c r="CF148" s="128"/>
      <c r="CG148" s="5"/>
      <c r="CH148" s="5"/>
      <c r="CI148" s="5"/>
      <c r="CJ148" s="5"/>
      <c r="CK148" s="5"/>
      <c r="CL148" s="128"/>
      <c r="CM148" s="128"/>
      <c r="CN148" s="5"/>
      <c r="CO148" s="5"/>
      <c r="CP148" s="5"/>
      <c r="CQ148" s="5"/>
      <c r="CR148" s="5"/>
      <c r="CS148" s="128"/>
      <c r="CT148" s="128"/>
      <c r="CU148" s="5"/>
      <c r="CV148" s="341"/>
      <c r="CW148" s="128"/>
      <c r="CX148" s="5"/>
      <c r="CY148" s="5"/>
      <c r="CZ148" s="5"/>
      <c r="DA148" s="5"/>
      <c r="DB148" s="128"/>
      <c r="DC148" s="128"/>
      <c r="DD148" s="5"/>
      <c r="DE148" s="5"/>
      <c r="DF148" s="5"/>
      <c r="DG148" s="5"/>
      <c r="DH148" s="5"/>
      <c r="DI148" s="128"/>
      <c r="DJ148" s="128"/>
      <c r="DK148" s="5"/>
      <c r="DL148" s="5"/>
      <c r="DM148" s="5"/>
      <c r="DN148" s="5"/>
      <c r="DO148" s="5"/>
      <c r="DP148" s="128"/>
      <c r="DQ148" s="128"/>
      <c r="DR148" s="5"/>
      <c r="DS148" s="341"/>
      <c r="DT148" s="128"/>
      <c r="DU148" s="5"/>
      <c r="DV148" s="5"/>
      <c r="DW148" s="5"/>
      <c r="DX148" s="5"/>
      <c r="DY148" s="128"/>
      <c r="DZ148" s="128"/>
      <c r="EA148" s="5"/>
      <c r="EB148" s="5"/>
      <c r="EC148" s="5"/>
      <c r="ED148" s="5"/>
      <c r="EE148" s="5"/>
      <c r="EF148" s="128"/>
      <c r="EG148" s="128"/>
      <c r="EH148" s="5"/>
      <c r="EI148" s="5"/>
      <c r="EJ148" s="5"/>
      <c r="EK148" s="5"/>
      <c r="EL148" s="5"/>
      <c r="EM148" s="128"/>
      <c r="EN148" s="128"/>
      <c r="EO148" s="145"/>
      <c r="EP148" s="397"/>
      <c r="EQ148" s="333"/>
    </row>
    <row r="149" spans="1:147" ht="15">
      <c r="A149" s="8" t="s">
        <v>33</v>
      </c>
      <c r="B149" s="8" t="s">
        <v>11</v>
      </c>
      <c r="C149" s="8">
        <v>1</v>
      </c>
      <c r="D149" s="199">
        <v>465</v>
      </c>
      <c r="E149" s="118" t="s">
        <v>183</v>
      </c>
      <c r="F149" s="118" t="s">
        <v>108</v>
      </c>
      <c r="G149" s="195" t="s">
        <v>355</v>
      </c>
      <c r="H149" s="309" t="s">
        <v>188</v>
      </c>
      <c r="I149" s="128"/>
      <c r="J149" s="5"/>
      <c r="K149" s="5"/>
      <c r="L149" s="5"/>
      <c r="M149" s="5"/>
      <c r="N149" s="128"/>
      <c r="O149" s="128"/>
      <c r="P149" s="5"/>
      <c r="Q149" s="5"/>
      <c r="R149" s="5"/>
      <c r="S149" s="5"/>
      <c r="T149" s="5"/>
      <c r="U149" s="128"/>
      <c r="V149" s="128"/>
      <c r="W149" s="51" t="s">
        <v>358</v>
      </c>
      <c r="X149" s="51">
        <v>12.8</v>
      </c>
      <c r="Y149" s="51">
        <v>14.18</v>
      </c>
      <c r="Z149" s="51">
        <f t="shared" si="62"/>
        <v>1.379999999999999</v>
      </c>
      <c r="AA149" s="52">
        <v>100</v>
      </c>
      <c r="AB149" s="52">
        <f t="shared" si="63"/>
        <v>1.3799999999999988</v>
      </c>
      <c r="AC149" s="139">
        <f>AB149*AUXILIAR!$B$50</f>
        <v>4139999.9999999963</v>
      </c>
      <c r="AD149" s="5"/>
      <c r="AE149" s="341"/>
      <c r="AF149" s="128"/>
      <c r="AG149" s="5"/>
      <c r="AH149" s="5"/>
      <c r="AI149" s="5"/>
      <c r="AJ149" s="5"/>
      <c r="AK149" s="128"/>
      <c r="AL149" s="128"/>
      <c r="AM149" s="5"/>
      <c r="AN149" s="5"/>
      <c r="AO149" s="5"/>
      <c r="AP149" s="5"/>
      <c r="AQ149" s="5"/>
      <c r="AR149" s="128"/>
      <c r="AS149" s="128"/>
      <c r="AT149" s="5"/>
      <c r="AU149" s="5"/>
      <c r="AV149" s="5"/>
      <c r="AW149" s="5"/>
      <c r="AX149" s="5"/>
      <c r="AY149" s="128"/>
      <c r="AZ149" s="128"/>
      <c r="BA149" s="5"/>
      <c r="BB149" s="341"/>
      <c r="BC149" s="128"/>
      <c r="BD149" s="5"/>
      <c r="BE149" s="5"/>
      <c r="BF149" s="5"/>
      <c r="BG149" s="5"/>
      <c r="BH149" s="128"/>
      <c r="BI149" s="128"/>
      <c r="BJ149" s="5"/>
      <c r="BK149" s="5"/>
      <c r="BL149" s="5"/>
      <c r="BM149" s="5"/>
      <c r="BN149" s="5"/>
      <c r="BO149" s="128"/>
      <c r="BP149" s="128"/>
      <c r="BQ149" s="5"/>
      <c r="BR149" s="5"/>
      <c r="BS149" s="5"/>
      <c r="BT149" s="5"/>
      <c r="BU149" s="5"/>
      <c r="BV149" s="128"/>
      <c r="BW149" s="128"/>
      <c r="BX149" s="5"/>
      <c r="BY149" s="341"/>
      <c r="BZ149" s="128"/>
      <c r="CA149" s="5"/>
      <c r="CB149" s="5"/>
      <c r="CC149" s="5"/>
      <c r="CD149" s="5"/>
      <c r="CE149" s="128"/>
      <c r="CF149" s="128"/>
      <c r="CG149" s="5"/>
      <c r="CH149" s="5"/>
      <c r="CI149" s="5"/>
      <c r="CJ149" s="5"/>
      <c r="CK149" s="5"/>
      <c r="CL149" s="128"/>
      <c r="CM149" s="128"/>
      <c r="CN149" s="5"/>
      <c r="CO149" s="5"/>
      <c r="CP149" s="5"/>
      <c r="CQ149" s="5"/>
      <c r="CR149" s="5"/>
      <c r="CS149" s="128"/>
      <c r="CT149" s="128"/>
      <c r="CU149" s="5"/>
      <c r="CV149" s="341"/>
      <c r="CW149" s="128"/>
      <c r="CX149" s="5"/>
      <c r="CY149" s="5"/>
      <c r="CZ149" s="5"/>
      <c r="DA149" s="5"/>
      <c r="DB149" s="128"/>
      <c r="DC149" s="128"/>
      <c r="DD149" s="5"/>
      <c r="DE149" s="5"/>
      <c r="DF149" s="5"/>
      <c r="DG149" s="5"/>
      <c r="DH149" s="5"/>
      <c r="DI149" s="128"/>
      <c r="DJ149" s="128"/>
      <c r="DK149" s="5"/>
      <c r="DL149" s="5"/>
      <c r="DM149" s="5"/>
      <c r="DN149" s="5"/>
      <c r="DO149" s="5"/>
      <c r="DP149" s="128"/>
      <c r="DQ149" s="128"/>
      <c r="DR149" s="5"/>
      <c r="DS149" s="341"/>
      <c r="DT149" s="128"/>
      <c r="DU149" s="5"/>
      <c r="DV149" s="5"/>
      <c r="DW149" s="5"/>
      <c r="DX149" s="5"/>
      <c r="DY149" s="128"/>
      <c r="DZ149" s="128"/>
      <c r="EA149" s="5"/>
      <c r="EB149" s="5"/>
      <c r="EC149" s="5"/>
      <c r="ED149" s="5"/>
      <c r="EE149" s="5"/>
      <c r="EF149" s="128"/>
      <c r="EG149" s="128"/>
      <c r="EH149" s="5"/>
      <c r="EI149" s="5"/>
      <c r="EJ149" s="5"/>
      <c r="EK149" s="5"/>
      <c r="EL149" s="5"/>
      <c r="EM149" s="128"/>
      <c r="EN149" s="128"/>
      <c r="EO149" s="145"/>
      <c r="EP149" s="397"/>
      <c r="EQ149" s="333"/>
    </row>
    <row r="150" spans="1:147" ht="15">
      <c r="A150" s="8" t="s">
        <v>33</v>
      </c>
      <c r="B150" s="8" t="s">
        <v>11</v>
      </c>
      <c r="C150" s="8">
        <v>1</v>
      </c>
      <c r="D150" s="199">
        <v>465</v>
      </c>
      <c r="E150" s="118" t="s">
        <v>183</v>
      </c>
      <c r="F150" s="118" t="s">
        <v>108</v>
      </c>
      <c r="G150" s="195" t="s">
        <v>355</v>
      </c>
      <c r="H150" s="309" t="s">
        <v>188</v>
      </c>
      <c r="I150" s="128"/>
      <c r="J150" s="5"/>
      <c r="K150" s="5"/>
      <c r="L150" s="5"/>
      <c r="M150" s="5"/>
      <c r="N150" s="128"/>
      <c r="O150" s="128"/>
      <c r="P150" s="5"/>
      <c r="Q150" s="5"/>
      <c r="R150" s="5"/>
      <c r="S150" s="5"/>
      <c r="T150" s="5"/>
      <c r="U150" s="128"/>
      <c r="V150" s="128"/>
      <c r="W150" s="51" t="s">
        <v>359</v>
      </c>
      <c r="X150" s="51">
        <v>16.832000000000001</v>
      </c>
      <c r="Y150" s="51">
        <v>17.062999999999999</v>
      </c>
      <c r="Z150" s="51">
        <f t="shared" si="62"/>
        <v>0.2309999999999981</v>
      </c>
      <c r="AA150" s="52">
        <v>100</v>
      </c>
      <c r="AB150" s="52">
        <f t="shared" si="63"/>
        <v>0.2309999999999981</v>
      </c>
      <c r="AC150" s="139">
        <f>AB150*AUXILIAR!$B$50</f>
        <v>692999.9999999943</v>
      </c>
      <c r="AD150" s="5"/>
      <c r="AE150" s="341"/>
      <c r="AF150" s="128"/>
      <c r="AG150" s="5"/>
      <c r="AH150" s="5"/>
      <c r="AI150" s="5"/>
      <c r="AJ150" s="5"/>
      <c r="AK150" s="128"/>
      <c r="AL150" s="128"/>
      <c r="AM150" s="5"/>
      <c r="AN150" s="5"/>
      <c r="AO150" s="5"/>
      <c r="AP150" s="5"/>
      <c r="AQ150" s="5"/>
      <c r="AR150" s="128"/>
      <c r="AS150" s="128"/>
      <c r="AT150" s="5"/>
      <c r="AU150" s="5"/>
      <c r="AV150" s="5"/>
      <c r="AW150" s="5"/>
      <c r="AX150" s="5"/>
      <c r="AY150" s="128"/>
      <c r="AZ150" s="128"/>
      <c r="BA150" s="5"/>
      <c r="BB150" s="341"/>
      <c r="BC150" s="128"/>
      <c r="BD150" s="5"/>
      <c r="BE150" s="5"/>
      <c r="BF150" s="5"/>
      <c r="BG150" s="5"/>
      <c r="BH150" s="128"/>
      <c r="BI150" s="128"/>
      <c r="BJ150" s="5"/>
      <c r="BK150" s="5"/>
      <c r="BL150" s="5"/>
      <c r="BM150" s="5"/>
      <c r="BN150" s="5"/>
      <c r="BO150" s="128"/>
      <c r="BP150" s="128"/>
      <c r="BQ150" s="5"/>
      <c r="BR150" s="5"/>
      <c r="BS150" s="5"/>
      <c r="BT150" s="5"/>
      <c r="BU150" s="5"/>
      <c r="BV150" s="128"/>
      <c r="BW150" s="128"/>
      <c r="BX150" s="5"/>
      <c r="BY150" s="341"/>
      <c r="BZ150" s="128"/>
      <c r="CA150" s="5"/>
      <c r="CB150" s="5"/>
      <c r="CC150" s="5"/>
      <c r="CD150" s="5"/>
      <c r="CE150" s="128"/>
      <c r="CF150" s="128"/>
      <c r="CG150" s="5"/>
      <c r="CH150" s="5"/>
      <c r="CI150" s="5"/>
      <c r="CJ150" s="5"/>
      <c r="CK150" s="5"/>
      <c r="CL150" s="128"/>
      <c r="CM150" s="128"/>
      <c r="CN150" s="5"/>
      <c r="CO150" s="5"/>
      <c r="CP150" s="5"/>
      <c r="CQ150" s="5"/>
      <c r="CR150" s="5"/>
      <c r="CS150" s="128"/>
      <c r="CT150" s="128"/>
      <c r="CU150" s="5"/>
      <c r="CV150" s="341"/>
      <c r="CW150" s="128"/>
      <c r="CX150" s="5"/>
      <c r="CY150" s="5"/>
      <c r="CZ150" s="5"/>
      <c r="DA150" s="5"/>
      <c r="DB150" s="128"/>
      <c r="DC150" s="128"/>
      <c r="DD150" s="5"/>
      <c r="DE150" s="5"/>
      <c r="DF150" s="5"/>
      <c r="DG150" s="5"/>
      <c r="DH150" s="5"/>
      <c r="DI150" s="128"/>
      <c r="DJ150" s="128"/>
      <c r="DK150" s="5"/>
      <c r="DL150" s="5"/>
      <c r="DM150" s="5"/>
      <c r="DN150" s="5"/>
      <c r="DO150" s="5"/>
      <c r="DP150" s="128"/>
      <c r="DQ150" s="128"/>
      <c r="DR150" s="5"/>
      <c r="DS150" s="341"/>
      <c r="DT150" s="128"/>
      <c r="DU150" s="5"/>
      <c r="DV150" s="5"/>
      <c r="DW150" s="5"/>
      <c r="DX150" s="5"/>
      <c r="DY150" s="128"/>
      <c r="DZ150" s="128"/>
      <c r="EA150" s="5"/>
      <c r="EB150" s="5"/>
      <c r="EC150" s="5"/>
      <c r="ED150" s="5"/>
      <c r="EE150" s="5"/>
      <c r="EF150" s="128"/>
      <c r="EG150" s="128"/>
      <c r="EH150" s="5"/>
      <c r="EI150" s="5"/>
      <c r="EJ150" s="5"/>
      <c r="EK150" s="5"/>
      <c r="EL150" s="5"/>
      <c r="EM150" s="128"/>
      <c r="EN150" s="128"/>
      <c r="EO150" s="145"/>
      <c r="EP150" s="397"/>
      <c r="EQ150" s="333"/>
    </row>
    <row r="151" spans="1:147" ht="15">
      <c r="A151" s="8" t="s">
        <v>33</v>
      </c>
      <c r="B151" s="8" t="s">
        <v>11</v>
      </c>
      <c r="C151" s="8">
        <v>1</v>
      </c>
      <c r="D151" s="199">
        <v>465</v>
      </c>
      <c r="E151" s="118" t="s">
        <v>183</v>
      </c>
      <c r="F151" s="118" t="s">
        <v>108</v>
      </c>
      <c r="G151" s="195" t="s">
        <v>355</v>
      </c>
      <c r="H151" s="309" t="s">
        <v>188</v>
      </c>
      <c r="I151" s="128"/>
      <c r="J151" s="5"/>
      <c r="K151" s="5"/>
      <c r="L151" s="5"/>
      <c r="M151" s="5"/>
      <c r="N151" s="128"/>
      <c r="O151" s="128"/>
      <c r="P151" s="5"/>
      <c r="Q151" s="5"/>
      <c r="R151" s="5"/>
      <c r="S151" s="5"/>
      <c r="T151" s="5"/>
      <c r="U151" s="128"/>
      <c r="V151" s="128"/>
      <c r="W151" s="51" t="s">
        <v>359</v>
      </c>
      <c r="X151" s="51">
        <v>17.25</v>
      </c>
      <c r="Y151" s="51">
        <v>18.123999999999999</v>
      </c>
      <c r="Z151" s="51">
        <f t="shared" si="62"/>
        <v>0.87399999999999878</v>
      </c>
      <c r="AA151" s="52">
        <v>100</v>
      </c>
      <c r="AB151" s="52">
        <f t="shared" si="63"/>
        <v>0.87399999999999878</v>
      </c>
      <c r="AC151" s="139">
        <f>AB151*AUXILIAR!$B$50</f>
        <v>2621999.9999999963</v>
      </c>
      <c r="AD151" s="5"/>
      <c r="AE151" s="341"/>
      <c r="AF151" s="128"/>
      <c r="AG151" s="5"/>
      <c r="AH151" s="5"/>
      <c r="AI151" s="5"/>
      <c r="AJ151" s="5"/>
      <c r="AK151" s="128"/>
      <c r="AL151" s="128"/>
      <c r="AM151" s="5"/>
      <c r="AN151" s="5"/>
      <c r="AO151" s="5"/>
      <c r="AP151" s="5"/>
      <c r="AQ151" s="5"/>
      <c r="AR151" s="128"/>
      <c r="AS151" s="128"/>
      <c r="AT151" s="5"/>
      <c r="AU151" s="5"/>
      <c r="AV151" s="5"/>
      <c r="AW151" s="5"/>
      <c r="AX151" s="5"/>
      <c r="AY151" s="128"/>
      <c r="AZ151" s="128"/>
      <c r="BA151" s="5"/>
      <c r="BB151" s="341"/>
      <c r="BC151" s="128"/>
      <c r="BD151" s="5"/>
      <c r="BE151" s="5"/>
      <c r="BF151" s="5"/>
      <c r="BG151" s="5"/>
      <c r="BH151" s="128"/>
      <c r="BI151" s="128"/>
      <c r="BJ151" s="5"/>
      <c r="BK151" s="5"/>
      <c r="BL151" s="5"/>
      <c r="BM151" s="5"/>
      <c r="BN151" s="5"/>
      <c r="BO151" s="128"/>
      <c r="BP151" s="128"/>
      <c r="BQ151" s="5"/>
      <c r="BR151" s="5"/>
      <c r="BS151" s="5"/>
      <c r="BT151" s="5"/>
      <c r="BU151" s="5"/>
      <c r="BV151" s="128"/>
      <c r="BW151" s="128"/>
      <c r="BX151" s="5"/>
      <c r="BY151" s="341"/>
      <c r="BZ151" s="128"/>
      <c r="CA151" s="5"/>
      <c r="CB151" s="5"/>
      <c r="CC151" s="5"/>
      <c r="CD151" s="5"/>
      <c r="CE151" s="128"/>
      <c r="CF151" s="128"/>
      <c r="CG151" s="5"/>
      <c r="CH151" s="5"/>
      <c r="CI151" s="5"/>
      <c r="CJ151" s="5"/>
      <c r="CK151" s="5"/>
      <c r="CL151" s="128"/>
      <c r="CM151" s="128"/>
      <c r="CN151" s="5"/>
      <c r="CO151" s="5"/>
      <c r="CP151" s="5"/>
      <c r="CQ151" s="5"/>
      <c r="CR151" s="5"/>
      <c r="CS151" s="128"/>
      <c r="CT151" s="128"/>
      <c r="CU151" s="5"/>
      <c r="CV151" s="341"/>
      <c r="CW151" s="128"/>
      <c r="CX151" s="5"/>
      <c r="CY151" s="5"/>
      <c r="CZ151" s="5"/>
      <c r="DA151" s="5"/>
      <c r="DB151" s="128"/>
      <c r="DC151" s="128"/>
      <c r="DD151" s="5"/>
      <c r="DE151" s="5"/>
      <c r="DF151" s="5"/>
      <c r="DG151" s="5"/>
      <c r="DH151" s="5"/>
      <c r="DI151" s="128"/>
      <c r="DJ151" s="128"/>
      <c r="DK151" s="5"/>
      <c r="DL151" s="5"/>
      <c r="DM151" s="5"/>
      <c r="DN151" s="5"/>
      <c r="DO151" s="5"/>
      <c r="DP151" s="128"/>
      <c r="DQ151" s="128"/>
      <c r="DR151" s="5"/>
      <c r="DS151" s="341"/>
      <c r="DT151" s="128"/>
      <c r="DU151" s="5"/>
      <c r="DV151" s="5"/>
      <c r="DW151" s="5"/>
      <c r="DX151" s="5"/>
      <c r="DY151" s="128"/>
      <c r="DZ151" s="128"/>
      <c r="EA151" s="5"/>
      <c r="EB151" s="5"/>
      <c r="EC151" s="5"/>
      <c r="ED151" s="5"/>
      <c r="EE151" s="5"/>
      <c r="EF151" s="128"/>
      <c r="EG151" s="128"/>
      <c r="EH151" s="5"/>
      <c r="EI151" s="5"/>
      <c r="EJ151" s="5"/>
      <c r="EK151" s="5"/>
      <c r="EL151" s="5"/>
      <c r="EM151" s="128"/>
      <c r="EN151" s="128"/>
      <c r="EO151" s="145"/>
      <c r="EP151" s="397"/>
      <c r="EQ151" s="333"/>
    </row>
    <row r="152" spans="1:147" ht="15">
      <c r="A152" s="8" t="s">
        <v>33</v>
      </c>
      <c r="B152" s="8" t="s">
        <v>11</v>
      </c>
      <c r="C152" s="8">
        <v>1</v>
      </c>
      <c r="D152" s="199">
        <v>465</v>
      </c>
      <c r="E152" s="118" t="s">
        <v>183</v>
      </c>
      <c r="F152" s="118" t="s">
        <v>108</v>
      </c>
      <c r="G152" s="195" t="s">
        <v>355</v>
      </c>
      <c r="H152" s="309" t="s">
        <v>188</v>
      </c>
      <c r="I152" s="128"/>
      <c r="J152" s="5"/>
      <c r="K152" s="5"/>
      <c r="L152" s="5"/>
      <c r="M152" s="5"/>
      <c r="N152" s="128"/>
      <c r="O152" s="128"/>
      <c r="P152" s="5"/>
      <c r="Q152" s="5"/>
      <c r="R152" s="5"/>
      <c r="S152" s="5"/>
      <c r="T152" s="5"/>
      <c r="U152" s="128"/>
      <c r="V152" s="128"/>
      <c r="W152" s="51" t="s">
        <v>358</v>
      </c>
      <c r="X152" s="51">
        <v>17.25</v>
      </c>
      <c r="Y152" s="51">
        <v>18.123999999999999</v>
      </c>
      <c r="Z152" s="51">
        <f t="shared" si="62"/>
        <v>0.87399999999999878</v>
      </c>
      <c r="AA152" s="52">
        <v>100</v>
      </c>
      <c r="AB152" s="52">
        <f t="shared" si="63"/>
        <v>0.87399999999999878</v>
      </c>
      <c r="AC152" s="139">
        <f>AB152*AUXILIAR!$B$50</f>
        <v>2621999.9999999963</v>
      </c>
      <c r="AD152" s="5"/>
      <c r="AE152" s="341"/>
      <c r="AF152" s="128"/>
      <c r="AG152" s="5"/>
      <c r="AH152" s="5"/>
      <c r="AI152" s="5"/>
      <c r="AJ152" s="5"/>
      <c r="AK152" s="128"/>
      <c r="AL152" s="128"/>
      <c r="AM152" s="5"/>
      <c r="AN152" s="5"/>
      <c r="AO152" s="5"/>
      <c r="AP152" s="5"/>
      <c r="AQ152" s="5"/>
      <c r="AR152" s="128"/>
      <c r="AS152" s="128"/>
      <c r="AT152" s="5"/>
      <c r="AU152" s="5"/>
      <c r="AV152" s="5"/>
      <c r="AW152" s="5"/>
      <c r="AX152" s="5"/>
      <c r="AY152" s="128"/>
      <c r="AZ152" s="128"/>
      <c r="BA152" s="5"/>
      <c r="BB152" s="341"/>
      <c r="BC152" s="128"/>
      <c r="BD152" s="5"/>
      <c r="BE152" s="5"/>
      <c r="BF152" s="5"/>
      <c r="BG152" s="5"/>
      <c r="BH152" s="128"/>
      <c r="BI152" s="128"/>
      <c r="BJ152" s="5"/>
      <c r="BK152" s="5"/>
      <c r="BL152" s="5"/>
      <c r="BM152" s="5"/>
      <c r="BN152" s="5"/>
      <c r="BO152" s="128"/>
      <c r="BP152" s="128"/>
      <c r="BQ152" s="5"/>
      <c r="BR152" s="5"/>
      <c r="BS152" s="5"/>
      <c r="BT152" s="5"/>
      <c r="BU152" s="5"/>
      <c r="BV152" s="128"/>
      <c r="BW152" s="128"/>
      <c r="BX152" s="5"/>
      <c r="BY152" s="341"/>
      <c r="BZ152" s="128"/>
      <c r="CA152" s="5"/>
      <c r="CB152" s="5"/>
      <c r="CC152" s="5"/>
      <c r="CD152" s="5"/>
      <c r="CE152" s="128"/>
      <c r="CF152" s="128"/>
      <c r="CG152" s="5"/>
      <c r="CH152" s="5"/>
      <c r="CI152" s="5"/>
      <c r="CJ152" s="5"/>
      <c r="CK152" s="5"/>
      <c r="CL152" s="128"/>
      <c r="CM152" s="128"/>
      <c r="CN152" s="5"/>
      <c r="CO152" s="5"/>
      <c r="CP152" s="5"/>
      <c r="CQ152" s="5"/>
      <c r="CR152" s="5"/>
      <c r="CS152" s="128"/>
      <c r="CT152" s="128"/>
      <c r="CU152" s="5"/>
      <c r="CV152" s="341"/>
      <c r="CW152" s="128"/>
      <c r="CX152" s="5"/>
      <c r="CY152" s="5"/>
      <c r="CZ152" s="5"/>
      <c r="DA152" s="5"/>
      <c r="DB152" s="128"/>
      <c r="DC152" s="128"/>
      <c r="DD152" s="5"/>
      <c r="DE152" s="5"/>
      <c r="DF152" s="5"/>
      <c r="DG152" s="5"/>
      <c r="DH152" s="5"/>
      <c r="DI152" s="128"/>
      <c r="DJ152" s="128"/>
      <c r="DK152" s="5"/>
      <c r="DL152" s="5"/>
      <c r="DM152" s="5"/>
      <c r="DN152" s="5"/>
      <c r="DO152" s="5"/>
      <c r="DP152" s="128"/>
      <c r="DQ152" s="128"/>
      <c r="DR152" s="5"/>
      <c r="DS152" s="341"/>
      <c r="DT152" s="128"/>
      <c r="DU152" s="5"/>
      <c r="DV152" s="5"/>
      <c r="DW152" s="5"/>
      <c r="DX152" s="5"/>
      <c r="DY152" s="128"/>
      <c r="DZ152" s="128"/>
      <c r="EA152" s="5"/>
      <c r="EB152" s="5"/>
      <c r="EC152" s="5"/>
      <c r="ED152" s="5"/>
      <c r="EE152" s="5"/>
      <c r="EF152" s="128"/>
      <c r="EG152" s="128"/>
      <c r="EH152" s="5"/>
      <c r="EI152" s="5"/>
      <c r="EJ152" s="5"/>
      <c r="EK152" s="5"/>
      <c r="EL152" s="5"/>
      <c r="EM152" s="128"/>
      <c r="EN152" s="128"/>
      <c r="EO152" s="145"/>
      <c r="EP152" s="397"/>
      <c r="EQ152" s="333"/>
    </row>
    <row r="153" spans="1:147" ht="15">
      <c r="A153" s="8" t="s">
        <v>33</v>
      </c>
      <c r="B153" s="8" t="s">
        <v>11</v>
      </c>
      <c r="C153" s="8">
        <v>1</v>
      </c>
      <c r="D153" s="199">
        <v>465</v>
      </c>
      <c r="E153" s="118" t="s">
        <v>183</v>
      </c>
      <c r="F153" s="118" t="s">
        <v>108</v>
      </c>
      <c r="G153" s="195" t="s">
        <v>355</v>
      </c>
      <c r="H153" s="309" t="s">
        <v>188</v>
      </c>
      <c r="I153" s="128"/>
      <c r="J153" s="5"/>
      <c r="K153" s="5"/>
      <c r="L153" s="5"/>
      <c r="M153" s="5"/>
      <c r="N153" s="128"/>
      <c r="O153" s="128"/>
      <c r="P153" s="5"/>
      <c r="Q153" s="5"/>
      <c r="R153" s="5"/>
      <c r="S153" s="5"/>
      <c r="T153" s="5"/>
      <c r="U153" s="128"/>
      <c r="V153" s="128"/>
      <c r="W153" s="51" t="s">
        <v>359</v>
      </c>
      <c r="X153" s="51">
        <v>18.440000000000001</v>
      </c>
      <c r="Y153" s="51">
        <v>19</v>
      </c>
      <c r="Z153" s="51">
        <f t="shared" si="62"/>
        <v>0.55999999999999872</v>
      </c>
      <c r="AA153" s="52">
        <v>100</v>
      </c>
      <c r="AB153" s="52">
        <f t="shared" si="63"/>
        <v>0.55999999999999872</v>
      </c>
      <c r="AC153" s="139">
        <f>AB153*AUXILIAR!$B$50</f>
        <v>1679999.9999999963</v>
      </c>
      <c r="AD153" s="5"/>
      <c r="AE153" s="341"/>
      <c r="AF153" s="128"/>
      <c r="AG153" s="5"/>
      <c r="AH153" s="5"/>
      <c r="AI153" s="5"/>
      <c r="AJ153" s="5"/>
      <c r="AK153" s="128"/>
      <c r="AL153" s="128"/>
      <c r="AM153" s="5"/>
      <c r="AN153" s="5"/>
      <c r="AO153" s="5"/>
      <c r="AP153" s="5"/>
      <c r="AQ153" s="5"/>
      <c r="AR153" s="128"/>
      <c r="AS153" s="128"/>
      <c r="AT153" s="5"/>
      <c r="AU153" s="5"/>
      <c r="AV153" s="5"/>
      <c r="AW153" s="5"/>
      <c r="AX153" s="5"/>
      <c r="AY153" s="128"/>
      <c r="AZ153" s="128"/>
      <c r="BA153" s="5"/>
      <c r="BB153" s="341"/>
      <c r="BC153" s="128"/>
      <c r="BD153" s="5"/>
      <c r="BE153" s="5"/>
      <c r="BF153" s="5"/>
      <c r="BG153" s="5"/>
      <c r="BH153" s="128"/>
      <c r="BI153" s="128"/>
      <c r="BJ153" s="5"/>
      <c r="BK153" s="5"/>
      <c r="BL153" s="5"/>
      <c r="BM153" s="5"/>
      <c r="BN153" s="5"/>
      <c r="BO153" s="128"/>
      <c r="BP153" s="128"/>
      <c r="BQ153" s="5"/>
      <c r="BR153" s="5"/>
      <c r="BS153" s="5"/>
      <c r="BT153" s="5"/>
      <c r="BU153" s="5"/>
      <c r="BV153" s="128"/>
      <c r="BW153" s="128"/>
      <c r="BX153" s="5"/>
      <c r="BY153" s="341"/>
      <c r="BZ153" s="128"/>
      <c r="CA153" s="5"/>
      <c r="CB153" s="5"/>
      <c r="CC153" s="5"/>
      <c r="CD153" s="5"/>
      <c r="CE153" s="128"/>
      <c r="CF153" s="128"/>
      <c r="CG153" s="5"/>
      <c r="CH153" s="5"/>
      <c r="CI153" s="5"/>
      <c r="CJ153" s="5"/>
      <c r="CK153" s="5"/>
      <c r="CL153" s="128"/>
      <c r="CM153" s="128"/>
      <c r="CN153" s="5"/>
      <c r="CO153" s="5"/>
      <c r="CP153" s="5"/>
      <c r="CQ153" s="5"/>
      <c r="CR153" s="5"/>
      <c r="CS153" s="128"/>
      <c r="CT153" s="128"/>
      <c r="CU153" s="5"/>
      <c r="CV153" s="341"/>
      <c r="CW153" s="128"/>
      <c r="CX153" s="5"/>
      <c r="CY153" s="5"/>
      <c r="CZ153" s="5"/>
      <c r="DA153" s="5"/>
      <c r="DB153" s="128"/>
      <c r="DC153" s="128"/>
      <c r="DD153" s="5"/>
      <c r="DE153" s="5"/>
      <c r="DF153" s="5"/>
      <c r="DG153" s="5"/>
      <c r="DH153" s="5"/>
      <c r="DI153" s="128"/>
      <c r="DJ153" s="128"/>
      <c r="DK153" s="5"/>
      <c r="DL153" s="5"/>
      <c r="DM153" s="5"/>
      <c r="DN153" s="5"/>
      <c r="DO153" s="5"/>
      <c r="DP153" s="128"/>
      <c r="DQ153" s="128"/>
      <c r="DR153" s="5"/>
      <c r="DS153" s="341"/>
      <c r="DT153" s="128"/>
      <c r="DU153" s="5"/>
      <c r="DV153" s="5"/>
      <c r="DW153" s="5"/>
      <c r="DX153" s="5"/>
      <c r="DY153" s="128"/>
      <c r="DZ153" s="128"/>
      <c r="EA153" s="5"/>
      <c r="EB153" s="5"/>
      <c r="EC153" s="5"/>
      <c r="ED153" s="5"/>
      <c r="EE153" s="5"/>
      <c r="EF153" s="128"/>
      <c r="EG153" s="128"/>
      <c r="EH153" s="5"/>
      <c r="EI153" s="5"/>
      <c r="EJ153" s="5"/>
      <c r="EK153" s="5"/>
      <c r="EL153" s="5"/>
      <c r="EM153" s="128"/>
      <c r="EN153" s="128"/>
      <c r="EO153" s="145"/>
      <c r="EP153" s="397"/>
      <c r="EQ153" s="333"/>
    </row>
    <row r="154" spans="1:147" ht="15">
      <c r="A154" s="8" t="s">
        <v>33</v>
      </c>
      <c r="B154" s="8" t="s">
        <v>11</v>
      </c>
      <c r="C154" s="8">
        <v>1</v>
      </c>
      <c r="D154" s="199">
        <v>465</v>
      </c>
      <c r="E154" s="118" t="s">
        <v>183</v>
      </c>
      <c r="F154" s="118" t="s">
        <v>108</v>
      </c>
      <c r="G154" s="195" t="s">
        <v>355</v>
      </c>
      <c r="H154" s="309" t="s">
        <v>188</v>
      </c>
      <c r="I154" s="128"/>
      <c r="J154" s="5"/>
      <c r="K154" s="5"/>
      <c r="L154" s="5"/>
      <c r="M154" s="5"/>
      <c r="N154" s="128"/>
      <c r="O154" s="128"/>
      <c r="P154" s="5"/>
      <c r="Q154" s="5"/>
      <c r="R154" s="5"/>
      <c r="S154" s="5"/>
      <c r="T154" s="5"/>
      <c r="U154" s="128"/>
      <c r="V154" s="128"/>
      <c r="W154" s="51" t="s">
        <v>358</v>
      </c>
      <c r="X154" s="51">
        <v>18.440000000000001</v>
      </c>
      <c r="Y154" s="51">
        <v>19</v>
      </c>
      <c r="Z154" s="51">
        <f t="shared" si="62"/>
        <v>0.55999999999999872</v>
      </c>
      <c r="AA154" s="52">
        <v>100</v>
      </c>
      <c r="AB154" s="52">
        <f t="shared" si="63"/>
        <v>0.55999999999999872</v>
      </c>
      <c r="AC154" s="139">
        <f>AB154*AUXILIAR!$B$50</f>
        <v>1679999.9999999963</v>
      </c>
      <c r="AD154" s="5"/>
      <c r="AE154" s="341"/>
      <c r="AF154" s="128"/>
      <c r="AG154" s="5"/>
      <c r="AH154" s="5"/>
      <c r="AI154" s="5"/>
      <c r="AJ154" s="5"/>
      <c r="AK154" s="128"/>
      <c r="AL154" s="128"/>
      <c r="AM154" s="5"/>
      <c r="AN154" s="5"/>
      <c r="AO154" s="5"/>
      <c r="AP154" s="5"/>
      <c r="AQ154" s="5"/>
      <c r="AR154" s="128"/>
      <c r="AS154" s="128"/>
      <c r="AT154" s="5"/>
      <c r="AU154" s="5"/>
      <c r="AV154" s="5"/>
      <c r="AW154" s="5"/>
      <c r="AX154" s="5"/>
      <c r="AY154" s="128"/>
      <c r="AZ154" s="128"/>
      <c r="BA154" s="5"/>
      <c r="BB154" s="341"/>
      <c r="BC154" s="128"/>
      <c r="BD154" s="5"/>
      <c r="BE154" s="5"/>
      <c r="BF154" s="5"/>
      <c r="BG154" s="5"/>
      <c r="BH154" s="128"/>
      <c r="BI154" s="128"/>
      <c r="BJ154" s="5"/>
      <c r="BK154" s="5"/>
      <c r="BL154" s="5"/>
      <c r="BM154" s="5"/>
      <c r="BN154" s="5"/>
      <c r="BO154" s="128"/>
      <c r="BP154" s="128"/>
      <c r="BQ154" s="5"/>
      <c r="BR154" s="5"/>
      <c r="BS154" s="5"/>
      <c r="BT154" s="5"/>
      <c r="BU154" s="5"/>
      <c r="BV154" s="128"/>
      <c r="BW154" s="128"/>
      <c r="BX154" s="5"/>
      <c r="BY154" s="341"/>
      <c r="BZ154" s="128"/>
      <c r="CA154" s="5"/>
      <c r="CB154" s="5"/>
      <c r="CC154" s="5"/>
      <c r="CD154" s="5"/>
      <c r="CE154" s="128"/>
      <c r="CF154" s="128"/>
      <c r="CG154" s="5"/>
      <c r="CH154" s="5"/>
      <c r="CI154" s="5"/>
      <c r="CJ154" s="5"/>
      <c r="CK154" s="5"/>
      <c r="CL154" s="128"/>
      <c r="CM154" s="128"/>
      <c r="CN154" s="5"/>
      <c r="CO154" s="5"/>
      <c r="CP154" s="5"/>
      <c r="CQ154" s="5"/>
      <c r="CR154" s="5"/>
      <c r="CS154" s="128"/>
      <c r="CT154" s="128"/>
      <c r="CU154" s="5"/>
      <c r="CV154" s="341"/>
      <c r="CW154" s="128"/>
      <c r="CX154" s="5"/>
      <c r="CY154" s="5"/>
      <c r="CZ154" s="5"/>
      <c r="DA154" s="5"/>
      <c r="DB154" s="128"/>
      <c r="DC154" s="128"/>
      <c r="DD154" s="5"/>
      <c r="DE154" s="5"/>
      <c r="DF154" s="5"/>
      <c r="DG154" s="5"/>
      <c r="DH154" s="5"/>
      <c r="DI154" s="128"/>
      <c r="DJ154" s="128"/>
      <c r="DK154" s="5"/>
      <c r="DL154" s="5"/>
      <c r="DM154" s="5"/>
      <c r="DN154" s="5"/>
      <c r="DO154" s="5"/>
      <c r="DP154" s="128"/>
      <c r="DQ154" s="128"/>
      <c r="DR154" s="5"/>
      <c r="DS154" s="341"/>
      <c r="DT154" s="128"/>
      <c r="DU154" s="5"/>
      <c r="DV154" s="5"/>
      <c r="DW154" s="5"/>
      <c r="DX154" s="5"/>
      <c r="DY154" s="128"/>
      <c r="DZ154" s="128"/>
      <c r="EA154" s="5"/>
      <c r="EB154" s="5"/>
      <c r="EC154" s="5"/>
      <c r="ED154" s="5"/>
      <c r="EE154" s="5"/>
      <c r="EF154" s="128"/>
      <c r="EG154" s="128"/>
      <c r="EH154" s="5"/>
      <c r="EI154" s="5"/>
      <c r="EJ154" s="5"/>
      <c r="EK154" s="5"/>
      <c r="EL154" s="5"/>
      <c r="EM154" s="128"/>
      <c r="EN154" s="128"/>
      <c r="EO154" s="145"/>
      <c r="EP154" s="397"/>
      <c r="EQ154" s="333"/>
    </row>
    <row r="155" spans="1:147" ht="15" customHeight="1">
      <c r="A155" s="64" t="s">
        <v>33</v>
      </c>
      <c r="B155" s="64" t="s">
        <v>11</v>
      </c>
      <c r="C155" s="65" t="s">
        <v>21</v>
      </c>
      <c r="D155" s="126">
        <v>493</v>
      </c>
      <c r="E155" s="119" t="s">
        <v>183</v>
      </c>
      <c r="F155" s="119" t="s">
        <v>108</v>
      </c>
      <c r="G155" s="119" t="s">
        <v>355</v>
      </c>
      <c r="H155" s="308" t="s">
        <v>188</v>
      </c>
      <c r="I155" s="264"/>
      <c r="J155" s="65"/>
      <c r="K155" s="65"/>
      <c r="L155" s="65"/>
      <c r="M155" s="80" t="s">
        <v>115</v>
      </c>
      <c r="N155" s="79">
        <f>SUM(N156:N164)</f>
        <v>0</v>
      </c>
      <c r="O155" s="79">
        <f>SUM(O156:O164)</f>
        <v>0</v>
      </c>
      <c r="P155" s="65"/>
      <c r="Q155" s="65"/>
      <c r="R155" s="65"/>
      <c r="S155" s="65"/>
      <c r="T155" s="80" t="s">
        <v>115</v>
      </c>
      <c r="U155" s="79">
        <f>SUM(U156:U164)</f>
        <v>16.728000000000005</v>
      </c>
      <c r="V155" s="79">
        <f>SUM(V156:V164)</f>
        <v>50184000.000000007</v>
      </c>
      <c r="W155" s="65"/>
      <c r="X155" s="65"/>
      <c r="Y155" s="65"/>
      <c r="Z155" s="65"/>
      <c r="AA155" s="80" t="s">
        <v>115</v>
      </c>
      <c r="AB155" s="79">
        <f>SUM(AB156:AB164)</f>
        <v>0.43300000000000693</v>
      </c>
      <c r="AC155" s="79">
        <f>SUM(AC156:AC164)</f>
        <v>1299000.0000000207</v>
      </c>
      <c r="AD155" s="66"/>
      <c r="AE155" s="403"/>
      <c r="AF155" s="264"/>
      <c r="AG155" s="65"/>
      <c r="AH155" s="65"/>
      <c r="AI155" s="65"/>
      <c r="AJ155" s="80" t="s">
        <v>115</v>
      </c>
      <c r="AK155" s="79">
        <f>SUM(AK156:AK164)</f>
        <v>0</v>
      </c>
      <c r="AL155" s="79">
        <f>SUM(AL156:AL164)</f>
        <v>0</v>
      </c>
      <c r="AM155" s="65"/>
      <c r="AN155" s="65"/>
      <c r="AO155" s="65"/>
      <c r="AP155" s="65"/>
      <c r="AQ155" s="80" t="s">
        <v>115</v>
      </c>
      <c r="AR155" s="79">
        <f>SUM(AR156:AR164)</f>
        <v>19.914000000000001</v>
      </c>
      <c r="AS155" s="79">
        <f>SUM(AS156:AS164)</f>
        <v>99570000</v>
      </c>
      <c r="AT155" s="65"/>
      <c r="AU155" s="65"/>
      <c r="AV155" s="65"/>
      <c r="AW155" s="65"/>
      <c r="AX155" s="80" t="s">
        <v>115</v>
      </c>
      <c r="AY155" s="79">
        <f>SUM(AY156:AY164)</f>
        <v>0</v>
      </c>
      <c r="AZ155" s="79">
        <f>SUM(AZ156:AZ164)</f>
        <v>0</v>
      </c>
      <c r="BA155" s="66"/>
      <c r="BB155" s="403"/>
      <c r="BC155" s="264"/>
      <c r="BD155" s="65"/>
      <c r="BE155" s="65"/>
      <c r="BF155" s="65"/>
      <c r="BG155" s="80" t="s">
        <v>115</v>
      </c>
      <c r="BH155" s="79">
        <f>SUM(BH156:BH164)</f>
        <v>0</v>
      </c>
      <c r="BI155" s="79">
        <f>SUM(BI156:BI164)</f>
        <v>0</v>
      </c>
      <c r="BJ155" s="65"/>
      <c r="BK155" s="65"/>
      <c r="BL155" s="65"/>
      <c r="BM155" s="65"/>
      <c r="BN155" s="80" t="s">
        <v>115</v>
      </c>
      <c r="BO155" s="79">
        <f>SUM(BO156:BO164)</f>
        <v>7</v>
      </c>
      <c r="BP155" s="79">
        <f>SUM(BP156:BP164)</f>
        <v>100000000</v>
      </c>
      <c r="BQ155" s="65"/>
      <c r="BR155" s="65"/>
      <c r="BS155" s="65"/>
      <c r="BT155" s="65"/>
      <c r="BU155" s="80" t="s">
        <v>115</v>
      </c>
      <c r="BV155" s="79">
        <f>SUM(BV156:BV164)</f>
        <v>1</v>
      </c>
      <c r="BW155" s="79">
        <f>SUM(BW156:BW164)</f>
        <v>20000000</v>
      </c>
      <c r="BX155" s="65"/>
      <c r="BY155" s="308"/>
      <c r="BZ155" s="264"/>
      <c r="CA155" s="65"/>
      <c r="CB155" s="65"/>
      <c r="CC155" s="65"/>
      <c r="CD155" s="80" t="s">
        <v>115</v>
      </c>
      <c r="CE155" s="79">
        <f>SUM(CE156:CE164)</f>
        <v>0</v>
      </c>
      <c r="CF155" s="79">
        <f>SUM(CF156:CF164)</f>
        <v>0</v>
      </c>
      <c r="CG155" s="65"/>
      <c r="CH155" s="65"/>
      <c r="CI155" s="65"/>
      <c r="CJ155" s="65"/>
      <c r="CK155" s="80" t="s">
        <v>115</v>
      </c>
      <c r="CL155" s="79">
        <f>SUM(CL156:CL164)</f>
        <v>0</v>
      </c>
      <c r="CM155" s="79">
        <f>SUM(CM156:CM164)</f>
        <v>0</v>
      </c>
      <c r="CN155" s="65"/>
      <c r="CO155" s="65"/>
      <c r="CP155" s="65"/>
      <c r="CQ155" s="65"/>
      <c r="CR155" s="80" t="s">
        <v>115</v>
      </c>
      <c r="CS155" s="79">
        <f>SUM(CS156:CS164)</f>
        <v>0</v>
      </c>
      <c r="CT155" s="79">
        <f>SUM(CT156:CT164)</f>
        <v>0</v>
      </c>
      <c r="CU155" s="65"/>
      <c r="CV155" s="308"/>
      <c r="CW155" s="264"/>
      <c r="CX155" s="65"/>
      <c r="CY155" s="65"/>
      <c r="CZ155" s="65"/>
      <c r="DA155" s="80" t="s">
        <v>115</v>
      </c>
      <c r="DB155" s="79">
        <f>SUM(DB156:DB164)</f>
        <v>0</v>
      </c>
      <c r="DC155" s="79">
        <f>SUM(DC156:DC164)</f>
        <v>0</v>
      </c>
      <c r="DD155" s="65"/>
      <c r="DE155" s="65"/>
      <c r="DF155" s="65"/>
      <c r="DG155" s="65"/>
      <c r="DH155" s="80" t="s">
        <v>115</v>
      </c>
      <c r="DI155" s="79">
        <f>SUM(DI156:DI164)</f>
        <v>0</v>
      </c>
      <c r="DJ155" s="79">
        <f>SUM(DJ156:DJ164)</f>
        <v>0</v>
      </c>
      <c r="DK155" s="65"/>
      <c r="DL155" s="65"/>
      <c r="DM155" s="65"/>
      <c r="DN155" s="65"/>
      <c r="DO155" s="80" t="s">
        <v>115</v>
      </c>
      <c r="DP155" s="79">
        <f>SUM(DP156:DP164)</f>
        <v>0</v>
      </c>
      <c r="DQ155" s="79">
        <f>SUM(DQ156:DQ164)</f>
        <v>0</v>
      </c>
      <c r="DR155" s="65"/>
      <c r="DS155" s="308"/>
      <c r="DT155" s="264"/>
      <c r="DU155" s="65"/>
      <c r="DV155" s="65"/>
      <c r="DW155" s="65"/>
      <c r="DX155" s="80" t="s">
        <v>115</v>
      </c>
      <c r="DY155" s="79">
        <f>SUM(DY156:DY164)</f>
        <v>0</v>
      </c>
      <c r="DZ155" s="79">
        <f>SUM(DZ156:DZ164)</f>
        <v>0</v>
      </c>
      <c r="EA155" s="65"/>
      <c r="EB155" s="65"/>
      <c r="EC155" s="65"/>
      <c r="ED155" s="65"/>
      <c r="EE155" s="80" t="s">
        <v>115</v>
      </c>
      <c r="EF155" s="79">
        <f>SUM(EF156:EF164)</f>
        <v>0</v>
      </c>
      <c r="EG155" s="79">
        <f>SUM(EG156:EG164)</f>
        <v>0</v>
      </c>
      <c r="EH155" s="65"/>
      <c r="EI155" s="65"/>
      <c r="EJ155" s="65"/>
      <c r="EK155" s="65"/>
      <c r="EL155" s="80" t="s">
        <v>115</v>
      </c>
      <c r="EM155" s="79">
        <f>SUM(EM156:EM164)</f>
        <v>0</v>
      </c>
      <c r="EN155" s="79">
        <f>SUM(EN156:EN164)</f>
        <v>0</v>
      </c>
      <c r="EO155" s="65"/>
      <c r="EP155" s="308"/>
      <c r="EQ155" s="393"/>
    </row>
    <row r="156" spans="1:147" ht="15">
      <c r="A156" s="8" t="s">
        <v>33</v>
      </c>
      <c r="B156" s="8" t="s">
        <v>11</v>
      </c>
      <c r="C156" s="8">
        <v>1</v>
      </c>
      <c r="D156" s="199">
        <v>493</v>
      </c>
      <c r="E156" s="118" t="s">
        <v>183</v>
      </c>
      <c r="F156" s="118" t="s">
        <v>108</v>
      </c>
      <c r="G156" s="195" t="s">
        <v>355</v>
      </c>
      <c r="H156" s="309" t="s">
        <v>188</v>
      </c>
      <c r="I156" s="128"/>
      <c r="J156" s="5"/>
      <c r="K156" s="5"/>
      <c r="L156" s="5"/>
      <c r="M156" s="5"/>
      <c r="N156" s="5"/>
      <c r="O156" s="5"/>
      <c r="P156" s="51" t="s">
        <v>359</v>
      </c>
      <c r="Q156" s="51">
        <v>0.60299999999999998</v>
      </c>
      <c r="R156" s="51">
        <v>5.2229999999999999</v>
      </c>
      <c r="S156" s="51">
        <f t="shared" ref="S156:S164" si="64">R156-Q156</f>
        <v>4.62</v>
      </c>
      <c r="T156" s="52">
        <v>100</v>
      </c>
      <c r="U156" s="52">
        <f t="shared" ref="U156:U164" si="65">S156*T156/100</f>
        <v>4.62</v>
      </c>
      <c r="V156" s="139">
        <f>U156*AUXILIAR!$B$50</f>
        <v>13860000</v>
      </c>
      <c r="W156" s="51" t="s">
        <v>358</v>
      </c>
      <c r="X156" s="51">
        <v>77.531999999999996</v>
      </c>
      <c r="Y156" s="51">
        <v>77.965000000000003</v>
      </c>
      <c r="Z156" s="51">
        <f t="shared" ref="Z156" si="66">Y156-X156</f>
        <v>0.43300000000000693</v>
      </c>
      <c r="AA156" s="52">
        <v>100</v>
      </c>
      <c r="AB156" s="52">
        <f t="shared" ref="AB156" si="67">Z156*AA156/100</f>
        <v>0.43300000000000693</v>
      </c>
      <c r="AC156" s="139">
        <f>AB156*AUXILIAR!$B$50</f>
        <v>1299000.0000000207</v>
      </c>
      <c r="AD156" s="5"/>
      <c r="AE156" s="341"/>
      <c r="AF156" s="128"/>
      <c r="AG156" s="5"/>
      <c r="AH156" s="5"/>
      <c r="AI156" s="5"/>
      <c r="AJ156" s="5"/>
      <c r="AK156" s="5"/>
      <c r="AL156" s="5"/>
      <c r="AM156" s="51" t="s">
        <v>324</v>
      </c>
      <c r="AN156" s="51">
        <v>0</v>
      </c>
      <c r="AO156" s="51">
        <v>0.8</v>
      </c>
      <c r="AP156" s="51">
        <f t="shared" ref="AP156:AP160" si="68">AO156-AN156</f>
        <v>0.8</v>
      </c>
      <c r="AQ156" s="51">
        <v>100</v>
      </c>
      <c r="AR156" s="52">
        <f t="shared" ref="AR156:AR160" si="69">AP156*AQ156/100</f>
        <v>0.8</v>
      </c>
      <c r="AS156" s="139">
        <f>AR156*AUXILIAR!$B$53</f>
        <v>4000000</v>
      </c>
      <c r="AT156" s="5"/>
      <c r="AU156" s="5"/>
      <c r="AV156" s="5"/>
      <c r="AW156" s="5"/>
      <c r="AX156" s="5"/>
      <c r="AY156" s="5"/>
      <c r="AZ156" s="5"/>
      <c r="BA156" s="5"/>
      <c r="BB156" s="341"/>
      <c r="BC156" s="128"/>
      <c r="BD156" s="5"/>
      <c r="BE156" s="5"/>
      <c r="BF156" s="5"/>
      <c r="BG156" s="5"/>
      <c r="BH156" s="5"/>
      <c r="BI156" s="5"/>
      <c r="BJ156" s="51" t="s">
        <v>332</v>
      </c>
      <c r="BK156" s="51">
        <v>6.1</v>
      </c>
      <c r="BL156" s="51">
        <v>673.26599999999996</v>
      </c>
      <c r="BM156" s="51">
        <v>1</v>
      </c>
      <c r="BN156" s="51">
        <v>100</v>
      </c>
      <c r="BO156" s="52">
        <f t="shared" ref="BO156:BO162" si="70">BM156*BN156/100</f>
        <v>1</v>
      </c>
      <c r="BP156" s="139">
        <f>BO156*AUXILIAR!$B$58</f>
        <v>10000000</v>
      </c>
      <c r="BQ156" s="51" t="s">
        <v>361</v>
      </c>
      <c r="BR156" s="51">
        <v>77.984999999999999</v>
      </c>
      <c r="BS156" s="51">
        <v>77.984999999999999</v>
      </c>
      <c r="BT156" s="51">
        <v>1</v>
      </c>
      <c r="BU156" s="51">
        <v>100</v>
      </c>
      <c r="BV156" s="52">
        <f t="shared" ref="BV156" si="71">BT156*BU156/100</f>
        <v>1</v>
      </c>
      <c r="BW156" s="139">
        <f>BV156*AUXILIAR!$B$57</f>
        <v>20000000</v>
      </c>
      <c r="BX156" s="5"/>
      <c r="BY156" s="341"/>
      <c r="BZ156" s="128"/>
      <c r="CA156" s="5"/>
      <c r="CB156" s="5"/>
      <c r="CC156" s="5"/>
      <c r="CD156" s="5"/>
      <c r="CE156" s="5"/>
      <c r="CF156" s="5"/>
      <c r="CG156" s="5"/>
      <c r="CH156" s="5"/>
      <c r="CI156" s="5"/>
      <c r="CJ156" s="5"/>
      <c r="CK156" s="5"/>
      <c r="CL156" s="5"/>
      <c r="CM156" s="5"/>
      <c r="CN156" s="5"/>
      <c r="CO156" s="5"/>
      <c r="CP156" s="5"/>
      <c r="CQ156" s="5"/>
      <c r="CR156" s="5"/>
      <c r="CS156" s="5"/>
      <c r="CT156" s="5"/>
      <c r="CU156" s="5"/>
      <c r="CV156" s="341"/>
      <c r="CW156" s="128"/>
      <c r="CX156" s="5"/>
      <c r="CY156" s="5"/>
      <c r="CZ156" s="5"/>
      <c r="DA156" s="5"/>
      <c r="DB156" s="5"/>
      <c r="DC156" s="5"/>
      <c r="DD156" s="5"/>
      <c r="DE156" s="5"/>
      <c r="DF156" s="5"/>
      <c r="DG156" s="5"/>
      <c r="DH156" s="5"/>
      <c r="DI156" s="5"/>
      <c r="DJ156" s="5"/>
      <c r="DK156" s="5"/>
      <c r="DL156" s="5"/>
      <c r="DM156" s="5"/>
      <c r="DN156" s="5"/>
      <c r="DO156" s="5"/>
      <c r="DP156" s="5"/>
      <c r="DQ156" s="5"/>
      <c r="DR156" s="5"/>
      <c r="DS156" s="341"/>
      <c r="DT156" s="128"/>
      <c r="DU156" s="5"/>
      <c r="DV156" s="5"/>
      <c r="DW156" s="5"/>
      <c r="DX156" s="5"/>
      <c r="DY156" s="5"/>
      <c r="DZ156" s="5"/>
      <c r="EA156" s="5"/>
      <c r="EB156" s="5"/>
      <c r="EC156" s="5"/>
      <c r="ED156" s="5"/>
      <c r="EE156" s="5"/>
      <c r="EF156" s="5"/>
      <c r="EG156" s="5"/>
      <c r="EH156" s="5"/>
      <c r="EI156" s="5"/>
      <c r="EJ156" s="5"/>
      <c r="EK156" s="5"/>
      <c r="EL156" s="5"/>
      <c r="EM156" s="5"/>
      <c r="EN156" s="5"/>
      <c r="EO156" s="145"/>
      <c r="EP156" s="397"/>
      <c r="EQ156" s="333"/>
    </row>
    <row r="157" spans="1:147" ht="15">
      <c r="A157" s="8" t="s">
        <v>33</v>
      </c>
      <c r="B157" s="8" t="s">
        <v>11</v>
      </c>
      <c r="C157" s="8">
        <v>1</v>
      </c>
      <c r="D157" s="199">
        <v>493</v>
      </c>
      <c r="E157" s="118" t="s">
        <v>183</v>
      </c>
      <c r="F157" s="118" t="s">
        <v>108</v>
      </c>
      <c r="G157" s="195" t="s">
        <v>355</v>
      </c>
      <c r="H157" s="309" t="s">
        <v>188</v>
      </c>
      <c r="I157" s="128"/>
      <c r="J157" s="5"/>
      <c r="K157" s="5"/>
      <c r="L157" s="5"/>
      <c r="M157" s="5"/>
      <c r="N157" s="5"/>
      <c r="O157" s="5"/>
      <c r="P157" s="51" t="s">
        <v>358</v>
      </c>
      <c r="Q157" s="51">
        <v>0.75800000000000001</v>
      </c>
      <c r="R157" s="51">
        <v>3.028</v>
      </c>
      <c r="S157" s="51">
        <f t="shared" si="64"/>
        <v>2.27</v>
      </c>
      <c r="T157" s="52">
        <v>100</v>
      </c>
      <c r="U157" s="52">
        <f t="shared" si="65"/>
        <v>2.27</v>
      </c>
      <c r="V157" s="139">
        <f>U157*AUXILIAR!$B$50</f>
        <v>6810000</v>
      </c>
      <c r="W157" s="57"/>
      <c r="X157" s="57"/>
      <c r="Y157" s="57"/>
      <c r="Z157" s="57"/>
      <c r="AA157" s="56"/>
      <c r="AB157" s="56"/>
      <c r="AC157" s="161"/>
      <c r="AD157" s="5"/>
      <c r="AE157" s="341"/>
      <c r="AF157" s="128"/>
      <c r="AG157" s="5"/>
      <c r="AH157" s="5"/>
      <c r="AI157" s="5"/>
      <c r="AJ157" s="5"/>
      <c r="AK157" s="5"/>
      <c r="AL157" s="5"/>
      <c r="AM157" s="51" t="s">
        <v>324</v>
      </c>
      <c r="AN157" s="51">
        <v>5.3</v>
      </c>
      <c r="AO157" s="51">
        <v>15.6</v>
      </c>
      <c r="AP157" s="51">
        <f t="shared" si="68"/>
        <v>10.3</v>
      </c>
      <c r="AQ157" s="51">
        <v>100</v>
      </c>
      <c r="AR157" s="52">
        <f t="shared" si="69"/>
        <v>10.3</v>
      </c>
      <c r="AS157" s="139">
        <f>AR157*AUXILIAR!$B$53</f>
        <v>51500000</v>
      </c>
      <c r="AT157" s="5"/>
      <c r="AU157" s="5"/>
      <c r="AV157" s="5"/>
      <c r="AW157" s="5"/>
      <c r="AX157" s="5"/>
      <c r="AY157" s="5"/>
      <c r="AZ157" s="5"/>
      <c r="BA157" s="5"/>
      <c r="BB157" s="341"/>
      <c r="BC157" s="128"/>
      <c r="BD157" s="5"/>
      <c r="BE157" s="5"/>
      <c r="BF157" s="5"/>
      <c r="BG157" s="5"/>
      <c r="BH157" s="5"/>
      <c r="BI157" s="5"/>
      <c r="BJ157" s="51" t="s">
        <v>332</v>
      </c>
      <c r="BK157" s="51">
        <v>6.7</v>
      </c>
      <c r="BL157" s="51">
        <v>6.7</v>
      </c>
      <c r="BM157" s="51">
        <v>1</v>
      </c>
      <c r="BN157" s="51">
        <v>100</v>
      </c>
      <c r="BO157" s="52">
        <f t="shared" si="70"/>
        <v>1</v>
      </c>
      <c r="BP157" s="139">
        <f>BO157*AUXILIAR!$B$58</f>
        <v>10000000</v>
      </c>
      <c r="BQ157" s="57"/>
      <c r="BR157" s="57"/>
      <c r="BS157" s="57"/>
      <c r="BT157" s="57"/>
      <c r="BU157" s="57"/>
      <c r="BV157" s="56"/>
      <c r="BW157" s="161"/>
      <c r="BX157" s="5"/>
      <c r="BY157" s="341"/>
      <c r="BZ157" s="128"/>
      <c r="CA157" s="5"/>
      <c r="CB157" s="5"/>
      <c r="CC157" s="5"/>
      <c r="CD157" s="5"/>
      <c r="CE157" s="5"/>
      <c r="CF157" s="5"/>
      <c r="CG157" s="5"/>
      <c r="CH157" s="5"/>
      <c r="CI157" s="5"/>
      <c r="CJ157" s="5"/>
      <c r="CK157" s="5"/>
      <c r="CL157" s="5"/>
      <c r="CM157" s="5"/>
      <c r="CN157" s="5"/>
      <c r="CO157" s="5"/>
      <c r="CP157" s="5"/>
      <c r="CQ157" s="5"/>
      <c r="CR157" s="5"/>
      <c r="CS157" s="5"/>
      <c r="CT157" s="5"/>
      <c r="CU157" s="5"/>
      <c r="CV157" s="341"/>
      <c r="CW157" s="128"/>
      <c r="CX157" s="5"/>
      <c r="CY157" s="5"/>
      <c r="CZ157" s="5"/>
      <c r="DA157" s="5"/>
      <c r="DB157" s="5"/>
      <c r="DC157" s="5"/>
      <c r="DD157" s="5"/>
      <c r="DE157" s="5"/>
      <c r="DF157" s="5"/>
      <c r="DG157" s="5"/>
      <c r="DH157" s="5"/>
      <c r="DI157" s="5"/>
      <c r="DJ157" s="5"/>
      <c r="DK157" s="5"/>
      <c r="DL157" s="5"/>
      <c r="DM157" s="5"/>
      <c r="DN157" s="5"/>
      <c r="DO157" s="5"/>
      <c r="DP157" s="5"/>
      <c r="DQ157" s="5"/>
      <c r="DR157" s="5"/>
      <c r="DS157" s="341"/>
      <c r="DT157" s="128"/>
      <c r="DU157" s="5"/>
      <c r="DV157" s="5"/>
      <c r="DW157" s="5"/>
      <c r="DX157" s="5"/>
      <c r="DY157" s="5"/>
      <c r="DZ157" s="5"/>
      <c r="EA157" s="5"/>
      <c r="EB157" s="5"/>
      <c r="EC157" s="5"/>
      <c r="ED157" s="5"/>
      <c r="EE157" s="5"/>
      <c r="EF157" s="5"/>
      <c r="EG157" s="5"/>
      <c r="EH157" s="5"/>
      <c r="EI157" s="5"/>
      <c r="EJ157" s="5"/>
      <c r="EK157" s="5"/>
      <c r="EL157" s="5"/>
      <c r="EM157" s="5"/>
      <c r="EN157" s="5"/>
      <c r="EO157" s="145"/>
      <c r="EP157" s="397"/>
      <c r="EQ157" s="333"/>
    </row>
    <row r="158" spans="1:147" ht="15">
      <c r="A158" s="8" t="s">
        <v>33</v>
      </c>
      <c r="B158" s="8" t="s">
        <v>11</v>
      </c>
      <c r="C158" s="8">
        <v>1</v>
      </c>
      <c r="D158" s="199">
        <v>493</v>
      </c>
      <c r="E158" s="118" t="s">
        <v>183</v>
      </c>
      <c r="F158" s="118" t="s">
        <v>108</v>
      </c>
      <c r="G158" s="195" t="s">
        <v>355</v>
      </c>
      <c r="H158" s="309" t="s">
        <v>188</v>
      </c>
      <c r="I158" s="128"/>
      <c r="J158" s="5"/>
      <c r="K158" s="5"/>
      <c r="L158" s="5"/>
      <c r="M158" s="5"/>
      <c r="N158" s="5"/>
      <c r="O158" s="5"/>
      <c r="P158" s="51" t="s">
        <v>358</v>
      </c>
      <c r="Q158" s="51">
        <v>3.3090000000000002</v>
      </c>
      <c r="R158" s="51">
        <v>5.2329999999999997</v>
      </c>
      <c r="S158" s="51">
        <f t="shared" si="64"/>
        <v>1.9239999999999995</v>
      </c>
      <c r="T158" s="52">
        <v>100</v>
      </c>
      <c r="U158" s="52">
        <f t="shared" si="65"/>
        <v>1.9239999999999995</v>
      </c>
      <c r="V158" s="139">
        <f>U158*AUXILIAR!$B$50</f>
        <v>5771999.9999999981</v>
      </c>
      <c r="W158" s="57"/>
      <c r="X158" s="57"/>
      <c r="Y158" s="57"/>
      <c r="Z158" s="57"/>
      <c r="AA158" s="56"/>
      <c r="AB158" s="56"/>
      <c r="AC158" s="161"/>
      <c r="AD158" s="5"/>
      <c r="AE158" s="341"/>
      <c r="AF158" s="128"/>
      <c r="AG158" s="5"/>
      <c r="AH158" s="5"/>
      <c r="AI158" s="5"/>
      <c r="AJ158" s="5"/>
      <c r="AK158" s="5"/>
      <c r="AL158" s="5"/>
      <c r="AM158" s="51" t="s">
        <v>324</v>
      </c>
      <c r="AN158" s="51">
        <v>15.6</v>
      </c>
      <c r="AO158" s="51">
        <v>17.600000000000001</v>
      </c>
      <c r="AP158" s="51">
        <f t="shared" si="68"/>
        <v>2.0000000000000018</v>
      </c>
      <c r="AQ158" s="51">
        <v>100</v>
      </c>
      <c r="AR158" s="52">
        <f t="shared" si="69"/>
        <v>2.0000000000000018</v>
      </c>
      <c r="AS158" s="139">
        <f>AR158*AUXILIAR!$B$53</f>
        <v>10000000.000000009</v>
      </c>
      <c r="AT158" s="5"/>
      <c r="AU158" s="5"/>
      <c r="AV158" s="5"/>
      <c r="AW158" s="5"/>
      <c r="AX158" s="5"/>
      <c r="AY158" s="5"/>
      <c r="AZ158" s="5"/>
      <c r="BA158" s="5"/>
      <c r="BB158" s="341"/>
      <c r="BC158" s="128"/>
      <c r="BD158" s="5"/>
      <c r="BE158" s="5"/>
      <c r="BF158" s="5"/>
      <c r="BG158" s="5"/>
      <c r="BH158" s="5"/>
      <c r="BI158" s="5"/>
      <c r="BJ158" s="51" t="s">
        <v>332</v>
      </c>
      <c r="BK158" s="51">
        <v>15.585000000000001</v>
      </c>
      <c r="BL158" s="51">
        <v>15.585000000000001</v>
      </c>
      <c r="BM158" s="51">
        <v>1</v>
      </c>
      <c r="BN158" s="51">
        <v>100</v>
      </c>
      <c r="BO158" s="52">
        <f t="shared" si="70"/>
        <v>1</v>
      </c>
      <c r="BP158" s="139">
        <f>BO158*AUXILIAR!$B$58</f>
        <v>10000000</v>
      </c>
      <c r="BQ158" s="57"/>
      <c r="BR158" s="57"/>
      <c r="BS158" s="57"/>
      <c r="BT158" s="57"/>
      <c r="BU158" s="57"/>
      <c r="BV158" s="56"/>
      <c r="BW158" s="161"/>
      <c r="BX158" s="5"/>
      <c r="BY158" s="341"/>
      <c r="BZ158" s="128"/>
      <c r="CA158" s="5"/>
      <c r="CB158" s="5"/>
      <c r="CC158" s="5"/>
      <c r="CD158" s="5"/>
      <c r="CE158" s="5"/>
      <c r="CF158" s="5"/>
      <c r="CG158" s="5"/>
      <c r="CH158" s="5"/>
      <c r="CI158" s="5"/>
      <c r="CJ158" s="5"/>
      <c r="CK158" s="5"/>
      <c r="CL158" s="5"/>
      <c r="CM158" s="5"/>
      <c r="CN158" s="5"/>
      <c r="CO158" s="5"/>
      <c r="CP158" s="5"/>
      <c r="CQ158" s="5"/>
      <c r="CR158" s="5"/>
      <c r="CS158" s="5"/>
      <c r="CT158" s="5"/>
      <c r="CU158" s="5"/>
      <c r="CV158" s="341"/>
      <c r="CW158" s="128"/>
      <c r="CX158" s="5"/>
      <c r="CY158" s="5"/>
      <c r="CZ158" s="5"/>
      <c r="DA158" s="5"/>
      <c r="DB158" s="5"/>
      <c r="DC158" s="5"/>
      <c r="DD158" s="5"/>
      <c r="DE158" s="5"/>
      <c r="DF158" s="5"/>
      <c r="DG158" s="5"/>
      <c r="DH158" s="5"/>
      <c r="DI158" s="5"/>
      <c r="DJ158" s="5"/>
      <c r="DK158" s="5"/>
      <c r="DL158" s="5"/>
      <c r="DM158" s="5"/>
      <c r="DN158" s="5"/>
      <c r="DO158" s="5"/>
      <c r="DP158" s="5"/>
      <c r="DQ158" s="5"/>
      <c r="DR158" s="5"/>
      <c r="DS158" s="341"/>
      <c r="DT158" s="128"/>
      <c r="DU158" s="5"/>
      <c r="DV158" s="5"/>
      <c r="DW158" s="5"/>
      <c r="DX158" s="5"/>
      <c r="DY158" s="5"/>
      <c r="DZ158" s="5"/>
      <c r="EA158" s="5"/>
      <c r="EB158" s="5"/>
      <c r="EC158" s="5"/>
      <c r="ED158" s="5"/>
      <c r="EE158" s="5"/>
      <c r="EF158" s="5"/>
      <c r="EG158" s="5"/>
      <c r="EH158" s="5"/>
      <c r="EI158" s="5"/>
      <c r="EJ158" s="5"/>
      <c r="EK158" s="5"/>
      <c r="EL158" s="5"/>
      <c r="EM158" s="5"/>
      <c r="EN158" s="5"/>
      <c r="EO158" s="145"/>
      <c r="EP158" s="397"/>
      <c r="EQ158" s="333"/>
    </row>
    <row r="159" spans="1:147" ht="15">
      <c r="A159" s="8" t="s">
        <v>33</v>
      </c>
      <c r="B159" s="8" t="s">
        <v>11</v>
      </c>
      <c r="C159" s="8">
        <v>1</v>
      </c>
      <c r="D159" s="199">
        <v>493</v>
      </c>
      <c r="E159" s="118" t="s">
        <v>183</v>
      </c>
      <c r="F159" s="118" t="s">
        <v>108</v>
      </c>
      <c r="G159" s="195" t="s">
        <v>355</v>
      </c>
      <c r="H159" s="309" t="s">
        <v>188</v>
      </c>
      <c r="I159" s="128"/>
      <c r="J159" s="5"/>
      <c r="K159" s="5"/>
      <c r="L159" s="5"/>
      <c r="M159" s="5"/>
      <c r="N159" s="5"/>
      <c r="O159" s="5"/>
      <c r="P159" s="51" t="s">
        <v>359</v>
      </c>
      <c r="Q159" s="51">
        <v>5.7889999999999997</v>
      </c>
      <c r="R159" s="51">
        <v>6.641</v>
      </c>
      <c r="S159" s="51">
        <f t="shared" si="64"/>
        <v>0.85200000000000031</v>
      </c>
      <c r="T159" s="52">
        <v>100</v>
      </c>
      <c r="U159" s="52">
        <f t="shared" si="65"/>
        <v>0.85200000000000031</v>
      </c>
      <c r="V159" s="139">
        <f>U159*AUXILIAR!$B$50</f>
        <v>2556000.0000000009</v>
      </c>
      <c r="W159" s="57"/>
      <c r="X159" s="57"/>
      <c r="Y159" s="57"/>
      <c r="Z159" s="57"/>
      <c r="AA159" s="56"/>
      <c r="AB159" s="56"/>
      <c r="AC159" s="161"/>
      <c r="AD159" s="5"/>
      <c r="AE159" s="341"/>
      <c r="AF159" s="128"/>
      <c r="AG159" s="5"/>
      <c r="AH159" s="5"/>
      <c r="AI159" s="5"/>
      <c r="AJ159" s="5"/>
      <c r="AK159" s="5"/>
      <c r="AL159" s="5"/>
      <c r="AM159" s="51" t="s">
        <v>324</v>
      </c>
      <c r="AN159" s="51">
        <v>18.8</v>
      </c>
      <c r="AO159" s="51">
        <v>19.8</v>
      </c>
      <c r="AP159" s="51">
        <f t="shared" si="68"/>
        <v>1</v>
      </c>
      <c r="AQ159" s="51">
        <v>100</v>
      </c>
      <c r="AR159" s="52">
        <f t="shared" si="69"/>
        <v>1</v>
      </c>
      <c r="AS159" s="139">
        <f>AR159*AUXILIAR!$B$53</f>
        <v>5000000</v>
      </c>
      <c r="AT159" s="5"/>
      <c r="AU159" s="5"/>
      <c r="AV159" s="5"/>
      <c r="AW159" s="5"/>
      <c r="AX159" s="5"/>
      <c r="AY159" s="5"/>
      <c r="AZ159" s="5"/>
      <c r="BA159" s="5"/>
      <c r="BB159" s="341"/>
      <c r="BC159" s="128"/>
      <c r="BD159" s="5"/>
      <c r="BE159" s="5"/>
      <c r="BF159" s="5"/>
      <c r="BG159" s="5"/>
      <c r="BH159" s="5"/>
      <c r="BI159" s="5"/>
      <c r="BJ159" s="51" t="s">
        <v>332</v>
      </c>
      <c r="BK159" s="51">
        <v>19.757000000000001</v>
      </c>
      <c r="BL159" s="51">
        <v>19.757000000000001</v>
      </c>
      <c r="BM159" s="51">
        <v>1</v>
      </c>
      <c r="BN159" s="51">
        <v>100</v>
      </c>
      <c r="BO159" s="52">
        <f t="shared" si="70"/>
        <v>1</v>
      </c>
      <c r="BP159" s="139">
        <f>BO159*AUXILIAR!$B$58</f>
        <v>10000000</v>
      </c>
      <c r="BQ159" s="57"/>
      <c r="BR159" s="57"/>
      <c r="BS159" s="57"/>
      <c r="BT159" s="57"/>
      <c r="BU159" s="57"/>
      <c r="BV159" s="56"/>
      <c r="BW159" s="161"/>
      <c r="BX159" s="5"/>
      <c r="BY159" s="341"/>
      <c r="BZ159" s="128"/>
      <c r="CA159" s="5"/>
      <c r="CB159" s="5"/>
      <c r="CC159" s="5"/>
      <c r="CD159" s="5"/>
      <c r="CE159" s="5"/>
      <c r="CF159" s="5"/>
      <c r="CG159" s="5"/>
      <c r="CH159" s="5"/>
      <c r="CI159" s="5"/>
      <c r="CJ159" s="5"/>
      <c r="CK159" s="5"/>
      <c r="CL159" s="5"/>
      <c r="CM159" s="5"/>
      <c r="CN159" s="5"/>
      <c r="CO159" s="5"/>
      <c r="CP159" s="5"/>
      <c r="CQ159" s="5"/>
      <c r="CR159" s="5"/>
      <c r="CS159" s="5"/>
      <c r="CT159" s="5"/>
      <c r="CU159" s="5"/>
      <c r="CV159" s="341"/>
      <c r="CW159" s="128"/>
      <c r="CX159" s="5"/>
      <c r="CY159" s="5"/>
      <c r="CZ159" s="5"/>
      <c r="DA159" s="5"/>
      <c r="DB159" s="5"/>
      <c r="DC159" s="5"/>
      <c r="DD159" s="5"/>
      <c r="DE159" s="5"/>
      <c r="DF159" s="5"/>
      <c r="DG159" s="5"/>
      <c r="DH159" s="5"/>
      <c r="DI159" s="5"/>
      <c r="DJ159" s="5"/>
      <c r="DK159" s="5"/>
      <c r="DL159" s="5"/>
      <c r="DM159" s="5"/>
      <c r="DN159" s="5"/>
      <c r="DO159" s="5"/>
      <c r="DP159" s="5"/>
      <c r="DQ159" s="5"/>
      <c r="DR159" s="5"/>
      <c r="DS159" s="341"/>
      <c r="DT159" s="128"/>
      <c r="DU159" s="5"/>
      <c r="DV159" s="5"/>
      <c r="DW159" s="5"/>
      <c r="DX159" s="5"/>
      <c r="DY159" s="5"/>
      <c r="DZ159" s="5"/>
      <c r="EA159" s="5"/>
      <c r="EB159" s="5"/>
      <c r="EC159" s="5"/>
      <c r="ED159" s="5"/>
      <c r="EE159" s="5"/>
      <c r="EF159" s="5"/>
      <c r="EG159" s="5"/>
      <c r="EH159" s="5"/>
      <c r="EI159" s="5"/>
      <c r="EJ159" s="5"/>
      <c r="EK159" s="5"/>
      <c r="EL159" s="5"/>
      <c r="EM159" s="5"/>
      <c r="EN159" s="5"/>
      <c r="EO159" s="145"/>
      <c r="EP159" s="397"/>
      <c r="EQ159" s="333"/>
    </row>
    <row r="160" spans="1:147" ht="15">
      <c r="A160" s="8" t="s">
        <v>33</v>
      </c>
      <c r="B160" s="8" t="s">
        <v>11</v>
      </c>
      <c r="C160" s="8">
        <v>1</v>
      </c>
      <c r="D160" s="199">
        <v>493</v>
      </c>
      <c r="E160" s="118" t="s">
        <v>183</v>
      </c>
      <c r="F160" s="118" t="s">
        <v>108</v>
      </c>
      <c r="G160" s="195" t="s">
        <v>355</v>
      </c>
      <c r="H160" s="309" t="s">
        <v>188</v>
      </c>
      <c r="I160" s="128"/>
      <c r="J160" s="5"/>
      <c r="K160" s="5"/>
      <c r="L160" s="5"/>
      <c r="M160" s="5"/>
      <c r="N160" s="5"/>
      <c r="O160" s="5"/>
      <c r="P160" s="51" t="s">
        <v>358</v>
      </c>
      <c r="Q160" s="51">
        <v>5.7889999999999997</v>
      </c>
      <c r="R160" s="51">
        <v>6.6420000000000003</v>
      </c>
      <c r="S160" s="51">
        <f t="shared" si="64"/>
        <v>0.85300000000000065</v>
      </c>
      <c r="T160" s="52">
        <v>100</v>
      </c>
      <c r="U160" s="52">
        <f t="shared" si="65"/>
        <v>0.85300000000000065</v>
      </c>
      <c r="V160" s="139">
        <f>U160*AUXILIAR!$B$50</f>
        <v>2559000.0000000019</v>
      </c>
      <c r="W160" s="57"/>
      <c r="X160" s="57"/>
      <c r="Y160" s="57"/>
      <c r="Z160" s="57"/>
      <c r="AA160" s="56"/>
      <c r="AB160" s="56"/>
      <c r="AC160" s="161"/>
      <c r="AD160" s="5"/>
      <c r="AE160" s="341"/>
      <c r="AF160" s="128"/>
      <c r="AG160" s="5"/>
      <c r="AH160" s="5"/>
      <c r="AI160" s="5"/>
      <c r="AJ160" s="5"/>
      <c r="AK160" s="5"/>
      <c r="AL160" s="5"/>
      <c r="AM160" s="51" t="s">
        <v>324</v>
      </c>
      <c r="AN160" s="51">
        <v>19.8</v>
      </c>
      <c r="AO160" s="51">
        <v>25.614000000000001</v>
      </c>
      <c r="AP160" s="51">
        <f t="shared" si="68"/>
        <v>5.8140000000000001</v>
      </c>
      <c r="AQ160" s="51">
        <v>100</v>
      </c>
      <c r="AR160" s="52">
        <f t="shared" si="69"/>
        <v>5.8140000000000001</v>
      </c>
      <c r="AS160" s="139">
        <f>AR160*AUXILIAR!$B$53</f>
        <v>29070000</v>
      </c>
      <c r="AT160" s="5"/>
      <c r="AU160" s="5"/>
      <c r="AV160" s="5"/>
      <c r="AW160" s="5"/>
      <c r="AX160" s="5"/>
      <c r="AY160" s="5"/>
      <c r="AZ160" s="5"/>
      <c r="BA160" s="5"/>
      <c r="BB160" s="341"/>
      <c r="BC160" s="128"/>
      <c r="BD160" s="5"/>
      <c r="BE160" s="5"/>
      <c r="BF160" s="5"/>
      <c r="BG160" s="5"/>
      <c r="BH160" s="5"/>
      <c r="BI160" s="5"/>
      <c r="BJ160" s="51" t="s">
        <v>332</v>
      </c>
      <c r="BK160" s="51">
        <v>21.276</v>
      </c>
      <c r="BL160" s="51">
        <v>21.276</v>
      </c>
      <c r="BM160" s="51">
        <v>1</v>
      </c>
      <c r="BN160" s="51">
        <v>100</v>
      </c>
      <c r="BO160" s="52">
        <f t="shared" si="70"/>
        <v>1</v>
      </c>
      <c r="BP160" s="139">
        <f>BO160*AUXILIAR!$B$58</f>
        <v>10000000</v>
      </c>
      <c r="BQ160" s="57"/>
      <c r="BR160" s="57"/>
      <c r="BS160" s="57"/>
      <c r="BT160" s="57"/>
      <c r="BU160" s="57"/>
      <c r="BV160" s="56"/>
      <c r="BW160" s="161"/>
      <c r="BX160" s="5"/>
      <c r="BY160" s="341"/>
      <c r="BZ160" s="128"/>
      <c r="CA160" s="5"/>
      <c r="CB160" s="5"/>
      <c r="CC160" s="5"/>
      <c r="CD160" s="5"/>
      <c r="CE160" s="5"/>
      <c r="CF160" s="5"/>
      <c r="CG160" s="5"/>
      <c r="CH160" s="5"/>
      <c r="CI160" s="5"/>
      <c r="CJ160" s="5"/>
      <c r="CK160" s="5"/>
      <c r="CL160" s="5"/>
      <c r="CM160" s="5"/>
      <c r="CN160" s="5"/>
      <c r="CO160" s="5"/>
      <c r="CP160" s="5"/>
      <c r="CQ160" s="5"/>
      <c r="CR160" s="5"/>
      <c r="CS160" s="5"/>
      <c r="CT160" s="5"/>
      <c r="CU160" s="5"/>
      <c r="CV160" s="341"/>
      <c r="CW160" s="128"/>
      <c r="CX160" s="5"/>
      <c r="CY160" s="5"/>
      <c r="CZ160" s="5"/>
      <c r="DA160" s="5"/>
      <c r="DB160" s="5"/>
      <c r="DC160" s="5"/>
      <c r="DD160" s="5"/>
      <c r="DE160" s="5"/>
      <c r="DF160" s="5"/>
      <c r="DG160" s="5"/>
      <c r="DH160" s="5"/>
      <c r="DI160" s="5"/>
      <c r="DJ160" s="5"/>
      <c r="DK160" s="5"/>
      <c r="DL160" s="5"/>
      <c r="DM160" s="5"/>
      <c r="DN160" s="5"/>
      <c r="DO160" s="5"/>
      <c r="DP160" s="5"/>
      <c r="DQ160" s="5"/>
      <c r="DR160" s="5"/>
      <c r="DS160" s="341"/>
      <c r="DT160" s="128"/>
      <c r="DU160" s="5"/>
      <c r="DV160" s="5"/>
      <c r="DW160" s="5"/>
      <c r="DX160" s="5"/>
      <c r="DY160" s="5"/>
      <c r="DZ160" s="5"/>
      <c r="EA160" s="5"/>
      <c r="EB160" s="5"/>
      <c r="EC160" s="5"/>
      <c r="ED160" s="5"/>
      <c r="EE160" s="5"/>
      <c r="EF160" s="5"/>
      <c r="EG160" s="5"/>
      <c r="EH160" s="5"/>
      <c r="EI160" s="5"/>
      <c r="EJ160" s="5"/>
      <c r="EK160" s="5"/>
      <c r="EL160" s="5"/>
      <c r="EM160" s="5"/>
      <c r="EN160" s="5"/>
      <c r="EO160" s="145"/>
      <c r="EP160" s="397"/>
      <c r="EQ160" s="333"/>
    </row>
    <row r="161" spans="1:147" ht="15">
      <c r="A161" s="8" t="s">
        <v>33</v>
      </c>
      <c r="B161" s="8" t="s">
        <v>11</v>
      </c>
      <c r="C161" s="8">
        <v>1</v>
      </c>
      <c r="D161" s="199">
        <v>493</v>
      </c>
      <c r="E161" s="118" t="s">
        <v>183</v>
      </c>
      <c r="F161" s="118" t="s">
        <v>108</v>
      </c>
      <c r="G161" s="195" t="s">
        <v>355</v>
      </c>
      <c r="H161" s="309" t="s">
        <v>188</v>
      </c>
      <c r="I161" s="128"/>
      <c r="J161" s="5"/>
      <c r="K161" s="5"/>
      <c r="L161" s="5"/>
      <c r="M161" s="5"/>
      <c r="N161" s="128"/>
      <c r="O161" s="128"/>
      <c r="P161" s="51" t="s">
        <v>359</v>
      </c>
      <c r="Q161" s="51">
        <v>17.667999999999999</v>
      </c>
      <c r="R161" s="51">
        <v>19.209</v>
      </c>
      <c r="S161" s="51">
        <f t="shared" si="64"/>
        <v>1.5410000000000004</v>
      </c>
      <c r="T161" s="52">
        <v>100</v>
      </c>
      <c r="U161" s="52">
        <f t="shared" si="65"/>
        <v>1.5410000000000001</v>
      </c>
      <c r="V161" s="139">
        <f>U161*AUXILIAR!$B$50</f>
        <v>4623000</v>
      </c>
      <c r="W161" s="57"/>
      <c r="X161" s="57"/>
      <c r="Y161" s="57"/>
      <c r="Z161" s="57"/>
      <c r="AA161" s="56"/>
      <c r="AB161" s="56"/>
      <c r="AC161" s="161"/>
      <c r="AD161" s="5"/>
      <c r="AE161" s="341"/>
      <c r="AF161" s="128"/>
      <c r="AG161" s="5"/>
      <c r="AH161" s="5"/>
      <c r="AI161" s="5"/>
      <c r="AJ161" s="5"/>
      <c r="AK161" s="128"/>
      <c r="AL161" s="128"/>
      <c r="AM161" s="57"/>
      <c r="AN161" s="57"/>
      <c r="AO161" s="57"/>
      <c r="AP161" s="57"/>
      <c r="AQ161" s="57"/>
      <c r="AR161" s="116"/>
      <c r="AS161" s="159"/>
      <c r="AT161" s="5"/>
      <c r="AU161" s="5"/>
      <c r="AV161" s="5"/>
      <c r="AW161" s="5"/>
      <c r="AX161" s="5"/>
      <c r="AY161" s="128"/>
      <c r="AZ161" s="128"/>
      <c r="BA161" s="5"/>
      <c r="BB161" s="341"/>
      <c r="BC161" s="128"/>
      <c r="BD161" s="5"/>
      <c r="BE161" s="5"/>
      <c r="BF161" s="5"/>
      <c r="BG161" s="5"/>
      <c r="BH161" s="128"/>
      <c r="BI161" s="128"/>
      <c r="BJ161" s="51" t="s">
        <v>332</v>
      </c>
      <c r="BK161" s="51">
        <v>23.39</v>
      </c>
      <c r="BL161" s="51">
        <v>23.39</v>
      </c>
      <c r="BM161" s="51">
        <v>1</v>
      </c>
      <c r="BN161" s="51">
        <v>100</v>
      </c>
      <c r="BO161" s="52">
        <f t="shared" si="70"/>
        <v>1</v>
      </c>
      <c r="BP161" s="139">
        <f>BO161*AUXILIAR!$B$58</f>
        <v>10000000</v>
      </c>
      <c r="BQ161" s="57"/>
      <c r="BR161" s="57"/>
      <c r="BS161" s="57"/>
      <c r="BT161" s="57"/>
      <c r="BU161" s="57"/>
      <c r="BV161" s="56"/>
      <c r="BW161" s="161"/>
      <c r="BX161" s="5"/>
      <c r="BY161" s="341"/>
      <c r="BZ161" s="128"/>
      <c r="CA161" s="5"/>
      <c r="CB161" s="5"/>
      <c r="CC161" s="5"/>
      <c r="CD161" s="5"/>
      <c r="CE161" s="128"/>
      <c r="CF161" s="128"/>
      <c r="CG161" s="5"/>
      <c r="CH161" s="5"/>
      <c r="CI161" s="5"/>
      <c r="CJ161" s="5"/>
      <c r="CK161" s="5"/>
      <c r="CL161" s="128"/>
      <c r="CM161" s="128"/>
      <c r="CN161" s="5"/>
      <c r="CO161" s="5"/>
      <c r="CP161" s="5"/>
      <c r="CQ161" s="5"/>
      <c r="CR161" s="5"/>
      <c r="CS161" s="128"/>
      <c r="CT161" s="128"/>
      <c r="CU161" s="5"/>
      <c r="CV161" s="341"/>
      <c r="CW161" s="128"/>
      <c r="CX161" s="5"/>
      <c r="CY161" s="5"/>
      <c r="CZ161" s="5"/>
      <c r="DA161" s="5"/>
      <c r="DB161" s="128"/>
      <c r="DC161" s="128"/>
      <c r="DD161" s="5"/>
      <c r="DE161" s="5"/>
      <c r="DF161" s="5"/>
      <c r="DG161" s="5"/>
      <c r="DH161" s="5"/>
      <c r="DI161" s="128"/>
      <c r="DJ161" s="128"/>
      <c r="DK161" s="5"/>
      <c r="DL161" s="5"/>
      <c r="DM161" s="5"/>
      <c r="DN161" s="5"/>
      <c r="DO161" s="5"/>
      <c r="DP161" s="128"/>
      <c r="DQ161" s="128"/>
      <c r="DR161" s="5"/>
      <c r="DS161" s="341"/>
      <c r="DT161" s="128"/>
      <c r="DU161" s="5"/>
      <c r="DV161" s="5"/>
      <c r="DW161" s="5"/>
      <c r="DX161" s="5"/>
      <c r="DY161" s="128"/>
      <c r="DZ161" s="128"/>
      <c r="EA161" s="5"/>
      <c r="EB161" s="5"/>
      <c r="EC161" s="5"/>
      <c r="ED161" s="5"/>
      <c r="EE161" s="5"/>
      <c r="EF161" s="128"/>
      <c r="EG161" s="128"/>
      <c r="EH161" s="5"/>
      <c r="EI161" s="5"/>
      <c r="EJ161" s="5"/>
      <c r="EK161" s="5"/>
      <c r="EL161" s="5"/>
      <c r="EM161" s="128"/>
      <c r="EN161" s="128"/>
      <c r="EO161" s="145"/>
      <c r="EP161" s="397"/>
      <c r="EQ161" s="333"/>
    </row>
    <row r="162" spans="1:147" ht="15">
      <c r="A162" s="8" t="s">
        <v>33</v>
      </c>
      <c r="B162" s="8" t="s">
        <v>11</v>
      </c>
      <c r="C162" s="8">
        <v>1</v>
      </c>
      <c r="D162" s="199">
        <v>493</v>
      </c>
      <c r="E162" s="118" t="s">
        <v>183</v>
      </c>
      <c r="F162" s="118" t="s">
        <v>108</v>
      </c>
      <c r="G162" s="195" t="s">
        <v>355</v>
      </c>
      <c r="H162" s="309" t="s">
        <v>188</v>
      </c>
      <c r="I162" s="128"/>
      <c r="J162" s="5"/>
      <c r="K162" s="5"/>
      <c r="L162" s="5"/>
      <c r="M162" s="5"/>
      <c r="N162" s="128"/>
      <c r="O162" s="128"/>
      <c r="P162" s="51" t="s">
        <v>358</v>
      </c>
      <c r="Q162" s="51">
        <v>17.841000000000001</v>
      </c>
      <c r="R162" s="51">
        <v>18.8</v>
      </c>
      <c r="S162" s="51">
        <f t="shared" si="64"/>
        <v>0.95899999999999963</v>
      </c>
      <c r="T162" s="52">
        <v>100</v>
      </c>
      <c r="U162" s="52">
        <f t="shared" si="65"/>
        <v>0.95899999999999963</v>
      </c>
      <c r="V162" s="139">
        <f>U162*AUXILIAR!$B$50</f>
        <v>2876999.9999999991</v>
      </c>
      <c r="W162" s="57"/>
      <c r="X162" s="57"/>
      <c r="Y162" s="57"/>
      <c r="Z162" s="57"/>
      <c r="AA162" s="56"/>
      <c r="AB162" s="56"/>
      <c r="AC162" s="161"/>
      <c r="AD162" s="5"/>
      <c r="AE162" s="341"/>
      <c r="AF162" s="128"/>
      <c r="AG162" s="5"/>
      <c r="AH162" s="5"/>
      <c r="AI162" s="5"/>
      <c r="AJ162" s="5"/>
      <c r="AK162" s="128"/>
      <c r="AL162" s="128"/>
      <c r="AM162" s="57"/>
      <c r="AN162" s="57"/>
      <c r="AO162" s="57"/>
      <c r="AP162" s="57"/>
      <c r="AQ162" s="57"/>
      <c r="AR162" s="116"/>
      <c r="AS162" s="159"/>
      <c r="AT162" s="5"/>
      <c r="AU162" s="5"/>
      <c r="AV162" s="5"/>
      <c r="AW162" s="5"/>
      <c r="AX162" s="5"/>
      <c r="AY162" s="128"/>
      <c r="AZ162" s="128"/>
      <c r="BA162" s="5"/>
      <c r="BB162" s="341"/>
      <c r="BC162" s="128"/>
      <c r="BD162" s="5"/>
      <c r="BE162" s="5"/>
      <c r="BF162" s="5"/>
      <c r="BG162" s="5"/>
      <c r="BH162" s="128"/>
      <c r="BI162" s="128"/>
      <c r="BJ162" s="51" t="s">
        <v>362</v>
      </c>
      <c r="BK162" s="51">
        <v>7.4</v>
      </c>
      <c r="BL162" s="51">
        <v>7.4</v>
      </c>
      <c r="BM162" s="51">
        <v>1</v>
      </c>
      <c r="BN162" s="51">
        <v>100</v>
      </c>
      <c r="BO162" s="52">
        <f t="shared" si="70"/>
        <v>1</v>
      </c>
      <c r="BP162" s="139">
        <f>BO162*AUXILIAR!$B$59</f>
        <v>40000000</v>
      </c>
      <c r="BQ162" s="5"/>
      <c r="BR162" s="5"/>
      <c r="BS162" s="5"/>
      <c r="BT162" s="5"/>
      <c r="BU162" s="5"/>
      <c r="BV162" s="128"/>
      <c r="BW162" s="128"/>
      <c r="BX162" s="5"/>
      <c r="BY162" s="341"/>
      <c r="BZ162" s="128"/>
      <c r="CA162" s="5"/>
      <c r="CB162" s="5"/>
      <c r="CC162" s="5"/>
      <c r="CD162" s="5"/>
      <c r="CE162" s="128"/>
      <c r="CF162" s="128"/>
      <c r="CG162" s="5"/>
      <c r="CH162" s="5"/>
      <c r="CI162" s="5"/>
      <c r="CJ162" s="5"/>
      <c r="CK162" s="5"/>
      <c r="CL162" s="128"/>
      <c r="CM162" s="128"/>
      <c r="CN162" s="5"/>
      <c r="CO162" s="5"/>
      <c r="CP162" s="5"/>
      <c r="CQ162" s="5"/>
      <c r="CR162" s="5"/>
      <c r="CS162" s="128"/>
      <c r="CT162" s="128"/>
      <c r="CU162" s="5"/>
      <c r="CV162" s="341"/>
      <c r="CW162" s="128"/>
      <c r="CX162" s="5"/>
      <c r="CY162" s="5"/>
      <c r="CZ162" s="5"/>
      <c r="DA162" s="5"/>
      <c r="DB162" s="128"/>
      <c r="DC162" s="128"/>
      <c r="DD162" s="5"/>
      <c r="DE162" s="5"/>
      <c r="DF162" s="5"/>
      <c r="DG162" s="5"/>
      <c r="DH162" s="5"/>
      <c r="DI162" s="128"/>
      <c r="DJ162" s="128"/>
      <c r="DK162" s="5"/>
      <c r="DL162" s="5"/>
      <c r="DM162" s="5"/>
      <c r="DN162" s="5"/>
      <c r="DO162" s="5"/>
      <c r="DP162" s="128"/>
      <c r="DQ162" s="128"/>
      <c r="DR162" s="5"/>
      <c r="DS162" s="341"/>
      <c r="DT162" s="128"/>
      <c r="DU162" s="5"/>
      <c r="DV162" s="5"/>
      <c r="DW162" s="5"/>
      <c r="DX162" s="5"/>
      <c r="DY162" s="128"/>
      <c r="DZ162" s="128"/>
      <c r="EA162" s="5"/>
      <c r="EB162" s="5"/>
      <c r="EC162" s="5"/>
      <c r="ED162" s="5"/>
      <c r="EE162" s="5"/>
      <c r="EF162" s="128"/>
      <c r="EG162" s="128"/>
      <c r="EH162" s="5"/>
      <c r="EI162" s="5"/>
      <c r="EJ162" s="5"/>
      <c r="EK162" s="5"/>
      <c r="EL162" s="5"/>
      <c r="EM162" s="128"/>
      <c r="EN162" s="128"/>
      <c r="EO162" s="145"/>
      <c r="EP162" s="397"/>
      <c r="EQ162" s="333"/>
    </row>
    <row r="163" spans="1:147" ht="15">
      <c r="A163" s="8" t="s">
        <v>33</v>
      </c>
      <c r="B163" s="8" t="s">
        <v>11</v>
      </c>
      <c r="C163" s="8">
        <v>1</v>
      </c>
      <c r="D163" s="199">
        <v>493</v>
      </c>
      <c r="E163" s="118" t="s">
        <v>183</v>
      </c>
      <c r="F163" s="118" t="s">
        <v>108</v>
      </c>
      <c r="G163" s="195" t="s">
        <v>355</v>
      </c>
      <c r="H163" s="309" t="s">
        <v>188</v>
      </c>
      <c r="I163" s="128"/>
      <c r="J163" s="5"/>
      <c r="K163" s="5"/>
      <c r="L163" s="5"/>
      <c r="M163" s="5"/>
      <c r="N163" s="128"/>
      <c r="O163" s="128"/>
      <c r="P163" s="51" t="s">
        <v>358</v>
      </c>
      <c r="Q163" s="51">
        <v>19.675999999999998</v>
      </c>
      <c r="R163" s="51">
        <v>21.478000000000002</v>
      </c>
      <c r="S163" s="51">
        <f t="shared" si="64"/>
        <v>1.8020000000000032</v>
      </c>
      <c r="T163" s="52">
        <v>100</v>
      </c>
      <c r="U163" s="52">
        <f t="shared" si="65"/>
        <v>1.8020000000000034</v>
      </c>
      <c r="V163" s="139">
        <f>U163*AUXILIAR!$B$50</f>
        <v>5406000.0000000102</v>
      </c>
      <c r="W163" s="57"/>
      <c r="X163" s="57"/>
      <c r="Y163" s="57"/>
      <c r="Z163" s="57"/>
      <c r="AA163" s="56"/>
      <c r="AB163" s="56"/>
      <c r="AC163" s="161"/>
      <c r="AD163" s="5"/>
      <c r="AE163" s="341"/>
      <c r="AF163" s="128"/>
      <c r="AG163" s="5"/>
      <c r="AH163" s="5"/>
      <c r="AI163" s="5"/>
      <c r="AJ163" s="5"/>
      <c r="AK163" s="128"/>
      <c r="AL163" s="128"/>
      <c r="AM163" s="57"/>
      <c r="AN163" s="57"/>
      <c r="AO163" s="57"/>
      <c r="AP163" s="57"/>
      <c r="AQ163" s="57"/>
      <c r="AR163" s="116"/>
      <c r="AS163" s="159"/>
      <c r="AT163" s="5"/>
      <c r="AU163" s="5"/>
      <c r="AV163" s="5"/>
      <c r="AW163" s="5"/>
      <c r="AX163" s="5"/>
      <c r="AY163" s="128"/>
      <c r="AZ163" s="128"/>
      <c r="BA163" s="5"/>
      <c r="BB163" s="341"/>
      <c r="BC163" s="128"/>
      <c r="BD163" s="5"/>
      <c r="BE163" s="5"/>
      <c r="BF163" s="5"/>
      <c r="BG163" s="5"/>
      <c r="BH163" s="128"/>
      <c r="BI163" s="128"/>
      <c r="BJ163" s="5"/>
      <c r="BK163" s="5"/>
      <c r="BL163" s="5"/>
      <c r="BM163" s="5"/>
      <c r="BN163" s="5"/>
      <c r="BO163" s="128"/>
      <c r="BP163" s="128"/>
      <c r="BQ163" s="5"/>
      <c r="BR163" s="5"/>
      <c r="BS163" s="5"/>
      <c r="BT163" s="5"/>
      <c r="BU163" s="5"/>
      <c r="BV163" s="128"/>
      <c r="BW163" s="128"/>
      <c r="BX163" s="5"/>
      <c r="BY163" s="341"/>
      <c r="BZ163" s="128"/>
      <c r="CA163" s="5"/>
      <c r="CB163" s="5"/>
      <c r="CC163" s="5"/>
      <c r="CD163" s="5"/>
      <c r="CE163" s="128"/>
      <c r="CF163" s="128"/>
      <c r="CG163" s="5"/>
      <c r="CH163" s="5"/>
      <c r="CI163" s="5"/>
      <c r="CJ163" s="5"/>
      <c r="CK163" s="5"/>
      <c r="CL163" s="128"/>
      <c r="CM163" s="128"/>
      <c r="CN163" s="5"/>
      <c r="CO163" s="5"/>
      <c r="CP163" s="5"/>
      <c r="CQ163" s="5"/>
      <c r="CR163" s="5"/>
      <c r="CS163" s="128"/>
      <c r="CT163" s="128"/>
      <c r="CU163" s="5"/>
      <c r="CV163" s="341"/>
      <c r="CW163" s="128"/>
      <c r="CX163" s="5"/>
      <c r="CY163" s="5"/>
      <c r="CZ163" s="5"/>
      <c r="DA163" s="5"/>
      <c r="DB163" s="128"/>
      <c r="DC163" s="128"/>
      <c r="DD163" s="5"/>
      <c r="DE163" s="5"/>
      <c r="DF163" s="5"/>
      <c r="DG163" s="5"/>
      <c r="DH163" s="5"/>
      <c r="DI163" s="128"/>
      <c r="DJ163" s="128"/>
      <c r="DK163" s="5"/>
      <c r="DL163" s="5"/>
      <c r="DM163" s="5"/>
      <c r="DN163" s="5"/>
      <c r="DO163" s="5"/>
      <c r="DP163" s="128"/>
      <c r="DQ163" s="128"/>
      <c r="DR163" s="5"/>
      <c r="DS163" s="341"/>
      <c r="DT163" s="128"/>
      <c r="DU163" s="5"/>
      <c r="DV163" s="5"/>
      <c r="DW163" s="5"/>
      <c r="DX163" s="5"/>
      <c r="DY163" s="128"/>
      <c r="DZ163" s="128"/>
      <c r="EA163" s="5"/>
      <c r="EB163" s="5"/>
      <c r="EC163" s="5"/>
      <c r="ED163" s="5"/>
      <c r="EE163" s="5"/>
      <c r="EF163" s="128"/>
      <c r="EG163" s="128"/>
      <c r="EH163" s="5"/>
      <c r="EI163" s="5"/>
      <c r="EJ163" s="5"/>
      <c r="EK163" s="5"/>
      <c r="EL163" s="5"/>
      <c r="EM163" s="128"/>
      <c r="EN163" s="128"/>
      <c r="EO163" s="145"/>
      <c r="EP163" s="397"/>
      <c r="EQ163" s="333"/>
    </row>
    <row r="164" spans="1:147" ht="15">
      <c r="A164" s="8" t="s">
        <v>33</v>
      </c>
      <c r="B164" s="8" t="s">
        <v>11</v>
      </c>
      <c r="C164" s="8">
        <v>1</v>
      </c>
      <c r="D164" s="199">
        <v>493</v>
      </c>
      <c r="E164" s="118" t="s">
        <v>183</v>
      </c>
      <c r="F164" s="118" t="s">
        <v>108</v>
      </c>
      <c r="G164" s="195" t="s">
        <v>355</v>
      </c>
      <c r="H164" s="309" t="s">
        <v>188</v>
      </c>
      <c r="I164" s="128"/>
      <c r="J164" s="5"/>
      <c r="K164" s="5"/>
      <c r="L164" s="5"/>
      <c r="M164" s="5"/>
      <c r="N164" s="128"/>
      <c r="O164" s="128"/>
      <c r="P164" s="51" t="s">
        <v>359</v>
      </c>
      <c r="Q164" s="51">
        <v>19.681000000000001</v>
      </c>
      <c r="R164" s="51">
        <v>21.588000000000001</v>
      </c>
      <c r="S164" s="51">
        <f t="shared" si="64"/>
        <v>1.907</v>
      </c>
      <c r="T164" s="52">
        <v>100</v>
      </c>
      <c r="U164" s="52">
        <f t="shared" si="65"/>
        <v>1.9069999999999998</v>
      </c>
      <c r="V164" s="139">
        <f>U164*AUXILIAR!$B$50</f>
        <v>5720999.9999999991</v>
      </c>
      <c r="W164" s="57"/>
      <c r="X164" s="57"/>
      <c r="Y164" s="57"/>
      <c r="Z164" s="57"/>
      <c r="AA164" s="56"/>
      <c r="AB164" s="56"/>
      <c r="AC164" s="161"/>
      <c r="AD164" s="5"/>
      <c r="AE164" s="341"/>
      <c r="AF164" s="128"/>
      <c r="AG164" s="5"/>
      <c r="AH164" s="5"/>
      <c r="AI164" s="5"/>
      <c r="AJ164" s="5"/>
      <c r="AK164" s="128"/>
      <c r="AL164" s="128"/>
      <c r="AM164" s="57"/>
      <c r="AN164" s="57"/>
      <c r="AO164" s="57"/>
      <c r="AP164" s="57"/>
      <c r="AQ164" s="57"/>
      <c r="AR164" s="116"/>
      <c r="AS164" s="159"/>
      <c r="AT164" s="5"/>
      <c r="AU164" s="5"/>
      <c r="AV164" s="5"/>
      <c r="AW164" s="5"/>
      <c r="AX164" s="5"/>
      <c r="AY164" s="128"/>
      <c r="AZ164" s="128"/>
      <c r="BA164" s="5"/>
      <c r="BB164" s="341"/>
      <c r="BC164" s="128"/>
      <c r="BD164" s="5"/>
      <c r="BE164" s="5"/>
      <c r="BF164" s="5"/>
      <c r="BG164" s="5"/>
      <c r="BH164" s="128"/>
      <c r="BI164" s="128"/>
      <c r="BJ164" s="5"/>
      <c r="BK164" s="5"/>
      <c r="BL164" s="5"/>
      <c r="BM164" s="5"/>
      <c r="BN164" s="5"/>
      <c r="BO164" s="128"/>
      <c r="BP164" s="128"/>
      <c r="BQ164" s="5"/>
      <c r="BR164" s="5"/>
      <c r="BS164" s="5"/>
      <c r="BT164" s="5"/>
      <c r="BU164" s="5"/>
      <c r="BV164" s="128"/>
      <c r="BW164" s="128"/>
      <c r="BX164" s="5"/>
      <c r="BY164" s="341"/>
      <c r="BZ164" s="128"/>
      <c r="CA164" s="5"/>
      <c r="CB164" s="5"/>
      <c r="CC164" s="5"/>
      <c r="CD164" s="5"/>
      <c r="CE164" s="128"/>
      <c r="CF164" s="128"/>
      <c r="CG164" s="5"/>
      <c r="CH164" s="5"/>
      <c r="CI164" s="5"/>
      <c r="CJ164" s="5"/>
      <c r="CK164" s="5"/>
      <c r="CL164" s="128"/>
      <c r="CM164" s="128"/>
      <c r="CN164" s="5"/>
      <c r="CO164" s="5"/>
      <c r="CP164" s="5"/>
      <c r="CQ164" s="5"/>
      <c r="CR164" s="5"/>
      <c r="CS164" s="128"/>
      <c r="CT164" s="128"/>
      <c r="CU164" s="5"/>
      <c r="CV164" s="341"/>
      <c r="CW164" s="128"/>
      <c r="CX164" s="5"/>
      <c r="CY164" s="5"/>
      <c r="CZ164" s="5"/>
      <c r="DA164" s="5"/>
      <c r="DB164" s="128"/>
      <c r="DC164" s="128"/>
      <c r="DD164" s="5"/>
      <c r="DE164" s="5"/>
      <c r="DF164" s="5"/>
      <c r="DG164" s="5"/>
      <c r="DH164" s="5"/>
      <c r="DI164" s="128"/>
      <c r="DJ164" s="128"/>
      <c r="DK164" s="5"/>
      <c r="DL164" s="5"/>
      <c r="DM164" s="5"/>
      <c r="DN164" s="5"/>
      <c r="DO164" s="5"/>
      <c r="DP164" s="128"/>
      <c r="DQ164" s="128"/>
      <c r="DR164" s="5"/>
      <c r="DS164" s="341"/>
      <c r="DT164" s="128"/>
      <c r="DU164" s="5"/>
      <c r="DV164" s="5"/>
      <c r="DW164" s="5"/>
      <c r="DX164" s="5"/>
      <c r="DY164" s="128"/>
      <c r="DZ164" s="128"/>
      <c r="EA164" s="5"/>
      <c r="EB164" s="5"/>
      <c r="EC164" s="5"/>
      <c r="ED164" s="5"/>
      <c r="EE164" s="5"/>
      <c r="EF164" s="128"/>
      <c r="EG164" s="128"/>
      <c r="EH164" s="5"/>
      <c r="EI164" s="5"/>
      <c r="EJ164" s="5"/>
      <c r="EK164" s="5"/>
      <c r="EL164" s="5"/>
      <c r="EM164" s="128"/>
      <c r="EN164" s="128"/>
      <c r="EO164" s="145"/>
      <c r="EP164" s="397"/>
      <c r="EQ164" s="333"/>
    </row>
    <row r="165" spans="1:147" ht="15">
      <c r="A165" s="64" t="s">
        <v>33</v>
      </c>
      <c r="B165" s="64" t="s">
        <v>8</v>
      </c>
      <c r="C165" s="65" t="s">
        <v>20</v>
      </c>
      <c r="D165" s="126">
        <v>116</v>
      </c>
      <c r="E165" s="119" t="s">
        <v>183</v>
      </c>
      <c r="F165" s="119" t="s">
        <v>108</v>
      </c>
      <c r="G165" s="119" t="s">
        <v>355</v>
      </c>
      <c r="H165" s="308" t="s">
        <v>188</v>
      </c>
      <c r="I165" s="264"/>
      <c r="J165" s="65"/>
      <c r="K165" s="65"/>
      <c r="L165" s="65"/>
      <c r="M165" s="80" t="s">
        <v>115</v>
      </c>
      <c r="N165" s="79">
        <f>SUM(N166:N271)</f>
        <v>0</v>
      </c>
      <c r="O165" s="79">
        <f>SUM(O166:O271)</f>
        <v>0</v>
      </c>
      <c r="P165" s="65"/>
      <c r="Q165" s="65"/>
      <c r="R165" s="65"/>
      <c r="S165" s="65"/>
      <c r="T165" s="80" t="s">
        <v>115</v>
      </c>
      <c r="U165" s="79">
        <f>SUM(U166:U271)</f>
        <v>5.1850000000000023</v>
      </c>
      <c r="V165" s="79">
        <f>SUM(V166:V271)</f>
        <v>15555000.000000007</v>
      </c>
      <c r="W165" s="65"/>
      <c r="X165" s="65"/>
      <c r="Y165" s="65"/>
      <c r="Z165" s="65"/>
      <c r="AA165" s="80" t="s">
        <v>115</v>
      </c>
      <c r="AB165" s="79">
        <f>SUM(AB166:AB271)</f>
        <v>18.209999999999923</v>
      </c>
      <c r="AC165" s="79">
        <f>SUM(AC166:AC271)</f>
        <v>54629999.999999769</v>
      </c>
      <c r="AD165" s="66"/>
      <c r="AE165" s="403"/>
      <c r="AF165" s="264"/>
      <c r="AG165" s="65"/>
      <c r="AH165" s="65"/>
      <c r="AI165" s="65"/>
      <c r="AJ165" s="80" t="s">
        <v>115</v>
      </c>
      <c r="AK165" s="79">
        <f>SUM(AK166:AK271)</f>
        <v>0</v>
      </c>
      <c r="AL165" s="79">
        <f>SUM(AL166:AL271)</f>
        <v>0</v>
      </c>
      <c r="AM165" s="65"/>
      <c r="AN165" s="65"/>
      <c r="AO165" s="65"/>
      <c r="AP165" s="65"/>
      <c r="AQ165" s="80" t="s">
        <v>115</v>
      </c>
      <c r="AR165" s="79">
        <f>SUM(AR166:AR271)</f>
        <v>9.0509999999999877</v>
      </c>
      <c r="AS165" s="79">
        <f>SUM(AS166:AS271)</f>
        <v>45254999.99999994</v>
      </c>
      <c r="AT165" s="65"/>
      <c r="AU165" s="65"/>
      <c r="AV165" s="65"/>
      <c r="AW165" s="65"/>
      <c r="AX165" s="80" t="s">
        <v>115</v>
      </c>
      <c r="AY165" s="79">
        <f>SUM(AY166:AY271)</f>
        <v>183.04799999999989</v>
      </c>
      <c r="AZ165" s="79">
        <f>SUM(AZ166:AZ271)</f>
        <v>915239999.9999994</v>
      </c>
      <c r="BA165" s="66"/>
      <c r="BB165" s="403"/>
      <c r="BC165" s="264"/>
      <c r="BD165" s="65"/>
      <c r="BE165" s="65"/>
      <c r="BF165" s="65"/>
      <c r="BG165" s="80" t="s">
        <v>115</v>
      </c>
      <c r="BH165" s="79">
        <f>SUM(BH166:BH271)</f>
        <v>0</v>
      </c>
      <c r="BI165" s="79">
        <f>SUM(BI166:BI271)</f>
        <v>0</v>
      </c>
      <c r="BJ165" s="65"/>
      <c r="BK165" s="65"/>
      <c r="BL165" s="65"/>
      <c r="BM165" s="65"/>
      <c r="BN165" s="80" t="s">
        <v>115</v>
      </c>
      <c r="BO165" s="79">
        <f>SUM(BO166:BO271)</f>
        <v>0</v>
      </c>
      <c r="BP165" s="79">
        <f>SUM(BP166:BP271)</f>
        <v>0</v>
      </c>
      <c r="BQ165" s="65"/>
      <c r="BR165" s="65"/>
      <c r="BS165" s="65"/>
      <c r="BT165" s="65"/>
      <c r="BU165" s="80" t="s">
        <v>115</v>
      </c>
      <c r="BV165" s="79">
        <f>SUM(BV166:BV271)</f>
        <v>11</v>
      </c>
      <c r="BW165" s="79">
        <f>SUM(BW166:BW271)</f>
        <v>240000000</v>
      </c>
      <c r="BX165" s="65"/>
      <c r="BY165" s="308"/>
      <c r="BZ165" s="264"/>
      <c r="CA165" s="65"/>
      <c r="CB165" s="65"/>
      <c r="CC165" s="65"/>
      <c r="CD165" s="80" t="s">
        <v>115</v>
      </c>
      <c r="CE165" s="79">
        <f>SUM(CE166:CE271)</f>
        <v>0</v>
      </c>
      <c r="CF165" s="79">
        <f>SUM(CF166:CF271)</f>
        <v>0</v>
      </c>
      <c r="CG165" s="65"/>
      <c r="CH165" s="65"/>
      <c r="CI165" s="65"/>
      <c r="CJ165" s="65"/>
      <c r="CK165" s="80" t="s">
        <v>115</v>
      </c>
      <c r="CL165" s="79">
        <f>SUM(CL166:CL271)</f>
        <v>0</v>
      </c>
      <c r="CM165" s="79">
        <f>SUM(CM166:CM271)</f>
        <v>0</v>
      </c>
      <c r="CN165" s="65"/>
      <c r="CO165" s="65"/>
      <c r="CP165" s="65"/>
      <c r="CQ165" s="65"/>
      <c r="CR165" s="80" t="s">
        <v>115</v>
      </c>
      <c r="CS165" s="79">
        <f>SUM(CS166:CS271)</f>
        <v>0</v>
      </c>
      <c r="CT165" s="79">
        <f>SUM(CT166:CT271)</f>
        <v>0</v>
      </c>
      <c r="CU165" s="65"/>
      <c r="CV165" s="308"/>
      <c r="CW165" s="264"/>
      <c r="CX165" s="65"/>
      <c r="CY165" s="65"/>
      <c r="CZ165" s="65"/>
      <c r="DA165" s="80" t="s">
        <v>115</v>
      </c>
      <c r="DB165" s="79">
        <f>SUM(DB166:DB271)</f>
        <v>0</v>
      </c>
      <c r="DC165" s="79">
        <f>SUM(DC166:DC271)</f>
        <v>0</v>
      </c>
      <c r="DD165" s="65"/>
      <c r="DE165" s="65"/>
      <c r="DF165" s="65"/>
      <c r="DG165" s="65"/>
      <c r="DH165" s="80" t="s">
        <v>115</v>
      </c>
      <c r="DI165" s="79">
        <f>SUM(DI166:DI271)</f>
        <v>0</v>
      </c>
      <c r="DJ165" s="79">
        <f>SUM(DJ166:DJ271)</f>
        <v>0</v>
      </c>
      <c r="DK165" s="65"/>
      <c r="DL165" s="65"/>
      <c r="DM165" s="65"/>
      <c r="DN165" s="65"/>
      <c r="DO165" s="80" t="s">
        <v>115</v>
      </c>
      <c r="DP165" s="79">
        <f>SUM(DP166:DP271)</f>
        <v>130.54300000000046</v>
      </c>
      <c r="DQ165" s="79">
        <f>SUM(DQ166:DQ271)</f>
        <v>261086000.0000006</v>
      </c>
      <c r="DR165" s="65"/>
      <c r="DS165" s="308"/>
      <c r="DT165" s="264"/>
      <c r="DU165" s="65"/>
      <c r="DV165" s="65"/>
      <c r="DW165" s="65"/>
      <c r="DX165" s="80" t="s">
        <v>115</v>
      </c>
      <c r="DY165" s="79">
        <f>SUM(DY166:DY271)</f>
        <v>0</v>
      </c>
      <c r="DZ165" s="79">
        <f>SUM(DZ166:DZ271)</f>
        <v>0</v>
      </c>
      <c r="EA165" s="65"/>
      <c r="EB165" s="65"/>
      <c r="EC165" s="65"/>
      <c r="ED165" s="65"/>
      <c r="EE165" s="80" t="s">
        <v>115</v>
      </c>
      <c r="EF165" s="79">
        <f>SUM(EF166:EF271)</f>
        <v>0</v>
      </c>
      <c r="EG165" s="79">
        <f>SUM(EG166:EG271)</f>
        <v>0</v>
      </c>
      <c r="EH165" s="65"/>
      <c r="EI165" s="65"/>
      <c r="EJ165" s="65"/>
      <c r="EK165" s="65"/>
      <c r="EL165" s="80" t="s">
        <v>115</v>
      </c>
      <c r="EM165" s="79">
        <f>SUM(EM166:EM271)</f>
        <v>0</v>
      </c>
      <c r="EN165" s="79">
        <f>SUM(EN166:EN271)</f>
        <v>0</v>
      </c>
      <c r="EO165" s="65"/>
      <c r="EP165" s="308"/>
      <c r="EQ165" s="393"/>
    </row>
    <row r="166" spans="1:147" ht="15">
      <c r="A166" s="8" t="s">
        <v>33</v>
      </c>
      <c r="B166" s="8" t="s">
        <v>8</v>
      </c>
      <c r="C166" s="8">
        <v>1</v>
      </c>
      <c r="D166" s="199">
        <v>116</v>
      </c>
      <c r="E166" s="118" t="s">
        <v>183</v>
      </c>
      <c r="F166" s="118" t="s">
        <v>108</v>
      </c>
      <c r="G166" s="195" t="s">
        <v>355</v>
      </c>
      <c r="H166" s="309" t="s">
        <v>188</v>
      </c>
      <c r="I166" s="128"/>
      <c r="J166" s="5"/>
      <c r="K166" s="5"/>
      <c r="L166" s="5"/>
      <c r="M166" s="5"/>
      <c r="N166" s="5"/>
      <c r="O166" s="5"/>
      <c r="P166" s="51" t="s">
        <v>358</v>
      </c>
      <c r="Q166" s="51">
        <v>409.91500000000002</v>
      </c>
      <c r="R166" s="51">
        <v>410.65499999999997</v>
      </c>
      <c r="S166" s="51">
        <f t="shared" ref="S166:S171" si="72">R166-Q166</f>
        <v>0.73999999999995225</v>
      </c>
      <c r="T166" s="52">
        <v>100</v>
      </c>
      <c r="U166" s="52">
        <f t="shared" ref="U166:U171" si="73">S166*T166/100</f>
        <v>0.73999999999995225</v>
      </c>
      <c r="V166" s="139">
        <f>U166*AUXILIAR!$B$50</f>
        <v>2219999.9999998566</v>
      </c>
      <c r="W166" s="51" t="s">
        <v>358</v>
      </c>
      <c r="X166" s="51">
        <v>497.435</v>
      </c>
      <c r="Y166" s="51">
        <v>498.34</v>
      </c>
      <c r="Z166" s="51">
        <f t="shared" ref="Z166:Z180" si="74">Y166-X166</f>
        <v>0.90499999999997272</v>
      </c>
      <c r="AA166" s="52">
        <v>100</v>
      </c>
      <c r="AB166" s="52">
        <f t="shared" ref="AB166:AB180" si="75">Z166*AA166/100</f>
        <v>0.90499999999997272</v>
      </c>
      <c r="AC166" s="139">
        <f>AB166*AUXILIAR!$B$50</f>
        <v>2714999.999999918</v>
      </c>
      <c r="AD166" s="5"/>
      <c r="AE166" s="341"/>
      <c r="AF166" s="128"/>
      <c r="AG166" s="5"/>
      <c r="AH166" s="5"/>
      <c r="AI166" s="5"/>
      <c r="AJ166" s="5"/>
      <c r="AK166" s="5"/>
      <c r="AL166" s="5"/>
      <c r="AM166" s="51" t="s">
        <v>324</v>
      </c>
      <c r="AN166" s="51">
        <v>412.57600000000002</v>
      </c>
      <c r="AO166" s="51">
        <v>413.315</v>
      </c>
      <c r="AP166" s="51">
        <f t="shared" ref="AP166:AP167" si="76">AO166-AN166</f>
        <v>0.7389999999999759</v>
      </c>
      <c r="AQ166" s="51">
        <v>100</v>
      </c>
      <c r="AR166" s="52">
        <f t="shared" ref="AR166:AR167" si="77">AP166*AQ166/100</f>
        <v>0.7389999999999759</v>
      </c>
      <c r="AS166" s="139">
        <f>AR166*AUXILIAR!$B$53</f>
        <v>3694999.9999998794</v>
      </c>
      <c r="AT166" s="51" t="s">
        <v>324</v>
      </c>
      <c r="AU166" s="51">
        <v>421.62700000000001</v>
      </c>
      <c r="AV166" s="51">
        <v>457.47</v>
      </c>
      <c r="AW166" s="51">
        <f>AV166-AU166</f>
        <v>35.843000000000018</v>
      </c>
      <c r="AX166" s="51">
        <v>100</v>
      </c>
      <c r="AY166" s="52">
        <f t="shared" ref="AY166:AY180" si="78">AW166*AX166/100</f>
        <v>35.843000000000018</v>
      </c>
      <c r="AZ166" s="139">
        <f>AY166*AUXILIAR!$B$53</f>
        <v>179215000.00000009</v>
      </c>
      <c r="BA166" s="128"/>
      <c r="BB166" s="333"/>
      <c r="BC166" s="128"/>
      <c r="BD166" s="5"/>
      <c r="BE166" s="5"/>
      <c r="BF166" s="5"/>
      <c r="BG166" s="5"/>
      <c r="BH166" s="5"/>
      <c r="BI166" s="5"/>
      <c r="BJ166" s="5"/>
      <c r="BK166" s="5"/>
      <c r="BL166" s="5"/>
      <c r="BM166" s="5"/>
      <c r="BN166" s="5"/>
      <c r="BO166" s="5"/>
      <c r="BP166" s="5"/>
      <c r="BQ166" s="51" t="s">
        <v>360</v>
      </c>
      <c r="BR166" s="51">
        <v>422.41</v>
      </c>
      <c r="BS166" s="51">
        <v>195.5</v>
      </c>
      <c r="BT166" s="51">
        <v>1</v>
      </c>
      <c r="BU166" s="51">
        <v>100</v>
      </c>
      <c r="BV166" s="52">
        <f t="shared" ref="BV166:BV176" si="79">BT166*BU166/100</f>
        <v>1</v>
      </c>
      <c r="BW166" s="139">
        <f>BV166*AUXILIAR!$B$56</f>
        <v>30000000</v>
      </c>
      <c r="BX166" s="5"/>
      <c r="BY166" s="341"/>
      <c r="BZ166" s="128"/>
      <c r="CA166" s="5"/>
      <c r="CB166" s="5"/>
      <c r="CC166" s="5"/>
      <c r="CD166" s="5"/>
      <c r="CE166" s="5"/>
      <c r="CF166" s="5"/>
      <c r="CG166" s="5"/>
      <c r="CH166" s="5"/>
      <c r="CI166" s="5"/>
      <c r="CJ166" s="5"/>
      <c r="CK166" s="5"/>
      <c r="CL166" s="5"/>
      <c r="CM166" s="5"/>
      <c r="CN166" s="5"/>
      <c r="CO166" s="5"/>
      <c r="CP166" s="5"/>
      <c r="CQ166" s="5"/>
      <c r="CR166" s="5"/>
      <c r="CS166" s="5"/>
      <c r="CT166" s="5"/>
      <c r="CU166" s="5"/>
      <c r="CV166" s="341"/>
      <c r="CW166" s="128"/>
      <c r="CX166" s="5"/>
      <c r="CY166" s="5"/>
      <c r="CZ166" s="5"/>
      <c r="DA166" s="5"/>
      <c r="DB166" s="5"/>
      <c r="DC166" s="5"/>
      <c r="DD166" s="5"/>
      <c r="DE166" s="5"/>
      <c r="DF166" s="5"/>
      <c r="DG166" s="5"/>
      <c r="DH166" s="5"/>
      <c r="DI166" s="5"/>
      <c r="DJ166" s="5"/>
      <c r="DK166" s="51" t="s">
        <v>358</v>
      </c>
      <c r="DL166" s="51">
        <v>457.5</v>
      </c>
      <c r="DM166" s="51">
        <v>458.6</v>
      </c>
      <c r="DN166" s="51">
        <f t="shared" ref="DN166:DN188" si="80">DM166-DL166</f>
        <v>1.1000000000000227</v>
      </c>
      <c r="DO166" s="51">
        <v>100</v>
      </c>
      <c r="DP166" s="52">
        <f t="shared" ref="DP166:DP229" si="81">DN166*DO166/100</f>
        <v>1.1000000000000227</v>
      </c>
      <c r="DQ166" s="139">
        <f>DP166*AUXILIAR!$B$67</f>
        <v>2200000.0000000456</v>
      </c>
      <c r="DR166" s="5"/>
      <c r="DS166" s="341"/>
      <c r="DT166" s="128"/>
      <c r="DU166" s="5"/>
      <c r="DV166" s="5"/>
      <c r="DW166" s="5"/>
      <c r="DX166" s="5"/>
      <c r="DY166" s="5"/>
      <c r="DZ166" s="5"/>
      <c r="EA166" s="5"/>
      <c r="EB166" s="5"/>
      <c r="EC166" s="5"/>
      <c r="ED166" s="5"/>
      <c r="EE166" s="5"/>
      <c r="EF166" s="5"/>
      <c r="EG166" s="5"/>
      <c r="EH166" s="5"/>
      <c r="EI166" s="5"/>
      <c r="EJ166" s="5"/>
      <c r="EK166" s="5"/>
      <c r="EL166" s="5"/>
      <c r="EM166" s="5"/>
      <c r="EN166" s="5"/>
      <c r="EO166" s="145"/>
      <c r="EP166" s="397"/>
      <c r="EQ166" s="333"/>
    </row>
    <row r="167" spans="1:147" ht="15">
      <c r="A167" s="8" t="s">
        <v>33</v>
      </c>
      <c r="B167" s="8" t="s">
        <v>8</v>
      </c>
      <c r="C167" s="8">
        <v>1</v>
      </c>
      <c r="D167" s="199">
        <v>116</v>
      </c>
      <c r="E167" s="118" t="s">
        <v>183</v>
      </c>
      <c r="F167" s="118" t="s">
        <v>108</v>
      </c>
      <c r="G167" s="195" t="s">
        <v>355</v>
      </c>
      <c r="H167" s="309" t="s">
        <v>188</v>
      </c>
      <c r="I167" s="128"/>
      <c r="J167" s="5"/>
      <c r="K167" s="5"/>
      <c r="L167" s="5"/>
      <c r="M167" s="5"/>
      <c r="N167" s="5"/>
      <c r="O167" s="5"/>
      <c r="P167" s="51" t="s">
        <v>359</v>
      </c>
      <c r="Q167" s="51">
        <v>409.935</v>
      </c>
      <c r="R167" s="51">
        <v>411.31</v>
      </c>
      <c r="S167" s="51">
        <f t="shared" si="72"/>
        <v>1.375</v>
      </c>
      <c r="T167" s="52">
        <v>100</v>
      </c>
      <c r="U167" s="52">
        <f t="shared" si="73"/>
        <v>1.375</v>
      </c>
      <c r="V167" s="139">
        <f>U167*AUXILIAR!$B$50</f>
        <v>4125000</v>
      </c>
      <c r="W167" s="51" t="s">
        <v>359</v>
      </c>
      <c r="X167" s="51">
        <v>524.34500000000003</v>
      </c>
      <c r="Y167" s="51">
        <v>526.4</v>
      </c>
      <c r="Z167" s="51">
        <f t="shared" si="74"/>
        <v>2.05499999999995</v>
      </c>
      <c r="AA167" s="52">
        <v>100</v>
      </c>
      <c r="AB167" s="52">
        <f t="shared" si="75"/>
        <v>2.05499999999995</v>
      </c>
      <c r="AC167" s="139">
        <f>AB167*AUXILIAR!$B$50</f>
        <v>6164999.9999998501</v>
      </c>
      <c r="AD167" s="5"/>
      <c r="AE167" s="341"/>
      <c r="AF167" s="128"/>
      <c r="AG167" s="5"/>
      <c r="AH167" s="5"/>
      <c r="AI167" s="5"/>
      <c r="AJ167" s="5"/>
      <c r="AK167" s="5"/>
      <c r="AL167" s="5"/>
      <c r="AM167" s="51" t="s">
        <v>324</v>
      </c>
      <c r="AN167" s="51">
        <v>413.315</v>
      </c>
      <c r="AO167" s="51">
        <v>421.62700000000001</v>
      </c>
      <c r="AP167" s="51">
        <f t="shared" si="76"/>
        <v>8.3120000000000118</v>
      </c>
      <c r="AQ167" s="51">
        <v>100</v>
      </c>
      <c r="AR167" s="52">
        <f t="shared" si="77"/>
        <v>8.3120000000000118</v>
      </c>
      <c r="AS167" s="139">
        <f>AR167*AUXILIAR!$B$53</f>
        <v>41560000.00000006</v>
      </c>
      <c r="AT167" s="51" t="s">
        <v>324</v>
      </c>
      <c r="AU167" s="51">
        <v>486.29599999999999</v>
      </c>
      <c r="AV167" s="51">
        <v>500.11099999999999</v>
      </c>
      <c r="AW167" s="51">
        <f t="shared" ref="AW167:AW180" si="82">AV167-AU167</f>
        <v>13.814999999999998</v>
      </c>
      <c r="AX167" s="51">
        <v>100</v>
      </c>
      <c r="AY167" s="52">
        <f t="shared" si="78"/>
        <v>13.814999999999998</v>
      </c>
      <c r="AZ167" s="139">
        <f>AY167*AUXILIAR!$B$53</f>
        <v>69074999.999999985</v>
      </c>
      <c r="BA167" s="128"/>
      <c r="BB167" s="333"/>
      <c r="BC167" s="128"/>
      <c r="BD167" s="5"/>
      <c r="BE167" s="5"/>
      <c r="BF167" s="5"/>
      <c r="BG167" s="5"/>
      <c r="BH167" s="5"/>
      <c r="BI167" s="5"/>
      <c r="BJ167" s="5"/>
      <c r="BK167" s="5"/>
      <c r="BL167" s="5"/>
      <c r="BM167" s="5"/>
      <c r="BN167" s="5"/>
      <c r="BO167" s="5"/>
      <c r="BP167" s="5"/>
      <c r="BQ167" s="51" t="s">
        <v>360</v>
      </c>
      <c r="BR167" s="51">
        <v>523.53800000000001</v>
      </c>
      <c r="BS167" s="51">
        <v>523.53800000000001</v>
      </c>
      <c r="BT167" s="51">
        <v>1</v>
      </c>
      <c r="BU167" s="51">
        <v>100</v>
      </c>
      <c r="BV167" s="52">
        <f t="shared" si="79"/>
        <v>1</v>
      </c>
      <c r="BW167" s="139">
        <f>BV167*AUXILIAR!$B$56</f>
        <v>30000000</v>
      </c>
      <c r="BX167" s="5"/>
      <c r="BY167" s="341"/>
      <c r="BZ167" s="128"/>
      <c r="CA167" s="5"/>
      <c r="CB167" s="5"/>
      <c r="CC167" s="5"/>
      <c r="CD167" s="5"/>
      <c r="CE167" s="5"/>
      <c r="CF167" s="5"/>
      <c r="CG167" s="5"/>
      <c r="CH167" s="5"/>
      <c r="CI167" s="5"/>
      <c r="CJ167" s="5"/>
      <c r="CK167" s="5"/>
      <c r="CL167" s="5"/>
      <c r="CM167" s="5"/>
      <c r="CN167" s="5"/>
      <c r="CO167" s="5"/>
      <c r="CP167" s="5"/>
      <c r="CQ167" s="5"/>
      <c r="CR167" s="5"/>
      <c r="CS167" s="5"/>
      <c r="CT167" s="5"/>
      <c r="CU167" s="5"/>
      <c r="CV167" s="341"/>
      <c r="CW167" s="128"/>
      <c r="CX167" s="5"/>
      <c r="CY167" s="5"/>
      <c r="CZ167" s="5"/>
      <c r="DA167" s="5"/>
      <c r="DB167" s="5"/>
      <c r="DC167" s="5"/>
      <c r="DD167" s="5"/>
      <c r="DE167" s="5"/>
      <c r="DF167" s="5"/>
      <c r="DG167" s="5"/>
      <c r="DH167" s="5"/>
      <c r="DI167" s="5"/>
      <c r="DJ167" s="5"/>
      <c r="DK167" s="51" t="s">
        <v>359</v>
      </c>
      <c r="DL167" s="51">
        <v>458.8</v>
      </c>
      <c r="DM167" s="51">
        <v>460</v>
      </c>
      <c r="DN167" s="51">
        <f t="shared" si="80"/>
        <v>1.1999999999999886</v>
      </c>
      <c r="DO167" s="51">
        <v>100</v>
      </c>
      <c r="DP167" s="52">
        <f t="shared" si="81"/>
        <v>1.1999999999999886</v>
      </c>
      <c r="DQ167" s="139">
        <f>DP167*AUXILIAR!$B$67</f>
        <v>2399999.9999999772</v>
      </c>
      <c r="DR167" s="5"/>
      <c r="DS167" s="341"/>
      <c r="DT167" s="128"/>
      <c r="DU167" s="5"/>
      <c r="DV167" s="5"/>
      <c r="DW167" s="5"/>
      <c r="DX167" s="5"/>
      <c r="DY167" s="5"/>
      <c r="DZ167" s="5"/>
      <c r="EA167" s="5"/>
      <c r="EB167" s="5"/>
      <c r="EC167" s="5"/>
      <c r="ED167" s="5"/>
      <c r="EE167" s="5"/>
      <c r="EF167" s="5"/>
      <c r="EG167" s="5"/>
      <c r="EH167" s="5"/>
      <c r="EI167" s="5"/>
      <c r="EJ167" s="5"/>
      <c r="EK167" s="5"/>
      <c r="EL167" s="5"/>
      <c r="EM167" s="5"/>
      <c r="EN167" s="5"/>
      <c r="EO167" s="145"/>
      <c r="EP167" s="397"/>
      <c r="EQ167" s="333"/>
    </row>
    <row r="168" spans="1:147" ht="15">
      <c r="A168" s="8" t="s">
        <v>33</v>
      </c>
      <c r="B168" s="8" t="s">
        <v>8</v>
      </c>
      <c r="C168" s="8">
        <v>1</v>
      </c>
      <c r="D168" s="199">
        <v>116</v>
      </c>
      <c r="E168" s="118" t="s">
        <v>183</v>
      </c>
      <c r="F168" s="118" t="s">
        <v>108</v>
      </c>
      <c r="G168" s="195" t="s">
        <v>355</v>
      </c>
      <c r="H168" s="309" t="s">
        <v>188</v>
      </c>
      <c r="I168" s="128"/>
      <c r="J168" s="5"/>
      <c r="K168" s="5"/>
      <c r="L168" s="5"/>
      <c r="M168" s="5"/>
      <c r="N168" s="5"/>
      <c r="O168" s="5"/>
      <c r="P168" s="51" t="s">
        <v>358</v>
      </c>
      <c r="Q168" s="51">
        <v>411.34500000000003</v>
      </c>
      <c r="R168" s="51">
        <v>411.85500000000002</v>
      </c>
      <c r="S168" s="51">
        <f t="shared" si="72"/>
        <v>0.50999999999999091</v>
      </c>
      <c r="T168" s="52">
        <v>100</v>
      </c>
      <c r="U168" s="52">
        <f t="shared" si="73"/>
        <v>0.50999999999999091</v>
      </c>
      <c r="V168" s="139">
        <f>U168*AUXILIAR!$B$50</f>
        <v>1529999.9999999728</v>
      </c>
      <c r="W168" s="51" t="s">
        <v>358</v>
      </c>
      <c r="X168" s="51">
        <v>524.86500000000001</v>
      </c>
      <c r="Y168" s="51">
        <v>525.81500000000005</v>
      </c>
      <c r="Z168" s="51">
        <f t="shared" si="74"/>
        <v>0.95000000000004547</v>
      </c>
      <c r="AA168" s="52">
        <v>100</v>
      </c>
      <c r="AB168" s="52">
        <f t="shared" si="75"/>
        <v>0.95000000000004547</v>
      </c>
      <c r="AC168" s="139">
        <f>AB168*AUXILIAR!$B$50</f>
        <v>2850000.0000001364</v>
      </c>
      <c r="AD168" s="5"/>
      <c r="AE168" s="341"/>
      <c r="AF168" s="128"/>
      <c r="AG168" s="5"/>
      <c r="AH168" s="5"/>
      <c r="AI168" s="5"/>
      <c r="AJ168" s="5"/>
      <c r="AK168" s="5"/>
      <c r="AL168" s="5"/>
      <c r="AM168" s="5"/>
      <c r="AN168" s="5"/>
      <c r="AO168" s="5"/>
      <c r="AP168" s="5"/>
      <c r="AQ168" s="5"/>
      <c r="AR168" s="5"/>
      <c r="AS168" s="5"/>
      <c r="AT168" s="51" t="s">
        <v>324</v>
      </c>
      <c r="AU168" s="51">
        <v>500.11099999999999</v>
      </c>
      <c r="AV168" s="51">
        <v>520.51700000000005</v>
      </c>
      <c r="AW168" s="51">
        <f t="shared" si="82"/>
        <v>20.406000000000063</v>
      </c>
      <c r="AX168" s="51">
        <v>100</v>
      </c>
      <c r="AY168" s="52">
        <f t="shared" si="78"/>
        <v>20.406000000000063</v>
      </c>
      <c r="AZ168" s="139">
        <f>AY168*AUXILIAR!$B$53</f>
        <v>102030000.00000031</v>
      </c>
      <c r="BA168" s="128"/>
      <c r="BB168" s="333"/>
      <c r="BC168" s="128"/>
      <c r="BD168" s="5"/>
      <c r="BE168" s="5"/>
      <c r="BF168" s="5"/>
      <c r="BG168" s="5"/>
      <c r="BH168" s="5"/>
      <c r="BI168" s="5"/>
      <c r="BJ168" s="5"/>
      <c r="BK168" s="5"/>
      <c r="BL168" s="5"/>
      <c r="BM168" s="5"/>
      <c r="BN168" s="5"/>
      <c r="BO168" s="5"/>
      <c r="BP168" s="5"/>
      <c r="BQ168" s="51" t="s">
        <v>360</v>
      </c>
      <c r="BR168" s="51">
        <v>703.32</v>
      </c>
      <c r="BS168" s="51">
        <v>703.32</v>
      </c>
      <c r="BT168" s="51">
        <v>1</v>
      </c>
      <c r="BU168" s="51">
        <v>100</v>
      </c>
      <c r="BV168" s="52">
        <f t="shared" si="79"/>
        <v>1</v>
      </c>
      <c r="BW168" s="139">
        <f>BV168*AUXILIAR!$B$56</f>
        <v>30000000</v>
      </c>
      <c r="BX168" s="5"/>
      <c r="BY168" s="341"/>
      <c r="BZ168" s="128"/>
      <c r="CA168" s="5"/>
      <c r="CB168" s="5"/>
      <c r="CC168" s="5"/>
      <c r="CD168" s="5"/>
      <c r="CE168" s="5"/>
      <c r="CF168" s="5"/>
      <c r="CG168" s="5"/>
      <c r="CH168" s="5"/>
      <c r="CI168" s="5"/>
      <c r="CJ168" s="5"/>
      <c r="CK168" s="5"/>
      <c r="CL168" s="5"/>
      <c r="CM168" s="5"/>
      <c r="CN168" s="5"/>
      <c r="CO168" s="5"/>
      <c r="CP168" s="5"/>
      <c r="CQ168" s="5"/>
      <c r="CR168" s="5"/>
      <c r="CS168" s="5"/>
      <c r="CT168" s="5"/>
      <c r="CU168" s="5"/>
      <c r="CV168" s="341"/>
      <c r="CW168" s="128"/>
      <c r="CX168" s="5"/>
      <c r="CY168" s="5"/>
      <c r="CZ168" s="5"/>
      <c r="DA168" s="5"/>
      <c r="DB168" s="5"/>
      <c r="DC168" s="5"/>
      <c r="DD168" s="5"/>
      <c r="DE168" s="5"/>
      <c r="DF168" s="5"/>
      <c r="DG168" s="5"/>
      <c r="DH168" s="5"/>
      <c r="DI168" s="5"/>
      <c r="DJ168" s="5"/>
      <c r="DK168" s="51" t="s">
        <v>359</v>
      </c>
      <c r="DL168" s="51">
        <v>461.1</v>
      </c>
      <c r="DM168" s="51">
        <v>462.3</v>
      </c>
      <c r="DN168" s="51">
        <f t="shared" si="80"/>
        <v>1.1999999999999886</v>
      </c>
      <c r="DO168" s="51">
        <v>100</v>
      </c>
      <c r="DP168" s="52">
        <f t="shared" si="81"/>
        <v>1.1999999999999886</v>
      </c>
      <c r="DQ168" s="139">
        <f>DP168*AUXILIAR!$B$67</f>
        <v>2399999.9999999772</v>
      </c>
      <c r="DR168" s="5"/>
      <c r="DS168" s="341"/>
      <c r="DT168" s="128"/>
      <c r="DU168" s="5"/>
      <c r="DV168" s="5"/>
      <c r="DW168" s="5"/>
      <c r="DX168" s="5"/>
      <c r="DY168" s="5"/>
      <c r="DZ168" s="5"/>
      <c r="EA168" s="5"/>
      <c r="EB168" s="5"/>
      <c r="EC168" s="5"/>
      <c r="ED168" s="5"/>
      <c r="EE168" s="5"/>
      <c r="EF168" s="5"/>
      <c r="EG168" s="5"/>
      <c r="EH168" s="5"/>
      <c r="EI168" s="5"/>
      <c r="EJ168" s="5"/>
      <c r="EK168" s="5"/>
      <c r="EL168" s="5"/>
      <c r="EM168" s="5"/>
      <c r="EN168" s="5"/>
      <c r="EO168" s="145"/>
      <c r="EP168" s="397"/>
      <c r="EQ168" s="333"/>
    </row>
    <row r="169" spans="1:147" ht="15">
      <c r="A169" s="8" t="s">
        <v>33</v>
      </c>
      <c r="B169" s="8" t="s">
        <v>8</v>
      </c>
      <c r="C169" s="8">
        <v>1</v>
      </c>
      <c r="D169" s="199">
        <v>116</v>
      </c>
      <c r="E169" s="118" t="s">
        <v>183</v>
      </c>
      <c r="F169" s="118" t="s">
        <v>108</v>
      </c>
      <c r="G169" s="195" t="s">
        <v>355</v>
      </c>
      <c r="H169" s="309" t="s">
        <v>188</v>
      </c>
      <c r="I169" s="128"/>
      <c r="J169" s="5"/>
      <c r="K169" s="5"/>
      <c r="L169" s="5"/>
      <c r="M169" s="5"/>
      <c r="N169" s="5"/>
      <c r="O169" s="5"/>
      <c r="P169" s="51" t="s">
        <v>358</v>
      </c>
      <c r="Q169" s="51">
        <v>412.01499999999999</v>
      </c>
      <c r="R169" s="51">
        <v>412.49</v>
      </c>
      <c r="S169" s="51">
        <f t="shared" si="72"/>
        <v>0.47500000000002274</v>
      </c>
      <c r="T169" s="52">
        <v>100</v>
      </c>
      <c r="U169" s="52">
        <f t="shared" si="73"/>
        <v>0.47500000000002274</v>
      </c>
      <c r="V169" s="139">
        <f>U169*AUXILIAR!$B$50</f>
        <v>1425000.0000000682</v>
      </c>
      <c r="W169" s="51" t="s">
        <v>359</v>
      </c>
      <c r="X169" s="51">
        <v>528.23500000000001</v>
      </c>
      <c r="Y169" s="51">
        <v>529.5</v>
      </c>
      <c r="Z169" s="51">
        <f t="shared" si="74"/>
        <v>1.2649999999999864</v>
      </c>
      <c r="AA169" s="52">
        <v>100</v>
      </c>
      <c r="AB169" s="52">
        <f t="shared" si="75"/>
        <v>1.2649999999999864</v>
      </c>
      <c r="AC169" s="139">
        <f>AB169*AUXILIAR!$B$50</f>
        <v>3794999.999999959</v>
      </c>
      <c r="AD169" s="5"/>
      <c r="AE169" s="341"/>
      <c r="AF169" s="128"/>
      <c r="AG169" s="5"/>
      <c r="AH169" s="5"/>
      <c r="AI169" s="5"/>
      <c r="AJ169" s="5"/>
      <c r="AK169" s="5"/>
      <c r="AL169" s="5"/>
      <c r="AM169" s="5"/>
      <c r="AN169" s="5"/>
      <c r="AO169" s="5"/>
      <c r="AP169" s="5"/>
      <c r="AQ169" s="5"/>
      <c r="AR169" s="5"/>
      <c r="AS169" s="5"/>
      <c r="AT169" s="51" t="s">
        <v>324</v>
      </c>
      <c r="AU169" s="51">
        <v>520.51700000000005</v>
      </c>
      <c r="AV169" s="51">
        <v>523.53099999999995</v>
      </c>
      <c r="AW169" s="51">
        <f t="shared" si="82"/>
        <v>3.0139999999998963</v>
      </c>
      <c r="AX169" s="51">
        <v>100</v>
      </c>
      <c r="AY169" s="52">
        <f t="shared" si="78"/>
        <v>3.0139999999998963</v>
      </c>
      <c r="AZ169" s="139">
        <f>AY169*AUXILIAR!$B$53</f>
        <v>15069999.999999482</v>
      </c>
      <c r="BA169" s="128"/>
      <c r="BB169" s="333"/>
      <c r="BC169" s="128"/>
      <c r="BD169" s="5"/>
      <c r="BE169" s="5"/>
      <c r="BF169" s="5"/>
      <c r="BG169" s="5"/>
      <c r="BH169" s="5"/>
      <c r="BI169" s="5"/>
      <c r="BJ169" s="5"/>
      <c r="BK169" s="5"/>
      <c r="BL169" s="5"/>
      <c r="BM169" s="5"/>
      <c r="BN169" s="5"/>
      <c r="BO169" s="5"/>
      <c r="BP169" s="5"/>
      <c r="BQ169" s="51" t="s">
        <v>360</v>
      </c>
      <c r="BR169" s="51">
        <v>763.58</v>
      </c>
      <c r="BS169" s="51">
        <v>763.58</v>
      </c>
      <c r="BT169" s="51">
        <v>1</v>
      </c>
      <c r="BU169" s="51">
        <v>100</v>
      </c>
      <c r="BV169" s="52">
        <f t="shared" si="79"/>
        <v>1</v>
      </c>
      <c r="BW169" s="139">
        <f>BV169*AUXILIAR!$B$56</f>
        <v>30000000</v>
      </c>
      <c r="BX169" s="5"/>
      <c r="BY169" s="341"/>
      <c r="BZ169" s="128"/>
      <c r="CA169" s="5"/>
      <c r="CB169" s="5"/>
      <c r="CC169" s="5"/>
      <c r="CD169" s="5"/>
      <c r="CE169" s="5"/>
      <c r="CF169" s="5"/>
      <c r="CG169" s="5"/>
      <c r="CH169" s="5"/>
      <c r="CI169" s="5"/>
      <c r="CJ169" s="5"/>
      <c r="CK169" s="5"/>
      <c r="CL169" s="5"/>
      <c r="CM169" s="5"/>
      <c r="CN169" s="5"/>
      <c r="CO169" s="5"/>
      <c r="CP169" s="5"/>
      <c r="CQ169" s="5"/>
      <c r="CR169" s="5"/>
      <c r="CS169" s="5"/>
      <c r="CT169" s="5"/>
      <c r="CU169" s="5"/>
      <c r="CV169" s="341"/>
      <c r="CW169" s="128"/>
      <c r="CX169" s="5"/>
      <c r="CY169" s="5"/>
      <c r="CZ169" s="5"/>
      <c r="DA169" s="5"/>
      <c r="DB169" s="5"/>
      <c r="DC169" s="5"/>
      <c r="DD169" s="5"/>
      <c r="DE169" s="5"/>
      <c r="DF169" s="5"/>
      <c r="DG169" s="5"/>
      <c r="DH169" s="5"/>
      <c r="DI169" s="5"/>
      <c r="DJ169" s="5"/>
      <c r="DK169" s="51" t="s">
        <v>358</v>
      </c>
      <c r="DL169" s="51">
        <v>461.28100000000001</v>
      </c>
      <c r="DM169" s="51">
        <v>460</v>
      </c>
      <c r="DN169" s="51">
        <f>-(DM169-DL169)</f>
        <v>1.2810000000000059</v>
      </c>
      <c r="DO169" s="51">
        <v>100</v>
      </c>
      <c r="DP169" s="52">
        <f t="shared" si="81"/>
        <v>1.2810000000000059</v>
      </c>
      <c r="DQ169" s="139">
        <f>DP169*AUXILIAR!$B$67</f>
        <v>2562000.0000000116</v>
      </c>
      <c r="DR169" s="5"/>
      <c r="DS169" s="341"/>
      <c r="DT169" s="128"/>
      <c r="DU169" s="5"/>
      <c r="DV169" s="5"/>
      <c r="DW169" s="5"/>
      <c r="DX169" s="5"/>
      <c r="DY169" s="5"/>
      <c r="DZ169" s="5"/>
      <c r="EA169" s="5"/>
      <c r="EB169" s="5"/>
      <c r="EC169" s="5"/>
      <c r="ED169" s="5"/>
      <c r="EE169" s="5"/>
      <c r="EF169" s="5"/>
      <c r="EG169" s="5"/>
      <c r="EH169" s="5"/>
      <c r="EI169" s="5"/>
      <c r="EJ169" s="5"/>
      <c r="EK169" s="5"/>
      <c r="EL169" s="5"/>
      <c r="EM169" s="5"/>
      <c r="EN169" s="5"/>
      <c r="EO169" s="145"/>
      <c r="EP169" s="397"/>
      <c r="EQ169" s="333"/>
    </row>
    <row r="170" spans="1:147" ht="15">
      <c r="A170" s="8" t="s">
        <v>33</v>
      </c>
      <c r="B170" s="8" t="s">
        <v>8</v>
      </c>
      <c r="C170" s="8">
        <v>1</v>
      </c>
      <c r="D170" s="199">
        <v>116</v>
      </c>
      <c r="E170" s="118" t="s">
        <v>183</v>
      </c>
      <c r="F170" s="118" t="s">
        <v>108</v>
      </c>
      <c r="G170" s="195" t="s">
        <v>355</v>
      </c>
      <c r="H170" s="309" t="s">
        <v>188</v>
      </c>
      <c r="I170" s="128"/>
      <c r="J170" s="5"/>
      <c r="K170" s="5"/>
      <c r="L170" s="5"/>
      <c r="M170" s="5"/>
      <c r="N170" s="5"/>
      <c r="O170" s="5"/>
      <c r="P170" s="51" t="s">
        <v>358</v>
      </c>
      <c r="Q170" s="51">
        <v>416.24</v>
      </c>
      <c r="R170" s="51">
        <v>417.10500000000002</v>
      </c>
      <c r="S170" s="51">
        <f t="shared" si="72"/>
        <v>0.86500000000000909</v>
      </c>
      <c r="T170" s="52">
        <v>100</v>
      </c>
      <c r="U170" s="52">
        <f t="shared" si="73"/>
        <v>0.86500000000000909</v>
      </c>
      <c r="V170" s="139">
        <f>U170*AUXILIAR!$B$50</f>
        <v>2595000.0000000275</v>
      </c>
      <c r="W170" s="51" t="s">
        <v>358</v>
      </c>
      <c r="X170" s="51">
        <v>528.23500000000001</v>
      </c>
      <c r="Y170" s="51">
        <v>529.5</v>
      </c>
      <c r="Z170" s="51">
        <f t="shared" si="74"/>
        <v>1.2649999999999864</v>
      </c>
      <c r="AA170" s="52">
        <v>100</v>
      </c>
      <c r="AB170" s="52">
        <f t="shared" si="75"/>
        <v>1.2649999999999864</v>
      </c>
      <c r="AC170" s="139">
        <f>AB170*AUXILIAR!$B$50</f>
        <v>3794999.999999959</v>
      </c>
      <c r="AD170" s="5"/>
      <c r="AE170" s="341"/>
      <c r="AF170" s="128"/>
      <c r="AG170" s="5"/>
      <c r="AH170" s="5"/>
      <c r="AI170" s="5"/>
      <c r="AJ170" s="5"/>
      <c r="AK170" s="5"/>
      <c r="AL170" s="5"/>
      <c r="AM170" s="5"/>
      <c r="AN170" s="5"/>
      <c r="AO170" s="5"/>
      <c r="AP170" s="5"/>
      <c r="AQ170" s="5"/>
      <c r="AR170" s="5"/>
      <c r="AS170" s="5"/>
      <c r="AT170" s="51" t="s">
        <v>324</v>
      </c>
      <c r="AU170" s="51">
        <v>523.53099999999995</v>
      </c>
      <c r="AV170" s="51">
        <v>526.62099999999998</v>
      </c>
      <c r="AW170" s="51">
        <f t="shared" si="82"/>
        <v>3.0900000000000318</v>
      </c>
      <c r="AX170" s="51">
        <v>100</v>
      </c>
      <c r="AY170" s="52">
        <f t="shared" si="78"/>
        <v>3.0900000000000318</v>
      </c>
      <c r="AZ170" s="139">
        <f>AY170*AUXILIAR!$B$53</f>
        <v>15450000.000000158</v>
      </c>
      <c r="BA170" s="128"/>
      <c r="BB170" s="333"/>
      <c r="BC170" s="128"/>
      <c r="BD170" s="5"/>
      <c r="BE170" s="5"/>
      <c r="BF170" s="5"/>
      <c r="BG170" s="5"/>
      <c r="BH170" s="5"/>
      <c r="BI170" s="5"/>
      <c r="BJ170" s="5"/>
      <c r="BK170" s="5"/>
      <c r="BL170" s="5"/>
      <c r="BM170" s="5"/>
      <c r="BN170" s="5"/>
      <c r="BO170" s="5"/>
      <c r="BP170" s="5"/>
      <c r="BQ170" s="51" t="s">
        <v>360</v>
      </c>
      <c r="BR170" s="51">
        <v>765.75</v>
      </c>
      <c r="BS170" s="51">
        <v>765.75</v>
      </c>
      <c r="BT170" s="51">
        <v>1</v>
      </c>
      <c r="BU170" s="51">
        <v>100</v>
      </c>
      <c r="BV170" s="52">
        <f t="shared" si="79"/>
        <v>1</v>
      </c>
      <c r="BW170" s="139">
        <f>BV170*AUXILIAR!$B$56</f>
        <v>30000000</v>
      </c>
      <c r="BX170" s="5"/>
      <c r="BY170" s="341"/>
      <c r="BZ170" s="128"/>
      <c r="CA170" s="5"/>
      <c r="CB170" s="5"/>
      <c r="CC170" s="5"/>
      <c r="CD170" s="5"/>
      <c r="CE170" s="5"/>
      <c r="CF170" s="5"/>
      <c r="CG170" s="5"/>
      <c r="CH170" s="5"/>
      <c r="CI170" s="5"/>
      <c r="CJ170" s="5"/>
      <c r="CK170" s="5"/>
      <c r="CL170" s="5"/>
      <c r="CM170" s="5"/>
      <c r="CN170" s="5"/>
      <c r="CO170" s="5"/>
      <c r="CP170" s="5"/>
      <c r="CQ170" s="5"/>
      <c r="CR170" s="5"/>
      <c r="CS170" s="5"/>
      <c r="CT170" s="5"/>
      <c r="CU170" s="5"/>
      <c r="CV170" s="341"/>
      <c r="CW170" s="128"/>
      <c r="CX170" s="5"/>
      <c r="CY170" s="5"/>
      <c r="CZ170" s="5"/>
      <c r="DA170" s="5"/>
      <c r="DB170" s="5"/>
      <c r="DC170" s="5"/>
      <c r="DD170" s="5"/>
      <c r="DE170" s="5"/>
      <c r="DF170" s="5"/>
      <c r="DG170" s="5"/>
      <c r="DH170" s="5"/>
      <c r="DI170" s="5"/>
      <c r="DJ170" s="5"/>
      <c r="DK170" s="51" t="s">
        <v>359</v>
      </c>
      <c r="DL170" s="51">
        <v>463.4</v>
      </c>
      <c r="DM170" s="51">
        <v>464.6</v>
      </c>
      <c r="DN170" s="51">
        <f t="shared" si="80"/>
        <v>1.2000000000000455</v>
      </c>
      <c r="DO170" s="51">
        <v>100</v>
      </c>
      <c r="DP170" s="52">
        <f t="shared" si="81"/>
        <v>1.2000000000000455</v>
      </c>
      <c r="DQ170" s="139">
        <f>DP170*AUXILIAR!$B$67</f>
        <v>2400000.0000000908</v>
      </c>
      <c r="DR170" s="5"/>
      <c r="DS170" s="341"/>
      <c r="DT170" s="128"/>
      <c r="DU170" s="5"/>
      <c r="DV170" s="5"/>
      <c r="DW170" s="5"/>
      <c r="DX170" s="5"/>
      <c r="DY170" s="5"/>
      <c r="DZ170" s="5"/>
      <c r="EA170" s="5"/>
      <c r="EB170" s="5"/>
      <c r="EC170" s="5"/>
      <c r="ED170" s="5"/>
      <c r="EE170" s="5"/>
      <c r="EF170" s="5"/>
      <c r="EG170" s="5"/>
      <c r="EH170" s="5"/>
      <c r="EI170" s="5"/>
      <c r="EJ170" s="5"/>
      <c r="EK170" s="5"/>
      <c r="EL170" s="5"/>
      <c r="EM170" s="5"/>
      <c r="EN170" s="5"/>
      <c r="EO170" s="145"/>
      <c r="EP170" s="397"/>
      <c r="EQ170" s="333"/>
    </row>
    <row r="171" spans="1:147" ht="15">
      <c r="A171" s="8" t="s">
        <v>33</v>
      </c>
      <c r="B171" s="8" t="s">
        <v>8</v>
      </c>
      <c r="C171" s="8">
        <v>1</v>
      </c>
      <c r="D171" s="199">
        <v>116</v>
      </c>
      <c r="E171" s="118" t="s">
        <v>183</v>
      </c>
      <c r="F171" s="118" t="s">
        <v>108</v>
      </c>
      <c r="G171" s="195" t="s">
        <v>355</v>
      </c>
      <c r="H171" s="309" t="s">
        <v>188</v>
      </c>
      <c r="I171" s="128"/>
      <c r="J171" s="5"/>
      <c r="K171" s="5"/>
      <c r="L171" s="5"/>
      <c r="M171" s="5"/>
      <c r="N171" s="5"/>
      <c r="O171" s="5"/>
      <c r="P171" s="51" t="s">
        <v>359</v>
      </c>
      <c r="Q171" s="51">
        <v>416.34</v>
      </c>
      <c r="R171" s="51">
        <v>417.56</v>
      </c>
      <c r="S171" s="51">
        <f t="shared" si="72"/>
        <v>1.2200000000000273</v>
      </c>
      <c r="T171" s="52">
        <v>100</v>
      </c>
      <c r="U171" s="52">
        <f t="shared" si="73"/>
        <v>1.2200000000000273</v>
      </c>
      <c r="V171" s="139">
        <f>U171*AUXILIAR!$B$50</f>
        <v>3660000.000000082</v>
      </c>
      <c r="W171" s="51" t="s">
        <v>358</v>
      </c>
      <c r="X171" s="51">
        <v>529.5</v>
      </c>
      <c r="Y171" s="51">
        <v>530.04999999999995</v>
      </c>
      <c r="Z171" s="51">
        <f t="shared" si="74"/>
        <v>0.54999999999995453</v>
      </c>
      <c r="AA171" s="52">
        <v>100</v>
      </c>
      <c r="AB171" s="52">
        <f t="shared" si="75"/>
        <v>0.54999999999995453</v>
      </c>
      <c r="AC171" s="139">
        <f>AB171*AUXILIAR!$B$50</f>
        <v>1649999.9999998636</v>
      </c>
      <c r="AD171" s="5"/>
      <c r="AE171" s="341"/>
      <c r="AF171" s="128"/>
      <c r="AG171" s="5"/>
      <c r="AH171" s="5"/>
      <c r="AI171" s="5"/>
      <c r="AJ171" s="5"/>
      <c r="AK171" s="5"/>
      <c r="AL171" s="5"/>
      <c r="AM171" s="5"/>
      <c r="AN171" s="5"/>
      <c r="AO171" s="5"/>
      <c r="AP171" s="5"/>
      <c r="AQ171" s="5"/>
      <c r="AR171" s="5"/>
      <c r="AS171" s="5"/>
      <c r="AT171" s="51" t="s">
        <v>324</v>
      </c>
      <c r="AU171" s="51">
        <v>528.20000000000005</v>
      </c>
      <c r="AV171" s="51">
        <v>528.34500000000003</v>
      </c>
      <c r="AW171" s="51">
        <f t="shared" si="82"/>
        <v>0.14499999999998181</v>
      </c>
      <c r="AX171" s="51">
        <v>100</v>
      </c>
      <c r="AY171" s="52">
        <f t="shared" si="78"/>
        <v>0.14499999999998181</v>
      </c>
      <c r="AZ171" s="139">
        <f>AY171*AUXILIAR!$B$53</f>
        <v>724999.99999990908</v>
      </c>
      <c r="BA171" s="128"/>
      <c r="BB171" s="333"/>
      <c r="BC171" s="128"/>
      <c r="BD171" s="5"/>
      <c r="BE171" s="5"/>
      <c r="BF171" s="5"/>
      <c r="BG171" s="5"/>
      <c r="BH171" s="5"/>
      <c r="BI171" s="5"/>
      <c r="BJ171" s="5"/>
      <c r="BK171" s="5"/>
      <c r="BL171" s="5"/>
      <c r="BM171" s="5"/>
      <c r="BN171" s="5"/>
      <c r="BO171" s="5"/>
      <c r="BP171" s="5"/>
      <c r="BQ171" s="51" t="s">
        <v>332</v>
      </c>
      <c r="BR171" s="51">
        <v>673.26599999999996</v>
      </c>
      <c r="BS171" s="51">
        <v>673.26599999999996</v>
      </c>
      <c r="BT171" s="51">
        <v>1</v>
      </c>
      <c r="BU171" s="51">
        <v>100</v>
      </c>
      <c r="BV171" s="52">
        <f t="shared" si="79"/>
        <v>1</v>
      </c>
      <c r="BW171" s="139">
        <f>BV171*AUXILIAR!$B$58</f>
        <v>10000000</v>
      </c>
      <c r="BX171" s="5"/>
      <c r="BY171" s="341"/>
      <c r="BZ171" s="128"/>
      <c r="CA171" s="5"/>
      <c r="CB171" s="5"/>
      <c r="CC171" s="5"/>
      <c r="CD171" s="5"/>
      <c r="CE171" s="5"/>
      <c r="CF171" s="5"/>
      <c r="CG171" s="5"/>
      <c r="CH171" s="5"/>
      <c r="CI171" s="5"/>
      <c r="CJ171" s="5"/>
      <c r="CK171" s="5"/>
      <c r="CL171" s="5"/>
      <c r="CM171" s="5"/>
      <c r="CN171" s="5"/>
      <c r="CO171" s="5"/>
      <c r="CP171" s="5"/>
      <c r="CQ171" s="5"/>
      <c r="CR171" s="5"/>
      <c r="CS171" s="5"/>
      <c r="CT171" s="5"/>
      <c r="CU171" s="5"/>
      <c r="CV171" s="341"/>
      <c r="CW171" s="128"/>
      <c r="CX171" s="5"/>
      <c r="CY171" s="5"/>
      <c r="CZ171" s="5"/>
      <c r="DA171" s="5"/>
      <c r="DB171" s="5"/>
      <c r="DC171" s="5"/>
      <c r="DD171" s="5"/>
      <c r="DE171" s="5"/>
      <c r="DF171" s="5"/>
      <c r="DG171" s="5"/>
      <c r="DH171" s="5"/>
      <c r="DI171" s="5"/>
      <c r="DJ171" s="5"/>
      <c r="DK171" s="51" t="s">
        <v>358</v>
      </c>
      <c r="DL171" s="51">
        <v>463.5</v>
      </c>
      <c r="DM171" s="51">
        <v>462.2</v>
      </c>
      <c r="DN171" s="51">
        <f t="shared" ref="DN171:DN174" si="83">-(DM171-DL171)</f>
        <v>1.3000000000000114</v>
      </c>
      <c r="DO171" s="51">
        <v>100</v>
      </c>
      <c r="DP171" s="52">
        <f t="shared" si="81"/>
        <v>1.3000000000000114</v>
      </c>
      <c r="DQ171" s="139">
        <f>DP171*AUXILIAR!$B$67</f>
        <v>2600000.0000000228</v>
      </c>
      <c r="DR171" s="5"/>
      <c r="DS171" s="341"/>
      <c r="DT171" s="128"/>
      <c r="DU171" s="5"/>
      <c r="DV171" s="5"/>
      <c r="DW171" s="5"/>
      <c r="DX171" s="5"/>
      <c r="DY171" s="5"/>
      <c r="DZ171" s="5"/>
      <c r="EA171" s="5"/>
      <c r="EB171" s="5"/>
      <c r="EC171" s="5"/>
      <c r="ED171" s="5"/>
      <c r="EE171" s="5"/>
      <c r="EF171" s="5"/>
      <c r="EG171" s="5"/>
      <c r="EH171" s="5"/>
      <c r="EI171" s="5"/>
      <c r="EJ171" s="5"/>
      <c r="EK171" s="5"/>
      <c r="EL171" s="5"/>
      <c r="EM171" s="5"/>
      <c r="EN171" s="5"/>
      <c r="EO171" s="145"/>
      <c r="EP171" s="397"/>
      <c r="EQ171" s="333"/>
    </row>
    <row r="172" spans="1:147" ht="15">
      <c r="A172" s="8" t="s">
        <v>33</v>
      </c>
      <c r="B172" s="8" t="s">
        <v>8</v>
      </c>
      <c r="C172" s="8">
        <v>1</v>
      </c>
      <c r="D172" s="199">
        <v>116</v>
      </c>
      <c r="E172" s="118" t="s">
        <v>183</v>
      </c>
      <c r="F172" s="118" t="s">
        <v>108</v>
      </c>
      <c r="G172" s="195" t="s">
        <v>355</v>
      </c>
      <c r="H172" s="309" t="s">
        <v>188</v>
      </c>
      <c r="I172" s="128"/>
      <c r="J172" s="5"/>
      <c r="K172" s="5"/>
      <c r="L172" s="5"/>
      <c r="M172" s="5"/>
      <c r="N172" s="5"/>
      <c r="O172" s="5"/>
      <c r="P172" s="5"/>
      <c r="Q172" s="5"/>
      <c r="R172" s="5"/>
      <c r="S172" s="57"/>
      <c r="T172" s="56"/>
      <c r="U172" s="56"/>
      <c r="V172" s="161"/>
      <c r="W172" s="51" t="s">
        <v>359</v>
      </c>
      <c r="X172" s="51">
        <v>529.5</v>
      </c>
      <c r="Y172" s="51">
        <v>530.15</v>
      </c>
      <c r="Z172" s="51">
        <f t="shared" si="74"/>
        <v>0.64999999999997726</v>
      </c>
      <c r="AA172" s="52">
        <v>100</v>
      </c>
      <c r="AB172" s="52">
        <f t="shared" si="75"/>
        <v>0.64999999999997726</v>
      </c>
      <c r="AC172" s="139">
        <f>AB172*AUXILIAR!$B$50</f>
        <v>1949999.9999999318</v>
      </c>
      <c r="AD172" s="5"/>
      <c r="AE172" s="341"/>
      <c r="AF172" s="128"/>
      <c r="AG172" s="5"/>
      <c r="AH172" s="5"/>
      <c r="AI172" s="5"/>
      <c r="AJ172" s="5"/>
      <c r="AK172" s="5"/>
      <c r="AL172" s="5"/>
      <c r="AM172" s="5"/>
      <c r="AN172" s="5"/>
      <c r="AO172" s="5"/>
      <c r="AP172" s="5"/>
      <c r="AQ172" s="5"/>
      <c r="AR172" s="5"/>
      <c r="AS172" s="5"/>
      <c r="AT172" s="51" t="s">
        <v>324</v>
      </c>
      <c r="AU172" s="51">
        <v>528.34500000000003</v>
      </c>
      <c r="AV172" s="51">
        <v>562.29999999999995</v>
      </c>
      <c r="AW172" s="51">
        <f t="shared" si="82"/>
        <v>33.954999999999927</v>
      </c>
      <c r="AX172" s="51">
        <v>100</v>
      </c>
      <c r="AY172" s="52">
        <f t="shared" si="78"/>
        <v>33.954999999999927</v>
      </c>
      <c r="AZ172" s="139">
        <f>AY172*AUXILIAR!$B$53</f>
        <v>169774999.99999964</v>
      </c>
      <c r="BA172" s="128"/>
      <c r="BB172" s="333"/>
      <c r="BC172" s="128"/>
      <c r="BD172" s="5"/>
      <c r="BE172" s="5"/>
      <c r="BF172" s="5"/>
      <c r="BG172" s="5"/>
      <c r="BH172" s="5"/>
      <c r="BI172" s="5"/>
      <c r="BJ172" s="5"/>
      <c r="BK172" s="5"/>
      <c r="BL172" s="5"/>
      <c r="BM172" s="5"/>
      <c r="BN172" s="5"/>
      <c r="BO172" s="5"/>
      <c r="BP172" s="5"/>
      <c r="BQ172" s="51" t="s">
        <v>332</v>
      </c>
      <c r="BR172" s="51">
        <v>704.08399999999995</v>
      </c>
      <c r="BS172" s="51">
        <v>704.08399999999995</v>
      </c>
      <c r="BT172" s="51">
        <v>1</v>
      </c>
      <c r="BU172" s="51">
        <v>100</v>
      </c>
      <c r="BV172" s="52">
        <f t="shared" si="79"/>
        <v>1</v>
      </c>
      <c r="BW172" s="139">
        <f>BV172*AUXILIAR!$B$58</f>
        <v>10000000</v>
      </c>
      <c r="BX172" s="5"/>
      <c r="BY172" s="341"/>
      <c r="BZ172" s="128"/>
      <c r="CA172" s="5"/>
      <c r="CB172" s="5"/>
      <c r="CC172" s="5"/>
      <c r="CD172" s="5"/>
      <c r="CE172" s="5"/>
      <c r="CF172" s="5"/>
      <c r="CG172" s="5"/>
      <c r="CH172" s="5"/>
      <c r="CI172" s="5"/>
      <c r="CJ172" s="5"/>
      <c r="CK172" s="5"/>
      <c r="CL172" s="5"/>
      <c r="CM172" s="5"/>
      <c r="CN172" s="5"/>
      <c r="CO172" s="5"/>
      <c r="CP172" s="5"/>
      <c r="CQ172" s="5"/>
      <c r="CR172" s="5"/>
      <c r="CS172" s="5"/>
      <c r="CT172" s="5"/>
      <c r="CU172" s="5"/>
      <c r="CV172" s="341"/>
      <c r="CW172" s="128"/>
      <c r="CX172" s="5"/>
      <c r="CY172" s="5"/>
      <c r="CZ172" s="5"/>
      <c r="DA172" s="5"/>
      <c r="DB172" s="5"/>
      <c r="DC172" s="5"/>
      <c r="DD172" s="5"/>
      <c r="DE172" s="5"/>
      <c r="DF172" s="5"/>
      <c r="DG172" s="5"/>
      <c r="DH172" s="5"/>
      <c r="DI172" s="5"/>
      <c r="DJ172" s="5"/>
      <c r="DK172" s="51" t="s">
        <v>358</v>
      </c>
      <c r="DL172" s="51">
        <v>465.8</v>
      </c>
      <c r="DM172" s="51">
        <v>464.5</v>
      </c>
      <c r="DN172" s="51">
        <f t="shared" si="83"/>
        <v>1.3000000000000114</v>
      </c>
      <c r="DO172" s="51">
        <v>100</v>
      </c>
      <c r="DP172" s="52">
        <f t="shared" si="81"/>
        <v>1.3000000000000114</v>
      </c>
      <c r="DQ172" s="139">
        <f>DP172*AUXILIAR!$B$67</f>
        <v>2600000.0000000228</v>
      </c>
      <c r="DR172" s="5"/>
      <c r="DS172" s="341"/>
      <c r="DT172" s="128"/>
      <c r="DU172" s="5"/>
      <c r="DV172" s="5"/>
      <c r="DW172" s="5"/>
      <c r="DX172" s="5"/>
      <c r="DY172" s="5"/>
      <c r="DZ172" s="5"/>
      <c r="EA172" s="5"/>
      <c r="EB172" s="5"/>
      <c r="EC172" s="5"/>
      <c r="ED172" s="5"/>
      <c r="EE172" s="5"/>
      <c r="EF172" s="5"/>
      <c r="EG172" s="5"/>
      <c r="EH172" s="5"/>
      <c r="EI172" s="5"/>
      <c r="EJ172" s="5"/>
      <c r="EK172" s="5"/>
      <c r="EL172" s="5"/>
      <c r="EM172" s="5"/>
      <c r="EN172" s="5"/>
      <c r="EO172" s="145"/>
      <c r="EP172" s="397"/>
      <c r="EQ172" s="333"/>
    </row>
    <row r="173" spans="1:147" ht="15">
      <c r="A173" s="8" t="s">
        <v>33</v>
      </c>
      <c r="B173" s="8" t="s">
        <v>8</v>
      </c>
      <c r="C173" s="8">
        <v>1</v>
      </c>
      <c r="D173" s="199">
        <v>116</v>
      </c>
      <c r="E173" s="118" t="s">
        <v>183</v>
      </c>
      <c r="F173" s="118" t="s">
        <v>108</v>
      </c>
      <c r="G173" s="195" t="s">
        <v>355</v>
      </c>
      <c r="H173" s="309" t="s">
        <v>188</v>
      </c>
      <c r="I173" s="128"/>
      <c r="J173" s="5"/>
      <c r="K173" s="5"/>
      <c r="L173" s="5"/>
      <c r="M173" s="5"/>
      <c r="N173" s="5"/>
      <c r="O173" s="5"/>
      <c r="P173" s="5"/>
      <c r="Q173" s="5"/>
      <c r="R173" s="5"/>
      <c r="S173" s="57"/>
      <c r="T173" s="56"/>
      <c r="U173" s="56"/>
      <c r="V173" s="161"/>
      <c r="W173" s="51" t="s">
        <v>359</v>
      </c>
      <c r="X173" s="51">
        <v>537</v>
      </c>
      <c r="Y173" s="51">
        <v>538.61500000000001</v>
      </c>
      <c r="Z173" s="51">
        <f t="shared" si="74"/>
        <v>1.6150000000000091</v>
      </c>
      <c r="AA173" s="52">
        <v>100</v>
      </c>
      <c r="AB173" s="52">
        <f t="shared" si="75"/>
        <v>1.6150000000000091</v>
      </c>
      <c r="AC173" s="139">
        <f>AB173*AUXILIAR!$B$50</f>
        <v>4845000.000000027</v>
      </c>
      <c r="AD173" s="5"/>
      <c r="AE173" s="341"/>
      <c r="AF173" s="128"/>
      <c r="AG173" s="5"/>
      <c r="AH173" s="5"/>
      <c r="AI173" s="5"/>
      <c r="AJ173" s="5"/>
      <c r="AK173" s="5"/>
      <c r="AL173" s="5"/>
      <c r="AM173" s="5"/>
      <c r="AN173" s="5"/>
      <c r="AO173" s="5"/>
      <c r="AP173" s="5"/>
      <c r="AQ173" s="5"/>
      <c r="AR173" s="5"/>
      <c r="AS173" s="5"/>
      <c r="AT173" s="51" t="s">
        <v>324</v>
      </c>
      <c r="AU173" s="51">
        <v>702.8</v>
      </c>
      <c r="AV173" s="51">
        <v>703.13599999999997</v>
      </c>
      <c r="AW173" s="51">
        <f t="shared" si="82"/>
        <v>0.33600000000001273</v>
      </c>
      <c r="AX173" s="51">
        <v>100</v>
      </c>
      <c r="AY173" s="52">
        <f t="shared" si="78"/>
        <v>0.33600000000001273</v>
      </c>
      <c r="AZ173" s="139">
        <f>AY173*AUXILIAR!$B$53</f>
        <v>1680000.0000000636</v>
      </c>
      <c r="BA173" s="128"/>
      <c r="BB173" s="333"/>
      <c r="BC173" s="128"/>
      <c r="BD173" s="5"/>
      <c r="BE173" s="5"/>
      <c r="BF173" s="5"/>
      <c r="BG173" s="5"/>
      <c r="BH173" s="5"/>
      <c r="BI173" s="5"/>
      <c r="BJ173" s="5"/>
      <c r="BK173" s="5"/>
      <c r="BL173" s="5"/>
      <c r="BM173" s="5"/>
      <c r="BN173" s="5"/>
      <c r="BO173" s="5"/>
      <c r="BP173" s="5"/>
      <c r="BQ173" s="51" t="s">
        <v>332</v>
      </c>
      <c r="BR173" s="51">
        <v>737.1</v>
      </c>
      <c r="BS173" s="51">
        <v>737.1</v>
      </c>
      <c r="BT173" s="51">
        <v>1</v>
      </c>
      <c r="BU173" s="51">
        <v>100</v>
      </c>
      <c r="BV173" s="52">
        <f t="shared" si="79"/>
        <v>1</v>
      </c>
      <c r="BW173" s="139">
        <f>BV173*AUXILIAR!$B$58</f>
        <v>10000000</v>
      </c>
      <c r="BX173" s="5"/>
      <c r="BY173" s="341"/>
      <c r="BZ173" s="128"/>
      <c r="CA173" s="5"/>
      <c r="CB173" s="5"/>
      <c r="CC173" s="5"/>
      <c r="CD173" s="5"/>
      <c r="CE173" s="5"/>
      <c r="CF173" s="5"/>
      <c r="CG173" s="5"/>
      <c r="CH173" s="5"/>
      <c r="CI173" s="5"/>
      <c r="CJ173" s="5"/>
      <c r="CK173" s="5"/>
      <c r="CL173" s="5"/>
      <c r="CM173" s="5"/>
      <c r="CN173" s="5"/>
      <c r="CO173" s="5"/>
      <c r="CP173" s="5"/>
      <c r="CQ173" s="5"/>
      <c r="CR173" s="5"/>
      <c r="CS173" s="5"/>
      <c r="CT173" s="5"/>
      <c r="CU173" s="5"/>
      <c r="CV173" s="341"/>
      <c r="CW173" s="128"/>
      <c r="CX173" s="5"/>
      <c r="CY173" s="5"/>
      <c r="CZ173" s="5"/>
      <c r="DA173" s="5"/>
      <c r="DB173" s="5"/>
      <c r="DC173" s="5"/>
      <c r="DD173" s="5"/>
      <c r="DE173" s="5"/>
      <c r="DF173" s="5"/>
      <c r="DG173" s="5"/>
      <c r="DH173" s="5"/>
      <c r="DI173" s="5"/>
      <c r="DJ173" s="5"/>
      <c r="DK173" s="51" t="s">
        <v>358</v>
      </c>
      <c r="DL173" s="51">
        <v>468.1</v>
      </c>
      <c r="DM173" s="51">
        <v>466.8</v>
      </c>
      <c r="DN173" s="51">
        <f t="shared" si="83"/>
        <v>1.3000000000000114</v>
      </c>
      <c r="DO173" s="51">
        <v>100</v>
      </c>
      <c r="DP173" s="52">
        <f t="shared" si="81"/>
        <v>1.3000000000000114</v>
      </c>
      <c r="DQ173" s="139">
        <f>DP173*AUXILIAR!$B$67</f>
        <v>2600000.0000000228</v>
      </c>
      <c r="DR173" s="5"/>
      <c r="DS173" s="341"/>
      <c r="DT173" s="128"/>
      <c r="DU173" s="5"/>
      <c r="DV173" s="5"/>
      <c r="DW173" s="5"/>
      <c r="DX173" s="5"/>
      <c r="DY173" s="5"/>
      <c r="DZ173" s="5"/>
      <c r="EA173" s="5"/>
      <c r="EB173" s="5"/>
      <c r="EC173" s="5"/>
      <c r="ED173" s="5"/>
      <c r="EE173" s="5"/>
      <c r="EF173" s="5"/>
      <c r="EG173" s="5"/>
      <c r="EH173" s="5"/>
      <c r="EI173" s="5"/>
      <c r="EJ173" s="5"/>
      <c r="EK173" s="5"/>
      <c r="EL173" s="5"/>
      <c r="EM173" s="5"/>
      <c r="EN173" s="5"/>
      <c r="EO173" s="145"/>
      <c r="EP173" s="397"/>
      <c r="EQ173" s="333"/>
    </row>
    <row r="174" spans="1:147" ht="15">
      <c r="A174" s="8" t="s">
        <v>33</v>
      </c>
      <c r="B174" s="8" t="s">
        <v>8</v>
      </c>
      <c r="C174" s="8">
        <v>1</v>
      </c>
      <c r="D174" s="199">
        <v>116</v>
      </c>
      <c r="E174" s="118" t="s">
        <v>183</v>
      </c>
      <c r="F174" s="118" t="s">
        <v>108</v>
      </c>
      <c r="G174" s="195" t="s">
        <v>355</v>
      </c>
      <c r="H174" s="309" t="s">
        <v>188</v>
      </c>
      <c r="I174" s="128"/>
      <c r="J174" s="5"/>
      <c r="K174" s="5"/>
      <c r="L174" s="5"/>
      <c r="M174" s="5"/>
      <c r="N174" s="5"/>
      <c r="O174" s="5"/>
      <c r="P174" s="5"/>
      <c r="Q174" s="5"/>
      <c r="R174" s="5"/>
      <c r="S174" s="57"/>
      <c r="T174" s="56"/>
      <c r="U174" s="56"/>
      <c r="V174" s="161"/>
      <c r="W174" s="51" t="s">
        <v>358</v>
      </c>
      <c r="X174" s="51">
        <v>537.46</v>
      </c>
      <c r="Y174" s="51">
        <v>538.61500000000001</v>
      </c>
      <c r="Z174" s="51">
        <f t="shared" si="74"/>
        <v>1.1549999999999727</v>
      </c>
      <c r="AA174" s="52">
        <v>100</v>
      </c>
      <c r="AB174" s="52">
        <f t="shared" si="75"/>
        <v>1.1549999999999727</v>
      </c>
      <c r="AC174" s="139">
        <f>AB174*AUXILIAR!$B$50</f>
        <v>3464999.999999918</v>
      </c>
      <c r="AD174" s="5"/>
      <c r="AE174" s="341"/>
      <c r="AF174" s="128"/>
      <c r="AG174" s="5"/>
      <c r="AH174" s="5"/>
      <c r="AI174" s="5"/>
      <c r="AJ174" s="5"/>
      <c r="AK174" s="5"/>
      <c r="AL174" s="5"/>
      <c r="AM174" s="5"/>
      <c r="AN174" s="5"/>
      <c r="AO174" s="5"/>
      <c r="AP174" s="5"/>
      <c r="AQ174" s="5"/>
      <c r="AR174" s="5"/>
      <c r="AS174" s="5"/>
      <c r="AT174" s="51" t="s">
        <v>324</v>
      </c>
      <c r="AU174" s="51">
        <v>703.13599999999997</v>
      </c>
      <c r="AV174" s="51">
        <v>704.31</v>
      </c>
      <c r="AW174" s="51">
        <f t="shared" si="82"/>
        <v>1.1739999999999782</v>
      </c>
      <c r="AX174" s="51">
        <v>100</v>
      </c>
      <c r="AY174" s="52">
        <f t="shared" si="78"/>
        <v>1.1739999999999782</v>
      </c>
      <c r="AZ174" s="139">
        <f>AY174*AUXILIAR!$B$53</f>
        <v>5869999.999999891</v>
      </c>
      <c r="BA174" s="128"/>
      <c r="BB174" s="333"/>
      <c r="BC174" s="128"/>
      <c r="BD174" s="5"/>
      <c r="BE174" s="5"/>
      <c r="BF174" s="5"/>
      <c r="BG174" s="5"/>
      <c r="BH174" s="5"/>
      <c r="BI174" s="5"/>
      <c r="BJ174" s="5"/>
      <c r="BK174" s="5"/>
      <c r="BL174" s="5"/>
      <c r="BM174" s="5"/>
      <c r="BN174" s="5"/>
      <c r="BO174" s="5"/>
      <c r="BP174" s="5"/>
      <c r="BQ174" s="51" t="s">
        <v>361</v>
      </c>
      <c r="BR174" s="51">
        <v>470.375</v>
      </c>
      <c r="BS174" s="51">
        <v>470.375</v>
      </c>
      <c r="BT174" s="51">
        <v>1</v>
      </c>
      <c r="BU174" s="51">
        <v>100</v>
      </c>
      <c r="BV174" s="52">
        <f t="shared" si="79"/>
        <v>1</v>
      </c>
      <c r="BW174" s="139">
        <f>BV174*AUXILIAR!$B$57</f>
        <v>20000000</v>
      </c>
      <c r="BX174" s="5"/>
      <c r="BY174" s="341"/>
      <c r="BZ174" s="128"/>
      <c r="CA174" s="5"/>
      <c r="CB174" s="5"/>
      <c r="CC174" s="5"/>
      <c r="CD174" s="5"/>
      <c r="CE174" s="5"/>
      <c r="CF174" s="5"/>
      <c r="CG174" s="5"/>
      <c r="CH174" s="5"/>
      <c r="CI174" s="5"/>
      <c r="CJ174" s="5"/>
      <c r="CK174" s="5"/>
      <c r="CL174" s="5"/>
      <c r="CM174" s="5"/>
      <c r="CN174" s="5"/>
      <c r="CO174" s="5"/>
      <c r="CP174" s="5"/>
      <c r="CQ174" s="5"/>
      <c r="CR174" s="5"/>
      <c r="CS174" s="5"/>
      <c r="CT174" s="5"/>
      <c r="CU174" s="5"/>
      <c r="CV174" s="341"/>
      <c r="CW174" s="128"/>
      <c r="CX174" s="5"/>
      <c r="CY174" s="5"/>
      <c r="CZ174" s="5"/>
      <c r="DA174" s="5"/>
      <c r="DB174" s="5"/>
      <c r="DC174" s="5"/>
      <c r="DD174" s="5"/>
      <c r="DE174" s="5"/>
      <c r="DF174" s="5"/>
      <c r="DG174" s="5"/>
      <c r="DH174" s="5"/>
      <c r="DI174" s="5"/>
      <c r="DJ174" s="5"/>
      <c r="DK174" s="51" t="s">
        <v>358</v>
      </c>
      <c r="DL174" s="51">
        <v>470.4</v>
      </c>
      <c r="DM174" s="51">
        <v>469.1</v>
      </c>
      <c r="DN174" s="51">
        <f t="shared" si="83"/>
        <v>1.2999999999999545</v>
      </c>
      <c r="DO174" s="51">
        <v>100</v>
      </c>
      <c r="DP174" s="52">
        <f t="shared" si="81"/>
        <v>1.2999999999999545</v>
      </c>
      <c r="DQ174" s="139">
        <f>DP174*AUXILIAR!$B$67</f>
        <v>2599999.9999999092</v>
      </c>
      <c r="DR174" s="5"/>
      <c r="DS174" s="341"/>
      <c r="DT174" s="128"/>
      <c r="DU174" s="5"/>
      <c r="DV174" s="5"/>
      <c r="DW174" s="5"/>
      <c r="DX174" s="5"/>
      <c r="DY174" s="5"/>
      <c r="DZ174" s="5"/>
      <c r="EA174" s="5"/>
      <c r="EB174" s="5"/>
      <c r="EC174" s="5"/>
      <c r="ED174" s="5"/>
      <c r="EE174" s="5"/>
      <c r="EF174" s="5"/>
      <c r="EG174" s="5"/>
      <c r="EH174" s="5"/>
      <c r="EI174" s="5"/>
      <c r="EJ174" s="5"/>
      <c r="EK174" s="5"/>
      <c r="EL174" s="5"/>
      <c r="EM174" s="5"/>
      <c r="EN174" s="5"/>
      <c r="EO174" s="145"/>
      <c r="EP174" s="397"/>
      <c r="EQ174" s="333"/>
    </row>
    <row r="175" spans="1:147" ht="15">
      <c r="A175" s="8" t="s">
        <v>33</v>
      </c>
      <c r="B175" s="8" t="s">
        <v>8</v>
      </c>
      <c r="C175" s="8">
        <v>1</v>
      </c>
      <c r="D175" s="199">
        <v>116</v>
      </c>
      <c r="E175" s="118" t="s">
        <v>183</v>
      </c>
      <c r="F175" s="118" t="s">
        <v>108</v>
      </c>
      <c r="G175" s="195" t="s">
        <v>355</v>
      </c>
      <c r="H175" s="309" t="s">
        <v>188</v>
      </c>
      <c r="I175" s="128"/>
      <c r="J175" s="5"/>
      <c r="K175" s="5"/>
      <c r="L175" s="5"/>
      <c r="M175" s="5"/>
      <c r="N175" s="5"/>
      <c r="O175" s="5"/>
      <c r="P175" s="5"/>
      <c r="Q175" s="5"/>
      <c r="R175" s="5"/>
      <c r="S175" s="57"/>
      <c r="T175" s="56"/>
      <c r="U175" s="56"/>
      <c r="V175" s="161"/>
      <c r="W175" s="51" t="s">
        <v>358</v>
      </c>
      <c r="X175" s="51">
        <v>650.64499999999998</v>
      </c>
      <c r="Y175" s="51">
        <v>652.5</v>
      </c>
      <c r="Z175" s="51">
        <f t="shared" si="74"/>
        <v>1.8550000000000182</v>
      </c>
      <c r="AA175" s="52">
        <v>100</v>
      </c>
      <c r="AB175" s="52">
        <f t="shared" si="75"/>
        <v>1.8550000000000182</v>
      </c>
      <c r="AC175" s="139">
        <f>AB175*AUXILIAR!$B$50</f>
        <v>5565000.0000000549</v>
      </c>
      <c r="AD175" s="5"/>
      <c r="AE175" s="341"/>
      <c r="AF175" s="128"/>
      <c r="AG175" s="5"/>
      <c r="AH175" s="5"/>
      <c r="AI175" s="5"/>
      <c r="AJ175" s="5"/>
      <c r="AK175" s="5"/>
      <c r="AL175" s="5"/>
      <c r="AM175" s="5"/>
      <c r="AN175" s="5"/>
      <c r="AO175" s="5"/>
      <c r="AP175" s="5"/>
      <c r="AQ175" s="5"/>
      <c r="AR175" s="5"/>
      <c r="AS175" s="5"/>
      <c r="AT175" s="51" t="s">
        <v>324</v>
      </c>
      <c r="AU175" s="51">
        <v>704.31</v>
      </c>
      <c r="AV175" s="51">
        <v>737.25699999999995</v>
      </c>
      <c r="AW175" s="51">
        <f t="shared" si="82"/>
        <v>32.947000000000003</v>
      </c>
      <c r="AX175" s="51">
        <v>100</v>
      </c>
      <c r="AY175" s="52">
        <f t="shared" si="78"/>
        <v>32.947000000000003</v>
      </c>
      <c r="AZ175" s="139">
        <f>AY175*AUXILIAR!$B$53</f>
        <v>164735000</v>
      </c>
      <c r="BA175" s="128"/>
      <c r="BB175" s="333"/>
      <c r="BC175" s="128"/>
      <c r="BD175" s="5"/>
      <c r="BE175" s="5"/>
      <c r="BF175" s="5"/>
      <c r="BG175" s="5"/>
      <c r="BH175" s="5"/>
      <c r="BI175" s="5"/>
      <c r="BJ175" s="5"/>
      <c r="BK175" s="5"/>
      <c r="BL175" s="5"/>
      <c r="BM175" s="5"/>
      <c r="BN175" s="5"/>
      <c r="BO175" s="5"/>
      <c r="BP175" s="5"/>
      <c r="BQ175" s="51" t="s">
        <v>361</v>
      </c>
      <c r="BR175" s="51">
        <v>607.44399999999996</v>
      </c>
      <c r="BS175" s="51">
        <v>607.44399999999996</v>
      </c>
      <c r="BT175" s="51">
        <v>1</v>
      </c>
      <c r="BU175" s="51">
        <v>100</v>
      </c>
      <c r="BV175" s="52">
        <f t="shared" si="79"/>
        <v>1</v>
      </c>
      <c r="BW175" s="139">
        <f>BV175*AUXILIAR!$B$57</f>
        <v>20000000</v>
      </c>
      <c r="BX175" s="5"/>
      <c r="BY175" s="341"/>
      <c r="BZ175" s="128"/>
      <c r="CA175" s="5"/>
      <c r="CB175" s="5"/>
      <c r="CC175" s="5"/>
      <c r="CD175" s="5"/>
      <c r="CE175" s="5"/>
      <c r="CF175" s="5"/>
      <c r="CG175" s="5"/>
      <c r="CH175" s="5"/>
      <c r="CI175" s="5"/>
      <c r="CJ175" s="5"/>
      <c r="CK175" s="5"/>
      <c r="CL175" s="5"/>
      <c r="CM175" s="5"/>
      <c r="CN175" s="5"/>
      <c r="CO175" s="5"/>
      <c r="CP175" s="5"/>
      <c r="CQ175" s="5"/>
      <c r="CR175" s="5"/>
      <c r="CS175" s="5"/>
      <c r="CT175" s="5"/>
      <c r="CU175" s="5"/>
      <c r="CV175" s="341"/>
      <c r="CW175" s="128"/>
      <c r="CX175" s="5"/>
      <c r="CY175" s="5"/>
      <c r="CZ175" s="5"/>
      <c r="DA175" s="5"/>
      <c r="DB175" s="5"/>
      <c r="DC175" s="5"/>
      <c r="DD175" s="5"/>
      <c r="DE175" s="5"/>
      <c r="DF175" s="5"/>
      <c r="DG175" s="5"/>
      <c r="DH175" s="5"/>
      <c r="DI175" s="5"/>
      <c r="DJ175" s="5"/>
      <c r="DK175" s="51" t="s">
        <v>359</v>
      </c>
      <c r="DL175" s="51">
        <v>470.4</v>
      </c>
      <c r="DM175" s="51">
        <v>471.6</v>
      </c>
      <c r="DN175" s="51">
        <f t="shared" si="80"/>
        <v>1.2000000000000455</v>
      </c>
      <c r="DO175" s="51">
        <v>100</v>
      </c>
      <c r="DP175" s="52">
        <f t="shared" si="81"/>
        <v>1.2000000000000455</v>
      </c>
      <c r="DQ175" s="139">
        <f>DP175*AUXILIAR!$B$67</f>
        <v>2400000.0000000908</v>
      </c>
      <c r="DR175" s="5"/>
      <c r="DS175" s="341"/>
      <c r="DT175" s="128"/>
      <c r="DU175" s="5"/>
      <c r="DV175" s="5"/>
      <c r="DW175" s="5"/>
      <c r="DX175" s="5"/>
      <c r="DY175" s="5"/>
      <c r="DZ175" s="5"/>
      <c r="EA175" s="5"/>
      <c r="EB175" s="5"/>
      <c r="EC175" s="5"/>
      <c r="ED175" s="5"/>
      <c r="EE175" s="5"/>
      <c r="EF175" s="5"/>
      <c r="EG175" s="5"/>
      <c r="EH175" s="5"/>
      <c r="EI175" s="5"/>
      <c r="EJ175" s="5"/>
      <c r="EK175" s="5"/>
      <c r="EL175" s="5"/>
      <c r="EM175" s="5"/>
      <c r="EN175" s="5"/>
      <c r="EO175" s="145"/>
      <c r="EP175" s="397"/>
      <c r="EQ175" s="333"/>
    </row>
    <row r="176" spans="1:147" ht="15">
      <c r="A176" s="8" t="s">
        <v>33</v>
      </c>
      <c r="B176" s="8" t="s">
        <v>8</v>
      </c>
      <c r="C176" s="8">
        <v>1</v>
      </c>
      <c r="D176" s="199">
        <v>116</v>
      </c>
      <c r="E176" s="118" t="s">
        <v>183</v>
      </c>
      <c r="F176" s="118" t="s">
        <v>108</v>
      </c>
      <c r="G176" s="195" t="s">
        <v>355</v>
      </c>
      <c r="H176" s="309" t="s">
        <v>188</v>
      </c>
      <c r="I176" s="128"/>
      <c r="J176" s="5"/>
      <c r="K176" s="5"/>
      <c r="L176" s="5"/>
      <c r="M176" s="5"/>
      <c r="N176" s="5"/>
      <c r="O176" s="5"/>
      <c r="P176" s="5"/>
      <c r="Q176" s="5"/>
      <c r="R176" s="5"/>
      <c r="S176" s="5"/>
      <c r="T176" s="5"/>
      <c r="U176" s="5"/>
      <c r="V176" s="5"/>
      <c r="W176" s="51" t="s">
        <v>359</v>
      </c>
      <c r="X176" s="51">
        <v>650.96</v>
      </c>
      <c r="Y176" s="51">
        <v>652.20500000000004</v>
      </c>
      <c r="Z176" s="51">
        <f t="shared" si="74"/>
        <v>1.2450000000000045</v>
      </c>
      <c r="AA176" s="52">
        <v>100</v>
      </c>
      <c r="AB176" s="52">
        <f t="shared" si="75"/>
        <v>1.2450000000000045</v>
      </c>
      <c r="AC176" s="139">
        <f>AB176*AUXILIAR!$B$50</f>
        <v>3735000.0000000135</v>
      </c>
      <c r="AD176" s="5"/>
      <c r="AE176" s="341"/>
      <c r="AF176" s="128"/>
      <c r="AG176" s="5"/>
      <c r="AH176" s="5"/>
      <c r="AI176" s="5"/>
      <c r="AJ176" s="5"/>
      <c r="AK176" s="5"/>
      <c r="AL176" s="5"/>
      <c r="AM176" s="5"/>
      <c r="AN176" s="5"/>
      <c r="AO176" s="5"/>
      <c r="AP176" s="5"/>
      <c r="AQ176" s="5"/>
      <c r="AR176" s="5"/>
      <c r="AS176" s="5"/>
      <c r="AT176" s="51" t="s">
        <v>324</v>
      </c>
      <c r="AU176" s="51">
        <v>737.25699999999995</v>
      </c>
      <c r="AV176" s="51">
        <v>745.45699999999999</v>
      </c>
      <c r="AW176" s="51">
        <f t="shared" si="82"/>
        <v>8.2000000000000455</v>
      </c>
      <c r="AX176" s="51">
        <v>100</v>
      </c>
      <c r="AY176" s="52">
        <f t="shared" si="78"/>
        <v>8.2000000000000455</v>
      </c>
      <c r="AZ176" s="139">
        <f>AY176*AUXILIAR!$B$53</f>
        <v>41000000.000000231</v>
      </c>
      <c r="BA176" s="128"/>
      <c r="BB176" s="333"/>
      <c r="BC176" s="128"/>
      <c r="BD176" s="5"/>
      <c r="BE176" s="5"/>
      <c r="BF176" s="5"/>
      <c r="BG176" s="5"/>
      <c r="BH176" s="5"/>
      <c r="BI176" s="5"/>
      <c r="BJ176" s="5"/>
      <c r="BK176" s="5"/>
      <c r="BL176" s="5"/>
      <c r="BM176" s="5"/>
      <c r="BN176" s="5"/>
      <c r="BO176" s="5"/>
      <c r="BP176" s="5"/>
      <c r="BQ176" s="51" t="s">
        <v>361</v>
      </c>
      <c r="BR176" s="51">
        <v>815</v>
      </c>
      <c r="BS176" s="51">
        <v>815</v>
      </c>
      <c r="BT176" s="51">
        <v>1</v>
      </c>
      <c r="BU176" s="51">
        <v>100</v>
      </c>
      <c r="BV176" s="52">
        <f t="shared" si="79"/>
        <v>1</v>
      </c>
      <c r="BW176" s="139">
        <f>BV176*AUXILIAR!$B$57</f>
        <v>20000000</v>
      </c>
      <c r="BX176" s="5"/>
      <c r="BY176" s="341"/>
      <c r="BZ176" s="128"/>
      <c r="CA176" s="5"/>
      <c r="CB176" s="5"/>
      <c r="CC176" s="5"/>
      <c r="CD176" s="5"/>
      <c r="CE176" s="5"/>
      <c r="CF176" s="5"/>
      <c r="CG176" s="5"/>
      <c r="CH176" s="5"/>
      <c r="CI176" s="5"/>
      <c r="CJ176" s="5"/>
      <c r="CK176" s="5"/>
      <c r="CL176" s="5"/>
      <c r="CM176" s="5"/>
      <c r="CN176" s="5"/>
      <c r="CO176" s="5"/>
      <c r="CP176" s="5"/>
      <c r="CQ176" s="5"/>
      <c r="CR176" s="5"/>
      <c r="CS176" s="5"/>
      <c r="CT176" s="5"/>
      <c r="CU176" s="5"/>
      <c r="CV176" s="341"/>
      <c r="CW176" s="128"/>
      <c r="CX176" s="5"/>
      <c r="CY176" s="5"/>
      <c r="CZ176" s="5"/>
      <c r="DA176" s="5"/>
      <c r="DB176" s="5"/>
      <c r="DC176" s="5"/>
      <c r="DD176" s="5"/>
      <c r="DE176" s="5"/>
      <c r="DF176" s="5"/>
      <c r="DG176" s="5"/>
      <c r="DH176" s="5"/>
      <c r="DI176" s="5"/>
      <c r="DJ176" s="5"/>
      <c r="DK176" s="51" t="s">
        <v>358</v>
      </c>
      <c r="DL176" s="51">
        <v>473.4</v>
      </c>
      <c r="DM176" s="51">
        <v>472.2</v>
      </c>
      <c r="DN176" s="51">
        <f>-(DM176-DL176)</f>
        <v>1.1999999999999886</v>
      </c>
      <c r="DO176" s="51">
        <v>100</v>
      </c>
      <c r="DP176" s="52">
        <f t="shared" si="81"/>
        <v>1.1999999999999886</v>
      </c>
      <c r="DQ176" s="139">
        <f>DP176*AUXILIAR!$B$67</f>
        <v>2399999.9999999772</v>
      </c>
      <c r="DR176" s="5"/>
      <c r="DS176" s="341"/>
      <c r="DT176" s="128"/>
      <c r="DU176" s="5"/>
      <c r="DV176" s="5"/>
      <c r="DW176" s="5"/>
      <c r="DX176" s="5"/>
      <c r="DY176" s="5"/>
      <c r="DZ176" s="5"/>
      <c r="EA176" s="5"/>
      <c r="EB176" s="5"/>
      <c r="EC176" s="5"/>
      <c r="ED176" s="5"/>
      <c r="EE176" s="5"/>
      <c r="EF176" s="5"/>
      <c r="EG176" s="5"/>
      <c r="EH176" s="5"/>
      <c r="EI176" s="5"/>
      <c r="EJ176" s="5"/>
      <c r="EK176" s="5"/>
      <c r="EL176" s="5"/>
      <c r="EM176" s="5"/>
      <c r="EN176" s="5"/>
      <c r="EO176" s="145"/>
      <c r="EP176" s="397"/>
      <c r="EQ176" s="333"/>
    </row>
    <row r="177" spans="1:147" ht="15">
      <c r="A177" s="8" t="s">
        <v>33</v>
      </c>
      <c r="B177" s="8" t="s">
        <v>8</v>
      </c>
      <c r="C177" s="8">
        <v>1</v>
      </c>
      <c r="D177" s="199">
        <v>116</v>
      </c>
      <c r="E177" s="118" t="s">
        <v>183</v>
      </c>
      <c r="F177" s="118" t="s">
        <v>108</v>
      </c>
      <c r="G177" s="195" t="s">
        <v>355</v>
      </c>
      <c r="H177" s="309" t="s">
        <v>188</v>
      </c>
      <c r="I177" s="128"/>
      <c r="J177" s="5"/>
      <c r="K177" s="5"/>
      <c r="L177" s="5"/>
      <c r="M177" s="5"/>
      <c r="N177" s="5"/>
      <c r="O177" s="5"/>
      <c r="P177" s="5"/>
      <c r="Q177" s="5"/>
      <c r="R177" s="5"/>
      <c r="S177" s="5"/>
      <c r="T177" s="5"/>
      <c r="U177" s="5"/>
      <c r="V177" s="5"/>
      <c r="W177" s="51" t="s">
        <v>359</v>
      </c>
      <c r="X177" s="51">
        <v>672.95500000000004</v>
      </c>
      <c r="Y177" s="51">
        <v>673.29</v>
      </c>
      <c r="Z177" s="51">
        <f t="shared" si="74"/>
        <v>0.33499999999992269</v>
      </c>
      <c r="AA177" s="52">
        <v>100</v>
      </c>
      <c r="AB177" s="52">
        <f t="shared" si="75"/>
        <v>0.33499999999992269</v>
      </c>
      <c r="AC177" s="139">
        <f>AB177*AUXILIAR!$B$50</f>
        <v>1004999.9999997681</v>
      </c>
      <c r="AD177" s="5"/>
      <c r="AE177" s="341"/>
      <c r="AF177" s="128"/>
      <c r="AG177" s="5"/>
      <c r="AH177" s="5"/>
      <c r="AI177" s="5"/>
      <c r="AJ177" s="5"/>
      <c r="AK177" s="5"/>
      <c r="AL177" s="5"/>
      <c r="AM177" s="5"/>
      <c r="AN177" s="5"/>
      <c r="AO177" s="5"/>
      <c r="AP177" s="5"/>
      <c r="AQ177" s="5"/>
      <c r="AR177" s="5"/>
      <c r="AS177" s="5"/>
      <c r="AT177" s="51" t="s">
        <v>324</v>
      </c>
      <c r="AU177" s="51">
        <v>745.45699999999999</v>
      </c>
      <c r="AV177" s="51">
        <v>765.76</v>
      </c>
      <c r="AW177" s="51">
        <f t="shared" si="82"/>
        <v>20.302999999999997</v>
      </c>
      <c r="AX177" s="51">
        <v>100</v>
      </c>
      <c r="AY177" s="52">
        <f t="shared" si="78"/>
        <v>20.302999999999997</v>
      </c>
      <c r="AZ177" s="139">
        <f>AY177*AUXILIAR!$B$53</f>
        <v>101514999.99999999</v>
      </c>
      <c r="BA177" s="128"/>
      <c r="BB177" s="333"/>
      <c r="BC177" s="128"/>
      <c r="BD177" s="5"/>
      <c r="BE177" s="5"/>
      <c r="BF177" s="5"/>
      <c r="BG177" s="5"/>
      <c r="BH177" s="5"/>
      <c r="BI177" s="5"/>
      <c r="BJ177" s="5"/>
      <c r="BK177" s="5"/>
      <c r="BL177" s="5"/>
      <c r="BM177" s="5"/>
      <c r="BN177" s="5"/>
      <c r="BO177" s="5"/>
      <c r="BP177" s="5"/>
      <c r="BQ177" s="5"/>
      <c r="BR177" s="5"/>
      <c r="BS177" s="5"/>
      <c r="BT177" s="5"/>
      <c r="BU177" s="5"/>
      <c r="BV177" s="5"/>
      <c r="BW177" s="5"/>
      <c r="BX177" s="5"/>
      <c r="BY177" s="341"/>
      <c r="BZ177" s="128"/>
      <c r="CA177" s="5"/>
      <c r="CB177" s="5"/>
      <c r="CC177" s="5"/>
      <c r="CD177" s="5"/>
      <c r="CE177" s="5"/>
      <c r="CF177" s="5"/>
      <c r="CG177" s="5"/>
      <c r="CH177" s="5"/>
      <c r="CI177" s="5"/>
      <c r="CJ177" s="5"/>
      <c r="CK177" s="5"/>
      <c r="CL177" s="5"/>
      <c r="CM177" s="5"/>
      <c r="CN177" s="5"/>
      <c r="CO177" s="5"/>
      <c r="CP177" s="5"/>
      <c r="CQ177" s="5"/>
      <c r="CR177" s="5"/>
      <c r="CS177" s="5"/>
      <c r="CT177" s="5"/>
      <c r="CU177" s="5"/>
      <c r="CV177" s="341"/>
      <c r="CW177" s="128"/>
      <c r="CX177" s="5"/>
      <c r="CY177" s="5"/>
      <c r="CZ177" s="5"/>
      <c r="DA177" s="5"/>
      <c r="DB177" s="5"/>
      <c r="DC177" s="5"/>
      <c r="DD177" s="5"/>
      <c r="DE177" s="5"/>
      <c r="DF177" s="5"/>
      <c r="DG177" s="5"/>
      <c r="DH177" s="5"/>
      <c r="DI177" s="5"/>
      <c r="DJ177" s="5"/>
      <c r="DK177" s="51" t="s">
        <v>359</v>
      </c>
      <c r="DL177" s="51">
        <v>475.7</v>
      </c>
      <c r="DM177" s="51">
        <v>476.9</v>
      </c>
      <c r="DN177" s="51">
        <f t="shared" si="80"/>
        <v>1.1999999999999886</v>
      </c>
      <c r="DO177" s="51">
        <v>100</v>
      </c>
      <c r="DP177" s="52">
        <f t="shared" si="81"/>
        <v>1.1999999999999886</v>
      </c>
      <c r="DQ177" s="139">
        <f>DP177*AUXILIAR!$B$67</f>
        <v>2399999.9999999772</v>
      </c>
      <c r="DR177" s="5"/>
      <c r="DS177" s="341"/>
      <c r="DT177" s="128"/>
      <c r="DU177" s="5"/>
      <c r="DV177" s="5"/>
      <c r="DW177" s="5"/>
      <c r="DX177" s="5"/>
      <c r="DY177" s="5"/>
      <c r="DZ177" s="5"/>
      <c r="EA177" s="5"/>
      <c r="EB177" s="5"/>
      <c r="EC177" s="5"/>
      <c r="ED177" s="5"/>
      <c r="EE177" s="5"/>
      <c r="EF177" s="5"/>
      <c r="EG177" s="5"/>
      <c r="EH177" s="5"/>
      <c r="EI177" s="5"/>
      <c r="EJ177" s="5"/>
      <c r="EK177" s="5"/>
      <c r="EL177" s="5"/>
      <c r="EM177" s="5"/>
      <c r="EN177" s="5"/>
      <c r="EO177" s="145"/>
      <c r="EP177" s="397"/>
      <c r="EQ177" s="333"/>
    </row>
    <row r="178" spans="1:147" ht="15">
      <c r="A178" s="8" t="s">
        <v>33</v>
      </c>
      <c r="B178" s="8" t="s">
        <v>8</v>
      </c>
      <c r="C178" s="8">
        <v>1</v>
      </c>
      <c r="D178" s="199">
        <v>116</v>
      </c>
      <c r="E178" s="118" t="s">
        <v>183</v>
      </c>
      <c r="F178" s="118" t="s">
        <v>108</v>
      </c>
      <c r="G178" s="195" t="s">
        <v>355</v>
      </c>
      <c r="H178" s="309" t="s">
        <v>188</v>
      </c>
      <c r="I178" s="128"/>
      <c r="J178" s="5"/>
      <c r="K178" s="5"/>
      <c r="L178" s="5"/>
      <c r="M178" s="5"/>
      <c r="N178" s="5"/>
      <c r="O178" s="5"/>
      <c r="P178" s="5"/>
      <c r="Q178" s="5"/>
      <c r="R178" s="5"/>
      <c r="S178" s="5"/>
      <c r="T178" s="5"/>
      <c r="U178" s="5"/>
      <c r="V178" s="5"/>
      <c r="W178" s="51" t="s">
        <v>359</v>
      </c>
      <c r="X178" s="51">
        <v>766.4</v>
      </c>
      <c r="Y178" s="51">
        <v>767</v>
      </c>
      <c r="Z178" s="51">
        <f t="shared" si="74"/>
        <v>0.60000000000002274</v>
      </c>
      <c r="AA178" s="52">
        <v>100</v>
      </c>
      <c r="AB178" s="52">
        <f t="shared" si="75"/>
        <v>0.60000000000002274</v>
      </c>
      <c r="AC178" s="139">
        <f>AB178*AUXILIAR!$B$50</f>
        <v>1800000.0000000682</v>
      </c>
      <c r="AD178" s="5"/>
      <c r="AE178" s="341"/>
      <c r="AF178" s="128"/>
      <c r="AG178" s="5"/>
      <c r="AH178" s="5"/>
      <c r="AI178" s="5"/>
      <c r="AJ178" s="5"/>
      <c r="AK178" s="5"/>
      <c r="AL178" s="5"/>
      <c r="AM178" s="5"/>
      <c r="AN178" s="5"/>
      <c r="AO178" s="5"/>
      <c r="AP178" s="5"/>
      <c r="AQ178" s="5"/>
      <c r="AR178" s="5"/>
      <c r="AS178" s="5"/>
      <c r="AT178" s="51" t="s">
        <v>324</v>
      </c>
      <c r="AU178" s="51">
        <v>765.76</v>
      </c>
      <c r="AV178" s="51">
        <v>773</v>
      </c>
      <c r="AW178" s="51">
        <f t="shared" si="82"/>
        <v>7.2400000000000091</v>
      </c>
      <c r="AX178" s="51">
        <v>100</v>
      </c>
      <c r="AY178" s="52">
        <f t="shared" si="78"/>
        <v>7.2400000000000091</v>
      </c>
      <c r="AZ178" s="139">
        <f>AY178*AUXILIAR!$B$53</f>
        <v>36200000.000000045</v>
      </c>
      <c r="BA178" s="128"/>
      <c r="BB178" s="333"/>
      <c r="BC178" s="128"/>
      <c r="BD178" s="5"/>
      <c r="BE178" s="5"/>
      <c r="BF178" s="5"/>
      <c r="BG178" s="5"/>
      <c r="BH178" s="5"/>
      <c r="BI178" s="5"/>
      <c r="BJ178" s="5"/>
      <c r="BK178" s="5"/>
      <c r="BL178" s="5"/>
      <c r="BM178" s="5"/>
      <c r="BN178" s="5"/>
      <c r="BO178" s="5"/>
      <c r="BP178" s="5"/>
      <c r="BQ178" s="5"/>
      <c r="BR178" s="5"/>
      <c r="BS178" s="5"/>
      <c r="BT178" s="5"/>
      <c r="BU178" s="5"/>
      <c r="BV178" s="5"/>
      <c r="BW178" s="5"/>
      <c r="BX178" s="5"/>
      <c r="BY178" s="341"/>
      <c r="BZ178" s="128"/>
      <c r="CA178" s="5"/>
      <c r="CB178" s="5"/>
      <c r="CC178" s="5"/>
      <c r="CD178" s="5"/>
      <c r="CE178" s="5"/>
      <c r="CF178" s="5"/>
      <c r="CG178" s="5"/>
      <c r="CH178" s="5"/>
      <c r="CI178" s="5"/>
      <c r="CJ178" s="5"/>
      <c r="CK178" s="5"/>
      <c r="CL178" s="5"/>
      <c r="CM178" s="5"/>
      <c r="CN178" s="5"/>
      <c r="CO178" s="5"/>
      <c r="CP178" s="5"/>
      <c r="CQ178" s="5"/>
      <c r="CR178" s="5"/>
      <c r="CS178" s="5"/>
      <c r="CT178" s="5"/>
      <c r="CU178" s="5"/>
      <c r="CV178" s="341"/>
      <c r="CW178" s="128"/>
      <c r="CX178" s="5"/>
      <c r="CY178" s="5"/>
      <c r="CZ178" s="5"/>
      <c r="DA178" s="5"/>
      <c r="DB178" s="5"/>
      <c r="DC178" s="5"/>
      <c r="DD178" s="5"/>
      <c r="DE178" s="5"/>
      <c r="DF178" s="5"/>
      <c r="DG178" s="5"/>
      <c r="DH178" s="5"/>
      <c r="DI178" s="5"/>
      <c r="DJ178" s="5"/>
      <c r="DK178" s="51" t="s">
        <v>358</v>
      </c>
      <c r="DL178" s="51">
        <v>476.815</v>
      </c>
      <c r="DM178" s="51">
        <v>476.5</v>
      </c>
      <c r="DN178" s="51">
        <f>-(DM178-DL178)</f>
        <v>0.31499999999999773</v>
      </c>
      <c r="DO178" s="51">
        <v>100</v>
      </c>
      <c r="DP178" s="52">
        <f t="shared" si="81"/>
        <v>0.31499999999999773</v>
      </c>
      <c r="DQ178" s="139">
        <f>DP178*AUXILIAR!$B$67</f>
        <v>629999.99999999546</v>
      </c>
      <c r="DR178" s="5"/>
      <c r="DS178" s="341"/>
      <c r="DT178" s="128"/>
      <c r="DU178" s="5"/>
      <c r="DV178" s="5"/>
      <c r="DW178" s="5"/>
      <c r="DX178" s="5"/>
      <c r="DY178" s="5"/>
      <c r="DZ178" s="5"/>
      <c r="EA178" s="5"/>
      <c r="EB178" s="5"/>
      <c r="EC178" s="5"/>
      <c r="ED178" s="5"/>
      <c r="EE178" s="5"/>
      <c r="EF178" s="5"/>
      <c r="EG178" s="5"/>
      <c r="EH178" s="5"/>
      <c r="EI178" s="5"/>
      <c r="EJ178" s="5"/>
      <c r="EK178" s="5"/>
      <c r="EL178" s="5"/>
      <c r="EM178" s="5"/>
      <c r="EN178" s="5"/>
      <c r="EO178" s="145"/>
      <c r="EP178" s="397"/>
      <c r="EQ178" s="333"/>
    </row>
    <row r="179" spans="1:147" ht="15">
      <c r="A179" s="8" t="s">
        <v>33</v>
      </c>
      <c r="B179" s="8" t="s">
        <v>8</v>
      </c>
      <c r="C179" s="8">
        <v>1</v>
      </c>
      <c r="D179" s="199">
        <v>116</v>
      </c>
      <c r="E179" s="118" t="s">
        <v>183</v>
      </c>
      <c r="F179" s="118" t="s">
        <v>108</v>
      </c>
      <c r="G179" s="195" t="s">
        <v>355</v>
      </c>
      <c r="H179" s="309" t="s">
        <v>188</v>
      </c>
      <c r="I179" s="128"/>
      <c r="J179" s="5"/>
      <c r="K179" s="5"/>
      <c r="L179" s="5"/>
      <c r="M179" s="5"/>
      <c r="N179" s="5"/>
      <c r="O179" s="5"/>
      <c r="P179" s="5"/>
      <c r="Q179" s="5"/>
      <c r="R179" s="5"/>
      <c r="S179" s="5"/>
      <c r="T179" s="5"/>
      <c r="U179" s="5"/>
      <c r="V179" s="5"/>
      <c r="W179" s="51" t="s">
        <v>358</v>
      </c>
      <c r="X179" s="51">
        <v>767.91</v>
      </c>
      <c r="Y179" s="51">
        <v>769.46500000000003</v>
      </c>
      <c r="Z179" s="51">
        <f t="shared" si="74"/>
        <v>1.5550000000000637</v>
      </c>
      <c r="AA179" s="52">
        <v>100</v>
      </c>
      <c r="AB179" s="52">
        <f t="shared" si="75"/>
        <v>1.5550000000000637</v>
      </c>
      <c r="AC179" s="139">
        <f>AB179*AUXILIAR!$B$50</f>
        <v>4665000.0000001909</v>
      </c>
      <c r="AD179" s="5"/>
      <c r="AE179" s="341"/>
      <c r="AF179" s="128"/>
      <c r="AG179" s="5"/>
      <c r="AH179" s="5"/>
      <c r="AI179" s="5"/>
      <c r="AJ179" s="5"/>
      <c r="AK179" s="5"/>
      <c r="AL179" s="5"/>
      <c r="AM179" s="5"/>
      <c r="AN179" s="5"/>
      <c r="AO179" s="5"/>
      <c r="AP179" s="5"/>
      <c r="AQ179" s="5"/>
      <c r="AR179" s="5"/>
      <c r="AS179" s="5"/>
      <c r="AT179" s="51" t="s">
        <v>324</v>
      </c>
      <c r="AU179" s="51">
        <v>814.36400000000003</v>
      </c>
      <c r="AV179" s="51">
        <v>815.05</v>
      </c>
      <c r="AW179" s="51">
        <f t="shared" si="82"/>
        <v>0.68599999999992178</v>
      </c>
      <c r="AX179" s="51">
        <v>100</v>
      </c>
      <c r="AY179" s="52">
        <f t="shared" si="78"/>
        <v>0.68599999999992178</v>
      </c>
      <c r="AZ179" s="139">
        <f>AY179*AUXILIAR!$B$53</f>
        <v>3429999.9999996088</v>
      </c>
      <c r="BA179" s="128"/>
      <c r="BB179" s="333"/>
      <c r="BC179" s="128"/>
      <c r="BD179" s="5"/>
      <c r="BE179" s="5"/>
      <c r="BF179" s="5"/>
      <c r="BG179" s="5"/>
      <c r="BH179" s="5"/>
      <c r="BI179" s="5"/>
      <c r="BJ179" s="5"/>
      <c r="BK179" s="5"/>
      <c r="BL179" s="5"/>
      <c r="BM179" s="5"/>
      <c r="BN179" s="5"/>
      <c r="BO179" s="5"/>
      <c r="BP179" s="5"/>
      <c r="BQ179" s="5"/>
      <c r="BR179" s="5"/>
      <c r="BS179" s="5"/>
      <c r="BT179" s="5"/>
      <c r="BU179" s="5"/>
      <c r="BV179" s="5"/>
      <c r="BW179" s="5"/>
      <c r="BX179" s="5"/>
      <c r="BY179" s="341"/>
      <c r="BZ179" s="128"/>
      <c r="CA179" s="5"/>
      <c r="CB179" s="5"/>
      <c r="CC179" s="5"/>
      <c r="CD179" s="5"/>
      <c r="CE179" s="5"/>
      <c r="CF179" s="5"/>
      <c r="CG179" s="5"/>
      <c r="CH179" s="5"/>
      <c r="CI179" s="5"/>
      <c r="CJ179" s="5"/>
      <c r="CK179" s="5"/>
      <c r="CL179" s="5"/>
      <c r="CM179" s="5"/>
      <c r="CN179" s="5"/>
      <c r="CO179" s="5"/>
      <c r="CP179" s="5"/>
      <c r="CQ179" s="5"/>
      <c r="CR179" s="5"/>
      <c r="CS179" s="5"/>
      <c r="CT179" s="5"/>
      <c r="CU179" s="5"/>
      <c r="CV179" s="341"/>
      <c r="CW179" s="128"/>
      <c r="CX179" s="5"/>
      <c r="CY179" s="5"/>
      <c r="CZ179" s="5"/>
      <c r="DA179" s="5"/>
      <c r="DB179" s="5"/>
      <c r="DC179" s="5"/>
      <c r="DD179" s="5"/>
      <c r="DE179" s="5"/>
      <c r="DF179" s="5"/>
      <c r="DG179" s="5"/>
      <c r="DH179" s="5"/>
      <c r="DI179" s="5"/>
      <c r="DJ179" s="5"/>
      <c r="DK179" s="51" t="s">
        <v>359</v>
      </c>
      <c r="DL179" s="160">
        <v>481</v>
      </c>
      <c r="DM179" s="51">
        <v>482.2</v>
      </c>
      <c r="DN179" s="51">
        <f t="shared" si="80"/>
        <v>1.1999999999999886</v>
      </c>
      <c r="DO179" s="51">
        <v>100</v>
      </c>
      <c r="DP179" s="52">
        <f t="shared" si="81"/>
        <v>1.1999999999999886</v>
      </c>
      <c r="DQ179" s="139">
        <f>DP179*AUXILIAR!$B$67</f>
        <v>2399999.9999999772</v>
      </c>
      <c r="DR179" s="5"/>
      <c r="DS179" s="341"/>
      <c r="DT179" s="128"/>
      <c r="DU179" s="5"/>
      <c r="DV179" s="5"/>
      <c r="DW179" s="5"/>
      <c r="DX179" s="5"/>
      <c r="DY179" s="5"/>
      <c r="DZ179" s="5"/>
      <c r="EA179" s="5"/>
      <c r="EB179" s="5"/>
      <c r="EC179" s="5"/>
      <c r="ED179" s="5"/>
      <c r="EE179" s="5"/>
      <c r="EF179" s="5"/>
      <c r="EG179" s="5"/>
      <c r="EH179" s="5"/>
      <c r="EI179" s="5"/>
      <c r="EJ179" s="5"/>
      <c r="EK179" s="5"/>
      <c r="EL179" s="5"/>
      <c r="EM179" s="5"/>
      <c r="EN179" s="5"/>
      <c r="EO179" s="145"/>
      <c r="EP179" s="397"/>
      <c r="EQ179" s="333"/>
    </row>
    <row r="180" spans="1:147" ht="15">
      <c r="A180" s="8" t="s">
        <v>33</v>
      </c>
      <c r="B180" s="8" t="s">
        <v>8</v>
      </c>
      <c r="C180" s="8">
        <v>1</v>
      </c>
      <c r="D180" s="199">
        <v>116</v>
      </c>
      <c r="E180" s="118" t="s">
        <v>183</v>
      </c>
      <c r="F180" s="118" t="s">
        <v>108</v>
      </c>
      <c r="G180" s="195" t="s">
        <v>355</v>
      </c>
      <c r="H180" s="309" t="s">
        <v>188</v>
      </c>
      <c r="I180" s="128"/>
      <c r="J180" s="5"/>
      <c r="K180" s="5"/>
      <c r="L180" s="5"/>
      <c r="M180" s="5"/>
      <c r="N180" s="5"/>
      <c r="O180" s="5"/>
      <c r="P180" s="5"/>
      <c r="Q180" s="5"/>
      <c r="R180" s="5"/>
      <c r="S180" s="5"/>
      <c r="T180" s="5"/>
      <c r="U180" s="5"/>
      <c r="V180" s="5"/>
      <c r="W180" s="51" t="s">
        <v>359</v>
      </c>
      <c r="X180" s="51">
        <v>768.54</v>
      </c>
      <c r="Y180" s="51">
        <v>770.75</v>
      </c>
      <c r="Z180" s="51">
        <f t="shared" si="74"/>
        <v>2.2100000000000364</v>
      </c>
      <c r="AA180" s="52">
        <v>100</v>
      </c>
      <c r="AB180" s="52">
        <f t="shared" si="75"/>
        <v>2.2100000000000364</v>
      </c>
      <c r="AC180" s="139">
        <f>AB180*AUXILIAR!$B$50</f>
        <v>6630000.000000109</v>
      </c>
      <c r="AD180" s="5"/>
      <c r="AE180" s="341"/>
      <c r="AF180" s="128"/>
      <c r="AG180" s="5"/>
      <c r="AH180" s="5"/>
      <c r="AI180" s="5"/>
      <c r="AJ180" s="5"/>
      <c r="AK180" s="5"/>
      <c r="AL180" s="5"/>
      <c r="AM180" s="5"/>
      <c r="AN180" s="5"/>
      <c r="AO180" s="5"/>
      <c r="AP180" s="5"/>
      <c r="AQ180" s="5"/>
      <c r="AR180" s="5"/>
      <c r="AS180" s="5"/>
      <c r="AT180" s="51" t="s">
        <v>324</v>
      </c>
      <c r="AU180" s="51">
        <v>815.05</v>
      </c>
      <c r="AV180" s="51">
        <v>816.94399999999996</v>
      </c>
      <c r="AW180" s="51">
        <f t="shared" si="82"/>
        <v>1.8940000000000055</v>
      </c>
      <c r="AX180" s="51">
        <v>100</v>
      </c>
      <c r="AY180" s="52">
        <f t="shared" si="78"/>
        <v>1.8940000000000055</v>
      </c>
      <c r="AZ180" s="139">
        <f>AY180*AUXILIAR!$B$53</f>
        <v>9470000.0000000279</v>
      </c>
      <c r="BA180" s="128"/>
      <c r="BB180" s="333"/>
      <c r="BC180" s="128"/>
      <c r="BD180" s="5"/>
      <c r="BE180" s="5"/>
      <c r="BF180" s="5"/>
      <c r="BG180" s="5"/>
      <c r="BH180" s="5"/>
      <c r="BI180" s="5"/>
      <c r="BJ180" s="5"/>
      <c r="BK180" s="5"/>
      <c r="BL180" s="5"/>
      <c r="BM180" s="5"/>
      <c r="BN180" s="5"/>
      <c r="BO180" s="5"/>
      <c r="BP180" s="5"/>
      <c r="BQ180" s="5"/>
      <c r="BR180" s="5"/>
      <c r="BS180" s="5"/>
      <c r="BT180" s="5"/>
      <c r="BU180" s="5"/>
      <c r="BV180" s="5"/>
      <c r="BW180" s="5"/>
      <c r="BX180" s="5"/>
      <c r="BY180" s="341"/>
      <c r="BZ180" s="128"/>
      <c r="CA180" s="5"/>
      <c r="CB180" s="5"/>
      <c r="CC180" s="5"/>
      <c r="CD180" s="5"/>
      <c r="CE180" s="5"/>
      <c r="CF180" s="5"/>
      <c r="CG180" s="5"/>
      <c r="CH180" s="5"/>
      <c r="CI180" s="5"/>
      <c r="CJ180" s="5"/>
      <c r="CK180" s="5"/>
      <c r="CL180" s="5"/>
      <c r="CM180" s="5"/>
      <c r="CN180" s="5"/>
      <c r="CO180" s="5"/>
      <c r="CP180" s="5"/>
      <c r="CQ180" s="5"/>
      <c r="CR180" s="5"/>
      <c r="CS180" s="5"/>
      <c r="CT180" s="5"/>
      <c r="CU180" s="5"/>
      <c r="CV180" s="341"/>
      <c r="CW180" s="128"/>
      <c r="CX180" s="5"/>
      <c r="CY180" s="5"/>
      <c r="CZ180" s="5"/>
      <c r="DA180" s="5"/>
      <c r="DB180" s="5"/>
      <c r="DC180" s="5"/>
      <c r="DD180" s="5"/>
      <c r="DE180" s="5"/>
      <c r="DF180" s="5"/>
      <c r="DG180" s="5"/>
      <c r="DH180" s="5"/>
      <c r="DI180" s="5"/>
      <c r="DJ180" s="5"/>
      <c r="DK180" s="51" t="s">
        <v>358</v>
      </c>
      <c r="DL180" s="51">
        <v>482</v>
      </c>
      <c r="DM180" s="51">
        <v>480.8</v>
      </c>
      <c r="DN180" s="51">
        <f>-(DM180-DL180)</f>
        <v>1.1999999999999886</v>
      </c>
      <c r="DO180" s="51">
        <v>100</v>
      </c>
      <c r="DP180" s="52">
        <f t="shared" si="81"/>
        <v>1.1999999999999886</v>
      </c>
      <c r="DQ180" s="139">
        <f>DP180*AUXILIAR!$B$67</f>
        <v>2399999.9999999772</v>
      </c>
      <c r="DR180" s="5"/>
      <c r="DS180" s="341"/>
      <c r="DT180" s="128"/>
      <c r="DU180" s="5"/>
      <c r="DV180" s="5"/>
      <c r="DW180" s="5"/>
      <c r="DX180" s="5"/>
      <c r="DY180" s="5"/>
      <c r="DZ180" s="5"/>
      <c r="EA180" s="5"/>
      <c r="EB180" s="5"/>
      <c r="EC180" s="5"/>
      <c r="ED180" s="5"/>
      <c r="EE180" s="5"/>
      <c r="EF180" s="5"/>
      <c r="EG180" s="5"/>
      <c r="EH180" s="5"/>
      <c r="EI180" s="5"/>
      <c r="EJ180" s="5"/>
      <c r="EK180" s="5"/>
      <c r="EL180" s="5"/>
      <c r="EM180" s="5"/>
      <c r="EN180" s="5"/>
      <c r="EO180" s="145"/>
      <c r="EP180" s="397"/>
      <c r="EQ180" s="333"/>
    </row>
    <row r="181" spans="1:147" ht="15">
      <c r="A181" s="8" t="s">
        <v>33</v>
      </c>
      <c r="B181" s="8" t="s">
        <v>8</v>
      </c>
      <c r="C181" s="8">
        <v>1</v>
      </c>
      <c r="D181" s="199">
        <v>116</v>
      </c>
      <c r="E181" s="118" t="s">
        <v>183</v>
      </c>
      <c r="F181" s="118" t="s">
        <v>108</v>
      </c>
      <c r="G181" s="195" t="s">
        <v>355</v>
      </c>
      <c r="H181" s="309" t="s">
        <v>188</v>
      </c>
      <c r="I181" s="128"/>
      <c r="J181" s="5"/>
      <c r="K181" s="5"/>
      <c r="L181" s="5"/>
      <c r="M181" s="5"/>
      <c r="N181" s="5"/>
      <c r="O181" s="5"/>
      <c r="P181" s="5"/>
      <c r="Q181" s="5"/>
      <c r="R181" s="5"/>
      <c r="S181" s="5"/>
      <c r="T181" s="5"/>
      <c r="U181" s="5"/>
      <c r="V181" s="5"/>
      <c r="W181" s="5"/>
      <c r="X181" s="5"/>
      <c r="Y181" s="5"/>
      <c r="Z181" s="5"/>
      <c r="AA181" s="5"/>
      <c r="AB181" s="5"/>
      <c r="AC181" s="5"/>
      <c r="AD181" s="5"/>
      <c r="AE181" s="341"/>
      <c r="AF181" s="128"/>
      <c r="AG181" s="5"/>
      <c r="AH181" s="5"/>
      <c r="AI181" s="5"/>
      <c r="AJ181" s="5"/>
      <c r="AK181" s="5"/>
      <c r="AL181" s="5"/>
      <c r="AM181" s="5"/>
      <c r="AN181" s="5"/>
      <c r="AO181" s="5"/>
      <c r="AP181" s="5"/>
      <c r="AQ181" s="5"/>
      <c r="AR181" s="5"/>
      <c r="AS181" s="5"/>
      <c r="AT181" s="57"/>
      <c r="AU181" s="57"/>
      <c r="AV181" s="57"/>
      <c r="AW181" s="57"/>
      <c r="AX181" s="57"/>
      <c r="AY181" s="56"/>
      <c r="AZ181" s="161"/>
      <c r="BA181" s="128"/>
      <c r="BB181" s="333"/>
      <c r="BC181" s="128"/>
      <c r="BD181" s="5"/>
      <c r="BE181" s="5"/>
      <c r="BF181" s="5"/>
      <c r="BG181" s="5"/>
      <c r="BH181" s="5"/>
      <c r="BI181" s="5"/>
      <c r="BJ181" s="5"/>
      <c r="BK181" s="5"/>
      <c r="BL181" s="5"/>
      <c r="BM181" s="5"/>
      <c r="BN181" s="5"/>
      <c r="BO181" s="5"/>
      <c r="BP181" s="5"/>
      <c r="BQ181" s="5"/>
      <c r="BR181" s="5"/>
      <c r="BS181" s="5"/>
      <c r="BT181" s="5"/>
      <c r="BU181" s="5"/>
      <c r="BV181" s="5"/>
      <c r="BW181" s="5"/>
      <c r="BX181" s="5"/>
      <c r="BY181" s="341"/>
      <c r="BZ181" s="128"/>
      <c r="CA181" s="5"/>
      <c r="CB181" s="5"/>
      <c r="CC181" s="5"/>
      <c r="CD181" s="5"/>
      <c r="CE181" s="5"/>
      <c r="CF181" s="5"/>
      <c r="CG181" s="5"/>
      <c r="CH181" s="5"/>
      <c r="CI181" s="5"/>
      <c r="CJ181" s="5"/>
      <c r="CK181" s="5"/>
      <c r="CL181" s="5"/>
      <c r="CM181" s="5"/>
      <c r="CN181" s="5"/>
      <c r="CO181" s="5"/>
      <c r="CP181" s="5"/>
      <c r="CQ181" s="5"/>
      <c r="CR181" s="5"/>
      <c r="CS181" s="5"/>
      <c r="CT181" s="5"/>
      <c r="CU181" s="5"/>
      <c r="CV181" s="341"/>
      <c r="CW181" s="128"/>
      <c r="CX181" s="5"/>
      <c r="CY181" s="5"/>
      <c r="CZ181" s="5"/>
      <c r="DA181" s="5"/>
      <c r="DB181" s="5"/>
      <c r="DC181" s="5"/>
      <c r="DD181" s="5"/>
      <c r="DE181" s="5"/>
      <c r="DF181" s="5"/>
      <c r="DG181" s="5"/>
      <c r="DH181" s="5"/>
      <c r="DI181" s="5"/>
      <c r="DJ181" s="5"/>
      <c r="DK181" s="51" t="s">
        <v>358</v>
      </c>
      <c r="DL181" s="51">
        <v>486.29599999999999</v>
      </c>
      <c r="DM181" s="51">
        <v>485.1</v>
      </c>
      <c r="DN181" s="51">
        <f>-(DM181-DL181)</f>
        <v>1.1959999999999695</v>
      </c>
      <c r="DO181" s="51">
        <v>100</v>
      </c>
      <c r="DP181" s="52">
        <f t="shared" si="81"/>
        <v>1.1959999999999695</v>
      </c>
      <c r="DQ181" s="139">
        <f>DP181*AUXILIAR!$B$67</f>
        <v>2391999.999999939</v>
      </c>
      <c r="DR181" s="5"/>
      <c r="DS181" s="341"/>
      <c r="DT181" s="128"/>
      <c r="DU181" s="5"/>
      <c r="DV181" s="5"/>
      <c r="DW181" s="5"/>
      <c r="DX181" s="5"/>
      <c r="DY181" s="5"/>
      <c r="DZ181" s="5"/>
      <c r="EA181" s="5"/>
      <c r="EB181" s="5"/>
      <c r="EC181" s="5"/>
      <c r="ED181" s="5"/>
      <c r="EE181" s="5"/>
      <c r="EF181" s="5"/>
      <c r="EG181" s="5"/>
      <c r="EH181" s="5"/>
      <c r="EI181" s="5"/>
      <c r="EJ181" s="5"/>
      <c r="EK181" s="5"/>
      <c r="EL181" s="5"/>
      <c r="EM181" s="5"/>
      <c r="EN181" s="5"/>
      <c r="EO181" s="145"/>
      <c r="EP181" s="397"/>
      <c r="EQ181" s="333"/>
    </row>
    <row r="182" spans="1:147" ht="15">
      <c r="A182" s="8" t="s">
        <v>33</v>
      </c>
      <c r="B182" s="8" t="s">
        <v>8</v>
      </c>
      <c r="C182" s="8">
        <v>1</v>
      </c>
      <c r="D182" s="199">
        <v>116</v>
      </c>
      <c r="E182" s="118" t="s">
        <v>183</v>
      </c>
      <c r="F182" s="118" t="s">
        <v>108</v>
      </c>
      <c r="G182" s="195" t="s">
        <v>355</v>
      </c>
      <c r="H182" s="309" t="s">
        <v>188</v>
      </c>
      <c r="I182" s="128"/>
      <c r="J182" s="5"/>
      <c r="K182" s="5"/>
      <c r="L182" s="5"/>
      <c r="M182" s="5"/>
      <c r="N182" s="5"/>
      <c r="O182" s="5"/>
      <c r="P182" s="5"/>
      <c r="Q182" s="5"/>
      <c r="R182" s="5"/>
      <c r="S182" s="5"/>
      <c r="T182" s="5"/>
      <c r="U182" s="5"/>
      <c r="V182" s="5"/>
      <c r="W182" s="5"/>
      <c r="X182" s="5"/>
      <c r="Y182" s="5"/>
      <c r="Z182" s="5"/>
      <c r="AA182" s="5"/>
      <c r="AB182" s="5"/>
      <c r="AC182" s="5"/>
      <c r="AD182" s="5"/>
      <c r="AE182" s="341"/>
      <c r="AF182" s="128"/>
      <c r="AG182" s="5"/>
      <c r="AH182" s="5"/>
      <c r="AI182" s="5"/>
      <c r="AJ182" s="5"/>
      <c r="AK182" s="5"/>
      <c r="AL182" s="5"/>
      <c r="AM182" s="5"/>
      <c r="AN182" s="5"/>
      <c r="AO182" s="5"/>
      <c r="AP182" s="5"/>
      <c r="AQ182" s="5"/>
      <c r="AR182" s="5"/>
      <c r="AS182" s="5"/>
      <c r="AT182" s="57"/>
      <c r="AU182" s="57"/>
      <c r="AV182" s="57"/>
      <c r="AW182" s="57"/>
      <c r="AX182" s="57"/>
      <c r="AY182" s="56"/>
      <c r="AZ182" s="161"/>
      <c r="BA182" s="128"/>
      <c r="BB182" s="333"/>
      <c r="BC182" s="128"/>
      <c r="BD182" s="5"/>
      <c r="BE182" s="5"/>
      <c r="BF182" s="5"/>
      <c r="BG182" s="5"/>
      <c r="BH182" s="5"/>
      <c r="BI182" s="5"/>
      <c r="BJ182" s="5"/>
      <c r="BK182" s="5"/>
      <c r="BL182" s="5"/>
      <c r="BM182" s="5"/>
      <c r="BN182" s="5"/>
      <c r="BO182" s="5"/>
      <c r="BP182" s="5"/>
      <c r="BQ182" s="5"/>
      <c r="BR182" s="5"/>
      <c r="BS182" s="5"/>
      <c r="BT182" s="5"/>
      <c r="BU182" s="5"/>
      <c r="BV182" s="5"/>
      <c r="BW182" s="5"/>
      <c r="BX182" s="5"/>
      <c r="BY182" s="341"/>
      <c r="BZ182" s="128"/>
      <c r="CA182" s="5"/>
      <c r="CB182" s="5"/>
      <c r="CC182" s="5"/>
      <c r="CD182" s="5"/>
      <c r="CE182" s="5"/>
      <c r="CF182" s="5"/>
      <c r="CG182" s="5"/>
      <c r="CH182" s="5"/>
      <c r="CI182" s="5"/>
      <c r="CJ182" s="5"/>
      <c r="CK182" s="5"/>
      <c r="CL182" s="5"/>
      <c r="CM182" s="5"/>
      <c r="CN182" s="5"/>
      <c r="CO182" s="5"/>
      <c r="CP182" s="5"/>
      <c r="CQ182" s="5"/>
      <c r="CR182" s="5"/>
      <c r="CS182" s="5"/>
      <c r="CT182" s="5"/>
      <c r="CU182" s="5"/>
      <c r="CV182" s="341"/>
      <c r="CW182" s="128"/>
      <c r="CX182" s="5"/>
      <c r="CY182" s="5"/>
      <c r="CZ182" s="5"/>
      <c r="DA182" s="5"/>
      <c r="DB182" s="5"/>
      <c r="DC182" s="5"/>
      <c r="DD182" s="5"/>
      <c r="DE182" s="5"/>
      <c r="DF182" s="5"/>
      <c r="DG182" s="5"/>
      <c r="DH182" s="5"/>
      <c r="DI182" s="5"/>
      <c r="DJ182" s="5"/>
      <c r="DK182" s="51" t="s">
        <v>359</v>
      </c>
      <c r="DL182" s="51">
        <v>562.30499999999995</v>
      </c>
      <c r="DM182" s="51">
        <v>563.5</v>
      </c>
      <c r="DN182" s="51">
        <f t="shared" si="80"/>
        <v>1.19500000000005</v>
      </c>
      <c r="DO182" s="51">
        <v>100</v>
      </c>
      <c r="DP182" s="52">
        <f t="shared" si="81"/>
        <v>1.19500000000005</v>
      </c>
      <c r="DQ182" s="139">
        <f>DP182*AUXILIAR!$B$67</f>
        <v>2390000.0000001001</v>
      </c>
      <c r="DR182" s="5"/>
      <c r="DS182" s="341"/>
      <c r="DT182" s="128"/>
      <c r="DU182" s="5"/>
      <c r="DV182" s="5"/>
      <c r="DW182" s="5"/>
      <c r="DX182" s="5"/>
      <c r="DY182" s="5"/>
      <c r="DZ182" s="5"/>
      <c r="EA182" s="5"/>
      <c r="EB182" s="5"/>
      <c r="EC182" s="5"/>
      <c r="ED182" s="5"/>
      <c r="EE182" s="5"/>
      <c r="EF182" s="5"/>
      <c r="EG182" s="5"/>
      <c r="EH182" s="5"/>
      <c r="EI182" s="5"/>
      <c r="EJ182" s="5"/>
      <c r="EK182" s="5"/>
      <c r="EL182" s="5"/>
      <c r="EM182" s="5"/>
      <c r="EN182" s="5"/>
      <c r="EO182" s="145"/>
      <c r="EP182" s="397"/>
      <c r="EQ182" s="333"/>
    </row>
    <row r="183" spans="1:147" ht="15">
      <c r="A183" s="8" t="s">
        <v>33</v>
      </c>
      <c r="B183" s="8" t="s">
        <v>8</v>
      </c>
      <c r="C183" s="8">
        <v>1</v>
      </c>
      <c r="D183" s="199">
        <v>116</v>
      </c>
      <c r="E183" s="118" t="s">
        <v>183</v>
      </c>
      <c r="F183" s="118" t="s">
        <v>108</v>
      </c>
      <c r="G183" s="195" t="s">
        <v>355</v>
      </c>
      <c r="H183" s="309" t="s">
        <v>188</v>
      </c>
      <c r="I183" s="128"/>
      <c r="J183" s="5"/>
      <c r="K183" s="5"/>
      <c r="L183" s="5"/>
      <c r="M183" s="5"/>
      <c r="N183" s="5"/>
      <c r="O183" s="5"/>
      <c r="P183" s="5"/>
      <c r="Q183" s="5"/>
      <c r="R183" s="5"/>
      <c r="S183" s="5"/>
      <c r="T183" s="5"/>
      <c r="U183" s="5"/>
      <c r="V183" s="5"/>
      <c r="W183" s="5"/>
      <c r="X183" s="5"/>
      <c r="Y183" s="5"/>
      <c r="Z183" s="5"/>
      <c r="AA183" s="5"/>
      <c r="AB183" s="5"/>
      <c r="AC183" s="5"/>
      <c r="AD183" s="5"/>
      <c r="AE183" s="341"/>
      <c r="AF183" s="128"/>
      <c r="AG183" s="5"/>
      <c r="AH183" s="5"/>
      <c r="AI183" s="5"/>
      <c r="AJ183" s="5"/>
      <c r="AK183" s="5"/>
      <c r="AL183" s="5"/>
      <c r="AM183" s="5"/>
      <c r="AN183" s="5"/>
      <c r="AO183" s="5"/>
      <c r="AP183" s="5"/>
      <c r="AQ183" s="5"/>
      <c r="AR183" s="5"/>
      <c r="AS183" s="5"/>
      <c r="AT183" s="57"/>
      <c r="AU183" s="57"/>
      <c r="AV183" s="57"/>
      <c r="AW183" s="57"/>
      <c r="AX183" s="57"/>
      <c r="AY183" s="56"/>
      <c r="AZ183" s="161"/>
      <c r="BA183" s="128"/>
      <c r="BB183" s="333"/>
      <c r="BC183" s="128"/>
      <c r="BD183" s="5"/>
      <c r="BE183" s="5"/>
      <c r="BF183" s="5"/>
      <c r="BG183" s="5"/>
      <c r="BH183" s="5"/>
      <c r="BI183" s="5"/>
      <c r="BJ183" s="5"/>
      <c r="BK183" s="5"/>
      <c r="BL183" s="5"/>
      <c r="BM183" s="5"/>
      <c r="BN183" s="5"/>
      <c r="BO183" s="5"/>
      <c r="BP183" s="5"/>
      <c r="BQ183" s="5"/>
      <c r="BR183" s="5"/>
      <c r="BS183" s="5"/>
      <c r="BT183" s="5"/>
      <c r="BU183" s="5"/>
      <c r="BV183" s="5"/>
      <c r="BW183" s="5"/>
      <c r="BX183" s="5"/>
      <c r="BY183" s="341"/>
      <c r="BZ183" s="128"/>
      <c r="CA183" s="5"/>
      <c r="CB183" s="5"/>
      <c r="CC183" s="5"/>
      <c r="CD183" s="5"/>
      <c r="CE183" s="5"/>
      <c r="CF183" s="5"/>
      <c r="CG183" s="5"/>
      <c r="CH183" s="5"/>
      <c r="CI183" s="5"/>
      <c r="CJ183" s="5"/>
      <c r="CK183" s="5"/>
      <c r="CL183" s="5"/>
      <c r="CM183" s="5"/>
      <c r="CN183" s="5"/>
      <c r="CO183" s="5"/>
      <c r="CP183" s="5"/>
      <c r="CQ183" s="5"/>
      <c r="CR183" s="5"/>
      <c r="CS183" s="5"/>
      <c r="CT183" s="5"/>
      <c r="CU183" s="5"/>
      <c r="CV183" s="341"/>
      <c r="CW183" s="128"/>
      <c r="CX183" s="5"/>
      <c r="CY183" s="5"/>
      <c r="CZ183" s="5"/>
      <c r="DA183" s="5"/>
      <c r="DB183" s="5"/>
      <c r="DC183" s="5"/>
      <c r="DD183" s="5"/>
      <c r="DE183" s="5"/>
      <c r="DF183" s="5"/>
      <c r="DG183" s="5"/>
      <c r="DH183" s="5"/>
      <c r="DI183" s="5"/>
      <c r="DJ183" s="5"/>
      <c r="DK183" s="51" t="s">
        <v>358</v>
      </c>
      <c r="DL183" s="51">
        <v>567.4</v>
      </c>
      <c r="DM183" s="51">
        <v>563.5</v>
      </c>
      <c r="DN183" s="51">
        <f>-(DM183-DL183)</f>
        <v>3.8999999999999773</v>
      </c>
      <c r="DO183" s="51">
        <v>100</v>
      </c>
      <c r="DP183" s="52">
        <f t="shared" si="81"/>
        <v>3.8999999999999773</v>
      </c>
      <c r="DQ183" s="139">
        <f>DP183*AUXILIAR!$B$67</f>
        <v>7799999.9999999544</v>
      </c>
      <c r="DR183" s="5"/>
      <c r="DS183" s="341"/>
      <c r="DT183" s="128"/>
      <c r="DU183" s="5"/>
      <c r="DV183" s="5"/>
      <c r="DW183" s="5"/>
      <c r="DX183" s="5"/>
      <c r="DY183" s="5"/>
      <c r="DZ183" s="5"/>
      <c r="EA183" s="5"/>
      <c r="EB183" s="5"/>
      <c r="EC183" s="5"/>
      <c r="ED183" s="5"/>
      <c r="EE183" s="5"/>
      <c r="EF183" s="5"/>
      <c r="EG183" s="5"/>
      <c r="EH183" s="5"/>
      <c r="EI183" s="5"/>
      <c r="EJ183" s="5"/>
      <c r="EK183" s="5"/>
      <c r="EL183" s="5"/>
      <c r="EM183" s="5"/>
      <c r="EN183" s="5"/>
      <c r="EO183" s="145"/>
      <c r="EP183" s="397"/>
      <c r="EQ183" s="333"/>
    </row>
    <row r="184" spans="1:147" ht="15">
      <c r="A184" s="8" t="s">
        <v>33</v>
      </c>
      <c r="B184" s="8" t="s">
        <v>8</v>
      </c>
      <c r="C184" s="8">
        <v>1</v>
      </c>
      <c r="D184" s="199">
        <v>116</v>
      </c>
      <c r="E184" s="118" t="s">
        <v>183</v>
      </c>
      <c r="F184" s="118" t="s">
        <v>108</v>
      </c>
      <c r="G184" s="195" t="s">
        <v>355</v>
      </c>
      <c r="H184" s="309" t="s">
        <v>188</v>
      </c>
      <c r="I184" s="128"/>
      <c r="J184" s="5"/>
      <c r="K184" s="5"/>
      <c r="L184" s="5"/>
      <c r="M184" s="5"/>
      <c r="N184" s="5"/>
      <c r="O184" s="5"/>
      <c r="P184" s="5"/>
      <c r="Q184" s="5"/>
      <c r="R184" s="5"/>
      <c r="S184" s="5"/>
      <c r="T184" s="5"/>
      <c r="U184" s="5"/>
      <c r="V184" s="5"/>
      <c r="W184" s="5"/>
      <c r="X184" s="5"/>
      <c r="Y184" s="5"/>
      <c r="Z184" s="5"/>
      <c r="AA184" s="5"/>
      <c r="AB184" s="5"/>
      <c r="AC184" s="5"/>
      <c r="AD184" s="5"/>
      <c r="AE184" s="341"/>
      <c r="AF184" s="128"/>
      <c r="AG184" s="5"/>
      <c r="AH184" s="5"/>
      <c r="AI184" s="5"/>
      <c r="AJ184" s="5"/>
      <c r="AK184" s="5"/>
      <c r="AL184" s="5"/>
      <c r="AM184" s="5"/>
      <c r="AN184" s="5"/>
      <c r="AO184" s="5"/>
      <c r="AP184" s="5"/>
      <c r="AQ184" s="5"/>
      <c r="AR184" s="5"/>
      <c r="AS184" s="5"/>
      <c r="AT184" s="57"/>
      <c r="AU184" s="57"/>
      <c r="AV184" s="57"/>
      <c r="AW184" s="57"/>
      <c r="AX184" s="57"/>
      <c r="AY184" s="56"/>
      <c r="AZ184" s="161"/>
      <c r="BA184" s="128"/>
      <c r="BB184" s="333"/>
      <c r="BC184" s="128"/>
      <c r="BD184" s="5"/>
      <c r="BE184" s="5"/>
      <c r="BF184" s="5"/>
      <c r="BG184" s="5"/>
      <c r="BH184" s="5"/>
      <c r="BI184" s="5"/>
      <c r="BJ184" s="5"/>
      <c r="BK184" s="5"/>
      <c r="BL184" s="5"/>
      <c r="BM184" s="5"/>
      <c r="BN184" s="5"/>
      <c r="BO184" s="5"/>
      <c r="BP184" s="5"/>
      <c r="BQ184" s="5"/>
      <c r="BR184" s="5"/>
      <c r="BS184" s="5"/>
      <c r="BT184" s="5"/>
      <c r="BU184" s="5"/>
      <c r="BV184" s="5"/>
      <c r="BW184" s="5"/>
      <c r="BX184" s="5"/>
      <c r="BY184" s="341"/>
      <c r="BZ184" s="128"/>
      <c r="CA184" s="5"/>
      <c r="CB184" s="5"/>
      <c r="CC184" s="5"/>
      <c r="CD184" s="5"/>
      <c r="CE184" s="5"/>
      <c r="CF184" s="5"/>
      <c r="CG184" s="5"/>
      <c r="CH184" s="5"/>
      <c r="CI184" s="5"/>
      <c r="CJ184" s="5"/>
      <c r="CK184" s="5"/>
      <c r="CL184" s="5"/>
      <c r="CM184" s="5"/>
      <c r="CN184" s="5"/>
      <c r="CO184" s="5"/>
      <c r="CP184" s="5"/>
      <c r="CQ184" s="5"/>
      <c r="CR184" s="5"/>
      <c r="CS184" s="5"/>
      <c r="CT184" s="5"/>
      <c r="CU184" s="5"/>
      <c r="CV184" s="341"/>
      <c r="CW184" s="128"/>
      <c r="CX184" s="5"/>
      <c r="CY184" s="5"/>
      <c r="CZ184" s="5"/>
      <c r="DA184" s="5"/>
      <c r="DB184" s="5"/>
      <c r="DC184" s="5"/>
      <c r="DD184" s="5"/>
      <c r="DE184" s="5"/>
      <c r="DF184" s="5"/>
      <c r="DG184" s="5"/>
      <c r="DH184" s="5"/>
      <c r="DI184" s="5"/>
      <c r="DJ184" s="5"/>
      <c r="DK184" s="51" t="s">
        <v>359</v>
      </c>
      <c r="DL184" s="51">
        <v>567.5</v>
      </c>
      <c r="DM184" s="51">
        <v>568.70500000000004</v>
      </c>
      <c r="DN184" s="51">
        <f t="shared" si="80"/>
        <v>1.2050000000000409</v>
      </c>
      <c r="DO184" s="51">
        <v>100</v>
      </c>
      <c r="DP184" s="52">
        <f t="shared" si="81"/>
        <v>1.2050000000000409</v>
      </c>
      <c r="DQ184" s="139">
        <f>DP184*AUXILIAR!$B$67</f>
        <v>2410000.000000082</v>
      </c>
      <c r="DR184" s="5"/>
      <c r="DS184" s="341"/>
      <c r="DT184" s="128"/>
      <c r="DU184" s="5"/>
      <c r="DV184" s="5"/>
      <c r="DW184" s="5"/>
      <c r="DX184" s="5"/>
      <c r="DY184" s="5"/>
      <c r="DZ184" s="5"/>
      <c r="EA184" s="5"/>
      <c r="EB184" s="5"/>
      <c r="EC184" s="5"/>
      <c r="ED184" s="5"/>
      <c r="EE184" s="5"/>
      <c r="EF184" s="5"/>
      <c r="EG184" s="5"/>
      <c r="EH184" s="5"/>
      <c r="EI184" s="5"/>
      <c r="EJ184" s="5"/>
      <c r="EK184" s="5"/>
      <c r="EL184" s="5"/>
      <c r="EM184" s="5"/>
      <c r="EN184" s="5"/>
      <c r="EO184" s="145"/>
      <c r="EP184" s="397"/>
      <c r="EQ184" s="333"/>
    </row>
    <row r="185" spans="1:147" ht="15">
      <c r="A185" s="8" t="s">
        <v>33</v>
      </c>
      <c r="B185" s="8" t="s">
        <v>8</v>
      </c>
      <c r="C185" s="8">
        <v>1</v>
      </c>
      <c r="D185" s="199">
        <v>116</v>
      </c>
      <c r="E185" s="118" t="s">
        <v>183</v>
      </c>
      <c r="F185" s="118" t="s">
        <v>108</v>
      </c>
      <c r="G185" s="195" t="s">
        <v>355</v>
      </c>
      <c r="H185" s="309" t="s">
        <v>188</v>
      </c>
      <c r="I185" s="128"/>
      <c r="J185" s="5"/>
      <c r="K185" s="5"/>
      <c r="L185" s="5"/>
      <c r="M185" s="5"/>
      <c r="N185" s="5"/>
      <c r="O185" s="5"/>
      <c r="P185" s="5"/>
      <c r="Q185" s="5"/>
      <c r="R185" s="5"/>
      <c r="S185" s="5"/>
      <c r="T185" s="5"/>
      <c r="U185" s="5"/>
      <c r="V185" s="5"/>
      <c r="W185" s="5"/>
      <c r="X185" s="5"/>
      <c r="Y185" s="5"/>
      <c r="Z185" s="5"/>
      <c r="AA185" s="5"/>
      <c r="AB185" s="5"/>
      <c r="AC185" s="5"/>
      <c r="AD185" s="5"/>
      <c r="AE185" s="341"/>
      <c r="AF185" s="128"/>
      <c r="AG185" s="5"/>
      <c r="AH185" s="5"/>
      <c r="AI185" s="5"/>
      <c r="AJ185" s="5"/>
      <c r="AK185" s="5"/>
      <c r="AL185" s="5"/>
      <c r="AM185" s="5"/>
      <c r="AN185" s="5"/>
      <c r="AO185" s="5"/>
      <c r="AP185" s="5"/>
      <c r="AQ185" s="5"/>
      <c r="AR185" s="5"/>
      <c r="AS185" s="5"/>
      <c r="AT185" s="57"/>
      <c r="AU185" s="57"/>
      <c r="AV185" s="57"/>
      <c r="AW185" s="57"/>
      <c r="AX185" s="57"/>
      <c r="AY185" s="56"/>
      <c r="AZ185" s="161"/>
      <c r="BA185" s="128"/>
      <c r="BB185" s="333"/>
      <c r="BC185" s="128"/>
      <c r="BD185" s="5"/>
      <c r="BE185" s="5"/>
      <c r="BF185" s="5"/>
      <c r="BG185" s="5"/>
      <c r="BH185" s="5"/>
      <c r="BI185" s="5"/>
      <c r="BJ185" s="5"/>
      <c r="BK185" s="5"/>
      <c r="BL185" s="5"/>
      <c r="BM185" s="5"/>
      <c r="BN185" s="5"/>
      <c r="BO185" s="5"/>
      <c r="BP185" s="5"/>
      <c r="BQ185" s="5"/>
      <c r="BR185" s="5"/>
      <c r="BS185" s="5"/>
      <c r="BT185" s="5"/>
      <c r="BU185" s="5"/>
      <c r="BV185" s="5"/>
      <c r="BW185" s="5"/>
      <c r="BX185" s="5"/>
      <c r="BY185" s="341"/>
      <c r="BZ185" s="128"/>
      <c r="CA185" s="5"/>
      <c r="CB185" s="5"/>
      <c r="CC185" s="5"/>
      <c r="CD185" s="5"/>
      <c r="CE185" s="5"/>
      <c r="CF185" s="5"/>
      <c r="CG185" s="5"/>
      <c r="CH185" s="5"/>
      <c r="CI185" s="5"/>
      <c r="CJ185" s="5"/>
      <c r="CK185" s="5"/>
      <c r="CL185" s="5"/>
      <c r="CM185" s="5"/>
      <c r="CN185" s="5"/>
      <c r="CO185" s="5"/>
      <c r="CP185" s="5"/>
      <c r="CQ185" s="5"/>
      <c r="CR185" s="5"/>
      <c r="CS185" s="5"/>
      <c r="CT185" s="5"/>
      <c r="CU185" s="5"/>
      <c r="CV185" s="341"/>
      <c r="CW185" s="128"/>
      <c r="CX185" s="5"/>
      <c r="CY185" s="5"/>
      <c r="CZ185" s="5"/>
      <c r="DA185" s="5"/>
      <c r="DB185" s="5"/>
      <c r="DC185" s="5"/>
      <c r="DD185" s="5"/>
      <c r="DE185" s="5"/>
      <c r="DF185" s="5"/>
      <c r="DG185" s="5"/>
      <c r="DH185" s="5"/>
      <c r="DI185" s="5"/>
      <c r="DJ185" s="5"/>
      <c r="DK185" s="51" t="s">
        <v>358</v>
      </c>
      <c r="DL185" s="51">
        <v>569.79999999999995</v>
      </c>
      <c r="DM185" s="51">
        <v>568.6</v>
      </c>
      <c r="DN185" s="51">
        <f>-(DM185-DL185)</f>
        <v>1.1999999999999318</v>
      </c>
      <c r="DO185" s="51">
        <v>100</v>
      </c>
      <c r="DP185" s="52">
        <f t="shared" si="81"/>
        <v>1.1999999999999318</v>
      </c>
      <c r="DQ185" s="139">
        <f>DP185*AUXILIAR!$B$67</f>
        <v>2399999.9999998636</v>
      </c>
      <c r="DR185" s="5"/>
      <c r="DS185" s="341"/>
      <c r="DT185" s="128"/>
      <c r="DU185" s="5"/>
      <c r="DV185" s="5"/>
      <c r="DW185" s="5"/>
      <c r="DX185" s="5"/>
      <c r="DY185" s="5"/>
      <c r="DZ185" s="5"/>
      <c r="EA185" s="5"/>
      <c r="EB185" s="5"/>
      <c r="EC185" s="5"/>
      <c r="ED185" s="5"/>
      <c r="EE185" s="5"/>
      <c r="EF185" s="5"/>
      <c r="EG185" s="5"/>
      <c r="EH185" s="5"/>
      <c r="EI185" s="5"/>
      <c r="EJ185" s="5"/>
      <c r="EK185" s="5"/>
      <c r="EL185" s="5"/>
      <c r="EM185" s="5"/>
      <c r="EN185" s="5"/>
      <c r="EO185" s="145"/>
      <c r="EP185" s="397"/>
      <c r="EQ185" s="333"/>
    </row>
    <row r="186" spans="1:147" ht="15">
      <c r="A186" s="8" t="s">
        <v>33</v>
      </c>
      <c r="B186" s="8" t="s">
        <v>8</v>
      </c>
      <c r="C186" s="8">
        <v>1</v>
      </c>
      <c r="D186" s="199">
        <v>116</v>
      </c>
      <c r="E186" s="118" t="s">
        <v>183</v>
      </c>
      <c r="F186" s="118" t="s">
        <v>108</v>
      </c>
      <c r="G186" s="195" t="s">
        <v>355</v>
      </c>
      <c r="H186" s="309" t="s">
        <v>188</v>
      </c>
      <c r="I186" s="128"/>
      <c r="J186" s="5"/>
      <c r="K186" s="5"/>
      <c r="L186" s="5"/>
      <c r="M186" s="5"/>
      <c r="N186" s="5"/>
      <c r="O186" s="5"/>
      <c r="P186" s="5"/>
      <c r="Q186" s="5"/>
      <c r="R186" s="5"/>
      <c r="S186" s="5"/>
      <c r="T186" s="5"/>
      <c r="U186" s="5"/>
      <c r="V186" s="5"/>
      <c r="W186" s="5"/>
      <c r="X186" s="5"/>
      <c r="Y186" s="5"/>
      <c r="Z186" s="5"/>
      <c r="AA186" s="5"/>
      <c r="AB186" s="5"/>
      <c r="AC186" s="5"/>
      <c r="AD186" s="5"/>
      <c r="AE186" s="341"/>
      <c r="AF186" s="128"/>
      <c r="AG186" s="5"/>
      <c r="AH186" s="5"/>
      <c r="AI186" s="5"/>
      <c r="AJ186" s="5"/>
      <c r="AK186" s="5"/>
      <c r="AL186" s="5"/>
      <c r="AM186" s="5"/>
      <c r="AN186" s="5"/>
      <c r="AO186" s="5"/>
      <c r="AP186" s="5"/>
      <c r="AQ186" s="5"/>
      <c r="AR186" s="5"/>
      <c r="AS186" s="5"/>
      <c r="AT186" s="57"/>
      <c r="AU186" s="57"/>
      <c r="AV186" s="57"/>
      <c r="AW186" s="57"/>
      <c r="AX186" s="57"/>
      <c r="AY186" s="56"/>
      <c r="AZ186" s="161"/>
      <c r="BA186" s="128"/>
      <c r="BB186" s="333"/>
      <c r="BC186" s="128"/>
      <c r="BD186" s="5"/>
      <c r="BE186" s="5"/>
      <c r="BF186" s="5"/>
      <c r="BG186" s="5"/>
      <c r="BH186" s="5"/>
      <c r="BI186" s="5"/>
      <c r="BJ186" s="5"/>
      <c r="BK186" s="5"/>
      <c r="BL186" s="5"/>
      <c r="BM186" s="5"/>
      <c r="BN186" s="5"/>
      <c r="BO186" s="5"/>
      <c r="BP186" s="5"/>
      <c r="BQ186" s="5"/>
      <c r="BR186" s="5"/>
      <c r="BS186" s="5"/>
      <c r="BT186" s="5"/>
      <c r="BU186" s="5"/>
      <c r="BV186" s="5"/>
      <c r="BW186" s="5"/>
      <c r="BX186" s="5"/>
      <c r="BY186" s="341"/>
      <c r="BZ186" s="128"/>
      <c r="CA186" s="5"/>
      <c r="CB186" s="5"/>
      <c r="CC186" s="5"/>
      <c r="CD186" s="5"/>
      <c r="CE186" s="5"/>
      <c r="CF186" s="5"/>
      <c r="CG186" s="5"/>
      <c r="CH186" s="5"/>
      <c r="CI186" s="5"/>
      <c r="CJ186" s="5"/>
      <c r="CK186" s="5"/>
      <c r="CL186" s="5"/>
      <c r="CM186" s="5"/>
      <c r="CN186" s="5"/>
      <c r="CO186" s="5"/>
      <c r="CP186" s="5"/>
      <c r="CQ186" s="5"/>
      <c r="CR186" s="5"/>
      <c r="CS186" s="5"/>
      <c r="CT186" s="5"/>
      <c r="CU186" s="5"/>
      <c r="CV186" s="341"/>
      <c r="CW186" s="128"/>
      <c r="CX186" s="5"/>
      <c r="CY186" s="5"/>
      <c r="CZ186" s="5"/>
      <c r="DA186" s="5"/>
      <c r="DB186" s="5"/>
      <c r="DC186" s="5"/>
      <c r="DD186" s="5"/>
      <c r="DE186" s="5"/>
      <c r="DF186" s="5"/>
      <c r="DG186" s="5"/>
      <c r="DH186" s="5"/>
      <c r="DI186" s="5"/>
      <c r="DJ186" s="5"/>
      <c r="DK186" s="51" t="s">
        <v>359</v>
      </c>
      <c r="DL186" s="51">
        <v>569.9</v>
      </c>
      <c r="DM186" s="51">
        <v>571.1</v>
      </c>
      <c r="DN186" s="51">
        <f t="shared" si="80"/>
        <v>1.2000000000000455</v>
      </c>
      <c r="DO186" s="51">
        <v>100</v>
      </c>
      <c r="DP186" s="52">
        <f t="shared" si="81"/>
        <v>1.2000000000000455</v>
      </c>
      <c r="DQ186" s="139">
        <f>DP186*AUXILIAR!$B$67</f>
        <v>2400000.0000000908</v>
      </c>
      <c r="DR186" s="5"/>
      <c r="DS186" s="341"/>
      <c r="DT186" s="128"/>
      <c r="DU186" s="5"/>
      <c r="DV186" s="5"/>
      <c r="DW186" s="5"/>
      <c r="DX186" s="5"/>
      <c r="DY186" s="5"/>
      <c r="DZ186" s="5"/>
      <c r="EA186" s="5"/>
      <c r="EB186" s="5"/>
      <c r="EC186" s="5"/>
      <c r="ED186" s="5"/>
      <c r="EE186" s="5"/>
      <c r="EF186" s="5"/>
      <c r="EG186" s="5"/>
      <c r="EH186" s="5"/>
      <c r="EI186" s="5"/>
      <c r="EJ186" s="5"/>
      <c r="EK186" s="5"/>
      <c r="EL186" s="5"/>
      <c r="EM186" s="5"/>
      <c r="EN186" s="5"/>
      <c r="EO186" s="145"/>
      <c r="EP186" s="397"/>
      <c r="EQ186" s="333"/>
    </row>
    <row r="187" spans="1:147" ht="15">
      <c r="A187" s="8" t="s">
        <v>33</v>
      </c>
      <c r="B187" s="8" t="s">
        <v>8</v>
      </c>
      <c r="C187" s="8">
        <v>1</v>
      </c>
      <c r="D187" s="199">
        <v>116</v>
      </c>
      <c r="E187" s="118" t="s">
        <v>183</v>
      </c>
      <c r="F187" s="118" t="s">
        <v>108</v>
      </c>
      <c r="G187" s="195" t="s">
        <v>355</v>
      </c>
      <c r="H187" s="309" t="s">
        <v>188</v>
      </c>
      <c r="I187" s="128"/>
      <c r="J187" s="5"/>
      <c r="K187" s="5"/>
      <c r="L187" s="5"/>
      <c r="M187" s="5"/>
      <c r="N187" s="5"/>
      <c r="O187" s="5"/>
      <c r="P187" s="5"/>
      <c r="Q187" s="5"/>
      <c r="R187" s="5"/>
      <c r="S187" s="5"/>
      <c r="T187" s="5"/>
      <c r="U187" s="5"/>
      <c r="V187" s="5"/>
      <c r="W187" s="5"/>
      <c r="X187" s="5"/>
      <c r="Y187" s="5"/>
      <c r="Z187" s="5"/>
      <c r="AA187" s="5"/>
      <c r="AB187" s="5"/>
      <c r="AC187" s="5"/>
      <c r="AD187" s="5"/>
      <c r="AE187" s="341"/>
      <c r="AF187" s="128"/>
      <c r="AG187" s="5"/>
      <c r="AH187" s="5"/>
      <c r="AI187" s="5"/>
      <c r="AJ187" s="5"/>
      <c r="AK187" s="5"/>
      <c r="AL187" s="5"/>
      <c r="AM187" s="5"/>
      <c r="AN187" s="5"/>
      <c r="AO187" s="5"/>
      <c r="AP187" s="5"/>
      <c r="AQ187" s="5"/>
      <c r="AR187" s="5"/>
      <c r="AS187" s="5"/>
      <c r="AT187" s="57"/>
      <c r="AU187" s="57"/>
      <c r="AV187" s="57"/>
      <c r="AW187" s="57"/>
      <c r="AX187" s="57"/>
      <c r="AY187" s="56"/>
      <c r="AZ187" s="161"/>
      <c r="BA187" s="128"/>
      <c r="BB187" s="333"/>
      <c r="BC187" s="128"/>
      <c r="BD187" s="5"/>
      <c r="BE187" s="5"/>
      <c r="BF187" s="5"/>
      <c r="BG187" s="5"/>
      <c r="BH187" s="5"/>
      <c r="BI187" s="5"/>
      <c r="BJ187" s="5"/>
      <c r="BK187" s="5"/>
      <c r="BL187" s="5"/>
      <c r="BM187" s="5"/>
      <c r="BN187" s="5"/>
      <c r="BO187" s="5"/>
      <c r="BP187" s="5"/>
      <c r="BQ187" s="5"/>
      <c r="BR187" s="5"/>
      <c r="BS187" s="5"/>
      <c r="BT187" s="5"/>
      <c r="BU187" s="5"/>
      <c r="BV187" s="5"/>
      <c r="BW187" s="5"/>
      <c r="BX187" s="5"/>
      <c r="BY187" s="341"/>
      <c r="BZ187" s="128"/>
      <c r="CA187" s="5"/>
      <c r="CB187" s="5"/>
      <c r="CC187" s="5"/>
      <c r="CD187" s="5"/>
      <c r="CE187" s="5"/>
      <c r="CF187" s="5"/>
      <c r="CG187" s="5"/>
      <c r="CH187" s="5"/>
      <c r="CI187" s="5"/>
      <c r="CJ187" s="5"/>
      <c r="CK187" s="5"/>
      <c r="CL187" s="5"/>
      <c r="CM187" s="5"/>
      <c r="CN187" s="5"/>
      <c r="CO187" s="5"/>
      <c r="CP187" s="5"/>
      <c r="CQ187" s="5"/>
      <c r="CR187" s="5"/>
      <c r="CS187" s="5"/>
      <c r="CT187" s="5"/>
      <c r="CU187" s="5"/>
      <c r="CV187" s="341"/>
      <c r="CW187" s="128"/>
      <c r="CX187" s="5"/>
      <c r="CY187" s="5"/>
      <c r="CZ187" s="5"/>
      <c r="DA187" s="5"/>
      <c r="DB187" s="5"/>
      <c r="DC187" s="5"/>
      <c r="DD187" s="5"/>
      <c r="DE187" s="5"/>
      <c r="DF187" s="5"/>
      <c r="DG187" s="5"/>
      <c r="DH187" s="5"/>
      <c r="DI187" s="5"/>
      <c r="DJ187" s="5"/>
      <c r="DK187" s="51" t="s">
        <v>358</v>
      </c>
      <c r="DL187" s="51">
        <v>572.20000000000005</v>
      </c>
      <c r="DM187" s="51">
        <v>571</v>
      </c>
      <c r="DN187" s="51">
        <f>-(DM187-DL187)</f>
        <v>1.2000000000000455</v>
      </c>
      <c r="DO187" s="51">
        <v>100</v>
      </c>
      <c r="DP187" s="52">
        <f t="shared" si="81"/>
        <v>1.2000000000000455</v>
      </c>
      <c r="DQ187" s="139">
        <f>DP187*AUXILIAR!$B$67</f>
        <v>2400000.0000000908</v>
      </c>
      <c r="DR187" s="5"/>
      <c r="DS187" s="341"/>
      <c r="DT187" s="128"/>
      <c r="DU187" s="5"/>
      <c r="DV187" s="5"/>
      <c r="DW187" s="5"/>
      <c r="DX187" s="5"/>
      <c r="DY187" s="5"/>
      <c r="DZ187" s="5"/>
      <c r="EA187" s="5"/>
      <c r="EB187" s="5"/>
      <c r="EC187" s="5"/>
      <c r="ED187" s="5"/>
      <c r="EE187" s="5"/>
      <c r="EF187" s="5"/>
      <c r="EG187" s="5"/>
      <c r="EH187" s="5"/>
      <c r="EI187" s="5"/>
      <c r="EJ187" s="5"/>
      <c r="EK187" s="5"/>
      <c r="EL187" s="5"/>
      <c r="EM187" s="5"/>
      <c r="EN187" s="5"/>
      <c r="EO187" s="145"/>
      <c r="EP187" s="397"/>
      <c r="EQ187" s="333"/>
    </row>
    <row r="188" spans="1:147" ht="15">
      <c r="A188" s="8" t="s">
        <v>33</v>
      </c>
      <c r="B188" s="8" t="s">
        <v>8</v>
      </c>
      <c r="C188" s="8">
        <v>1</v>
      </c>
      <c r="D188" s="199">
        <v>116</v>
      </c>
      <c r="E188" s="118" t="s">
        <v>183</v>
      </c>
      <c r="F188" s="118" t="s">
        <v>108</v>
      </c>
      <c r="G188" s="195" t="s">
        <v>355</v>
      </c>
      <c r="H188" s="309" t="s">
        <v>188</v>
      </c>
      <c r="I188" s="128"/>
      <c r="J188" s="5"/>
      <c r="K188" s="5"/>
      <c r="L188" s="5"/>
      <c r="M188" s="5"/>
      <c r="N188" s="5"/>
      <c r="O188" s="5"/>
      <c r="P188" s="5"/>
      <c r="Q188" s="5"/>
      <c r="R188" s="5"/>
      <c r="S188" s="5"/>
      <c r="T188" s="5"/>
      <c r="U188" s="5"/>
      <c r="V188" s="5"/>
      <c r="W188" s="5"/>
      <c r="X188" s="5"/>
      <c r="Y188" s="5"/>
      <c r="Z188" s="5"/>
      <c r="AA188" s="5"/>
      <c r="AB188" s="5"/>
      <c r="AC188" s="5"/>
      <c r="AD188" s="5"/>
      <c r="AE188" s="341"/>
      <c r="AF188" s="128"/>
      <c r="AG188" s="5"/>
      <c r="AH188" s="5"/>
      <c r="AI188" s="5"/>
      <c r="AJ188" s="5"/>
      <c r="AK188" s="5"/>
      <c r="AL188" s="5"/>
      <c r="AM188" s="5"/>
      <c r="AN188" s="5"/>
      <c r="AO188" s="5"/>
      <c r="AP188" s="5"/>
      <c r="AQ188" s="5"/>
      <c r="AR188" s="5"/>
      <c r="AS188" s="5"/>
      <c r="AT188" s="57"/>
      <c r="AU188" s="57"/>
      <c r="AV188" s="57"/>
      <c r="AW188" s="57"/>
      <c r="AX188" s="57"/>
      <c r="AY188" s="56"/>
      <c r="AZ188" s="161"/>
      <c r="BA188" s="128"/>
      <c r="BB188" s="333"/>
      <c r="BC188" s="128"/>
      <c r="BD188" s="5"/>
      <c r="BE188" s="5"/>
      <c r="BF188" s="5"/>
      <c r="BG188" s="5"/>
      <c r="BH188" s="5"/>
      <c r="BI188" s="5"/>
      <c r="BJ188" s="5"/>
      <c r="BK188" s="5"/>
      <c r="BL188" s="5"/>
      <c r="BM188" s="5"/>
      <c r="BN188" s="5"/>
      <c r="BO188" s="5"/>
      <c r="BP188" s="5"/>
      <c r="BQ188" s="5"/>
      <c r="BR188" s="5"/>
      <c r="BS188" s="5"/>
      <c r="BT188" s="5"/>
      <c r="BU188" s="5"/>
      <c r="BV188" s="5"/>
      <c r="BW188" s="5"/>
      <c r="BX188" s="5"/>
      <c r="BY188" s="341"/>
      <c r="BZ188" s="128"/>
      <c r="CA188" s="5"/>
      <c r="CB188" s="5"/>
      <c r="CC188" s="5"/>
      <c r="CD188" s="5"/>
      <c r="CE188" s="5"/>
      <c r="CF188" s="5"/>
      <c r="CG188" s="5"/>
      <c r="CH188" s="5"/>
      <c r="CI188" s="5"/>
      <c r="CJ188" s="5"/>
      <c r="CK188" s="5"/>
      <c r="CL188" s="5"/>
      <c r="CM188" s="5"/>
      <c r="CN188" s="5"/>
      <c r="CO188" s="5"/>
      <c r="CP188" s="5"/>
      <c r="CQ188" s="5"/>
      <c r="CR188" s="5"/>
      <c r="CS188" s="5"/>
      <c r="CT188" s="5"/>
      <c r="CU188" s="5"/>
      <c r="CV188" s="341"/>
      <c r="CW188" s="128"/>
      <c r="CX188" s="5"/>
      <c r="CY188" s="5"/>
      <c r="CZ188" s="5"/>
      <c r="DA188" s="5"/>
      <c r="DB188" s="5"/>
      <c r="DC188" s="5"/>
      <c r="DD188" s="5"/>
      <c r="DE188" s="5"/>
      <c r="DF188" s="5"/>
      <c r="DG188" s="5"/>
      <c r="DH188" s="5"/>
      <c r="DI188" s="5"/>
      <c r="DJ188" s="5"/>
      <c r="DK188" s="51" t="s">
        <v>359</v>
      </c>
      <c r="DL188" s="51">
        <v>572.29999999999995</v>
      </c>
      <c r="DM188" s="51">
        <v>573.5</v>
      </c>
      <c r="DN188" s="51">
        <f t="shared" si="80"/>
        <v>1.2000000000000455</v>
      </c>
      <c r="DO188" s="51">
        <v>100</v>
      </c>
      <c r="DP188" s="52">
        <f t="shared" si="81"/>
        <v>1.2000000000000455</v>
      </c>
      <c r="DQ188" s="139">
        <f>DP188*AUXILIAR!$B$67</f>
        <v>2400000.0000000908</v>
      </c>
      <c r="DR188" s="5"/>
      <c r="DS188" s="341"/>
      <c r="DT188" s="128"/>
      <c r="DU188" s="5"/>
      <c r="DV188" s="5"/>
      <c r="DW188" s="5"/>
      <c r="DX188" s="5"/>
      <c r="DY188" s="5"/>
      <c r="DZ188" s="5"/>
      <c r="EA188" s="5"/>
      <c r="EB188" s="5"/>
      <c r="EC188" s="5"/>
      <c r="ED188" s="5"/>
      <c r="EE188" s="5"/>
      <c r="EF188" s="5"/>
      <c r="EG188" s="5"/>
      <c r="EH188" s="5"/>
      <c r="EI188" s="5"/>
      <c r="EJ188" s="5"/>
      <c r="EK188" s="5"/>
      <c r="EL188" s="5"/>
      <c r="EM188" s="5"/>
      <c r="EN188" s="5"/>
      <c r="EO188" s="145"/>
      <c r="EP188" s="397"/>
      <c r="EQ188" s="333"/>
    </row>
    <row r="189" spans="1:147" ht="15">
      <c r="A189" s="8" t="s">
        <v>33</v>
      </c>
      <c r="B189" s="8" t="s">
        <v>8</v>
      </c>
      <c r="C189" s="8">
        <v>1</v>
      </c>
      <c r="D189" s="199">
        <v>116</v>
      </c>
      <c r="E189" s="118" t="s">
        <v>183</v>
      </c>
      <c r="F189" s="118" t="s">
        <v>108</v>
      </c>
      <c r="G189" s="195" t="s">
        <v>355</v>
      </c>
      <c r="H189" s="309" t="s">
        <v>188</v>
      </c>
      <c r="I189" s="128"/>
      <c r="J189" s="5"/>
      <c r="K189" s="5"/>
      <c r="L189" s="5"/>
      <c r="M189" s="5"/>
      <c r="N189" s="5"/>
      <c r="O189" s="5"/>
      <c r="P189" s="5"/>
      <c r="Q189" s="5"/>
      <c r="R189" s="5"/>
      <c r="S189" s="5"/>
      <c r="T189" s="5"/>
      <c r="U189" s="5"/>
      <c r="V189" s="5"/>
      <c r="W189" s="5"/>
      <c r="X189" s="5"/>
      <c r="Y189" s="5"/>
      <c r="Z189" s="5"/>
      <c r="AA189" s="5"/>
      <c r="AB189" s="5"/>
      <c r="AC189" s="5"/>
      <c r="AD189" s="5"/>
      <c r="AE189" s="341"/>
      <c r="AF189" s="128"/>
      <c r="AG189" s="5"/>
      <c r="AH189" s="5"/>
      <c r="AI189" s="5"/>
      <c r="AJ189" s="5"/>
      <c r="AK189" s="5"/>
      <c r="AL189" s="5"/>
      <c r="AM189" s="5"/>
      <c r="AN189" s="5"/>
      <c r="AO189" s="5"/>
      <c r="AP189" s="5"/>
      <c r="AQ189" s="5"/>
      <c r="AR189" s="5"/>
      <c r="AS189" s="5"/>
      <c r="AT189" s="57"/>
      <c r="AU189" s="57"/>
      <c r="AV189" s="57"/>
      <c r="AW189" s="57"/>
      <c r="AX189" s="57"/>
      <c r="AY189" s="56"/>
      <c r="AZ189" s="161"/>
      <c r="BA189" s="128"/>
      <c r="BB189" s="333"/>
      <c r="BC189" s="128"/>
      <c r="BD189" s="5"/>
      <c r="BE189" s="5"/>
      <c r="BF189" s="5"/>
      <c r="BG189" s="5"/>
      <c r="BH189" s="5"/>
      <c r="BI189" s="5"/>
      <c r="BJ189" s="5"/>
      <c r="BK189" s="5"/>
      <c r="BL189" s="5"/>
      <c r="BM189" s="5"/>
      <c r="BN189" s="5"/>
      <c r="BO189" s="5"/>
      <c r="BP189" s="5"/>
      <c r="BQ189" s="5"/>
      <c r="BR189" s="5"/>
      <c r="BS189" s="5"/>
      <c r="BT189" s="5"/>
      <c r="BU189" s="5"/>
      <c r="BV189" s="5"/>
      <c r="BW189" s="5"/>
      <c r="BX189" s="5"/>
      <c r="BY189" s="341"/>
      <c r="BZ189" s="128"/>
      <c r="CA189" s="5"/>
      <c r="CB189" s="5"/>
      <c r="CC189" s="5"/>
      <c r="CD189" s="5"/>
      <c r="CE189" s="5"/>
      <c r="CF189" s="5"/>
      <c r="CG189" s="5"/>
      <c r="CH189" s="5"/>
      <c r="CI189" s="5"/>
      <c r="CJ189" s="5"/>
      <c r="CK189" s="5"/>
      <c r="CL189" s="5"/>
      <c r="CM189" s="5"/>
      <c r="CN189" s="5"/>
      <c r="CO189" s="5"/>
      <c r="CP189" s="5"/>
      <c r="CQ189" s="5"/>
      <c r="CR189" s="5"/>
      <c r="CS189" s="5"/>
      <c r="CT189" s="5"/>
      <c r="CU189" s="5"/>
      <c r="CV189" s="341"/>
      <c r="CW189" s="128"/>
      <c r="CX189" s="5"/>
      <c r="CY189" s="5"/>
      <c r="CZ189" s="5"/>
      <c r="DA189" s="5"/>
      <c r="DB189" s="5"/>
      <c r="DC189" s="5"/>
      <c r="DD189" s="5"/>
      <c r="DE189" s="5"/>
      <c r="DF189" s="5"/>
      <c r="DG189" s="5"/>
      <c r="DH189" s="5"/>
      <c r="DI189" s="5"/>
      <c r="DJ189" s="5"/>
      <c r="DK189" s="51" t="s">
        <v>358</v>
      </c>
      <c r="DL189" s="51">
        <v>574.6</v>
      </c>
      <c r="DM189" s="51">
        <v>573.4</v>
      </c>
      <c r="DN189" s="51">
        <f>-(DM189-DL189)</f>
        <v>1.2000000000000455</v>
      </c>
      <c r="DO189" s="51">
        <v>100</v>
      </c>
      <c r="DP189" s="52">
        <f t="shared" si="81"/>
        <v>1.2000000000000455</v>
      </c>
      <c r="DQ189" s="139">
        <f>DP189*AUXILIAR!$B$67</f>
        <v>2400000.0000000908</v>
      </c>
      <c r="DR189" s="5"/>
      <c r="DS189" s="341"/>
      <c r="DT189" s="128"/>
      <c r="DU189" s="5"/>
      <c r="DV189" s="5"/>
      <c r="DW189" s="5"/>
      <c r="DX189" s="5"/>
      <c r="DY189" s="5"/>
      <c r="DZ189" s="5"/>
      <c r="EA189" s="5"/>
      <c r="EB189" s="5"/>
      <c r="EC189" s="5"/>
      <c r="ED189" s="5"/>
      <c r="EE189" s="5"/>
      <c r="EF189" s="5"/>
      <c r="EG189" s="5"/>
      <c r="EH189" s="5"/>
      <c r="EI189" s="5"/>
      <c r="EJ189" s="5"/>
      <c r="EK189" s="5"/>
      <c r="EL189" s="5"/>
      <c r="EM189" s="5"/>
      <c r="EN189" s="5"/>
      <c r="EO189" s="145"/>
      <c r="EP189" s="397"/>
      <c r="EQ189" s="333"/>
    </row>
    <row r="190" spans="1:147" ht="15">
      <c r="A190" s="8" t="s">
        <v>33</v>
      </c>
      <c r="B190" s="8" t="s">
        <v>8</v>
      </c>
      <c r="C190" s="8">
        <v>1</v>
      </c>
      <c r="D190" s="199">
        <v>116</v>
      </c>
      <c r="E190" s="118" t="s">
        <v>183</v>
      </c>
      <c r="F190" s="118" t="s">
        <v>108</v>
      </c>
      <c r="G190" s="195" t="s">
        <v>355</v>
      </c>
      <c r="H190" s="309" t="s">
        <v>188</v>
      </c>
      <c r="I190" s="128"/>
      <c r="J190" s="5"/>
      <c r="K190" s="5"/>
      <c r="L190" s="5"/>
      <c r="M190" s="5"/>
      <c r="N190" s="5"/>
      <c r="O190" s="5"/>
      <c r="P190" s="5"/>
      <c r="Q190" s="5"/>
      <c r="R190" s="5"/>
      <c r="S190" s="5"/>
      <c r="T190" s="5"/>
      <c r="U190" s="5"/>
      <c r="V190" s="5"/>
      <c r="W190" s="5"/>
      <c r="X190" s="5"/>
      <c r="Y190" s="5"/>
      <c r="Z190" s="5"/>
      <c r="AA190" s="5"/>
      <c r="AB190" s="5"/>
      <c r="AC190" s="5"/>
      <c r="AD190" s="5"/>
      <c r="AE190" s="341"/>
      <c r="AF190" s="128"/>
      <c r="AG190" s="5"/>
      <c r="AH190" s="5"/>
      <c r="AI190" s="5"/>
      <c r="AJ190" s="5"/>
      <c r="AK190" s="5"/>
      <c r="AL190" s="5"/>
      <c r="AM190" s="5"/>
      <c r="AN190" s="5"/>
      <c r="AO190" s="5"/>
      <c r="AP190" s="5"/>
      <c r="AQ190" s="5"/>
      <c r="AR190" s="5"/>
      <c r="AS190" s="5"/>
      <c r="AT190" s="57"/>
      <c r="AU190" s="57"/>
      <c r="AV190" s="57"/>
      <c r="AW190" s="57"/>
      <c r="AX190" s="57"/>
      <c r="AY190" s="56"/>
      <c r="AZ190" s="161"/>
      <c r="BA190" s="128"/>
      <c r="BB190" s="333"/>
      <c r="BC190" s="128"/>
      <c r="BD190" s="5"/>
      <c r="BE190" s="5"/>
      <c r="BF190" s="5"/>
      <c r="BG190" s="5"/>
      <c r="BH190" s="5"/>
      <c r="BI190" s="5"/>
      <c r="BJ190" s="5"/>
      <c r="BK190" s="5"/>
      <c r="BL190" s="5"/>
      <c r="BM190" s="5"/>
      <c r="BN190" s="5"/>
      <c r="BO190" s="5"/>
      <c r="BP190" s="5"/>
      <c r="BQ190" s="5"/>
      <c r="BR190" s="5"/>
      <c r="BS190" s="5"/>
      <c r="BT190" s="5"/>
      <c r="BU190" s="5"/>
      <c r="BV190" s="5"/>
      <c r="BW190" s="5"/>
      <c r="BX190" s="5"/>
      <c r="BY190" s="341"/>
      <c r="BZ190" s="128"/>
      <c r="CA190" s="5"/>
      <c r="CB190" s="5"/>
      <c r="CC190" s="5"/>
      <c r="CD190" s="5"/>
      <c r="CE190" s="5"/>
      <c r="CF190" s="5"/>
      <c r="CG190" s="5"/>
      <c r="CH190" s="5"/>
      <c r="CI190" s="5"/>
      <c r="CJ190" s="5"/>
      <c r="CK190" s="5"/>
      <c r="CL190" s="5"/>
      <c r="CM190" s="5"/>
      <c r="CN190" s="5"/>
      <c r="CO190" s="5"/>
      <c r="CP190" s="5"/>
      <c r="CQ190" s="5"/>
      <c r="CR190" s="5"/>
      <c r="CS190" s="5"/>
      <c r="CT190" s="5"/>
      <c r="CU190" s="5"/>
      <c r="CV190" s="341"/>
      <c r="CW190" s="128"/>
      <c r="CX190" s="5"/>
      <c r="CY190" s="5"/>
      <c r="CZ190" s="5"/>
      <c r="DA190" s="5"/>
      <c r="DB190" s="5"/>
      <c r="DC190" s="5"/>
      <c r="DD190" s="5"/>
      <c r="DE190" s="5"/>
      <c r="DF190" s="5"/>
      <c r="DG190" s="5"/>
      <c r="DH190" s="5"/>
      <c r="DI190" s="5"/>
      <c r="DJ190" s="5"/>
      <c r="DK190" s="51" t="s">
        <v>359</v>
      </c>
      <c r="DL190" s="51">
        <v>574.70000000000005</v>
      </c>
      <c r="DM190" s="51">
        <v>575.9</v>
      </c>
      <c r="DN190" s="51">
        <f t="shared" ref="DN190:DN253" si="84">DM190-DL190</f>
        <v>1.1999999999999318</v>
      </c>
      <c r="DO190" s="51">
        <v>100</v>
      </c>
      <c r="DP190" s="52">
        <f t="shared" si="81"/>
        <v>1.1999999999999318</v>
      </c>
      <c r="DQ190" s="139">
        <f>DP190*AUXILIAR!$B$67</f>
        <v>2399999.9999998636</v>
      </c>
      <c r="DR190" s="5"/>
      <c r="DS190" s="341"/>
      <c r="DT190" s="128"/>
      <c r="DU190" s="5"/>
      <c r="DV190" s="5"/>
      <c r="DW190" s="5"/>
      <c r="DX190" s="5"/>
      <c r="DY190" s="5"/>
      <c r="DZ190" s="5"/>
      <c r="EA190" s="5"/>
      <c r="EB190" s="5"/>
      <c r="EC190" s="5"/>
      <c r="ED190" s="5"/>
      <c r="EE190" s="5"/>
      <c r="EF190" s="5"/>
      <c r="EG190" s="5"/>
      <c r="EH190" s="5"/>
      <c r="EI190" s="5"/>
      <c r="EJ190" s="5"/>
      <c r="EK190" s="5"/>
      <c r="EL190" s="5"/>
      <c r="EM190" s="5"/>
      <c r="EN190" s="5"/>
      <c r="EO190" s="145"/>
      <c r="EP190" s="397"/>
      <c r="EQ190" s="333"/>
    </row>
    <row r="191" spans="1:147" ht="15">
      <c r="A191" s="8" t="s">
        <v>33</v>
      </c>
      <c r="B191" s="8" t="s">
        <v>8</v>
      </c>
      <c r="C191" s="8">
        <v>1</v>
      </c>
      <c r="D191" s="199">
        <v>116</v>
      </c>
      <c r="E191" s="118" t="s">
        <v>183</v>
      </c>
      <c r="F191" s="118" t="s">
        <v>108</v>
      </c>
      <c r="G191" s="195" t="s">
        <v>355</v>
      </c>
      <c r="H191" s="309" t="s">
        <v>188</v>
      </c>
      <c r="I191" s="128"/>
      <c r="J191" s="5"/>
      <c r="K191" s="5"/>
      <c r="L191" s="5"/>
      <c r="M191" s="5"/>
      <c r="N191" s="5"/>
      <c r="O191" s="5"/>
      <c r="P191" s="5"/>
      <c r="Q191" s="5"/>
      <c r="R191" s="5"/>
      <c r="S191" s="5"/>
      <c r="T191" s="5"/>
      <c r="U191" s="5"/>
      <c r="V191" s="5"/>
      <c r="W191" s="5"/>
      <c r="X191" s="5"/>
      <c r="Y191" s="5"/>
      <c r="Z191" s="5"/>
      <c r="AA191" s="5"/>
      <c r="AB191" s="5"/>
      <c r="AC191" s="5"/>
      <c r="AD191" s="5"/>
      <c r="AE191" s="341"/>
      <c r="AF191" s="128"/>
      <c r="AG191" s="5"/>
      <c r="AH191" s="5"/>
      <c r="AI191" s="5"/>
      <c r="AJ191" s="5"/>
      <c r="AK191" s="5"/>
      <c r="AL191" s="5"/>
      <c r="AM191" s="5"/>
      <c r="AN191" s="5"/>
      <c r="AO191" s="5"/>
      <c r="AP191" s="5"/>
      <c r="AQ191" s="5"/>
      <c r="AR191" s="5"/>
      <c r="AS191" s="5"/>
      <c r="AT191" s="57"/>
      <c r="AU191" s="57"/>
      <c r="AV191" s="57"/>
      <c r="AW191" s="57"/>
      <c r="AX191" s="57"/>
      <c r="AY191" s="56"/>
      <c r="AZ191" s="161"/>
      <c r="BA191" s="128"/>
      <c r="BB191" s="333"/>
      <c r="BC191" s="128"/>
      <c r="BD191" s="5"/>
      <c r="BE191" s="5"/>
      <c r="BF191" s="5"/>
      <c r="BG191" s="5"/>
      <c r="BH191" s="5"/>
      <c r="BI191" s="5"/>
      <c r="BJ191" s="5"/>
      <c r="BK191" s="5"/>
      <c r="BL191" s="5"/>
      <c r="BM191" s="5"/>
      <c r="BN191" s="5"/>
      <c r="BO191" s="5"/>
      <c r="BP191" s="5"/>
      <c r="BQ191" s="5"/>
      <c r="BR191" s="5"/>
      <c r="BS191" s="5"/>
      <c r="BT191" s="5"/>
      <c r="BU191" s="5"/>
      <c r="BV191" s="5"/>
      <c r="BW191" s="5"/>
      <c r="BX191" s="5"/>
      <c r="BY191" s="341"/>
      <c r="BZ191" s="128"/>
      <c r="CA191" s="5"/>
      <c r="CB191" s="5"/>
      <c r="CC191" s="5"/>
      <c r="CD191" s="5"/>
      <c r="CE191" s="5"/>
      <c r="CF191" s="5"/>
      <c r="CG191" s="5"/>
      <c r="CH191" s="5"/>
      <c r="CI191" s="5"/>
      <c r="CJ191" s="5"/>
      <c r="CK191" s="5"/>
      <c r="CL191" s="5"/>
      <c r="CM191" s="5"/>
      <c r="CN191" s="5"/>
      <c r="CO191" s="5"/>
      <c r="CP191" s="5"/>
      <c r="CQ191" s="5"/>
      <c r="CR191" s="5"/>
      <c r="CS191" s="5"/>
      <c r="CT191" s="5"/>
      <c r="CU191" s="5"/>
      <c r="CV191" s="341"/>
      <c r="CW191" s="128"/>
      <c r="CX191" s="5"/>
      <c r="CY191" s="5"/>
      <c r="CZ191" s="5"/>
      <c r="DA191" s="5"/>
      <c r="DB191" s="5"/>
      <c r="DC191" s="5"/>
      <c r="DD191" s="5"/>
      <c r="DE191" s="5"/>
      <c r="DF191" s="5"/>
      <c r="DG191" s="5"/>
      <c r="DH191" s="5"/>
      <c r="DI191" s="5"/>
      <c r="DJ191" s="5"/>
      <c r="DK191" s="51" t="s">
        <v>358</v>
      </c>
      <c r="DL191" s="51">
        <v>577</v>
      </c>
      <c r="DM191" s="51">
        <v>575.79999999999995</v>
      </c>
      <c r="DN191" s="51">
        <f>-(DM191-DL191)</f>
        <v>1.2000000000000455</v>
      </c>
      <c r="DO191" s="51">
        <v>100</v>
      </c>
      <c r="DP191" s="52">
        <f t="shared" si="81"/>
        <v>1.2000000000000455</v>
      </c>
      <c r="DQ191" s="139">
        <f>DP191*AUXILIAR!$B$67</f>
        <v>2400000.0000000908</v>
      </c>
      <c r="DR191" s="5"/>
      <c r="DS191" s="341"/>
      <c r="DT191" s="128"/>
      <c r="DU191" s="5"/>
      <c r="DV191" s="5"/>
      <c r="DW191" s="5"/>
      <c r="DX191" s="5"/>
      <c r="DY191" s="5"/>
      <c r="DZ191" s="5"/>
      <c r="EA191" s="5"/>
      <c r="EB191" s="5"/>
      <c r="EC191" s="5"/>
      <c r="ED191" s="5"/>
      <c r="EE191" s="5"/>
      <c r="EF191" s="5"/>
      <c r="EG191" s="5"/>
      <c r="EH191" s="5"/>
      <c r="EI191" s="5"/>
      <c r="EJ191" s="5"/>
      <c r="EK191" s="5"/>
      <c r="EL191" s="5"/>
      <c r="EM191" s="5"/>
      <c r="EN191" s="5"/>
      <c r="EO191" s="145"/>
      <c r="EP191" s="397"/>
      <c r="EQ191" s="333"/>
    </row>
    <row r="192" spans="1:147" ht="15">
      <c r="A192" s="8" t="s">
        <v>33</v>
      </c>
      <c r="B192" s="8" t="s">
        <v>8</v>
      </c>
      <c r="C192" s="8">
        <v>1</v>
      </c>
      <c r="D192" s="199">
        <v>116</v>
      </c>
      <c r="E192" s="118" t="s">
        <v>183</v>
      </c>
      <c r="F192" s="118" t="s">
        <v>108</v>
      </c>
      <c r="G192" s="195" t="s">
        <v>355</v>
      </c>
      <c r="H192" s="309" t="s">
        <v>188</v>
      </c>
      <c r="I192" s="128"/>
      <c r="J192" s="5"/>
      <c r="K192" s="5"/>
      <c r="L192" s="5"/>
      <c r="M192" s="5"/>
      <c r="N192" s="5"/>
      <c r="O192" s="5"/>
      <c r="P192" s="5"/>
      <c r="Q192" s="5"/>
      <c r="R192" s="5"/>
      <c r="S192" s="5"/>
      <c r="T192" s="5"/>
      <c r="U192" s="5"/>
      <c r="V192" s="5"/>
      <c r="W192" s="5"/>
      <c r="X192" s="5"/>
      <c r="Y192" s="5"/>
      <c r="Z192" s="5"/>
      <c r="AA192" s="5"/>
      <c r="AB192" s="5"/>
      <c r="AC192" s="5"/>
      <c r="AD192" s="5"/>
      <c r="AE192" s="341"/>
      <c r="AF192" s="128"/>
      <c r="AG192" s="5"/>
      <c r="AH192" s="5"/>
      <c r="AI192" s="5"/>
      <c r="AJ192" s="5"/>
      <c r="AK192" s="5"/>
      <c r="AL192" s="5"/>
      <c r="AM192" s="5"/>
      <c r="AN192" s="5"/>
      <c r="AO192" s="5"/>
      <c r="AP192" s="5"/>
      <c r="AQ192" s="5"/>
      <c r="AR192" s="5"/>
      <c r="AS192" s="5"/>
      <c r="AT192" s="57"/>
      <c r="AU192" s="57"/>
      <c r="AV192" s="57"/>
      <c r="AW192" s="57"/>
      <c r="AX192" s="57"/>
      <c r="AY192" s="56"/>
      <c r="AZ192" s="161"/>
      <c r="BA192" s="128"/>
      <c r="BB192" s="333"/>
      <c r="BC192" s="128"/>
      <c r="BD192" s="5"/>
      <c r="BE192" s="5"/>
      <c r="BF192" s="5"/>
      <c r="BG192" s="5"/>
      <c r="BH192" s="5"/>
      <c r="BI192" s="5"/>
      <c r="BJ192" s="5"/>
      <c r="BK192" s="5"/>
      <c r="BL192" s="5"/>
      <c r="BM192" s="5"/>
      <c r="BN192" s="5"/>
      <c r="BO192" s="5"/>
      <c r="BP192" s="5"/>
      <c r="BQ192" s="5"/>
      <c r="BR192" s="5"/>
      <c r="BS192" s="5"/>
      <c r="BT192" s="5"/>
      <c r="BU192" s="5"/>
      <c r="BV192" s="5"/>
      <c r="BW192" s="5"/>
      <c r="BX192" s="5"/>
      <c r="BY192" s="341"/>
      <c r="BZ192" s="128"/>
      <c r="CA192" s="5"/>
      <c r="CB192" s="5"/>
      <c r="CC192" s="5"/>
      <c r="CD192" s="5"/>
      <c r="CE192" s="5"/>
      <c r="CF192" s="5"/>
      <c r="CG192" s="5"/>
      <c r="CH192" s="5"/>
      <c r="CI192" s="5"/>
      <c r="CJ192" s="5"/>
      <c r="CK192" s="5"/>
      <c r="CL192" s="5"/>
      <c r="CM192" s="5"/>
      <c r="CN192" s="5"/>
      <c r="CO192" s="5"/>
      <c r="CP192" s="5"/>
      <c r="CQ192" s="5"/>
      <c r="CR192" s="5"/>
      <c r="CS192" s="5"/>
      <c r="CT192" s="5"/>
      <c r="CU192" s="5"/>
      <c r="CV192" s="341"/>
      <c r="CW192" s="128"/>
      <c r="CX192" s="5"/>
      <c r="CY192" s="5"/>
      <c r="CZ192" s="5"/>
      <c r="DA192" s="5"/>
      <c r="DB192" s="5"/>
      <c r="DC192" s="5"/>
      <c r="DD192" s="5"/>
      <c r="DE192" s="5"/>
      <c r="DF192" s="5"/>
      <c r="DG192" s="5"/>
      <c r="DH192" s="5"/>
      <c r="DI192" s="5"/>
      <c r="DJ192" s="5"/>
      <c r="DK192" s="51" t="s">
        <v>359</v>
      </c>
      <c r="DL192" s="51">
        <v>577.11</v>
      </c>
      <c r="DM192" s="51">
        <v>578.30499999999995</v>
      </c>
      <c r="DN192" s="51">
        <f t="shared" si="84"/>
        <v>1.1949999999999363</v>
      </c>
      <c r="DO192" s="51">
        <v>100</v>
      </c>
      <c r="DP192" s="52">
        <f t="shared" si="81"/>
        <v>1.1949999999999363</v>
      </c>
      <c r="DQ192" s="139">
        <f>DP192*AUXILIAR!$B$67</f>
        <v>2389999.9999998729</v>
      </c>
      <c r="DR192" s="5"/>
      <c r="DS192" s="341"/>
      <c r="DT192" s="128"/>
      <c r="DU192" s="5"/>
      <c r="DV192" s="5"/>
      <c r="DW192" s="5"/>
      <c r="DX192" s="5"/>
      <c r="DY192" s="5"/>
      <c r="DZ192" s="5"/>
      <c r="EA192" s="5"/>
      <c r="EB192" s="5"/>
      <c r="EC192" s="5"/>
      <c r="ED192" s="5"/>
      <c r="EE192" s="5"/>
      <c r="EF192" s="5"/>
      <c r="EG192" s="5"/>
      <c r="EH192" s="5"/>
      <c r="EI192" s="5"/>
      <c r="EJ192" s="5"/>
      <c r="EK192" s="5"/>
      <c r="EL192" s="5"/>
      <c r="EM192" s="5"/>
      <c r="EN192" s="5"/>
      <c r="EO192" s="145"/>
      <c r="EP192" s="397"/>
      <c r="EQ192" s="333"/>
    </row>
    <row r="193" spans="1:147" ht="15">
      <c r="A193" s="8" t="s">
        <v>33</v>
      </c>
      <c r="B193" s="8" t="s">
        <v>8</v>
      </c>
      <c r="C193" s="8">
        <v>1</v>
      </c>
      <c r="D193" s="199">
        <v>116</v>
      </c>
      <c r="E193" s="118" t="s">
        <v>183</v>
      </c>
      <c r="F193" s="118" t="s">
        <v>108</v>
      </c>
      <c r="G193" s="195" t="s">
        <v>355</v>
      </c>
      <c r="H193" s="309" t="s">
        <v>188</v>
      </c>
      <c r="I193" s="128"/>
      <c r="J193" s="5"/>
      <c r="K193" s="5"/>
      <c r="L193" s="5"/>
      <c r="M193" s="5"/>
      <c r="N193" s="5"/>
      <c r="O193" s="5"/>
      <c r="P193" s="5"/>
      <c r="Q193" s="5"/>
      <c r="R193" s="5"/>
      <c r="S193" s="5"/>
      <c r="T193" s="5"/>
      <c r="U193" s="5"/>
      <c r="V193" s="5"/>
      <c r="W193" s="5"/>
      <c r="X193" s="5"/>
      <c r="Y193" s="5"/>
      <c r="Z193" s="5"/>
      <c r="AA193" s="5"/>
      <c r="AB193" s="5"/>
      <c r="AC193" s="5"/>
      <c r="AD193" s="5"/>
      <c r="AE193" s="341"/>
      <c r="AF193" s="128"/>
      <c r="AG193" s="5"/>
      <c r="AH193" s="5"/>
      <c r="AI193" s="5"/>
      <c r="AJ193" s="5"/>
      <c r="AK193" s="5"/>
      <c r="AL193" s="5"/>
      <c r="AM193" s="5"/>
      <c r="AN193" s="5"/>
      <c r="AO193" s="5"/>
      <c r="AP193" s="5"/>
      <c r="AQ193" s="5"/>
      <c r="AR193" s="5"/>
      <c r="AS193" s="5"/>
      <c r="AT193" s="57"/>
      <c r="AU193" s="57"/>
      <c r="AV193" s="57"/>
      <c r="AW193" s="57"/>
      <c r="AX193" s="57"/>
      <c r="AY193" s="56"/>
      <c r="AZ193" s="161"/>
      <c r="BA193" s="128"/>
      <c r="BB193" s="333"/>
      <c r="BC193" s="128"/>
      <c r="BD193" s="5"/>
      <c r="BE193" s="5"/>
      <c r="BF193" s="5"/>
      <c r="BG193" s="5"/>
      <c r="BH193" s="5"/>
      <c r="BI193" s="5"/>
      <c r="BJ193" s="5"/>
      <c r="BK193" s="5"/>
      <c r="BL193" s="5"/>
      <c r="BM193" s="5"/>
      <c r="BN193" s="5"/>
      <c r="BO193" s="5"/>
      <c r="BP193" s="5"/>
      <c r="BQ193" s="5"/>
      <c r="BR193" s="5"/>
      <c r="BS193" s="5"/>
      <c r="BT193" s="5"/>
      <c r="BU193" s="5"/>
      <c r="BV193" s="5"/>
      <c r="BW193" s="5"/>
      <c r="BX193" s="5"/>
      <c r="BY193" s="341"/>
      <c r="BZ193" s="128"/>
      <c r="CA193" s="5"/>
      <c r="CB193" s="5"/>
      <c r="CC193" s="5"/>
      <c r="CD193" s="5"/>
      <c r="CE193" s="5"/>
      <c r="CF193" s="5"/>
      <c r="CG193" s="5"/>
      <c r="CH193" s="5"/>
      <c r="CI193" s="5"/>
      <c r="CJ193" s="5"/>
      <c r="CK193" s="5"/>
      <c r="CL193" s="5"/>
      <c r="CM193" s="5"/>
      <c r="CN193" s="5"/>
      <c r="CO193" s="5"/>
      <c r="CP193" s="5"/>
      <c r="CQ193" s="5"/>
      <c r="CR193" s="5"/>
      <c r="CS193" s="5"/>
      <c r="CT193" s="5"/>
      <c r="CU193" s="5"/>
      <c r="CV193" s="341"/>
      <c r="CW193" s="128"/>
      <c r="CX193" s="5"/>
      <c r="CY193" s="5"/>
      <c r="CZ193" s="5"/>
      <c r="DA193" s="5"/>
      <c r="DB193" s="5"/>
      <c r="DC193" s="5"/>
      <c r="DD193" s="5"/>
      <c r="DE193" s="5"/>
      <c r="DF193" s="5"/>
      <c r="DG193" s="5"/>
      <c r="DH193" s="5"/>
      <c r="DI193" s="5"/>
      <c r="DJ193" s="5"/>
      <c r="DK193" s="51" t="s">
        <v>358</v>
      </c>
      <c r="DL193" s="51">
        <v>579.4</v>
      </c>
      <c r="DM193" s="51">
        <v>578.20500000000004</v>
      </c>
      <c r="DN193" s="51">
        <f>-(DM193-DL193)</f>
        <v>1.1949999999999363</v>
      </c>
      <c r="DO193" s="51">
        <v>100</v>
      </c>
      <c r="DP193" s="52">
        <f t="shared" si="81"/>
        <v>1.1949999999999363</v>
      </c>
      <c r="DQ193" s="139">
        <f>DP193*AUXILIAR!$B$67</f>
        <v>2389999.9999998729</v>
      </c>
      <c r="DR193" s="5"/>
      <c r="DS193" s="341"/>
      <c r="DT193" s="128"/>
      <c r="DU193" s="5"/>
      <c r="DV193" s="5"/>
      <c r="DW193" s="5"/>
      <c r="DX193" s="5"/>
      <c r="DY193" s="5"/>
      <c r="DZ193" s="5"/>
      <c r="EA193" s="5"/>
      <c r="EB193" s="5"/>
      <c r="EC193" s="5"/>
      <c r="ED193" s="5"/>
      <c r="EE193" s="5"/>
      <c r="EF193" s="5"/>
      <c r="EG193" s="5"/>
      <c r="EH193" s="5"/>
      <c r="EI193" s="5"/>
      <c r="EJ193" s="5"/>
      <c r="EK193" s="5"/>
      <c r="EL193" s="5"/>
      <c r="EM193" s="5"/>
      <c r="EN193" s="5"/>
      <c r="EO193" s="145"/>
      <c r="EP193" s="397"/>
      <c r="EQ193" s="333"/>
    </row>
    <row r="194" spans="1:147" ht="15">
      <c r="A194" s="8" t="s">
        <v>33</v>
      </c>
      <c r="B194" s="8" t="s">
        <v>8</v>
      </c>
      <c r="C194" s="8">
        <v>1</v>
      </c>
      <c r="D194" s="199">
        <v>116</v>
      </c>
      <c r="E194" s="118" t="s">
        <v>183</v>
      </c>
      <c r="F194" s="118" t="s">
        <v>108</v>
      </c>
      <c r="G194" s="195" t="s">
        <v>355</v>
      </c>
      <c r="H194" s="309" t="s">
        <v>188</v>
      </c>
      <c r="I194" s="128"/>
      <c r="J194" s="5"/>
      <c r="K194" s="5"/>
      <c r="L194" s="5"/>
      <c r="M194" s="5"/>
      <c r="N194" s="5"/>
      <c r="O194" s="5"/>
      <c r="P194" s="5"/>
      <c r="Q194" s="5"/>
      <c r="R194" s="5"/>
      <c r="S194" s="5"/>
      <c r="T194" s="5"/>
      <c r="U194" s="5"/>
      <c r="V194" s="5"/>
      <c r="W194" s="5"/>
      <c r="X194" s="5"/>
      <c r="Y194" s="5"/>
      <c r="Z194" s="5"/>
      <c r="AA194" s="5"/>
      <c r="AB194" s="5"/>
      <c r="AC194" s="5"/>
      <c r="AD194" s="5"/>
      <c r="AE194" s="341"/>
      <c r="AF194" s="128"/>
      <c r="AG194" s="5"/>
      <c r="AH194" s="5"/>
      <c r="AI194" s="5"/>
      <c r="AJ194" s="5"/>
      <c r="AK194" s="5"/>
      <c r="AL194" s="5"/>
      <c r="AM194" s="5"/>
      <c r="AN194" s="5"/>
      <c r="AO194" s="5"/>
      <c r="AP194" s="5"/>
      <c r="AQ194" s="5"/>
      <c r="AR194" s="5"/>
      <c r="AS194" s="5"/>
      <c r="AT194" s="57"/>
      <c r="AU194" s="57"/>
      <c r="AV194" s="57"/>
      <c r="AW194" s="57"/>
      <c r="AX194" s="57"/>
      <c r="AY194" s="56"/>
      <c r="AZ194" s="161"/>
      <c r="BA194" s="128"/>
      <c r="BB194" s="333"/>
      <c r="BC194" s="128"/>
      <c r="BD194" s="5"/>
      <c r="BE194" s="5"/>
      <c r="BF194" s="5"/>
      <c r="BG194" s="5"/>
      <c r="BH194" s="5"/>
      <c r="BI194" s="5"/>
      <c r="BJ194" s="5"/>
      <c r="BK194" s="5"/>
      <c r="BL194" s="5"/>
      <c r="BM194" s="5"/>
      <c r="BN194" s="5"/>
      <c r="BO194" s="5"/>
      <c r="BP194" s="5"/>
      <c r="BQ194" s="5"/>
      <c r="BR194" s="5"/>
      <c r="BS194" s="5"/>
      <c r="BT194" s="5"/>
      <c r="BU194" s="5"/>
      <c r="BV194" s="5"/>
      <c r="BW194" s="5"/>
      <c r="BX194" s="5"/>
      <c r="BY194" s="341"/>
      <c r="BZ194" s="128"/>
      <c r="CA194" s="5"/>
      <c r="CB194" s="5"/>
      <c r="CC194" s="5"/>
      <c r="CD194" s="5"/>
      <c r="CE194" s="5"/>
      <c r="CF194" s="5"/>
      <c r="CG194" s="5"/>
      <c r="CH194" s="5"/>
      <c r="CI194" s="5"/>
      <c r="CJ194" s="5"/>
      <c r="CK194" s="5"/>
      <c r="CL194" s="5"/>
      <c r="CM194" s="5"/>
      <c r="CN194" s="5"/>
      <c r="CO194" s="5"/>
      <c r="CP194" s="5"/>
      <c r="CQ194" s="5"/>
      <c r="CR194" s="5"/>
      <c r="CS194" s="5"/>
      <c r="CT194" s="5"/>
      <c r="CU194" s="5"/>
      <c r="CV194" s="341"/>
      <c r="CW194" s="128"/>
      <c r="CX194" s="5"/>
      <c r="CY194" s="5"/>
      <c r="CZ194" s="5"/>
      <c r="DA194" s="5"/>
      <c r="DB194" s="5"/>
      <c r="DC194" s="5"/>
      <c r="DD194" s="5"/>
      <c r="DE194" s="5"/>
      <c r="DF194" s="5"/>
      <c r="DG194" s="5"/>
      <c r="DH194" s="5"/>
      <c r="DI194" s="5"/>
      <c r="DJ194" s="5"/>
      <c r="DK194" s="51" t="s">
        <v>359</v>
      </c>
      <c r="DL194" s="51">
        <v>579.5</v>
      </c>
      <c r="DM194" s="51">
        <v>580.70000000000005</v>
      </c>
      <c r="DN194" s="51">
        <f t="shared" si="84"/>
        <v>1.2000000000000455</v>
      </c>
      <c r="DO194" s="51">
        <v>100</v>
      </c>
      <c r="DP194" s="52">
        <f t="shared" si="81"/>
        <v>1.2000000000000455</v>
      </c>
      <c r="DQ194" s="139">
        <f>DP194*AUXILIAR!$B$67</f>
        <v>2400000.0000000908</v>
      </c>
      <c r="DR194" s="5"/>
      <c r="DS194" s="341"/>
      <c r="DT194" s="128"/>
      <c r="DU194" s="5"/>
      <c r="DV194" s="5"/>
      <c r="DW194" s="5"/>
      <c r="DX194" s="5"/>
      <c r="DY194" s="5"/>
      <c r="DZ194" s="5"/>
      <c r="EA194" s="5"/>
      <c r="EB194" s="5"/>
      <c r="EC194" s="5"/>
      <c r="ED194" s="5"/>
      <c r="EE194" s="5"/>
      <c r="EF194" s="5"/>
      <c r="EG194" s="5"/>
      <c r="EH194" s="5"/>
      <c r="EI194" s="5"/>
      <c r="EJ194" s="5"/>
      <c r="EK194" s="5"/>
      <c r="EL194" s="5"/>
      <c r="EM194" s="5"/>
      <c r="EN194" s="5"/>
      <c r="EO194" s="145"/>
      <c r="EP194" s="397"/>
      <c r="EQ194" s="333"/>
    </row>
    <row r="195" spans="1:147" ht="15">
      <c r="A195" s="8" t="s">
        <v>33</v>
      </c>
      <c r="B195" s="8" t="s">
        <v>8</v>
      </c>
      <c r="C195" s="8">
        <v>1</v>
      </c>
      <c r="D195" s="199">
        <v>116</v>
      </c>
      <c r="E195" s="118" t="s">
        <v>183</v>
      </c>
      <c r="F195" s="118" t="s">
        <v>108</v>
      </c>
      <c r="G195" s="195" t="s">
        <v>355</v>
      </c>
      <c r="H195" s="309" t="s">
        <v>188</v>
      </c>
      <c r="I195" s="128"/>
      <c r="J195" s="5"/>
      <c r="K195" s="5"/>
      <c r="L195" s="5"/>
      <c r="M195" s="5"/>
      <c r="N195" s="5"/>
      <c r="O195" s="5"/>
      <c r="P195" s="5"/>
      <c r="Q195" s="5"/>
      <c r="R195" s="5"/>
      <c r="S195" s="5"/>
      <c r="T195" s="5"/>
      <c r="U195" s="5"/>
      <c r="V195" s="5"/>
      <c r="W195" s="5"/>
      <c r="X195" s="5"/>
      <c r="Y195" s="5"/>
      <c r="Z195" s="5"/>
      <c r="AA195" s="5"/>
      <c r="AB195" s="5"/>
      <c r="AC195" s="5"/>
      <c r="AD195" s="5"/>
      <c r="AE195" s="341"/>
      <c r="AF195" s="128"/>
      <c r="AG195" s="5"/>
      <c r="AH195" s="5"/>
      <c r="AI195" s="5"/>
      <c r="AJ195" s="5"/>
      <c r="AK195" s="5"/>
      <c r="AL195" s="5"/>
      <c r="AM195" s="5"/>
      <c r="AN195" s="5"/>
      <c r="AO195" s="5"/>
      <c r="AP195" s="5"/>
      <c r="AQ195" s="5"/>
      <c r="AR195" s="5"/>
      <c r="AS195" s="5"/>
      <c r="AT195" s="57"/>
      <c r="AU195" s="57"/>
      <c r="AV195" s="57"/>
      <c r="AW195" s="57"/>
      <c r="AX195" s="57"/>
      <c r="AY195" s="56"/>
      <c r="AZ195" s="161"/>
      <c r="BA195" s="128"/>
      <c r="BB195" s="333"/>
      <c r="BC195" s="128"/>
      <c r="BD195" s="5"/>
      <c r="BE195" s="5"/>
      <c r="BF195" s="5"/>
      <c r="BG195" s="5"/>
      <c r="BH195" s="5"/>
      <c r="BI195" s="5"/>
      <c r="BJ195" s="5"/>
      <c r="BK195" s="5"/>
      <c r="BL195" s="5"/>
      <c r="BM195" s="5"/>
      <c r="BN195" s="5"/>
      <c r="BO195" s="5"/>
      <c r="BP195" s="5"/>
      <c r="BQ195" s="5"/>
      <c r="BR195" s="5"/>
      <c r="BS195" s="5"/>
      <c r="BT195" s="5"/>
      <c r="BU195" s="5"/>
      <c r="BV195" s="5"/>
      <c r="BW195" s="5"/>
      <c r="BX195" s="5"/>
      <c r="BY195" s="341"/>
      <c r="BZ195" s="128"/>
      <c r="CA195" s="5"/>
      <c r="CB195" s="5"/>
      <c r="CC195" s="5"/>
      <c r="CD195" s="5"/>
      <c r="CE195" s="5"/>
      <c r="CF195" s="5"/>
      <c r="CG195" s="5"/>
      <c r="CH195" s="5"/>
      <c r="CI195" s="5"/>
      <c r="CJ195" s="5"/>
      <c r="CK195" s="5"/>
      <c r="CL195" s="5"/>
      <c r="CM195" s="5"/>
      <c r="CN195" s="5"/>
      <c r="CO195" s="5"/>
      <c r="CP195" s="5"/>
      <c r="CQ195" s="5"/>
      <c r="CR195" s="5"/>
      <c r="CS195" s="5"/>
      <c r="CT195" s="5"/>
      <c r="CU195" s="5"/>
      <c r="CV195" s="341"/>
      <c r="CW195" s="128"/>
      <c r="CX195" s="5"/>
      <c r="CY195" s="5"/>
      <c r="CZ195" s="5"/>
      <c r="DA195" s="5"/>
      <c r="DB195" s="5"/>
      <c r="DC195" s="5"/>
      <c r="DD195" s="5"/>
      <c r="DE195" s="5"/>
      <c r="DF195" s="5"/>
      <c r="DG195" s="5"/>
      <c r="DH195" s="5"/>
      <c r="DI195" s="5"/>
      <c r="DJ195" s="5"/>
      <c r="DK195" s="51" t="s">
        <v>358</v>
      </c>
      <c r="DL195" s="51">
        <v>581.79999999999995</v>
      </c>
      <c r="DM195" s="51">
        <v>580.6</v>
      </c>
      <c r="DN195" s="51">
        <f>-(DM195-DL195)</f>
        <v>1.1999999999999318</v>
      </c>
      <c r="DO195" s="51">
        <v>100</v>
      </c>
      <c r="DP195" s="52">
        <f t="shared" si="81"/>
        <v>1.1999999999999318</v>
      </c>
      <c r="DQ195" s="139">
        <f>DP195*AUXILIAR!$B$67</f>
        <v>2399999.9999998636</v>
      </c>
      <c r="DR195" s="5"/>
      <c r="DS195" s="341"/>
      <c r="DT195" s="128"/>
      <c r="DU195" s="5"/>
      <c r="DV195" s="5"/>
      <c r="DW195" s="5"/>
      <c r="DX195" s="5"/>
      <c r="DY195" s="5"/>
      <c r="DZ195" s="5"/>
      <c r="EA195" s="5"/>
      <c r="EB195" s="5"/>
      <c r="EC195" s="5"/>
      <c r="ED195" s="5"/>
      <c r="EE195" s="5"/>
      <c r="EF195" s="5"/>
      <c r="EG195" s="5"/>
      <c r="EH195" s="5"/>
      <c r="EI195" s="5"/>
      <c r="EJ195" s="5"/>
      <c r="EK195" s="5"/>
      <c r="EL195" s="5"/>
      <c r="EM195" s="5"/>
      <c r="EN195" s="5"/>
      <c r="EO195" s="145"/>
      <c r="EP195" s="397"/>
      <c r="EQ195" s="333"/>
    </row>
    <row r="196" spans="1:147" ht="15">
      <c r="A196" s="8" t="s">
        <v>33</v>
      </c>
      <c r="B196" s="8" t="s">
        <v>8</v>
      </c>
      <c r="C196" s="8">
        <v>1</v>
      </c>
      <c r="D196" s="199">
        <v>116</v>
      </c>
      <c r="E196" s="118" t="s">
        <v>183</v>
      </c>
      <c r="F196" s="118" t="s">
        <v>108</v>
      </c>
      <c r="G196" s="195" t="s">
        <v>355</v>
      </c>
      <c r="H196" s="309" t="s">
        <v>188</v>
      </c>
      <c r="I196" s="128"/>
      <c r="J196" s="5"/>
      <c r="K196" s="5"/>
      <c r="L196" s="5"/>
      <c r="M196" s="5"/>
      <c r="N196" s="5"/>
      <c r="O196" s="5"/>
      <c r="P196" s="5"/>
      <c r="Q196" s="5"/>
      <c r="R196" s="5"/>
      <c r="S196" s="5"/>
      <c r="T196" s="5"/>
      <c r="U196" s="5"/>
      <c r="V196" s="5"/>
      <c r="W196" s="5"/>
      <c r="X196" s="5"/>
      <c r="Y196" s="5"/>
      <c r="Z196" s="5"/>
      <c r="AA196" s="5"/>
      <c r="AB196" s="5"/>
      <c r="AC196" s="5"/>
      <c r="AD196" s="5"/>
      <c r="AE196" s="341"/>
      <c r="AF196" s="128"/>
      <c r="AG196" s="5"/>
      <c r="AH196" s="5"/>
      <c r="AI196" s="5"/>
      <c r="AJ196" s="5"/>
      <c r="AK196" s="5"/>
      <c r="AL196" s="5"/>
      <c r="AM196" s="5"/>
      <c r="AN196" s="5"/>
      <c r="AO196" s="5"/>
      <c r="AP196" s="5"/>
      <c r="AQ196" s="5"/>
      <c r="AR196" s="5"/>
      <c r="AS196" s="5"/>
      <c r="AT196" s="57"/>
      <c r="AU196" s="57"/>
      <c r="AV196" s="57"/>
      <c r="AW196" s="57"/>
      <c r="AX196" s="57"/>
      <c r="AY196" s="56"/>
      <c r="AZ196" s="161"/>
      <c r="BA196" s="128"/>
      <c r="BB196" s="333"/>
      <c r="BC196" s="128"/>
      <c r="BD196" s="5"/>
      <c r="BE196" s="5"/>
      <c r="BF196" s="5"/>
      <c r="BG196" s="5"/>
      <c r="BH196" s="5"/>
      <c r="BI196" s="5"/>
      <c r="BJ196" s="5"/>
      <c r="BK196" s="5"/>
      <c r="BL196" s="5"/>
      <c r="BM196" s="5"/>
      <c r="BN196" s="5"/>
      <c r="BO196" s="5"/>
      <c r="BP196" s="5"/>
      <c r="BQ196" s="5"/>
      <c r="BR196" s="5"/>
      <c r="BS196" s="5"/>
      <c r="BT196" s="5"/>
      <c r="BU196" s="5"/>
      <c r="BV196" s="5"/>
      <c r="BW196" s="5"/>
      <c r="BX196" s="5"/>
      <c r="BY196" s="341"/>
      <c r="BZ196" s="128"/>
      <c r="CA196" s="5"/>
      <c r="CB196" s="5"/>
      <c r="CC196" s="5"/>
      <c r="CD196" s="5"/>
      <c r="CE196" s="5"/>
      <c r="CF196" s="5"/>
      <c r="CG196" s="5"/>
      <c r="CH196" s="5"/>
      <c r="CI196" s="5"/>
      <c r="CJ196" s="5"/>
      <c r="CK196" s="5"/>
      <c r="CL196" s="5"/>
      <c r="CM196" s="5"/>
      <c r="CN196" s="5"/>
      <c r="CO196" s="5"/>
      <c r="CP196" s="5"/>
      <c r="CQ196" s="5"/>
      <c r="CR196" s="5"/>
      <c r="CS196" s="5"/>
      <c r="CT196" s="5"/>
      <c r="CU196" s="5"/>
      <c r="CV196" s="341"/>
      <c r="CW196" s="128"/>
      <c r="CX196" s="5"/>
      <c r="CY196" s="5"/>
      <c r="CZ196" s="5"/>
      <c r="DA196" s="5"/>
      <c r="DB196" s="5"/>
      <c r="DC196" s="5"/>
      <c r="DD196" s="5"/>
      <c r="DE196" s="5"/>
      <c r="DF196" s="5"/>
      <c r="DG196" s="5"/>
      <c r="DH196" s="5"/>
      <c r="DI196" s="5"/>
      <c r="DJ196" s="5"/>
      <c r="DK196" s="51" t="s">
        <v>359</v>
      </c>
      <c r="DL196" s="51">
        <v>581.9</v>
      </c>
      <c r="DM196" s="51">
        <v>583.1</v>
      </c>
      <c r="DN196" s="51">
        <f t="shared" si="84"/>
        <v>1.2000000000000455</v>
      </c>
      <c r="DO196" s="51">
        <v>100</v>
      </c>
      <c r="DP196" s="52">
        <f t="shared" si="81"/>
        <v>1.2000000000000455</v>
      </c>
      <c r="DQ196" s="139">
        <f>DP196*AUXILIAR!$B$67</f>
        <v>2400000.0000000908</v>
      </c>
      <c r="DR196" s="5"/>
      <c r="DS196" s="341"/>
      <c r="DT196" s="128"/>
      <c r="DU196" s="5"/>
      <c r="DV196" s="5"/>
      <c r="DW196" s="5"/>
      <c r="DX196" s="5"/>
      <c r="DY196" s="5"/>
      <c r="DZ196" s="5"/>
      <c r="EA196" s="5"/>
      <c r="EB196" s="5"/>
      <c r="EC196" s="5"/>
      <c r="ED196" s="5"/>
      <c r="EE196" s="5"/>
      <c r="EF196" s="5"/>
      <c r="EG196" s="5"/>
      <c r="EH196" s="5"/>
      <c r="EI196" s="5"/>
      <c r="EJ196" s="5"/>
      <c r="EK196" s="5"/>
      <c r="EL196" s="5"/>
      <c r="EM196" s="5"/>
      <c r="EN196" s="5"/>
      <c r="EO196" s="145"/>
      <c r="EP196" s="397"/>
      <c r="EQ196" s="333"/>
    </row>
    <row r="197" spans="1:147" ht="15">
      <c r="A197" s="8" t="s">
        <v>33</v>
      </c>
      <c r="B197" s="8" t="s">
        <v>8</v>
      </c>
      <c r="C197" s="8">
        <v>1</v>
      </c>
      <c r="D197" s="199">
        <v>116</v>
      </c>
      <c r="E197" s="118" t="s">
        <v>183</v>
      </c>
      <c r="F197" s="118" t="s">
        <v>108</v>
      </c>
      <c r="G197" s="195" t="s">
        <v>355</v>
      </c>
      <c r="H197" s="309" t="s">
        <v>188</v>
      </c>
      <c r="I197" s="128"/>
      <c r="J197" s="5"/>
      <c r="K197" s="5"/>
      <c r="L197" s="5"/>
      <c r="M197" s="5"/>
      <c r="N197" s="5"/>
      <c r="O197" s="5"/>
      <c r="P197" s="5"/>
      <c r="Q197" s="5"/>
      <c r="R197" s="5"/>
      <c r="S197" s="5"/>
      <c r="T197" s="5"/>
      <c r="U197" s="5"/>
      <c r="V197" s="5"/>
      <c r="W197" s="5"/>
      <c r="X197" s="5"/>
      <c r="Y197" s="5"/>
      <c r="Z197" s="5"/>
      <c r="AA197" s="5"/>
      <c r="AB197" s="5"/>
      <c r="AC197" s="5"/>
      <c r="AD197" s="5"/>
      <c r="AE197" s="341"/>
      <c r="AF197" s="128"/>
      <c r="AG197" s="5"/>
      <c r="AH197" s="5"/>
      <c r="AI197" s="5"/>
      <c r="AJ197" s="5"/>
      <c r="AK197" s="5"/>
      <c r="AL197" s="5"/>
      <c r="AM197" s="5"/>
      <c r="AN197" s="5"/>
      <c r="AO197" s="5"/>
      <c r="AP197" s="5"/>
      <c r="AQ197" s="5"/>
      <c r="AR197" s="5"/>
      <c r="AS197" s="5"/>
      <c r="AT197" s="57"/>
      <c r="AU197" s="57"/>
      <c r="AV197" s="57"/>
      <c r="AW197" s="57"/>
      <c r="AX197" s="57"/>
      <c r="AY197" s="56"/>
      <c r="AZ197" s="161"/>
      <c r="BA197" s="128"/>
      <c r="BB197" s="333"/>
      <c r="BC197" s="128"/>
      <c r="BD197" s="5"/>
      <c r="BE197" s="5"/>
      <c r="BF197" s="5"/>
      <c r="BG197" s="5"/>
      <c r="BH197" s="5"/>
      <c r="BI197" s="5"/>
      <c r="BJ197" s="5"/>
      <c r="BK197" s="5"/>
      <c r="BL197" s="5"/>
      <c r="BM197" s="5"/>
      <c r="BN197" s="5"/>
      <c r="BO197" s="5"/>
      <c r="BP197" s="5"/>
      <c r="BQ197" s="5"/>
      <c r="BR197" s="5"/>
      <c r="BS197" s="5"/>
      <c r="BT197" s="5"/>
      <c r="BU197" s="5"/>
      <c r="BV197" s="5"/>
      <c r="BW197" s="5"/>
      <c r="BX197" s="5"/>
      <c r="BY197" s="341"/>
      <c r="BZ197" s="128"/>
      <c r="CA197" s="5"/>
      <c r="CB197" s="5"/>
      <c r="CC197" s="5"/>
      <c r="CD197" s="5"/>
      <c r="CE197" s="5"/>
      <c r="CF197" s="5"/>
      <c r="CG197" s="5"/>
      <c r="CH197" s="5"/>
      <c r="CI197" s="5"/>
      <c r="CJ197" s="5"/>
      <c r="CK197" s="5"/>
      <c r="CL197" s="5"/>
      <c r="CM197" s="5"/>
      <c r="CN197" s="5"/>
      <c r="CO197" s="5"/>
      <c r="CP197" s="5"/>
      <c r="CQ197" s="5"/>
      <c r="CR197" s="5"/>
      <c r="CS197" s="5"/>
      <c r="CT197" s="5"/>
      <c r="CU197" s="5"/>
      <c r="CV197" s="341"/>
      <c r="CW197" s="128"/>
      <c r="CX197" s="5"/>
      <c r="CY197" s="5"/>
      <c r="CZ197" s="5"/>
      <c r="DA197" s="5"/>
      <c r="DB197" s="5"/>
      <c r="DC197" s="5"/>
      <c r="DD197" s="5"/>
      <c r="DE197" s="5"/>
      <c r="DF197" s="5"/>
      <c r="DG197" s="5"/>
      <c r="DH197" s="5"/>
      <c r="DI197" s="5"/>
      <c r="DJ197" s="5"/>
      <c r="DK197" s="51" t="s">
        <v>358</v>
      </c>
      <c r="DL197" s="51">
        <v>584.20000000000005</v>
      </c>
      <c r="DM197" s="51">
        <v>583</v>
      </c>
      <c r="DN197" s="51">
        <f>-(DM197-DL197)</f>
        <v>1.2000000000000455</v>
      </c>
      <c r="DO197" s="51">
        <v>100</v>
      </c>
      <c r="DP197" s="52">
        <f t="shared" si="81"/>
        <v>1.2000000000000455</v>
      </c>
      <c r="DQ197" s="139">
        <f>DP197*AUXILIAR!$B$67</f>
        <v>2400000.0000000908</v>
      </c>
      <c r="DR197" s="5"/>
      <c r="DS197" s="341"/>
      <c r="DT197" s="128"/>
      <c r="DU197" s="5"/>
      <c r="DV197" s="5"/>
      <c r="DW197" s="5"/>
      <c r="DX197" s="5"/>
      <c r="DY197" s="5"/>
      <c r="DZ197" s="5"/>
      <c r="EA197" s="5"/>
      <c r="EB197" s="5"/>
      <c r="EC197" s="5"/>
      <c r="ED197" s="5"/>
      <c r="EE197" s="5"/>
      <c r="EF197" s="5"/>
      <c r="EG197" s="5"/>
      <c r="EH197" s="5"/>
      <c r="EI197" s="5"/>
      <c r="EJ197" s="5"/>
      <c r="EK197" s="5"/>
      <c r="EL197" s="5"/>
      <c r="EM197" s="5"/>
      <c r="EN197" s="5"/>
      <c r="EO197" s="145"/>
      <c r="EP197" s="397"/>
      <c r="EQ197" s="333"/>
    </row>
    <row r="198" spans="1:147" ht="15">
      <c r="A198" s="8" t="s">
        <v>33</v>
      </c>
      <c r="B198" s="8" t="s">
        <v>8</v>
      </c>
      <c r="C198" s="8">
        <v>1</v>
      </c>
      <c r="D198" s="199">
        <v>116</v>
      </c>
      <c r="E198" s="118" t="s">
        <v>183</v>
      </c>
      <c r="F198" s="118" t="s">
        <v>108</v>
      </c>
      <c r="G198" s="195" t="s">
        <v>355</v>
      </c>
      <c r="H198" s="309" t="s">
        <v>188</v>
      </c>
      <c r="I198" s="128"/>
      <c r="J198" s="5"/>
      <c r="K198" s="5"/>
      <c r="L198" s="5"/>
      <c r="M198" s="5"/>
      <c r="N198" s="5"/>
      <c r="O198" s="5"/>
      <c r="P198" s="5"/>
      <c r="Q198" s="5"/>
      <c r="R198" s="5"/>
      <c r="S198" s="5"/>
      <c r="T198" s="5"/>
      <c r="U198" s="5"/>
      <c r="V198" s="5"/>
      <c r="W198" s="5"/>
      <c r="X198" s="5"/>
      <c r="Y198" s="5"/>
      <c r="Z198" s="5"/>
      <c r="AA198" s="5"/>
      <c r="AB198" s="5"/>
      <c r="AC198" s="5"/>
      <c r="AD198" s="5"/>
      <c r="AE198" s="341"/>
      <c r="AF198" s="128"/>
      <c r="AG198" s="5"/>
      <c r="AH198" s="5"/>
      <c r="AI198" s="5"/>
      <c r="AJ198" s="5"/>
      <c r="AK198" s="5"/>
      <c r="AL198" s="5"/>
      <c r="AM198" s="5"/>
      <c r="AN198" s="5"/>
      <c r="AO198" s="5"/>
      <c r="AP198" s="5"/>
      <c r="AQ198" s="5"/>
      <c r="AR198" s="5"/>
      <c r="AS198" s="5"/>
      <c r="AT198" s="57"/>
      <c r="AU198" s="57"/>
      <c r="AV198" s="57"/>
      <c r="AW198" s="57"/>
      <c r="AX198" s="57"/>
      <c r="AY198" s="56"/>
      <c r="AZ198" s="161"/>
      <c r="BA198" s="128"/>
      <c r="BB198" s="333"/>
      <c r="BC198" s="128"/>
      <c r="BD198" s="5"/>
      <c r="BE198" s="5"/>
      <c r="BF198" s="5"/>
      <c r="BG198" s="5"/>
      <c r="BH198" s="5"/>
      <c r="BI198" s="5"/>
      <c r="BJ198" s="5"/>
      <c r="BK198" s="5"/>
      <c r="BL198" s="5"/>
      <c r="BM198" s="5"/>
      <c r="BN198" s="5"/>
      <c r="BO198" s="5"/>
      <c r="BP198" s="5"/>
      <c r="BQ198" s="5"/>
      <c r="BR198" s="5"/>
      <c r="BS198" s="5"/>
      <c r="BT198" s="5"/>
      <c r="BU198" s="5"/>
      <c r="BV198" s="5"/>
      <c r="BW198" s="5"/>
      <c r="BX198" s="5"/>
      <c r="BY198" s="341"/>
      <c r="BZ198" s="128"/>
      <c r="CA198" s="5"/>
      <c r="CB198" s="5"/>
      <c r="CC198" s="5"/>
      <c r="CD198" s="5"/>
      <c r="CE198" s="5"/>
      <c r="CF198" s="5"/>
      <c r="CG198" s="5"/>
      <c r="CH198" s="5"/>
      <c r="CI198" s="5"/>
      <c r="CJ198" s="5"/>
      <c r="CK198" s="5"/>
      <c r="CL198" s="5"/>
      <c r="CM198" s="5"/>
      <c r="CN198" s="5"/>
      <c r="CO198" s="5"/>
      <c r="CP198" s="5"/>
      <c r="CQ198" s="5"/>
      <c r="CR198" s="5"/>
      <c r="CS198" s="5"/>
      <c r="CT198" s="5"/>
      <c r="CU198" s="5"/>
      <c r="CV198" s="341"/>
      <c r="CW198" s="128"/>
      <c r="CX198" s="5"/>
      <c r="CY198" s="5"/>
      <c r="CZ198" s="5"/>
      <c r="DA198" s="5"/>
      <c r="DB198" s="5"/>
      <c r="DC198" s="5"/>
      <c r="DD198" s="5"/>
      <c r="DE198" s="5"/>
      <c r="DF198" s="5"/>
      <c r="DG198" s="5"/>
      <c r="DH198" s="5"/>
      <c r="DI198" s="5"/>
      <c r="DJ198" s="5"/>
      <c r="DK198" s="51" t="s">
        <v>359</v>
      </c>
      <c r="DL198" s="51">
        <v>584.6</v>
      </c>
      <c r="DM198" s="51">
        <v>585.79999999999995</v>
      </c>
      <c r="DN198" s="51">
        <f t="shared" si="84"/>
        <v>1.1999999999999318</v>
      </c>
      <c r="DO198" s="51">
        <v>100</v>
      </c>
      <c r="DP198" s="52">
        <f t="shared" si="81"/>
        <v>1.1999999999999318</v>
      </c>
      <c r="DQ198" s="139">
        <f>DP198*AUXILIAR!$B$67</f>
        <v>2399999.9999998636</v>
      </c>
      <c r="DR198" s="5"/>
      <c r="DS198" s="341"/>
      <c r="DT198" s="128"/>
      <c r="DU198" s="5"/>
      <c r="DV198" s="5"/>
      <c r="DW198" s="5"/>
      <c r="DX198" s="5"/>
      <c r="DY198" s="5"/>
      <c r="DZ198" s="5"/>
      <c r="EA198" s="5"/>
      <c r="EB198" s="5"/>
      <c r="EC198" s="5"/>
      <c r="ED198" s="5"/>
      <c r="EE198" s="5"/>
      <c r="EF198" s="5"/>
      <c r="EG198" s="5"/>
      <c r="EH198" s="5"/>
      <c r="EI198" s="5"/>
      <c r="EJ198" s="5"/>
      <c r="EK198" s="5"/>
      <c r="EL198" s="5"/>
      <c r="EM198" s="5"/>
      <c r="EN198" s="5"/>
      <c r="EO198" s="145"/>
      <c r="EP198" s="397"/>
      <c r="EQ198" s="333"/>
    </row>
    <row r="199" spans="1:147" ht="15">
      <c r="A199" s="8" t="s">
        <v>33</v>
      </c>
      <c r="B199" s="8" t="s">
        <v>8</v>
      </c>
      <c r="C199" s="8">
        <v>1</v>
      </c>
      <c r="D199" s="199">
        <v>116</v>
      </c>
      <c r="E199" s="118" t="s">
        <v>183</v>
      </c>
      <c r="F199" s="118" t="s">
        <v>108</v>
      </c>
      <c r="G199" s="195" t="s">
        <v>355</v>
      </c>
      <c r="H199" s="309" t="s">
        <v>188</v>
      </c>
      <c r="I199" s="128"/>
      <c r="J199" s="5"/>
      <c r="K199" s="5"/>
      <c r="L199" s="5"/>
      <c r="M199" s="5"/>
      <c r="N199" s="5"/>
      <c r="O199" s="5"/>
      <c r="P199" s="5"/>
      <c r="Q199" s="5"/>
      <c r="R199" s="5"/>
      <c r="S199" s="5"/>
      <c r="T199" s="5"/>
      <c r="U199" s="5"/>
      <c r="V199" s="5"/>
      <c r="W199" s="5"/>
      <c r="X199" s="5"/>
      <c r="Y199" s="5"/>
      <c r="Z199" s="5"/>
      <c r="AA199" s="5"/>
      <c r="AB199" s="5"/>
      <c r="AC199" s="5"/>
      <c r="AD199" s="5"/>
      <c r="AE199" s="341"/>
      <c r="AF199" s="128"/>
      <c r="AG199" s="5"/>
      <c r="AH199" s="5"/>
      <c r="AI199" s="5"/>
      <c r="AJ199" s="5"/>
      <c r="AK199" s="5"/>
      <c r="AL199" s="5"/>
      <c r="AM199" s="5"/>
      <c r="AN199" s="5"/>
      <c r="AO199" s="5"/>
      <c r="AP199" s="5"/>
      <c r="AQ199" s="5"/>
      <c r="AR199" s="5"/>
      <c r="AS199" s="5"/>
      <c r="AT199" s="57"/>
      <c r="AU199" s="57"/>
      <c r="AV199" s="57"/>
      <c r="AW199" s="57"/>
      <c r="AX199" s="57"/>
      <c r="AY199" s="56"/>
      <c r="AZ199" s="161"/>
      <c r="BA199" s="128"/>
      <c r="BB199" s="333"/>
      <c r="BC199" s="128"/>
      <c r="BD199" s="5"/>
      <c r="BE199" s="5"/>
      <c r="BF199" s="5"/>
      <c r="BG199" s="5"/>
      <c r="BH199" s="5"/>
      <c r="BI199" s="5"/>
      <c r="BJ199" s="5"/>
      <c r="BK199" s="5"/>
      <c r="BL199" s="5"/>
      <c r="BM199" s="5"/>
      <c r="BN199" s="5"/>
      <c r="BO199" s="5"/>
      <c r="BP199" s="5"/>
      <c r="BQ199" s="5"/>
      <c r="BR199" s="5"/>
      <c r="BS199" s="5"/>
      <c r="BT199" s="5"/>
      <c r="BU199" s="5"/>
      <c r="BV199" s="5"/>
      <c r="BW199" s="5"/>
      <c r="BX199" s="5"/>
      <c r="BY199" s="341"/>
      <c r="BZ199" s="128"/>
      <c r="CA199" s="5"/>
      <c r="CB199" s="5"/>
      <c r="CC199" s="5"/>
      <c r="CD199" s="5"/>
      <c r="CE199" s="5"/>
      <c r="CF199" s="5"/>
      <c r="CG199" s="5"/>
      <c r="CH199" s="5"/>
      <c r="CI199" s="5"/>
      <c r="CJ199" s="5"/>
      <c r="CK199" s="5"/>
      <c r="CL199" s="5"/>
      <c r="CM199" s="5"/>
      <c r="CN199" s="5"/>
      <c r="CO199" s="5"/>
      <c r="CP199" s="5"/>
      <c r="CQ199" s="5"/>
      <c r="CR199" s="5"/>
      <c r="CS199" s="5"/>
      <c r="CT199" s="5"/>
      <c r="CU199" s="5"/>
      <c r="CV199" s="341"/>
      <c r="CW199" s="128"/>
      <c r="CX199" s="5"/>
      <c r="CY199" s="5"/>
      <c r="CZ199" s="5"/>
      <c r="DA199" s="5"/>
      <c r="DB199" s="5"/>
      <c r="DC199" s="5"/>
      <c r="DD199" s="5"/>
      <c r="DE199" s="5"/>
      <c r="DF199" s="5"/>
      <c r="DG199" s="5"/>
      <c r="DH199" s="5"/>
      <c r="DI199" s="5"/>
      <c r="DJ199" s="5"/>
      <c r="DK199" s="51" t="s">
        <v>358</v>
      </c>
      <c r="DL199" s="51">
        <v>586.20000000000005</v>
      </c>
      <c r="DM199" s="51">
        <v>585</v>
      </c>
      <c r="DN199" s="51">
        <f>-(DM199-DL199)</f>
        <v>1.2000000000000455</v>
      </c>
      <c r="DO199" s="51">
        <v>100</v>
      </c>
      <c r="DP199" s="52">
        <f t="shared" si="81"/>
        <v>1.2000000000000455</v>
      </c>
      <c r="DQ199" s="139">
        <f>DP199*AUXILIAR!$B$67</f>
        <v>2400000.0000000908</v>
      </c>
      <c r="DR199" s="5"/>
      <c r="DS199" s="341"/>
      <c r="DT199" s="128"/>
      <c r="DU199" s="5"/>
      <c r="DV199" s="5"/>
      <c r="DW199" s="5"/>
      <c r="DX199" s="5"/>
      <c r="DY199" s="5"/>
      <c r="DZ199" s="5"/>
      <c r="EA199" s="5"/>
      <c r="EB199" s="5"/>
      <c r="EC199" s="5"/>
      <c r="ED199" s="5"/>
      <c r="EE199" s="5"/>
      <c r="EF199" s="5"/>
      <c r="EG199" s="5"/>
      <c r="EH199" s="5"/>
      <c r="EI199" s="5"/>
      <c r="EJ199" s="5"/>
      <c r="EK199" s="5"/>
      <c r="EL199" s="5"/>
      <c r="EM199" s="5"/>
      <c r="EN199" s="5"/>
      <c r="EO199" s="145"/>
      <c r="EP199" s="397"/>
      <c r="EQ199" s="333"/>
    </row>
    <row r="200" spans="1:147" ht="15">
      <c r="A200" s="8" t="s">
        <v>33</v>
      </c>
      <c r="B200" s="8" t="s">
        <v>8</v>
      </c>
      <c r="C200" s="8">
        <v>1</v>
      </c>
      <c r="D200" s="199">
        <v>116</v>
      </c>
      <c r="E200" s="118" t="s">
        <v>183</v>
      </c>
      <c r="F200" s="118" t="s">
        <v>108</v>
      </c>
      <c r="G200" s="195" t="s">
        <v>355</v>
      </c>
      <c r="H200" s="309" t="s">
        <v>188</v>
      </c>
      <c r="I200" s="128"/>
      <c r="J200" s="5"/>
      <c r="K200" s="5"/>
      <c r="L200" s="5"/>
      <c r="M200" s="5"/>
      <c r="N200" s="5"/>
      <c r="O200" s="5"/>
      <c r="P200" s="5"/>
      <c r="Q200" s="5"/>
      <c r="R200" s="5"/>
      <c r="S200" s="5"/>
      <c r="T200" s="5"/>
      <c r="U200" s="5"/>
      <c r="V200" s="5"/>
      <c r="W200" s="5"/>
      <c r="X200" s="5"/>
      <c r="Y200" s="5"/>
      <c r="Z200" s="5"/>
      <c r="AA200" s="5"/>
      <c r="AB200" s="5"/>
      <c r="AC200" s="5"/>
      <c r="AD200" s="5"/>
      <c r="AE200" s="341"/>
      <c r="AF200" s="128"/>
      <c r="AG200" s="5"/>
      <c r="AH200" s="5"/>
      <c r="AI200" s="5"/>
      <c r="AJ200" s="5"/>
      <c r="AK200" s="5"/>
      <c r="AL200" s="5"/>
      <c r="AM200" s="5"/>
      <c r="AN200" s="5"/>
      <c r="AO200" s="5"/>
      <c r="AP200" s="5"/>
      <c r="AQ200" s="5"/>
      <c r="AR200" s="5"/>
      <c r="AS200" s="5"/>
      <c r="AT200" s="57"/>
      <c r="AU200" s="57"/>
      <c r="AV200" s="57"/>
      <c r="AW200" s="57"/>
      <c r="AX200" s="57"/>
      <c r="AY200" s="56"/>
      <c r="AZ200" s="161"/>
      <c r="BA200" s="128"/>
      <c r="BB200" s="333"/>
      <c r="BC200" s="128"/>
      <c r="BD200" s="5"/>
      <c r="BE200" s="5"/>
      <c r="BF200" s="5"/>
      <c r="BG200" s="5"/>
      <c r="BH200" s="5"/>
      <c r="BI200" s="5"/>
      <c r="BJ200" s="5"/>
      <c r="BK200" s="5"/>
      <c r="BL200" s="5"/>
      <c r="BM200" s="5"/>
      <c r="BN200" s="5"/>
      <c r="BO200" s="5"/>
      <c r="BP200" s="5"/>
      <c r="BQ200" s="5"/>
      <c r="BR200" s="5"/>
      <c r="BS200" s="5"/>
      <c r="BT200" s="5"/>
      <c r="BU200" s="5"/>
      <c r="BV200" s="5"/>
      <c r="BW200" s="5"/>
      <c r="BX200" s="5"/>
      <c r="BY200" s="341"/>
      <c r="BZ200" s="128"/>
      <c r="CA200" s="5"/>
      <c r="CB200" s="5"/>
      <c r="CC200" s="5"/>
      <c r="CD200" s="5"/>
      <c r="CE200" s="5"/>
      <c r="CF200" s="5"/>
      <c r="CG200" s="5"/>
      <c r="CH200" s="5"/>
      <c r="CI200" s="5"/>
      <c r="CJ200" s="5"/>
      <c r="CK200" s="5"/>
      <c r="CL200" s="5"/>
      <c r="CM200" s="5"/>
      <c r="CN200" s="5"/>
      <c r="CO200" s="5"/>
      <c r="CP200" s="5"/>
      <c r="CQ200" s="5"/>
      <c r="CR200" s="5"/>
      <c r="CS200" s="5"/>
      <c r="CT200" s="5"/>
      <c r="CU200" s="5"/>
      <c r="CV200" s="341"/>
      <c r="CW200" s="128"/>
      <c r="CX200" s="5"/>
      <c r="CY200" s="5"/>
      <c r="CZ200" s="5"/>
      <c r="DA200" s="5"/>
      <c r="DB200" s="5"/>
      <c r="DC200" s="5"/>
      <c r="DD200" s="5"/>
      <c r="DE200" s="5"/>
      <c r="DF200" s="5"/>
      <c r="DG200" s="5"/>
      <c r="DH200" s="5"/>
      <c r="DI200" s="5"/>
      <c r="DJ200" s="5"/>
      <c r="DK200" s="51" t="s">
        <v>358</v>
      </c>
      <c r="DL200" s="51">
        <v>593.9</v>
      </c>
      <c r="DM200" s="51">
        <v>591</v>
      </c>
      <c r="DN200" s="51">
        <f>-(DM200-DL200)</f>
        <v>2.8999999999999773</v>
      </c>
      <c r="DO200" s="51">
        <v>100</v>
      </c>
      <c r="DP200" s="52">
        <f t="shared" si="81"/>
        <v>2.8999999999999773</v>
      </c>
      <c r="DQ200" s="139">
        <f>DP200*AUXILIAR!$B$67</f>
        <v>5799999.9999999544</v>
      </c>
      <c r="DR200" s="5"/>
      <c r="DS200" s="341"/>
      <c r="DT200" s="128"/>
      <c r="DU200" s="5"/>
      <c r="DV200" s="5"/>
      <c r="DW200" s="5"/>
      <c r="DX200" s="5"/>
      <c r="DY200" s="5"/>
      <c r="DZ200" s="5"/>
      <c r="EA200" s="5"/>
      <c r="EB200" s="5"/>
      <c r="EC200" s="5"/>
      <c r="ED200" s="5"/>
      <c r="EE200" s="5"/>
      <c r="EF200" s="5"/>
      <c r="EG200" s="5"/>
      <c r="EH200" s="5"/>
      <c r="EI200" s="5"/>
      <c r="EJ200" s="5"/>
      <c r="EK200" s="5"/>
      <c r="EL200" s="5"/>
      <c r="EM200" s="5"/>
      <c r="EN200" s="5"/>
      <c r="EO200" s="145"/>
      <c r="EP200" s="397"/>
      <c r="EQ200" s="333"/>
    </row>
    <row r="201" spans="1:147" ht="15">
      <c r="A201" s="8" t="s">
        <v>33</v>
      </c>
      <c r="B201" s="8" t="s">
        <v>8</v>
      </c>
      <c r="C201" s="8">
        <v>1</v>
      </c>
      <c r="D201" s="199">
        <v>116</v>
      </c>
      <c r="E201" s="118" t="s">
        <v>183</v>
      </c>
      <c r="F201" s="118" t="s">
        <v>108</v>
      </c>
      <c r="G201" s="195" t="s">
        <v>355</v>
      </c>
      <c r="H201" s="309" t="s">
        <v>188</v>
      </c>
      <c r="I201" s="128"/>
      <c r="J201" s="5"/>
      <c r="K201" s="5"/>
      <c r="L201" s="5"/>
      <c r="M201" s="5"/>
      <c r="N201" s="5"/>
      <c r="O201" s="5"/>
      <c r="P201" s="5"/>
      <c r="Q201" s="5"/>
      <c r="R201" s="5"/>
      <c r="S201" s="5"/>
      <c r="T201" s="5"/>
      <c r="U201" s="5"/>
      <c r="V201" s="5"/>
      <c r="W201" s="5"/>
      <c r="X201" s="5"/>
      <c r="Y201" s="5"/>
      <c r="Z201" s="5"/>
      <c r="AA201" s="5"/>
      <c r="AB201" s="5"/>
      <c r="AC201" s="5"/>
      <c r="AD201" s="5"/>
      <c r="AE201" s="341"/>
      <c r="AF201" s="128"/>
      <c r="AG201" s="5"/>
      <c r="AH201" s="5"/>
      <c r="AI201" s="5"/>
      <c r="AJ201" s="5"/>
      <c r="AK201" s="5"/>
      <c r="AL201" s="5"/>
      <c r="AM201" s="5"/>
      <c r="AN201" s="5"/>
      <c r="AO201" s="5"/>
      <c r="AP201" s="5"/>
      <c r="AQ201" s="5"/>
      <c r="AR201" s="5"/>
      <c r="AS201" s="5"/>
      <c r="AT201" s="57"/>
      <c r="AU201" s="57"/>
      <c r="AV201" s="57"/>
      <c r="AW201" s="57"/>
      <c r="AX201" s="57"/>
      <c r="AY201" s="56"/>
      <c r="AZ201" s="161"/>
      <c r="BA201" s="128"/>
      <c r="BB201" s="333"/>
      <c r="BC201" s="128"/>
      <c r="BD201" s="5"/>
      <c r="BE201" s="5"/>
      <c r="BF201" s="5"/>
      <c r="BG201" s="5"/>
      <c r="BH201" s="5"/>
      <c r="BI201" s="5"/>
      <c r="BJ201" s="5"/>
      <c r="BK201" s="5"/>
      <c r="BL201" s="5"/>
      <c r="BM201" s="5"/>
      <c r="BN201" s="5"/>
      <c r="BO201" s="5"/>
      <c r="BP201" s="5"/>
      <c r="BQ201" s="5"/>
      <c r="BR201" s="5"/>
      <c r="BS201" s="5"/>
      <c r="BT201" s="5"/>
      <c r="BU201" s="5"/>
      <c r="BV201" s="5"/>
      <c r="BW201" s="5"/>
      <c r="BX201" s="5"/>
      <c r="BY201" s="341"/>
      <c r="BZ201" s="128"/>
      <c r="CA201" s="5"/>
      <c r="CB201" s="5"/>
      <c r="CC201" s="5"/>
      <c r="CD201" s="5"/>
      <c r="CE201" s="5"/>
      <c r="CF201" s="5"/>
      <c r="CG201" s="5"/>
      <c r="CH201" s="5"/>
      <c r="CI201" s="5"/>
      <c r="CJ201" s="5"/>
      <c r="CK201" s="5"/>
      <c r="CL201" s="5"/>
      <c r="CM201" s="5"/>
      <c r="CN201" s="5"/>
      <c r="CO201" s="5"/>
      <c r="CP201" s="5"/>
      <c r="CQ201" s="5"/>
      <c r="CR201" s="5"/>
      <c r="CS201" s="5"/>
      <c r="CT201" s="5"/>
      <c r="CU201" s="5"/>
      <c r="CV201" s="341"/>
      <c r="CW201" s="128"/>
      <c r="CX201" s="5"/>
      <c r="CY201" s="5"/>
      <c r="CZ201" s="5"/>
      <c r="DA201" s="5"/>
      <c r="DB201" s="5"/>
      <c r="DC201" s="5"/>
      <c r="DD201" s="5"/>
      <c r="DE201" s="5"/>
      <c r="DF201" s="5"/>
      <c r="DG201" s="5"/>
      <c r="DH201" s="5"/>
      <c r="DI201" s="5"/>
      <c r="DJ201" s="5"/>
      <c r="DK201" s="51" t="s">
        <v>359</v>
      </c>
      <c r="DL201" s="51">
        <v>594</v>
      </c>
      <c r="DM201" s="51">
        <v>595.20699999999999</v>
      </c>
      <c r="DN201" s="51">
        <f t="shared" si="84"/>
        <v>1.2069999999999936</v>
      </c>
      <c r="DO201" s="51">
        <v>100</v>
      </c>
      <c r="DP201" s="52">
        <f t="shared" si="81"/>
        <v>1.2069999999999936</v>
      </c>
      <c r="DQ201" s="139">
        <f>DP201*AUXILIAR!$B$67</f>
        <v>2413999.9999999874</v>
      </c>
      <c r="DR201" s="5"/>
      <c r="DS201" s="341"/>
      <c r="DT201" s="128"/>
      <c r="DU201" s="5"/>
      <c r="DV201" s="5"/>
      <c r="DW201" s="5"/>
      <c r="DX201" s="5"/>
      <c r="DY201" s="5"/>
      <c r="DZ201" s="5"/>
      <c r="EA201" s="5"/>
      <c r="EB201" s="5"/>
      <c r="EC201" s="5"/>
      <c r="ED201" s="5"/>
      <c r="EE201" s="5"/>
      <c r="EF201" s="5"/>
      <c r="EG201" s="5"/>
      <c r="EH201" s="5"/>
      <c r="EI201" s="5"/>
      <c r="EJ201" s="5"/>
      <c r="EK201" s="5"/>
      <c r="EL201" s="5"/>
      <c r="EM201" s="5"/>
      <c r="EN201" s="5"/>
      <c r="EO201" s="145"/>
      <c r="EP201" s="397"/>
      <c r="EQ201" s="333"/>
    </row>
    <row r="202" spans="1:147" ht="15">
      <c r="A202" s="8" t="s">
        <v>33</v>
      </c>
      <c r="B202" s="8" t="s">
        <v>8</v>
      </c>
      <c r="C202" s="8">
        <v>1</v>
      </c>
      <c r="D202" s="199">
        <v>116</v>
      </c>
      <c r="E202" s="118" t="s">
        <v>183</v>
      </c>
      <c r="F202" s="118" t="s">
        <v>108</v>
      </c>
      <c r="G202" s="195" t="s">
        <v>355</v>
      </c>
      <c r="H202" s="309" t="s">
        <v>188</v>
      </c>
      <c r="I202" s="128"/>
      <c r="J202" s="5"/>
      <c r="K202" s="5"/>
      <c r="L202" s="5"/>
      <c r="M202" s="5"/>
      <c r="N202" s="5"/>
      <c r="O202" s="5"/>
      <c r="P202" s="5"/>
      <c r="Q202" s="5"/>
      <c r="R202" s="5"/>
      <c r="S202" s="5"/>
      <c r="T202" s="5"/>
      <c r="U202" s="5"/>
      <c r="V202" s="5"/>
      <c r="W202" s="5"/>
      <c r="X202" s="5"/>
      <c r="Y202" s="5"/>
      <c r="Z202" s="5"/>
      <c r="AA202" s="5"/>
      <c r="AB202" s="5"/>
      <c r="AC202" s="5"/>
      <c r="AD202" s="5"/>
      <c r="AE202" s="341"/>
      <c r="AF202" s="128"/>
      <c r="AG202" s="5"/>
      <c r="AH202" s="5"/>
      <c r="AI202" s="5"/>
      <c r="AJ202" s="5"/>
      <c r="AK202" s="5"/>
      <c r="AL202" s="5"/>
      <c r="AM202" s="5"/>
      <c r="AN202" s="5"/>
      <c r="AO202" s="5"/>
      <c r="AP202" s="5"/>
      <c r="AQ202" s="5"/>
      <c r="AR202" s="5"/>
      <c r="AS202" s="5"/>
      <c r="AT202" s="57"/>
      <c r="AU202" s="57"/>
      <c r="AV202" s="57"/>
      <c r="AW202" s="57"/>
      <c r="AX202" s="57"/>
      <c r="AY202" s="56"/>
      <c r="AZ202" s="161"/>
      <c r="BA202" s="128"/>
      <c r="BB202" s="333"/>
      <c r="BC202" s="128"/>
      <c r="BD202" s="5"/>
      <c r="BE202" s="5"/>
      <c r="BF202" s="5"/>
      <c r="BG202" s="5"/>
      <c r="BH202" s="5"/>
      <c r="BI202" s="5"/>
      <c r="BJ202" s="5"/>
      <c r="BK202" s="5"/>
      <c r="BL202" s="5"/>
      <c r="BM202" s="5"/>
      <c r="BN202" s="5"/>
      <c r="BO202" s="5"/>
      <c r="BP202" s="5"/>
      <c r="BQ202" s="5"/>
      <c r="BR202" s="5"/>
      <c r="BS202" s="5"/>
      <c r="BT202" s="5"/>
      <c r="BU202" s="5"/>
      <c r="BV202" s="5"/>
      <c r="BW202" s="5"/>
      <c r="BX202" s="5"/>
      <c r="BY202" s="341"/>
      <c r="BZ202" s="128"/>
      <c r="CA202" s="5"/>
      <c r="CB202" s="5"/>
      <c r="CC202" s="5"/>
      <c r="CD202" s="5"/>
      <c r="CE202" s="5"/>
      <c r="CF202" s="5"/>
      <c r="CG202" s="5"/>
      <c r="CH202" s="5"/>
      <c r="CI202" s="5"/>
      <c r="CJ202" s="5"/>
      <c r="CK202" s="5"/>
      <c r="CL202" s="5"/>
      <c r="CM202" s="5"/>
      <c r="CN202" s="5"/>
      <c r="CO202" s="5"/>
      <c r="CP202" s="5"/>
      <c r="CQ202" s="5"/>
      <c r="CR202" s="5"/>
      <c r="CS202" s="5"/>
      <c r="CT202" s="5"/>
      <c r="CU202" s="5"/>
      <c r="CV202" s="341"/>
      <c r="CW202" s="128"/>
      <c r="CX202" s="5"/>
      <c r="CY202" s="5"/>
      <c r="CZ202" s="5"/>
      <c r="DA202" s="5"/>
      <c r="DB202" s="5"/>
      <c r="DC202" s="5"/>
      <c r="DD202" s="5"/>
      <c r="DE202" s="5"/>
      <c r="DF202" s="5"/>
      <c r="DG202" s="5"/>
      <c r="DH202" s="5"/>
      <c r="DI202" s="5"/>
      <c r="DJ202" s="5"/>
      <c r="DK202" s="51" t="s">
        <v>358</v>
      </c>
      <c r="DL202" s="51">
        <v>598.6</v>
      </c>
      <c r="DM202" s="51">
        <v>597.4</v>
      </c>
      <c r="DN202" s="51">
        <f>-(DM202-DL202)</f>
        <v>1.2000000000000455</v>
      </c>
      <c r="DO202" s="51">
        <v>100</v>
      </c>
      <c r="DP202" s="52">
        <f t="shared" si="81"/>
        <v>1.2000000000000455</v>
      </c>
      <c r="DQ202" s="139">
        <f>DP202*AUXILIAR!$B$67</f>
        <v>2400000.0000000908</v>
      </c>
      <c r="DR202" s="5"/>
      <c r="DS202" s="341"/>
      <c r="DT202" s="128"/>
      <c r="DU202" s="5"/>
      <c r="DV202" s="5"/>
      <c r="DW202" s="5"/>
      <c r="DX202" s="5"/>
      <c r="DY202" s="5"/>
      <c r="DZ202" s="5"/>
      <c r="EA202" s="5"/>
      <c r="EB202" s="5"/>
      <c r="EC202" s="5"/>
      <c r="ED202" s="5"/>
      <c r="EE202" s="5"/>
      <c r="EF202" s="5"/>
      <c r="EG202" s="5"/>
      <c r="EH202" s="5"/>
      <c r="EI202" s="5"/>
      <c r="EJ202" s="5"/>
      <c r="EK202" s="5"/>
      <c r="EL202" s="5"/>
      <c r="EM202" s="5"/>
      <c r="EN202" s="5"/>
      <c r="EO202" s="145"/>
      <c r="EP202" s="397"/>
      <c r="EQ202" s="333"/>
    </row>
    <row r="203" spans="1:147" ht="15">
      <c r="A203" s="8" t="s">
        <v>33</v>
      </c>
      <c r="B203" s="8" t="s">
        <v>8</v>
      </c>
      <c r="C203" s="8">
        <v>1</v>
      </c>
      <c r="D203" s="199">
        <v>116</v>
      </c>
      <c r="E203" s="118" t="s">
        <v>183</v>
      </c>
      <c r="F203" s="118" t="s">
        <v>108</v>
      </c>
      <c r="G203" s="195" t="s">
        <v>355</v>
      </c>
      <c r="H203" s="309" t="s">
        <v>188</v>
      </c>
      <c r="I203" s="128"/>
      <c r="J203" s="5"/>
      <c r="K203" s="5"/>
      <c r="L203" s="5"/>
      <c r="M203" s="5"/>
      <c r="N203" s="5"/>
      <c r="O203" s="5"/>
      <c r="P203" s="5"/>
      <c r="Q203" s="5"/>
      <c r="R203" s="5"/>
      <c r="S203" s="5"/>
      <c r="T203" s="5"/>
      <c r="U203" s="5"/>
      <c r="V203" s="5"/>
      <c r="W203" s="5"/>
      <c r="X203" s="5"/>
      <c r="Y203" s="5"/>
      <c r="Z203" s="5"/>
      <c r="AA203" s="5"/>
      <c r="AB203" s="5"/>
      <c r="AC203" s="5"/>
      <c r="AD203" s="5"/>
      <c r="AE203" s="341"/>
      <c r="AF203" s="128"/>
      <c r="AG203" s="5"/>
      <c r="AH203" s="5"/>
      <c r="AI203" s="5"/>
      <c r="AJ203" s="5"/>
      <c r="AK203" s="5"/>
      <c r="AL203" s="5"/>
      <c r="AM203" s="5"/>
      <c r="AN203" s="5"/>
      <c r="AO203" s="5"/>
      <c r="AP203" s="5"/>
      <c r="AQ203" s="5"/>
      <c r="AR203" s="5"/>
      <c r="AS203" s="5"/>
      <c r="AT203" s="57"/>
      <c r="AU203" s="57"/>
      <c r="AV203" s="57"/>
      <c r="AW203" s="57"/>
      <c r="AX203" s="57"/>
      <c r="AY203" s="56"/>
      <c r="AZ203" s="161"/>
      <c r="BA203" s="128"/>
      <c r="BB203" s="333"/>
      <c r="BC203" s="128"/>
      <c r="BD203" s="5"/>
      <c r="BE203" s="5"/>
      <c r="BF203" s="5"/>
      <c r="BG203" s="5"/>
      <c r="BH203" s="5"/>
      <c r="BI203" s="5"/>
      <c r="BJ203" s="5"/>
      <c r="BK203" s="5"/>
      <c r="BL203" s="5"/>
      <c r="BM203" s="5"/>
      <c r="BN203" s="5"/>
      <c r="BO203" s="5"/>
      <c r="BP203" s="5"/>
      <c r="BQ203" s="5"/>
      <c r="BR203" s="5"/>
      <c r="BS203" s="5"/>
      <c r="BT203" s="5"/>
      <c r="BU203" s="5"/>
      <c r="BV203" s="5"/>
      <c r="BW203" s="5"/>
      <c r="BX203" s="5"/>
      <c r="BY203" s="341"/>
      <c r="BZ203" s="128"/>
      <c r="CA203" s="5"/>
      <c r="CB203" s="5"/>
      <c r="CC203" s="5"/>
      <c r="CD203" s="5"/>
      <c r="CE203" s="5"/>
      <c r="CF203" s="5"/>
      <c r="CG203" s="5"/>
      <c r="CH203" s="5"/>
      <c r="CI203" s="5"/>
      <c r="CJ203" s="5"/>
      <c r="CK203" s="5"/>
      <c r="CL203" s="5"/>
      <c r="CM203" s="5"/>
      <c r="CN203" s="5"/>
      <c r="CO203" s="5"/>
      <c r="CP203" s="5"/>
      <c r="CQ203" s="5"/>
      <c r="CR203" s="5"/>
      <c r="CS203" s="5"/>
      <c r="CT203" s="5"/>
      <c r="CU203" s="5"/>
      <c r="CV203" s="341"/>
      <c r="CW203" s="128"/>
      <c r="CX203" s="5"/>
      <c r="CY203" s="5"/>
      <c r="CZ203" s="5"/>
      <c r="DA203" s="5"/>
      <c r="DB203" s="5"/>
      <c r="DC203" s="5"/>
      <c r="DD203" s="5"/>
      <c r="DE203" s="5"/>
      <c r="DF203" s="5"/>
      <c r="DG203" s="5"/>
      <c r="DH203" s="5"/>
      <c r="DI203" s="5"/>
      <c r="DJ203" s="5"/>
      <c r="DK203" s="51" t="s">
        <v>359</v>
      </c>
      <c r="DL203" s="51">
        <v>598.70000000000005</v>
      </c>
      <c r="DM203" s="51">
        <v>599.9</v>
      </c>
      <c r="DN203" s="51">
        <f t="shared" si="84"/>
        <v>1.1999999999999318</v>
      </c>
      <c r="DO203" s="51">
        <v>100</v>
      </c>
      <c r="DP203" s="52">
        <f t="shared" si="81"/>
        <v>1.1999999999999318</v>
      </c>
      <c r="DQ203" s="139">
        <f>DP203*AUXILIAR!$B$67</f>
        <v>2399999.9999998636</v>
      </c>
      <c r="DR203" s="5"/>
      <c r="DS203" s="341"/>
      <c r="DT203" s="128"/>
      <c r="DU203" s="5"/>
      <c r="DV203" s="5"/>
      <c r="DW203" s="5"/>
      <c r="DX203" s="5"/>
      <c r="DY203" s="5"/>
      <c r="DZ203" s="5"/>
      <c r="EA203" s="5"/>
      <c r="EB203" s="5"/>
      <c r="EC203" s="5"/>
      <c r="ED203" s="5"/>
      <c r="EE203" s="5"/>
      <c r="EF203" s="5"/>
      <c r="EG203" s="5"/>
      <c r="EH203" s="5"/>
      <c r="EI203" s="5"/>
      <c r="EJ203" s="5"/>
      <c r="EK203" s="5"/>
      <c r="EL203" s="5"/>
      <c r="EM203" s="5"/>
      <c r="EN203" s="5"/>
      <c r="EO203" s="145"/>
      <c r="EP203" s="397"/>
      <c r="EQ203" s="333"/>
    </row>
    <row r="204" spans="1:147" ht="15">
      <c r="A204" s="8" t="s">
        <v>33</v>
      </c>
      <c r="B204" s="8" t="s">
        <v>8</v>
      </c>
      <c r="C204" s="8">
        <v>1</v>
      </c>
      <c r="D204" s="199">
        <v>116</v>
      </c>
      <c r="E204" s="118" t="s">
        <v>183</v>
      </c>
      <c r="F204" s="118" t="s">
        <v>108</v>
      </c>
      <c r="G204" s="195" t="s">
        <v>355</v>
      </c>
      <c r="H204" s="309" t="s">
        <v>188</v>
      </c>
      <c r="I204" s="128"/>
      <c r="J204" s="5"/>
      <c r="K204" s="5"/>
      <c r="L204" s="5"/>
      <c r="M204" s="5"/>
      <c r="N204" s="5"/>
      <c r="O204" s="5"/>
      <c r="P204" s="5"/>
      <c r="Q204" s="5"/>
      <c r="R204" s="5"/>
      <c r="S204" s="5"/>
      <c r="T204" s="5"/>
      <c r="U204" s="5"/>
      <c r="V204" s="5"/>
      <c r="W204" s="5"/>
      <c r="X204" s="5"/>
      <c r="Y204" s="5"/>
      <c r="Z204" s="5"/>
      <c r="AA204" s="5"/>
      <c r="AB204" s="5"/>
      <c r="AC204" s="5"/>
      <c r="AD204" s="5"/>
      <c r="AE204" s="341"/>
      <c r="AF204" s="128"/>
      <c r="AG204" s="5"/>
      <c r="AH204" s="5"/>
      <c r="AI204" s="5"/>
      <c r="AJ204" s="5"/>
      <c r="AK204" s="5"/>
      <c r="AL204" s="5"/>
      <c r="AM204" s="5"/>
      <c r="AN204" s="5"/>
      <c r="AO204" s="5"/>
      <c r="AP204" s="5"/>
      <c r="AQ204" s="5"/>
      <c r="AR204" s="5"/>
      <c r="AS204" s="5"/>
      <c r="AT204" s="57"/>
      <c r="AU204" s="57"/>
      <c r="AV204" s="57"/>
      <c r="AW204" s="57"/>
      <c r="AX204" s="57"/>
      <c r="AY204" s="56"/>
      <c r="AZ204" s="161"/>
      <c r="BA204" s="128"/>
      <c r="BB204" s="333"/>
      <c r="BC204" s="128"/>
      <c r="BD204" s="5"/>
      <c r="BE204" s="5"/>
      <c r="BF204" s="5"/>
      <c r="BG204" s="5"/>
      <c r="BH204" s="5"/>
      <c r="BI204" s="5"/>
      <c r="BJ204" s="5"/>
      <c r="BK204" s="5"/>
      <c r="BL204" s="5"/>
      <c r="BM204" s="5"/>
      <c r="BN204" s="5"/>
      <c r="BO204" s="5"/>
      <c r="BP204" s="5"/>
      <c r="BQ204" s="5"/>
      <c r="BR204" s="5"/>
      <c r="BS204" s="5"/>
      <c r="BT204" s="5"/>
      <c r="BU204" s="5"/>
      <c r="BV204" s="5"/>
      <c r="BW204" s="5"/>
      <c r="BX204" s="5"/>
      <c r="BY204" s="341"/>
      <c r="BZ204" s="128"/>
      <c r="CA204" s="5"/>
      <c r="CB204" s="5"/>
      <c r="CC204" s="5"/>
      <c r="CD204" s="5"/>
      <c r="CE204" s="5"/>
      <c r="CF204" s="5"/>
      <c r="CG204" s="5"/>
      <c r="CH204" s="5"/>
      <c r="CI204" s="5"/>
      <c r="CJ204" s="5"/>
      <c r="CK204" s="5"/>
      <c r="CL204" s="5"/>
      <c r="CM204" s="5"/>
      <c r="CN204" s="5"/>
      <c r="CO204" s="5"/>
      <c r="CP204" s="5"/>
      <c r="CQ204" s="5"/>
      <c r="CR204" s="5"/>
      <c r="CS204" s="5"/>
      <c r="CT204" s="5"/>
      <c r="CU204" s="5"/>
      <c r="CV204" s="341"/>
      <c r="CW204" s="128"/>
      <c r="CX204" s="5"/>
      <c r="CY204" s="5"/>
      <c r="CZ204" s="5"/>
      <c r="DA204" s="5"/>
      <c r="DB204" s="5"/>
      <c r="DC204" s="5"/>
      <c r="DD204" s="5"/>
      <c r="DE204" s="5"/>
      <c r="DF204" s="5"/>
      <c r="DG204" s="5"/>
      <c r="DH204" s="5"/>
      <c r="DI204" s="5"/>
      <c r="DJ204" s="5"/>
      <c r="DK204" s="51" t="s">
        <v>358</v>
      </c>
      <c r="DL204" s="51">
        <v>603.29999999999995</v>
      </c>
      <c r="DM204" s="51">
        <v>602.1</v>
      </c>
      <c r="DN204" s="51">
        <f>-(DM204-DL204)</f>
        <v>1.1999999999999318</v>
      </c>
      <c r="DO204" s="51">
        <v>100</v>
      </c>
      <c r="DP204" s="52">
        <f t="shared" si="81"/>
        <v>1.1999999999999318</v>
      </c>
      <c r="DQ204" s="139">
        <f>DP204*AUXILIAR!$B$67</f>
        <v>2399999.9999998636</v>
      </c>
      <c r="DR204" s="5"/>
      <c r="DS204" s="341"/>
      <c r="DT204" s="128"/>
      <c r="DU204" s="5"/>
      <c r="DV204" s="5"/>
      <c r="DW204" s="5"/>
      <c r="DX204" s="5"/>
      <c r="DY204" s="5"/>
      <c r="DZ204" s="5"/>
      <c r="EA204" s="5"/>
      <c r="EB204" s="5"/>
      <c r="EC204" s="5"/>
      <c r="ED204" s="5"/>
      <c r="EE204" s="5"/>
      <c r="EF204" s="5"/>
      <c r="EG204" s="5"/>
      <c r="EH204" s="5"/>
      <c r="EI204" s="5"/>
      <c r="EJ204" s="5"/>
      <c r="EK204" s="5"/>
      <c r="EL204" s="5"/>
      <c r="EM204" s="5"/>
      <c r="EN204" s="5"/>
      <c r="EO204" s="145"/>
      <c r="EP204" s="397"/>
      <c r="EQ204" s="333"/>
    </row>
    <row r="205" spans="1:147" ht="15">
      <c r="A205" s="8" t="s">
        <v>33</v>
      </c>
      <c r="B205" s="8" t="s">
        <v>8</v>
      </c>
      <c r="C205" s="8">
        <v>1</v>
      </c>
      <c r="D205" s="199">
        <v>116</v>
      </c>
      <c r="E205" s="118" t="s">
        <v>183</v>
      </c>
      <c r="F205" s="118" t="s">
        <v>108</v>
      </c>
      <c r="G205" s="195" t="s">
        <v>355</v>
      </c>
      <c r="H205" s="309" t="s">
        <v>188</v>
      </c>
      <c r="I205" s="128"/>
      <c r="J205" s="5"/>
      <c r="K205" s="5"/>
      <c r="L205" s="5"/>
      <c r="M205" s="5"/>
      <c r="N205" s="5"/>
      <c r="O205" s="5"/>
      <c r="P205" s="5"/>
      <c r="Q205" s="5"/>
      <c r="R205" s="5"/>
      <c r="S205" s="5"/>
      <c r="T205" s="5"/>
      <c r="U205" s="5"/>
      <c r="V205" s="5"/>
      <c r="W205" s="5"/>
      <c r="X205" s="5"/>
      <c r="Y205" s="5"/>
      <c r="Z205" s="5"/>
      <c r="AA205" s="5"/>
      <c r="AB205" s="5"/>
      <c r="AC205" s="5"/>
      <c r="AD205" s="5"/>
      <c r="AE205" s="341"/>
      <c r="AF205" s="128"/>
      <c r="AG205" s="5"/>
      <c r="AH205" s="5"/>
      <c r="AI205" s="5"/>
      <c r="AJ205" s="5"/>
      <c r="AK205" s="5"/>
      <c r="AL205" s="5"/>
      <c r="AM205" s="5"/>
      <c r="AN205" s="5"/>
      <c r="AO205" s="5"/>
      <c r="AP205" s="5"/>
      <c r="AQ205" s="5"/>
      <c r="AR205" s="5"/>
      <c r="AS205" s="5"/>
      <c r="AT205" s="57"/>
      <c r="AU205" s="57"/>
      <c r="AV205" s="57"/>
      <c r="AW205" s="57"/>
      <c r="AX205" s="57"/>
      <c r="AY205" s="56"/>
      <c r="AZ205" s="161"/>
      <c r="BA205" s="128"/>
      <c r="BB205" s="333"/>
      <c r="BC205" s="128"/>
      <c r="BD205" s="5"/>
      <c r="BE205" s="5"/>
      <c r="BF205" s="5"/>
      <c r="BG205" s="5"/>
      <c r="BH205" s="5"/>
      <c r="BI205" s="5"/>
      <c r="BJ205" s="5"/>
      <c r="BK205" s="5"/>
      <c r="BL205" s="5"/>
      <c r="BM205" s="5"/>
      <c r="BN205" s="5"/>
      <c r="BO205" s="5"/>
      <c r="BP205" s="5"/>
      <c r="BQ205" s="5"/>
      <c r="BR205" s="5"/>
      <c r="BS205" s="5"/>
      <c r="BT205" s="5"/>
      <c r="BU205" s="5"/>
      <c r="BV205" s="5"/>
      <c r="BW205" s="5"/>
      <c r="BX205" s="5"/>
      <c r="BY205" s="341"/>
      <c r="BZ205" s="128"/>
      <c r="CA205" s="5"/>
      <c r="CB205" s="5"/>
      <c r="CC205" s="5"/>
      <c r="CD205" s="5"/>
      <c r="CE205" s="5"/>
      <c r="CF205" s="5"/>
      <c r="CG205" s="5"/>
      <c r="CH205" s="5"/>
      <c r="CI205" s="5"/>
      <c r="CJ205" s="5"/>
      <c r="CK205" s="5"/>
      <c r="CL205" s="5"/>
      <c r="CM205" s="5"/>
      <c r="CN205" s="5"/>
      <c r="CO205" s="5"/>
      <c r="CP205" s="5"/>
      <c r="CQ205" s="5"/>
      <c r="CR205" s="5"/>
      <c r="CS205" s="5"/>
      <c r="CT205" s="5"/>
      <c r="CU205" s="5"/>
      <c r="CV205" s="341"/>
      <c r="CW205" s="128"/>
      <c r="CX205" s="5"/>
      <c r="CY205" s="5"/>
      <c r="CZ205" s="5"/>
      <c r="DA205" s="5"/>
      <c r="DB205" s="5"/>
      <c r="DC205" s="5"/>
      <c r="DD205" s="5"/>
      <c r="DE205" s="5"/>
      <c r="DF205" s="5"/>
      <c r="DG205" s="5"/>
      <c r="DH205" s="5"/>
      <c r="DI205" s="5"/>
      <c r="DJ205" s="5"/>
      <c r="DK205" s="51" t="s">
        <v>359</v>
      </c>
      <c r="DL205" s="51">
        <v>603.29999999999995</v>
      </c>
      <c r="DM205" s="51">
        <v>604.5</v>
      </c>
      <c r="DN205" s="51">
        <f t="shared" si="84"/>
        <v>1.2000000000000455</v>
      </c>
      <c r="DO205" s="51">
        <v>100</v>
      </c>
      <c r="DP205" s="52">
        <f t="shared" si="81"/>
        <v>1.2000000000000455</v>
      </c>
      <c r="DQ205" s="139">
        <f>DP205*AUXILIAR!$B$67</f>
        <v>2400000.0000000908</v>
      </c>
      <c r="DR205" s="5"/>
      <c r="DS205" s="341"/>
      <c r="DT205" s="128"/>
      <c r="DU205" s="5"/>
      <c r="DV205" s="5"/>
      <c r="DW205" s="5"/>
      <c r="DX205" s="5"/>
      <c r="DY205" s="5"/>
      <c r="DZ205" s="5"/>
      <c r="EA205" s="5"/>
      <c r="EB205" s="5"/>
      <c r="EC205" s="5"/>
      <c r="ED205" s="5"/>
      <c r="EE205" s="5"/>
      <c r="EF205" s="5"/>
      <c r="EG205" s="5"/>
      <c r="EH205" s="5"/>
      <c r="EI205" s="5"/>
      <c r="EJ205" s="5"/>
      <c r="EK205" s="5"/>
      <c r="EL205" s="5"/>
      <c r="EM205" s="5"/>
      <c r="EN205" s="5"/>
      <c r="EO205" s="145"/>
      <c r="EP205" s="397"/>
      <c r="EQ205" s="333"/>
    </row>
    <row r="206" spans="1:147" ht="15">
      <c r="A206" s="8" t="s">
        <v>33</v>
      </c>
      <c r="B206" s="8" t="s">
        <v>8</v>
      </c>
      <c r="C206" s="8">
        <v>1</v>
      </c>
      <c r="D206" s="199">
        <v>116</v>
      </c>
      <c r="E206" s="118" t="s">
        <v>183</v>
      </c>
      <c r="F206" s="118" t="s">
        <v>108</v>
      </c>
      <c r="G206" s="195" t="s">
        <v>355</v>
      </c>
      <c r="H206" s="309" t="s">
        <v>188</v>
      </c>
      <c r="I206" s="128"/>
      <c r="J206" s="5"/>
      <c r="K206" s="5"/>
      <c r="L206" s="5"/>
      <c r="M206" s="5"/>
      <c r="N206" s="5"/>
      <c r="O206" s="5"/>
      <c r="P206" s="5"/>
      <c r="Q206" s="5"/>
      <c r="R206" s="5"/>
      <c r="S206" s="5"/>
      <c r="T206" s="5"/>
      <c r="U206" s="5"/>
      <c r="V206" s="5"/>
      <c r="W206" s="5"/>
      <c r="X206" s="5"/>
      <c r="Y206" s="5"/>
      <c r="Z206" s="5"/>
      <c r="AA206" s="5"/>
      <c r="AB206" s="5"/>
      <c r="AC206" s="5"/>
      <c r="AD206" s="5"/>
      <c r="AE206" s="341"/>
      <c r="AF206" s="128"/>
      <c r="AG206" s="5"/>
      <c r="AH206" s="5"/>
      <c r="AI206" s="5"/>
      <c r="AJ206" s="5"/>
      <c r="AK206" s="5"/>
      <c r="AL206" s="5"/>
      <c r="AM206" s="5"/>
      <c r="AN206" s="5"/>
      <c r="AO206" s="5"/>
      <c r="AP206" s="5"/>
      <c r="AQ206" s="5"/>
      <c r="AR206" s="5"/>
      <c r="AS206" s="5"/>
      <c r="AT206" s="57"/>
      <c r="AU206" s="57"/>
      <c r="AV206" s="57"/>
      <c r="AW206" s="57"/>
      <c r="AX206" s="57"/>
      <c r="AY206" s="56"/>
      <c r="AZ206" s="161"/>
      <c r="BA206" s="128"/>
      <c r="BB206" s="333"/>
      <c r="BC206" s="128"/>
      <c r="BD206" s="5"/>
      <c r="BE206" s="5"/>
      <c r="BF206" s="5"/>
      <c r="BG206" s="5"/>
      <c r="BH206" s="5"/>
      <c r="BI206" s="5"/>
      <c r="BJ206" s="5"/>
      <c r="BK206" s="5"/>
      <c r="BL206" s="5"/>
      <c r="BM206" s="5"/>
      <c r="BN206" s="5"/>
      <c r="BO206" s="5"/>
      <c r="BP206" s="5"/>
      <c r="BQ206" s="5"/>
      <c r="BR206" s="5"/>
      <c r="BS206" s="5"/>
      <c r="BT206" s="5"/>
      <c r="BU206" s="5"/>
      <c r="BV206" s="5"/>
      <c r="BW206" s="5"/>
      <c r="BX206" s="5"/>
      <c r="BY206" s="341"/>
      <c r="BZ206" s="128"/>
      <c r="CA206" s="5"/>
      <c r="CB206" s="5"/>
      <c r="CC206" s="5"/>
      <c r="CD206" s="5"/>
      <c r="CE206" s="5"/>
      <c r="CF206" s="5"/>
      <c r="CG206" s="5"/>
      <c r="CH206" s="5"/>
      <c r="CI206" s="5"/>
      <c r="CJ206" s="5"/>
      <c r="CK206" s="5"/>
      <c r="CL206" s="5"/>
      <c r="CM206" s="5"/>
      <c r="CN206" s="5"/>
      <c r="CO206" s="5"/>
      <c r="CP206" s="5"/>
      <c r="CQ206" s="5"/>
      <c r="CR206" s="5"/>
      <c r="CS206" s="5"/>
      <c r="CT206" s="5"/>
      <c r="CU206" s="5"/>
      <c r="CV206" s="341"/>
      <c r="CW206" s="128"/>
      <c r="CX206" s="5"/>
      <c r="CY206" s="5"/>
      <c r="CZ206" s="5"/>
      <c r="DA206" s="5"/>
      <c r="DB206" s="5"/>
      <c r="DC206" s="5"/>
      <c r="DD206" s="5"/>
      <c r="DE206" s="5"/>
      <c r="DF206" s="5"/>
      <c r="DG206" s="5"/>
      <c r="DH206" s="5"/>
      <c r="DI206" s="5"/>
      <c r="DJ206" s="5"/>
      <c r="DK206" s="51" t="s">
        <v>358</v>
      </c>
      <c r="DL206" s="51">
        <v>608</v>
      </c>
      <c r="DM206" s="51">
        <v>606.79999999999995</v>
      </c>
      <c r="DN206" s="51">
        <f>-(DM206-DL206)</f>
        <v>1.2000000000000455</v>
      </c>
      <c r="DO206" s="51">
        <v>100</v>
      </c>
      <c r="DP206" s="52">
        <f t="shared" si="81"/>
        <v>1.2000000000000455</v>
      </c>
      <c r="DQ206" s="139">
        <f>DP206*AUXILIAR!$B$67</f>
        <v>2400000.0000000908</v>
      </c>
      <c r="DR206" s="5"/>
      <c r="DS206" s="341"/>
      <c r="DT206" s="128"/>
      <c r="DU206" s="5"/>
      <c r="DV206" s="5"/>
      <c r="DW206" s="5"/>
      <c r="DX206" s="5"/>
      <c r="DY206" s="5"/>
      <c r="DZ206" s="5"/>
      <c r="EA206" s="5"/>
      <c r="EB206" s="5"/>
      <c r="EC206" s="5"/>
      <c r="ED206" s="5"/>
      <c r="EE206" s="5"/>
      <c r="EF206" s="5"/>
      <c r="EG206" s="5"/>
      <c r="EH206" s="5"/>
      <c r="EI206" s="5"/>
      <c r="EJ206" s="5"/>
      <c r="EK206" s="5"/>
      <c r="EL206" s="5"/>
      <c r="EM206" s="5"/>
      <c r="EN206" s="5"/>
      <c r="EO206" s="145"/>
      <c r="EP206" s="397"/>
      <c r="EQ206" s="333"/>
    </row>
    <row r="207" spans="1:147" ht="15">
      <c r="A207" s="8" t="s">
        <v>33</v>
      </c>
      <c r="B207" s="8" t="s">
        <v>8</v>
      </c>
      <c r="C207" s="8">
        <v>1</v>
      </c>
      <c r="D207" s="199">
        <v>116</v>
      </c>
      <c r="E207" s="118" t="s">
        <v>183</v>
      </c>
      <c r="F207" s="118" t="s">
        <v>108</v>
      </c>
      <c r="G207" s="195" t="s">
        <v>355</v>
      </c>
      <c r="H207" s="309" t="s">
        <v>188</v>
      </c>
      <c r="I207" s="128"/>
      <c r="J207" s="5"/>
      <c r="K207" s="5"/>
      <c r="L207" s="5"/>
      <c r="M207" s="5"/>
      <c r="N207" s="5"/>
      <c r="O207" s="5"/>
      <c r="P207" s="5"/>
      <c r="Q207" s="5"/>
      <c r="R207" s="5"/>
      <c r="S207" s="5"/>
      <c r="T207" s="5"/>
      <c r="U207" s="5"/>
      <c r="V207" s="5"/>
      <c r="W207" s="5"/>
      <c r="X207" s="5"/>
      <c r="Y207" s="5"/>
      <c r="Z207" s="5"/>
      <c r="AA207" s="5"/>
      <c r="AB207" s="5"/>
      <c r="AC207" s="5"/>
      <c r="AD207" s="5"/>
      <c r="AE207" s="341"/>
      <c r="AF207" s="128"/>
      <c r="AG207" s="5"/>
      <c r="AH207" s="5"/>
      <c r="AI207" s="5"/>
      <c r="AJ207" s="5"/>
      <c r="AK207" s="5"/>
      <c r="AL207" s="5"/>
      <c r="AM207" s="5"/>
      <c r="AN207" s="5"/>
      <c r="AO207" s="5"/>
      <c r="AP207" s="5"/>
      <c r="AQ207" s="5"/>
      <c r="AR207" s="5"/>
      <c r="AS207" s="5"/>
      <c r="AT207" s="57"/>
      <c r="AU207" s="57"/>
      <c r="AV207" s="57"/>
      <c r="AW207" s="57"/>
      <c r="AX207" s="57"/>
      <c r="AY207" s="56"/>
      <c r="AZ207" s="161"/>
      <c r="BA207" s="128"/>
      <c r="BB207" s="333"/>
      <c r="BC207" s="128"/>
      <c r="BD207" s="5"/>
      <c r="BE207" s="5"/>
      <c r="BF207" s="5"/>
      <c r="BG207" s="5"/>
      <c r="BH207" s="5"/>
      <c r="BI207" s="5"/>
      <c r="BJ207" s="5"/>
      <c r="BK207" s="5"/>
      <c r="BL207" s="5"/>
      <c r="BM207" s="5"/>
      <c r="BN207" s="5"/>
      <c r="BO207" s="5"/>
      <c r="BP207" s="5"/>
      <c r="BQ207" s="5"/>
      <c r="BR207" s="5"/>
      <c r="BS207" s="5"/>
      <c r="BT207" s="5"/>
      <c r="BU207" s="5"/>
      <c r="BV207" s="5"/>
      <c r="BW207" s="5"/>
      <c r="BX207" s="5"/>
      <c r="BY207" s="341"/>
      <c r="BZ207" s="128"/>
      <c r="CA207" s="5"/>
      <c r="CB207" s="5"/>
      <c r="CC207" s="5"/>
      <c r="CD207" s="5"/>
      <c r="CE207" s="5"/>
      <c r="CF207" s="5"/>
      <c r="CG207" s="5"/>
      <c r="CH207" s="5"/>
      <c r="CI207" s="5"/>
      <c r="CJ207" s="5"/>
      <c r="CK207" s="5"/>
      <c r="CL207" s="5"/>
      <c r="CM207" s="5"/>
      <c r="CN207" s="5"/>
      <c r="CO207" s="5"/>
      <c r="CP207" s="5"/>
      <c r="CQ207" s="5"/>
      <c r="CR207" s="5"/>
      <c r="CS207" s="5"/>
      <c r="CT207" s="5"/>
      <c r="CU207" s="5"/>
      <c r="CV207" s="341"/>
      <c r="CW207" s="128"/>
      <c r="CX207" s="5"/>
      <c r="CY207" s="5"/>
      <c r="CZ207" s="5"/>
      <c r="DA207" s="5"/>
      <c r="DB207" s="5"/>
      <c r="DC207" s="5"/>
      <c r="DD207" s="5"/>
      <c r="DE207" s="5"/>
      <c r="DF207" s="5"/>
      <c r="DG207" s="5"/>
      <c r="DH207" s="5"/>
      <c r="DI207" s="5"/>
      <c r="DJ207" s="5"/>
      <c r="DK207" s="51" t="s">
        <v>359</v>
      </c>
      <c r="DL207" s="51">
        <v>608</v>
      </c>
      <c r="DM207" s="51">
        <v>609.20000000000005</v>
      </c>
      <c r="DN207" s="51">
        <f t="shared" si="84"/>
        <v>1.2000000000000455</v>
      </c>
      <c r="DO207" s="51">
        <v>100</v>
      </c>
      <c r="DP207" s="52">
        <f t="shared" si="81"/>
        <v>1.2000000000000455</v>
      </c>
      <c r="DQ207" s="139">
        <f>DP207*AUXILIAR!$B$67</f>
        <v>2400000.0000000908</v>
      </c>
      <c r="DR207" s="5"/>
      <c r="DS207" s="341"/>
      <c r="DT207" s="128"/>
      <c r="DU207" s="5"/>
      <c r="DV207" s="5"/>
      <c r="DW207" s="5"/>
      <c r="DX207" s="5"/>
      <c r="DY207" s="5"/>
      <c r="DZ207" s="5"/>
      <c r="EA207" s="5"/>
      <c r="EB207" s="5"/>
      <c r="EC207" s="5"/>
      <c r="ED207" s="5"/>
      <c r="EE207" s="5"/>
      <c r="EF207" s="5"/>
      <c r="EG207" s="5"/>
      <c r="EH207" s="5"/>
      <c r="EI207" s="5"/>
      <c r="EJ207" s="5"/>
      <c r="EK207" s="5"/>
      <c r="EL207" s="5"/>
      <c r="EM207" s="5"/>
      <c r="EN207" s="5"/>
      <c r="EO207" s="145"/>
      <c r="EP207" s="397"/>
      <c r="EQ207" s="333"/>
    </row>
    <row r="208" spans="1:147" ht="15">
      <c r="A208" s="8" t="s">
        <v>33</v>
      </c>
      <c r="B208" s="8" t="s">
        <v>8</v>
      </c>
      <c r="C208" s="8">
        <v>1</v>
      </c>
      <c r="D208" s="199">
        <v>116</v>
      </c>
      <c r="E208" s="118" t="s">
        <v>183</v>
      </c>
      <c r="F208" s="118" t="s">
        <v>108</v>
      </c>
      <c r="G208" s="195" t="s">
        <v>355</v>
      </c>
      <c r="H208" s="309" t="s">
        <v>188</v>
      </c>
      <c r="I208" s="128"/>
      <c r="J208" s="5"/>
      <c r="K208" s="5"/>
      <c r="L208" s="5"/>
      <c r="M208" s="5"/>
      <c r="N208" s="5"/>
      <c r="O208" s="5"/>
      <c r="P208" s="5"/>
      <c r="Q208" s="5"/>
      <c r="R208" s="5"/>
      <c r="S208" s="5"/>
      <c r="T208" s="5"/>
      <c r="U208" s="5"/>
      <c r="V208" s="5"/>
      <c r="W208" s="5"/>
      <c r="X208" s="5"/>
      <c r="Y208" s="5"/>
      <c r="Z208" s="5"/>
      <c r="AA208" s="5"/>
      <c r="AB208" s="5"/>
      <c r="AC208" s="5"/>
      <c r="AD208" s="5"/>
      <c r="AE208" s="341"/>
      <c r="AF208" s="128"/>
      <c r="AG208" s="5"/>
      <c r="AH208" s="5"/>
      <c r="AI208" s="5"/>
      <c r="AJ208" s="5"/>
      <c r="AK208" s="5"/>
      <c r="AL208" s="5"/>
      <c r="AM208" s="5"/>
      <c r="AN208" s="5"/>
      <c r="AO208" s="5"/>
      <c r="AP208" s="5"/>
      <c r="AQ208" s="5"/>
      <c r="AR208" s="5"/>
      <c r="AS208" s="5"/>
      <c r="AT208" s="57"/>
      <c r="AU208" s="57"/>
      <c r="AV208" s="57"/>
      <c r="AW208" s="57"/>
      <c r="AX208" s="57"/>
      <c r="AY208" s="56"/>
      <c r="AZ208" s="161"/>
      <c r="BA208" s="128"/>
      <c r="BB208" s="333"/>
      <c r="BC208" s="128"/>
      <c r="BD208" s="5"/>
      <c r="BE208" s="5"/>
      <c r="BF208" s="5"/>
      <c r="BG208" s="5"/>
      <c r="BH208" s="5"/>
      <c r="BI208" s="5"/>
      <c r="BJ208" s="5"/>
      <c r="BK208" s="5"/>
      <c r="BL208" s="5"/>
      <c r="BM208" s="5"/>
      <c r="BN208" s="5"/>
      <c r="BO208" s="5"/>
      <c r="BP208" s="5"/>
      <c r="BQ208" s="5"/>
      <c r="BR208" s="5"/>
      <c r="BS208" s="5"/>
      <c r="BT208" s="5"/>
      <c r="BU208" s="5"/>
      <c r="BV208" s="5"/>
      <c r="BW208" s="5"/>
      <c r="BX208" s="5"/>
      <c r="BY208" s="341"/>
      <c r="BZ208" s="128"/>
      <c r="CA208" s="5"/>
      <c r="CB208" s="5"/>
      <c r="CC208" s="5"/>
      <c r="CD208" s="5"/>
      <c r="CE208" s="5"/>
      <c r="CF208" s="5"/>
      <c r="CG208" s="5"/>
      <c r="CH208" s="5"/>
      <c r="CI208" s="5"/>
      <c r="CJ208" s="5"/>
      <c r="CK208" s="5"/>
      <c r="CL208" s="5"/>
      <c r="CM208" s="5"/>
      <c r="CN208" s="5"/>
      <c r="CO208" s="5"/>
      <c r="CP208" s="5"/>
      <c r="CQ208" s="5"/>
      <c r="CR208" s="5"/>
      <c r="CS208" s="5"/>
      <c r="CT208" s="5"/>
      <c r="CU208" s="5"/>
      <c r="CV208" s="341"/>
      <c r="CW208" s="128"/>
      <c r="CX208" s="5"/>
      <c r="CY208" s="5"/>
      <c r="CZ208" s="5"/>
      <c r="DA208" s="5"/>
      <c r="DB208" s="5"/>
      <c r="DC208" s="5"/>
      <c r="DD208" s="5"/>
      <c r="DE208" s="5"/>
      <c r="DF208" s="5"/>
      <c r="DG208" s="5"/>
      <c r="DH208" s="5"/>
      <c r="DI208" s="5"/>
      <c r="DJ208" s="5"/>
      <c r="DK208" s="51" t="s">
        <v>358</v>
      </c>
      <c r="DL208" s="51">
        <v>609.20000000000005</v>
      </c>
      <c r="DM208" s="51">
        <v>608</v>
      </c>
      <c r="DN208" s="51">
        <f>-(DM208-DL208)</f>
        <v>1.2000000000000455</v>
      </c>
      <c r="DO208" s="51">
        <v>100</v>
      </c>
      <c r="DP208" s="52">
        <f t="shared" si="81"/>
        <v>1.2000000000000455</v>
      </c>
      <c r="DQ208" s="139">
        <f>DP208*AUXILIAR!$B$67</f>
        <v>2400000.0000000908</v>
      </c>
      <c r="DR208" s="5"/>
      <c r="DS208" s="341"/>
      <c r="DT208" s="128"/>
      <c r="DU208" s="5"/>
      <c r="DV208" s="5"/>
      <c r="DW208" s="5"/>
      <c r="DX208" s="5"/>
      <c r="DY208" s="5"/>
      <c r="DZ208" s="5"/>
      <c r="EA208" s="5"/>
      <c r="EB208" s="5"/>
      <c r="EC208" s="5"/>
      <c r="ED208" s="5"/>
      <c r="EE208" s="5"/>
      <c r="EF208" s="5"/>
      <c r="EG208" s="5"/>
      <c r="EH208" s="5"/>
      <c r="EI208" s="5"/>
      <c r="EJ208" s="5"/>
      <c r="EK208" s="5"/>
      <c r="EL208" s="5"/>
      <c r="EM208" s="5"/>
      <c r="EN208" s="5"/>
      <c r="EO208" s="145"/>
      <c r="EP208" s="397"/>
      <c r="EQ208" s="333"/>
    </row>
    <row r="209" spans="1:147" ht="15">
      <c r="A209" s="8" t="s">
        <v>33</v>
      </c>
      <c r="B209" s="8" t="s">
        <v>8</v>
      </c>
      <c r="C209" s="8">
        <v>1</v>
      </c>
      <c r="D209" s="199">
        <v>116</v>
      </c>
      <c r="E209" s="118" t="s">
        <v>183</v>
      </c>
      <c r="F209" s="118" t="s">
        <v>108</v>
      </c>
      <c r="G209" s="195" t="s">
        <v>355</v>
      </c>
      <c r="H209" s="309" t="s">
        <v>188</v>
      </c>
      <c r="I209" s="128"/>
      <c r="J209" s="5"/>
      <c r="K209" s="5"/>
      <c r="L209" s="5"/>
      <c r="M209" s="5"/>
      <c r="N209" s="5"/>
      <c r="O209" s="5"/>
      <c r="P209" s="5"/>
      <c r="Q209" s="5"/>
      <c r="R209" s="5"/>
      <c r="S209" s="5"/>
      <c r="T209" s="5"/>
      <c r="U209" s="5"/>
      <c r="V209" s="5"/>
      <c r="W209" s="5"/>
      <c r="X209" s="5"/>
      <c r="Y209" s="5"/>
      <c r="Z209" s="5"/>
      <c r="AA209" s="5"/>
      <c r="AB209" s="5"/>
      <c r="AC209" s="5"/>
      <c r="AD209" s="5"/>
      <c r="AE209" s="341"/>
      <c r="AF209" s="128"/>
      <c r="AG209" s="5"/>
      <c r="AH209" s="5"/>
      <c r="AI209" s="5"/>
      <c r="AJ209" s="5"/>
      <c r="AK209" s="5"/>
      <c r="AL209" s="5"/>
      <c r="AM209" s="5"/>
      <c r="AN209" s="5"/>
      <c r="AO209" s="5"/>
      <c r="AP209" s="5"/>
      <c r="AQ209" s="5"/>
      <c r="AR209" s="5"/>
      <c r="AS209" s="5"/>
      <c r="AT209" s="57"/>
      <c r="AU209" s="57"/>
      <c r="AV209" s="57"/>
      <c r="AW209" s="57"/>
      <c r="AX209" s="57"/>
      <c r="AY209" s="56"/>
      <c r="AZ209" s="161"/>
      <c r="BA209" s="128"/>
      <c r="BB209" s="333"/>
      <c r="BC209" s="128"/>
      <c r="BD209" s="5"/>
      <c r="BE209" s="5"/>
      <c r="BF209" s="5"/>
      <c r="BG209" s="5"/>
      <c r="BH209" s="5"/>
      <c r="BI209" s="5"/>
      <c r="BJ209" s="5"/>
      <c r="BK209" s="5"/>
      <c r="BL209" s="5"/>
      <c r="BM209" s="5"/>
      <c r="BN209" s="5"/>
      <c r="BO209" s="5"/>
      <c r="BP209" s="5"/>
      <c r="BQ209" s="5"/>
      <c r="BR209" s="5"/>
      <c r="BS209" s="5"/>
      <c r="BT209" s="5"/>
      <c r="BU209" s="5"/>
      <c r="BV209" s="5"/>
      <c r="BW209" s="5"/>
      <c r="BX209" s="5"/>
      <c r="BY209" s="341"/>
      <c r="BZ209" s="128"/>
      <c r="CA209" s="5"/>
      <c r="CB209" s="5"/>
      <c r="CC209" s="5"/>
      <c r="CD209" s="5"/>
      <c r="CE209" s="5"/>
      <c r="CF209" s="5"/>
      <c r="CG209" s="5"/>
      <c r="CH209" s="5"/>
      <c r="CI209" s="5"/>
      <c r="CJ209" s="5"/>
      <c r="CK209" s="5"/>
      <c r="CL209" s="5"/>
      <c r="CM209" s="5"/>
      <c r="CN209" s="5"/>
      <c r="CO209" s="5"/>
      <c r="CP209" s="5"/>
      <c r="CQ209" s="5"/>
      <c r="CR209" s="5"/>
      <c r="CS209" s="5"/>
      <c r="CT209" s="5"/>
      <c r="CU209" s="5"/>
      <c r="CV209" s="341"/>
      <c r="CW209" s="128"/>
      <c r="CX209" s="5"/>
      <c r="CY209" s="5"/>
      <c r="CZ209" s="5"/>
      <c r="DA209" s="5"/>
      <c r="DB209" s="5"/>
      <c r="DC209" s="5"/>
      <c r="DD209" s="5"/>
      <c r="DE209" s="5"/>
      <c r="DF209" s="5"/>
      <c r="DG209" s="5"/>
      <c r="DH209" s="5"/>
      <c r="DI209" s="5"/>
      <c r="DJ209" s="5"/>
      <c r="DK209" s="51" t="s">
        <v>359</v>
      </c>
      <c r="DL209" s="51">
        <v>612.70000000000005</v>
      </c>
      <c r="DM209" s="51">
        <v>613.9</v>
      </c>
      <c r="DN209" s="51">
        <f t="shared" si="84"/>
        <v>1.1999999999999318</v>
      </c>
      <c r="DO209" s="51">
        <v>100</v>
      </c>
      <c r="DP209" s="52">
        <f t="shared" si="81"/>
        <v>1.1999999999999318</v>
      </c>
      <c r="DQ209" s="139">
        <f>DP209*AUXILIAR!$B$67</f>
        <v>2399999.9999998636</v>
      </c>
      <c r="DR209" s="5"/>
      <c r="DS209" s="341"/>
      <c r="DT209" s="128"/>
      <c r="DU209" s="5"/>
      <c r="DV209" s="5"/>
      <c r="DW209" s="5"/>
      <c r="DX209" s="5"/>
      <c r="DY209" s="5"/>
      <c r="DZ209" s="5"/>
      <c r="EA209" s="5"/>
      <c r="EB209" s="5"/>
      <c r="EC209" s="5"/>
      <c r="ED209" s="5"/>
      <c r="EE209" s="5"/>
      <c r="EF209" s="5"/>
      <c r="EG209" s="5"/>
      <c r="EH209" s="5"/>
      <c r="EI209" s="5"/>
      <c r="EJ209" s="5"/>
      <c r="EK209" s="5"/>
      <c r="EL209" s="5"/>
      <c r="EM209" s="5"/>
      <c r="EN209" s="5"/>
      <c r="EO209" s="145"/>
      <c r="EP209" s="397"/>
      <c r="EQ209" s="333"/>
    </row>
    <row r="210" spans="1:147" ht="15">
      <c r="A210" s="8" t="s">
        <v>33</v>
      </c>
      <c r="B210" s="8" t="s">
        <v>8</v>
      </c>
      <c r="C210" s="8">
        <v>1</v>
      </c>
      <c r="D210" s="199">
        <v>116</v>
      </c>
      <c r="E210" s="118" t="s">
        <v>183</v>
      </c>
      <c r="F210" s="118" t="s">
        <v>108</v>
      </c>
      <c r="G210" s="195" t="s">
        <v>355</v>
      </c>
      <c r="H210" s="309" t="s">
        <v>188</v>
      </c>
      <c r="I210" s="128"/>
      <c r="J210" s="5"/>
      <c r="K210" s="5"/>
      <c r="L210" s="5"/>
      <c r="M210" s="5"/>
      <c r="N210" s="5"/>
      <c r="O210" s="5"/>
      <c r="P210" s="5"/>
      <c r="Q210" s="5"/>
      <c r="R210" s="5"/>
      <c r="S210" s="5"/>
      <c r="T210" s="5"/>
      <c r="U210" s="5"/>
      <c r="V210" s="5"/>
      <c r="W210" s="5"/>
      <c r="X210" s="5"/>
      <c r="Y210" s="5"/>
      <c r="Z210" s="5"/>
      <c r="AA210" s="5"/>
      <c r="AB210" s="5"/>
      <c r="AC210" s="5"/>
      <c r="AD210" s="5"/>
      <c r="AE210" s="341"/>
      <c r="AF210" s="128"/>
      <c r="AG210" s="5"/>
      <c r="AH210" s="5"/>
      <c r="AI210" s="5"/>
      <c r="AJ210" s="5"/>
      <c r="AK210" s="5"/>
      <c r="AL210" s="5"/>
      <c r="AM210" s="5"/>
      <c r="AN210" s="5"/>
      <c r="AO210" s="5"/>
      <c r="AP210" s="5"/>
      <c r="AQ210" s="5"/>
      <c r="AR210" s="5"/>
      <c r="AS210" s="5"/>
      <c r="AT210" s="57"/>
      <c r="AU210" s="57"/>
      <c r="AV210" s="57"/>
      <c r="AW210" s="57"/>
      <c r="AX210" s="57"/>
      <c r="AY210" s="56"/>
      <c r="AZ210" s="161"/>
      <c r="BA210" s="128"/>
      <c r="BB210" s="333"/>
      <c r="BC210" s="128"/>
      <c r="BD210" s="5"/>
      <c r="BE210" s="5"/>
      <c r="BF210" s="5"/>
      <c r="BG210" s="5"/>
      <c r="BH210" s="5"/>
      <c r="BI210" s="5"/>
      <c r="BJ210" s="5"/>
      <c r="BK210" s="5"/>
      <c r="BL210" s="5"/>
      <c r="BM210" s="5"/>
      <c r="BN210" s="5"/>
      <c r="BO210" s="5"/>
      <c r="BP210" s="5"/>
      <c r="BQ210" s="5"/>
      <c r="BR210" s="5"/>
      <c r="BS210" s="5"/>
      <c r="BT210" s="5"/>
      <c r="BU210" s="5"/>
      <c r="BV210" s="5"/>
      <c r="BW210" s="5"/>
      <c r="BX210" s="5"/>
      <c r="BY210" s="341"/>
      <c r="BZ210" s="128"/>
      <c r="CA210" s="5"/>
      <c r="CB210" s="5"/>
      <c r="CC210" s="5"/>
      <c r="CD210" s="5"/>
      <c r="CE210" s="5"/>
      <c r="CF210" s="5"/>
      <c r="CG210" s="5"/>
      <c r="CH210" s="5"/>
      <c r="CI210" s="5"/>
      <c r="CJ210" s="5"/>
      <c r="CK210" s="5"/>
      <c r="CL210" s="5"/>
      <c r="CM210" s="5"/>
      <c r="CN210" s="5"/>
      <c r="CO210" s="5"/>
      <c r="CP210" s="5"/>
      <c r="CQ210" s="5"/>
      <c r="CR210" s="5"/>
      <c r="CS210" s="5"/>
      <c r="CT210" s="5"/>
      <c r="CU210" s="5"/>
      <c r="CV210" s="341"/>
      <c r="CW210" s="128"/>
      <c r="CX210" s="5"/>
      <c r="CY210" s="5"/>
      <c r="CZ210" s="5"/>
      <c r="DA210" s="5"/>
      <c r="DB210" s="5"/>
      <c r="DC210" s="5"/>
      <c r="DD210" s="5"/>
      <c r="DE210" s="5"/>
      <c r="DF210" s="5"/>
      <c r="DG210" s="5"/>
      <c r="DH210" s="5"/>
      <c r="DI210" s="5"/>
      <c r="DJ210" s="5"/>
      <c r="DK210" s="51" t="s">
        <v>358</v>
      </c>
      <c r="DL210" s="51">
        <v>617</v>
      </c>
      <c r="DM210" s="51">
        <v>615.5</v>
      </c>
      <c r="DN210" s="51">
        <f>-(DM210-DL210)</f>
        <v>1.5</v>
      </c>
      <c r="DO210" s="51">
        <v>100</v>
      </c>
      <c r="DP210" s="52">
        <f t="shared" si="81"/>
        <v>1.5</v>
      </c>
      <c r="DQ210" s="139">
        <f>DP210*AUXILIAR!$B$67</f>
        <v>3000000</v>
      </c>
      <c r="DR210" s="5"/>
      <c r="DS210" s="341"/>
      <c r="DT210" s="128"/>
      <c r="DU210" s="5"/>
      <c r="DV210" s="5"/>
      <c r="DW210" s="5"/>
      <c r="DX210" s="5"/>
      <c r="DY210" s="5"/>
      <c r="DZ210" s="5"/>
      <c r="EA210" s="5"/>
      <c r="EB210" s="5"/>
      <c r="EC210" s="5"/>
      <c r="ED210" s="5"/>
      <c r="EE210" s="5"/>
      <c r="EF210" s="5"/>
      <c r="EG210" s="5"/>
      <c r="EH210" s="5"/>
      <c r="EI210" s="5"/>
      <c r="EJ210" s="5"/>
      <c r="EK210" s="5"/>
      <c r="EL210" s="5"/>
      <c r="EM210" s="5"/>
      <c r="EN210" s="5"/>
      <c r="EO210" s="145"/>
      <c r="EP210" s="397"/>
      <c r="EQ210" s="333"/>
    </row>
    <row r="211" spans="1:147" ht="15">
      <c r="A211" s="8" t="s">
        <v>33</v>
      </c>
      <c r="B211" s="8" t="s">
        <v>8</v>
      </c>
      <c r="C211" s="8">
        <v>1</v>
      </c>
      <c r="D211" s="199">
        <v>116</v>
      </c>
      <c r="E211" s="118" t="s">
        <v>183</v>
      </c>
      <c r="F211" s="118" t="s">
        <v>108</v>
      </c>
      <c r="G211" s="195" t="s">
        <v>355</v>
      </c>
      <c r="H211" s="309" t="s">
        <v>188</v>
      </c>
      <c r="I211" s="128"/>
      <c r="J211" s="5"/>
      <c r="K211" s="5"/>
      <c r="L211" s="5"/>
      <c r="M211" s="5"/>
      <c r="N211" s="5"/>
      <c r="O211" s="5"/>
      <c r="P211" s="5"/>
      <c r="Q211" s="5"/>
      <c r="R211" s="5"/>
      <c r="S211" s="5"/>
      <c r="T211" s="5"/>
      <c r="U211" s="5"/>
      <c r="V211" s="5"/>
      <c r="W211" s="5"/>
      <c r="X211" s="5"/>
      <c r="Y211" s="5"/>
      <c r="Z211" s="5"/>
      <c r="AA211" s="5"/>
      <c r="AB211" s="5"/>
      <c r="AC211" s="5"/>
      <c r="AD211" s="5"/>
      <c r="AE211" s="341"/>
      <c r="AF211" s="128"/>
      <c r="AG211" s="5"/>
      <c r="AH211" s="5"/>
      <c r="AI211" s="5"/>
      <c r="AJ211" s="5"/>
      <c r="AK211" s="5"/>
      <c r="AL211" s="5"/>
      <c r="AM211" s="5"/>
      <c r="AN211" s="5"/>
      <c r="AO211" s="5"/>
      <c r="AP211" s="5"/>
      <c r="AQ211" s="5"/>
      <c r="AR211" s="5"/>
      <c r="AS211" s="5"/>
      <c r="AT211" s="57"/>
      <c r="AU211" s="57"/>
      <c r="AV211" s="57"/>
      <c r="AW211" s="57"/>
      <c r="AX211" s="57"/>
      <c r="AY211" s="56"/>
      <c r="AZ211" s="161"/>
      <c r="BA211" s="128"/>
      <c r="BB211" s="333"/>
      <c r="BC211" s="128"/>
      <c r="BD211" s="5"/>
      <c r="BE211" s="5"/>
      <c r="BF211" s="5"/>
      <c r="BG211" s="5"/>
      <c r="BH211" s="5"/>
      <c r="BI211" s="5"/>
      <c r="BJ211" s="5"/>
      <c r="BK211" s="5"/>
      <c r="BL211" s="5"/>
      <c r="BM211" s="5"/>
      <c r="BN211" s="5"/>
      <c r="BO211" s="5"/>
      <c r="BP211" s="5"/>
      <c r="BQ211" s="5"/>
      <c r="BR211" s="5"/>
      <c r="BS211" s="5"/>
      <c r="BT211" s="5"/>
      <c r="BU211" s="5"/>
      <c r="BV211" s="5"/>
      <c r="BW211" s="5"/>
      <c r="BX211" s="5"/>
      <c r="BY211" s="341"/>
      <c r="BZ211" s="128"/>
      <c r="CA211" s="5"/>
      <c r="CB211" s="5"/>
      <c r="CC211" s="5"/>
      <c r="CD211" s="5"/>
      <c r="CE211" s="5"/>
      <c r="CF211" s="5"/>
      <c r="CG211" s="5"/>
      <c r="CH211" s="5"/>
      <c r="CI211" s="5"/>
      <c r="CJ211" s="5"/>
      <c r="CK211" s="5"/>
      <c r="CL211" s="5"/>
      <c r="CM211" s="5"/>
      <c r="CN211" s="5"/>
      <c r="CO211" s="5"/>
      <c r="CP211" s="5"/>
      <c r="CQ211" s="5"/>
      <c r="CR211" s="5"/>
      <c r="CS211" s="5"/>
      <c r="CT211" s="5"/>
      <c r="CU211" s="5"/>
      <c r="CV211" s="341"/>
      <c r="CW211" s="128"/>
      <c r="CX211" s="5"/>
      <c r="CY211" s="5"/>
      <c r="CZ211" s="5"/>
      <c r="DA211" s="5"/>
      <c r="DB211" s="5"/>
      <c r="DC211" s="5"/>
      <c r="DD211" s="5"/>
      <c r="DE211" s="5"/>
      <c r="DF211" s="5"/>
      <c r="DG211" s="5"/>
      <c r="DH211" s="5"/>
      <c r="DI211" s="5"/>
      <c r="DJ211" s="5"/>
      <c r="DK211" s="51" t="s">
        <v>359</v>
      </c>
      <c r="DL211" s="51">
        <v>617.29999999999995</v>
      </c>
      <c r="DM211" s="51">
        <v>618.5</v>
      </c>
      <c r="DN211" s="51">
        <f t="shared" si="84"/>
        <v>1.2000000000000455</v>
      </c>
      <c r="DO211" s="51">
        <v>100</v>
      </c>
      <c r="DP211" s="52">
        <f t="shared" si="81"/>
        <v>1.2000000000000455</v>
      </c>
      <c r="DQ211" s="139">
        <f>DP211*AUXILIAR!$B$67</f>
        <v>2400000.0000000908</v>
      </c>
      <c r="DR211" s="5"/>
      <c r="DS211" s="341"/>
      <c r="DT211" s="128"/>
      <c r="DU211" s="5"/>
      <c r="DV211" s="5"/>
      <c r="DW211" s="5"/>
      <c r="DX211" s="5"/>
      <c r="DY211" s="5"/>
      <c r="DZ211" s="5"/>
      <c r="EA211" s="5"/>
      <c r="EB211" s="5"/>
      <c r="EC211" s="5"/>
      <c r="ED211" s="5"/>
      <c r="EE211" s="5"/>
      <c r="EF211" s="5"/>
      <c r="EG211" s="5"/>
      <c r="EH211" s="5"/>
      <c r="EI211" s="5"/>
      <c r="EJ211" s="5"/>
      <c r="EK211" s="5"/>
      <c r="EL211" s="5"/>
      <c r="EM211" s="5"/>
      <c r="EN211" s="5"/>
      <c r="EO211" s="145"/>
      <c r="EP211" s="397"/>
      <c r="EQ211" s="333"/>
    </row>
    <row r="212" spans="1:147" ht="15">
      <c r="A212" s="8" t="s">
        <v>33</v>
      </c>
      <c r="B212" s="8" t="s">
        <v>8</v>
      </c>
      <c r="C212" s="8">
        <v>1</v>
      </c>
      <c r="D212" s="199">
        <v>116</v>
      </c>
      <c r="E212" s="118" t="s">
        <v>183</v>
      </c>
      <c r="F212" s="118" t="s">
        <v>108</v>
      </c>
      <c r="G212" s="195" t="s">
        <v>355</v>
      </c>
      <c r="H212" s="309" t="s">
        <v>188</v>
      </c>
      <c r="I212" s="128"/>
      <c r="J212" s="5"/>
      <c r="K212" s="5"/>
      <c r="L212" s="5"/>
      <c r="M212" s="5"/>
      <c r="N212" s="5"/>
      <c r="O212" s="5"/>
      <c r="P212" s="5"/>
      <c r="Q212" s="5"/>
      <c r="R212" s="5"/>
      <c r="S212" s="5"/>
      <c r="T212" s="5"/>
      <c r="U212" s="5"/>
      <c r="V212" s="5"/>
      <c r="W212" s="5"/>
      <c r="X212" s="5"/>
      <c r="Y212" s="5"/>
      <c r="Z212" s="5"/>
      <c r="AA212" s="5"/>
      <c r="AB212" s="5"/>
      <c r="AC212" s="5"/>
      <c r="AD212" s="5"/>
      <c r="AE212" s="341"/>
      <c r="AF212" s="128"/>
      <c r="AG212" s="5"/>
      <c r="AH212" s="5"/>
      <c r="AI212" s="5"/>
      <c r="AJ212" s="5"/>
      <c r="AK212" s="5"/>
      <c r="AL212" s="5"/>
      <c r="AM212" s="5"/>
      <c r="AN212" s="5"/>
      <c r="AO212" s="5"/>
      <c r="AP212" s="5"/>
      <c r="AQ212" s="5"/>
      <c r="AR212" s="5"/>
      <c r="AS212" s="5"/>
      <c r="AT212" s="57"/>
      <c r="AU212" s="57"/>
      <c r="AV212" s="57"/>
      <c r="AW212" s="57"/>
      <c r="AX212" s="57"/>
      <c r="AY212" s="56"/>
      <c r="AZ212" s="161"/>
      <c r="BA212" s="128"/>
      <c r="BB212" s="333"/>
      <c r="BC212" s="128"/>
      <c r="BD212" s="5"/>
      <c r="BE212" s="5"/>
      <c r="BF212" s="5"/>
      <c r="BG212" s="5"/>
      <c r="BH212" s="5"/>
      <c r="BI212" s="5"/>
      <c r="BJ212" s="5"/>
      <c r="BK212" s="5"/>
      <c r="BL212" s="5"/>
      <c r="BM212" s="5"/>
      <c r="BN212" s="5"/>
      <c r="BO212" s="5"/>
      <c r="BP212" s="5"/>
      <c r="BQ212" s="5"/>
      <c r="BR212" s="5"/>
      <c r="BS212" s="5"/>
      <c r="BT212" s="5"/>
      <c r="BU212" s="5"/>
      <c r="BV212" s="5"/>
      <c r="BW212" s="5"/>
      <c r="BX212" s="5"/>
      <c r="BY212" s="341"/>
      <c r="BZ212" s="128"/>
      <c r="CA212" s="5"/>
      <c r="CB212" s="5"/>
      <c r="CC212" s="5"/>
      <c r="CD212" s="5"/>
      <c r="CE212" s="5"/>
      <c r="CF212" s="5"/>
      <c r="CG212" s="5"/>
      <c r="CH212" s="5"/>
      <c r="CI212" s="5"/>
      <c r="CJ212" s="5"/>
      <c r="CK212" s="5"/>
      <c r="CL212" s="5"/>
      <c r="CM212" s="5"/>
      <c r="CN212" s="5"/>
      <c r="CO212" s="5"/>
      <c r="CP212" s="5"/>
      <c r="CQ212" s="5"/>
      <c r="CR212" s="5"/>
      <c r="CS212" s="5"/>
      <c r="CT212" s="5"/>
      <c r="CU212" s="5"/>
      <c r="CV212" s="341"/>
      <c r="CW212" s="128"/>
      <c r="CX212" s="5"/>
      <c r="CY212" s="5"/>
      <c r="CZ212" s="5"/>
      <c r="DA212" s="5"/>
      <c r="DB212" s="5"/>
      <c r="DC212" s="5"/>
      <c r="DD212" s="5"/>
      <c r="DE212" s="5"/>
      <c r="DF212" s="5"/>
      <c r="DG212" s="5"/>
      <c r="DH212" s="5"/>
      <c r="DI212" s="5"/>
      <c r="DJ212" s="5"/>
      <c r="DK212" s="51" t="s">
        <v>358</v>
      </c>
      <c r="DL212" s="51">
        <v>622.1</v>
      </c>
      <c r="DM212" s="51">
        <v>620.9</v>
      </c>
      <c r="DN212" s="51">
        <f>-(DM212-DL212)</f>
        <v>1.2000000000000455</v>
      </c>
      <c r="DO212" s="51">
        <v>100</v>
      </c>
      <c r="DP212" s="52">
        <f t="shared" si="81"/>
        <v>1.2000000000000455</v>
      </c>
      <c r="DQ212" s="139">
        <f>DP212*AUXILIAR!$B$67</f>
        <v>2400000.0000000908</v>
      </c>
      <c r="DR212" s="5"/>
      <c r="DS212" s="341"/>
      <c r="DT212" s="128"/>
      <c r="DU212" s="5"/>
      <c r="DV212" s="5"/>
      <c r="DW212" s="5"/>
      <c r="DX212" s="5"/>
      <c r="DY212" s="5"/>
      <c r="DZ212" s="5"/>
      <c r="EA212" s="5"/>
      <c r="EB212" s="5"/>
      <c r="EC212" s="5"/>
      <c r="ED212" s="5"/>
      <c r="EE212" s="5"/>
      <c r="EF212" s="5"/>
      <c r="EG212" s="5"/>
      <c r="EH212" s="5"/>
      <c r="EI212" s="5"/>
      <c r="EJ212" s="5"/>
      <c r="EK212" s="5"/>
      <c r="EL212" s="5"/>
      <c r="EM212" s="5"/>
      <c r="EN212" s="5"/>
      <c r="EO212" s="145"/>
      <c r="EP212" s="397"/>
      <c r="EQ212" s="333"/>
    </row>
    <row r="213" spans="1:147" ht="15">
      <c r="A213" s="8" t="s">
        <v>33</v>
      </c>
      <c r="B213" s="8" t="s">
        <v>8</v>
      </c>
      <c r="C213" s="8">
        <v>1</v>
      </c>
      <c r="D213" s="199">
        <v>116</v>
      </c>
      <c r="E213" s="118" t="s">
        <v>183</v>
      </c>
      <c r="F213" s="118" t="s">
        <v>108</v>
      </c>
      <c r="G213" s="195" t="s">
        <v>355</v>
      </c>
      <c r="H213" s="309" t="s">
        <v>188</v>
      </c>
      <c r="I213" s="128"/>
      <c r="J213" s="5"/>
      <c r="K213" s="5"/>
      <c r="L213" s="5"/>
      <c r="M213" s="5"/>
      <c r="N213" s="5"/>
      <c r="O213" s="5"/>
      <c r="P213" s="5"/>
      <c r="Q213" s="5"/>
      <c r="R213" s="5"/>
      <c r="S213" s="5"/>
      <c r="T213" s="5"/>
      <c r="U213" s="5"/>
      <c r="V213" s="5"/>
      <c r="W213" s="5"/>
      <c r="X213" s="5"/>
      <c r="Y213" s="5"/>
      <c r="Z213" s="5"/>
      <c r="AA213" s="5"/>
      <c r="AB213" s="5"/>
      <c r="AC213" s="5"/>
      <c r="AD213" s="5"/>
      <c r="AE213" s="341"/>
      <c r="AF213" s="128"/>
      <c r="AG213" s="5"/>
      <c r="AH213" s="5"/>
      <c r="AI213" s="5"/>
      <c r="AJ213" s="5"/>
      <c r="AK213" s="5"/>
      <c r="AL213" s="5"/>
      <c r="AM213" s="5"/>
      <c r="AN213" s="5"/>
      <c r="AO213" s="5"/>
      <c r="AP213" s="5"/>
      <c r="AQ213" s="5"/>
      <c r="AR213" s="5"/>
      <c r="AS213" s="5"/>
      <c r="AT213" s="57"/>
      <c r="AU213" s="57"/>
      <c r="AV213" s="57"/>
      <c r="AW213" s="57"/>
      <c r="AX213" s="57"/>
      <c r="AY213" s="56"/>
      <c r="AZ213" s="161"/>
      <c r="BA213" s="128"/>
      <c r="BB213" s="333"/>
      <c r="BC213" s="128"/>
      <c r="BD213" s="5"/>
      <c r="BE213" s="5"/>
      <c r="BF213" s="5"/>
      <c r="BG213" s="5"/>
      <c r="BH213" s="5"/>
      <c r="BI213" s="5"/>
      <c r="BJ213" s="5"/>
      <c r="BK213" s="5"/>
      <c r="BL213" s="5"/>
      <c r="BM213" s="5"/>
      <c r="BN213" s="5"/>
      <c r="BO213" s="5"/>
      <c r="BP213" s="5"/>
      <c r="BQ213" s="5"/>
      <c r="BR213" s="5"/>
      <c r="BS213" s="5"/>
      <c r="BT213" s="5"/>
      <c r="BU213" s="5"/>
      <c r="BV213" s="5"/>
      <c r="BW213" s="5"/>
      <c r="BX213" s="5"/>
      <c r="BY213" s="341"/>
      <c r="BZ213" s="128"/>
      <c r="CA213" s="5"/>
      <c r="CB213" s="5"/>
      <c r="CC213" s="5"/>
      <c r="CD213" s="5"/>
      <c r="CE213" s="5"/>
      <c r="CF213" s="5"/>
      <c r="CG213" s="5"/>
      <c r="CH213" s="5"/>
      <c r="CI213" s="5"/>
      <c r="CJ213" s="5"/>
      <c r="CK213" s="5"/>
      <c r="CL213" s="5"/>
      <c r="CM213" s="5"/>
      <c r="CN213" s="5"/>
      <c r="CO213" s="5"/>
      <c r="CP213" s="5"/>
      <c r="CQ213" s="5"/>
      <c r="CR213" s="5"/>
      <c r="CS213" s="5"/>
      <c r="CT213" s="5"/>
      <c r="CU213" s="5"/>
      <c r="CV213" s="341"/>
      <c r="CW213" s="128"/>
      <c r="CX213" s="5"/>
      <c r="CY213" s="5"/>
      <c r="CZ213" s="5"/>
      <c r="DA213" s="5"/>
      <c r="DB213" s="5"/>
      <c r="DC213" s="5"/>
      <c r="DD213" s="5"/>
      <c r="DE213" s="5"/>
      <c r="DF213" s="5"/>
      <c r="DG213" s="5"/>
      <c r="DH213" s="5"/>
      <c r="DI213" s="5"/>
      <c r="DJ213" s="5"/>
      <c r="DK213" s="51" t="s">
        <v>359</v>
      </c>
      <c r="DL213" s="51">
        <v>622.79999999999995</v>
      </c>
      <c r="DM213" s="51">
        <v>624</v>
      </c>
      <c r="DN213" s="51">
        <f t="shared" si="84"/>
        <v>1.2000000000000455</v>
      </c>
      <c r="DO213" s="51">
        <v>100</v>
      </c>
      <c r="DP213" s="52">
        <f t="shared" si="81"/>
        <v>1.2000000000000455</v>
      </c>
      <c r="DQ213" s="139">
        <f>DP213*AUXILIAR!$B$67</f>
        <v>2400000.0000000908</v>
      </c>
      <c r="DR213" s="5"/>
      <c r="DS213" s="341"/>
      <c r="DT213" s="128"/>
      <c r="DU213" s="5"/>
      <c r="DV213" s="5"/>
      <c r="DW213" s="5"/>
      <c r="DX213" s="5"/>
      <c r="DY213" s="5"/>
      <c r="DZ213" s="5"/>
      <c r="EA213" s="5"/>
      <c r="EB213" s="5"/>
      <c r="EC213" s="5"/>
      <c r="ED213" s="5"/>
      <c r="EE213" s="5"/>
      <c r="EF213" s="5"/>
      <c r="EG213" s="5"/>
      <c r="EH213" s="5"/>
      <c r="EI213" s="5"/>
      <c r="EJ213" s="5"/>
      <c r="EK213" s="5"/>
      <c r="EL213" s="5"/>
      <c r="EM213" s="5"/>
      <c r="EN213" s="5"/>
      <c r="EO213" s="145"/>
      <c r="EP213" s="397"/>
      <c r="EQ213" s="333"/>
    </row>
    <row r="214" spans="1:147" ht="15">
      <c r="A214" s="8" t="s">
        <v>33</v>
      </c>
      <c r="B214" s="8" t="s">
        <v>8</v>
      </c>
      <c r="C214" s="8">
        <v>1</v>
      </c>
      <c r="D214" s="199">
        <v>116</v>
      </c>
      <c r="E214" s="118" t="s">
        <v>183</v>
      </c>
      <c r="F214" s="118" t="s">
        <v>108</v>
      </c>
      <c r="G214" s="195" t="s">
        <v>355</v>
      </c>
      <c r="H214" s="309" t="s">
        <v>188</v>
      </c>
      <c r="I214" s="128"/>
      <c r="J214" s="5"/>
      <c r="K214" s="5"/>
      <c r="L214" s="5"/>
      <c r="M214" s="5"/>
      <c r="N214" s="5"/>
      <c r="O214" s="5"/>
      <c r="P214" s="5"/>
      <c r="Q214" s="5"/>
      <c r="R214" s="5"/>
      <c r="S214" s="5"/>
      <c r="T214" s="5"/>
      <c r="U214" s="5"/>
      <c r="V214" s="5"/>
      <c r="W214" s="5"/>
      <c r="X214" s="5"/>
      <c r="Y214" s="5"/>
      <c r="Z214" s="5"/>
      <c r="AA214" s="5"/>
      <c r="AB214" s="5"/>
      <c r="AC214" s="5"/>
      <c r="AD214" s="5"/>
      <c r="AE214" s="341"/>
      <c r="AF214" s="128"/>
      <c r="AG214" s="5"/>
      <c r="AH214" s="5"/>
      <c r="AI214" s="5"/>
      <c r="AJ214" s="5"/>
      <c r="AK214" s="5"/>
      <c r="AL214" s="5"/>
      <c r="AM214" s="5"/>
      <c r="AN214" s="5"/>
      <c r="AO214" s="5"/>
      <c r="AP214" s="5"/>
      <c r="AQ214" s="5"/>
      <c r="AR214" s="5"/>
      <c r="AS214" s="5"/>
      <c r="AT214" s="57"/>
      <c r="AU214" s="57"/>
      <c r="AV214" s="57"/>
      <c r="AW214" s="57"/>
      <c r="AX214" s="57"/>
      <c r="AY214" s="56"/>
      <c r="AZ214" s="161"/>
      <c r="BA214" s="128"/>
      <c r="BB214" s="333"/>
      <c r="BC214" s="128"/>
      <c r="BD214" s="5"/>
      <c r="BE214" s="5"/>
      <c r="BF214" s="5"/>
      <c r="BG214" s="5"/>
      <c r="BH214" s="5"/>
      <c r="BI214" s="5"/>
      <c r="BJ214" s="5"/>
      <c r="BK214" s="5"/>
      <c r="BL214" s="5"/>
      <c r="BM214" s="5"/>
      <c r="BN214" s="5"/>
      <c r="BO214" s="5"/>
      <c r="BP214" s="5"/>
      <c r="BQ214" s="5"/>
      <c r="BR214" s="5"/>
      <c r="BS214" s="5"/>
      <c r="BT214" s="5"/>
      <c r="BU214" s="5"/>
      <c r="BV214" s="5"/>
      <c r="BW214" s="5"/>
      <c r="BX214" s="5"/>
      <c r="BY214" s="341"/>
      <c r="BZ214" s="128"/>
      <c r="CA214" s="5"/>
      <c r="CB214" s="5"/>
      <c r="CC214" s="5"/>
      <c r="CD214" s="5"/>
      <c r="CE214" s="5"/>
      <c r="CF214" s="5"/>
      <c r="CG214" s="5"/>
      <c r="CH214" s="5"/>
      <c r="CI214" s="5"/>
      <c r="CJ214" s="5"/>
      <c r="CK214" s="5"/>
      <c r="CL214" s="5"/>
      <c r="CM214" s="5"/>
      <c r="CN214" s="5"/>
      <c r="CO214" s="5"/>
      <c r="CP214" s="5"/>
      <c r="CQ214" s="5"/>
      <c r="CR214" s="5"/>
      <c r="CS214" s="5"/>
      <c r="CT214" s="5"/>
      <c r="CU214" s="5"/>
      <c r="CV214" s="341"/>
      <c r="CW214" s="128"/>
      <c r="CX214" s="5"/>
      <c r="CY214" s="5"/>
      <c r="CZ214" s="5"/>
      <c r="DA214" s="5"/>
      <c r="DB214" s="5"/>
      <c r="DC214" s="5"/>
      <c r="DD214" s="5"/>
      <c r="DE214" s="5"/>
      <c r="DF214" s="5"/>
      <c r="DG214" s="5"/>
      <c r="DH214" s="5"/>
      <c r="DI214" s="5"/>
      <c r="DJ214" s="5"/>
      <c r="DK214" s="51" t="s">
        <v>358</v>
      </c>
      <c r="DL214" s="51">
        <v>627.20000000000005</v>
      </c>
      <c r="DM214" s="51">
        <v>626</v>
      </c>
      <c r="DN214" s="51">
        <f>-(DM214-DL214)</f>
        <v>1.2000000000000455</v>
      </c>
      <c r="DO214" s="51">
        <v>100</v>
      </c>
      <c r="DP214" s="52">
        <f t="shared" si="81"/>
        <v>1.2000000000000455</v>
      </c>
      <c r="DQ214" s="139">
        <f>DP214*AUXILIAR!$B$67</f>
        <v>2400000.0000000908</v>
      </c>
      <c r="DR214" s="5"/>
      <c r="DS214" s="341"/>
      <c r="DT214" s="128"/>
      <c r="DU214" s="5"/>
      <c r="DV214" s="5"/>
      <c r="DW214" s="5"/>
      <c r="DX214" s="5"/>
      <c r="DY214" s="5"/>
      <c r="DZ214" s="5"/>
      <c r="EA214" s="5"/>
      <c r="EB214" s="5"/>
      <c r="EC214" s="5"/>
      <c r="ED214" s="5"/>
      <c r="EE214" s="5"/>
      <c r="EF214" s="5"/>
      <c r="EG214" s="5"/>
      <c r="EH214" s="5"/>
      <c r="EI214" s="5"/>
      <c r="EJ214" s="5"/>
      <c r="EK214" s="5"/>
      <c r="EL214" s="5"/>
      <c r="EM214" s="5"/>
      <c r="EN214" s="5"/>
      <c r="EO214" s="145"/>
      <c r="EP214" s="397"/>
      <c r="EQ214" s="333"/>
    </row>
    <row r="215" spans="1:147" ht="15">
      <c r="A215" s="8" t="s">
        <v>33</v>
      </c>
      <c r="B215" s="8" t="s">
        <v>8</v>
      </c>
      <c r="C215" s="8">
        <v>1</v>
      </c>
      <c r="D215" s="199">
        <v>116</v>
      </c>
      <c r="E215" s="118" t="s">
        <v>183</v>
      </c>
      <c r="F215" s="118" t="s">
        <v>108</v>
      </c>
      <c r="G215" s="195" t="s">
        <v>355</v>
      </c>
      <c r="H215" s="309" t="s">
        <v>188</v>
      </c>
      <c r="I215" s="128"/>
      <c r="J215" s="5"/>
      <c r="K215" s="5"/>
      <c r="L215" s="5"/>
      <c r="M215" s="5"/>
      <c r="N215" s="5"/>
      <c r="O215" s="5"/>
      <c r="P215" s="5"/>
      <c r="Q215" s="5"/>
      <c r="R215" s="5"/>
      <c r="S215" s="5"/>
      <c r="T215" s="5"/>
      <c r="U215" s="5"/>
      <c r="V215" s="5"/>
      <c r="W215" s="5"/>
      <c r="X215" s="5"/>
      <c r="Y215" s="5"/>
      <c r="Z215" s="5"/>
      <c r="AA215" s="5"/>
      <c r="AB215" s="5"/>
      <c r="AC215" s="5"/>
      <c r="AD215" s="5"/>
      <c r="AE215" s="341"/>
      <c r="AF215" s="128"/>
      <c r="AG215" s="5"/>
      <c r="AH215" s="5"/>
      <c r="AI215" s="5"/>
      <c r="AJ215" s="5"/>
      <c r="AK215" s="5"/>
      <c r="AL215" s="5"/>
      <c r="AM215" s="5"/>
      <c r="AN215" s="5"/>
      <c r="AO215" s="5"/>
      <c r="AP215" s="5"/>
      <c r="AQ215" s="5"/>
      <c r="AR215" s="5"/>
      <c r="AS215" s="5"/>
      <c r="AT215" s="57"/>
      <c r="AU215" s="57"/>
      <c r="AV215" s="57"/>
      <c r="AW215" s="57"/>
      <c r="AX215" s="57"/>
      <c r="AY215" s="56"/>
      <c r="AZ215" s="161"/>
      <c r="BA215" s="128"/>
      <c r="BB215" s="333"/>
      <c r="BC215" s="128"/>
      <c r="BD215" s="5"/>
      <c r="BE215" s="5"/>
      <c r="BF215" s="5"/>
      <c r="BG215" s="5"/>
      <c r="BH215" s="5"/>
      <c r="BI215" s="5"/>
      <c r="BJ215" s="5"/>
      <c r="BK215" s="5"/>
      <c r="BL215" s="5"/>
      <c r="BM215" s="5"/>
      <c r="BN215" s="5"/>
      <c r="BO215" s="5"/>
      <c r="BP215" s="5"/>
      <c r="BQ215" s="5"/>
      <c r="BR215" s="5"/>
      <c r="BS215" s="5"/>
      <c r="BT215" s="5"/>
      <c r="BU215" s="5"/>
      <c r="BV215" s="5"/>
      <c r="BW215" s="5"/>
      <c r="BX215" s="5"/>
      <c r="BY215" s="341"/>
      <c r="BZ215" s="128"/>
      <c r="CA215" s="5"/>
      <c r="CB215" s="5"/>
      <c r="CC215" s="5"/>
      <c r="CD215" s="5"/>
      <c r="CE215" s="5"/>
      <c r="CF215" s="5"/>
      <c r="CG215" s="5"/>
      <c r="CH215" s="5"/>
      <c r="CI215" s="5"/>
      <c r="CJ215" s="5"/>
      <c r="CK215" s="5"/>
      <c r="CL215" s="5"/>
      <c r="CM215" s="5"/>
      <c r="CN215" s="5"/>
      <c r="CO215" s="5"/>
      <c r="CP215" s="5"/>
      <c r="CQ215" s="5"/>
      <c r="CR215" s="5"/>
      <c r="CS215" s="5"/>
      <c r="CT215" s="5"/>
      <c r="CU215" s="5"/>
      <c r="CV215" s="341"/>
      <c r="CW215" s="128"/>
      <c r="CX215" s="5"/>
      <c r="CY215" s="5"/>
      <c r="CZ215" s="5"/>
      <c r="DA215" s="5"/>
      <c r="DB215" s="5"/>
      <c r="DC215" s="5"/>
      <c r="DD215" s="5"/>
      <c r="DE215" s="5"/>
      <c r="DF215" s="5"/>
      <c r="DG215" s="5"/>
      <c r="DH215" s="5"/>
      <c r="DI215" s="5"/>
      <c r="DJ215" s="5"/>
      <c r="DK215" s="51" t="s">
        <v>359</v>
      </c>
      <c r="DL215" s="51">
        <v>627.5</v>
      </c>
      <c r="DM215" s="51">
        <v>628.70000000000005</v>
      </c>
      <c r="DN215" s="51">
        <f t="shared" si="84"/>
        <v>1.2000000000000455</v>
      </c>
      <c r="DO215" s="51">
        <v>100</v>
      </c>
      <c r="DP215" s="52">
        <f t="shared" si="81"/>
        <v>1.2000000000000455</v>
      </c>
      <c r="DQ215" s="139">
        <f>DP215*AUXILIAR!$B$67</f>
        <v>2400000.0000000908</v>
      </c>
      <c r="DR215" s="5"/>
      <c r="DS215" s="341"/>
      <c r="DT215" s="128"/>
      <c r="DU215" s="5"/>
      <c r="DV215" s="5"/>
      <c r="DW215" s="5"/>
      <c r="DX215" s="5"/>
      <c r="DY215" s="5"/>
      <c r="DZ215" s="5"/>
      <c r="EA215" s="5"/>
      <c r="EB215" s="5"/>
      <c r="EC215" s="5"/>
      <c r="ED215" s="5"/>
      <c r="EE215" s="5"/>
      <c r="EF215" s="5"/>
      <c r="EG215" s="5"/>
      <c r="EH215" s="5"/>
      <c r="EI215" s="5"/>
      <c r="EJ215" s="5"/>
      <c r="EK215" s="5"/>
      <c r="EL215" s="5"/>
      <c r="EM215" s="5"/>
      <c r="EN215" s="5"/>
      <c r="EO215" s="145"/>
      <c r="EP215" s="397"/>
      <c r="EQ215" s="333"/>
    </row>
    <row r="216" spans="1:147" ht="15">
      <c r="A216" s="8" t="s">
        <v>33</v>
      </c>
      <c r="B216" s="8" t="s">
        <v>8</v>
      </c>
      <c r="C216" s="8">
        <v>1</v>
      </c>
      <c r="D216" s="199">
        <v>116</v>
      </c>
      <c r="E216" s="118" t="s">
        <v>183</v>
      </c>
      <c r="F216" s="118" t="s">
        <v>108</v>
      </c>
      <c r="G216" s="195" t="s">
        <v>355</v>
      </c>
      <c r="H216" s="309" t="s">
        <v>188</v>
      </c>
      <c r="I216" s="128"/>
      <c r="J216" s="5"/>
      <c r="K216" s="5"/>
      <c r="L216" s="5"/>
      <c r="M216" s="5"/>
      <c r="N216" s="5"/>
      <c r="O216" s="5"/>
      <c r="P216" s="5"/>
      <c r="Q216" s="5"/>
      <c r="R216" s="5"/>
      <c r="S216" s="5"/>
      <c r="T216" s="5"/>
      <c r="U216" s="5"/>
      <c r="V216" s="5"/>
      <c r="W216" s="5"/>
      <c r="X216" s="5"/>
      <c r="Y216" s="5"/>
      <c r="Z216" s="5"/>
      <c r="AA216" s="5"/>
      <c r="AB216" s="5"/>
      <c r="AC216" s="5"/>
      <c r="AD216" s="5"/>
      <c r="AE216" s="341"/>
      <c r="AF216" s="128"/>
      <c r="AG216" s="5"/>
      <c r="AH216" s="5"/>
      <c r="AI216" s="5"/>
      <c r="AJ216" s="5"/>
      <c r="AK216" s="5"/>
      <c r="AL216" s="5"/>
      <c r="AM216" s="5"/>
      <c r="AN216" s="5"/>
      <c r="AO216" s="5"/>
      <c r="AP216" s="5"/>
      <c r="AQ216" s="5"/>
      <c r="AR216" s="5"/>
      <c r="AS216" s="5"/>
      <c r="AT216" s="57"/>
      <c r="AU216" s="57"/>
      <c r="AV216" s="57"/>
      <c r="AW216" s="57"/>
      <c r="AX216" s="57"/>
      <c r="AY216" s="56"/>
      <c r="AZ216" s="161"/>
      <c r="BA216" s="128"/>
      <c r="BB216" s="333"/>
      <c r="BC216" s="128"/>
      <c r="BD216" s="5"/>
      <c r="BE216" s="5"/>
      <c r="BF216" s="5"/>
      <c r="BG216" s="5"/>
      <c r="BH216" s="5"/>
      <c r="BI216" s="5"/>
      <c r="BJ216" s="5"/>
      <c r="BK216" s="5"/>
      <c r="BL216" s="5"/>
      <c r="BM216" s="5"/>
      <c r="BN216" s="5"/>
      <c r="BO216" s="5"/>
      <c r="BP216" s="5"/>
      <c r="BQ216" s="5"/>
      <c r="BR216" s="5"/>
      <c r="BS216" s="5"/>
      <c r="BT216" s="5"/>
      <c r="BU216" s="5"/>
      <c r="BV216" s="5"/>
      <c r="BW216" s="5"/>
      <c r="BX216" s="5"/>
      <c r="BY216" s="341"/>
      <c r="BZ216" s="128"/>
      <c r="CA216" s="5"/>
      <c r="CB216" s="5"/>
      <c r="CC216" s="5"/>
      <c r="CD216" s="5"/>
      <c r="CE216" s="5"/>
      <c r="CF216" s="5"/>
      <c r="CG216" s="5"/>
      <c r="CH216" s="5"/>
      <c r="CI216" s="5"/>
      <c r="CJ216" s="5"/>
      <c r="CK216" s="5"/>
      <c r="CL216" s="5"/>
      <c r="CM216" s="5"/>
      <c r="CN216" s="5"/>
      <c r="CO216" s="5"/>
      <c r="CP216" s="5"/>
      <c r="CQ216" s="5"/>
      <c r="CR216" s="5"/>
      <c r="CS216" s="5"/>
      <c r="CT216" s="5"/>
      <c r="CU216" s="5"/>
      <c r="CV216" s="341"/>
      <c r="CW216" s="128"/>
      <c r="CX216" s="5"/>
      <c r="CY216" s="5"/>
      <c r="CZ216" s="5"/>
      <c r="DA216" s="5"/>
      <c r="DB216" s="5"/>
      <c r="DC216" s="5"/>
      <c r="DD216" s="5"/>
      <c r="DE216" s="5"/>
      <c r="DF216" s="5"/>
      <c r="DG216" s="5"/>
      <c r="DH216" s="5"/>
      <c r="DI216" s="5"/>
      <c r="DJ216" s="5"/>
      <c r="DK216" s="51" t="s">
        <v>359</v>
      </c>
      <c r="DL216" s="51">
        <v>636.5</v>
      </c>
      <c r="DM216" s="51">
        <v>637.70000000000005</v>
      </c>
      <c r="DN216" s="51">
        <f t="shared" si="84"/>
        <v>1.2000000000000455</v>
      </c>
      <c r="DO216" s="51">
        <v>100</v>
      </c>
      <c r="DP216" s="52">
        <f t="shared" si="81"/>
        <v>1.2000000000000455</v>
      </c>
      <c r="DQ216" s="139">
        <f>DP216*AUXILIAR!$B$67</f>
        <v>2400000.0000000908</v>
      </c>
      <c r="DR216" s="5"/>
      <c r="DS216" s="341"/>
      <c r="DT216" s="128"/>
      <c r="DU216" s="5"/>
      <c r="DV216" s="5"/>
      <c r="DW216" s="5"/>
      <c r="DX216" s="5"/>
      <c r="DY216" s="5"/>
      <c r="DZ216" s="5"/>
      <c r="EA216" s="5"/>
      <c r="EB216" s="5"/>
      <c r="EC216" s="5"/>
      <c r="ED216" s="5"/>
      <c r="EE216" s="5"/>
      <c r="EF216" s="5"/>
      <c r="EG216" s="5"/>
      <c r="EH216" s="5"/>
      <c r="EI216" s="5"/>
      <c r="EJ216" s="5"/>
      <c r="EK216" s="5"/>
      <c r="EL216" s="5"/>
      <c r="EM216" s="5"/>
      <c r="EN216" s="5"/>
      <c r="EO216" s="145"/>
      <c r="EP216" s="397"/>
      <c r="EQ216" s="333"/>
    </row>
    <row r="217" spans="1:147" ht="15">
      <c r="A217" s="8" t="s">
        <v>33</v>
      </c>
      <c r="B217" s="8" t="s">
        <v>8</v>
      </c>
      <c r="C217" s="8">
        <v>1</v>
      </c>
      <c r="D217" s="199">
        <v>116</v>
      </c>
      <c r="E217" s="118" t="s">
        <v>183</v>
      </c>
      <c r="F217" s="118" t="s">
        <v>108</v>
      </c>
      <c r="G217" s="195" t="s">
        <v>355</v>
      </c>
      <c r="H217" s="309" t="s">
        <v>188</v>
      </c>
      <c r="I217" s="128"/>
      <c r="J217" s="5"/>
      <c r="K217" s="5"/>
      <c r="L217" s="5"/>
      <c r="M217" s="5"/>
      <c r="N217" s="5"/>
      <c r="O217" s="5"/>
      <c r="P217" s="5"/>
      <c r="Q217" s="5"/>
      <c r="R217" s="5"/>
      <c r="S217" s="5"/>
      <c r="T217" s="5"/>
      <c r="U217" s="5"/>
      <c r="V217" s="5"/>
      <c r="W217" s="5"/>
      <c r="X217" s="5"/>
      <c r="Y217" s="5"/>
      <c r="Z217" s="5"/>
      <c r="AA217" s="5"/>
      <c r="AB217" s="5"/>
      <c r="AC217" s="5"/>
      <c r="AD217" s="5"/>
      <c r="AE217" s="341"/>
      <c r="AF217" s="128"/>
      <c r="AG217" s="5"/>
      <c r="AH217" s="5"/>
      <c r="AI217" s="5"/>
      <c r="AJ217" s="5"/>
      <c r="AK217" s="5"/>
      <c r="AL217" s="5"/>
      <c r="AM217" s="5"/>
      <c r="AN217" s="5"/>
      <c r="AO217" s="5"/>
      <c r="AP217" s="5"/>
      <c r="AQ217" s="5"/>
      <c r="AR217" s="5"/>
      <c r="AS217" s="5"/>
      <c r="AT217" s="57"/>
      <c r="AU217" s="57"/>
      <c r="AV217" s="57"/>
      <c r="AW217" s="57"/>
      <c r="AX217" s="57"/>
      <c r="AY217" s="56"/>
      <c r="AZ217" s="161"/>
      <c r="BA217" s="128"/>
      <c r="BB217" s="333"/>
      <c r="BC217" s="128"/>
      <c r="BD217" s="5"/>
      <c r="BE217" s="5"/>
      <c r="BF217" s="5"/>
      <c r="BG217" s="5"/>
      <c r="BH217" s="5"/>
      <c r="BI217" s="5"/>
      <c r="BJ217" s="5"/>
      <c r="BK217" s="5"/>
      <c r="BL217" s="5"/>
      <c r="BM217" s="5"/>
      <c r="BN217" s="5"/>
      <c r="BO217" s="5"/>
      <c r="BP217" s="5"/>
      <c r="BQ217" s="5"/>
      <c r="BR217" s="5"/>
      <c r="BS217" s="5"/>
      <c r="BT217" s="5"/>
      <c r="BU217" s="5"/>
      <c r="BV217" s="5"/>
      <c r="BW217" s="5"/>
      <c r="BX217" s="5"/>
      <c r="BY217" s="341"/>
      <c r="BZ217" s="128"/>
      <c r="CA217" s="5"/>
      <c r="CB217" s="5"/>
      <c r="CC217" s="5"/>
      <c r="CD217" s="5"/>
      <c r="CE217" s="5"/>
      <c r="CF217" s="5"/>
      <c r="CG217" s="5"/>
      <c r="CH217" s="5"/>
      <c r="CI217" s="5"/>
      <c r="CJ217" s="5"/>
      <c r="CK217" s="5"/>
      <c r="CL217" s="5"/>
      <c r="CM217" s="5"/>
      <c r="CN217" s="5"/>
      <c r="CO217" s="5"/>
      <c r="CP217" s="5"/>
      <c r="CQ217" s="5"/>
      <c r="CR217" s="5"/>
      <c r="CS217" s="5"/>
      <c r="CT217" s="5"/>
      <c r="CU217" s="5"/>
      <c r="CV217" s="341"/>
      <c r="CW217" s="128"/>
      <c r="CX217" s="5"/>
      <c r="CY217" s="5"/>
      <c r="CZ217" s="5"/>
      <c r="DA217" s="5"/>
      <c r="DB217" s="5"/>
      <c r="DC217" s="5"/>
      <c r="DD217" s="5"/>
      <c r="DE217" s="5"/>
      <c r="DF217" s="5"/>
      <c r="DG217" s="5"/>
      <c r="DH217" s="5"/>
      <c r="DI217" s="5"/>
      <c r="DJ217" s="5"/>
      <c r="DK217" s="51" t="s">
        <v>358</v>
      </c>
      <c r="DL217" s="51">
        <v>636.5</v>
      </c>
      <c r="DM217" s="51">
        <v>635.19500000000005</v>
      </c>
      <c r="DN217" s="51">
        <f>-(DM217-DL217)</f>
        <v>1.30499999999995</v>
      </c>
      <c r="DO217" s="51">
        <v>100</v>
      </c>
      <c r="DP217" s="52">
        <f t="shared" si="81"/>
        <v>1.30499999999995</v>
      </c>
      <c r="DQ217" s="139">
        <f>DP217*AUXILIAR!$B$67</f>
        <v>2609999.9999998999</v>
      </c>
      <c r="DR217" s="5"/>
      <c r="DS217" s="341"/>
      <c r="DT217" s="128"/>
      <c r="DU217" s="5"/>
      <c r="DV217" s="5"/>
      <c r="DW217" s="5"/>
      <c r="DX217" s="5"/>
      <c r="DY217" s="5"/>
      <c r="DZ217" s="5"/>
      <c r="EA217" s="5"/>
      <c r="EB217" s="5"/>
      <c r="EC217" s="5"/>
      <c r="ED217" s="5"/>
      <c r="EE217" s="5"/>
      <c r="EF217" s="5"/>
      <c r="EG217" s="5"/>
      <c r="EH217" s="5"/>
      <c r="EI217" s="5"/>
      <c r="EJ217" s="5"/>
      <c r="EK217" s="5"/>
      <c r="EL217" s="5"/>
      <c r="EM217" s="5"/>
      <c r="EN217" s="5"/>
      <c r="EO217" s="145"/>
      <c r="EP217" s="397"/>
      <c r="EQ217" s="333"/>
    </row>
    <row r="218" spans="1:147" ht="15">
      <c r="A218" s="8" t="s">
        <v>33</v>
      </c>
      <c r="B218" s="8" t="s">
        <v>8</v>
      </c>
      <c r="C218" s="8">
        <v>1</v>
      </c>
      <c r="D218" s="199">
        <v>116</v>
      </c>
      <c r="E218" s="118" t="s">
        <v>183</v>
      </c>
      <c r="F218" s="118" t="s">
        <v>108</v>
      </c>
      <c r="G218" s="195" t="s">
        <v>355</v>
      </c>
      <c r="H218" s="309" t="s">
        <v>188</v>
      </c>
      <c r="I218" s="128"/>
      <c r="J218" s="5"/>
      <c r="K218" s="5"/>
      <c r="L218" s="5"/>
      <c r="M218" s="5"/>
      <c r="N218" s="5"/>
      <c r="O218" s="5"/>
      <c r="P218" s="5"/>
      <c r="Q218" s="5"/>
      <c r="R218" s="5"/>
      <c r="S218" s="5"/>
      <c r="T218" s="5"/>
      <c r="U218" s="5"/>
      <c r="V218" s="5"/>
      <c r="W218" s="5"/>
      <c r="X218" s="5"/>
      <c r="Y218" s="5"/>
      <c r="Z218" s="5"/>
      <c r="AA218" s="5"/>
      <c r="AB218" s="5"/>
      <c r="AC218" s="5"/>
      <c r="AD218" s="5"/>
      <c r="AE218" s="341"/>
      <c r="AF218" s="128"/>
      <c r="AG218" s="5"/>
      <c r="AH218" s="5"/>
      <c r="AI218" s="5"/>
      <c r="AJ218" s="5"/>
      <c r="AK218" s="5"/>
      <c r="AL218" s="5"/>
      <c r="AM218" s="5"/>
      <c r="AN218" s="5"/>
      <c r="AO218" s="5"/>
      <c r="AP218" s="5"/>
      <c r="AQ218" s="5"/>
      <c r="AR218" s="5"/>
      <c r="AS218" s="5"/>
      <c r="AT218" s="57"/>
      <c r="AU218" s="57"/>
      <c r="AV218" s="57"/>
      <c r="AW218" s="57"/>
      <c r="AX218" s="57"/>
      <c r="AY218" s="56"/>
      <c r="AZ218" s="161"/>
      <c r="BA218" s="128"/>
      <c r="BB218" s="333"/>
      <c r="BC218" s="128"/>
      <c r="BD218" s="5"/>
      <c r="BE218" s="5"/>
      <c r="BF218" s="5"/>
      <c r="BG218" s="5"/>
      <c r="BH218" s="5"/>
      <c r="BI218" s="5"/>
      <c r="BJ218" s="5"/>
      <c r="BK218" s="5"/>
      <c r="BL218" s="5"/>
      <c r="BM218" s="5"/>
      <c r="BN218" s="5"/>
      <c r="BO218" s="5"/>
      <c r="BP218" s="5"/>
      <c r="BQ218" s="5"/>
      <c r="BR218" s="5"/>
      <c r="BS218" s="5"/>
      <c r="BT218" s="5"/>
      <c r="BU218" s="5"/>
      <c r="BV218" s="5"/>
      <c r="BW218" s="5"/>
      <c r="BX218" s="5"/>
      <c r="BY218" s="341"/>
      <c r="BZ218" s="128"/>
      <c r="CA218" s="5"/>
      <c r="CB218" s="5"/>
      <c r="CC218" s="5"/>
      <c r="CD218" s="5"/>
      <c r="CE218" s="5"/>
      <c r="CF218" s="5"/>
      <c r="CG218" s="5"/>
      <c r="CH218" s="5"/>
      <c r="CI218" s="5"/>
      <c r="CJ218" s="5"/>
      <c r="CK218" s="5"/>
      <c r="CL218" s="5"/>
      <c r="CM218" s="5"/>
      <c r="CN218" s="5"/>
      <c r="CO218" s="5"/>
      <c r="CP218" s="5"/>
      <c r="CQ218" s="5"/>
      <c r="CR218" s="5"/>
      <c r="CS218" s="5"/>
      <c r="CT218" s="5"/>
      <c r="CU218" s="5"/>
      <c r="CV218" s="341"/>
      <c r="CW218" s="128"/>
      <c r="CX218" s="5"/>
      <c r="CY218" s="5"/>
      <c r="CZ218" s="5"/>
      <c r="DA218" s="5"/>
      <c r="DB218" s="5"/>
      <c r="DC218" s="5"/>
      <c r="DD218" s="5"/>
      <c r="DE218" s="5"/>
      <c r="DF218" s="5"/>
      <c r="DG218" s="5"/>
      <c r="DH218" s="5"/>
      <c r="DI218" s="5"/>
      <c r="DJ218" s="5"/>
      <c r="DK218" s="51" t="s">
        <v>359</v>
      </c>
      <c r="DL218" s="51">
        <v>640.36699999999996</v>
      </c>
      <c r="DM218" s="51">
        <v>641.20000000000005</v>
      </c>
      <c r="DN218" s="51">
        <f t="shared" si="84"/>
        <v>0.83300000000008367</v>
      </c>
      <c r="DO218" s="51">
        <v>100</v>
      </c>
      <c r="DP218" s="52">
        <f t="shared" si="81"/>
        <v>0.83300000000008367</v>
      </c>
      <c r="DQ218" s="139">
        <f>DP218*AUXILIAR!$B$67</f>
        <v>1666000.0000001674</v>
      </c>
      <c r="DR218" s="5"/>
      <c r="DS218" s="341"/>
      <c r="DT218" s="128"/>
      <c r="DU218" s="5"/>
      <c r="DV218" s="5"/>
      <c r="DW218" s="5"/>
      <c r="DX218" s="5"/>
      <c r="DY218" s="5"/>
      <c r="DZ218" s="5"/>
      <c r="EA218" s="5"/>
      <c r="EB218" s="5"/>
      <c r="EC218" s="5"/>
      <c r="ED218" s="5"/>
      <c r="EE218" s="5"/>
      <c r="EF218" s="5"/>
      <c r="EG218" s="5"/>
      <c r="EH218" s="5"/>
      <c r="EI218" s="5"/>
      <c r="EJ218" s="5"/>
      <c r="EK218" s="5"/>
      <c r="EL218" s="5"/>
      <c r="EM218" s="5"/>
      <c r="EN218" s="5"/>
      <c r="EO218" s="145"/>
      <c r="EP218" s="397"/>
      <c r="EQ218" s="333"/>
    </row>
    <row r="219" spans="1:147" ht="15">
      <c r="A219" s="8" t="s">
        <v>33</v>
      </c>
      <c r="B219" s="8" t="s">
        <v>8</v>
      </c>
      <c r="C219" s="8">
        <v>1</v>
      </c>
      <c r="D219" s="199">
        <v>116</v>
      </c>
      <c r="E219" s="118" t="s">
        <v>183</v>
      </c>
      <c r="F219" s="118" t="s">
        <v>108</v>
      </c>
      <c r="G219" s="195" t="s">
        <v>355</v>
      </c>
      <c r="H219" s="309" t="s">
        <v>188</v>
      </c>
      <c r="I219" s="128"/>
      <c r="J219" s="5"/>
      <c r="K219" s="5"/>
      <c r="L219" s="5"/>
      <c r="M219" s="5"/>
      <c r="N219" s="5"/>
      <c r="O219" s="5"/>
      <c r="P219" s="5"/>
      <c r="Q219" s="5"/>
      <c r="R219" s="5"/>
      <c r="S219" s="5"/>
      <c r="T219" s="5"/>
      <c r="U219" s="5"/>
      <c r="V219" s="5"/>
      <c r="W219" s="5"/>
      <c r="X219" s="5"/>
      <c r="Y219" s="5"/>
      <c r="Z219" s="5"/>
      <c r="AA219" s="5"/>
      <c r="AB219" s="5"/>
      <c r="AC219" s="5"/>
      <c r="AD219" s="5"/>
      <c r="AE219" s="341"/>
      <c r="AF219" s="128"/>
      <c r="AG219" s="5"/>
      <c r="AH219" s="5"/>
      <c r="AI219" s="5"/>
      <c r="AJ219" s="5"/>
      <c r="AK219" s="5"/>
      <c r="AL219" s="5"/>
      <c r="AM219" s="5"/>
      <c r="AN219" s="5"/>
      <c r="AO219" s="5"/>
      <c r="AP219" s="5"/>
      <c r="AQ219" s="5"/>
      <c r="AR219" s="5"/>
      <c r="AS219" s="5"/>
      <c r="AT219" s="57"/>
      <c r="AU219" s="57"/>
      <c r="AV219" s="57"/>
      <c r="AW219" s="57"/>
      <c r="AX219" s="57"/>
      <c r="AY219" s="56"/>
      <c r="AZ219" s="161"/>
      <c r="BA219" s="128"/>
      <c r="BB219" s="333"/>
      <c r="BC219" s="128"/>
      <c r="BD219" s="5"/>
      <c r="BE219" s="5"/>
      <c r="BF219" s="5"/>
      <c r="BG219" s="5"/>
      <c r="BH219" s="5"/>
      <c r="BI219" s="5"/>
      <c r="BJ219" s="5"/>
      <c r="BK219" s="5"/>
      <c r="BL219" s="5"/>
      <c r="BM219" s="5"/>
      <c r="BN219" s="5"/>
      <c r="BO219" s="5"/>
      <c r="BP219" s="5"/>
      <c r="BQ219" s="5"/>
      <c r="BR219" s="5"/>
      <c r="BS219" s="5"/>
      <c r="BT219" s="5"/>
      <c r="BU219" s="5"/>
      <c r="BV219" s="5"/>
      <c r="BW219" s="5"/>
      <c r="BX219" s="5"/>
      <c r="BY219" s="341"/>
      <c r="BZ219" s="128"/>
      <c r="CA219" s="5"/>
      <c r="CB219" s="5"/>
      <c r="CC219" s="5"/>
      <c r="CD219" s="5"/>
      <c r="CE219" s="5"/>
      <c r="CF219" s="5"/>
      <c r="CG219" s="5"/>
      <c r="CH219" s="5"/>
      <c r="CI219" s="5"/>
      <c r="CJ219" s="5"/>
      <c r="CK219" s="5"/>
      <c r="CL219" s="5"/>
      <c r="CM219" s="5"/>
      <c r="CN219" s="5"/>
      <c r="CO219" s="5"/>
      <c r="CP219" s="5"/>
      <c r="CQ219" s="5"/>
      <c r="CR219" s="5"/>
      <c r="CS219" s="5"/>
      <c r="CT219" s="5"/>
      <c r="CU219" s="5"/>
      <c r="CV219" s="341"/>
      <c r="CW219" s="128"/>
      <c r="CX219" s="5"/>
      <c r="CY219" s="5"/>
      <c r="CZ219" s="5"/>
      <c r="DA219" s="5"/>
      <c r="DB219" s="5"/>
      <c r="DC219" s="5"/>
      <c r="DD219" s="5"/>
      <c r="DE219" s="5"/>
      <c r="DF219" s="5"/>
      <c r="DG219" s="5"/>
      <c r="DH219" s="5"/>
      <c r="DI219" s="5"/>
      <c r="DJ219" s="5"/>
      <c r="DK219" s="51" t="s">
        <v>359</v>
      </c>
      <c r="DL219" s="51">
        <v>644</v>
      </c>
      <c r="DM219" s="51">
        <v>645.19500000000005</v>
      </c>
      <c r="DN219" s="51">
        <f t="shared" si="84"/>
        <v>1.19500000000005</v>
      </c>
      <c r="DO219" s="51">
        <v>100</v>
      </c>
      <c r="DP219" s="52">
        <f t="shared" si="81"/>
        <v>1.19500000000005</v>
      </c>
      <c r="DQ219" s="139">
        <f>DP219*AUXILIAR!$B$67</f>
        <v>2390000.0000001001</v>
      </c>
      <c r="DR219" s="5"/>
      <c r="DS219" s="341"/>
      <c r="DT219" s="128"/>
      <c r="DU219" s="5"/>
      <c r="DV219" s="5"/>
      <c r="DW219" s="5"/>
      <c r="DX219" s="5"/>
      <c r="DY219" s="5"/>
      <c r="DZ219" s="5"/>
      <c r="EA219" s="5"/>
      <c r="EB219" s="5"/>
      <c r="EC219" s="5"/>
      <c r="ED219" s="5"/>
      <c r="EE219" s="5"/>
      <c r="EF219" s="5"/>
      <c r="EG219" s="5"/>
      <c r="EH219" s="5"/>
      <c r="EI219" s="5"/>
      <c r="EJ219" s="5"/>
      <c r="EK219" s="5"/>
      <c r="EL219" s="5"/>
      <c r="EM219" s="5"/>
      <c r="EN219" s="5"/>
      <c r="EO219" s="145"/>
      <c r="EP219" s="397"/>
      <c r="EQ219" s="333"/>
    </row>
    <row r="220" spans="1:147" ht="15">
      <c r="A220" s="8" t="s">
        <v>33</v>
      </c>
      <c r="B220" s="8" t="s">
        <v>8</v>
      </c>
      <c r="C220" s="8">
        <v>1</v>
      </c>
      <c r="D220" s="199">
        <v>116</v>
      </c>
      <c r="E220" s="118" t="s">
        <v>183</v>
      </c>
      <c r="F220" s="118" t="s">
        <v>108</v>
      </c>
      <c r="G220" s="195" t="s">
        <v>355</v>
      </c>
      <c r="H220" s="309" t="s">
        <v>188</v>
      </c>
      <c r="I220" s="128"/>
      <c r="J220" s="5"/>
      <c r="K220" s="5"/>
      <c r="L220" s="5"/>
      <c r="M220" s="5"/>
      <c r="N220" s="5"/>
      <c r="O220" s="5"/>
      <c r="P220" s="5"/>
      <c r="Q220" s="5"/>
      <c r="R220" s="5"/>
      <c r="S220" s="5"/>
      <c r="T220" s="5"/>
      <c r="U220" s="5"/>
      <c r="V220" s="5"/>
      <c r="W220" s="5"/>
      <c r="X220" s="5"/>
      <c r="Y220" s="5"/>
      <c r="Z220" s="5"/>
      <c r="AA220" s="5"/>
      <c r="AB220" s="5"/>
      <c r="AC220" s="5"/>
      <c r="AD220" s="5"/>
      <c r="AE220" s="341"/>
      <c r="AF220" s="128"/>
      <c r="AG220" s="5"/>
      <c r="AH220" s="5"/>
      <c r="AI220" s="5"/>
      <c r="AJ220" s="5"/>
      <c r="AK220" s="5"/>
      <c r="AL220" s="5"/>
      <c r="AM220" s="5"/>
      <c r="AN220" s="5"/>
      <c r="AO220" s="5"/>
      <c r="AP220" s="5"/>
      <c r="AQ220" s="5"/>
      <c r="AR220" s="5"/>
      <c r="AS220" s="5"/>
      <c r="AT220" s="57"/>
      <c r="AU220" s="57"/>
      <c r="AV220" s="57"/>
      <c r="AW220" s="57"/>
      <c r="AX220" s="57"/>
      <c r="AY220" s="56"/>
      <c r="AZ220" s="161"/>
      <c r="BA220" s="128"/>
      <c r="BB220" s="333"/>
      <c r="BC220" s="128"/>
      <c r="BD220" s="5"/>
      <c r="BE220" s="5"/>
      <c r="BF220" s="5"/>
      <c r="BG220" s="5"/>
      <c r="BH220" s="5"/>
      <c r="BI220" s="5"/>
      <c r="BJ220" s="5"/>
      <c r="BK220" s="5"/>
      <c r="BL220" s="5"/>
      <c r="BM220" s="5"/>
      <c r="BN220" s="5"/>
      <c r="BO220" s="5"/>
      <c r="BP220" s="5"/>
      <c r="BQ220" s="5"/>
      <c r="BR220" s="5"/>
      <c r="BS220" s="5"/>
      <c r="BT220" s="5"/>
      <c r="BU220" s="5"/>
      <c r="BV220" s="5"/>
      <c r="BW220" s="5"/>
      <c r="BX220" s="5"/>
      <c r="BY220" s="341"/>
      <c r="BZ220" s="128"/>
      <c r="CA220" s="5"/>
      <c r="CB220" s="5"/>
      <c r="CC220" s="5"/>
      <c r="CD220" s="5"/>
      <c r="CE220" s="5"/>
      <c r="CF220" s="5"/>
      <c r="CG220" s="5"/>
      <c r="CH220" s="5"/>
      <c r="CI220" s="5"/>
      <c r="CJ220" s="5"/>
      <c r="CK220" s="5"/>
      <c r="CL220" s="5"/>
      <c r="CM220" s="5"/>
      <c r="CN220" s="5"/>
      <c r="CO220" s="5"/>
      <c r="CP220" s="5"/>
      <c r="CQ220" s="5"/>
      <c r="CR220" s="5"/>
      <c r="CS220" s="5"/>
      <c r="CT220" s="5"/>
      <c r="CU220" s="5"/>
      <c r="CV220" s="341"/>
      <c r="CW220" s="128"/>
      <c r="CX220" s="5"/>
      <c r="CY220" s="5"/>
      <c r="CZ220" s="5"/>
      <c r="DA220" s="5"/>
      <c r="DB220" s="5"/>
      <c r="DC220" s="5"/>
      <c r="DD220" s="5"/>
      <c r="DE220" s="5"/>
      <c r="DF220" s="5"/>
      <c r="DG220" s="5"/>
      <c r="DH220" s="5"/>
      <c r="DI220" s="5"/>
      <c r="DJ220" s="5"/>
      <c r="DK220" s="51" t="s">
        <v>358</v>
      </c>
      <c r="DL220" s="51">
        <v>645</v>
      </c>
      <c r="DM220" s="51">
        <v>643.79999999999995</v>
      </c>
      <c r="DN220" s="51">
        <f>-(DM220-DL220)</f>
        <v>1.2000000000000455</v>
      </c>
      <c r="DO220" s="51">
        <v>100</v>
      </c>
      <c r="DP220" s="52">
        <f t="shared" si="81"/>
        <v>1.2000000000000455</v>
      </c>
      <c r="DQ220" s="139">
        <f>DP220*AUXILIAR!$B$67</f>
        <v>2400000.0000000908</v>
      </c>
      <c r="DR220" s="5"/>
      <c r="DS220" s="341"/>
      <c r="DT220" s="128"/>
      <c r="DU220" s="5"/>
      <c r="DV220" s="5"/>
      <c r="DW220" s="5"/>
      <c r="DX220" s="5"/>
      <c r="DY220" s="5"/>
      <c r="DZ220" s="5"/>
      <c r="EA220" s="5"/>
      <c r="EB220" s="5"/>
      <c r="EC220" s="5"/>
      <c r="ED220" s="5"/>
      <c r="EE220" s="5"/>
      <c r="EF220" s="5"/>
      <c r="EG220" s="5"/>
      <c r="EH220" s="5"/>
      <c r="EI220" s="5"/>
      <c r="EJ220" s="5"/>
      <c r="EK220" s="5"/>
      <c r="EL220" s="5"/>
      <c r="EM220" s="5"/>
      <c r="EN220" s="5"/>
      <c r="EO220" s="145"/>
      <c r="EP220" s="397"/>
      <c r="EQ220" s="333"/>
    </row>
    <row r="221" spans="1:147" ht="15">
      <c r="A221" s="8" t="s">
        <v>33</v>
      </c>
      <c r="B221" s="8" t="s">
        <v>8</v>
      </c>
      <c r="C221" s="8">
        <v>1</v>
      </c>
      <c r="D221" s="199">
        <v>116</v>
      </c>
      <c r="E221" s="118" t="s">
        <v>183</v>
      </c>
      <c r="F221" s="118" t="s">
        <v>108</v>
      </c>
      <c r="G221" s="195" t="s">
        <v>355</v>
      </c>
      <c r="H221" s="309" t="s">
        <v>188</v>
      </c>
      <c r="I221" s="128"/>
      <c r="J221" s="5"/>
      <c r="K221" s="5"/>
      <c r="L221" s="5"/>
      <c r="M221" s="5"/>
      <c r="N221" s="5"/>
      <c r="O221" s="5"/>
      <c r="P221" s="5"/>
      <c r="Q221" s="5"/>
      <c r="R221" s="5"/>
      <c r="S221" s="5"/>
      <c r="T221" s="5"/>
      <c r="U221" s="5"/>
      <c r="V221" s="5"/>
      <c r="W221" s="5"/>
      <c r="X221" s="5"/>
      <c r="Y221" s="5"/>
      <c r="Z221" s="5"/>
      <c r="AA221" s="5"/>
      <c r="AB221" s="5"/>
      <c r="AC221" s="5"/>
      <c r="AD221" s="5"/>
      <c r="AE221" s="341"/>
      <c r="AF221" s="128"/>
      <c r="AG221" s="5"/>
      <c r="AH221" s="5"/>
      <c r="AI221" s="5"/>
      <c r="AJ221" s="5"/>
      <c r="AK221" s="5"/>
      <c r="AL221" s="5"/>
      <c r="AM221" s="5"/>
      <c r="AN221" s="5"/>
      <c r="AO221" s="5"/>
      <c r="AP221" s="5"/>
      <c r="AQ221" s="5"/>
      <c r="AR221" s="5"/>
      <c r="AS221" s="5"/>
      <c r="AT221" s="57"/>
      <c r="AU221" s="57"/>
      <c r="AV221" s="57"/>
      <c r="AW221" s="57"/>
      <c r="AX221" s="57"/>
      <c r="AY221" s="56"/>
      <c r="AZ221" s="161"/>
      <c r="BA221" s="128"/>
      <c r="BB221" s="333"/>
      <c r="BC221" s="128"/>
      <c r="BD221" s="5"/>
      <c r="BE221" s="5"/>
      <c r="BF221" s="5"/>
      <c r="BG221" s="5"/>
      <c r="BH221" s="5"/>
      <c r="BI221" s="5"/>
      <c r="BJ221" s="5"/>
      <c r="BK221" s="5"/>
      <c r="BL221" s="5"/>
      <c r="BM221" s="5"/>
      <c r="BN221" s="5"/>
      <c r="BO221" s="5"/>
      <c r="BP221" s="5"/>
      <c r="BQ221" s="5"/>
      <c r="BR221" s="5"/>
      <c r="BS221" s="5"/>
      <c r="BT221" s="5"/>
      <c r="BU221" s="5"/>
      <c r="BV221" s="5"/>
      <c r="BW221" s="5"/>
      <c r="BX221" s="5"/>
      <c r="BY221" s="341"/>
      <c r="BZ221" s="128"/>
      <c r="CA221" s="5"/>
      <c r="CB221" s="5"/>
      <c r="CC221" s="5"/>
      <c r="CD221" s="5"/>
      <c r="CE221" s="5"/>
      <c r="CF221" s="5"/>
      <c r="CG221" s="5"/>
      <c r="CH221" s="5"/>
      <c r="CI221" s="5"/>
      <c r="CJ221" s="5"/>
      <c r="CK221" s="5"/>
      <c r="CL221" s="5"/>
      <c r="CM221" s="5"/>
      <c r="CN221" s="5"/>
      <c r="CO221" s="5"/>
      <c r="CP221" s="5"/>
      <c r="CQ221" s="5"/>
      <c r="CR221" s="5"/>
      <c r="CS221" s="5"/>
      <c r="CT221" s="5"/>
      <c r="CU221" s="5"/>
      <c r="CV221" s="341"/>
      <c r="CW221" s="128"/>
      <c r="CX221" s="5"/>
      <c r="CY221" s="5"/>
      <c r="CZ221" s="5"/>
      <c r="DA221" s="5"/>
      <c r="DB221" s="5"/>
      <c r="DC221" s="5"/>
      <c r="DD221" s="5"/>
      <c r="DE221" s="5"/>
      <c r="DF221" s="5"/>
      <c r="DG221" s="5"/>
      <c r="DH221" s="5"/>
      <c r="DI221" s="5"/>
      <c r="DJ221" s="5"/>
      <c r="DK221" s="51" t="s">
        <v>359</v>
      </c>
      <c r="DL221" s="51">
        <v>648</v>
      </c>
      <c r="DM221" s="51">
        <v>649.19500000000005</v>
      </c>
      <c r="DN221" s="51">
        <f t="shared" si="84"/>
        <v>1.19500000000005</v>
      </c>
      <c r="DO221" s="51">
        <v>100</v>
      </c>
      <c r="DP221" s="52">
        <f t="shared" si="81"/>
        <v>1.19500000000005</v>
      </c>
      <c r="DQ221" s="139">
        <f>DP221*AUXILIAR!$B$67</f>
        <v>2390000.0000001001</v>
      </c>
      <c r="DR221" s="5"/>
      <c r="DS221" s="341"/>
      <c r="DT221" s="128"/>
      <c r="DU221" s="5"/>
      <c r="DV221" s="5"/>
      <c r="DW221" s="5"/>
      <c r="DX221" s="5"/>
      <c r="DY221" s="5"/>
      <c r="DZ221" s="5"/>
      <c r="EA221" s="5"/>
      <c r="EB221" s="5"/>
      <c r="EC221" s="5"/>
      <c r="ED221" s="5"/>
      <c r="EE221" s="5"/>
      <c r="EF221" s="5"/>
      <c r="EG221" s="5"/>
      <c r="EH221" s="5"/>
      <c r="EI221" s="5"/>
      <c r="EJ221" s="5"/>
      <c r="EK221" s="5"/>
      <c r="EL221" s="5"/>
      <c r="EM221" s="5"/>
      <c r="EN221" s="5"/>
      <c r="EO221" s="145"/>
      <c r="EP221" s="397"/>
      <c r="EQ221" s="333"/>
    </row>
    <row r="222" spans="1:147" ht="15">
      <c r="A222" s="8" t="s">
        <v>33</v>
      </c>
      <c r="B222" s="8" t="s">
        <v>8</v>
      </c>
      <c r="C222" s="8">
        <v>1</v>
      </c>
      <c r="D222" s="199">
        <v>116</v>
      </c>
      <c r="E222" s="118" t="s">
        <v>183</v>
      </c>
      <c r="F222" s="118" t="s">
        <v>108</v>
      </c>
      <c r="G222" s="195" t="s">
        <v>355</v>
      </c>
      <c r="H222" s="309" t="s">
        <v>188</v>
      </c>
      <c r="I222" s="128"/>
      <c r="J222" s="5"/>
      <c r="K222" s="5"/>
      <c r="L222" s="5"/>
      <c r="M222" s="5"/>
      <c r="N222" s="5"/>
      <c r="O222" s="5"/>
      <c r="P222" s="5"/>
      <c r="Q222" s="5"/>
      <c r="R222" s="5"/>
      <c r="S222" s="5"/>
      <c r="T222" s="5"/>
      <c r="U222" s="5"/>
      <c r="V222" s="5"/>
      <c r="W222" s="5"/>
      <c r="X222" s="5"/>
      <c r="Y222" s="5"/>
      <c r="Z222" s="5"/>
      <c r="AA222" s="5"/>
      <c r="AB222" s="5"/>
      <c r="AC222" s="5"/>
      <c r="AD222" s="5"/>
      <c r="AE222" s="341"/>
      <c r="AF222" s="128"/>
      <c r="AG222" s="5"/>
      <c r="AH222" s="5"/>
      <c r="AI222" s="5"/>
      <c r="AJ222" s="5"/>
      <c r="AK222" s="5"/>
      <c r="AL222" s="5"/>
      <c r="AM222" s="5"/>
      <c r="AN222" s="5"/>
      <c r="AO222" s="5"/>
      <c r="AP222" s="5"/>
      <c r="AQ222" s="5"/>
      <c r="AR222" s="5"/>
      <c r="AS222" s="5"/>
      <c r="AT222" s="57"/>
      <c r="AU222" s="57"/>
      <c r="AV222" s="57"/>
      <c r="AW222" s="57"/>
      <c r="AX222" s="57"/>
      <c r="AY222" s="56"/>
      <c r="AZ222" s="161"/>
      <c r="BA222" s="128"/>
      <c r="BB222" s="333"/>
      <c r="BC222" s="128"/>
      <c r="BD222" s="5"/>
      <c r="BE222" s="5"/>
      <c r="BF222" s="5"/>
      <c r="BG222" s="5"/>
      <c r="BH222" s="5"/>
      <c r="BI222" s="5"/>
      <c r="BJ222" s="5"/>
      <c r="BK222" s="5"/>
      <c r="BL222" s="5"/>
      <c r="BM222" s="5"/>
      <c r="BN222" s="5"/>
      <c r="BO222" s="5"/>
      <c r="BP222" s="5"/>
      <c r="BQ222" s="5"/>
      <c r="BR222" s="5"/>
      <c r="BS222" s="5"/>
      <c r="BT222" s="5"/>
      <c r="BU222" s="5"/>
      <c r="BV222" s="5"/>
      <c r="BW222" s="5"/>
      <c r="BX222" s="5"/>
      <c r="BY222" s="341"/>
      <c r="BZ222" s="128"/>
      <c r="CA222" s="5"/>
      <c r="CB222" s="5"/>
      <c r="CC222" s="5"/>
      <c r="CD222" s="5"/>
      <c r="CE222" s="5"/>
      <c r="CF222" s="5"/>
      <c r="CG222" s="5"/>
      <c r="CH222" s="5"/>
      <c r="CI222" s="5"/>
      <c r="CJ222" s="5"/>
      <c r="CK222" s="5"/>
      <c r="CL222" s="5"/>
      <c r="CM222" s="5"/>
      <c r="CN222" s="5"/>
      <c r="CO222" s="5"/>
      <c r="CP222" s="5"/>
      <c r="CQ222" s="5"/>
      <c r="CR222" s="5"/>
      <c r="CS222" s="5"/>
      <c r="CT222" s="5"/>
      <c r="CU222" s="5"/>
      <c r="CV222" s="341"/>
      <c r="CW222" s="128"/>
      <c r="CX222" s="5"/>
      <c r="CY222" s="5"/>
      <c r="CZ222" s="5"/>
      <c r="DA222" s="5"/>
      <c r="DB222" s="5"/>
      <c r="DC222" s="5"/>
      <c r="DD222" s="5"/>
      <c r="DE222" s="5"/>
      <c r="DF222" s="5"/>
      <c r="DG222" s="5"/>
      <c r="DH222" s="5"/>
      <c r="DI222" s="5"/>
      <c r="DJ222" s="5"/>
      <c r="DK222" s="51" t="s">
        <v>358</v>
      </c>
      <c r="DL222" s="51">
        <v>648</v>
      </c>
      <c r="DM222" s="51">
        <v>646.79999999999995</v>
      </c>
      <c r="DN222" s="51">
        <f>-(DM222-DL222)</f>
        <v>1.2000000000000455</v>
      </c>
      <c r="DO222" s="51">
        <v>100</v>
      </c>
      <c r="DP222" s="52">
        <f t="shared" si="81"/>
        <v>1.2000000000000455</v>
      </c>
      <c r="DQ222" s="139">
        <f>DP222*AUXILIAR!$B$67</f>
        <v>2400000.0000000908</v>
      </c>
      <c r="DR222" s="5"/>
      <c r="DS222" s="341"/>
      <c r="DT222" s="128"/>
      <c r="DU222" s="5"/>
      <c r="DV222" s="5"/>
      <c r="DW222" s="5"/>
      <c r="DX222" s="5"/>
      <c r="DY222" s="5"/>
      <c r="DZ222" s="5"/>
      <c r="EA222" s="5"/>
      <c r="EB222" s="5"/>
      <c r="EC222" s="5"/>
      <c r="ED222" s="5"/>
      <c r="EE222" s="5"/>
      <c r="EF222" s="5"/>
      <c r="EG222" s="5"/>
      <c r="EH222" s="5"/>
      <c r="EI222" s="5"/>
      <c r="EJ222" s="5"/>
      <c r="EK222" s="5"/>
      <c r="EL222" s="5"/>
      <c r="EM222" s="5"/>
      <c r="EN222" s="5"/>
      <c r="EO222" s="145"/>
      <c r="EP222" s="397"/>
      <c r="EQ222" s="333"/>
    </row>
    <row r="223" spans="1:147" ht="15">
      <c r="A223" s="8" t="s">
        <v>33</v>
      </c>
      <c r="B223" s="8" t="s">
        <v>8</v>
      </c>
      <c r="C223" s="8">
        <v>1</v>
      </c>
      <c r="D223" s="199">
        <v>116</v>
      </c>
      <c r="E223" s="118" t="s">
        <v>183</v>
      </c>
      <c r="F223" s="118" t="s">
        <v>108</v>
      </c>
      <c r="G223" s="195" t="s">
        <v>355</v>
      </c>
      <c r="H223" s="309" t="s">
        <v>188</v>
      </c>
      <c r="I223" s="128"/>
      <c r="J223" s="5"/>
      <c r="K223" s="5"/>
      <c r="L223" s="5"/>
      <c r="M223" s="5"/>
      <c r="N223" s="5"/>
      <c r="O223" s="5"/>
      <c r="P223" s="5"/>
      <c r="Q223" s="5"/>
      <c r="R223" s="5"/>
      <c r="S223" s="5"/>
      <c r="T223" s="5"/>
      <c r="U223" s="5"/>
      <c r="V223" s="5"/>
      <c r="W223" s="5"/>
      <c r="X223" s="5"/>
      <c r="Y223" s="5"/>
      <c r="Z223" s="5"/>
      <c r="AA223" s="5"/>
      <c r="AB223" s="5"/>
      <c r="AC223" s="5"/>
      <c r="AD223" s="5"/>
      <c r="AE223" s="341"/>
      <c r="AF223" s="128"/>
      <c r="AG223" s="5"/>
      <c r="AH223" s="5"/>
      <c r="AI223" s="5"/>
      <c r="AJ223" s="5"/>
      <c r="AK223" s="5"/>
      <c r="AL223" s="5"/>
      <c r="AM223" s="5"/>
      <c r="AN223" s="5"/>
      <c r="AO223" s="5"/>
      <c r="AP223" s="5"/>
      <c r="AQ223" s="5"/>
      <c r="AR223" s="5"/>
      <c r="AS223" s="5"/>
      <c r="AT223" s="57"/>
      <c r="AU223" s="57"/>
      <c r="AV223" s="57"/>
      <c r="AW223" s="57"/>
      <c r="AX223" s="57"/>
      <c r="AY223" s="56"/>
      <c r="AZ223" s="161"/>
      <c r="BA223" s="128"/>
      <c r="BB223" s="333"/>
      <c r="BC223" s="128"/>
      <c r="BD223" s="5"/>
      <c r="BE223" s="5"/>
      <c r="BF223" s="5"/>
      <c r="BG223" s="5"/>
      <c r="BH223" s="5"/>
      <c r="BI223" s="5"/>
      <c r="BJ223" s="5"/>
      <c r="BK223" s="5"/>
      <c r="BL223" s="5"/>
      <c r="BM223" s="5"/>
      <c r="BN223" s="5"/>
      <c r="BO223" s="5"/>
      <c r="BP223" s="5"/>
      <c r="BQ223" s="5"/>
      <c r="BR223" s="5"/>
      <c r="BS223" s="5"/>
      <c r="BT223" s="5"/>
      <c r="BU223" s="5"/>
      <c r="BV223" s="5"/>
      <c r="BW223" s="5"/>
      <c r="BX223" s="5"/>
      <c r="BY223" s="341"/>
      <c r="BZ223" s="128"/>
      <c r="CA223" s="5"/>
      <c r="CB223" s="5"/>
      <c r="CC223" s="5"/>
      <c r="CD223" s="5"/>
      <c r="CE223" s="5"/>
      <c r="CF223" s="5"/>
      <c r="CG223" s="5"/>
      <c r="CH223" s="5"/>
      <c r="CI223" s="5"/>
      <c r="CJ223" s="5"/>
      <c r="CK223" s="5"/>
      <c r="CL223" s="5"/>
      <c r="CM223" s="5"/>
      <c r="CN223" s="5"/>
      <c r="CO223" s="5"/>
      <c r="CP223" s="5"/>
      <c r="CQ223" s="5"/>
      <c r="CR223" s="5"/>
      <c r="CS223" s="5"/>
      <c r="CT223" s="5"/>
      <c r="CU223" s="5"/>
      <c r="CV223" s="341"/>
      <c r="CW223" s="128"/>
      <c r="CX223" s="5"/>
      <c r="CY223" s="5"/>
      <c r="CZ223" s="5"/>
      <c r="DA223" s="5"/>
      <c r="DB223" s="5"/>
      <c r="DC223" s="5"/>
      <c r="DD223" s="5"/>
      <c r="DE223" s="5"/>
      <c r="DF223" s="5"/>
      <c r="DG223" s="5"/>
      <c r="DH223" s="5"/>
      <c r="DI223" s="5"/>
      <c r="DJ223" s="5"/>
      <c r="DK223" s="51" t="s">
        <v>359</v>
      </c>
      <c r="DL223" s="51">
        <v>651.29999999999995</v>
      </c>
      <c r="DM223" s="51">
        <v>652.5</v>
      </c>
      <c r="DN223" s="51">
        <f t="shared" si="84"/>
        <v>1.2000000000000455</v>
      </c>
      <c r="DO223" s="51">
        <v>100</v>
      </c>
      <c r="DP223" s="52">
        <f t="shared" si="81"/>
        <v>1.2000000000000455</v>
      </c>
      <c r="DQ223" s="139">
        <f>DP223*AUXILIAR!$B$67</f>
        <v>2400000.0000000908</v>
      </c>
      <c r="DR223" s="5"/>
      <c r="DS223" s="341"/>
      <c r="DT223" s="128"/>
      <c r="DU223" s="5"/>
      <c r="DV223" s="5"/>
      <c r="DW223" s="5"/>
      <c r="DX223" s="5"/>
      <c r="DY223" s="5"/>
      <c r="DZ223" s="5"/>
      <c r="EA223" s="5"/>
      <c r="EB223" s="5"/>
      <c r="EC223" s="5"/>
      <c r="ED223" s="5"/>
      <c r="EE223" s="5"/>
      <c r="EF223" s="5"/>
      <c r="EG223" s="5"/>
      <c r="EH223" s="5"/>
      <c r="EI223" s="5"/>
      <c r="EJ223" s="5"/>
      <c r="EK223" s="5"/>
      <c r="EL223" s="5"/>
      <c r="EM223" s="5"/>
      <c r="EN223" s="5"/>
      <c r="EO223" s="145"/>
      <c r="EP223" s="397"/>
      <c r="EQ223" s="333"/>
    </row>
    <row r="224" spans="1:147" ht="15">
      <c r="A224" s="8" t="s">
        <v>33</v>
      </c>
      <c r="B224" s="8" t="s">
        <v>8</v>
      </c>
      <c r="C224" s="8">
        <v>1</v>
      </c>
      <c r="D224" s="199">
        <v>116</v>
      </c>
      <c r="E224" s="118" t="s">
        <v>183</v>
      </c>
      <c r="F224" s="118" t="s">
        <v>108</v>
      </c>
      <c r="G224" s="195" t="s">
        <v>355</v>
      </c>
      <c r="H224" s="309" t="s">
        <v>188</v>
      </c>
      <c r="I224" s="128"/>
      <c r="J224" s="5"/>
      <c r="K224" s="5"/>
      <c r="L224" s="5"/>
      <c r="M224" s="5"/>
      <c r="N224" s="5"/>
      <c r="O224" s="5"/>
      <c r="P224" s="5"/>
      <c r="Q224" s="5"/>
      <c r="R224" s="5"/>
      <c r="S224" s="5"/>
      <c r="T224" s="5"/>
      <c r="U224" s="5"/>
      <c r="V224" s="5"/>
      <c r="W224" s="5"/>
      <c r="X224" s="5"/>
      <c r="Y224" s="5"/>
      <c r="Z224" s="5"/>
      <c r="AA224" s="5"/>
      <c r="AB224" s="5"/>
      <c r="AC224" s="5"/>
      <c r="AD224" s="5"/>
      <c r="AE224" s="341"/>
      <c r="AF224" s="128"/>
      <c r="AG224" s="5"/>
      <c r="AH224" s="5"/>
      <c r="AI224" s="5"/>
      <c r="AJ224" s="5"/>
      <c r="AK224" s="5"/>
      <c r="AL224" s="5"/>
      <c r="AM224" s="5"/>
      <c r="AN224" s="5"/>
      <c r="AO224" s="5"/>
      <c r="AP224" s="5"/>
      <c r="AQ224" s="5"/>
      <c r="AR224" s="5"/>
      <c r="AS224" s="5"/>
      <c r="AT224" s="57"/>
      <c r="AU224" s="57"/>
      <c r="AV224" s="57"/>
      <c r="AW224" s="57"/>
      <c r="AX224" s="57"/>
      <c r="AY224" s="56"/>
      <c r="AZ224" s="161"/>
      <c r="BA224" s="128"/>
      <c r="BB224" s="333"/>
      <c r="BC224" s="128"/>
      <c r="BD224" s="5"/>
      <c r="BE224" s="5"/>
      <c r="BF224" s="5"/>
      <c r="BG224" s="5"/>
      <c r="BH224" s="5"/>
      <c r="BI224" s="5"/>
      <c r="BJ224" s="5"/>
      <c r="BK224" s="5"/>
      <c r="BL224" s="5"/>
      <c r="BM224" s="5"/>
      <c r="BN224" s="5"/>
      <c r="BO224" s="5"/>
      <c r="BP224" s="5"/>
      <c r="BQ224" s="5"/>
      <c r="BR224" s="5"/>
      <c r="BS224" s="5"/>
      <c r="BT224" s="5"/>
      <c r="BU224" s="5"/>
      <c r="BV224" s="5"/>
      <c r="BW224" s="5"/>
      <c r="BX224" s="5"/>
      <c r="BY224" s="341"/>
      <c r="BZ224" s="128"/>
      <c r="CA224" s="5"/>
      <c r="CB224" s="5"/>
      <c r="CC224" s="5"/>
      <c r="CD224" s="5"/>
      <c r="CE224" s="5"/>
      <c r="CF224" s="5"/>
      <c r="CG224" s="5"/>
      <c r="CH224" s="5"/>
      <c r="CI224" s="5"/>
      <c r="CJ224" s="5"/>
      <c r="CK224" s="5"/>
      <c r="CL224" s="5"/>
      <c r="CM224" s="5"/>
      <c r="CN224" s="5"/>
      <c r="CO224" s="5"/>
      <c r="CP224" s="5"/>
      <c r="CQ224" s="5"/>
      <c r="CR224" s="5"/>
      <c r="CS224" s="5"/>
      <c r="CT224" s="5"/>
      <c r="CU224" s="5"/>
      <c r="CV224" s="341"/>
      <c r="CW224" s="128"/>
      <c r="CX224" s="5"/>
      <c r="CY224" s="5"/>
      <c r="CZ224" s="5"/>
      <c r="DA224" s="5"/>
      <c r="DB224" s="5"/>
      <c r="DC224" s="5"/>
      <c r="DD224" s="5"/>
      <c r="DE224" s="5"/>
      <c r="DF224" s="5"/>
      <c r="DG224" s="5"/>
      <c r="DH224" s="5"/>
      <c r="DI224" s="5"/>
      <c r="DJ224" s="5"/>
      <c r="DK224" s="51" t="s">
        <v>358</v>
      </c>
      <c r="DL224" s="51">
        <v>651.29999999999995</v>
      </c>
      <c r="DM224" s="51">
        <v>650.1</v>
      </c>
      <c r="DN224" s="51">
        <f>-(DM224-DL224)</f>
        <v>1.1999999999999318</v>
      </c>
      <c r="DO224" s="51">
        <v>100</v>
      </c>
      <c r="DP224" s="52">
        <f t="shared" si="81"/>
        <v>1.1999999999999318</v>
      </c>
      <c r="DQ224" s="139">
        <f>DP224*AUXILIAR!$B$67</f>
        <v>2399999.9999998636</v>
      </c>
      <c r="DR224" s="5"/>
      <c r="DS224" s="341"/>
      <c r="DT224" s="128"/>
      <c r="DU224" s="5"/>
      <c r="DV224" s="5"/>
      <c r="DW224" s="5"/>
      <c r="DX224" s="5"/>
      <c r="DY224" s="5"/>
      <c r="DZ224" s="5"/>
      <c r="EA224" s="5"/>
      <c r="EB224" s="5"/>
      <c r="EC224" s="5"/>
      <c r="ED224" s="5"/>
      <c r="EE224" s="5"/>
      <c r="EF224" s="5"/>
      <c r="EG224" s="5"/>
      <c r="EH224" s="5"/>
      <c r="EI224" s="5"/>
      <c r="EJ224" s="5"/>
      <c r="EK224" s="5"/>
      <c r="EL224" s="5"/>
      <c r="EM224" s="5"/>
      <c r="EN224" s="5"/>
      <c r="EO224" s="145"/>
      <c r="EP224" s="397"/>
      <c r="EQ224" s="333"/>
    </row>
    <row r="225" spans="1:147" ht="15">
      <c r="A225" s="8" t="s">
        <v>33</v>
      </c>
      <c r="B225" s="8" t="s">
        <v>8</v>
      </c>
      <c r="C225" s="8">
        <v>1</v>
      </c>
      <c r="D225" s="199">
        <v>116</v>
      </c>
      <c r="E225" s="118" t="s">
        <v>183</v>
      </c>
      <c r="F225" s="118" t="s">
        <v>108</v>
      </c>
      <c r="G225" s="195" t="s">
        <v>355</v>
      </c>
      <c r="H225" s="309" t="s">
        <v>188</v>
      </c>
      <c r="I225" s="128"/>
      <c r="J225" s="5"/>
      <c r="K225" s="5"/>
      <c r="L225" s="5"/>
      <c r="M225" s="5"/>
      <c r="N225" s="5"/>
      <c r="O225" s="5"/>
      <c r="P225" s="5"/>
      <c r="Q225" s="5"/>
      <c r="R225" s="5"/>
      <c r="S225" s="5"/>
      <c r="T225" s="5"/>
      <c r="U225" s="5"/>
      <c r="V225" s="5"/>
      <c r="W225" s="5"/>
      <c r="X225" s="5"/>
      <c r="Y225" s="5"/>
      <c r="Z225" s="5"/>
      <c r="AA225" s="5"/>
      <c r="AB225" s="5"/>
      <c r="AC225" s="5"/>
      <c r="AD225" s="5"/>
      <c r="AE225" s="341"/>
      <c r="AF225" s="128"/>
      <c r="AG225" s="5"/>
      <c r="AH225" s="5"/>
      <c r="AI225" s="5"/>
      <c r="AJ225" s="5"/>
      <c r="AK225" s="5"/>
      <c r="AL225" s="5"/>
      <c r="AM225" s="5"/>
      <c r="AN225" s="5"/>
      <c r="AO225" s="5"/>
      <c r="AP225" s="5"/>
      <c r="AQ225" s="5"/>
      <c r="AR225" s="5"/>
      <c r="AS225" s="5"/>
      <c r="AT225" s="57"/>
      <c r="AU225" s="57"/>
      <c r="AV225" s="57"/>
      <c r="AW225" s="57"/>
      <c r="AX225" s="57"/>
      <c r="AY225" s="56"/>
      <c r="AZ225" s="161"/>
      <c r="BA225" s="128"/>
      <c r="BB225" s="333"/>
      <c r="BC225" s="128"/>
      <c r="BD225" s="5"/>
      <c r="BE225" s="5"/>
      <c r="BF225" s="5"/>
      <c r="BG225" s="5"/>
      <c r="BH225" s="5"/>
      <c r="BI225" s="5"/>
      <c r="BJ225" s="5"/>
      <c r="BK225" s="5"/>
      <c r="BL225" s="5"/>
      <c r="BM225" s="5"/>
      <c r="BN225" s="5"/>
      <c r="BO225" s="5"/>
      <c r="BP225" s="5"/>
      <c r="BQ225" s="5"/>
      <c r="BR225" s="5"/>
      <c r="BS225" s="5"/>
      <c r="BT225" s="5"/>
      <c r="BU225" s="5"/>
      <c r="BV225" s="5"/>
      <c r="BW225" s="5"/>
      <c r="BX225" s="5"/>
      <c r="BY225" s="341"/>
      <c r="BZ225" s="128"/>
      <c r="CA225" s="5"/>
      <c r="CB225" s="5"/>
      <c r="CC225" s="5"/>
      <c r="CD225" s="5"/>
      <c r="CE225" s="5"/>
      <c r="CF225" s="5"/>
      <c r="CG225" s="5"/>
      <c r="CH225" s="5"/>
      <c r="CI225" s="5"/>
      <c r="CJ225" s="5"/>
      <c r="CK225" s="5"/>
      <c r="CL225" s="5"/>
      <c r="CM225" s="5"/>
      <c r="CN225" s="5"/>
      <c r="CO225" s="5"/>
      <c r="CP225" s="5"/>
      <c r="CQ225" s="5"/>
      <c r="CR225" s="5"/>
      <c r="CS225" s="5"/>
      <c r="CT225" s="5"/>
      <c r="CU225" s="5"/>
      <c r="CV225" s="341"/>
      <c r="CW225" s="128"/>
      <c r="CX225" s="5"/>
      <c r="CY225" s="5"/>
      <c r="CZ225" s="5"/>
      <c r="DA225" s="5"/>
      <c r="DB225" s="5"/>
      <c r="DC225" s="5"/>
      <c r="DD225" s="5"/>
      <c r="DE225" s="5"/>
      <c r="DF225" s="5"/>
      <c r="DG225" s="5"/>
      <c r="DH225" s="5"/>
      <c r="DI225" s="5"/>
      <c r="DJ225" s="5"/>
      <c r="DK225" s="51" t="s">
        <v>358</v>
      </c>
      <c r="DL225" s="51">
        <v>652.5</v>
      </c>
      <c r="DM225" s="51">
        <v>652.25</v>
      </c>
      <c r="DN225" s="51">
        <f>-(DM225-DL225)</f>
        <v>0.25</v>
      </c>
      <c r="DO225" s="51">
        <v>100</v>
      </c>
      <c r="DP225" s="52">
        <f t="shared" si="81"/>
        <v>0.25</v>
      </c>
      <c r="DQ225" s="139">
        <f>DP225*AUXILIAR!$B$67</f>
        <v>500000</v>
      </c>
      <c r="DR225" s="5"/>
      <c r="DS225" s="341"/>
      <c r="DT225" s="128"/>
      <c r="DU225" s="5"/>
      <c r="DV225" s="5"/>
      <c r="DW225" s="5"/>
      <c r="DX225" s="5"/>
      <c r="DY225" s="5"/>
      <c r="DZ225" s="5"/>
      <c r="EA225" s="5"/>
      <c r="EB225" s="5"/>
      <c r="EC225" s="5"/>
      <c r="ED225" s="5"/>
      <c r="EE225" s="5"/>
      <c r="EF225" s="5"/>
      <c r="EG225" s="5"/>
      <c r="EH225" s="5"/>
      <c r="EI225" s="5"/>
      <c r="EJ225" s="5"/>
      <c r="EK225" s="5"/>
      <c r="EL225" s="5"/>
      <c r="EM225" s="5"/>
      <c r="EN225" s="5"/>
      <c r="EO225" s="145"/>
      <c r="EP225" s="397"/>
      <c r="EQ225" s="333"/>
    </row>
    <row r="226" spans="1:147" ht="15">
      <c r="A226" s="8" t="s">
        <v>33</v>
      </c>
      <c r="B226" s="8" t="s">
        <v>8</v>
      </c>
      <c r="C226" s="8">
        <v>1</v>
      </c>
      <c r="D226" s="199">
        <v>116</v>
      </c>
      <c r="E226" s="118" t="s">
        <v>183</v>
      </c>
      <c r="F226" s="118" t="s">
        <v>108</v>
      </c>
      <c r="G226" s="195" t="s">
        <v>355</v>
      </c>
      <c r="H226" s="309" t="s">
        <v>188</v>
      </c>
      <c r="I226" s="128"/>
      <c r="J226" s="5"/>
      <c r="K226" s="5"/>
      <c r="L226" s="5"/>
      <c r="M226" s="5"/>
      <c r="N226" s="5"/>
      <c r="O226" s="5"/>
      <c r="P226" s="5"/>
      <c r="Q226" s="5"/>
      <c r="R226" s="5"/>
      <c r="S226" s="5"/>
      <c r="T226" s="5"/>
      <c r="U226" s="5"/>
      <c r="V226" s="5"/>
      <c r="W226" s="5"/>
      <c r="X226" s="5"/>
      <c r="Y226" s="5"/>
      <c r="Z226" s="5"/>
      <c r="AA226" s="5"/>
      <c r="AB226" s="5"/>
      <c r="AC226" s="5"/>
      <c r="AD226" s="5"/>
      <c r="AE226" s="341"/>
      <c r="AF226" s="128"/>
      <c r="AG226" s="5"/>
      <c r="AH226" s="5"/>
      <c r="AI226" s="5"/>
      <c r="AJ226" s="5"/>
      <c r="AK226" s="5"/>
      <c r="AL226" s="5"/>
      <c r="AM226" s="5"/>
      <c r="AN226" s="5"/>
      <c r="AO226" s="5"/>
      <c r="AP226" s="5"/>
      <c r="AQ226" s="5"/>
      <c r="AR226" s="5"/>
      <c r="AS226" s="5"/>
      <c r="AT226" s="57"/>
      <c r="AU226" s="57"/>
      <c r="AV226" s="57"/>
      <c r="AW226" s="57"/>
      <c r="AX226" s="57"/>
      <c r="AY226" s="56"/>
      <c r="AZ226" s="161"/>
      <c r="BA226" s="128"/>
      <c r="BB226" s="333"/>
      <c r="BC226" s="128"/>
      <c r="BD226" s="5"/>
      <c r="BE226" s="5"/>
      <c r="BF226" s="5"/>
      <c r="BG226" s="5"/>
      <c r="BH226" s="5"/>
      <c r="BI226" s="5"/>
      <c r="BJ226" s="5"/>
      <c r="BK226" s="5"/>
      <c r="BL226" s="5"/>
      <c r="BM226" s="5"/>
      <c r="BN226" s="5"/>
      <c r="BO226" s="5"/>
      <c r="BP226" s="5"/>
      <c r="BQ226" s="5"/>
      <c r="BR226" s="5"/>
      <c r="BS226" s="5"/>
      <c r="BT226" s="5"/>
      <c r="BU226" s="5"/>
      <c r="BV226" s="5"/>
      <c r="BW226" s="5"/>
      <c r="BX226" s="5"/>
      <c r="BY226" s="341"/>
      <c r="BZ226" s="128"/>
      <c r="CA226" s="5"/>
      <c r="CB226" s="5"/>
      <c r="CC226" s="5"/>
      <c r="CD226" s="5"/>
      <c r="CE226" s="5"/>
      <c r="CF226" s="5"/>
      <c r="CG226" s="5"/>
      <c r="CH226" s="5"/>
      <c r="CI226" s="5"/>
      <c r="CJ226" s="5"/>
      <c r="CK226" s="5"/>
      <c r="CL226" s="5"/>
      <c r="CM226" s="5"/>
      <c r="CN226" s="5"/>
      <c r="CO226" s="5"/>
      <c r="CP226" s="5"/>
      <c r="CQ226" s="5"/>
      <c r="CR226" s="5"/>
      <c r="CS226" s="5"/>
      <c r="CT226" s="5"/>
      <c r="CU226" s="5"/>
      <c r="CV226" s="341"/>
      <c r="CW226" s="128"/>
      <c r="CX226" s="5"/>
      <c r="CY226" s="5"/>
      <c r="CZ226" s="5"/>
      <c r="DA226" s="5"/>
      <c r="DB226" s="5"/>
      <c r="DC226" s="5"/>
      <c r="DD226" s="5"/>
      <c r="DE226" s="5"/>
      <c r="DF226" s="5"/>
      <c r="DG226" s="5"/>
      <c r="DH226" s="5"/>
      <c r="DI226" s="5"/>
      <c r="DJ226" s="5"/>
      <c r="DK226" s="51" t="s">
        <v>359</v>
      </c>
      <c r="DL226" s="51">
        <v>655</v>
      </c>
      <c r="DM226" s="51">
        <v>656.2</v>
      </c>
      <c r="DN226" s="51">
        <f t="shared" si="84"/>
        <v>1.2000000000000455</v>
      </c>
      <c r="DO226" s="51">
        <v>100</v>
      </c>
      <c r="DP226" s="52">
        <f t="shared" si="81"/>
        <v>1.2000000000000455</v>
      </c>
      <c r="DQ226" s="139">
        <f>DP226*AUXILIAR!$B$67</f>
        <v>2400000.0000000908</v>
      </c>
      <c r="DR226" s="5"/>
      <c r="DS226" s="341"/>
      <c r="DT226" s="128"/>
      <c r="DU226" s="5"/>
      <c r="DV226" s="5"/>
      <c r="DW226" s="5"/>
      <c r="DX226" s="5"/>
      <c r="DY226" s="5"/>
      <c r="DZ226" s="5"/>
      <c r="EA226" s="5"/>
      <c r="EB226" s="5"/>
      <c r="EC226" s="5"/>
      <c r="ED226" s="5"/>
      <c r="EE226" s="5"/>
      <c r="EF226" s="5"/>
      <c r="EG226" s="5"/>
      <c r="EH226" s="5"/>
      <c r="EI226" s="5"/>
      <c r="EJ226" s="5"/>
      <c r="EK226" s="5"/>
      <c r="EL226" s="5"/>
      <c r="EM226" s="5"/>
      <c r="EN226" s="5"/>
      <c r="EO226" s="145"/>
      <c r="EP226" s="397"/>
      <c r="EQ226" s="333"/>
    </row>
    <row r="227" spans="1:147" ht="15">
      <c r="A227" s="8" t="s">
        <v>33</v>
      </c>
      <c r="B227" s="8" t="s">
        <v>8</v>
      </c>
      <c r="C227" s="8">
        <v>1</v>
      </c>
      <c r="D227" s="199">
        <v>116</v>
      </c>
      <c r="E227" s="118" t="s">
        <v>183</v>
      </c>
      <c r="F227" s="118" t="s">
        <v>108</v>
      </c>
      <c r="G227" s="195" t="s">
        <v>355</v>
      </c>
      <c r="H227" s="309" t="s">
        <v>188</v>
      </c>
      <c r="I227" s="128"/>
      <c r="J227" s="5"/>
      <c r="K227" s="5"/>
      <c r="L227" s="5"/>
      <c r="M227" s="5"/>
      <c r="N227" s="5"/>
      <c r="O227" s="5"/>
      <c r="P227" s="5"/>
      <c r="Q227" s="5"/>
      <c r="R227" s="5"/>
      <c r="S227" s="5"/>
      <c r="T227" s="5"/>
      <c r="U227" s="5"/>
      <c r="V227" s="5"/>
      <c r="W227" s="5"/>
      <c r="X227" s="5"/>
      <c r="Y227" s="5"/>
      <c r="Z227" s="5"/>
      <c r="AA227" s="5"/>
      <c r="AB227" s="5"/>
      <c r="AC227" s="5"/>
      <c r="AD227" s="5"/>
      <c r="AE227" s="341"/>
      <c r="AF227" s="128"/>
      <c r="AG227" s="5"/>
      <c r="AH227" s="5"/>
      <c r="AI227" s="5"/>
      <c r="AJ227" s="5"/>
      <c r="AK227" s="5"/>
      <c r="AL227" s="5"/>
      <c r="AM227" s="5"/>
      <c r="AN227" s="5"/>
      <c r="AO227" s="5"/>
      <c r="AP227" s="5"/>
      <c r="AQ227" s="5"/>
      <c r="AR227" s="5"/>
      <c r="AS227" s="5"/>
      <c r="AT227" s="57"/>
      <c r="AU227" s="57"/>
      <c r="AV227" s="57"/>
      <c r="AW227" s="57"/>
      <c r="AX227" s="57"/>
      <c r="AY227" s="56"/>
      <c r="AZ227" s="161"/>
      <c r="BA227" s="128"/>
      <c r="BB227" s="333"/>
      <c r="BC227" s="128"/>
      <c r="BD227" s="5"/>
      <c r="BE227" s="5"/>
      <c r="BF227" s="5"/>
      <c r="BG227" s="5"/>
      <c r="BH227" s="5"/>
      <c r="BI227" s="5"/>
      <c r="BJ227" s="5"/>
      <c r="BK227" s="5"/>
      <c r="BL227" s="5"/>
      <c r="BM227" s="5"/>
      <c r="BN227" s="5"/>
      <c r="BO227" s="5"/>
      <c r="BP227" s="5"/>
      <c r="BQ227" s="5"/>
      <c r="BR227" s="5"/>
      <c r="BS227" s="5"/>
      <c r="BT227" s="5"/>
      <c r="BU227" s="5"/>
      <c r="BV227" s="5"/>
      <c r="BW227" s="5"/>
      <c r="BX227" s="5"/>
      <c r="BY227" s="341"/>
      <c r="BZ227" s="128"/>
      <c r="CA227" s="5"/>
      <c r="CB227" s="5"/>
      <c r="CC227" s="5"/>
      <c r="CD227" s="5"/>
      <c r="CE227" s="5"/>
      <c r="CF227" s="5"/>
      <c r="CG227" s="5"/>
      <c r="CH227" s="5"/>
      <c r="CI227" s="5"/>
      <c r="CJ227" s="5"/>
      <c r="CK227" s="5"/>
      <c r="CL227" s="5"/>
      <c r="CM227" s="5"/>
      <c r="CN227" s="5"/>
      <c r="CO227" s="5"/>
      <c r="CP227" s="5"/>
      <c r="CQ227" s="5"/>
      <c r="CR227" s="5"/>
      <c r="CS227" s="5"/>
      <c r="CT227" s="5"/>
      <c r="CU227" s="5"/>
      <c r="CV227" s="341"/>
      <c r="CW227" s="128"/>
      <c r="CX227" s="5"/>
      <c r="CY227" s="5"/>
      <c r="CZ227" s="5"/>
      <c r="DA227" s="5"/>
      <c r="DB227" s="5"/>
      <c r="DC227" s="5"/>
      <c r="DD227" s="5"/>
      <c r="DE227" s="5"/>
      <c r="DF227" s="5"/>
      <c r="DG227" s="5"/>
      <c r="DH227" s="5"/>
      <c r="DI227" s="5"/>
      <c r="DJ227" s="5"/>
      <c r="DK227" s="51" t="s">
        <v>359</v>
      </c>
      <c r="DL227" s="51">
        <v>661.1</v>
      </c>
      <c r="DM227" s="51">
        <v>662.31</v>
      </c>
      <c r="DN227" s="51">
        <f t="shared" si="84"/>
        <v>1.2099999999999227</v>
      </c>
      <c r="DO227" s="51">
        <v>100</v>
      </c>
      <c r="DP227" s="52">
        <f t="shared" si="81"/>
        <v>1.2099999999999227</v>
      </c>
      <c r="DQ227" s="139">
        <f>DP227*AUXILIAR!$B$67</f>
        <v>2419999.9999998454</v>
      </c>
      <c r="DR227" s="5"/>
      <c r="DS227" s="341"/>
      <c r="DT227" s="128"/>
      <c r="DU227" s="5"/>
      <c r="DV227" s="5"/>
      <c r="DW227" s="5"/>
      <c r="DX227" s="5"/>
      <c r="DY227" s="5"/>
      <c r="DZ227" s="5"/>
      <c r="EA227" s="5"/>
      <c r="EB227" s="5"/>
      <c r="EC227" s="5"/>
      <c r="ED227" s="5"/>
      <c r="EE227" s="5"/>
      <c r="EF227" s="5"/>
      <c r="EG227" s="5"/>
      <c r="EH227" s="5"/>
      <c r="EI227" s="5"/>
      <c r="EJ227" s="5"/>
      <c r="EK227" s="5"/>
      <c r="EL227" s="5"/>
      <c r="EM227" s="5"/>
      <c r="EN227" s="5"/>
      <c r="EO227" s="145"/>
      <c r="EP227" s="397"/>
      <c r="EQ227" s="333"/>
    </row>
    <row r="228" spans="1:147" ht="15">
      <c r="A228" s="8" t="s">
        <v>33</v>
      </c>
      <c r="B228" s="8" t="s">
        <v>8</v>
      </c>
      <c r="C228" s="8">
        <v>1</v>
      </c>
      <c r="D228" s="199">
        <v>116</v>
      </c>
      <c r="E228" s="118" t="s">
        <v>183</v>
      </c>
      <c r="F228" s="118" t="s">
        <v>108</v>
      </c>
      <c r="G228" s="195" t="s">
        <v>355</v>
      </c>
      <c r="H228" s="309" t="s">
        <v>188</v>
      </c>
      <c r="I228" s="128"/>
      <c r="J228" s="5"/>
      <c r="K228" s="5"/>
      <c r="L228" s="5"/>
      <c r="M228" s="5"/>
      <c r="N228" s="5"/>
      <c r="O228" s="5"/>
      <c r="P228" s="5"/>
      <c r="Q228" s="5"/>
      <c r="R228" s="5"/>
      <c r="S228" s="5"/>
      <c r="T228" s="5"/>
      <c r="U228" s="5"/>
      <c r="V228" s="5"/>
      <c r="W228" s="5"/>
      <c r="X228" s="5"/>
      <c r="Y228" s="5"/>
      <c r="Z228" s="5"/>
      <c r="AA228" s="5"/>
      <c r="AB228" s="5"/>
      <c r="AC228" s="5"/>
      <c r="AD228" s="5"/>
      <c r="AE228" s="341"/>
      <c r="AF228" s="128"/>
      <c r="AG228" s="5"/>
      <c r="AH228" s="5"/>
      <c r="AI228" s="5"/>
      <c r="AJ228" s="5"/>
      <c r="AK228" s="5"/>
      <c r="AL228" s="5"/>
      <c r="AM228" s="5"/>
      <c r="AN228" s="5"/>
      <c r="AO228" s="5"/>
      <c r="AP228" s="5"/>
      <c r="AQ228" s="5"/>
      <c r="AR228" s="5"/>
      <c r="AS228" s="5"/>
      <c r="AT228" s="57"/>
      <c r="AU228" s="57"/>
      <c r="AV228" s="57"/>
      <c r="AW228" s="57"/>
      <c r="AX228" s="57"/>
      <c r="AY228" s="56"/>
      <c r="AZ228" s="161"/>
      <c r="BA228" s="128"/>
      <c r="BB228" s="333"/>
      <c r="BC228" s="128"/>
      <c r="BD228" s="5"/>
      <c r="BE228" s="5"/>
      <c r="BF228" s="5"/>
      <c r="BG228" s="5"/>
      <c r="BH228" s="5"/>
      <c r="BI228" s="5"/>
      <c r="BJ228" s="5"/>
      <c r="BK228" s="5"/>
      <c r="BL228" s="5"/>
      <c r="BM228" s="5"/>
      <c r="BN228" s="5"/>
      <c r="BO228" s="5"/>
      <c r="BP228" s="5"/>
      <c r="BQ228" s="5"/>
      <c r="BR228" s="5"/>
      <c r="BS228" s="5"/>
      <c r="BT228" s="5"/>
      <c r="BU228" s="5"/>
      <c r="BV228" s="5"/>
      <c r="BW228" s="5"/>
      <c r="BX228" s="5"/>
      <c r="BY228" s="341"/>
      <c r="BZ228" s="128"/>
      <c r="CA228" s="5"/>
      <c r="CB228" s="5"/>
      <c r="CC228" s="5"/>
      <c r="CD228" s="5"/>
      <c r="CE228" s="5"/>
      <c r="CF228" s="5"/>
      <c r="CG228" s="5"/>
      <c r="CH228" s="5"/>
      <c r="CI228" s="5"/>
      <c r="CJ228" s="5"/>
      <c r="CK228" s="5"/>
      <c r="CL228" s="5"/>
      <c r="CM228" s="5"/>
      <c r="CN228" s="5"/>
      <c r="CO228" s="5"/>
      <c r="CP228" s="5"/>
      <c r="CQ228" s="5"/>
      <c r="CR228" s="5"/>
      <c r="CS228" s="5"/>
      <c r="CT228" s="5"/>
      <c r="CU228" s="5"/>
      <c r="CV228" s="341"/>
      <c r="CW228" s="128"/>
      <c r="CX228" s="5"/>
      <c r="CY228" s="5"/>
      <c r="CZ228" s="5"/>
      <c r="DA228" s="5"/>
      <c r="DB228" s="5"/>
      <c r="DC228" s="5"/>
      <c r="DD228" s="5"/>
      <c r="DE228" s="5"/>
      <c r="DF228" s="5"/>
      <c r="DG228" s="5"/>
      <c r="DH228" s="5"/>
      <c r="DI228" s="5"/>
      <c r="DJ228" s="5"/>
      <c r="DK228" s="51" t="s">
        <v>359</v>
      </c>
      <c r="DL228" s="51">
        <v>666</v>
      </c>
      <c r="DM228" s="51">
        <v>667.19500000000005</v>
      </c>
      <c r="DN228" s="51">
        <f t="shared" si="84"/>
        <v>1.19500000000005</v>
      </c>
      <c r="DO228" s="51">
        <v>100</v>
      </c>
      <c r="DP228" s="52">
        <f t="shared" si="81"/>
        <v>1.19500000000005</v>
      </c>
      <c r="DQ228" s="139">
        <f>DP228*AUXILIAR!$B$67</f>
        <v>2390000.0000001001</v>
      </c>
      <c r="DR228" s="5"/>
      <c r="DS228" s="341"/>
      <c r="DT228" s="128"/>
      <c r="DU228" s="5"/>
      <c r="DV228" s="5"/>
      <c r="DW228" s="5"/>
      <c r="DX228" s="5"/>
      <c r="DY228" s="5"/>
      <c r="DZ228" s="5"/>
      <c r="EA228" s="5"/>
      <c r="EB228" s="5"/>
      <c r="EC228" s="5"/>
      <c r="ED228" s="5"/>
      <c r="EE228" s="5"/>
      <c r="EF228" s="5"/>
      <c r="EG228" s="5"/>
      <c r="EH228" s="5"/>
      <c r="EI228" s="5"/>
      <c r="EJ228" s="5"/>
      <c r="EK228" s="5"/>
      <c r="EL228" s="5"/>
      <c r="EM228" s="5"/>
      <c r="EN228" s="5"/>
      <c r="EO228" s="145"/>
      <c r="EP228" s="397"/>
      <c r="EQ228" s="333"/>
    </row>
    <row r="229" spans="1:147" ht="15">
      <c r="A229" s="8" t="s">
        <v>33</v>
      </c>
      <c r="B229" s="8" t="s">
        <v>8</v>
      </c>
      <c r="C229" s="8">
        <v>1</v>
      </c>
      <c r="D229" s="199">
        <v>116</v>
      </c>
      <c r="E229" s="118" t="s">
        <v>183</v>
      </c>
      <c r="F229" s="118" t="s">
        <v>108</v>
      </c>
      <c r="G229" s="195" t="s">
        <v>355</v>
      </c>
      <c r="H229" s="309" t="s">
        <v>188</v>
      </c>
      <c r="I229" s="128"/>
      <c r="J229" s="5"/>
      <c r="K229" s="5"/>
      <c r="L229" s="5"/>
      <c r="M229" s="5"/>
      <c r="N229" s="5"/>
      <c r="O229" s="5"/>
      <c r="P229" s="5"/>
      <c r="Q229" s="5"/>
      <c r="R229" s="5"/>
      <c r="S229" s="5"/>
      <c r="T229" s="5"/>
      <c r="U229" s="5"/>
      <c r="V229" s="5"/>
      <c r="W229" s="5"/>
      <c r="X229" s="5"/>
      <c r="Y229" s="5"/>
      <c r="Z229" s="5"/>
      <c r="AA229" s="5"/>
      <c r="AB229" s="5"/>
      <c r="AC229" s="5"/>
      <c r="AD229" s="5"/>
      <c r="AE229" s="341"/>
      <c r="AF229" s="128"/>
      <c r="AG229" s="5"/>
      <c r="AH229" s="5"/>
      <c r="AI229" s="5"/>
      <c r="AJ229" s="5"/>
      <c r="AK229" s="5"/>
      <c r="AL229" s="5"/>
      <c r="AM229" s="5"/>
      <c r="AN229" s="5"/>
      <c r="AO229" s="5"/>
      <c r="AP229" s="5"/>
      <c r="AQ229" s="5"/>
      <c r="AR229" s="5"/>
      <c r="AS229" s="5"/>
      <c r="AT229" s="57"/>
      <c r="AU229" s="57"/>
      <c r="AV229" s="57"/>
      <c r="AW229" s="57"/>
      <c r="AX229" s="57"/>
      <c r="AY229" s="56"/>
      <c r="AZ229" s="161"/>
      <c r="BA229" s="128"/>
      <c r="BB229" s="333"/>
      <c r="BC229" s="128"/>
      <c r="BD229" s="5"/>
      <c r="BE229" s="5"/>
      <c r="BF229" s="5"/>
      <c r="BG229" s="5"/>
      <c r="BH229" s="5"/>
      <c r="BI229" s="5"/>
      <c r="BJ229" s="5"/>
      <c r="BK229" s="5"/>
      <c r="BL229" s="5"/>
      <c r="BM229" s="5"/>
      <c r="BN229" s="5"/>
      <c r="BO229" s="5"/>
      <c r="BP229" s="5"/>
      <c r="BQ229" s="5"/>
      <c r="BR229" s="5"/>
      <c r="BS229" s="5"/>
      <c r="BT229" s="5"/>
      <c r="BU229" s="5"/>
      <c r="BV229" s="5"/>
      <c r="BW229" s="5"/>
      <c r="BX229" s="5"/>
      <c r="BY229" s="341"/>
      <c r="BZ229" s="128"/>
      <c r="CA229" s="5"/>
      <c r="CB229" s="5"/>
      <c r="CC229" s="5"/>
      <c r="CD229" s="5"/>
      <c r="CE229" s="5"/>
      <c r="CF229" s="5"/>
      <c r="CG229" s="5"/>
      <c r="CH229" s="5"/>
      <c r="CI229" s="5"/>
      <c r="CJ229" s="5"/>
      <c r="CK229" s="5"/>
      <c r="CL229" s="5"/>
      <c r="CM229" s="5"/>
      <c r="CN229" s="5"/>
      <c r="CO229" s="5"/>
      <c r="CP229" s="5"/>
      <c r="CQ229" s="5"/>
      <c r="CR229" s="5"/>
      <c r="CS229" s="5"/>
      <c r="CT229" s="5"/>
      <c r="CU229" s="5"/>
      <c r="CV229" s="341"/>
      <c r="CW229" s="128"/>
      <c r="CX229" s="5"/>
      <c r="CY229" s="5"/>
      <c r="CZ229" s="5"/>
      <c r="DA229" s="5"/>
      <c r="DB229" s="5"/>
      <c r="DC229" s="5"/>
      <c r="DD229" s="5"/>
      <c r="DE229" s="5"/>
      <c r="DF229" s="5"/>
      <c r="DG229" s="5"/>
      <c r="DH229" s="5"/>
      <c r="DI229" s="5"/>
      <c r="DJ229" s="5"/>
      <c r="DK229" s="51" t="s">
        <v>358</v>
      </c>
      <c r="DL229" s="51">
        <v>669.9</v>
      </c>
      <c r="DM229" s="51">
        <v>668</v>
      </c>
      <c r="DN229" s="51">
        <f>-(DM229-DL229)</f>
        <v>1.8999999999999773</v>
      </c>
      <c r="DO229" s="51">
        <v>100</v>
      </c>
      <c r="DP229" s="52">
        <f t="shared" si="81"/>
        <v>1.8999999999999773</v>
      </c>
      <c r="DQ229" s="139">
        <f>DP229*AUXILIAR!$B$67</f>
        <v>3799999.9999999544</v>
      </c>
      <c r="DR229" s="5"/>
      <c r="DS229" s="341"/>
      <c r="DT229" s="128"/>
      <c r="DU229" s="5"/>
      <c r="DV229" s="5"/>
      <c r="DW229" s="5"/>
      <c r="DX229" s="5"/>
      <c r="DY229" s="5"/>
      <c r="DZ229" s="5"/>
      <c r="EA229" s="5"/>
      <c r="EB229" s="5"/>
      <c r="EC229" s="5"/>
      <c r="ED229" s="5"/>
      <c r="EE229" s="5"/>
      <c r="EF229" s="5"/>
      <c r="EG229" s="5"/>
      <c r="EH229" s="5"/>
      <c r="EI229" s="5"/>
      <c r="EJ229" s="5"/>
      <c r="EK229" s="5"/>
      <c r="EL229" s="5"/>
      <c r="EM229" s="5"/>
      <c r="EN229" s="5"/>
      <c r="EO229" s="145"/>
      <c r="EP229" s="397"/>
      <c r="EQ229" s="333"/>
    </row>
    <row r="230" spans="1:147" ht="15">
      <c r="A230" s="8" t="s">
        <v>33</v>
      </c>
      <c r="B230" s="8" t="s">
        <v>8</v>
      </c>
      <c r="C230" s="8">
        <v>1</v>
      </c>
      <c r="D230" s="199">
        <v>116</v>
      </c>
      <c r="E230" s="118" t="s">
        <v>183</v>
      </c>
      <c r="F230" s="118" t="s">
        <v>108</v>
      </c>
      <c r="G230" s="195" t="s">
        <v>355</v>
      </c>
      <c r="H230" s="309" t="s">
        <v>188</v>
      </c>
      <c r="I230" s="128"/>
      <c r="J230" s="5"/>
      <c r="K230" s="5"/>
      <c r="L230" s="5"/>
      <c r="M230" s="5"/>
      <c r="N230" s="5"/>
      <c r="O230" s="5"/>
      <c r="P230" s="5"/>
      <c r="Q230" s="5"/>
      <c r="R230" s="5"/>
      <c r="S230" s="5"/>
      <c r="T230" s="5"/>
      <c r="U230" s="5"/>
      <c r="V230" s="5"/>
      <c r="W230" s="5"/>
      <c r="X230" s="5"/>
      <c r="Y230" s="5"/>
      <c r="Z230" s="5"/>
      <c r="AA230" s="5"/>
      <c r="AB230" s="5"/>
      <c r="AC230" s="5"/>
      <c r="AD230" s="5"/>
      <c r="AE230" s="341"/>
      <c r="AF230" s="128"/>
      <c r="AG230" s="5"/>
      <c r="AH230" s="5"/>
      <c r="AI230" s="5"/>
      <c r="AJ230" s="5"/>
      <c r="AK230" s="5"/>
      <c r="AL230" s="5"/>
      <c r="AM230" s="5"/>
      <c r="AN230" s="5"/>
      <c r="AO230" s="5"/>
      <c r="AP230" s="5"/>
      <c r="AQ230" s="5"/>
      <c r="AR230" s="5"/>
      <c r="AS230" s="5"/>
      <c r="AT230" s="57"/>
      <c r="AU230" s="57"/>
      <c r="AV230" s="57"/>
      <c r="AW230" s="57"/>
      <c r="AX230" s="57"/>
      <c r="AY230" s="56"/>
      <c r="AZ230" s="161"/>
      <c r="BA230" s="128"/>
      <c r="BB230" s="333"/>
      <c r="BC230" s="128"/>
      <c r="BD230" s="5"/>
      <c r="BE230" s="5"/>
      <c r="BF230" s="5"/>
      <c r="BG230" s="5"/>
      <c r="BH230" s="5"/>
      <c r="BI230" s="5"/>
      <c r="BJ230" s="5"/>
      <c r="BK230" s="5"/>
      <c r="BL230" s="5"/>
      <c r="BM230" s="5"/>
      <c r="BN230" s="5"/>
      <c r="BO230" s="5"/>
      <c r="BP230" s="5"/>
      <c r="BQ230" s="5"/>
      <c r="BR230" s="5"/>
      <c r="BS230" s="5"/>
      <c r="BT230" s="5"/>
      <c r="BU230" s="5"/>
      <c r="BV230" s="5"/>
      <c r="BW230" s="5"/>
      <c r="BX230" s="5"/>
      <c r="BY230" s="341"/>
      <c r="BZ230" s="128"/>
      <c r="CA230" s="5"/>
      <c r="CB230" s="5"/>
      <c r="CC230" s="5"/>
      <c r="CD230" s="5"/>
      <c r="CE230" s="5"/>
      <c r="CF230" s="5"/>
      <c r="CG230" s="5"/>
      <c r="CH230" s="5"/>
      <c r="CI230" s="5"/>
      <c r="CJ230" s="5"/>
      <c r="CK230" s="5"/>
      <c r="CL230" s="5"/>
      <c r="CM230" s="5"/>
      <c r="CN230" s="5"/>
      <c r="CO230" s="5"/>
      <c r="CP230" s="5"/>
      <c r="CQ230" s="5"/>
      <c r="CR230" s="5"/>
      <c r="CS230" s="5"/>
      <c r="CT230" s="5"/>
      <c r="CU230" s="5"/>
      <c r="CV230" s="341"/>
      <c r="CW230" s="128"/>
      <c r="CX230" s="5"/>
      <c r="CY230" s="5"/>
      <c r="CZ230" s="5"/>
      <c r="DA230" s="5"/>
      <c r="DB230" s="5"/>
      <c r="DC230" s="5"/>
      <c r="DD230" s="5"/>
      <c r="DE230" s="5"/>
      <c r="DF230" s="5"/>
      <c r="DG230" s="5"/>
      <c r="DH230" s="5"/>
      <c r="DI230" s="5"/>
      <c r="DJ230" s="5"/>
      <c r="DK230" s="51" t="s">
        <v>359</v>
      </c>
      <c r="DL230" s="51">
        <v>671</v>
      </c>
      <c r="DM230" s="51">
        <v>672.2</v>
      </c>
      <c r="DN230" s="51">
        <f t="shared" si="84"/>
        <v>1.2000000000000455</v>
      </c>
      <c r="DO230" s="51">
        <v>100</v>
      </c>
      <c r="DP230" s="52">
        <f t="shared" ref="DP230:DP271" si="85">DN230*DO230/100</f>
        <v>1.2000000000000455</v>
      </c>
      <c r="DQ230" s="139">
        <f>DP230*AUXILIAR!$B$67</f>
        <v>2400000.0000000908</v>
      </c>
      <c r="DR230" s="5"/>
      <c r="DS230" s="341"/>
      <c r="DT230" s="128"/>
      <c r="DU230" s="5"/>
      <c r="DV230" s="5"/>
      <c r="DW230" s="5"/>
      <c r="DX230" s="5"/>
      <c r="DY230" s="5"/>
      <c r="DZ230" s="5"/>
      <c r="EA230" s="5"/>
      <c r="EB230" s="5"/>
      <c r="EC230" s="5"/>
      <c r="ED230" s="5"/>
      <c r="EE230" s="5"/>
      <c r="EF230" s="5"/>
      <c r="EG230" s="5"/>
      <c r="EH230" s="5"/>
      <c r="EI230" s="5"/>
      <c r="EJ230" s="5"/>
      <c r="EK230" s="5"/>
      <c r="EL230" s="5"/>
      <c r="EM230" s="5"/>
      <c r="EN230" s="5"/>
      <c r="EO230" s="145"/>
      <c r="EP230" s="397"/>
      <c r="EQ230" s="333"/>
    </row>
    <row r="231" spans="1:147" ht="15">
      <c r="A231" s="8" t="s">
        <v>33</v>
      </c>
      <c r="B231" s="8" t="s">
        <v>8</v>
      </c>
      <c r="C231" s="8">
        <v>1</v>
      </c>
      <c r="D231" s="199">
        <v>116</v>
      </c>
      <c r="E231" s="118" t="s">
        <v>183</v>
      </c>
      <c r="F231" s="118" t="s">
        <v>108</v>
      </c>
      <c r="G231" s="195" t="s">
        <v>355</v>
      </c>
      <c r="H231" s="309" t="s">
        <v>188</v>
      </c>
      <c r="I231" s="128"/>
      <c r="J231" s="5"/>
      <c r="K231" s="5"/>
      <c r="L231" s="5"/>
      <c r="M231" s="5"/>
      <c r="N231" s="5"/>
      <c r="O231" s="5"/>
      <c r="P231" s="5"/>
      <c r="Q231" s="5"/>
      <c r="R231" s="5"/>
      <c r="S231" s="5"/>
      <c r="T231" s="5"/>
      <c r="U231" s="5"/>
      <c r="V231" s="5"/>
      <c r="W231" s="5"/>
      <c r="X231" s="5"/>
      <c r="Y231" s="5"/>
      <c r="Z231" s="5"/>
      <c r="AA231" s="5"/>
      <c r="AB231" s="5"/>
      <c r="AC231" s="5"/>
      <c r="AD231" s="5"/>
      <c r="AE231" s="341"/>
      <c r="AF231" s="128"/>
      <c r="AG231" s="5"/>
      <c r="AH231" s="5"/>
      <c r="AI231" s="5"/>
      <c r="AJ231" s="5"/>
      <c r="AK231" s="5"/>
      <c r="AL231" s="5"/>
      <c r="AM231" s="5"/>
      <c r="AN231" s="5"/>
      <c r="AO231" s="5"/>
      <c r="AP231" s="5"/>
      <c r="AQ231" s="5"/>
      <c r="AR231" s="5"/>
      <c r="AS231" s="5"/>
      <c r="AT231" s="57"/>
      <c r="AU231" s="57"/>
      <c r="AV231" s="57"/>
      <c r="AW231" s="57"/>
      <c r="AX231" s="57"/>
      <c r="AY231" s="56"/>
      <c r="AZ231" s="161"/>
      <c r="BA231" s="128"/>
      <c r="BB231" s="333"/>
      <c r="BC231" s="128"/>
      <c r="BD231" s="5"/>
      <c r="BE231" s="5"/>
      <c r="BF231" s="5"/>
      <c r="BG231" s="5"/>
      <c r="BH231" s="5"/>
      <c r="BI231" s="5"/>
      <c r="BJ231" s="5"/>
      <c r="BK231" s="5"/>
      <c r="BL231" s="5"/>
      <c r="BM231" s="5"/>
      <c r="BN231" s="5"/>
      <c r="BO231" s="5"/>
      <c r="BP231" s="5"/>
      <c r="BQ231" s="5"/>
      <c r="BR231" s="5"/>
      <c r="BS231" s="5"/>
      <c r="BT231" s="5"/>
      <c r="BU231" s="5"/>
      <c r="BV231" s="5"/>
      <c r="BW231" s="5"/>
      <c r="BX231" s="5"/>
      <c r="BY231" s="341"/>
      <c r="BZ231" s="128"/>
      <c r="CA231" s="5"/>
      <c r="CB231" s="5"/>
      <c r="CC231" s="5"/>
      <c r="CD231" s="5"/>
      <c r="CE231" s="5"/>
      <c r="CF231" s="5"/>
      <c r="CG231" s="5"/>
      <c r="CH231" s="5"/>
      <c r="CI231" s="5"/>
      <c r="CJ231" s="5"/>
      <c r="CK231" s="5"/>
      <c r="CL231" s="5"/>
      <c r="CM231" s="5"/>
      <c r="CN231" s="5"/>
      <c r="CO231" s="5"/>
      <c r="CP231" s="5"/>
      <c r="CQ231" s="5"/>
      <c r="CR231" s="5"/>
      <c r="CS231" s="5"/>
      <c r="CT231" s="5"/>
      <c r="CU231" s="5"/>
      <c r="CV231" s="341"/>
      <c r="CW231" s="128"/>
      <c r="CX231" s="5"/>
      <c r="CY231" s="5"/>
      <c r="CZ231" s="5"/>
      <c r="DA231" s="5"/>
      <c r="DB231" s="5"/>
      <c r="DC231" s="5"/>
      <c r="DD231" s="5"/>
      <c r="DE231" s="5"/>
      <c r="DF231" s="5"/>
      <c r="DG231" s="5"/>
      <c r="DH231" s="5"/>
      <c r="DI231" s="5"/>
      <c r="DJ231" s="5"/>
      <c r="DK231" s="51" t="s">
        <v>358</v>
      </c>
      <c r="DL231" s="51">
        <v>674.2</v>
      </c>
      <c r="DM231" s="51">
        <v>673</v>
      </c>
      <c r="DN231" s="51">
        <f>-(DM231-DL231)</f>
        <v>1.2000000000000455</v>
      </c>
      <c r="DO231" s="51">
        <v>100</v>
      </c>
      <c r="DP231" s="52">
        <f t="shared" si="85"/>
        <v>1.2000000000000455</v>
      </c>
      <c r="DQ231" s="139">
        <f>DP231*AUXILIAR!$B$67</f>
        <v>2400000.0000000908</v>
      </c>
      <c r="DR231" s="5"/>
      <c r="DS231" s="341"/>
      <c r="DT231" s="128"/>
      <c r="DU231" s="5"/>
      <c r="DV231" s="5"/>
      <c r="DW231" s="5"/>
      <c r="DX231" s="5"/>
      <c r="DY231" s="5"/>
      <c r="DZ231" s="5"/>
      <c r="EA231" s="5"/>
      <c r="EB231" s="5"/>
      <c r="EC231" s="5"/>
      <c r="ED231" s="5"/>
      <c r="EE231" s="5"/>
      <c r="EF231" s="5"/>
      <c r="EG231" s="5"/>
      <c r="EH231" s="5"/>
      <c r="EI231" s="5"/>
      <c r="EJ231" s="5"/>
      <c r="EK231" s="5"/>
      <c r="EL231" s="5"/>
      <c r="EM231" s="5"/>
      <c r="EN231" s="5"/>
      <c r="EO231" s="145"/>
      <c r="EP231" s="397"/>
      <c r="EQ231" s="333"/>
    </row>
    <row r="232" spans="1:147" ht="15">
      <c r="A232" s="8" t="s">
        <v>33</v>
      </c>
      <c r="B232" s="8" t="s">
        <v>8</v>
      </c>
      <c r="C232" s="8">
        <v>1</v>
      </c>
      <c r="D232" s="199">
        <v>116</v>
      </c>
      <c r="E232" s="118" t="s">
        <v>183</v>
      </c>
      <c r="F232" s="118" t="s">
        <v>108</v>
      </c>
      <c r="G232" s="195" t="s">
        <v>355</v>
      </c>
      <c r="H232" s="309" t="s">
        <v>188</v>
      </c>
      <c r="I232" s="128"/>
      <c r="J232" s="5"/>
      <c r="K232" s="5"/>
      <c r="L232" s="5"/>
      <c r="M232" s="5"/>
      <c r="N232" s="5"/>
      <c r="O232" s="5"/>
      <c r="P232" s="5"/>
      <c r="Q232" s="5"/>
      <c r="R232" s="5"/>
      <c r="S232" s="5"/>
      <c r="T232" s="5"/>
      <c r="U232" s="5"/>
      <c r="V232" s="5"/>
      <c r="W232" s="5"/>
      <c r="X232" s="5"/>
      <c r="Y232" s="5"/>
      <c r="Z232" s="5"/>
      <c r="AA232" s="5"/>
      <c r="AB232" s="5"/>
      <c r="AC232" s="5"/>
      <c r="AD232" s="5"/>
      <c r="AE232" s="341"/>
      <c r="AF232" s="128"/>
      <c r="AG232" s="5"/>
      <c r="AH232" s="5"/>
      <c r="AI232" s="5"/>
      <c r="AJ232" s="5"/>
      <c r="AK232" s="5"/>
      <c r="AL232" s="5"/>
      <c r="AM232" s="5"/>
      <c r="AN232" s="5"/>
      <c r="AO232" s="5"/>
      <c r="AP232" s="5"/>
      <c r="AQ232" s="5"/>
      <c r="AR232" s="5"/>
      <c r="AS232" s="5"/>
      <c r="AT232" s="57"/>
      <c r="AU232" s="57"/>
      <c r="AV232" s="57"/>
      <c r="AW232" s="57"/>
      <c r="AX232" s="57"/>
      <c r="AY232" s="56"/>
      <c r="AZ232" s="161"/>
      <c r="BA232" s="128"/>
      <c r="BB232" s="333"/>
      <c r="BC232" s="128"/>
      <c r="BD232" s="5"/>
      <c r="BE232" s="5"/>
      <c r="BF232" s="5"/>
      <c r="BG232" s="5"/>
      <c r="BH232" s="5"/>
      <c r="BI232" s="5"/>
      <c r="BJ232" s="5"/>
      <c r="BK232" s="5"/>
      <c r="BL232" s="5"/>
      <c r="BM232" s="5"/>
      <c r="BN232" s="5"/>
      <c r="BO232" s="5"/>
      <c r="BP232" s="5"/>
      <c r="BQ232" s="5"/>
      <c r="BR232" s="5"/>
      <c r="BS232" s="5"/>
      <c r="BT232" s="5"/>
      <c r="BU232" s="5"/>
      <c r="BV232" s="5"/>
      <c r="BW232" s="5"/>
      <c r="BX232" s="5"/>
      <c r="BY232" s="341"/>
      <c r="BZ232" s="128"/>
      <c r="CA232" s="5"/>
      <c r="CB232" s="5"/>
      <c r="CC232" s="5"/>
      <c r="CD232" s="5"/>
      <c r="CE232" s="5"/>
      <c r="CF232" s="5"/>
      <c r="CG232" s="5"/>
      <c r="CH232" s="5"/>
      <c r="CI232" s="5"/>
      <c r="CJ232" s="5"/>
      <c r="CK232" s="5"/>
      <c r="CL232" s="5"/>
      <c r="CM232" s="5"/>
      <c r="CN232" s="5"/>
      <c r="CO232" s="5"/>
      <c r="CP232" s="5"/>
      <c r="CQ232" s="5"/>
      <c r="CR232" s="5"/>
      <c r="CS232" s="5"/>
      <c r="CT232" s="5"/>
      <c r="CU232" s="5"/>
      <c r="CV232" s="341"/>
      <c r="CW232" s="128"/>
      <c r="CX232" s="5"/>
      <c r="CY232" s="5"/>
      <c r="CZ232" s="5"/>
      <c r="DA232" s="5"/>
      <c r="DB232" s="5"/>
      <c r="DC232" s="5"/>
      <c r="DD232" s="5"/>
      <c r="DE232" s="5"/>
      <c r="DF232" s="5"/>
      <c r="DG232" s="5"/>
      <c r="DH232" s="5"/>
      <c r="DI232" s="5"/>
      <c r="DJ232" s="5"/>
      <c r="DK232" s="51" t="s">
        <v>359</v>
      </c>
      <c r="DL232" s="51">
        <v>675.505</v>
      </c>
      <c r="DM232" s="51">
        <v>676.8</v>
      </c>
      <c r="DN232" s="51">
        <f t="shared" si="84"/>
        <v>1.2949999999999591</v>
      </c>
      <c r="DO232" s="51">
        <v>100</v>
      </c>
      <c r="DP232" s="52">
        <f t="shared" si="85"/>
        <v>1.2949999999999591</v>
      </c>
      <c r="DQ232" s="139">
        <f>DP232*AUXILIAR!$B$67</f>
        <v>2589999.999999918</v>
      </c>
      <c r="DR232" s="5"/>
      <c r="DS232" s="341"/>
      <c r="DT232" s="128"/>
      <c r="DU232" s="5"/>
      <c r="DV232" s="5"/>
      <c r="DW232" s="5"/>
      <c r="DX232" s="5"/>
      <c r="DY232" s="5"/>
      <c r="DZ232" s="5"/>
      <c r="EA232" s="5"/>
      <c r="EB232" s="5"/>
      <c r="EC232" s="5"/>
      <c r="ED232" s="5"/>
      <c r="EE232" s="5"/>
      <c r="EF232" s="5"/>
      <c r="EG232" s="5"/>
      <c r="EH232" s="5"/>
      <c r="EI232" s="5"/>
      <c r="EJ232" s="5"/>
      <c r="EK232" s="5"/>
      <c r="EL232" s="5"/>
      <c r="EM232" s="5"/>
      <c r="EN232" s="5"/>
      <c r="EO232" s="145"/>
      <c r="EP232" s="397"/>
      <c r="EQ232" s="333"/>
    </row>
    <row r="233" spans="1:147" ht="15">
      <c r="A233" s="8" t="s">
        <v>33</v>
      </c>
      <c r="B233" s="8" t="s">
        <v>8</v>
      </c>
      <c r="C233" s="8">
        <v>1</v>
      </c>
      <c r="D233" s="199">
        <v>116</v>
      </c>
      <c r="E233" s="118" t="s">
        <v>183</v>
      </c>
      <c r="F233" s="118" t="s">
        <v>108</v>
      </c>
      <c r="G233" s="195" t="s">
        <v>355</v>
      </c>
      <c r="H233" s="309" t="s">
        <v>188</v>
      </c>
      <c r="I233" s="128"/>
      <c r="J233" s="5"/>
      <c r="K233" s="5"/>
      <c r="L233" s="5"/>
      <c r="M233" s="5"/>
      <c r="N233" s="5"/>
      <c r="O233" s="5"/>
      <c r="P233" s="5"/>
      <c r="Q233" s="5"/>
      <c r="R233" s="5"/>
      <c r="S233" s="5"/>
      <c r="T233" s="5"/>
      <c r="U233" s="5"/>
      <c r="V233" s="5"/>
      <c r="W233" s="5"/>
      <c r="X233" s="5"/>
      <c r="Y233" s="5"/>
      <c r="Z233" s="5"/>
      <c r="AA233" s="5"/>
      <c r="AB233" s="5"/>
      <c r="AC233" s="5"/>
      <c r="AD233" s="5"/>
      <c r="AE233" s="341"/>
      <c r="AF233" s="128"/>
      <c r="AG233" s="5"/>
      <c r="AH233" s="5"/>
      <c r="AI233" s="5"/>
      <c r="AJ233" s="5"/>
      <c r="AK233" s="5"/>
      <c r="AL233" s="5"/>
      <c r="AM233" s="5"/>
      <c r="AN233" s="5"/>
      <c r="AO233" s="5"/>
      <c r="AP233" s="5"/>
      <c r="AQ233" s="5"/>
      <c r="AR233" s="5"/>
      <c r="AS233" s="5"/>
      <c r="AT233" s="57"/>
      <c r="AU233" s="57"/>
      <c r="AV233" s="57"/>
      <c r="AW233" s="57"/>
      <c r="AX233" s="57"/>
      <c r="AY233" s="56"/>
      <c r="AZ233" s="161"/>
      <c r="BA233" s="128"/>
      <c r="BB233" s="333"/>
      <c r="BC233" s="128"/>
      <c r="BD233" s="5"/>
      <c r="BE233" s="5"/>
      <c r="BF233" s="5"/>
      <c r="BG233" s="5"/>
      <c r="BH233" s="5"/>
      <c r="BI233" s="5"/>
      <c r="BJ233" s="5"/>
      <c r="BK233" s="5"/>
      <c r="BL233" s="5"/>
      <c r="BM233" s="5"/>
      <c r="BN233" s="5"/>
      <c r="BO233" s="5"/>
      <c r="BP233" s="5"/>
      <c r="BQ233" s="5"/>
      <c r="BR233" s="5"/>
      <c r="BS233" s="5"/>
      <c r="BT233" s="5"/>
      <c r="BU233" s="5"/>
      <c r="BV233" s="5"/>
      <c r="BW233" s="5"/>
      <c r="BX233" s="5"/>
      <c r="BY233" s="341"/>
      <c r="BZ233" s="128"/>
      <c r="CA233" s="5"/>
      <c r="CB233" s="5"/>
      <c r="CC233" s="5"/>
      <c r="CD233" s="5"/>
      <c r="CE233" s="5"/>
      <c r="CF233" s="5"/>
      <c r="CG233" s="5"/>
      <c r="CH233" s="5"/>
      <c r="CI233" s="5"/>
      <c r="CJ233" s="5"/>
      <c r="CK233" s="5"/>
      <c r="CL233" s="5"/>
      <c r="CM233" s="5"/>
      <c r="CN233" s="5"/>
      <c r="CO233" s="5"/>
      <c r="CP233" s="5"/>
      <c r="CQ233" s="5"/>
      <c r="CR233" s="5"/>
      <c r="CS233" s="5"/>
      <c r="CT233" s="5"/>
      <c r="CU233" s="5"/>
      <c r="CV233" s="341"/>
      <c r="CW233" s="128"/>
      <c r="CX233" s="5"/>
      <c r="CY233" s="5"/>
      <c r="CZ233" s="5"/>
      <c r="DA233" s="5"/>
      <c r="DB233" s="5"/>
      <c r="DC233" s="5"/>
      <c r="DD233" s="5"/>
      <c r="DE233" s="5"/>
      <c r="DF233" s="5"/>
      <c r="DG233" s="5"/>
      <c r="DH233" s="5"/>
      <c r="DI233" s="5"/>
      <c r="DJ233" s="5"/>
      <c r="DK233" s="51" t="s">
        <v>358</v>
      </c>
      <c r="DL233" s="51">
        <v>678.5</v>
      </c>
      <c r="DM233" s="51">
        <v>677.3</v>
      </c>
      <c r="DN233" s="51">
        <f>-(DM233-DL233)</f>
        <v>1.2000000000000455</v>
      </c>
      <c r="DO233" s="51">
        <v>100</v>
      </c>
      <c r="DP233" s="52">
        <f t="shared" si="85"/>
        <v>1.2000000000000455</v>
      </c>
      <c r="DQ233" s="139">
        <f>DP233*AUXILIAR!$B$67</f>
        <v>2400000.0000000908</v>
      </c>
      <c r="DR233" s="5"/>
      <c r="DS233" s="341"/>
      <c r="DT233" s="128"/>
      <c r="DU233" s="5"/>
      <c r="DV233" s="5"/>
      <c r="DW233" s="5"/>
      <c r="DX233" s="5"/>
      <c r="DY233" s="5"/>
      <c r="DZ233" s="5"/>
      <c r="EA233" s="5"/>
      <c r="EB233" s="5"/>
      <c r="EC233" s="5"/>
      <c r="ED233" s="5"/>
      <c r="EE233" s="5"/>
      <c r="EF233" s="5"/>
      <c r="EG233" s="5"/>
      <c r="EH233" s="5"/>
      <c r="EI233" s="5"/>
      <c r="EJ233" s="5"/>
      <c r="EK233" s="5"/>
      <c r="EL233" s="5"/>
      <c r="EM233" s="5"/>
      <c r="EN233" s="5"/>
      <c r="EO233" s="145"/>
      <c r="EP233" s="397"/>
      <c r="EQ233" s="333"/>
    </row>
    <row r="234" spans="1:147" ht="15">
      <c r="A234" s="8" t="s">
        <v>33</v>
      </c>
      <c r="B234" s="8" t="s">
        <v>8</v>
      </c>
      <c r="C234" s="8">
        <v>1</v>
      </c>
      <c r="D234" s="199">
        <v>116</v>
      </c>
      <c r="E234" s="118" t="s">
        <v>183</v>
      </c>
      <c r="F234" s="118" t="s">
        <v>108</v>
      </c>
      <c r="G234" s="195" t="s">
        <v>355</v>
      </c>
      <c r="H234" s="309" t="s">
        <v>188</v>
      </c>
      <c r="I234" s="128"/>
      <c r="J234" s="5"/>
      <c r="K234" s="5"/>
      <c r="L234" s="5"/>
      <c r="M234" s="5"/>
      <c r="N234" s="5"/>
      <c r="O234" s="5"/>
      <c r="P234" s="5"/>
      <c r="Q234" s="5"/>
      <c r="R234" s="5"/>
      <c r="S234" s="5"/>
      <c r="T234" s="5"/>
      <c r="U234" s="5"/>
      <c r="V234" s="5"/>
      <c r="W234" s="5"/>
      <c r="X234" s="5"/>
      <c r="Y234" s="5"/>
      <c r="Z234" s="5"/>
      <c r="AA234" s="5"/>
      <c r="AB234" s="5"/>
      <c r="AC234" s="5"/>
      <c r="AD234" s="5"/>
      <c r="AE234" s="341"/>
      <c r="AF234" s="128"/>
      <c r="AG234" s="5"/>
      <c r="AH234" s="5"/>
      <c r="AI234" s="5"/>
      <c r="AJ234" s="5"/>
      <c r="AK234" s="5"/>
      <c r="AL234" s="5"/>
      <c r="AM234" s="5"/>
      <c r="AN234" s="5"/>
      <c r="AO234" s="5"/>
      <c r="AP234" s="5"/>
      <c r="AQ234" s="5"/>
      <c r="AR234" s="5"/>
      <c r="AS234" s="5"/>
      <c r="AT234" s="57"/>
      <c r="AU234" s="57"/>
      <c r="AV234" s="57"/>
      <c r="AW234" s="57"/>
      <c r="AX234" s="57"/>
      <c r="AY234" s="56"/>
      <c r="AZ234" s="161"/>
      <c r="BA234" s="128"/>
      <c r="BB234" s="333"/>
      <c r="BC234" s="128"/>
      <c r="BD234" s="5"/>
      <c r="BE234" s="5"/>
      <c r="BF234" s="5"/>
      <c r="BG234" s="5"/>
      <c r="BH234" s="5"/>
      <c r="BI234" s="5"/>
      <c r="BJ234" s="5"/>
      <c r="BK234" s="5"/>
      <c r="BL234" s="5"/>
      <c r="BM234" s="5"/>
      <c r="BN234" s="5"/>
      <c r="BO234" s="5"/>
      <c r="BP234" s="5"/>
      <c r="BQ234" s="5"/>
      <c r="BR234" s="5"/>
      <c r="BS234" s="5"/>
      <c r="BT234" s="5"/>
      <c r="BU234" s="5"/>
      <c r="BV234" s="5"/>
      <c r="BW234" s="5"/>
      <c r="BX234" s="5"/>
      <c r="BY234" s="341"/>
      <c r="BZ234" s="128"/>
      <c r="CA234" s="5"/>
      <c r="CB234" s="5"/>
      <c r="CC234" s="5"/>
      <c r="CD234" s="5"/>
      <c r="CE234" s="5"/>
      <c r="CF234" s="5"/>
      <c r="CG234" s="5"/>
      <c r="CH234" s="5"/>
      <c r="CI234" s="5"/>
      <c r="CJ234" s="5"/>
      <c r="CK234" s="5"/>
      <c r="CL234" s="5"/>
      <c r="CM234" s="5"/>
      <c r="CN234" s="5"/>
      <c r="CO234" s="5"/>
      <c r="CP234" s="5"/>
      <c r="CQ234" s="5"/>
      <c r="CR234" s="5"/>
      <c r="CS234" s="5"/>
      <c r="CT234" s="5"/>
      <c r="CU234" s="5"/>
      <c r="CV234" s="341"/>
      <c r="CW234" s="128"/>
      <c r="CX234" s="5"/>
      <c r="CY234" s="5"/>
      <c r="CZ234" s="5"/>
      <c r="DA234" s="5"/>
      <c r="DB234" s="5"/>
      <c r="DC234" s="5"/>
      <c r="DD234" s="5"/>
      <c r="DE234" s="5"/>
      <c r="DF234" s="5"/>
      <c r="DG234" s="5"/>
      <c r="DH234" s="5"/>
      <c r="DI234" s="5"/>
      <c r="DJ234" s="5"/>
      <c r="DK234" s="51" t="s">
        <v>359</v>
      </c>
      <c r="DL234" s="51">
        <v>680.2</v>
      </c>
      <c r="DM234" s="51">
        <v>681.4</v>
      </c>
      <c r="DN234" s="51">
        <f t="shared" si="84"/>
        <v>1.1999999999999318</v>
      </c>
      <c r="DO234" s="51">
        <v>100</v>
      </c>
      <c r="DP234" s="52">
        <f t="shared" si="85"/>
        <v>1.1999999999999318</v>
      </c>
      <c r="DQ234" s="139">
        <f>DP234*AUXILIAR!$B$67</f>
        <v>2399999.9999998636</v>
      </c>
      <c r="DR234" s="5"/>
      <c r="DS234" s="341"/>
      <c r="DT234" s="128"/>
      <c r="DU234" s="5"/>
      <c r="DV234" s="5"/>
      <c r="DW234" s="5"/>
      <c r="DX234" s="5"/>
      <c r="DY234" s="5"/>
      <c r="DZ234" s="5"/>
      <c r="EA234" s="5"/>
      <c r="EB234" s="5"/>
      <c r="EC234" s="5"/>
      <c r="ED234" s="5"/>
      <c r="EE234" s="5"/>
      <c r="EF234" s="5"/>
      <c r="EG234" s="5"/>
      <c r="EH234" s="5"/>
      <c r="EI234" s="5"/>
      <c r="EJ234" s="5"/>
      <c r="EK234" s="5"/>
      <c r="EL234" s="5"/>
      <c r="EM234" s="5"/>
      <c r="EN234" s="5"/>
      <c r="EO234" s="145"/>
      <c r="EP234" s="397"/>
      <c r="EQ234" s="333"/>
    </row>
    <row r="235" spans="1:147" ht="15">
      <c r="A235" s="8" t="s">
        <v>33</v>
      </c>
      <c r="B235" s="8" t="s">
        <v>8</v>
      </c>
      <c r="C235" s="8">
        <v>1</v>
      </c>
      <c r="D235" s="199">
        <v>116</v>
      </c>
      <c r="E235" s="118" t="s">
        <v>183</v>
      </c>
      <c r="F235" s="118" t="s">
        <v>108</v>
      </c>
      <c r="G235" s="195" t="s">
        <v>355</v>
      </c>
      <c r="H235" s="309" t="s">
        <v>188</v>
      </c>
      <c r="I235" s="128"/>
      <c r="J235" s="5"/>
      <c r="K235" s="5"/>
      <c r="L235" s="5"/>
      <c r="M235" s="5"/>
      <c r="N235" s="5"/>
      <c r="O235" s="5"/>
      <c r="P235" s="5"/>
      <c r="Q235" s="5"/>
      <c r="R235" s="5"/>
      <c r="S235" s="5"/>
      <c r="T235" s="5"/>
      <c r="U235" s="5"/>
      <c r="V235" s="5"/>
      <c r="W235" s="5"/>
      <c r="X235" s="5"/>
      <c r="Y235" s="5"/>
      <c r="Z235" s="5"/>
      <c r="AA235" s="5"/>
      <c r="AB235" s="5"/>
      <c r="AC235" s="5"/>
      <c r="AD235" s="5"/>
      <c r="AE235" s="341"/>
      <c r="AF235" s="128"/>
      <c r="AG235" s="5"/>
      <c r="AH235" s="5"/>
      <c r="AI235" s="5"/>
      <c r="AJ235" s="5"/>
      <c r="AK235" s="5"/>
      <c r="AL235" s="5"/>
      <c r="AM235" s="5"/>
      <c r="AN235" s="5"/>
      <c r="AO235" s="5"/>
      <c r="AP235" s="5"/>
      <c r="AQ235" s="5"/>
      <c r="AR235" s="5"/>
      <c r="AS235" s="5"/>
      <c r="AT235" s="57"/>
      <c r="AU235" s="57"/>
      <c r="AV235" s="57"/>
      <c r="AW235" s="57"/>
      <c r="AX235" s="57"/>
      <c r="AY235" s="56"/>
      <c r="AZ235" s="161"/>
      <c r="BA235" s="128"/>
      <c r="BB235" s="333"/>
      <c r="BC235" s="128"/>
      <c r="BD235" s="5"/>
      <c r="BE235" s="5"/>
      <c r="BF235" s="5"/>
      <c r="BG235" s="5"/>
      <c r="BH235" s="5"/>
      <c r="BI235" s="5"/>
      <c r="BJ235" s="5"/>
      <c r="BK235" s="5"/>
      <c r="BL235" s="5"/>
      <c r="BM235" s="5"/>
      <c r="BN235" s="5"/>
      <c r="BO235" s="5"/>
      <c r="BP235" s="5"/>
      <c r="BQ235" s="5"/>
      <c r="BR235" s="5"/>
      <c r="BS235" s="5"/>
      <c r="BT235" s="5"/>
      <c r="BU235" s="5"/>
      <c r="BV235" s="5"/>
      <c r="BW235" s="5"/>
      <c r="BX235" s="5"/>
      <c r="BY235" s="341"/>
      <c r="BZ235" s="128"/>
      <c r="CA235" s="5"/>
      <c r="CB235" s="5"/>
      <c r="CC235" s="5"/>
      <c r="CD235" s="5"/>
      <c r="CE235" s="5"/>
      <c r="CF235" s="5"/>
      <c r="CG235" s="5"/>
      <c r="CH235" s="5"/>
      <c r="CI235" s="5"/>
      <c r="CJ235" s="5"/>
      <c r="CK235" s="5"/>
      <c r="CL235" s="5"/>
      <c r="CM235" s="5"/>
      <c r="CN235" s="5"/>
      <c r="CO235" s="5"/>
      <c r="CP235" s="5"/>
      <c r="CQ235" s="5"/>
      <c r="CR235" s="5"/>
      <c r="CS235" s="5"/>
      <c r="CT235" s="5"/>
      <c r="CU235" s="5"/>
      <c r="CV235" s="341"/>
      <c r="CW235" s="128"/>
      <c r="CX235" s="5"/>
      <c r="CY235" s="5"/>
      <c r="CZ235" s="5"/>
      <c r="DA235" s="5"/>
      <c r="DB235" s="5"/>
      <c r="DC235" s="5"/>
      <c r="DD235" s="5"/>
      <c r="DE235" s="5"/>
      <c r="DF235" s="5"/>
      <c r="DG235" s="5"/>
      <c r="DH235" s="5"/>
      <c r="DI235" s="5"/>
      <c r="DJ235" s="5"/>
      <c r="DK235" s="51" t="s">
        <v>358</v>
      </c>
      <c r="DL235" s="51">
        <v>682.8</v>
      </c>
      <c r="DM235" s="51">
        <v>681.6</v>
      </c>
      <c r="DN235" s="51">
        <f>-(DM235-DL235)</f>
        <v>1.1999999999999318</v>
      </c>
      <c r="DO235" s="51">
        <v>100</v>
      </c>
      <c r="DP235" s="52">
        <f t="shared" si="85"/>
        <v>1.1999999999999318</v>
      </c>
      <c r="DQ235" s="139">
        <f>DP235*AUXILIAR!$B$67</f>
        <v>2399999.9999998636</v>
      </c>
      <c r="DR235" s="5"/>
      <c r="DS235" s="341"/>
      <c r="DT235" s="128"/>
      <c r="DU235" s="5"/>
      <c r="DV235" s="5"/>
      <c r="DW235" s="5"/>
      <c r="DX235" s="5"/>
      <c r="DY235" s="5"/>
      <c r="DZ235" s="5"/>
      <c r="EA235" s="5"/>
      <c r="EB235" s="5"/>
      <c r="EC235" s="5"/>
      <c r="ED235" s="5"/>
      <c r="EE235" s="5"/>
      <c r="EF235" s="5"/>
      <c r="EG235" s="5"/>
      <c r="EH235" s="5"/>
      <c r="EI235" s="5"/>
      <c r="EJ235" s="5"/>
      <c r="EK235" s="5"/>
      <c r="EL235" s="5"/>
      <c r="EM235" s="5"/>
      <c r="EN235" s="5"/>
      <c r="EO235" s="145"/>
      <c r="EP235" s="397"/>
      <c r="EQ235" s="333"/>
    </row>
    <row r="236" spans="1:147" ht="15">
      <c r="A236" s="8" t="s">
        <v>33</v>
      </c>
      <c r="B236" s="8" t="s">
        <v>8</v>
      </c>
      <c r="C236" s="8">
        <v>1</v>
      </c>
      <c r="D236" s="199">
        <v>116</v>
      </c>
      <c r="E236" s="118" t="s">
        <v>183</v>
      </c>
      <c r="F236" s="118" t="s">
        <v>108</v>
      </c>
      <c r="G236" s="195" t="s">
        <v>355</v>
      </c>
      <c r="H236" s="309" t="s">
        <v>188</v>
      </c>
      <c r="I236" s="128"/>
      <c r="J236" s="5"/>
      <c r="K236" s="5"/>
      <c r="L236" s="5"/>
      <c r="M236" s="5"/>
      <c r="N236" s="5"/>
      <c r="O236" s="5"/>
      <c r="P236" s="5"/>
      <c r="Q236" s="5"/>
      <c r="R236" s="5"/>
      <c r="S236" s="5"/>
      <c r="T236" s="5"/>
      <c r="U236" s="5"/>
      <c r="V236" s="5"/>
      <c r="W236" s="5"/>
      <c r="X236" s="5"/>
      <c r="Y236" s="5"/>
      <c r="Z236" s="5"/>
      <c r="AA236" s="5"/>
      <c r="AB236" s="5"/>
      <c r="AC236" s="5"/>
      <c r="AD236" s="5"/>
      <c r="AE236" s="341"/>
      <c r="AF236" s="128"/>
      <c r="AG236" s="5"/>
      <c r="AH236" s="5"/>
      <c r="AI236" s="5"/>
      <c r="AJ236" s="5"/>
      <c r="AK236" s="5"/>
      <c r="AL236" s="5"/>
      <c r="AM236" s="5"/>
      <c r="AN236" s="5"/>
      <c r="AO236" s="5"/>
      <c r="AP236" s="5"/>
      <c r="AQ236" s="5"/>
      <c r="AR236" s="5"/>
      <c r="AS236" s="5"/>
      <c r="AT236" s="57"/>
      <c r="AU236" s="57"/>
      <c r="AV236" s="57"/>
      <c r="AW236" s="57"/>
      <c r="AX236" s="57"/>
      <c r="AY236" s="56"/>
      <c r="AZ236" s="161"/>
      <c r="BA236" s="128"/>
      <c r="BB236" s="333"/>
      <c r="BC236" s="128"/>
      <c r="BD236" s="5"/>
      <c r="BE236" s="5"/>
      <c r="BF236" s="5"/>
      <c r="BG236" s="5"/>
      <c r="BH236" s="5"/>
      <c r="BI236" s="5"/>
      <c r="BJ236" s="5"/>
      <c r="BK236" s="5"/>
      <c r="BL236" s="5"/>
      <c r="BM236" s="5"/>
      <c r="BN236" s="5"/>
      <c r="BO236" s="5"/>
      <c r="BP236" s="5"/>
      <c r="BQ236" s="5"/>
      <c r="BR236" s="5"/>
      <c r="BS236" s="5"/>
      <c r="BT236" s="5"/>
      <c r="BU236" s="5"/>
      <c r="BV236" s="5"/>
      <c r="BW236" s="5"/>
      <c r="BX236" s="5"/>
      <c r="BY236" s="341"/>
      <c r="BZ236" s="128"/>
      <c r="CA236" s="5"/>
      <c r="CB236" s="5"/>
      <c r="CC236" s="5"/>
      <c r="CD236" s="5"/>
      <c r="CE236" s="5"/>
      <c r="CF236" s="5"/>
      <c r="CG236" s="5"/>
      <c r="CH236" s="5"/>
      <c r="CI236" s="5"/>
      <c r="CJ236" s="5"/>
      <c r="CK236" s="5"/>
      <c r="CL236" s="5"/>
      <c r="CM236" s="5"/>
      <c r="CN236" s="5"/>
      <c r="CO236" s="5"/>
      <c r="CP236" s="5"/>
      <c r="CQ236" s="5"/>
      <c r="CR236" s="5"/>
      <c r="CS236" s="5"/>
      <c r="CT236" s="5"/>
      <c r="CU236" s="5"/>
      <c r="CV236" s="341"/>
      <c r="CW236" s="128"/>
      <c r="CX236" s="5"/>
      <c r="CY236" s="5"/>
      <c r="CZ236" s="5"/>
      <c r="DA236" s="5"/>
      <c r="DB236" s="5"/>
      <c r="DC236" s="5"/>
      <c r="DD236" s="5"/>
      <c r="DE236" s="5"/>
      <c r="DF236" s="5"/>
      <c r="DG236" s="5"/>
      <c r="DH236" s="5"/>
      <c r="DI236" s="5"/>
      <c r="DJ236" s="5"/>
      <c r="DK236" s="51" t="s">
        <v>359</v>
      </c>
      <c r="DL236" s="51">
        <v>684</v>
      </c>
      <c r="DM236" s="51">
        <v>685.2</v>
      </c>
      <c r="DN236" s="51">
        <f t="shared" si="84"/>
        <v>1.2000000000000455</v>
      </c>
      <c r="DO236" s="51">
        <v>100</v>
      </c>
      <c r="DP236" s="52">
        <f t="shared" si="85"/>
        <v>1.2000000000000455</v>
      </c>
      <c r="DQ236" s="139">
        <f>DP236*AUXILIAR!$B$67</f>
        <v>2400000.0000000908</v>
      </c>
      <c r="DR236" s="5"/>
      <c r="DS236" s="341"/>
      <c r="DT236" s="128"/>
      <c r="DU236" s="5"/>
      <c r="DV236" s="5"/>
      <c r="DW236" s="5"/>
      <c r="DX236" s="5"/>
      <c r="DY236" s="5"/>
      <c r="DZ236" s="5"/>
      <c r="EA236" s="5"/>
      <c r="EB236" s="5"/>
      <c r="EC236" s="5"/>
      <c r="ED236" s="5"/>
      <c r="EE236" s="5"/>
      <c r="EF236" s="5"/>
      <c r="EG236" s="5"/>
      <c r="EH236" s="5"/>
      <c r="EI236" s="5"/>
      <c r="EJ236" s="5"/>
      <c r="EK236" s="5"/>
      <c r="EL236" s="5"/>
      <c r="EM236" s="5"/>
      <c r="EN236" s="5"/>
      <c r="EO236" s="145"/>
      <c r="EP236" s="397"/>
      <c r="EQ236" s="333"/>
    </row>
    <row r="237" spans="1:147" ht="15">
      <c r="A237" s="8" t="s">
        <v>33</v>
      </c>
      <c r="B237" s="8" t="s">
        <v>8</v>
      </c>
      <c r="C237" s="8">
        <v>1</v>
      </c>
      <c r="D237" s="199">
        <v>116</v>
      </c>
      <c r="E237" s="118" t="s">
        <v>183</v>
      </c>
      <c r="F237" s="118" t="s">
        <v>108</v>
      </c>
      <c r="G237" s="195" t="s">
        <v>355</v>
      </c>
      <c r="H237" s="309" t="s">
        <v>188</v>
      </c>
      <c r="I237" s="128"/>
      <c r="J237" s="5"/>
      <c r="K237" s="5"/>
      <c r="L237" s="5"/>
      <c r="M237" s="5"/>
      <c r="N237" s="5"/>
      <c r="O237" s="5"/>
      <c r="P237" s="5"/>
      <c r="Q237" s="5"/>
      <c r="R237" s="5"/>
      <c r="S237" s="5"/>
      <c r="T237" s="5"/>
      <c r="U237" s="5"/>
      <c r="V237" s="5"/>
      <c r="W237" s="5"/>
      <c r="X237" s="5"/>
      <c r="Y237" s="5"/>
      <c r="Z237" s="5"/>
      <c r="AA237" s="5"/>
      <c r="AB237" s="5"/>
      <c r="AC237" s="5"/>
      <c r="AD237" s="5"/>
      <c r="AE237" s="341"/>
      <c r="AF237" s="128"/>
      <c r="AG237" s="5"/>
      <c r="AH237" s="5"/>
      <c r="AI237" s="5"/>
      <c r="AJ237" s="5"/>
      <c r="AK237" s="5"/>
      <c r="AL237" s="5"/>
      <c r="AM237" s="5"/>
      <c r="AN237" s="5"/>
      <c r="AO237" s="5"/>
      <c r="AP237" s="5"/>
      <c r="AQ237" s="5"/>
      <c r="AR237" s="5"/>
      <c r="AS237" s="5"/>
      <c r="AT237" s="57"/>
      <c r="AU237" s="57"/>
      <c r="AV237" s="57"/>
      <c r="AW237" s="57"/>
      <c r="AX237" s="57"/>
      <c r="AY237" s="56"/>
      <c r="AZ237" s="161"/>
      <c r="BA237" s="128"/>
      <c r="BB237" s="333"/>
      <c r="BC237" s="128"/>
      <c r="BD237" s="5"/>
      <c r="BE237" s="5"/>
      <c r="BF237" s="5"/>
      <c r="BG237" s="5"/>
      <c r="BH237" s="5"/>
      <c r="BI237" s="5"/>
      <c r="BJ237" s="5"/>
      <c r="BK237" s="5"/>
      <c r="BL237" s="5"/>
      <c r="BM237" s="5"/>
      <c r="BN237" s="5"/>
      <c r="BO237" s="5"/>
      <c r="BP237" s="5"/>
      <c r="BQ237" s="5"/>
      <c r="BR237" s="5"/>
      <c r="BS237" s="5"/>
      <c r="BT237" s="5"/>
      <c r="BU237" s="5"/>
      <c r="BV237" s="5"/>
      <c r="BW237" s="5"/>
      <c r="BX237" s="5"/>
      <c r="BY237" s="341"/>
      <c r="BZ237" s="128"/>
      <c r="CA237" s="5"/>
      <c r="CB237" s="5"/>
      <c r="CC237" s="5"/>
      <c r="CD237" s="5"/>
      <c r="CE237" s="5"/>
      <c r="CF237" s="5"/>
      <c r="CG237" s="5"/>
      <c r="CH237" s="5"/>
      <c r="CI237" s="5"/>
      <c r="CJ237" s="5"/>
      <c r="CK237" s="5"/>
      <c r="CL237" s="5"/>
      <c r="CM237" s="5"/>
      <c r="CN237" s="5"/>
      <c r="CO237" s="5"/>
      <c r="CP237" s="5"/>
      <c r="CQ237" s="5"/>
      <c r="CR237" s="5"/>
      <c r="CS237" s="5"/>
      <c r="CT237" s="5"/>
      <c r="CU237" s="5"/>
      <c r="CV237" s="341"/>
      <c r="CW237" s="128"/>
      <c r="CX237" s="5"/>
      <c r="CY237" s="5"/>
      <c r="CZ237" s="5"/>
      <c r="DA237" s="5"/>
      <c r="DB237" s="5"/>
      <c r="DC237" s="5"/>
      <c r="DD237" s="5"/>
      <c r="DE237" s="5"/>
      <c r="DF237" s="5"/>
      <c r="DG237" s="5"/>
      <c r="DH237" s="5"/>
      <c r="DI237" s="5"/>
      <c r="DJ237" s="5"/>
      <c r="DK237" s="51" t="s">
        <v>358</v>
      </c>
      <c r="DL237" s="51">
        <v>687.1</v>
      </c>
      <c r="DM237" s="51">
        <v>685.9</v>
      </c>
      <c r="DN237" s="51">
        <f>-(DM237-DL237)</f>
        <v>1.2000000000000455</v>
      </c>
      <c r="DO237" s="51">
        <v>100</v>
      </c>
      <c r="DP237" s="52">
        <f t="shared" si="85"/>
        <v>1.2000000000000455</v>
      </c>
      <c r="DQ237" s="139">
        <f>DP237*AUXILIAR!$B$67</f>
        <v>2400000.0000000908</v>
      </c>
      <c r="DR237" s="5"/>
      <c r="DS237" s="341"/>
      <c r="DT237" s="128"/>
      <c r="DU237" s="5"/>
      <c r="DV237" s="5"/>
      <c r="DW237" s="5"/>
      <c r="DX237" s="5"/>
      <c r="DY237" s="5"/>
      <c r="DZ237" s="5"/>
      <c r="EA237" s="5"/>
      <c r="EB237" s="5"/>
      <c r="EC237" s="5"/>
      <c r="ED237" s="5"/>
      <c r="EE237" s="5"/>
      <c r="EF237" s="5"/>
      <c r="EG237" s="5"/>
      <c r="EH237" s="5"/>
      <c r="EI237" s="5"/>
      <c r="EJ237" s="5"/>
      <c r="EK237" s="5"/>
      <c r="EL237" s="5"/>
      <c r="EM237" s="5"/>
      <c r="EN237" s="5"/>
      <c r="EO237" s="145"/>
      <c r="EP237" s="397"/>
      <c r="EQ237" s="333"/>
    </row>
    <row r="238" spans="1:147" ht="15">
      <c r="A238" s="8" t="s">
        <v>33</v>
      </c>
      <c r="B238" s="8" t="s">
        <v>8</v>
      </c>
      <c r="C238" s="8">
        <v>1</v>
      </c>
      <c r="D238" s="199">
        <v>116</v>
      </c>
      <c r="E238" s="118" t="s">
        <v>183</v>
      </c>
      <c r="F238" s="118" t="s">
        <v>108</v>
      </c>
      <c r="G238" s="195" t="s">
        <v>355</v>
      </c>
      <c r="H238" s="309" t="s">
        <v>188</v>
      </c>
      <c r="I238" s="128"/>
      <c r="J238" s="5"/>
      <c r="K238" s="5"/>
      <c r="L238" s="5"/>
      <c r="M238" s="5"/>
      <c r="N238" s="5"/>
      <c r="O238" s="5"/>
      <c r="P238" s="5"/>
      <c r="Q238" s="5"/>
      <c r="R238" s="5"/>
      <c r="S238" s="5"/>
      <c r="T238" s="5"/>
      <c r="U238" s="5"/>
      <c r="V238" s="5"/>
      <c r="W238" s="5"/>
      <c r="X238" s="5"/>
      <c r="Y238" s="5"/>
      <c r="Z238" s="5"/>
      <c r="AA238" s="5"/>
      <c r="AB238" s="5"/>
      <c r="AC238" s="5"/>
      <c r="AD238" s="5"/>
      <c r="AE238" s="341"/>
      <c r="AF238" s="128"/>
      <c r="AG238" s="5"/>
      <c r="AH238" s="5"/>
      <c r="AI238" s="5"/>
      <c r="AJ238" s="5"/>
      <c r="AK238" s="5"/>
      <c r="AL238" s="5"/>
      <c r="AM238" s="5"/>
      <c r="AN238" s="5"/>
      <c r="AO238" s="5"/>
      <c r="AP238" s="5"/>
      <c r="AQ238" s="5"/>
      <c r="AR238" s="5"/>
      <c r="AS238" s="5"/>
      <c r="AT238" s="57"/>
      <c r="AU238" s="57"/>
      <c r="AV238" s="57"/>
      <c r="AW238" s="57"/>
      <c r="AX238" s="57"/>
      <c r="AY238" s="56"/>
      <c r="AZ238" s="161"/>
      <c r="BA238" s="128"/>
      <c r="BB238" s="333"/>
      <c r="BC238" s="128"/>
      <c r="BD238" s="5"/>
      <c r="BE238" s="5"/>
      <c r="BF238" s="5"/>
      <c r="BG238" s="5"/>
      <c r="BH238" s="5"/>
      <c r="BI238" s="5"/>
      <c r="BJ238" s="5"/>
      <c r="BK238" s="5"/>
      <c r="BL238" s="5"/>
      <c r="BM238" s="5"/>
      <c r="BN238" s="5"/>
      <c r="BO238" s="5"/>
      <c r="BP238" s="5"/>
      <c r="BQ238" s="5"/>
      <c r="BR238" s="5"/>
      <c r="BS238" s="5"/>
      <c r="BT238" s="5"/>
      <c r="BU238" s="5"/>
      <c r="BV238" s="5"/>
      <c r="BW238" s="5"/>
      <c r="BX238" s="5"/>
      <c r="BY238" s="341"/>
      <c r="BZ238" s="128"/>
      <c r="CA238" s="5"/>
      <c r="CB238" s="5"/>
      <c r="CC238" s="5"/>
      <c r="CD238" s="5"/>
      <c r="CE238" s="5"/>
      <c r="CF238" s="5"/>
      <c r="CG238" s="5"/>
      <c r="CH238" s="5"/>
      <c r="CI238" s="5"/>
      <c r="CJ238" s="5"/>
      <c r="CK238" s="5"/>
      <c r="CL238" s="5"/>
      <c r="CM238" s="5"/>
      <c r="CN238" s="5"/>
      <c r="CO238" s="5"/>
      <c r="CP238" s="5"/>
      <c r="CQ238" s="5"/>
      <c r="CR238" s="5"/>
      <c r="CS238" s="5"/>
      <c r="CT238" s="5"/>
      <c r="CU238" s="5"/>
      <c r="CV238" s="341"/>
      <c r="CW238" s="128"/>
      <c r="CX238" s="5"/>
      <c r="CY238" s="5"/>
      <c r="CZ238" s="5"/>
      <c r="DA238" s="5"/>
      <c r="DB238" s="5"/>
      <c r="DC238" s="5"/>
      <c r="DD238" s="5"/>
      <c r="DE238" s="5"/>
      <c r="DF238" s="5"/>
      <c r="DG238" s="5"/>
      <c r="DH238" s="5"/>
      <c r="DI238" s="5"/>
      <c r="DJ238" s="5"/>
      <c r="DK238" s="51" t="s">
        <v>358</v>
      </c>
      <c r="DL238" s="51">
        <v>691.1</v>
      </c>
      <c r="DM238" s="51">
        <v>689.9</v>
      </c>
      <c r="DN238" s="51">
        <f>-(DM238-DL238)</f>
        <v>1.2000000000000455</v>
      </c>
      <c r="DO238" s="51">
        <v>100</v>
      </c>
      <c r="DP238" s="52">
        <f t="shared" si="85"/>
        <v>1.2000000000000455</v>
      </c>
      <c r="DQ238" s="139">
        <f>DP238*AUXILIAR!$B$67</f>
        <v>2400000.0000000908</v>
      </c>
      <c r="DR238" s="5"/>
      <c r="DS238" s="341"/>
      <c r="DT238" s="128"/>
      <c r="DU238" s="5"/>
      <c r="DV238" s="5"/>
      <c r="DW238" s="5"/>
      <c r="DX238" s="5"/>
      <c r="DY238" s="5"/>
      <c r="DZ238" s="5"/>
      <c r="EA238" s="5"/>
      <c r="EB238" s="5"/>
      <c r="EC238" s="5"/>
      <c r="ED238" s="5"/>
      <c r="EE238" s="5"/>
      <c r="EF238" s="5"/>
      <c r="EG238" s="5"/>
      <c r="EH238" s="5"/>
      <c r="EI238" s="5"/>
      <c r="EJ238" s="5"/>
      <c r="EK238" s="5"/>
      <c r="EL238" s="5"/>
      <c r="EM238" s="5"/>
      <c r="EN238" s="5"/>
      <c r="EO238" s="145"/>
      <c r="EP238" s="397"/>
      <c r="EQ238" s="333"/>
    </row>
    <row r="239" spans="1:147" ht="15">
      <c r="A239" s="8" t="s">
        <v>33</v>
      </c>
      <c r="B239" s="8" t="s">
        <v>8</v>
      </c>
      <c r="C239" s="8">
        <v>1</v>
      </c>
      <c r="D239" s="199">
        <v>116</v>
      </c>
      <c r="E239" s="118" t="s">
        <v>183</v>
      </c>
      <c r="F239" s="118" t="s">
        <v>108</v>
      </c>
      <c r="G239" s="195" t="s">
        <v>355</v>
      </c>
      <c r="H239" s="309" t="s">
        <v>188</v>
      </c>
      <c r="I239" s="128"/>
      <c r="J239" s="5"/>
      <c r="K239" s="5"/>
      <c r="L239" s="5"/>
      <c r="M239" s="5"/>
      <c r="N239" s="5"/>
      <c r="O239" s="5"/>
      <c r="P239" s="5"/>
      <c r="Q239" s="5"/>
      <c r="R239" s="5"/>
      <c r="S239" s="5"/>
      <c r="T239" s="5"/>
      <c r="U239" s="5"/>
      <c r="V239" s="5"/>
      <c r="W239" s="5"/>
      <c r="X239" s="5"/>
      <c r="Y239" s="5"/>
      <c r="Z239" s="5"/>
      <c r="AA239" s="5"/>
      <c r="AB239" s="5"/>
      <c r="AC239" s="5"/>
      <c r="AD239" s="5"/>
      <c r="AE239" s="341"/>
      <c r="AF239" s="128"/>
      <c r="AG239" s="5"/>
      <c r="AH239" s="5"/>
      <c r="AI239" s="5"/>
      <c r="AJ239" s="5"/>
      <c r="AK239" s="5"/>
      <c r="AL239" s="5"/>
      <c r="AM239" s="5"/>
      <c r="AN239" s="5"/>
      <c r="AO239" s="5"/>
      <c r="AP239" s="5"/>
      <c r="AQ239" s="5"/>
      <c r="AR239" s="5"/>
      <c r="AS239" s="5"/>
      <c r="AT239" s="57"/>
      <c r="AU239" s="57"/>
      <c r="AV239" s="57"/>
      <c r="AW239" s="57"/>
      <c r="AX239" s="57"/>
      <c r="AY239" s="56"/>
      <c r="AZ239" s="161"/>
      <c r="BA239" s="128"/>
      <c r="BB239" s="333"/>
      <c r="BC239" s="128"/>
      <c r="BD239" s="5"/>
      <c r="BE239" s="5"/>
      <c r="BF239" s="5"/>
      <c r="BG239" s="5"/>
      <c r="BH239" s="5"/>
      <c r="BI239" s="5"/>
      <c r="BJ239" s="5"/>
      <c r="BK239" s="5"/>
      <c r="BL239" s="5"/>
      <c r="BM239" s="5"/>
      <c r="BN239" s="5"/>
      <c r="BO239" s="5"/>
      <c r="BP239" s="5"/>
      <c r="BQ239" s="5"/>
      <c r="BR239" s="5"/>
      <c r="BS239" s="5"/>
      <c r="BT239" s="5"/>
      <c r="BU239" s="5"/>
      <c r="BV239" s="5"/>
      <c r="BW239" s="5"/>
      <c r="BX239" s="5"/>
      <c r="BY239" s="341"/>
      <c r="BZ239" s="128"/>
      <c r="CA239" s="5"/>
      <c r="CB239" s="5"/>
      <c r="CC239" s="5"/>
      <c r="CD239" s="5"/>
      <c r="CE239" s="5"/>
      <c r="CF239" s="5"/>
      <c r="CG239" s="5"/>
      <c r="CH239" s="5"/>
      <c r="CI239" s="5"/>
      <c r="CJ239" s="5"/>
      <c r="CK239" s="5"/>
      <c r="CL239" s="5"/>
      <c r="CM239" s="5"/>
      <c r="CN239" s="5"/>
      <c r="CO239" s="5"/>
      <c r="CP239" s="5"/>
      <c r="CQ239" s="5"/>
      <c r="CR239" s="5"/>
      <c r="CS239" s="5"/>
      <c r="CT239" s="5"/>
      <c r="CU239" s="5"/>
      <c r="CV239" s="341"/>
      <c r="CW239" s="128"/>
      <c r="CX239" s="5"/>
      <c r="CY239" s="5"/>
      <c r="CZ239" s="5"/>
      <c r="DA239" s="5"/>
      <c r="DB239" s="5"/>
      <c r="DC239" s="5"/>
      <c r="DD239" s="5"/>
      <c r="DE239" s="5"/>
      <c r="DF239" s="5"/>
      <c r="DG239" s="5"/>
      <c r="DH239" s="5"/>
      <c r="DI239" s="5"/>
      <c r="DJ239" s="5"/>
      <c r="DK239" s="51" t="s">
        <v>358</v>
      </c>
      <c r="DL239" s="51">
        <v>695</v>
      </c>
      <c r="DM239" s="51">
        <v>694.4</v>
      </c>
      <c r="DN239" s="51">
        <f>-(DM239-DL239)</f>
        <v>0.60000000000002274</v>
      </c>
      <c r="DO239" s="51">
        <v>100</v>
      </c>
      <c r="DP239" s="52">
        <f t="shared" si="85"/>
        <v>0.60000000000002274</v>
      </c>
      <c r="DQ239" s="139">
        <f>DP239*AUXILIAR!$B$67</f>
        <v>1200000.0000000454</v>
      </c>
      <c r="DR239" s="5"/>
      <c r="DS239" s="341"/>
      <c r="DT239" s="128"/>
      <c r="DU239" s="5"/>
      <c r="DV239" s="5"/>
      <c r="DW239" s="5"/>
      <c r="DX239" s="5"/>
      <c r="DY239" s="5"/>
      <c r="DZ239" s="5"/>
      <c r="EA239" s="5"/>
      <c r="EB239" s="5"/>
      <c r="EC239" s="5"/>
      <c r="ED239" s="5"/>
      <c r="EE239" s="5"/>
      <c r="EF239" s="5"/>
      <c r="EG239" s="5"/>
      <c r="EH239" s="5"/>
      <c r="EI239" s="5"/>
      <c r="EJ239" s="5"/>
      <c r="EK239" s="5"/>
      <c r="EL239" s="5"/>
      <c r="EM239" s="5"/>
      <c r="EN239" s="5"/>
      <c r="EO239" s="145"/>
      <c r="EP239" s="397"/>
      <c r="EQ239" s="333"/>
    </row>
    <row r="240" spans="1:147" ht="15">
      <c r="A240" s="8" t="s">
        <v>33</v>
      </c>
      <c r="B240" s="8" t="s">
        <v>8</v>
      </c>
      <c r="C240" s="8">
        <v>1</v>
      </c>
      <c r="D240" s="199">
        <v>116</v>
      </c>
      <c r="E240" s="118" t="s">
        <v>183</v>
      </c>
      <c r="F240" s="118" t="s">
        <v>108</v>
      </c>
      <c r="G240" s="195" t="s">
        <v>355</v>
      </c>
      <c r="H240" s="309" t="s">
        <v>188</v>
      </c>
      <c r="I240" s="128"/>
      <c r="J240" s="5"/>
      <c r="K240" s="5"/>
      <c r="L240" s="5"/>
      <c r="M240" s="5"/>
      <c r="N240" s="5"/>
      <c r="O240" s="5"/>
      <c r="P240" s="5"/>
      <c r="Q240" s="5"/>
      <c r="R240" s="5"/>
      <c r="S240" s="5"/>
      <c r="T240" s="5"/>
      <c r="U240" s="5"/>
      <c r="V240" s="5"/>
      <c r="W240" s="5"/>
      <c r="X240" s="5"/>
      <c r="Y240" s="5"/>
      <c r="Z240" s="5"/>
      <c r="AA240" s="5"/>
      <c r="AB240" s="5"/>
      <c r="AC240" s="5"/>
      <c r="AD240" s="5"/>
      <c r="AE240" s="341"/>
      <c r="AF240" s="128"/>
      <c r="AG240" s="5"/>
      <c r="AH240" s="5"/>
      <c r="AI240" s="5"/>
      <c r="AJ240" s="5"/>
      <c r="AK240" s="5"/>
      <c r="AL240" s="5"/>
      <c r="AM240" s="5"/>
      <c r="AN240" s="5"/>
      <c r="AO240" s="5"/>
      <c r="AP240" s="5"/>
      <c r="AQ240" s="5"/>
      <c r="AR240" s="5"/>
      <c r="AS240" s="5"/>
      <c r="AT240" s="57"/>
      <c r="AU240" s="57"/>
      <c r="AV240" s="57"/>
      <c r="AW240" s="57"/>
      <c r="AX240" s="57"/>
      <c r="AY240" s="56"/>
      <c r="AZ240" s="161"/>
      <c r="BA240" s="128"/>
      <c r="BB240" s="333"/>
      <c r="BC240" s="128"/>
      <c r="BD240" s="5"/>
      <c r="BE240" s="5"/>
      <c r="BF240" s="5"/>
      <c r="BG240" s="5"/>
      <c r="BH240" s="5"/>
      <c r="BI240" s="5"/>
      <c r="BJ240" s="5"/>
      <c r="BK240" s="5"/>
      <c r="BL240" s="5"/>
      <c r="BM240" s="5"/>
      <c r="BN240" s="5"/>
      <c r="BO240" s="5"/>
      <c r="BP240" s="5"/>
      <c r="BQ240" s="5"/>
      <c r="BR240" s="5"/>
      <c r="BS240" s="5"/>
      <c r="BT240" s="5"/>
      <c r="BU240" s="5"/>
      <c r="BV240" s="5"/>
      <c r="BW240" s="5"/>
      <c r="BX240" s="5"/>
      <c r="BY240" s="341"/>
      <c r="BZ240" s="128"/>
      <c r="CA240" s="5"/>
      <c r="CB240" s="5"/>
      <c r="CC240" s="5"/>
      <c r="CD240" s="5"/>
      <c r="CE240" s="5"/>
      <c r="CF240" s="5"/>
      <c r="CG240" s="5"/>
      <c r="CH240" s="5"/>
      <c r="CI240" s="5"/>
      <c r="CJ240" s="5"/>
      <c r="CK240" s="5"/>
      <c r="CL240" s="5"/>
      <c r="CM240" s="5"/>
      <c r="CN240" s="5"/>
      <c r="CO240" s="5"/>
      <c r="CP240" s="5"/>
      <c r="CQ240" s="5"/>
      <c r="CR240" s="5"/>
      <c r="CS240" s="5"/>
      <c r="CT240" s="5"/>
      <c r="CU240" s="5"/>
      <c r="CV240" s="341"/>
      <c r="CW240" s="128"/>
      <c r="CX240" s="5"/>
      <c r="CY240" s="5"/>
      <c r="CZ240" s="5"/>
      <c r="DA240" s="5"/>
      <c r="DB240" s="5"/>
      <c r="DC240" s="5"/>
      <c r="DD240" s="5"/>
      <c r="DE240" s="5"/>
      <c r="DF240" s="5"/>
      <c r="DG240" s="5"/>
      <c r="DH240" s="5"/>
      <c r="DI240" s="5"/>
      <c r="DJ240" s="5"/>
      <c r="DK240" s="51" t="s">
        <v>359</v>
      </c>
      <c r="DL240" s="51">
        <v>695.3</v>
      </c>
      <c r="DM240" s="51">
        <v>696.5</v>
      </c>
      <c r="DN240" s="51">
        <f t="shared" si="84"/>
        <v>1.2000000000000455</v>
      </c>
      <c r="DO240" s="51">
        <v>100</v>
      </c>
      <c r="DP240" s="52">
        <f t="shared" si="85"/>
        <v>1.2000000000000455</v>
      </c>
      <c r="DQ240" s="139">
        <f>DP240*AUXILIAR!$B$67</f>
        <v>2400000.0000000908</v>
      </c>
      <c r="DR240" s="5"/>
      <c r="DS240" s="341"/>
      <c r="DT240" s="128"/>
      <c r="DU240" s="5"/>
      <c r="DV240" s="5"/>
      <c r="DW240" s="5"/>
      <c r="DX240" s="5"/>
      <c r="DY240" s="5"/>
      <c r="DZ240" s="5"/>
      <c r="EA240" s="5"/>
      <c r="EB240" s="5"/>
      <c r="EC240" s="5"/>
      <c r="ED240" s="5"/>
      <c r="EE240" s="5"/>
      <c r="EF240" s="5"/>
      <c r="EG240" s="5"/>
      <c r="EH240" s="5"/>
      <c r="EI240" s="5"/>
      <c r="EJ240" s="5"/>
      <c r="EK240" s="5"/>
      <c r="EL240" s="5"/>
      <c r="EM240" s="5"/>
      <c r="EN240" s="5"/>
      <c r="EO240" s="145"/>
      <c r="EP240" s="397"/>
      <c r="EQ240" s="333"/>
    </row>
    <row r="241" spans="1:147" ht="15">
      <c r="A241" s="8" t="s">
        <v>33</v>
      </c>
      <c r="B241" s="8" t="s">
        <v>8</v>
      </c>
      <c r="C241" s="8">
        <v>1</v>
      </c>
      <c r="D241" s="199">
        <v>116</v>
      </c>
      <c r="E241" s="118" t="s">
        <v>183</v>
      </c>
      <c r="F241" s="118" t="s">
        <v>108</v>
      </c>
      <c r="G241" s="195" t="s">
        <v>355</v>
      </c>
      <c r="H241" s="309" t="s">
        <v>188</v>
      </c>
      <c r="I241" s="128"/>
      <c r="J241" s="5"/>
      <c r="K241" s="5"/>
      <c r="L241" s="5"/>
      <c r="M241" s="5"/>
      <c r="N241" s="5"/>
      <c r="O241" s="5"/>
      <c r="P241" s="5"/>
      <c r="Q241" s="5"/>
      <c r="R241" s="5"/>
      <c r="S241" s="5"/>
      <c r="T241" s="5"/>
      <c r="U241" s="5"/>
      <c r="V241" s="5"/>
      <c r="W241" s="5"/>
      <c r="X241" s="5"/>
      <c r="Y241" s="5"/>
      <c r="Z241" s="5"/>
      <c r="AA241" s="5"/>
      <c r="AB241" s="5"/>
      <c r="AC241" s="5"/>
      <c r="AD241" s="5"/>
      <c r="AE241" s="341"/>
      <c r="AF241" s="128"/>
      <c r="AG241" s="5"/>
      <c r="AH241" s="5"/>
      <c r="AI241" s="5"/>
      <c r="AJ241" s="5"/>
      <c r="AK241" s="5"/>
      <c r="AL241" s="5"/>
      <c r="AM241" s="5"/>
      <c r="AN241" s="5"/>
      <c r="AO241" s="5"/>
      <c r="AP241" s="5"/>
      <c r="AQ241" s="5"/>
      <c r="AR241" s="5"/>
      <c r="AS241" s="5"/>
      <c r="AT241" s="57"/>
      <c r="AU241" s="57"/>
      <c r="AV241" s="57"/>
      <c r="AW241" s="57"/>
      <c r="AX241" s="57"/>
      <c r="AY241" s="56"/>
      <c r="AZ241" s="161"/>
      <c r="BA241" s="128"/>
      <c r="BB241" s="333"/>
      <c r="BC241" s="128"/>
      <c r="BD241" s="5"/>
      <c r="BE241" s="5"/>
      <c r="BF241" s="5"/>
      <c r="BG241" s="5"/>
      <c r="BH241" s="5"/>
      <c r="BI241" s="5"/>
      <c r="BJ241" s="5"/>
      <c r="BK241" s="5"/>
      <c r="BL241" s="5"/>
      <c r="BM241" s="5"/>
      <c r="BN241" s="5"/>
      <c r="BO241" s="5"/>
      <c r="BP241" s="5"/>
      <c r="BQ241" s="5"/>
      <c r="BR241" s="5"/>
      <c r="BS241" s="5"/>
      <c r="BT241" s="5"/>
      <c r="BU241" s="5"/>
      <c r="BV241" s="5"/>
      <c r="BW241" s="5"/>
      <c r="BX241" s="5"/>
      <c r="BY241" s="341"/>
      <c r="BZ241" s="128"/>
      <c r="CA241" s="5"/>
      <c r="CB241" s="5"/>
      <c r="CC241" s="5"/>
      <c r="CD241" s="5"/>
      <c r="CE241" s="5"/>
      <c r="CF241" s="5"/>
      <c r="CG241" s="5"/>
      <c r="CH241" s="5"/>
      <c r="CI241" s="5"/>
      <c r="CJ241" s="5"/>
      <c r="CK241" s="5"/>
      <c r="CL241" s="5"/>
      <c r="CM241" s="5"/>
      <c r="CN241" s="5"/>
      <c r="CO241" s="5"/>
      <c r="CP241" s="5"/>
      <c r="CQ241" s="5"/>
      <c r="CR241" s="5"/>
      <c r="CS241" s="5"/>
      <c r="CT241" s="5"/>
      <c r="CU241" s="5"/>
      <c r="CV241" s="341"/>
      <c r="CW241" s="128"/>
      <c r="CX241" s="5"/>
      <c r="CY241" s="5"/>
      <c r="CZ241" s="5"/>
      <c r="DA241" s="5"/>
      <c r="DB241" s="5"/>
      <c r="DC241" s="5"/>
      <c r="DD241" s="5"/>
      <c r="DE241" s="5"/>
      <c r="DF241" s="5"/>
      <c r="DG241" s="5"/>
      <c r="DH241" s="5"/>
      <c r="DI241" s="5"/>
      <c r="DJ241" s="5"/>
      <c r="DK241" s="51" t="s">
        <v>359</v>
      </c>
      <c r="DL241" s="51">
        <v>699.3</v>
      </c>
      <c r="DM241" s="51">
        <v>700.5</v>
      </c>
      <c r="DN241" s="51">
        <f t="shared" si="84"/>
        <v>1.2000000000000455</v>
      </c>
      <c r="DO241" s="51">
        <v>100</v>
      </c>
      <c r="DP241" s="52">
        <f t="shared" si="85"/>
        <v>1.2000000000000455</v>
      </c>
      <c r="DQ241" s="139">
        <f>DP241*AUXILIAR!$B$67</f>
        <v>2400000.0000000908</v>
      </c>
      <c r="DR241" s="5"/>
      <c r="DS241" s="341"/>
      <c r="DT241" s="128"/>
      <c r="DU241" s="5"/>
      <c r="DV241" s="5"/>
      <c r="DW241" s="5"/>
      <c r="DX241" s="5"/>
      <c r="DY241" s="5"/>
      <c r="DZ241" s="5"/>
      <c r="EA241" s="5"/>
      <c r="EB241" s="5"/>
      <c r="EC241" s="5"/>
      <c r="ED241" s="5"/>
      <c r="EE241" s="5"/>
      <c r="EF241" s="5"/>
      <c r="EG241" s="5"/>
      <c r="EH241" s="5"/>
      <c r="EI241" s="5"/>
      <c r="EJ241" s="5"/>
      <c r="EK241" s="5"/>
      <c r="EL241" s="5"/>
      <c r="EM241" s="5"/>
      <c r="EN241" s="5"/>
      <c r="EO241" s="145"/>
      <c r="EP241" s="397"/>
      <c r="EQ241" s="333"/>
    </row>
    <row r="242" spans="1:147" ht="15">
      <c r="A242" s="8" t="s">
        <v>33</v>
      </c>
      <c r="B242" s="8" t="s">
        <v>8</v>
      </c>
      <c r="C242" s="8">
        <v>1</v>
      </c>
      <c r="D242" s="199">
        <v>116</v>
      </c>
      <c r="E242" s="118" t="s">
        <v>183</v>
      </c>
      <c r="F242" s="118" t="s">
        <v>108</v>
      </c>
      <c r="G242" s="195" t="s">
        <v>355</v>
      </c>
      <c r="H242" s="309" t="s">
        <v>188</v>
      </c>
      <c r="I242" s="128"/>
      <c r="J242" s="5"/>
      <c r="K242" s="5"/>
      <c r="L242" s="5"/>
      <c r="M242" s="5"/>
      <c r="N242" s="5"/>
      <c r="O242" s="5"/>
      <c r="P242" s="5"/>
      <c r="Q242" s="5"/>
      <c r="R242" s="5"/>
      <c r="S242" s="5"/>
      <c r="T242" s="5"/>
      <c r="U242" s="5"/>
      <c r="V242" s="5"/>
      <c r="W242" s="5"/>
      <c r="X242" s="5"/>
      <c r="Y242" s="5"/>
      <c r="Z242" s="5"/>
      <c r="AA242" s="5"/>
      <c r="AB242" s="5"/>
      <c r="AC242" s="5"/>
      <c r="AD242" s="5"/>
      <c r="AE242" s="341"/>
      <c r="AF242" s="128"/>
      <c r="AG242" s="5"/>
      <c r="AH242" s="5"/>
      <c r="AI242" s="5"/>
      <c r="AJ242" s="5"/>
      <c r="AK242" s="5"/>
      <c r="AL242" s="5"/>
      <c r="AM242" s="5"/>
      <c r="AN242" s="5"/>
      <c r="AO242" s="5"/>
      <c r="AP242" s="5"/>
      <c r="AQ242" s="5"/>
      <c r="AR242" s="5"/>
      <c r="AS242" s="5"/>
      <c r="AT242" s="57"/>
      <c r="AU242" s="57"/>
      <c r="AV242" s="57"/>
      <c r="AW242" s="57"/>
      <c r="AX242" s="57"/>
      <c r="AY242" s="56"/>
      <c r="AZ242" s="161"/>
      <c r="BA242" s="128"/>
      <c r="BB242" s="333"/>
      <c r="BC242" s="128"/>
      <c r="BD242" s="5"/>
      <c r="BE242" s="5"/>
      <c r="BF242" s="5"/>
      <c r="BG242" s="5"/>
      <c r="BH242" s="5"/>
      <c r="BI242" s="5"/>
      <c r="BJ242" s="5"/>
      <c r="BK242" s="5"/>
      <c r="BL242" s="5"/>
      <c r="BM242" s="5"/>
      <c r="BN242" s="5"/>
      <c r="BO242" s="5"/>
      <c r="BP242" s="5"/>
      <c r="BQ242" s="5"/>
      <c r="BR242" s="5"/>
      <c r="BS242" s="5"/>
      <c r="BT242" s="5"/>
      <c r="BU242" s="5"/>
      <c r="BV242" s="5"/>
      <c r="BW242" s="5"/>
      <c r="BX242" s="5"/>
      <c r="BY242" s="341"/>
      <c r="BZ242" s="128"/>
      <c r="CA242" s="5"/>
      <c r="CB242" s="5"/>
      <c r="CC242" s="5"/>
      <c r="CD242" s="5"/>
      <c r="CE242" s="5"/>
      <c r="CF242" s="5"/>
      <c r="CG242" s="5"/>
      <c r="CH242" s="5"/>
      <c r="CI242" s="5"/>
      <c r="CJ242" s="5"/>
      <c r="CK242" s="5"/>
      <c r="CL242" s="5"/>
      <c r="CM242" s="5"/>
      <c r="CN242" s="5"/>
      <c r="CO242" s="5"/>
      <c r="CP242" s="5"/>
      <c r="CQ242" s="5"/>
      <c r="CR242" s="5"/>
      <c r="CS242" s="5"/>
      <c r="CT242" s="5"/>
      <c r="CU242" s="5"/>
      <c r="CV242" s="341"/>
      <c r="CW242" s="128"/>
      <c r="CX242" s="5"/>
      <c r="CY242" s="5"/>
      <c r="CZ242" s="5"/>
      <c r="DA242" s="5"/>
      <c r="DB242" s="5"/>
      <c r="DC242" s="5"/>
      <c r="DD242" s="5"/>
      <c r="DE242" s="5"/>
      <c r="DF242" s="5"/>
      <c r="DG242" s="5"/>
      <c r="DH242" s="5"/>
      <c r="DI242" s="5"/>
      <c r="DJ242" s="5"/>
      <c r="DK242" s="51" t="s">
        <v>358</v>
      </c>
      <c r="DL242" s="51">
        <v>775.3</v>
      </c>
      <c r="DM242" s="51">
        <v>773.3</v>
      </c>
      <c r="DN242" s="51">
        <f>-(DM242-DL242)</f>
        <v>2</v>
      </c>
      <c r="DO242" s="51">
        <v>100</v>
      </c>
      <c r="DP242" s="52">
        <f t="shared" si="85"/>
        <v>2</v>
      </c>
      <c r="DQ242" s="139">
        <f>DP242*AUXILIAR!$B$67</f>
        <v>4000000</v>
      </c>
      <c r="DR242" s="5"/>
      <c r="DS242" s="341"/>
      <c r="DT242" s="128"/>
      <c r="DU242" s="5"/>
      <c r="DV242" s="5"/>
      <c r="DW242" s="5"/>
      <c r="DX242" s="5"/>
      <c r="DY242" s="5"/>
      <c r="DZ242" s="5"/>
      <c r="EA242" s="5"/>
      <c r="EB242" s="5"/>
      <c r="EC242" s="5"/>
      <c r="ED242" s="5"/>
      <c r="EE242" s="5"/>
      <c r="EF242" s="5"/>
      <c r="EG242" s="5"/>
      <c r="EH242" s="5"/>
      <c r="EI242" s="5"/>
      <c r="EJ242" s="5"/>
      <c r="EK242" s="5"/>
      <c r="EL242" s="5"/>
      <c r="EM242" s="5"/>
      <c r="EN242" s="5"/>
      <c r="EO242" s="145"/>
      <c r="EP242" s="397"/>
      <c r="EQ242" s="333"/>
    </row>
    <row r="243" spans="1:147" ht="15">
      <c r="A243" s="8" t="s">
        <v>33</v>
      </c>
      <c r="B243" s="8" t="s">
        <v>8</v>
      </c>
      <c r="C243" s="8">
        <v>1</v>
      </c>
      <c r="D243" s="199">
        <v>116</v>
      </c>
      <c r="E243" s="118" t="s">
        <v>183</v>
      </c>
      <c r="F243" s="118" t="s">
        <v>108</v>
      </c>
      <c r="G243" s="195" t="s">
        <v>355</v>
      </c>
      <c r="H243" s="309" t="s">
        <v>188</v>
      </c>
      <c r="I243" s="128"/>
      <c r="J243" s="5"/>
      <c r="K243" s="5"/>
      <c r="L243" s="5"/>
      <c r="M243" s="5"/>
      <c r="N243" s="5"/>
      <c r="O243" s="5"/>
      <c r="P243" s="5"/>
      <c r="Q243" s="5"/>
      <c r="R243" s="5"/>
      <c r="S243" s="5"/>
      <c r="T243" s="5"/>
      <c r="U243" s="5"/>
      <c r="V243" s="5"/>
      <c r="W243" s="5"/>
      <c r="X243" s="5"/>
      <c r="Y243" s="5"/>
      <c r="Z243" s="5"/>
      <c r="AA243" s="5"/>
      <c r="AB243" s="5"/>
      <c r="AC243" s="5"/>
      <c r="AD243" s="5"/>
      <c r="AE243" s="341"/>
      <c r="AF243" s="128"/>
      <c r="AG243" s="5"/>
      <c r="AH243" s="5"/>
      <c r="AI243" s="5"/>
      <c r="AJ243" s="5"/>
      <c r="AK243" s="5"/>
      <c r="AL243" s="5"/>
      <c r="AM243" s="5"/>
      <c r="AN243" s="5"/>
      <c r="AO243" s="5"/>
      <c r="AP243" s="5"/>
      <c r="AQ243" s="5"/>
      <c r="AR243" s="5"/>
      <c r="AS243" s="5"/>
      <c r="AT243" s="57"/>
      <c r="AU243" s="57"/>
      <c r="AV243" s="57"/>
      <c r="AW243" s="57"/>
      <c r="AX243" s="57"/>
      <c r="AY243" s="56"/>
      <c r="AZ243" s="161"/>
      <c r="BA243" s="128"/>
      <c r="BB243" s="333"/>
      <c r="BC243" s="128"/>
      <c r="BD243" s="5"/>
      <c r="BE243" s="5"/>
      <c r="BF243" s="5"/>
      <c r="BG243" s="5"/>
      <c r="BH243" s="5"/>
      <c r="BI243" s="5"/>
      <c r="BJ243" s="5"/>
      <c r="BK243" s="5"/>
      <c r="BL243" s="5"/>
      <c r="BM243" s="5"/>
      <c r="BN243" s="5"/>
      <c r="BO243" s="5"/>
      <c r="BP243" s="5"/>
      <c r="BQ243" s="5"/>
      <c r="BR243" s="5"/>
      <c r="BS243" s="5"/>
      <c r="BT243" s="5"/>
      <c r="BU243" s="5"/>
      <c r="BV243" s="5"/>
      <c r="BW243" s="5"/>
      <c r="BX243" s="5"/>
      <c r="BY243" s="341"/>
      <c r="BZ243" s="128"/>
      <c r="CA243" s="5"/>
      <c r="CB243" s="5"/>
      <c r="CC243" s="5"/>
      <c r="CD243" s="5"/>
      <c r="CE243" s="5"/>
      <c r="CF243" s="5"/>
      <c r="CG243" s="5"/>
      <c r="CH243" s="5"/>
      <c r="CI243" s="5"/>
      <c r="CJ243" s="5"/>
      <c r="CK243" s="5"/>
      <c r="CL243" s="5"/>
      <c r="CM243" s="5"/>
      <c r="CN243" s="5"/>
      <c r="CO243" s="5"/>
      <c r="CP243" s="5"/>
      <c r="CQ243" s="5"/>
      <c r="CR243" s="5"/>
      <c r="CS243" s="5"/>
      <c r="CT243" s="5"/>
      <c r="CU243" s="5"/>
      <c r="CV243" s="341"/>
      <c r="CW243" s="128"/>
      <c r="CX243" s="5"/>
      <c r="CY243" s="5"/>
      <c r="CZ243" s="5"/>
      <c r="DA243" s="5"/>
      <c r="DB243" s="5"/>
      <c r="DC243" s="5"/>
      <c r="DD243" s="5"/>
      <c r="DE243" s="5"/>
      <c r="DF243" s="5"/>
      <c r="DG243" s="5"/>
      <c r="DH243" s="5"/>
      <c r="DI243" s="5"/>
      <c r="DJ243" s="5"/>
      <c r="DK243" s="51" t="s">
        <v>359</v>
      </c>
      <c r="DL243" s="51">
        <v>777.3</v>
      </c>
      <c r="DM243" s="51">
        <v>778.5</v>
      </c>
      <c r="DN243" s="51">
        <f t="shared" si="84"/>
        <v>1.2000000000000455</v>
      </c>
      <c r="DO243" s="51">
        <v>100</v>
      </c>
      <c r="DP243" s="52">
        <f t="shared" si="85"/>
        <v>1.2000000000000455</v>
      </c>
      <c r="DQ243" s="139">
        <f>DP243*AUXILIAR!$B$67</f>
        <v>2400000.0000000908</v>
      </c>
      <c r="DR243" s="5"/>
      <c r="DS243" s="341"/>
      <c r="DT243" s="128"/>
      <c r="DU243" s="5"/>
      <c r="DV243" s="5"/>
      <c r="DW243" s="5"/>
      <c r="DX243" s="5"/>
      <c r="DY243" s="5"/>
      <c r="DZ243" s="5"/>
      <c r="EA243" s="5"/>
      <c r="EB243" s="5"/>
      <c r="EC243" s="5"/>
      <c r="ED243" s="5"/>
      <c r="EE243" s="5"/>
      <c r="EF243" s="5"/>
      <c r="EG243" s="5"/>
      <c r="EH243" s="5"/>
      <c r="EI243" s="5"/>
      <c r="EJ243" s="5"/>
      <c r="EK243" s="5"/>
      <c r="EL243" s="5"/>
      <c r="EM243" s="5"/>
      <c r="EN243" s="5"/>
      <c r="EO243" s="145"/>
      <c r="EP243" s="397"/>
      <c r="EQ243" s="333"/>
    </row>
    <row r="244" spans="1:147" ht="15">
      <c r="A244" s="8" t="s">
        <v>33</v>
      </c>
      <c r="B244" s="8" t="s">
        <v>8</v>
      </c>
      <c r="C244" s="8">
        <v>1</v>
      </c>
      <c r="D244" s="199">
        <v>116</v>
      </c>
      <c r="E244" s="118" t="s">
        <v>183</v>
      </c>
      <c r="F244" s="118" t="s">
        <v>108</v>
      </c>
      <c r="G244" s="195" t="s">
        <v>355</v>
      </c>
      <c r="H244" s="309" t="s">
        <v>188</v>
      </c>
      <c r="I244" s="128"/>
      <c r="J244" s="5"/>
      <c r="K244" s="5"/>
      <c r="L244" s="5"/>
      <c r="M244" s="5"/>
      <c r="N244" s="5"/>
      <c r="O244" s="5"/>
      <c r="P244" s="5"/>
      <c r="Q244" s="5"/>
      <c r="R244" s="5"/>
      <c r="S244" s="5"/>
      <c r="T244" s="5"/>
      <c r="U244" s="5"/>
      <c r="V244" s="5"/>
      <c r="W244" s="5"/>
      <c r="X244" s="5"/>
      <c r="Y244" s="5"/>
      <c r="Z244" s="5"/>
      <c r="AA244" s="5"/>
      <c r="AB244" s="5"/>
      <c r="AC244" s="5"/>
      <c r="AD244" s="5"/>
      <c r="AE244" s="341"/>
      <c r="AF244" s="128"/>
      <c r="AG244" s="5"/>
      <c r="AH244" s="5"/>
      <c r="AI244" s="5"/>
      <c r="AJ244" s="5"/>
      <c r="AK244" s="5"/>
      <c r="AL244" s="5"/>
      <c r="AM244" s="5"/>
      <c r="AN244" s="5"/>
      <c r="AO244" s="5"/>
      <c r="AP244" s="5"/>
      <c r="AQ244" s="5"/>
      <c r="AR244" s="5"/>
      <c r="AS244" s="5"/>
      <c r="AT244" s="57"/>
      <c r="AU244" s="57"/>
      <c r="AV244" s="57"/>
      <c r="AW244" s="57"/>
      <c r="AX244" s="57"/>
      <c r="AY244" s="56"/>
      <c r="AZ244" s="161"/>
      <c r="BA244" s="128"/>
      <c r="BB244" s="333"/>
      <c r="BC244" s="128"/>
      <c r="BD244" s="5"/>
      <c r="BE244" s="5"/>
      <c r="BF244" s="5"/>
      <c r="BG244" s="5"/>
      <c r="BH244" s="5"/>
      <c r="BI244" s="5"/>
      <c r="BJ244" s="5"/>
      <c r="BK244" s="5"/>
      <c r="BL244" s="5"/>
      <c r="BM244" s="5"/>
      <c r="BN244" s="5"/>
      <c r="BO244" s="5"/>
      <c r="BP244" s="5"/>
      <c r="BQ244" s="5"/>
      <c r="BR244" s="5"/>
      <c r="BS244" s="5"/>
      <c r="BT244" s="5"/>
      <c r="BU244" s="5"/>
      <c r="BV244" s="5"/>
      <c r="BW244" s="5"/>
      <c r="BX244" s="5"/>
      <c r="BY244" s="341"/>
      <c r="BZ244" s="128"/>
      <c r="CA244" s="5"/>
      <c r="CB244" s="5"/>
      <c r="CC244" s="5"/>
      <c r="CD244" s="5"/>
      <c r="CE244" s="5"/>
      <c r="CF244" s="5"/>
      <c r="CG244" s="5"/>
      <c r="CH244" s="5"/>
      <c r="CI244" s="5"/>
      <c r="CJ244" s="5"/>
      <c r="CK244" s="5"/>
      <c r="CL244" s="5"/>
      <c r="CM244" s="5"/>
      <c r="CN244" s="5"/>
      <c r="CO244" s="5"/>
      <c r="CP244" s="5"/>
      <c r="CQ244" s="5"/>
      <c r="CR244" s="5"/>
      <c r="CS244" s="5"/>
      <c r="CT244" s="5"/>
      <c r="CU244" s="5"/>
      <c r="CV244" s="341"/>
      <c r="CW244" s="128"/>
      <c r="CX244" s="5"/>
      <c r="CY244" s="5"/>
      <c r="CZ244" s="5"/>
      <c r="DA244" s="5"/>
      <c r="DB244" s="5"/>
      <c r="DC244" s="5"/>
      <c r="DD244" s="5"/>
      <c r="DE244" s="5"/>
      <c r="DF244" s="5"/>
      <c r="DG244" s="5"/>
      <c r="DH244" s="5"/>
      <c r="DI244" s="5"/>
      <c r="DJ244" s="5"/>
      <c r="DK244" s="51" t="s">
        <v>358</v>
      </c>
      <c r="DL244" s="51">
        <v>777.4</v>
      </c>
      <c r="DM244" s="51">
        <v>776.2</v>
      </c>
      <c r="DN244" s="51">
        <f t="shared" ref="DN244:DN245" si="86">-(DM244-DL244)</f>
        <v>1.1999999999999318</v>
      </c>
      <c r="DO244" s="51">
        <v>100</v>
      </c>
      <c r="DP244" s="52">
        <f t="shared" si="85"/>
        <v>1.1999999999999318</v>
      </c>
      <c r="DQ244" s="139">
        <f>DP244*AUXILIAR!$B$67</f>
        <v>2399999.9999998636</v>
      </c>
      <c r="DR244" s="5"/>
      <c r="DS244" s="341"/>
      <c r="DT244" s="128"/>
      <c r="DU244" s="5"/>
      <c r="DV244" s="5"/>
      <c r="DW244" s="5"/>
      <c r="DX244" s="5"/>
      <c r="DY244" s="5"/>
      <c r="DZ244" s="5"/>
      <c r="EA244" s="5"/>
      <c r="EB244" s="5"/>
      <c r="EC244" s="5"/>
      <c r="ED244" s="5"/>
      <c r="EE244" s="5"/>
      <c r="EF244" s="5"/>
      <c r="EG244" s="5"/>
      <c r="EH244" s="5"/>
      <c r="EI244" s="5"/>
      <c r="EJ244" s="5"/>
      <c r="EK244" s="5"/>
      <c r="EL244" s="5"/>
      <c r="EM244" s="5"/>
      <c r="EN244" s="5"/>
      <c r="EO244" s="145"/>
      <c r="EP244" s="397"/>
      <c r="EQ244" s="333"/>
    </row>
    <row r="245" spans="1:147" ht="15">
      <c r="A245" s="8" t="s">
        <v>33</v>
      </c>
      <c r="B245" s="8" t="s">
        <v>8</v>
      </c>
      <c r="C245" s="8">
        <v>1</v>
      </c>
      <c r="D245" s="199">
        <v>116</v>
      </c>
      <c r="E245" s="118" t="s">
        <v>183</v>
      </c>
      <c r="F245" s="118" t="s">
        <v>108</v>
      </c>
      <c r="G245" s="195" t="s">
        <v>355</v>
      </c>
      <c r="H245" s="309" t="s">
        <v>188</v>
      </c>
      <c r="I245" s="128"/>
      <c r="J245" s="5"/>
      <c r="K245" s="5"/>
      <c r="L245" s="5"/>
      <c r="M245" s="5"/>
      <c r="N245" s="5"/>
      <c r="O245" s="5"/>
      <c r="P245" s="5"/>
      <c r="Q245" s="5"/>
      <c r="R245" s="5"/>
      <c r="S245" s="5"/>
      <c r="T245" s="5"/>
      <c r="U245" s="5"/>
      <c r="V245" s="5"/>
      <c r="W245" s="5"/>
      <c r="X245" s="5"/>
      <c r="Y245" s="5"/>
      <c r="Z245" s="5"/>
      <c r="AA245" s="5"/>
      <c r="AB245" s="5"/>
      <c r="AC245" s="5"/>
      <c r="AD245" s="5"/>
      <c r="AE245" s="341"/>
      <c r="AF245" s="128"/>
      <c r="AG245" s="5"/>
      <c r="AH245" s="5"/>
      <c r="AI245" s="5"/>
      <c r="AJ245" s="5"/>
      <c r="AK245" s="5"/>
      <c r="AL245" s="5"/>
      <c r="AM245" s="5"/>
      <c r="AN245" s="5"/>
      <c r="AO245" s="5"/>
      <c r="AP245" s="5"/>
      <c r="AQ245" s="5"/>
      <c r="AR245" s="5"/>
      <c r="AS245" s="5"/>
      <c r="AT245" s="57"/>
      <c r="AU245" s="57"/>
      <c r="AV245" s="57"/>
      <c r="AW245" s="57"/>
      <c r="AX245" s="57"/>
      <c r="AY245" s="56"/>
      <c r="AZ245" s="161"/>
      <c r="BA245" s="128"/>
      <c r="BB245" s="333"/>
      <c r="BC245" s="128"/>
      <c r="BD245" s="5"/>
      <c r="BE245" s="5"/>
      <c r="BF245" s="5"/>
      <c r="BG245" s="5"/>
      <c r="BH245" s="5"/>
      <c r="BI245" s="5"/>
      <c r="BJ245" s="5"/>
      <c r="BK245" s="5"/>
      <c r="BL245" s="5"/>
      <c r="BM245" s="5"/>
      <c r="BN245" s="5"/>
      <c r="BO245" s="5"/>
      <c r="BP245" s="5"/>
      <c r="BQ245" s="5"/>
      <c r="BR245" s="5"/>
      <c r="BS245" s="5"/>
      <c r="BT245" s="5"/>
      <c r="BU245" s="5"/>
      <c r="BV245" s="5"/>
      <c r="BW245" s="5"/>
      <c r="BX245" s="5"/>
      <c r="BY245" s="341"/>
      <c r="BZ245" s="128"/>
      <c r="CA245" s="5"/>
      <c r="CB245" s="5"/>
      <c r="CC245" s="5"/>
      <c r="CD245" s="5"/>
      <c r="CE245" s="5"/>
      <c r="CF245" s="5"/>
      <c r="CG245" s="5"/>
      <c r="CH245" s="5"/>
      <c r="CI245" s="5"/>
      <c r="CJ245" s="5"/>
      <c r="CK245" s="5"/>
      <c r="CL245" s="5"/>
      <c r="CM245" s="5"/>
      <c r="CN245" s="5"/>
      <c r="CO245" s="5"/>
      <c r="CP245" s="5"/>
      <c r="CQ245" s="5"/>
      <c r="CR245" s="5"/>
      <c r="CS245" s="5"/>
      <c r="CT245" s="5"/>
      <c r="CU245" s="5"/>
      <c r="CV245" s="341"/>
      <c r="CW245" s="128"/>
      <c r="CX245" s="5"/>
      <c r="CY245" s="5"/>
      <c r="CZ245" s="5"/>
      <c r="DA245" s="5"/>
      <c r="DB245" s="5"/>
      <c r="DC245" s="5"/>
      <c r="DD245" s="5"/>
      <c r="DE245" s="5"/>
      <c r="DF245" s="5"/>
      <c r="DG245" s="5"/>
      <c r="DH245" s="5"/>
      <c r="DI245" s="5"/>
      <c r="DJ245" s="5"/>
      <c r="DK245" s="51" t="s">
        <v>358</v>
      </c>
      <c r="DL245" s="51">
        <v>779.4</v>
      </c>
      <c r="DM245" s="51">
        <v>778.19</v>
      </c>
      <c r="DN245" s="51">
        <f t="shared" si="86"/>
        <v>1.2099999999999227</v>
      </c>
      <c r="DO245" s="51">
        <v>100</v>
      </c>
      <c r="DP245" s="52">
        <f t="shared" si="85"/>
        <v>1.2099999999999227</v>
      </c>
      <c r="DQ245" s="139">
        <f>DP245*AUXILIAR!$B$67</f>
        <v>2419999.9999998454</v>
      </c>
      <c r="DR245" s="5"/>
      <c r="DS245" s="341"/>
      <c r="DT245" s="128"/>
      <c r="DU245" s="5"/>
      <c r="DV245" s="5"/>
      <c r="DW245" s="5"/>
      <c r="DX245" s="5"/>
      <c r="DY245" s="5"/>
      <c r="DZ245" s="5"/>
      <c r="EA245" s="5"/>
      <c r="EB245" s="5"/>
      <c r="EC245" s="5"/>
      <c r="ED245" s="5"/>
      <c r="EE245" s="5"/>
      <c r="EF245" s="5"/>
      <c r="EG245" s="5"/>
      <c r="EH245" s="5"/>
      <c r="EI245" s="5"/>
      <c r="EJ245" s="5"/>
      <c r="EK245" s="5"/>
      <c r="EL245" s="5"/>
      <c r="EM245" s="5"/>
      <c r="EN245" s="5"/>
      <c r="EO245" s="145"/>
      <c r="EP245" s="397"/>
      <c r="EQ245" s="333"/>
    </row>
    <row r="246" spans="1:147" ht="15">
      <c r="A246" s="8" t="s">
        <v>33</v>
      </c>
      <c r="B246" s="8" t="s">
        <v>8</v>
      </c>
      <c r="C246" s="8">
        <v>1</v>
      </c>
      <c r="D246" s="199">
        <v>116</v>
      </c>
      <c r="E246" s="118" t="s">
        <v>183</v>
      </c>
      <c r="F246" s="118" t="s">
        <v>108</v>
      </c>
      <c r="G246" s="195" t="s">
        <v>355</v>
      </c>
      <c r="H246" s="309" t="s">
        <v>188</v>
      </c>
      <c r="I246" s="128"/>
      <c r="J246" s="5"/>
      <c r="K246" s="5"/>
      <c r="L246" s="5"/>
      <c r="M246" s="5"/>
      <c r="N246" s="5"/>
      <c r="O246" s="5"/>
      <c r="P246" s="5"/>
      <c r="Q246" s="5"/>
      <c r="R246" s="5"/>
      <c r="S246" s="5"/>
      <c r="T246" s="5"/>
      <c r="U246" s="5"/>
      <c r="V246" s="5"/>
      <c r="W246" s="5"/>
      <c r="X246" s="5"/>
      <c r="Y246" s="5"/>
      <c r="Z246" s="5"/>
      <c r="AA246" s="5"/>
      <c r="AB246" s="5"/>
      <c r="AC246" s="5"/>
      <c r="AD246" s="5"/>
      <c r="AE246" s="341"/>
      <c r="AF246" s="128"/>
      <c r="AG246" s="5"/>
      <c r="AH246" s="5"/>
      <c r="AI246" s="5"/>
      <c r="AJ246" s="5"/>
      <c r="AK246" s="5"/>
      <c r="AL246" s="5"/>
      <c r="AM246" s="5"/>
      <c r="AN246" s="5"/>
      <c r="AO246" s="5"/>
      <c r="AP246" s="5"/>
      <c r="AQ246" s="5"/>
      <c r="AR246" s="5"/>
      <c r="AS246" s="5"/>
      <c r="AT246" s="57"/>
      <c r="AU246" s="57"/>
      <c r="AV246" s="57"/>
      <c r="AW246" s="57"/>
      <c r="AX246" s="57"/>
      <c r="AY246" s="56"/>
      <c r="AZ246" s="161"/>
      <c r="BA246" s="128"/>
      <c r="BB246" s="333"/>
      <c r="BC246" s="128"/>
      <c r="BD246" s="5"/>
      <c r="BE246" s="5"/>
      <c r="BF246" s="5"/>
      <c r="BG246" s="5"/>
      <c r="BH246" s="5"/>
      <c r="BI246" s="5"/>
      <c r="BJ246" s="5"/>
      <c r="BK246" s="5"/>
      <c r="BL246" s="5"/>
      <c r="BM246" s="5"/>
      <c r="BN246" s="5"/>
      <c r="BO246" s="5"/>
      <c r="BP246" s="5"/>
      <c r="BQ246" s="5"/>
      <c r="BR246" s="5"/>
      <c r="BS246" s="5"/>
      <c r="BT246" s="5"/>
      <c r="BU246" s="5"/>
      <c r="BV246" s="5"/>
      <c r="BW246" s="5"/>
      <c r="BX246" s="5"/>
      <c r="BY246" s="341"/>
      <c r="BZ246" s="128"/>
      <c r="CA246" s="5"/>
      <c r="CB246" s="5"/>
      <c r="CC246" s="5"/>
      <c r="CD246" s="5"/>
      <c r="CE246" s="5"/>
      <c r="CF246" s="5"/>
      <c r="CG246" s="5"/>
      <c r="CH246" s="5"/>
      <c r="CI246" s="5"/>
      <c r="CJ246" s="5"/>
      <c r="CK246" s="5"/>
      <c r="CL246" s="5"/>
      <c r="CM246" s="5"/>
      <c r="CN246" s="5"/>
      <c r="CO246" s="5"/>
      <c r="CP246" s="5"/>
      <c r="CQ246" s="5"/>
      <c r="CR246" s="5"/>
      <c r="CS246" s="5"/>
      <c r="CT246" s="5"/>
      <c r="CU246" s="5"/>
      <c r="CV246" s="341"/>
      <c r="CW246" s="128"/>
      <c r="CX246" s="5"/>
      <c r="CY246" s="5"/>
      <c r="CZ246" s="5"/>
      <c r="DA246" s="5"/>
      <c r="DB246" s="5"/>
      <c r="DC246" s="5"/>
      <c r="DD246" s="5"/>
      <c r="DE246" s="5"/>
      <c r="DF246" s="5"/>
      <c r="DG246" s="5"/>
      <c r="DH246" s="5"/>
      <c r="DI246" s="5"/>
      <c r="DJ246" s="5"/>
      <c r="DK246" s="51" t="s">
        <v>359</v>
      </c>
      <c r="DL246" s="51">
        <v>781.28499999999997</v>
      </c>
      <c r="DM246" s="51">
        <v>782.5</v>
      </c>
      <c r="DN246" s="51">
        <f t="shared" si="84"/>
        <v>1.2150000000000318</v>
      </c>
      <c r="DO246" s="51">
        <v>100</v>
      </c>
      <c r="DP246" s="52">
        <f t="shared" si="85"/>
        <v>1.2150000000000318</v>
      </c>
      <c r="DQ246" s="139">
        <f>DP246*AUXILIAR!$B$67</f>
        <v>2430000.0000000638</v>
      </c>
      <c r="DR246" s="5"/>
      <c r="DS246" s="341"/>
      <c r="DT246" s="128"/>
      <c r="DU246" s="5"/>
      <c r="DV246" s="5"/>
      <c r="DW246" s="5"/>
      <c r="DX246" s="5"/>
      <c r="DY246" s="5"/>
      <c r="DZ246" s="5"/>
      <c r="EA246" s="5"/>
      <c r="EB246" s="5"/>
      <c r="EC246" s="5"/>
      <c r="ED246" s="5"/>
      <c r="EE246" s="5"/>
      <c r="EF246" s="5"/>
      <c r="EG246" s="5"/>
      <c r="EH246" s="5"/>
      <c r="EI246" s="5"/>
      <c r="EJ246" s="5"/>
      <c r="EK246" s="5"/>
      <c r="EL246" s="5"/>
      <c r="EM246" s="5"/>
      <c r="EN246" s="5"/>
      <c r="EO246" s="145"/>
      <c r="EP246" s="397"/>
      <c r="EQ246" s="333"/>
    </row>
    <row r="247" spans="1:147" ht="15">
      <c r="A247" s="8" t="s">
        <v>33</v>
      </c>
      <c r="B247" s="8" t="s">
        <v>8</v>
      </c>
      <c r="C247" s="8">
        <v>1</v>
      </c>
      <c r="D247" s="199">
        <v>116</v>
      </c>
      <c r="E247" s="118" t="s">
        <v>183</v>
      </c>
      <c r="F247" s="118" t="s">
        <v>108</v>
      </c>
      <c r="G247" s="195" t="s">
        <v>355</v>
      </c>
      <c r="H247" s="309" t="s">
        <v>188</v>
      </c>
      <c r="I247" s="128"/>
      <c r="J247" s="5"/>
      <c r="K247" s="5"/>
      <c r="L247" s="5"/>
      <c r="M247" s="5"/>
      <c r="N247" s="5"/>
      <c r="O247" s="5"/>
      <c r="P247" s="5"/>
      <c r="Q247" s="5"/>
      <c r="R247" s="5"/>
      <c r="S247" s="5"/>
      <c r="T247" s="5"/>
      <c r="U247" s="5"/>
      <c r="V247" s="5"/>
      <c r="W247" s="5"/>
      <c r="X247" s="5"/>
      <c r="Y247" s="5"/>
      <c r="Z247" s="5"/>
      <c r="AA247" s="5"/>
      <c r="AB247" s="5"/>
      <c r="AC247" s="5"/>
      <c r="AD247" s="5"/>
      <c r="AE247" s="341"/>
      <c r="AF247" s="128"/>
      <c r="AG247" s="5"/>
      <c r="AH247" s="5"/>
      <c r="AI247" s="5"/>
      <c r="AJ247" s="5"/>
      <c r="AK247" s="5"/>
      <c r="AL247" s="5"/>
      <c r="AM247" s="5"/>
      <c r="AN247" s="5"/>
      <c r="AO247" s="5"/>
      <c r="AP247" s="5"/>
      <c r="AQ247" s="5"/>
      <c r="AR247" s="5"/>
      <c r="AS247" s="5"/>
      <c r="AT247" s="57"/>
      <c r="AU247" s="57"/>
      <c r="AV247" s="57"/>
      <c r="AW247" s="57"/>
      <c r="AX247" s="57"/>
      <c r="AY247" s="56"/>
      <c r="AZ247" s="161"/>
      <c r="BA247" s="128"/>
      <c r="BB247" s="333"/>
      <c r="BC247" s="128"/>
      <c r="BD247" s="5"/>
      <c r="BE247" s="5"/>
      <c r="BF247" s="5"/>
      <c r="BG247" s="5"/>
      <c r="BH247" s="5"/>
      <c r="BI247" s="5"/>
      <c r="BJ247" s="5"/>
      <c r="BK247" s="5"/>
      <c r="BL247" s="5"/>
      <c r="BM247" s="5"/>
      <c r="BN247" s="5"/>
      <c r="BO247" s="5"/>
      <c r="BP247" s="5"/>
      <c r="BQ247" s="5"/>
      <c r="BR247" s="5"/>
      <c r="BS247" s="5"/>
      <c r="BT247" s="5"/>
      <c r="BU247" s="5"/>
      <c r="BV247" s="5"/>
      <c r="BW247" s="5"/>
      <c r="BX247" s="5"/>
      <c r="BY247" s="341"/>
      <c r="BZ247" s="128"/>
      <c r="CA247" s="5"/>
      <c r="CB247" s="5"/>
      <c r="CC247" s="5"/>
      <c r="CD247" s="5"/>
      <c r="CE247" s="5"/>
      <c r="CF247" s="5"/>
      <c r="CG247" s="5"/>
      <c r="CH247" s="5"/>
      <c r="CI247" s="5"/>
      <c r="CJ247" s="5"/>
      <c r="CK247" s="5"/>
      <c r="CL247" s="5"/>
      <c r="CM247" s="5"/>
      <c r="CN247" s="5"/>
      <c r="CO247" s="5"/>
      <c r="CP247" s="5"/>
      <c r="CQ247" s="5"/>
      <c r="CR247" s="5"/>
      <c r="CS247" s="5"/>
      <c r="CT247" s="5"/>
      <c r="CU247" s="5"/>
      <c r="CV247" s="341"/>
      <c r="CW247" s="128"/>
      <c r="CX247" s="5"/>
      <c r="CY247" s="5"/>
      <c r="CZ247" s="5"/>
      <c r="DA247" s="5"/>
      <c r="DB247" s="5"/>
      <c r="DC247" s="5"/>
      <c r="DD247" s="5"/>
      <c r="DE247" s="5"/>
      <c r="DF247" s="5"/>
      <c r="DG247" s="5"/>
      <c r="DH247" s="5"/>
      <c r="DI247" s="5"/>
      <c r="DJ247" s="5"/>
      <c r="DK247" s="51" t="s">
        <v>358</v>
      </c>
      <c r="DL247" s="51">
        <v>781.4</v>
      </c>
      <c r="DM247" s="51">
        <v>780.2</v>
      </c>
      <c r="DN247" s="51">
        <f>-(DM247-DL247)</f>
        <v>1.1999999999999318</v>
      </c>
      <c r="DO247" s="51">
        <v>100</v>
      </c>
      <c r="DP247" s="52">
        <f t="shared" si="85"/>
        <v>1.1999999999999318</v>
      </c>
      <c r="DQ247" s="139">
        <f>DP247*AUXILIAR!$B$67</f>
        <v>2399999.9999998636</v>
      </c>
      <c r="DR247" s="5"/>
      <c r="DS247" s="341"/>
      <c r="DT247" s="128"/>
      <c r="DU247" s="5"/>
      <c r="DV247" s="5"/>
      <c r="DW247" s="5"/>
      <c r="DX247" s="5"/>
      <c r="DY247" s="5"/>
      <c r="DZ247" s="5"/>
      <c r="EA247" s="5"/>
      <c r="EB247" s="5"/>
      <c r="EC247" s="5"/>
      <c r="ED247" s="5"/>
      <c r="EE247" s="5"/>
      <c r="EF247" s="5"/>
      <c r="EG247" s="5"/>
      <c r="EH247" s="5"/>
      <c r="EI247" s="5"/>
      <c r="EJ247" s="5"/>
      <c r="EK247" s="5"/>
      <c r="EL247" s="5"/>
      <c r="EM247" s="5"/>
      <c r="EN247" s="5"/>
      <c r="EO247" s="145"/>
      <c r="EP247" s="397"/>
      <c r="EQ247" s="333"/>
    </row>
    <row r="248" spans="1:147" ht="15">
      <c r="A248" s="8" t="s">
        <v>33</v>
      </c>
      <c r="B248" s="8" t="s">
        <v>8</v>
      </c>
      <c r="C248" s="8">
        <v>1</v>
      </c>
      <c r="D248" s="199">
        <v>116</v>
      </c>
      <c r="E248" s="118" t="s">
        <v>183</v>
      </c>
      <c r="F248" s="118" t="s">
        <v>108</v>
      </c>
      <c r="G248" s="195" t="s">
        <v>355</v>
      </c>
      <c r="H248" s="309" t="s">
        <v>188</v>
      </c>
      <c r="I248" s="128"/>
      <c r="J248" s="5"/>
      <c r="K248" s="5"/>
      <c r="L248" s="5"/>
      <c r="M248" s="5"/>
      <c r="N248" s="5"/>
      <c r="O248" s="5"/>
      <c r="P248" s="5"/>
      <c r="Q248" s="5"/>
      <c r="R248" s="5"/>
      <c r="S248" s="5"/>
      <c r="T248" s="5"/>
      <c r="U248" s="5"/>
      <c r="V248" s="5"/>
      <c r="W248" s="5"/>
      <c r="X248" s="5"/>
      <c r="Y248" s="5"/>
      <c r="Z248" s="5"/>
      <c r="AA248" s="5"/>
      <c r="AB248" s="5"/>
      <c r="AC248" s="5"/>
      <c r="AD248" s="5"/>
      <c r="AE248" s="341"/>
      <c r="AF248" s="128"/>
      <c r="AG248" s="5"/>
      <c r="AH248" s="5"/>
      <c r="AI248" s="5"/>
      <c r="AJ248" s="5"/>
      <c r="AK248" s="5"/>
      <c r="AL248" s="5"/>
      <c r="AM248" s="5"/>
      <c r="AN248" s="5"/>
      <c r="AO248" s="5"/>
      <c r="AP248" s="5"/>
      <c r="AQ248" s="5"/>
      <c r="AR248" s="5"/>
      <c r="AS248" s="5"/>
      <c r="AT248" s="57"/>
      <c r="AU248" s="57"/>
      <c r="AV248" s="57"/>
      <c r="AW248" s="57"/>
      <c r="AX248" s="57"/>
      <c r="AY248" s="56"/>
      <c r="AZ248" s="161"/>
      <c r="BA248" s="128"/>
      <c r="BB248" s="333"/>
      <c r="BC248" s="128"/>
      <c r="BD248" s="5"/>
      <c r="BE248" s="5"/>
      <c r="BF248" s="5"/>
      <c r="BG248" s="5"/>
      <c r="BH248" s="5"/>
      <c r="BI248" s="5"/>
      <c r="BJ248" s="5"/>
      <c r="BK248" s="5"/>
      <c r="BL248" s="5"/>
      <c r="BM248" s="5"/>
      <c r="BN248" s="5"/>
      <c r="BO248" s="5"/>
      <c r="BP248" s="5"/>
      <c r="BQ248" s="5"/>
      <c r="BR248" s="5"/>
      <c r="BS248" s="5"/>
      <c r="BT248" s="5"/>
      <c r="BU248" s="5"/>
      <c r="BV248" s="5"/>
      <c r="BW248" s="5"/>
      <c r="BX248" s="5"/>
      <c r="BY248" s="341"/>
      <c r="BZ248" s="128"/>
      <c r="CA248" s="5"/>
      <c r="CB248" s="5"/>
      <c r="CC248" s="5"/>
      <c r="CD248" s="5"/>
      <c r="CE248" s="5"/>
      <c r="CF248" s="5"/>
      <c r="CG248" s="5"/>
      <c r="CH248" s="5"/>
      <c r="CI248" s="5"/>
      <c r="CJ248" s="5"/>
      <c r="CK248" s="5"/>
      <c r="CL248" s="5"/>
      <c r="CM248" s="5"/>
      <c r="CN248" s="5"/>
      <c r="CO248" s="5"/>
      <c r="CP248" s="5"/>
      <c r="CQ248" s="5"/>
      <c r="CR248" s="5"/>
      <c r="CS248" s="5"/>
      <c r="CT248" s="5"/>
      <c r="CU248" s="5"/>
      <c r="CV248" s="341"/>
      <c r="CW248" s="128"/>
      <c r="CX248" s="5"/>
      <c r="CY248" s="5"/>
      <c r="CZ248" s="5"/>
      <c r="DA248" s="5"/>
      <c r="DB248" s="5"/>
      <c r="DC248" s="5"/>
      <c r="DD248" s="5"/>
      <c r="DE248" s="5"/>
      <c r="DF248" s="5"/>
      <c r="DG248" s="5"/>
      <c r="DH248" s="5"/>
      <c r="DI248" s="5"/>
      <c r="DJ248" s="5"/>
      <c r="DK248" s="51" t="s">
        <v>359</v>
      </c>
      <c r="DL248" s="51">
        <v>783.30499999999995</v>
      </c>
      <c r="DM248" s="51">
        <v>784.5</v>
      </c>
      <c r="DN248" s="51">
        <f t="shared" si="84"/>
        <v>1.19500000000005</v>
      </c>
      <c r="DO248" s="51">
        <v>100</v>
      </c>
      <c r="DP248" s="52">
        <f t="shared" si="85"/>
        <v>1.19500000000005</v>
      </c>
      <c r="DQ248" s="139">
        <f>DP248*AUXILIAR!$B$67</f>
        <v>2390000.0000001001</v>
      </c>
      <c r="DR248" s="5"/>
      <c r="DS248" s="341"/>
      <c r="DT248" s="128"/>
      <c r="DU248" s="5"/>
      <c r="DV248" s="5"/>
      <c r="DW248" s="5"/>
      <c r="DX248" s="5"/>
      <c r="DY248" s="5"/>
      <c r="DZ248" s="5"/>
      <c r="EA248" s="5"/>
      <c r="EB248" s="5"/>
      <c r="EC248" s="5"/>
      <c r="ED248" s="5"/>
      <c r="EE248" s="5"/>
      <c r="EF248" s="5"/>
      <c r="EG248" s="5"/>
      <c r="EH248" s="5"/>
      <c r="EI248" s="5"/>
      <c r="EJ248" s="5"/>
      <c r="EK248" s="5"/>
      <c r="EL248" s="5"/>
      <c r="EM248" s="5"/>
      <c r="EN248" s="5"/>
      <c r="EO248" s="145"/>
      <c r="EP248" s="397"/>
      <c r="EQ248" s="333"/>
    </row>
    <row r="249" spans="1:147" ht="15">
      <c r="A249" s="8" t="s">
        <v>33</v>
      </c>
      <c r="B249" s="8" t="s">
        <v>8</v>
      </c>
      <c r="C249" s="8">
        <v>1</v>
      </c>
      <c r="D249" s="199">
        <v>116</v>
      </c>
      <c r="E249" s="118" t="s">
        <v>183</v>
      </c>
      <c r="F249" s="118" t="s">
        <v>108</v>
      </c>
      <c r="G249" s="195" t="s">
        <v>355</v>
      </c>
      <c r="H249" s="309" t="s">
        <v>188</v>
      </c>
      <c r="I249" s="128"/>
      <c r="J249" s="5"/>
      <c r="K249" s="5"/>
      <c r="L249" s="5"/>
      <c r="M249" s="5"/>
      <c r="N249" s="5"/>
      <c r="O249" s="5"/>
      <c r="P249" s="5"/>
      <c r="Q249" s="5"/>
      <c r="R249" s="5"/>
      <c r="S249" s="5"/>
      <c r="T249" s="5"/>
      <c r="U249" s="5"/>
      <c r="V249" s="5"/>
      <c r="W249" s="5"/>
      <c r="X249" s="5"/>
      <c r="Y249" s="5"/>
      <c r="Z249" s="5"/>
      <c r="AA249" s="5"/>
      <c r="AB249" s="5"/>
      <c r="AC249" s="5"/>
      <c r="AD249" s="5"/>
      <c r="AE249" s="341"/>
      <c r="AF249" s="128"/>
      <c r="AG249" s="5"/>
      <c r="AH249" s="5"/>
      <c r="AI249" s="5"/>
      <c r="AJ249" s="5"/>
      <c r="AK249" s="5"/>
      <c r="AL249" s="5"/>
      <c r="AM249" s="5"/>
      <c r="AN249" s="5"/>
      <c r="AO249" s="5"/>
      <c r="AP249" s="5"/>
      <c r="AQ249" s="5"/>
      <c r="AR249" s="5"/>
      <c r="AS249" s="5"/>
      <c r="AT249" s="57"/>
      <c r="AU249" s="57"/>
      <c r="AV249" s="57"/>
      <c r="AW249" s="57"/>
      <c r="AX249" s="57"/>
      <c r="AY249" s="56"/>
      <c r="AZ249" s="161"/>
      <c r="BA249" s="128"/>
      <c r="BB249" s="333"/>
      <c r="BC249" s="128"/>
      <c r="BD249" s="5"/>
      <c r="BE249" s="5"/>
      <c r="BF249" s="5"/>
      <c r="BG249" s="5"/>
      <c r="BH249" s="5"/>
      <c r="BI249" s="5"/>
      <c r="BJ249" s="5"/>
      <c r="BK249" s="5"/>
      <c r="BL249" s="5"/>
      <c r="BM249" s="5"/>
      <c r="BN249" s="5"/>
      <c r="BO249" s="5"/>
      <c r="BP249" s="5"/>
      <c r="BQ249" s="5"/>
      <c r="BR249" s="5"/>
      <c r="BS249" s="5"/>
      <c r="BT249" s="5"/>
      <c r="BU249" s="5"/>
      <c r="BV249" s="5"/>
      <c r="BW249" s="5"/>
      <c r="BX249" s="5"/>
      <c r="BY249" s="341"/>
      <c r="BZ249" s="128"/>
      <c r="CA249" s="5"/>
      <c r="CB249" s="5"/>
      <c r="CC249" s="5"/>
      <c r="CD249" s="5"/>
      <c r="CE249" s="5"/>
      <c r="CF249" s="5"/>
      <c r="CG249" s="5"/>
      <c r="CH249" s="5"/>
      <c r="CI249" s="5"/>
      <c r="CJ249" s="5"/>
      <c r="CK249" s="5"/>
      <c r="CL249" s="5"/>
      <c r="CM249" s="5"/>
      <c r="CN249" s="5"/>
      <c r="CO249" s="5"/>
      <c r="CP249" s="5"/>
      <c r="CQ249" s="5"/>
      <c r="CR249" s="5"/>
      <c r="CS249" s="5"/>
      <c r="CT249" s="5"/>
      <c r="CU249" s="5"/>
      <c r="CV249" s="341"/>
      <c r="CW249" s="128"/>
      <c r="CX249" s="5"/>
      <c r="CY249" s="5"/>
      <c r="CZ249" s="5"/>
      <c r="DA249" s="5"/>
      <c r="DB249" s="5"/>
      <c r="DC249" s="5"/>
      <c r="DD249" s="5"/>
      <c r="DE249" s="5"/>
      <c r="DF249" s="5"/>
      <c r="DG249" s="5"/>
      <c r="DH249" s="5"/>
      <c r="DI249" s="5"/>
      <c r="DJ249" s="5"/>
      <c r="DK249" s="51" t="s">
        <v>358</v>
      </c>
      <c r="DL249" s="51">
        <v>783.4</v>
      </c>
      <c r="DM249" s="51">
        <v>782.2</v>
      </c>
      <c r="DN249" s="51">
        <f>-(DM249-DL249)</f>
        <v>1.1999999999999318</v>
      </c>
      <c r="DO249" s="51">
        <v>100</v>
      </c>
      <c r="DP249" s="52">
        <f t="shared" si="85"/>
        <v>1.1999999999999318</v>
      </c>
      <c r="DQ249" s="139">
        <f>DP249*AUXILIAR!$B$67</f>
        <v>2399999.9999998636</v>
      </c>
      <c r="DR249" s="5"/>
      <c r="DS249" s="341"/>
      <c r="DT249" s="128"/>
      <c r="DU249" s="5"/>
      <c r="DV249" s="5"/>
      <c r="DW249" s="5"/>
      <c r="DX249" s="5"/>
      <c r="DY249" s="5"/>
      <c r="DZ249" s="5"/>
      <c r="EA249" s="5"/>
      <c r="EB249" s="5"/>
      <c r="EC249" s="5"/>
      <c r="ED249" s="5"/>
      <c r="EE249" s="5"/>
      <c r="EF249" s="5"/>
      <c r="EG249" s="5"/>
      <c r="EH249" s="5"/>
      <c r="EI249" s="5"/>
      <c r="EJ249" s="5"/>
      <c r="EK249" s="5"/>
      <c r="EL249" s="5"/>
      <c r="EM249" s="5"/>
      <c r="EN249" s="5"/>
      <c r="EO249" s="145"/>
      <c r="EP249" s="397"/>
      <c r="EQ249" s="333"/>
    </row>
    <row r="250" spans="1:147" ht="15">
      <c r="A250" s="8" t="s">
        <v>33</v>
      </c>
      <c r="B250" s="8" t="s">
        <v>8</v>
      </c>
      <c r="C250" s="8">
        <v>1</v>
      </c>
      <c r="D250" s="199">
        <v>116</v>
      </c>
      <c r="E250" s="118" t="s">
        <v>183</v>
      </c>
      <c r="F250" s="118" t="s">
        <v>108</v>
      </c>
      <c r="G250" s="195" t="s">
        <v>355</v>
      </c>
      <c r="H250" s="309" t="s">
        <v>188</v>
      </c>
      <c r="I250" s="128"/>
      <c r="J250" s="5"/>
      <c r="K250" s="5"/>
      <c r="L250" s="5"/>
      <c r="M250" s="5"/>
      <c r="N250" s="5"/>
      <c r="O250" s="5"/>
      <c r="P250" s="5"/>
      <c r="Q250" s="5"/>
      <c r="R250" s="5"/>
      <c r="S250" s="5"/>
      <c r="T250" s="5"/>
      <c r="U250" s="5"/>
      <c r="V250" s="5"/>
      <c r="W250" s="5"/>
      <c r="X250" s="5"/>
      <c r="Y250" s="5"/>
      <c r="Z250" s="5"/>
      <c r="AA250" s="5"/>
      <c r="AB250" s="5"/>
      <c r="AC250" s="5"/>
      <c r="AD250" s="5"/>
      <c r="AE250" s="341"/>
      <c r="AF250" s="128"/>
      <c r="AG250" s="5"/>
      <c r="AH250" s="5"/>
      <c r="AI250" s="5"/>
      <c r="AJ250" s="5"/>
      <c r="AK250" s="5"/>
      <c r="AL250" s="5"/>
      <c r="AM250" s="5"/>
      <c r="AN250" s="5"/>
      <c r="AO250" s="5"/>
      <c r="AP250" s="5"/>
      <c r="AQ250" s="5"/>
      <c r="AR250" s="5"/>
      <c r="AS250" s="5"/>
      <c r="AT250" s="57"/>
      <c r="AU250" s="57"/>
      <c r="AV250" s="57"/>
      <c r="AW250" s="57"/>
      <c r="AX250" s="57"/>
      <c r="AY250" s="56"/>
      <c r="AZ250" s="161"/>
      <c r="BA250" s="128"/>
      <c r="BB250" s="333"/>
      <c r="BC250" s="128"/>
      <c r="BD250" s="5"/>
      <c r="BE250" s="5"/>
      <c r="BF250" s="5"/>
      <c r="BG250" s="5"/>
      <c r="BH250" s="5"/>
      <c r="BI250" s="5"/>
      <c r="BJ250" s="5"/>
      <c r="BK250" s="5"/>
      <c r="BL250" s="5"/>
      <c r="BM250" s="5"/>
      <c r="BN250" s="5"/>
      <c r="BO250" s="5"/>
      <c r="BP250" s="5"/>
      <c r="BQ250" s="5"/>
      <c r="BR250" s="5"/>
      <c r="BS250" s="5"/>
      <c r="BT250" s="5"/>
      <c r="BU250" s="5"/>
      <c r="BV250" s="5"/>
      <c r="BW250" s="5"/>
      <c r="BX250" s="5"/>
      <c r="BY250" s="341"/>
      <c r="BZ250" s="128"/>
      <c r="CA250" s="5"/>
      <c r="CB250" s="5"/>
      <c r="CC250" s="5"/>
      <c r="CD250" s="5"/>
      <c r="CE250" s="5"/>
      <c r="CF250" s="5"/>
      <c r="CG250" s="5"/>
      <c r="CH250" s="5"/>
      <c r="CI250" s="5"/>
      <c r="CJ250" s="5"/>
      <c r="CK250" s="5"/>
      <c r="CL250" s="5"/>
      <c r="CM250" s="5"/>
      <c r="CN250" s="5"/>
      <c r="CO250" s="5"/>
      <c r="CP250" s="5"/>
      <c r="CQ250" s="5"/>
      <c r="CR250" s="5"/>
      <c r="CS250" s="5"/>
      <c r="CT250" s="5"/>
      <c r="CU250" s="5"/>
      <c r="CV250" s="341"/>
      <c r="CW250" s="128"/>
      <c r="CX250" s="5"/>
      <c r="CY250" s="5"/>
      <c r="CZ250" s="5"/>
      <c r="DA250" s="5"/>
      <c r="DB250" s="5"/>
      <c r="DC250" s="5"/>
      <c r="DD250" s="5"/>
      <c r="DE250" s="5"/>
      <c r="DF250" s="5"/>
      <c r="DG250" s="5"/>
      <c r="DH250" s="5"/>
      <c r="DI250" s="5"/>
      <c r="DJ250" s="5"/>
      <c r="DK250" s="51" t="s">
        <v>358</v>
      </c>
      <c r="DL250" s="51">
        <v>785.4</v>
      </c>
      <c r="DM250" s="51">
        <v>784.19500000000005</v>
      </c>
      <c r="DN250" s="51">
        <f>-(DM250-DL250)</f>
        <v>1.2049999999999272</v>
      </c>
      <c r="DO250" s="51">
        <v>100</v>
      </c>
      <c r="DP250" s="52">
        <f t="shared" si="85"/>
        <v>1.2049999999999272</v>
      </c>
      <c r="DQ250" s="139">
        <f>DP250*AUXILIAR!$B$67</f>
        <v>2409999.9999998547</v>
      </c>
      <c r="DR250" s="5"/>
      <c r="DS250" s="341"/>
      <c r="DT250" s="128"/>
      <c r="DU250" s="5"/>
      <c r="DV250" s="5"/>
      <c r="DW250" s="5"/>
      <c r="DX250" s="5"/>
      <c r="DY250" s="5"/>
      <c r="DZ250" s="5"/>
      <c r="EA250" s="5"/>
      <c r="EB250" s="5"/>
      <c r="EC250" s="5"/>
      <c r="ED250" s="5"/>
      <c r="EE250" s="5"/>
      <c r="EF250" s="5"/>
      <c r="EG250" s="5"/>
      <c r="EH250" s="5"/>
      <c r="EI250" s="5"/>
      <c r="EJ250" s="5"/>
      <c r="EK250" s="5"/>
      <c r="EL250" s="5"/>
      <c r="EM250" s="5"/>
      <c r="EN250" s="5"/>
      <c r="EO250" s="145"/>
      <c r="EP250" s="397"/>
      <c r="EQ250" s="333"/>
    </row>
    <row r="251" spans="1:147" ht="15">
      <c r="A251" s="8" t="s">
        <v>33</v>
      </c>
      <c r="B251" s="8" t="s">
        <v>8</v>
      </c>
      <c r="C251" s="8">
        <v>1</v>
      </c>
      <c r="D251" s="199">
        <v>116</v>
      </c>
      <c r="E251" s="118" t="s">
        <v>183</v>
      </c>
      <c r="F251" s="118" t="s">
        <v>108</v>
      </c>
      <c r="G251" s="195" t="s">
        <v>355</v>
      </c>
      <c r="H251" s="309" t="s">
        <v>188</v>
      </c>
      <c r="I251" s="128"/>
      <c r="J251" s="5"/>
      <c r="K251" s="5"/>
      <c r="L251" s="5"/>
      <c r="M251" s="5"/>
      <c r="N251" s="5"/>
      <c r="O251" s="5"/>
      <c r="P251" s="5"/>
      <c r="Q251" s="5"/>
      <c r="R251" s="5"/>
      <c r="S251" s="5"/>
      <c r="T251" s="5"/>
      <c r="U251" s="5"/>
      <c r="V251" s="5"/>
      <c r="W251" s="5"/>
      <c r="X251" s="5"/>
      <c r="Y251" s="5"/>
      <c r="Z251" s="5"/>
      <c r="AA251" s="5"/>
      <c r="AB251" s="5"/>
      <c r="AC251" s="5"/>
      <c r="AD251" s="5"/>
      <c r="AE251" s="341"/>
      <c r="AF251" s="128"/>
      <c r="AG251" s="5"/>
      <c r="AH251" s="5"/>
      <c r="AI251" s="5"/>
      <c r="AJ251" s="5"/>
      <c r="AK251" s="5"/>
      <c r="AL251" s="5"/>
      <c r="AM251" s="5"/>
      <c r="AN251" s="5"/>
      <c r="AO251" s="5"/>
      <c r="AP251" s="5"/>
      <c r="AQ251" s="5"/>
      <c r="AR251" s="5"/>
      <c r="AS251" s="5"/>
      <c r="AT251" s="57"/>
      <c r="AU251" s="57"/>
      <c r="AV251" s="57"/>
      <c r="AW251" s="57"/>
      <c r="AX251" s="57"/>
      <c r="AY251" s="56"/>
      <c r="AZ251" s="161"/>
      <c r="BA251" s="128"/>
      <c r="BB251" s="333"/>
      <c r="BC251" s="128"/>
      <c r="BD251" s="5"/>
      <c r="BE251" s="5"/>
      <c r="BF251" s="5"/>
      <c r="BG251" s="5"/>
      <c r="BH251" s="5"/>
      <c r="BI251" s="5"/>
      <c r="BJ251" s="5"/>
      <c r="BK251" s="5"/>
      <c r="BL251" s="5"/>
      <c r="BM251" s="5"/>
      <c r="BN251" s="5"/>
      <c r="BO251" s="5"/>
      <c r="BP251" s="5"/>
      <c r="BQ251" s="5"/>
      <c r="BR251" s="5"/>
      <c r="BS251" s="5"/>
      <c r="BT251" s="5"/>
      <c r="BU251" s="5"/>
      <c r="BV251" s="5"/>
      <c r="BW251" s="5"/>
      <c r="BX251" s="5"/>
      <c r="BY251" s="341"/>
      <c r="BZ251" s="128"/>
      <c r="CA251" s="5"/>
      <c r="CB251" s="5"/>
      <c r="CC251" s="5"/>
      <c r="CD251" s="5"/>
      <c r="CE251" s="5"/>
      <c r="CF251" s="5"/>
      <c r="CG251" s="5"/>
      <c r="CH251" s="5"/>
      <c r="CI251" s="5"/>
      <c r="CJ251" s="5"/>
      <c r="CK251" s="5"/>
      <c r="CL251" s="5"/>
      <c r="CM251" s="5"/>
      <c r="CN251" s="5"/>
      <c r="CO251" s="5"/>
      <c r="CP251" s="5"/>
      <c r="CQ251" s="5"/>
      <c r="CR251" s="5"/>
      <c r="CS251" s="5"/>
      <c r="CT251" s="5"/>
      <c r="CU251" s="5"/>
      <c r="CV251" s="341"/>
      <c r="CW251" s="128"/>
      <c r="CX251" s="5"/>
      <c r="CY251" s="5"/>
      <c r="CZ251" s="5"/>
      <c r="DA251" s="5"/>
      <c r="DB251" s="5"/>
      <c r="DC251" s="5"/>
      <c r="DD251" s="5"/>
      <c r="DE251" s="5"/>
      <c r="DF251" s="5"/>
      <c r="DG251" s="5"/>
      <c r="DH251" s="5"/>
      <c r="DI251" s="5"/>
      <c r="DJ251" s="5"/>
      <c r="DK251" s="51" t="s">
        <v>359</v>
      </c>
      <c r="DL251" s="51">
        <v>787.30799999999999</v>
      </c>
      <c r="DM251" s="51">
        <v>788.5</v>
      </c>
      <c r="DN251" s="51">
        <f t="shared" si="84"/>
        <v>1.1920000000000073</v>
      </c>
      <c r="DO251" s="51">
        <v>100</v>
      </c>
      <c r="DP251" s="52">
        <f t="shared" si="85"/>
        <v>1.1920000000000073</v>
      </c>
      <c r="DQ251" s="139">
        <f>DP251*AUXILIAR!$B$67</f>
        <v>2384000.0000000144</v>
      </c>
      <c r="DR251" s="5"/>
      <c r="DS251" s="341"/>
      <c r="DT251" s="128"/>
      <c r="DU251" s="5"/>
      <c r="DV251" s="5"/>
      <c r="DW251" s="5"/>
      <c r="DX251" s="5"/>
      <c r="DY251" s="5"/>
      <c r="DZ251" s="5"/>
      <c r="EA251" s="5"/>
      <c r="EB251" s="5"/>
      <c r="EC251" s="5"/>
      <c r="ED251" s="5"/>
      <c r="EE251" s="5"/>
      <c r="EF251" s="5"/>
      <c r="EG251" s="5"/>
      <c r="EH251" s="5"/>
      <c r="EI251" s="5"/>
      <c r="EJ251" s="5"/>
      <c r="EK251" s="5"/>
      <c r="EL251" s="5"/>
      <c r="EM251" s="5"/>
      <c r="EN251" s="5"/>
      <c r="EO251" s="145"/>
      <c r="EP251" s="397"/>
      <c r="EQ251" s="333"/>
    </row>
    <row r="252" spans="1:147" ht="15">
      <c r="A252" s="8" t="s">
        <v>33</v>
      </c>
      <c r="B252" s="8" t="s">
        <v>8</v>
      </c>
      <c r="C252" s="8">
        <v>1</v>
      </c>
      <c r="D252" s="199">
        <v>116</v>
      </c>
      <c r="E252" s="118" t="s">
        <v>183</v>
      </c>
      <c r="F252" s="118" t="s">
        <v>108</v>
      </c>
      <c r="G252" s="195" t="s">
        <v>355</v>
      </c>
      <c r="H252" s="309" t="s">
        <v>188</v>
      </c>
      <c r="I252" s="128"/>
      <c r="J252" s="5"/>
      <c r="K252" s="5"/>
      <c r="L252" s="5"/>
      <c r="M252" s="5"/>
      <c r="N252" s="5"/>
      <c r="O252" s="5"/>
      <c r="P252" s="5"/>
      <c r="Q252" s="5"/>
      <c r="R252" s="5"/>
      <c r="S252" s="5"/>
      <c r="T252" s="5"/>
      <c r="U252" s="5"/>
      <c r="V252" s="5"/>
      <c r="W252" s="5"/>
      <c r="X252" s="5"/>
      <c r="Y252" s="5"/>
      <c r="Z252" s="5"/>
      <c r="AA252" s="5"/>
      <c r="AB252" s="5"/>
      <c r="AC252" s="5"/>
      <c r="AD252" s="5"/>
      <c r="AE252" s="341"/>
      <c r="AF252" s="128"/>
      <c r="AG252" s="5"/>
      <c r="AH252" s="5"/>
      <c r="AI252" s="5"/>
      <c r="AJ252" s="5"/>
      <c r="AK252" s="5"/>
      <c r="AL252" s="5"/>
      <c r="AM252" s="5"/>
      <c r="AN252" s="5"/>
      <c r="AO252" s="5"/>
      <c r="AP252" s="5"/>
      <c r="AQ252" s="5"/>
      <c r="AR252" s="5"/>
      <c r="AS252" s="5"/>
      <c r="AT252" s="57"/>
      <c r="AU252" s="57"/>
      <c r="AV252" s="57"/>
      <c r="AW252" s="57"/>
      <c r="AX252" s="57"/>
      <c r="AY252" s="56"/>
      <c r="AZ252" s="161"/>
      <c r="BA252" s="128"/>
      <c r="BB252" s="333"/>
      <c r="BC252" s="128"/>
      <c r="BD252" s="5"/>
      <c r="BE252" s="5"/>
      <c r="BF252" s="5"/>
      <c r="BG252" s="5"/>
      <c r="BH252" s="5"/>
      <c r="BI252" s="5"/>
      <c r="BJ252" s="5"/>
      <c r="BK252" s="5"/>
      <c r="BL252" s="5"/>
      <c r="BM252" s="5"/>
      <c r="BN252" s="5"/>
      <c r="BO252" s="5"/>
      <c r="BP252" s="5"/>
      <c r="BQ252" s="5"/>
      <c r="BR252" s="5"/>
      <c r="BS252" s="5"/>
      <c r="BT252" s="5"/>
      <c r="BU252" s="5"/>
      <c r="BV252" s="5"/>
      <c r="BW252" s="5"/>
      <c r="BX252" s="5"/>
      <c r="BY252" s="341"/>
      <c r="BZ252" s="128"/>
      <c r="CA252" s="5"/>
      <c r="CB252" s="5"/>
      <c r="CC252" s="5"/>
      <c r="CD252" s="5"/>
      <c r="CE252" s="5"/>
      <c r="CF252" s="5"/>
      <c r="CG252" s="5"/>
      <c r="CH252" s="5"/>
      <c r="CI252" s="5"/>
      <c r="CJ252" s="5"/>
      <c r="CK252" s="5"/>
      <c r="CL252" s="5"/>
      <c r="CM252" s="5"/>
      <c r="CN252" s="5"/>
      <c r="CO252" s="5"/>
      <c r="CP252" s="5"/>
      <c r="CQ252" s="5"/>
      <c r="CR252" s="5"/>
      <c r="CS252" s="5"/>
      <c r="CT252" s="5"/>
      <c r="CU252" s="5"/>
      <c r="CV252" s="341"/>
      <c r="CW252" s="128"/>
      <c r="CX252" s="5"/>
      <c r="CY252" s="5"/>
      <c r="CZ252" s="5"/>
      <c r="DA252" s="5"/>
      <c r="DB252" s="5"/>
      <c r="DC252" s="5"/>
      <c r="DD252" s="5"/>
      <c r="DE252" s="5"/>
      <c r="DF252" s="5"/>
      <c r="DG252" s="5"/>
      <c r="DH252" s="5"/>
      <c r="DI252" s="5"/>
      <c r="DJ252" s="5"/>
      <c r="DK252" s="51" t="s">
        <v>358</v>
      </c>
      <c r="DL252" s="51">
        <v>787.4</v>
      </c>
      <c r="DM252" s="51">
        <v>786.2</v>
      </c>
      <c r="DN252" s="51">
        <f>-(DM252-DL252)</f>
        <v>1.1999999999999318</v>
      </c>
      <c r="DO252" s="51">
        <v>100</v>
      </c>
      <c r="DP252" s="52">
        <f t="shared" si="85"/>
        <v>1.1999999999999318</v>
      </c>
      <c r="DQ252" s="139">
        <f>DP252*AUXILIAR!$B$67</f>
        <v>2399999.9999998636</v>
      </c>
      <c r="DR252" s="5"/>
      <c r="DS252" s="341"/>
      <c r="DT252" s="128"/>
      <c r="DU252" s="5"/>
      <c r="DV252" s="5"/>
      <c r="DW252" s="5"/>
      <c r="DX252" s="5"/>
      <c r="DY252" s="5"/>
      <c r="DZ252" s="5"/>
      <c r="EA252" s="5"/>
      <c r="EB252" s="5"/>
      <c r="EC252" s="5"/>
      <c r="ED252" s="5"/>
      <c r="EE252" s="5"/>
      <c r="EF252" s="5"/>
      <c r="EG252" s="5"/>
      <c r="EH252" s="5"/>
      <c r="EI252" s="5"/>
      <c r="EJ252" s="5"/>
      <c r="EK252" s="5"/>
      <c r="EL252" s="5"/>
      <c r="EM252" s="5"/>
      <c r="EN252" s="5"/>
      <c r="EO252" s="145"/>
      <c r="EP252" s="397"/>
      <c r="EQ252" s="333"/>
    </row>
    <row r="253" spans="1:147" ht="15">
      <c r="A253" s="8" t="s">
        <v>33</v>
      </c>
      <c r="B253" s="8" t="s">
        <v>8</v>
      </c>
      <c r="C253" s="8">
        <v>1</v>
      </c>
      <c r="D253" s="199">
        <v>116</v>
      </c>
      <c r="E253" s="118" t="s">
        <v>183</v>
      </c>
      <c r="F253" s="118" t="s">
        <v>108</v>
      </c>
      <c r="G253" s="195" t="s">
        <v>355</v>
      </c>
      <c r="H253" s="309" t="s">
        <v>188</v>
      </c>
      <c r="I253" s="128"/>
      <c r="J253" s="5"/>
      <c r="K253" s="5"/>
      <c r="L253" s="5"/>
      <c r="M253" s="5"/>
      <c r="N253" s="5"/>
      <c r="O253" s="5"/>
      <c r="P253" s="5"/>
      <c r="Q253" s="5"/>
      <c r="R253" s="5"/>
      <c r="S253" s="5"/>
      <c r="T253" s="5"/>
      <c r="U253" s="5"/>
      <c r="V253" s="5"/>
      <c r="W253" s="5"/>
      <c r="X253" s="5"/>
      <c r="Y253" s="5"/>
      <c r="Z253" s="5"/>
      <c r="AA253" s="5"/>
      <c r="AB253" s="5"/>
      <c r="AC253" s="5"/>
      <c r="AD253" s="5"/>
      <c r="AE253" s="341"/>
      <c r="AF253" s="128"/>
      <c r="AG253" s="5"/>
      <c r="AH253" s="5"/>
      <c r="AI253" s="5"/>
      <c r="AJ253" s="5"/>
      <c r="AK253" s="5"/>
      <c r="AL253" s="5"/>
      <c r="AM253" s="5"/>
      <c r="AN253" s="5"/>
      <c r="AO253" s="5"/>
      <c r="AP253" s="5"/>
      <c r="AQ253" s="5"/>
      <c r="AR253" s="5"/>
      <c r="AS253" s="5"/>
      <c r="AT253" s="57"/>
      <c r="AU253" s="57"/>
      <c r="AV253" s="57"/>
      <c r="AW253" s="57"/>
      <c r="AX253" s="57"/>
      <c r="AY253" s="56"/>
      <c r="AZ253" s="161"/>
      <c r="BA253" s="128"/>
      <c r="BB253" s="333"/>
      <c r="BC253" s="128"/>
      <c r="BD253" s="5"/>
      <c r="BE253" s="5"/>
      <c r="BF253" s="5"/>
      <c r="BG253" s="5"/>
      <c r="BH253" s="5"/>
      <c r="BI253" s="5"/>
      <c r="BJ253" s="5"/>
      <c r="BK253" s="5"/>
      <c r="BL253" s="5"/>
      <c r="BM253" s="5"/>
      <c r="BN253" s="5"/>
      <c r="BO253" s="5"/>
      <c r="BP253" s="5"/>
      <c r="BQ253" s="5"/>
      <c r="BR253" s="5"/>
      <c r="BS253" s="5"/>
      <c r="BT253" s="5"/>
      <c r="BU253" s="5"/>
      <c r="BV253" s="5"/>
      <c r="BW253" s="5"/>
      <c r="BX253" s="5"/>
      <c r="BY253" s="341"/>
      <c r="BZ253" s="128"/>
      <c r="CA253" s="5"/>
      <c r="CB253" s="5"/>
      <c r="CC253" s="5"/>
      <c r="CD253" s="5"/>
      <c r="CE253" s="5"/>
      <c r="CF253" s="5"/>
      <c r="CG253" s="5"/>
      <c r="CH253" s="5"/>
      <c r="CI253" s="5"/>
      <c r="CJ253" s="5"/>
      <c r="CK253" s="5"/>
      <c r="CL253" s="5"/>
      <c r="CM253" s="5"/>
      <c r="CN253" s="5"/>
      <c r="CO253" s="5"/>
      <c r="CP253" s="5"/>
      <c r="CQ253" s="5"/>
      <c r="CR253" s="5"/>
      <c r="CS253" s="5"/>
      <c r="CT253" s="5"/>
      <c r="CU253" s="5"/>
      <c r="CV253" s="341"/>
      <c r="CW253" s="128"/>
      <c r="CX253" s="5"/>
      <c r="CY253" s="5"/>
      <c r="CZ253" s="5"/>
      <c r="DA253" s="5"/>
      <c r="DB253" s="5"/>
      <c r="DC253" s="5"/>
      <c r="DD253" s="5"/>
      <c r="DE253" s="5"/>
      <c r="DF253" s="5"/>
      <c r="DG253" s="5"/>
      <c r="DH253" s="5"/>
      <c r="DI253" s="5"/>
      <c r="DJ253" s="5"/>
      <c r="DK253" s="51" t="s">
        <v>359</v>
      </c>
      <c r="DL253" s="51">
        <v>789.3</v>
      </c>
      <c r="DM253" s="51">
        <v>790.5</v>
      </c>
      <c r="DN253" s="51">
        <f t="shared" si="84"/>
        <v>1.2000000000000455</v>
      </c>
      <c r="DO253" s="51">
        <v>100</v>
      </c>
      <c r="DP253" s="52">
        <f t="shared" si="85"/>
        <v>1.2000000000000455</v>
      </c>
      <c r="DQ253" s="139">
        <f>DP253*AUXILIAR!$B$67</f>
        <v>2400000.0000000908</v>
      </c>
      <c r="DR253" s="5"/>
      <c r="DS253" s="341"/>
      <c r="DT253" s="128"/>
      <c r="DU253" s="5"/>
      <c r="DV253" s="5"/>
      <c r="DW253" s="5"/>
      <c r="DX253" s="5"/>
      <c r="DY253" s="5"/>
      <c r="DZ253" s="5"/>
      <c r="EA253" s="5"/>
      <c r="EB253" s="5"/>
      <c r="EC253" s="5"/>
      <c r="ED253" s="5"/>
      <c r="EE253" s="5"/>
      <c r="EF253" s="5"/>
      <c r="EG253" s="5"/>
      <c r="EH253" s="5"/>
      <c r="EI253" s="5"/>
      <c r="EJ253" s="5"/>
      <c r="EK253" s="5"/>
      <c r="EL253" s="5"/>
      <c r="EM253" s="5"/>
      <c r="EN253" s="5"/>
      <c r="EO253" s="145"/>
      <c r="EP253" s="397"/>
      <c r="EQ253" s="333"/>
    </row>
    <row r="254" spans="1:147" ht="15">
      <c r="A254" s="8" t="s">
        <v>33</v>
      </c>
      <c r="B254" s="8" t="s">
        <v>8</v>
      </c>
      <c r="C254" s="8">
        <v>1</v>
      </c>
      <c r="D254" s="199">
        <v>116</v>
      </c>
      <c r="E254" s="118" t="s">
        <v>183</v>
      </c>
      <c r="F254" s="118" t="s">
        <v>108</v>
      </c>
      <c r="G254" s="195" t="s">
        <v>355</v>
      </c>
      <c r="H254" s="309" t="s">
        <v>188</v>
      </c>
      <c r="I254" s="128"/>
      <c r="J254" s="5"/>
      <c r="K254" s="5"/>
      <c r="L254" s="5"/>
      <c r="M254" s="5"/>
      <c r="N254" s="5"/>
      <c r="O254" s="5"/>
      <c r="P254" s="5"/>
      <c r="Q254" s="5"/>
      <c r="R254" s="5"/>
      <c r="S254" s="5"/>
      <c r="T254" s="5"/>
      <c r="U254" s="5"/>
      <c r="V254" s="5"/>
      <c r="W254" s="5"/>
      <c r="X254" s="5"/>
      <c r="Y254" s="5"/>
      <c r="Z254" s="5"/>
      <c r="AA254" s="5"/>
      <c r="AB254" s="5"/>
      <c r="AC254" s="5"/>
      <c r="AD254" s="5"/>
      <c r="AE254" s="341"/>
      <c r="AF254" s="128"/>
      <c r="AG254" s="5"/>
      <c r="AH254" s="5"/>
      <c r="AI254" s="5"/>
      <c r="AJ254" s="5"/>
      <c r="AK254" s="5"/>
      <c r="AL254" s="5"/>
      <c r="AM254" s="5"/>
      <c r="AN254" s="5"/>
      <c r="AO254" s="5"/>
      <c r="AP254" s="5"/>
      <c r="AQ254" s="5"/>
      <c r="AR254" s="5"/>
      <c r="AS254" s="5"/>
      <c r="AT254" s="57"/>
      <c r="AU254" s="57"/>
      <c r="AV254" s="57"/>
      <c r="AW254" s="57"/>
      <c r="AX254" s="57"/>
      <c r="AY254" s="56"/>
      <c r="AZ254" s="161"/>
      <c r="BA254" s="128"/>
      <c r="BB254" s="333"/>
      <c r="BC254" s="128"/>
      <c r="BD254" s="5"/>
      <c r="BE254" s="5"/>
      <c r="BF254" s="5"/>
      <c r="BG254" s="5"/>
      <c r="BH254" s="5"/>
      <c r="BI254" s="5"/>
      <c r="BJ254" s="5"/>
      <c r="BK254" s="5"/>
      <c r="BL254" s="5"/>
      <c r="BM254" s="5"/>
      <c r="BN254" s="5"/>
      <c r="BO254" s="5"/>
      <c r="BP254" s="5"/>
      <c r="BQ254" s="5"/>
      <c r="BR254" s="5"/>
      <c r="BS254" s="5"/>
      <c r="BT254" s="5"/>
      <c r="BU254" s="5"/>
      <c r="BV254" s="5"/>
      <c r="BW254" s="5"/>
      <c r="BX254" s="5"/>
      <c r="BY254" s="341"/>
      <c r="BZ254" s="128"/>
      <c r="CA254" s="5"/>
      <c r="CB254" s="5"/>
      <c r="CC254" s="5"/>
      <c r="CD254" s="5"/>
      <c r="CE254" s="5"/>
      <c r="CF254" s="5"/>
      <c r="CG254" s="5"/>
      <c r="CH254" s="5"/>
      <c r="CI254" s="5"/>
      <c r="CJ254" s="5"/>
      <c r="CK254" s="5"/>
      <c r="CL254" s="5"/>
      <c r="CM254" s="5"/>
      <c r="CN254" s="5"/>
      <c r="CO254" s="5"/>
      <c r="CP254" s="5"/>
      <c r="CQ254" s="5"/>
      <c r="CR254" s="5"/>
      <c r="CS254" s="5"/>
      <c r="CT254" s="5"/>
      <c r="CU254" s="5"/>
      <c r="CV254" s="341"/>
      <c r="CW254" s="128"/>
      <c r="CX254" s="5"/>
      <c r="CY254" s="5"/>
      <c r="CZ254" s="5"/>
      <c r="DA254" s="5"/>
      <c r="DB254" s="5"/>
      <c r="DC254" s="5"/>
      <c r="DD254" s="5"/>
      <c r="DE254" s="5"/>
      <c r="DF254" s="5"/>
      <c r="DG254" s="5"/>
      <c r="DH254" s="5"/>
      <c r="DI254" s="5"/>
      <c r="DJ254" s="5"/>
      <c r="DK254" s="51" t="s">
        <v>358</v>
      </c>
      <c r="DL254" s="51">
        <v>789.4</v>
      </c>
      <c r="DM254" s="51">
        <v>788.2</v>
      </c>
      <c r="DN254" s="51">
        <f>-(DM254-DL254)</f>
        <v>1.1999999999999318</v>
      </c>
      <c r="DO254" s="51">
        <v>100</v>
      </c>
      <c r="DP254" s="52">
        <f t="shared" si="85"/>
        <v>1.1999999999999318</v>
      </c>
      <c r="DQ254" s="139">
        <f>DP254*AUXILIAR!$B$67</f>
        <v>2399999.9999998636</v>
      </c>
      <c r="DR254" s="5"/>
      <c r="DS254" s="341"/>
      <c r="DT254" s="128"/>
      <c r="DU254" s="5"/>
      <c r="DV254" s="5"/>
      <c r="DW254" s="5"/>
      <c r="DX254" s="5"/>
      <c r="DY254" s="5"/>
      <c r="DZ254" s="5"/>
      <c r="EA254" s="5"/>
      <c r="EB254" s="5"/>
      <c r="EC254" s="5"/>
      <c r="ED254" s="5"/>
      <c r="EE254" s="5"/>
      <c r="EF254" s="5"/>
      <c r="EG254" s="5"/>
      <c r="EH254" s="5"/>
      <c r="EI254" s="5"/>
      <c r="EJ254" s="5"/>
      <c r="EK254" s="5"/>
      <c r="EL254" s="5"/>
      <c r="EM254" s="5"/>
      <c r="EN254" s="5"/>
      <c r="EO254" s="145"/>
      <c r="EP254" s="397"/>
      <c r="EQ254" s="333"/>
    </row>
    <row r="255" spans="1:147" ht="15">
      <c r="A255" s="8" t="s">
        <v>33</v>
      </c>
      <c r="B255" s="8" t="s">
        <v>8</v>
      </c>
      <c r="C255" s="8">
        <v>1</v>
      </c>
      <c r="D255" s="199">
        <v>116</v>
      </c>
      <c r="E255" s="118" t="s">
        <v>183</v>
      </c>
      <c r="F255" s="118" t="s">
        <v>108</v>
      </c>
      <c r="G255" s="195" t="s">
        <v>355</v>
      </c>
      <c r="H255" s="309" t="s">
        <v>188</v>
      </c>
      <c r="I255" s="128"/>
      <c r="J255" s="5"/>
      <c r="K255" s="5"/>
      <c r="L255" s="5"/>
      <c r="M255" s="5"/>
      <c r="N255" s="5"/>
      <c r="O255" s="5"/>
      <c r="P255" s="5"/>
      <c r="Q255" s="5"/>
      <c r="R255" s="5"/>
      <c r="S255" s="5"/>
      <c r="T255" s="5"/>
      <c r="U255" s="5"/>
      <c r="V255" s="5"/>
      <c r="W255" s="5"/>
      <c r="X255" s="5"/>
      <c r="Y255" s="5"/>
      <c r="Z255" s="5"/>
      <c r="AA255" s="5"/>
      <c r="AB255" s="5"/>
      <c r="AC255" s="5"/>
      <c r="AD255" s="5"/>
      <c r="AE255" s="341"/>
      <c r="AF255" s="128"/>
      <c r="AG255" s="5"/>
      <c r="AH255" s="5"/>
      <c r="AI255" s="5"/>
      <c r="AJ255" s="5"/>
      <c r="AK255" s="5"/>
      <c r="AL255" s="5"/>
      <c r="AM255" s="5"/>
      <c r="AN255" s="5"/>
      <c r="AO255" s="5"/>
      <c r="AP255" s="5"/>
      <c r="AQ255" s="5"/>
      <c r="AR255" s="5"/>
      <c r="AS255" s="5"/>
      <c r="AT255" s="57"/>
      <c r="AU255" s="57"/>
      <c r="AV255" s="57"/>
      <c r="AW255" s="57"/>
      <c r="AX255" s="57"/>
      <c r="AY255" s="56"/>
      <c r="AZ255" s="161"/>
      <c r="BA255" s="128"/>
      <c r="BB255" s="333"/>
      <c r="BC255" s="128"/>
      <c r="BD255" s="5"/>
      <c r="BE255" s="5"/>
      <c r="BF255" s="5"/>
      <c r="BG255" s="5"/>
      <c r="BH255" s="5"/>
      <c r="BI255" s="5"/>
      <c r="BJ255" s="5"/>
      <c r="BK255" s="5"/>
      <c r="BL255" s="5"/>
      <c r="BM255" s="5"/>
      <c r="BN255" s="5"/>
      <c r="BO255" s="5"/>
      <c r="BP255" s="5"/>
      <c r="BQ255" s="5"/>
      <c r="BR255" s="5"/>
      <c r="BS255" s="5"/>
      <c r="BT255" s="5"/>
      <c r="BU255" s="5"/>
      <c r="BV255" s="5"/>
      <c r="BW255" s="5"/>
      <c r="BX255" s="5"/>
      <c r="BY255" s="341"/>
      <c r="BZ255" s="128"/>
      <c r="CA255" s="5"/>
      <c r="CB255" s="5"/>
      <c r="CC255" s="5"/>
      <c r="CD255" s="5"/>
      <c r="CE255" s="5"/>
      <c r="CF255" s="5"/>
      <c r="CG255" s="5"/>
      <c r="CH255" s="5"/>
      <c r="CI255" s="5"/>
      <c r="CJ255" s="5"/>
      <c r="CK255" s="5"/>
      <c r="CL255" s="5"/>
      <c r="CM255" s="5"/>
      <c r="CN255" s="5"/>
      <c r="CO255" s="5"/>
      <c r="CP255" s="5"/>
      <c r="CQ255" s="5"/>
      <c r="CR255" s="5"/>
      <c r="CS255" s="5"/>
      <c r="CT255" s="5"/>
      <c r="CU255" s="5"/>
      <c r="CV255" s="341"/>
      <c r="CW255" s="128"/>
      <c r="CX255" s="5"/>
      <c r="CY255" s="5"/>
      <c r="CZ255" s="5"/>
      <c r="DA255" s="5"/>
      <c r="DB255" s="5"/>
      <c r="DC255" s="5"/>
      <c r="DD255" s="5"/>
      <c r="DE255" s="5"/>
      <c r="DF255" s="5"/>
      <c r="DG255" s="5"/>
      <c r="DH255" s="5"/>
      <c r="DI255" s="5"/>
      <c r="DJ255" s="5"/>
      <c r="DK255" s="51" t="s">
        <v>358</v>
      </c>
      <c r="DL255" s="51">
        <v>793.4</v>
      </c>
      <c r="DM255" s="51">
        <v>792.2</v>
      </c>
      <c r="DN255" s="51">
        <f>-(DM255-DL255)</f>
        <v>1.1999999999999318</v>
      </c>
      <c r="DO255" s="51">
        <v>100</v>
      </c>
      <c r="DP255" s="52">
        <f t="shared" si="85"/>
        <v>1.1999999999999318</v>
      </c>
      <c r="DQ255" s="139">
        <f>DP255*AUXILIAR!$B$67</f>
        <v>2399999.9999998636</v>
      </c>
      <c r="DR255" s="5"/>
      <c r="DS255" s="341"/>
      <c r="DT255" s="128"/>
      <c r="DU255" s="5"/>
      <c r="DV255" s="5"/>
      <c r="DW255" s="5"/>
      <c r="DX255" s="5"/>
      <c r="DY255" s="5"/>
      <c r="DZ255" s="5"/>
      <c r="EA255" s="5"/>
      <c r="EB255" s="5"/>
      <c r="EC255" s="5"/>
      <c r="ED255" s="5"/>
      <c r="EE255" s="5"/>
      <c r="EF255" s="5"/>
      <c r="EG255" s="5"/>
      <c r="EH255" s="5"/>
      <c r="EI255" s="5"/>
      <c r="EJ255" s="5"/>
      <c r="EK255" s="5"/>
      <c r="EL255" s="5"/>
      <c r="EM255" s="5"/>
      <c r="EN255" s="5"/>
      <c r="EO255" s="145"/>
      <c r="EP255" s="397"/>
      <c r="EQ255" s="333"/>
    </row>
    <row r="256" spans="1:147" ht="15">
      <c r="A256" s="8" t="s">
        <v>33</v>
      </c>
      <c r="B256" s="8" t="s">
        <v>8</v>
      </c>
      <c r="C256" s="8">
        <v>1</v>
      </c>
      <c r="D256" s="199">
        <v>116</v>
      </c>
      <c r="E256" s="118" t="s">
        <v>183</v>
      </c>
      <c r="F256" s="118" t="s">
        <v>108</v>
      </c>
      <c r="G256" s="195" t="s">
        <v>355</v>
      </c>
      <c r="H256" s="309" t="s">
        <v>188</v>
      </c>
      <c r="I256" s="128"/>
      <c r="J256" s="5"/>
      <c r="K256" s="5"/>
      <c r="L256" s="5"/>
      <c r="M256" s="5"/>
      <c r="N256" s="5"/>
      <c r="O256" s="5"/>
      <c r="P256" s="5"/>
      <c r="Q256" s="5"/>
      <c r="R256" s="5"/>
      <c r="S256" s="5"/>
      <c r="T256" s="5"/>
      <c r="U256" s="5"/>
      <c r="V256" s="5"/>
      <c r="W256" s="5"/>
      <c r="X256" s="5"/>
      <c r="Y256" s="5"/>
      <c r="Z256" s="5"/>
      <c r="AA256" s="5"/>
      <c r="AB256" s="5"/>
      <c r="AC256" s="5"/>
      <c r="AD256" s="5"/>
      <c r="AE256" s="341"/>
      <c r="AF256" s="128"/>
      <c r="AG256" s="5"/>
      <c r="AH256" s="5"/>
      <c r="AI256" s="5"/>
      <c r="AJ256" s="5"/>
      <c r="AK256" s="5"/>
      <c r="AL256" s="5"/>
      <c r="AM256" s="5"/>
      <c r="AN256" s="5"/>
      <c r="AO256" s="5"/>
      <c r="AP256" s="5"/>
      <c r="AQ256" s="5"/>
      <c r="AR256" s="5"/>
      <c r="AS256" s="5"/>
      <c r="AT256" s="57"/>
      <c r="AU256" s="57"/>
      <c r="AV256" s="57"/>
      <c r="AW256" s="57"/>
      <c r="AX256" s="57"/>
      <c r="AY256" s="56"/>
      <c r="AZ256" s="161"/>
      <c r="BA256" s="128"/>
      <c r="BB256" s="333"/>
      <c r="BC256" s="128"/>
      <c r="BD256" s="5"/>
      <c r="BE256" s="5"/>
      <c r="BF256" s="5"/>
      <c r="BG256" s="5"/>
      <c r="BH256" s="5"/>
      <c r="BI256" s="5"/>
      <c r="BJ256" s="5"/>
      <c r="BK256" s="5"/>
      <c r="BL256" s="5"/>
      <c r="BM256" s="5"/>
      <c r="BN256" s="5"/>
      <c r="BO256" s="5"/>
      <c r="BP256" s="5"/>
      <c r="BQ256" s="5"/>
      <c r="BR256" s="5"/>
      <c r="BS256" s="5"/>
      <c r="BT256" s="5"/>
      <c r="BU256" s="5"/>
      <c r="BV256" s="5"/>
      <c r="BW256" s="5"/>
      <c r="BX256" s="5"/>
      <c r="BY256" s="341"/>
      <c r="BZ256" s="128"/>
      <c r="CA256" s="5"/>
      <c r="CB256" s="5"/>
      <c r="CC256" s="5"/>
      <c r="CD256" s="5"/>
      <c r="CE256" s="5"/>
      <c r="CF256" s="5"/>
      <c r="CG256" s="5"/>
      <c r="CH256" s="5"/>
      <c r="CI256" s="5"/>
      <c r="CJ256" s="5"/>
      <c r="CK256" s="5"/>
      <c r="CL256" s="5"/>
      <c r="CM256" s="5"/>
      <c r="CN256" s="5"/>
      <c r="CO256" s="5"/>
      <c r="CP256" s="5"/>
      <c r="CQ256" s="5"/>
      <c r="CR256" s="5"/>
      <c r="CS256" s="5"/>
      <c r="CT256" s="5"/>
      <c r="CU256" s="5"/>
      <c r="CV256" s="341"/>
      <c r="CW256" s="128"/>
      <c r="CX256" s="5"/>
      <c r="CY256" s="5"/>
      <c r="CZ256" s="5"/>
      <c r="DA256" s="5"/>
      <c r="DB256" s="5"/>
      <c r="DC256" s="5"/>
      <c r="DD256" s="5"/>
      <c r="DE256" s="5"/>
      <c r="DF256" s="5"/>
      <c r="DG256" s="5"/>
      <c r="DH256" s="5"/>
      <c r="DI256" s="5"/>
      <c r="DJ256" s="5"/>
      <c r="DK256" s="51" t="s">
        <v>359</v>
      </c>
      <c r="DL256" s="51">
        <v>793.5</v>
      </c>
      <c r="DM256" s="51">
        <v>794.7</v>
      </c>
      <c r="DN256" s="51">
        <f t="shared" ref="DN256:DN270" si="87">DM256-DL256</f>
        <v>1.2000000000000455</v>
      </c>
      <c r="DO256" s="51">
        <v>100</v>
      </c>
      <c r="DP256" s="52">
        <f t="shared" si="85"/>
        <v>1.2000000000000455</v>
      </c>
      <c r="DQ256" s="139">
        <f>DP256*AUXILIAR!$B$67</f>
        <v>2400000.0000000908</v>
      </c>
      <c r="DR256" s="5"/>
      <c r="DS256" s="341"/>
      <c r="DT256" s="128"/>
      <c r="DU256" s="5"/>
      <c r="DV256" s="5"/>
      <c r="DW256" s="5"/>
      <c r="DX256" s="5"/>
      <c r="DY256" s="5"/>
      <c r="DZ256" s="5"/>
      <c r="EA256" s="5"/>
      <c r="EB256" s="5"/>
      <c r="EC256" s="5"/>
      <c r="ED256" s="5"/>
      <c r="EE256" s="5"/>
      <c r="EF256" s="5"/>
      <c r="EG256" s="5"/>
      <c r="EH256" s="5"/>
      <c r="EI256" s="5"/>
      <c r="EJ256" s="5"/>
      <c r="EK256" s="5"/>
      <c r="EL256" s="5"/>
      <c r="EM256" s="5"/>
      <c r="EN256" s="5"/>
      <c r="EO256" s="145"/>
      <c r="EP256" s="397"/>
      <c r="EQ256" s="333"/>
    </row>
    <row r="257" spans="1:147" ht="15">
      <c r="A257" s="8" t="s">
        <v>33</v>
      </c>
      <c r="B257" s="8" t="s">
        <v>8</v>
      </c>
      <c r="C257" s="8">
        <v>1</v>
      </c>
      <c r="D257" s="199">
        <v>116</v>
      </c>
      <c r="E257" s="118" t="s">
        <v>183</v>
      </c>
      <c r="F257" s="118" t="s">
        <v>108</v>
      </c>
      <c r="G257" s="195" t="s">
        <v>355</v>
      </c>
      <c r="H257" s="309" t="s">
        <v>188</v>
      </c>
      <c r="I257" s="128"/>
      <c r="J257" s="5"/>
      <c r="K257" s="5"/>
      <c r="L257" s="5"/>
      <c r="M257" s="5"/>
      <c r="N257" s="5"/>
      <c r="O257" s="5"/>
      <c r="P257" s="5"/>
      <c r="Q257" s="5"/>
      <c r="R257" s="5"/>
      <c r="S257" s="5"/>
      <c r="T257" s="5"/>
      <c r="U257" s="5"/>
      <c r="V257" s="5"/>
      <c r="W257" s="5"/>
      <c r="X257" s="5"/>
      <c r="Y257" s="5"/>
      <c r="Z257" s="5"/>
      <c r="AA257" s="5"/>
      <c r="AB257" s="5"/>
      <c r="AC257" s="5"/>
      <c r="AD257" s="5"/>
      <c r="AE257" s="341"/>
      <c r="AF257" s="128"/>
      <c r="AG257" s="5"/>
      <c r="AH257" s="5"/>
      <c r="AI257" s="5"/>
      <c r="AJ257" s="5"/>
      <c r="AK257" s="5"/>
      <c r="AL257" s="5"/>
      <c r="AM257" s="5"/>
      <c r="AN257" s="5"/>
      <c r="AO257" s="5"/>
      <c r="AP257" s="5"/>
      <c r="AQ257" s="5"/>
      <c r="AR257" s="5"/>
      <c r="AS257" s="5"/>
      <c r="AT257" s="57"/>
      <c r="AU257" s="57"/>
      <c r="AV257" s="57"/>
      <c r="AW257" s="57"/>
      <c r="AX257" s="57"/>
      <c r="AY257" s="56"/>
      <c r="AZ257" s="161"/>
      <c r="BA257" s="128"/>
      <c r="BB257" s="333"/>
      <c r="BC257" s="128"/>
      <c r="BD257" s="5"/>
      <c r="BE257" s="5"/>
      <c r="BF257" s="5"/>
      <c r="BG257" s="5"/>
      <c r="BH257" s="5"/>
      <c r="BI257" s="5"/>
      <c r="BJ257" s="5"/>
      <c r="BK257" s="5"/>
      <c r="BL257" s="5"/>
      <c r="BM257" s="5"/>
      <c r="BN257" s="5"/>
      <c r="BO257" s="5"/>
      <c r="BP257" s="5"/>
      <c r="BQ257" s="5"/>
      <c r="BR257" s="5"/>
      <c r="BS257" s="5"/>
      <c r="BT257" s="5"/>
      <c r="BU257" s="5"/>
      <c r="BV257" s="5"/>
      <c r="BW257" s="5"/>
      <c r="BX257" s="5"/>
      <c r="BY257" s="341"/>
      <c r="BZ257" s="128"/>
      <c r="CA257" s="5"/>
      <c r="CB257" s="5"/>
      <c r="CC257" s="5"/>
      <c r="CD257" s="5"/>
      <c r="CE257" s="5"/>
      <c r="CF257" s="5"/>
      <c r="CG257" s="5"/>
      <c r="CH257" s="5"/>
      <c r="CI257" s="5"/>
      <c r="CJ257" s="5"/>
      <c r="CK257" s="5"/>
      <c r="CL257" s="5"/>
      <c r="CM257" s="5"/>
      <c r="CN257" s="5"/>
      <c r="CO257" s="5"/>
      <c r="CP257" s="5"/>
      <c r="CQ257" s="5"/>
      <c r="CR257" s="5"/>
      <c r="CS257" s="5"/>
      <c r="CT257" s="5"/>
      <c r="CU257" s="5"/>
      <c r="CV257" s="341"/>
      <c r="CW257" s="128"/>
      <c r="CX257" s="5"/>
      <c r="CY257" s="5"/>
      <c r="CZ257" s="5"/>
      <c r="DA257" s="5"/>
      <c r="DB257" s="5"/>
      <c r="DC257" s="5"/>
      <c r="DD257" s="5"/>
      <c r="DE257" s="5"/>
      <c r="DF257" s="5"/>
      <c r="DG257" s="5"/>
      <c r="DH257" s="5"/>
      <c r="DI257" s="5"/>
      <c r="DJ257" s="5"/>
      <c r="DK257" s="51" t="s">
        <v>359</v>
      </c>
      <c r="DL257" s="51">
        <v>796.5</v>
      </c>
      <c r="DM257" s="51">
        <v>797.7</v>
      </c>
      <c r="DN257" s="51">
        <f t="shared" si="87"/>
        <v>1.2000000000000455</v>
      </c>
      <c r="DO257" s="51">
        <v>100</v>
      </c>
      <c r="DP257" s="52">
        <f t="shared" si="85"/>
        <v>1.2000000000000455</v>
      </c>
      <c r="DQ257" s="139">
        <f>DP257*AUXILIAR!$B$67</f>
        <v>2400000.0000000908</v>
      </c>
      <c r="DR257" s="5"/>
      <c r="DS257" s="341"/>
      <c r="DT257" s="128"/>
      <c r="DU257" s="5"/>
      <c r="DV257" s="5"/>
      <c r="DW257" s="5"/>
      <c r="DX257" s="5"/>
      <c r="DY257" s="5"/>
      <c r="DZ257" s="5"/>
      <c r="EA257" s="5"/>
      <c r="EB257" s="5"/>
      <c r="EC257" s="5"/>
      <c r="ED257" s="5"/>
      <c r="EE257" s="5"/>
      <c r="EF257" s="5"/>
      <c r="EG257" s="5"/>
      <c r="EH257" s="5"/>
      <c r="EI257" s="5"/>
      <c r="EJ257" s="5"/>
      <c r="EK257" s="5"/>
      <c r="EL257" s="5"/>
      <c r="EM257" s="5"/>
      <c r="EN257" s="5"/>
      <c r="EO257" s="145"/>
      <c r="EP257" s="397"/>
      <c r="EQ257" s="333"/>
    </row>
    <row r="258" spans="1:147" ht="15">
      <c r="A258" s="8" t="s">
        <v>33</v>
      </c>
      <c r="B258" s="8" t="s">
        <v>8</v>
      </c>
      <c r="C258" s="8">
        <v>1</v>
      </c>
      <c r="D258" s="199">
        <v>116</v>
      </c>
      <c r="E258" s="118" t="s">
        <v>183</v>
      </c>
      <c r="F258" s="118" t="s">
        <v>108</v>
      </c>
      <c r="G258" s="195" t="s">
        <v>355</v>
      </c>
      <c r="H258" s="309" t="s">
        <v>188</v>
      </c>
      <c r="I258" s="128"/>
      <c r="J258" s="5"/>
      <c r="K258" s="5"/>
      <c r="L258" s="5"/>
      <c r="M258" s="5"/>
      <c r="N258" s="5"/>
      <c r="O258" s="5"/>
      <c r="P258" s="5"/>
      <c r="Q258" s="5"/>
      <c r="R258" s="5"/>
      <c r="S258" s="5"/>
      <c r="T258" s="5"/>
      <c r="U258" s="5"/>
      <c r="V258" s="5"/>
      <c r="W258" s="5"/>
      <c r="X258" s="5"/>
      <c r="Y258" s="5"/>
      <c r="Z258" s="5"/>
      <c r="AA258" s="5"/>
      <c r="AB258" s="5"/>
      <c r="AC258" s="5"/>
      <c r="AD258" s="5"/>
      <c r="AE258" s="341"/>
      <c r="AF258" s="128"/>
      <c r="AG258" s="5"/>
      <c r="AH258" s="5"/>
      <c r="AI258" s="5"/>
      <c r="AJ258" s="5"/>
      <c r="AK258" s="5"/>
      <c r="AL258" s="5"/>
      <c r="AM258" s="5"/>
      <c r="AN258" s="5"/>
      <c r="AO258" s="5"/>
      <c r="AP258" s="5"/>
      <c r="AQ258" s="5"/>
      <c r="AR258" s="5"/>
      <c r="AS258" s="5"/>
      <c r="AT258" s="57"/>
      <c r="AU258" s="57"/>
      <c r="AV258" s="57"/>
      <c r="AW258" s="57"/>
      <c r="AX258" s="57"/>
      <c r="AY258" s="56"/>
      <c r="AZ258" s="161"/>
      <c r="BA258" s="128"/>
      <c r="BB258" s="333"/>
      <c r="BC258" s="128"/>
      <c r="BD258" s="5"/>
      <c r="BE258" s="5"/>
      <c r="BF258" s="5"/>
      <c r="BG258" s="5"/>
      <c r="BH258" s="5"/>
      <c r="BI258" s="5"/>
      <c r="BJ258" s="5"/>
      <c r="BK258" s="5"/>
      <c r="BL258" s="5"/>
      <c r="BM258" s="5"/>
      <c r="BN258" s="5"/>
      <c r="BO258" s="5"/>
      <c r="BP258" s="5"/>
      <c r="BQ258" s="5"/>
      <c r="BR258" s="5"/>
      <c r="BS258" s="5"/>
      <c r="BT258" s="5"/>
      <c r="BU258" s="5"/>
      <c r="BV258" s="5"/>
      <c r="BW258" s="5"/>
      <c r="BX258" s="5"/>
      <c r="BY258" s="341"/>
      <c r="BZ258" s="128"/>
      <c r="CA258" s="5"/>
      <c r="CB258" s="5"/>
      <c r="CC258" s="5"/>
      <c r="CD258" s="5"/>
      <c r="CE258" s="5"/>
      <c r="CF258" s="5"/>
      <c r="CG258" s="5"/>
      <c r="CH258" s="5"/>
      <c r="CI258" s="5"/>
      <c r="CJ258" s="5"/>
      <c r="CK258" s="5"/>
      <c r="CL258" s="5"/>
      <c r="CM258" s="5"/>
      <c r="CN258" s="5"/>
      <c r="CO258" s="5"/>
      <c r="CP258" s="5"/>
      <c r="CQ258" s="5"/>
      <c r="CR258" s="5"/>
      <c r="CS258" s="5"/>
      <c r="CT258" s="5"/>
      <c r="CU258" s="5"/>
      <c r="CV258" s="341"/>
      <c r="CW258" s="128"/>
      <c r="CX258" s="5"/>
      <c r="CY258" s="5"/>
      <c r="CZ258" s="5"/>
      <c r="DA258" s="5"/>
      <c r="DB258" s="5"/>
      <c r="DC258" s="5"/>
      <c r="DD258" s="5"/>
      <c r="DE258" s="5"/>
      <c r="DF258" s="5"/>
      <c r="DG258" s="5"/>
      <c r="DH258" s="5"/>
      <c r="DI258" s="5"/>
      <c r="DJ258" s="5"/>
      <c r="DK258" s="51" t="s">
        <v>358</v>
      </c>
      <c r="DL258" s="51">
        <v>798.4</v>
      </c>
      <c r="DM258" s="51">
        <v>797.2</v>
      </c>
      <c r="DN258" s="51">
        <f>-(DM258-DL258)</f>
        <v>1.1999999999999318</v>
      </c>
      <c r="DO258" s="51">
        <v>100</v>
      </c>
      <c r="DP258" s="52">
        <f t="shared" si="85"/>
        <v>1.1999999999999318</v>
      </c>
      <c r="DQ258" s="139">
        <f>DP258*AUXILIAR!$B$67</f>
        <v>2399999.9999998636</v>
      </c>
      <c r="DR258" s="5"/>
      <c r="DS258" s="341"/>
      <c r="DT258" s="128"/>
      <c r="DU258" s="5"/>
      <c r="DV258" s="5"/>
      <c r="DW258" s="5"/>
      <c r="DX258" s="5"/>
      <c r="DY258" s="5"/>
      <c r="DZ258" s="5"/>
      <c r="EA258" s="5"/>
      <c r="EB258" s="5"/>
      <c r="EC258" s="5"/>
      <c r="ED258" s="5"/>
      <c r="EE258" s="5"/>
      <c r="EF258" s="5"/>
      <c r="EG258" s="5"/>
      <c r="EH258" s="5"/>
      <c r="EI258" s="5"/>
      <c r="EJ258" s="5"/>
      <c r="EK258" s="5"/>
      <c r="EL258" s="5"/>
      <c r="EM258" s="5"/>
      <c r="EN258" s="5"/>
      <c r="EO258" s="145"/>
      <c r="EP258" s="397"/>
      <c r="EQ258" s="333"/>
    </row>
    <row r="259" spans="1:147" ht="15">
      <c r="A259" s="8" t="s">
        <v>33</v>
      </c>
      <c r="B259" s="8" t="s">
        <v>8</v>
      </c>
      <c r="C259" s="8">
        <v>1</v>
      </c>
      <c r="D259" s="199">
        <v>116</v>
      </c>
      <c r="E259" s="118" t="s">
        <v>183</v>
      </c>
      <c r="F259" s="118" t="s">
        <v>108</v>
      </c>
      <c r="G259" s="195" t="s">
        <v>355</v>
      </c>
      <c r="H259" s="309" t="s">
        <v>188</v>
      </c>
      <c r="I259" s="128"/>
      <c r="J259" s="5"/>
      <c r="K259" s="5"/>
      <c r="L259" s="5"/>
      <c r="M259" s="5"/>
      <c r="N259" s="5"/>
      <c r="O259" s="5"/>
      <c r="P259" s="5"/>
      <c r="Q259" s="5"/>
      <c r="R259" s="5"/>
      <c r="S259" s="5"/>
      <c r="T259" s="5"/>
      <c r="U259" s="5"/>
      <c r="V259" s="5"/>
      <c r="W259" s="5"/>
      <c r="X259" s="5"/>
      <c r="Y259" s="5"/>
      <c r="Z259" s="5"/>
      <c r="AA259" s="5"/>
      <c r="AB259" s="5"/>
      <c r="AC259" s="5"/>
      <c r="AD259" s="5"/>
      <c r="AE259" s="341"/>
      <c r="AF259" s="128"/>
      <c r="AG259" s="5"/>
      <c r="AH259" s="5"/>
      <c r="AI259" s="5"/>
      <c r="AJ259" s="5"/>
      <c r="AK259" s="5"/>
      <c r="AL259" s="5"/>
      <c r="AM259" s="5"/>
      <c r="AN259" s="5"/>
      <c r="AO259" s="5"/>
      <c r="AP259" s="5"/>
      <c r="AQ259" s="5"/>
      <c r="AR259" s="5"/>
      <c r="AS259" s="5"/>
      <c r="AT259" s="57"/>
      <c r="AU259" s="57"/>
      <c r="AV259" s="57"/>
      <c r="AW259" s="57"/>
      <c r="AX259" s="57"/>
      <c r="AY259" s="56"/>
      <c r="AZ259" s="161"/>
      <c r="BA259" s="128"/>
      <c r="BB259" s="333"/>
      <c r="BC259" s="128"/>
      <c r="BD259" s="5"/>
      <c r="BE259" s="5"/>
      <c r="BF259" s="5"/>
      <c r="BG259" s="5"/>
      <c r="BH259" s="5"/>
      <c r="BI259" s="5"/>
      <c r="BJ259" s="5"/>
      <c r="BK259" s="5"/>
      <c r="BL259" s="5"/>
      <c r="BM259" s="5"/>
      <c r="BN259" s="5"/>
      <c r="BO259" s="5"/>
      <c r="BP259" s="5"/>
      <c r="BQ259" s="5"/>
      <c r="BR259" s="5"/>
      <c r="BS259" s="5"/>
      <c r="BT259" s="5"/>
      <c r="BU259" s="5"/>
      <c r="BV259" s="5"/>
      <c r="BW259" s="5"/>
      <c r="BX259" s="5"/>
      <c r="BY259" s="341"/>
      <c r="BZ259" s="128"/>
      <c r="CA259" s="5"/>
      <c r="CB259" s="5"/>
      <c r="CC259" s="5"/>
      <c r="CD259" s="5"/>
      <c r="CE259" s="5"/>
      <c r="CF259" s="5"/>
      <c r="CG259" s="5"/>
      <c r="CH259" s="5"/>
      <c r="CI259" s="5"/>
      <c r="CJ259" s="5"/>
      <c r="CK259" s="5"/>
      <c r="CL259" s="5"/>
      <c r="CM259" s="5"/>
      <c r="CN259" s="5"/>
      <c r="CO259" s="5"/>
      <c r="CP259" s="5"/>
      <c r="CQ259" s="5"/>
      <c r="CR259" s="5"/>
      <c r="CS259" s="5"/>
      <c r="CT259" s="5"/>
      <c r="CU259" s="5"/>
      <c r="CV259" s="341"/>
      <c r="CW259" s="128"/>
      <c r="CX259" s="5"/>
      <c r="CY259" s="5"/>
      <c r="CZ259" s="5"/>
      <c r="DA259" s="5"/>
      <c r="DB259" s="5"/>
      <c r="DC259" s="5"/>
      <c r="DD259" s="5"/>
      <c r="DE259" s="5"/>
      <c r="DF259" s="5"/>
      <c r="DG259" s="5"/>
      <c r="DH259" s="5"/>
      <c r="DI259" s="5"/>
      <c r="DJ259" s="5"/>
      <c r="DK259" s="51" t="s">
        <v>358</v>
      </c>
      <c r="DL259" s="51">
        <v>800.4</v>
      </c>
      <c r="DM259" s="51">
        <v>799.2</v>
      </c>
      <c r="DN259" s="51">
        <f>-(DM259-DL259)</f>
        <v>1.1999999999999318</v>
      </c>
      <c r="DO259" s="51">
        <v>100</v>
      </c>
      <c r="DP259" s="52">
        <f t="shared" si="85"/>
        <v>1.1999999999999318</v>
      </c>
      <c r="DQ259" s="139">
        <f>DP259*AUXILIAR!$B$67</f>
        <v>2399999.9999998636</v>
      </c>
      <c r="DR259" s="5"/>
      <c r="DS259" s="341"/>
      <c r="DT259" s="128"/>
      <c r="DU259" s="5"/>
      <c r="DV259" s="5"/>
      <c r="DW259" s="5"/>
      <c r="DX259" s="5"/>
      <c r="DY259" s="5"/>
      <c r="DZ259" s="5"/>
      <c r="EA259" s="5"/>
      <c r="EB259" s="5"/>
      <c r="EC259" s="5"/>
      <c r="ED259" s="5"/>
      <c r="EE259" s="5"/>
      <c r="EF259" s="5"/>
      <c r="EG259" s="5"/>
      <c r="EH259" s="5"/>
      <c r="EI259" s="5"/>
      <c r="EJ259" s="5"/>
      <c r="EK259" s="5"/>
      <c r="EL259" s="5"/>
      <c r="EM259" s="5"/>
      <c r="EN259" s="5"/>
      <c r="EO259" s="145"/>
      <c r="EP259" s="397"/>
      <c r="EQ259" s="333"/>
    </row>
    <row r="260" spans="1:147" ht="15">
      <c r="A260" s="8" t="s">
        <v>33</v>
      </c>
      <c r="B260" s="8" t="s">
        <v>8</v>
      </c>
      <c r="C260" s="8">
        <v>1</v>
      </c>
      <c r="D260" s="199">
        <v>116</v>
      </c>
      <c r="E260" s="118" t="s">
        <v>183</v>
      </c>
      <c r="F260" s="118" t="s">
        <v>108</v>
      </c>
      <c r="G260" s="195" t="s">
        <v>355</v>
      </c>
      <c r="H260" s="309" t="s">
        <v>188</v>
      </c>
      <c r="I260" s="128"/>
      <c r="J260" s="5"/>
      <c r="K260" s="5"/>
      <c r="L260" s="5"/>
      <c r="M260" s="5"/>
      <c r="N260" s="5"/>
      <c r="O260" s="5"/>
      <c r="P260" s="5"/>
      <c r="Q260" s="5"/>
      <c r="R260" s="5"/>
      <c r="S260" s="5"/>
      <c r="T260" s="5"/>
      <c r="U260" s="5"/>
      <c r="V260" s="5"/>
      <c r="W260" s="5"/>
      <c r="X260" s="5"/>
      <c r="Y260" s="5"/>
      <c r="Z260" s="5"/>
      <c r="AA260" s="5"/>
      <c r="AB260" s="5"/>
      <c r="AC260" s="5"/>
      <c r="AD260" s="5"/>
      <c r="AE260" s="341"/>
      <c r="AF260" s="128"/>
      <c r="AG260" s="5"/>
      <c r="AH260" s="5"/>
      <c r="AI260" s="5"/>
      <c r="AJ260" s="5"/>
      <c r="AK260" s="5"/>
      <c r="AL260" s="5"/>
      <c r="AM260" s="5"/>
      <c r="AN260" s="5"/>
      <c r="AO260" s="5"/>
      <c r="AP260" s="5"/>
      <c r="AQ260" s="5"/>
      <c r="AR260" s="5"/>
      <c r="AS260" s="5"/>
      <c r="AT260" s="57"/>
      <c r="AU260" s="57"/>
      <c r="AV260" s="57"/>
      <c r="AW260" s="57"/>
      <c r="AX260" s="57"/>
      <c r="AY260" s="56"/>
      <c r="AZ260" s="161"/>
      <c r="BA260" s="128"/>
      <c r="BB260" s="333"/>
      <c r="BC260" s="128"/>
      <c r="BD260" s="5"/>
      <c r="BE260" s="5"/>
      <c r="BF260" s="5"/>
      <c r="BG260" s="5"/>
      <c r="BH260" s="5"/>
      <c r="BI260" s="5"/>
      <c r="BJ260" s="5"/>
      <c r="BK260" s="5"/>
      <c r="BL260" s="5"/>
      <c r="BM260" s="5"/>
      <c r="BN260" s="5"/>
      <c r="BO260" s="5"/>
      <c r="BP260" s="5"/>
      <c r="BQ260" s="5"/>
      <c r="BR260" s="5"/>
      <c r="BS260" s="5"/>
      <c r="BT260" s="5"/>
      <c r="BU260" s="5"/>
      <c r="BV260" s="5"/>
      <c r="BW260" s="5"/>
      <c r="BX260" s="5"/>
      <c r="BY260" s="341"/>
      <c r="BZ260" s="128"/>
      <c r="CA260" s="5"/>
      <c r="CB260" s="5"/>
      <c r="CC260" s="5"/>
      <c r="CD260" s="5"/>
      <c r="CE260" s="5"/>
      <c r="CF260" s="5"/>
      <c r="CG260" s="5"/>
      <c r="CH260" s="5"/>
      <c r="CI260" s="5"/>
      <c r="CJ260" s="5"/>
      <c r="CK260" s="5"/>
      <c r="CL260" s="5"/>
      <c r="CM260" s="5"/>
      <c r="CN260" s="5"/>
      <c r="CO260" s="5"/>
      <c r="CP260" s="5"/>
      <c r="CQ260" s="5"/>
      <c r="CR260" s="5"/>
      <c r="CS260" s="5"/>
      <c r="CT260" s="5"/>
      <c r="CU260" s="5"/>
      <c r="CV260" s="341"/>
      <c r="CW260" s="128"/>
      <c r="CX260" s="5"/>
      <c r="CY260" s="5"/>
      <c r="CZ260" s="5"/>
      <c r="DA260" s="5"/>
      <c r="DB260" s="5"/>
      <c r="DC260" s="5"/>
      <c r="DD260" s="5"/>
      <c r="DE260" s="5"/>
      <c r="DF260" s="5"/>
      <c r="DG260" s="5"/>
      <c r="DH260" s="5"/>
      <c r="DI260" s="5"/>
      <c r="DJ260" s="5"/>
      <c r="DK260" s="51" t="s">
        <v>359</v>
      </c>
      <c r="DL260" s="51">
        <v>800.5</v>
      </c>
      <c r="DM260" s="51">
        <v>801.7</v>
      </c>
      <c r="DN260" s="51">
        <f t="shared" si="87"/>
        <v>1.2000000000000455</v>
      </c>
      <c r="DO260" s="51">
        <v>100</v>
      </c>
      <c r="DP260" s="52">
        <f t="shared" si="85"/>
        <v>1.2000000000000455</v>
      </c>
      <c r="DQ260" s="139">
        <f>DP260*AUXILIAR!$B$67</f>
        <v>2400000.0000000908</v>
      </c>
      <c r="DR260" s="5"/>
      <c r="DS260" s="341"/>
      <c r="DT260" s="128"/>
      <c r="DU260" s="5"/>
      <c r="DV260" s="5"/>
      <c r="DW260" s="5"/>
      <c r="DX260" s="5"/>
      <c r="DY260" s="5"/>
      <c r="DZ260" s="5"/>
      <c r="EA260" s="5"/>
      <c r="EB260" s="5"/>
      <c r="EC260" s="5"/>
      <c r="ED260" s="5"/>
      <c r="EE260" s="5"/>
      <c r="EF260" s="5"/>
      <c r="EG260" s="5"/>
      <c r="EH260" s="5"/>
      <c r="EI260" s="5"/>
      <c r="EJ260" s="5"/>
      <c r="EK260" s="5"/>
      <c r="EL260" s="5"/>
      <c r="EM260" s="5"/>
      <c r="EN260" s="5"/>
      <c r="EO260" s="145"/>
      <c r="EP260" s="397"/>
      <c r="EQ260" s="333"/>
    </row>
    <row r="261" spans="1:147" ht="15">
      <c r="A261" s="8" t="s">
        <v>33</v>
      </c>
      <c r="B261" s="8" t="s">
        <v>8</v>
      </c>
      <c r="C261" s="8">
        <v>1</v>
      </c>
      <c r="D261" s="199">
        <v>116</v>
      </c>
      <c r="E261" s="118" t="s">
        <v>183</v>
      </c>
      <c r="F261" s="118" t="s">
        <v>108</v>
      </c>
      <c r="G261" s="195" t="s">
        <v>355</v>
      </c>
      <c r="H261" s="309" t="s">
        <v>188</v>
      </c>
      <c r="I261" s="128"/>
      <c r="J261" s="5"/>
      <c r="K261" s="5"/>
      <c r="L261" s="5"/>
      <c r="M261" s="5"/>
      <c r="N261" s="5"/>
      <c r="O261" s="5"/>
      <c r="P261" s="5"/>
      <c r="Q261" s="5"/>
      <c r="R261" s="5"/>
      <c r="S261" s="5"/>
      <c r="T261" s="5"/>
      <c r="U261" s="5"/>
      <c r="V261" s="5"/>
      <c r="W261" s="5"/>
      <c r="X261" s="5"/>
      <c r="Y261" s="5"/>
      <c r="Z261" s="5"/>
      <c r="AA261" s="5"/>
      <c r="AB261" s="5"/>
      <c r="AC261" s="5"/>
      <c r="AD261" s="5"/>
      <c r="AE261" s="341"/>
      <c r="AF261" s="128"/>
      <c r="AG261" s="5"/>
      <c r="AH261" s="5"/>
      <c r="AI261" s="5"/>
      <c r="AJ261" s="5"/>
      <c r="AK261" s="5"/>
      <c r="AL261" s="5"/>
      <c r="AM261" s="5"/>
      <c r="AN261" s="5"/>
      <c r="AO261" s="5"/>
      <c r="AP261" s="5"/>
      <c r="AQ261" s="5"/>
      <c r="AR261" s="5"/>
      <c r="AS261" s="5"/>
      <c r="AT261" s="57"/>
      <c r="AU261" s="57"/>
      <c r="AV261" s="57"/>
      <c r="AW261" s="57"/>
      <c r="AX261" s="57"/>
      <c r="AY261" s="56"/>
      <c r="AZ261" s="161"/>
      <c r="BA261" s="128"/>
      <c r="BB261" s="333"/>
      <c r="BC261" s="128"/>
      <c r="BD261" s="5"/>
      <c r="BE261" s="5"/>
      <c r="BF261" s="5"/>
      <c r="BG261" s="5"/>
      <c r="BH261" s="5"/>
      <c r="BI261" s="5"/>
      <c r="BJ261" s="5"/>
      <c r="BK261" s="5"/>
      <c r="BL261" s="5"/>
      <c r="BM261" s="5"/>
      <c r="BN261" s="5"/>
      <c r="BO261" s="5"/>
      <c r="BP261" s="5"/>
      <c r="BQ261" s="5"/>
      <c r="BR261" s="5"/>
      <c r="BS261" s="5"/>
      <c r="BT261" s="5"/>
      <c r="BU261" s="5"/>
      <c r="BV261" s="5"/>
      <c r="BW261" s="5"/>
      <c r="BX261" s="5"/>
      <c r="BY261" s="341"/>
      <c r="BZ261" s="128"/>
      <c r="CA261" s="5"/>
      <c r="CB261" s="5"/>
      <c r="CC261" s="5"/>
      <c r="CD261" s="5"/>
      <c r="CE261" s="5"/>
      <c r="CF261" s="5"/>
      <c r="CG261" s="5"/>
      <c r="CH261" s="5"/>
      <c r="CI261" s="5"/>
      <c r="CJ261" s="5"/>
      <c r="CK261" s="5"/>
      <c r="CL261" s="5"/>
      <c r="CM261" s="5"/>
      <c r="CN261" s="5"/>
      <c r="CO261" s="5"/>
      <c r="CP261" s="5"/>
      <c r="CQ261" s="5"/>
      <c r="CR261" s="5"/>
      <c r="CS261" s="5"/>
      <c r="CT261" s="5"/>
      <c r="CU261" s="5"/>
      <c r="CV261" s="341"/>
      <c r="CW261" s="128"/>
      <c r="CX261" s="5"/>
      <c r="CY261" s="5"/>
      <c r="CZ261" s="5"/>
      <c r="DA261" s="5"/>
      <c r="DB261" s="5"/>
      <c r="DC261" s="5"/>
      <c r="DD261" s="5"/>
      <c r="DE261" s="5"/>
      <c r="DF261" s="5"/>
      <c r="DG261" s="5"/>
      <c r="DH261" s="5"/>
      <c r="DI261" s="5"/>
      <c r="DJ261" s="5"/>
      <c r="DK261" s="51" t="s">
        <v>358</v>
      </c>
      <c r="DL261" s="51">
        <v>802.4</v>
      </c>
      <c r="DM261" s="51">
        <v>801.2</v>
      </c>
      <c r="DN261" s="51">
        <f>-(DM261-DL261)</f>
        <v>1.1999999999999318</v>
      </c>
      <c r="DO261" s="51">
        <v>100</v>
      </c>
      <c r="DP261" s="52">
        <f t="shared" si="85"/>
        <v>1.1999999999999318</v>
      </c>
      <c r="DQ261" s="139">
        <f>DP261*AUXILIAR!$B$67</f>
        <v>2399999.9999998636</v>
      </c>
      <c r="DR261" s="5"/>
      <c r="DS261" s="341"/>
      <c r="DT261" s="128"/>
      <c r="DU261" s="5"/>
      <c r="DV261" s="5"/>
      <c r="DW261" s="5"/>
      <c r="DX261" s="5"/>
      <c r="DY261" s="5"/>
      <c r="DZ261" s="5"/>
      <c r="EA261" s="5"/>
      <c r="EB261" s="5"/>
      <c r="EC261" s="5"/>
      <c r="ED261" s="5"/>
      <c r="EE261" s="5"/>
      <c r="EF261" s="5"/>
      <c r="EG261" s="5"/>
      <c r="EH261" s="5"/>
      <c r="EI261" s="5"/>
      <c r="EJ261" s="5"/>
      <c r="EK261" s="5"/>
      <c r="EL261" s="5"/>
      <c r="EM261" s="5"/>
      <c r="EN261" s="5"/>
      <c r="EO261" s="145"/>
      <c r="EP261" s="397"/>
      <c r="EQ261" s="333"/>
    </row>
    <row r="262" spans="1:147" ht="15">
      <c r="A262" s="8" t="s">
        <v>33</v>
      </c>
      <c r="B262" s="8" t="s">
        <v>8</v>
      </c>
      <c r="C262" s="8">
        <v>1</v>
      </c>
      <c r="D262" s="199">
        <v>116</v>
      </c>
      <c r="E262" s="118" t="s">
        <v>183</v>
      </c>
      <c r="F262" s="118" t="s">
        <v>108</v>
      </c>
      <c r="G262" s="195" t="s">
        <v>355</v>
      </c>
      <c r="H262" s="309" t="s">
        <v>188</v>
      </c>
      <c r="I262" s="128"/>
      <c r="J262" s="5"/>
      <c r="K262" s="5"/>
      <c r="L262" s="5"/>
      <c r="M262" s="5"/>
      <c r="N262" s="5"/>
      <c r="O262" s="5"/>
      <c r="P262" s="5"/>
      <c r="Q262" s="5"/>
      <c r="R262" s="5"/>
      <c r="S262" s="5"/>
      <c r="T262" s="5"/>
      <c r="U262" s="5"/>
      <c r="V262" s="5"/>
      <c r="W262" s="5"/>
      <c r="X262" s="5"/>
      <c r="Y262" s="5"/>
      <c r="Z262" s="5"/>
      <c r="AA262" s="5"/>
      <c r="AB262" s="5"/>
      <c r="AC262" s="5"/>
      <c r="AD262" s="5"/>
      <c r="AE262" s="341"/>
      <c r="AF262" s="128"/>
      <c r="AG262" s="5"/>
      <c r="AH262" s="5"/>
      <c r="AI262" s="5"/>
      <c r="AJ262" s="5"/>
      <c r="AK262" s="5"/>
      <c r="AL262" s="5"/>
      <c r="AM262" s="5"/>
      <c r="AN262" s="5"/>
      <c r="AO262" s="5"/>
      <c r="AP262" s="5"/>
      <c r="AQ262" s="5"/>
      <c r="AR262" s="5"/>
      <c r="AS262" s="5"/>
      <c r="AT262" s="57"/>
      <c r="AU262" s="57"/>
      <c r="AV262" s="57"/>
      <c r="AW262" s="57"/>
      <c r="AX262" s="57"/>
      <c r="AY262" s="56"/>
      <c r="AZ262" s="161"/>
      <c r="BA262" s="128"/>
      <c r="BB262" s="333"/>
      <c r="BC262" s="128"/>
      <c r="BD262" s="5"/>
      <c r="BE262" s="5"/>
      <c r="BF262" s="5"/>
      <c r="BG262" s="5"/>
      <c r="BH262" s="5"/>
      <c r="BI262" s="5"/>
      <c r="BJ262" s="5"/>
      <c r="BK262" s="5"/>
      <c r="BL262" s="5"/>
      <c r="BM262" s="5"/>
      <c r="BN262" s="5"/>
      <c r="BO262" s="5"/>
      <c r="BP262" s="5"/>
      <c r="BQ262" s="5"/>
      <c r="BR262" s="5"/>
      <c r="BS262" s="5"/>
      <c r="BT262" s="5"/>
      <c r="BU262" s="5"/>
      <c r="BV262" s="5"/>
      <c r="BW262" s="5"/>
      <c r="BX262" s="5"/>
      <c r="BY262" s="341"/>
      <c r="BZ262" s="128"/>
      <c r="CA262" s="5"/>
      <c r="CB262" s="5"/>
      <c r="CC262" s="5"/>
      <c r="CD262" s="5"/>
      <c r="CE262" s="5"/>
      <c r="CF262" s="5"/>
      <c r="CG262" s="5"/>
      <c r="CH262" s="5"/>
      <c r="CI262" s="5"/>
      <c r="CJ262" s="5"/>
      <c r="CK262" s="5"/>
      <c r="CL262" s="5"/>
      <c r="CM262" s="5"/>
      <c r="CN262" s="5"/>
      <c r="CO262" s="5"/>
      <c r="CP262" s="5"/>
      <c r="CQ262" s="5"/>
      <c r="CR262" s="5"/>
      <c r="CS262" s="5"/>
      <c r="CT262" s="5"/>
      <c r="CU262" s="5"/>
      <c r="CV262" s="341"/>
      <c r="CW262" s="128"/>
      <c r="CX262" s="5"/>
      <c r="CY262" s="5"/>
      <c r="CZ262" s="5"/>
      <c r="DA262" s="5"/>
      <c r="DB262" s="5"/>
      <c r="DC262" s="5"/>
      <c r="DD262" s="5"/>
      <c r="DE262" s="5"/>
      <c r="DF262" s="5"/>
      <c r="DG262" s="5"/>
      <c r="DH262" s="5"/>
      <c r="DI262" s="5"/>
      <c r="DJ262" s="5"/>
      <c r="DK262" s="51" t="s">
        <v>359</v>
      </c>
      <c r="DL262" s="51">
        <v>802.5</v>
      </c>
      <c r="DM262" s="51">
        <v>803.7</v>
      </c>
      <c r="DN262" s="51">
        <f t="shared" si="87"/>
        <v>1.2000000000000455</v>
      </c>
      <c r="DO262" s="51">
        <v>100</v>
      </c>
      <c r="DP262" s="52">
        <f t="shared" si="85"/>
        <v>1.2000000000000455</v>
      </c>
      <c r="DQ262" s="139">
        <f>DP262*AUXILIAR!$B$67</f>
        <v>2400000.0000000908</v>
      </c>
      <c r="DR262" s="5"/>
      <c r="DS262" s="341"/>
      <c r="DT262" s="128"/>
      <c r="DU262" s="5"/>
      <c r="DV262" s="5"/>
      <c r="DW262" s="5"/>
      <c r="DX262" s="5"/>
      <c r="DY262" s="5"/>
      <c r="DZ262" s="5"/>
      <c r="EA262" s="5"/>
      <c r="EB262" s="5"/>
      <c r="EC262" s="5"/>
      <c r="ED262" s="5"/>
      <c r="EE262" s="5"/>
      <c r="EF262" s="5"/>
      <c r="EG262" s="5"/>
      <c r="EH262" s="5"/>
      <c r="EI262" s="5"/>
      <c r="EJ262" s="5"/>
      <c r="EK262" s="5"/>
      <c r="EL262" s="5"/>
      <c r="EM262" s="5"/>
      <c r="EN262" s="5"/>
      <c r="EO262" s="145"/>
      <c r="EP262" s="397"/>
      <c r="EQ262" s="333"/>
    </row>
    <row r="263" spans="1:147" ht="15">
      <c r="A263" s="8" t="s">
        <v>33</v>
      </c>
      <c r="B263" s="8" t="s">
        <v>8</v>
      </c>
      <c r="C263" s="8">
        <v>1</v>
      </c>
      <c r="D263" s="199">
        <v>116</v>
      </c>
      <c r="E263" s="118" t="s">
        <v>183</v>
      </c>
      <c r="F263" s="118" t="s">
        <v>108</v>
      </c>
      <c r="G263" s="195" t="s">
        <v>355</v>
      </c>
      <c r="H263" s="309" t="s">
        <v>188</v>
      </c>
      <c r="I263" s="128"/>
      <c r="J263" s="5"/>
      <c r="K263" s="5"/>
      <c r="L263" s="5"/>
      <c r="M263" s="5"/>
      <c r="N263" s="5"/>
      <c r="O263" s="5"/>
      <c r="P263" s="5"/>
      <c r="Q263" s="5"/>
      <c r="R263" s="5"/>
      <c r="S263" s="5"/>
      <c r="T263" s="5"/>
      <c r="U263" s="5"/>
      <c r="V263" s="5"/>
      <c r="W263" s="5"/>
      <c r="X263" s="5"/>
      <c r="Y263" s="5"/>
      <c r="Z263" s="5"/>
      <c r="AA263" s="5"/>
      <c r="AB263" s="5"/>
      <c r="AC263" s="5"/>
      <c r="AD263" s="5"/>
      <c r="AE263" s="341"/>
      <c r="AF263" s="128"/>
      <c r="AG263" s="5"/>
      <c r="AH263" s="5"/>
      <c r="AI263" s="5"/>
      <c r="AJ263" s="5"/>
      <c r="AK263" s="5"/>
      <c r="AL263" s="5"/>
      <c r="AM263" s="5"/>
      <c r="AN263" s="5"/>
      <c r="AO263" s="5"/>
      <c r="AP263" s="5"/>
      <c r="AQ263" s="5"/>
      <c r="AR263" s="5"/>
      <c r="AS263" s="5"/>
      <c r="AT263" s="57"/>
      <c r="AU263" s="57"/>
      <c r="AV263" s="57"/>
      <c r="AW263" s="57"/>
      <c r="AX263" s="57"/>
      <c r="AY263" s="56"/>
      <c r="AZ263" s="161"/>
      <c r="BA263" s="128"/>
      <c r="BB263" s="333"/>
      <c r="BC263" s="128"/>
      <c r="BD263" s="5"/>
      <c r="BE263" s="5"/>
      <c r="BF263" s="5"/>
      <c r="BG263" s="5"/>
      <c r="BH263" s="5"/>
      <c r="BI263" s="5"/>
      <c r="BJ263" s="5"/>
      <c r="BK263" s="5"/>
      <c r="BL263" s="5"/>
      <c r="BM263" s="5"/>
      <c r="BN263" s="5"/>
      <c r="BO263" s="5"/>
      <c r="BP263" s="5"/>
      <c r="BQ263" s="5"/>
      <c r="BR263" s="5"/>
      <c r="BS263" s="5"/>
      <c r="BT263" s="5"/>
      <c r="BU263" s="5"/>
      <c r="BV263" s="5"/>
      <c r="BW263" s="5"/>
      <c r="BX263" s="5"/>
      <c r="BY263" s="341"/>
      <c r="BZ263" s="128"/>
      <c r="CA263" s="5"/>
      <c r="CB263" s="5"/>
      <c r="CC263" s="5"/>
      <c r="CD263" s="5"/>
      <c r="CE263" s="5"/>
      <c r="CF263" s="5"/>
      <c r="CG263" s="5"/>
      <c r="CH263" s="5"/>
      <c r="CI263" s="5"/>
      <c r="CJ263" s="5"/>
      <c r="CK263" s="5"/>
      <c r="CL263" s="5"/>
      <c r="CM263" s="5"/>
      <c r="CN263" s="5"/>
      <c r="CO263" s="5"/>
      <c r="CP263" s="5"/>
      <c r="CQ263" s="5"/>
      <c r="CR263" s="5"/>
      <c r="CS263" s="5"/>
      <c r="CT263" s="5"/>
      <c r="CU263" s="5"/>
      <c r="CV263" s="341"/>
      <c r="CW263" s="128"/>
      <c r="CX263" s="5"/>
      <c r="CY263" s="5"/>
      <c r="CZ263" s="5"/>
      <c r="DA263" s="5"/>
      <c r="DB263" s="5"/>
      <c r="DC263" s="5"/>
      <c r="DD263" s="5"/>
      <c r="DE263" s="5"/>
      <c r="DF263" s="5"/>
      <c r="DG263" s="5"/>
      <c r="DH263" s="5"/>
      <c r="DI263" s="5"/>
      <c r="DJ263" s="5"/>
      <c r="DK263" s="51" t="s">
        <v>358</v>
      </c>
      <c r="DL263" s="51">
        <v>804.4</v>
      </c>
      <c r="DM263" s="51">
        <v>803.2</v>
      </c>
      <c r="DN263" s="51">
        <f>-(DM263-DL263)</f>
        <v>1.1999999999999318</v>
      </c>
      <c r="DO263" s="51">
        <v>100</v>
      </c>
      <c r="DP263" s="52">
        <f t="shared" si="85"/>
        <v>1.1999999999999318</v>
      </c>
      <c r="DQ263" s="139">
        <f>DP263*AUXILIAR!$B$67</f>
        <v>2399999.9999998636</v>
      </c>
      <c r="DR263" s="5"/>
      <c r="DS263" s="341"/>
      <c r="DT263" s="128"/>
      <c r="DU263" s="5"/>
      <c r="DV263" s="5"/>
      <c r="DW263" s="5"/>
      <c r="DX263" s="5"/>
      <c r="DY263" s="5"/>
      <c r="DZ263" s="5"/>
      <c r="EA263" s="5"/>
      <c r="EB263" s="5"/>
      <c r="EC263" s="5"/>
      <c r="ED263" s="5"/>
      <c r="EE263" s="5"/>
      <c r="EF263" s="5"/>
      <c r="EG263" s="5"/>
      <c r="EH263" s="5"/>
      <c r="EI263" s="5"/>
      <c r="EJ263" s="5"/>
      <c r="EK263" s="5"/>
      <c r="EL263" s="5"/>
      <c r="EM263" s="5"/>
      <c r="EN263" s="5"/>
      <c r="EO263" s="145"/>
      <c r="EP263" s="397"/>
      <c r="EQ263" s="333"/>
    </row>
    <row r="264" spans="1:147" ht="15">
      <c r="A264" s="8" t="s">
        <v>33</v>
      </c>
      <c r="B264" s="8" t="s">
        <v>8</v>
      </c>
      <c r="C264" s="8">
        <v>1</v>
      </c>
      <c r="D264" s="199">
        <v>116</v>
      </c>
      <c r="E264" s="118" t="s">
        <v>183</v>
      </c>
      <c r="F264" s="118" t="s">
        <v>108</v>
      </c>
      <c r="G264" s="195" t="s">
        <v>355</v>
      </c>
      <c r="H264" s="309" t="s">
        <v>188</v>
      </c>
      <c r="I264" s="128"/>
      <c r="J264" s="5"/>
      <c r="K264" s="5"/>
      <c r="L264" s="5"/>
      <c r="M264" s="5"/>
      <c r="N264" s="5"/>
      <c r="O264" s="5"/>
      <c r="P264" s="5"/>
      <c r="Q264" s="5"/>
      <c r="R264" s="5"/>
      <c r="S264" s="5"/>
      <c r="T264" s="5"/>
      <c r="U264" s="5"/>
      <c r="V264" s="5"/>
      <c r="W264" s="5"/>
      <c r="X264" s="5"/>
      <c r="Y264" s="5"/>
      <c r="Z264" s="5"/>
      <c r="AA264" s="5"/>
      <c r="AB264" s="5"/>
      <c r="AC264" s="5"/>
      <c r="AD264" s="5"/>
      <c r="AE264" s="341"/>
      <c r="AF264" s="128"/>
      <c r="AG264" s="5"/>
      <c r="AH264" s="5"/>
      <c r="AI264" s="5"/>
      <c r="AJ264" s="5"/>
      <c r="AK264" s="5"/>
      <c r="AL264" s="5"/>
      <c r="AM264" s="5"/>
      <c r="AN264" s="5"/>
      <c r="AO264" s="5"/>
      <c r="AP264" s="5"/>
      <c r="AQ264" s="5"/>
      <c r="AR264" s="5"/>
      <c r="AS264" s="5"/>
      <c r="AT264" s="57"/>
      <c r="AU264" s="57"/>
      <c r="AV264" s="57"/>
      <c r="AW264" s="57"/>
      <c r="AX264" s="57"/>
      <c r="AY264" s="56"/>
      <c r="AZ264" s="161"/>
      <c r="BA264" s="128"/>
      <c r="BB264" s="333"/>
      <c r="BC264" s="128"/>
      <c r="BD264" s="5"/>
      <c r="BE264" s="5"/>
      <c r="BF264" s="5"/>
      <c r="BG264" s="5"/>
      <c r="BH264" s="5"/>
      <c r="BI264" s="5"/>
      <c r="BJ264" s="5"/>
      <c r="BK264" s="5"/>
      <c r="BL264" s="5"/>
      <c r="BM264" s="5"/>
      <c r="BN264" s="5"/>
      <c r="BO264" s="5"/>
      <c r="BP264" s="5"/>
      <c r="BQ264" s="5"/>
      <c r="BR264" s="5"/>
      <c r="BS264" s="5"/>
      <c r="BT264" s="5"/>
      <c r="BU264" s="5"/>
      <c r="BV264" s="5"/>
      <c r="BW264" s="5"/>
      <c r="BX264" s="5"/>
      <c r="BY264" s="341"/>
      <c r="BZ264" s="128"/>
      <c r="CA264" s="5"/>
      <c r="CB264" s="5"/>
      <c r="CC264" s="5"/>
      <c r="CD264" s="5"/>
      <c r="CE264" s="5"/>
      <c r="CF264" s="5"/>
      <c r="CG264" s="5"/>
      <c r="CH264" s="5"/>
      <c r="CI264" s="5"/>
      <c r="CJ264" s="5"/>
      <c r="CK264" s="5"/>
      <c r="CL264" s="5"/>
      <c r="CM264" s="5"/>
      <c r="CN264" s="5"/>
      <c r="CO264" s="5"/>
      <c r="CP264" s="5"/>
      <c r="CQ264" s="5"/>
      <c r="CR264" s="5"/>
      <c r="CS264" s="5"/>
      <c r="CT264" s="5"/>
      <c r="CU264" s="5"/>
      <c r="CV264" s="341"/>
      <c r="CW264" s="128"/>
      <c r="CX264" s="5"/>
      <c r="CY264" s="5"/>
      <c r="CZ264" s="5"/>
      <c r="DA264" s="5"/>
      <c r="DB264" s="5"/>
      <c r="DC264" s="5"/>
      <c r="DD264" s="5"/>
      <c r="DE264" s="5"/>
      <c r="DF264" s="5"/>
      <c r="DG264" s="5"/>
      <c r="DH264" s="5"/>
      <c r="DI264" s="5"/>
      <c r="DJ264" s="5"/>
      <c r="DK264" s="51" t="s">
        <v>359</v>
      </c>
      <c r="DL264" s="51">
        <v>804.5</v>
      </c>
      <c r="DM264" s="51">
        <v>805.7</v>
      </c>
      <c r="DN264" s="51">
        <f t="shared" si="87"/>
        <v>1.2000000000000455</v>
      </c>
      <c r="DO264" s="51">
        <v>100</v>
      </c>
      <c r="DP264" s="52">
        <f t="shared" si="85"/>
        <v>1.2000000000000455</v>
      </c>
      <c r="DQ264" s="139">
        <f>DP264*AUXILIAR!$B$67</f>
        <v>2400000.0000000908</v>
      </c>
      <c r="DR264" s="5"/>
      <c r="DS264" s="341"/>
      <c r="DT264" s="128"/>
      <c r="DU264" s="5"/>
      <c r="DV264" s="5"/>
      <c r="DW264" s="5"/>
      <c r="DX264" s="5"/>
      <c r="DY264" s="5"/>
      <c r="DZ264" s="5"/>
      <c r="EA264" s="5"/>
      <c r="EB264" s="5"/>
      <c r="EC264" s="5"/>
      <c r="ED264" s="5"/>
      <c r="EE264" s="5"/>
      <c r="EF264" s="5"/>
      <c r="EG264" s="5"/>
      <c r="EH264" s="5"/>
      <c r="EI264" s="5"/>
      <c r="EJ264" s="5"/>
      <c r="EK264" s="5"/>
      <c r="EL264" s="5"/>
      <c r="EM264" s="5"/>
      <c r="EN264" s="5"/>
      <c r="EO264" s="145"/>
      <c r="EP264" s="397"/>
      <c r="EQ264" s="333"/>
    </row>
    <row r="265" spans="1:147" ht="15">
      <c r="A265" s="8" t="s">
        <v>33</v>
      </c>
      <c r="B265" s="8" t="s">
        <v>8</v>
      </c>
      <c r="C265" s="8">
        <v>1</v>
      </c>
      <c r="D265" s="199">
        <v>116</v>
      </c>
      <c r="E265" s="118" t="s">
        <v>183</v>
      </c>
      <c r="F265" s="118" t="s">
        <v>108</v>
      </c>
      <c r="G265" s="195" t="s">
        <v>355</v>
      </c>
      <c r="H265" s="309" t="s">
        <v>188</v>
      </c>
      <c r="I265" s="128"/>
      <c r="J265" s="5"/>
      <c r="K265" s="5"/>
      <c r="L265" s="5"/>
      <c r="M265" s="5"/>
      <c r="N265" s="5"/>
      <c r="O265" s="5"/>
      <c r="P265" s="5"/>
      <c r="Q265" s="5"/>
      <c r="R265" s="5"/>
      <c r="S265" s="5"/>
      <c r="T265" s="5"/>
      <c r="U265" s="5"/>
      <c r="V265" s="5"/>
      <c r="W265" s="5"/>
      <c r="X265" s="5"/>
      <c r="Y265" s="5"/>
      <c r="Z265" s="5"/>
      <c r="AA265" s="5"/>
      <c r="AB265" s="5"/>
      <c r="AC265" s="5"/>
      <c r="AD265" s="5"/>
      <c r="AE265" s="341"/>
      <c r="AF265" s="128"/>
      <c r="AG265" s="5"/>
      <c r="AH265" s="5"/>
      <c r="AI265" s="5"/>
      <c r="AJ265" s="5"/>
      <c r="AK265" s="5"/>
      <c r="AL265" s="5"/>
      <c r="AM265" s="5"/>
      <c r="AN265" s="5"/>
      <c r="AO265" s="5"/>
      <c r="AP265" s="5"/>
      <c r="AQ265" s="5"/>
      <c r="AR265" s="5"/>
      <c r="AS265" s="5"/>
      <c r="AT265" s="57"/>
      <c r="AU265" s="57"/>
      <c r="AV265" s="57"/>
      <c r="AW265" s="57"/>
      <c r="AX265" s="57"/>
      <c r="AY265" s="56"/>
      <c r="AZ265" s="161"/>
      <c r="BA265" s="128"/>
      <c r="BB265" s="333"/>
      <c r="BC265" s="128"/>
      <c r="BD265" s="5"/>
      <c r="BE265" s="5"/>
      <c r="BF265" s="5"/>
      <c r="BG265" s="5"/>
      <c r="BH265" s="5"/>
      <c r="BI265" s="5"/>
      <c r="BJ265" s="5"/>
      <c r="BK265" s="5"/>
      <c r="BL265" s="5"/>
      <c r="BM265" s="5"/>
      <c r="BN265" s="5"/>
      <c r="BO265" s="5"/>
      <c r="BP265" s="5"/>
      <c r="BQ265" s="5"/>
      <c r="BR265" s="5"/>
      <c r="BS265" s="5"/>
      <c r="BT265" s="5"/>
      <c r="BU265" s="5"/>
      <c r="BV265" s="5"/>
      <c r="BW265" s="5"/>
      <c r="BX265" s="5"/>
      <c r="BY265" s="341"/>
      <c r="BZ265" s="128"/>
      <c r="CA265" s="5"/>
      <c r="CB265" s="5"/>
      <c r="CC265" s="5"/>
      <c r="CD265" s="5"/>
      <c r="CE265" s="5"/>
      <c r="CF265" s="5"/>
      <c r="CG265" s="5"/>
      <c r="CH265" s="5"/>
      <c r="CI265" s="5"/>
      <c r="CJ265" s="5"/>
      <c r="CK265" s="5"/>
      <c r="CL265" s="5"/>
      <c r="CM265" s="5"/>
      <c r="CN265" s="5"/>
      <c r="CO265" s="5"/>
      <c r="CP265" s="5"/>
      <c r="CQ265" s="5"/>
      <c r="CR265" s="5"/>
      <c r="CS265" s="5"/>
      <c r="CT265" s="5"/>
      <c r="CU265" s="5"/>
      <c r="CV265" s="341"/>
      <c r="CW265" s="128"/>
      <c r="CX265" s="5"/>
      <c r="CY265" s="5"/>
      <c r="CZ265" s="5"/>
      <c r="DA265" s="5"/>
      <c r="DB265" s="5"/>
      <c r="DC265" s="5"/>
      <c r="DD265" s="5"/>
      <c r="DE265" s="5"/>
      <c r="DF265" s="5"/>
      <c r="DG265" s="5"/>
      <c r="DH265" s="5"/>
      <c r="DI265" s="5"/>
      <c r="DJ265" s="5"/>
      <c r="DK265" s="51" t="s">
        <v>359</v>
      </c>
      <c r="DL265" s="51">
        <v>806.5</v>
      </c>
      <c r="DM265" s="51">
        <v>807.7</v>
      </c>
      <c r="DN265" s="51">
        <f t="shared" si="87"/>
        <v>1.2000000000000455</v>
      </c>
      <c r="DO265" s="51">
        <v>100</v>
      </c>
      <c r="DP265" s="52">
        <f t="shared" si="85"/>
        <v>1.2000000000000455</v>
      </c>
      <c r="DQ265" s="139">
        <f>DP265*AUXILIAR!$B$67</f>
        <v>2400000.0000000908</v>
      </c>
      <c r="DR265" s="5"/>
      <c r="DS265" s="341"/>
      <c r="DT265" s="128"/>
      <c r="DU265" s="5"/>
      <c r="DV265" s="5"/>
      <c r="DW265" s="5"/>
      <c r="DX265" s="5"/>
      <c r="DY265" s="5"/>
      <c r="DZ265" s="5"/>
      <c r="EA265" s="5"/>
      <c r="EB265" s="5"/>
      <c r="EC265" s="5"/>
      <c r="ED265" s="5"/>
      <c r="EE265" s="5"/>
      <c r="EF265" s="5"/>
      <c r="EG265" s="5"/>
      <c r="EH265" s="5"/>
      <c r="EI265" s="5"/>
      <c r="EJ265" s="5"/>
      <c r="EK265" s="5"/>
      <c r="EL265" s="5"/>
      <c r="EM265" s="5"/>
      <c r="EN265" s="5"/>
      <c r="EO265" s="145"/>
      <c r="EP265" s="397"/>
      <c r="EQ265" s="333"/>
    </row>
    <row r="266" spans="1:147" ht="15">
      <c r="A266" s="8" t="s">
        <v>33</v>
      </c>
      <c r="B266" s="8" t="s">
        <v>8</v>
      </c>
      <c r="C266" s="8">
        <v>1</v>
      </c>
      <c r="D266" s="199">
        <v>116</v>
      </c>
      <c r="E266" s="118" t="s">
        <v>183</v>
      </c>
      <c r="F266" s="118" t="s">
        <v>108</v>
      </c>
      <c r="G266" s="195" t="s">
        <v>355</v>
      </c>
      <c r="H266" s="309" t="s">
        <v>188</v>
      </c>
      <c r="I266" s="128"/>
      <c r="J266" s="5"/>
      <c r="K266" s="5"/>
      <c r="L266" s="5"/>
      <c r="M266" s="5"/>
      <c r="N266" s="5"/>
      <c r="O266" s="5"/>
      <c r="P266" s="5"/>
      <c r="Q266" s="5"/>
      <c r="R266" s="5"/>
      <c r="S266" s="5"/>
      <c r="T266" s="5"/>
      <c r="U266" s="5"/>
      <c r="V266" s="5"/>
      <c r="W266" s="5"/>
      <c r="X266" s="5"/>
      <c r="Y266" s="5"/>
      <c r="Z266" s="5"/>
      <c r="AA266" s="5"/>
      <c r="AB266" s="5"/>
      <c r="AC266" s="5"/>
      <c r="AD266" s="5"/>
      <c r="AE266" s="341"/>
      <c r="AF266" s="128"/>
      <c r="AG266" s="5"/>
      <c r="AH266" s="5"/>
      <c r="AI266" s="5"/>
      <c r="AJ266" s="5"/>
      <c r="AK266" s="5"/>
      <c r="AL266" s="5"/>
      <c r="AM266" s="5"/>
      <c r="AN266" s="5"/>
      <c r="AO266" s="5"/>
      <c r="AP266" s="5"/>
      <c r="AQ266" s="5"/>
      <c r="AR266" s="5"/>
      <c r="AS266" s="5"/>
      <c r="AT266" s="57"/>
      <c r="AU266" s="57"/>
      <c r="AV266" s="57"/>
      <c r="AW266" s="57"/>
      <c r="AX266" s="57"/>
      <c r="AY266" s="56"/>
      <c r="AZ266" s="161"/>
      <c r="BA266" s="128"/>
      <c r="BB266" s="333"/>
      <c r="BC266" s="128"/>
      <c r="BD266" s="5"/>
      <c r="BE266" s="5"/>
      <c r="BF266" s="5"/>
      <c r="BG266" s="5"/>
      <c r="BH266" s="5"/>
      <c r="BI266" s="5"/>
      <c r="BJ266" s="5"/>
      <c r="BK266" s="5"/>
      <c r="BL266" s="5"/>
      <c r="BM266" s="5"/>
      <c r="BN266" s="5"/>
      <c r="BO266" s="5"/>
      <c r="BP266" s="5"/>
      <c r="BQ266" s="5"/>
      <c r="BR266" s="5"/>
      <c r="BS266" s="5"/>
      <c r="BT266" s="5"/>
      <c r="BU266" s="5"/>
      <c r="BV266" s="5"/>
      <c r="BW266" s="5"/>
      <c r="BX266" s="5"/>
      <c r="BY266" s="341"/>
      <c r="BZ266" s="128"/>
      <c r="CA266" s="5"/>
      <c r="CB266" s="5"/>
      <c r="CC266" s="5"/>
      <c r="CD266" s="5"/>
      <c r="CE266" s="5"/>
      <c r="CF266" s="5"/>
      <c r="CG266" s="5"/>
      <c r="CH266" s="5"/>
      <c r="CI266" s="5"/>
      <c r="CJ266" s="5"/>
      <c r="CK266" s="5"/>
      <c r="CL266" s="5"/>
      <c r="CM266" s="5"/>
      <c r="CN266" s="5"/>
      <c r="CO266" s="5"/>
      <c r="CP266" s="5"/>
      <c r="CQ266" s="5"/>
      <c r="CR266" s="5"/>
      <c r="CS266" s="5"/>
      <c r="CT266" s="5"/>
      <c r="CU266" s="5"/>
      <c r="CV266" s="341"/>
      <c r="CW266" s="128"/>
      <c r="CX266" s="5"/>
      <c r="CY266" s="5"/>
      <c r="CZ266" s="5"/>
      <c r="DA266" s="5"/>
      <c r="DB266" s="5"/>
      <c r="DC266" s="5"/>
      <c r="DD266" s="5"/>
      <c r="DE266" s="5"/>
      <c r="DF266" s="5"/>
      <c r="DG266" s="5"/>
      <c r="DH266" s="5"/>
      <c r="DI266" s="5"/>
      <c r="DJ266" s="5"/>
      <c r="DK266" s="51" t="s">
        <v>358</v>
      </c>
      <c r="DL266" s="51">
        <v>806.6</v>
      </c>
      <c r="DM266" s="51">
        <v>805.4</v>
      </c>
      <c r="DN266" s="51">
        <f>-(DM266-DL266)</f>
        <v>1.2000000000000455</v>
      </c>
      <c r="DO266" s="51">
        <v>100</v>
      </c>
      <c r="DP266" s="52">
        <f t="shared" si="85"/>
        <v>1.2000000000000455</v>
      </c>
      <c r="DQ266" s="139">
        <f>DP266*AUXILIAR!$B$67</f>
        <v>2400000.0000000908</v>
      </c>
      <c r="DR266" s="5"/>
      <c r="DS266" s="341"/>
      <c r="DT266" s="128"/>
      <c r="DU266" s="5"/>
      <c r="DV266" s="5"/>
      <c r="DW266" s="5"/>
      <c r="DX266" s="5"/>
      <c r="DY266" s="5"/>
      <c r="DZ266" s="5"/>
      <c r="EA266" s="5"/>
      <c r="EB266" s="5"/>
      <c r="EC266" s="5"/>
      <c r="ED266" s="5"/>
      <c r="EE266" s="5"/>
      <c r="EF266" s="5"/>
      <c r="EG266" s="5"/>
      <c r="EH266" s="5"/>
      <c r="EI266" s="5"/>
      <c r="EJ266" s="5"/>
      <c r="EK266" s="5"/>
      <c r="EL266" s="5"/>
      <c r="EM266" s="5"/>
      <c r="EN266" s="5"/>
      <c r="EO266" s="145"/>
      <c r="EP266" s="397"/>
      <c r="EQ266" s="333"/>
    </row>
    <row r="267" spans="1:147" ht="15">
      <c r="A267" s="8" t="s">
        <v>33</v>
      </c>
      <c r="B267" s="8" t="s">
        <v>8</v>
      </c>
      <c r="C267" s="8">
        <v>1</v>
      </c>
      <c r="D267" s="199">
        <v>116</v>
      </c>
      <c r="E267" s="118" t="s">
        <v>183</v>
      </c>
      <c r="F267" s="118" t="s">
        <v>108</v>
      </c>
      <c r="G267" s="195" t="s">
        <v>355</v>
      </c>
      <c r="H267" s="309" t="s">
        <v>188</v>
      </c>
      <c r="I267" s="128"/>
      <c r="J267" s="5"/>
      <c r="K267" s="5"/>
      <c r="L267" s="5"/>
      <c r="M267" s="5"/>
      <c r="N267" s="5"/>
      <c r="O267" s="5"/>
      <c r="P267" s="5"/>
      <c r="Q267" s="5"/>
      <c r="R267" s="5"/>
      <c r="S267" s="5"/>
      <c r="T267" s="5"/>
      <c r="U267" s="5"/>
      <c r="V267" s="5"/>
      <c r="W267" s="5"/>
      <c r="X267" s="5"/>
      <c r="Y267" s="5"/>
      <c r="Z267" s="5"/>
      <c r="AA267" s="5"/>
      <c r="AB267" s="5"/>
      <c r="AC267" s="5"/>
      <c r="AD267" s="5"/>
      <c r="AE267" s="341"/>
      <c r="AF267" s="128"/>
      <c r="AG267" s="5"/>
      <c r="AH267" s="5"/>
      <c r="AI267" s="5"/>
      <c r="AJ267" s="5"/>
      <c r="AK267" s="5"/>
      <c r="AL267" s="5"/>
      <c r="AM267" s="5"/>
      <c r="AN267" s="5"/>
      <c r="AO267" s="5"/>
      <c r="AP267" s="5"/>
      <c r="AQ267" s="5"/>
      <c r="AR267" s="5"/>
      <c r="AS267" s="5"/>
      <c r="AT267" s="57"/>
      <c r="AU267" s="57"/>
      <c r="AV267" s="57"/>
      <c r="AW267" s="57"/>
      <c r="AX267" s="57"/>
      <c r="AY267" s="56"/>
      <c r="AZ267" s="161"/>
      <c r="BA267" s="128"/>
      <c r="BB267" s="333"/>
      <c r="BC267" s="128"/>
      <c r="BD267" s="5"/>
      <c r="BE267" s="5"/>
      <c r="BF267" s="5"/>
      <c r="BG267" s="5"/>
      <c r="BH267" s="5"/>
      <c r="BI267" s="5"/>
      <c r="BJ267" s="5"/>
      <c r="BK267" s="5"/>
      <c r="BL267" s="5"/>
      <c r="BM267" s="5"/>
      <c r="BN267" s="5"/>
      <c r="BO267" s="5"/>
      <c r="BP267" s="5"/>
      <c r="BQ267" s="5"/>
      <c r="BR267" s="5"/>
      <c r="BS267" s="5"/>
      <c r="BT267" s="5"/>
      <c r="BU267" s="5"/>
      <c r="BV267" s="5"/>
      <c r="BW267" s="5"/>
      <c r="BX267" s="5"/>
      <c r="BY267" s="341"/>
      <c r="BZ267" s="128"/>
      <c r="CA267" s="5"/>
      <c r="CB267" s="5"/>
      <c r="CC267" s="5"/>
      <c r="CD267" s="5"/>
      <c r="CE267" s="5"/>
      <c r="CF267" s="5"/>
      <c r="CG267" s="5"/>
      <c r="CH267" s="5"/>
      <c r="CI267" s="5"/>
      <c r="CJ267" s="5"/>
      <c r="CK267" s="5"/>
      <c r="CL267" s="5"/>
      <c r="CM267" s="5"/>
      <c r="CN267" s="5"/>
      <c r="CO267" s="5"/>
      <c r="CP267" s="5"/>
      <c r="CQ267" s="5"/>
      <c r="CR267" s="5"/>
      <c r="CS267" s="5"/>
      <c r="CT267" s="5"/>
      <c r="CU267" s="5"/>
      <c r="CV267" s="341"/>
      <c r="CW267" s="128"/>
      <c r="CX267" s="5"/>
      <c r="CY267" s="5"/>
      <c r="CZ267" s="5"/>
      <c r="DA267" s="5"/>
      <c r="DB267" s="5"/>
      <c r="DC267" s="5"/>
      <c r="DD267" s="5"/>
      <c r="DE267" s="5"/>
      <c r="DF267" s="5"/>
      <c r="DG267" s="5"/>
      <c r="DH267" s="5"/>
      <c r="DI267" s="5"/>
      <c r="DJ267" s="5"/>
      <c r="DK267" s="51" t="s">
        <v>358</v>
      </c>
      <c r="DL267" s="51">
        <v>808.8</v>
      </c>
      <c r="DM267" s="51">
        <v>807.6</v>
      </c>
      <c r="DN267" s="51">
        <f>-(DM267-DL267)</f>
        <v>1.1999999999999318</v>
      </c>
      <c r="DO267" s="51">
        <v>100</v>
      </c>
      <c r="DP267" s="52">
        <f t="shared" si="85"/>
        <v>1.1999999999999318</v>
      </c>
      <c r="DQ267" s="139">
        <f>DP267*AUXILIAR!$B$67</f>
        <v>2399999.9999998636</v>
      </c>
      <c r="DR267" s="5"/>
      <c r="DS267" s="341"/>
      <c r="DT267" s="128"/>
      <c r="DU267" s="5"/>
      <c r="DV267" s="5"/>
      <c r="DW267" s="5"/>
      <c r="DX267" s="5"/>
      <c r="DY267" s="5"/>
      <c r="DZ267" s="5"/>
      <c r="EA267" s="5"/>
      <c r="EB267" s="5"/>
      <c r="EC267" s="5"/>
      <c r="ED267" s="5"/>
      <c r="EE267" s="5"/>
      <c r="EF267" s="5"/>
      <c r="EG267" s="5"/>
      <c r="EH267" s="5"/>
      <c r="EI267" s="5"/>
      <c r="EJ267" s="5"/>
      <c r="EK267" s="5"/>
      <c r="EL267" s="5"/>
      <c r="EM267" s="5"/>
      <c r="EN267" s="5"/>
      <c r="EO267" s="145"/>
      <c r="EP267" s="397"/>
      <c r="EQ267" s="333"/>
    </row>
    <row r="268" spans="1:147" ht="15">
      <c r="A268" s="8" t="s">
        <v>33</v>
      </c>
      <c r="B268" s="8" t="s">
        <v>8</v>
      </c>
      <c r="C268" s="8">
        <v>1</v>
      </c>
      <c r="D268" s="199">
        <v>116</v>
      </c>
      <c r="E268" s="118" t="s">
        <v>183</v>
      </c>
      <c r="F268" s="118" t="s">
        <v>108</v>
      </c>
      <c r="G268" s="195" t="s">
        <v>355</v>
      </c>
      <c r="H268" s="309" t="s">
        <v>188</v>
      </c>
      <c r="I268" s="128"/>
      <c r="J268" s="5"/>
      <c r="K268" s="5"/>
      <c r="L268" s="5"/>
      <c r="M268" s="5"/>
      <c r="N268" s="5"/>
      <c r="O268" s="5"/>
      <c r="P268" s="5"/>
      <c r="Q268" s="5"/>
      <c r="R268" s="5"/>
      <c r="S268" s="5"/>
      <c r="T268" s="5"/>
      <c r="U268" s="5"/>
      <c r="V268" s="5"/>
      <c r="W268" s="5"/>
      <c r="X268" s="5"/>
      <c r="Y268" s="5"/>
      <c r="Z268" s="5"/>
      <c r="AA268" s="5"/>
      <c r="AB268" s="5"/>
      <c r="AC268" s="5"/>
      <c r="AD268" s="5"/>
      <c r="AE268" s="341"/>
      <c r="AF268" s="128"/>
      <c r="AG268" s="5"/>
      <c r="AH268" s="5"/>
      <c r="AI268" s="5"/>
      <c r="AJ268" s="5"/>
      <c r="AK268" s="5"/>
      <c r="AL268" s="5"/>
      <c r="AM268" s="5"/>
      <c r="AN268" s="5"/>
      <c r="AO268" s="5"/>
      <c r="AP268" s="5"/>
      <c r="AQ268" s="5"/>
      <c r="AR268" s="5"/>
      <c r="AS268" s="5"/>
      <c r="AT268" s="57"/>
      <c r="AU268" s="57"/>
      <c r="AV268" s="57"/>
      <c r="AW268" s="57"/>
      <c r="AX268" s="57"/>
      <c r="AY268" s="56"/>
      <c r="AZ268" s="161"/>
      <c r="BA268" s="128"/>
      <c r="BB268" s="333"/>
      <c r="BC268" s="128"/>
      <c r="BD268" s="5"/>
      <c r="BE268" s="5"/>
      <c r="BF268" s="5"/>
      <c r="BG268" s="5"/>
      <c r="BH268" s="5"/>
      <c r="BI268" s="5"/>
      <c r="BJ268" s="5"/>
      <c r="BK268" s="5"/>
      <c r="BL268" s="5"/>
      <c r="BM268" s="5"/>
      <c r="BN268" s="5"/>
      <c r="BO268" s="5"/>
      <c r="BP268" s="5"/>
      <c r="BQ268" s="5"/>
      <c r="BR268" s="5"/>
      <c r="BS268" s="5"/>
      <c r="BT268" s="5"/>
      <c r="BU268" s="5"/>
      <c r="BV268" s="5"/>
      <c r="BW268" s="5"/>
      <c r="BX268" s="5"/>
      <c r="BY268" s="341"/>
      <c r="BZ268" s="128"/>
      <c r="CA268" s="5"/>
      <c r="CB268" s="5"/>
      <c r="CC268" s="5"/>
      <c r="CD268" s="5"/>
      <c r="CE268" s="5"/>
      <c r="CF268" s="5"/>
      <c r="CG268" s="5"/>
      <c r="CH268" s="5"/>
      <c r="CI268" s="5"/>
      <c r="CJ268" s="5"/>
      <c r="CK268" s="5"/>
      <c r="CL268" s="5"/>
      <c r="CM268" s="5"/>
      <c r="CN268" s="5"/>
      <c r="CO268" s="5"/>
      <c r="CP268" s="5"/>
      <c r="CQ268" s="5"/>
      <c r="CR268" s="5"/>
      <c r="CS268" s="5"/>
      <c r="CT268" s="5"/>
      <c r="CU268" s="5"/>
      <c r="CV268" s="341"/>
      <c r="CW268" s="128"/>
      <c r="CX268" s="5"/>
      <c r="CY268" s="5"/>
      <c r="CZ268" s="5"/>
      <c r="DA268" s="5"/>
      <c r="DB268" s="5"/>
      <c r="DC268" s="5"/>
      <c r="DD268" s="5"/>
      <c r="DE268" s="5"/>
      <c r="DF268" s="5"/>
      <c r="DG268" s="5"/>
      <c r="DH268" s="5"/>
      <c r="DI268" s="5"/>
      <c r="DJ268" s="5"/>
      <c r="DK268" s="51" t="s">
        <v>359</v>
      </c>
      <c r="DL268" s="51">
        <v>808.9</v>
      </c>
      <c r="DM268" s="51">
        <v>810.1</v>
      </c>
      <c r="DN268" s="51">
        <f t="shared" si="87"/>
        <v>1.2000000000000455</v>
      </c>
      <c r="DO268" s="51">
        <v>100</v>
      </c>
      <c r="DP268" s="52">
        <f t="shared" si="85"/>
        <v>1.2000000000000455</v>
      </c>
      <c r="DQ268" s="139">
        <f>DP268*AUXILIAR!$B$67</f>
        <v>2400000.0000000908</v>
      </c>
      <c r="DR268" s="5"/>
      <c r="DS268" s="341"/>
      <c r="DT268" s="128"/>
      <c r="DU268" s="5"/>
      <c r="DV268" s="5"/>
      <c r="DW268" s="5"/>
      <c r="DX268" s="5"/>
      <c r="DY268" s="5"/>
      <c r="DZ268" s="5"/>
      <c r="EA268" s="5"/>
      <c r="EB268" s="5"/>
      <c r="EC268" s="5"/>
      <c r="ED268" s="5"/>
      <c r="EE268" s="5"/>
      <c r="EF268" s="5"/>
      <c r="EG268" s="5"/>
      <c r="EH268" s="5"/>
      <c r="EI268" s="5"/>
      <c r="EJ268" s="5"/>
      <c r="EK268" s="5"/>
      <c r="EL268" s="5"/>
      <c r="EM268" s="5"/>
      <c r="EN268" s="5"/>
      <c r="EO268" s="145"/>
      <c r="EP268" s="397"/>
      <c r="EQ268" s="333"/>
    </row>
    <row r="269" spans="1:147" ht="15">
      <c r="A269" s="8" t="s">
        <v>33</v>
      </c>
      <c r="B269" s="8" t="s">
        <v>8</v>
      </c>
      <c r="C269" s="8">
        <v>1</v>
      </c>
      <c r="D269" s="199">
        <v>116</v>
      </c>
      <c r="E269" s="118" t="s">
        <v>183</v>
      </c>
      <c r="F269" s="118" t="s">
        <v>108</v>
      </c>
      <c r="G269" s="195" t="s">
        <v>355</v>
      </c>
      <c r="H269" s="309" t="s">
        <v>188</v>
      </c>
      <c r="I269" s="128"/>
      <c r="J269" s="5"/>
      <c r="K269" s="5"/>
      <c r="L269" s="5"/>
      <c r="M269" s="5"/>
      <c r="N269" s="5"/>
      <c r="O269" s="5"/>
      <c r="P269" s="5"/>
      <c r="Q269" s="5"/>
      <c r="R269" s="5"/>
      <c r="S269" s="5"/>
      <c r="T269" s="5"/>
      <c r="U269" s="5"/>
      <c r="V269" s="5"/>
      <c r="W269" s="5"/>
      <c r="X269" s="5"/>
      <c r="Y269" s="5"/>
      <c r="Z269" s="5"/>
      <c r="AA269" s="5"/>
      <c r="AB269" s="5"/>
      <c r="AC269" s="5"/>
      <c r="AD269" s="5"/>
      <c r="AE269" s="341"/>
      <c r="AF269" s="128"/>
      <c r="AG269" s="5"/>
      <c r="AH269" s="5"/>
      <c r="AI269" s="5"/>
      <c r="AJ269" s="5"/>
      <c r="AK269" s="5"/>
      <c r="AL269" s="5"/>
      <c r="AM269" s="5"/>
      <c r="AN269" s="5"/>
      <c r="AO269" s="5"/>
      <c r="AP269" s="5"/>
      <c r="AQ269" s="5"/>
      <c r="AR269" s="5"/>
      <c r="AS269" s="5"/>
      <c r="AT269" s="57"/>
      <c r="AU269" s="57"/>
      <c r="AV269" s="57"/>
      <c r="AW269" s="57"/>
      <c r="AX269" s="57"/>
      <c r="AY269" s="56"/>
      <c r="AZ269" s="161"/>
      <c r="BA269" s="128"/>
      <c r="BB269" s="333"/>
      <c r="BC269" s="128"/>
      <c r="BD269" s="5"/>
      <c r="BE269" s="5"/>
      <c r="BF269" s="5"/>
      <c r="BG269" s="5"/>
      <c r="BH269" s="5"/>
      <c r="BI269" s="5"/>
      <c r="BJ269" s="5"/>
      <c r="BK269" s="5"/>
      <c r="BL269" s="5"/>
      <c r="BM269" s="5"/>
      <c r="BN269" s="5"/>
      <c r="BO269" s="5"/>
      <c r="BP269" s="5"/>
      <c r="BQ269" s="5"/>
      <c r="BR269" s="5"/>
      <c r="BS269" s="5"/>
      <c r="BT269" s="5"/>
      <c r="BU269" s="5"/>
      <c r="BV269" s="5"/>
      <c r="BW269" s="5"/>
      <c r="BX269" s="5"/>
      <c r="BY269" s="341"/>
      <c r="BZ269" s="128"/>
      <c r="CA269" s="5"/>
      <c r="CB269" s="5"/>
      <c r="CC269" s="5"/>
      <c r="CD269" s="5"/>
      <c r="CE269" s="5"/>
      <c r="CF269" s="5"/>
      <c r="CG269" s="5"/>
      <c r="CH269" s="5"/>
      <c r="CI269" s="5"/>
      <c r="CJ269" s="5"/>
      <c r="CK269" s="5"/>
      <c r="CL269" s="5"/>
      <c r="CM269" s="5"/>
      <c r="CN269" s="5"/>
      <c r="CO269" s="5"/>
      <c r="CP269" s="5"/>
      <c r="CQ269" s="5"/>
      <c r="CR269" s="5"/>
      <c r="CS269" s="5"/>
      <c r="CT269" s="5"/>
      <c r="CU269" s="5"/>
      <c r="CV269" s="341"/>
      <c r="CW269" s="128"/>
      <c r="CX269" s="5"/>
      <c r="CY269" s="5"/>
      <c r="CZ269" s="5"/>
      <c r="DA269" s="5"/>
      <c r="DB269" s="5"/>
      <c r="DC269" s="5"/>
      <c r="DD269" s="5"/>
      <c r="DE269" s="5"/>
      <c r="DF269" s="5"/>
      <c r="DG269" s="5"/>
      <c r="DH269" s="5"/>
      <c r="DI269" s="5"/>
      <c r="DJ269" s="5"/>
      <c r="DK269" s="51" t="s">
        <v>358</v>
      </c>
      <c r="DL269" s="51">
        <v>811</v>
      </c>
      <c r="DM269" s="51">
        <v>809.80499999999995</v>
      </c>
      <c r="DN269" s="51">
        <f>-(DM269-DL269)</f>
        <v>1.19500000000005</v>
      </c>
      <c r="DO269" s="51">
        <v>100</v>
      </c>
      <c r="DP269" s="52">
        <f t="shared" si="85"/>
        <v>1.19500000000005</v>
      </c>
      <c r="DQ269" s="139">
        <f>DP269*AUXILIAR!$B$67</f>
        <v>2390000.0000001001</v>
      </c>
      <c r="DR269" s="5"/>
      <c r="DS269" s="341"/>
      <c r="DT269" s="128"/>
      <c r="DU269" s="5"/>
      <c r="DV269" s="5"/>
      <c r="DW269" s="5"/>
      <c r="DX269" s="5"/>
      <c r="DY269" s="5"/>
      <c r="DZ269" s="5"/>
      <c r="EA269" s="5"/>
      <c r="EB269" s="5"/>
      <c r="EC269" s="5"/>
      <c r="ED269" s="5"/>
      <c r="EE269" s="5"/>
      <c r="EF269" s="5"/>
      <c r="EG269" s="5"/>
      <c r="EH269" s="5"/>
      <c r="EI269" s="5"/>
      <c r="EJ269" s="5"/>
      <c r="EK269" s="5"/>
      <c r="EL269" s="5"/>
      <c r="EM269" s="5"/>
      <c r="EN269" s="5"/>
      <c r="EO269" s="145"/>
      <c r="EP269" s="397"/>
      <c r="EQ269" s="333"/>
    </row>
    <row r="270" spans="1:147" ht="15">
      <c r="A270" s="8" t="s">
        <v>33</v>
      </c>
      <c r="B270" s="8" t="s">
        <v>8</v>
      </c>
      <c r="C270" s="8">
        <v>1</v>
      </c>
      <c r="D270" s="199">
        <v>116</v>
      </c>
      <c r="E270" s="118" t="s">
        <v>183</v>
      </c>
      <c r="F270" s="118" t="s">
        <v>108</v>
      </c>
      <c r="G270" s="195" t="s">
        <v>355</v>
      </c>
      <c r="H270" s="309" t="s">
        <v>188</v>
      </c>
      <c r="I270" s="128"/>
      <c r="J270" s="5"/>
      <c r="K270" s="5"/>
      <c r="L270" s="5"/>
      <c r="M270" s="5"/>
      <c r="N270" s="5"/>
      <c r="O270" s="5"/>
      <c r="P270" s="5"/>
      <c r="Q270" s="5"/>
      <c r="R270" s="5"/>
      <c r="S270" s="5"/>
      <c r="T270" s="5"/>
      <c r="U270" s="5"/>
      <c r="V270" s="5"/>
      <c r="W270" s="5"/>
      <c r="X270" s="5"/>
      <c r="Y270" s="5"/>
      <c r="Z270" s="5"/>
      <c r="AA270" s="5"/>
      <c r="AB270" s="5"/>
      <c r="AC270" s="5"/>
      <c r="AD270" s="5"/>
      <c r="AE270" s="341"/>
      <c r="AF270" s="128"/>
      <c r="AG270" s="5"/>
      <c r="AH270" s="5"/>
      <c r="AI270" s="5"/>
      <c r="AJ270" s="5"/>
      <c r="AK270" s="5"/>
      <c r="AL270" s="5"/>
      <c r="AM270" s="5"/>
      <c r="AN270" s="5"/>
      <c r="AO270" s="5"/>
      <c r="AP270" s="5"/>
      <c r="AQ270" s="5"/>
      <c r="AR270" s="5"/>
      <c r="AS270" s="5"/>
      <c r="AT270" s="57"/>
      <c r="AU270" s="57"/>
      <c r="AV270" s="57"/>
      <c r="AW270" s="57"/>
      <c r="AX270" s="57"/>
      <c r="AY270" s="56"/>
      <c r="AZ270" s="161"/>
      <c r="BA270" s="128"/>
      <c r="BB270" s="333"/>
      <c r="BC270" s="128"/>
      <c r="BD270" s="5"/>
      <c r="BE270" s="5"/>
      <c r="BF270" s="5"/>
      <c r="BG270" s="5"/>
      <c r="BH270" s="5"/>
      <c r="BI270" s="5"/>
      <c r="BJ270" s="5"/>
      <c r="BK270" s="5"/>
      <c r="BL270" s="5"/>
      <c r="BM270" s="5"/>
      <c r="BN270" s="5"/>
      <c r="BO270" s="5"/>
      <c r="BP270" s="5"/>
      <c r="BQ270" s="5"/>
      <c r="BR270" s="5"/>
      <c r="BS270" s="5"/>
      <c r="BT270" s="5"/>
      <c r="BU270" s="5"/>
      <c r="BV270" s="5"/>
      <c r="BW270" s="5"/>
      <c r="BX270" s="5"/>
      <c r="BY270" s="341"/>
      <c r="BZ270" s="128"/>
      <c r="CA270" s="5"/>
      <c r="CB270" s="5"/>
      <c r="CC270" s="5"/>
      <c r="CD270" s="5"/>
      <c r="CE270" s="5"/>
      <c r="CF270" s="5"/>
      <c r="CG270" s="5"/>
      <c r="CH270" s="5"/>
      <c r="CI270" s="5"/>
      <c r="CJ270" s="5"/>
      <c r="CK270" s="5"/>
      <c r="CL270" s="5"/>
      <c r="CM270" s="5"/>
      <c r="CN270" s="5"/>
      <c r="CO270" s="5"/>
      <c r="CP270" s="5"/>
      <c r="CQ270" s="5"/>
      <c r="CR270" s="5"/>
      <c r="CS270" s="5"/>
      <c r="CT270" s="5"/>
      <c r="CU270" s="5"/>
      <c r="CV270" s="341"/>
      <c r="CW270" s="128"/>
      <c r="CX270" s="5"/>
      <c r="CY270" s="5"/>
      <c r="CZ270" s="5"/>
      <c r="DA270" s="5"/>
      <c r="DB270" s="5"/>
      <c r="DC270" s="5"/>
      <c r="DD270" s="5"/>
      <c r="DE270" s="5"/>
      <c r="DF270" s="5"/>
      <c r="DG270" s="5"/>
      <c r="DH270" s="5"/>
      <c r="DI270" s="5"/>
      <c r="DJ270" s="5"/>
      <c r="DK270" s="51" t="s">
        <v>359</v>
      </c>
      <c r="DL270" s="51">
        <v>811.1</v>
      </c>
      <c r="DM270" s="51">
        <v>812.3</v>
      </c>
      <c r="DN270" s="51">
        <f t="shared" si="87"/>
        <v>1.1999999999999318</v>
      </c>
      <c r="DO270" s="51">
        <v>100</v>
      </c>
      <c r="DP270" s="52">
        <f t="shared" si="85"/>
        <v>1.1999999999999318</v>
      </c>
      <c r="DQ270" s="139">
        <f>DP270*AUXILIAR!$B$67</f>
        <v>2399999.9999998636</v>
      </c>
      <c r="DR270" s="5"/>
      <c r="DS270" s="341"/>
      <c r="DT270" s="128"/>
      <c r="DU270" s="5"/>
      <c r="DV270" s="5"/>
      <c r="DW270" s="5"/>
      <c r="DX270" s="5"/>
      <c r="DY270" s="5"/>
      <c r="DZ270" s="5"/>
      <c r="EA270" s="5"/>
      <c r="EB270" s="5"/>
      <c r="EC270" s="5"/>
      <c r="ED270" s="5"/>
      <c r="EE270" s="5"/>
      <c r="EF270" s="5"/>
      <c r="EG270" s="5"/>
      <c r="EH270" s="5"/>
      <c r="EI270" s="5"/>
      <c r="EJ270" s="5"/>
      <c r="EK270" s="5"/>
      <c r="EL270" s="5"/>
      <c r="EM270" s="5"/>
      <c r="EN270" s="5"/>
      <c r="EO270" s="145"/>
      <c r="EP270" s="397"/>
      <c r="EQ270" s="333"/>
    </row>
    <row r="271" spans="1:147" thickBot="1">
      <c r="A271" s="8" t="s">
        <v>33</v>
      </c>
      <c r="B271" s="8" t="s">
        <v>8</v>
      </c>
      <c r="C271" s="8">
        <v>1</v>
      </c>
      <c r="D271" s="199">
        <v>116</v>
      </c>
      <c r="E271" s="118" t="s">
        <v>183</v>
      </c>
      <c r="F271" s="118" t="s">
        <v>108</v>
      </c>
      <c r="G271" s="195" t="s">
        <v>355</v>
      </c>
      <c r="H271" s="309" t="s">
        <v>188</v>
      </c>
      <c r="I271" s="128"/>
      <c r="J271" s="5"/>
      <c r="K271" s="5"/>
      <c r="L271" s="5"/>
      <c r="M271" s="5"/>
      <c r="N271" s="5"/>
      <c r="O271" s="5"/>
      <c r="P271" s="5"/>
      <c r="Q271" s="5"/>
      <c r="R271" s="5"/>
      <c r="S271" s="5"/>
      <c r="T271" s="5"/>
      <c r="U271" s="5"/>
      <c r="V271" s="5"/>
      <c r="W271" s="5"/>
      <c r="X271" s="5"/>
      <c r="Y271" s="5"/>
      <c r="Z271" s="5"/>
      <c r="AA271" s="5"/>
      <c r="AB271" s="5"/>
      <c r="AC271" s="5"/>
      <c r="AD271" s="5"/>
      <c r="AE271" s="341"/>
      <c r="AF271" s="128"/>
      <c r="AG271" s="5"/>
      <c r="AH271" s="5"/>
      <c r="AI271" s="5"/>
      <c r="AJ271" s="5"/>
      <c r="AK271" s="5"/>
      <c r="AL271" s="5"/>
      <c r="AM271" s="5"/>
      <c r="AN271" s="5"/>
      <c r="AO271" s="5"/>
      <c r="AP271" s="5"/>
      <c r="AQ271" s="5"/>
      <c r="AR271" s="5"/>
      <c r="AS271" s="5"/>
      <c r="AT271" s="57"/>
      <c r="AU271" s="57"/>
      <c r="AV271" s="57"/>
      <c r="AW271" s="57"/>
      <c r="AX271" s="57"/>
      <c r="AY271" s="56"/>
      <c r="AZ271" s="161"/>
      <c r="BA271" s="128"/>
      <c r="BB271" s="333"/>
      <c r="BC271" s="128"/>
      <c r="BD271" s="5"/>
      <c r="BE271" s="5"/>
      <c r="BF271" s="5"/>
      <c r="BG271" s="5"/>
      <c r="BH271" s="5"/>
      <c r="BI271" s="5"/>
      <c r="BJ271" s="5"/>
      <c r="BK271" s="5"/>
      <c r="BL271" s="5"/>
      <c r="BM271" s="5"/>
      <c r="BN271" s="5"/>
      <c r="BO271" s="5"/>
      <c r="BP271" s="5"/>
      <c r="BQ271" s="5"/>
      <c r="BR271" s="5"/>
      <c r="BS271" s="5"/>
      <c r="BT271" s="5"/>
      <c r="BU271" s="5"/>
      <c r="BV271" s="5"/>
      <c r="BW271" s="5"/>
      <c r="BX271" s="5"/>
      <c r="BY271" s="341"/>
      <c r="BZ271" s="128"/>
      <c r="CA271" s="5"/>
      <c r="CB271" s="5"/>
      <c r="CC271" s="5"/>
      <c r="CD271" s="5"/>
      <c r="CE271" s="5"/>
      <c r="CF271" s="5"/>
      <c r="CG271" s="5"/>
      <c r="CH271" s="5"/>
      <c r="CI271" s="5"/>
      <c r="CJ271" s="5"/>
      <c r="CK271" s="5"/>
      <c r="CL271" s="5"/>
      <c r="CM271" s="5"/>
      <c r="CN271" s="5"/>
      <c r="CO271" s="5"/>
      <c r="CP271" s="5"/>
      <c r="CQ271" s="5"/>
      <c r="CR271" s="5"/>
      <c r="CS271" s="5"/>
      <c r="CT271" s="5"/>
      <c r="CU271" s="5"/>
      <c r="CV271" s="341"/>
      <c r="CW271" s="128"/>
      <c r="CX271" s="5"/>
      <c r="CY271" s="5"/>
      <c r="CZ271" s="5"/>
      <c r="DA271" s="5"/>
      <c r="DB271" s="5"/>
      <c r="DC271" s="5"/>
      <c r="DD271" s="5"/>
      <c r="DE271" s="5"/>
      <c r="DF271" s="5"/>
      <c r="DG271" s="5"/>
      <c r="DH271" s="5"/>
      <c r="DI271" s="5"/>
      <c r="DJ271" s="5"/>
      <c r="DK271" s="51" t="s">
        <v>358</v>
      </c>
      <c r="DL271" s="51">
        <v>814.36400000000003</v>
      </c>
      <c r="DM271" s="51">
        <v>813.8</v>
      </c>
      <c r="DN271" s="51">
        <f>-(DM271-DL271)</f>
        <v>0.56400000000007822</v>
      </c>
      <c r="DO271" s="51">
        <v>100</v>
      </c>
      <c r="DP271" s="52">
        <f t="shared" si="85"/>
        <v>0.56400000000007822</v>
      </c>
      <c r="DQ271" s="139">
        <f>DP271*AUXILIAR!$B$67</f>
        <v>1128000.0000001565</v>
      </c>
      <c r="DR271" s="5"/>
      <c r="DS271" s="341"/>
      <c r="DT271" s="128"/>
      <c r="DU271" s="5"/>
      <c r="DV271" s="5"/>
      <c r="DW271" s="5"/>
      <c r="DX271" s="5"/>
      <c r="DY271" s="5"/>
      <c r="DZ271" s="5"/>
      <c r="EA271" s="5"/>
      <c r="EB271" s="5"/>
      <c r="EC271" s="5"/>
      <c r="ED271" s="5"/>
      <c r="EE271" s="5"/>
      <c r="EF271" s="5"/>
      <c r="EG271" s="5"/>
      <c r="EH271" s="5"/>
      <c r="EI271" s="5"/>
      <c r="EJ271" s="5"/>
      <c r="EK271" s="5"/>
      <c r="EL271" s="5"/>
      <c r="EM271" s="5"/>
      <c r="EN271" s="5"/>
      <c r="EO271" s="145"/>
      <c r="EP271" s="397"/>
      <c r="EQ271" s="333"/>
    </row>
    <row r="272" spans="1:147" ht="42" customHeight="1" thickTop="1" thickBot="1">
      <c r="A272" s="1" t="s">
        <v>33</v>
      </c>
      <c r="B272" s="1" t="s">
        <v>182</v>
      </c>
      <c r="C272" s="2" t="s">
        <v>19</v>
      </c>
      <c r="D272" s="1">
        <v>1</v>
      </c>
      <c r="E272" s="2" t="s">
        <v>181</v>
      </c>
      <c r="F272" s="38" t="s">
        <v>108</v>
      </c>
      <c r="G272" s="2" t="s">
        <v>37</v>
      </c>
      <c r="H272" s="303" t="s">
        <v>188</v>
      </c>
      <c r="I272" s="93"/>
      <c r="J272" s="2"/>
      <c r="K272" s="2"/>
      <c r="L272" s="2"/>
      <c r="M272" s="38" t="s">
        <v>116</v>
      </c>
      <c r="N272" s="81">
        <f>N273+N282+N288</f>
        <v>10.450000000000045</v>
      </c>
      <c r="O272" s="81">
        <f>O273+O282+O288</f>
        <v>31350000.000000134</v>
      </c>
      <c r="P272" s="2"/>
      <c r="Q272" s="2"/>
      <c r="R272" s="2"/>
      <c r="S272" s="2"/>
      <c r="T272" s="38" t="s">
        <v>116</v>
      </c>
      <c r="U272" s="81">
        <f>U273+U282+U288</f>
        <v>0</v>
      </c>
      <c r="V272" s="81">
        <f>V273+V282+V288</f>
        <v>0</v>
      </c>
      <c r="W272" s="2"/>
      <c r="X272" s="2"/>
      <c r="Y272" s="2"/>
      <c r="Z272" s="2"/>
      <c r="AA272" s="38" t="s">
        <v>116</v>
      </c>
      <c r="AB272" s="81">
        <f>AB273+AB282+AB288</f>
        <v>0</v>
      </c>
      <c r="AC272" s="91" t="s">
        <v>130</v>
      </c>
      <c r="AD272" s="92">
        <f>AB272+U272+N272</f>
        <v>10.450000000000045</v>
      </c>
      <c r="AE272" s="92">
        <f>AE273+V272+O272</f>
        <v>31350000.000000134</v>
      </c>
      <c r="AF272" s="93"/>
      <c r="AG272" s="2"/>
      <c r="AH272" s="2"/>
      <c r="AI272" s="2"/>
      <c r="AJ272" s="38" t="s">
        <v>116</v>
      </c>
      <c r="AK272" s="81">
        <f>AK273+AK282+AK288</f>
        <v>0</v>
      </c>
      <c r="AL272" s="81">
        <f>AL273+AL282+AL288</f>
        <v>0</v>
      </c>
      <c r="AM272" s="2"/>
      <c r="AN272" s="2"/>
      <c r="AO272" s="2"/>
      <c r="AP272" s="2"/>
      <c r="AQ272" s="38" t="s">
        <v>116</v>
      </c>
      <c r="AR272" s="81">
        <f>AR273+AR282+AR288</f>
        <v>0</v>
      </c>
      <c r="AS272" s="81">
        <f>AS273+AS282+AS288</f>
        <v>0</v>
      </c>
      <c r="AT272" s="2"/>
      <c r="AU272" s="2"/>
      <c r="AV272" s="2"/>
      <c r="AW272" s="2"/>
      <c r="AX272" s="38" t="s">
        <v>116</v>
      </c>
      <c r="AY272" s="81">
        <f>AY273+AY282+AY288</f>
        <v>0</v>
      </c>
      <c r="AZ272" s="131" t="s">
        <v>117</v>
      </c>
      <c r="BA272" s="92">
        <f>AY272+AR272+AK272</f>
        <v>0</v>
      </c>
      <c r="BB272" s="92">
        <f>BB273+AS272+AL272</f>
        <v>0</v>
      </c>
      <c r="BC272" s="93"/>
      <c r="BD272" s="2"/>
      <c r="BE272" s="2"/>
      <c r="BF272" s="2"/>
      <c r="BG272" s="38" t="s">
        <v>116</v>
      </c>
      <c r="BH272" s="81">
        <f>BH273+BH282+BH288</f>
        <v>2</v>
      </c>
      <c r="BI272" s="81">
        <f>BI273+BI282+BI288</f>
        <v>40000000</v>
      </c>
      <c r="BJ272" s="2"/>
      <c r="BK272" s="2"/>
      <c r="BL272" s="2"/>
      <c r="BM272" s="2"/>
      <c r="BN272" s="38" t="s">
        <v>116</v>
      </c>
      <c r="BO272" s="81">
        <f>BO273+BO282+BO288</f>
        <v>4</v>
      </c>
      <c r="BP272" s="81">
        <f>BP273+BP282+BP288</f>
        <v>100000000</v>
      </c>
      <c r="BQ272" s="2"/>
      <c r="BR272" s="2"/>
      <c r="BS272" s="2"/>
      <c r="BT272" s="2"/>
      <c r="BU272" s="38" t="s">
        <v>116</v>
      </c>
      <c r="BV272" s="81">
        <f>BV273+BV282+BV288</f>
        <v>0</v>
      </c>
      <c r="BW272" s="91" t="s">
        <v>120</v>
      </c>
      <c r="BX272" s="92">
        <f>BV272+BO272+BH272</f>
        <v>6</v>
      </c>
      <c r="BY272" s="92">
        <f>BY273+BP272+BI272</f>
        <v>140000000</v>
      </c>
      <c r="BZ272" s="93"/>
      <c r="CA272" s="2"/>
      <c r="CB272" s="2"/>
      <c r="CC272" s="2"/>
      <c r="CD272" s="38" t="s">
        <v>116</v>
      </c>
      <c r="CE272" s="81">
        <f>CE273+CE282+CE288</f>
        <v>0</v>
      </c>
      <c r="CF272" s="81">
        <f>CF273+CF282+CF288</f>
        <v>0</v>
      </c>
      <c r="CG272" s="2"/>
      <c r="CH272" s="2"/>
      <c r="CI272" s="2"/>
      <c r="CJ272" s="2"/>
      <c r="CK272" s="38" t="s">
        <v>116</v>
      </c>
      <c r="CL272" s="81">
        <f>CL273+CL282+CL288</f>
        <v>0</v>
      </c>
      <c r="CM272" s="81">
        <f>CM273+CM282+CM288</f>
        <v>0</v>
      </c>
      <c r="CN272" s="2"/>
      <c r="CO272" s="2"/>
      <c r="CP272" s="2"/>
      <c r="CQ272" s="2"/>
      <c r="CR272" s="38" t="s">
        <v>116</v>
      </c>
      <c r="CS272" s="81">
        <f>CS273+CS282+CS288</f>
        <v>0</v>
      </c>
      <c r="CT272" s="91" t="s">
        <v>122</v>
      </c>
      <c r="CU272" s="92">
        <f>CS272+CL272+CE272</f>
        <v>0</v>
      </c>
      <c r="CV272" s="92">
        <f>CV273+CM272+CF272</f>
        <v>0</v>
      </c>
      <c r="CW272" s="93"/>
      <c r="CX272" s="2"/>
      <c r="CY272" s="2"/>
      <c r="CZ272" s="2"/>
      <c r="DA272" s="38" t="s">
        <v>116</v>
      </c>
      <c r="DB272" s="81">
        <f>DB273+DB282+DB288</f>
        <v>13.597999999999956</v>
      </c>
      <c r="DC272" s="81">
        <f>DC273+DC282+DC288</f>
        <v>27195999.999999911</v>
      </c>
      <c r="DD272" s="2"/>
      <c r="DE272" s="2"/>
      <c r="DF272" s="2"/>
      <c r="DG272" s="2"/>
      <c r="DH272" s="38" t="s">
        <v>116</v>
      </c>
      <c r="DI272" s="81">
        <f>DI273+DI282+DI288</f>
        <v>10.687999999999874</v>
      </c>
      <c r="DJ272" s="81">
        <f>DJ273+DJ282+DJ288</f>
        <v>21375999.99999975</v>
      </c>
      <c r="DK272" s="2"/>
      <c r="DL272" s="2"/>
      <c r="DM272" s="2"/>
      <c r="DN272" s="2"/>
      <c r="DO272" s="38" t="s">
        <v>116</v>
      </c>
      <c r="DP272" s="81">
        <f>DP273+DP282+DP288</f>
        <v>0</v>
      </c>
      <c r="DQ272" s="91" t="s">
        <v>124</v>
      </c>
      <c r="DR272" s="92">
        <f>DP272+DI272+DB272</f>
        <v>24.285999999999831</v>
      </c>
      <c r="DS272" s="92">
        <f>DS273+DJ272+DC272</f>
        <v>48571999.999999657</v>
      </c>
      <c r="DT272" s="93"/>
      <c r="DU272" s="2"/>
      <c r="DV272" s="2"/>
      <c r="DW272" s="2"/>
      <c r="DX272" s="38" t="s">
        <v>116</v>
      </c>
      <c r="DY272" s="81">
        <f>DY273+DY282+DY288</f>
        <v>0</v>
      </c>
      <c r="DZ272" s="81">
        <f>DZ273+DZ282+DZ288</f>
        <v>0</v>
      </c>
      <c r="EA272" s="2"/>
      <c r="EB272" s="2"/>
      <c r="EC272" s="2"/>
      <c r="ED272" s="2"/>
      <c r="EE272" s="38" t="s">
        <v>116</v>
      </c>
      <c r="EF272" s="81">
        <f>EF273+EF282+EF288</f>
        <v>0</v>
      </c>
      <c r="EG272" s="81">
        <f>EG273+EG282+EG288</f>
        <v>0</v>
      </c>
      <c r="EH272" s="2"/>
      <c r="EI272" s="2"/>
      <c r="EJ272" s="2"/>
      <c r="EK272" s="2"/>
      <c r="EL272" s="38" t="s">
        <v>116</v>
      </c>
      <c r="EM272" s="81">
        <f>EM273+EM282+EM288</f>
        <v>0</v>
      </c>
      <c r="EN272" s="91" t="s">
        <v>189</v>
      </c>
      <c r="EO272" s="92">
        <f>EM272+EF272+DY272</f>
        <v>0</v>
      </c>
      <c r="EP272" s="92">
        <f>EP273+EG272+DZ272</f>
        <v>0</v>
      </c>
      <c r="EQ272" s="331"/>
    </row>
    <row r="273" spans="1:147" thickTop="1">
      <c r="A273" s="64" t="s">
        <v>33</v>
      </c>
      <c r="B273" s="64" t="s">
        <v>9</v>
      </c>
      <c r="C273" s="65" t="s">
        <v>19</v>
      </c>
      <c r="D273" s="126">
        <v>163</v>
      </c>
      <c r="E273" s="157" t="s">
        <v>181</v>
      </c>
      <c r="F273" s="186" t="s">
        <v>108</v>
      </c>
      <c r="G273" s="186" t="s">
        <v>421</v>
      </c>
      <c r="H273" s="308" t="s">
        <v>188</v>
      </c>
      <c r="I273" s="264"/>
      <c r="J273" s="65"/>
      <c r="K273" s="65"/>
      <c r="L273" s="65"/>
      <c r="M273" s="80" t="s">
        <v>115</v>
      </c>
      <c r="N273" s="79">
        <f>SUM(N274:N281)</f>
        <v>0</v>
      </c>
      <c r="O273" s="79">
        <f>SUM(O274:O281)</f>
        <v>0</v>
      </c>
      <c r="P273" s="65"/>
      <c r="Q273" s="65"/>
      <c r="R273" s="65"/>
      <c r="S273" s="65"/>
      <c r="T273" s="80" t="s">
        <v>115</v>
      </c>
      <c r="U273" s="79">
        <f>SUM(U274:U281)</f>
        <v>0</v>
      </c>
      <c r="V273" s="79">
        <f>SUM(V274:V281)</f>
        <v>0</v>
      </c>
      <c r="W273" s="65"/>
      <c r="X273" s="65"/>
      <c r="Y273" s="65"/>
      <c r="Z273" s="65"/>
      <c r="AA273" s="80" t="s">
        <v>115</v>
      </c>
      <c r="AB273" s="79">
        <f>SUM(AB274:AB281)</f>
        <v>0</v>
      </c>
      <c r="AC273" s="79">
        <f>SUM(AC274:AC281)</f>
        <v>0</v>
      </c>
      <c r="AD273" s="38" t="s">
        <v>116</v>
      </c>
      <c r="AE273" s="346">
        <f>AC273+AC282+AC288</f>
        <v>0</v>
      </c>
      <c r="AF273" s="264"/>
      <c r="AG273" s="65"/>
      <c r="AH273" s="65"/>
      <c r="AI273" s="65"/>
      <c r="AJ273" s="80" t="s">
        <v>115</v>
      </c>
      <c r="AK273" s="79">
        <f>SUM(AK274:AK281)</f>
        <v>0</v>
      </c>
      <c r="AL273" s="79">
        <f>SUM(AL274:AL281)</f>
        <v>0</v>
      </c>
      <c r="AM273" s="65"/>
      <c r="AN273" s="65"/>
      <c r="AO273" s="65"/>
      <c r="AP273" s="65"/>
      <c r="AQ273" s="80" t="s">
        <v>115</v>
      </c>
      <c r="AR273" s="79">
        <f>SUM(AR274:AR281)</f>
        <v>0</v>
      </c>
      <c r="AS273" s="79">
        <f>SUM(AS274:AS281)</f>
        <v>0</v>
      </c>
      <c r="AT273" s="65"/>
      <c r="AU273" s="65"/>
      <c r="AV273" s="65"/>
      <c r="AW273" s="65"/>
      <c r="AX273" s="80" t="s">
        <v>115</v>
      </c>
      <c r="AY273" s="79">
        <f>SUM(AY274:AY281)</f>
        <v>0</v>
      </c>
      <c r="AZ273" s="79">
        <f>SUM(AZ274:AZ281)</f>
        <v>0</v>
      </c>
      <c r="BA273" s="38" t="s">
        <v>116</v>
      </c>
      <c r="BB273" s="346">
        <f>AZ273+AZ282+AZ288</f>
        <v>0</v>
      </c>
      <c r="BC273" s="264"/>
      <c r="BD273" s="65"/>
      <c r="BE273" s="65"/>
      <c r="BF273" s="65"/>
      <c r="BG273" s="80" t="s">
        <v>115</v>
      </c>
      <c r="BH273" s="79">
        <f>SUM(BH274:BH281)</f>
        <v>0</v>
      </c>
      <c r="BI273" s="79">
        <f>SUM(BI274:BI281)</f>
        <v>0</v>
      </c>
      <c r="BJ273" s="65"/>
      <c r="BK273" s="65"/>
      <c r="BL273" s="65"/>
      <c r="BM273" s="65"/>
      <c r="BN273" s="80" t="s">
        <v>115</v>
      </c>
      <c r="BO273" s="79">
        <f>SUM(BO274:BO281)</f>
        <v>3</v>
      </c>
      <c r="BP273" s="79">
        <f>SUM(BP274:BP281)</f>
        <v>80000000</v>
      </c>
      <c r="BQ273" s="65"/>
      <c r="BR273" s="65"/>
      <c r="BS273" s="65"/>
      <c r="BT273" s="65"/>
      <c r="BU273" s="80" t="s">
        <v>115</v>
      </c>
      <c r="BV273" s="79">
        <f>SUM(BV274:BV281)</f>
        <v>0</v>
      </c>
      <c r="BW273" s="79">
        <f>SUM(BW274:BW281)</f>
        <v>0</v>
      </c>
      <c r="BX273" s="38" t="s">
        <v>116</v>
      </c>
      <c r="BY273" s="346">
        <f>BW273+BW282+BW288</f>
        <v>0</v>
      </c>
      <c r="BZ273" s="264"/>
      <c r="CA273" s="65"/>
      <c r="CB273" s="65"/>
      <c r="CC273" s="65"/>
      <c r="CD273" s="80" t="s">
        <v>115</v>
      </c>
      <c r="CE273" s="79">
        <f>SUM(CE274:CE281)</f>
        <v>0</v>
      </c>
      <c r="CF273" s="79">
        <f>SUM(CF274:CF281)</f>
        <v>0</v>
      </c>
      <c r="CG273" s="65"/>
      <c r="CH273" s="65"/>
      <c r="CI273" s="65"/>
      <c r="CJ273" s="65"/>
      <c r="CK273" s="80" t="s">
        <v>115</v>
      </c>
      <c r="CL273" s="79">
        <f>SUM(CL274:CL281)</f>
        <v>0</v>
      </c>
      <c r="CM273" s="79">
        <f>SUM(CM274:CM281)</f>
        <v>0</v>
      </c>
      <c r="CN273" s="65"/>
      <c r="CO273" s="65"/>
      <c r="CP273" s="65"/>
      <c r="CQ273" s="65"/>
      <c r="CR273" s="80" t="s">
        <v>115</v>
      </c>
      <c r="CS273" s="79">
        <f>SUM(CS274:CS281)</f>
        <v>0</v>
      </c>
      <c r="CT273" s="79">
        <f>SUM(CT274:CT281)</f>
        <v>0</v>
      </c>
      <c r="CU273" s="38" t="s">
        <v>116</v>
      </c>
      <c r="CV273" s="346">
        <f>CT273+CT282+CT288</f>
        <v>0</v>
      </c>
      <c r="CW273" s="264"/>
      <c r="CX273" s="65"/>
      <c r="CY273" s="65"/>
      <c r="CZ273" s="65"/>
      <c r="DA273" s="80" t="s">
        <v>115</v>
      </c>
      <c r="DB273" s="79">
        <f>SUM(DB274:DB281)</f>
        <v>13.597999999999956</v>
      </c>
      <c r="DC273" s="79">
        <f>SUM(DC274:DC281)</f>
        <v>27195999.999999911</v>
      </c>
      <c r="DD273" s="65"/>
      <c r="DE273" s="65"/>
      <c r="DF273" s="65"/>
      <c r="DG273" s="65"/>
      <c r="DH273" s="80" t="s">
        <v>115</v>
      </c>
      <c r="DI273" s="79">
        <f>SUM(DI274:DI281)</f>
        <v>10.687999999999874</v>
      </c>
      <c r="DJ273" s="79">
        <f>SUM(DJ274:DJ281)</f>
        <v>21375999.99999975</v>
      </c>
      <c r="DK273" s="65"/>
      <c r="DL273" s="65"/>
      <c r="DM273" s="65"/>
      <c r="DN273" s="65"/>
      <c r="DO273" s="80" t="s">
        <v>115</v>
      </c>
      <c r="DP273" s="79">
        <f>SUM(DP274:DP281)</f>
        <v>0</v>
      </c>
      <c r="DQ273" s="79">
        <f>SUM(DQ274:DQ281)</f>
        <v>0</v>
      </c>
      <c r="DR273" s="38" t="s">
        <v>116</v>
      </c>
      <c r="DS273" s="346">
        <f>DQ273+DQ282+DQ288</f>
        <v>0</v>
      </c>
      <c r="DT273" s="264"/>
      <c r="DU273" s="65"/>
      <c r="DV273" s="65"/>
      <c r="DW273" s="65"/>
      <c r="DX273" s="80" t="s">
        <v>115</v>
      </c>
      <c r="DY273" s="79">
        <f>SUM(DY274:DY281)</f>
        <v>0</v>
      </c>
      <c r="DZ273" s="79">
        <f>SUM(DZ274:DZ281)</f>
        <v>0</v>
      </c>
      <c r="EA273" s="65"/>
      <c r="EB273" s="65"/>
      <c r="EC273" s="65"/>
      <c r="ED273" s="65"/>
      <c r="EE273" s="80" t="s">
        <v>115</v>
      </c>
      <c r="EF273" s="79">
        <f>SUM(EF274:EF281)</f>
        <v>0</v>
      </c>
      <c r="EG273" s="79">
        <f>SUM(EG274:EG281)</f>
        <v>0</v>
      </c>
      <c r="EH273" s="65"/>
      <c r="EI273" s="65"/>
      <c r="EJ273" s="65"/>
      <c r="EK273" s="65"/>
      <c r="EL273" s="80" t="s">
        <v>115</v>
      </c>
      <c r="EM273" s="79">
        <f>SUM(EM274:EM281)</f>
        <v>0</v>
      </c>
      <c r="EN273" s="79">
        <f>SUM(EN274:EN281)</f>
        <v>0</v>
      </c>
      <c r="EO273" s="38" t="s">
        <v>116</v>
      </c>
      <c r="EP273" s="346">
        <f>EN273+EN282+EN288</f>
        <v>0</v>
      </c>
      <c r="EQ273" s="393"/>
    </row>
    <row r="274" spans="1:147" ht="15">
      <c r="A274" s="8" t="s">
        <v>33</v>
      </c>
      <c r="B274" s="56" t="s">
        <v>9</v>
      </c>
      <c r="C274" s="8">
        <v>1</v>
      </c>
      <c r="D274" s="200">
        <v>163</v>
      </c>
      <c r="E274" s="118" t="s">
        <v>181</v>
      </c>
      <c r="F274" s="118" t="s">
        <v>108</v>
      </c>
      <c r="G274" s="195" t="s">
        <v>422</v>
      </c>
      <c r="H274" s="309" t="s">
        <v>188</v>
      </c>
      <c r="I274" s="128"/>
      <c r="J274" s="5"/>
      <c r="K274" s="5"/>
      <c r="L274" s="5"/>
      <c r="M274" s="5"/>
      <c r="N274" s="5"/>
      <c r="O274" s="5"/>
      <c r="P274" s="5"/>
      <c r="Q274" s="5"/>
      <c r="R274" s="5"/>
      <c r="S274" s="5"/>
      <c r="T274" s="5"/>
      <c r="U274" s="5"/>
      <c r="V274" s="5"/>
      <c r="W274" s="5"/>
      <c r="X274" s="5"/>
      <c r="Y274" s="5"/>
      <c r="Z274" s="5"/>
      <c r="AA274" s="5"/>
      <c r="AB274" s="5"/>
      <c r="AC274" s="5"/>
      <c r="AD274" s="5"/>
      <c r="AE274" s="341"/>
      <c r="AF274" s="128"/>
      <c r="AG274" s="5"/>
      <c r="AH274" s="5"/>
      <c r="AI274" s="5"/>
      <c r="AJ274" s="5"/>
      <c r="AK274" s="5"/>
      <c r="AL274" s="5"/>
      <c r="AM274" s="5"/>
      <c r="AN274" s="5"/>
      <c r="AO274" s="5"/>
      <c r="AP274" s="5"/>
      <c r="AQ274" s="5"/>
      <c r="AR274" s="5"/>
      <c r="AS274" s="5"/>
      <c r="AT274" s="5"/>
      <c r="AU274" s="5"/>
      <c r="AV274" s="5"/>
      <c r="AW274" s="5"/>
      <c r="AX274" s="5"/>
      <c r="AY274" s="5"/>
      <c r="AZ274" s="5"/>
      <c r="BA274" s="5"/>
      <c r="BB274" s="341"/>
      <c r="BC274" s="128"/>
      <c r="BD274" s="5"/>
      <c r="BE274" s="5"/>
      <c r="BF274" s="5"/>
      <c r="BG274" s="5"/>
      <c r="BH274" s="5"/>
      <c r="BI274" s="5"/>
      <c r="BJ274" s="51" t="s">
        <v>333</v>
      </c>
      <c r="BK274" s="51">
        <v>997.3</v>
      </c>
      <c r="BL274" s="51">
        <v>997.3</v>
      </c>
      <c r="BM274" s="51">
        <v>1</v>
      </c>
      <c r="BN274" s="52">
        <v>100</v>
      </c>
      <c r="BO274" s="52">
        <f t="shared" ref="BO274:BO276" si="88">BM274*BN274/100</f>
        <v>1</v>
      </c>
      <c r="BP274" s="139">
        <f>BO274*AUXILIAR!$B$57</f>
        <v>20000000</v>
      </c>
      <c r="BQ274" s="5"/>
      <c r="BR274" s="5"/>
      <c r="BS274" s="5"/>
      <c r="BT274" s="5"/>
      <c r="BU274" s="5"/>
      <c r="BV274" s="5"/>
      <c r="BW274" s="5"/>
      <c r="BX274" s="5"/>
      <c r="BY274" s="341"/>
      <c r="BZ274" s="128"/>
      <c r="CA274" s="5"/>
      <c r="CB274" s="5"/>
      <c r="CC274" s="5"/>
      <c r="CD274" s="5"/>
      <c r="CE274" s="5"/>
      <c r="CF274" s="5"/>
      <c r="CG274" s="5"/>
      <c r="CH274" s="5"/>
      <c r="CI274" s="5"/>
      <c r="CJ274" s="5"/>
      <c r="CK274" s="5"/>
      <c r="CL274" s="5"/>
      <c r="CM274" s="5"/>
      <c r="CN274" s="5"/>
      <c r="CO274" s="5"/>
      <c r="CP274" s="5"/>
      <c r="CQ274" s="5"/>
      <c r="CR274" s="5"/>
      <c r="CS274" s="5"/>
      <c r="CT274" s="5"/>
      <c r="CU274" s="5"/>
      <c r="CV274" s="341"/>
      <c r="CW274" s="265" t="s">
        <v>411</v>
      </c>
      <c r="CX274" s="51">
        <v>951.06600000000003</v>
      </c>
      <c r="CY274" s="51">
        <v>953.05700000000002</v>
      </c>
      <c r="CZ274" s="52">
        <f>(CY274-CX274)</f>
        <v>1.9909999999999854</v>
      </c>
      <c r="DA274" s="51">
        <v>100</v>
      </c>
      <c r="DB274" s="52">
        <f t="shared" ref="DB274:DB280" si="89">CZ274*DA274/100</f>
        <v>1.9909999999999854</v>
      </c>
      <c r="DC274" s="139">
        <f>DB274*AUXILIAR!$B$67</f>
        <v>3981999.9999999711</v>
      </c>
      <c r="DD274" s="51" t="s">
        <v>411</v>
      </c>
      <c r="DE274" s="51">
        <v>978.86300000000006</v>
      </c>
      <c r="DF274" s="51">
        <v>980.16700000000003</v>
      </c>
      <c r="DG274" s="52">
        <f>(DF274-DE274)</f>
        <v>1.3039999999999736</v>
      </c>
      <c r="DH274" s="51">
        <v>100</v>
      </c>
      <c r="DI274" s="52">
        <f t="shared" ref="DI274:DI281" si="90">DG274*DH274/100</f>
        <v>1.3039999999999736</v>
      </c>
      <c r="DJ274" s="139">
        <f>DI274*AUXILIAR!$B$67</f>
        <v>2607999.9999999474</v>
      </c>
      <c r="DK274" s="5"/>
      <c r="DL274" s="5"/>
      <c r="DM274" s="5"/>
      <c r="DN274" s="5"/>
      <c r="DO274" s="5"/>
      <c r="DP274" s="5"/>
      <c r="DQ274" s="5"/>
      <c r="DR274" s="5"/>
      <c r="DS274" s="341"/>
      <c r="DT274" s="128"/>
      <c r="DU274" s="5"/>
      <c r="DV274" s="5"/>
      <c r="DW274" s="5"/>
      <c r="DX274" s="5"/>
      <c r="DY274" s="5"/>
      <c r="DZ274" s="5"/>
      <c r="EA274" s="5"/>
      <c r="EB274" s="5"/>
      <c r="EC274" s="5"/>
      <c r="ED274" s="5"/>
      <c r="EE274" s="5"/>
      <c r="EF274" s="5"/>
      <c r="EG274" s="5"/>
      <c r="EH274" s="5"/>
      <c r="EI274" s="5"/>
      <c r="EJ274" s="5"/>
      <c r="EK274" s="5"/>
      <c r="EL274" s="5"/>
      <c r="EM274" s="5"/>
      <c r="EN274" s="5"/>
      <c r="EO274" s="5"/>
      <c r="EP274" s="341"/>
      <c r="EQ274" s="333"/>
    </row>
    <row r="275" spans="1:147" ht="15">
      <c r="A275" s="8" t="s">
        <v>33</v>
      </c>
      <c r="B275" s="56" t="s">
        <v>9</v>
      </c>
      <c r="C275" s="8">
        <v>1</v>
      </c>
      <c r="D275" s="200">
        <v>163</v>
      </c>
      <c r="E275" s="118" t="s">
        <v>181</v>
      </c>
      <c r="F275" s="118" t="s">
        <v>108</v>
      </c>
      <c r="G275" s="195" t="s">
        <v>422</v>
      </c>
      <c r="H275" s="309" t="s">
        <v>188</v>
      </c>
      <c r="I275" s="128"/>
      <c r="J275" s="5"/>
      <c r="K275" s="5"/>
      <c r="L275" s="5"/>
      <c r="M275" s="5"/>
      <c r="N275" s="5"/>
      <c r="O275" s="5"/>
      <c r="P275" s="5"/>
      <c r="Q275" s="5"/>
      <c r="R275" s="5"/>
      <c r="S275" s="5"/>
      <c r="T275" s="5"/>
      <c r="U275" s="5"/>
      <c r="V275" s="5"/>
      <c r="W275" s="5"/>
      <c r="X275" s="5"/>
      <c r="Y275" s="5"/>
      <c r="Z275" s="5"/>
      <c r="AA275" s="5"/>
      <c r="AB275" s="5"/>
      <c r="AC275" s="5"/>
      <c r="AD275" s="5"/>
      <c r="AE275" s="341"/>
      <c r="AF275" s="128"/>
      <c r="AG275" s="5"/>
      <c r="AH275" s="5"/>
      <c r="AI275" s="5"/>
      <c r="AJ275" s="5"/>
      <c r="AK275" s="5"/>
      <c r="AL275" s="5"/>
      <c r="AM275" s="5"/>
      <c r="AN275" s="5"/>
      <c r="AO275" s="5"/>
      <c r="AP275" s="5"/>
      <c r="AQ275" s="5"/>
      <c r="AR275" s="5"/>
      <c r="AS275" s="5"/>
      <c r="AT275" s="5"/>
      <c r="AU275" s="5"/>
      <c r="AV275" s="5"/>
      <c r="AW275" s="5"/>
      <c r="AX275" s="5"/>
      <c r="AY275" s="5"/>
      <c r="AZ275" s="5"/>
      <c r="BA275" s="5"/>
      <c r="BB275" s="341"/>
      <c r="BC275" s="128"/>
      <c r="BD275" s="5"/>
      <c r="BE275" s="5"/>
      <c r="BF275" s="5"/>
      <c r="BG275" s="5"/>
      <c r="BH275" s="5"/>
      <c r="BI275" s="5"/>
      <c r="BJ275" s="51" t="s">
        <v>334</v>
      </c>
      <c r="BK275" s="51">
        <v>1053</v>
      </c>
      <c r="BL275" s="51">
        <v>1001.5</v>
      </c>
      <c r="BM275" s="51">
        <v>1</v>
      </c>
      <c r="BN275" s="52">
        <v>100</v>
      </c>
      <c r="BO275" s="52">
        <f t="shared" si="88"/>
        <v>1</v>
      </c>
      <c r="BP275" s="139">
        <f>BO275*AUXILIAR!$B$56</f>
        <v>30000000</v>
      </c>
      <c r="BQ275" s="5"/>
      <c r="BR275" s="5"/>
      <c r="BS275" s="5"/>
      <c r="BT275" s="5"/>
      <c r="BU275" s="5"/>
      <c r="BV275" s="5"/>
      <c r="BW275" s="5"/>
      <c r="BX275" s="5"/>
      <c r="BY275" s="341"/>
      <c r="BZ275" s="128"/>
      <c r="CA275" s="5"/>
      <c r="CB275" s="5"/>
      <c r="CC275" s="5"/>
      <c r="CD275" s="5"/>
      <c r="CE275" s="5"/>
      <c r="CF275" s="5"/>
      <c r="CG275" s="5"/>
      <c r="CH275" s="5"/>
      <c r="CI275" s="5"/>
      <c r="CJ275" s="5"/>
      <c r="CK275" s="5"/>
      <c r="CL275" s="5"/>
      <c r="CM275" s="5"/>
      <c r="CN275" s="5"/>
      <c r="CO275" s="5"/>
      <c r="CP275" s="5"/>
      <c r="CQ275" s="5"/>
      <c r="CR275" s="5"/>
      <c r="CS275" s="5"/>
      <c r="CT275" s="5"/>
      <c r="CU275" s="5"/>
      <c r="CV275" s="341"/>
      <c r="CW275" s="265" t="s">
        <v>411</v>
      </c>
      <c r="CX275" s="51">
        <v>955.85400000000004</v>
      </c>
      <c r="CY275" s="51">
        <v>960.351</v>
      </c>
      <c r="CZ275" s="52">
        <f t="shared" ref="CZ275:CZ280" si="91">(CY275-CX275)</f>
        <v>4.4969999999999573</v>
      </c>
      <c r="DA275" s="51">
        <v>100</v>
      </c>
      <c r="DB275" s="52">
        <f t="shared" si="89"/>
        <v>4.4969999999999573</v>
      </c>
      <c r="DC275" s="139">
        <f>DB275*AUXILIAR!$B$67</f>
        <v>8993999.9999999143</v>
      </c>
      <c r="DD275" s="51" t="s">
        <v>411</v>
      </c>
      <c r="DE275" s="51">
        <v>982.45799999999997</v>
      </c>
      <c r="DF275" s="51">
        <v>983.65599999999995</v>
      </c>
      <c r="DG275" s="52">
        <f t="shared" ref="DG275:DG281" si="92">(DF275-DE275)</f>
        <v>1.1979999999999791</v>
      </c>
      <c r="DH275" s="51">
        <v>100</v>
      </c>
      <c r="DI275" s="52">
        <f t="shared" si="90"/>
        <v>1.1979999999999791</v>
      </c>
      <c r="DJ275" s="139">
        <f>DI275*AUXILIAR!$B$67</f>
        <v>2395999.9999999581</v>
      </c>
      <c r="DK275" s="5"/>
      <c r="DL275" s="5"/>
      <c r="DM275" s="5"/>
      <c r="DN275" s="5"/>
      <c r="DO275" s="5"/>
      <c r="DP275" s="5"/>
      <c r="DQ275" s="5"/>
      <c r="DR275" s="5"/>
      <c r="DS275" s="341"/>
      <c r="DT275" s="128"/>
      <c r="DU275" s="5"/>
      <c r="DV275" s="5"/>
      <c r="DW275" s="5"/>
      <c r="DX275" s="5"/>
      <c r="DY275" s="5"/>
      <c r="DZ275" s="5"/>
      <c r="EA275" s="5"/>
      <c r="EB275" s="5"/>
      <c r="EC275" s="5"/>
      <c r="ED275" s="5"/>
      <c r="EE275" s="5"/>
      <c r="EF275" s="5"/>
      <c r="EG275" s="5"/>
      <c r="EH275" s="5"/>
      <c r="EI275" s="5"/>
      <c r="EJ275" s="5"/>
      <c r="EK275" s="5"/>
      <c r="EL275" s="5"/>
      <c r="EM275" s="5"/>
      <c r="EN275" s="5"/>
      <c r="EO275" s="5"/>
      <c r="EP275" s="341"/>
      <c r="EQ275" s="333"/>
    </row>
    <row r="276" spans="1:147" ht="15">
      <c r="A276" s="8" t="s">
        <v>33</v>
      </c>
      <c r="B276" s="56" t="s">
        <v>9</v>
      </c>
      <c r="C276" s="8">
        <v>1</v>
      </c>
      <c r="D276" s="200">
        <v>163</v>
      </c>
      <c r="E276" s="118" t="s">
        <v>181</v>
      </c>
      <c r="F276" s="118" t="s">
        <v>108</v>
      </c>
      <c r="G276" s="195" t="s">
        <v>422</v>
      </c>
      <c r="H276" s="309" t="s">
        <v>188</v>
      </c>
      <c r="I276" s="128"/>
      <c r="J276" s="5"/>
      <c r="K276" s="5"/>
      <c r="L276" s="5"/>
      <c r="M276" s="5"/>
      <c r="N276" s="5"/>
      <c r="O276" s="5"/>
      <c r="P276" s="5"/>
      <c r="Q276" s="5"/>
      <c r="R276" s="5"/>
      <c r="S276" s="5"/>
      <c r="T276" s="5"/>
      <c r="U276" s="5"/>
      <c r="V276" s="5"/>
      <c r="W276" s="5"/>
      <c r="X276" s="5"/>
      <c r="Y276" s="5"/>
      <c r="Z276" s="5"/>
      <c r="AA276" s="5"/>
      <c r="AB276" s="5"/>
      <c r="AC276" s="5"/>
      <c r="AD276" s="5"/>
      <c r="AE276" s="341"/>
      <c r="AF276" s="128"/>
      <c r="AG276" s="5"/>
      <c r="AH276" s="5"/>
      <c r="AI276" s="5"/>
      <c r="AJ276" s="5"/>
      <c r="AK276" s="5"/>
      <c r="AL276" s="5"/>
      <c r="AM276" s="5"/>
      <c r="AN276" s="5"/>
      <c r="AO276" s="5"/>
      <c r="AP276" s="5"/>
      <c r="AQ276" s="5"/>
      <c r="AR276" s="5"/>
      <c r="AS276" s="5"/>
      <c r="AT276" s="5"/>
      <c r="AU276" s="5"/>
      <c r="AV276" s="5"/>
      <c r="AW276" s="5"/>
      <c r="AX276" s="5"/>
      <c r="AY276" s="5"/>
      <c r="AZ276" s="5"/>
      <c r="BA276" s="5"/>
      <c r="BB276" s="341"/>
      <c r="BC276" s="128"/>
      <c r="BD276" s="5"/>
      <c r="BE276" s="5"/>
      <c r="BF276" s="5"/>
      <c r="BG276" s="5"/>
      <c r="BH276" s="5"/>
      <c r="BI276" s="5"/>
      <c r="BJ276" s="51" t="s">
        <v>334</v>
      </c>
      <c r="BK276" s="51">
        <v>1080.8</v>
      </c>
      <c r="BL276" s="51">
        <v>1080.8</v>
      </c>
      <c r="BM276" s="51">
        <v>1</v>
      </c>
      <c r="BN276" s="52">
        <v>100</v>
      </c>
      <c r="BO276" s="52">
        <f t="shared" si="88"/>
        <v>1</v>
      </c>
      <c r="BP276" s="139">
        <f>BO276*AUXILIAR!$B$56</f>
        <v>30000000</v>
      </c>
      <c r="BQ276" s="5"/>
      <c r="BR276" s="5"/>
      <c r="BS276" s="5"/>
      <c r="BT276" s="5"/>
      <c r="BU276" s="5"/>
      <c r="BV276" s="5"/>
      <c r="BW276" s="5"/>
      <c r="BX276" s="5"/>
      <c r="BY276" s="341"/>
      <c r="BZ276" s="128"/>
      <c r="CA276" s="5"/>
      <c r="CB276" s="5"/>
      <c r="CC276" s="5"/>
      <c r="CD276" s="5"/>
      <c r="CE276" s="5"/>
      <c r="CF276" s="5"/>
      <c r="CG276" s="5"/>
      <c r="CH276" s="5"/>
      <c r="CI276" s="5"/>
      <c r="CJ276" s="5"/>
      <c r="CK276" s="5"/>
      <c r="CL276" s="5"/>
      <c r="CM276" s="5"/>
      <c r="CN276" s="5"/>
      <c r="CO276" s="5"/>
      <c r="CP276" s="5"/>
      <c r="CQ276" s="5"/>
      <c r="CR276" s="5"/>
      <c r="CS276" s="5"/>
      <c r="CT276" s="5"/>
      <c r="CU276" s="5"/>
      <c r="CV276" s="341"/>
      <c r="CW276" s="265" t="s">
        <v>411</v>
      </c>
      <c r="CX276" s="51">
        <v>960.351</v>
      </c>
      <c r="CY276" s="51">
        <v>963.55399999999997</v>
      </c>
      <c r="CZ276" s="52">
        <f t="shared" si="91"/>
        <v>3.2029999999999745</v>
      </c>
      <c r="DA276" s="51">
        <v>100</v>
      </c>
      <c r="DB276" s="52">
        <f t="shared" si="89"/>
        <v>3.2029999999999745</v>
      </c>
      <c r="DC276" s="139">
        <f>DB276*AUXILIAR!$B$67</f>
        <v>6405999.9999999488</v>
      </c>
      <c r="DD276" s="51" t="s">
        <v>411</v>
      </c>
      <c r="DE276" s="51">
        <v>994.45899999999995</v>
      </c>
      <c r="DF276" s="51">
        <v>997.15200000000004</v>
      </c>
      <c r="DG276" s="52">
        <f t="shared" si="92"/>
        <v>2.6930000000000973</v>
      </c>
      <c r="DH276" s="51">
        <v>100</v>
      </c>
      <c r="DI276" s="52">
        <f t="shared" si="90"/>
        <v>2.6930000000000973</v>
      </c>
      <c r="DJ276" s="139">
        <f>DI276*AUXILIAR!$B$67</f>
        <v>5386000.0000001946</v>
      </c>
      <c r="DK276" s="5"/>
      <c r="DL276" s="5"/>
      <c r="DM276" s="5"/>
      <c r="DN276" s="5"/>
      <c r="DO276" s="5"/>
      <c r="DP276" s="5"/>
      <c r="DQ276" s="5"/>
      <c r="DR276" s="5"/>
      <c r="DS276" s="341"/>
      <c r="DT276" s="128"/>
      <c r="DU276" s="5"/>
      <c r="DV276" s="5"/>
      <c r="DW276" s="5"/>
      <c r="DX276" s="5"/>
      <c r="DY276" s="5"/>
      <c r="DZ276" s="5"/>
      <c r="EA276" s="5"/>
      <c r="EB276" s="5"/>
      <c r="EC276" s="5"/>
      <c r="ED276" s="5"/>
      <c r="EE276" s="5"/>
      <c r="EF276" s="5"/>
      <c r="EG276" s="5"/>
      <c r="EH276" s="5"/>
      <c r="EI276" s="5"/>
      <c r="EJ276" s="5"/>
      <c r="EK276" s="5"/>
      <c r="EL276" s="5"/>
      <c r="EM276" s="5"/>
      <c r="EN276" s="5"/>
      <c r="EO276" s="5"/>
      <c r="EP276" s="341"/>
      <c r="EQ276" s="333"/>
    </row>
    <row r="277" spans="1:147" ht="15">
      <c r="A277" s="8" t="s">
        <v>33</v>
      </c>
      <c r="B277" s="56" t="s">
        <v>9</v>
      </c>
      <c r="C277" s="8">
        <v>1</v>
      </c>
      <c r="D277" s="200">
        <v>163</v>
      </c>
      <c r="E277" s="118" t="s">
        <v>181</v>
      </c>
      <c r="F277" s="118" t="s">
        <v>108</v>
      </c>
      <c r="G277" s="195" t="s">
        <v>422</v>
      </c>
      <c r="H277" s="309" t="s">
        <v>188</v>
      </c>
      <c r="I277" s="128"/>
      <c r="J277" s="5"/>
      <c r="K277" s="5"/>
      <c r="L277" s="5"/>
      <c r="M277" s="5"/>
      <c r="N277" s="5"/>
      <c r="O277" s="5"/>
      <c r="P277" s="5"/>
      <c r="Q277" s="5"/>
      <c r="R277" s="5"/>
      <c r="S277" s="5"/>
      <c r="T277" s="5"/>
      <c r="U277" s="5"/>
      <c r="V277" s="5"/>
      <c r="W277" s="5"/>
      <c r="X277" s="5"/>
      <c r="Y277" s="5"/>
      <c r="Z277" s="5"/>
      <c r="AA277" s="5"/>
      <c r="AB277" s="5"/>
      <c r="AC277" s="5"/>
      <c r="AD277" s="5"/>
      <c r="AE277" s="341"/>
      <c r="AF277" s="128"/>
      <c r="AG277" s="5"/>
      <c r="AH277" s="5"/>
      <c r="AI277" s="5"/>
      <c r="AJ277" s="5"/>
      <c r="AK277" s="5"/>
      <c r="AL277" s="5"/>
      <c r="AM277" s="5"/>
      <c r="AN277" s="5"/>
      <c r="AO277" s="5"/>
      <c r="AP277" s="5"/>
      <c r="AQ277" s="5"/>
      <c r="AR277" s="5"/>
      <c r="AS277" s="5"/>
      <c r="AT277" s="5"/>
      <c r="AU277" s="5"/>
      <c r="AV277" s="5"/>
      <c r="AW277" s="5"/>
      <c r="AX277" s="5"/>
      <c r="AY277" s="5"/>
      <c r="AZ277" s="5"/>
      <c r="BA277" s="5"/>
      <c r="BB277" s="341"/>
      <c r="BC277" s="128"/>
      <c r="BD277" s="5"/>
      <c r="BE277" s="5"/>
      <c r="BF277" s="5"/>
      <c r="BG277" s="5"/>
      <c r="BH277" s="5"/>
      <c r="BI277" s="5"/>
      <c r="BJ277" s="5"/>
      <c r="BK277" s="5"/>
      <c r="BL277" s="5"/>
      <c r="BM277" s="5"/>
      <c r="BN277" s="5"/>
      <c r="BO277" s="5"/>
      <c r="BP277" s="5"/>
      <c r="BQ277" s="5"/>
      <c r="BR277" s="5"/>
      <c r="BS277" s="5"/>
      <c r="BT277" s="5"/>
      <c r="BU277" s="5"/>
      <c r="BV277" s="5"/>
      <c r="BW277" s="5"/>
      <c r="BX277" s="5"/>
      <c r="BY277" s="341"/>
      <c r="BZ277" s="128"/>
      <c r="CA277" s="5"/>
      <c r="CB277" s="5"/>
      <c r="CC277" s="5"/>
      <c r="CD277" s="5"/>
      <c r="CE277" s="5"/>
      <c r="CF277" s="5"/>
      <c r="CG277" s="5"/>
      <c r="CH277" s="5"/>
      <c r="CI277" s="5"/>
      <c r="CJ277" s="5"/>
      <c r="CK277" s="5"/>
      <c r="CL277" s="5"/>
      <c r="CM277" s="5"/>
      <c r="CN277" s="5"/>
      <c r="CO277" s="5"/>
      <c r="CP277" s="5"/>
      <c r="CQ277" s="5"/>
      <c r="CR277" s="5"/>
      <c r="CS277" s="5"/>
      <c r="CT277" s="5"/>
      <c r="CU277" s="5"/>
      <c r="CV277" s="341"/>
      <c r="CW277" s="265" t="s">
        <v>411</v>
      </c>
      <c r="CX277" s="51">
        <v>966.56700000000001</v>
      </c>
      <c r="CY277" s="51">
        <v>967.86099999999999</v>
      </c>
      <c r="CZ277" s="52">
        <f t="shared" si="91"/>
        <v>1.2939999999999827</v>
      </c>
      <c r="DA277" s="51">
        <v>100</v>
      </c>
      <c r="DB277" s="52">
        <f t="shared" si="89"/>
        <v>1.2939999999999827</v>
      </c>
      <c r="DC277" s="139">
        <f>DB277*AUXILIAR!$B$67</f>
        <v>2587999.9999999655</v>
      </c>
      <c r="DD277" s="51" t="s">
        <v>411</v>
      </c>
      <c r="DE277" s="51">
        <v>997.76099999999997</v>
      </c>
      <c r="DF277" s="51">
        <v>999.15700000000004</v>
      </c>
      <c r="DG277" s="52">
        <f t="shared" si="92"/>
        <v>1.3960000000000719</v>
      </c>
      <c r="DH277" s="51">
        <v>100</v>
      </c>
      <c r="DI277" s="52">
        <f t="shared" si="90"/>
        <v>1.3960000000000719</v>
      </c>
      <c r="DJ277" s="139">
        <f>DI277*AUXILIAR!$B$67</f>
        <v>2792000.0000001439</v>
      </c>
      <c r="DK277" s="5"/>
      <c r="DL277" s="5"/>
      <c r="DM277" s="5"/>
      <c r="DN277" s="5"/>
      <c r="DO277" s="5"/>
      <c r="DP277" s="5"/>
      <c r="DQ277" s="5"/>
      <c r="DR277" s="5"/>
      <c r="DS277" s="341"/>
      <c r="DT277" s="128"/>
      <c r="DU277" s="5"/>
      <c r="DV277" s="5"/>
      <c r="DW277" s="5"/>
      <c r="DX277" s="5"/>
      <c r="DY277" s="5"/>
      <c r="DZ277" s="5"/>
      <c r="EA277" s="5"/>
      <c r="EB277" s="5"/>
      <c r="EC277" s="5"/>
      <c r="ED277" s="5"/>
      <c r="EE277" s="5"/>
      <c r="EF277" s="5"/>
      <c r="EG277" s="5"/>
      <c r="EH277" s="5"/>
      <c r="EI277" s="5"/>
      <c r="EJ277" s="5"/>
      <c r="EK277" s="5"/>
      <c r="EL277" s="5"/>
      <c r="EM277" s="5"/>
      <c r="EN277" s="5"/>
      <c r="EO277" s="5"/>
      <c r="EP277" s="341"/>
      <c r="EQ277" s="333"/>
    </row>
    <row r="278" spans="1:147" ht="15">
      <c r="A278" s="8" t="s">
        <v>33</v>
      </c>
      <c r="B278" s="56" t="s">
        <v>9</v>
      </c>
      <c r="C278" s="8">
        <v>1</v>
      </c>
      <c r="D278" s="200">
        <v>163</v>
      </c>
      <c r="E278" s="118" t="s">
        <v>181</v>
      </c>
      <c r="F278" s="118" t="s">
        <v>108</v>
      </c>
      <c r="G278" s="195" t="s">
        <v>422</v>
      </c>
      <c r="H278" s="309" t="s">
        <v>188</v>
      </c>
      <c r="I278" s="128"/>
      <c r="J278" s="5"/>
      <c r="K278" s="5"/>
      <c r="L278" s="5"/>
      <c r="M278" s="5"/>
      <c r="N278" s="5"/>
      <c r="O278" s="5"/>
      <c r="P278" s="5"/>
      <c r="Q278" s="5"/>
      <c r="R278" s="5"/>
      <c r="S278" s="5"/>
      <c r="T278" s="5"/>
      <c r="U278" s="5"/>
      <c r="V278" s="5"/>
      <c r="W278" s="5"/>
      <c r="X278" s="5"/>
      <c r="Y278" s="5"/>
      <c r="Z278" s="5"/>
      <c r="AA278" s="5"/>
      <c r="AB278" s="5"/>
      <c r="AC278" s="5"/>
      <c r="AD278" s="5"/>
      <c r="AE278" s="341"/>
      <c r="AF278" s="128"/>
      <c r="AG278" s="5"/>
      <c r="AH278" s="5"/>
      <c r="AI278" s="5"/>
      <c r="AJ278" s="5"/>
      <c r="AK278" s="5"/>
      <c r="AL278" s="5"/>
      <c r="AM278" s="5"/>
      <c r="AN278" s="5"/>
      <c r="AO278" s="5"/>
      <c r="AP278" s="5"/>
      <c r="AQ278" s="5"/>
      <c r="AR278" s="5"/>
      <c r="AS278" s="5"/>
      <c r="AT278" s="5"/>
      <c r="AU278" s="5"/>
      <c r="AV278" s="5"/>
      <c r="AW278" s="5"/>
      <c r="AX278" s="5"/>
      <c r="AY278" s="5"/>
      <c r="AZ278" s="5"/>
      <c r="BA278" s="5"/>
      <c r="BB278" s="341"/>
      <c r="BC278" s="128"/>
      <c r="BD278" s="5"/>
      <c r="BE278" s="5"/>
      <c r="BF278" s="5"/>
      <c r="BG278" s="5"/>
      <c r="BH278" s="5"/>
      <c r="BI278" s="5"/>
      <c r="BJ278" s="5"/>
      <c r="BK278" s="5"/>
      <c r="BL278" s="5"/>
      <c r="BM278" s="5"/>
      <c r="BN278" s="5"/>
      <c r="BO278" s="5"/>
      <c r="BP278" s="5"/>
      <c r="BQ278" s="5"/>
      <c r="BR278" s="5"/>
      <c r="BS278" s="5"/>
      <c r="BT278" s="5"/>
      <c r="BU278" s="5"/>
      <c r="BV278" s="5"/>
      <c r="BW278" s="5"/>
      <c r="BX278" s="5"/>
      <c r="BY278" s="341"/>
      <c r="BZ278" s="128"/>
      <c r="CA278" s="5"/>
      <c r="CB278" s="5"/>
      <c r="CC278" s="5"/>
      <c r="CD278" s="5"/>
      <c r="CE278" s="5"/>
      <c r="CF278" s="5"/>
      <c r="CG278" s="5"/>
      <c r="CH278" s="5"/>
      <c r="CI278" s="5"/>
      <c r="CJ278" s="5"/>
      <c r="CK278" s="5"/>
      <c r="CL278" s="5"/>
      <c r="CM278" s="5"/>
      <c r="CN278" s="5"/>
      <c r="CO278" s="5"/>
      <c r="CP278" s="5"/>
      <c r="CQ278" s="5"/>
      <c r="CR278" s="5"/>
      <c r="CS278" s="5"/>
      <c r="CT278" s="5"/>
      <c r="CU278" s="5"/>
      <c r="CV278" s="341"/>
      <c r="CW278" s="265" t="s">
        <v>411</v>
      </c>
      <c r="CX278" s="51">
        <v>971.35400000000004</v>
      </c>
      <c r="CY278" s="51">
        <v>972.05499999999995</v>
      </c>
      <c r="CZ278" s="52">
        <f t="shared" si="91"/>
        <v>0.70099999999990814</v>
      </c>
      <c r="DA278" s="51">
        <v>100</v>
      </c>
      <c r="DB278" s="52">
        <f t="shared" si="89"/>
        <v>0.70099999999990814</v>
      </c>
      <c r="DC278" s="139">
        <f>DB278*AUXILIAR!$B$67</f>
        <v>1401999.9999998163</v>
      </c>
      <c r="DD278" s="51" t="s">
        <v>411</v>
      </c>
      <c r="DE278" s="51">
        <v>1003.857</v>
      </c>
      <c r="DF278" s="51">
        <v>1004.36</v>
      </c>
      <c r="DG278" s="52">
        <f t="shared" si="92"/>
        <v>0.50300000000004275</v>
      </c>
      <c r="DH278" s="51">
        <v>100</v>
      </c>
      <c r="DI278" s="52">
        <f t="shared" si="90"/>
        <v>0.50300000000004275</v>
      </c>
      <c r="DJ278" s="139">
        <f>DI278*AUXILIAR!$B$67</f>
        <v>1006000.0000000854</v>
      </c>
      <c r="DK278" s="5"/>
      <c r="DL278" s="5"/>
      <c r="DM278" s="5"/>
      <c r="DN278" s="5"/>
      <c r="DO278" s="5"/>
      <c r="DP278" s="5"/>
      <c r="DQ278" s="5"/>
      <c r="DR278" s="5"/>
      <c r="DS278" s="341"/>
      <c r="DT278" s="128"/>
      <c r="DU278" s="5"/>
      <c r="DV278" s="5"/>
      <c r="DW278" s="5"/>
      <c r="DX278" s="5"/>
      <c r="DY278" s="5"/>
      <c r="DZ278" s="5"/>
      <c r="EA278" s="5"/>
      <c r="EB278" s="5"/>
      <c r="EC278" s="5"/>
      <c r="ED278" s="5"/>
      <c r="EE278" s="5"/>
      <c r="EF278" s="5"/>
      <c r="EG278" s="5"/>
      <c r="EH278" s="5"/>
      <c r="EI278" s="5"/>
      <c r="EJ278" s="5"/>
      <c r="EK278" s="5"/>
      <c r="EL278" s="5"/>
      <c r="EM278" s="5"/>
      <c r="EN278" s="5"/>
      <c r="EO278" s="5"/>
      <c r="EP278" s="341"/>
      <c r="EQ278" s="333"/>
    </row>
    <row r="279" spans="1:147" ht="15">
      <c r="A279" s="8" t="s">
        <v>33</v>
      </c>
      <c r="B279" s="56" t="s">
        <v>9</v>
      </c>
      <c r="C279" s="8">
        <v>1</v>
      </c>
      <c r="D279" s="200">
        <v>163</v>
      </c>
      <c r="E279" s="118" t="s">
        <v>181</v>
      </c>
      <c r="F279" s="118" t="s">
        <v>108</v>
      </c>
      <c r="G279" s="195" t="s">
        <v>422</v>
      </c>
      <c r="H279" s="309" t="s">
        <v>188</v>
      </c>
      <c r="I279" s="128"/>
      <c r="J279" s="5"/>
      <c r="K279" s="5"/>
      <c r="L279" s="5"/>
      <c r="M279" s="5"/>
      <c r="N279" s="5"/>
      <c r="O279" s="5"/>
      <c r="P279" s="5"/>
      <c r="Q279" s="5"/>
      <c r="R279" s="5"/>
      <c r="S279" s="5"/>
      <c r="T279" s="5"/>
      <c r="U279" s="5"/>
      <c r="V279" s="5"/>
      <c r="W279" s="5"/>
      <c r="X279" s="5"/>
      <c r="Y279" s="5"/>
      <c r="Z279" s="5"/>
      <c r="AA279" s="5"/>
      <c r="AB279" s="5"/>
      <c r="AC279" s="5"/>
      <c r="AD279" s="5"/>
      <c r="AE279" s="341"/>
      <c r="AF279" s="128"/>
      <c r="AG279" s="5"/>
      <c r="AH279" s="5"/>
      <c r="AI279" s="5"/>
      <c r="AJ279" s="5"/>
      <c r="AK279" s="5"/>
      <c r="AL279" s="5"/>
      <c r="AM279" s="5"/>
      <c r="AN279" s="5"/>
      <c r="AO279" s="5"/>
      <c r="AP279" s="5"/>
      <c r="AQ279" s="5"/>
      <c r="AR279" s="5"/>
      <c r="AS279" s="5"/>
      <c r="AT279" s="5"/>
      <c r="AU279" s="5"/>
      <c r="AV279" s="5"/>
      <c r="AW279" s="5"/>
      <c r="AX279" s="5"/>
      <c r="AY279" s="5"/>
      <c r="AZ279" s="5"/>
      <c r="BA279" s="5"/>
      <c r="BB279" s="341"/>
      <c r="BC279" s="128"/>
      <c r="BD279" s="5"/>
      <c r="BE279" s="5"/>
      <c r="BF279" s="5"/>
      <c r="BG279" s="5"/>
      <c r="BH279" s="5"/>
      <c r="BI279" s="5"/>
      <c r="BJ279" s="5"/>
      <c r="BK279" s="5"/>
      <c r="BL279" s="5"/>
      <c r="BM279" s="5"/>
      <c r="BN279" s="5"/>
      <c r="BO279" s="5"/>
      <c r="BP279" s="5"/>
      <c r="BQ279" s="5"/>
      <c r="BR279" s="5"/>
      <c r="BS279" s="5"/>
      <c r="BT279" s="5"/>
      <c r="BU279" s="5"/>
      <c r="BV279" s="5"/>
      <c r="BW279" s="5"/>
      <c r="BX279" s="5"/>
      <c r="BY279" s="341"/>
      <c r="BZ279" s="128"/>
      <c r="CA279" s="5"/>
      <c r="CB279" s="5"/>
      <c r="CC279" s="5"/>
      <c r="CD279" s="5"/>
      <c r="CE279" s="5"/>
      <c r="CF279" s="5"/>
      <c r="CG279" s="5"/>
      <c r="CH279" s="5"/>
      <c r="CI279" s="5"/>
      <c r="CJ279" s="5"/>
      <c r="CK279" s="5"/>
      <c r="CL279" s="5"/>
      <c r="CM279" s="5"/>
      <c r="CN279" s="5"/>
      <c r="CO279" s="5"/>
      <c r="CP279" s="5"/>
      <c r="CQ279" s="5"/>
      <c r="CR279" s="5"/>
      <c r="CS279" s="5"/>
      <c r="CT279" s="5"/>
      <c r="CU279" s="5"/>
      <c r="CV279" s="341"/>
      <c r="CW279" s="265" t="s">
        <v>411</v>
      </c>
      <c r="CX279" s="51">
        <v>972.05499999999995</v>
      </c>
      <c r="CY279" s="51">
        <v>973.25400000000002</v>
      </c>
      <c r="CZ279" s="52">
        <f t="shared" si="91"/>
        <v>1.1990000000000691</v>
      </c>
      <c r="DA279" s="51">
        <v>100</v>
      </c>
      <c r="DB279" s="52">
        <f t="shared" si="89"/>
        <v>1.1990000000000691</v>
      </c>
      <c r="DC279" s="139">
        <f>DB279*AUXILIAR!$B$67</f>
        <v>2398000.0000001383</v>
      </c>
      <c r="DD279" s="51" t="s">
        <v>411</v>
      </c>
      <c r="DE279" s="51">
        <v>1019.754</v>
      </c>
      <c r="DF279" s="51">
        <v>1021.1559999999999</v>
      </c>
      <c r="DG279" s="52">
        <f t="shared" si="92"/>
        <v>1.40199999999993</v>
      </c>
      <c r="DH279" s="51">
        <v>100</v>
      </c>
      <c r="DI279" s="52">
        <f t="shared" si="90"/>
        <v>1.40199999999993</v>
      </c>
      <c r="DJ279" s="139">
        <f>DI279*AUXILIAR!$B$67</f>
        <v>2803999.9999998598</v>
      </c>
      <c r="DK279" s="5"/>
      <c r="DL279" s="5"/>
      <c r="DM279" s="5"/>
      <c r="DN279" s="5"/>
      <c r="DO279" s="5"/>
      <c r="DP279" s="5"/>
      <c r="DQ279" s="5"/>
      <c r="DR279" s="5"/>
      <c r="DS279" s="341"/>
      <c r="DT279" s="128"/>
      <c r="DU279" s="5"/>
      <c r="DV279" s="5"/>
      <c r="DW279" s="5"/>
      <c r="DX279" s="5"/>
      <c r="DY279" s="5"/>
      <c r="DZ279" s="5"/>
      <c r="EA279" s="5"/>
      <c r="EB279" s="5"/>
      <c r="EC279" s="5"/>
      <c r="ED279" s="5"/>
      <c r="EE279" s="5"/>
      <c r="EF279" s="5"/>
      <c r="EG279" s="5"/>
      <c r="EH279" s="5"/>
      <c r="EI279" s="5"/>
      <c r="EJ279" s="5"/>
      <c r="EK279" s="5"/>
      <c r="EL279" s="5"/>
      <c r="EM279" s="5"/>
      <c r="EN279" s="5"/>
      <c r="EO279" s="5"/>
      <c r="EP279" s="341"/>
      <c r="EQ279" s="333"/>
    </row>
    <row r="280" spans="1:147" ht="15">
      <c r="A280" s="8" t="s">
        <v>33</v>
      </c>
      <c r="B280" s="56" t="s">
        <v>9</v>
      </c>
      <c r="C280" s="8">
        <v>1</v>
      </c>
      <c r="D280" s="200">
        <v>163</v>
      </c>
      <c r="E280" s="118" t="s">
        <v>181</v>
      </c>
      <c r="F280" s="118" t="s">
        <v>108</v>
      </c>
      <c r="G280" s="195" t="s">
        <v>422</v>
      </c>
      <c r="H280" s="309" t="s">
        <v>188</v>
      </c>
      <c r="I280" s="128"/>
      <c r="J280" s="5"/>
      <c r="K280" s="5"/>
      <c r="L280" s="5"/>
      <c r="M280" s="5"/>
      <c r="N280" s="5"/>
      <c r="O280" s="5"/>
      <c r="P280" s="5"/>
      <c r="Q280" s="5"/>
      <c r="R280" s="5"/>
      <c r="S280" s="5"/>
      <c r="T280" s="5"/>
      <c r="U280" s="5"/>
      <c r="V280" s="5"/>
      <c r="W280" s="5"/>
      <c r="X280" s="5"/>
      <c r="Y280" s="5"/>
      <c r="Z280" s="5"/>
      <c r="AA280" s="5"/>
      <c r="AB280" s="5"/>
      <c r="AC280" s="5"/>
      <c r="AD280" s="5"/>
      <c r="AE280" s="341"/>
      <c r="AF280" s="128"/>
      <c r="AG280" s="5"/>
      <c r="AH280" s="5"/>
      <c r="AI280" s="5"/>
      <c r="AJ280" s="5"/>
      <c r="AK280" s="5"/>
      <c r="AL280" s="5"/>
      <c r="AM280" s="5"/>
      <c r="AN280" s="5"/>
      <c r="AO280" s="5"/>
      <c r="AP280" s="5"/>
      <c r="AQ280" s="5"/>
      <c r="AR280" s="5"/>
      <c r="AS280" s="5"/>
      <c r="AT280" s="5"/>
      <c r="AU280" s="5"/>
      <c r="AV280" s="5"/>
      <c r="AW280" s="5"/>
      <c r="AX280" s="5"/>
      <c r="AY280" s="5"/>
      <c r="AZ280" s="5"/>
      <c r="BA280" s="5"/>
      <c r="BB280" s="341"/>
      <c r="BC280" s="128"/>
      <c r="BD280" s="5"/>
      <c r="BE280" s="5"/>
      <c r="BF280" s="5"/>
      <c r="BG280" s="5"/>
      <c r="BH280" s="5"/>
      <c r="BI280" s="5"/>
      <c r="BJ280" s="5"/>
      <c r="BK280" s="5"/>
      <c r="BL280" s="5"/>
      <c r="BM280" s="5"/>
      <c r="BN280" s="5"/>
      <c r="BO280" s="5"/>
      <c r="BP280" s="5"/>
      <c r="BQ280" s="5"/>
      <c r="BR280" s="5"/>
      <c r="BS280" s="5"/>
      <c r="BT280" s="5"/>
      <c r="BU280" s="5"/>
      <c r="BV280" s="5"/>
      <c r="BW280" s="5"/>
      <c r="BX280" s="5"/>
      <c r="BY280" s="341"/>
      <c r="BZ280" s="128"/>
      <c r="CA280" s="5"/>
      <c r="CB280" s="5"/>
      <c r="CC280" s="5"/>
      <c r="CD280" s="5"/>
      <c r="CE280" s="5"/>
      <c r="CF280" s="5"/>
      <c r="CG280" s="5"/>
      <c r="CH280" s="5"/>
      <c r="CI280" s="5"/>
      <c r="CJ280" s="5"/>
      <c r="CK280" s="5"/>
      <c r="CL280" s="5"/>
      <c r="CM280" s="5"/>
      <c r="CN280" s="5"/>
      <c r="CO280" s="5"/>
      <c r="CP280" s="5"/>
      <c r="CQ280" s="5"/>
      <c r="CR280" s="5"/>
      <c r="CS280" s="5"/>
      <c r="CT280" s="5"/>
      <c r="CU280" s="5"/>
      <c r="CV280" s="341"/>
      <c r="CW280" s="265" t="s">
        <v>411</v>
      </c>
      <c r="CX280" s="51">
        <v>978.15</v>
      </c>
      <c r="CY280" s="51">
        <v>978.86300000000006</v>
      </c>
      <c r="CZ280" s="52">
        <f t="shared" si="91"/>
        <v>0.71300000000007913</v>
      </c>
      <c r="DA280" s="51">
        <v>100</v>
      </c>
      <c r="DB280" s="52">
        <f t="shared" si="89"/>
        <v>0.71300000000007913</v>
      </c>
      <c r="DC280" s="139">
        <f>DB280*AUXILIAR!$B$67</f>
        <v>1426000.0000001583</v>
      </c>
      <c r="DD280" s="51" t="s">
        <v>411</v>
      </c>
      <c r="DE280" s="51">
        <v>1025.46</v>
      </c>
      <c r="DF280" s="105">
        <v>1026.55</v>
      </c>
      <c r="DG280" s="52">
        <f t="shared" si="92"/>
        <v>1.0899999999999181</v>
      </c>
      <c r="DH280" s="51">
        <v>100</v>
      </c>
      <c r="DI280" s="52">
        <f t="shared" si="90"/>
        <v>1.0899999999999181</v>
      </c>
      <c r="DJ280" s="139">
        <f>DI280*AUXILIAR!$B$67</f>
        <v>2179999.9999998361</v>
      </c>
      <c r="DK280" s="5"/>
      <c r="DL280" s="5"/>
      <c r="DM280" s="5"/>
      <c r="DN280" s="5"/>
      <c r="DO280" s="5"/>
      <c r="DP280" s="5"/>
      <c r="DQ280" s="5"/>
      <c r="DR280" s="5"/>
      <c r="DS280" s="341"/>
      <c r="DT280" s="128"/>
      <c r="DU280" s="5"/>
      <c r="DV280" s="5"/>
      <c r="DW280" s="5"/>
      <c r="DX280" s="5"/>
      <c r="DY280" s="5"/>
      <c r="DZ280" s="5"/>
      <c r="EA280" s="5"/>
      <c r="EB280" s="5"/>
      <c r="EC280" s="5"/>
      <c r="ED280" s="5"/>
      <c r="EE280" s="5"/>
      <c r="EF280" s="5"/>
      <c r="EG280" s="5"/>
      <c r="EH280" s="5"/>
      <c r="EI280" s="5"/>
      <c r="EJ280" s="5"/>
      <c r="EK280" s="5"/>
      <c r="EL280" s="5"/>
      <c r="EM280" s="5"/>
      <c r="EN280" s="5"/>
      <c r="EO280" s="5"/>
      <c r="EP280" s="341"/>
      <c r="EQ280" s="333"/>
    </row>
    <row r="281" spans="1:147" ht="15">
      <c r="A281" s="8" t="s">
        <v>33</v>
      </c>
      <c r="B281" s="56" t="s">
        <v>9</v>
      </c>
      <c r="C281" s="8">
        <v>1</v>
      </c>
      <c r="D281" s="200">
        <v>163</v>
      </c>
      <c r="E281" s="118" t="s">
        <v>181</v>
      </c>
      <c r="F281" s="118" t="s">
        <v>108</v>
      </c>
      <c r="G281" s="195" t="s">
        <v>422</v>
      </c>
      <c r="H281" s="309" t="s">
        <v>188</v>
      </c>
      <c r="I281" s="128"/>
      <c r="J281" s="5"/>
      <c r="K281" s="5"/>
      <c r="L281" s="5"/>
      <c r="M281" s="5"/>
      <c r="N281" s="5"/>
      <c r="O281" s="5"/>
      <c r="P281" s="5"/>
      <c r="Q281" s="5"/>
      <c r="R281" s="5"/>
      <c r="S281" s="5"/>
      <c r="T281" s="5"/>
      <c r="U281" s="5"/>
      <c r="V281" s="5"/>
      <c r="W281" s="5"/>
      <c r="X281" s="5"/>
      <c r="Y281" s="5"/>
      <c r="Z281" s="5"/>
      <c r="AA281" s="5"/>
      <c r="AB281" s="5"/>
      <c r="AC281" s="5"/>
      <c r="AD281" s="5"/>
      <c r="AE281" s="341"/>
      <c r="AF281" s="128"/>
      <c r="AG281" s="5"/>
      <c r="AH281" s="5"/>
      <c r="AI281" s="5"/>
      <c r="AJ281" s="5"/>
      <c r="AK281" s="5"/>
      <c r="AL281" s="5"/>
      <c r="AM281" s="5"/>
      <c r="AN281" s="5"/>
      <c r="AO281" s="5"/>
      <c r="AP281" s="5"/>
      <c r="AQ281" s="5"/>
      <c r="AR281" s="5"/>
      <c r="AS281" s="5"/>
      <c r="AT281" s="5"/>
      <c r="AU281" s="5"/>
      <c r="AV281" s="5"/>
      <c r="AW281" s="5"/>
      <c r="AX281" s="5"/>
      <c r="AY281" s="5"/>
      <c r="AZ281" s="5"/>
      <c r="BA281" s="5"/>
      <c r="BB281" s="341"/>
      <c r="BC281" s="128"/>
      <c r="BD281" s="5"/>
      <c r="BE281" s="5"/>
      <c r="BF281" s="5"/>
      <c r="BG281" s="5"/>
      <c r="BH281" s="5"/>
      <c r="BI281" s="5"/>
      <c r="BJ281" s="5"/>
      <c r="BK281" s="5"/>
      <c r="BL281" s="5"/>
      <c r="BM281" s="5"/>
      <c r="BN281" s="5"/>
      <c r="BO281" s="5"/>
      <c r="BP281" s="5"/>
      <c r="BQ281" s="5"/>
      <c r="BR281" s="5"/>
      <c r="BS281" s="5"/>
      <c r="BT281" s="5"/>
      <c r="BU281" s="5"/>
      <c r="BV281" s="5"/>
      <c r="BW281" s="5"/>
      <c r="BX281" s="5"/>
      <c r="BY281" s="341"/>
      <c r="BZ281" s="128"/>
      <c r="CA281" s="5"/>
      <c r="CB281" s="5"/>
      <c r="CC281" s="5"/>
      <c r="CD281" s="5"/>
      <c r="CE281" s="5"/>
      <c r="CF281" s="5"/>
      <c r="CG281" s="5"/>
      <c r="CH281" s="5"/>
      <c r="CI281" s="5"/>
      <c r="CJ281" s="5"/>
      <c r="CK281" s="5"/>
      <c r="CL281" s="5"/>
      <c r="CM281" s="5"/>
      <c r="CN281" s="5"/>
      <c r="CO281" s="5"/>
      <c r="CP281" s="5"/>
      <c r="CQ281" s="5"/>
      <c r="CR281" s="5"/>
      <c r="CS281" s="5"/>
      <c r="CT281" s="5"/>
      <c r="CU281" s="5"/>
      <c r="CV281" s="341"/>
      <c r="CW281" s="127"/>
      <c r="CX281" s="57"/>
      <c r="CY281" s="57"/>
      <c r="CZ281" s="56"/>
      <c r="DA281" s="57"/>
      <c r="DB281" s="56"/>
      <c r="DC281" s="161"/>
      <c r="DD281" s="51" t="s">
        <v>411</v>
      </c>
      <c r="DE281" s="51">
        <v>1040.0550000000001</v>
      </c>
      <c r="DF281" s="51">
        <v>1041.1569999999999</v>
      </c>
      <c r="DG281" s="52">
        <f t="shared" si="92"/>
        <v>1.1019999999998618</v>
      </c>
      <c r="DH281" s="51">
        <v>100</v>
      </c>
      <c r="DI281" s="52">
        <f t="shared" si="90"/>
        <v>1.1019999999998618</v>
      </c>
      <c r="DJ281" s="139">
        <f>DI281*AUXILIAR!$B$67</f>
        <v>2203999.9999997234</v>
      </c>
      <c r="DK281" s="5"/>
      <c r="DL281" s="5"/>
      <c r="DM281" s="5"/>
      <c r="DN281" s="5"/>
      <c r="DO281" s="5"/>
      <c r="DP281" s="5"/>
      <c r="DQ281" s="5"/>
      <c r="DR281" s="5"/>
      <c r="DS281" s="341"/>
      <c r="DT281" s="128"/>
      <c r="DU281" s="5"/>
      <c r="DV281" s="5"/>
      <c r="DW281" s="5"/>
      <c r="DX281" s="5"/>
      <c r="DY281" s="5"/>
      <c r="DZ281" s="5"/>
      <c r="EA281" s="5"/>
      <c r="EB281" s="5"/>
      <c r="EC281" s="5"/>
      <c r="ED281" s="5"/>
      <c r="EE281" s="5"/>
      <c r="EF281" s="5"/>
      <c r="EG281" s="5"/>
      <c r="EH281" s="5"/>
      <c r="EI281" s="5"/>
      <c r="EJ281" s="5"/>
      <c r="EK281" s="5"/>
      <c r="EL281" s="5"/>
      <c r="EM281" s="5"/>
      <c r="EN281" s="5"/>
      <c r="EO281" s="5"/>
      <c r="EP281" s="341"/>
      <c r="EQ281" s="333"/>
    </row>
    <row r="282" spans="1:147" ht="15">
      <c r="A282" s="64" t="s">
        <v>33</v>
      </c>
      <c r="B282" s="64" t="s">
        <v>10</v>
      </c>
      <c r="C282" s="65" t="s">
        <v>423</v>
      </c>
      <c r="D282" s="126">
        <v>163</v>
      </c>
      <c r="E282" s="157" t="s">
        <v>181</v>
      </c>
      <c r="F282" s="186" t="s">
        <v>108</v>
      </c>
      <c r="G282" s="186" t="s">
        <v>421</v>
      </c>
      <c r="H282" s="308" t="s">
        <v>188</v>
      </c>
      <c r="I282" s="264"/>
      <c r="J282" s="65"/>
      <c r="K282" s="65"/>
      <c r="L282" s="65"/>
      <c r="M282" s="80" t="s">
        <v>115</v>
      </c>
      <c r="N282" s="79">
        <f>SUM(N283:N287)</f>
        <v>7.5499999999999545</v>
      </c>
      <c r="O282" s="79">
        <f>SUM(O283:O287)</f>
        <v>22649999.999999862</v>
      </c>
      <c r="P282" s="65"/>
      <c r="Q282" s="65"/>
      <c r="R282" s="65"/>
      <c r="S282" s="65"/>
      <c r="T282" s="80" t="s">
        <v>115</v>
      </c>
      <c r="U282" s="79">
        <f>SUM(U283:U287)</f>
        <v>0</v>
      </c>
      <c r="V282" s="79">
        <f>SUM(V283:V287)</f>
        <v>0</v>
      </c>
      <c r="W282" s="65"/>
      <c r="X282" s="65"/>
      <c r="Y282" s="65"/>
      <c r="Z282" s="65"/>
      <c r="AA282" s="80" t="s">
        <v>115</v>
      </c>
      <c r="AB282" s="79">
        <f>SUM(AB283:AB287)</f>
        <v>0</v>
      </c>
      <c r="AC282" s="79">
        <f>SUM(AC283:AC287)</f>
        <v>0</v>
      </c>
      <c r="AD282" s="65"/>
      <c r="AE282" s="308"/>
      <c r="AF282" s="264"/>
      <c r="AG282" s="65"/>
      <c r="AH282" s="65"/>
      <c r="AI282" s="65"/>
      <c r="AJ282" s="80" t="s">
        <v>115</v>
      </c>
      <c r="AK282" s="79">
        <f>SUM(AK283:AK287)</f>
        <v>0</v>
      </c>
      <c r="AL282" s="79">
        <f>SUM(AL283:AL287)</f>
        <v>0</v>
      </c>
      <c r="AM282" s="65"/>
      <c r="AN282" s="65"/>
      <c r="AO282" s="65"/>
      <c r="AP282" s="65"/>
      <c r="AQ282" s="80" t="s">
        <v>115</v>
      </c>
      <c r="AR282" s="79">
        <f>SUM(AR283:AR287)</f>
        <v>0</v>
      </c>
      <c r="AS282" s="79">
        <f>SUM(AS283:AS287)</f>
        <v>0</v>
      </c>
      <c r="AT282" s="65"/>
      <c r="AU282" s="65"/>
      <c r="AV282" s="65"/>
      <c r="AW282" s="65"/>
      <c r="AX282" s="80" t="s">
        <v>115</v>
      </c>
      <c r="AY282" s="79">
        <f>SUM(AY283:AY287)</f>
        <v>0</v>
      </c>
      <c r="AZ282" s="79">
        <f>SUM(AZ283:AZ287)</f>
        <v>0</v>
      </c>
      <c r="BA282" s="65"/>
      <c r="BB282" s="308"/>
      <c r="BC282" s="264"/>
      <c r="BD282" s="65"/>
      <c r="BE282" s="65"/>
      <c r="BF282" s="65"/>
      <c r="BG282" s="80" t="s">
        <v>115</v>
      </c>
      <c r="BH282" s="79">
        <f>SUM(BH283:BH287)</f>
        <v>2</v>
      </c>
      <c r="BI282" s="79">
        <f>SUM(BI283:BI287)</f>
        <v>40000000</v>
      </c>
      <c r="BJ282" s="65"/>
      <c r="BK282" s="65"/>
      <c r="BL282" s="65"/>
      <c r="BM282" s="65"/>
      <c r="BN282" s="80" t="s">
        <v>115</v>
      </c>
      <c r="BO282" s="79">
        <f>SUM(BO283:BO287)</f>
        <v>1</v>
      </c>
      <c r="BP282" s="79">
        <f>SUM(BP283:BP287)</f>
        <v>20000000</v>
      </c>
      <c r="BQ282" s="65"/>
      <c r="BR282" s="65"/>
      <c r="BS282" s="65"/>
      <c r="BT282" s="65"/>
      <c r="BU282" s="80" t="s">
        <v>115</v>
      </c>
      <c r="BV282" s="79">
        <f>SUM(BV283:BV287)</f>
        <v>0</v>
      </c>
      <c r="BW282" s="79">
        <f>SUM(BW283:BW287)</f>
        <v>0</v>
      </c>
      <c r="BX282" s="65"/>
      <c r="BY282" s="308"/>
      <c r="BZ282" s="264"/>
      <c r="CA282" s="65"/>
      <c r="CB282" s="65"/>
      <c r="CC282" s="65"/>
      <c r="CD282" s="80" t="s">
        <v>115</v>
      </c>
      <c r="CE282" s="79">
        <f>SUM(CE283:CE287)</f>
        <v>0</v>
      </c>
      <c r="CF282" s="79">
        <f>SUM(CF283:CF287)</f>
        <v>0</v>
      </c>
      <c r="CG282" s="65"/>
      <c r="CH282" s="65"/>
      <c r="CI282" s="65"/>
      <c r="CJ282" s="65"/>
      <c r="CK282" s="80" t="s">
        <v>115</v>
      </c>
      <c r="CL282" s="79">
        <f>SUM(CL283:CL287)</f>
        <v>0</v>
      </c>
      <c r="CM282" s="79">
        <f>SUM(CM283:CM287)</f>
        <v>0</v>
      </c>
      <c r="CN282" s="65"/>
      <c r="CO282" s="65"/>
      <c r="CP282" s="65"/>
      <c r="CQ282" s="65"/>
      <c r="CR282" s="80" t="s">
        <v>115</v>
      </c>
      <c r="CS282" s="79">
        <f>SUM(CS283:CS287)</f>
        <v>0</v>
      </c>
      <c r="CT282" s="79">
        <f>SUM(CT283:CT287)</f>
        <v>0</v>
      </c>
      <c r="CU282" s="65"/>
      <c r="CV282" s="308"/>
      <c r="CW282" s="264"/>
      <c r="CX282" s="65"/>
      <c r="CY282" s="65"/>
      <c r="CZ282" s="65"/>
      <c r="DA282" s="80" t="s">
        <v>115</v>
      </c>
      <c r="DB282" s="79">
        <f>SUM(DB283:DB287)</f>
        <v>0</v>
      </c>
      <c r="DC282" s="79">
        <f>SUM(DC283:DC287)</f>
        <v>0</v>
      </c>
      <c r="DD282" s="65"/>
      <c r="DE282" s="65"/>
      <c r="DF282" s="65"/>
      <c r="DG282" s="65"/>
      <c r="DH282" s="80" t="s">
        <v>115</v>
      </c>
      <c r="DI282" s="79">
        <f>SUM(DI283:DI287)</f>
        <v>0</v>
      </c>
      <c r="DJ282" s="79">
        <f>SUM(DJ283:DJ287)</f>
        <v>0</v>
      </c>
      <c r="DK282" s="65"/>
      <c r="DL282" s="65"/>
      <c r="DM282" s="65"/>
      <c r="DN282" s="65"/>
      <c r="DO282" s="80" t="s">
        <v>115</v>
      </c>
      <c r="DP282" s="79">
        <f>SUM(DP283:DP287)</f>
        <v>0</v>
      </c>
      <c r="DQ282" s="79">
        <f>SUM(DQ283:DQ287)</f>
        <v>0</v>
      </c>
      <c r="DR282" s="65"/>
      <c r="DS282" s="308"/>
      <c r="DT282" s="264"/>
      <c r="DU282" s="65"/>
      <c r="DV282" s="65"/>
      <c r="DW282" s="65"/>
      <c r="DX282" s="80" t="s">
        <v>115</v>
      </c>
      <c r="DY282" s="79">
        <f>SUM(DY283:DY287)</f>
        <v>0</v>
      </c>
      <c r="DZ282" s="79">
        <f>SUM(DZ283:DZ287)</f>
        <v>0</v>
      </c>
      <c r="EA282" s="65"/>
      <c r="EB282" s="65"/>
      <c r="EC282" s="65"/>
      <c r="ED282" s="65"/>
      <c r="EE282" s="80" t="s">
        <v>115</v>
      </c>
      <c r="EF282" s="79">
        <f>SUM(EF283:EF287)</f>
        <v>0</v>
      </c>
      <c r="EG282" s="79">
        <f>SUM(EG283:EG287)</f>
        <v>0</v>
      </c>
      <c r="EH282" s="65"/>
      <c r="EI282" s="65"/>
      <c r="EJ282" s="65"/>
      <c r="EK282" s="65"/>
      <c r="EL282" s="80" t="s">
        <v>115</v>
      </c>
      <c r="EM282" s="79">
        <f>SUM(EM283:EM287)</f>
        <v>0</v>
      </c>
      <c r="EN282" s="79">
        <f>SUM(EN283:EN287)</f>
        <v>0</v>
      </c>
      <c r="EO282" s="65"/>
      <c r="EP282" s="308"/>
      <c r="EQ282" s="393"/>
    </row>
    <row r="283" spans="1:147" ht="15">
      <c r="A283" s="8" t="s">
        <v>33</v>
      </c>
      <c r="B283" s="56" t="s">
        <v>10</v>
      </c>
      <c r="C283" s="8">
        <v>1</v>
      </c>
      <c r="D283" s="200">
        <v>163</v>
      </c>
      <c r="E283" s="118" t="s">
        <v>181</v>
      </c>
      <c r="F283" s="118" t="s">
        <v>108</v>
      </c>
      <c r="G283" s="195" t="s">
        <v>422</v>
      </c>
      <c r="H283" s="309" t="s">
        <v>188</v>
      </c>
      <c r="I283" s="265" t="s">
        <v>416</v>
      </c>
      <c r="J283" s="51">
        <v>605.20000000000005</v>
      </c>
      <c r="K283" s="51">
        <v>606.54999999999995</v>
      </c>
      <c r="L283" s="52">
        <f>K283-J283</f>
        <v>1.3499999999999091</v>
      </c>
      <c r="M283" s="52">
        <v>100</v>
      </c>
      <c r="N283" s="52">
        <f t="shared" ref="N283:N287" si="93">L283*M283/100</f>
        <v>1.3499999999999091</v>
      </c>
      <c r="O283" s="139">
        <f>N283*AUXILIAR!$B$50</f>
        <v>4049999.9999997271</v>
      </c>
      <c r="P283" s="5"/>
      <c r="Q283" s="5"/>
      <c r="R283" s="5"/>
      <c r="S283" s="5"/>
      <c r="T283" s="5"/>
      <c r="U283" s="5"/>
      <c r="V283" s="5"/>
      <c r="W283" s="5"/>
      <c r="X283" s="5"/>
      <c r="Y283" s="5"/>
      <c r="Z283" s="5"/>
      <c r="AA283" s="5"/>
      <c r="AB283" s="5"/>
      <c r="AC283" s="5"/>
      <c r="AD283" s="5"/>
      <c r="AE283" s="341"/>
      <c r="AF283" s="128"/>
      <c r="AG283" s="5"/>
      <c r="AH283" s="5"/>
      <c r="AI283" s="5"/>
      <c r="AJ283" s="5"/>
      <c r="AK283" s="5"/>
      <c r="AL283" s="5"/>
      <c r="AM283" s="5"/>
      <c r="AN283" s="5"/>
      <c r="AO283" s="5"/>
      <c r="AP283" s="5"/>
      <c r="AQ283" s="5"/>
      <c r="AR283" s="5"/>
      <c r="AS283" s="5"/>
      <c r="AT283" s="5"/>
      <c r="AU283" s="5"/>
      <c r="AV283" s="5"/>
      <c r="AW283" s="5"/>
      <c r="AX283" s="5"/>
      <c r="AY283" s="5"/>
      <c r="AZ283" s="5"/>
      <c r="BA283" s="5"/>
      <c r="BB283" s="341"/>
      <c r="BC283" s="265" t="s">
        <v>420</v>
      </c>
      <c r="BD283" s="51">
        <v>625.20000000000005</v>
      </c>
      <c r="BE283" s="51">
        <v>625.20000000000005</v>
      </c>
      <c r="BF283" s="51">
        <v>1</v>
      </c>
      <c r="BG283" s="52">
        <v>100</v>
      </c>
      <c r="BH283" s="52">
        <f t="shared" ref="BH283:BH284" si="94">BF283*BG283/100</f>
        <v>1</v>
      </c>
      <c r="BI283" s="139">
        <f>BH283*AUXILIAR!$B$61</f>
        <v>20000000</v>
      </c>
      <c r="BJ283" s="51" t="s">
        <v>333</v>
      </c>
      <c r="BK283" s="51">
        <v>674.4</v>
      </c>
      <c r="BL283" s="51">
        <v>674.4</v>
      </c>
      <c r="BM283" s="51">
        <v>1</v>
      </c>
      <c r="BN283" s="52">
        <v>100</v>
      </c>
      <c r="BO283" s="52">
        <f t="shared" ref="BO283" si="95">BM283*BN283/100</f>
        <v>1</v>
      </c>
      <c r="BP283" s="139">
        <f>BO283*AUXILIAR!$B$57</f>
        <v>20000000</v>
      </c>
      <c r="BQ283" s="5"/>
      <c r="BR283" s="5"/>
      <c r="BS283" s="5"/>
      <c r="BT283" s="5"/>
      <c r="BU283" s="5"/>
      <c r="BV283" s="5"/>
      <c r="BW283" s="5"/>
      <c r="BX283" s="5"/>
      <c r="BY283" s="341"/>
      <c r="BZ283" s="128"/>
      <c r="CA283" s="5"/>
      <c r="CB283" s="5"/>
      <c r="CC283" s="5"/>
      <c r="CD283" s="5"/>
      <c r="CE283" s="5"/>
      <c r="CF283" s="5"/>
      <c r="CG283" s="5"/>
      <c r="CH283" s="5"/>
      <c r="CI283" s="5"/>
      <c r="CJ283" s="5"/>
      <c r="CK283" s="5"/>
      <c r="CL283" s="5"/>
      <c r="CM283" s="5"/>
      <c r="CN283" s="5"/>
      <c r="CO283" s="5"/>
      <c r="CP283" s="5"/>
      <c r="CQ283" s="5"/>
      <c r="CR283" s="5"/>
      <c r="CS283" s="5"/>
      <c r="CT283" s="5"/>
      <c r="CU283" s="5"/>
      <c r="CV283" s="341"/>
      <c r="CW283" s="128"/>
      <c r="CX283" s="5"/>
      <c r="CY283" s="5"/>
      <c r="CZ283" s="5"/>
      <c r="DA283" s="5"/>
      <c r="DB283" s="5"/>
      <c r="DC283" s="5"/>
      <c r="DD283" s="5"/>
      <c r="DE283" s="5"/>
      <c r="DF283" s="5"/>
      <c r="DG283" s="5"/>
      <c r="DH283" s="5"/>
      <c r="DI283" s="5"/>
      <c r="DJ283" s="5"/>
      <c r="DK283" s="5"/>
      <c r="DL283" s="5"/>
      <c r="DM283" s="5"/>
      <c r="DN283" s="5"/>
      <c r="DO283" s="5"/>
      <c r="DP283" s="5"/>
      <c r="DQ283" s="5"/>
      <c r="DR283" s="5"/>
      <c r="DS283" s="341"/>
      <c r="DT283" s="128"/>
      <c r="DU283" s="5"/>
      <c r="DV283" s="5"/>
      <c r="DW283" s="5"/>
      <c r="DX283" s="5"/>
      <c r="DY283" s="5"/>
      <c r="DZ283" s="5"/>
      <c r="EA283" s="5"/>
      <c r="EB283" s="5"/>
      <c r="EC283" s="5"/>
      <c r="ED283" s="5"/>
      <c r="EE283" s="5"/>
      <c r="EF283" s="5"/>
      <c r="EG283" s="5"/>
      <c r="EH283" s="5"/>
      <c r="EI283" s="5"/>
      <c r="EJ283" s="5"/>
      <c r="EK283" s="5"/>
      <c r="EL283" s="5"/>
      <c r="EM283" s="5"/>
      <c r="EN283" s="5"/>
      <c r="EO283" s="5"/>
      <c r="EP283" s="341"/>
      <c r="EQ283" s="333"/>
    </row>
    <row r="284" spans="1:147" ht="15">
      <c r="A284" s="8" t="s">
        <v>33</v>
      </c>
      <c r="B284" s="56" t="s">
        <v>10</v>
      </c>
      <c r="C284" s="8">
        <v>1</v>
      </c>
      <c r="D284" s="200">
        <v>163</v>
      </c>
      <c r="E284" s="118" t="s">
        <v>181</v>
      </c>
      <c r="F284" s="118" t="s">
        <v>108</v>
      </c>
      <c r="G284" s="195" t="s">
        <v>422</v>
      </c>
      <c r="H284" s="309" t="s">
        <v>188</v>
      </c>
      <c r="I284" s="265" t="s">
        <v>416</v>
      </c>
      <c r="J284" s="51">
        <v>624.6</v>
      </c>
      <c r="K284" s="51">
        <v>627</v>
      </c>
      <c r="L284" s="52">
        <f t="shared" ref="L284:L287" si="96">K284-J284</f>
        <v>2.3999999999999773</v>
      </c>
      <c r="M284" s="52">
        <v>100</v>
      </c>
      <c r="N284" s="52">
        <f t="shared" si="93"/>
        <v>2.3999999999999773</v>
      </c>
      <c r="O284" s="139">
        <f>N284*AUXILIAR!$B$50</f>
        <v>7199999.999999932</v>
      </c>
      <c r="P284" s="5"/>
      <c r="Q284" s="5"/>
      <c r="R284" s="5"/>
      <c r="S284" s="5"/>
      <c r="T284" s="5"/>
      <c r="U284" s="5"/>
      <c r="V284" s="5"/>
      <c r="W284" s="5"/>
      <c r="X284" s="5"/>
      <c r="Y284" s="5"/>
      <c r="Z284" s="5"/>
      <c r="AA284" s="5"/>
      <c r="AB284" s="5"/>
      <c r="AC284" s="5"/>
      <c r="AD284" s="5"/>
      <c r="AE284" s="341"/>
      <c r="AF284" s="128"/>
      <c r="AG284" s="5"/>
      <c r="AH284" s="5"/>
      <c r="AI284" s="5"/>
      <c r="AJ284" s="5"/>
      <c r="AK284" s="5"/>
      <c r="AL284" s="5"/>
      <c r="AM284" s="5"/>
      <c r="AN284" s="5"/>
      <c r="AO284" s="5"/>
      <c r="AP284" s="5"/>
      <c r="AQ284" s="5"/>
      <c r="AR284" s="5"/>
      <c r="AS284" s="5"/>
      <c r="AT284" s="5"/>
      <c r="AU284" s="5"/>
      <c r="AV284" s="5"/>
      <c r="AW284" s="5"/>
      <c r="AX284" s="5"/>
      <c r="AY284" s="5"/>
      <c r="AZ284" s="5"/>
      <c r="BA284" s="5"/>
      <c r="BB284" s="341"/>
      <c r="BC284" s="265" t="s">
        <v>420</v>
      </c>
      <c r="BD284" s="51">
        <v>625.20000000000005</v>
      </c>
      <c r="BE284" s="51">
        <v>625.20000000000005</v>
      </c>
      <c r="BF284" s="51">
        <v>1</v>
      </c>
      <c r="BG284" s="52">
        <v>100</v>
      </c>
      <c r="BH284" s="52">
        <f t="shared" si="94"/>
        <v>1</v>
      </c>
      <c r="BI284" s="139">
        <f>BH284*AUXILIAR!$B$61</f>
        <v>20000000</v>
      </c>
      <c r="BJ284" s="5"/>
      <c r="BK284" s="5"/>
      <c r="BL284" s="5"/>
      <c r="BM284" s="5"/>
      <c r="BN284" s="5"/>
      <c r="BO284" s="5"/>
      <c r="BP284" s="5"/>
      <c r="BQ284" s="5"/>
      <c r="BR284" s="5"/>
      <c r="BS284" s="5"/>
      <c r="BT284" s="5"/>
      <c r="BU284" s="5"/>
      <c r="BV284" s="5"/>
      <c r="BW284" s="5"/>
      <c r="BX284" s="5"/>
      <c r="BY284" s="341"/>
      <c r="BZ284" s="128"/>
      <c r="CA284" s="5"/>
      <c r="CB284" s="5"/>
      <c r="CC284" s="5"/>
      <c r="CD284" s="5"/>
      <c r="CE284" s="5"/>
      <c r="CF284" s="5"/>
      <c r="CG284" s="5"/>
      <c r="CH284" s="5"/>
      <c r="CI284" s="5"/>
      <c r="CJ284" s="5"/>
      <c r="CK284" s="5"/>
      <c r="CL284" s="5"/>
      <c r="CM284" s="5"/>
      <c r="CN284" s="5"/>
      <c r="CO284" s="5"/>
      <c r="CP284" s="5"/>
      <c r="CQ284" s="5"/>
      <c r="CR284" s="5"/>
      <c r="CS284" s="5"/>
      <c r="CT284" s="5"/>
      <c r="CU284" s="5"/>
      <c r="CV284" s="341"/>
      <c r="CW284" s="128"/>
      <c r="CX284" s="5"/>
      <c r="CY284" s="5"/>
      <c r="CZ284" s="5"/>
      <c r="DA284" s="5"/>
      <c r="DB284" s="5"/>
      <c r="DC284" s="5"/>
      <c r="DD284" s="5"/>
      <c r="DE284" s="5"/>
      <c r="DF284" s="5"/>
      <c r="DG284" s="5"/>
      <c r="DH284" s="5"/>
      <c r="DI284" s="5"/>
      <c r="DJ284" s="5"/>
      <c r="DK284" s="5"/>
      <c r="DL284" s="5"/>
      <c r="DM284" s="5"/>
      <c r="DN284" s="5"/>
      <c r="DO284" s="5"/>
      <c r="DP284" s="5"/>
      <c r="DQ284" s="5"/>
      <c r="DR284" s="5"/>
      <c r="DS284" s="341"/>
      <c r="DT284" s="128"/>
      <c r="DU284" s="5"/>
      <c r="DV284" s="5"/>
      <c r="DW284" s="5"/>
      <c r="DX284" s="5"/>
      <c r="DY284" s="5"/>
      <c r="DZ284" s="5"/>
      <c r="EA284" s="5"/>
      <c r="EB284" s="5"/>
      <c r="EC284" s="5"/>
      <c r="ED284" s="5"/>
      <c r="EE284" s="5"/>
      <c r="EF284" s="5"/>
      <c r="EG284" s="5"/>
      <c r="EH284" s="5"/>
      <c r="EI284" s="5"/>
      <c r="EJ284" s="5"/>
      <c r="EK284" s="5"/>
      <c r="EL284" s="5"/>
      <c r="EM284" s="5"/>
      <c r="EN284" s="5"/>
      <c r="EO284" s="5"/>
      <c r="EP284" s="341"/>
      <c r="EQ284" s="333"/>
    </row>
    <row r="285" spans="1:147" ht="15">
      <c r="A285" s="8" t="s">
        <v>33</v>
      </c>
      <c r="B285" s="56" t="s">
        <v>10</v>
      </c>
      <c r="C285" s="8">
        <v>1</v>
      </c>
      <c r="D285" s="200">
        <v>163</v>
      </c>
      <c r="E285" s="118" t="s">
        <v>181</v>
      </c>
      <c r="F285" s="118" t="s">
        <v>108</v>
      </c>
      <c r="G285" s="195" t="s">
        <v>422</v>
      </c>
      <c r="H285" s="309" t="s">
        <v>188</v>
      </c>
      <c r="I285" s="265" t="s">
        <v>416</v>
      </c>
      <c r="J285" s="51">
        <v>624.6</v>
      </c>
      <c r="K285" s="51">
        <v>627.20000000000005</v>
      </c>
      <c r="L285" s="52">
        <f t="shared" si="96"/>
        <v>2.6000000000000227</v>
      </c>
      <c r="M285" s="52">
        <v>100</v>
      </c>
      <c r="N285" s="52">
        <f t="shared" si="93"/>
        <v>2.6000000000000227</v>
      </c>
      <c r="O285" s="139">
        <f>N285*AUXILIAR!$B$50</f>
        <v>7800000.000000068</v>
      </c>
      <c r="P285" s="5"/>
      <c r="Q285" s="5"/>
      <c r="R285" s="5"/>
      <c r="S285" s="5"/>
      <c r="T285" s="5"/>
      <c r="U285" s="5"/>
      <c r="V285" s="5"/>
      <c r="W285" s="5"/>
      <c r="X285" s="5"/>
      <c r="Y285" s="5"/>
      <c r="Z285" s="5"/>
      <c r="AA285" s="5"/>
      <c r="AB285" s="5"/>
      <c r="AC285" s="5"/>
      <c r="AD285" s="5"/>
      <c r="AE285" s="341"/>
      <c r="AF285" s="128"/>
      <c r="AG285" s="5"/>
      <c r="AH285" s="5"/>
      <c r="AI285" s="5"/>
      <c r="AJ285" s="5"/>
      <c r="AK285" s="5"/>
      <c r="AL285" s="5"/>
      <c r="AM285" s="5"/>
      <c r="AN285" s="5"/>
      <c r="AO285" s="5"/>
      <c r="AP285" s="5"/>
      <c r="AQ285" s="5"/>
      <c r="AR285" s="5"/>
      <c r="AS285" s="5"/>
      <c r="AT285" s="5"/>
      <c r="AU285" s="5"/>
      <c r="AV285" s="5"/>
      <c r="AW285" s="5"/>
      <c r="AX285" s="5"/>
      <c r="AY285" s="5"/>
      <c r="AZ285" s="5"/>
      <c r="BA285" s="5"/>
      <c r="BB285" s="341"/>
      <c r="BC285" s="128"/>
      <c r="BD285" s="5"/>
      <c r="BE285" s="5"/>
      <c r="BF285" s="5"/>
      <c r="BG285" s="5"/>
      <c r="BH285" s="5"/>
      <c r="BI285" s="5"/>
      <c r="BJ285" s="5"/>
      <c r="BK285" s="5"/>
      <c r="BL285" s="5"/>
      <c r="BM285" s="5"/>
      <c r="BN285" s="5"/>
      <c r="BO285" s="5"/>
      <c r="BP285" s="5"/>
      <c r="BQ285" s="5"/>
      <c r="BR285" s="5"/>
      <c r="BS285" s="5"/>
      <c r="BT285" s="5"/>
      <c r="BU285" s="5"/>
      <c r="BV285" s="5"/>
      <c r="BW285" s="5"/>
      <c r="BX285" s="5"/>
      <c r="BY285" s="341"/>
      <c r="BZ285" s="128"/>
      <c r="CA285" s="5"/>
      <c r="CB285" s="5"/>
      <c r="CC285" s="5"/>
      <c r="CD285" s="5"/>
      <c r="CE285" s="5"/>
      <c r="CF285" s="5"/>
      <c r="CG285" s="5"/>
      <c r="CH285" s="5"/>
      <c r="CI285" s="5"/>
      <c r="CJ285" s="5"/>
      <c r="CK285" s="5"/>
      <c r="CL285" s="5"/>
      <c r="CM285" s="5"/>
      <c r="CN285" s="5"/>
      <c r="CO285" s="5"/>
      <c r="CP285" s="5"/>
      <c r="CQ285" s="5"/>
      <c r="CR285" s="5"/>
      <c r="CS285" s="5"/>
      <c r="CT285" s="5"/>
      <c r="CU285" s="5"/>
      <c r="CV285" s="341"/>
      <c r="CW285" s="128"/>
      <c r="CX285" s="5"/>
      <c r="CY285" s="5"/>
      <c r="CZ285" s="5"/>
      <c r="DA285" s="5"/>
      <c r="DB285" s="5"/>
      <c r="DC285" s="5"/>
      <c r="DD285" s="5"/>
      <c r="DE285" s="5"/>
      <c r="DF285" s="5"/>
      <c r="DG285" s="5"/>
      <c r="DH285" s="5"/>
      <c r="DI285" s="5"/>
      <c r="DJ285" s="5"/>
      <c r="DK285" s="5"/>
      <c r="DL285" s="5"/>
      <c r="DM285" s="5"/>
      <c r="DN285" s="5"/>
      <c r="DO285" s="5"/>
      <c r="DP285" s="5"/>
      <c r="DQ285" s="5"/>
      <c r="DR285" s="5"/>
      <c r="DS285" s="341"/>
      <c r="DT285" s="128"/>
      <c r="DU285" s="5"/>
      <c r="DV285" s="5"/>
      <c r="DW285" s="5"/>
      <c r="DX285" s="5"/>
      <c r="DY285" s="5"/>
      <c r="DZ285" s="5"/>
      <c r="EA285" s="5"/>
      <c r="EB285" s="5"/>
      <c r="EC285" s="5"/>
      <c r="ED285" s="5"/>
      <c r="EE285" s="5"/>
      <c r="EF285" s="5"/>
      <c r="EG285" s="5"/>
      <c r="EH285" s="5"/>
      <c r="EI285" s="5"/>
      <c r="EJ285" s="5"/>
      <c r="EK285" s="5"/>
      <c r="EL285" s="5"/>
      <c r="EM285" s="5"/>
      <c r="EN285" s="5"/>
      <c r="EO285" s="5"/>
      <c r="EP285" s="341"/>
      <c r="EQ285" s="333"/>
    </row>
    <row r="286" spans="1:147" ht="15">
      <c r="A286" s="8" t="s">
        <v>33</v>
      </c>
      <c r="B286" s="56" t="s">
        <v>10</v>
      </c>
      <c r="C286" s="8">
        <v>1</v>
      </c>
      <c r="D286" s="200">
        <v>163</v>
      </c>
      <c r="E286" s="118" t="s">
        <v>181</v>
      </c>
      <c r="F286" s="118" t="s">
        <v>108</v>
      </c>
      <c r="G286" s="195" t="s">
        <v>422</v>
      </c>
      <c r="H286" s="309" t="s">
        <v>188</v>
      </c>
      <c r="I286" s="265" t="s">
        <v>416</v>
      </c>
      <c r="J286" s="51">
        <v>673.8</v>
      </c>
      <c r="K286" s="51">
        <v>674.4</v>
      </c>
      <c r="L286" s="52">
        <f t="shared" si="96"/>
        <v>0.60000000000002274</v>
      </c>
      <c r="M286" s="52">
        <v>100</v>
      </c>
      <c r="N286" s="52">
        <f t="shared" si="93"/>
        <v>0.60000000000002274</v>
      </c>
      <c r="O286" s="139">
        <f>N286*AUXILIAR!$B$50</f>
        <v>1800000.0000000682</v>
      </c>
      <c r="P286" s="5"/>
      <c r="Q286" s="5"/>
      <c r="R286" s="5"/>
      <c r="S286" s="5"/>
      <c r="T286" s="5"/>
      <c r="U286" s="5"/>
      <c r="V286" s="5"/>
      <c r="W286" s="5"/>
      <c r="X286" s="5"/>
      <c r="Y286" s="5"/>
      <c r="Z286" s="5"/>
      <c r="AA286" s="5"/>
      <c r="AB286" s="5"/>
      <c r="AC286" s="5"/>
      <c r="AD286" s="5"/>
      <c r="AE286" s="341"/>
      <c r="AF286" s="128"/>
      <c r="AG286" s="5"/>
      <c r="AH286" s="5"/>
      <c r="AI286" s="5"/>
      <c r="AJ286" s="5"/>
      <c r="AK286" s="5"/>
      <c r="AL286" s="5"/>
      <c r="AM286" s="5"/>
      <c r="AN286" s="5"/>
      <c r="AO286" s="5"/>
      <c r="AP286" s="5"/>
      <c r="AQ286" s="5"/>
      <c r="AR286" s="5"/>
      <c r="AS286" s="5"/>
      <c r="AT286" s="5"/>
      <c r="AU286" s="5"/>
      <c r="AV286" s="5"/>
      <c r="AW286" s="5"/>
      <c r="AX286" s="5"/>
      <c r="AY286" s="5"/>
      <c r="AZ286" s="5"/>
      <c r="BA286" s="5"/>
      <c r="BB286" s="341"/>
      <c r="BC286" s="128"/>
      <c r="BD286" s="5"/>
      <c r="BE286" s="5"/>
      <c r="BF286" s="5"/>
      <c r="BG286" s="5"/>
      <c r="BH286" s="5"/>
      <c r="BI286" s="5"/>
      <c r="BJ286" s="5"/>
      <c r="BK286" s="5"/>
      <c r="BL286" s="5"/>
      <c r="BM286" s="5"/>
      <c r="BN286" s="5"/>
      <c r="BO286" s="5"/>
      <c r="BP286" s="5"/>
      <c r="BQ286" s="5"/>
      <c r="BR286" s="5"/>
      <c r="BS286" s="5"/>
      <c r="BT286" s="5"/>
      <c r="BU286" s="5"/>
      <c r="BV286" s="5"/>
      <c r="BW286" s="5"/>
      <c r="BX286" s="5"/>
      <c r="BY286" s="341"/>
      <c r="BZ286" s="128"/>
      <c r="CA286" s="5"/>
      <c r="CB286" s="5"/>
      <c r="CC286" s="5"/>
      <c r="CD286" s="5"/>
      <c r="CE286" s="5"/>
      <c r="CF286" s="5"/>
      <c r="CG286" s="5"/>
      <c r="CH286" s="5"/>
      <c r="CI286" s="5"/>
      <c r="CJ286" s="5"/>
      <c r="CK286" s="5"/>
      <c r="CL286" s="5"/>
      <c r="CM286" s="5"/>
      <c r="CN286" s="5"/>
      <c r="CO286" s="5"/>
      <c r="CP286" s="5"/>
      <c r="CQ286" s="5"/>
      <c r="CR286" s="5"/>
      <c r="CS286" s="5"/>
      <c r="CT286" s="5"/>
      <c r="CU286" s="5"/>
      <c r="CV286" s="341"/>
      <c r="CW286" s="128"/>
      <c r="CX286" s="5"/>
      <c r="CY286" s="5"/>
      <c r="CZ286" s="5"/>
      <c r="DA286" s="5"/>
      <c r="DB286" s="5"/>
      <c r="DC286" s="5"/>
      <c r="DD286" s="5"/>
      <c r="DE286" s="5"/>
      <c r="DF286" s="5"/>
      <c r="DG286" s="5"/>
      <c r="DH286" s="5"/>
      <c r="DI286" s="5"/>
      <c r="DJ286" s="5"/>
      <c r="DK286" s="5"/>
      <c r="DL286" s="5"/>
      <c r="DM286" s="5"/>
      <c r="DN286" s="5"/>
      <c r="DO286" s="5"/>
      <c r="DP286" s="5"/>
      <c r="DQ286" s="5"/>
      <c r="DR286" s="5"/>
      <c r="DS286" s="341"/>
      <c r="DT286" s="128"/>
      <c r="DU286" s="5"/>
      <c r="DV286" s="5"/>
      <c r="DW286" s="5"/>
      <c r="DX286" s="5"/>
      <c r="DY286" s="5"/>
      <c r="DZ286" s="5"/>
      <c r="EA286" s="5"/>
      <c r="EB286" s="5"/>
      <c r="EC286" s="5"/>
      <c r="ED286" s="5"/>
      <c r="EE286" s="5"/>
      <c r="EF286" s="5"/>
      <c r="EG286" s="5"/>
      <c r="EH286" s="5"/>
      <c r="EI286" s="5"/>
      <c r="EJ286" s="5"/>
      <c r="EK286" s="5"/>
      <c r="EL286" s="5"/>
      <c r="EM286" s="5"/>
      <c r="EN286" s="5"/>
      <c r="EO286" s="5"/>
      <c r="EP286" s="341"/>
      <c r="EQ286" s="333"/>
    </row>
    <row r="287" spans="1:147" ht="15">
      <c r="A287" s="8" t="s">
        <v>33</v>
      </c>
      <c r="B287" s="56" t="s">
        <v>10</v>
      </c>
      <c r="C287" s="8">
        <v>1</v>
      </c>
      <c r="D287" s="200">
        <v>163</v>
      </c>
      <c r="E287" s="118" t="s">
        <v>181</v>
      </c>
      <c r="F287" s="118" t="s">
        <v>108</v>
      </c>
      <c r="G287" s="195" t="s">
        <v>422</v>
      </c>
      <c r="H287" s="309" t="s">
        <v>188</v>
      </c>
      <c r="I287" s="265" t="s">
        <v>416</v>
      </c>
      <c r="J287" s="51">
        <v>673.8</v>
      </c>
      <c r="K287" s="51">
        <v>674.4</v>
      </c>
      <c r="L287" s="52">
        <f t="shared" si="96"/>
        <v>0.60000000000002274</v>
      </c>
      <c r="M287" s="52">
        <v>100</v>
      </c>
      <c r="N287" s="52">
        <f t="shared" si="93"/>
        <v>0.60000000000002274</v>
      </c>
      <c r="O287" s="139">
        <f>N287*AUXILIAR!$B$50</f>
        <v>1800000.0000000682</v>
      </c>
      <c r="P287" s="5"/>
      <c r="Q287" s="5"/>
      <c r="R287" s="5"/>
      <c r="S287" s="5"/>
      <c r="T287" s="5"/>
      <c r="U287" s="5"/>
      <c r="V287" s="5"/>
      <c r="W287" s="5"/>
      <c r="X287" s="5"/>
      <c r="Y287" s="5"/>
      <c r="Z287" s="5"/>
      <c r="AA287" s="5"/>
      <c r="AB287" s="5"/>
      <c r="AC287" s="5"/>
      <c r="AD287" s="5"/>
      <c r="AE287" s="341"/>
      <c r="AF287" s="128"/>
      <c r="AG287" s="5"/>
      <c r="AH287" s="5"/>
      <c r="AI287" s="5"/>
      <c r="AJ287" s="5"/>
      <c r="AK287" s="5"/>
      <c r="AL287" s="5"/>
      <c r="AM287" s="5"/>
      <c r="AN287" s="5"/>
      <c r="AO287" s="5"/>
      <c r="AP287" s="5"/>
      <c r="AQ287" s="5"/>
      <c r="AR287" s="5"/>
      <c r="AS287" s="5"/>
      <c r="AT287" s="5"/>
      <c r="AU287" s="5"/>
      <c r="AV287" s="5"/>
      <c r="AW287" s="5"/>
      <c r="AX287" s="5"/>
      <c r="AY287" s="5"/>
      <c r="AZ287" s="5"/>
      <c r="BA287" s="5"/>
      <c r="BB287" s="341"/>
      <c r="BC287" s="128"/>
      <c r="BD287" s="5"/>
      <c r="BE287" s="5"/>
      <c r="BF287" s="5"/>
      <c r="BG287" s="5"/>
      <c r="BH287" s="5"/>
      <c r="BI287" s="5"/>
      <c r="BJ287" s="5"/>
      <c r="BK287" s="5"/>
      <c r="BL287" s="5"/>
      <c r="BM287" s="5"/>
      <c r="BN287" s="5"/>
      <c r="BO287" s="5"/>
      <c r="BP287" s="5"/>
      <c r="BQ287" s="5"/>
      <c r="BR287" s="5"/>
      <c r="BS287" s="5"/>
      <c r="BT287" s="5"/>
      <c r="BU287" s="5"/>
      <c r="BV287" s="5"/>
      <c r="BW287" s="5"/>
      <c r="BX287" s="5"/>
      <c r="BY287" s="341"/>
      <c r="BZ287" s="128"/>
      <c r="CA287" s="5"/>
      <c r="CB287" s="5"/>
      <c r="CC287" s="5"/>
      <c r="CD287" s="5"/>
      <c r="CE287" s="5"/>
      <c r="CF287" s="5"/>
      <c r="CG287" s="5"/>
      <c r="CH287" s="5"/>
      <c r="CI287" s="5"/>
      <c r="CJ287" s="5"/>
      <c r="CK287" s="5"/>
      <c r="CL287" s="5"/>
      <c r="CM287" s="5"/>
      <c r="CN287" s="5"/>
      <c r="CO287" s="5"/>
      <c r="CP287" s="5"/>
      <c r="CQ287" s="5"/>
      <c r="CR287" s="5"/>
      <c r="CS287" s="5"/>
      <c r="CT287" s="5"/>
      <c r="CU287" s="5"/>
      <c r="CV287" s="341"/>
      <c r="CW287" s="128"/>
      <c r="CX287" s="5"/>
      <c r="CY287" s="5"/>
      <c r="CZ287" s="5"/>
      <c r="DA287" s="5"/>
      <c r="DB287" s="5"/>
      <c r="DC287" s="5"/>
      <c r="DD287" s="5"/>
      <c r="DE287" s="5"/>
      <c r="DF287" s="5"/>
      <c r="DG287" s="5"/>
      <c r="DH287" s="5"/>
      <c r="DI287" s="5"/>
      <c r="DJ287" s="5"/>
      <c r="DK287" s="5"/>
      <c r="DL287" s="5"/>
      <c r="DM287" s="5"/>
      <c r="DN287" s="5"/>
      <c r="DO287" s="5"/>
      <c r="DP287" s="5"/>
      <c r="DQ287" s="5"/>
      <c r="DR287" s="5"/>
      <c r="DS287" s="341"/>
      <c r="DT287" s="128"/>
      <c r="DU287" s="5"/>
      <c r="DV287" s="5"/>
      <c r="DW287" s="5"/>
      <c r="DX287" s="5"/>
      <c r="DY287" s="5"/>
      <c r="DZ287" s="5"/>
      <c r="EA287" s="5"/>
      <c r="EB287" s="5"/>
      <c r="EC287" s="5"/>
      <c r="ED287" s="5"/>
      <c r="EE287" s="5"/>
      <c r="EF287" s="5"/>
      <c r="EG287" s="5"/>
      <c r="EH287" s="5"/>
      <c r="EI287" s="5"/>
      <c r="EJ287" s="5"/>
      <c r="EK287" s="5"/>
      <c r="EL287" s="5"/>
      <c r="EM287" s="5"/>
      <c r="EN287" s="5"/>
      <c r="EO287" s="5"/>
      <c r="EP287" s="341"/>
      <c r="EQ287" s="333"/>
    </row>
    <row r="288" spans="1:147" ht="15">
      <c r="A288" s="64" t="s">
        <v>33</v>
      </c>
      <c r="B288" s="64" t="s">
        <v>10</v>
      </c>
      <c r="C288" s="65" t="s">
        <v>423</v>
      </c>
      <c r="D288" s="126">
        <v>230</v>
      </c>
      <c r="E288" s="157" t="s">
        <v>181</v>
      </c>
      <c r="F288" s="186" t="s">
        <v>108</v>
      </c>
      <c r="G288" s="186" t="s">
        <v>421</v>
      </c>
      <c r="H288" s="308" t="s">
        <v>188</v>
      </c>
      <c r="I288" s="264"/>
      <c r="J288" s="65"/>
      <c r="K288" s="65"/>
      <c r="L288" s="65"/>
      <c r="M288" s="80" t="s">
        <v>115</v>
      </c>
      <c r="N288" s="79">
        <f>SUM(N289:N290)</f>
        <v>2.9000000000000909</v>
      </c>
      <c r="O288" s="79">
        <f>SUM(O289:O290)</f>
        <v>8700000.0000002719</v>
      </c>
      <c r="P288" s="65"/>
      <c r="Q288" s="65"/>
      <c r="R288" s="65"/>
      <c r="S288" s="65"/>
      <c r="T288" s="80" t="s">
        <v>115</v>
      </c>
      <c r="U288" s="79">
        <f>SUM(U289:U290)</f>
        <v>0</v>
      </c>
      <c r="V288" s="79">
        <f>SUM(V289:V290)</f>
        <v>0</v>
      </c>
      <c r="W288" s="65"/>
      <c r="X288" s="65"/>
      <c r="Y288" s="65"/>
      <c r="Z288" s="65"/>
      <c r="AA288" s="80" t="s">
        <v>115</v>
      </c>
      <c r="AB288" s="79">
        <f>SUM(AB289:AB290)</f>
        <v>0</v>
      </c>
      <c r="AC288" s="79">
        <f>SUM(AC289:AC290)</f>
        <v>0</v>
      </c>
      <c r="AD288" s="65"/>
      <c r="AE288" s="308"/>
      <c r="AF288" s="264"/>
      <c r="AG288" s="65"/>
      <c r="AH288" s="65"/>
      <c r="AI288" s="65"/>
      <c r="AJ288" s="80" t="s">
        <v>115</v>
      </c>
      <c r="AK288" s="79">
        <f>SUM(AK289:AK290)</f>
        <v>0</v>
      </c>
      <c r="AL288" s="79">
        <f>SUM(AL289:AL290)</f>
        <v>0</v>
      </c>
      <c r="AM288" s="65"/>
      <c r="AN288" s="65"/>
      <c r="AO288" s="65"/>
      <c r="AP288" s="65"/>
      <c r="AQ288" s="80" t="s">
        <v>115</v>
      </c>
      <c r="AR288" s="79">
        <f>SUM(AR289:AR290)</f>
        <v>0</v>
      </c>
      <c r="AS288" s="79">
        <f>SUM(AS289:AS290)</f>
        <v>0</v>
      </c>
      <c r="AT288" s="65"/>
      <c r="AU288" s="65"/>
      <c r="AV288" s="65"/>
      <c r="AW288" s="65"/>
      <c r="AX288" s="80" t="s">
        <v>115</v>
      </c>
      <c r="AY288" s="79">
        <f>SUM(AY289:AY290)</f>
        <v>0</v>
      </c>
      <c r="AZ288" s="79">
        <f>SUM(AZ289:AZ290)</f>
        <v>0</v>
      </c>
      <c r="BA288" s="65"/>
      <c r="BB288" s="308"/>
      <c r="BC288" s="264"/>
      <c r="BD288" s="65"/>
      <c r="BE288" s="65"/>
      <c r="BF288" s="65"/>
      <c r="BG288" s="80" t="s">
        <v>115</v>
      </c>
      <c r="BH288" s="79">
        <f>SUM(BH289:BH290)</f>
        <v>0</v>
      </c>
      <c r="BI288" s="79">
        <f>SUM(BI289:BI290)</f>
        <v>0</v>
      </c>
      <c r="BJ288" s="65"/>
      <c r="BK288" s="65"/>
      <c r="BL288" s="65"/>
      <c r="BM288" s="65"/>
      <c r="BN288" s="80" t="s">
        <v>115</v>
      </c>
      <c r="BO288" s="79">
        <f>SUM(BO289:BO290)</f>
        <v>0</v>
      </c>
      <c r="BP288" s="79">
        <f>SUM(BP289:BP290)</f>
        <v>0</v>
      </c>
      <c r="BQ288" s="65"/>
      <c r="BR288" s="65"/>
      <c r="BS288" s="65"/>
      <c r="BT288" s="65"/>
      <c r="BU288" s="80" t="s">
        <v>115</v>
      </c>
      <c r="BV288" s="79">
        <f>SUM(BV289:BV290)</f>
        <v>0</v>
      </c>
      <c r="BW288" s="79">
        <f>SUM(BW289:BW290)</f>
        <v>0</v>
      </c>
      <c r="BX288" s="65"/>
      <c r="BY288" s="308"/>
      <c r="BZ288" s="264"/>
      <c r="CA288" s="65"/>
      <c r="CB288" s="65"/>
      <c r="CC288" s="65"/>
      <c r="CD288" s="80" t="s">
        <v>115</v>
      </c>
      <c r="CE288" s="79">
        <f>SUM(CE289:CE290)</f>
        <v>0</v>
      </c>
      <c r="CF288" s="79">
        <f>SUM(CF289:CF290)</f>
        <v>0</v>
      </c>
      <c r="CG288" s="65"/>
      <c r="CH288" s="65"/>
      <c r="CI288" s="65"/>
      <c r="CJ288" s="65"/>
      <c r="CK288" s="80" t="s">
        <v>115</v>
      </c>
      <c r="CL288" s="79">
        <f>SUM(CL289:CL290)</f>
        <v>0</v>
      </c>
      <c r="CM288" s="79">
        <f>SUM(CM289:CM290)</f>
        <v>0</v>
      </c>
      <c r="CN288" s="65"/>
      <c r="CO288" s="65"/>
      <c r="CP288" s="65"/>
      <c r="CQ288" s="65"/>
      <c r="CR288" s="80" t="s">
        <v>115</v>
      </c>
      <c r="CS288" s="79">
        <f>SUM(CS289:CS290)</f>
        <v>0</v>
      </c>
      <c r="CT288" s="79">
        <f>SUM(CT289:CT290)</f>
        <v>0</v>
      </c>
      <c r="CU288" s="65"/>
      <c r="CV288" s="308"/>
      <c r="CW288" s="264"/>
      <c r="CX288" s="65"/>
      <c r="CY288" s="65"/>
      <c r="CZ288" s="65"/>
      <c r="DA288" s="80" t="s">
        <v>115</v>
      </c>
      <c r="DB288" s="79">
        <f>SUM(DB289:DB290)</f>
        <v>0</v>
      </c>
      <c r="DC288" s="79">
        <f>SUM(DC289:DC290)</f>
        <v>0</v>
      </c>
      <c r="DD288" s="65"/>
      <c r="DE288" s="65"/>
      <c r="DF288" s="65"/>
      <c r="DG288" s="65"/>
      <c r="DH288" s="80" t="s">
        <v>115</v>
      </c>
      <c r="DI288" s="79">
        <f>SUM(DI289:DI290)</f>
        <v>0</v>
      </c>
      <c r="DJ288" s="79">
        <f>SUM(DJ289:DJ290)</f>
        <v>0</v>
      </c>
      <c r="DK288" s="65"/>
      <c r="DL288" s="65"/>
      <c r="DM288" s="65"/>
      <c r="DN288" s="65"/>
      <c r="DO288" s="80" t="s">
        <v>115</v>
      </c>
      <c r="DP288" s="79">
        <f>SUM(DP289:DP290)</f>
        <v>0</v>
      </c>
      <c r="DQ288" s="79">
        <f>SUM(DQ289:DQ290)</f>
        <v>0</v>
      </c>
      <c r="DR288" s="65"/>
      <c r="DS288" s="308"/>
      <c r="DT288" s="264"/>
      <c r="DU288" s="65"/>
      <c r="DV288" s="65"/>
      <c r="DW288" s="65"/>
      <c r="DX288" s="80" t="s">
        <v>115</v>
      </c>
      <c r="DY288" s="79">
        <f>SUM(DY289:DY290)</f>
        <v>0</v>
      </c>
      <c r="DZ288" s="79">
        <f>SUM(DZ289:DZ290)</f>
        <v>0</v>
      </c>
      <c r="EA288" s="65"/>
      <c r="EB288" s="65"/>
      <c r="EC288" s="65"/>
      <c r="ED288" s="65"/>
      <c r="EE288" s="80" t="s">
        <v>115</v>
      </c>
      <c r="EF288" s="79">
        <f>SUM(EF289:EF290)</f>
        <v>0</v>
      </c>
      <c r="EG288" s="79">
        <f>SUM(EG289:EG290)</f>
        <v>0</v>
      </c>
      <c r="EH288" s="65"/>
      <c r="EI288" s="65"/>
      <c r="EJ288" s="65"/>
      <c r="EK288" s="65"/>
      <c r="EL288" s="80" t="s">
        <v>115</v>
      </c>
      <c r="EM288" s="79">
        <f>SUM(EM289:EM290)</f>
        <v>0</v>
      </c>
      <c r="EN288" s="79">
        <f>SUM(EN289:EN290)</f>
        <v>0</v>
      </c>
      <c r="EO288" s="65"/>
      <c r="EP288" s="308"/>
      <c r="EQ288" s="393"/>
    </row>
    <row r="289" spans="1:147" ht="15">
      <c r="A289" s="8" t="s">
        <v>33</v>
      </c>
      <c r="B289" s="56" t="s">
        <v>10</v>
      </c>
      <c r="C289" s="8">
        <v>1</v>
      </c>
      <c r="D289" s="200">
        <v>230</v>
      </c>
      <c r="E289" s="118" t="s">
        <v>181</v>
      </c>
      <c r="F289" s="118" t="s">
        <v>108</v>
      </c>
      <c r="G289" s="195" t="s">
        <v>422</v>
      </c>
      <c r="H289" s="309" t="s">
        <v>188</v>
      </c>
      <c r="I289" s="265" t="s">
        <v>416</v>
      </c>
      <c r="J289" s="51">
        <v>1143.5</v>
      </c>
      <c r="K289" s="51">
        <v>1144.95</v>
      </c>
      <c r="L289" s="52">
        <f>K289-J289</f>
        <v>1.4500000000000455</v>
      </c>
      <c r="M289" s="52">
        <v>100</v>
      </c>
      <c r="N289" s="52">
        <f t="shared" ref="N289:N290" si="97">L289*M289/100</f>
        <v>1.4500000000000455</v>
      </c>
      <c r="O289" s="139">
        <f>N289*AUXILIAR!$B$50</f>
        <v>4350000.000000136</v>
      </c>
      <c r="P289" s="5"/>
      <c r="Q289" s="5"/>
      <c r="R289" s="5"/>
      <c r="S289" s="5"/>
      <c r="T289" s="5"/>
      <c r="U289" s="5"/>
      <c r="V289" s="5"/>
      <c r="W289" s="5"/>
      <c r="X289" s="5"/>
      <c r="Y289" s="5"/>
      <c r="Z289" s="5"/>
      <c r="AA289" s="5"/>
      <c r="AB289" s="5"/>
      <c r="AC289" s="5"/>
      <c r="AD289" s="5"/>
      <c r="AE289" s="341"/>
      <c r="AF289" s="128"/>
      <c r="AG289" s="5"/>
      <c r="AH289" s="5"/>
      <c r="AI289" s="5"/>
      <c r="AJ289" s="5"/>
      <c r="AK289" s="5"/>
      <c r="AL289" s="5"/>
      <c r="AM289" s="5"/>
      <c r="AN289" s="5"/>
      <c r="AO289" s="5"/>
      <c r="AP289" s="5"/>
      <c r="AQ289" s="5"/>
      <c r="AR289" s="5"/>
      <c r="AS289" s="5"/>
      <c r="AT289" s="5"/>
      <c r="AU289" s="5"/>
      <c r="AV289" s="5"/>
      <c r="AW289" s="5"/>
      <c r="AX289" s="5"/>
      <c r="AY289" s="5"/>
      <c r="AZ289" s="5"/>
      <c r="BA289" s="5"/>
      <c r="BB289" s="341"/>
      <c r="BC289" s="128"/>
      <c r="BD289" s="5"/>
      <c r="BE289" s="5"/>
      <c r="BF289" s="5"/>
      <c r="BG289" s="5"/>
      <c r="BH289" s="5"/>
      <c r="BI289" s="5"/>
      <c r="BJ289" s="5"/>
      <c r="BK289" s="5"/>
      <c r="BL289" s="5"/>
      <c r="BM289" s="5"/>
      <c r="BN289" s="5"/>
      <c r="BO289" s="5"/>
      <c r="BP289" s="5"/>
      <c r="BQ289" s="5"/>
      <c r="BR289" s="5"/>
      <c r="BS289" s="5"/>
      <c r="BT289" s="5"/>
      <c r="BU289" s="5"/>
      <c r="BV289" s="5"/>
      <c r="BW289" s="9"/>
      <c r="BX289" s="9"/>
      <c r="BY289" s="398"/>
      <c r="BZ289" s="128"/>
      <c r="CA289" s="5"/>
      <c r="CB289" s="5"/>
      <c r="CC289" s="5"/>
      <c r="CD289" s="5"/>
      <c r="CE289" s="5"/>
      <c r="CF289" s="5"/>
      <c r="CG289" s="5"/>
      <c r="CH289" s="5"/>
      <c r="CI289" s="5"/>
      <c r="CJ289" s="5"/>
      <c r="CK289" s="5"/>
      <c r="CL289" s="5"/>
      <c r="CM289" s="5"/>
      <c r="CN289" s="5"/>
      <c r="CO289" s="5"/>
      <c r="CP289" s="5"/>
      <c r="CQ289" s="5"/>
      <c r="CR289" s="5"/>
      <c r="CS289" s="5"/>
      <c r="CT289" s="5"/>
      <c r="CU289" s="5"/>
      <c r="CV289" s="341"/>
      <c r="CW289" s="128"/>
      <c r="CX289" s="5"/>
      <c r="CY289" s="5"/>
      <c r="CZ289" s="5"/>
      <c r="DA289" s="5"/>
      <c r="DB289" s="5"/>
      <c r="DC289" s="5"/>
      <c r="DD289" s="5"/>
      <c r="DE289" s="5"/>
      <c r="DF289" s="5"/>
      <c r="DG289" s="5"/>
      <c r="DH289" s="5"/>
      <c r="DI289" s="5"/>
      <c r="DJ289" s="5"/>
      <c r="DK289" s="5"/>
      <c r="DL289" s="5"/>
      <c r="DM289" s="5"/>
      <c r="DN289" s="5"/>
      <c r="DO289" s="5"/>
      <c r="DP289" s="5"/>
      <c r="DQ289" s="9"/>
      <c r="DR289" s="9"/>
      <c r="DS289" s="398"/>
      <c r="DT289" s="128"/>
      <c r="DU289" s="5"/>
      <c r="DV289" s="5"/>
      <c r="DW289" s="5"/>
      <c r="DX289" s="5"/>
      <c r="DY289" s="5"/>
      <c r="DZ289" s="5"/>
      <c r="EA289" s="5"/>
      <c r="EB289" s="5"/>
      <c r="EC289" s="5"/>
      <c r="ED289" s="5"/>
      <c r="EE289" s="5"/>
      <c r="EF289" s="5"/>
      <c r="EG289" s="5"/>
      <c r="EH289" s="5"/>
      <c r="EI289" s="5"/>
      <c r="EJ289" s="5"/>
      <c r="EK289" s="5"/>
      <c r="EL289" s="5"/>
      <c r="EM289" s="5"/>
      <c r="EN289" s="9"/>
      <c r="EO289" s="9"/>
      <c r="EP289" s="398"/>
      <c r="EQ289" s="333"/>
    </row>
    <row r="290" spans="1:147" thickBot="1">
      <c r="A290" s="8" t="s">
        <v>33</v>
      </c>
      <c r="B290" s="56" t="s">
        <v>10</v>
      </c>
      <c r="C290" s="8">
        <v>1</v>
      </c>
      <c r="D290" s="200">
        <v>230</v>
      </c>
      <c r="E290" s="118" t="s">
        <v>181</v>
      </c>
      <c r="F290" s="118" t="s">
        <v>108</v>
      </c>
      <c r="G290" s="195" t="s">
        <v>422</v>
      </c>
      <c r="H290" s="309" t="s">
        <v>188</v>
      </c>
      <c r="I290" s="265" t="s">
        <v>416</v>
      </c>
      <c r="J290" s="51">
        <v>1143.5</v>
      </c>
      <c r="K290" s="51">
        <v>1144.95</v>
      </c>
      <c r="L290" s="52">
        <f>K290-J290</f>
        <v>1.4500000000000455</v>
      </c>
      <c r="M290" s="52">
        <v>100</v>
      </c>
      <c r="N290" s="52">
        <f t="shared" si="97"/>
        <v>1.4500000000000455</v>
      </c>
      <c r="O290" s="139">
        <f>N290*AUXILIAR!$B$50</f>
        <v>4350000.000000136</v>
      </c>
      <c r="P290" s="5"/>
      <c r="Q290" s="5"/>
      <c r="R290" s="5"/>
      <c r="S290" s="5"/>
      <c r="T290" s="5"/>
      <c r="U290" s="5"/>
      <c r="V290" s="5"/>
      <c r="W290" s="5"/>
      <c r="X290" s="5"/>
      <c r="Y290" s="5"/>
      <c r="Z290" s="5"/>
      <c r="AA290" s="5"/>
      <c r="AB290" s="5"/>
      <c r="AC290" s="5"/>
      <c r="AD290" s="5"/>
      <c r="AE290" s="341"/>
      <c r="AF290" s="128"/>
      <c r="AG290" s="5"/>
      <c r="AH290" s="5"/>
      <c r="AI290" s="5"/>
      <c r="AJ290" s="5"/>
      <c r="AK290" s="5"/>
      <c r="AL290" s="5"/>
      <c r="AM290" s="5"/>
      <c r="AN290" s="5"/>
      <c r="AO290" s="5"/>
      <c r="AP290" s="5"/>
      <c r="AQ290" s="5"/>
      <c r="AR290" s="5"/>
      <c r="AS290" s="5"/>
      <c r="AT290" s="5"/>
      <c r="AU290" s="5"/>
      <c r="AV290" s="5"/>
      <c r="AW290" s="5"/>
      <c r="AX290" s="5"/>
      <c r="AY290" s="5"/>
      <c r="AZ290" s="5"/>
      <c r="BA290" s="5"/>
      <c r="BB290" s="341"/>
      <c r="BC290" s="128"/>
      <c r="BD290" s="5"/>
      <c r="BE290" s="5"/>
      <c r="BF290" s="5"/>
      <c r="BG290" s="5"/>
      <c r="BH290" s="5"/>
      <c r="BI290" s="5"/>
      <c r="BJ290" s="5"/>
      <c r="BK290" s="5"/>
      <c r="BL290" s="5"/>
      <c r="BM290" s="5"/>
      <c r="BN290" s="5"/>
      <c r="BO290" s="5"/>
      <c r="BP290" s="5"/>
      <c r="BQ290" s="5"/>
      <c r="BR290" s="5"/>
      <c r="BS290" s="5"/>
      <c r="BT290" s="5"/>
      <c r="BU290" s="5"/>
      <c r="BV290" s="5"/>
      <c r="BW290" s="9"/>
      <c r="BX290" s="9"/>
      <c r="BY290" s="398"/>
      <c r="BZ290" s="128"/>
      <c r="CA290" s="5"/>
      <c r="CB290" s="5"/>
      <c r="CC290" s="5"/>
      <c r="CD290" s="5"/>
      <c r="CE290" s="5"/>
      <c r="CF290" s="5"/>
      <c r="CG290" s="5"/>
      <c r="CH290" s="5"/>
      <c r="CI290" s="5"/>
      <c r="CJ290" s="5"/>
      <c r="CK290" s="5"/>
      <c r="CL290" s="5"/>
      <c r="CM290" s="5"/>
      <c r="CN290" s="5"/>
      <c r="CO290" s="5"/>
      <c r="CP290" s="5"/>
      <c r="CQ290" s="5"/>
      <c r="CR290" s="5"/>
      <c r="CS290" s="5"/>
      <c r="CT290" s="5"/>
      <c r="CU290" s="5"/>
      <c r="CV290" s="341"/>
      <c r="CW290" s="128"/>
      <c r="CX290" s="5"/>
      <c r="CY290" s="5"/>
      <c r="CZ290" s="5"/>
      <c r="DA290" s="5"/>
      <c r="DB290" s="5"/>
      <c r="DC290" s="5"/>
      <c r="DD290" s="5"/>
      <c r="DE290" s="5"/>
      <c r="DF290" s="5"/>
      <c r="DG290" s="5"/>
      <c r="DH290" s="5"/>
      <c r="DI290" s="5"/>
      <c r="DJ290" s="5"/>
      <c r="DK290" s="5"/>
      <c r="DL290" s="5"/>
      <c r="DM290" s="5"/>
      <c r="DN290" s="5"/>
      <c r="DO290" s="5"/>
      <c r="DP290" s="5"/>
      <c r="DQ290" s="9"/>
      <c r="DR290" s="9"/>
      <c r="DS290" s="398"/>
      <c r="DT290" s="128"/>
      <c r="DU290" s="5"/>
      <c r="DV290" s="5"/>
      <c r="DW290" s="5"/>
      <c r="DX290" s="5"/>
      <c r="DY290" s="5"/>
      <c r="DZ290" s="5"/>
      <c r="EA290" s="5"/>
      <c r="EB290" s="5"/>
      <c r="EC290" s="5"/>
      <c r="ED290" s="5"/>
      <c r="EE290" s="5"/>
      <c r="EF290" s="5"/>
      <c r="EG290" s="5"/>
      <c r="EH290" s="5"/>
      <c r="EI290" s="5"/>
      <c r="EJ290" s="5"/>
      <c r="EK290" s="5"/>
      <c r="EL290" s="5"/>
      <c r="EM290" s="5"/>
      <c r="EN290" s="9"/>
      <c r="EO290" s="9"/>
      <c r="EP290" s="398"/>
      <c r="EQ290" s="333"/>
    </row>
    <row r="291" spans="1:147" ht="42" customHeight="1" thickTop="1" thickBot="1">
      <c r="A291" s="1" t="s">
        <v>33</v>
      </c>
      <c r="B291" s="1" t="s">
        <v>138</v>
      </c>
      <c r="C291" s="2" t="s">
        <v>23</v>
      </c>
      <c r="D291" s="1">
        <v>1</v>
      </c>
      <c r="E291" s="2" t="s">
        <v>180</v>
      </c>
      <c r="F291" s="38" t="s">
        <v>108</v>
      </c>
      <c r="G291" s="2" t="s">
        <v>34</v>
      </c>
      <c r="H291" s="303" t="s">
        <v>188</v>
      </c>
      <c r="I291" s="93"/>
      <c r="J291" s="2"/>
      <c r="K291" s="2"/>
      <c r="L291" s="2"/>
      <c r="M291" s="38" t="s">
        <v>116</v>
      </c>
      <c r="N291" s="81">
        <f>N292+N352+N359+N412</f>
        <v>43.550000000000026</v>
      </c>
      <c r="O291" s="81">
        <f>O292+O352+O359+O412</f>
        <v>130650000.00000006</v>
      </c>
      <c r="P291" s="2"/>
      <c r="Q291" s="2"/>
      <c r="R291" s="2"/>
      <c r="S291" s="2"/>
      <c r="T291" s="38" t="s">
        <v>116</v>
      </c>
      <c r="U291" s="81">
        <f>U292+U352+U359+U412</f>
        <v>6.1700000000000159</v>
      </c>
      <c r="V291" s="81">
        <f>V292+V352+V359+V412</f>
        <v>18510000.000000045</v>
      </c>
      <c r="W291" s="2"/>
      <c r="X291" s="2"/>
      <c r="Y291" s="2"/>
      <c r="Z291" s="2"/>
      <c r="AA291" s="38" t="s">
        <v>116</v>
      </c>
      <c r="AB291" s="81">
        <f>AB292+AB352+AB359+AB412</f>
        <v>81.830000000000155</v>
      </c>
      <c r="AC291" s="91" t="s">
        <v>130</v>
      </c>
      <c r="AD291" s="92">
        <f>AB291+U291+N291</f>
        <v>131.55000000000018</v>
      </c>
      <c r="AE291" s="92">
        <f>AE292+V291+O291</f>
        <v>434650000.00000054</v>
      </c>
      <c r="AF291" s="93"/>
      <c r="AG291" s="2"/>
      <c r="AH291" s="2"/>
      <c r="AI291" s="2"/>
      <c r="AJ291" s="38" t="s">
        <v>116</v>
      </c>
      <c r="AK291" s="81">
        <f>AK292+AK352+AK359+AK412</f>
        <v>0</v>
      </c>
      <c r="AL291" s="81">
        <f>AL292+AL352+AL359+AL412</f>
        <v>0</v>
      </c>
      <c r="AM291" s="2"/>
      <c r="AN291" s="2"/>
      <c r="AO291" s="2"/>
      <c r="AP291" s="2"/>
      <c r="AQ291" s="38" t="s">
        <v>116</v>
      </c>
      <c r="AR291" s="81">
        <f>AR292+AR352+AR359+AR412</f>
        <v>0</v>
      </c>
      <c r="AS291" s="81">
        <f>AS292+AS352+AS359+AS412</f>
        <v>0</v>
      </c>
      <c r="AT291" s="2"/>
      <c r="AU291" s="2"/>
      <c r="AV291" s="2"/>
      <c r="AW291" s="2"/>
      <c r="AX291" s="38" t="s">
        <v>116</v>
      </c>
      <c r="AY291" s="81">
        <f>AY292+AY352+AY359+AY412</f>
        <v>80.100000000000023</v>
      </c>
      <c r="AZ291" s="131" t="s">
        <v>117</v>
      </c>
      <c r="BA291" s="92">
        <f>AY291+AR291+AK291</f>
        <v>80.100000000000023</v>
      </c>
      <c r="BB291" s="92">
        <f>BB292+AS291+AL291</f>
        <v>400500000.00000012</v>
      </c>
      <c r="BC291" s="93"/>
      <c r="BD291" s="2"/>
      <c r="BE291" s="2"/>
      <c r="BF291" s="2"/>
      <c r="BG291" s="38" t="s">
        <v>116</v>
      </c>
      <c r="BH291" s="81">
        <f>BH292+BH352+BH359+BH412</f>
        <v>22</v>
      </c>
      <c r="BI291" s="81">
        <f>BI292+BI352+BI359+BI412</f>
        <v>450000000</v>
      </c>
      <c r="BJ291" s="2"/>
      <c r="BK291" s="2"/>
      <c r="BL291" s="2"/>
      <c r="BM291" s="2"/>
      <c r="BN291" s="38" t="s">
        <v>116</v>
      </c>
      <c r="BO291" s="81">
        <f>BO292+BO352+BO359+BO412</f>
        <v>14</v>
      </c>
      <c r="BP291" s="81">
        <f>BP292+BP352+BP359+BP412</f>
        <v>300000000</v>
      </c>
      <c r="BQ291" s="2"/>
      <c r="BR291" s="2"/>
      <c r="BS291" s="2"/>
      <c r="BT291" s="2"/>
      <c r="BU291" s="38" t="s">
        <v>116</v>
      </c>
      <c r="BV291" s="81">
        <f>BV292+BV352+BV359+BV412</f>
        <v>186.60000000000005</v>
      </c>
      <c r="BW291" s="91" t="s">
        <v>120</v>
      </c>
      <c r="BX291" s="92">
        <f>BV291+BO291+BH291</f>
        <v>222.60000000000005</v>
      </c>
      <c r="BY291" s="92">
        <f>BY292+BP291+BI291</f>
        <v>5608000000.0000143</v>
      </c>
      <c r="BZ291" s="93"/>
      <c r="CA291" s="2"/>
      <c r="CB291" s="2"/>
      <c r="CC291" s="2"/>
      <c r="CD291" s="38" t="s">
        <v>116</v>
      </c>
      <c r="CE291" s="81">
        <f>CE292+CE352+CE359+CE412</f>
        <v>0</v>
      </c>
      <c r="CF291" s="81">
        <f>CF292+CF352+CF359+CF412</f>
        <v>0</v>
      </c>
      <c r="CG291" s="2"/>
      <c r="CH291" s="2"/>
      <c r="CI291" s="2"/>
      <c r="CJ291" s="2"/>
      <c r="CK291" s="38" t="s">
        <v>116</v>
      </c>
      <c r="CL291" s="81">
        <f>CL292+CL352+CL359+CL412</f>
        <v>0</v>
      </c>
      <c r="CM291" s="81">
        <f>CM292+CM352+CM359+CM412</f>
        <v>0</v>
      </c>
      <c r="CN291" s="2"/>
      <c r="CO291" s="2"/>
      <c r="CP291" s="2"/>
      <c r="CQ291" s="2"/>
      <c r="CR291" s="38" t="s">
        <v>116</v>
      </c>
      <c r="CS291" s="81">
        <f>CS292+CS352+CS359+CS412</f>
        <v>0</v>
      </c>
      <c r="CT291" s="91" t="s">
        <v>122</v>
      </c>
      <c r="CU291" s="92">
        <f>CS291+CL291+CE291</f>
        <v>0</v>
      </c>
      <c r="CV291" s="92">
        <f>CV292+CM291+CF291</f>
        <v>0</v>
      </c>
      <c r="CW291" s="93"/>
      <c r="CX291" s="2"/>
      <c r="CY291" s="2"/>
      <c r="CZ291" s="2"/>
      <c r="DA291" s="38" t="s">
        <v>116</v>
      </c>
      <c r="DB291" s="81">
        <f>DB292+DB352+DB359+DB412</f>
        <v>52.800000000000011</v>
      </c>
      <c r="DC291" s="81">
        <f>DC292+DC352+DC359+DC412</f>
        <v>105600000.00000003</v>
      </c>
      <c r="DD291" s="2"/>
      <c r="DE291" s="2"/>
      <c r="DF291" s="2"/>
      <c r="DG291" s="2"/>
      <c r="DH291" s="38" t="s">
        <v>116</v>
      </c>
      <c r="DI291" s="81">
        <f>DI292+DI352+DI359+DI412</f>
        <v>71.599999999999937</v>
      </c>
      <c r="DJ291" s="81">
        <f>DJ292+DJ352+DJ359+DJ412</f>
        <v>143199999.99999988</v>
      </c>
      <c r="DK291" s="2"/>
      <c r="DL291" s="2"/>
      <c r="DM291" s="2"/>
      <c r="DN291" s="2"/>
      <c r="DO291" s="38" t="s">
        <v>116</v>
      </c>
      <c r="DP291" s="81">
        <f>DP292+DP352+DP359+DP412</f>
        <v>464.51999999999992</v>
      </c>
      <c r="DQ291" s="91" t="s">
        <v>124</v>
      </c>
      <c r="DR291" s="92">
        <f>DP291+DI291+DB291</f>
        <v>588.91999999999985</v>
      </c>
      <c r="DS291" s="92">
        <f>DS292+DJ291+DC291</f>
        <v>1177840000</v>
      </c>
      <c r="DT291" s="93"/>
      <c r="DU291" s="2"/>
      <c r="DV291" s="2"/>
      <c r="DW291" s="2"/>
      <c r="DX291" s="38" t="s">
        <v>116</v>
      </c>
      <c r="DY291" s="81">
        <f>DY292+DY352+DY359+DY412</f>
        <v>0</v>
      </c>
      <c r="DZ291" s="81">
        <f>DZ292+DZ352+DZ359+DZ412</f>
        <v>0</v>
      </c>
      <c r="EA291" s="2"/>
      <c r="EB291" s="2"/>
      <c r="EC291" s="2"/>
      <c r="ED291" s="2"/>
      <c r="EE291" s="38" t="s">
        <v>116</v>
      </c>
      <c r="EF291" s="81">
        <f>EF292+EF352+EF359+EF412</f>
        <v>0</v>
      </c>
      <c r="EG291" s="81">
        <f>EG292+EG352+EG359+EG412</f>
        <v>0</v>
      </c>
      <c r="EH291" s="2"/>
      <c r="EI291" s="2"/>
      <c r="EJ291" s="2"/>
      <c r="EK291" s="2"/>
      <c r="EL291" s="38" t="s">
        <v>116</v>
      </c>
      <c r="EM291" s="81">
        <f>EM292+EM352+EM359+EM412</f>
        <v>0</v>
      </c>
      <c r="EN291" s="91" t="s">
        <v>189</v>
      </c>
      <c r="EO291" s="92">
        <f>EM291+EF291+DY291</f>
        <v>0</v>
      </c>
      <c r="EP291" s="92">
        <f>EP292+EG291+DZ291</f>
        <v>0</v>
      </c>
      <c r="EQ291" s="331"/>
    </row>
    <row r="292" spans="1:147" thickTop="1">
      <c r="A292" s="64" t="s">
        <v>33</v>
      </c>
      <c r="B292" s="64" t="s">
        <v>15</v>
      </c>
      <c r="C292" s="65" t="s">
        <v>23</v>
      </c>
      <c r="D292" s="126">
        <v>116</v>
      </c>
      <c r="E292" s="157" t="s">
        <v>180</v>
      </c>
      <c r="F292" s="119" t="s">
        <v>108</v>
      </c>
      <c r="G292" s="119" t="s">
        <v>34</v>
      </c>
      <c r="H292" s="308" t="s">
        <v>188</v>
      </c>
      <c r="I292" s="264"/>
      <c r="J292" s="65"/>
      <c r="K292" s="65"/>
      <c r="L292" s="65"/>
      <c r="M292" s="80" t="s">
        <v>115</v>
      </c>
      <c r="N292" s="79">
        <f>SUM(N293:N351)</f>
        <v>43.550000000000026</v>
      </c>
      <c r="O292" s="79">
        <f>SUM(O293:O351)</f>
        <v>130650000.00000006</v>
      </c>
      <c r="P292" s="65"/>
      <c r="Q292" s="65"/>
      <c r="R292" s="65"/>
      <c r="S292" s="65"/>
      <c r="T292" s="80" t="s">
        <v>115</v>
      </c>
      <c r="U292" s="79">
        <f>SUM(U293:U351)</f>
        <v>0</v>
      </c>
      <c r="V292" s="79">
        <f>SUM(V293:V351)</f>
        <v>0</v>
      </c>
      <c r="W292" s="65"/>
      <c r="X292" s="65"/>
      <c r="Y292" s="65"/>
      <c r="Z292" s="65"/>
      <c r="AA292" s="80" t="s">
        <v>115</v>
      </c>
      <c r="AB292" s="79">
        <f>SUM(AB293:AB351)</f>
        <v>40.160000000000046</v>
      </c>
      <c r="AC292" s="79">
        <f>SUM(AC293:AC351)</f>
        <v>120480000.00000013</v>
      </c>
      <c r="AD292" s="38" t="s">
        <v>116</v>
      </c>
      <c r="AE292" s="346">
        <f>AC292+AC352+AC359+AC412</f>
        <v>285490000.00000042</v>
      </c>
      <c r="AF292" s="264"/>
      <c r="AG292" s="65"/>
      <c r="AH292" s="65"/>
      <c r="AI292" s="65"/>
      <c r="AJ292" s="80" t="s">
        <v>115</v>
      </c>
      <c r="AK292" s="79">
        <f>SUM(AK293:AK351)</f>
        <v>0</v>
      </c>
      <c r="AL292" s="79">
        <f>SUM(AL293:AL351)</f>
        <v>0</v>
      </c>
      <c r="AM292" s="65"/>
      <c r="AN292" s="65"/>
      <c r="AO292" s="65"/>
      <c r="AP292" s="65"/>
      <c r="AQ292" s="80" t="s">
        <v>115</v>
      </c>
      <c r="AR292" s="79">
        <f>SUM(AR293:AR351)</f>
        <v>0</v>
      </c>
      <c r="AS292" s="79">
        <f>SUM(AS293:AS351)</f>
        <v>0</v>
      </c>
      <c r="AT292" s="65"/>
      <c r="AU292" s="65"/>
      <c r="AV292" s="65"/>
      <c r="AW292" s="65"/>
      <c r="AX292" s="80" t="s">
        <v>115</v>
      </c>
      <c r="AY292" s="79">
        <f>SUM(AY293:AY351)</f>
        <v>0</v>
      </c>
      <c r="AZ292" s="79">
        <f>SUM(AZ293:AZ351)</f>
        <v>0</v>
      </c>
      <c r="BA292" s="38" t="s">
        <v>116</v>
      </c>
      <c r="BB292" s="346">
        <f>AZ292+AZ352+AZ359+AZ412</f>
        <v>400500000.00000012</v>
      </c>
      <c r="BC292" s="264"/>
      <c r="BD292" s="65"/>
      <c r="BE292" s="65"/>
      <c r="BF292" s="65"/>
      <c r="BG292" s="80" t="s">
        <v>115</v>
      </c>
      <c r="BH292" s="79">
        <f>SUM(BH293:BH351)</f>
        <v>22</v>
      </c>
      <c r="BI292" s="79">
        <f>SUM(BI293:BI351)</f>
        <v>450000000</v>
      </c>
      <c r="BJ292" s="65"/>
      <c r="BK292" s="65"/>
      <c r="BL292" s="65"/>
      <c r="BM292" s="65"/>
      <c r="BN292" s="80" t="s">
        <v>115</v>
      </c>
      <c r="BO292" s="79">
        <f>SUM(BO293:BO351)</f>
        <v>10</v>
      </c>
      <c r="BP292" s="79">
        <f>SUM(BP293:BP351)</f>
        <v>210000000</v>
      </c>
      <c r="BQ292" s="65"/>
      <c r="BR292" s="65"/>
      <c r="BS292" s="65"/>
      <c r="BT292" s="65"/>
      <c r="BU292" s="80" t="s">
        <v>115</v>
      </c>
      <c r="BV292" s="79">
        <f>SUM(BV293:BV351)</f>
        <v>62</v>
      </c>
      <c r="BW292" s="79">
        <f>SUM(BW293:BW351)</f>
        <v>1430000000</v>
      </c>
      <c r="BX292" s="38" t="s">
        <v>116</v>
      </c>
      <c r="BY292" s="346">
        <f>BW292+BW352+BW359+BW412</f>
        <v>4858000000.0000143</v>
      </c>
      <c r="BZ292" s="264"/>
      <c r="CA292" s="65"/>
      <c r="CB292" s="65"/>
      <c r="CC292" s="65"/>
      <c r="CD292" s="80" t="s">
        <v>115</v>
      </c>
      <c r="CE292" s="79">
        <f>SUM(CE293:CE351)</f>
        <v>0</v>
      </c>
      <c r="CF292" s="79">
        <f>SUM(CF293:CF351)</f>
        <v>0</v>
      </c>
      <c r="CG292" s="65"/>
      <c r="CH292" s="65"/>
      <c r="CI292" s="65"/>
      <c r="CJ292" s="65"/>
      <c r="CK292" s="80" t="s">
        <v>115</v>
      </c>
      <c r="CL292" s="79">
        <f>SUM(CL293:CL351)</f>
        <v>0</v>
      </c>
      <c r="CM292" s="79">
        <f>SUM(CM293:CM351)</f>
        <v>0</v>
      </c>
      <c r="CN292" s="65"/>
      <c r="CO292" s="65"/>
      <c r="CP292" s="65"/>
      <c r="CQ292" s="65"/>
      <c r="CR292" s="80" t="s">
        <v>115</v>
      </c>
      <c r="CS292" s="79">
        <f>SUM(CS293:CS351)</f>
        <v>0</v>
      </c>
      <c r="CT292" s="79">
        <f>SUM(CT293:CT351)</f>
        <v>0</v>
      </c>
      <c r="CU292" s="38" t="s">
        <v>116</v>
      </c>
      <c r="CV292" s="346">
        <f>CT292+CT352+CT359+CT412</f>
        <v>0</v>
      </c>
      <c r="CW292" s="264"/>
      <c r="CX292" s="65"/>
      <c r="CY292" s="65"/>
      <c r="CZ292" s="65"/>
      <c r="DA292" s="80" t="s">
        <v>115</v>
      </c>
      <c r="DB292" s="79">
        <f>SUM(DB293:DB351)</f>
        <v>52.800000000000011</v>
      </c>
      <c r="DC292" s="79">
        <f>SUM(DC293:DC351)</f>
        <v>105600000.00000003</v>
      </c>
      <c r="DD292" s="65"/>
      <c r="DE292" s="65"/>
      <c r="DF292" s="65"/>
      <c r="DG292" s="65"/>
      <c r="DH292" s="80" t="s">
        <v>115</v>
      </c>
      <c r="DI292" s="79">
        <f>SUM(DI293:DI351)</f>
        <v>46.400000000000006</v>
      </c>
      <c r="DJ292" s="79">
        <f>SUM(DJ293:DJ351)</f>
        <v>92800000</v>
      </c>
      <c r="DK292" s="65"/>
      <c r="DL292" s="65"/>
      <c r="DM292" s="65"/>
      <c r="DN292" s="65"/>
      <c r="DO292" s="80" t="s">
        <v>115</v>
      </c>
      <c r="DP292" s="79">
        <f>SUM(DP293:DP351)</f>
        <v>253.59999999999997</v>
      </c>
      <c r="DQ292" s="79">
        <f>SUM(DQ293:DQ351)</f>
        <v>507199999.99999994</v>
      </c>
      <c r="DR292" s="38" t="s">
        <v>116</v>
      </c>
      <c r="DS292" s="346">
        <f>DQ292+DQ352+DQ359+DQ412</f>
        <v>929040000</v>
      </c>
      <c r="DT292" s="264"/>
      <c r="DU292" s="65"/>
      <c r="DV292" s="65"/>
      <c r="DW292" s="65"/>
      <c r="DX292" s="80" t="s">
        <v>115</v>
      </c>
      <c r="DY292" s="79">
        <f>SUM(DY293:DY351)</f>
        <v>0</v>
      </c>
      <c r="DZ292" s="79">
        <f>SUM(DZ293:DZ351)</f>
        <v>0</v>
      </c>
      <c r="EA292" s="65"/>
      <c r="EB292" s="65"/>
      <c r="EC292" s="65"/>
      <c r="ED292" s="65"/>
      <c r="EE292" s="80" t="s">
        <v>115</v>
      </c>
      <c r="EF292" s="79">
        <f>SUM(EF293:EF351)</f>
        <v>0</v>
      </c>
      <c r="EG292" s="79">
        <f>SUM(EG293:EG351)</f>
        <v>0</v>
      </c>
      <c r="EH292" s="65"/>
      <c r="EI292" s="65"/>
      <c r="EJ292" s="65"/>
      <c r="EK292" s="65"/>
      <c r="EL292" s="80" t="s">
        <v>115</v>
      </c>
      <c r="EM292" s="79">
        <f>SUM(EM293:EM351)</f>
        <v>0</v>
      </c>
      <c r="EN292" s="79">
        <f>SUM(EN293:EN351)</f>
        <v>0</v>
      </c>
      <c r="EO292" s="38" t="s">
        <v>116</v>
      </c>
      <c r="EP292" s="346">
        <f>EN292+EN352+EN359+EN412</f>
        <v>0</v>
      </c>
      <c r="EQ292" s="393"/>
    </row>
    <row r="293" spans="1:147" ht="15">
      <c r="A293" s="8" t="s">
        <v>33</v>
      </c>
      <c r="B293" s="8" t="s">
        <v>15</v>
      </c>
      <c r="C293" s="8">
        <v>1</v>
      </c>
      <c r="D293" s="199">
        <v>116</v>
      </c>
      <c r="E293" s="118" t="s">
        <v>180</v>
      </c>
      <c r="F293" s="118" t="s">
        <v>108</v>
      </c>
      <c r="G293" s="195" t="s">
        <v>34</v>
      </c>
      <c r="H293" s="309" t="s">
        <v>188</v>
      </c>
      <c r="I293" s="406" t="s">
        <v>372</v>
      </c>
      <c r="J293" s="171">
        <v>127.74</v>
      </c>
      <c r="K293" s="171">
        <v>131.31</v>
      </c>
      <c r="L293" s="51">
        <f t="shared" ref="L293:L304" si="98">K293-J293</f>
        <v>3.5700000000000074</v>
      </c>
      <c r="M293" s="52">
        <v>100</v>
      </c>
      <c r="N293" s="52">
        <f t="shared" ref="N293:N304" si="99">L293*M293/100</f>
        <v>3.5700000000000074</v>
      </c>
      <c r="O293" s="139">
        <f>N293*AUXILIAR!$B$50</f>
        <v>10710000.000000022</v>
      </c>
      <c r="P293" s="5"/>
      <c r="Q293" s="5"/>
      <c r="R293" s="5"/>
      <c r="S293" s="5"/>
      <c r="T293" s="5"/>
      <c r="U293" s="5"/>
      <c r="V293" s="5"/>
      <c r="W293" s="171" t="s">
        <v>371</v>
      </c>
      <c r="X293" s="171">
        <v>56.29</v>
      </c>
      <c r="Y293" s="171">
        <v>60.24</v>
      </c>
      <c r="Z293" s="51">
        <f t="shared" ref="Z293:Z301" si="100">Y293-X293</f>
        <v>3.9500000000000028</v>
      </c>
      <c r="AA293" s="52">
        <v>100</v>
      </c>
      <c r="AB293" s="52">
        <f t="shared" ref="AB293:AB301" si="101">Z293*AA293/100</f>
        <v>3.9500000000000028</v>
      </c>
      <c r="AC293" s="139">
        <f>AB293*AUXILIAR!$B$50</f>
        <v>11850000.000000009</v>
      </c>
      <c r="AD293" s="5"/>
      <c r="AE293" s="341"/>
      <c r="AF293" s="128"/>
      <c r="AG293" s="5"/>
      <c r="AH293" s="5"/>
      <c r="AI293" s="5"/>
      <c r="AJ293" s="5"/>
      <c r="AK293" s="5"/>
      <c r="AL293" s="5"/>
      <c r="AM293" s="5"/>
      <c r="AN293" s="5"/>
      <c r="AO293" s="5"/>
      <c r="AP293" s="5"/>
      <c r="AQ293" s="5"/>
      <c r="AR293" s="5"/>
      <c r="AS293" s="5"/>
      <c r="AT293" s="5"/>
      <c r="AU293" s="5"/>
      <c r="AV293" s="5"/>
      <c r="AW293" s="5"/>
      <c r="AX293" s="5"/>
      <c r="AY293" s="5"/>
      <c r="AZ293" s="5"/>
      <c r="BA293" s="5"/>
      <c r="BB293" s="341"/>
      <c r="BC293" s="265" t="s">
        <v>360</v>
      </c>
      <c r="BD293" s="51">
        <v>127.4</v>
      </c>
      <c r="BE293" s="51">
        <v>127.4</v>
      </c>
      <c r="BF293" s="51">
        <v>1</v>
      </c>
      <c r="BG293" s="51">
        <v>100</v>
      </c>
      <c r="BH293" s="52">
        <f t="shared" ref="BH293:BH304" si="102">BF293*BG293/100</f>
        <v>1</v>
      </c>
      <c r="BI293" s="139">
        <f>BH293*AUXILIAR!$B$56</f>
        <v>30000000</v>
      </c>
      <c r="BJ293" s="51" t="s">
        <v>360</v>
      </c>
      <c r="BK293" s="51">
        <v>124.8</v>
      </c>
      <c r="BL293" s="51">
        <v>124.8</v>
      </c>
      <c r="BM293" s="51">
        <v>1</v>
      </c>
      <c r="BN293" s="51">
        <v>100</v>
      </c>
      <c r="BO293" s="52">
        <f t="shared" ref="BO293:BO298" si="103">BM293*BN293/100</f>
        <v>1</v>
      </c>
      <c r="BP293" s="139">
        <f>BO293*AUXILIAR!$B$56</f>
        <v>30000000</v>
      </c>
      <c r="BQ293" s="51" t="s">
        <v>360</v>
      </c>
      <c r="BR293" s="176">
        <v>37.9</v>
      </c>
      <c r="BS293" s="176">
        <v>37.9</v>
      </c>
      <c r="BT293" s="51">
        <v>1</v>
      </c>
      <c r="BU293" s="51">
        <v>100</v>
      </c>
      <c r="BV293" s="52">
        <f t="shared" ref="BV293:BV336" si="104">BT293*BU293/100</f>
        <v>1</v>
      </c>
      <c r="BW293" s="139">
        <f>BV293*AUXILIAR!$B$56</f>
        <v>30000000</v>
      </c>
      <c r="BX293" s="5"/>
      <c r="BY293" s="341"/>
      <c r="BZ293" s="128"/>
      <c r="CA293" s="5"/>
      <c r="CB293" s="5"/>
      <c r="CC293" s="5"/>
      <c r="CD293" s="5"/>
      <c r="CE293" s="5"/>
      <c r="CF293" s="5"/>
      <c r="CG293" s="5"/>
      <c r="CH293" s="5"/>
      <c r="CI293" s="5"/>
      <c r="CJ293" s="5"/>
      <c r="CK293" s="5"/>
      <c r="CL293" s="5"/>
      <c r="CM293" s="5"/>
      <c r="CN293" s="5"/>
      <c r="CO293" s="5"/>
      <c r="CP293" s="5"/>
      <c r="CQ293" s="5"/>
      <c r="CR293" s="5"/>
      <c r="CS293" s="5"/>
      <c r="CT293" s="5"/>
      <c r="CU293" s="5"/>
      <c r="CV293" s="341"/>
      <c r="CW293" s="430" t="s">
        <v>366</v>
      </c>
      <c r="CX293" s="171">
        <v>124.9</v>
      </c>
      <c r="CY293" s="171">
        <v>128</v>
      </c>
      <c r="CZ293" s="52">
        <f>(CY293-CX293)*2</f>
        <v>6.1999999999999886</v>
      </c>
      <c r="DA293" s="51">
        <v>100</v>
      </c>
      <c r="DB293" s="52">
        <f t="shared" ref="DB293:DB297" si="105">CZ293*DA293/100</f>
        <v>6.1999999999999886</v>
      </c>
      <c r="DC293" s="139">
        <f>DB293*AUXILIAR!$B$67</f>
        <v>12399999.999999978</v>
      </c>
      <c r="DD293" s="170" t="s">
        <v>366</v>
      </c>
      <c r="DE293" s="171">
        <v>110.7</v>
      </c>
      <c r="DF293" s="171">
        <v>117.4</v>
      </c>
      <c r="DG293" s="52">
        <f>(DF293-DE293)*2</f>
        <v>13.400000000000006</v>
      </c>
      <c r="DH293" s="51">
        <v>100</v>
      </c>
      <c r="DI293" s="52">
        <f t="shared" ref="DI293:DI295" si="106">DG293*DH293/100</f>
        <v>13.400000000000004</v>
      </c>
      <c r="DJ293" s="139">
        <f>DI293*AUXILIAR!$B$67</f>
        <v>26800000.000000007</v>
      </c>
      <c r="DK293" s="170" t="s">
        <v>366</v>
      </c>
      <c r="DL293" s="168">
        <v>21.8</v>
      </c>
      <c r="DM293" s="168">
        <v>33.700000000000003</v>
      </c>
      <c r="DN293" s="52">
        <f>(DM293-DL293)*2</f>
        <v>23.800000000000004</v>
      </c>
      <c r="DO293" s="51">
        <v>100</v>
      </c>
      <c r="DP293" s="52">
        <f t="shared" ref="DP293:DP308" si="107">DN293*DO293/100</f>
        <v>23.800000000000004</v>
      </c>
      <c r="DQ293" s="139">
        <f>DP293*AUXILIAR!$B$67</f>
        <v>47600000.000000007</v>
      </c>
      <c r="DR293" s="5"/>
      <c r="DS293" s="341"/>
      <c r="DT293" s="128"/>
      <c r="DU293" s="5"/>
      <c r="DV293" s="5"/>
      <c r="DW293" s="5"/>
      <c r="DX293" s="5"/>
      <c r="DY293" s="5"/>
      <c r="DZ293" s="5"/>
      <c r="EA293" s="5"/>
      <c r="EB293" s="5"/>
      <c r="EC293" s="5"/>
      <c r="ED293" s="5"/>
      <c r="EE293" s="5"/>
      <c r="EF293" s="5"/>
      <c r="EG293" s="5"/>
      <c r="EH293" s="5"/>
      <c r="EI293" s="5"/>
      <c r="EJ293" s="5"/>
      <c r="EK293" s="5"/>
      <c r="EL293" s="5"/>
      <c r="EM293" s="5"/>
      <c r="EN293" s="5"/>
      <c r="EO293" s="5"/>
      <c r="EP293" s="341"/>
      <c r="EQ293" s="333"/>
    </row>
    <row r="294" spans="1:147" ht="15">
      <c r="A294" s="8" t="s">
        <v>33</v>
      </c>
      <c r="B294" s="8" t="s">
        <v>15</v>
      </c>
      <c r="C294" s="8">
        <v>1</v>
      </c>
      <c r="D294" s="199">
        <v>116</v>
      </c>
      <c r="E294" s="118" t="s">
        <v>180</v>
      </c>
      <c r="F294" s="118" t="s">
        <v>108</v>
      </c>
      <c r="G294" s="195" t="s">
        <v>34</v>
      </c>
      <c r="H294" s="309" t="s">
        <v>188</v>
      </c>
      <c r="I294" s="406" t="s">
        <v>371</v>
      </c>
      <c r="J294" s="171">
        <v>127.75</v>
      </c>
      <c r="K294" s="171">
        <v>131.09</v>
      </c>
      <c r="L294" s="51">
        <f t="shared" si="98"/>
        <v>3.3400000000000034</v>
      </c>
      <c r="M294" s="52">
        <v>100</v>
      </c>
      <c r="N294" s="52">
        <f t="shared" si="99"/>
        <v>3.3400000000000034</v>
      </c>
      <c r="O294" s="139">
        <f>N294*AUXILIAR!$B$50</f>
        <v>10020000.000000009</v>
      </c>
      <c r="P294" s="5"/>
      <c r="Q294" s="5"/>
      <c r="R294" s="5"/>
      <c r="S294" s="5"/>
      <c r="T294" s="5"/>
      <c r="U294" s="5"/>
      <c r="V294" s="5"/>
      <c r="W294" s="171" t="s">
        <v>372</v>
      </c>
      <c r="X294" s="171">
        <v>57.92</v>
      </c>
      <c r="Y294" s="171">
        <v>60.12</v>
      </c>
      <c r="Z294" s="51">
        <f t="shared" si="100"/>
        <v>2.1999999999999957</v>
      </c>
      <c r="AA294" s="52">
        <v>100</v>
      </c>
      <c r="AB294" s="52">
        <f t="shared" si="101"/>
        <v>2.1999999999999957</v>
      </c>
      <c r="AC294" s="139">
        <f>AB294*AUXILIAR!$B$50</f>
        <v>6599999.999999987</v>
      </c>
      <c r="AD294" s="5"/>
      <c r="AE294" s="341"/>
      <c r="AF294" s="128"/>
      <c r="AG294" s="5"/>
      <c r="AH294" s="5"/>
      <c r="AI294" s="5"/>
      <c r="AJ294" s="5"/>
      <c r="AK294" s="5"/>
      <c r="AL294" s="5"/>
      <c r="AM294" s="5"/>
      <c r="AN294" s="5"/>
      <c r="AO294" s="5"/>
      <c r="AP294" s="5"/>
      <c r="AQ294" s="5"/>
      <c r="AR294" s="5"/>
      <c r="AS294" s="5"/>
      <c r="AT294" s="5"/>
      <c r="AU294" s="5"/>
      <c r="AV294" s="5"/>
      <c r="AW294" s="5"/>
      <c r="AX294" s="5"/>
      <c r="AY294" s="5"/>
      <c r="AZ294" s="5"/>
      <c r="BA294" s="5"/>
      <c r="BB294" s="341"/>
      <c r="BC294" s="265" t="s">
        <v>374</v>
      </c>
      <c r="BD294" s="51">
        <v>139.30000000000001</v>
      </c>
      <c r="BE294" s="51">
        <v>139.30000000000001</v>
      </c>
      <c r="BF294" s="51">
        <v>1</v>
      </c>
      <c r="BG294" s="51">
        <v>100</v>
      </c>
      <c r="BH294" s="52">
        <f t="shared" si="102"/>
        <v>1</v>
      </c>
      <c r="BI294" s="139">
        <f>BH294*AUXILIAR!$B$57</f>
        <v>20000000</v>
      </c>
      <c r="BJ294" s="51" t="s">
        <v>346</v>
      </c>
      <c r="BK294" s="51">
        <v>111.13</v>
      </c>
      <c r="BL294" s="51">
        <v>111.13</v>
      </c>
      <c r="BM294" s="51">
        <v>2</v>
      </c>
      <c r="BN294" s="51">
        <v>100</v>
      </c>
      <c r="BO294" s="52">
        <f t="shared" si="103"/>
        <v>2</v>
      </c>
      <c r="BP294" s="139">
        <f>BO294*AUXILIAR!$B$61</f>
        <v>40000000</v>
      </c>
      <c r="BQ294" s="51" t="s">
        <v>360</v>
      </c>
      <c r="BR294" s="176">
        <v>48.3</v>
      </c>
      <c r="BS294" s="176">
        <v>48.3</v>
      </c>
      <c r="BT294" s="51">
        <v>1</v>
      </c>
      <c r="BU294" s="51">
        <v>100</v>
      </c>
      <c r="BV294" s="52">
        <f t="shared" si="104"/>
        <v>1</v>
      </c>
      <c r="BW294" s="139">
        <f>BV294*AUXILIAR!$B$56</f>
        <v>30000000</v>
      </c>
      <c r="BX294" s="5"/>
      <c r="BY294" s="341"/>
      <c r="BZ294" s="128"/>
      <c r="CA294" s="5"/>
      <c r="CB294" s="5"/>
      <c r="CC294" s="5"/>
      <c r="CD294" s="5"/>
      <c r="CE294" s="5"/>
      <c r="CF294" s="5"/>
      <c r="CG294" s="5"/>
      <c r="CH294" s="5"/>
      <c r="CI294" s="5"/>
      <c r="CJ294" s="5"/>
      <c r="CK294" s="5"/>
      <c r="CL294" s="5"/>
      <c r="CM294" s="5"/>
      <c r="CN294" s="5"/>
      <c r="CO294" s="5"/>
      <c r="CP294" s="5"/>
      <c r="CQ294" s="5"/>
      <c r="CR294" s="5"/>
      <c r="CS294" s="5"/>
      <c r="CT294" s="5"/>
      <c r="CU294" s="5"/>
      <c r="CV294" s="341"/>
      <c r="CW294" s="430" t="s">
        <v>366</v>
      </c>
      <c r="CX294" s="171">
        <v>128</v>
      </c>
      <c r="CY294" s="171">
        <v>143.4</v>
      </c>
      <c r="CZ294" s="52">
        <f>(CY294-CX294)*2</f>
        <v>30.800000000000011</v>
      </c>
      <c r="DA294" s="51">
        <v>100</v>
      </c>
      <c r="DB294" s="52">
        <f t="shared" si="105"/>
        <v>30.800000000000008</v>
      </c>
      <c r="DC294" s="139">
        <f>DB294*AUXILIAR!$B$67</f>
        <v>61600000.000000015</v>
      </c>
      <c r="DD294" s="170" t="s">
        <v>366</v>
      </c>
      <c r="DE294" s="171">
        <v>117.4</v>
      </c>
      <c r="DF294" s="171">
        <v>124.9</v>
      </c>
      <c r="DG294" s="52">
        <f>(DF294-DE294)*2</f>
        <v>15</v>
      </c>
      <c r="DH294" s="51">
        <v>100</v>
      </c>
      <c r="DI294" s="52">
        <f t="shared" si="106"/>
        <v>15</v>
      </c>
      <c r="DJ294" s="139">
        <f>DI294*AUXILIAR!$B$67</f>
        <v>30000000</v>
      </c>
      <c r="DK294" s="170" t="s">
        <v>365</v>
      </c>
      <c r="DL294" s="168">
        <v>33.700000000000003</v>
      </c>
      <c r="DM294" s="168">
        <v>36.4</v>
      </c>
      <c r="DN294" s="52">
        <f t="shared" ref="DN294:DN308" si="108">(DM294-DL294)*2</f>
        <v>5.3999999999999915</v>
      </c>
      <c r="DO294" s="51">
        <v>100</v>
      </c>
      <c r="DP294" s="52">
        <f t="shared" si="107"/>
        <v>5.3999999999999906</v>
      </c>
      <c r="DQ294" s="139">
        <f>DP294*AUXILIAR!$B$67</f>
        <v>10799999.999999981</v>
      </c>
      <c r="DR294" s="5"/>
      <c r="DS294" s="341"/>
      <c r="DT294" s="128"/>
      <c r="DU294" s="5"/>
      <c r="DV294" s="5"/>
      <c r="DW294" s="5"/>
      <c r="DX294" s="5"/>
      <c r="DY294" s="5"/>
      <c r="DZ294" s="5"/>
      <c r="EA294" s="5"/>
      <c r="EB294" s="5"/>
      <c r="EC294" s="5"/>
      <c r="ED294" s="5"/>
      <c r="EE294" s="5"/>
      <c r="EF294" s="5"/>
      <c r="EG294" s="5"/>
      <c r="EH294" s="5"/>
      <c r="EI294" s="5"/>
      <c r="EJ294" s="5"/>
      <c r="EK294" s="5"/>
      <c r="EL294" s="5"/>
      <c r="EM294" s="5"/>
      <c r="EN294" s="5"/>
      <c r="EO294" s="5"/>
      <c r="EP294" s="341"/>
      <c r="EQ294" s="333"/>
    </row>
    <row r="295" spans="1:147" ht="15">
      <c r="A295" s="8" t="s">
        <v>33</v>
      </c>
      <c r="B295" s="8" t="s">
        <v>15</v>
      </c>
      <c r="C295" s="8">
        <v>1</v>
      </c>
      <c r="D295" s="199">
        <v>116</v>
      </c>
      <c r="E295" s="118" t="s">
        <v>180</v>
      </c>
      <c r="F295" s="118" t="s">
        <v>108</v>
      </c>
      <c r="G295" s="195" t="s">
        <v>34</v>
      </c>
      <c r="H295" s="309" t="s">
        <v>188</v>
      </c>
      <c r="I295" s="406" t="s">
        <v>372</v>
      </c>
      <c r="J295" s="171">
        <v>132.85</v>
      </c>
      <c r="K295" s="171">
        <v>139.30000000000001</v>
      </c>
      <c r="L295" s="51">
        <f t="shared" si="98"/>
        <v>6.4500000000000171</v>
      </c>
      <c r="M295" s="52">
        <v>100</v>
      </c>
      <c r="N295" s="52">
        <f t="shared" si="99"/>
        <v>6.4500000000000171</v>
      </c>
      <c r="O295" s="139">
        <f>N295*AUXILIAR!$B$50</f>
        <v>19350000.000000052</v>
      </c>
      <c r="P295" s="5"/>
      <c r="Q295" s="5"/>
      <c r="R295" s="5"/>
      <c r="S295" s="5"/>
      <c r="T295" s="5"/>
      <c r="U295" s="5"/>
      <c r="V295" s="5"/>
      <c r="W295" s="171" t="s">
        <v>372</v>
      </c>
      <c r="X295" s="171">
        <v>104.96</v>
      </c>
      <c r="Y295" s="171">
        <v>109.07</v>
      </c>
      <c r="Z295" s="51">
        <f t="shared" si="100"/>
        <v>4.1099999999999994</v>
      </c>
      <c r="AA295" s="52">
        <v>100</v>
      </c>
      <c r="AB295" s="52">
        <f t="shared" si="101"/>
        <v>4.1099999999999994</v>
      </c>
      <c r="AC295" s="139">
        <f>AB295*AUXILIAR!$B$50</f>
        <v>12329999.999999998</v>
      </c>
      <c r="AD295" s="5"/>
      <c r="AE295" s="341"/>
      <c r="AF295" s="128"/>
      <c r="AG295" s="5"/>
      <c r="AH295" s="5"/>
      <c r="AI295" s="5"/>
      <c r="AJ295" s="5"/>
      <c r="AK295" s="5"/>
      <c r="AL295" s="5"/>
      <c r="AM295" s="5"/>
      <c r="AN295" s="5"/>
      <c r="AO295" s="5"/>
      <c r="AP295" s="5"/>
      <c r="AQ295" s="5"/>
      <c r="AR295" s="5"/>
      <c r="AS295" s="5"/>
      <c r="AT295" s="5"/>
      <c r="AU295" s="5"/>
      <c r="AV295" s="5"/>
      <c r="AW295" s="5"/>
      <c r="AX295" s="5"/>
      <c r="AY295" s="5"/>
      <c r="AZ295" s="5"/>
      <c r="BA295" s="5"/>
      <c r="BB295" s="341"/>
      <c r="BC295" s="265" t="s">
        <v>346</v>
      </c>
      <c r="BD295" s="51">
        <v>127.43899999999999</v>
      </c>
      <c r="BE295" s="51">
        <v>127.43899999999999</v>
      </c>
      <c r="BF295" s="51">
        <v>1</v>
      </c>
      <c r="BG295" s="51">
        <v>100</v>
      </c>
      <c r="BH295" s="52">
        <f t="shared" si="102"/>
        <v>1</v>
      </c>
      <c r="BI295" s="139">
        <f>BH295*AUXILIAR!$B$61</f>
        <v>20000000</v>
      </c>
      <c r="BJ295" s="51" t="s">
        <v>346</v>
      </c>
      <c r="BK295" s="51">
        <v>111.35</v>
      </c>
      <c r="BL295" s="51">
        <v>111.35</v>
      </c>
      <c r="BM295" s="51">
        <v>2</v>
      </c>
      <c r="BN295" s="51">
        <v>100</v>
      </c>
      <c r="BO295" s="52">
        <f t="shared" si="103"/>
        <v>2</v>
      </c>
      <c r="BP295" s="139">
        <f>BO295*AUXILIAR!$B$61</f>
        <v>40000000</v>
      </c>
      <c r="BQ295" s="51" t="s">
        <v>360</v>
      </c>
      <c r="BR295" s="176">
        <v>52.7</v>
      </c>
      <c r="BS295" s="176">
        <v>52.7</v>
      </c>
      <c r="BT295" s="51">
        <v>1</v>
      </c>
      <c r="BU295" s="51">
        <v>100</v>
      </c>
      <c r="BV295" s="52">
        <f t="shared" si="104"/>
        <v>1</v>
      </c>
      <c r="BW295" s="139">
        <f>BV295*AUXILIAR!$B$56</f>
        <v>30000000</v>
      </c>
      <c r="BX295" s="5"/>
      <c r="BY295" s="341"/>
      <c r="BZ295" s="128"/>
      <c r="CA295" s="5"/>
      <c r="CB295" s="5"/>
      <c r="CC295" s="5"/>
      <c r="CD295" s="5"/>
      <c r="CE295" s="5"/>
      <c r="CF295" s="5"/>
      <c r="CG295" s="5"/>
      <c r="CH295" s="5"/>
      <c r="CI295" s="5"/>
      <c r="CJ295" s="5"/>
      <c r="CK295" s="5"/>
      <c r="CL295" s="5"/>
      <c r="CM295" s="5"/>
      <c r="CN295" s="5"/>
      <c r="CO295" s="5"/>
      <c r="CP295" s="5"/>
      <c r="CQ295" s="5"/>
      <c r="CR295" s="5"/>
      <c r="CS295" s="5"/>
      <c r="CT295" s="5"/>
      <c r="CU295" s="5"/>
      <c r="CV295" s="341"/>
      <c r="CW295" s="430" t="s">
        <v>366</v>
      </c>
      <c r="CX295" s="171">
        <v>143.4</v>
      </c>
      <c r="CY295" s="171">
        <v>146.69999999999999</v>
      </c>
      <c r="CZ295" s="52">
        <f>(CY295-CX295)*2</f>
        <v>6.5999999999999659</v>
      </c>
      <c r="DA295" s="51">
        <v>100</v>
      </c>
      <c r="DB295" s="52">
        <f t="shared" si="105"/>
        <v>6.5999999999999659</v>
      </c>
      <c r="DC295" s="139">
        <f>DB295*AUXILIAR!$B$67</f>
        <v>13199999.999999931</v>
      </c>
      <c r="DD295" s="170" t="s">
        <v>366</v>
      </c>
      <c r="DE295" s="171">
        <v>157.80000000000001</v>
      </c>
      <c r="DF295" s="171">
        <v>166.8</v>
      </c>
      <c r="DG295" s="52">
        <f>(DF295-DE295)*2</f>
        <v>18</v>
      </c>
      <c r="DH295" s="51">
        <v>100</v>
      </c>
      <c r="DI295" s="52">
        <f t="shared" si="106"/>
        <v>18</v>
      </c>
      <c r="DJ295" s="139">
        <f>DI295*AUXILIAR!$B$67</f>
        <v>36000000</v>
      </c>
      <c r="DK295" s="170" t="s">
        <v>365</v>
      </c>
      <c r="DL295" s="168">
        <v>36.4</v>
      </c>
      <c r="DM295" s="168">
        <v>39.1</v>
      </c>
      <c r="DN295" s="52">
        <f t="shared" si="108"/>
        <v>5.4000000000000057</v>
      </c>
      <c r="DO295" s="51">
        <v>100</v>
      </c>
      <c r="DP295" s="52">
        <f t="shared" si="107"/>
        <v>5.4000000000000057</v>
      </c>
      <c r="DQ295" s="139">
        <f>DP295*AUXILIAR!$B$67</f>
        <v>10800000.000000011</v>
      </c>
      <c r="DR295" s="5"/>
      <c r="DS295" s="341"/>
      <c r="DT295" s="128"/>
      <c r="DU295" s="5"/>
      <c r="DV295" s="5"/>
      <c r="DW295" s="5"/>
      <c r="DX295" s="5"/>
      <c r="DY295" s="5"/>
      <c r="DZ295" s="5"/>
      <c r="EA295" s="5"/>
      <c r="EB295" s="5"/>
      <c r="EC295" s="5"/>
      <c r="ED295" s="5"/>
      <c r="EE295" s="5"/>
      <c r="EF295" s="5"/>
      <c r="EG295" s="5"/>
      <c r="EH295" s="5"/>
      <c r="EI295" s="5"/>
      <c r="EJ295" s="5"/>
      <c r="EK295" s="5"/>
      <c r="EL295" s="5"/>
      <c r="EM295" s="5"/>
      <c r="EN295" s="5"/>
      <c r="EO295" s="5"/>
      <c r="EP295" s="341"/>
      <c r="EQ295" s="333"/>
    </row>
    <row r="296" spans="1:147" ht="15">
      <c r="A296" s="8" t="s">
        <v>33</v>
      </c>
      <c r="B296" s="8" t="s">
        <v>15</v>
      </c>
      <c r="C296" s="8">
        <v>1</v>
      </c>
      <c r="D296" s="199">
        <v>116</v>
      </c>
      <c r="E296" s="118" t="s">
        <v>180</v>
      </c>
      <c r="F296" s="118" t="s">
        <v>108</v>
      </c>
      <c r="G296" s="195" t="s">
        <v>34</v>
      </c>
      <c r="H296" s="309" t="s">
        <v>188</v>
      </c>
      <c r="I296" s="406" t="s">
        <v>372</v>
      </c>
      <c r="J296" s="171">
        <v>139.30000000000001</v>
      </c>
      <c r="K296" s="171">
        <v>143.4</v>
      </c>
      <c r="L296" s="51">
        <f t="shared" si="98"/>
        <v>4.0999999999999943</v>
      </c>
      <c r="M296" s="52">
        <v>100</v>
      </c>
      <c r="N296" s="52">
        <f t="shared" si="99"/>
        <v>4.0999999999999943</v>
      </c>
      <c r="O296" s="139">
        <f>N296*AUXILIAR!$B$50</f>
        <v>12299999.999999983</v>
      </c>
      <c r="P296" s="5"/>
      <c r="Q296" s="5"/>
      <c r="R296" s="5"/>
      <c r="S296" s="5"/>
      <c r="T296" s="5"/>
      <c r="U296" s="5"/>
      <c r="V296" s="5"/>
      <c r="W296" s="171" t="s">
        <v>371</v>
      </c>
      <c r="X296" s="171">
        <v>105</v>
      </c>
      <c r="Y296" s="171">
        <v>109.12</v>
      </c>
      <c r="Z296" s="51">
        <f t="shared" si="100"/>
        <v>4.1200000000000045</v>
      </c>
      <c r="AA296" s="52">
        <v>100</v>
      </c>
      <c r="AB296" s="52">
        <f t="shared" si="101"/>
        <v>4.1200000000000045</v>
      </c>
      <c r="AC296" s="139">
        <f>AB296*AUXILIAR!$B$50</f>
        <v>12360000.000000013</v>
      </c>
      <c r="AD296" s="5"/>
      <c r="AE296" s="341"/>
      <c r="AF296" s="128"/>
      <c r="AG296" s="5"/>
      <c r="AH296" s="5"/>
      <c r="AI296" s="5"/>
      <c r="AJ296" s="5"/>
      <c r="AK296" s="5"/>
      <c r="AL296" s="5"/>
      <c r="AM296" s="5"/>
      <c r="AN296" s="5"/>
      <c r="AO296" s="5"/>
      <c r="AP296" s="5"/>
      <c r="AQ296" s="5"/>
      <c r="AR296" s="5"/>
      <c r="AS296" s="5"/>
      <c r="AT296" s="5"/>
      <c r="AU296" s="5"/>
      <c r="AV296" s="5"/>
      <c r="AW296" s="5"/>
      <c r="AX296" s="5"/>
      <c r="AY296" s="5"/>
      <c r="AZ296" s="5"/>
      <c r="BA296" s="5"/>
      <c r="BB296" s="341"/>
      <c r="BC296" s="265" t="s">
        <v>346</v>
      </c>
      <c r="BD296" s="51">
        <v>127.52</v>
      </c>
      <c r="BE296" s="51">
        <v>127.52</v>
      </c>
      <c r="BF296" s="51">
        <v>1</v>
      </c>
      <c r="BG296" s="51">
        <v>100</v>
      </c>
      <c r="BH296" s="52">
        <f t="shared" si="102"/>
        <v>1</v>
      </c>
      <c r="BI296" s="139">
        <f>BH296*AUXILIAR!$B$61</f>
        <v>20000000</v>
      </c>
      <c r="BJ296" s="51" t="s">
        <v>346</v>
      </c>
      <c r="BK296" s="51">
        <v>113.03</v>
      </c>
      <c r="BL296" s="51">
        <v>113.03</v>
      </c>
      <c r="BM296" s="51">
        <v>1</v>
      </c>
      <c r="BN296" s="51">
        <v>100</v>
      </c>
      <c r="BO296" s="52">
        <f t="shared" si="103"/>
        <v>1</v>
      </c>
      <c r="BP296" s="139">
        <f>BO296*AUXILIAR!$B$61</f>
        <v>20000000</v>
      </c>
      <c r="BQ296" s="51" t="s">
        <v>360</v>
      </c>
      <c r="BR296" s="176">
        <v>58.2</v>
      </c>
      <c r="BS296" s="176">
        <v>58.2</v>
      </c>
      <c r="BT296" s="51">
        <v>1</v>
      </c>
      <c r="BU296" s="51">
        <v>100</v>
      </c>
      <c r="BV296" s="52">
        <f t="shared" si="104"/>
        <v>1</v>
      </c>
      <c r="BW296" s="139">
        <f>BV296*AUXILIAR!$B$56</f>
        <v>30000000</v>
      </c>
      <c r="BX296" s="5"/>
      <c r="BY296" s="341"/>
      <c r="BZ296" s="128"/>
      <c r="CA296" s="5"/>
      <c r="CB296" s="5"/>
      <c r="CC296" s="5"/>
      <c r="CD296" s="5"/>
      <c r="CE296" s="5"/>
      <c r="CF296" s="5"/>
      <c r="CG296" s="5"/>
      <c r="CH296" s="5"/>
      <c r="CI296" s="5"/>
      <c r="CJ296" s="5"/>
      <c r="CK296" s="5"/>
      <c r="CL296" s="5"/>
      <c r="CM296" s="5"/>
      <c r="CN296" s="5"/>
      <c r="CO296" s="5"/>
      <c r="CP296" s="5"/>
      <c r="CQ296" s="5"/>
      <c r="CR296" s="5"/>
      <c r="CS296" s="5"/>
      <c r="CT296" s="5"/>
      <c r="CU296" s="5"/>
      <c r="CV296" s="341"/>
      <c r="CW296" s="430" t="s">
        <v>366</v>
      </c>
      <c r="CX296" s="171">
        <v>146.69999999999999</v>
      </c>
      <c r="CY296" s="171">
        <v>149.9</v>
      </c>
      <c r="CZ296" s="52">
        <f>(CY296-CX296)*2</f>
        <v>6.4000000000000341</v>
      </c>
      <c r="DA296" s="51">
        <v>100</v>
      </c>
      <c r="DB296" s="52">
        <f t="shared" si="105"/>
        <v>6.4000000000000341</v>
      </c>
      <c r="DC296" s="139">
        <f>DB296*AUXILIAR!$B$67</f>
        <v>12800000.000000069</v>
      </c>
      <c r="DD296" s="5"/>
      <c r="DE296" s="5"/>
      <c r="DF296" s="5"/>
      <c r="DG296" s="5"/>
      <c r="DH296" s="5"/>
      <c r="DI296" s="5"/>
      <c r="DJ296" s="5"/>
      <c r="DK296" s="170" t="s">
        <v>365</v>
      </c>
      <c r="DL296" s="168">
        <v>39.1</v>
      </c>
      <c r="DM296" s="168">
        <v>51.2</v>
      </c>
      <c r="DN296" s="52">
        <f t="shared" si="108"/>
        <v>24.200000000000003</v>
      </c>
      <c r="DO296" s="51">
        <v>100</v>
      </c>
      <c r="DP296" s="52">
        <f t="shared" si="107"/>
        <v>24.200000000000003</v>
      </c>
      <c r="DQ296" s="139">
        <f>DP296*AUXILIAR!$B$67</f>
        <v>48400000.000000007</v>
      </c>
      <c r="DR296" s="5"/>
      <c r="DS296" s="341"/>
      <c r="DT296" s="128"/>
      <c r="DU296" s="5"/>
      <c r="DV296" s="5"/>
      <c r="DW296" s="5"/>
      <c r="DX296" s="5"/>
      <c r="DY296" s="5"/>
      <c r="DZ296" s="5"/>
      <c r="EA296" s="5"/>
      <c r="EB296" s="5"/>
      <c r="EC296" s="5"/>
      <c r="ED296" s="5"/>
      <c r="EE296" s="5"/>
      <c r="EF296" s="5"/>
      <c r="EG296" s="5"/>
      <c r="EH296" s="5"/>
      <c r="EI296" s="5"/>
      <c r="EJ296" s="5"/>
      <c r="EK296" s="5"/>
      <c r="EL296" s="5"/>
      <c r="EM296" s="5"/>
      <c r="EN296" s="5"/>
      <c r="EO296" s="5"/>
      <c r="EP296" s="341"/>
      <c r="EQ296" s="333"/>
    </row>
    <row r="297" spans="1:147" ht="15">
      <c r="A297" s="8" t="s">
        <v>33</v>
      </c>
      <c r="B297" s="8" t="s">
        <v>15</v>
      </c>
      <c r="C297" s="8">
        <v>1</v>
      </c>
      <c r="D297" s="199">
        <v>116</v>
      </c>
      <c r="E297" s="118" t="s">
        <v>180</v>
      </c>
      <c r="F297" s="118" t="s">
        <v>108</v>
      </c>
      <c r="G297" s="195" t="s">
        <v>34</v>
      </c>
      <c r="H297" s="309" t="s">
        <v>188</v>
      </c>
      <c r="I297" s="406" t="s">
        <v>372</v>
      </c>
      <c r="J297" s="171">
        <v>143.4</v>
      </c>
      <c r="K297" s="171">
        <v>146.69999999999999</v>
      </c>
      <c r="L297" s="51">
        <f t="shared" si="98"/>
        <v>3.2999999999999829</v>
      </c>
      <c r="M297" s="52">
        <v>100</v>
      </c>
      <c r="N297" s="52">
        <f t="shared" si="99"/>
        <v>3.2999999999999829</v>
      </c>
      <c r="O297" s="139">
        <f>N297*AUXILIAR!$B$50</f>
        <v>9899999.9999999497</v>
      </c>
      <c r="P297" s="5"/>
      <c r="Q297" s="5"/>
      <c r="R297" s="5"/>
      <c r="S297" s="5"/>
      <c r="T297" s="5"/>
      <c r="U297" s="5"/>
      <c r="V297" s="5"/>
      <c r="W297" s="171" t="s">
        <v>372</v>
      </c>
      <c r="X297" s="171">
        <v>109.49</v>
      </c>
      <c r="Y297" s="171">
        <v>117.49</v>
      </c>
      <c r="Z297" s="51">
        <f t="shared" si="100"/>
        <v>8</v>
      </c>
      <c r="AA297" s="52">
        <v>100</v>
      </c>
      <c r="AB297" s="52">
        <f t="shared" si="101"/>
        <v>8</v>
      </c>
      <c r="AC297" s="139">
        <f>AB297*AUXILIAR!$B$50</f>
        <v>24000000</v>
      </c>
      <c r="AD297" s="5"/>
      <c r="AE297" s="341"/>
      <c r="AF297" s="128"/>
      <c r="AG297" s="5"/>
      <c r="AH297" s="5"/>
      <c r="AI297" s="5"/>
      <c r="AJ297" s="5"/>
      <c r="AK297" s="5"/>
      <c r="AL297" s="5"/>
      <c r="AM297" s="5"/>
      <c r="AN297" s="5"/>
      <c r="AO297" s="5"/>
      <c r="AP297" s="5"/>
      <c r="AQ297" s="5"/>
      <c r="AR297" s="5"/>
      <c r="AS297" s="5"/>
      <c r="AT297" s="5"/>
      <c r="AU297" s="5"/>
      <c r="AV297" s="5"/>
      <c r="AW297" s="5"/>
      <c r="AX297" s="5"/>
      <c r="AY297" s="5"/>
      <c r="AZ297" s="5"/>
      <c r="BA297" s="5"/>
      <c r="BB297" s="341"/>
      <c r="BC297" s="265" t="s">
        <v>346</v>
      </c>
      <c r="BD297" s="51">
        <v>127.98</v>
      </c>
      <c r="BE297" s="51">
        <v>127.98</v>
      </c>
      <c r="BF297" s="51">
        <v>2</v>
      </c>
      <c r="BG297" s="51">
        <v>100</v>
      </c>
      <c r="BH297" s="52">
        <f t="shared" si="102"/>
        <v>2</v>
      </c>
      <c r="BI297" s="139">
        <f>BH297*AUXILIAR!$B$61</f>
        <v>40000000</v>
      </c>
      <c r="BJ297" s="51" t="s">
        <v>346</v>
      </c>
      <c r="BK297" s="51">
        <v>114.85</v>
      </c>
      <c r="BL297" s="51">
        <v>114.85</v>
      </c>
      <c r="BM297" s="51">
        <v>2</v>
      </c>
      <c r="BN297" s="51">
        <v>100</v>
      </c>
      <c r="BO297" s="52">
        <f t="shared" si="103"/>
        <v>2</v>
      </c>
      <c r="BP297" s="139">
        <f>BO297*AUXILIAR!$B$61</f>
        <v>40000000</v>
      </c>
      <c r="BQ297" s="51" t="s">
        <v>360</v>
      </c>
      <c r="BR297" s="176">
        <v>64.900000000000006</v>
      </c>
      <c r="BS297" s="176">
        <v>64.900000000000006</v>
      </c>
      <c r="BT297" s="51">
        <v>1</v>
      </c>
      <c r="BU297" s="51">
        <v>100</v>
      </c>
      <c r="BV297" s="52">
        <f t="shared" si="104"/>
        <v>1</v>
      </c>
      <c r="BW297" s="139">
        <f>BV297*AUXILIAR!$B$56</f>
        <v>30000000</v>
      </c>
      <c r="BX297" s="5"/>
      <c r="BY297" s="341"/>
      <c r="BZ297" s="128"/>
      <c r="CA297" s="5"/>
      <c r="CB297" s="5"/>
      <c r="CC297" s="5"/>
      <c r="CD297" s="5"/>
      <c r="CE297" s="5"/>
      <c r="CF297" s="5"/>
      <c r="CG297" s="5"/>
      <c r="CH297" s="5"/>
      <c r="CI297" s="5"/>
      <c r="CJ297" s="5"/>
      <c r="CK297" s="5"/>
      <c r="CL297" s="5"/>
      <c r="CM297" s="5"/>
      <c r="CN297" s="5"/>
      <c r="CO297" s="5"/>
      <c r="CP297" s="5"/>
      <c r="CQ297" s="5"/>
      <c r="CR297" s="5"/>
      <c r="CS297" s="5"/>
      <c r="CT297" s="5"/>
      <c r="CU297" s="5"/>
      <c r="CV297" s="341"/>
      <c r="CW297" s="430" t="s">
        <v>366</v>
      </c>
      <c r="CX297" s="171">
        <v>149.9</v>
      </c>
      <c r="CY297" s="171">
        <v>151.30000000000001</v>
      </c>
      <c r="CZ297" s="52">
        <f>(CY297-CX297)*2</f>
        <v>2.8000000000000114</v>
      </c>
      <c r="DA297" s="51">
        <v>100</v>
      </c>
      <c r="DB297" s="52">
        <f t="shared" si="105"/>
        <v>2.8000000000000114</v>
      </c>
      <c r="DC297" s="139">
        <f>DB297*AUXILIAR!$B$67</f>
        <v>5600000.0000000224</v>
      </c>
      <c r="DD297" s="5"/>
      <c r="DE297" s="5"/>
      <c r="DF297" s="5"/>
      <c r="DG297" s="5"/>
      <c r="DH297" s="5"/>
      <c r="DI297" s="5"/>
      <c r="DJ297" s="5"/>
      <c r="DK297" s="170" t="s">
        <v>366</v>
      </c>
      <c r="DL297" s="168">
        <v>51.2</v>
      </c>
      <c r="DM297" s="168">
        <v>65</v>
      </c>
      <c r="DN297" s="52">
        <f t="shared" si="108"/>
        <v>27.599999999999994</v>
      </c>
      <c r="DO297" s="51">
        <v>100</v>
      </c>
      <c r="DP297" s="52">
        <f t="shared" si="107"/>
        <v>27.599999999999994</v>
      </c>
      <c r="DQ297" s="139">
        <f>DP297*AUXILIAR!$B$67</f>
        <v>55199999.999999985</v>
      </c>
      <c r="DR297" s="5"/>
      <c r="DS297" s="341"/>
      <c r="DT297" s="128"/>
      <c r="DU297" s="5"/>
      <c r="DV297" s="5"/>
      <c r="DW297" s="5"/>
      <c r="DX297" s="5"/>
      <c r="DY297" s="5"/>
      <c r="DZ297" s="5"/>
      <c r="EA297" s="5"/>
      <c r="EB297" s="5"/>
      <c r="EC297" s="5"/>
      <c r="ED297" s="5"/>
      <c r="EE297" s="5"/>
      <c r="EF297" s="5"/>
      <c r="EG297" s="5"/>
      <c r="EH297" s="5"/>
      <c r="EI297" s="5"/>
      <c r="EJ297" s="5"/>
      <c r="EK297" s="5"/>
      <c r="EL297" s="5"/>
      <c r="EM297" s="5"/>
      <c r="EN297" s="5"/>
      <c r="EO297" s="5"/>
      <c r="EP297" s="341"/>
      <c r="EQ297" s="333"/>
    </row>
    <row r="298" spans="1:147" ht="15">
      <c r="A298" s="8" t="s">
        <v>33</v>
      </c>
      <c r="B298" s="8" t="s">
        <v>15</v>
      </c>
      <c r="C298" s="8">
        <v>1</v>
      </c>
      <c r="D298" s="199">
        <v>116</v>
      </c>
      <c r="E298" s="118" t="s">
        <v>180</v>
      </c>
      <c r="F298" s="118" t="s">
        <v>108</v>
      </c>
      <c r="G298" s="195" t="s">
        <v>34</v>
      </c>
      <c r="H298" s="309" t="s">
        <v>188</v>
      </c>
      <c r="I298" s="406" t="s">
        <v>372</v>
      </c>
      <c r="J298" s="171">
        <v>146.69999999999999</v>
      </c>
      <c r="K298" s="171">
        <v>149.9</v>
      </c>
      <c r="L298" s="51">
        <f t="shared" si="98"/>
        <v>3.2000000000000171</v>
      </c>
      <c r="M298" s="52">
        <v>100</v>
      </c>
      <c r="N298" s="52">
        <f t="shared" si="99"/>
        <v>3.2000000000000171</v>
      </c>
      <c r="O298" s="139">
        <f>N298*AUXILIAR!$B$50</f>
        <v>9600000.0000000503</v>
      </c>
      <c r="P298" s="5"/>
      <c r="Q298" s="5"/>
      <c r="R298" s="5"/>
      <c r="S298" s="5"/>
      <c r="T298" s="5"/>
      <c r="U298" s="128"/>
      <c r="V298" s="128"/>
      <c r="W298" s="171" t="s">
        <v>371</v>
      </c>
      <c r="X298" s="171">
        <v>109.6</v>
      </c>
      <c r="Y298" s="171">
        <v>117.33</v>
      </c>
      <c r="Z298" s="51">
        <f t="shared" si="100"/>
        <v>7.730000000000004</v>
      </c>
      <c r="AA298" s="52">
        <v>100</v>
      </c>
      <c r="AB298" s="52">
        <f t="shared" si="101"/>
        <v>7.7300000000000049</v>
      </c>
      <c r="AC298" s="139">
        <f>AB298*AUXILIAR!$B$50</f>
        <v>23190000.000000015</v>
      </c>
      <c r="AD298" s="5"/>
      <c r="AE298" s="341"/>
      <c r="AF298" s="128"/>
      <c r="AG298" s="5"/>
      <c r="AH298" s="5"/>
      <c r="AI298" s="5"/>
      <c r="AJ298" s="5"/>
      <c r="AK298" s="128"/>
      <c r="AL298" s="128"/>
      <c r="AM298" s="5"/>
      <c r="AN298" s="5"/>
      <c r="AO298" s="5"/>
      <c r="AP298" s="5"/>
      <c r="AQ298" s="5"/>
      <c r="AR298" s="128"/>
      <c r="AS298" s="128"/>
      <c r="AT298" s="5"/>
      <c r="AU298" s="5"/>
      <c r="AV298" s="5"/>
      <c r="AW298" s="5"/>
      <c r="AX298" s="5"/>
      <c r="AY298" s="128"/>
      <c r="AZ298" s="128"/>
      <c r="BA298" s="5"/>
      <c r="BB298" s="341"/>
      <c r="BC298" s="265" t="s">
        <v>346</v>
      </c>
      <c r="BD298" s="51">
        <v>128.06</v>
      </c>
      <c r="BE298" s="51">
        <v>128.06</v>
      </c>
      <c r="BF298" s="51">
        <v>2</v>
      </c>
      <c r="BG298" s="51">
        <v>100</v>
      </c>
      <c r="BH298" s="52">
        <f t="shared" si="102"/>
        <v>2</v>
      </c>
      <c r="BI298" s="139">
        <f>BH298*AUXILIAR!$B$61</f>
        <v>40000000</v>
      </c>
      <c r="BJ298" s="51" t="s">
        <v>346</v>
      </c>
      <c r="BK298" s="51">
        <v>116.07</v>
      </c>
      <c r="BL298" s="51">
        <v>116.07</v>
      </c>
      <c r="BM298" s="51">
        <v>2</v>
      </c>
      <c r="BN298" s="51">
        <v>100</v>
      </c>
      <c r="BO298" s="52">
        <f t="shared" si="103"/>
        <v>2</v>
      </c>
      <c r="BP298" s="139">
        <f>BO298*AUXILIAR!$B$61</f>
        <v>40000000</v>
      </c>
      <c r="BQ298" s="51" t="s">
        <v>360</v>
      </c>
      <c r="BR298" s="176">
        <v>67.2</v>
      </c>
      <c r="BS298" s="176">
        <v>67.2</v>
      </c>
      <c r="BT298" s="51">
        <v>1</v>
      </c>
      <c r="BU298" s="51">
        <v>100</v>
      </c>
      <c r="BV298" s="52">
        <f t="shared" si="104"/>
        <v>1</v>
      </c>
      <c r="BW298" s="139">
        <f>BV298*AUXILIAR!$B$56</f>
        <v>30000000</v>
      </c>
      <c r="BX298" s="5"/>
      <c r="BY298" s="341"/>
      <c r="BZ298" s="128"/>
      <c r="CA298" s="5"/>
      <c r="CB298" s="5"/>
      <c r="CC298" s="5"/>
      <c r="CD298" s="5"/>
      <c r="CE298" s="5"/>
      <c r="CF298" s="5"/>
      <c r="CG298" s="5"/>
      <c r="CH298" s="5"/>
      <c r="CI298" s="5"/>
      <c r="CJ298" s="5"/>
      <c r="CK298" s="5"/>
      <c r="CL298" s="5"/>
      <c r="CM298" s="5"/>
      <c r="CN298" s="5"/>
      <c r="CO298" s="5"/>
      <c r="CP298" s="5"/>
      <c r="CQ298" s="5"/>
      <c r="CR298" s="5"/>
      <c r="CS298" s="5"/>
      <c r="CT298" s="5"/>
      <c r="CU298" s="5"/>
      <c r="CV298" s="341"/>
      <c r="CW298" s="128"/>
      <c r="CX298" s="5"/>
      <c r="CY298" s="5"/>
      <c r="CZ298" s="5"/>
      <c r="DA298" s="5"/>
      <c r="DB298" s="128"/>
      <c r="DC298" s="128"/>
      <c r="DD298" s="5"/>
      <c r="DE298" s="5"/>
      <c r="DF298" s="5"/>
      <c r="DG298" s="5"/>
      <c r="DH298" s="5"/>
      <c r="DI298" s="128"/>
      <c r="DJ298" s="128"/>
      <c r="DK298" s="170" t="s">
        <v>366</v>
      </c>
      <c r="DL298" s="168">
        <v>166.8</v>
      </c>
      <c r="DM298" s="168">
        <v>169.1</v>
      </c>
      <c r="DN298" s="52">
        <f t="shared" si="108"/>
        <v>4.5999999999999659</v>
      </c>
      <c r="DO298" s="51">
        <v>100</v>
      </c>
      <c r="DP298" s="52">
        <f t="shared" si="107"/>
        <v>4.5999999999999659</v>
      </c>
      <c r="DQ298" s="139">
        <f>DP298*AUXILIAR!$B$67</f>
        <v>9199999.9999999311</v>
      </c>
      <c r="DR298" s="5"/>
      <c r="DS298" s="341"/>
      <c r="DT298" s="128"/>
      <c r="DU298" s="5"/>
      <c r="DV298" s="5"/>
      <c r="DW298" s="5"/>
      <c r="DX298" s="5"/>
      <c r="DY298" s="5"/>
      <c r="DZ298" s="5"/>
      <c r="EA298" s="5"/>
      <c r="EB298" s="5"/>
      <c r="EC298" s="5"/>
      <c r="ED298" s="5"/>
      <c r="EE298" s="5"/>
      <c r="EF298" s="5"/>
      <c r="EG298" s="5"/>
      <c r="EH298" s="5"/>
      <c r="EI298" s="5"/>
      <c r="EJ298" s="5"/>
      <c r="EK298" s="5"/>
      <c r="EL298" s="5"/>
      <c r="EM298" s="5"/>
      <c r="EN298" s="5"/>
      <c r="EO298" s="5"/>
      <c r="EP298" s="341"/>
      <c r="EQ298" s="333"/>
    </row>
    <row r="299" spans="1:147" ht="15">
      <c r="A299" s="8" t="s">
        <v>33</v>
      </c>
      <c r="B299" s="8" t="s">
        <v>15</v>
      </c>
      <c r="C299" s="8">
        <v>1</v>
      </c>
      <c r="D299" s="199">
        <v>116</v>
      </c>
      <c r="E299" s="118" t="s">
        <v>180</v>
      </c>
      <c r="F299" s="118" t="s">
        <v>108</v>
      </c>
      <c r="G299" s="195" t="s">
        <v>34</v>
      </c>
      <c r="H299" s="309" t="s">
        <v>188</v>
      </c>
      <c r="I299" s="406" t="s">
        <v>372</v>
      </c>
      <c r="J299" s="171">
        <v>149.9</v>
      </c>
      <c r="K299" s="171">
        <v>151.30000000000001</v>
      </c>
      <c r="L299" s="51">
        <f t="shared" si="98"/>
        <v>1.4000000000000057</v>
      </c>
      <c r="M299" s="52">
        <v>100</v>
      </c>
      <c r="N299" s="52">
        <f t="shared" si="99"/>
        <v>1.4000000000000057</v>
      </c>
      <c r="O299" s="139">
        <f>N299*AUXILIAR!$B$50</f>
        <v>4200000.0000000168</v>
      </c>
      <c r="P299" s="5"/>
      <c r="Q299" s="5"/>
      <c r="R299" s="5"/>
      <c r="S299" s="5"/>
      <c r="T299" s="5"/>
      <c r="U299" s="128"/>
      <c r="V299" s="128"/>
      <c r="W299" s="171" t="s">
        <v>372</v>
      </c>
      <c r="X299" s="171">
        <v>68.27</v>
      </c>
      <c r="Y299" s="171">
        <v>68.64</v>
      </c>
      <c r="Z299" s="51">
        <f t="shared" si="100"/>
        <v>0.37000000000000455</v>
      </c>
      <c r="AA299" s="52">
        <v>100</v>
      </c>
      <c r="AB299" s="52">
        <f t="shared" si="101"/>
        <v>0.37000000000000455</v>
      </c>
      <c r="AC299" s="139">
        <f>AB299*AUXILIAR!$B$50</f>
        <v>1110000.0000000137</v>
      </c>
      <c r="AD299" s="5"/>
      <c r="AE299" s="341"/>
      <c r="AF299" s="128"/>
      <c r="AG299" s="5"/>
      <c r="AH299" s="5"/>
      <c r="AI299" s="5"/>
      <c r="AJ299" s="5"/>
      <c r="AK299" s="128"/>
      <c r="AL299" s="128"/>
      <c r="AM299" s="5"/>
      <c r="AN299" s="5"/>
      <c r="AO299" s="5"/>
      <c r="AP299" s="5"/>
      <c r="AQ299" s="5"/>
      <c r="AR299" s="128"/>
      <c r="AS299" s="128"/>
      <c r="AT299" s="5"/>
      <c r="AU299" s="5"/>
      <c r="AV299" s="5"/>
      <c r="AW299" s="5"/>
      <c r="AX299" s="5"/>
      <c r="AY299" s="128"/>
      <c r="AZ299" s="128"/>
      <c r="BA299" s="5"/>
      <c r="BB299" s="341"/>
      <c r="BC299" s="265" t="s">
        <v>346</v>
      </c>
      <c r="BD299" s="51">
        <v>132.09</v>
      </c>
      <c r="BE299" s="51">
        <v>132.09</v>
      </c>
      <c r="BF299" s="51">
        <v>1</v>
      </c>
      <c r="BG299" s="51">
        <v>100</v>
      </c>
      <c r="BH299" s="52">
        <f t="shared" si="102"/>
        <v>1</v>
      </c>
      <c r="BI299" s="139">
        <f>BH299*AUXILIAR!$B$61</f>
        <v>20000000</v>
      </c>
      <c r="BJ299" s="5"/>
      <c r="BK299" s="5"/>
      <c r="BL299" s="5"/>
      <c r="BM299" s="5"/>
      <c r="BN299" s="5"/>
      <c r="BO299" s="128"/>
      <c r="BP299" s="128"/>
      <c r="BQ299" s="51" t="s">
        <v>360</v>
      </c>
      <c r="BR299" s="176">
        <v>71.400000000000006</v>
      </c>
      <c r="BS299" s="176">
        <v>71.400000000000006</v>
      </c>
      <c r="BT299" s="51">
        <v>1</v>
      </c>
      <c r="BU299" s="51">
        <v>100</v>
      </c>
      <c r="BV299" s="52">
        <f t="shared" si="104"/>
        <v>1</v>
      </c>
      <c r="BW299" s="139">
        <f>BV299*AUXILIAR!$B$56</f>
        <v>30000000</v>
      </c>
      <c r="BX299" s="5"/>
      <c r="BY299" s="341"/>
      <c r="BZ299" s="128"/>
      <c r="CA299" s="5"/>
      <c r="CB299" s="5"/>
      <c r="CC299" s="5"/>
      <c r="CD299" s="5"/>
      <c r="CE299" s="5"/>
      <c r="CF299" s="5"/>
      <c r="CG299" s="5"/>
      <c r="CH299" s="5"/>
      <c r="CI299" s="5"/>
      <c r="CJ299" s="5"/>
      <c r="CK299" s="5"/>
      <c r="CL299" s="5"/>
      <c r="CM299" s="5"/>
      <c r="CN299" s="5"/>
      <c r="CO299" s="5"/>
      <c r="CP299" s="5"/>
      <c r="CQ299" s="5"/>
      <c r="CR299" s="5"/>
      <c r="CS299" s="5"/>
      <c r="CT299" s="5"/>
      <c r="CU299" s="5"/>
      <c r="CV299" s="341"/>
      <c r="CW299" s="128"/>
      <c r="CX299" s="5"/>
      <c r="CY299" s="5"/>
      <c r="CZ299" s="5"/>
      <c r="DA299" s="5"/>
      <c r="DB299" s="128"/>
      <c r="DC299" s="128"/>
      <c r="DD299" s="5"/>
      <c r="DE299" s="5"/>
      <c r="DF299" s="5"/>
      <c r="DG299" s="5"/>
      <c r="DH299" s="5"/>
      <c r="DI299" s="128"/>
      <c r="DJ299" s="128"/>
      <c r="DK299" s="170" t="s">
        <v>366</v>
      </c>
      <c r="DL299" s="168">
        <v>169.1</v>
      </c>
      <c r="DM299" s="168">
        <v>178.8</v>
      </c>
      <c r="DN299" s="52">
        <f t="shared" si="108"/>
        <v>19.400000000000034</v>
      </c>
      <c r="DO299" s="51">
        <v>100</v>
      </c>
      <c r="DP299" s="52">
        <f t="shared" si="107"/>
        <v>19.400000000000034</v>
      </c>
      <c r="DQ299" s="139">
        <f>DP299*AUXILIAR!$B$67</f>
        <v>38800000.000000067</v>
      </c>
      <c r="DR299" s="5"/>
      <c r="DS299" s="341"/>
      <c r="DT299" s="128"/>
      <c r="DU299" s="5"/>
      <c r="DV299" s="5"/>
      <c r="DW299" s="5"/>
      <c r="DX299" s="5"/>
      <c r="DY299" s="5"/>
      <c r="DZ299" s="5"/>
      <c r="EA299" s="5"/>
      <c r="EB299" s="5"/>
      <c r="EC299" s="5"/>
      <c r="ED299" s="5"/>
      <c r="EE299" s="5"/>
      <c r="EF299" s="5"/>
      <c r="EG299" s="5"/>
      <c r="EH299" s="5"/>
      <c r="EI299" s="5"/>
      <c r="EJ299" s="5"/>
      <c r="EK299" s="5"/>
      <c r="EL299" s="5"/>
      <c r="EM299" s="5"/>
      <c r="EN299" s="5"/>
      <c r="EO299" s="5"/>
      <c r="EP299" s="341"/>
      <c r="EQ299" s="333"/>
    </row>
    <row r="300" spans="1:147" ht="15">
      <c r="A300" s="8" t="s">
        <v>33</v>
      </c>
      <c r="B300" s="8" t="s">
        <v>15</v>
      </c>
      <c r="C300" s="8">
        <v>1</v>
      </c>
      <c r="D300" s="199">
        <v>116</v>
      </c>
      <c r="E300" s="118" t="s">
        <v>180</v>
      </c>
      <c r="F300" s="118" t="s">
        <v>108</v>
      </c>
      <c r="G300" s="195" t="s">
        <v>34</v>
      </c>
      <c r="H300" s="309" t="s">
        <v>188</v>
      </c>
      <c r="I300" s="406" t="s">
        <v>371</v>
      </c>
      <c r="J300" s="171">
        <v>133.11000000000001</v>
      </c>
      <c r="K300" s="171">
        <v>139.19999999999999</v>
      </c>
      <c r="L300" s="51">
        <f t="shared" si="98"/>
        <v>6.089999999999975</v>
      </c>
      <c r="M300" s="52">
        <v>100</v>
      </c>
      <c r="N300" s="52">
        <f t="shared" si="99"/>
        <v>6.089999999999975</v>
      </c>
      <c r="O300" s="139">
        <f>N300*AUXILIAR!$B$50</f>
        <v>18269999.999999925</v>
      </c>
      <c r="P300" s="5"/>
      <c r="Q300" s="5"/>
      <c r="R300" s="5"/>
      <c r="S300" s="5"/>
      <c r="T300" s="5"/>
      <c r="U300" s="128"/>
      <c r="V300" s="128"/>
      <c r="W300" s="171" t="s">
        <v>372</v>
      </c>
      <c r="X300" s="171">
        <v>198.95</v>
      </c>
      <c r="Y300" s="171">
        <v>204.03</v>
      </c>
      <c r="Z300" s="51">
        <f t="shared" si="100"/>
        <v>5.0800000000000125</v>
      </c>
      <c r="AA300" s="52">
        <v>100</v>
      </c>
      <c r="AB300" s="52">
        <f t="shared" si="101"/>
        <v>5.0800000000000125</v>
      </c>
      <c r="AC300" s="139">
        <f>AB300*AUXILIAR!$B$50</f>
        <v>15240000.000000037</v>
      </c>
      <c r="AD300" s="5"/>
      <c r="AE300" s="341"/>
      <c r="AF300" s="128"/>
      <c r="AG300" s="5"/>
      <c r="AH300" s="5"/>
      <c r="AI300" s="5"/>
      <c r="AJ300" s="5"/>
      <c r="AK300" s="128"/>
      <c r="AL300" s="128"/>
      <c r="AM300" s="5"/>
      <c r="AN300" s="5"/>
      <c r="AO300" s="5"/>
      <c r="AP300" s="5"/>
      <c r="AQ300" s="5"/>
      <c r="AR300" s="128"/>
      <c r="AS300" s="128"/>
      <c r="AT300" s="5"/>
      <c r="AU300" s="5"/>
      <c r="AV300" s="5"/>
      <c r="AW300" s="5"/>
      <c r="AX300" s="5"/>
      <c r="AY300" s="128"/>
      <c r="AZ300" s="128"/>
      <c r="BA300" s="5"/>
      <c r="BB300" s="341"/>
      <c r="BC300" s="265" t="s">
        <v>346</v>
      </c>
      <c r="BD300" s="51">
        <v>136.33000000000001</v>
      </c>
      <c r="BE300" s="51">
        <v>136.33000000000001</v>
      </c>
      <c r="BF300" s="51">
        <v>1</v>
      </c>
      <c r="BG300" s="51">
        <v>100</v>
      </c>
      <c r="BH300" s="52">
        <f t="shared" si="102"/>
        <v>1</v>
      </c>
      <c r="BI300" s="139">
        <f>BH300*AUXILIAR!$B$61</f>
        <v>20000000</v>
      </c>
      <c r="BJ300" s="5"/>
      <c r="BK300" s="5"/>
      <c r="BL300" s="5"/>
      <c r="BM300" s="5"/>
      <c r="BN300" s="5"/>
      <c r="BO300" s="128"/>
      <c r="BP300" s="128"/>
      <c r="BQ300" s="51" t="s">
        <v>360</v>
      </c>
      <c r="BR300" s="176">
        <v>80.900000000000006</v>
      </c>
      <c r="BS300" s="176">
        <v>80.900000000000006</v>
      </c>
      <c r="BT300" s="51">
        <v>1</v>
      </c>
      <c r="BU300" s="51">
        <v>100</v>
      </c>
      <c r="BV300" s="52">
        <f t="shared" si="104"/>
        <v>1</v>
      </c>
      <c r="BW300" s="139">
        <f>BV300*AUXILIAR!$B$56</f>
        <v>30000000</v>
      </c>
      <c r="BX300" s="5"/>
      <c r="BY300" s="341"/>
      <c r="BZ300" s="128"/>
      <c r="CA300" s="5"/>
      <c r="CB300" s="5"/>
      <c r="CC300" s="5"/>
      <c r="CD300" s="5"/>
      <c r="CE300" s="5"/>
      <c r="CF300" s="5"/>
      <c r="CG300" s="5"/>
      <c r="CH300" s="5"/>
      <c r="CI300" s="5"/>
      <c r="CJ300" s="5"/>
      <c r="CK300" s="5"/>
      <c r="CL300" s="5"/>
      <c r="CM300" s="5"/>
      <c r="CN300" s="5"/>
      <c r="CO300" s="5"/>
      <c r="CP300" s="5"/>
      <c r="CQ300" s="5"/>
      <c r="CR300" s="5"/>
      <c r="CS300" s="5"/>
      <c r="CT300" s="5"/>
      <c r="CU300" s="5"/>
      <c r="CV300" s="341"/>
      <c r="CW300" s="128"/>
      <c r="CX300" s="5"/>
      <c r="CY300" s="5"/>
      <c r="CZ300" s="5"/>
      <c r="DA300" s="5"/>
      <c r="DB300" s="128"/>
      <c r="DC300" s="128"/>
      <c r="DD300" s="5"/>
      <c r="DE300" s="5"/>
      <c r="DF300" s="5"/>
      <c r="DG300" s="5"/>
      <c r="DH300" s="5"/>
      <c r="DI300" s="128"/>
      <c r="DJ300" s="128"/>
      <c r="DK300" s="170" t="s">
        <v>366</v>
      </c>
      <c r="DL300" s="168">
        <v>99</v>
      </c>
      <c r="DM300" s="168">
        <v>110.7</v>
      </c>
      <c r="DN300" s="52">
        <f t="shared" si="108"/>
        <v>23.400000000000006</v>
      </c>
      <c r="DO300" s="51">
        <v>100</v>
      </c>
      <c r="DP300" s="52">
        <f t="shared" si="107"/>
        <v>23.400000000000006</v>
      </c>
      <c r="DQ300" s="139">
        <f>DP300*AUXILIAR!$B$67</f>
        <v>46800000.000000015</v>
      </c>
      <c r="DR300" s="5"/>
      <c r="DS300" s="341"/>
      <c r="DT300" s="128"/>
      <c r="DU300" s="5"/>
      <c r="DV300" s="5"/>
      <c r="DW300" s="5"/>
      <c r="DX300" s="5"/>
      <c r="DY300" s="5"/>
      <c r="DZ300" s="5"/>
      <c r="EA300" s="5"/>
      <c r="EB300" s="5"/>
      <c r="EC300" s="5"/>
      <c r="ED300" s="5"/>
      <c r="EE300" s="5"/>
      <c r="EF300" s="5"/>
      <c r="EG300" s="5"/>
      <c r="EH300" s="5"/>
      <c r="EI300" s="5"/>
      <c r="EJ300" s="5"/>
      <c r="EK300" s="5"/>
      <c r="EL300" s="5"/>
      <c r="EM300" s="5"/>
      <c r="EN300" s="5"/>
      <c r="EO300" s="5"/>
      <c r="EP300" s="341"/>
      <c r="EQ300" s="333"/>
    </row>
    <row r="301" spans="1:147" ht="15">
      <c r="A301" s="8" t="s">
        <v>33</v>
      </c>
      <c r="B301" s="8" t="s">
        <v>15</v>
      </c>
      <c r="C301" s="8">
        <v>1</v>
      </c>
      <c r="D301" s="199">
        <v>116</v>
      </c>
      <c r="E301" s="118" t="s">
        <v>180</v>
      </c>
      <c r="F301" s="118" t="s">
        <v>108</v>
      </c>
      <c r="G301" s="195" t="s">
        <v>34</v>
      </c>
      <c r="H301" s="309" t="s">
        <v>188</v>
      </c>
      <c r="I301" s="406" t="s">
        <v>371</v>
      </c>
      <c r="J301" s="171">
        <v>139.19999999999999</v>
      </c>
      <c r="K301" s="171">
        <v>143.4</v>
      </c>
      <c r="L301" s="51">
        <f t="shared" si="98"/>
        <v>4.2000000000000171</v>
      </c>
      <c r="M301" s="52">
        <v>100</v>
      </c>
      <c r="N301" s="52">
        <f t="shared" si="99"/>
        <v>4.2000000000000171</v>
      </c>
      <c r="O301" s="139">
        <f>N301*AUXILIAR!$B$50</f>
        <v>12600000.00000005</v>
      </c>
      <c r="P301" s="5"/>
      <c r="Q301" s="5"/>
      <c r="R301" s="5"/>
      <c r="S301" s="5"/>
      <c r="T301" s="5"/>
      <c r="U301" s="128"/>
      <c r="V301" s="128"/>
      <c r="W301" s="171" t="s">
        <v>371</v>
      </c>
      <c r="X301" s="171">
        <v>199.17</v>
      </c>
      <c r="Y301" s="171">
        <v>203.77</v>
      </c>
      <c r="Z301" s="51">
        <f t="shared" si="100"/>
        <v>4.6000000000000227</v>
      </c>
      <c r="AA301" s="52">
        <v>100</v>
      </c>
      <c r="AB301" s="52">
        <f t="shared" si="101"/>
        <v>4.6000000000000227</v>
      </c>
      <c r="AC301" s="139">
        <f>AB301*AUXILIAR!$B$50</f>
        <v>13800000.000000069</v>
      </c>
      <c r="AD301" s="5"/>
      <c r="AE301" s="341"/>
      <c r="AF301" s="128"/>
      <c r="AG301" s="5"/>
      <c r="AH301" s="5"/>
      <c r="AI301" s="5"/>
      <c r="AJ301" s="5"/>
      <c r="AK301" s="128"/>
      <c r="AL301" s="128"/>
      <c r="AM301" s="5"/>
      <c r="AN301" s="5"/>
      <c r="AO301" s="5"/>
      <c r="AP301" s="5"/>
      <c r="AQ301" s="5"/>
      <c r="AR301" s="128"/>
      <c r="AS301" s="128"/>
      <c r="AT301" s="5"/>
      <c r="AU301" s="5"/>
      <c r="AV301" s="5"/>
      <c r="AW301" s="5"/>
      <c r="AX301" s="5"/>
      <c r="AY301" s="128"/>
      <c r="AZ301" s="128"/>
      <c r="BA301" s="5"/>
      <c r="BB301" s="341"/>
      <c r="BC301" s="265" t="s">
        <v>346</v>
      </c>
      <c r="BD301" s="51">
        <v>137.44999999999999</v>
      </c>
      <c r="BE301" s="51">
        <v>137.44999999999999</v>
      </c>
      <c r="BF301" s="51">
        <v>2</v>
      </c>
      <c r="BG301" s="51">
        <v>100</v>
      </c>
      <c r="BH301" s="52">
        <f t="shared" si="102"/>
        <v>2</v>
      </c>
      <c r="BI301" s="139">
        <f>BH301*AUXILIAR!$B$61</f>
        <v>40000000</v>
      </c>
      <c r="BJ301" s="5"/>
      <c r="BK301" s="5"/>
      <c r="BL301" s="5"/>
      <c r="BM301" s="5"/>
      <c r="BN301" s="5"/>
      <c r="BO301" s="128"/>
      <c r="BP301" s="128"/>
      <c r="BQ301" s="51" t="s">
        <v>360</v>
      </c>
      <c r="BR301" s="176">
        <v>105.6</v>
      </c>
      <c r="BS301" s="176">
        <v>105.6</v>
      </c>
      <c r="BT301" s="51">
        <v>1</v>
      </c>
      <c r="BU301" s="51">
        <v>100</v>
      </c>
      <c r="BV301" s="52">
        <f t="shared" si="104"/>
        <v>1</v>
      </c>
      <c r="BW301" s="139">
        <f>BV301*AUXILIAR!$B$56</f>
        <v>30000000</v>
      </c>
      <c r="BX301" s="5"/>
      <c r="BY301" s="341"/>
      <c r="BZ301" s="128"/>
      <c r="CA301" s="5"/>
      <c r="CB301" s="5"/>
      <c r="CC301" s="5"/>
      <c r="CD301" s="5"/>
      <c r="CE301" s="5"/>
      <c r="CF301" s="5"/>
      <c r="CG301" s="5"/>
      <c r="CH301" s="5"/>
      <c r="CI301" s="5"/>
      <c r="CJ301" s="5"/>
      <c r="CK301" s="5"/>
      <c r="CL301" s="5"/>
      <c r="CM301" s="5"/>
      <c r="CN301" s="5"/>
      <c r="CO301" s="5"/>
      <c r="CP301" s="5"/>
      <c r="CQ301" s="5"/>
      <c r="CR301" s="5"/>
      <c r="CS301" s="5"/>
      <c r="CT301" s="5"/>
      <c r="CU301" s="5"/>
      <c r="CV301" s="341"/>
      <c r="CW301" s="128"/>
      <c r="CX301" s="5"/>
      <c r="CY301" s="5"/>
      <c r="CZ301" s="5"/>
      <c r="DA301" s="5"/>
      <c r="DB301" s="128"/>
      <c r="DC301" s="128"/>
      <c r="DD301" s="5"/>
      <c r="DE301" s="5"/>
      <c r="DF301" s="5"/>
      <c r="DG301" s="5"/>
      <c r="DH301" s="5"/>
      <c r="DI301" s="128"/>
      <c r="DJ301" s="128"/>
      <c r="DK301" s="170" t="s">
        <v>366</v>
      </c>
      <c r="DL301" s="168">
        <v>65</v>
      </c>
      <c r="DM301" s="168">
        <v>71.3</v>
      </c>
      <c r="DN301" s="52">
        <f t="shared" si="108"/>
        <v>12.599999999999994</v>
      </c>
      <c r="DO301" s="51">
        <v>100</v>
      </c>
      <c r="DP301" s="52">
        <f t="shared" si="107"/>
        <v>12.599999999999996</v>
      </c>
      <c r="DQ301" s="139">
        <f>DP301*AUXILIAR!$B$67</f>
        <v>25199999.999999993</v>
      </c>
      <c r="DR301" s="5"/>
      <c r="DS301" s="341"/>
      <c r="DT301" s="128"/>
      <c r="DU301" s="5"/>
      <c r="DV301" s="5"/>
      <c r="DW301" s="5"/>
      <c r="DX301" s="5"/>
      <c r="DY301" s="5"/>
      <c r="DZ301" s="5"/>
      <c r="EA301" s="5"/>
      <c r="EB301" s="5"/>
      <c r="EC301" s="5"/>
      <c r="ED301" s="5"/>
      <c r="EE301" s="5"/>
      <c r="EF301" s="5"/>
      <c r="EG301" s="5"/>
      <c r="EH301" s="5"/>
      <c r="EI301" s="5"/>
      <c r="EJ301" s="5"/>
      <c r="EK301" s="5"/>
      <c r="EL301" s="5"/>
      <c r="EM301" s="5"/>
      <c r="EN301" s="5"/>
      <c r="EO301" s="5"/>
      <c r="EP301" s="341"/>
      <c r="EQ301" s="333"/>
    </row>
    <row r="302" spans="1:147" ht="15">
      <c r="A302" s="8" t="s">
        <v>33</v>
      </c>
      <c r="B302" s="8" t="s">
        <v>15</v>
      </c>
      <c r="C302" s="8">
        <v>1</v>
      </c>
      <c r="D302" s="199">
        <v>116</v>
      </c>
      <c r="E302" s="118" t="s">
        <v>180</v>
      </c>
      <c r="F302" s="118" t="s">
        <v>108</v>
      </c>
      <c r="G302" s="195" t="s">
        <v>34</v>
      </c>
      <c r="H302" s="309" t="s">
        <v>188</v>
      </c>
      <c r="I302" s="406" t="s">
        <v>371</v>
      </c>
      <c r="J302" s="171">
        <v>143.4</v>
      </c>
      <c r="K302" s="171">
        <v>146.69999999999999</v>
      </c>
      <c r="L302" s="51">
        <f t="shared" si="98"/>
        <v>3.2999999999999829</v>
      </c>
      <c r="M302" s="52">
        <v>100</v>
      </c>
      <c r="N302" s="52">
        <f t="shared" si="99"/>
        <v>3.2999999999999829</v>
      </c>
      <c r="O302" s="139">
        <f>N302*AUXILIAR!$B$50</f>
        <v>9899999.9999999497</v>
      </c>
      <c r="P302" s="5"/>
      <c r="Q302" s="5"/>
      <c r="R302" s="5"/>
      <c r="S302" s="5"/>
      <c r="T302" s="5"/>
      <c r="U302" s="128"/>
      <c r="V302" s="128"/>
      <c r="W302" s="5"/>
      <c r="X302" s="5"/>
      <c r="Y302" s="5"/>
      <c r="Z302" s="5"/>
      <c r="AA302" s="5"/>
      <c r="AB302" s="128"/>
      <c r="AC302" s="128"/>
      <c r="AD302" s="5"/>
      <c r="AE302" s="341"/>
      <c r="AF302" s="128"/>
      <c r="AG302" s="5"/>
      <c r="AH302" s="5"/>
      <c r="AI302" s="5"/>
      <c r="AJ302" s="5"/>
      <c r="AK302" s="128"/>
      <c r="AL302" s="128"/>
      <c r="AM302" s="5"/>
      <c r="AN302" s="5"/>
      <c r="AO302" s="5"/>
      <c r="AP302" s="5"/>
      <c r="AQ302" s="5"/>
      <c r="AR302" s="128"/>
      <c r="AS302" s="128"/>
      <c r="AT302" s="5"/>
      <c r="AU302" s="5"/>
      <c r="AV302" s="5"/>
      <c r="AW302" s="5"/>
      <c r="AX302" s="5"/>
      <c r="AY302" s="128"/>
      <c r="AZ302" s="128"/>
      <c r="BA302" s="5"/>
      <c r="BB302" s="341"/>
      <c r="BC302" s="265" t="s">
        <v>346</v>
      </c>
      <c r="BD302" s="51">
        <v>137.44999999999999</v>
      </c>
      <c r="BE302" s="51">
        <v>137.44999999999999</v>
      </c>
      <c r="BF302" s="51">
        <v>1</v>
      </c>
      <c r="BG302" s="51">
        <v>100</v>
      </c>
      <c r="BH302" s="52">
        <f t="shared" si="102"/>
        <v>1</v>
      </c>
      <c r="BI302" s="139">
        <f>BH302*AUXILIAR!$B$61</f>
        <v>20000000</v>
      </c>
      <c r="BJ302" s="5"/>
      <c r="BK302" s="5"/>
      <c r="BL302" s="5"/>
      <c r="BM302" s="5"/>
      <c r="BN302" s="5"/>
      <c r="BO302" s="128"/>
      <c r="BP302" s="128"/>
      <c r="BQ302" s="51" t="s">
        <v>361</v>
      </c>
      <c r="BR302" s="51">
        <v>21.5</v>
      </c>
      <c r="BS302" s="51">
        <v>21.5</v>
      </c>
      <c r="BT302" s="51">
        <v>1</v>
      </c>
      <c r="BU302" s="51">
        <v>100</v>
      </c>
      <c r="BV302" s="52">
        <f t="shared" si="104"/>
        <v>1</v>
      </c>
      <c r="BW302" s="139">
        <f>BV302*AUXILIAR!$B$57</f>
        <v>20000000</v>
      </c>
      <c r="BX302" s="5"/>
      <c r="BY302" s="341"/>
      <c r="BZ302" s="128"/>
      <c r="CA302" s="5"/>
      <c r="CB302" s="5"/>
      <c r="CC302" s="5"/>
      <c r="CD302" s="5"/>
      <c r="CE302" s="5"/>
      <c r="CF302" s="5"/>
      <c r="CG302" s="5"/>
      <c r="CH302" s="5"/>
      <c r="CI302" s="5"/>
      <c r="CJ302" s="5"/>
      <c r="CK302" s="5"/>
      <c r="CL302" s="5"/>
      <c r="CM302" s="5"/>
      <c r="CN302" s="5"/>
      <c r="CO302" s="5"/>
      <c r="CP302" s="5"/>
      <c r="CQ302" s="5"/>
      <c r="CR302" s="5"/>
      <c r="CS302" s="5"/>
      <c r="CT302" s="5"/>
      <c r="CU302" s="5"/>
      <c r="CV302" s="341"/>
      <c r="CW302" s="128"/>
      <c r="CX302" s="5"/>
      <c r="CY302" s="5"/>
      <c r="CZ302" s="5"/>
      <c r="DA302" s="5"/>
      <c r="DB302" s="128"/>
      <c r="DC302" s="128"/>
      <c r="DD302" s="5"/>
      <c r="DE302" s="5"/>
      <c r="DF302" s="5"/>
      <c r="DG302" s="5"/>
      <c r="DH302" s="5"/>
      <c r="DI302" s="128"/>
      <c r="DJ302" s="128"/>
      <c r="DK302" s="170" t="s">
        <v>366</v>
      </c>
      <c r="DL302" s="168">
        <v>71.3</v>
      </c>
      <c r="DM302" s="168">
        <v>74.5</v>
      </c>
      <c r="DN302" s="52">
        <f t="shared" si="108"/>
        <v>6.4000000000000057</v>
      </c>
      <c r="DO302" s="51">
        <v>100</v>
      </c>
      <c r="DP302" s="52">
        <f t="shared" si="107"/>
        <v>6.4000000000000057</v>
      </c>
      <c r="DQ302" s="139">
        <f>DP302*AUXILIAR!$B$67</f>
        <v>12800000.000000011</v>
      </c>
      <c r="DR302" s="5"/>
      <c r="DS302" s="341"/>
      <c r="DT302" s="128"/>
      <c r="DU302" s="5"/>
      <c r="DV302" s="5"/>
      <c r="DW302" s="5"/>
      <c r="DX302" s="5"/>
      <c r="DY302" s="5"/>
      <c r="DZ302" s="5"/>
      <c r="EA302" s="5"/>
      <c r="EB302" s="5"/>
      <c r="EC302" s="5"/>
      <c r="ED302" s="5"/>
      <c r="EE302" s="5"/>
      <c r="EF302" s="5"/>
      <c r="EG302" s="5"/>
      <c r="EH302" s="5"/>
      <c r="EI302" s="5"/>
      <c r="EJ302" s="5"/>
      <c r="EK302" s="5"/>
      <c r="EL302" s="5"/>
      <c r="EM302" s="5"/>
      <c r="EN302" s="5"/>
      <c r="EO302" s="5"/>
      <c r="EP302" s="341"/>
      <c r="EQ302" s="333"/>
    </row>
    <row r="303" spans="1:147" ht="15">
      <c r="A303" s="8" t="s">
        <v>33</v>
      </c>
      <c r="B303" s="8" t="s">
        <v>15</v>
      </c>
      <c r="C303" s="8">
        <v>1</v>
      </c>
      <c r="D303" s="199">
        <v>116</v>
      </c>
      <c r="E303" s="118" t="s">
        <v>180</v>
      </c>
      <c r="F303" s="118" t="s">
        <v>108</v>
      </c>
      <c r="G303" s="195" t="s">
        <v>34</v>
      </c>
      <c r="H303" s="309" t="s">
        <v>188</v>
      </c>
      <c r="I303" s="406" t="s">
        <v>371</v>
      </c>
      <c r="J303" s="171">
        <v>146.69999999999999</v>
      </c>
      <c r="K303" s="171">
        <v>149.9</v>
      </c>
      <c r="L303" s="51">
        <f t="shared" si="98"/>
        <v>3.2000000000000171</v>
      </c>
      <c r="M303" s="52">
        <v>100</v>
      </c>
      <c r="N303" s="52">
        <f t="shared" si="99"/>
        <v>3.2000000000000171</v>
      </c>
      <c r="O303" s="139">
        <f>N303*AUXILIAR!$B$50</f>
        <v>9600000.0000000503</v>
      </c>
      <c r="P303" s="5"/>
      <c r="Q303" s="5"/>
      <c r="R303" s="5"/>
      <c r="S303" s="5"/>
      <c r="T303" s="5"/>
      <c r="U303" s="128"/>
      <c r="V303" s="128"/>
      <c r="W303" s="5"/>
      <c r="X303" s="5"/>
      <c r="Y303" s="5"/>
      <c r="Z303" s="5"/>
      <c r="AA303" s="5"/>
      <c r="AB303" s="128"/>
      <c r="AC303" s="128"/>
      <c r="AD303" s="5"/>
      <c r="AE303" s="341"/>
      <c r="AF303" s="128"/>
      <c r="AG303" s="5"/>
      <c r="AH303" s="5"/>
      <c r="AI303" s="5"/>
      <c r="AJ303" s="5"/>
      <c r="AK303" s="128"/>
      <c r="AL303" s="128"/>
      <c r="AM303" s="5"/>
      <c r="AN303" s="5"/>
      <c r="AO303" s="5"/>
      <c r="AP303" s="5"/>
      <c r="AQ303" s="5"/>
      <c r="AR303" s="128"/>
      <c r="AS303" s="128"/>
      <c r="AT303" s="5"/>
      <c r="AU303" s="5"/>
      <c r="AV303" s="5"/>
      <c r="AW303" s="5"/>
      <c r="AX303" s="5"/>
      <c r="AY303" s="128"/>
      <c r="AZ303" s="128"/>
      <c r="BA303" s="5"/>
      <c r="BB303" s="341"/>
      <c r="BC303" s="265" t="s">
        <v>346</v>
      </c>
      <c r="BD303" s="51">
        <v>139.30000000000001</v>
      </c>
      <c r="BE303" s="51">
        <v>139.30000000000001</v>
      </c>
      <c r="BF303" s="51">
        <v>1</v>
      </c>
      <c r="BG303" s="51">
        <v>100</v>
      </c>
      <c r="BH303" s="52">
        <f t="shared" si="102"/>
        <v>1</v>
      </c>
      <c r="BI303" s="139">
        <f>BH303*AUXILIAR!$B$61</f>
        <v>20000000</v>
      </c>
      <c r="BJ303" s="5"/>
      <c r="BK303" s="5"/>
      <c r="BL303" s="5"/>
      <c r="BM303" s="5"/>
      <c r="BN303" s="5"/>
      <c r="BO303" s="128"/>
      <c r="BP303" s="128"/>
      <c r="BQ303" s="51" t="s">
        <v>361</v>
      </c>
      <c r="BR303" s="51">
        <v>60.3</v>
      </c>
      <c r="BS303" s="51">
        <v>60.3</v>
      </c>
      <c r="BT303" s="51">
        <v>1</v>
      </c>
      <c r="BU303" s="51">
        <v>100</v>
      </c>
      <c r="BV303" s="52">
        <f t="shared" si="104"/>
        <v>1</v>
      </c>
      <c r="BW303" s="139">
        <f>BV303*AUXILIAR!$B$57</f>
        <v>20000000</v>
      </c>
      <c r="BX303" s="5"/>
      <c r="BY303" s="341"/>
      <c r="BZ303" s="128"/>
      <c r="CA303" s="5"/>
      <c r="CB303" s="5"/>
      <c r="CC303" s="5"/>
      <c r="CD303" s="5"/>
      <c r="CE303" s="5"/>
      <c r="CF303" s="5"/>
      <c r="CG303" s="5"/>
      <c r="CH303" s="5"/>
      <c r="CI303" s="5"/>
      <c r="CJ303" s="5"/>
      <c r="CK303" s="5"/>
      <c r="CL303" s="5"/>
      <c r="CM303" s="5"/>
      <c r="CN303" s="5"/>
      <c r="CO303" s="5"/>
      <c r="CP303" s="5"/>
      <c r="CQ303" s="5"/>
      <c r="CR303" s="5"/>
      <c r="CS303" s="5"/>
      <c r="CT303" s="5"/>
      <c r="CU303" s="5"/>
      <c r="CV303" s="341"/>
      <c r="CW303" s="128"/>
      <c r="CX303" s="5"/>
      <c r="CY303" s="5"/>
      <c r="CZ303" s="5"/>
      <c r="DA303" s="5"/>
      <c r="DB303" s="128"/>
      <c r="DC303" s="128"/>
      <c r="DD303" s="5"/>
      <c r="DE303" s="5"/>
      <c r="DF303" s="5"/>
      <c r="DG303" s="5"/>
      <c r="DH303" s="5"/>
      <c r="DI303" s="128"/>
      <c r="DJ303" s="128"/>
      <c r="DK303" s="170" t="s">
        <v>366</v>
      </c>
      <c r="DL303" s="168">
        <v>74.5</v>
      </c>
      <c r="DM303" s="168">
        <v>79.900000000000006</v>
      </c>
      <c r="DN303" s="52">
        <f t="shared" si="108"/>
        <v>10.800000000000011</v>
      </c>
      <c r="DO303" s="51">
        <v>100</v>
      </c>
      <c r="DP303" s="52">
        <f t="shared" si="107"/>
        <v>10.800000000000011</v>
      </c>
      <c r="DQ303" s="139">
        <f>DP303*AUXILIAR!$B$67</f>
        <v>21600000.000000022</v>
      </c>
      <c r="DR303" s="5"/>
      <c r="DS303" s="341"/>
      <c r="DT303" s="128"/>
      <c r="DU303" s="5"/>
      <c r="DV303" s="5"/>
      <c r="DW303" s="5"/>
      <c r="DX303" s="5"/>
      <c r="DY303" s="5"/>
      <c r="DZ303" s="5"/>
      <c r="EA303" s="5"/>
      <c r="EB303" s="5"/>
      <c r="EC303" s="5"/>
      <c r="ED303" s="5"/>
      <c r="EE303" s="5"/>
      <c r="EF303" s="5"/>
      <c r="EG303" s="5"/>
      <c r="EH303" s="5"/>
      <c r="EI303" s="5"/>
      <c r="EJ303" s="5"/>
      <c r="EK303" s="5"/>
      <c r="EL303" s="5"/>
      <c r="EM303" s="5"/>
      <c r="EN303" s="5"/>
      <c r="EO303" s="5"/>
      <c r="EP303" s="341"/>
      <c r="EQ303" s="333"/>
    </row>
    <row r="304" spans="1:147" ht="15">
      <c r="A304" s="8" t="s">
        <v>33</v>
      </c>
      <c r="B304" s="8" t="s">
        <v>15</v>
      </c>
      <c r="C304" s="8">
        <v>1</v>
      </c>
      <c r="D304" s="199">
        <v>116</v>
      </c>
      <c r="E304" s="118" t="s">
        <v>180</v>
      </c>
      <c r="F304" s="118" t="s">
        <v>108</v>
      </c>
      <c r="G304" s="195" t="s">
        <v>34</v>
      </c>
      <c r="H304" s="309" t="s">
        <v>188</v>
      </c>
      <c r="I304" s="406" t="s">
        <v>371</v>
      </c>
      <c r="J304" s="171">
        <v>149.9</v>
      </c>
      <c r="K304" s="171">
        <v>151.30000000000001</v>
      </c>
      <c r="L304" s="51">
        <f t="shared" si="98"/>
        <v>1.4000000000000057</v>
      </c>
      <c r="M304" s="52">
        <v>100</v>
      </c>
      <c r="N304" s="52">
        <f t="shared" si="99"/>
        <v>1.4000000000000057</v>
      </c>
      <c r="O304" s="139">
        <f>N304*AUXILIAR!$B$50</f>
        <v>4200000.0000000168</v>
      </c>
      <c r="P304" s="5"/>
      <c r="Q304" s="5"/>
      <c r="R304" s="5"/>
      <c r="S304" s="5"/>
      <c r="T304" s="5"/>
      <c r="U304" s="128"/>
      <c r="V304" s="128"/>
      <c r="W304" s="5"/>
      <c r="X304" s="5"/>
      <c r="Y304" s="5"/>
      <c r="Z304" s="5"/>
      <c r="AA304" s="5"/>
      <c r="AB304" s="128"/>
      <c r="AC304" s="128"/>
      <c r="AD304" s="5"/>
      <c r="AE304" s="341"/>
      <c r="AF304" s="128"/>
      <c r="AG304" s="5"/>
      <c r="AH304" s="5"/>
      <c r="AI304" s="5"/>
      <c r="AJ304" s="5"/>
      <c r="AK304" s="128"/>
      <c r="AL304" s="128"/>
      <c r="AM304" s="5"/>
      <c r="AN304" s="5"/>
      <c r="AO304" s="5"/>
      <c r="AP304" s="5"/>
      <c r="AQ304" s="5"/>
      <c r="AR304" s="128"/>
      <c r="AS304" s="128"/>
      <c r="AT304" s="5"/>
      <c r="AU304" s="5"/>
      <c r="AV304" s="5"/>
      <c r="AW304" s="5"/>
      <c r="AX304" s="5"/>
      <c r="AY304" s="128"/>
      <c r="AZ304" s="128"/>
      <c r="BA304" s="5"/>
      <c r="BB304" s="341"/>
      <c r="BC304" s="265" t="s">
        <v>346</v>
      </c>
      <c r="BD304" s="51">
        <v>139.74</v>
      </c>
      <c r="BE304" s="51">
        <v>139.74</v>
      </c>
      <c r="BF304" s="51">
        <v>2</v>
      </c>
      <c r="BG304" s="51">
        <v>100</v>
      </c>
      <c r="BH304" s="52">
        <f t="shared" si="102"/>
        <v>2</v>
      </c>
      <c r="BI304" s="139">
        <f>BH304*AUXILIAR!$B$61</f>
        <v>40000000</v>
      </c>
      <c r="BJ304" s="5"/>
      <c r="BK304" s="5"/>
      <c r="BL304" s="5"/>
      <c r="BM304" s="5"/>
      <c r="BN304" s="5"/>
      <c r="BO304" s="128"/>
      <c r="BP304" s="128"/>
      <c r="BQ304" s="51" t="s">
        <v>361</v>
      </c>
      <c r="BR304" s="51">
        <v>199.1</v>
      </c>
      <c r="BS304" s="51">
        <v>199.1</v>
      </c>
      <c r="BT304" s="51">
        <v>1</v>
      </c>
      <c r="BU304" s="51">
        <v>100</v>
      </c>
      <c r="BV304" s="52">
        <f t="shared" si="104"/>
        <v>1</v>
      </c>
      <c r="BW304" s="139">
        <f>BV304*AUXILIAR!$B$57</f>
        <v>20000000</v>
      </c>
      <c r="BX304" s="5"/>
      <c r="BY304" s="341"/>
      <c r="BZ304" s="128"/>
      <c r="CA304" s="5"/>
      <c r="CB304" s="5"/>
      <c r="CC304" s="5"/>
      <c r="CD304" s="5"/>
      <c r="CE304" s="5"/>
      <c r="CF304" s="5"/>
      <c r="CG304" s="5"/>
      <c r="CH304" s="5"/>
      <c r="CI304" s="5"/>
      <c r="CJ304" s="5"/>
      <c r="CK304" s="5"/>
      <c r="CL304" s="5"/>
      <c r="CM304" s="5"/>
      <c r="CN304" s="5"/>
      <c r="CO304" s="5"/>
      <c r="CP304" s="5"/>
      <c r="CQ304" s="5"/>
      <c r="CR304" s="5"/>
      <c r="CS304" s="5"/>
      <c r="CT304" s="5"/>
      <c r="CU304" s="5"/>
      <c r="CV304" s="341"/>
      <c r="CW304" s="128"/>
      <c r="CX304" s="5"/>
      <c r="CY304" s="5"/>
      <c r="CZ304" s="5"/>
      <c r="DA304" s="5"/>
      <c r="DB304" s="128"/>
      <c r="DC304" s="128"/>
      <c r="DD304" s="5"/>
      <c r="DE304" s="5"/>
      <c r="DF304" s="5"/>
      <c r="DG304" s="5"/>
      <c r="DH304" s="5"/>
      <c r="DI304" s="128"/>
      <c r="DJ304" s="128"/>
      <c r="DK304" s="170" t="s">
        <v>366</v>
      </c>
      <c r="DL304" s="168">
        <v>79.900000000000006</v>
      </c>
      <c r="DM304" s="168">
        <v>85</v>
      </c>
      <c r="DN304" s="52">
        <f t="shared" si="108"/>
        <v>10.199999999999989</v>
      </c>
      <c r="DO304" s="51">
        <v>100</v>
      </c>
      <c r="DP304" s="52">
        <f t="shared" si="107"/>
        <v>10.199999999999989</v>
      </c>
      <c r="DQ304" s="139">
        <f>DP304*AUXILIAR!$B$67</f>
        <v>20399999.999999978</v>
      </c>
      <c r="DR304" s="5"/>
      <c r="DS304" s="341"/>
      <c r="DT304" s="128"/>
      <c r="DU304" s="5"/>
      <c r="DV304" s="5"/>
      <c r="DW304" s="5"/>
      <c r="DX304" s="5"/>
      <c r="DY304" s="5"/>
      <c r="DZ304" s="5"/>
      <c r="EA304" s="5"/>
      <c r="EB304" s="5"/>
      <c r="EC304" s="5"/>
      <c r="ED304" s="5"/>
      <c r="EE304" s="5"/>
      <c r="EF304" s="5"/>
      <c r="EG304" s="5"/>
      <c r="EH304" s="5"/>
      <c r="EI304" s="5"/>
      <c r="EJ304" s="5"/>
      <c r="EK304" s="5"/>
      <c r="EL304" s="5"/>
      <c r="EM304" s="5"/>
      <c r="EN304" s="5"/>
      <c r="EO304" s="5"/>
      <c r="EP304" s="341"/>
      <c r="EQ304" s="333"/>
    </row>
    <row r="305" spans="1:147" ht="15">
      <c r="A305" s="8" t="s">
        <v>33</v>
      </c>
      <c r="B305" s="8" t="s">
        <v>15</v>
      </c>
      <c r="C305" s="8">
        <v>1</v>
      </c>
      <c r="D305" s="199">
        <v>116</v>
      </c>
      <c r="E305" s="118" t="s">
        <v>180</v>
      </c>
      <c r="F305" s="118" t="s">
        <v>108</v>
      </c>
      <c r="G305" s="195" t="s">
        <v>34</v>
      </c>
      <c r="H305" s="309" t="s">
        <v>188</v>
      </c>
      <c r="I305" s="128"/>
      <c r="J305" s="5"/>
      <c r="K305" s="5"/>
      <c r="L305" s="5"/>
      <c r="M305" s="5"/>
      <c r="N305" s="128"/>
      <c r="O305" s="128"/>
      <c r="P305" s="5"/>
      <c r="Q305" s="5"/>
      <c r="R305" s="5"/>
      <c r="S305" s="5"/>
      <c r="T305" s="5"/>
      <c r="U305" s="128"/>
      <c r="V305" s="128"/>
      <c r="W305" s="5"/>
      <c r="X305" s="5"/>
      <c r="Y305" s="5"/>
      <c r="Z305" s="5"/>
      <c r="AA305" s="5"/>
      <c r="AB305" s="128"/>
      <c r="AC305" s="128"/>
      <c r="AD305" s="5"/>
      <c r="AE305" s="341"/>
      <c r="AF305" s="128"/>
      <c r="AG305" s="5"/>
      <c r="AH305" s="5"/>
      <c r="AI305" s="5"/>
      <c r="AJ305" s="5"/>
      <c r="AK305" s="128"/>
      <c r="AL305" s="128"/>
      <c r="AM305" s="5"/>
      <c r="AN305" s="5"/>
      <c r="AO305" s="5"/>
      <c r="AP305" s="5"/>
      <c r="AQ305" s="5"/>
      <c r="AR305" s="128"/>
      <c r="AS305" s="128"/>
      <c r="AT305" s="5"/>
      <c r="AU305" s="5"/>
      <c r="AV305" s="5"/>
      <c r="AW305" s="5"/>
      <c r="AX305" s="5"/>
      <c r="AY305" s="128"/>
      <c r="AZ305" s="128"/>
      <c r="BA305" s="5"/>
      <c r="BB305" s="341"/>
      <c r="BC305" s="265" t="s">
        <v>346</v>
      </c>
      <c r="BD305" s="51">
        <v>146.06</v>
      </c>
      <c r="BE305" s="51">
        <v>146.06</v>
      </c>
      <c r="BF305" s="51">
        <v>2</v>
      </c>
      <c r="BG305" s="51">
        <v>100</v>
      </c>
      <c r="BH305" s="52">
        <f>BF305*BG305/100</f>
        <v>2</v>
      </c>
      <c r="BI305" s="139">
        <f>BH305*AUXILIAR!$B$61</f>
        <v>40000000</v>
      </c>
      <c r="BJ305" s="5"/>
      <c r="BK305" s="5"/>
      <c r="BL305" s="5"/>
      <c r="BM305" s="5"/>
      <c r="BN305" s="5"/>
      <c r="BO305" s="128"/>
      <c r="BP305" s="128"/>
      <c r="BQ305" s="51" t="s">
        <v>373</v>
      </c>
      <c r="BR305" s="51">
        <v>39.1</v>
      </c>
      <c r="BS305" s="51">
        <v>39.1</v>
      </c>
      <c r="BT305" s="51">
        <v>1</v>
      </c>
      <c r="BU305" s="51">
        <v>100</v>
      </c>
      <c r="BV305" s="52">
        <f t="shared" si="104"/>
        <v>1</v>
      </c>
      <c r="BW305" s="139">
        <f>BV305*AUXILIAR!$B$59</f>
        <v>40000000</v>
      </c>
      <c r="BX305" s="5"/>
      <c r="BY305" s="341"/>
      <c r="BZ305" s="128"/>
      <c r="CA305" s="5"/>
      <c r="CB305" s="5"/>
      <c r="CC305" s="5"/>
      <c r="CD305" s="5"/>
      <c r="CE305" s="5"/>
      <c r="CF305" s="5"/>
      <c r="CG305" s="5"/>
      <c r="CH305" s="5"/>
      <c r="CI305" s="5"/>
      <c r="CJ305" s="5"/>
      <c r="CK305" s="5"/>
      <c r="CL305" s="5"/>
      <c r="CM305" s="5"/>
      <c r="CN305" s="5"/>
      <c r="CO305" s="5"/>
      <c r="CP305" s="5"/>
      <c r="CQ305" s="5"/>
      <c r="CR305" s="5"/>
      <c r="CS305" s="5"/>
      <c r="CT305" s="5"/>
      <c r="CU305" s="5"/>
      <c r="CV305" s="341"/>
      <c r="CW305" s="128"/>
      <c r="CX305" s="5"/>
      <c r="CY305" s="5"/>
      <c r="CZ305" s="5"/>
      <c r="DA305" s="5"/>
      <c r="DB305" s="128"/>
      <c r="DC305" s="128"/>
      <c r="DD305" s="5"/>
      <c r="DE305" s="5"/>
      <c r="DF305" s="5"/>
      <c r="DG305" s="5"/>
      <c r="DH305" s="5"/>
      <c r="DI305" s="128"/>
      <c r="DJ305" s="128"/>
      <c r="DK305" s="170" t="s">
        <v>366</v>
      </c>
      <c r="DL305" s="168">
        <v>85</v>
      </c>
      <c r="DM305" s="168">
        <v>99</v>
      </c>
      <c r="DN305" s="52">
        <f t="shared" si="108"/>
        <v>28</v>
      </c>
      <c r="DO305" s="51">
        <v>100</v>
      </c>
      <c r="DP305" s="52">
        <f t="shared" si="107"/>
        <v>28</v>
      </c>
      <c r="DQ305" s="139">
        <f>DP305*AUXILIAR!$B$67</f>
        <v>56000000</v>
      </c>
      <c r="DR305" s="5"/>
      <c r="DS305" s="341"/>
      <c r="DT305" s="128"/>
      <c r="DU305" s="5"/>
      <c r="DV305" s="5"/>
      <c r="DW305" s="5"/>
      <c r="DX305" s="5"/>
      <c r="DY305" s="5"/>
      <c r="DZ305" s="5"/>
      <c r="EA305" s="5"/>
      <c r="EB305" s="5"/>
      <c r="EC305" s="5"/>
      <c r="ED305" s="5"/>
      <c r="EE305" s="5"/>
      <c r="EF305" s="5"/>
      <c r="EG305" s="5"/>
      <c r="EH305" s="5"/>
      <c r="EI305" s="5"/>
      <c r="EJ305" s="5"/>
      <c r="EK305" s="5"/>
      <c r="EL305" s="5"/>
      <c r="EM305" s="5"/>
      <c r="EN305" s="5"/>
      <c r="EO305" s="5"/>
      <c r="EP305" s="341"/>
      <c r="EQ305" s="333"/>
    </row>
    <row r="306" spans="1:147" ht="15">
      <c r="A306" s="8" t="s">
        <v>33</v>
      </c>
      <c r="B306" s="8" t="s">
        <v>15</v>
      </c>
      <c r="C306" s="8">
        <v>1</v>
      </c>
      <c r="D306" s="199">
        <v>116</v>
      </c>
      <c r="E306" s="118" t="s">
        <v>180</v>
      </c>
      <c r="F306" s="118" t="s">
        <v>108</v>
      </c>
      <c r="G306" s="195" t="s">
        <v>34</v>
      </c>
      <c r="H306" s="309" t="s">
        <v>188</v>
      </c>
      <c r="I306" s="128"/>
      <c r="J306" s="5"/>
      <c r="K306" s="5"/>
      <c r="L306" s="5"/>
      <c r="M306" s="5"/>
      <c r="N306" s="128"/>
      <c r="O306" s="128"/>
      <c r="P306" s="5"/>
      <c r="Q306" s="5"/>
      <c r="R306" s="5"/>
      <c r="S306" s="5"/>
      <c r="T306" s="5"/>
      <c r="U306" s="128"/>
      <c r="V306" s="128"/>
      <c r="W306" s="5"/>
      <c r="X306" s="5"/>
      <c r="Y306" s="5"/>
      <c r="Z306" s="5"/>
      <c r="AA306" s="5"/>
      <c r="AB306" s="128"/>
      <c r="AC306" s="128"/>
      <c r="AD306" s="5"/>
      <c r="AE306" s="341"/>
      <c r="AF306" s="128"/>
      <c r="AG306" s="5"/>
      <c r="AH306" s="5"/>
      <c r="AI306" s="5"/>
      <c r="AJ306" s="5"/>
      <c r="AK306" s="128"/>
      <c r="AL306" s="128"/>
      <c r="AM306" s="5"/>
      <c r="AN306" s="5"/>
      <c r="AO306" s="5"/>
      <c r="AP306" s="5"/>
      <c r="AQ306" s="5"/>
      <c r="AR306" s="128"/>
      <c r="AS306" s="128"/>
      <c r="AT306" s="5"/>
      <c r="AU306" s="5"/>
      <c r="AV306" s="5"/>
      <c r="AW306" s="5"/>
      <c r="AX306" s="5"/>
      <c r="AY306" s="128"/>
      <c r="AZ306" s="128"/>
      <c r="BA306" s="5"/>
      <c r="BB306" s="341"/>
      <c r="BC306" s="265" t="s">
        <v>346</v>
      </c>
      <c r="BD306" s="51">
        <v>146.08000000000001</v>
      </c>
      <c r="BE306" s="51">
        <v>146.08000000000001</v>
      </c>
      <c r="BF306" s="51">
        <v>1</v>
      </c>
      <c r="BG306" s="51">
        <v>100</v>
      </c>
      <c r="BH306" s="52">
        <f t="shared" ref="BH306:BH309" si="109">BF306*BG306/100</f>
        <v>1</v>
      </c>
      <c r="BI306" s="139">
        <f>BH306*AUXILIAR!$B$61</f>
        <v>20000000</v>
      </c>
      <c r="BJ306" s="5"/>
      <c r="BK306" s="5"/>
      <c r="BL306" s="5"/>
      <c r="BM306" s="5"/>
      <c r="BN306" s="5"/>
      <c r="BO306" s="128"/>
      <c r="BP306" s="128"/>
      <c r="BQ306" s="51" t="s">
        <v>373</v>
      </c>
      <c r="BR306" s="51">
        <v>51.1</v>
      </c>
      <c r="BS306" s="51">
        <v>51.1</v>
      </c>
      <c r="BT306" s="51">
        <v>1</v>
      </c>
      <c r="BU306" s="51">
        <v>100</v>
      </c>
      <c r="BV306" s="52">
        <f t="shared" si="104"/>
        <v>1</v>
      </c>
      <c r="BW306" s="139">
        <f>BV306*AUXILIAR!$B$59</f>
        <v>40000000</v>
      </c>
      <c r="BX306" s="5"/>
      <c r="BY306" s="341"/>
      <c r="BZ306" s="128"/>
      <c r="CA306" s="5"/>
      <c r="CB306" s="5"/>
      <c r="CC306" s="5"/>
      <c r="CD306" s="5"/>
      <c r="CE306" s="5"/>
      <c r="CF306" s="5"/>
      <c r="CG306" s="5"/>
      <c r="CH306" s="5"/>
      <c r="CI306" s="5"/>
      <c r="CJ306" s="5"/>
      <c r="CK306" s="5"/>
      <c r="CL306" s="5"/>
      <c r="CM306" s="5"/>
      <c r="CN306" s="5"/>
      <c r="CO306" s="5"/>
      <c r="CP306" s="5"/>
      <c r="CQ306" s="5"/>
      <c r="CR306" s="5"/>
      <c r="CS306" s="5"/>
      <c r="CT306" s="5"/>
      <c r="CU306" s="5"/>
      <c r="CV306" s="341"/>
      <c r="CW306" s="128"/>
      <c r="CX306" s="5"/>
      <c r="CY306" s="5"/>
      <c r="CZ306" s="5"/>
      <c r="DA306" s="5"/>
      <c r="DB306" s="128"/>
      <c r="DC306" s="128"/>
      <c r="DD306" s="5"/>
      <c r="DE306" s="5"/>
      <c r="DF306" s="5"/>
      <c r="DG306" s="5"/>
      <c r="DH306" s="5"/>
      <c r="DI306" s="128"/>
      <c r="DJ306" s="128"/>
      <c r="DK306" s="170" t="s">
        <v>366</v>
      </c>
      <c r="DL306" s="168">
        <v>199.6</v>
      </c>
      <c r="DM306" s="168">
        <v>204.7</v>
      </c>
      <c r="DN306" s="52">
        <f t="shared" si="108"/>
        <v>10.199999999999989</v>
      </c>
      <c r="DO306" s="51">
        <v>100</v>
      </c>
      <c r="DP306" s="52">
        <f t="shared" si="107"/>
        <v>10.199999999999989</v>
      </c>
      <c r="DQ306" s="139">
        <f>DP306*AUXILIAR!$B$67</f>
        <v>20399999.999999978</v>
      </c>
      <c r="DR306" s="5"/>
      <c r="DS306" s="341"/>
      <c r="DT306" s="128"/>
      <c r="DU306" s="5"/>
      <c r="DV306" s="5"/>
      <c r="DW306" s="5"/>
      <c r="DX306" s="5"/>
      <c r="DY306" s="5"/>
      <c r="DZ306" s="5"/>
      <c r="EA306" s="5"/>
      <c r="EB306" s="5"/>
      <c r="EC306" s="5"/>
      <c r="ED306" s="5"/>
      <c r="EE306" s="5"/>
      <c r="EF306" s="5"/>
      <c r="EG306" s="5"/>
      <c r="EH306" s="5"/>
      <c r="EI306" s="5"/>
      <c r="EJ306" s="5"/>
      <c r="EK306" s="5"/>
      <c r="EL306" s="5"/>
      <c r="EM306" s="5"/>
      <c r="EN306" s="5"/>
      <c r="EO306" s="5"/>
      <c r="EP306" s="341"/>
      <c r="EQ306" s="333"/>
    </row>
    <row r="307" spans="1:147" ht="15">
      <c r="A307" s="8" t="s">
        <v>33</v>
      </c>
      <c r="B307" s="8" t="s">
        <v>15</v>
      </c>
      <c r="C307" s="8">
        <v>1</v>
      </c>
      <c r="D307" s="199">
        <v>116</v>
      </c>
      <c r="E307" s="118" t="s">
        <v>180</v>
      </c>
      <c r="F307" s="118" t="s">
        <v>108</v>
      </c>
      <c r="G307" s="195" t="s">
        <v>34</v>
      </c>
      <c r="H307" s="309" t="s">
        <v>188</v>
      </c>
      <c r="I307" s="128"/>
      <c r="J307" s="5"/>
      <c r="K307" s="5"/>
      <c r="L307" s="5"/>
      <c r="M307" s="5"/>
      <c r="N307" s="128"/>
      <c r="O307" s="128"/>
      <c r="P307" s="5"/>
      <c r="Q307" s="5"/>
      <c r="R307" s="5"/>
      <c r="S307" s="5"/>
      <c r="T307" s="5"/>
      <c r="U307" s="128"/>
      <c r="V307" s="128"/>
      <c r="W307" s="5"/>
      <c r="X307" s="5"/>
      <c r="Y307" s="5"/>
      <c r="Z307" s="5"/>
      <c r="AA307" s="5"/>
      <c r="AB307" s="128"/>
      <c r="AC307" s="128"/>
      <c r="AD307" s="5"/>
      <c r="AE307" s="341"/>
      <c r="AF307" s="128"/>
      <c r="AG307" s="5"/>
      <c r="AH307" s="5"/>
      <c r="AI307" s="5"/>
      <c r="AJ307" s="5"/>
      <c r="AK307" s="128"/>
      <c r="AL307" s="128"/>
      <c r="AM307" s="5"/>
      <c r="AN307" s="5"/>
      <c r="AO307" s="5"/>
      <c r="AP307" s="5"/>
      <c r="AQ307" s="5"/>
      <c r="AR307" s="128"/>
      <c r="AS307" s="128"/>
      <c r="AT307" s="5"/>
      <c r="AU307" s="5"/>
      <c r="AV307" s="5"/>
      <c r="AW307" s="5"/>
      <c r="AX307" s="5"/>
      <c r="AY307" s="128"/>
      <c r="AZ307" s="128"/>
      <c r="BA307" s="5"/>
      <c r="BB307" s="341"/>
      <c r="BC307" s="265" t="s">
        <v>346</v>
      </c>
      <c r="BD307" s="51">
        <v>146.09</v>
      </c>
      <c r="BE307" s="51">
        <v>146.09</v>
      </c>
      <c r="BF307" s="51">
        <v>1</v>
      </c>
      <c r="BG307" s="51">
        <v>100</v>
      </c>
      <c r="BH307" s="52">
        <f t="shared" si="109"/>
        <v>1</v>
      </c>
      <c r="BI307" s="139">
        <f>BH307*AUXILIAR!$B$61</f>
        <v>20000000</v>
      </c>
      <c r="BJ307" s="5"/>
      <c r="BK307" s="5"/>
      <c r="BL307" s="5"/>
      <c r="BM307" s="5"/>
      <c r="BN307" s="5"/>
      <c r="BO307" s="128"/>
      <c r="BP307" s="128"/>
      <c r="BQ307" s="51" t="s">
        <v>373</v>
      </c>
      <c r="BR307" s="51">
        <v>74.400000000000006</v>
      </c>
      <c r="BS307" s="51">
        <v>74.400000000000006</v>
      </c>
      <c r="BT307" s="51">
        <v>1</v>
      </c>
      <c r="BU307" s="51">
        <v>100</v>
      </c>
      <c r="BV307" s="52">
        <f t="shared" si="104"/>
        <v>1</v>
      </c>
      <c r="BW307" s="139">
        <f>BV307*AUXILIAR!$B$59</f>
        <v>40000000</v>
      </c>
      <c r="BX307" s="5"/>
      <c r="BY307" s="341"/>
      <c r="BZ307" s="128"/>
      <c r="CA307" s="5"/>
      <c r="CB307" s="5"/>
      <c r="CC307" s="5"/>
      <c r="CD307" s="5"/>
      <c r="CE307" s="5"/>
      <c r="CF307" s="5"/>
      <c r="CG307" s="5"/>
      <c r="CH307" s="5"/>
      <c r="CI307" s="5"/>
      <c r="CJ307" s="5"/>
      <c r="CK307" s="5"/>
      <c r="CL307" s="5"/>
      <c r="CM307" s="5"/>
      <c r="CN307" s="5"/>
      <c r="CO307" s="5"/>
      <c r="CP307" s="5"/>
      <c r="CQ307" s="5"/>
      <c r="CR307" s="5"/>
      <c r="CS307" s="5"/>
      <c r="CT307" s="5"/>
      <c r="CU307" s="5"/>
      <c r="CV307" s="341"/>
      <c r="CW307" s="128"/>
      <c r="CX307" s="5"/>
      <c r="CY307" s="5"/>
      <c r="CZ307" s="5"/>
      <c r="DA307" s="5"/>
      <c r="DB307" s="128"/>
      <c r="DC307" s="128"/>
      <c r="DD307" s="5"/>
      <c r="DE307" s="5"/>
      <c r="DF307" s="5"/>
      <c r="DG307" s="5"/>
      <c r="DH307" s="5"/>
      <c r="DI307" s="128"/>
      <c r="DJ307" s="128"/>
      <c r="DK307" s="170" t="s">
        <v>366</v>
      </c>
      <c r="DL307" s="168">
        <v>178.8</v>
      </c>
      <c r="DM307" s="168">
        <v>186.1</v>
      </c>
      <c r="DN307" s="52">
        <f t="shared" si="108"/>
        <v>14.599999999999966</v>
      </c>
      <c r="DO307" s="51">
        <v>100</v>
      </c>
      <c r="DP307" s="52">
        <f t="shared" si="107"/>
        <v>14.599999999999966</v>
      </c>
      <c r="DQ307" s="139">
        <f>DP307*AUXILIAR!$B$67</f>
        <v>29199999.999999933</v>
      </c>
      <c r="DR307" s="5"/>
      <c r="DS307" s="341"/>
      <c r="DT307" s="128"/>
      <c r="DU307" s="5"/>
      <c r="DV307" s="5"/>
      <c r="DW307" s="5"/>
      <c r="DX307" s="5"/>
      <c r="DY307" s="5"/>
      <c r="DZ307" s="5"/>
      <c r="EA307" s="5"/>
      <c r="EB307" s="5"/>
      <c r="EC307" s="5"/>
      <c r="ED307" s="5"/>
      <c r="EE307" s="5"/>
      <c r="EF307" s="5"/>
      <c r="EG307" s="5"/>
      <c r="EH307" s="5"/>
      <c r="EI307" s="5"/>
      <c r="EJ307" s="5"/>
      <c r="EK307" s="5"/>
      <c r="EL307" s="5"/>
      <c r="EM307" s="5"/>
      <c r="EN307" s="5"/>
      <c r="EO307" s="5"/>
      <c r="EP307" s="341"/>
      <c r="EQ307" s="333"/>
    </row>
    <row r="308" spans="1:147" ht="15">
      <c r="A308" s="8" t="s">
        <v>33</v>
      </c>
      <c r="B308" s="8" t="s">
        <v>15</v>
      </c>
      <c r="C308" s="8">
        <v>1</v>
      </c>
      <c r="D308" s="199">
        <v>116</v>
      </c>
      <c r="E308" s="118" t="s">
        <v>180</v>
      </c>
      <c r="F308" s="118" t="s">
        <v>108</v>
      </c>
      <c r="G308" s="195" t="s">
        <v>34</v>
      </c>
      <c r="H308" s="309" t="s">
        <v>188</v>
      </c>
      <c r="I308" s="128"/>
      <c r="J308" s="5"/>
      <c r="K308" s="5"/>
      <c r="L308" s="5"/>
      <c r="M308" s="5"/>
      <c r="N308" s="128"/>
      <c r="O308" s="128"/>
      <c r="P308" s="5"/>
      <c r="Q308" s="5"/>
      <c r="R308" s="5"/>
      <c r="S308" s="5"/>
      <c r="T308" s="5"/>
      <c r="U308" s="128"/>
      <c r="V308" s="128"/>
      <c r="W308" s="5"/>
      <c r="X308" s="5"/>
      <c r="Y308" s="5"/>
      <c r="Z308" s="5"/>
      <c r="AA308" s="5"/>
      <c r="AB308" s="128"/>
      <c r="AC308" s="128"/>
      <c r="AD308" s="5"/>
      <c r="AE308" s="341"/>
      <c r="AF308" s="128"/>
      <c r="AG308" s="5"/>
      <c r="AH308" s="5"/>
      <c r="AI308" s="5"/>
      <c r="AJ308" s="5"/>
      <c r="AK308" s="128"/>
      <c r="AL308" s="128"/>
      <c r="AM308" s="5"/>
      <c r="AN308" s="5"/>
      <c r="AO308" s="5"/>
      <c r="AP308" s="5"/>
      <c r="AQ308" s="5"/>
      <c r="AR308" s="128"/>
      <c r="AS308" s="128"/>
      <c r="AT308" s="5"/>
      <c r="AU308" s="5"/>
      <c r="AV308" s="5"/>
      <c r="AW308" s="5"/>
      <c r="AX308" s="5"/>
      <c r="AY308" s="128"/>
      <c r="AZ308" s="128"/>
      <c r="BA308" s="5"/>
      <c r="BB308" s="341"/>
      <c r="BC308" s="265" t="s">
        <v>346</v>
      </c>
      <c r="BD308" s="51">
        <v>146.72</v>
      </c>
      <c r="BE308" s="51">
        <v>146.72</v>
      </c>
      <c r="BF308" s="51">
        <v>1</v>
      </c>
      <c r="BG308" s="51">
        <v>100</v>
      </c>
      <c r="BH308" s="52">
        <f t="shared" si="109"/>
        <v>1</v>
      </c>
      <c r="BI308" s="139">
        <f>BH308*AUXILIAR!$B$61</f>
        <v>20000000</v>
      </c>
      <c r="BJ308" s="5"/>
      <c r="BK308" s="5"/>
      <c r="BL308" s="5"/>
      <c r="BM308" s="5"/>
      <c r="BN308" s="5"/>
      <c r="BO308" s="128"/>
      <c r="BP308" s="128"/>
      <c r="BQ308" s="51" t="s">
        <v>373</v>
      </c>
      <c r="BR308" s="51">
        <v>98.9</v>
      </c>
      <c r="BS308" s="51">
        <v>98.9</v>
      </c>
      <c r="BT308" s="51">
        <v>1</v>
      </c>
      <c r="BU308" s="51">
        <v>100</v>
      </c>
      <c r="BV308" s="52">
        <f t="shared" si="104"/>
        <v>1</v>
      </c>
      <c r="BW308" s="139">
        <f>BV308*AUXILIAR!$B$59</f>
        <v>40000000</v>
      </c>
      <c r="BX308" s="5"/>
      <c r="BY308" s="341"/>
      <c r="BZ308" s="128"/>
      <c r="CA308" s="5"/>
      <c r="CB308" s="5"/>
      <c r="CC308" s="5"/>
      <c r="CD308" s="5"/>
      <c r="CE308" s="5"/>
      <c r="CF308" s="5"/>
      <c r="CG308" s="5"/>
      <c r="CH308" s="5"/>
      <c r="CI308" s="5"/>
      <c r="CJ308" s="5"/>
      <c r="CK308" s="5"/>
      <c r="CL308" s="5"/>
      <c r="CM308" s="5"/>
      <c r="CN308" s="5"/>
      <c r="CO308" s="5"/>
      <c r="CP308" s="5"/>
      <c r="CQ308" s="5"/>
      <c r="CR308" s="5"/>
      <c r="CS308" s="5"/>
      <c r="CT308" s="5"/>
      <c r="CU308" s="5"/>
      <c r="CV308" s="341"/>
      <c r="CW308" s="128"/>
      <c r="CX308" s="5"/>
      <c r="CY308" s="5"/>
      <c r="CZ308" s="5"/>
      <c r="DA308" s="5"/>
      <c r="DB308" s="128"/>
      <c r="DC308" s="128"/>
      <c r="DD308" s="5"/>
      <c r="DE308" s="5"/>
      <c r="DF308" s="5"/>
      <c r="DG308" s="5"/>
      <c r="DH308" s="5"/>
      <c r="DI308" s="128"/>
      <c r="DJ308" s="128"/>
      <c r="DK308" s="170" t="s">
        <v>366</v>
      </c>
      <c r="DL308" s="168">
        <v>186.1</v>
      </c>
      <c r="DM308" s="168">
        <v>199.6</v>
      </c>
      <c r="DN308" s="52">
        <f t="shared" si="108"/>
        <v>27</v>
      </c>
      <c r="DO308" s="51">
        <v>100</v>
      </c>
      <c r="DP308" s="52">
        <f t="shared" si="107"/>
        <v>27</v>
      </c>
      <c r="DQ308" s="139">
        <f>DP308*AUXILIAR!$B$67</f>
        <v>54000000</v>
      </c>
      <c r="DR308" s="5"/>
      <c r="DS308" s="341"/>
      <c r="DT308" s="128"/>
      <c r="DU308" s="5"/>
      <c r="DV308" s="5"/>
      <c r="DW308" s="5"/>
      <c r="DX308" s="5"/>
      <c r="DY308" s="5"/>
      <c r="DZ308" s="5"/>
      <c r="EA308" s="5"/>
      <c r="EB308" s="5"/>
      <c r="EC308" s="5"/>
      <c r="ED308" s="5"/>
      <c r="EE308" s="5"/>
      <c r="EF308" s="5"/>
      <c r="EG308" s="5"/>
      <c r="EH308" s="5"/>
      <c r="EI308" s="5"/>
      <c r="EJ308" s="5"/>
      <c r="EK308" s="5"/>
      <c r="EL308" s="5"/>
      <c r="EM308" s="5"/>
      <c r="EN308" s="5"/>
      <c r="EO308" s="5"/>
      <c r="EP308" s="341"/>
      <c r="EQ308" s="333"/>
    </row>
    <row r="309" spans="1:147" ht="15">
      <c r="A309" s="8" t="s">
        <v>33</v>
      </c>
      <c r="B309" s="8" t="s">
        <v>15</v>
      </c>
      <c r="C309" s="8">
        <v>1</v>
      </c>
      <c r="D309" s="199">
        <v>116</v>
      </c>
      <c r="E309" s="118" t="s">
        <v>180</v>
      </c>
      <c r="F309" s="118" t="s">
        <v>108</v>
      </c>
      <c r="G309" s="195" t="s">
        <v>34</v>
      </c>
      <c r="H309" s="309" t="s">
        <v>188</v>
      </c>
      <c r="I309" s="128"/>
      <c r="J309" s="5"/>
      <c r="K309" s="5"/>
      <c r="L309" s="5"/>
      <c r="M309" s="5"/>
      <c r="N309" s="128"/>
      <c r="O309" s="128"/>
      <c r="P309" s="5"/>
      <c r="Q309" s="5"/>
      <c r="R309" s="5"/>
      <c r="S309" s="5"/>
      <c r="T309" s="5"/>
      <c r="U309" s="128"/>
      <c r="V309" s="128"/>
      <c r="W309" s="5"/>
      <c r="X309" s="5"/>
      <c r="Y309" s="5"/>
      <c r="Z309" s="5"/>
      <c r="AA309" s="5"/>
      <c r="AB309" s="128"/>
      <c r="AC309" s="128"/>
      <c r="AD309" s="5"/>
      <c r="AE309" s="341"/>
      <c r="AF309" s="128"/>
      <c r="AG309" s="5"/>
      <c r="AH309" s="5"/>
      <c r="AI309" s="5"/>
      <c r="AJ309" s="5"/>
      <c r="AK309" s="128"/>
      <c r="AL309" s="128"/>
      <c r="AM309" s="5"/>
      <c r="AN309" s="5"/>
      <c r="AO309" s="5"/>
      <c r="AP309" s="5"/>
      <c r="AQ309" s="5"/>
      <c r="AR309" s="128"/>
      <c r="AS309" s="128"/>
      <c r="AT309" s="5"/>
      <c r="AU309" s="5"/>
      <c r="AV309" s="5"/>
      <c r="AW309" s="5"/>
      <c r="AX309" s="5"/>
      <c r="AY309" s="128"/>
      <c r="AZ309" s="128"/>
      <c r="BA309" s="5"/>
      <c r="BB309" s="341"/>
      <c r="BC309" s="265" t="s">
        <v>346</v>
      </c>
      <c r="BD309" s="51">
        <v>146.76</v>
      </c>
      <c r="BE309" s="51">
        <v>146.76</v>
      </c>
      <c r="BF309" s="51">
        <v>1</v>
      </c>
      <c r="BG309" s="51">
        <v>100</v>
      </c>
      <c r="BH309" s="52">
        <f t="shared" si="109"/>
        <v>1</v>
      </c>
      <c r="BI309" s="139">
        <f>BH309*AUXILIAR!$B$61</f>
        <v>20000000</v>
      </c>
      <c r="BJ309" s="5"/>
      <c r="BK309" s="5"/>
      <c r="BL309" s="5"/>
      <c r="BM309" s="5"/>
      <c r="BN309" s="5"/>
      <c r="BO309" s="128"/>
      <c r="BP309" s="128"/>
      <c r="BQ309" s="51" t="s">
        <v>373</v>
      </c>
      <c r="BR309" s="51">
        <v>178.84</v>
      </c>
      <c r="BS309" s="51">
        <v>178.84</v>
      </c>
      <c r="BT309" s="51">
        <v>1</v>
      </c>
      <c r="BU309" s="51">
        <v>100</v>
      </c>
      <c r="BV309" s="52">
        <f t="shared" si="104"/>
        <v>1</v>
      </c>
      <c r="BW309" s="139">
        <f>BV309*AUXILIAR!$B$59</f>
        <v>40000000</v>
      </c>
      <c r="BX309" s="5"/>
      <c r="BY309" s="341"/>
      <c r="BZ309" s="128"/>
      <c r="CA309" s="5"/>
      <c r="CB309" s="5"/>
      <c r="CC309" s="5"/>
      <c r="CD309" s="5"/>
      <c r="CE309" s="5"/>
      <c r="CF309" s="5"/>
      <c r="CG309" s="5"/>
      <c r="CH309" s="5"/>
      <c r="CI309" s="5"/>
      <c r="CJ309" s="5"/>
      <c r="CK309" s="5"/>
      <c r="CL309" s="5"/>
      <c r="CM309" s="5"/>
      <c r="CN309" s="5"/>
      <c r="CO309" s="5"/>
      <c r="CP309" s="5"/>
      <c r="CQ309" s="5"/>
      <c r="CR309" s="5"/>
      <c r="CS309" s="5"/>
      <c r="CT309" s="5"/>
      <c r="CU309" s="5"/>
      <c r="CV309" s="341"/>
      <c r="CW309" s="128"/>
      <c r="CX309" s="5"/>
      <c r="CY309" s="5"/>
      <c r="CZ309" s="5"/>
      <c r="DA309" s="5"/>
      <c r="DB309" s="128"/>
      <c r="DC309" s="128"/>
      <c r="DD309" s="5"/>
      <c r="DE309" s="5"/>
      <c r="DF309" s="5"/>
      <c r="DG309" s="5"/>
      <c r="DH309" s="5"/>
      <c r="DI309" s="128"/>
      <c r="DJ309" s="128"/>
      <c r="DK309" s="172"/>
      <c r="DL309" s="173"/>
      <c r="DM309" s="173"/>
      <c r="DN309" s="56"/>
      <c r="DO309" s="57"/>
      <c r="DP309" s="116"/>
      <c r="DQ309" s="159"/>
      <c r="DR309" s="5"/>
      <c r="DS309" s="341"/>
      <c r="DT309" s="128"/>
      <c r="DU309" s="5"/>
      <c r="DV309" s="5"/>
      <c r="DW309" s="5"/>
      <c r="DX309" s="5"/>
      <c r="DY309" s="5"/>
      <c r="DZ309" s="5"/>
      <c r="EA309" s="5"/>
      <c r="EB309" s="5"/>
      <c r="EC309" s="5"/>
      <c r="ED309" s="5"/>
      <c r="EE309" s="5"/>
      <c r="EF309" s="5"/>
      <c r="EG309" s="5"/>
      <c r="EH309" s="5"/>
      <c r="EI309" s="5"/>
      <c r="EJ309" s="5"/>
      <c r="EK309" s="5"/>
      <c r="EL309" s="5"/>
      <c r="EM309" s="5"/>
      <c r="EN309" s="5"/>
      <c r="EO309" s="5"/>
      <c r="EP309" s="341"/>
      <c r="EQ309" s="333"/>
    </row>
    <row r="310" spans="1:147" ht="15">
      <c r="A310" s="8" t="s">
        <v>33</v>
      </c>
      <c r="B310" s="8" t="s">
        <v>15</v>
      </c>
      <c r="C310" s="8">
        <v>1</v>
      </c>
      <c r="D310" s="199">
        <v>116</v>
      </c>
      <c r="E310" s="118" t="s">
        <v>180</v>
      </c>
      <c r="F310" s="118" t="s">
        <v>108</v>
      </c>
      <c r="G310" s="195" t="s">
        <v>34</v>
      </c>
      <c r="H310" s="309" t="s">
        <v>188</v>
      </c>
      <c r="I310" s="128"/>
      <c r="J310" s="5"/>
      <c r="K310" s="5"/>
      <c r="L310" s="5"/>
      <c r="M310" s="5"/>
      <c r="N310" s="128"/>
      <c r="O310" s="128"/>
      <c r="P310" s="5"/>
      <c r="Q310" s="5"/>
      <c r="R310" s="5"/>
      <c r="S310" s="5"/>
      <c r="T310" s="5"/>
      <c r="U310" s="128"/>
      <c r="V310" s="128"/>
      <c r="W310" s="5"/>
      <c r="X310" s="5"/>
      <c r="Y310" s="5"/>
      <c r="Z310" s="5"/>
      <c r="AA310" s="5"/>
      <c r="AB310" s="128"/>
      <c r="AC310" s="128"/>
      <c r="AD310" s="5"/>
      <c r="AE310" s="341"/>
      <c r="AF310" s="128"/>
      <c r="AG310" s="5"/>
      <c r="AH310" s="5"/>
      <c r="AI310" s="5"/>
      <c r="AJ310" s="5"/>
      <c r="AK310" s="128"/>
      <c r="AL310" s="128"/>
      <c r="AM310" s="5"/>
      <c r="AN310" s="5"/>
      <c r="AO310" s="5"/>
      <c r="AP310" s="5"/>
      <c r="AQ310" s="5"/>
      <c r="AR310" s="128"/>
      <c r="AS310" s="128"/>
      <c r="AT310" s="5"/>
      <c r="AU310" s="5"/>
      <c r="AV310" s="5"/>
      <c r="AW310" s="5"/>
      <c r="AX310" s="5"/>
      <c r="AY310" s="128"/>
      <c r="AZ310" s="128"/>
      <c r="BA310" s="5"/>
      <c r="BB310" s="341"/>
      <c r="BC310" s="127"/>
      <c r="BD310" s="57"/>
      <c r="BE310" s="57"/>
      <c r="BF310" s="57"/>
      <c r="BG310" s="57"/>
      <c r="BH310" s="56"/>
      <c r="BI310" s="161"/>
      <c r="BJ310" s="5"/>
      <c r="BK310" s="5"/>
      <c r="BL310" s="5"/>
      <c r="BM310" s="5"/>
      <c r="BN310" s="5"/>
      <c r="BO310" s="128"/>
      <c r="BP310" s="128"/>
      <c r="BQ310" s="51" t="s">
        <v>346</v>
      </c>
      <c r="BR310" s="51">
        <v>14.851000000000001</v>
      </c>
      <c r="BS310" s="51">
        <v>14.851000000000001</v>
      </c>
      <c r="BT310" s="51">
        <v>1</v>
      </c>
      <c r="BU310" s="51">
        <v>100</v>
      </c>
      <c r="BV310" s="52">
        <f t="shared" si="104"/>
        <v>1</v>
      </c>
      <c r="BW310" s="139">
        <f>BV310*AUXILIAR!$B$61</f>
        <v>20000000</v>
      </c>
      <c r="BX310" s="5"/>
      <c r="BY310" s="341"/>
      <c r="BZ310" s="128"/>
      <c r="CA310" s="5"/>
      <c r="CB310" s="5"/>
      <c r="CC310" s="5"/>
      <c r="CD310" s="5"/>
      <c r="CE310" s="5"/>
      <c r="CF310" s="5"/>
      <c r="CG310" s="5"/>
      <c r="CH310" s="5"/>
      <c r="CI310" s="5"/>
      <c r="CJ310" s="5"/>
      <c r="CK310" s="5"/>
      <c r="CL310" s="5"/>
      <c r="CM310" s="5"/>
      <c r="CN310" s="5"/>
      <c r="CO310" s="5"/>
      <c r="CP310" s="5"/>
      <c r="CQ310" s="5"/>
      <c r="CR310" s="5"/>
      <c r="CS310" s="5"/>
      <c r="CT310" s="5"/>
      <c r="CU310" s="5"/>
      <c r="CV310" s="341"/>
      <c r="CW310" s="128"/>
      <c r="CX310" s="5"/>
      <c r="CY310" s="5"/>
      <c r="CZ310" s="5"/>
      <c r="DA310" s="5"/>
      <c r="DB310" s="128"/>
      <c r="DC310" s="128"/>
      <c r="DD310" s="5"/>
      <c r="DE310" s="5"/>
      <c r="DF310" s="5"/>
      <c r="DG310" s="5"/>
      <c r="DH310" s="5"/>
      <c r="DI310" s="128"/>
      <c r="DJ310" s="128"/>
      <c r="DK310" s="172"/>
      <c r="DL310" s="173"/>
      <c r="DM310" s="173"/>
      <c r="DN310" s="56"/>
      <c r="DO310" s="57"/>
      <c r="DP310" s="116"/>
      <c r="DQ310" s="159"/>
      <c r="DR310" s="5"/>
      <c r="DS310" s="341"/>
      <c r="DT310" s="128"/>
      <c r="DU310" s="5"/>
      <c r="DV310" s="5"/>
      <c r="DW310" s="5"/>
      <c r="DX310" s="5"/>
      <c r="DY310" s="5"/>
      <c r="DZ310" s="5"/>
      <c r="EA310" s="5"/>
      <c r="EB310" s="5"/>
      <c r="EC310" s="5"/>
      <c r="ED310" s="5"/>
      <c r="EE310" s="5"/>
      <c r="EF310" s="5"/>
      <c r="EG310" s="5"/>
      <c r="EH310" s="5"/>
      <c r="EI310" s="5"/>
      <c r="EJ310" s="5"/>
      <c r="EK310" s="5"/>
      <c r="EL310" s="5"/>
      <c r="EM310" s="5"/>
      <c r="EN310" s="5"/>
      <c r="EO310" s="5"/>
      <c r="EP310" s="341"/>
      <c r="EQ310" s="333"/>
    </row>
    <row r="311" spans="1:147" ht="15">
      <c r="A311" s="8" t="s">
        <v>33</v>
      </c>
      <c r="B311" s="8" t="s">
        <v>15</v>
      </c>
      <c r="C311" s="8">
        <v>1</v>
      </c>
      <c r="D311" s="199">
        <v>116</v>
      </c>
      <c r="E311" s="118" t="s">
        <v>180</v>
      </c>
      <c r="F311" s="118" t="s">
        <v>108</v>
      </c>
      <c r="G311" s="195" t="s">
        <v>34</v>
      </c>
      <c r="H311" s="309" t="s">
        <v>188</v>
      </c>
      <c r="I311" s="128"/>
      <c r="J311" s="5"/>
      <c r="K311" s="5"/>
      <c r="L311" s="5"/>
      <c r="M311" s="5"/>
      <c r="N311" s="128"/>
      <c r="O311" s="128"/>
      <c r="P311" s="5"/>
      <c r="Q311" s="5"/>
      <c r="R311" s="5"/>
      <c r="S311" s="5"/>
      <c r="T311" s="5"/>
      <c r="U311" s="128"/>
      <c r="V311" s="128"/>
      <c r="W311" s="5"/>
      <c r="X311" s="5"/>
      <c r="Y311" s="5"/>
      <c r="Z311" s="5"/>
      <c r="AA311" s="5"/>
      <c r="AB311" s="128"/>
      <c r="AC311" s="128"/>
      <c r="AD311" s="5"/>
      <c r="AE311" s="341"/>
      <c r="AF311" s="128"/>
      <c r="AG311" s="5"/>
      <c r="AH311" s="5"/>
      <c r="AI311" s="5"/>
      <c r="AJ311" s="5"/>
      <c r="AK311" s="128"/>
      <c r="AL311" s="128"/>
      <c r="AM311" s="5"/>
      <c r="AN311" s="5"/>
      <c r="AO311" s="5"/>
      <c r="AP311" s="5"/>
      <c r="AQ311" s="5"/>
      <c r="AR311" s="128"/>
      <c r="AS311" s="128"/>
      <c r="AT311" s="5"/>
      <c r="AU311" s="5"/>
      <c r="AV311" s="5"/>
      <c r="AW311" s="5"/>
      <c r="AX311" s="5"/>
      <c r="AY311" s="128"/>
      <c r="AZ311" s="128"/>
      <c r="BA311" s="5"/>
      <c r="BB311" s="341"/>
      <c r="BC311" s="127"/>
      <c r="BD311" s="57"/>
      <c r="BE311" s="57"/>
      <c r="BF311" s="57"/>
      <c r="BG311" s="57"/>
      <c r="BH311" s="56"/>
      <c r="BI311" s="161"/>
      <c r="BJ311" s="5"/>
      <c r="BK311" s="5"/>
      <c r="BL311" s="5"/>
      <c r="BM311" s="5"/>
      <c r="BN311" s="5"/>
      <c r="BO311" s="128"/>
      <c r="BP311" s="128"/>
      <c r="BQ311" s="51" t="s">
        <v>346</v>
      </c>
      <c r="BR311" s="51">
        <v>21.47</v>
      </c>
      <c r="BS311" s="51">
        <v>21.47</v>
      </c>
      <c r="BT311" s="51">
        <v>1</v>
      </c>
      <c r="BU311" s="51">
        <v>100</v>
      </c>
      <c r="BV311" s="52">
        <f t="shared" si="104"/>
        <v>1</v>
      </c>
      <c r="BW311" s="139">
        <f>BV311*AUXILIAR!$B$61</f>
        <v>20000000</v>
      </c>
      <c r="BX311" s="5"/>
      <c r="BY311" s="341"/>
      <c r="BZ311" s="128"/>
      <c r="CA311" s="5"/>
      <c r="CB311" s="5"/>
      <c r="CC311" s="5"/>
      <c r="CD311" s="5"/>
      <c r="CE311" s="5"/>
      <c r="CF311" s="5"/>
      <c r="CG311" s="5"/>
      <c r="CH311" s="5"/>
      <c r="CI311" s="5"/>
      <c r="CJ311" s="5"/>
      <c r="CK311" s="5"/>
      <c r="CL311" s="5"/>
      <c r="CM311" s="5"/>
      <c r="CN311" s="5"/>
      <c r="CO311" s="5"/>
      <c r="CP311" s="5"/>
      <c r="CQ311" s="5"/>
      <c r="CR311" s="5"/>
      <c r="CS311" s="5"/>
      <c r="CT311" s="5"/>
      <c r="CU311" s="5"/>
      <c r="CV311" s="341"/>
      <c r="CW311" s="128"/>
      <c r="CX311" s="5"/>
      <c r="CY311" s="5"/>
      <c r="CZ311" s="5"/>
      <c r="DA311" s="5"/>
      <c r="DB311" s="128"/>
      <c r="DC311" s="128"/>
      <c r="DD311" s="5"/>
      <c r="DE311" s="5"/>
      <c r="DF311" s="5"/>
      <c r="DG311" s="5"/>
      <c r="DH311" s="5"/>
      <c r="DI311" s="128"/>
      <c r="DJ311" s="128"/>
      <c r="DK311" s="172"/>
      <c r="DL311" s="173"/>
      <c r="DM311" s="173"/>
      <c r="DN311" s="56"/>
      <c r="DO311" s="57"/>
      <c r="DP311" s="116"/>
      <c r="DQ311" s="159"/>
      <c r="DR311" s="5"/>
      <c r="DS311" s="341"/>
      <c r="DT311" s="128"/>
      <c r="DU311" s="5"/>
      <c r="DV311" s="5"/>
      <c r="DW311" s="5"/>
      <c r="DX311" s="5"/>
      <c r="DY311" s="5"/>
      <c r="DZ311" s="5"/>
      <c r="EA311" s="5"/>
      <c r="EB311" s="5"/>
      <c r="EC311" s="5"/>
      <c r="ED311" s="5"/>
      <c r="EE311" s="5"/>
      <c r="EF311" s="5"/>
      <c r="EG311" s="5"/>
      <c r="EH311" s="5"/>
      <c r="EI311" s="5"/>
      <c r="EJ311" s="5"/>
      <c r="EK311" s="5"/>
      <c r="EL311" s="5"/>
      <c r="EM311" s="5"/>
      <c r="EN311" s="5"/>
      <c r="EO311" s="5"/>
      <c r="EP311" s="341"/>
      <c r="EQ311" s="333"/>
    </row>
    <row r="312" spans="1:147" ht="15">
      <c r="A312" s="8" t="s">
        <v>33</v>
      </c>
      <c r="B312" s="8" t="s">
        <v>15</v>
      </c>
      <c r="C312" s="8">
        <v>1</v>
      </c>
      <c r="D312" s="199">
        <v>116</v>
      </c>
      <c r="E312" s="118" t="s">
        <v>180</v>
      </c>
      <c r="F312" s="118" t="s">
        <v>108</v>
      </c>
      <c r="G312" s="195" t="s">
        <v>34</v>
      </c>
      <c r="H312" s="309" t="s">
        <v>188</v>
      </c>
      <c r="I312" s="128"/>
      <c r="J312" s="5"/>
      <c r="K312" s="5"/>
      <c r="L312" s="5"/>
      <c r="M312" s="5"/>
      <c r="N312" s="128"/>
      <c r="O312" s="128"/>
      <c r="P312" s="5"/>
      <c r="Q312" s="5"/>
      <c r="R312" s="5"/>
      <c r="S312" s="5"/>
      <c r="T312" s="5"/>
      <c r="U312" s="128"/>
      <c r="V312" s="128"/>
      <c r="W312" s="5"/>
      <c r="X312" s="5"/>
      <c r="Y312" s="5"/>
      <c r="Z312" s="5"/>
      <c r="AA312" s="5"/>
      <c r="AB312" s="128"/>
      <c r="AC312" s="128"/>
      <c r="AD312" s="5"/>
      <c r="AE312" s="341"/>
      <c r="AF312" s="128"/>
      <c r="AG312" s="5"/>
      <c r="AH312" s="5"/>
      <c r="AI312" s="5"/>
      <c r="AJ312" s="5"/>
      <c r="AK312" s="128"/>
      <c r="AL312" s="128"/>
      <c r="AM312" s="5"/>
      <c r="AN312" s="5"/>
      <c r="AO312" s="5"/>
      <c r="AP312" s="5"/>
      <c r="AQ312" s="5"/>
      <c r="AR312" s="128"/>
      <c r="AS312" s="128"/>
      <c r="AT312" s="5"/>
      <c r="AU312" s="5"/>
      <c r="AV312" s="5"/>
      <c r="AW312" s="5"/>
      <c r="AX312" s="5"/>
      <c r="AY312" s="128"/>
      <c r="AZ312" s="128"/>
      <c r="BA312" s="5"/>
      <c r="BB312" s="341"/>
      <c r="BC312" s="128"/>
      <c r="BD312" s="5"/>
      <c r="BE312" s="5"/>
      <c r="BF312" s="5"/>
      <c r="BG312" s="5"/>
      <c r="BH312" s="128"/>
      <c r="BI312" s="128"/>
      <c r="BJ312" s="5"/>
      <c r="BK312" s="5"/>
      <c r="BL312" s="5"/>
      <c r="BM312" s="5"/>
      <c r="BN312" s="5"/>
      <c r="BO312" s="128"/>
      <c r="BP312" s="128"/>
      <c r="BQ312" s="51" t="s">
        <v>346</v>
      </c>
      <c r="BR312" s="51">
        <v>26.411000000000001</v>
      </c>
      <c r="BS312" s="51">
        <v>26.411000000000001</v>
      </c>
      <c r="BT312" s="51">
        <v>1</v>
      </c>
      <c r="BU312" s="51">
        <v>100</v>
      </c>
      <c r="BV312" s="52">
        <f t="shared" si="104"/>
        <v>1</v>
      </c>
      <c r="BW312" s="139">
        <f>BV312*AUXILIAR!$B$61</f>
        <v>20000000</v>
      </c>
      <c r="BX312" s="5"/>
      <c r="BY312" s="341"/>
      <c r="BZ312" s="128"/>
      <c r="CA312" s="5"/>
      <c r="CB312" s="5"/>
      <c r="CC312" s="5"/>
      <c r="CD312" s="5"/>
      <c r="CE312" s="5"/>
      <c r="CF312" s="5"/>
      <c r="CG312" s="5"/>
      <c r="CH312" s="5"/>
      <c r="CI312" s="5"/>
      <c r="CJ312" s="5"/>
      <c r="CK312" s="5"/>
      <c r="CL312" s="5"/>
      <c r="CM312" s="5"/>
      <c r="CN312" s="5"/>
      <c r="CO312" s="5"/>
      <c r="CP312" s="5"/>
      <c r="CQ312" s="5"/>
      <c r="CR312" s="5"/>
      <c r="CS312" s="5"/>
      <c r="CT312" s="5"/>
      <c r="CU312" s="5"/>
      <c r="CV312" s="341"/>
      <c r="CW312" s="128"/>
      <c r="CX312" s="5"/>
      <c r="CY312" s="5"/>
      <c r="CZ312" s="5"/>
      <c r="DA312" s="5"/>
      <c r="DB312" s="128"/>
      <c r="DC312" s="128"/>
      <c r="DD312" s="5"/>
      <c r="DE312" s="5"/>
      <c r="DF312" s="5"/>
      <c r="DG312" s="5"/>
      <c r="DH312" s="5"/>
      <c r="DI312" s="128"/>
      <c r="DJ312" s="128"/>
      <c r="DK312" s="172"/>
      <c r="DL312" s="173"/>
      <c r="DM312" s="173"/>
      <c r="DN312" s="56"/>
      <c r="DO312" s="57"/>
      <c r="DP312" s="116"/>
      <c r="DQ312" s="159"/>
      <c r="DR312" s="5"/>
      <c r="DS312" s="341"/>
      <c r="DT312" s="128"/>
      <c r="DU312" s="5"/>
      <c r="DV312" s="5"/>
      <c r="DW312" s="5"/>
      <c r="DX312" s="5"/>
      <c r="DY312" s="5"/>
      <c r="DZ312" s="5"/>
      <c r="EA312" s="5"/>
      <c r="EB312" s="5"/>
      <c r="EC312" s="5"/>
      <c r="ED312" s="5"/>
      <c r="EE312" s="5"/>
      <c r="EF312" s="5"/>
      <c r="EG312" s="5"/>
      <c r="EH312" s="5"/>
      <c r="EI312" s="5"/>
      <c r="EJ312" s="5"/>
      <c r="EK312" s="5"/>
      <c r="EL312" s="5"/>
      <c r="EM312" s="5"/>
      <c r="EN312" s="5"/>
      <c r="EO312" s="5"/>
      <c r="EP312" s="341"/>
      <c r="EQ312" s="333"/>
    </row>
    <row r="313" spans="1:147" ht="15">
      <c r="A313" s="8" t="s">
        <v>33</v>
      </c>
      <c r="B313" s="8" t="s">
        <v>15</v>
      </c>
      <c r="C313" s="8">
        <v>1</v>
      </c>
      <c r="D313" s="199">
        <v>116</v>
      </c>
      <c r="E313" s="118" t="s">
        <v>180</v>
      </c>
      <c r="F313" s="118" t="s">
        <v>108</v>
      </c>
      <c r="G313" s="195" t="s">
        <v>34</v>
      </c>
      <c r="H313" s="309" t="s">
        <v>188</v>
      </c>
      <c r="I313" s="128"/>
      <c r="J313" s="5"/>
      <c r="K313" s="5"/>
      <c r="L313" s="5"/>
      <c r="M313" s="5"/>
      <c r="N313" s="128"/>
      <c r="O313" s="128"/>
      <c r="P313" s="5"/>
      <c r="Q313" s="5"/>
      <c r="R313" s="5"/>
      <c r="S313" s="5"/>
      <c r="T313" s="5"/>
      <c r="U313" s="128"/>
      <c r="V313" s="128"/>
      <c r="W313" s="5"/>
      <c r="X313" s="5"/>
      <c r="Y313" s="5"/>
      <c r="Z313" s="5"/>
      <c r="AA313" s="5"/>
      <c r="AB313" s="128"/>
      <c r="AC313" s="128"/>
      <c r="AD313" s="5"/>
      <c r="AE313" s="341"/>
      <c r="AF313" s="128"/>
      <c r="AG313" s="5"/>
      <c r="AH313" s="5"/>
      <c r="AI313" s="5"/>
      <c r="AJ313" s="5"/>
      <c r="AK313" s="128"/>
      <c r="AL313" s="128"/>
      <c r="AM313" s="5"/>
      <c r="AN313" s="5"/>
      <c r="AO313" s="5"/>
      <c r="AP313" s="5"/>
      <c r="AQ313" s="5"/>
      <c r="AR313" s="128"/>
      <c r="AS313" s="128"/>
      <c r="AT313" s="5"/>
      <c r="AU313" s="5"/>
      <c r="AV313" s="5"/>
      <c r="AW313" s="5"/>
      <c r="AX313" s="5"/>
      <c r="AY313" s="128"/>
      <c r="AZ313" s="128"/>
      <c r="BA313" s="5"/>
      <c r="BB313" s="341"/>
      <c r="BC313" s="128"/>
      <c r="BD313" s="5"/>
      <c r="BE313" s="5"/>
      <c r="BF313" s="5"/>
      <c r="BG313" s="5"/>
      <c r="BH313" s="128"/>
      <c r="BI313" s="128"/>
      <c r="BJ313" s="5"/>
      <c r="BK313" s="5"/>
      <c r="BL313" s="5"/>
      <c r="BM313" s="5"/>
      <c r="BN313" s="5"/>
      <c r="BO313" s="128"/>
      <c r="BP313" s="128"/>
      <c r="BQ313" s="51" t="s">
        <v>346</v>
      </c>
      <c r="BR313" s="51">
        <v>39.090000000000003</v>
      </c>
      <c r="BS313" s="51">
        <v>39.090000000000003</v>
      </c>
      <c r="BT313" s="51">
        <v>1</v>
      </c>
      <c r="BU313" s="51">
        <v>100</v>
      </c>
      <c r="BV313" s="52">
        <f t="shared" si="104"/>
        <v>1</v>
      </c>
      <c r="BW313" s="139">
        <f>BV313*AUXILIAR!$B$61</f>
        <v>20000000</v>
      </c>
      <c r="BX313" s="5"/>
      <c r="BY313" s="341"/>
      <c r="BZ313" s="128"/>
      <c r="CA313" s="5"/>
      <c r="CB313" s="5"/>
      <c r="CC313" s="5"/>
      <c r="CD313" s="5"/>
      <c r="CE313" s="5"/>
      <c r="CF313" s="5"/>
      <c r="CG313" s="5"/>
      <c r="CH313" s="5"/>
      <c r="CI313" s="5"/>
      <c r="CJ313" s="5"/>
      <c r="CK313" s="5"/>
      <c r="CL313" s="5"/>
      <c r="CM313" s="5"/>
      <c r="CN313" s="5"/>
      <c r="CO313" s="5"/>
      <c r="CP313" s="5"/>
      <c r="CQ313" s="5"/>
      <c r="CR313" s="5"/>
      <c r="CS313" s="5"/>
      <c r="CT313" s="5"/>
      <c r="CU313" s="5"/>
      <c r="CV313" s="341"/>
      <c r="CW313" s="128"/>
      <c r="CX313" s="5"/>
      <c r="CY313" s="5"/>
      <c r="CZ313" s="5"/>
      <c r="DA313" s="5"/>
      <c r="DB313" s="128"/>
      <c r="DC313" s="128"/>
      <c r="DD313" s="5"/>
      <c r="DE313" s="5"/>
      <c r="DF313" s="5"/>
      <c r="DG313" s="5"/>
      <c r="DH313" s="5"/>
      <c r="DI313" s="128"/>
      <c r="DJ313" s="128"/>
      <c r="DK313" s="172"/>
      <c r="DL313" s="173"/>
      <c r="DM313" s="173"/>
      <c r="DN313" s="56"/>
      <c r="DO313" s="57"/>
      <c r="DP313" s="116"/>
      <c r="DQ313" s="159"/>
      <c r="DR313" s="5"/>
      <c r="DS313" s="341"/>
      <c r="DT313" s="128"/>
      <c r="DU313" s="5"/>
      <c r="DV313" s="5"/>
      <c r="DW313" s="5"/>
      <c r="DX313" s="5"/>
      <c r="DY313" s="5"/>
      <c r="DZ313" s="5"/>
      <c r="EA313" s="5"/>
      <c r="EB313" s="5"/>
      <c r="EC313" s="5"/>
      <c r="ED313" s="5"/>
      <c r="EE313" s="5"/>
      <c r="EF313" s="5"/>
      <c r="EG313" s="5"/>
      <c r="EH313" s="5"/>
      <c r="EI313" s="5"/>
      <c r="EJ313" s="5"/>
      <c r="EK313" s="5"/>
      <c r="EL313" s="5"/>
      <c r="EM313" s="5"/>
      <c r="EN313" s="5"/>
      <c r="EO313" s="5"/>
      <c r="EP313" s="341"/>
      <c r="EQ313" s="333"/>
    </row>
    <row r="314" spans="1:147" ht="15">
      <c r="A314" s="8" t="s">
        <v>33</v>
      </c>
      <c r="B314" s="8" t="s">
        <v>15</v>
      </c>
      <c r="C314" s="8">
        <v>1</v>
      </c>
      <c r="D314" s="199">
        <v>116</v>
      </c>
      <c r="E314" s="118" t="s">
        <v>180</v>
      </c>
      <c r="F314" s="118" t="s">
        <v>108</v>
      </c>
      <c r="G314" s="195" t="s">
        <v>34</v>
      </c>
      <c r="H314" s="309" t="s">
        <v>188</v>
      </c>
      <c r="I314" s="128"/>
      <c r="J314" s="5"/>
      <c r="K314" s="5"/>
      <c r="L314" s="5"/>
      <c r="M314" s="5"/>
      <c r="N314" s="128"/>
      <c r="O314" s="128"/>
      <c r="P314" s="5"/>
      <c r="Q314" s="5"/>
      <c r="R314" s="5"/>
      <c r="S314" s="5"/>
      <c r="T314" s="5"/>
      <c r="U314" s="128"/>
      <c r="V314" s="128"/>
      <c r="W314" s="5"/>
      <c r="X314" s="5"/>
      <c r="Y314" s="5"/>
      <c r="Z314" s="5"/>
      <c r="AA314" s="5"/>
      <c r="AB314" s="128"/>
      <c r="AC314" s="128"/>
      <c r="AD314" s="5"/>
      <c r="AE314" s="341"/>
      <c r="AF314" s="128"/>
      <c r="AG314" s="5"/>
      <c r="AH314" s="5"/>
      <c r="AI314" s="5"/>
      <c r="AJ314" s="5"/>
      <c r="AK314" s="128"/>
      <c r="AL314" s="128"/>
      <c r="AM314" s="5"/>
      <c r="AN314" s="5"/>
      <c r="AO314" s="5"/>
      <c r="AP314" s="5"/>
      <c r="AQ314" s="5"/>
      <c r="AR314" s="128"/>
      <c r="AS314" s="128"/>
      <c r="AT314" s="5"/>
      <c r="AU314" s="5"/>
      <c r="AV314" s="5"/>
      <c r="AW314" s="5"/>
      <c r="AX314" s="5"/>
      <c r="AY314" s="128"/>
      <c r="AZ314" s="128"/>
      <c r="BA314" s="5"/>
      <c r="BB314" s="341"/>
      <c r="BC314" s="128"/>
      <c r="BD314" s="5"/>
      <c r="BE314" s="5"/>
      <c r="BF314" s="5"/>
      <c r="BG314" s="5"/>
      <c r="BH314" s="128"/>
      <c r="BI314" s="128"/>
      <c r="BJ314" s="5"/>
      <c r="BK314" s="5"/>
      <c r="BL314" s="5"/>
      <c r="BM314" s="5"/>
      <c r="BN314" s="5"/>
      <c r="BO314" s="128"/>
      <c r="BP314" s="128"/>
      <c r="BQ314" s="51" t="s">
        <v>346</v>
      </c>
      <c r="BR314" s="51">
        <v>44.26</v>
      </c>
      <c r="BS314" s="51">
        <v>44.26</v>
      </c>
      <c r="BT314" s="51">
        <v>1</v>
      </c>
      <c r="BU314" s="51">
        <v>100</v>
      </c>
      <c r="BV314" s="52">
        <f t="shared" si="104"/>
        <v>1</v>
      </c>
      <c r="BW314" s="139">
        <f>BV314*AUXILIAR!$B$61</f>
        <v>20000000</v>
      </c>
      <c r="BX314" s="5"/>
      <c r="BY314" s="341"/>
      <c r="BZ314" s="128"/>
      <c r="CA314" s="5"/>
      <c r="CB314" s="5"/>
      <c r="CC314" s="5"/>
      <c r="CD314" s="5"/>
      <c r="CE314" s="5"/>
      <c r="CF314" s="5"/>
      <c r="CG314" s="5"/>
      <c r="CH314" s="5"/>
      <c r="CI314" s="5"/>
      <c r="CJ314" s="5"/>
      <c r="CK314" s="5"/>
      <c r="CL314" s="5"/>
      <c r="CM314" s="5"/>
      <c r="CN314" s="5"/>
      <c r="CO314" s="5"/>
      <c r="CP314" s="5"/>
      <c r="CQ314" s="5"/>
      <c r="CR314" s="5"/>
      <c r="CS314" s="5"/>
      <c r="CT314" s="5"/>
      <c r="CU314" s="5"/>
      <c r="CV314" s="341"/>
      <c r="CW314" s="128"/>
      <c r="CX314" s="5"/>
      <c r="CY314" s="5"/>
      <c r="CZ314" s="5"/>
      <c r="DA314" s="5"/>
      <c r="DB314" s="128"/>
      <c r="DC314" s="128"/>
      <c r="DD314" s="5"/>
      <c r="DE314" s="5"/>
      <c r="DF314" s="5"/>
      <c r="DG314" s="5"/>
      <c r="DH314" s="5"/>
      <c r="DI314" s="128"/>
      <c r="DJ314" s="128"/>
      <c r="DK314" s="172"/>
      <c r="DL314" s="173"/>
      <c r="DM314" s="173"/>
      <c r="DN314" s="56"/>
      <c r="DO314" s="57"/>
      <c r="DP314" s="116"/>
      <c r="DQ314" s="159"/>
      <c r="DR314" s="5"/>
      <c r="DS314" s="341"/>
      <c r="DT314" s="128"/>
      <c r="DU314" s="5"/>
      <c r="DV314" s="5"/>
      <c r="DW314" s="5"/>
      <c r="DX314" s="5"/>
      <c r="DY314" s="5"/>
      <c r="DZ314" s="5"/>
      <c r="EA314" s="5"/>
      <c r="EB314" s="5"/>
      <c r="EC314" s="5"/>
      <c r="ED314" s="5"/>
      <c r="EE314" s="5"/>
      <c r="EF314" s="5"/>
      <c r="EG314" s="5"/>
      <c r="EH314" s="5"/>
      <c r="EI314" s="5"/>
      <c r="EJ314" s="5"/>
      <c r="EK314" s="5"/>
      <c r="EL314" s="5"/>
      <c r="EM314" s="5"/>
      <c r="EN314" s="5"/>
      <c r="EO314" s="5"/>
      <c r="EP314" s="341"/>
      <c r="EQ314" s="333"/>
    </row>
    <row r="315" spans="1:147" ht="15">
      <c r="A315" s="8" t="s">
        <v>33</v>
      </c>
      <c r="B315" s="8" t="s">
        <v>15</v>
      </c>
      <c r="C315" s="8">
        <v>1</v>
      </c>
      <c r="D315" s="199">
        <v>116</v>
      </c>
      <c r="E315" s="118" t="s">
        <v>180</v>
      </c>
      <c r="F315" s="118" t="s">
        <v>108</v>
      </c>
      <c r="G315" s="195" t="s">
        <v>34</v>
      </c>
      <c r="H315" s="309" t="s">
        <v>188</v>
      </c>
      <c r="I315" s="128"/>
      <c r="J315" s="5"/>
      <c r="K315" s="5"/>
      <c r="L315" s="5"/>
      <c r="M315" s="5"/>
      <c r="N315" s="128"/>
      <c r="O315" s="128"/>
      <c r="P315" s="5"/>
      <c r="Q315" s="5"/>
      <c r="R315" s="5"/>
      <c r="S315" s="5"/>
      <c r="T315" s="5"/>
      <c r="U315" s="128"/>
      <c r="V315" s="128"/>
      <c r="W315" s="5"/>
      <c r="X315" s="5"/>
      <c r="Y315" s="5"/>
      <c r="Z315" s="5"/>
      <c r="AA315" s="5"/>
      <c r="AB315" s="128"/>
      <c r="AC315" s="128"/>
      <c r="AD315" s="5"/>
      <c r="AE315" s="341"/>
      <c r="AF315" s="128"/>
      <c r="AG315" s="5"/>
      <c r="AH315" s="5"/>
      <c r="AI315" s="5"/>
      <c r="AJ315" s="5"/>
      <c r="AK315" s="128"/>
      <c r="AL315" s="128"/>
      <c r="AM315" s="5"/>
      <c r="AN315" s="5"/>
      <c r="AO315" s="5"/>
      <c r="AP315" s="5"/>
      <c r="AQ315" s="5"/>
      <c r="AR315" s="128"/>
      <c r="AS315" s="128"/>
      <c r="AT315" s="5"/>
      <c r="AU315" s="5"/>
      <c r="AV315" s="5"/>
      <c r="AW315" s="5"/>
      <c r="AX315" s="5"/>
      <c r="AY315" s="128"/>
      <c r="AZ315" s="128"/>
      <c r="BA315" s="5"/>
      <c r="BB315" s="341"/>
      <c r="BC315" s="128"/>
      <c r="BD315" s="5"/>
      <c r="BE315" s="5"/>
      <c r="BF315" s="5"/>
      <c r="BG315" s="5"/>
      <c r="BH315" s="128"/>
      <c r="BI315" s="128"/>
      <c r="BJ315" s="5"/>
      <c r="BK315" s="5"/>
      <c r="BL315" s="5"/>
      <c r="BM315" s="5"/>
      <c r="BN315" s="5"/>
      <c r="BO315" s="128"/>
      <c r="BP315" s="128"/>
      <c r="BQ315" s="51" t="s">
        <v>346</v>
      </c>
      <c r="BR315" s="51">
        <v>48.35</v>
      </c>
      <c r="BS315" s="51">
        <v>48.35</v>
      </c>
      <c r="BT315" s="51">
        <v>1</v>
      </c>
      <c r="BU315" s="51">
        <v>100</v>
      </c>
      <c r="BV315" s="52">
        <f t="shared" si="104"/>
        <v>1</v>
      </c>
      <c r="BW315" s="139">
        <f>BV315*AUXILIAR!$B$61</f>
        <v>20000000</v>
      </c>
      <c r="BX315" s="5"/>
      <c r="BY315" s="341"/>
      <c r="BZ315" s="128"/>
      <c r="CA315" s="5"/>
      <c r="CB315" s="5"/>
      <c r="CC315" s="5"/>
      <c r="CD315" s="5"/>
      <c r="CE315" s="5"/>
      <c r="CF315" s="5"/>
      <c r="CG315" s="5"/>
      <c r="CH315" s="5"/>
      <c r="CI315" s="5"/>
      <c r="CJ315" s="5"/>
      <c r="CK315" s="5"/>
      <c r="CL315" s="5"/>
      <c r="CM315" s="5"/>
      <c r="CN315" s="5"/>
      <c r="CO315" s="5"/>
      <c r="CP315" s="5"/>
      <c r="CQ315" s="5"/>
      <c r="CR315" s="5"/>
      <c r="CS315" s="5"/>
      <c r="CT315" s="5"/>
      <c r="CU315" s="5"/>
      <c r="CV315" s="341"/>
      <c r="CW315" s="128"/>
      <c r="CX315" s="5"/>
      <c r="CY315" s="5"/>
      <c r="CZ315" s="5"/>
      <c r="DA315" s="5"/>
      <c r="DB315" s="128"/>
      <c r="DC315" s="128"/>
      <c r="DD315" s="5"/>
      <c r="DE315" s="5"/>
      <c r="DF315" s="5"/>
      <c r="DG315" s="5"/>
      <c r="DH315" s="5"/>
      <c r="DI315" s="128"/>
      <c r="DJ315" s="128"/>
      <c r="DK315" s="172"/>
      <c r="DL315" s="173"/>
      <c r="DM315" s="173"/>
      <c r="DN315" s="56"/>
      <c r="DO315" s="57"/>
      <c r="DP315" s="116"/>
      <c r="DQ315" s="159"/>
      <c r="DR315" s="5"/>
      <c r="DS315" s="341"/>
      <c r="DT315" s="128"/>
      <c r="DU315" s="5"/>
      <c r="DV315" s="5"/>
      <c r="DW315" s="5"/>
      <c r="DX315" s="5"/>
      <c r="DY315" s="5"/>
      <c r="DZ315" s="5"/>
      <c r="EA315" s="5"/>
      <c r="EB315" s="5"/>
      <c r="EC315" s="5"/>
      <c r="ED315" s="5"/>
      <c r="EE315" s="5"/>
      <c r="EF315" s="5"/>
      <c r="EG315" s="5"/>
      <c r="EH315" s="5"/>
      <c r="EI315" s="5"/>
      <c r="EJ315" s="5"/>
      <c r="EK315" s="5"/>
      <c r="EL315" s="5"/>
      <c r="EM315" s="5"/>
      <c r="EN315" s="5"/>
      <c r="EO315" s="5"/>
      <c r="EP315" s="341"/>
      <c r="EQ315" s="333"/>
    </row>
    <row r="316" spans="1:147" ht="15">
      <c r="A316" s="8" t="s">
        <v>33</v>
      </c>
      <c r="B316" s="8" t="s">
        <v>15</v>
      </c>
      <c r="C316" s="8">
        <v>1</v>
      </c>
      <c r="D316" s="199">
        <v>116</v>
      </c>
      <c r="E316" s="118" t="s">
        <v>180</v>
      </c>
      <c r="F316" s="118" t="s">
        <v>108</v>
      </c>
      <c r="G316" s="195" t="s">
        <v>34</v>
      </c>
      <c r="H316" s="309" t="s">
        <v>188</v>
      </c>
      <c r="I316" s="128"/>
      <c r="J316" s="5"/>
      <c r="K316" s="5"/>
      <c r="L316" s="5"/>
      <c r="M316" s="5"/>
      <c r="N316" s="128"/>
      <c r="O316" s="128"/>
      <c r="P316" s="5"/>
      <c r="Q316" s="5"/>
      <c r="R316" s="5"/>
      <c r="S316" s="5"/>
      <c r="T316" s="5"/>
      <c r="U316" s="128"/>
      <c r="V316" s="128"/>
      <c r="W316" s="5"/>
      <c r="X316" s="5"/>
      <c r="Y316" s="5"/>
      <c r="Z316" s="5"/>
      <c r="AA316" s="5"/>
      <c r="AB316" s="128"/>
      <c r="AC316" s="128"/>
      <c r="AD316" s="5"/>
      <c r="AE316" s="341"/>
      <c r="AF316" s="128"/>
      <c r="AG316" s="5"/>
      <c r="AH316" s="5"/>
      <c r="AI316" s="5"/>
      <c r="AJ316" s="5"/>
      <c r="AK316" s="128"/>
      <c r="AL316" s="128"/>
      <c r="AM316" s="5"/>
      <c r="AN316" s="5"/>
      <c r="AO316" s="5"/>
      <c r="AP316" s="5"/>
      <c r="AQ316" s="5"/>
      <c r="AR316" s="128"/>
      <c r="AS316" s="128"/>
      <c r="AT316" s="5"/>
      <c r="AU316" s="5"/>
      <c r="AV316" s="5"/>
      <c r="AW316" s="5"/>
      <c r="AX316" s="5"/>
      <c r="AY316" s="128"/>
      <c r="AZ316" s="128"/>
      <c r="BA316" s="5"/>
      <c r="BB316" s="341"/>
      <c r="BC316" s="128"/>
      <c r="BD316" s="5"/>
      <c r="BE316" s="5"/>
      <c r="BF316" s="5"/>
      <c r="BG316" s="5"/>
      <c r="BH316" s="128"/>
      <c r="BI316" s="128"/>
      <c r="BJ316" s="5"/>
      <c r="BK316" s="5"/>
      <c r="BL316" s="5"/>
      <c r="BM316" s="5"/>
      <c r="BN316" s="5"/>
      <c r="BO316" s="128"/>
      <c r="BP316" s="128"/>
      <c r="BQ316" s="51" t="s">
        <v>346</v>
      </c>
      <c r="BR316" s="51">
        <v>48.35</v>
      </c>
      <c r="BS316" s="51">
        <v>48.35</v>
      </c>
      <c r="BT316" s="51">
        <v>1</v>
      </c>
      <c r="BU316" s="51">
        <v>100</v>
      </c>
      <c r="BV316" s="52">
        <f t="shared" si="104"/>
        <v>1</v>
      </c>
      <c r="BW316" s="139">
        <f>BV316*AUXILIAR!$B$61</f>
        <v>20000000</v>
      </c>
      <c r="BX316" s="5"/>
      <c r="BY316" s="341"/>
      <c r="BZ316" s="128"/>
      <c r="CA316" s="5"/>
      <c r="CB316" s="5"/>
      <c r="CC316" s="5"/>
      <c r="CD316" s="5"/>
      <c r="CE316" s="5"/>
      <c r="CF316" s="5"/>
      <c r="CG316" s="5"/>
      <c r="CH316" s="5"/>
      <c r="CI316" s="5"/>
      <c r="CJ316" s="5"/>
      <c r="CK316" s="5"/>
      <c r="CL316" s="5"/>
      <c r="CM316" s="5"/>
      <c r="CN316" s="5"/>
      <c r="CO316" s="5"/>
      <c r="CP316" s="5"/>
      <c r="CQ316" s="5"/>
      <c r="CR316" s="5"/>
      <c r="CS316" s="5"/>
      <c r="CT316" s="5"/>
      <c r="CU316" s="5"/>
      <c r="CV316" s="341"/>
      <c r="CW316" s="128"/>
      <c r="CX316" s="5"/>
      <c r="CY316" s="5"/>
      <c r="CZ316" s="5"/>
      <c r="DA316" s="5"/>
      <c r="DB316" s="128"/>
      <c r="DC316" s="128"/>
      <c r="DD316" s="5"/>
      <c r="DE316" s="5"/>
      <c r="DF316" s="5"/>
      <c r="DG316" s="5"/>
      <c r="DH316" s="5"/>
      <c r="DI316" s="128"/>
      <c r="DJ316" s="128"/>
      <c r="DK316" s="172"/>
      <c r="DL316" s="173"/>
      <c r="DM316" s="173"/>
      <c r="DN316" s="56"/>
      <c r="DO316" s="57"/>
      <c r="DP316" s="116"/>
      <c r="DQ316" s="159"/>
      <c r="DR316" s="5"/>
      <c r="DS316" s="341"/>
      <c r="DT316" s="128"/>
      <c r="DU316" s="5"/>
      <c r="DV316" s="5"/>
      <c r="DW316" s="5"/>
      <c r="DX316" s="5"/>
      <c r="DY316" s="5"/>
      <c r="DZ316" s="5"/>
      <c r="EA316" s="5"/>
      <c r="EB316" s="5"/>
      <c r="EC316" s="5"/>
      <c r="ED316" s="5"/>
      <c r="EE316" s="5"/>
      <c r="EF316" s="5"/>
      <c r="EG316" s="5"/>
      <c r="EH316" s="5"/>
      <c r="EI316" s="5"/>
      <c r="EJ316" s="5"/>
      <c r="EK316" s="5"/>
      <c r="EL316" s="5"/>
      <c r="EM316" s="5"/>
      <c r="EN316" s="5"/>
      <c r="EO316" s="5"/>
      <c r="EP316" s="341"/>
      <c r="EQ316" s="333"/>
    </row>
    <row r="317" spans="1:147" ht="15">
      <c r="A317" s="8" t="s">
        <v>33</v>
      </c>
      <c r="B317" s="8" t="s">
        <v>15</v>
      </c>
      <c r="C317" s="8">
        <v>1</v>
      </c>
      <c r="D317" s="199">
        <v>116</v>
      </c>
      <c r="E317" s="118" t="s">
        <v>180</v>
      </c>
      <c r="F317" s="118" t="s">
        <v>108</v>
      </c>
      <c r="G317" s="195" t="s">
        <v>34</v>
      </c>
      <c r="H317" s="309" t="s">
        <v>188</v>
      </c>
      <c r="I317" s="128"/>
      <c r="J317" s="5"/>
      <c r="K317" s="5"/>
      <c r="L317" s="5"/>
      <c r="M317" s="5"/>
      <c r="N317" s="128"/>
      <c r="O317" s="128"/>
      <c r="P317" s="5"/>
      <c r="Q317" s="5"/>
      <c r="R317" s="5"/>
      <c r="S317" s="5"/>
      <c r="T317" s="5"/>
      <c r="U317" s="128"/>
      <c r="V317" s="128"/>
      <c r="W317" s="5"/>
      <c r="X317" s="5"/>
      <c r="Y317" s="5"/>
      <c r="Z317" s="5"/>
      <c r="AA317" s="5"/>
      <c r="AB317" s="128"/>
      <c r="AC317" s="128"/>
      <c r="AD317" s="5"/>
      <c r="AE317" s="341"/>
      <c r="AF317" s="128"/>
      <c r="AG317" s="5"/>
      <c r="AH317" s="5"/>
      <c r="AI317" s="5"/>
      <c r="AJ317" s="5"/>
      <c r="AK317" s="128"/>
      <c r="AL317" s="128"/>
      <c r="AM317" s="5"/>
      <c r="AN317" s="5"/>
      <c r="AO317" s="5"/>
      <c r="AP317" s="5"/>
      <c r="AQ317" s="5"/>
      <c r="AR317" s="128"/>
      <c r="AS317" s="128"/>
      <c r="AT317" s="5"/>
      <c r="AU317" s="5"/>
      <c r="AV317" s="5"/>
      <c r="AW317" s="5"/>
      <c r="AX317" s="5"/>
      <c r="AY317" s="128"/>
      <c r="AZ317" s="128"/>
      <c r="BA317" s="5"/>
      <c r="BB317" s="341"/>
      <c r="BC317" s="128"/>
      <c r="BD317" s="5"/>
      <c r="BE317" s="5"/>
      <c r="BF317" s="5"/>
      <c r="BG317" s="5"/>
      <c r="BH317" s="128"/>
      <c r="BI317" s="128"/>
      <c r="BJ317" s="5"/>
      <c r="BK317" s="5"/>
      <c r="BL317" s="5"/>
      <c r="BM317" s="5"/>
      <c r="BN317" s="5"/>
      <c r="BO317" s="128"/>
      <c r="BP317" s="128"/>
      <c r="BQ317" s="51" t="s">
        <v>346</v>
      </c>
      <c r="BR317" s="51">
        <v>51.13</v>
      </c>
      <c r="BS317" s="51">
        <v>51.13</v>
      </c>
      <c r="BT317" s="51">
        <v>1</v>
      </c>
      <c r="BU317" s="51">
        <v>100</v>
      </c>
      <c r="BV317" s="52">
        <f t="shared" si="104"/>
        <v>1</v>
      </c>
      <c r="BW317" s="139">
        <f>BV317*AUXILIAR!$B$61</f>
        <v>20000000</v>
      </c>
      <c r="BX317" s="5"/>
      <c r="BY317" s="341"/>
      <c r="BZ317" s="128"/>
      <c r="CA317" s="5"/>
      <c r="CB317" s="5"/>
      <c r="CC317" s="5"/>
      <c r="CD317" s="5"/>
      <c r="CE317" s="5"/>
      <c r="CF317" s="5"/>
      <c r="CG317" s="5"/>
      <c r="CH317" s="5"/>
      <c r="CI317" s="5"/>
      <c r="CJ317" s="5"/>
      <c r="CK317" s="5"/>
      <c r="CL317" s="5"/>
      <c r="CM317" s="5"/>
      <c r="CN317" s="5"/>
      <c r="CO317" s="5"/>
      <c r="CP317" s="5"/>
      <c r="CQ317" s="5"/>
      <c r="CR317" s="5"/>
      <c r="CS317" s="5"/>
      <c r="CT317" s="5"/>
      <c r="CU317" s="5"/>
      <c r="CV317" s="341"/>
      <c r="CW317" s="128"/>
      <c r="CX317" s="5"/>
      <c r="CY317" s="5"/>
      <c r="CZ317" s="5"/>
      <c r="DA317" s="5"/>
      <c r="DB317" s="128"/>
      <c r="DC317" s="128"/>
      <c r="DD317" s="5"/>
      <c r="DE317" s="5"/>
      <c r="DF317" s="5"/>
      <c r="DG317" s="5"/>
      <c r="DH317" s="5"/>
      <c r="DI317" s="128"/>
      <c r="DJ317" s="128"/>
      <c r="DK317" s="172"/>
      <c r="DL317" s="173"/>
      <c r="DM317" s="173"/>
      <c r="DN317" s="56"/>
      <c r="DO317" s="57"/>
      <c r="DP317" s="116"/>
      <c r="DQ317" s="159"/>
      <c r="DR317" s="5"/>
      <c r="DS317" s="341"/>
      <c r="DT317" s="128"/>
      <c r="DU317" s="5"/>
      <c r="DV317" s="5"/>
      <c r="DW317" s="5"/>
      <c r="DX317" s="5"/>
      <c r="DY317" s="5"/>
      <c r="DZ317" s="5"/>
      <c r="EA317" s="5"/>
      <c r="EB317" s="5"/>
      <c r="EC317" s="5"/>
      <c r="ED317" s="5"/>
      <c r="EE317" s="5"/>
      <c r="EF317" s="5"/>
      <c r="EG317" s="5"/>
      <c r="EH317" s="5"/>
      <c r="EI317" s="5"/>
      <c r="EJ317" s="5"/>
      <c r="EK317" s="5"/>
      <c r="EL317" s="5"/>
      <c r="EM317" s="5"/>
      <c r="EN317" s="5"/>
      <c r="EO317" s="5"/>
      <c r="EP317" s="341"/>
      <c r="EQ317" s="333"/>
    </row>
    <row r="318" spans="1:147" ht="15">
      <c r="A318" s="8" t="s">
        <v>33</v>
      </c>
      <c r="B318" s="8" t="s">
        <v>15</v>
      </c>
      <c r="C318" s="8">
        <v>1</v>
      </c>
      <c r="D318" s="199">
        <v>116</v>
      </c>
      <c r="E318" s="118" t="s">
        <v>180</v>
      </c>
      <c r="F318" s="118" t="s">
        <v>108</v>
      </c>
      <c r="G318" s="195" t="s">
        <v>34</v>
      </c>
      <c r="H318" s="309" t="s">
        <v>188</v>
      </c>
      <c r="I318" s="128"/>
      <c r="J318" s="5"/>
      <c r="K318" s="5"/>
      <c r="L318" s="5"/>
      <c r="M318" s="5"/>
      <c r="N318" s="128"/>
      <c r="O318" s="128"/>
      <c r="P318" s="5"/>
      <c r="Q318" s="5"/>
      <c r="R318" s="5"/>
      <c r="S318" s="5"/>
      <c r="T318" s="5"/>
      <c r="U318" s="128"/>
      <c r="V318" s="128"/>
      <c r="W318" s="5"/>
      <c r="X318" s="5"/>
      <c r="Y318" s="5"/>
      <c r="Z318" s="5"/>
      <c r="AA318" s="5"/>
      <c r="AB318" s="128"/>
      <c r="AC318" s="128"/>
      <c r="AD318" s="5"/>
      <c r="AE318" s="341"/>
      <c r="AF318" s="128"/>
      <c r="AG318" s="5"/>
      <c r="AH318" s="5"/>
      <c r="AI318" s="5"/>
      <c r="AJ318" s="5"/>
      <c r="AK318" s="128"/>
      <c r="AL318" s="128"/>
      <c r="AM318" s="5"/>
      <c r="AN318" s="5"/>
      <c r="AO318" s="5"/>
      <c r="AP318" s="5"/>
      <c r="AQ318" s="5"/>
      <c r="AR318" s="128"/>
      <c r="AS318" s="128"/>
      <c r="AT318" s="5"/>
      <c r="AU318" s="5"/>
      <c r="AV318" s="5"/>
      <c r="AW318" s="5"/>
      <c r="AX318" s="5"/>
      <c r="AY318" s="128"/>
      <c r="AZ318" s="128"/>
      <c r="BA318" s="5"/>
      <c r="BB318" s="341"/>
      <c r="BC318" s="128"/>
      <c r="BD318" s="5"/>
      <c r="BE318" s="5"/>
      <c r="BF318" s="5"/>
      <c r="BG318" s="5"/>
      <c r="BH318" s="128"/>
      <c r="BI318" s="128"/>
      <c r="BJ318" s="5"/>
      <c r="BK318" s="5"/>
      <c r="BL318" s="5"/>
      <c r="BM318" s="5"/>
      <c r="BN318" s="5"/>
      <c r="BO318" s="128"/>
      <c r="BP318" s="128"/>
      <c r="BQ318" s="51" t="s">
        <v>346</v>
      </c>
      <c r="BR318" s="51">
        <v>56.56</v>
      </c>
      <c r="BS318" s="51">
        <v>56.56</v>
      </c>
      <c r="BT318" s="51">
        <v>1</v>
      </c>
      <c r="BU318" s="51">
        <v>100</v>
      </c>
      <c r="BV318" s="52">
        <f t="shared" si="104"/>
        <v>1</v>
      </c>
      <c r="BW318" s="139">
        <f>BV318*AUXILIAR!$B$61</f>
        <v>20000000</v>
      </c>
      <c r="BX318" s="5"/>
      <c r="BY318" s="341"/>
      <c r="BZ318" s="128"/>
      <c r="CA318" s="5"/>
      <c r="CB318" s="5"/>
      <c r="CC318" s="5"/>
      <c r="CD318" s="5"/>
      <c r="CE318" s="5"/>
      <c r="CF318" s="5"/>
      <c r="CG318" s="5"/>
      <c r="CH318" s="5"/>
      <c r="CI318" s="5"/>
      <c r="CJ318" s="5"/>
      <c r="CK318" s="5"/>
      <c r="CL318" s="5"/>
      <c r="CM318" s="5"/>
      <c r="CN318" s="5"/>
      <c r="CO318" s="5"/>
      <c r="CP318" s="5"/>
      <c r="CQ318" s="5"/>
      <c r="CR318" s="5"/>
      <c r="CS318" s="5"/>
      <c r="CT318" s="5"/>
      <c r="CU318" s="5"/>
      <c r="CV318" s="341"/>
      <c r="CW318" s="128"/>
      <c r="CX318" s="5"/>
      <c r="CY318" s="5"/>
      <c r="CZ318" s="5"/>
      <c r="DA318" s="5"/>
      <c r="DB318" s="128"/>
      <c r="DC318" s="128"/>
      <c r="DD318" s="5"/>
      <c r="DE318" s="5"/>
      <c r="DF318" s="5"/>
      <c r="DG318" s="5"/>
      <c r="DH318" s="5"/>
      <c r="DI318" s="128"/>
      <c r="DJ318" s="128"/>
      <c r="DK318" s="172"/>
      <c r="DL318" s="173"/>
      <c r="DM318" s="173"/>
      <c r="DN318" s="56"/>
      <c r="DO318" s="57"/>
      <c r="DP318" s="116"/>
      <c r="DQ318" s="159"/>
      <c r="DR318" s="5"/>
      <c r="DS318" s="341"/>
      <c r="DT318" s="128"/>
      <c r="DU318" s="5"/>
      <c r="DV318" s="5"/>
      <c r="DW318" s="5"/>
      <c r="DX318" s="5"/>
      <c r="DY318" s="5"/>
      <c r="DZ318" s="5"/>
      <c r="EA318" s="5"/>
      <c r="EB318" s="5"/>
      <c r="EC318" s="5"/>
      <c r="ED318" s="5"/>
      <c r="EE318" s="5"/>
      <c r="EF318" s="5"/>
      <c r="EG318" s="5"/>
      <c r="EH318" s="5"/>
      <c r="EI318" s="5"/>
      <c r="EJ318" s="5"/>
      <c r="EK318" s="5"/>
      <c r="EL318" s="5"/>
      <c r="EM318" s="5"/>
      <c r="EN318" s="5"/>
      <c r="EO318" s="5"/>
      <c r="EP318" s="341"/>
      <c r="EQ318" s="333"/>
    </row>
    <row r="319" spans="1:147" ht="15">
      <c r="A319" s="8" t="s">
        <v>33</v>
      </c>
      <c r="B319" s="8" t="s">
        <v>15</v>
      </c>
      <c r="C319" s="8">
        <v>1</v>
      </c>
      <c r="D319" s="199">
        <v>116</v>
      </c>
      <c r="E319" s="118" t="s">
        <v>180</v>
      </c>
      <c r="F319" s="118" t="s">
        <v>108</v>
      </c>
      <c r="G319" s="195" t="s">
        <v>34</v>
      </c>
      <c r="H319" s="309" t="s">
        <v>188</v>
      </c>
      <c r="I319" s="128"/>
      <c r="J319" s="5"/>
      <c r="K319" s="5"/>
      <c r="L319" s="5"/>
      <c r="M319" s="5"/>
      <c r="N319" s="128"/>
      <c r="O319" s="128"/>
      <c r="P319" s="5"/>
      <c r="Q319" s="5"/>
      <c r="R319" s="5"/>
      <c r="S319" s="5"/>
      <c r="T319" s="5"/>
      <c r="U319" s="128"/>
      <c r="V319" s="128"/>
      <c r="W319" s="5"/>
      <c r="X319" s="5"/>
      <c r="Y319" s="5"/>
      <c r="Z319" s="5"/>
      <c r="AA319" s="5"/>
      <c r="AB319" s="128"/>
      <c r="AC319" s="128"/>
      <c r="AD319" s="5"/>
      <c r="AE319" s="341"/>
      <c r="AF319" s="128"/>
      <c r="AG319" s="5"/>
      <c r="AH319" s="5"/>
      <c r="AI319" s="5"/>
      <c r="AJ319" s="5"/>
      <c r="AK319" s="128"/>
      <c r="AL319" s="128"/>
      <c r="AM319" s="5"/>
      <c r="AN319" s="5"/>
      <c r="AO319" s="5"/>
      <c r="AP319" s="5"/>
      <c r="AQ319" s="5"/>
      <c r="AR319" s="128"/>
      <c r="AS319" s="128"/>
      <c r="AT319" s="5"/>
      <c r="AU319" s="5"/>
      <c r="AV319" s="5"/>
      <c r="AW319" s="5"/>
      <c r="AX319" s="5"/>
      <c r="AY319" s="128"/>
      <c r="AZ319" s="128"/>
      <c r="BA319" s="5"/>
      <c r="BB319" s="341"/>
      <c r="BC319" s="128"/>
      <c r="BD319" s="5"/>
      <c r="BE319" s="5"/>
      <c r="BF319" s="5"/>
      <c r="BG319" s="5"/>
      <c r="BH319" s="128"/>
      <c r="BI319" s="128"/>
      <c r="BJ319" s="5"/>
      <c r="BK319" s="5"/>
      <c r="BL319" s="5"/>
      <c r="BM319" s="5"/>
      <c r="BN319" s="5"/>
      <c r="BO319" s="128"/>
      <c r="BP319" s="128"/>
      <c r="BQ319" s="51" t="s">
        <v>346</v>
      </c>
      <c r="BR319" s="51">
        <v>57.1</v>
      </c>
      <c r="BS319" s="51">
        <v>57.1</v>
      </c>
      <c r="BT319" s="51">
        <v>1</v>
      </c>
      <c r="BU319" s="51">
        <v>100</v>
      </c>
      <c r="BV319" s="52">
        <f t="shared" si="104"/>
        <v>1</v>
      </c>
      <c r="BW319" s="139">
        <f>BV319*AUXILIAR!$B$61</f>
        <v>20000000</v>
      </c>
      <c r="BX319" s="5"/>
      <c r="BY319" s="341"/>
      <c r="BZ319" s="128"/>
      <c r="CA319" s="5"/>
      <c r="CB319" s="5"/>
      <c r="CC319" s="5"/>
      <c r="CD319" s="5"/>
      <c r="CE319" s="5"/>
      <c r="CF319" s="5"/>
      <c r="CG319" s="5"/>
      <c r="CH319" s="5"/>
      <c r="CI319" s="5"/>
      <c r="CJ319" s="5"/>
      <c r="CK319" s="5"/>
      <c r="CL319" s="5"/>
      <c r="CM319" s="5"/>
      <c r="CN319" s="5"/>
      <c r="CO319" s="5"/>
      <c r="CP319" s="5"/>
      <c r="CQ319" s="5"/>
      <c r="CR319" s="5"/>
      <c r="CS319" s="5"/>
      <c r="CT319" s="5"/>
      <c r="CU319" s="5"/>
      <c r="CV319" s="341"/>
      <c r="CW319" s="128"/>
      <c r="CX319" s="5"/>
      <c r="CY319" s="5"/>
      <c r="CZ319" s="5"/>
      <c r="DA319" s="5"/>
      <c r="DB319" s="128"/>
      <c r="DC319" s="128"/>
      <c r="DD319" s="5"/>
      <c r="DE319" s="5"/>
      <c r="DF319" s="5"/>
      <c r="DG319" s="5"/>
      <c r="DH319" s="5"/>
      <c r="DI319" s="128"/>
      <c r="DJ319" s="128"/>
      <c r="DK319" s="172"/>
      <c r="DL319" s="173"/>
      <c r="DM319" s="173"/>
      <c r="DN319" s="56"/>
      <c r="DO319" s="57"/>
      <c r="DP319" s="116"/>
      <c r="DQ319" s="159"/>
      <c r="DR319" s="5"/>
      <c r="DS319" s="341"/>
      <c r="DT319" s="128"/>
      <c r="DU319" s="5"/>
      <c r="DV319" s="5"/>
      <c r="DW319" s="5"/>
      <c r="DX319" s="5"/>
      <c r="DY319" s="5"/>
      <c r="DZ319" s="5"/>
      <c r="EA319" s="5"/>
      <c r="EB319" s="5"/>
      <c r="EC319" s="5"/>
      <c r="ED319" s="5"/>
      <c r="EE319" s="5"/>
      <c r="EF319" s="5"/>
      <c r="EG319" s="5"/>
      <c r="EH319" s="5"/>
      <c r="EI319" s="5"/>
      <c r="EJ319" s="5"/>
      <c r="EK319" s="5"/>
      <c r="EL319" s="5"/>
      <c r="EM319" s="5"/>
      <c r="EN319" s="5"/>
      <c r="EO319" s="5"/>
      <c r="EP319" s="341"/>
      <c r="EQ319" s="333"/>
    </row>
    <row r="320" spans="1:147" ht="15">
      <c r="A320" s="8" t="s">
        <v>33</v>
      </c>
      <c r="B320" s="8" t="s">
        <v>15</v>
      </c>
      <c r="C320" s="8">
        <v>1</v>
      </c>
      <c r="D320" s="199">
        <v>116</v>
      </c>
      <c r="E320" s="118" t="s">
        <v>180</v>
      </c>
      <c r="F320" s="118" t="s">
        <v>108</v>
      </c>
      <c r="G320" s="195" t="s">
        <v>34</v>
      </c>
      <c r="H320" s="309" t="s">
        <v>188</v>
      </c>
      <c r="I320" s="128"/>
      <c r="J320" s="5"/>
      <c r="K320" s="5"/>
      <c r="L320" s="5"/>
      <c r="M320" s="5"/>
      <c r="N320" s="128"/>
      <c r="O320" s="128"/>
      <c r="P320" s="5"/>
      <c r="Q320" s="5"/>
      <c r="R320" s="5"/>
      <c r="S320" s="5"/>
      <c r="T320" s="5"/>
      <c r="U320" s="128"/>
      <c r="V320" s="128"/>
      <c r="W320" s="5"/>
      <c r="X320" s="5"/>
      <c r="Y320" s="5"/>
      <c r="Z320" s="5"/>
      <c r="AA320" s="5"/>
      <c r="AB320" s="128"/>
      <c r="AC320" s="128"/>
      <c r="AD320" s="5"/>
      <c r="AE320" s="341"/>
      <c r="AF320" s="128"/>
      <c r="AG320" s="5"/>
      <c r="AH320" s="5"/>
      <c r="AI320" s="5"/>
      <c r="AJ320" s="5"/>
      <c r="AK320" s="128"/>
      <c r="AL320" s="128"/>
      <c r="AM320" s="5"/>
      <c r="AN320" s="5"/>
      <c r="AO320" s="5"/>
      <c r="AP320" s="5"/>
      <c r="AQ320" s="5"/>
      <c r="AR320" s="128"/>
      <c r="AS320" s="128"/>
      <c r="AT320" s="5"/>
      <c r="AU320" s="5"/>
      <c r="AV320" s="5"/>
      <c r="AW320" s="5"/>
      <c r="AX320" s="5"/>
      <c r="AY320" s="128"/>
      <c r="AZ320" s="128"/>
      <c r="BA320" s="5"/>
      <c r="BB320" s="341"/>
      <c r="BC320" s="128"/>
      <c r="BD320" s="5"/>
      <c r="BE320" s="5"/>
      <c r="BF320" s="5"/>
      <c r="BG320" s="5"/>
      <c r="BH320" s="128"/>
      <c r="BI320" s="128"/>
      <c r="BJ320" s="5"/>
      <c r="BK320" s="5"/>
      <c r="BL320" s="5"/>
      <c r="BM320" s="5"/>
      <c r="BN320" s="5"/>
      <c r="BO320" s="128"/>
      <c r="BP320" s="128"/>
      <c r="BQ320" s="51" t="s">
        <v>346</v>
      </c>
      <c r="BR320" s="51">
        <v>58.16</v>
      </c>
      <c r="BS320" s="51">
        <v>58.16</v>
      </c>
      <c r="BT320" s="51">
        <v>1</v>
      </c>
      <c r="BU320" s="51">
        <v>100</v>
      </c>
      <c r="BV320" s="52">
        <f t="shared" si="104"/>
        <v>1</v>
      </c>
      <c r="BW320" s="139">
        <f>BV320*AUXILIAR!$B$61</f>
        <v>20000000</v>
      </c>
      <c r="BX320" s="5"/>
      <c r="BY320" s="341"/>
      <c r="BZ320" s="128"/>
      <c r="CA320" s="5"/>
      <c r="CB320" s="5"/>
      <c r="CC320" s="5"/>
      <c r="CD320" s="5"/>
      <c r="CE320" s="5"/>
      <c r="CF320" s="5"/>
      <c r="CG320" s="5"/>
      <c r="CH320" s="5"/>
      <c r="CI320" s="5"/>
      <c r="CJ320" s="5"/>
      <c r="CK320" s="5"/>
      <c r="CL320" s="5"/>
      <c r="CM320" s="5"/>
      <c r="CN320" s="5"/>
      <c r="CO320" s="5"/>
      <c r="CP320" s="5"/>
      <c r="CQ320" s="5"/>
      <c r="CR320" s="5"/>
      <c r="CS320" s="5"/>
      <c r="CT320" s="5"/>
      <c r="CU320" s="5"/>
      <c r="CV320" s="341"/>
      <c r="CW320" s="128"/>
      <c r="CX320" s="5"/>
      <c r="CY320" s="5"/>
      <c r="CZ320" s="5"/>
      <c r="DA320" s="5"/>
      <c r="DB320" s="128"/>
      <c r="DC320" s="128"/>
      <c r="DD320" s="5"/>
      <c r="DE320" s="5"/>
      <c r="DF320" s="5"/>
      <c r="DG320" s="5"/>
      <c r="DH320" s="5"/>
      <c r="DI320" s="128"/>
      <c r="DJ320" s="128"/>
      <c r="DK320" s="172"/>
      <c r="DL320" s="173"/>
      <c r="DM320" s="173"/>
      <c r="DN320" s="56"/>
      <c r="DO320" s="57"/>
      <c r="DP320" s="116"/>
      <c r="DQ320" s="159"/>
      <c r="DR320" s="5"/>
      <c r="DS320" s="341"/>
      <c r="DT320" s="128"/>
      <c r="DU320" s="5"/>
      <c r="DV320" s="5"/>
      <c r="DW320" s="5"/>
      <c r="DX320" s="5"/>
      <c r="DY320" s="5"/>
      <c r="DZ320" s="5"/>
      <c r="EA320" s="5"/>
      <c r="EB320" s="5"/>
      <c r="EC320" s="5"/>
      <c r="ED320" s="5"/>
      <c r="EE320" s="5"/>
      <c r="EF320" s="5"/>
      <c r="EG320" s="5"/>
      <c r="EH320" s="5"/>
      <c r="EI320" s="5"/>
      <c r="EJ320" s="5"/>
      <c r="EK320" s="5"/>
      <c r="EL320" s="5"/>
      <c r="EM320" s="5"/>
      <c r="EN320" s="5"/>
      <c r="EO320" s="5"/>
      <c r="EP320" s="341"/>
      <c r="EQ320" s="333"/>
    </row>
    <row r="321" spans="1:147" ht="15">
      <c r="A321" s="8" t="s">
        <v>33</v>
      </c>
      <c r="B321" s="8" t="s">
        <v>15</v>
      </c>
      <c r="C321" s="8">
        <v>1</v>
      </c>
      <c r="D321" s="199">
        <v>116</v>
      </c>
      <c r="E321" s="118" t="s">
        <v>180</v>
      </c>
      <c r="F321" s="118" t="s">
        <v>108</v>
      </c>
      <c r="G321" s="195" t="s">
        <v>34</v>
      </c>
      <c r="H321" s="309" t="s">
        <v>188</v>
      </c>
      <c r="I321" s="128"/>
      <c r="J321" s="5"/>
      <c r="K321" s="5"/>
      <c r="L321" s="5"/>
      <c r="M321" s="5"/>
      <c r="N321" s="128"/>
      <c r="O321" s="128"/>
      <c r="P321" s="5"/>
      <c r="Q321" s="5"/>
      <c r="R321" s="5"/>
      <c r="S321" s="5"/>
      <c r="T321" s="5"/>
      <c r="U321" s="128"/>
      <c r="V321" s="128"/>
      <c r="W321" s="5"/>
      <c r="X321" s="5"/>
      <c r="Y321" s="5"/>
      <c r="Z321" s="5"/>
      <c r="AA321" s="5"/>
      <c r="AB321" s="128"/>
      <c r="AC321" s="128"/>
      <c r="AD321" s="5"/>
      <c r="AE321" s="341"/>
      <c r="AF321" s="128"/>
      <c r="AG321" s="5"/>
      <c r="AH321" s="5"/>
      <c r="AI321" s="5"/>
      <c r="AJ321" s="5"/>
      <c r="AK321" s="128"/>
      <c r="AL321" s="128"/>
      <c r="AM321" s="5"/>
      <c r="AN321" s="5"/>
      <c r="AO321" s="5"/>
      <c r="AP321" s="5"/>
      <c r="AQ321" s="5"/>
      <c r="AR321" s="128"/>
      <c r="AS321" s="128"/>
      <c r="AT321" s="5"/>
      <c r="AU321" s="5"/>
      <c r="AV321" s="5"/>
      <c r="AW321" s="5"/>
      <c r="AX321" s="5"/>
      <c r="AY321" s="128"/>
      <c r="AZ321" s="128"/>
      <c r="BA321" s="5"/>
      <c r="BB321" s="341"/>
      <c r="BC321" s="128"/>
      <c r="BD321" s="5"/>
      <c r="BE321" s="5"/>
      <c r="BF321" s="5"/>
      <c r="BG321" s="5"/>
      <c r="BH321" s="128"/>
      <c r="BI321" s="128"/>
      <c r="BJ321" s="5"/>
      <c r="BK321" s="5"/>
      <c r="BL321" s="5"/>
      <c r="BM321" s="5"/>
      <c r="BN321" s="5"/>
      <c r="BO321" s="128"/>
      <c r="BP321" s="128"/>
      <c r="BQ321" s="51" t="s">
        <v>346</v>
      </c>
      <c r="BR321" s="51">
        <v>60.33</v>
      </c>
      <c r="BS321" s="51">
        <v>60.33</v>
      </c>
      <c r="BT321" s="51">
        <v>1</v>
      </c>
      <c r="BU321" s="51">
        <v>100</v>
      </c>
      <c r="BV321" s="52">
        <f t="shared" si="104"/>
        <v>1</v>
      </c>
      <c r="BW321" s="139">
        <f>BV321*AUXILIAR!$B$61</f>
        <v>20000000</v>
      </c>
      <c r="BX321" s="5"/>
      <c r="BY321" s="341"/>
      <c r="BZ321" s="128"/>
      <c r="CA321" s="5"/>
      <c r="CB321" s="5"/>
      <c r="CC321" s="5"/>
      <c r="CD321" s="5"/>
      <c r="CE321" s="5"/>
      <c r="CF321" s="5"/>
      <c r="CG321" s="5"/>
      <c r="CH321" s="5"/>
      <c r="CI321" s="5"/>
      <c r="CJ321" s="5"/>
      <c r="CK321" s="5"/>
      <c r="CL321" s="5"/>
      <c r="CM321" s="5"/>
      <c r="CN321" s="5"/>
      <c r="CO321" s="5"/>
      <c r="CP321" s="5"/>
      <c r="CQ321" s="5"/>
      <c r="CR321" s="5"/>
      <c r="CS321" s="5"/>
      <c r="CT321" s="5"/>
      <c r="CU321" s="5"/>
      <c r="CV321" s="341"/>
      <c r="CW321" s="128"/>
      <c r="CX321" s="5"/>
      <c r="CY321" s="5"/>
      <c r="CZ321" s="5"/>
      <c r="DA321" s="5"/>
      <c r="DB321" s="128"/>
      <c r="DC321" s="128"/>
      <c r="DD321" s="5"/>
      <c r="DE321" s="5"/>
      <c r="DF321" s="5"/>
      <c r="DG321" s="5"/>
      <c r="DH321" s="5"/>
      <c r="DI321" s="128"/>
      <c r="DJ321" s="128"/>
      <c r="DK321" s="172"/>
      <c r="DL321" s="173"/>
      <c r="DM321" s="173"/>
      <c r="DN321" s="56"/>
      <c r="DO321" s="57"/>
      <c r="DP321" s="116"/>
      <c r="DQ321" s="159"/>
      <c r="DR321" s="5"/>
      <c r="DS321" s="341"/>
      <c r="DT321" s="128"/>
      <c r="DU321" s="5"/>
      <c r="DV321" s="5"/>
      <c r="DW321" s="5"/>
      <c r="DX321" s="5"/>
      <c r="DY321" s="5"/>
      <c r="DZ321" s="5"/>
      <c r="EA321" s="5"/>
      <c r="EB321" s="5"/>
      <c r="EC321" s="5"/>
      <c r="ED321" s="5"/>
      <c r="EE321" s="5"/>
      <c r="EF321" s="5"/>
      <c r="EG321" s="5"/>
      <c r="EH321" s="5"/>
      <c r="EI321" s="5"/>
      <c r="EJ321" s="5"/>
      <c r="EK321" s="5"/>
      <c r="EL321" s="5"/>
      <c r="EM321" s="5"/>
      <c r="EN321" s="5"/>
      <c r="EO321" s="5"/>
      <c r="EP321" s="341"/>
      <c r="EQ321" s="333"/>
    </row>
    <row r="322" spans="1:147" ht="15">
      <c r="A322" s="8" t="s">
        <v>33</v>
      </c>
      <c r="B322" s="8" t="s">
        <v>15</v>
      </c>
      <c r="C322" s="8">
        <v>1</v>
      </c>
      <c r="D322" s="199">
        <v>116</v>
      </c>
      <c r="E322" s="118" t="s">
        <v>180</v>
      </c>
      <c r="F322" s="118" t="s">
        <v>108</v>
      </c>
      <c r="G322" s="195" t="s">
        <v>34</v>
      </c>
      <c r="H322" s="309" t="s">
        <v>188</v>
      </c>
      <c r="I322" s="128"/>
      <c r="J322" s="5"/>
      <c r="K322" s="5"/>
      <c r="L322" s="5"/>
      <c r="M322" s="5"/>
      <c r="N322" s="128"/>
      <c r="O322" s="128"/>
      <c r="P322" s="5"/>
      <c r="Q322" s="5"/>
      <c r="R322" s="5"/>
      <c r="S322" s="5"/>
      <c r="T322" s="5"/>
      <c r="U322" s="128"/>
      <c r="V322" s="128"/>
      <c r="W322" s="5"/>
      <c r="X322" s="5"/>
      <c r="Y322" s="5"/>
      <c r="Z322" s="5"/>
      <c r="AA322" s="5"/>
      <c r="AB322" s="128"/>
      <c r="AC322" s="128"/>
      <c r="AD322" s="5"/>
      <c r="AE322" s="341"/>
      <c r="AF322" s="128"/>
      <c r="AG322" s="5"/>
      <c r="AH322" s="5"/>
      <c r="AI322" s="5"/>
      <c r="AJ322" s="5"/>
      <c r="AK322" s="128"/>
      <c r="AL322" s="128"/>
      <c r="AM322" s="5"/>
      <c r="AN322" s="5"/>
      <c r="AO322" s="5"/>
      <c r="AP322" s="5"/>
      <c r="AQ322" s="5"/>
      <c r="AR322" s="128"/>
      <c r="AS322" s="128"/>
      <c r="AT322" s="5"/>
      <c r="AU322" s="5"/>
      <c r="AV322" s="5"/>
      <c r="AW322" s="5"/>
      <c r="AX322" s="5"/>
      <c r="AY322" s="128"/>
      <c r="AZ322" s="128"/>
      <c r="BA322" s="5"/>
      <c r="BB322" s="341"/>
      <c r="BC322" s="128"/>
      <c r="BD322" s="5"/>
      <c r="BE322" s="5"/>
      <c r="BF322" s="5"/>
      <c r="BG322" s="5"/>
      <c r="BH322" s="128"/>
      <c r="BI322" s="128"/>
      <c r="BJ322" s="5"/>
      <c r="BK322" s="5"/>
      <c r="BL322" s="5"/>
      <c r="BM322" s="5"/>
      <c r="BN322" s="5"/>
      <c r="BO322" s="128"/>
      <c r="BP322" s="128"/>
      <c r="BQ322" s="51" t="s">
        <v>346</v>
      </c>
      <c r="BR322" s="51">
        <v>63.66</v>
      </c>
      <c r="BS322" s="51">
        <v>63.66</v>
      </c>
      <c r="BT322" s="51">
        <v>1</v>
      </c>
      <c r="BU322" s="51">
        <v>100</v>
      </c>
      <c r="BV322" s="52">
        <f t="shared" si="104"/>
        <v>1</v>
      </c>
      <c r="BW322" s="139">
        <f>BV322*AUXILIAR!$B$61</f>
        <v>20000000</v>
      </c>
      <c r="BX322" s="5"/>
      <c r="BY322" s="341"/>
      <c r="BZ322" s="128"/>
      <c r="CA322" s="5"/>
      <c r="CB322" s="5"/>
      <c r="CC322" s="5"/>
      <c r="CD322" s="5"/>
      <c r="CE322" s="5"/>
      <c r="CF322" s="5"/>
      <c r="CG322" s="5"/>
      <c r="CH322" s="5"/>
      <c r="CI322" s="5"/>
      <c r="CJ322" s="5"/>
      <c r="CK322" s="5"/>
      <c r="CL322" s="5"/>
      <c r="CM322" s="5"/>
      <c r="CN322" s="5"/>
      <c r="CO322" s="5"/>
      <c r="CP322" s="5"/>
      <c r="CQ322" s="5"/>
      <c r="CR322" s="5"/>
      <c r="CS322" s="5"/>
      <c r="CT322" s="5"/>
      <c r="CU322" s="5"/>
      <c r="CV322" s="341"/>
      <c r="CW322" s="128"/>
      <c r="CX322" s="5"/>
      <c r="CY322" s="5"/>
      <c r="CZ322" s="5"/>
      <c r="DA322" s="5"/>
      <c r="DB322" s="128"/>
      <c r="DC322" s="128"/>
      <c r="DD322" s="5"/>
      <c r="DE322" s="5"/>
      <c r="DF322" s="5"/>
      <c r="DG322" s="5"/>
      <c r="DH322" s="5"/>
      <c r="DI322" s="128"/>
      <c r="DJ322" s="128"/>
      <c r="DK322" s="172"/>
      <c r="DL322" s="173"/>
      <c r="DM322" s="173"/>
      <c r="DN322" s="56"/>
      <c r="DO322" s="57"/>
      <c r="DP322" s="116"/>
      <c r="DQ322" s="159"/>
      <c r="DR322" s="5"/>
      <c r="DS322" s="341"/>
      <c r="DT322" s="128"/>
      <c r="DU322" s="5"/>
      <c r="DV322" s="5"/>
      <c r="DW322" s="5"/>
      <c r="DX322" s="5"/>
      <c r="DY322" s="5"/>
      <c r="DZ322" s="5"/>
      <c r="EA322" s="5"/>
      <c r="EB322" s="5"/>
      <c r="EC322" s="5"/>
      <c r="ED322" s="5"/>
      <c r="EE322" s="5"/>
      <c r="EF322" s="5"/>
      <c r="EG322" s="5"/>
      <c r="EH322" s="5"/>
      <c r="EI322" s="5"/>
      <c r="EJ322" s="5"/>
      <c r="EK322" s="5"/>
      <c r="EL322" s="5"/>
      <c r="EM322" s="5"/>
      <c r="EN322" s="5"/>
      <c r="EO322" s="5"/>
      <c r="EP322" s="341"/>
      <c r="EQ322" s="333"/>
    </row>
    <row r="323" spans="1:147" ht="15">
      <c r="A323" s="8" t="s">
        <v>33</v>
      </c>
      <c r="B323" s="8" t="s">
        <v>15</v>
      </c>
      <c r="C323" s="8">
        <v>1</v>
      </c>
      <c r="D323" s="199">
        <v>116</v>
      </c>
      <c r="E323" s="118" t="s">
        <v>180</v>
      </c>
      <c r="F323" s="118" t="s">
        <v>108</v>
      </c>
      <c r="G323" s="195" t="s">
        <v>34</v>
      </c>
      <c r="H323" s="309" t="s">
        <v>188</v>
      </c>
      <c r="I323" s="128"/>
      <c r="J323" s="5"/>
      <c r="K323" s="5"/>
      <c r="L323" s="5"/>
      <c r="M323" s="5"/>
      <c r="N323" s="128"/>
      <c r="O323" s="128"/>
      <c r="P323" s="5"/>
      <c r="Q323" s="5"/>
      <c r="R323" s="5"/>
      <c r="S323" s="5"/>
      <c r="T323" s="5"/>
      <c r="U323" s="128"/>
      <c r="V323" s="128"/>
      <c r="W323" s="5"/>
      <c r="X323" s="5"/>
      <c r="Y323" s="5"/>
      <c r="Z323" s="5"/>
      <c r="AA323" s="5"/>
      <c r="AB323" s="128"/>
      <c r="AC323" s="128"/>
      <c r="AD323" s="5"/>
      <c r="AE323" s="341"/>
      <c r="AF323" s="128"/>
      <c r="AG323" s="5"/>
      <c r="AH323" s="5"/>
      <c r="AI323" s="5"/>
      <c r="AJ323" s="5"/>
      <c r="AK323" s="128"/>
      <c r="AL323" s="128"/>
      <c r="AM323" s="5"/>
      <c r="AN323" s="5"/>
      <c r="AO323" s="5"/>
      <c r="AP323" s="5"/>
      <c r="AQ323" s="5"/>
      <c r="AR323" s="128"/>
      <c r="AS323" s="128"/>
      <c r="AT323" s="5"/>
      <c r="AU323" s="5"/>
      <c r="AV323" s="5"/>
      <c r="AW323" s="5"/>
      <c r="AX323" s="5"/>
      <c r="AY323" s="128"/>
      <c r="AZ323" s="128"/>
      <c r="BA323" s="5"/>
      <c r="BB323" s="341"/>
      <c r="BC323" s="128"/>
      <c r="BD323" s="5"/>
      <c r="BE323" s="5"/>
      <c r="BF323" s="5"/>
      <c r="BG323" s="5"/>
      <c r="BH323" s="128"/>
      <c r="BI323" s="128"/>
      <c r="BJ323" s="5"/>
      <c r="BK323" s="5"/>
      <c r="BL323" s="5"/>
      <c r="BM323" s="5"/>
      <c r="BN323" s="5"/>
      <c r="BO323" s="128"/>
      <c r="BP323" s="128"/>
      <c r="BQ323" s="51" t="s">
        <v>346</v>
      </c>
      <c r="BR323" s="51">
        <v>64.3</v>
      </c>
      <c r="BS323" s="51">
        <v>64.3</v>
      </c>
      <c r="BT323" s="51">
        <v>1</v>
      </c>
      <c r="BU323" s="51">
        <v>100</v>
      </c>
      <c r="BV323" s="52">
        <f t="shared" si="104"/>
        <v>1</v>
      </c>
      <c r="BW323" s="139">
        <f>BV323*AUXILIAR!$B$61</f>
        <v>20000000</v>
      </c>
      <c r="BX323" s="5"/>
      <c r="BY323" s="341"/>
      <c r="BZ323" s="128"/>
      <c r="CA323" s="5"/>
      <c r="CB323" s="5"/>
      <c r="CC323" s="5"/>
      <c r="CD323" s="5"/>
      <c r="CE323" s="5"/>
      <c r="CF323" s="5"/>
      <c r="CG323" s="5"/>
      <c r="CH323" s="5"/>
      <c r="CI323" s="5"/>
      <c r="CJ323" s="5"/>
      <c r="CK323" s="5"/>
      <c r="CL323" s="5"/>
      <c r="CM323" s="5"/>
      <c r="CN323" s="5"/>
      <c r="CO323" s="5"/>
      <c r="CP323" s="5"/>
      <c r="CQ323" s="5"/>
      <c r="CR323" s="5"/>
      <c r="CS323" s="5"/>
      <c r="CT323" s="5"/>
      <c r="CU323" s="5"/>
      <c r="CV323" s="341"/>
      <c r="CW323" s="128"/>
      <c r="CX323" s="5"/>
      <c r="CY323" s="5"/>
      <c r="CZ323" s="5"/>
      <c r="DA323" s="5"/>
      <c r="DB323" s="128"/>
      <c r="DC323" s="128"/>
      <c r="DD323" s="5"/>
      <c r="DE323" s="5"/>
      <c r="DF323" s="5"/>
      <c r="DG323" s="5"/>
      <c r="DH323" s="5"/>
      <c r="DI323" s="128"/>
      <c r="DJ323" s="128"/>
      <c r="DK323" s="172"/>
      <c r="DL323" s="173"/>
      <c r="DM323" s="173"/>
      <c r="DN323" s="56"/>
      <c r="DO323" s="57"/>
      <c r="DP323" s="116"/>
      <c r="DQ323" s="159"/>
      <c r="DR323" s="5"/>
      <c r="DS323" s="341"/>
      <c r="DT323" s="128"/>
      <c r="DU323" s="5"/>
      <c r="DV323" s="5"/>
      <c r="DW323" s="5"/>
      <c r="DX323" s="5"/>
      <c r="DY323" s="5"/>
      <c r="DZ323" s="5"/>
      <c r="EA323" s="5"/>
      <c r="EB323" s="5"/>
      <c r="EC323" s="5"/>
      <c r="ED323" s="5"/>
      <c r="EE323" s="5"/>
      <c r="EF323" s="5"/>
      <c r="EG323" s="5"/>
      <c r="EH323" s="5"/>
      <c r="EI323" s="5"/>
      <c r="EJ323" s="5"/>
      <c r="EK323" s="5"/>
      <c r="EL323" s="5"/>
      <c r="EM323" s="5"/>
      <c r="EN323" s="5"/>
      <c r="EO323" s="5"/>
      <c r="EP323" s="341"/>
      <c r="EQ323" s="333"/>
    </row>
    <row r="324" spans="1:147" ht="15">
      <c r="A324" s="8" t="s">
        <v>33</v>
      </c>
      <c r="B324" s="8" t="s">
        <v>15</v>
      </c>
      <c r="C324" s="8">
        <v>1</v>
      </c>
      <c r="D324" s="199">
        <v>116</v>
      </c>
      <c r="E324" s="118" t="s">
        <v>180</v>
      </c>
      <c r="F324" s="118" t="s">
        <v>108</v>
      </c>
      <c r="G324" s="195" t="s">
        <v>34</v>
      </c>
      <c r="H324" s="309" t="s">
        <v>188</v>
      </c>
      <c r="I324" s="128"/>
      <c r="J324" s="5"/>
      <c r="K324" s="5"/>
      <c r="L324" s="5"/>
      <c r="M324" s="5"/>
      <c r="N324" s="128"/>
      <c r="O324" s="128"/>
      <c r="P324" s="5"/>
      <c r="Q324" s="5"/>
      <c r="R324" s="5"/>
      <c r="S324" s="5"/>
      <c r="T324" s="5"/>
      <c r="U324" s="128"/>
      <c r="V324" s="128"/>
      <c r="W324" s="5"/>
      <c r="X324" s="5"/>
      <c r="Y324" s="5"/>
      <c r="Z324" s="5"/>
      <c r="AA324" s="5"/>
      <c r="AB324" s="128"/>
      <c r="AC324" s="128"/>
      <c r="AD324" s="5"/>
      <c r="AE324" s="341"/>
      <c r="AF324" s="128"/>
      <c r="AG324" s="5"/>
      <c r="AH324" s="5"/>
      <c r="AI324" s="5"/>
      <c r="AJ324" s="5"/>
      <c r="AK324" s="128"/>
      <c r="AL324" s="128"/>
      <c r="AM324" s="5"/>
      <c r="AN324" s="5"/>
      <c r="AO324" s="5"/>
      <c r="AP324" s="5"/>
      <c r="AQ324" s="5"/>
      <c r="AR324" s="128"/>
      <c r="AS324" s="128"/>
      <c r="AT324" s="5"/>
      <c r="AU324" s="5"/>
      <c r="AV324" s="5"/>
      <c r="AW324" s="5"/>
      <c r="AX324" s="5"/>
      <c r="AY324" s="128"/>
      <c r="AZ324" s="128"/>
      <c r="BA324" s="5"/>
      <c r="BB324" s="341"/>
      <c r="BC324" s="128"/>
      <c r="BD324" s="5"/>
      <c r="BE324" s="5"/>
      <c r="BF324" s="5"/>
      <c r="BG324" s="5"/>
      <c r="BH324" s="128"/>
      <c r="BI324" s="128"/>
      <c r="BJ324" s="5"/>
      <c r="BK324" s="5"/>
      <c r="BL324" s="5"/>
      <c r="BM324" s="5"/>
      <c r="BN324" s="5"/>
      <c r="BO324" s="128"/>
      <c r="BP324" s="128"/>
      <c r="BQ324" s="51" t="s">
        <v>346</v>
      </c>
      <c r="BR324" s="51">
        <v>64.903000000000006</v>
      </c>
      <c r="BS324" s="51">
        <v>64.903000000000006</v>
      </c>
      <c r="BT324" s="51">
        <v>1</v>
      </c>
      <c r="BU324" s="51">
        <v>100</v>
      </c>
      <c r="BV324" s="52">
        <f t="shared" si="104"/>
        <v>1</v>
      </c>
      <c r="BW324" s="139">
        <f>BV324*AUXILIAR!$B$61</f>
        <v>20000000</v>
      </c>
      <c r="BX324" s="5"/>
      <c r="BY324" s="341"/>
      <c r="BZ324" s="128"/>
      <c r="CA324" s="5"/>
      <c r="CB324" s="5"/>
      <c r="CC324" s="5"/>
      <c r="CD324" s="5"/>
      <c r="CE324" s="5"/>
      <c r="CF324" s="5"/>
      <c r="CG324" s="5"/>
      <c r="CH324" s="5"/>
      <c r="CI324" s="5"/>
      <c r="CJ324" s="5"/>
      <c r="CK324" s="5"/>
      <c r="CL324" s="5"/>
      <c r="CM324" s="5"/>
      <c r="CN324" s="5"/>
      <c r="CO324" s="5"/>
      <c r="CP324" s="5"/>
      <c r="CQ324" s="5"/>
      <c r="CR324" s="5"/>
      <c r="CS324" s="5"/>
      <c r="CT324" s="5"/>
      <c r="CU324" s="5"/>
      <c r="CV324" s="341"/>
      <c r="CW324" s="128"/>
      <c r="CX324" s="5"/>
      <c r="CY324" s="5"/>
      <c r="CZ324" s="5"/>
      <c r="DA324" s="5"/>
      <c r="DB324" s="128"/>
      <c r="DC324" s="128"/>
      <c r="DD324" s="5"/>
      <c r="DE324" s="5"/>
      <c r="DF324" s="5"/>
      <c r="DG324" s="5"/>
      <c r="DH324" s="5"/>
      <c r="DI324" s="128"/>
      <c r="DJ324" s="128"/>
      <c r="DK324" s="172"/>
      <c r="DL324" s="173"/>
      <c r="DM324" s="173"/>
      <c r="DN324" s="56"/>
      <c r="DO324" s="57"/>
      <c r="DP324" s="116"/>
      <c r="DQ324" s="159"/>
      <c r="DR324" s="5"/>
      <c r="DS324" s="341"/>
      <c r="DT324" s="128"/>
      <c r="DU324" s="5"/>
      <c r="DV324" s="5"/>
      <c r="DW324" s="5"/>
      <c r="DX324" s="5"/>
      <c r="DY324" s="5"/>
      <c r="DZ324" s="5"/>
      <c r="EA324" s="5"/>
      <c r="EB324" s="5"/>
      <c r="EC324" s="5"/>
      <c r="ED324" s="5"/>
      <c r="EE324" s="5"/>
      <c r="EF324" s="5"/>
      <c r="EG324" s="5"/>
      <c r="EH324" s="5"/>
      <c r="EI324" s="5"/>
      <c r="EJ324" s="5"/>
      <c r="EK324" s="5"/>
      <c r="EL324" s="5"/>
      <c r="EM324" s="5"/>
      <c r="EN324" s="5"/>
      <c r="EO324" s="5"/>
      <c r="EP324" s="341"/>
      <c r="EQ324" s="333"/>
    </row>
    <row r="325" spans="1:147" ht="15">
      <c r="A325" s="8" t="s">
        <v>33</v>
      </c>
      <c r="B325" s="8" t="s">
        <v>15</v>
      </c>
      <c r="C325" s="8">
        <v>1</v>
      </c>
      <c r="D325" s="199">
        <v>116</v>
      </c>
      <c r="E325" s="118" t="s">
        <v>180</v>
      </c>
      <c r="F325" s="118" t="s">
        <v>108</v>
      </c>
      <c r="G325" s="195" t="s">
        <v>34</v>
      </c>
      <c r="H325" s="309" t="s">
        <v>188</v>
      </c>
      <c r="I325" s="128"/>
      <c r="J325" s="5"/>
      <c r="K325" s="5"/>
      <c r="L325" s="5"/>
      <c r="M325" s="5"/>
      <c r="N325" s="128"/>
      <c r="O325" s="128"/>
      <c r="P325" s="5"/>
      <c r="Q325" s="5"/>
      <c r="R325" s="5"/>
      <c r="S325" s="5"/>
      <c r="T325" s="5"/>
      <c r="U325" s="128"/>
      <c r="V325" s="128"/>
      <c r="W325" s="5"/>
      <c r="X325" s="5"/>
      <c r="Y325" s="5"/>
      <c r="Z325" s="5"/>
      <c r="AA325" s="5"/>
      <c r="AB325" s="128"/>
      <c r="AC325" s="128"/>
      <c r="AD325" s="5"/>
      <c r="AE325" s="341"/>
      <c r="AF325" s="128"/>
      <c r="AG325" s="5"/>
      <c r="AH325" s="5"/>
      <c r="AI325" s="5"/>
      <c r="AJ325" s="5"/>
      <c r="AK325" s="128"/>
      <c r="AL325" s="128"/>
      <c r="AM325" s="5"/>
      <c r="AN325" s="5"/>
      <c r="AO325" s="5"/>
      <c r="AP325" s="5"/>
      <c r="AQ325" s="5"/>
      <c r="AR325" s="128"/>
      <c r="AS325" s="128"/>
      <c r="AT325" s="5"/>
      <c r="AU325" s="5"/>
      <c r="AV325" s="5"/>
      <c r="AW325" s="5"/>
      <c r="AX325" s="5"/>
      <c r="AY325" s="128"/>
      <c r="AZ325" s="128"/>
      <c r="BA325" s="5"/>
      <c r="BB325" s="341"/>
      <c r="BC325" s="128"/>
      <c r="BD325" s="5"/>
      <c r="BE325" s="5"/>
      <c r="BF325" s="5"/>
      <c r="BG325" s="5"/>
      <c r="BH325" s="128"/>
      <c r="BI325" s="128"/>
      <c r="BJ325" s="5"/>
      <c r="BK325" s="5"/>
      <c r="BL325" s="5"/>
      <c r="BM325" s="5"/>
      <c r="BN325" s="5"/>
      <c r="BO325" s="128"/>
      <c r="BP325" s="128"/>
      <c r="BQ325" s="51" t="s">
        <v>346</v>
      </c>
      <c r="BR325" s="51">
        <v>65.25</v>
      </c>
      <c r="BS325" s="51">
        <v>65.25</v>
      </c>
      <c r="BT325" s="51">
        <v>1</v>
      </c>
      <c r="BU325" s="51">
        <v>100</v>
      </c>
      <c r="BV325" s="52">
        <f t="shared" si="104"/>
        <v>1</v>
      </c>
      <c r="BW325" s="139">
        <f>BV325*AUXILIAR!$B$61</f>
        <v>20000000</v>
      </c>
      <c r="BX325" s="5"/>
      <c r="BY325" s="341"/>
      <c r="BZ325" s="128"/>
      <c r="CA325" s="5"/>
      <c r="CB325" s="5"/>
      <c r="CC325" s="5"/>
      <c r="CD325" s="5"/>
      <c r="CE325" s="5"/>
      <c r="CF325" s="5"/>
      <c r="CG325" s="5"/>
      <c r="CH325" s="5"/>
      <c r="CI325" s="5"/>
      <c r="CJ325" s="5"/>
      <c r="CK325" s="5"/>
      <c r="CL325" s="5"/>
      <c r="CM325" s="5"/>
      <c r="CN325" s="5"/>
      <c r="CO325" s="5"/>
      <c r="CP325" s="5"/>
      <c r="CQ325" s="5"/>
      <c r="CR325" s="5"/>
      <c r="CS325" s="5"/>
      <c r="CT325" s="5"/>
      <c r="CU325" s="5"/>
      <c r="CV325" s="341"/>
      <c r="CW325" s="128"/>
      <c r="CX325" s="5"/>
      <c r="CY325" s="5"/>
      <c r="CZ325" s="5"/>
      <c r="DA325" s="5"/>
      <c r="DB325" s="128"/>
      <c r="DC325" s="128"/>
      <c r="DD325" s="5"/>
      <c r="DE325" s="5"/>
      <c r="DF325" s="5"/>
      <c r="DG325" s="5"/>
      <c r="DH325" s="5"/>
      <c r="DI325" s="128"/>
      <c r="DJ325" s="128"/>
      <c r="DK325" s="172"/>
      <c r="DL325" s="173"/>
      <c r="DM325" s="173"/>
      <c r="DN325" s="56"/>
      <c r="DO325" s="57"/>
      <c r="DP325" s="116"/>
      <c r="DQ325" s="159"/>
      <c r="DR325" s="5"/>
      <c r="DS325" s="341"/>
      <c r="DT325" s="128"/>
      <c r="DU325" s="5"/>
      <c r="DV325" s="5"/>
      <c r="DW325" s="5"/>
      <c r="DX325" s="5"/>
      <c r="DY325" s="5"/>
      <c r="DZ325" s="5"/>
      <c r="EA325" s="5"/>
      <c r="EB325" s="5"/>
      <c r="EC325" s="5"/>
      <c r="ED325" s="5"/>
      <c r="EE325" s="5"/>
      <c r="EF325" s="5"/>
      <c r="EG325" s="5"/>
      <c r="EH325" s="5"/>
      <c r="EI325" s="5"/>
      <c r="EJ325" s="5"/>
      <c r="EK325" s="5"/>
      <c r="EL325" s="5"/>
      <c r="EM325" s="5"/>
      <c r="EN325" s="5"/>
      <c r="EO325" s="5"/>
      <c r="EP325" s="341"/>
      <c r="EQ325" s="333"/>
    </row>
    <row r="326" spans="1:147" ht="15">
      <c r="A326" s="8" t="s">
        <v>33</v>
      </c>
      <c r="B326" s="8" t="s">
        <v>15</v>
      </c>
      <c r="C326" s="8">
        <v>1</v>
      </c>
      <c r="D326" s="199">
        <v>116</v>
      </c>
      <c r="E326" s="118" t="s">
        <v>180</v>
      </c>
      <c r="F326" s="118" t="s">
        <v>108</v>
      </c>
      <c r="G326" s="195" t="s">
        <v>34</v>
      </c>
      <c r="H326" s="309" t="s">
        <v>188</v>
      </c>
      <c r="I326" s="128"/>
      <c r="J326" s="5"/>
      <c r="K326" s="5"/>
      <c r="L326" s="5"/>
      <c r="M326" s="5"/>
      <c r="N326" s="128"/>
      <c r="O326" s="128"/>
      <c r="P326" s="5"/>
      <c r="Q326" s="5"/>
      <c r="R326" s="5"/>
      <c r="S326" s="5"/>
      <c r="T326" s="5"/>
      <c r="U326" s="128"/>
      <c r="V326" s="128"/>
      <c r="W326" s="5"/>
      <c r="X326" s="5"/>
      <c r="Y326" s="5"/>
      <c r="Z326" s="5"/>
      <c r="AA326" s="5"/>
      <c r="AB326" s="128"/>
      <c r="AC326" s="128"/>
      <c r="AD326" s="5"/>
      <c r="AE326" s="341"/>
      <c r="AF326" s="128"/>
      <c r="AG326" s="5"/>
      <c r="AH326" s="5"/>
      <c r="AI326" s="5"/>
      <c r="AJ326" s="5"/>
      <c r="AK326" s="128"/>
      <c r="AL326" s="128"/>
      <c r="AM326" s="5"/>
      <c r="AN326" s="5"/>
      <c r="AO326" s="5"/>
      <c r="AP326" s="5"/>
      <c r="AQ326" s="5"/>
      <c r="AR326" s="128"/>
      <c r="AS326" s="128"/>
      <c r="AT326" s="5"/>
      <c r="AU326" s="5"/>
      <c r="AV326" s="5"/>
      <c r="AW326" s="5"/>
      <c r="AX326" s="5"/>
      <c r="AY326" s="128"/>
      <c r="AZ326" s="128"/>
      <c r="BA326" s="5"/>
      <c r="BB326" s="341"/>
      <c r="BC326" s="128"/>
      <c r="BD326" s="5"/>
      <c r="BE326" s="5"/>
      <c r="BF326" s="5"/>
      <c r="BG326" s="5"/>
      <c r="BH326" s="128"/>
      <c r="BI326" s="128"/>
      <c r="BJ326" s="5"/>
      <c r="BK326" s="5"/>
      <c r="BL326" s="5"/>
      <c r="BM326" s="5"/>
      <c r="BN326" s="5"/>
      <c r="BO326" s="128"/>
      <c r="BP326" s="128"/>
      <c r="BQ326" s="51" t="s">
        <v>346</v>
      </c>
      <c r="BR326" s="51">
        <v>67.150000000000006</v>
      </c>
      <c r="BS326" s="51">
        <v>67.150000000000006</v>
      </c>
      <c r="BT326" s="51">
        <v>1</v>
      </c>
      <c r="BU326" s="51">
        <v>100</v>
      </c>
      <c r="BV326" s="52">
        <f t="shared" si="104"/>
        <v>1</v>
      </c>
      <c r="BW326" s="139">
        <f>BV326*AUXILIAR!$B$61</f>
        <v>20000000</v>
      </c>
      <c r="BX326" s="5"/>
      <c r="BY326" s="341"/>
      <c r="BZ326" s="128"/>
      <c r="CA326" s="5"/>
      <c r="CB326" s="5"/>
      <c r="CC326" s="5"/>
      <c r="CD326" s="5"/>
      <c r="CE326" s="5"/>
      <c r="CF326" s="5"/>
      <c r="CG326" s="5"/>
      <c r="CH326" s="5"/>
      <c r="CI326" s="5"/>
      <c r="CJ326" s="5"/>
      <c r="CK326" s="5"/>
      <c r="CL326" s="5"/>
      <c r="CM326" s="5"/>
      <c r="CN326" s="5"/>
      <c r="CO326" s="5"/>
      <c r="CP326" s="5"/>
      <c r="CQ326" s="5"/>
      <c r="CR326" s="5"/>
      <c r="CS326" s="5"/>
      <c r="CT326" s="5"/>
      <c r="CU326" s="5"/>
      <c r="CV326" s="341"/>
      <c r="CW326" s="128"/>
      <c r="CX326" s="5"/>
      <c r="CY326" s="5"/>
      <c r="CZ326" s="5"/>
      <c r="DA326" s="5"/>
      <c r="DB326" s="128"/>
      <c r="DC326" s="128"/>
      <c r="DD326" s="5"/>
      <c r="DE326" s="5"/>
      <c r="DF326" s="5"/>
      <c r="DG326" s="5"/>
      <c r="DH326" s="5"/>
      <c r="DI326" s="128"/>
      <c r="DJ326" s="128"/>
      <c r="DK326" s="172"/>
      <c r="DL326" s="173"/>
      <c r="DM326" s="173"/>
      <c r="DN326" s="56"/>
      <c r="DO326" s="57"/>
      <c r="DP326" s="116"/>
      <c r="DQ326" s="159"/>
      <c r="DR326" s="5"/>
      <c r="DS326" s="341"/>
      <c r="DT326" s="128"/>
      <c r="DU326" s="5"/>
      <c r="DV326" s="5"/>
      <c r="DW326" s="5"/>
      <c r="DX326" s="5"/>
      <c r="DY326" s="5"/>
      <c r="DZ326" s="5"/>
      <c r="EA326" s="5"/>
      <c r="EB326" s="5"/>
      <c r="EC326" s="5"/>
      <c r="ED326" s="5"/>
      <c r="EE326" s="5"/>
      <c r="EF326" s="5"/>
      <c r="EG326" s="5"/>
      <c r="EH326" s="5"/>
      <c r="EI326" s="5"/>
      <c r="EJ326" s="5"/>
      <c r="EK326" s="5"/>
      <c r="EL326" s="5"/>
      <c r="EM326" s="5"/>
      <c r="EN326" s="5"/>
      <c r="EO326" s="5"/>
      <c r="EP326" s="341"/>
      <c r="EQ326" s="333"/>
    </row>
    <row r="327" spans="1:147" ht="15">
      <c r="A327" s="8" t="s">
        <v>33</v>
      </c>
      <c r="B327" s="8" t="s">
        <v>15</v>
      </c>
      <c r="C327" s="8">
        <v>1</v>
      </c>
      <c r="D327" s="199">
        <v>116</v>
      </c>
      <c r="E327" s="118" t="s">
        <v>180</v>
      </c>
      <c r="F327" s="118" t="s">
        <v>108</v>
      </c>
      <c r="G327" s="195" t="s">
        <v>34</v>
      </c>
      <c r="H327" s="309" t="s">
        <v>188</v>
      </c>
      <c r="I327" s="128"/>
      <c r="J327" s="5"/>
      <c r="K327" s="5"/>
      <c r="L327" s="5"/>
      <c r="M327" s="5"/>
      <c r="N327" s="128"/>
      <c r="O327" s="128"/>
      <c r="P327" s="5"/>
      <c r="Q327" s="5"/>
      <c r="R327" s="5"/>
      <c r="S327" s="5"/>
      <c r="T327" s="5"/>
      <c r="U327" s="128"/>
      <c r="V327" s="128"/>
      <c r="W327" s="5"/>
      <c r="X327" s="5"/>
      <c r="Y327" s="5"/>
      <c r="Z327" s="5"/>
      <c r="AA327" s="5"/>
      <c r="AB327" s="128"/>
      <c r="AC327" s="128"/>
      <c r="AD327" s="5"/>
      <c r="AE327" s="341"/>
      <c r="AF327" s="128"/>
      <c r="AG327" s="5"/>
      <c r="AH327" s="5"/>
      <c r="AI327" s="5"/>
      <c r="AJ327" s="5"/>
      <c r="AK327" s="128"/>
      <c r="AL327" s="128"/>
      <c r="AM327" s="5"/>
      <c r="AN327" s="5"/>
      <c r="AO327" s="5"/>
      <c r="AP327" s="5"/>
      <c r="AQ327" s="5"/>
      <c r="AR327" s="128"/>
      <c r="AS327" s="128"/>
      <c r="AT327" s="5"/>
      <c r="AU327" s="5"/>
      <c r="AV327" s="5"/>
      <c r="AW327" s="5"/>
      <c r="AX327" s="5"/>
      <c r="AY327" s="128"/>
      <c r="AZ327" s="128"/>
      <c r="BA327" s="5"/>
      <c r="BB327" s="341"/>
      <c r="BC327" s="128"/>
      <c r="BD327" s="5"/>
      <c r="BE327" s="5"/>
      <c r="BF327" s="5"/>
      <c r="BG327" s="5"/>
      <c r="BH327" s="128"/>
      <c r="BI327" s="128"/>
      <c r="BJ327" s="5"/>
      <c r="BK327" s="5"/>
      <c r="BL327" s="5"/>
      <c r="BM327" s="5"/>
      <c r="BN327" s="5"/>
      <c r="BO327" s="128"/>
      <c r="BP327" s="128"/>
      <c r="BQ327" s="51" t="s">
        <v>346</v>
      </c>
      <c r="BR327" s="51">
        <v>70.180000000000007</v>
      </c>
      <c r="BS327" s="51">
        <v>70.180000000000007</v>
      </c>
      <c r="BT327" s="51">
        <v>1</v>
      </c>
      <c r="BU327" s="51">
        <v>100</v>
      </c>
      <c r="BV327" s="52">
        <f t="shared" si="104"/>
        <v>1</v>
      </c>
      <c r="BW327" s="139">
        <f>BV327*AUXILIAR!$B$61</f>
        <v>20000000</v>
      </c>
      <c r="BX327" s="5"/>
      <c r="BY327" s="341"/>
      <c r="BZ327" s="128"/>
      <c r="CA327" s="5"/>
      <c r="CB327" s="5"/>
      <c r="CC327" s="5"/>
      <c r="CD327" s="5"/>
      <c r="CE327" s="5"/>
      <c r="CF327" s="5"/>
      <c r="CG327" s="5"/>
      <c r="CH327" s="5"/>
      <c r="CI327" s="5"/>
      <c r="CJ327" s="5"/>
      <c r="CK327" s="5"/>
      <c r="CL327" s="5"/>
      <c r="CM327" s="5"/>
      <c r="CN327" s="5"/>
      <c r="CO327" s="5"/>
      <c r="CP327" s="5"/>
      <c r="CQ327" s="5"/>
      <c r="CR327" s="5"/>
      <c r="CS327" s="5"/>
      <c r="CT327" s="5"/>
      <c r="CU327" s="5"/>
      <c r="CV327" s="341"/>
      <c r="CW327" s="128"/>
      <c r="CX327" s="5"/>
      <c r="CY327" s="5"/>
      <c r="CZ327" s="5"/>
      <c r="DA327" s="5"/>
      <c r="DB327" s="128"/>
      <c r="DC327" s="128"/>
      <c r="DD327" s="5"/>
      <c r="DE327" s="5"/>
      <c r="DF327" s="5"/>
      <c r="DG327" s="5"/>
      <c r="DH327" s="5"/>
      <c r="DI327" s="128"/>
      <c r="DJ327" s="128"/>
      <c r="DK327" s="172"/>
      <c r="DL327" s="173"/>
      <c r="DM327" s="173"/>
      <c r="DN327" s="56"/>
      <c r="DO327" s="57"/>
      <c r="DP327" s="116"/>
      <c r="DQ327" s="159"/>
      <c r="DR327" s="5"/>
      <c r="DS327" s="341"/>
      <c r="DT327" s="128"/>
      <c r="DU327" s="5"/>
      <c r="DV327" s="5"/>
      <c r="DW327" s="5"/>
      <c r="DX327" s="5"/>
      <c r="DY327" s="5"/>
      <c r="DZ327" s="5"/>
      <c r="EA327" s="5"/>
      <c r="EB327" s="5"/>
      <c r="EC327" s="5"/>
      <c r="ED327" s="5"/>
      <c r="EE327" s="5"/>
      <c r="EF327" s="5"/>
      <c r="EG327" s="5"/>
      <c r="EH327" s="5"/>
      <c r="EI327" s="5"/>
      <c r="EJ327" s="5"/>
      <c r="EK327" s="5"/>
      <c r="EL327" s="5"/>
      <c r="EM327" s="5"/>
      <c r="EN327" s="5"/>
      <c r="EO327" s="5"/>
      <c r="EP327" s="341"/>
      <c r="EQ327" s="333"/>
    </row>
    <row r="328" spans="1:147" ht="15">
      <c r="A328" s="8" t="s">
        <v>33</v>
      </c>
      <c r="B328" s="8" t="s">
        <v>15</v>
      </c>
      <c r="C328" s="8">
        <v>1</v>
      </c>
      <c r="D328" s="199">
        <v>116</v>
      </c>
      <c r="E328" s="118" t="s">
        <v>180</v>
      </c>
      <c r="F328" s="118" t="s">
        <v>108</v>
      </c>
      <c r="G328" s="195" t="s">
        <v>34</v>
      </c>
      <c r="H328" s="309" t="s">
        <v>188</v>
      </c>
      <c r="I328" s="128"/>
      <c r="J328" s="5"/>
      <c r="K328" s="5"/>
      <c r="L328" s="5"/>
      <c r="M328" s="5"/>
      <c r="N328" s="128"/>
      <c r="O328" s="128"/>
      <c r="P328" s="5"/>
      <c r="Q328" s="5"/>
      <c r="R328" s="5"/>
      <c r="S328" s="5"/>
      <c r="T328" s="5"/>
      <c r="U328" s="128"/>
      <c r="V328" s="128"/>
      <c r="W328" s="5"/>
      <c r="X328" s="5"/>
      <c r="Y328" s="5"/>
      <c r="Z328" s="5"/>
      <c r="AA328" s="5"/>
      <c r="AB328" s="128"/>
      <c r="AC328" s="128"/>
      <c r="AD328" s="5"/>
      <c r="AE328" s="341"/>
      <c r="AF328" s="128"/>
      <c r="AG328" s="5"/>
      <c r="AH328" s="5"/>
      <c r="AI328" s="5"/>
      <c r="AJ328" s="5"/>
      <c r="AK328" s="128"/>
      <c r="AL328" s="128"/>
      <c r="AM328" s="5"/>
      <c r="AN328" s="5"/>
      <c r="AO328" s="5"/>
      <c r="AP328" s="5"/>
      <c r="AQ328" s="5"/>
      <c r="AR328" s="128"/>
      <c r="AS328" s="128"/>
      <c r="AT328" s="5"/>
      <c r="AU328" s="5"/>
      <c r="AV328" s="5"/>
      <c r="AW328" s="5"/>
      <c r="AX328" s="5"/>
      <c r="AY328" s="128"/>
      <c r="AZ328" s="128"/>
      <c r="BA328" s="5"/>
      <c r="BB328" s="341"/>
      <c r="BC328" s="128"/>
      <c r="BD328" s="5"/>
      <c r="BE328" s="5"/>
      <c r="BF328" s="5"/>
      <c r="BG328" s="5"/>
      <c r="BH328" s="128"/>
      <c r="BI328" s="128"/>
      <c r="BJ328" s="5"/>
      <c r="BK328" s="5"/>
      <c r="BL328" s="5"/>
      <c r="BM328" s="5"/>
      <c r="BN328" s="5"/>
      <c r="BO328" s="128"/>
      <c r="BP328" s="128"/>
      <c r="BQ328" s="51" t="s">
        <v>346</v>
      </c>
      <c r="BR328" s="51">
        <v>70.56</v>
      </c>
      <c r="BS328" s="51">
        <v>70.56</v>
      </c>
      <c r="BT328" s="51">
        <v>1</v>
      </c>
      <c r="BU328" s="51">
        <v>100</v>
      </c>
      <c r="BV328" s="52">
        <f t="shared" si="104"/>
        <v>1</v>
      </c>
      <c r="BW328" s="139">
        <f>BV328*AUXILIAR!$B$61</f>
        <v>20000000</v>
      </c>
      <c r="BX328" s="5"/>
      <c r="BY328" s="341"/>
      <c r="BZ328" s="128"/>
      <c r="CA328" s="5"/>
      <c r="CB328" s="5"/>
      <c r="CC328" s="5"/>
      <c r="CD328" s="5"/>
      <c r="CE328" s="5"/>
      <c r="CF328" s="5"/>
      <c r="CG328" s="5"/>
      <c r="CH328" s="5"/>
      <c r="CI328" s="5"/>
      <c r="CJ328" s="5"/>
      <c r="CK328" s="5"/>
      <c r="CL328" s="5"/>
      <c r="CM328" s="5"/>
      <c r="CN328" s="5"/>
      <c r="CO328" s="5"/>
      <c r="CP328" s="5"/>
      <c r="CQ328" s="5"/>
      <c r="CR328" s="5"/>
      <c r="CS328" s="5"/>
      <c r="CT328" s="5"/>
      <c r="CU328" s="5"/>
      <c r="CV328" s="341"/>
      <c r="CW328" s="128"/>
      <c r="CX328" s="5"/>
      <c r="CY328" s="5"/>
      <c r="CZ328" s="5"/>
      <c r="DA328" s="5"/>
      <c r="DB328" s="128"/>
      <c r="DC328" s="128"/>
      <c r="DD328" s="5"/>
      <c r="DE328" s="5"/>
      <c r="DF328" s="5"/>
      <c r="DG328" s="5"/>
      <c r="DH328" s="5"/>
      <c r="DI328" s="128"/>
      <c r="DJ328" s="128"/>
      <c r="DK328" s="172"/>
      <c r="DL328" s="173"/>
      <c r="DM328" s="173"/>
      <c r="DN328" s="56"/>
      <c r="DO328" s="57"/>
      <c r="DP328" s="116"/>
      <c r="DQ328" s="159"/>
      <c r="DR328" s="5"/>
      <c r="DS328" s="341"/>
      <c r="DT328" s="128"/>
      <c r="DU328" s="5"/>
      <c r="DV328" s="5"/>
      <c r="DW328" s="5"/>
      <c r="DX328" s="5"/>
      <c r="DY328" s="5"/>
      <c r="DZ328" s="5"/>
      <c r="EA328" s="5"/>
      <c r="EB328" s="5"/>
      <c r="EC328" s="5"/>
      <c r="ED328" s="5"/>
      <c r="EE328" s="5"/>
      <c r="EF328" s="5"/>
      <c r="EG328" s="5"/>
      <c r="EH328" s="5"/>
      <c r="EI328" s="5"/>
      <c r="EJ328" s="5"/>
      <c r="EK328" s="5"/>
      <c r="EL328" s="5"/>
      <c r="EM328" s="5"/>
      <c r="EN328" s="5"/>
      <c r="EO328" s="5"/>
      <c r="EP328" s="341"/>
      <c r="EQ328" s="333"/>
    </row>
    <row r="329" spans="1:147" ht="15">
      <c r="A329" s="8" t="s">
        <v>33</v>
      </c>
      <c r="B329" s="8" t="s">
        <v>15</v>
      </c>
      <c r="C329" s="8">
        <v>1</v>
      </c>
      <c r="D329" s="199">
        <v>116</v>
      </c>
      <c r="E329" s="118" t="s">
        <v>180</v>
      </c>
      <c r="F329" s="118" t="s">
        <v>108</v>
      </c>
      <c r="G329" s="195" t="s">
        <v>34</v>
      </c>
      <c r="H329" s="309" t="s">
        <v>188</v>
      </c>
      <c r="I329" s="128"/>
      <c r="J329" s="5"/>
      <c r="K329" s="5"/>
      <c r="L329" s="5"/>
      <c r="M329" s="5"/>
      <c r="N329" s="128"/>
      <c r="O329" s="128"/>
      <c r="P329" s="5"/>
      <c r="Q329" s="5"/>
      <c r="R329" s="5"/>
      <c r="S329" s="5"/>
      <c r="T329" s="5"/>
      <c r="U329" s="128"/>
      <c r="V329" s="128"/>
      <c r="W329" s="5"/>
      <c r="X329" s="5"/>
      <c r="Y329" s="5"/>
      <c r="Z329" s="5"/>
      <c r="AA329" s="5"/>
      <c r="AB329" s="128"/>
      <c r="AC329" s="128"/>
      <c r="AD329" s="5"/>
      <c r="AE329" s="341"/>
      <c r="AF329" s="128"/>
      <c r="AG329" s="5"/>
      <c r="AH329" s="5"/>
      <c r="AI329" s="5"/>
      <c r="AJ329" s="5"/>
      <c r="AK329" s="128"/>
      <c r="AL329" s="128"/>
      <c r="AM329" s="5"/>
      <c r="AN329" s="5"/>
      <c r="AO329" s="5"/>
      <c r="AP329" s="5"/>
      <c r="AQ329" s="5"/>
      <c r="AR329" s="128"/>
      <c r="AS329" s="128"/>
      <c r="AT329" s="5"/>
      <c r="AU329" s="5"/>
      <c r="AV329" s="5"/>
      <c r="AW329" s="5"/>
      <c r="AX329" s="5"/>
      <c r="AY329" s="128"/>
      <c r="AZ329" s="128"/>
      <c r="BA329" s="5"/>
      <c r="BB329" s="341"/>
      <c r="BC329" s="128"/>
      <c r="BD329" s="5"/>
      <c r="BE329" s="5"/>
      <c r="BF329" s="5"/>
      <c r="BG329" s="5"/>
      <c r="BH329" s="128"/>
      <c r="BI329" s="128"/>
      <c r="BJ329" s="5"/>
      <c r="BK329" s="5"/>
      <c r="BL329" s="5"/>
      <c r="BM329" s="5"/>
      <c r="BN329" s="5"/>
      <c r="BO329" s="128"/>
      <c r="BP329" s="128"/>
      <c r="BQ329" s="51" t="s">
        <v>346</v>
      </c>
      <c r="BR329" s="51">
        <v>71.36</v>
      </c>
      <c r="BS329" s="51">
        <v>71.36</v>
      </c>
      <c r="BT329" s="51">
        <v>1</v>
      </c>
      <c r="BU329" s="51">
        <v>100</v>
      </c>
      <c r="BV329" s="52">
        <f t="shared" si="104"/>
        <v>1</v>
      </c>
      <c r="BW329" s="139">
        <f>BV329*AUXILIAR!$B$61</f>
        <v>20000000</v>
      </c>
      <c r="BX329" s="5"/>
      <c r="BY329" s="341"/>
      <c r="BZ329" s="128"/>
      <c r="CA329" s="5"/>
      <c r="CB329" s="5"/>
      <c r="CC329" s="5"/>
      <c r="CD329" s="5"/>
      <c r="CE329" s="5"/>
      <c r="CF329" s="5"/>
      <c r="CG329" s="5"/>
      <c r="CH329" s="5"/>
      <c r="CI329" s="5"/>
      <c r="CJ329" s="5"/>
      <c r="CK329" s="5"/>
      <c r="CL329" s="5"/>
      <c r="CM329" s="5"/>
      <c r="CN329" s="5"/>
      <c r="CO329" s="5"/>
      <c r="CP329" s="5"/>
      <c r="CQ329" s="5"/>
      <c r="CR329" s="5"/>
      <c r="CS329" s="5"/>
      <c r="CT329" s="5"/>
      <c r="CU329" s="5"/>
      <c r="CV329" s="341"/>
      <c r="CW329" s="128"/>
      <c r="CX329" s="5"/>
      <c r="CY329" s="5"/>
      <c r="CZ329" s="5"/>
      <c r="DA329" s="5"/>
      <c r="DB329" s="128"/>
      <c r="DC329" s="128"/>
      <c r="DD329" s="5"/>
      <c r="DE329" s="5"/>
      <c r="DF329" s="5"/>
      <c r="DG329" s="5"/>
      <c r="DH329" s="5"/>
      <c r="DI329" s="128"/>
      <c r="DJ329" s="128"/>
      <c r="DK329" s="172"/>
      <c r="DL329" s="173"/>
      <c r="DM329" s="173"/>
      <c r="DN329" s="56"/>
      <c r="DO329" s="57"/>
      <c r="DP329" s="116"/>
      <c r="DQ329" s="159"/>
      <c r="DR329" s="5"/>
      <c r="DS329" s="341"/>
      <c r="DT329" s="128"/>
      <c r="DU329" s="5"/>
      <c r="DV329" s="5"/>
      <c r="DW329" s="5"/>
      <c r="DX329" s="5"/>
      <c r="DY329" s="5"/>
      <c r="DZ329" s="5"/>
      <c r="EA329" s="5"/>
      <c r="EB329" s="5"/>
      <c r="EC329" s="5"/>
      <c r="ED329" s="5"/>
      <c r="EE329" s="5"/>
      <c r="EF329" s="5"/>
      <c r="EG329" s="5"/>
      <c r="EH329" s="5"/>
      <c r="EI329" s="5"/>
      <c r="EJ329" s="5"/>
      <c r="EK329" s="5"/>
      <c r="EL329" s="5"/>
      <c r="EM329" s="5"/>
      <c r="EN329" s="5"/>
      <c r="EO329" s="5"/>
      <c r="EP329" s="341"/>
      <c r="EQ329" s="333"/>
    </row>
    <row r="330" spans="1:147" ht="15">
      <c r="A330" s="8" t="s">
        <v>33</v>
      </c>
      <c r="B330" s="8" t="s">
        <v>15</v>
      </c>
      <c r="C330" s="8">
        <v>1</v>
      </c>
      <c r="D330" s="199">
        <v>116</v>
      </c>
      <c r="E330" s="118" t="s">
        <v>180</v>
      </c>
      <c r="F330" s="118" t="s">
        <v>108</v>
      </c>
      <c r="G330" s="195" t="s">
        <v>34</v>
      </c>
      <c r="H330" s="309" t="s">
        <v>188</v>
      </c>
      <c r="I330" s="128"/>
      <c r="J330" s="5"/>
      <c r="K330" s="5"/>
      <c r="L330" s="5"/>
      <c r="M330" s="5"/>
      <c r="N330" s="128"/>
      <c r="O330" s="128"/>
      <c r="P330" s="5"/>
      <c r="Q330" s="5"/>
      <c r="R330" s="5"/>
      <c r="S330" s="5"/>
      <c r="T330" s="5"/>
      <c r="U330" s="128"/>
      <c r="V330" s="128"/>
      <c r="W330" s="5"/>
      <c r="X330" s="5"/>
      <c r="Y330" s="5"/>
      <c r="Z330" s="5"/>
      <c r="AA330" s="5"/>
      <c r="AB330" s="128"/>
      <c r="AC330" s="128"/>
      <c r="AD330" s="5"/>
      <c r="AE330" s="341"/>
      <c r="AF330" s="128"/>
      <c r="AG330" s="5"/>
      <c r="AH330" s="5"/>
      <c r="AI330" s="5"/>
      <c r="AJ330" s="5"/>
      <c r="AK330" s="128"/>
      <c r="AL330" s="128"/>
      <c r="AM330" s="5"/>
      <c r="AN330" s="5"/>
      <c r="AO330" s="5"/>
      <c r="AP330" s="5"/>
      <c r="AQ330" s="5"/>
      <c r="AR330" s="128"/>
      <c r="AS330" s="128"/>
      <c r="AT330" s="5"/>
      <c r="AU330" s="5"/>
      <c r="AV330" s="5"/>
      <c r="AW330" s="5"/>
      <c r="AX330" s="5"/>
      <c r="AY330" s="128"/>
      <c r="AZ330" s="128"/>
      <c r="BA330" s="5"/>
      <c r="BB330" s="341"/>
      <c r="BC330" s="128"/>
      <c r="BD330" s="5"/>
      <c r="BE330" s="5"/>
      <c r="BF330" s="5"/>
      <c r="BG330" s="5"/>
      <c r="BH330" s="128"/>
      <c r="BI330" s="128"/>
      <c r="BJ330" s="5"/>
      <c r="BK330" s="5"/>
      <c r="BL330" s="5"/>
      <c r="BM330" s="5"/>
      <c r="BN330" s="5"/>
      <c r="BO330" s="128"/>
      <c r="BP330" s="128"/>
      <c r="BQ330" s="51" t="s">
        <v>346</v>
      </c>
      <c r="BR330" s="51">
        <v>71.430000000000007</v>
      </c>
      <c r="BS330" s="51">
        <v>71.430000000000007</v>
      </c>
      <c r="BT330" s="51">
        <v>1</v>
      </c>
      <c r="BU330" s="51">
        <v>100</v>
      </c>
      <c r="BV330" s="52">
        <f t="shared" si="104"/>
        <v>1</v>
      </c>
      <c r="BW330" s="139">
        <f>BV330*AUXILIAR!$B$61</f>
        <v>20000000</v>
      </c>
      <c r="BX330" s="5"/>
      <c r="BY330" s="341"/>
      <c r="BZ330" s="128"/>
      <c r="CA330" s="5"/>
      <c r="CB330" s="5"/>
      <c r="CC330" s="5"/>
      <c r="CD330" s="5"/>
      <c r="CE330" s="5"/>
      <c r="CF330" s="5"/>
      <c r="CG330" s="5"/>
      <c r="CH330" s="5"/>
      <c r="CI330" s="5"/>
      <c r="CJ330" s="5"/>
      <c r="CK330" s="5"/>
      <c r="CL330" s="5"/>
      <c r="CM330" s="5"/>
      <c r="CN330" s="5"/>
      <c r="CO330" s="5"/>
      <c r="CP330" s="5"/>
      <c r="CQ330" s="5"/>
      <c r="CR330" s="5"/>
      <c r="CS330" s="5"/>
      <c r="CT330" s="5"/>
      <c r="CU330" s="5"/>
      <c r="CV330" s="341"/>
      <c r="CW330" s="128"/>
      <c r="CX330" s="5"/>
      <c r="CY330" s="5"/>
      <c r="CZ330" s="5"/>
      <c r="DA330" s="5"/>
      <c r="DB330" s="128"/>
      <c r="DC330" s="128"/>
      <c r="DD330" s="5"/>
      <c r="DE330" s="5"/>
      <c r="DF330" s="5"/>
      <c r="DG330" s="5"/>
      <c r="DH330" s="5"/>
      <c r="DI330" s="128"/>
      <c r="DJ330" s="128"/>
      <c r="DK330" s="172"/>
      <c r="DL330" s="173"/>
      <c r="DM330" s="173"/>
      <c r="DN330" s="56"/>
      <c r="DO330" s="57"/>
      <c r="DP330" s="116"/>
      <c r="DQ330" s="159"/>
      <c r="DR330" s="5"/>
      <c r="DS330" s="341"/>
      <c r="DT330" s="128"/>
      <c r="DU330" s="5"/>
      <c r="DV330" s="5"/>
      <c r="DW330" s="5"/>
      <c r="DX330" s="5"/>
      <c r="DY330" s="5"/>
      <c r="DZ330" s="5"/>
      <c r="EA330" s="5"/>
      <c r="EB330" s="5"/>
      <c r="EC330" s="5"/>
      <c r="ED330" s="5"/>
      <c r="EE330" s="5"/>
      <c r="EF330" s="5"/>
      <c r="EG330" s="5"/>
      <c r="EH330" s="5"/>
      <c r="EI330" s="5"/>
      <c r="EJ330" s="5"/>
      <c r="EK330" s="5"/>
      <c r="EL330" s="5"/>
      <c r="EM330" s="5"/>
      <c r="EN330" s="5"/>
      <c r="EO330" s="5"/>
      <c r="EP330" s="341"/>
      <c r="EQ330" s="333"/>
    </row>
    <row r="331" spans="1:147" ht="15">
      <c r="A331" s="8" t="s">
        <v>33</v>
      </c>
      <c r="B331" s="8" t="s">
        <v>15</v>
      </c>
      <c r="C331" s="8">
        <v>1</v>
      </c>
      <c r="D331" s="199">
        <v>116</v>
      </c>
      <c r="E331" s="118" t="s">
        <v>180</v>
      </c>
      <c r="F331" s="118" t="s">
        <v>108</v>
      </c>
      <c r="G331" s="195" t="s">
        <v>34</v>
      </c>
      <c r="H331" s="309" t="s">
        <v>188</v>
      </c>
      <c r="I331" s="128"/>
      <c r="J331" s="5"/>
      <c r="K331" s="5"/>
      <c r="L331" s="5"/>
      <c r="M331" s="5"/>
      <c r="N331" s="128"/>
      <c r="O331" s="128"/>
      <c r="P331" s="5"/>
      <c r="Q331" s="5"/>
      <c r="R331" s="5"/>
      <c r="S331" s="5"/>
      <c r="T331" s="5"/>
      <c r="U331" s="128"/>
      <c r="V331" s="128"/>
      <c r="W331" s="5"/>
      <c r="X331" s="5"/>
      <c r="Y331" s="5"/>
      <c r="Z331" s="5"/>
      <c r="AA331" s="5"/>
      <c r="AB331" s="128"/>
      <c r="AC331" s="128"/>
      <c r="AD331" s="5"/>
      <c r="AE331" s="341"/>
      <c r="AF331" s="128"/>
      <c r="AG331" s="5"/>
      <c r="AH331" s="5"/>
      <c r="AI331" s="5"/>
      <c r="AJ331" s="5"/>
      <c r="AK331" s="128"/>
      <c r="AL331" s="128"/>
      <c r="AM331" s="5"/>
      <c r="AN331" s="5"/>
      <c r="AO331" s="5"/>
      <c r="AP331" s="5"/>
      <c r="AQ331" s="5"/>
      <c r="AR331" s="128"/>
      <c r="AS331" s="128"/>
      <c r="AT331" s="5"/>
      <c r="AU331" s="5"/>
      <c r="AV331" s="5"/>
      <c r="AW331" s="5"/>
      <c r="AX331" s="5"/>
      <c r="AY331" s="128"/>
      <c r="AZ331" s="128"/>
      <c r="BA331" s="5"/>
      <c r="BB331" s="341"/>
      <c r="BC331" s="128"/>
      <c r="BD331" s="5"/>
      <c r="BE331" s="5"/>
      <c r="BF331" s="5"/>
      <c r="BG331" s="5"/>
      <c r="BH331" s="128"/>
      <c r="BI331" s="128"/>
      <c r="BJ331" s="5"/>
      <c r="BK331" s="5"/>
      <c r="BL331" s="5"/>
      <c r="BM331" s="5"/>
      <c r="BN331" s="5"/>
      <c r="BO331" s="128"/>
      <c r="BP331" s="128"/>
      <c r="BQ331" s="51" t="s">
        <v>346</v>
      </c>
      <c r="BR331" s="51">
        <v>74.45</v>
      </c>
      <c r="BS331" s="51">
        <v>74.45</v>
      </c>
      <c r="BT331" s="51">
        <v>1</v>
      </c>
      <c r="BU331" s="51">
        <v>100</v>
      </c>
      <c r="BV331" s="52">
        <f t="shared" si="104"/>
        <v>1</v>
      </c>
      <c r="BW331" s="139">
        <f>BV331*AUXILIAR!$B$61</f>
        <v>20000000</v>
      </c>
      <c r="BX331" s="5"/>
      <c r="BY331" s="341"/>
      <c r="BZ331" s="128"/>
      <c r="CA331" s="5"/>
      <c r="CB331" s="5"/>
      <c r="CC331" s="5"/>
      <c r="CD331" s="5"/>
      <c r="CE331" s="5"/>
      <c r="CF331" s="5"/>
      <c r="CG331" s="5"/>
      <c r="CH331" s="5"/>
      <c r="CI331" s="5"/>
      <c r="CJ331" s="5"/>
      <c r="CK331" s="5"/>
      <c r="CL331" s="5"/>
      <c r="CM331" s="5"/>
      <c r="CN331" s="5"/>
      <c r="CO331" s="5"/>
      <c r="CP331" s="5"/>
      <c r="CQ331" s="5"/>
      <c r="CR331" s="5"/>
      <c r="CS331" s="5"/>
      <c r="CT331" s="5"/>
      <c r="CU331" s="5"/>
      <c r="CV331" s="341"/>
      <c r="CW331" s="128"/>
      <c r="CX331" s="5"/>
      <c r="CY331" s="5"/>
      <c r="CZ331" s="5"/>
      <c r="DA331" s="5"/>
      <c r="DB331" s="128"/>
      <c r="DC331" s="128"/>
      <c r="DD331" s="5"/>
      <c r="DE331" s="5"/>
      <c r="DF331" s="5"/>
      <c r="DG331" s="5"/>
      <c r="DH331" s="5"/>
      <c r="DI331" s="128"/>
      <c r="DJ331" s="128"/>
      <c r="DK331" s="172"/>
      <c r="DL331" s="173"/>
      <c r="DM331" s="173"/>
      <c r="DN331" s="56"/>
      <c r="DO331" s="57"/>
      <c r="DP331" s="116"/>
      <c r="DQ331" s="159"/>
      <c r="DR331" s="5"/>
      <c r="DS331" s="341"/>
      <c r="DT331" s="128"/>
      <c r="DU331" s="5"/>
      <c r="DV331" s="5"/>
      <c r="DW331" s="5"/>
      <c r="DX331" s="5"/>
      <c r="DY331" s="5"/>
      <c r="DZ331" s="5"/>
      <c r="EA331" s="5"/>
      <c r="EB331" s="5"/>
      <c r="EC331" s="5"/>
      <c r="ED331" s="5"/>
      <c r="EE331" s="5"/>
      <c r="EF331" s="5"/>
      <c r="EG331" s="5"/>
      <c r="EH331" s="5"/>
      <c r="EI331" s="5"/>
      <c r="EJ331" s="5"/>
      <c r="EK331" s="5"/>
      <c r="EL331" s="5"/>
      <c r="EM331" s="5"/>
      <c r="EN331" s="5"/>
      <c r="EO331" s="5"/>
      <c r="EP331" s="341"/>
      <c r="EQ331" s="333"/>
    </row>
    <row r="332" spans="1:147" ht="15">
      <c r="A332" s="8" t="s">
        <v>33</v>
      </c>
      <c r="B332" s="8" t="s">
        <v>15</v>
      </c>
      <c r="C332" s="8">
        <v>1</v>
      </c>
      <c r="D332" s="199">
        <v>116</v>
      </c>
      <c r="E332" s="118" t="s">
        <v>180</v>
      </c>
      <c r="F332" s="118" t="s">
        <v>108</v>
      </c>
      <c r="G332" s="195" t="s">
        <v>34</v>
      </c>
      <c r="H332" s="309" t="s">
        <v>188</v>
      </c>
      <c r="I332" s="128"/>
      <c r="J332" s="5"/>
      <c r="K332" s="5"/>
      <c r="L332" s="5"/>
      <c r="M332" s="5"/>
      <c r="N332" s="128"/>
      <c r="O332" s="128"/>
      <c r="P332" s="5"/>
      <c r="Q332" s="5"/>
      <c r="R332" s="5"/>
      <c r="S332" s="5"/>
      <c r="T332" s="5"/>
      <c r="U332" s="128"/>
      <c r="V332" s="128"/>
      <c r="W332" s="5"/>
      <c r="X332" s="5"/>
      <c r="Y332" s="5"/>
      <c r="Z332" s="5"/>
      <c r="AA332" s="5"/>
      <c r="AB332" s="128"/>
      <c r="AC332" s="128"/>
      <c r="AD332" s="5"/>
      <c r="AE332" s="341"/>
      <c r="AF332" s="128"/>
      <c r="AG332" s="5"/>
      <c r="AH332" s="5"/>
      <c r="AI332" s="5"/>
      <c r="AJ332" s="5"/>
      <c r="AK332" s="128"/>
      <c r="AL332" s="128"/>
      <c r="AM332" s="5"/>
      <c r="AN332" s="5"/>
      <c r="AO332" s="5"/>
      <c r="AP332" s="5"/>
      <c r="AQ332" s="5"/>
      <c r="AR332" s="128"/>
      <c r="AS332" s="128"/>
      <c r="AT332" s="5"/>
      <c r="AU332" s="5"/>
      <c r="AV332" s="5"/>
      <c r="AW332" s="5"/>
      <c r="AX332" s="5"/>
      <c r="AY332" s="128"/>
      <c r="AZ332" s="128"/>
      <c r="BA332" s="5"/>
      <c r="BB332" s="341"/>
      <c r="BC332" s="128"/>
      <c r="BD332" s="5"/>
      <c r="BE332" s="5"/>
      <c r="BF332" s="5"/>
      <c r="BG332" s="5"/>
      <c r="BH332" s="128"/>
      <c r="BI332" s="128"/>
      <c r="BJ332" s="5"/>
      <c r="BK332" s="5"/>
      <c r="BL332" s="5"/>
      <c r="BM332" s="5"/>
      <c r="BN332" s="5"/>
      <c r="BO332" s="128"/>
      <c r="BP332" s="128"/>
      <c r="BQ332" s="51" t="s">
        <v>346</v>
      </c>
      <c r="BR332" s="51">
        <v>74.459999999999994</v>
      </c>
      <c r="BS332" s="51">
        <v>74.459999999999994</v>
      </c>
      <c r="BT332" s="51">
        <v>1</v>
      </c>
      <c r="BU332" s="51">
        <v>100</v>
      </c>
      <c r="BV332" s="52">
        <f t="shared" si="104"/>
        <v>1</v>
      </c>
      <c r="BW332" s="139">
        <f>BV332*AUXILIAR!$B$61</f>
        <v>20000000</v>
      </c>
      <c r="BX332" s="5"/>
      <c r="BY332" s="341"/>
      <c r="BZ332" s="128"/>
      <c r="CA332" s="5"/>
      <c r="CB332" s="5"/>
      <c r="CC332" s="5"/>
      <c r="CD332" s="5"/>
      <c r="CE332" s="5"/>
      <c r="CF332" s="5"/>
      <c r="CG332" s="5"/>
      <c r="CH332" s="5"/>
      <c r="CI332" s="5"/>
      <c r="CJ332" s="5"/>
      <c r="CK332" s="5"/>
      <c r="CL332" s="5"/>
      <c r="CM332" s="5"/>
      <c r="CN332" s="5"/>
      <c r="CO332" s="5"/>
      <c r="CP332" s="5"/>
      <c r="CQ332" s="5"/>
      <c r="CR332" s="5"/>
      <c r="CS332" s="5"/>
      <c r="CT332" s="5"/>
      <c r="CU332" s="5"/>
      <c r="CV332" s="341"/>
      <c r="CW332" s="128"/>
      <c r="CX332" s="5"/>
      <c r="CY332" s="5"/>
      <c r="CZ332" s="5"/>
      <c r="DA332" s="5"/>
      <c r="DB332" s="128"/>
      <c r="DC332" s="128"/>
      <c r="DD332" s="5"/>
      <c r="DE332" s="5"/>
      <c r="DF332" s="5"/>
      <c r="DG332" s="5"/>
      <c r="DH332" s="5"/>
      <c r="DI332" s="128"/>
      <c r="DJ332" s="128"/>
      <c r="DK332" s="172"/>
      <c r="DL332" s="173"/>
      <c r="DM332" s="173"/>
      <c r="DN332" s="56"/>
      <c r="DO332" s="57"/>
      <c r="DP332" s="116"/>
      <c r="DQ332" s="159"/>
      <c r="DR332" s="5"/>
      <c r="DS332" s="341"/>
      <c r="DT332" s="128"/>
      <c r="DU332" s="5"/>
      <c r="DV332" s="5"/>
      <c r="DW332" s="5"/>
      <c r="DX332" s="5"/>
      <c r="DY332" s="5"/>
      <c r="DZ332" s="5"/>
      <c r="EA332" s="5"/>
      <c r="EB332" s="5"/>
      <c r="EC332" s="5"/>
      <c r="ED332" s="5"/>
      <c r="EE332" s="5"/>
      <c r="EF332" s="5"/>
      <c r="EG332" s="5"/>
      <c r="EH332" s="5"/>
      <c r="EI332" s="5"/>
      <c r="EJ332" s="5"/>
      <c r="EK332" s="5"/>
      <c r="EL332" s="5"/>
      <c r="EM332" s="5"/>
      <c r="EN332" s="5"/>
      <c r="EO332" s="5"/>
      <c r="EP332" s="341"/>
      <c r="EQ332" s="333"/>
    </row>
    <row r="333" spans="1:147" ht="15">
      <c r="A333" s="8" t="s">
        <v>33</v>
      </c>
      <c r="B333" s="8" t="s">
        <v>15</v>
      </c>
      <c r="C333" s="8">
        <v>1</v>
      </c>
      <c r="D333" s="199">
        <v>116</v>
      </c>
      <c r="E333" s="118" t="s">
        <v>180</v>
      </c>
      <c r="F333" s="118" t="s">
        <v>108</v>
      </c>
      <c r="G333" s="195" t="s">
        <v>34</v>
      </c>
      <c r="H333" s="309" t="s">
        <v>188</v>
      </c>
      <c r="I333" s="128"/>
      <c r="J333" s="5"/>
      <c r="K333" s="5"/>
      <c r="L333" s="5"/>
      <c r="M333" s="5"/>
      <c r="N333" s="128"/>
      <c r="O333" s="128"/>
      <c r="P333" s="5"/>
      <c r="Q333" s="5"/>
      <c r="R333" s="5"/>
      <c r="S333" s="5"/>
      <c r="T333" s="5"/>
      <c r="U333" s="128"/>
      <c r="V333" s="128"/>
      <c r="W333" s="5"/>
      <c r="X333" s="5"/>
      <c r="Y333" s="5"/>
      <c r="Z333" s="5"/>
      <c r="AA333" s="5"/>
      <c r="AB333" s="128"/>
      <c r="AC333" s="128"/>
      <c r="AD333" s="5"/>
      <c r="AE333" s="341"/>
      <c r="AF333" s="128"/>
      <c r="AG333" s="5"/>
      <c r="AH333" s="5"/>
      <c r="AI333" s="5"/>
      <c r="AJ333" s="5"/>
      <c r="AK333" s="128"/>
      <c r="AL333" s="128"/>
      <c r="AM333" s="5"/>
      <c r="AN333" s="5"/>
      <c r="AO333" s="5"/>
      <c r="AP333" s="5"/>
      <c r="AQ333" s="5"/>
      <c r="AR333" s="128"/>
      <c r="AS333" s="128"/>
      <c r="AT333" s="5"/>
      <c r="AU333" s="5"/>
      <c r="AV333" s="5"/>
      <c r="AW333" s="5"/>
      <c r="AX333" s="5"/>
      <c r="AY333" s="128"/>
      <c r="AZ333" s="128"/>
      <c r="BA333" s="5"/>
      <c r="BB333" s="341"/>
      <c r="BC333" s="128"/>
      <c r="BD333" s="5"/>
      <c r="BE333" s="5"/>
      <c r="BF333" s="5"/>
      <c r="BG333" s="5"/>
      <c r="BH333" s="128"/>
      <c r="BI333" s="128"/>
      <c r="BJ333" s="5"/>
      <c r="BK333" s="5"/>
      <c r="BL333" s="5"/>
      <c r="BM333" s="5"/>
      <c r="BN333" s="5"/>
      <c r="BO333" s="128"/>
      <c r="BP333" s="128"/>
      <c r="BQ333" s="51" t="s">
        <v>346</v>
      </c>
      <c r="BR333" s="51">
        <v>80.91</v>
      </c>
      <c r="BS333" s="51">
        <v>80.91</v>
      </c>
      <c r="BT333" s="51">
        <v>1</v>
      </c>
      <c r="BU333" s="51">
        <v>100</v>
      </c>
      <c r="BV333" s="52">
        <f t="shared" si="104"/>
        <v>1</v>
      </c>
      <c r="BW333" s="139">
        <f>BV333*AUXILIAR!$B$61</f>
        <v>20000000</v>
      </c>
      <c r="BX333" s="5"/>
      <c r="BY333" s="341"/>
      <c r="BZ333" s="128"/>
      <c r="CA333" s="5"/>
      <c r="CB333" s="5"/>
      <c r="CC333" s="5"/>
      <c r="CD333" s="5"/>
      <c r="CE333" s="5"/>
      <c r="CF333" s="5"/>
      <c r="CG333" s="5"/>
      <c r="CH333" s="5"/>
      <c r="CI333" s="5"/>
      <c r="CJ333" s="5"/>
      <c r="CK333" s="5"/>
      <c r="CL333" s="5"/>
      <c r="CM333" s="5"/>
      <c r="CN333" s="5"/>
      <c r="CO333" s="5"/>
      <c r="CP333" s="5"/>
      <c r="CQ333" s="5"/>
      <c r="CR333" s="5"/>
      <c r="CS333" s="5"/>
      <c r="CT333" s="5"/>
      <c r="CU333" s="5"/>
      <c r="CV333" s="341"/>
      <c r="CW333" s="128"/>
      <c r="CX333" s="5"/>
      <c r="CY333" s="5"/>
      <c r="CZ333" s="5"/>
      <c r="DA333" s="5"/>
      <c r="DB333" s="128"/>
      <c r="DC333" s="128"/>
      <c r="DD333" s="5"/>
      <c r="DE333" s="5"/>
      <c r="DF333" s="5"/>
      <c r="DG333" s="5"/>
      <c r="DH333" s="5"/>
      <c r="DI333" s="128"/>
      <c r="DJ333" s="128"/>
      <c r="DK333" s="172"/>
      <c r="DL333" s="173"/>
      <c r="DM333" s="173"/>
      <c r="DN333" s="56"/>
      <c r="DO333" s="57"/>
      <c r="DP333" s="116"/>
      <c r="DQ333" s="159"/>
      <c r="DR333" s="5"/>
      <c r="DS333" s="341"/>
      <c r="DT333" s="128"/>
      <c r="DU333" s="5"/>
      <c r="DV333" s="5"/>
      <c r="DW333" s="5"/>
      <c r="DX333" s="5"/>
      <c r="DY333" s="5"/>
      <c r="DZ333" s="5"/>
      <c r="EA333" s="5"/>
      <c r="EB333" s="5"/>
      <c r="EC333" s="5"/>
      <c r="ED333" s="5"/>
      <c r="EE333" s="5"/>
      <c r="EF333" s="5"/>
      <c r="EG333" s="5"/>
      <c r="EH333" s="5"/>
      <c r="EI333" s="5"/>
      <c r="EJ333" s="5"/>
      <c r="EK333" s="5"/>
      <c r="EL333" s="5"/>
      <c r="EM333" s="5"/>
      <c r="EN333" s="5"/>
      <c r="EO333" s="5"/>
      <c r="EP333" s="341"/>
      <c r="EQ333" s="333"/>
    </row>
    <row r="334" spans="1:147" ht="15">
      <c r="A334" s="8" t="s">
        <v>33</v>
      </c>
      <c r="B334" s="8" t="s">
        <v>15</v>
      </c>
      <c r="C334" s="8">
        <v>1</v>
      </c>
      <c r="D334" s="199">
        <v>116</v>
      </c>
      <c r="E334" s="118" t="s">
        <v>180</v>
      </c>
      <c r="F334" s="118" t="s">
        <v>108</v>
      </c>
      <c r="G334" s="195" t="s">
        <v>34</v>
      </c>
      <c r="H334" s="309" t="s">
        <v>188</v>
      </c>
      <c r="I334" s="128"/>
      <c r="J334" s="5"/>
      <c r="K334" s="5"/>
      <c r="L334" s="5"/>
      <c r="M334" s="5"/>
      <c r="N334" s="128"/>
      <c r="O334" s="128"/>
      <c r="P334" s="5"/>
      <c r="Q334" s="5"/>
      <c r="R334" s="5"/>
      <c r="S334" s="5"/>
      <c r="T334" s="5"/>
      <c r="U334" s="128"/>
      <c r="V334" s="128"/>
      <c r="W334" s="5"/>
      <c r="X334" s="5"/>
      <c r="Y334" s="5"/>
      <c r="Z334" s="5"/>
      <c r="AA334" s="5"/>
      <c r="AB334" s="128"/>
      <c r="AC334" s="128"/>
      <c r="AD334" s="5"/>
      <c r="AE334" s="341"/>
      <c r="AF334" s="128"/>
      <c r="AG334" s="5"/>
      <c r="AH334" s="5"/>
      <c r="AI334" s="5"/>
      <c r="AJ334" s="5"/>
      <c r="AK334" s="128"/>
      <c r="AL334" s="128"/>
      <c r="AM334" s="5"/>
      <c r="AN334" s="5"/>
      <c r="AO334" s="5"/>
      <c r="AP334" s="5"/>
      <c r="AQ334" s="5"/>
      <c r="AR334" s="128"/>
      <c r="AS334" s="128"/>
      <c r="AT334" s="5"/>
      <c r="AU334" s="5"/>
      <c r="AV334" s="5"/>
      <c r="AW334" s="5"/>
      <c r="AX334" s="5"/>
      <c r="AY334" s="128"/>
      <c r="AZ334" s="128"/>
      <c r="BA334" s="5"/>
      <c r="BB334" s="341"/>
      <c r="BC334" s="128"/>
      <c r="BD334" s="5"/>
      <c r="BE334" s="5"/>
      <c r="BF334" s="5"/>
      <c r="BG334" s="5"/>
      <c r="BH334" s="128"/>
      <c r="BI334" s="128"/>
      <c r="BJ334" s="5"/>
      <c r="BK334" s="5"/>
      <c r="BL334" s="5"/>
      <c r="BM334" s="5"/>
      <c r="BN334" s="5"/>
      <c r="BO334" s="128"/>
      <c r="BP334" s="128"/>
      <c r="BQ334" s="51" t="s">
        <v>346</v>
      </c>
      <c r="BR334" s="51">
        <v>88.94</v>
      </c>
      <c r="BS334" s="51">
        <v>88.94</v>
      </c>
      <c r="BT334" s="51">
        <v>1</v>
      </c>
      <c r="BU334" s="51">
        <v>100</v>
      </c>
      <c r="BV334" s="52">
        <f t="shared" si="104"/>
        <v>1</v>
      </c>
      <c r="BW334" s="139">
        <f>BV334*AUXILIAR!$B$61</f>
        <v>20000000</v>
      </c>
      <c r="BX334" s="5"/>
      <c r="BY334" s="341"/>
      <c r="BZ334" s="128"/>
      <c r="CA334" s="5"/>
      <c r="CB334" s="5"/>
      <c r="CC334" s="5"/>
      <c r="CD334" s="5"/>
      <c r="CE334" s="5"/>
      <c r="CF334" s="5"/>
      <c r="CG334" s="5"/>
      <c r="CH334" s="5"/>
      <c r="CI334" s="5"/>
      <c r="CJ334" s="5"/>
      <c r="CK334" s="5"/>
      <c r="CL334" s="5"/>
      <c r="CM334" s="5"/>
      <c r="CN334" s="5"/>
      <c r="CO334" s="5"/>
      <c r="CP334" s="5"/>
      <c r="CQ334" s="5"/>
      <c r="CR334" s="5"/>
      <c r="CS334" s="5"/>
      <c r="CT334" s="5"/>
      <c r="CU334" s="5"/>
      <c r="CV334" s="341"/>
      <c r="CW334" s="128"/>
      <c r="CX334" s="5"/>
      <c r="CY334" s="5"/>
      <c r="CZ334" s="5"/>
      <c r="DA334" s="5"/>
      <c r="DB334" s="128"/>
      <c r="DC334" s="128"/>
      <c r="DD334" s="5"/>
      <c r="DE334" s="5"/>
      <c r="DF334" s="5"/>
      <c r="DG334" s="5"/>
      <c r="DH334" s="5"/>
      <c r="DI334" s="128"/>
      <c r="DJ334" s="128"/>
      <c r="DK334" s="172"/>
      <c r="DL334" s="173"/>
      <c r="DM334" s="173"/>
      <c r="DN334" s="56"/>
      <c r="DO334" s="57"/>
      <c r="DP334" s="116"/>
      <c r="DQ334" s="159"/>
      <c r="DR334" s="5"/>
      <c r="DS334" s="341"/>
      <c r="DT334" s="128"/>
      <c r="DU334" s="5"/>
      <c r="DV334" s="5"/>
      <c r="DW334" s="5"/>
      <c r="DX334" s="5"/>
      <c r="DY334" s="5"/>
      <c r="DZ334" s="5"/>
      <c r="EA334" s="5"/>
      <c r="EB334" s="5"/>
      <c r="EC334" s="5"/>
      <c r="ED334" s="5"/>
      <c r="EE334" s="5"/>
      <c r="EF334" s="5"/>
      <c r="EG334" s="5"/>
      <c r="EH334" s="5"/>
      <c r="EI334" s="5"/>
      <c r="EJ334" s="5"/>
      <c r="EK334" s="5"/>
      <c r="EL334" s="5"/>
      <c r="EM334" s="5"/>
      <c r="EN334" s="5"/>
      <c r="EO334" s="5"/>
      <c r="EP334" s="341"/>
      <c r="EQ334" s="333"/>
    </row>
    <row r="335" spans="1:147" ht="15">
      <c r="A335" s="8" t="s">
        <v>33</v>
      </c>
      <c r="B335" s="8" t="s">
        <v>15</v>
      </c>
      <c r="C335" s="8">
        <v>1</v>
      </c>
      <c r="D335" s="199">
        <v>116</v>
      </c>
      <c r="E335" s="118" t="s">
        <v>180</v>
      </c>
      <c r="F335" s="118" t="s">
        <v>108</v>
      </c>
      <c r="G335" s="195" t="s">
        <v>34</v>
      </c>
      <c r="H335" s="309" t="s">
        <v>188</v>
      </c>
      <c r="I335" s="128"/>
      <c r="J335" s="5"/>
      <c r="K335" s="5"/>
      <c r="L335" s="5"/>
      <c r="M335" s="5"/>
      <c r="N335" s="128"/>
      <c r="O335" s="128"/>
      <c r="P335" s="5"/>
      <c r="Q335" s="5"/>
      <c r="R335" s="5"/>
      <c r="S335" s="5"/>
      <c r="T335" s="5"/>
      <c r="U335" s="128"/>
      <c r="V335" s="128"/>
      <c r="W335" s="5"/>
      <c r="X335" s="5"/>
      <c r="Y335" s="5"/>
      <c r="Z335" s="5"/>
      <c r="AA335" s="5"/>
      <c r="AB335" s="128"/>
      <c r="AC335" s="128"/>
      <c r="AD335" s="5"/>
      <c r="AE335" s="341"/>
      <c r="AF335" s="128"/>
      <c r="AG335" s="5"/>
      <c r="AH335" s="5"/>
      <c r="AI335" s="5"/>
      <c r="AJ335" s="5"/>
      <c r="AK335" s="128"/>
      <c r="AL335" s="128"/>
      <c r="AM335" s="5"/>
      <c r="AN335" s="5"/>
      <c r="AO335" s="5"/>
      <c r="AP335" s="5"/>
      <c r="AQ335" s="5"/>
      <c r="AR335" s="128"/>
      <c r="AS335" s="128"/>
      <c r="AT335" s="5"/>
      <c r="AU335" s="5"/>
      <c r="AV335" s="5"/>
      <c r="AW335" s="5"/>
      <c r="AX335" s="5"/>
      <c r="AY335" s="128"/>
      <c r="AZ335" s="128"/>
      <c r="BA335" s="5"/>
      <c r="BB335" s="341"/>
      <c r="BC335" s="128"/>
      <c r="BD335" s="5"/>
      <c r="BE335" s="5"/>
      <c r="BF335" s="5"/>
      <c r="BG335" s="5"/>
      <c r="BH335" s="128"/>
      <c r="BI335" s="128"/>
      <c r="BJ335" s="5"/>
      <c r="BK335" s="5"/>
      <c r="BL335" s="5"/>
      <c r="BM335" s="5"/>
      <c r="BN335" s="5"/>
      <c r="BO335" s="128"/>
      <c r="BP335" s="128"/>
      <c r="BQ335" s="51" t="s">
        <v>346</v>
      </c>
      <c r="BR335" s="51">
        <v>98.87</v>
      </c>
      <c r="BS335" s="51">
        <v>98.87</v>
      </c>
      <c r="BT335" s="51">
        <v>1</v>
      </c>
      <c r="BU335" s="51">
        <v>100</v>
      </c>
      <c r="BV335" s="52">
        <f t="shared" si="104"/>
        <v>1</v>
      </c>
      <c r="BW335" s="139">
        <f>BV335*AUXILIAR!$B$61</f>
        <v>20000000</v>
      </c>
      <c r="BX335" s="5"/>
      <c r="BY335" s="341"/>
      <c r="BZ335" s="128"/>
      <c r="CA335" s="5"/>
      <c r="CB335" s="5"/>
      <c r="CC335" s="5"/>
      <c r="CD335" s="5"/>
      <c r="CE335" s="5"/>
      <c r="CF335" s="5"/>
      <c r="CG335" s="5"/>
      <c r="CH335" s="5"/>
      <c r="CI335" s="5"/>
      <c r="CJ335" s="5"/>
      <c r="CK335" s="5"/>
      <c r="CL335" s="5"/>
      <c r="CM335" s="5"/>
      <c r="CN335" s="5"/>
      <c r="CO335" s="5"/>
      <c r="CP335" s="5"/>
      <c r="CQ335" s="5"/>
      <c r="CR335" s="5"/>
      <c r="CS335" s="5"/>
      <c r="CT335" s="5"/>
      <c r="CU335" s="5"/>
      <c r="CV335" s="341"/>
      <c r="CW335" s="128"/>
      <c r="CX335" s="5"/>
      <c r="CY335" s="5"/>
      <c r="CZ335" s="5"/>
      <c r="DA335" s="5"/>
      <c r="DB335" s="128"/>
      <c r="DC335" s="128"/>
      <c r="DD335" s="5"/>
      <c r="DE335" s="5"/>
      <c r="DF335" s="5"/>
      <c r="DG335" s="5"/>
      <c r="DH335" s="5"/>
      <c r="DI335" s="128"/>
      <c r="DJ335" s="128"/>
      <c r="DK335" s="172"/>
      <c r="DL335" s="173"/>
      <c r="DM335" s="173"/>
      <c r="DN335" s="56"/>
      <c r="DO335" s="57"/>
      <c r="DP335" s="116"/>
      <c r="DQ335" s="159"/>
      <c r="DR335" s="5"/>
      <c r="DS335" s="341"/>
      <c r="DT335" s="128"/>
      <c r="DU335" s="5"/>
      <c r="DV335" s="5"/>
      <c r="DW335" s="5"/>
      <c r="DX335" s="5"/>
      <c r="DY335" s="5"/>
      <c r="DZ335" s="5"/>
      <c r="EA335" s="5"/>
      <c r="EB335" s="5"/>
      <c r="EC335" s="5"/>
      <c r="ED335" s="5"/>
      <c r="EE335" s="5"/>
      <c r="EF335" s="5"/>
      <c r="EG335" s="5"/>
      <c r="EH335" s="5"/>
      <c r="EI335" s="5"/>
      <c r="EJ335" s="5"/>
      <c r="EK335" s="5"/>
      <c r="EL335" s="5"/>
      <c r="EM335" s="5"/>
      <c r="EN335" s="5"/>
      <c r="EO335" s="5"/>
      <c r="EP335" s="341"/>
      <c r="EQ335" s="333"/>
    </row>
    <row r="336" spans="1:147" ht="15">
      <c r="A336" s="8" t="s">
        <v>33</v>
      </c>
      <c r="B336" s="8" t="s">
        <v>15</v>
      </c>
      <c r="C336" s="8">
        <v>1</v>
      </c>
      <c r="D336" s="199">
        <v>116</v>
      </c>
      <c r="E336" s="118" t="s">
        <v>180</v>
      </c>
      <c r="F336" s="118" t="s">
        <v>108</v>
      </c>
      <c r="G336" s="195" t="s">
        <v>34</v>
      </c>
      <c r="H336" s="309" t="s">
        <v>188</v>
      </c>
      <c r="I336" s="128"/>
      <c r="J336" s="5"/>
      <c r="K336" s="5"/>
      <c r="L336" s="5"/>
      <c r="M336" s="5"/>
      <c r="N336" s="128"/>
      <c r="O336" s="128"/>
      <c r="P336" s="5"/>
      <c r="Q336" s="5"/>
      <c r="R336" s="5"/>
      <c r="S336" s="5"/>
      <c r="T336" s="5"/>
      <c r="U336" s="128"/>
      <c r="V336" s="128"/>
      <c r="W336" s="5"/>
      <c r="X336" s="5"/>
      <c r="Y336" s="5"/>
      <c r="Z336" s="5"/>
      <c r="AA336" s="5"/>
      <c r="AB336" s="128"/>
      <c r="AC336" s="128"/>
      <c r="AD336" s="5"/>
      <c r="AE336" s="341"/>
      <c r="AF336" s="128"/>
      <c r="AG336" s="5"/>
      <c r="AH336" s="5"/>
      <c r="AI336" s="5"/>
      <c r="AJ336" s="5"/>
      <c r="AK336" s="128"/>
      <c r="AL336" s="128"/>
      <c r="AM336" s="5"/>
      <c r="AN336" s="5"/>
      <c r="AO336" s="5"/>
      <c r="AP336" s="5"/>
      <c r="AQ336" s="5"/>
      <c r="AR336" s="128"/>
      <c r="AS336" s="128"/>
      <c r="AT336" s="5"/>
      <c r="AU336" s="5"/>
      <c r="AV336" s="5"/>
      <c r="AW336" s="5"/>
      <c r="AX336" s="5"/>
      <c r="AY336" s="128"/>
      <c r="AZ336" s="128"/>
      <c r="BA336" s="5"/>
      <c r="BB336" s="341"/>
      <c r="BC336" s="128"/>
      <c r="BD336" s="5"/>
      <c r="BE336" s="5"/>
      <c r="BF336" s="5"/>
      <c r="BG336" s="5"/>
      <c r="BH336" s="128"/>
      <c r="BI336" s="128"/>
      <c r="BJ336" s="5"/>
      <c r="BK336" s="5"/>
      <c r="BL336" s="5"/>
      <c r="BM336" s="5"/>
      <c r="BN336" s="5"/>
      <c r="BO336" s="128"/>
      <c r="BP336" s="128"/>
      <c r="BQ336" s="51" t="s">
        <v>346</v>
      </c>
      <c r="BR336" s="51">
        <v>105.62</v>
      </c>
      <c r="BS336" s="51">
        <v>105.62</v>
      </c>
      <c r="BT336" s="51">
        <v>2</v>
      </c>
      <c r="BU336" s="51">
        <v>100</v>
      </c>
      <c r="BV336" s="52">
        <f t="shared" si="104"/>
        <v>2</v>
      </c>
      <c r="BW336" s="139">
        <f>BV336*AUXILIAR!$B$61</f>
        <v>40000000</v>
      </c>
      <c r="BX336" s="5"/>
      <c r="BY336" s="341"/>
      <c r="BZ336" s="128"/>
      <c r="CA336" s="5"/>
      <c r="CB336" s="5"/>
      <c r="CC336" s="5"/>
      <c r="CD336" s="5"/>
      <c r="CE336" s="5"/>
      <c r="CF336" s="5"/>
      <c r="CG336" s="5"/>
      <c r="CH336" s="5"/>
      <c r="CI336" s="5"/>
      <c r="CJ336" s="5"/>
      <c r="CK336" s="5"/>
      <c r="CL336" s="5"/>
      <c r="CM336" s="5"/>
      <c r="CN336" s="5"/>
      <c r="CO336" s="5"/>
      <c r="CP336" s="5"/>
      <c r="CQ336" s="5"/>
      <c r="CR336" s="5"/>
      <c r="CS336" s="5"/>
      <c r="CT336" s="5"/>
      <c r="CU336" s="5"/>
      <c r="CV336" s="341"/>
      <c r="CW336" s="128"/>
      <c r="CX336" s="5"/>
      <c r="CY336" s="5"/>
      <c r="CZ336" s="5"/>
      <c r="DA336" s="5"/>
      <c r="DB336" s="128"/>
      <c r="DC336" s="128"/>
      <c r="DD336" s="5"/>
      <c r="DE336" s="5"/>
      <c r="DF336" s="5"/>
      <c r="DG336" s="5"/>
      <c r="DH336" s="5"/>
      <c r="DI336" s="128"/>
      <c r="DJ336" s="128"/>
      <c r="DK336" s="172"/>
      <c r="DL336" s="173"/>
      <c r="DM336" s="173"/>
      <c r="DN336" s="56"/>
      <c r="DO336" s="57"/>
      <c r="DP336" s="116"/>
      <c r="DQ336" s="159"/>
      <c r="DR336" s="5"/>
      <c r="DS336" s="341"/>
      <c r="DT336" s="128"/>
      <c r="DU336" s="5"/>
      <c r="DV336" s="5"/>
      <c r="DW336" s="5"/>
      <c r="DX336" s="5"/>
      <c r="DY336" s="5"/>
      <c r="DZ336" s="5"/>
      <c r="EA336" s="5"/>
      <c r="EB336" s="5"/>
      <c r="EC336" s="5"/>
      <c r="ED336" s="5"/>
      <c r="EE336" s="5"/>
      <c r="EF336" s="5"/>
      <c r="EG336" s="5"/>
      <c r="EH336" s="5"/>
      <c r="EI336" s="5"/>
      <c r="EJ336" s="5"/>
      <c r="EK336" s="5"/>
      <c r="EL336" s="5"/>
      <c r="EM336" s="5"/>
      <c r="EN336" s="5"/>
      <c r="EO336" s="5"/>
      <c r="EP336" s="341"/>
      <c r="EQ336" s="333"/>
    </row>
    <row r="337" spans="1:147" ht="15">
      <c r="A337" s="8" t="s">
        <v>33</v>
      </c>
      <c r="B337" s="8" t="s">
        <v>15</v>
      </c>
      <c r="C337" s="8">
        <v>1</v>
      </c>
      <c r="D337" s="199">
        <v>116</v>
      </c>
      <c r="E337" s="118" t="s">
        <v>180</v>
      </c>
      <c r="F337" s="118" t="s">
        <v>108</v>
      </c>
      <c r="G337" s="195" t="s">
        <v>34</v>
      </c>
      <c r="H337" s="309" t="s">
        <v>188</v>
      </c>
      <c r="I337" s="128"/>
      <c r="J337" s="5"/>
      <c r="K337" s="5"/>
      <c r="L337" s="5"/>
      <c r="M337" s="5"/>
      <c r="N337" s="128"/>
      <c r="O337" s="128"/>
      <c r="P337" s="5"/>
      <c r="Q337" s="5"/>
      <c r="R337" s="5"/>
      <c r="S337" s="5"/>
      <c r="T337" s="5"/>
      <c r="U337" s="128"/>
      <c r="V337" s="128"/>
      <c r="W337" s="5"/>
      <c r="X337" s="5"/>
      <c r="Y337" s="5"/>
      <c r="Z337" s="5"/>
      <c r="AA337" s="5"/>
      <c r="AB337" s="128"/>
      <c r="AC337" s="128"/>
      <c r="AD337" s="5"/>
      <c r="AE337" s="341"/>
      <c r="AF337" s="128"/>
      <c r="AG337" s="5"/>
      <c r="AH337" s="5"/>
      <c r="AI337" s="5"/>
      <c r="AJ337" s="5"/>
      <c r="AK337" s="128"/>
      <c r="AL337" s="128"/>
      <c r="AM337" s="5"/>
      <c r="AN337" s="5"/>
      <c r="AO337" s="5"/>
      <c r="AP337" s="5"/>
      <c r="AQ337" s="5"/>
      <c r="AR337" s="128"/>
      <c r="AS337" s="128"/>
      <c r="AT337" s="5"/>
      <c r="AU337" s="5"/>
      <c r="AV337" s="5"/>
      <c r="AW337" s="5"/>
      <c r="AX337" s="5"/>
      <c r="AY337" s="128"/>
      <c r="AZ337" s="128"/>
      <c r="BA337" s="5"/>
      <c r="BB337" s="341"/>
      <c r="BC337" s="128"/>
      <c r="BD337" s="5"/>
      <c r="BE337" s="5"/>
      <c r="BF337" s="5"/>
      <c r="BG337" s="5"/>
      <c r="BH337" s="128"/>
      <c r="BI337" s="128"/>
      <c r="BJ337" s="5"/>
      <c r="BK337" s="5"/>
      <c r="BL337" s="5"/>
      <c r="BM337" s="5"/>
      <c r="BN337" s="5"/>
      <c r="BO337" s="128"/>
      <c r="BP337" s="128"/>
      <c r="BQ337" s="51" t="s">
        <v>346</v>
      </c>
      <c r="BR337" s="51">
        <v>107.48</v>
      </c>
      <c r="BS337" s="51">
        <v>107.48</v>
      </c>
      <c r="BT337" s="51">
        <v>2</v>
      </c>
      <c r="BU337" s="51">
        <v>100</v>
      </c>
      <c r="BV337" s="52">
        <f>BT337*BU337/100</f>
        <v>2</v>
      </c>
      <c r="BW337" s="139">
        <f>BV337*AUXILIAR!$B$61</f>
        <v>40000000</v>
      </c>
      <c r="BX337" s="5"/>
      <c r="BY337" s="341"/>
      <c r="BZ337" s="128"/>
      <c r="CA337" s="5"/>
      <c r="CB337" s="5"/>
      <c r="CC337" s="5"/>
      <c r="CD337" s="5"/>
      <c r="CE337" s="5"/>
      <c r="CF337" s="5"/>
      <c r="CG337" s="5"/>
      <c r="CH337" s="5"/>
      <c r="CI337" s="5"/>
      <c r="CJ337" s="5"/>
      <c r="CK337" s="5"/>
      <c r="CL337" s="5"/>
      <c r="CM337" s="5"/>
      <c r="CN337" s="5"/>
      <c r="CO337" s="5"/>
      <c r="CP337" s="5"/>
      <c r="CQ337" s="5"/>
      <c r="CR337" s="5"/>
      <c r="CS337" s="5"/>
      <c r="CT337" s="5"/>
      <c r="CU337" s="5"/>
      <c r="CV337" s="341"/>
      <c r="CW337" s="128"/>
      <c r="CX337" s="5"/>
      <c r="CY337" s="5"/>
      <c r="CZ337" s="5"/>
      <c r="DA337" s="5"/>
      <c r="DB337" s="128"/>
      <c r="DC337" s="128"/>
      <c r="DD337" s="5"/>
      <c r="DE337" s="5"/>
      <c r="DF337" s="5"/>
      <c r="DG337" s="5"/>
      <c r="DH337" s="5"/>
      <c r="DI337" s="128"/>
      <c r="DJ337" s="128"/>
      <c r="DK337" s="172"/>
      <c r="DL337" s="173"/>
      <c r="DM337" s="173"/>
      <c r="DN337" s="56"/>
      <c r="DO337" s="57"/>
      <c r="DP337" s="116"/>
      <c r="DQ337" s="159"/>
      <c r="DR337" s="5"/>
      <c r="DS337" s="341"/>
      <c r="DT337" s="128"/>
      <c r="DU337" s="5"/>
      <c r="DV337" s="5"/>
      <c r="DW337" s="5"/>
      <c r="DX337" s="5"/>
      <c r="DY337" s="5"/>
      <c r="DZ337" s="5"/>
      <c r="EA337" s="5"/>
      <c r="EB337" s="5"/>
      <c r="EC337" s="5"/>
      <c r="ED337" s="5"/>
      <c r="EE337" s="5"/>
      <c r="EF337" s="5"/>
      <c r="EG337" s="5"/>
      <c r="EH337" s="5"/>
      <c r="EI337" s="5"/>
      <c r="EJ337" s="5"/>
      <c r="EK337" s="5"/>
      <c r="EL337" s="5"/>
      <c r="EM337" s="5"/>
      <c r="EN337" s="5"/>
      <c r="EO337" s="5"/>
      <c r="EP337" s="341"/>
      <c r="EQ337" s="333"/>
    </row>
    <row r="338" spans="1:147" ht="15">
      <c r="A338" s="8" t="s">
        <v>33</v>
      </c>
      <c r="B338" s="8" t="s">
        <v>15</v>
      </c>
      <c r="C338" s="8">
        <v>1</v>
      </c>
      <c r="D338" s="199">
        <v>116</v>
      </c>
      <c r="E338" s="118" t="s">
        <v>180</v>
      </c>
      <c r="F338" s="118" t="s">
        <v>108</v>
      </c>
      <c r="G338" s="195" t="s">
        <v>34</v>
      </c>
      <c r="H338" s="309" t="s">
        <v>188</v>
      </c>
      <c r="I338" s="128"/>
      <c r="J338" s="5"/>
      <c r="K338" s="5"/>
      <c r="L338" s="5"/>
      <c r="M338" s="5"/>
      <c r="N338" s="128"/>
      <c r="O338" s="128"/>
      <c r="P338" s="5"/>
      <c r="Q338" s="5"/>
      <c r="R338" s="5"/>
      <c r="S338" s="5"/>
      <c r="T338" s="5"/>
      <c r="U338" s="128"/>
      <c r="V338" s="128"/>
      <c r="W338" s="5"/>
      <c r="X338" s="5"/>
      <c r="Y338" s="5"/>
      <c r="Z338" s="5"/>
      <c r="AA338" s="5"/>
      <c r="AB338" s="128"/>
      <c r="AC338" s="128"/>
      <c r="AD338" s="5"/>
      <c r="AE338" s="341"/>
      <c r="AF338" s="128"/>
      <c r="AG338" s="5"/>
      <c r="AH338" s="5"/>
      <c r="AI338" s="5"/>
      <c r="AJ338" s="5"/>
      <c r="AK338" s="128"/>
      <c r="AL338" s="128"/>
      <c r="AM338" s="5"/>
      <c r="AN338" s="5"/>
      <c r="AO338" s="5"/>
      <c r="AP338" s="5"/>
      <c r="AQ338" s="5"/>
      <c r="AR338" s="128"/>
      <c r="AS338" s="128"/>
      <c r="AT338" s="5"/>
      <c r="AU338" s="5"/>
      <c r="AV338" s="5"/>
      <c r="AW338" s="5"/>
      <c r="AX338" s="5"/>
      <c r="AY338" s="128"/>
      <c r="AZ338" s="128"/>
      <c r="BA338" s="5"/>
      <c r="BB338" s="341"/>
      <c r="BC338" s="128"/>
      <c r="BD338" s="5"/>
      <c r="BE338" s="5"/>
      <c r="BF338" s="5"/>
      <c r="BG338" s="5"/>
      <c r="BH338" s="128"/>
      <c r="BI338" s="128"/>
      <c r="BJ338" s="5"/>
      <c r="BK338" s="5"/>
      <c r="BL338" s="5"/>
      <c r="BM338" s="5"/>
      <c r="BN338" s="5"/>
      <c r="BO338" s="128"/>
      <c r="BP338" s="128"/>
      <c r="BQ338" s="51" t="s">
        <v>346</v>
      </c>
      <c r="BR338" s="51">
        <v>107.5</v>
      </c>
      <c r="BS338" s="51">
        <v>107.5</v>
      </c>
      <c r="BT338" s="51">
        <v>2</v>
      </c>
      <c r="BU338" s="51">
        <v>100</v>
      </c>
      <c r="BV338" s="52">
        <f>BT338*BU338/100</f>
        <v>2</v>
      </c>
      <c r="BW338" s="139">
        <f>BV338*AUXILIAR!$B$61</f>
        <v>40000000</v>
      </c>
      <c r="BX338" s="5"/>
      <c r="BY338" s="341"/>
      <c r="BZ338" s="128"/>
      <c r="CA338" s="5"/>
      <c r="CB338" s="5"/>
      <c r="CC338" s="5"/>
      <c r="CD338" s="5"/>
      <c r="CE338" s="5"/>
      <c r="CF338" s="5"/>
      <c r="CG338" s="5"/>
      <c r="CH338" s="5"/>
      <c r="CI338" s="5"/>
      <c r="CJ338" s="5"/>
      <c r="CK338" s="5"/>
      <c r="CL338" s="5"/>
      <c r="CM338" s="5"/>
      <c r="CN338" s="5"/>
      <c r="CO338" s="5"/>
      <c r="CP338" s="5"/>
      <c r="CQ338" s="5"/>
      <c r="CR338" s="5"/>
      <c r="CS338" s="5"/>
      <c r="CT338" s="5"/>
      <c r="CU338" s="5"/>
      <c r="CV338" s="341"/>
      <c r="CW338" s="128"/>
      <c r="CX338" s="5"/>
      <c r="CY338" s="5"/>
      <c r="CZ338" s="5"/>
      <c r="DA338" s="5"/>
      <c r="DB338" s="128"/>
      <c r="DC338" s="128"/>
      <c r="DD338" s="5"/>
      <c r="DE338" s="5"/>
      <c r="DF338" s="5"/>
      <c r="DG338" s="5"/>
      <c r="DH338" s="5"/>
      <c r="DI338" s="128"/>
      <c r="DJ338" s="128"/>
      <c r="DK338" s="172"/>
      <c r="DL338" s="173"/>
      <c r="DM338" s="173"/>
      <c r="DN338" s="56"/>
      <c r="DO338" s="57"/>
      <c r="DP338" s="116"/>
      <c r="DQ338" s="159"/>
      <c r="DR338" s="5"/>
      <c r="DS338" s="341"/>
      <c r="DT338" s="128"/>
      <c r="DU338" s="5"/>
      <c r="DV338" s="5"/>
      <c r="DW338" s="5"/>
      <c r="DX338" s="5"/>
      <c r="DY338" s="5"/>
      <c r="DZ338" s="5"/>
      <c r="EA338" s="5"/>
      <c r="EB338" s="5"/>
      <c r="EC338" s="5"/>
      <c r="ED338" s="5"/>
      <c r="EE338" s="5"/>
      <c r="EF338" s="5"/>
      <c r="EG338" s="5"/>
      <c r="EH338" s="5"/>
      <c r="EI338" s="5"/>
      <c r="EJ338" s="5"/>
      <c r="EK338" s="5"/>
      <c r="EL338" s="5"/>
      <c r="EM338" s="5"/>
      <c r="EN338" s="5"/>
      <c r="EO338" s="5"/>
      <c r="EP338" s="341"/>
      <c r="EQ338" s="333"/>
    </row>
    <row r="339" spans="1:147" ht="15">
      <c r="A339" s="8" t="s">
        <v>33</v>
      </c>
      <c r="B339" s="8" t="s">
        <v>15</v>
      </c>
      <c r="C339" s="8">
        <v>1</v>
      </c>
      <c r="D339" s="199">
        <v>116</v>
      </c>
      <c r="E339" s="118" t="s">
        <v>180</v>
      </c>
      <c r="F339" s="118" t="s">
        <v>108</v>
      </c>
      <c r="G339" s="195" t="s">
        <v>34</v>
      </c>
      <c r="H339" s="309" t="s">
        <v>188</v>
      </c>
      <c r="I339" s="128"/>
      <c r="J339" s="5"/>
      <c r="K339" s="5"/>
      <c r="L339" s="5"/>
      <c r="M339" s="5"/>
      <c r="N339" s="128"/>
      <c r="O339" s="128"/>
      <c r="P339" s="5"/>
      <c r="Q339" s="5"/>
      <c r="R339" s="5"/>
      <c r="S339" s="5"/>
      <c r="T339" s="5"/>
      <c r="U339" s="128"/>
      <c r="V339" s="128"/>
      <c r="W339" s="5"/>
      <c r="X339" s="5"/>
      <c r="Y339" s="5"/>
      <c r="Z339" s="5"/>
      <c r="AA339" s="5"/>
      <c r="AB339" s="128"/>
      <c r="AC339" s="128"/>
      <c r="AD339" s="5"/>
      <c r="AE339" s="341"/>
      <c r="AF339" s="128"/>
      <c r="AG339" s="5"/>
      <c r="AH339" s="5"/>
      <c r="AI339" s="5"/>
      <c r="AJ339" s="5"/>
      <c r="AK339" s="128"/>
      <c r="AL339" s="128"/>
      <c r="AM339" s="5"/>
      <c r="AN339" s="5"/>
      <c r="AO339" s="5"/>
      <c r="AP339" s="5"/>
      <c r="AQ339" s="5"/>
      <c r="AR339" s="128"/>
      <c r="AS339" s="128"/>
      <c r="AT339" s="5"/>
      <c r="AU339" s="5"/>
      <c r="AV339" s="5"/>
      <c r="AW339" s="5"/>
      <c r="AX339" s="5"/>
      <c r="AY339" s="128"/>
      <c r="AZ339" s="128"/>
      <c r="BA339" s="5"/>
      <c r="BB339" s="341"/>
      <c r="BC339" s="128"/>
      <c r="BD339" s="5"/>
      <c r="BE339" s="5"/>
      <c r="BF339" s="5"/>
      <c r="BG339" s="5"/>
      <c r="BH339" s="128"/>
      <c r="BI339" s="128"/>
      <c r="BJ339" s="5"/>
      <c r="BK339" s="5"/>
      <c r="BL339" s="5"/>
      <c r="BM339" s="5"/>
      <c r="BN339" s="5"/>
      <c r="BO339" s="128"/>
      <c r="BP339" s="128"/>
      <c r="BQ339" s="51" t="s">
        <v>346</v>
      </c>
      <c r="BR339" s="51">
        <v>110.57</v>
      </c>
      <c r="BS339" s="51">
        <v>110.57</v>
      </c>
      <c r="BT339" s="51">
        <v>1</v>
      </c>
      <c r="BU339" s="51">
        <v>100</v>
      </c>
      <c r="BV339" s="52">
        <f>BT339*BU339/100</f>
        <v>1</v>
      </c>
      <c r="BW339" s="139">
        <f>BV339*AUXILIAR!$B$61</f>
        <v>20000000</v>
      </c>
      <c r="BX339" s="5"/>
      <c r="BY339" s="341"/>
      <c r="BZ339" s="128"/>
      <c r="CA339" s="5"/>
      <c r="CB339" s="5"/>
      <c r="CC339" s="5"/>
      <c r="CD339" s="5"/>
      <c r="CE339" s="5"/>
      <c r="CF339" s="5"/>
      <c r="CG339" s="5"/>
      <c r="CH339" s="5"/>
      <c r="CI339" s="5"/>
      <c r="CJ339" s="5"/>
      <c r="CK339" s="5"/>
      <c r="CL339" s="5"/>
      <c r="CM339" s="5"/>
      <c r="CN339" s="5"/>
      <c r="CO339" s="5"/>
      <c r="CP339" s="5"/>
      <c r="CQ339" s="5"/>
      <c r="CR339" s="5"/>
      <c r="CS339" s="5"/>
      <c r="CT339" s="5"/>
      <c r="CU339" s="5"/>
      <c r="CV339" s="341"/>
      <c r="CW339" s="128"/>
      <c r="CX339" s="5"/>
      <c r="CY339" s="5"/>
      <c r="CZ339" s="5"/>
      <c r="DA339" s="5"/>
      <c r="DB339" s="128"/>
      <c r="DC339" s="128"/>
      <c r="DD339" s="5"/>
      <c r="DE339" s="5"/>
      <c r="DF339" s="5"/>
      <c r="DG339" s="5"/>
      <c r="DH339" s="5"/>
      <c r="DI339" s="128"/>
      <c r="DJ339" s="128"/>
      <c r="DK339" s="172"/>
      <c r="DL339" s="173"/>
      <c r="DM339" s="173"/>
      <c r="DN339" s="56"/>
      <c r="DO339" s="57"/>
      <c r="DP339" s="116"/>
      <c r="DQ339" s="159"/>
      <c r="DR339" s="5"/>
      <c r="DS339" s="341"/>
      <c r="DT339" s="128"/>
      <c r="DU339" s="5"/>
      <c r="DV339" s="5"/>
      <c r="DW339" s="5"/>
      <c r="DX339" s="5"/>
      <c r="DY339" s="5"/>
      <c r="DZ339" s="5"/>
      <c r="EA339" s="5"/>
      <c r="EB339" s="5"/>
      <c r="EC339" s="5"/>
      <c r="ED339" s="5"/>
      <c r="EE339" s="5"/>
      <c r="EF339" s="5"/>
      <c r="EG339" s="5"/>
      <c r="EH339" s="5"/>
      <c r="EI339" s="5"/>
      <c r="EJ339" s="5"/>
      <c r="EK339" s="5"/>
      <c r="EL339" s="5"/>
      <c r="EM339" s="5"/>
      <c r="EN339" s="5"/>
      <c r="EO339" s="5"/>
      <c r="EP339" s="341"/>
      <c r="EQ339" s="333"/>
    </row>
    <row r="340" spans="1:147" ht="15">
      <c r="A340" s="8" t="s">
        <v>33</v>
      </c>
      <c r="B340" s="8" t="s">
        <v>15</v>
      </c>
      <c r="C340" s="8">
        <v>1</v>
      </c>
      <c r="D340" s="199">
        <v>116</v>
      </c>
      <c r="E340" s="118" t="s">
        <v>180</v>
      </c>
      <c r="F340" s="118" t="s">
        <v>108</v>
      </c>
      <c r="G340" s="195" t="s">
        <v>34</v>
      </c>
      <c r="H340" s="309" t="s">
        <v>188</v>
      </c>
      <c r="I340" s="128"/>
      <c r="J340" s="5"/>
      <c r="K340" s="5"/>
      <c r="L340" s="5"/>
      <c r="M340" s="5"/>
      <c r="N340" s="128"/>
      <c r="O340" s="128"/>
      <c r="P340" s="5"/>
      <c r="Q340" s="5"/>
      <c r="R340" s="5"/>
      <c r="S340" s="5"/>
      <c r="T340" s="5"/>
      <c r="U340" s="128"/>
      <c r="V340" s="128"/>
      <c r="W340" s="5"/>
      <c r="X340" s="5"/>
      <c r="Y340" s="5"/>
      <c r="Z340" s="5"/>
      <c r="AA340" s="5"/>
      <c r="AB340" s="128"/>
      <c r="AC340" s="128"/>
      <c r="AD340" s="5"/>
      <c r="AE340" s="341"/>
      <c r="AF340" s="128"/>
      <c r="AG340" s="5"/>
      <c r="AH340" s="5"/>
      <c r="AI340" s="5"/>
      <c r="AJ340" s="5"/>
      <c r="AK340" s="128"/>
      <c r="AL340" s="128"/>
      <c r="AM340" s="5"/>
      <c r="AN340" s="5"/>
      <c r="AO340" s="5"/>
      <c r="AP340" s="5"/>
      <c r="AQ340" s="5"/>
      <c r="AR340" s="128"/>
      <c r="AS340" s="128"/>
      <c r="AT340" s="5"/>
      <c r="AU340" s="5"/>
      <c r="AV340" s="5"/>
      <c r="AW340" s="5"/>
      <c r="AX340" s="5"/>
      <c r="AY340" s="128"/>
      <c r="AZ340" s="128"/>
      <c r="BA340" s="5"/>
      <c r="BB340" s="341"/>
      <c r="BC340" s="128"/>
      <c r="BD340" s="5"/>
      <c r="BE340" s="5"/>
      <c r="BF340" s="5"/>
      <c r="BG340" s="5"/>
      <c r="BH340" s="128"/>
      <c r="BI340" s="128"/>
      <c r="BJ340" s="5"/>
      <c r="BK340" s="5"/>
      <c r="BL340" s="5"/>
      <c r="BM340" s="5"/>
      <c r="BN340" s="5"/>
      <c r="BO340" s="128"/>
      <c r="BP340" s="128"/>
      <c r="BQ340" s="51" t="s">
        <v>346</v>
      </c>
      <c r="BR340" s="51">
        <v>166.81</v>
      </c>
      <c r="BS340" s="51">
        <v>166.81</v>
      </c>
      <c r="BT340" s="51">
        <v>1</v>
      </c>
      <c r="BU340" s="51">
        <v>100</v>
      </c>
      <c r="BV340" s="52">
        <f t="shared" ref="BV340:BV351" si="110">BT340*BU340/100</f>
        <v>1</v>
      </c>
      <c r="BW340" s="139">
        <f>BV340*AUXILIAR!$B$61</f>
        <v>20000000</v>
      </c>
      <c r="BX340" s="5"/>
      <c r="BY340" s="341"/>
      <c r="BZ340" s="128"/>
      <c r="CA340" s="5"/>
      <c r="CB340" s="5"/>
      <c r="CC340" s="5"/>
      <c r="CD340" s="5"/>
      <c r="CE340" s="5"/>
      <c r="CF340" s="5"/>
      <c r="CG340" s="5"/>
      <c r="CH340" s="5"/>
      <c r="CI340" s="5"/>
      <c r="CJ340" s="5"/>
      <c r="CK340" s="5"/>
      <c r="CL340" s="5"/>
      <c r="CM340" s="5"/>
      <c r="CN340" s="5"/>
      <c r="CO340" s="5"/>
      <c r="CP340" s="5"/>
      <c r="CQ340" s="5"/>
      <c r="CR340" s="5"/>
      <c r="CS340" s="5"/>
      <c r="CT340" s="5"/>
      <c r="CU340" s="5"/>
      <c r="CV340" s="341"/>
      <c r="CW340" s="128"/>
      <c r="CX340" s="5"/>
      <c r="CY340" s="5"/>
      <c r="CZ340" s="5"/>
      <c r="DA340" s="5"/>
      <c r="DB340" s="128"/>
      <c r="DC340" s="128"/>
      <c r="DD340" s="5"/>
      <c r="DE340" s="5"/>
      <c r="DF340" s="5"/>
      <c r="DG340" s="5"/>
      <c r="DH340" s="5"/>
      <c r="DI340" s="128"/>
      <c r="DJ340" s="128"/>
      <c r="DK340" s="172"/>
      <c r="DL340" s="173"/>
      <c r="DM340" s="173"/>
      <c r="DN340" s="56"/>
      <c r="DO340" s="57"/>
      <c r="DP340" s="116"/>
      <c r="DQ340" s="159"/>
      <c r="DR340" s="5"/>
      <c r="DS340" s="341"/>
      <c r="DT340" s="128"/>
      <c r="DU340" s="5"/>
      <c r="DV340" s="5"/>
      <c r="DW340" s="5"/>
      <c r="DX340" s="5"/>
      <c r="DY340" s="5"/>
      <c r="DZ340" s="5"/>
      <c r="EA340" s="5"/>
      <c r="EB340" s="5"/>
      <c r="EC340" s="5"/>
      <c r="ED340" s="5"/>
      <c r="EE340" s="5"/>
      <c r="EF340" s="5"/>
      <c r="EG340" s="5"/>
      <c r="EH340" s="5"/>
      <c r="EI340" s="5"/>
      <c r="EJ340" s="5"/>
      <c r="EK340" s="5"/>
      <c r="EL340" s="5"/>
      <c r="EM340" s="5"/>
      <c r="EN340" s="5"/>
      <c r="EO340" s="5"/>
      <c r="EP340" s="341"/>
      <c r="EQ340" s="333"/>
    </row>
    <row r="341" spans="1:147" ht="15">
      <c r="A341" s="8" t="s">
        <v>33</v>
      </c>
      <c r="B341" s="8" t="s">
        <v>15</v>
      </c>
      <c r="C341" s="8">
        <v>1</v>
      </c>
      <c r="D341" s="199">
        <v>116</v>
      </c>
      <c r="E341" s="118" t="s">
        <v>180</v>
      </c>
      <c r="F341" s="118" t="s">
        <v>108</v>
      </c>
      <c r="G341" s="195" t="s">
        <v>34</v>
      </c>
      <c r="H341" s="309" t="s">
        <v>188</v>
      </c>
      <c r="I341" s="128"/>
      <c r="J341" s="5"/>
      <c r="K341" s="5"/>
      <c r="L341" s="5"/>
      <c r="M341" s="5"/>
      <c r="N341" s="128"/>
      <c r="O341" s="128"/>
      <c r="P341" s="5"/>
      <c r="Q341" s="5"/>
      <c r="R341" s="5"/>
      <c r="S341" s="5"/>
      <c r="T341" s="5"/>
      <c r="U341" s="128"/>
      <c r="V341" s="128"/>
      <c r="W341" s="5"/>
      <c r="X341" s="5"/>
      <c r="Y341" s="5"/>
      <c r="Z341" s="5"/>
      <c r="AA341" s="5"/>
      <c r="AB341" s="128"/>
      <c r="AC341" s="128"/>
      <c r="AD341" s="5"/>
      <c r="AE341" s="341"/>
      <c r="AF341" s="128"/>
      <c r="AG341" s="5"/>
      <c r="AH341" s="5"/>
      <c r="AI341" s="5"/>
      <c r="AJ341" s="5"/>
      <c r="AK341" s="128"/>
      <c r="AL341" s="128"/>
      <c r="AM341" s="5"/>
      <c r="AN341" s="5"/>
      <c r="AO341" s="5"/>
      <c r="AP341" s="5"/>
      <c r="AQ341" s="5"/>
      <c r="AR341" s="128"/>
      <c r="AS341" s="128"/>
      <c r="AT341" s="5"/>
      <c r="AU341" s="5"/>
      <c r="AV341" s="5"/>
      <c r="AW341" s="5"/>
      <c r="AX341" s="5"/>
      <c r="AY341" s="128"/>
      <c r="AZ341" s="128"/>
      <c r="BA341" s="5"/>
      <c r="BB341" s="341"/>
      <c r="BC341" s="128"/>
      <c r="BD341" s="5"/>
      <c r="BE341" s="5"/>
      <c r="BF341" s="5"/>
      <c r="BG341" s="5"/>
      <c r="BH341" s="128"/>
      <c r="BI341" s="128"/>
      <c r="BJ341" s="5"/>
      <c r="BK341" s="5"/>
      <c r="BL341" s="5"/>
      <c r="BM341" s="5"/>
      <c r="BN341" s="5"/>
      <c r="BO341" s="128"/>
      <c r="BP341" s="128"/>
      <c r="BQ341" s="51" t="s">
        <v>346</v>
      </c>
      <c r="BR341" s="51">
        <v>178.84</v>
      </c>
      <c r="BS341" s="51">
        <v>178.84</v>
      </c>
      <c r="BT341" s="51">
        <v>1</v>
      </c>
      <c r="BU341" s="51">
        <v>100</v>
      </c>
      <c r="BV341" s="52">
        <f t="shared" si="110"/>
        <v>1</v>
      </c>
      <c r="BW341" s="139">
        <f>BV341*AUXILIAR!$B$61</f>
        <v>20000000</v>
      </c>
      <c r="BX341" s="5"/>
      <c r="BY341" s="341"/>
      <c r="BZ341" s="128"/>
      <c r="CA341" s="5"/>
      <c r="CB341" s="5"/>
      <c r="CC341" s="5"/>
      <c r="CD341" s="5"/>
      <c r="CE341" s="5"/>
      <c r="CF341" s="5"/>
      <c r="CG341" s="5"/>
      <c r="CH341" s="5"/>
      <c r="CI341" s="5"/>
      <c r="CJ341" s="5"/>
      <c r="CK341" s="5"/>
      <c r="CL341" s="5"/>
      <c r="CM341" s="5"/>
      <c r="CN341" s="5"/>
      <c r="CO341" s="5"/>
      <c r="CP341" s="5"/>
      <c r="CQ341" s="5"/>
      <c r="CR341" s="5"/>
      <c r="CS341" s="5"/>
      <c r="CT341" s="5"/>
      <c r="CU341" s="5"/>
      <c r="CV341" s="341"/>
      <c r="CW341" s="128"/>
      <c r="CX341" s="5"/>
      <c r="CY341" s="5"/>
      <c r="CZ341" s="5"/>
      <c r="DA341" s="5"/>
      <c r="DB341" s="128"/>
      <c r="DC341" s="128"/>
      <c r="DD341" s="5"/>
      <c r="DE341" s="5"/>
      <c r="DF341" s="5"/>
      <c r="DG341" s="5"/>
      <c r="DH341" s="5"/>
      <c r="DI341" s="128"/>
      <c r="DJ341" s="128"/>
      <c r="DK341" s="172"/>
      <c r="DL341" s="173"/>
      <c r="DM341" s="173"/>
      <c r="DN341" s="56"/>
      <c r="DO341" s="57"/>
      <c r="DP341" s="116"/>
      <c r="DQ341" s="159"/>
      <c r="DR341" s="5"/>
      <c r="DS341" s="341"/>
      <c r="DT341" s="128"/>
      <c r="DU341" s="5"/>
      <c r="DV341" s="5"/>
      <c r="DW341" s="5"/>
      <c r="DX341" s="5"/>
      <c r="DY341" s="5"/>
      <c r="DZ341" s="5"/>
      <c r="EA341" s="5"/>
      <c r="EB341" s="5"/>
      <c r="EC341" s="5"/>
      <c r="ED341" s="5"/>
      <c r="EE341" s="5"/>
      <c r="EF341" s="5"/>
      <c r="EG341" s="5"/>
      <c r="EH341" s="5"/>
      <c r="EI341" s="5"/>
      <c r="EJ341" s="5"/>
      <c r="EK341" s="5"/>
      <c r="EL341" s="5"/>
      <c r="EM341" s="5"/>
      <c r="EN341" s="5"/>
      <c r="EO341" s="5"/>
      <c r="EP341" s="341"/>
      <c r="EQ341" s="333"/>
    </row>
    <row r="342" spans="1:147" ht="15">
      <c r="A342" s="8" t="s">
        <v>33</v>
      </c>
      <c r="B342" s="8" t="s">
        <v>15</v>
      </c>
      <c r="C342" s="8">
        <v>1</v>
      </c>
      <c r="D342" s="199">
        <v>116</v>
      </c>
      <c r="E342" s="118" t="s">
        <v>180</v>
      </c>
      <c r="F342" s="118" t="s">
        <v>108</v>
      </c>
      <c r="G342" s="195" t="s">
        <v>34</v>
      </c>
      <c r="H342" s="309" t="s">
        <v>188</v>
      </c>
      <c r="I342" s="128"/>
      <c r="J342" s="5"/>
      <c r="K342" s="5"/>
      <c r="L342" s="5"/>
      <c r="M342" s="5"/>
      <c r="N342" s="128"/>
      <c r="O342" s="128"/>
      <c r="P342" s="5"/>
      <c r="Q342" s="5"/>
      <c r="R342" s="5"/>
      <c r="S342" s="5"/>
      <c r="T342" s="5"/>
      <c r="U342" s="128"/>
      <c r="V342" s="128"/>
      <c r="W342" s="5"/>
      <c r="X342" s="5"/>
      <c r="Y342" s="5"/>
      <c r="Z342" s="5"/>
      <c r="AA342" s="5"/>
      <c r="AB342" s="128"/>
      <c r="AC342" s="128"/>
      <c r="AD342" s="5"/>
      <c r="AE342" s="341"/>
      <c r="AF342" s="128"/>
      <c r="AG342" s="5"/>
      <c r="AH342" s="5"/>
      <c r="AI342" s="5"/>
      <c r="AJ342" s="5"/>
      <c r="AK342" s="128"/>
      <c r="AL342" s="128"/>
      <c r="AM342" s="5"/>
      <c r="AN342" s="5"/>
      <c r="AO342" s="5"/>
      <c r="AP342" s="5"/>
      <c r="AQ342" s="5"/>
      <c r="AR342" s="128"/>
      <c r="AS342" s="128"/>
      <c r="AT342" s="5"/>
      <c r="AU342" s="5"/>
      <c r="AV342" s="5"/>
      <c r="AW342" s="5"/>
      <c r="AX342" s="5"/>
      <c r="AY342" s="128"/>
      <c r="AZ342" s="128"/>
      <c r="BA342" s="5"/>
      <c r="BB342" s="341"/>
      <c r="BC342" s="128"/>
      <c r="BD342" s="5"/>
      <c r="BE342" s="5"/>
      <c r="BF342" s="5"/>
      <c r="BG342" s="5"/>
      <c r="BH342" s="128"/>
      <c r="BI342" s="128"/>
      <c r="BJ342" s="5"/>
      <c r="BK342" s="5"/>
      <c r="BL342" s="5"/>
      <c r="BM342" s="5"/>
      <c r="BN342" s="5"/>
      <c r="BO342" s="128"/>
      <c r="BP342" s="128"/>
      <c r="BQ342" s="51" t="s">
        <v>346</v>
      </c>
      <c r="BR342" s="51">
        <v>185.62</v>
      </c>
      <c r="BS342" s="51">
        <v>185.62</v>
      </c>
      <c r="BT342" s="51">
        <v>1</v>
      </c>
      <c r="BU342" s="51">
        <v>100</v>
      </c>
      <c r="BV342" s="52">
        <f t="shared" si="110"/>
        <v>1</v>
      </c>
      <c r="BW342" s="139">
        <f>BV342*AUXILIAR!$B$61</f>
        <v>20000000</v>
      </c>
      <c r="BX342" s="5"/>
      <c r="BY342" s="341"/>
      <c r="BZ342" s="128"/>
      <c r="CA342" s="5"/>
      <c r="CB342" s="5"/>
      <c r="CC342" s="5"/>
      <c r="CD342" s="5"/>
      <c r="CE342" s="5"/>
      <c r="CF342" s="5"/>
      <c r="CG342" s="5"/>
      <c r="CH342" s="5"/>
      <c r="CI342" s="5"/>
      <c r="CJ342" s="5"/>
      <c r="CK342" s="5"/>
      <c r="CL342" s="5"/>
      <c r="CM342" s="5"/>
      <c r="CN342" s="5"/>
      <c r="CO342" s="5"/>
      <c r="CP342" s="5"/>
      <c r="CQ342" s="5"/>
      <c r="CR342" s="5"/>
      <c r="CS342" s="5"/>
      <c r="CT342" s="5"/>
      <c r="CU342" s="5"/>
      <c r="CV342" s="341"/>
      <c r="CW342" s="128"/>
      <c r="CX342" s="5"/>
      <c r="CY342" s="5"/>
      <c r="CZ342" s="5"/>
      <c r="DA342" s="5"/>
      <c r="DB342" s="128"/>
      <c r="DC342" s="128"/>
      <c r="DD342" s="5"/>
      <c r="DE342" s="5"/>
      <c r="DF342" s="5"/>
      <c r="DG342" s="5"/>
      <c r="DH342" s="5"/>
      <c r="DI342" s="128"/>
      <c r="DJ342" s="128"/>
      <c r="DK342" s="172"/>
      <c r="DL342" s="173"/>
      <c r="DM342" s="173"/>
      <c r="DN342" s="56"/>
      <c r="DO342" s="57"/>
      <c r="DP342" s="116"/>
      <c r="DQ342" s="159"/>
      <c r="DR342" s="5"/>
      <c r="DS342" s="341"/>
      <c r="DT342" s="128"/>
      <c r="DU342" s="5"/>
      <c r="DV342" s="5"/>
      <c r="DW342" s="5"/>
      <c r="DX342" s="5"/>
      <c r="DY342" s="5"/>
      <c r="DZ342" s="5"/>
      <c r="EA342" s="5"/>
      <c r="EB342" s="5"/>
      <c r="EC342" s="5"/>
      <c r="ED342" s="5"/>
      <c r="EE342" s="5"/>
      <c r="EF342" s="5"/>
      <c r="EG342" s="5"/>
      <c r="EH342" s="5"/>
      <c r="EI342" s="5"/>
      <c r="EJ342" s="5"/>
      <c r="EK342" s="5"/>
      <c r="EL342" s="5"/>
      <c r="EM342" s="5"/>
      <c r="EN342" s="5"/>
      <c r="EO342" s="5"/>
      <c r="EP342" s="341"/>
      <c r="EQ342" s="333"/>
    </row>
    <row r="343" spans="1:147" ht="15">
      <c r="A343" s="8" t="s">
        <v>33</v>
      </c>
      <c r="B343" s="8" t="s">
        <v>15</v>
      </c>
      <c r="C343" s="8">
        <v>1</v>
      </c>
      <c r="D343" s="199">
        <v>116</v>
      </c>
      <c r="E343" s="118" t="s">
        <v>180</v>
      </c>
      <c r="F343" s="118" t="s">
        <v>108</v>
      </c>
      <c r="G343" s="195" t="s">
        <v>34</v>
      </c>
      <c r="H343" s="309" t="s">
        <v>188</v>
      </c>
      <c r="I343" s="128"/>
      <c r="J343" s="5"/>
      <c r="K343" s="5"/>
      <c r="L343" s="5"/>
      <c r="M343" s="5"/>
      <c r="N343" s="128"/>
      <c r="O343" s="128"/>
      <c r="P343" s="5"/>
      <c r="Q343" s="5"/>
      <c r="R343" s="5"/>
      <c r="S343" s="5"/>
      <c r="T343" s="5"/>
      <c r="U343" s="128"/>
      <c r="V343" s="128"/>
      <c r="W343" s="5"/>
      <c r="X343" s="5"/>
      <c r="Y343" s="5"/>
      <c r="Z343" s="5"/>
      <c r="AA343" s="5"/>
      <c r="AB343" s="128"/>
      <c r="AC343" s="128"/>
      <c r="AD343" s="5"/>
      <c r="AE343" s="341"/>
      <c r="AF343" s="128"/>
      <c r="AG343" s="5"/>
      <c r="AH343" s="5"/>
      <c r="AI343" s="5"/>
      <c r="AJ343" s="5"/>
      <c r="AK343" s="128"/>
      <c r="AL343" s="128"/>
      <c r="AM343" s="5"/>
      <c r="AN343" s="5"/>
      <c r="AO343" s="5"/>
      <c r="AP343" s="5"/>
      <c r="AQ343" s="5"/>
      <c r="AR343" s="128"/>
      <c r="AS343" s="128"/>
      <c r="AT343" s="5"/>
      <c r="AU343" s="5"/>
      <c r="AV343" s="5"/>
      <c r="AW343" s="5"/>
      <c r="AX343" s="5"/>
      <c r="AY343" s="128"/>
      <c r="AZ343" s="128"/>
      <c r="BA343" s="5"/>
      <c r="BB343" s="341"/>
      <c r="BC343" s="128"/>
      <c r="BD343" s="5"/>
      <c r="BE343" s="5"/>
      <c r="BF343" s="5"/>
      <c r="BG343" s="5"/>
      <c r="BH343" s="128"/>
      <c r="BI343" s="128"/>
      <c r="BJ343" s="5"/>
      <c r="BK343" s="5"/>
      <c r="BL343" s="5"/>
      <c r="BM343" s="5"/>
      <c r="BN343" s="5"/>
      <c r="BO343" s="128"/>
      <c r="BP343" s="128"/>
      <c r="BQ343" s="51" t="s">
        <v>346</v>
      </c>
      <c r="BR343" s="51">
        <v>186.11</v>
      </c>
      <c r="BS343" s="51">
        <v>186.11</v>
      </c>
      <c r="BT343" s="51">
        <v>1</v>
      </c>
      <c r="BU343" s="51">
        <v>100</v>
      </c>
      <c r="BV343" s="52">
        <f t="shared" si="110"/>
        <v>1</v>
      </c>
      <c r="BW343" s="139">
        <f>BV343*AUXILIAR!$B$61</f>
        <v>20000000</v>
      </c>
      <c r="BX343" s="5"/>
      <c r="BY343" s="341"/>
      <c r="BZ343" s="128"/>
      <c r="CA343" s="5"/>
      <c r="CB343" s="5"/>
      <c r="CC343" s="5"/>
      <c r="CD343" s="5"/>
      <c r="CE343" s="5"/>
      <c r="CF343" s="5"/>
      <c r="CG343" s="5"/>
      <c r="CH343" s="5"/>
      <c r="CI343" s="5"/>
      <c r="CJ343" s="5"/>
      <c r="CK343" s="5"/>
      <c r="CL343" s="5"/>
      <c r="CM343" s="5"/>
      <c r="CN343" s="5"/>
      <c r="CO343" s="5"/>
      <c r="CP343" s="5"/>
      <c r="CQ343" s="5"/>
      <c r="CR343" s="5"/>
      <c r="CS343" s="5"/>
      <c r="CT343" s="5"/>
      <c r="CU343" s="5"/>
      <c r="CV343" s="341"/>
      <c r="CW343" s="128"/>
      <c r="CX343" s="5"/>
      <c r="CY343" s="5"/>
      <c r="CZ343" s="5"/>
      <c r="DA343" s="5"/>
      <c r="DB343" s="128"/>
      <c r="DC343" s="128"/>
      <c r="DD343" s="5"/>
      <c r="DE343" s="5"/>
      <c r="DF343" s="5"/>
      <c r="DG343" s="5"/>
      <c r="DH343" s="5"/>
      <c r="DI343" s="128"/>
      <c r="DJ343" s="128"/>
      <c r="DK343" s="172"/>
      <c r="DL343" s="173"/>
      <c r="DM343" s="173"/>
      <c r="DN343" s="56"/>
      <c r="DO343" s="57"/>
      <c r="DP343" s="116"/>
      <c r="DQ343" s="159"/>
      <c r="DR343" s="5"/>
      <c r="DS343" s="341"/>
      <c r="DT343" s="128"/>
      <c r="DU343" s="5"/>
      <c r="DV343" s="5"/>
      <c r="DW343" s="5"/>
      <c r="DX343" s="5"/>
      <c r="DY343" s="5"/>
      <c r="DZ343" s="5"/>
      <c r="EA343" s="5"/>
      <c r="EB343" s="5"/>
      <c r="EC343" s="5"/>
      <c r="ED343" s="5"/>
      <c r="EE343" s="5"/>
      <c r="EF343" s="5"/>
      <c r="EG343" s="5"/>
      <c r="EH343" s="5"/>
      <c r="EI343" s="5"/>
      <c r="EJ343" s="5"/>
      <c r="EK343" s="5"/>
      <c r="EL343" s="5"/>
      <c r="EM343" s="5"/>
      <c r="EN343" s="5"/>
      <c r="EO343" s="5"/>
      <c r="EP343" s="341"/>
      <c r="EQ343" s="333"/>
    </row>
    <row r="344" spans="1:147" ht="15">
      <c r="A344" s="8" t="s">
        <v>33</v>
      </c>
      <c r="B344" s="8" t="s">
        <v>15</v>
      </c>
      <c r="C344" s="8">
        <v>1</v>
      </c>
      <c r="D344" s="199">
        <v>116</v>
      </c>
      <c r="E344" s="118" t="s">
        <v>180</v>
      </c>
      <c r="F344" s="118" t="s">
        <v>108</v>
      </c>
      <c r="G344" s="195" t="s">
        <v>34</v>
      </c>
      <c r="H344" s="309" t="s">
        <v>188</v>
      </c>
      <c r="I344" s="128"/>
      <c r="J344" s="5"/>
      <c r="K344" s="5"/>
      <c r="L344" s="5"/>
      <c r="M344" s="5"/>
      <c r="N344" s="128"/>
      <c r="O344" s="128"/>
      <c r="P344" s="5"/>
      <c r="Q344" s="5"/>
      <c r="R344" s="5"/>
      <c r="S344" s="5"/>
      <c r="T344" s="5"/>
      <c r="U344" s="128"/>
      <c r="V344" s="128"/>
      <c r="W344" s="5"/>
      <c r="X344" s="5"/>
      <c r="Y344" s="5"/>
      <c r="Z344" s="5"/>
      <c r="AA344" s="5"/>
      <c r="AB344" s="128"/>
      <c r="AC344" s="128"/>
      <c r="AD344" s="5"/>
      <c r="AE344" s="341"/>
      <c r="AF344" s="128"/>
      <c r="AG344" s="5"/>
      <c r="AH344" s="5"/>
      <c r="AI344" s="5"/>
      <c r="AJ344" s="5"/>
      <c r="AK344" s="128"/>
      <c r="AL344" s="128"/>
      <c r="AM344" s="5"/>
      <c r="AN344" s="5"/>
      <c r="AO344" s="5"/>
      <c r="AP344" s="5"/>
      <c r="AQ344" s="5"/>
      <c r="AR344" s="128"/>
      <c r="AS344" s="128"/>
      <c r="AT344" s="5"/>
      <c r="AU344" s="5"/>
      <c r="AV344" s="5"/>
      <c r="AW344" s="5"/>
      <c r="AX344" s="5"/>
      <c r="AY344" s="128"/>
      <c r="AZ344" s="128"/>
      <c r="BA344" s="5"/>
      <c r="BB344" s="341"/>
      <c r="BC344" s="128"/>
      <c r="BD344" s="5"/>
      <c r="BE344" s="5"/>
      <c r="BF344" s="5"/>
      <c r="BG344" s="5"/>
      <c r="BH344" s="128"/>
      <c r="BI344" s="128"/>
      <c r="BJ344" s="5"/>
      <c r="BK344" s="5"/>
      <c r="BL344" s="5"/>
      <c r="BM344" s="5"/>
      <c r="BN344" s="5"/>
      <c r="BO344" s="128"/>
      <c r="BP344" s="128"/>
      <c r="BQ344" s="51" t="s">
        <v>346</v>
      </c>
      <c r="BR344" s="51">
        <v>188.22499999999999</v>
      </c>
      <c r="BS344" s="51">
        <v>188.22499999999999</v>
      </c>
      <c r="BT344" s="51">
        <v>1</v>
      </c>
      <c r="BU344" s="51">
        <v>100</v>
      </c>
      <c r="BV344" s="52">
        <f t="shared" si="110"/>
        <v>1</v>
      </c>
      <c r="BW344" s="139">
        <f>BV344*AUXILIAR!$B$61</f>
        <v>20000000</v>
      </c>
      <c r="BX344" s="5"/>
      <c r="BY344" s="341"/>
      <c r="BZ344" s="128"/>
      <c r="CA344" s="5"/>
      <c r="CB344" s="5"/>
      <c r="CC344" s="5"/>
      <c r="CD344" s="5"/>
      <c r="CE344" s="5"/>
      <c r="CF344" s="5"/>
      <c r="CG344" s="5"/>
      <c r="CH344" s="5"/>
      <c r="CI344" s="5"/>
      <c r="CJ344" s="5"/>
      <c r="CK344" s="5"/>
      <c r="CL344" s="5"/>
      <c r="CM344" s="5"/>
      <c r="CN344" s="5"/>
      <c r="CO344" s="5"/>
      <c r="CP344" s="5"/>
      <c r="CQ344" s="5"/>
      <c r="CR344" s="5"/>
      <c r="CS344" s="5"/>
      <c r="CT344" s="5"/>
      <c r="CU344" s="5"/>
      <c r="CV344" s="341"/>
      <c r="CW344" s="128"/>
      <c r="CX344" s="5"/>
      <c r="CY344" s="5"/>
      <c r="CZ344" s="5"/>
      <c r="DA344" s="5"/>
      <c r="DB344" s="128"/>
      <c r="DC344" s="128"/>
      <c r="DD344" s="5"/>
      <c r="DE344" s="5"/>
      <c r="DF344" s="5"/>
      <c r="DG344" s="5"/>
      <c r="DH344" s="5"/>
      <c r="DI344" s="128"/>
      <c r="DJ344" s="128"/>
      <c r="DK344" s="172"/>
      <c r="DL344" s="173"/>
      <c r="DM344" s="173"/>
      <c r="DN344" s="56"/>
      <c r="DO344" s="57"/>
      <c r="DP344" s="116"/>
      <c r="DQ344" s="159"/>
      <c r="DR344" s="5"/>
      <c r="DS344" s="341"/>
      <c r="DT344" s="128"/>
      <c r="DU344" s="5"/>
      <c r="DV344" s="5"/>
      <c r="DW344" s="5"/>
      <c r="DX344" s="5"/>
      <c r="DY344" s="5"/>
      <c r="DZ344" s="5"/>
      <c r="EA344" s="5"/>
      <c r="EB344" s="5"/>
      <c r="EC344" s="5"/>
      <c r="ED344" s="5"/>
      <c r="EE344" s="5"/>
      <c r="EF344" s="5"/>
      <c r="EG344" s="5"/>
      <c r="EH344" s="5"/>
      <c r="EI344" s="5"/>
      <c r="EJ344" s="5"/>
      <c r="EK344" s="5"/>
      <c r="EL344" s="5"/>
      <c r="EM344" s="5"/>
      <c r="EN344" s="5"/>
      <c r="EO344" s="5"/>
      <c r="EP344" s="341"/>
      <c r="EQ344" s="333"/>
    </row>
    <row r="345" spans="1:147" ht="15">
      <c r="A345" s="8" t="s">
        <v>33</v>
      </c>
      <c r="B345" s="8" t="s">
        <v>15</v>
      </c>
      <c r="C345" s="8">
        <v>1</v>
      </c>
      <c r="D345" s="199">
        <v>116</v>
      </c>
      <c r="E345" s="118" t="s">
        <v>180</v>
      </c>
      <c r="F345" s="118" t="s">
        <v>108</v>
      </c>
      <c r="G345" s="195" t="s">
        <v>34</v>
      </c>
      <c r="H345" s="309" t="s">
        <v>188</v>
      </c>
      <c r="I345" s="128"/>
      <c r="J345" s="5"/>
      <c r="K345" s="5"/>
      <c r="L345" s="5"/>
      <c r="M345" s="5"/>
      <c r="N345" s="128"/>
      <c r="O345" s="128"/>
      <c r="P345" s="5"/>
      <c r="Q345" s="5"/>
      <c r="R345" s="5"/>
      <c r="S345" s="5"/>
      <c r="T345" s="5"/>
      <c r="U345" s="128"/>
      <c r="V345" s="128"/>
      <c r="W345" s="5"/>
      <c r="X345" s="5"/>
      <c r="Y345" s="5"/>
      <c r="Z345" s="5"/>
      <c r="AA345" s="5"/>
      <c r="AB345" s="128"/>
      <c r="AC345" s="128"/>
      <c r="AD345" s="5"/>
      <c r="AE345" s="341"/>
      <c r="AF345" s="128"/>
      <c r="AG345" s="5"/>
      <c r="AH345" s="5"/>
      <c r="AI345" s="5"/>
      <c r="AJ345" s="5"/>
      <c r="AK345" s="128"/>
      <c r="AL345" s="128"/>
      <c r="AM345" s="5"/>
      <c r="AN345" s="5"/>
      <c r="AO345" s="5"/>
      <c r="AP345" s="5"/>
      <c r="AQ345" s="5"/>
      <c r="AR345" s="128"/>
      <c r="AS345" s="128"/>
      <c r="AT345" s="5"/>
      <c r="AU345" s="5"/>
      <c r="AV345" s="5"/>
      <c r="AW345" s="5"/>
      <c r="AX345" s="5"/>
      <c r="AY345" s="128"/>
      <c r="AZ345" s="128"/>
      <c r="BA345" s="5"/>
      <c r="BB345" s="341"/>
      <c r="BC345" s="128"/>
      <c r="BD345" s="5"/>
      <c r="BE345" s="5"/>
      <c r="BF345" s="5"/>
      <c r="BG345" s="5"/>
      <c r="BH345" s="128"/>
      <c r="BI345" s="128"/>
      <c r="BJ345" s="5"/>
      <c r="BK345" s="5"/>
      <c r="BL345" s="5"/>
      <c r="BM345" s="5"/>
      <c r="BN345" s="5"/>
      <c r="BO345" s="128"/>
      <c r="BP345" s="128"/>
      <c r="BQ345" s="51" t="s">
        <v>346</v>
      </c>
      <c r="BR345" s="51">
        <v>193.87</v>
      </c>
      <c r="BS345" s="51">
        <v>193.87</v>
      </c>
      <c r="BT345" s="51">
        <v>1</v>
      </c>
      <c r="BU345" s="51">
        <v>100</v>
      </c>
      <c r="BV345" s="52">
        <f t="shared" si="110"/>
        <v>1</v>
      </c>
      <c r="BW345" s="139">
        <f>BV345*AUXILIAR!$B$61</f>
        <v>20000000</v>
      </c>
      <c r="BX345" s="5"/>
      <c r="BY345" s="341"/>
      <c r="BZ345" s="128"/>
      <c r="CA345" s="5"/>
      <c r="CB345" s="5"/>
      <c r="CC345" s="5"/>
      <c r="CD345" s="5"/>
      <c r="CE345" s="5"/>
      <c r="CF345" s="5"/>
      <c r="CG345" s="5"/>
      <c r="CH345" s="5"/>
      <c r="CI345" s="5"/>
      <c r="CJ345" s="5"/>
      <c r="CK345" s="5"/>
      <c r="CL345" s="5"/>
      <c r="CM345" s="5"/>
      <c r="CN345" s="5"/>
      <c r="CO345" s="5"/>
      <c r="CP345" s="5"/>
      <c r="CQ345" s="5"/>
      <c r="CR345" s="5"/>
      <c r="CS345" s="5"/>
      <c r="CT345" s="5"/>
      <c r="CU345" s="5"/>
      <c r="CV345" s="341"/>
      <c r="CW345" s="128"/>
      <c r="CX345" s="5"/>
      <c r="CY345" s="5"/>
      <c r="CZ345" s="5"/>
      <c r="DA345" s="5"/>
      <c r="DB345" s="128"/>
      <c r="DC345" s="128"/>
      <c r="DD345" s="5"/>
      <c r="DE345" s="5"/>
      <c r="DF345" s="5"/>
      <c r="DG345" s="5"/>
      <c r="DH345" s="5"/>
      <c r="DI345" s="128"/>
      <c r="DJ345" s="128"/>
      <c r="DK345" s="172"/>
      <c r="DL345" s="173"/>
      <c r="DM345" s="173"/>
      <c r="DN345" s="56"/>
      <c r="DO345" s="57"/>
      <c r="DP345" s="116"/>
      <c r="DQ345" s="159"/>
      <c r="DR345" s="5"/>
      <c r="DS345" s="341"/>
      <c r="DT345" s="128"/>
      <c r="DU345" s="5"/>
      <c r="DV345" s="5"/>
      <c r="DW345" s="5"/>
      <c r="DX345" s="5"/>
      <c r="DY345" s="5"/>
      <c r="DZ345" s="5"/>
      <c r="EA345" s="5"/>
      <c r="EB345" s="5"/>
      <c r="EC345" s="5"/>
      <c r="ED345" s="5"/>
      <c r="EE345" s="5"/>
      <c r="EF345" s="5"/>
      <c r="EG345" s="5"/>
      <c r="EH345" s="5"/>
      <c r="EI345" s="5"/>
      <c r="EJ345" s="5"/>
      <c r="EK345" s="5"/>
      <c r="EL345" s="5"/>
      <c r="EM345" s="5"/>
      <c r="EN345" s="5"/>
      <c r="EO345" s="5"/>
      <c r="EP345" s="341"/>
      <c r="EQ345" s="333"/>
    </row>
    <row r="346" spans="1:147" ht="15">
      <c r="A346" s="8" t="s">
        <v>33</v>
      </c>
      <c r="B346" s="8" t="s">
        <v>15</v>
      </c>
      <c r="C346" s="8">
        <v>1</v>
      </c>
      <c r="D346" s="199">
        <v>116</v>
      </c>
      <c r="E346" s="118" t="s">
        <v>180</v>
      </c>
      <c r="F346" s="118" t="s">
        <v>108</v>
      </c>
      <c r="G346" s="195" t="s">
        <v>34</v>
      </c>
      <c r="H346" s="309" t="s">
        <v>188</v>
      </c>
      <c r="I346" s="128"/>
      <c r="J346" s="5"/>
      <c r="K346" s="5"/>
      <c r="L346" s="5"/>
      <c r="M346" s="5"/>
      <c r="N346" s="128"/>
      <c r="O346" s="128"/>
      <c r="P346" s="5"/>
      <c r="Q346" s="5"/>
      <c r="R346" s="5"/>
      <c r="S346" s="5"/>
      <c r="T346" s="5"/>
      <c r="U346" s="128"/>
      <c r="V346" s="128"/>
      <c r="W346" s="5"/>
      <c r="X346" s="5"/>
      <c r="Y346" s="5"/>
      <c r="Z346" s="5"/>
      <c r="AA346" s="5"/>
      <c r="AB346" s="128"/>
      <c r="AC346" s="128"/>
      <c r="AD346" s="5"/>
      <c r="AE346" s="341"/>
      <c r="AF346" s="128"/>
      <c r="AG346" s="5"/>
      <c r="AH346" s="5"/>
      <c r="AI346" s="5"/>
      <c r="AJ346" s="5"/>
      <c r="AK346" s="128"/>
      <c r="AL346" s="128"/>
      <c r="AM346" s="5"/>
      <c r="AN346" s="5"/>
      <c r="AO346" s="5"/>
      <c r="AP346" s="5"/>
      <c r="AQ346" s="5"/>
      <c r="AR346" s="128"/>
      <c r="AS346" s="128"/>
      <c r="AT346" s="5"/>
      <c r="AU346" s="5"/>
      <c r="AV346" s="5"/>
      <c r="AW346" s="5"/>
      <c r="AX346" s="5"/>
      <c r="AY346" s="128"/>
      <c r="AZ346" s="128"/>
      <c r="BA346" s="5"/>
      <c r="BB346" s="341"/>
      <c r="BC346" s="128"/>
      <c r="BD346" s="5"/>
      <c r="BE346" s="5"/>
      <c r="BF346" s="5"/>
      <c r="BG346" s="5"/>
      <c r="BH346" s="128"/>
      <c r="BI346" s="128"/>
      <c r="BJ346" s="5"/>
      <c r="BK346" s="5"/>
      <c r="BL346" s="5"/>
      <c r="BM346" s="5"/>
      <c r="BN346" s="5"/>
      <c r="BO346" s="128"/>
      <c r="BP346" s="128"/>
      <c r="BQ346" s="51" t="s">
        <v>346</v>
      </c>
      <c r="BR346" s="51">
        <v>199.07</v>
      </c>
      <c r="BS346" s="51">
        <v>199.07</v>
      </c>
      <c r="BT346" s="51">
        <v>1</v>
      </c>
      <c r="BU346" s="51">
        <v>100</v>
      </c>
      <c r="BV346" s="52">
        <f t="shared" si="110"/>
        <v>1</v>
      </c>
      <c r="BW346" s="139">
        <f>BV346*AUXILIAR!$B$61</f>
        <v>20000000</v>
      </c>
      <c r="BX346" s="5"/>
      <c r="BY346" s="341"/>
      <c r="BZ346" s="128"/>
      <c r="CA346" s="5"/>
      <c r="CB346" s="5"/>
      <c r="CC346" s="5"/>
      <c r="CD346" s="5"/>
      <c r="CE346" s="5"/>
      <c r="CF346" s="5"/>
      <c r="CG346" s="5"/>
      <c r="CH346" s="5"/>
      <c r="CI346" s="5"/>
      <c r="CJ346" s="5"/>
      <c r="CK346" s="5"/>
      <c r="CL346" s="5"/>
      <c r="CM346" s="5"/>
      <c r="CN346" s="5"/>
      <c r="CO346" s="5"/>
      <c r="CP346" s="5"/>
      <c r="CQ346" s="5"/>
      <c r="CR346" s="5"/>
      <c r="CS346" s="5"/>
      <c r="CT346" s="5"/>
      <c r="CU346" s="5"/>
      <c r="CV346" s="341"/>
      <c r="CW346" s="128"/>
      <c r="CX346" s="5"/>
      <c r="CY346" s="5"/>
      <c r="CZ346" s="5"/>
      <c r="DA346" s="5"/>
      <c r="DB346" s="128"/>
      <c r="DC346" s="128"/>
      <c r="DD346" s="5"/>
      <c r="DE346" s="5"/>
      <c r="DF346" s="5"/>
      <c r="DG346" s="5"/>
      <c r="DH346" s="5"/>
      <c r="DI346" s="128"/>
      <c r="DJ346" s="128"/>
      <c r="DK346" s="172"/>
      <c r="DL346" s="173"/>
      <c r="DM346" s="173"/>
      <c r="DN346" s="56"/>
      <c r="DO346" s="57"/>
      <c r="DP346" s="116"/>
      <c r="DQ346" s="159"/>
      <c r="DR346" s="5"/>
      <c r="DS346" s="341"/>
      <c r="DT346" s="128"/>
      <c r="DU346" s="5"/>
      <c r="DV346" s="5"/>
      <c r="DW346" s="5"/>
      <c r="DX346" s="5"/>
      <c r="DY346" s="5"/>
      <c r="DZ346" s="5"/>
      <c r="EA346" s="5"/>
      <c r="EB346" s="5"/>
      <c r="EC346" s="5"/>
      <c r="ED346" s="5"/>
      <c r="EE346" s="5"/>
      <c r="EF346" s="5"/>
      <c r="EG346" s="5"/>
      <c r="EH346" s="5"/>
      <c r="EI346" s="5"/>
      <c r="EJ346" s="5"/>
      <c r="EK346" s="5"/>
      <c r="EL346" s="5"/>
      <c r="EM346" s="5"/>
      <c r="EN346" s="5"/>
      <c r="EO346" s="5"/>
      <c r="EP346" s="341"/>
      <c r="EQ346" s="333"/>
    </row>
    <row r="347" spans="1:147" ht="15">
      <c r="A347" s="8" t="s">
        <v>33</v>
      </c>
      <c r="B347" s="8" t="s">
        <v>15</v>
      </c>
      <c r="C347" s="8">
        <v>1</v>
      </c>
      <c r="D347" s="199">
        <v>116</v>
      </c>
      <c r="E347" s="118" t="s">
        <v>180</v>
      </c>
      <c r="F347" s="118" t="s">
        <v>108</v>
      </c>
      <c r="G347" s="195" t="s">
        <v>34</v>
      </c>
      <c r="H347" s="309" t="s">
        <v>188</v>
      </c>
      <c r="I347" s="128"/>
      <c r="J347" s="5"/>
      <c r="K347" s="5"/>
      <c r="L347" s="5"/>
      <c r="M347" s="5"/>
      <c r="N347" s="128"/>
      <c r="O347" s="128"/>
      <c r="P347" s="5"/>
      <c r="Q347" s="5"/>
      <c r="R347" s="5"/>
      <c r="S347" s="5"/>
      <c r="T347" s="5"/>
      <c r="U347" s="128"/>
      <c r="V347" s="128"/>
      <c r="W347" s="5"/>
      <c r="X347" s="5"/>
      <c r="Y347" s="5"/>
      <c r="Z347" s="5"/>
      <c r="AA347" s="5"/>
      <c r="AB347" s="128"/>
      <c r="AC347" s="128"/>
      <c r="AD347" s="5"/>
      <c r="AE347" s="341"/>
      <c r="AF347" s="128"/>
      <c r="AG347" s="5"/>
      <c r="AH347" s="5"/>
      <c r="AI347" s="5"/>
      <c r="AJ347" s="5"/>
      <c r="AK347" s="128"/>
      <c r="AL347" s="128"/>
      <c r="AM347" s="5"/>
      <c r="AN347" s="5"/>
      <c r="AO347" s="5"/>
      <c r="AP347" s="5"/>
      <c r="AQ347" s="5"/>
      <c r="AR347" s="128"/>
      <c r="AS347" s="128"/>
      <c r="AT347" s="5"/>
      <c r="AU347" s="5"/>
      <c r="AV347" s="5"/>
      <c r="AW347" s="5"/>
      <c r="AX347" s="5"/>
      <c r="AY347" s="128"/>
      <c r="AZ347" s="128"/>
      <c r="BA347" s="5"/>
      <c r="BB347" s="341"/>
      <c r="BC347" s="128"/>
      <c r="BD347" s="5"/>
      <c r="BE347" s="5"/>
      <c r="BF347" s="5"/>
      <c r="BG347" s="5"/>
      <c r="BH347" s="128"/>
      <c r="BI347" s="128"/>
      <c r="BJ347" s="5"/>
      <c r="BK347" s="5"/>
      <c r="BL347" s="5"/>
      <c r="BM347" s="5"/>
      <c r="BN347" s="5"/>
      <c r="BO347" s="128"/>
      <c r="BP347" s="128"/>
      <c r="BQ347" s="51" t="s">
        <v>346</v>
      </c>
      <c r="BR347" s="51">
        <v>199.07</v>
      </c>
      <c r="BS347" s="51">
        <v>199.07</v>
      </c>
      <c r="BT347" s="51">
        <v>1</v>
      </c>
      <c r="BU347" s="51">
        <v>100</v>
      </c>
      <c r="BV347" s="52">
        <f t="shared" si="110"/>
        <v>1</v>
      </c>
      <c r="BW347" s="139">
        <f>BV347*AUXILIAR!$B$61</f>
        <v>20000000</v>
      </c>
      <c r="BX347" s="5"/>
      <c r="BY347" s="341"/>
      <c r="BZ347" s="128"/>
      <c r="CA347" s="5"/>
      <c r="CB347" s="5"/>
      <c r="CC347" s="5"/>
      <c r="CD347" s="5"/>
      <c r="CE347" s="5"/>
      <c r="CF347" s="5"/>
      <c r="CG347" s="5"/>
      <c r="CH347" s="5"/>
      <c r="CI347" s="5"/>
      <c r="CJ347" s="5"/>
      <c r="CK347" s="5"/>
      <c r="CL347" s="5"/>
      <c r="CM347" s="5"/>
      <c r="CN347" s="5"/>
      <c r="CO347" s="5"/>
      <c r="CP347" s="5"/>
      <c r="CQ347" s="5"/>
      <c r="CR347" s="5"/>
      <c r="CS347" s="5"/>
      <c r="CT347" s="5"/>
      <c r="CU347" s="5"/>
      <c r="CV347" s="341"/>
      <c r="CW347" s="128"/>
      <c r="CX347" s="5"/>
      <c r="CY347" s="5"/>
      <c r="CZ347" s="5"/>
      <c r="DA347" s="5"/>
      <c r="DB347" s="128"/>
      <c r="DC347" s="128"/>
      <c r="DD347" s="5"/>
      <c r="DE347" s="5"/>
      <c r="DF347" s="5"/>
      <c r="DG347" s="5"/>
      <c r="DH347" s="5"/>
      <c r="DI347" s="128"/>
      <c r="DJ347" s="128"/>
      <c r="DK347" s="172"/>
      <c r="DL347" s="173"/>
      <c r="DM347" s="173"/>
      <c r="DN347" s="56"/>
      <c r="DO347" s="57"/>
      <c r="DP347" s="116"/>
      <c r="DQ347" s="159"/>
      <c r="DR347" s="5"/>
      <c r="DS347" s="341"/>
      <c r="DT347" s="128"/>
      <c r="DU347" s="5"/>
      <c r="DV347" s="5"/>
      <c r="DW347" s="5"/>
      <c r="DX347" s="5"/>
      <c r="DY347" s="5"/>
      <c r="DZ347" s="5"/>
      <c r="EA347" s="5"/>
      <c r="EB347" s="5"/>
      <c r="EC347" s="5"/>
      <c r="ED347" s="5"/>
      <c r="EE347" s="5"/>
      <c r="EF347" s="5"/>
      <c r="EG347" s="5"/>
      <c r="EH347" s="5"/>
      <c r="EI347" s="5"/>
      <c r="EJ347" s="5"/>
      <c r="EK347" s="5"/>
      <c r="EL347" s="5"/>
      <c r="EM347" s="5"/>
      <c r="EN347" s="5"/>
      <c r="EO347" s="5"/>
      <c r="EP347" s="341"/>
      <c r="EQ347" s="333"/>
    </row>
    <row r="348" spans="1:147" ht="15">
      <c r="A348" s="8" t="s">
        <v>33</v>
      </c>
      <c r="B348" s="8" t="s">
        <v>15</v>
      </c>
      <c r="C348" s="8">
        <v>1</v>
      </c>
      <c r="D348" s="199">
        <v>116</v>
      </c>
      <c r="E348" s="118" t="s">
        <v>180</v>
      </c>
      <c r="F348" s="118" t="s">
        <v>108</v>
      </c>
      <c r="G348" s="195" t="s">
        <v>34</v>
      </c>
      <c r="H348" s="309" t="s">
        <v>188</v>
      </c>
      <c r="I348" s="128"/>
      <c r="J348" s="5"/>
      <c r="K348" s="5"/>
      <c r="L348" s="5"/>
      <c r="M348" s="5"/>
      <c r="N348" s="128"/>
      <c r="O348" s="128"/>
      <c r="P348" s="5"/>
      <c r="Q348" s="5"/>
      <c r="R348" s="5"/>
      <c r="S348" s="5"/>
      <c r="T348" s="5"/>
      <c r="U348" s="128"/>
      <c r="V348" s="128"/>
      <c r="W348" s="5"/>
      <c r="X348" s="5"/>
      <c r="Y348" s="5"/>
      <c r="Z348" s="5"/>
      <c r="AA348" s="5"/>
      <c r="AB348" s="128"/>
      <c r="AC348" s="128"/>
      <c r="AD348" s="5"/>
      <c r="AE348" s="341"/>
      <c r="AF348" s="128"/>
      <c r="AG348" s="5"/>
      <c r="AH348" s="5"/>
      <c r="AI348" s="5"/>
      <c r="AJ348" s="5"/>
      <c r="AK348" s="128"/>
      <c r="AL348" s="128"/>
      <c r="AM348" s="5"/>
      <c r="AN348" s="5"/>
      <c r="AO348" s="5"/>
      <c r="AP348" s="5"/>
      <c r="AQ348" s="5"/>
      <c r="AR348" s="128"/>
      <c r="AS348" s="128"/>
      <c r="AT348" s="5"/>
      <c r="AU348" s="5"/>
      <c r="AV348" s="5"/>
      <c r="AW348" s="5"/>
      <c r="AX348" s="5"/>
      <c r="AY348" s="128"/>
      <c r="AZ348" s="128"/>
      <c r="BA348" s="5"/>
      <c r="BB348" s="341"/>
      <c r="BC348" s="128"/>
      <c r="BD348" s="5"/>
      <c r="BE348" s="5"/>
      <c r="BF348" s="5"/>
      <c r="BG348" s="5"/>
      <c r="BH348" s="128"/>
      <c r="BI348" s="128"/>
      <c r="BJ348" s="5"/>
      <c r="BK348" s="5"/>
      <c r="BL348" s="5"/>
      <c r="BM348" s="5"/>
      <c r="BN348" s="5"/>
      <c r="BO348" s="128"/>
      <c r="BP348" s="128"/>
      <c r="BQ348" s="51" t="s">
        <v>346</v>
      </c>
      <c r="BR348" s="51">
        <v>199.55</v>
      </c>
      <c r="BS348" s="51">
        <v>199.55</v>
      </c>
      <c r="BT348" s="51">
        <v>1</v>
      </c>
      <c r="BU348" s="51">
        <v>100</v>
      </c>
      <c r="BV348" s="52">
        <f t="shared" si="110"/>
        <v>1</v>
      </c>
      <c r="BW348" s="139">
        <f>BV348*AUXILIAR!$B$61</f>
        <v>20000000</v>
      </c>
      <c r="BX348" s="5"/>
      <c r="BY348" s="341"/>
      <c r="BZ348" s="128"/>
      <c r="CA348" s="5"/>
      <c r="CB348" s="5"/>
      <c r="CC348" s="5"/>
      <c r="CD348" s="5"/>
      <c r="CE348" s="5"/>
      <c r="CF348" s="5"/>
      <c r="CG348" s="5"/>
      <c r="CH348" s="5"/>
      <c r="CI348" s="5"/>
      <c r="CJ348" s="5"/>
      <c r="CK348" s="5"/>
      <c r="CL348" s="5"/>
      <c r="CM348" s="5"/>
      <c r="CN348" s="5"/>
      <c r="CO348" s="5"/>
      <c r="CP348" s="5"/>
      <c r="CQ348" s="5"/>
      <c r="CR348" s="5"/>
      <c r="CS348" s="5"/>
      <c r="CT348" s="5"/>
      <c r="CU348" s="5"/>
      <c r="CV348" s="341"/>
      <c r="CW348" s="128"/>
      <c r="CX348" s="5"/>
      <c r="CY348" s="5"/>
      <c r="CZ348" s="5"/>
      <c r="DA348" s="5"/>
      <c r="DB348" s="128"/>
      <c r="DC348" s="128"/>
      <c r="DD348" s="5"/>
      <c r="DE348" s="5"/>
      <c r="DF348" s="5"/>
      <c r="DG348" s="5"/>
      <c r="DH348" s="5"/>
      <c r="DI348" s="128"/>
      <c r="DJ348" s="128"/>
      <c r="DK348" s="172"/>
      <c r="DL348" s="173"/>
      <c r="DM348" s="173"/>
      <c r="DN348" s="56"/>
      <c r="DO348" s="57"/>
      <c r="DP348" s="116"/>
      <c r="DQ348" s="159"/>
      <c r="DR348" s="5"/>
      <c r="DS348" s="341"/>
      <c r="DT348" s="128"/>
      <c r="DU348" s="5"/>
      <c r="DV348" s="5"/>
      <c r="DW348" s="5"/>
      <c r="DX348" s="5"/>
      <c r="DY348" s="5"/>
      <c r="DZ348" s="5"/>
      <c r="EA348" s="5"/>
      <c r="EB348" s="5"/>
      <c r="EC348" s="5"/>
      <c r="ED348" s="5"/>
      <c r="EE348" s="5"/>
      <c r="EF348" s="5"/>
      <c r="EG348" s="5"/>
      <c r="EH348" s="5"/>
      <c r="EI348" s="5"/>
      <c r="EJ348" s="5"/>
      <c r="EK348" s="5"/>
      <c r="EL348" s="5"/>
      <c r="EM348" s="5"/>
      <c r="EN348" s="5"/>
      <c r="EO348" s="5"/>
      <c r="EP348" s="341"/>
      <c r="EQ348" s="333"/>
    </row>
    <row r="349" spans="1:147" ht="15">
      <c r="A349" s="8" t="s">
        <v>33</v>
      </c>
      <c r="B349" s="8" t="s">
        <v>15</v>
      </c>
      <c r="C349" s="8">
        <v>1</v>
      </c>
      <c r="D349" s="199">
        <v>116</v>
      </c>
      <c r="E349" s="118" t="s">
        <v>180</v>
      </c>
      <c r="F349" s="118" t="s">
        <v>108</v>
      </c>
      <c r="G349" s="195" t="s">
        <v>34</v>
      </c>
      <c r="H349" s="309" t="s">
        <v>188</v>
      </c>
      <c r="I349" s="128"/>
      <c r="J349" s="5"/>
      <c r="K349" s="5"/>
      <c r="L349" s="5"/>
      <c r="M349" s="5"/>
      <c r="N349" s="128"/>
      <c r="O349" s="128"/>
      <c r="P349" s="5"/>
      <c r="Q349" s="5"/>
      <c r="R349" s="5"/>
      <c r="S349" s="5"/>
      <c r="T349" s="5"/>
      <c r="U349" s="128"/>
      <c r="V349" s="128"/>
      <c r="W349" s="5"/>
      <c r="X349" s="5"/>
      <c r="Y349" s="5"/>
      <c r="Z349" s="5"/>
      <c r="AA349" s="5"/>
      <c r="AB349" s="128"/>
      <c r="AC349" s="128"/>
      <c r="AD349" s="5"/>
      <c r="AE349" s="341"/>
      <c r="AF349" s="128"/>
      <c r="AG349" s="5"/>
      <c r="AH349" s="5"/>
      <c r="AI349" s="5"/>
      <c r="AJ349" s="5"/>
      <c r="AK349" s="128"/>
      <c r="AL349" s="128"/>
      <c r="AM349" s="5"/>
      <c r="AN349" s="5"/>
      <c r="AO349" s="5"/>
      <c r="AP349" s="5"/>
      <c r="AQ349" s="5"/>
      <c r="AR349" s="128"/>
      <c r="AS349" s="128"/>
      <c r="AT349" s="5"/>
      <c r="AU349" s="5"/>
      <c r="AV349" s="5"/>
      <c r="AW349" s="5"/>
      <c r="AX349" s="5"/>
      <c r="AY349" s="128"/>
      <c r="AZ349" s="128"/>
      <c r="BA349" s="5"/>
      <c r="BB349" s="341"/>
      <c r="BC349" s="128"/>
      <c r="BD349" s="5"/>
      <c r="BE349" s="5"/>
      <c r="BF349" s="5"/>
      <c r="BG349" s="5"/>
      <c r="BH349" s="128"/>
      <c r="BI349" s="128"/>
      <c r="BJ349" s="5"/>
      <c r="BK349" s="5"/>
      <c r="BL349" s="5"/>
      <c r="BM349" s="5"/>
      <c r="BN349" s="5"/>
      <c r="BO349" s="128"/>
      <c r="BP349" s="128"/>
      <c r="BQ349" s="51" t="s">
        <v>346</v>
      </c>
      <c r="BR349" s="51">
        <v>199.59</v>
      </c>
      <c r="BS349" s="51">
        <v>199.59</v>
      </c>
      <c r="BT349" s="51">
        <v>1</v>
      </c>
      <c r="BU349" s="51">
        <v>100</v>
      </c>
      <c r="BV349" s="52">
        <f t="shared" si="110"/>
        <v>1</v>
      </c>
      <c r="BW349" s="139">
        <f>BV349*AUXILIAR!$B$61</f>
        <v>20000000</v>
      </c>
      <c r="BX349" s="5"/>
      <c r="BY349" s="341"/>
      <c r="BZ349" s="128"/>
      <c r="CA349" s="5"/>
      <c r="CB349" s="5"/>
      <c r="CC349" s="5"/>
      <c r="CD349" s="5"/>
      <c r="CE349" s="5"/>
      <c r="CF349" s="5"/>
      <c r="CG349" s="5"/>
      <c r="CH349" s="5"/>
      <c r="CI349" s="5"/>
      <c r="CJ349" s="5"/>
      <c r="CK349" s="5"/>
      <c r="CL349" s="5"/>
      <c r="CM349" s="5"/>
      <c r="CN349" s="5"/>
      <c r="CO349" s="5"/>
      <c r="CP349" s="5"/>
      <c r="CQ349" s="5"/>
      <c r="CR349" s="5"/>
      <c r="CS349" s="5"/>
      <c r="CT349" s="5"/>
      <c r="CU349" s="5"/>
      <c r="CV349" s="341"/>
      <c r="CW349" s="128"/>
      <c r="CX349" s="5"/>
      <c r="CY349" s="5"/>
      <c r="CZ349" s="5"/>
      <c r="DA349" s="5"/>
      <c r="DB349" s="128"/>
      <c r="DC349" s="128"/>
      <c r="DD349" s="5"/>
      <c r="DE349" s="5"/>
      <c r="DF349" s="5"/>
      <c r="DG349" s="5"/>
      <c r="DH349" s="5"/>
      <c r="DI349" s="128"/>
      <c r="DJ349" s="128"/>
      <c r="DK349" s="172"/>
      <c r="DL349" s="173"/>
      <c r="DM349" s="173"/>
      <c r="DN349" s="56"/>
      <c r="DO349" s="57"/>
      <c r="DP349" s="116"/>
      <c r="DQ349" s="159"/>
      <c r="DR349" s="5"/>
      <c r="DS349" s="341"/>
      <c r="DT349" s="128"/>
      <c r="DU349" s="5"/>
      <c r="DV349" s="5"/>
      <c r="DW349" s="5"/>
      <c r="DX349" s="5"/>
      <c r="DY349" s="5"/>
      <c r="DZ349" s="5"/>
      <c r="EA349" s="5"/>
      <c r="EB349" s="5"/>
      <c r="EC349" s="5"/>
      <c r="ED349" s="5"/>
      <c r="EE349" s="5"/>
      <c r="EF349" s="5"/>
      <c r="EG349" s="5"/>
      <c r="EH349" s="5"/>
      <c r="EI349" s="5"/>
      <c r="EJ349" s="5"/>
      <c r="EK349" s="5"/>
      <c r="EL349" s="5"/>
      <c r="EM349" s="5"/>
      <c r="EN349" s="5"/>
      <c r="EO349" s="5"/>
      <c r="EP349" s="341"/>
      <c r="EQ349" s="333"/>
    </row>
    <row r="350" spans="1:147" ht="15">
      <c r="A350" s="8" t="s">
        <v>33</v>
      </c>
      <c r="B350" s="8" t="s">
        <v>15</v>
      </c>
      <c r="C350" s="8">
        <v>1</v>
      </c>
      <c r="D350" s="199">
        <v>116</v>
      </c>
      <c r="E350" s="118" t="s">
        <v>180</v>
      </c>
      <c r="F350" s="118" t="s">
        <v>108</v>
      </c>
      <c r="G350" s="195" t="s">
        <v>34</v>
      </c>
      <c r="H350" s="309" t="s">
        <v>188</v>
      </c>
      <c r="I350" s="128"/>
      <c r="J350" s="5"/>
      <c r="K350" s="5"/>
      <c r="L350" s="5"/>
      <c r="M350" s="5"/>
      <c r="N350" s="128"/>
      <c r="O350" s="128"/>
      <c r="P350" s="5"/>
      <c r="Q350" s="5"/>
      <c r="R350" s="5"/>
      <c r="S350" s="5"/>
      <c r="T350" s="5"/>
      <c r="U350" s="128"/>
      <c r="V350" s="128"/>
      <c r="W350" s="5"/>
      <c r="X350" s="5"/>
      <c r="Y350" s="5"/>
      <c r="Z350" s="5"/>
      <c r="AA350" s="5"/>
      <c r="AB350" s="128"/>
      <c r="AC350" s="128"/>
      <c r="AD350" s="5"/>
      <c r="AE350" s="341"/>
      <c r="AF350" s="128"/>
      <c r="AG350" s="5"/>
      <c r="AH350" s="5"/>
      <c r="AI350" s="5"/>
      <c r="AJ350" s="5"/>
      <c r="AK350" s="128"/>
      <c r="AL350" s="128"/>
      <c r="AM350" s="5"/>
      <c r="AN350" s="5"/>
      <c r="AO350" s="5"/>
      <c r="AP350" s="5"/>
      <c r="AQ350" s="5"/>
      <c r="AR350" s="128"/>
      <c r="AS350" s="128"/>
      <c r="AT350" s="5"/>
      <c r="AU350" s="5"/>
      <c r="AV350" s="5"/>
      <c r="AW350" s="5"/>
      <c r="AX350" s="5"/>
      <c r="AY350" s="128"/>
      <c r="AZ350" s="128"/>
      <c r="BA350" s="5"/>
      <c r="BB350" s="341"/>
      <c r="BC350" s="128"/>
      <c r="BD350" s="5"/>
      <c r="BE350" s="5"/>
      <c r="BF350" s="5"/>
      <c r="BG350" s="5"/>
      <c r="BH350" s="128"/>
      <c r="BI350" s="128"/>
      <c r="BJ350" s="5"/>
      <c r="BK350" s="5"/>
      <c r="BL350" s="5"/>
      <c r="BM350" s="5"/>
      <c r="BN350" s="5"/>
      <c r="BO350" s="128"/>
      <c r="BP350" s="128"/>
      <c r="BQ350" s="51" t="s">
        <v>346</v>
      </c>
      <c r="BR350" s="51">
        <v>200.94</v>
      </c>
      <c r="BS350" s="51">
        <v>200.94</v>
      </c>
      <c r="BT350" s="51">
        <v>1</v>
      </c>
      <c r="BU350" s="51">
        <v>100</v>
      </c>
      <c r="BV350" s="52">
        <f t="shared" si="110"/>
        <v>1</v>
      </c>
      <c r="BW350" s="139">
        <f>BV350*AUXILIAR!$B$61</f>
        <v>20000000</v>
      </c>
      <c r="BX350" s="5"/>
      <c r="BY350" s="341"/>
      <c r="BZ350" s="128"/>
      <c r="CA350" s="5"/>
      <c r="CB350" s="5"/>
      <c r="CC350" s="5"/>
      <c r="CD350" s="5"/>
      <c r="CE350" s="5"/>
      <c r="CF350" s="5"/>
      <c r="CG350" s="5"/>
      <c r="CH350" s="5"/>
      <c r="CI350" s="5"/>
      <c r="CJ350" s="5"/>
      <c r="CK350" s="5"/>
      <c r="CL350" s="5"/>
      <c r="CM350" s="5"/>
      <c r="CN350" s="5"/>
      <c r="CO350" s="5"/>
      <c r="CP350" s="5"/>
      <c r="CQ350" s="5"/>
      <c r="CR350" s="5"/>
      <c r="CS350" s="5"/>
      <c r="CT350" s="5"/>
      <c r="CU350" s="5"/>
      <c r="CV350" s="341"/>
      <c r="CW350" s="128"/>
      <c r="CX350" s="5"/>
      <c r="CY350" s="5"/>
      <c r="CZ350" s="5"/>
      <c r="DA350" s="5"/>
      <c r="DB350" s="128"/>
      <c r="DC350" s="128"/>
      <c r="DD350" s="5"/>
      <c r="DE350" s="5"/>
      <c r="DF350" s="5"/>
      <c r="DG350" s="5"/>
      <c r="DH350" s="5"/>
      <c r="DI350" s="128"/>
      <c r="DJ350" s="128"/>
      <c r="DK350" s="172"/>
      <c r="DL350" s="173"/>
      <c r="DM350" s="173"/>
      <c r="DN350" s="56"/>
      <c r="DO350" s="57"/>
      <c r="DP350" s="116"/>
      <c r="DQ350" s="159"/>
      <c r="DR350" s="5"/>
      <c r="DS350" s="341"/>
      <c r="DT350" s="128"/>
      <c r="DU350" s="5"/>
      <c r="DV350" s="5"/>
      <c r="DW350" s="5"/>
      <c r="DX350" s="5"/>
      <c r="DY350" s="5"/>
      <c r="DZ350" s="5"/>
      <c r="EA350" s="5"/>
      <c r="EB350" s="5"/>
      <c r="EC350" s="5"/>
      <c r="ED350" s="5"/>
      <c r="EE350" s="5"/>
      <c r="EF350" s="5"/>
      <c r="EG350" s="5"/>
      <c r="EH350" s="5"/>
      <c r="EI350" s="5"/>
      <c r="EJ350" s="5"/>
      <c r="EK350" s="5"/>
      <c r="EL350" s="5"/>
      <c r="EM350" s="5"/>
      <c r="EN350" s="5"/>
      <c r="EO350" s="5"/>
      <c r="EP350" s="341"/>
      <c r="EQ350" s="333"/>
    </row>
    <row r="351" spans="1:147" ht="15">
      <c r="A351" s="8" t="s">
        <v>33</v>
      </c>
      <c r="B351" s="8" t="s">
        <v>15</v>
      </c>
      <c r="C351" s="8">
        <v>1</v>
      </c>
      <c r="D351" s="199">
        <v>116</v>
      </c>
      <c r="E351" s="118" t="s">
        <v>180</v>
      </c>
      <c r="F351" s="118" t="s">
        <v>108</v>
      </c>
      <c r="G351" s="195" t="s">
        <v>34</v>
      </c>
      <c r="H351" s="309" t="s">
        <v>188</v>
      </c>
      <c r="I351" s="128"/>
      <c r="J351" s="5"/>
      <c r="K351" s="5"/>
      <c r="L351" s="5"/>
      <c r="M351" s="5"/>
      <c r="N351" s="128"/>
      <c r="O351" s="128"/>
      <c r="P351" s="5"/>
      <c r="Q351" s="5"/>
      <c r="R351" s="5"/>
      <c r="S351" s="5"/>
      <c r="T351" s="5"/>
      <c r="U351" s="128"/>
      <c r="V351" s="128"/>
      <c r="W351" s="5"/>
      <c r="X351" s="5"/>
      <c r="Y351" s="5"/>
      <c r="Z351" s="5"/>
      <c r="AA351" s="5"/>
      <c r="AB351" s="128"/>
      <c r="AC351" s="128"/>
      <c r="AD351" s="5"/>
      <c r="AE351" s="341"/>
      <c r="AF351" s="128"/>
      <c r="AG351" s="5"/>
      <c r="AH351" s="5"/>
      <c r="AI351" s="5"/>
      <c r="AJ351" s="5"/>
      <c r="AK351" s="128"/>
      <c r="AL351" s="128"/>
      <c r="AM351" s="5"/>
      <c r="AN351" s="5"/>
      <c r="AO351" s="5"/>
      <c r="AP351" s="5"/>
      <c r="AQ351" s="5"/>
      <c r="AR351" s="128"/>
      <c r="AS351" s="128"/>
      <c r="AT351" s="5"/>
      <c r="AU351" s="5"/>
      <c r="AV351" s="5"/>
      <c r="AW351" s="5"/>
      <c r="AX351" s="5"/>
      <c r="AY351" s="128"/>
      <c r="AZ351" s="128"/>
      <c r="BA351" s="5"/>
      <c r="BB351" s="341"/>
      <c r="BC351" s="128"/>
      <c r="BD351" s="5"/>
      <c r="BE351" s="5"/>
      <c r="BF351" s="5"/>
      <c r="BG351" s="5"/>
      <c r="BH351" s="128"/>
      <c r="BI351" s="128"/>
      <c r="BJ351" s="5"/>
      <c r="BK351" s="5"/>
      <c r="BL351" s="5"/>
      <c r="BM351" s="5"/>
      <c r="BN351" s="5"/>
      <c r="BO351" s="128"/>
      <c r="BP351" s="128"/>
      <c r="BQ351" s="51" t="s">
        <v>346</v>
      </c>
      <c r="BR351" s="51">
        <v>200.94</v>
      </c>
      <c r="BS351" s="51">
        <v>200.94</v>
      </c>
      <c r="BT351" s="51">
        <v>1</v>
      </c>
      <c r="BU351" s="51">
        <v>100</v>
      </c>
      <c r="BV351" s="52">
        <f t="shared" si="110"/>
        <v>1</v>
      </c>
      <c r="BW351" s="139">
        <f>BV351*AUXILIAR!$B$61</f>
        <v>20000000</v>
      </c>
      <c r="BX351" s="5"/>
      <c r="BY351" s="341"/>
      <c r="BZ351" s="128"/>
      <c r="CA351" s="5"/>
      <c r="CB351" s="5"/>
      <c r="CC351" s="5"/>
      <c r="CD351" s="5"/>
      <c r="CE351" s="5"/>
      <c r="CF351" s="5"/>
      <c r="CG351" s="5"/>
      <c r="CH351" s="5"/>
      <c r="CI351" s="5"/>
      <c r="CJ351" s="5"/>
      <c r="CK351" s="5"/>
      <c r="CL351" s="5"/>
      <c r="CM351" s="5"/>
      <c r="CN351" s="5"/>
      <c r="CO351" s="5"/>
      <c r="CP351" s="5"/>
      <c r="CQ351" s="5"/>
      <c r="CR351" s="5"/>
      <c r="CS351" s="5"/>
      <c r="CT351" s="5"/>
      <c r="CU351" s="5"/>
      <c r="CV351" s="341"/>
      <c r="CW351" s="128"/>
      <c r="CX351" s="5"/>
      <c r="CY351" s="5"/>
      <c r="CZ351" s="5"/>
      <c r="DA351" s="5"/>
      <c r="DB351" s="128"/>
      <c r="DC351" s="128"/>
      <c r="DD351" s="5"/>
      <c r="DE351" s="5"/>
      <c r="DF351" s="5"/>
      <c r="DG351" s="5"/>
      <c r="DH351" s="5"/>
      <c r="DI351" s="128"/>
      <c r="DJ351" s="128"/>
      <c r="DK351" s="172"/>
      <c r="DL351" s="173"/>
      <c r="DM351" s="173"/>
      <c r="DN351" s="56"/>
      <c r="DO351" s="57"/>
      <c r="DP351" s="116"/>
      <c r="DQ351" s="159"/>
      <c r="DR351" s="5"/>
      <c r="DS351" s="341"/>
      <c r="DT351" s="128"/>
      <c r="DU351" s="5"/>
      <c r="DV351" s="5"/>
      <c r="DW351" s="5"/>
      <c r="DX351" s="5"/>
      <c r="DY351" s="5"/>
      <c r="DZ351" s="5"/>
      <c r="EA351" s="5"/>
      <c r="EB351" s="5"/>
      <c r="EC351" s="5"/>
      <c r="ED351" s="5"/>
      <c r="EE351" s="5"/>
      <c r="EF351" s="5"/>
      <c r="EG351" s="5"/>
      <c r="EH351" s="5"/>
      <c r="EI351" s="5"/>
      <c r="EJ351" s="5"/>
      <c r="EK351" s="5"/>
      <c r="EL351" s="5"/>
      <c r="EM351" s="5"/>
      <c r="EN351" s="5"/>
      <c r="EO351" s="5"/>
      <c r="EP351" s="341"/>
      <c r="EQ351" s="333"/>
    </row>
    <row r="352" spans="1:147" ht="15">
      <c r="A352" s="64" t="s">
        <v>33</v>
      </c>
      <c r="B352" s="64" t="s">
        <v>15</v>
      </c>
      <c r="C352" s="65" t="s">
        <v>23</v>
      </c>
      <c r="D352" s="126">
        <v>101</v>
      </c>
      <c r="E352" s="157" t="s">
        <v>180</v>
      </c>
      <c r="F352" s="119" t="s">
        <v>108</v>
      </c>
      <c r="G352" s="119" t="s">
        <v>34</v>
      </c>
      <c r="H352" s="308" t="s">
        <v>188</v>
      </c>
      <c r="I352" s="264"/>
      <c r="J352" s="65"/>
      <c r="K352" s="65"/>
      <c r="L352" s="65"/>
      <c r="M352" s="80" t="s">
        <v>115</v>
      </c>
      <c r="N352" s="79">
        <f>SUM(N353:N358)</f>
        <v>0</v>
      </c>
      <c r="O352" s="79">
        <f>SUM(O353:O358)</f>
        <v>0</v>
      </c>
      <c r="P352" s="65"/>
      <c r="Q352" s="65"/>
      <c r="R352" s="65"/>
      <c r="S352" s="65"/>
      <c r="T352" s="80" t="s">
        <v>115</v>
      </c>
      <c r="U352" s="79">
        <f>SUM(U353:U358)</f>
        <v>0</v>
      </c>
      <c r="V352" s="79">
        <f>SUM(V353:V358)</f>
        <v>0</v>
      </c>
      <c r="W352" s="65"/>
      <c r="X352" s="65"/>
      <c r="Y352" s="65"/>
      <c r="Z352" s="65"/>
      <c r="AA352" s="80" t="s">
        <v>115</v>
      </c>
      <c r="AB352" s="79">
        <f>SUM(AB353:AB358)</f>
        <v>0</v>
      </c>
      <c r="AC352" s="79">
        <f>SUM(AC353:AC358)</f>
        <v>0</v>
      </c>
      <c r="AD352" s="65"/>
      <c r="AE352" s="308"/>
      <c r="AF352" s="264"/>
      <c r="AG352" s="65"/>
      <c r="AH352" s="65"/>
      <c r="AI352" s="65"/>
      <c r="AJ352" s="80" t="s">
        <v>115</v>
      </c>
      <c r="AK352" s="79">
        <f>SUM(AK353:AK358)</f>
        <v>0</v>
      </c>
      <c r="AL352" s="79">
        <f>SUM(AL353:AL358)</f>
        <v>0</v>
      </c>
      <c r="AM352" s="65"/>
      <c r="AN352" s="65"/>
      <c r="AO352" s="65"/>
      <c r="AP352" s="65"/>
      <c r="AQ352" s="80" t="s">
        <v>115</v>
      </c>
      <c r="AR352" s="79">
        <f>SUM(AR353:AR358)</f>
        <v>0</v>
      </c>
      <c r="AS352" s="79">
        <f>SUM(AS353:AS358)</f>
        <v>0</v>
      </c>
      <c r="AT352" s="65"/>
      <c r="AU352" s="65"/>
      <c r="AV352" s="65"/>
      <c r="AW352" s="65"/>
      <c r="AX352" s="80" t="s">
        <v>115</v>
      </c>
      <c r="AY352" s="79">
        <f>SUM(AY353:AY358)</f>
        <v>0</v>
      </c>
      <c r="AZ352" s="79">
        <f>SUM(AZ353:AZ358)</f>
        <v>0</v>
      </c>
      <c r="BA352" s="65"/>
      <c r="BB352" s="308"/>
      <c r="BC352" s="264"/>
      <c r="BD352" s="65"/>
      <c r="BE352" s="65"/>
      <c r="BF352" s="65"/>
      <c r="BG352" s="80" t="s">
        <v>115</v>
      </c>
      <c r="BH352" s="79">
        <f>SUM(BH353:BH358)</f>
        <v>0</v>
      </c>
      <c r="BI352" s="79">
        <f>SUM(BI353:BI358)</f>
        <v>0</v>
      </c>
      <c r="BJ352" s="65"/>
      <c r="BK352" s="65"/>
      <c r="BL352" s="65"/>
      <c r="BM352" s="65"/>
      <c r="BN352" s="80" t="s">
        <v>115</v>
      </c>
      <c r="BO352" s="79">
        <f>SUM(BO353:BO358)</f>
        <v>0</v>
      </c>
      <c r="BP352" s="79">
        <f>SUM(BP353:BP358)</f>
        <v>0</v>
      </c>
      <c r="BQ352" s="65"/>
      <c r="BR352" s="65"/>
      <c r="BS352" s="65"/>
      <c r="BT352" s="65"/>
      <c r="BU352" s="80" t="s">
        <v>115</v>
      </c>
      <c r="BV352" s="79">
        <f>SUM(BV353:BV358)</f>
        <v>6</v>
      </c>
      <c r="BW352" s="79">
        <f>SUM(BW353:BW358)</f>
        <v>150000000</v>
      </c>
      <c r="BX352" s="65"/>
      <c r="BY352" s="308"/>
      <c r="BZ352" s="264"/>
      <c r="CA352" s="65"/>
      <c r="CB352" s="65"/>
      <c r="CC352" s="65"/>
      <c r="CD352" s="80" t="s">
        <v>115</v>
      </c>
      <c r="CE352" s="79">
        <f>SUM(CE353:CE358)</f>
        <v>0</v>
      </c>
      <c r="CF352" s="79">
        <f>SUM(CF353:CF358)</f>
        <v>0</v>
      </c>
      <c r="CG352" s="65"/>
      <c r="CH352" s="65"/>
      <c r="CI352" s="65"/>
      <c r="CJ352" s="65"/>
      <c r="CK352" s="80" t="s">
        <v>115</v>
      </c>
      <c r="CL352" s="79">
        <f>SUM(CL353:CL358)</f>
        <v>0</v>
      </c>
      <c r="CM352" s="79">
        <f>SUM(CM353:CM358)</f>
        <v>0</v>
      </c>
      <c r="CN352" s="65"/>
      <c r="CO352" s="65"/>
      <c r="CP352" s="65"/>
      <c r="CQ352" s="65"/>
      <c r="CR352" s="80" t="s">
        <v>115</v>
      </c>
      <c r="CS352" s="79">
        <f>SUM(CS353:CS358)</f>
        <v>0</v>
      </c>
      <c r="CT352" s="79">
        <f>SUM(CT353:CT358)</f>
        <v>0</v>
      </c>
      <c r="CU352" s="65"/>
      <c r="CV352" s="308"/>
      <c r="CW352" s="264"/>
      <c r="CX352" s="65"/>
      <c r="CY352" s="65"/>
      <c r="CZ352" s="65"/>
      <c r="DA352" s="80" t="s">
        <v>115</v>
      </c>
      <c r="DB352" s="79">
        <f>SUM(DB353:DB358)</f>
        <v>0</v>
      </c>
      <c r="DC352" s="79">
        <f>SUM(DC353:DC358)</f>
        <v>0</v>
      </c>
      <c r="DD352" s="65"/>
      <c r="DE352" s="65"/>
      <c r="DF352" s="65"/>
      <c r="DG352" s="65"/>
      <c r="DH352" s="80" t="s">
        <v>115</v>
      </c>
      <c r="DI352" s="79">
        <f>SUM(DI353:DI358)</f>
        <v>0</v>
      </c>
      <c r="DJ352" s="79">
        <f>SUM(DJ353:DJ358)</f>
        <v>0</v>
      </c>
      <c r="DK352" s="65"/>
      <c r="DL352" s="65"/>
      <c r="DM352" s="65"/>
      <c r="DN352" s="65"/>
      <c r="DO352" s="80" t="s">
        <v>115</v>
      </c>
      <c r="DP352" s="79">
        <f>SUM(DP353:DP358)</f>
        <v>7.1999999999999886</v>
      </c>
      <c r="DQ352" s="79">
        <f>SUM(DQ353:DQ358)</f>
        <v>14399999.999999978</v>
      </c>
      <c r="DR352" s="65"/>
      <c r="DS352" s="308"/>
      <c r="DT352" s="264"/>
      <c r="DU352" s="65"/>
      <c r="DV352" s="65"/>
      <c r="DW352" s="65"/>
      <c r="DX352" s="80" t="s">
        <v>115</v>
      </c>
      <c r="DY352" s="79">
        <f>SUM(DY353:DY358)</f>
        <v>0</v>
      </c>
      <c r="DZ352" s="79">
        <f>SUM(DZ353:DZ358)</f>
        <v>0</v>
      </c>
      <c r="EA352" s="65"/>
      <c r="EB352" s="65"/>
      <c r="EC352" s="65"/>
      <c r="ED352" s="65"/>
      <c r="EE352" s="80" t="s">
        <v>115</v>
      </c>
      <c r="EF352" s="79">
        <f>SUM(EF353:EF358)</f>
        <v>0</v>
      </c>
      <c r="EG352" s="79">
        <f>SUM(EG353:EG358)</f>
        <v>0</v>
      </c>
      <c r="EH352" s="65"/>
      <c r="EI352" s="65"/>
      <c r="EJ352" s="65"/>
      <c r="EK352" s="65"/>
      <c r="EL352" s="80" t="s">
        <v>115</v>
      </c>
      <c r="EM352" s="79">
        <f>SUM(EM353:EM358)</f>
        <v>0</v>
      </c>
      <c r="EN352" s="79">
        <f>SUM(EN353:EN358)</f>
        <v>0</v>
      </c>
      <c r="EO352" s="65"/>
      <c r="EP352" s="308"/>
      <c r="EQ352" s="393"/>
    </row>
    <row r="353" spans="1:147" ht="15">
      <c r="A353" s="8" t="s">
        <v>33</v>
      </c>
      <c r="B353" s="8" t="s">
        <v>15</v>
      </c>
      <c r="C353" s="8">
        <v>1</v>
      </c>
      <c r="D353" s="199">
        <v>101</v>
      </c>
      <c r="E353" s="118" t="s">
        <v>180</v>
      </c>
      <c r="F353" s="118" t="s">
        <v>108</v>
      </c>
      <c r="G353" s="195" t="s">
        <v>34</v>
      </c>
      <c r="H353" s="309" t="s">
        <v>188</v>
      </c>
      <c r="I353" s="128"/>
      <c r="J353" s="5"/>
      <c r="K353" s="5"/>
      <c r="L353" s="5"/>
      <c r="M353" s="5"/>
      <c r="N353" s="5"/>
      <c r="O353" s="5"/>
      <c r="P353" s="5"/>
      <c r="Q353" s="5"/>
      <c r="R353" s="5"/>
      <c r="S353" s="5"/>
      <c r="T353" s="5"/>
      <c r="U353" s="5"/>
      <c r="V353" s="5"/>
      <c r="W353" s="5"/>
      <c r="X353" s="5"/>
      <c r="Y353" s="5"/>
      <c r="Z353" s="5"/>
      <c r="AA353" s="5"/>
      <c r="AB353" s="5"/>
      <c r="AC353" s="5"/>
      <c r="AD353" s="5"/>
      <c r="AE353" s="341"/>
      <c r="AF353" s="128"/>
      <c r="AG353" s="5"/>
      <c r="AH353" s="5"/>
      <c r="AI353" s="5"/>
      <c r="AJ353" s="5"/>
      <c r="AK353" s="5"/>
      <c r="AL353" s="5"/>
      <c r="AM353" s="5"/>
      <c r="AN353" s="5"/>
      <c r="AO353" s="5"/>
      <c r="AP353" s="5"/>
      <c r="AQ353" s="5"/>
      <c r="AR353" s="5"/>
      <c r="AS353" s="5"/>
      <c r="AT353" s="5"/>
      <c r="AU353" s="166"/>
      <c r="AV353" s="164"/>
      <c r="AW353" s="5"/>
      <c r="AX353" s="5"/>
      <c r="AY353" s="5"/>
      <c r="AZ353" s="5"/>
      <c r="BA353" s="5"/>
      <c r="BB353" s="341"/>
      <c r="BC353" s="128"/>
      <c r="BD353" s="5"/>
      <c r="BE353" s="5"/>
      <c r="BF353" s="5"/>
      <c r="BG353" s="5"/>
      <c r="BH353" s="5"/>
      <c r="BI353" s="5"/>
      <c r="BJ353" s="5"/>
      <c r="BK353" s="5"/>
      <c r="BL353" s="5"/>
      <c r="BM353" s="5"/>
      <c r="BN353" s="5"/>
      <c r="BO353" s="5"/>
      <c r="BP353" s="5"/>
      <c r="BQ353" s="51" t="s">
        <v>360</v>
      </c>
      <c r="BR353" s="51">
        <v>43.6</v>
      </c>
      <c r="BS353" s="51">
        <v>43.6</v>
      </c>
      <c r="BT353" s="51">
        <v>1</v>
      </c>
      <c r="BU353" s="51">
        <v>100</v>
      </c>
      <c r="BV353" s="52">
        <f t="shared" ref="BV353:BV358" si="111">BT353*BU353/100</f>
        <v>1</v>
      </c>
      <c r="BW353" s="139">
        <f>BV353*AUXILIAR!$B$56</f>
        <v>30000000</v>
      </c>
      <c r="BX353" s="5"/>
      <c r="BY353" s="341"/>
      <c r="BZ353" s="128"/>
      <c r="CA353" s="5"/>
      <c r="CB353" s="5"/>
      <c r="CC353" s="5"/>
      <c r="CD353" s="5"/>
      <c r="CE353" s="5"/>
      <c r="CF353" s="5"/>
      <c r="CG353" s="5"/>
      <c r="CH353" s="5"/>
      <c r="CI353" s="5"/>
      <c r="CJ353" s="5"/>
      <c r="CK353" s="5"/>
      <c r="CL353" s="5"/>
      <c r="CM353" s="5"/>
      <c r="CN353" s="5"/>
      <c r="CO353" s="5"/>
      <c r="CP353" s="5"/>
      <c r="CQ353" s="5"/>
      <c r="CR353" s="5"/>
      <c r="CS353" s="5"/>
      <c r="CT353" s="5"/>
      <c r="CU353" s="5"/>
      <c r="CV353" s="341"/>
      <c r="CW353" s="128"/>
      <c r="CX353" s="5"/>
      <c r="CY353" s="5"/>
      <c r="CZ353" s="5"/>
      <c r="DA353" s="5"/>
      <c r="DB353" s="5"/>
      <c r="DC353" s="5"/>
      <c r="DD353" s="5"/>
      <c r="DE353" s="5"/>
      <c r="DF353" s="5"/>
      <c r="DG353" s="5"/>
      <c r="DH353" s="5"/>
      <c r="DI353" s="5"/>
      <c r="DJ353" s="5"/>
      <c r="DK353" s="167" t="s">
        <v>367</v>
      </c>
      <c r="DL353" s="167">
        <v>29.7</v>
      </c>
      <c r="DM353" s="167">
        <v>30.9</v>
      </c>
      <c r="DN353" s="52">
        <f>(DM353-DL353)</f>
        <v>1.1999999999999993</v>
      </c>
      <c r="DO353" s="51">
        <v>100</v>
      </c>
      <c r="DP353" s="52">
        <f t="shared" ref="DP353:DP358" si="112">DN353*DO353/100</f>
        <v>1.1999999999999993</v>
      </c>
      <c r="DQ353" s="139">
        <f>DP353*AUXILIAR!$B$67</f>
        <v>2399999.9999999986</v>
      </c>
      <c r="DR353" s="5"/>
      <c r="DS353" s="341"/>
      <c r="DT353" s="128"/>
      <c r="DU353" s="5"/>
      <c r="DV353" s="5"/>
      <c r="DW353" s="5"/>
      <c r="DX353" s="5"/>
      <c r="DY353" s="5"/>
      <c r="DZ353" s="5"/>
      <c r="EA353" s="5"/>
      <c r="EB353" s="5"/>
      <c r="EC353" s="5"/>
      <c r="ED353" s="5"/>
      <c r="EE353" s="5"/>
      <c r="EF353" s="5"/>
      <c r="EG353" s="5"/>
      <c r="EH353" s="5"/>
      <c r="EI353" s="5"/>
      <c r="EJ353" s="5"/>
      <c r="EK353" s="5"/>
      <c r="EL353" s="5"/>
      <c r="EM353" s="5"/>
      <c r="EN353" s="5"/>
      <c r="EO353" s="5"/>
      <c r="EP353" s="341"/>
      <c r="EQ353" s="333"/>
    </row>
    <row r="354" spans="1:147" ht="15">
      <c r="A354" s="8" t="s">
        <v>33</v>
      </c>
      <c r="B354" s="8" t="s">
        <v>15</v>
      </c>
      <c r="C354" s="8">
        <v>1</v>
      </c>
      <c r="D354" s="199">
        <v>101</v>
      </c>
      <c r="E354" s="118" t="s">
        <v>180</v>
      </c>
      <c r="F354" s="118" t="s">
        <v>108</v>
      </c>
      <c r="G354" s="195" t="s">
        <v>34</v>
      </c>
      <c r="H354" s="309" t="s">
        <v>188</v>
      </c>
      <c r="I354" s="128"/>
      <c r="J354" s="5"/>
      <c r="K354" s="5"/>
      <c r="L354" s="5"/>
      <c r="M354" s="5"/>
      <c r="N354" s="5"/>
      <c r="O354" s="5"/>
      <c r="P354" s="5"/>
      <c r="Q354" s="5"/>
      <c r="R354" s="5"/>
      <c r="S354" s="5"/>
      <c r="T354" s="5"/>
      <c r="U354" s="5"/>
      <c r="V354" s="5"/>
      <c r="W354" s="5"/>
      <c r="X354" s="5"/>
      <c r="Y354" s="5"/>
      <c r="Z354" s="5"/>
      <c r="AA354" s="5"/>
      <c r="AB354" s="5"/>
      <c r="AC354" s="5"/>
      <c r="AD354" s="5"/>
      <c r="AE354" s="341"/>
      <c r="AF354" s="128"/>
      <c r="AG354" s="5"/>
      <c r="AH354" s="5"/>
      <c r="AI354" s="5"/>
      <c r="AJ354" s="5"/>
      <c r="AK354" s="5"/>
      <c r="AL354" s="5"/>
      <c r="AM354" s="5"/>
      <c r="AN354" s="5"/>
      <c r="AO354" s="5"/>
      <c r="AP354" s="5"/>
      <c r="AQ354" s="5"/>
      <c r="AR354" s="5"/>
      <c r="AS354" s="5"/>
      <c r="AT354" s="5"/>
      <c r="AU354" s="166"/>
      <c r="AV354" s="164"/>
      <c r="AW354" s="5"/>
      <c r="AX354" s="5"/>
      <c r="AY354" s="5"/>
      <c r="AZ354" s="5"/>
      <c r="BA354" s="5"/>
      <c r="BB354" s="341"/>
      <c r="BC354" s="128"/>
      <c r="BD354" s="5"/>
      <c r="BE354" s="5"/>
      <c r="BF354" s="5"/>
      <c r="BG354" s="5"/>
      <c r="BH354" s="5"/>
      <c r="BI354" s="5"/>
      <c r="BJ354" s="5"/>
      <c r="BK354" s="5"/>
      <c r="BL354" s="5"/>
      <c r="BM354" s="5"/>
      <c r="BN354" s="5"/>
      <c r="BO354" s="5"/>
      <c r="BP354" s="5"/>
      <c r="BQ354" s="51" t="s">
        <v>360</v>
      </c>
      <c r="BR354" s="51">
        <v>47.9</v>
      </c>
      <c r="BS354" s="51">
        <v>47.9</v>
      </c>
      <c r="BT354" s="51">
        <v>1</v>
      </c>
      <c r="BU354" s="51">
        <v>100</v>
      </c>
      <c r="BV354" s="52">
        <f t="shared" si="111"/>
        <v>1</v>
      </c>
      <c r="BW354" s="139">
        <f>BV354*AUXILIAR!$B$56</f>
        <v>30000000</v>
      </c>
      <c r="BX354" s="5"/>
      <c r="BY354" s="341"/>
      <c r="BZ354" s="128"/>
      <c r="CA354" s="5"/>
      <c r="CB354" s="5"/>
      <c r="CC354" s="5"/>
      <c r="CD354" s="5"/>
      <c r="CE354" s="5"/>
      <c r="CF354" s="5"/>
      <c r="CG354" s="5"/>
      <c r="CH354" s="5"/>
      <c r="CI354" s="5"/>
      <c r="CJ354" s="5"/>
      <c r="CK354" s="5"/>
      <c r="CL354" s="5"/>
      <c r="CM354" s="5"/>
      <c r="CN354" s="5"/>
      <c r="CO354" s="5"/>
      <c r="CP354" s="5"/>
      <c r="CQ354" s="5"/>
      <c r="CR354" s="5"/>
      <c r="CS354" s="5"/>
      <c r="CT354" s="5"/>
      <c r="CU354" s="5"/>
      <c r="CV354" s="341"/>
      <c r="CW354" s="128"/>
      <c r="CX354" s="5"/>
      <c r="CY354" s="5"/>
      <c r="CZ354" s="5"/>
      <c r="DA354" s="5"/>
      <c r="DB354" s="5"/>
      <c r="DC354" s="5"/>
      <c r="DD354" s="5"/>
      <c r="DE354" s="5"/>
      <c r="DF354" s="5"/>
      <c r="DG354" s="5"/>
      <c r="DH354" s="5"/>
      <c r="DI354" s="5"/>
      <c r="DJ354" s="5"/>
      <c r="DK354" s="167" t="s">
        <v>367</v>
      </c>
      <c r="DL354" s="167">
        <v>37.299999999999997</v>
      </c>
      <c r="DM354" s="167">
        <v>38.5</v>
      </c>
      <c r="DN354" s="52">
        <f>(DM354-DL354)</f>
        <v>1.2000000000000028</v>
      </c>
      <c r="DO354" s="51">
        <v>100</v>
      </c>
      <c r="DP354" s="52">
        <f t="shared" si="112"/>
        <v>1.2000000000000028</v>
      </c>
      <c r="DQ354" s="139">
        <f>DP354*AUXILIAR!$B$67</f>
        <v>2400000.0000000056</v>
      </c>
      <c r="DR354" s="5"/>
      <c r="DS354" s="341"/>
      <c r="DT354" s="128"/>
      <c r="DU354" s="5"/>
      <c r="DV354" s="5"/>
      <c r="DW354" s="5"/>
      <c r="DX354" s="5"/>
      <c r="DY354" s="5"/>
      <c r="DZ354" s="5"/>
      <c r="EA354" s="5"/>
      <c r="EB354" s="5"/>
      <c r="EC354" s="5"/>
      <c r="ED354" s="5"/>
      <c r="EE354" s="5"/>
      <c r="EF354" s="5"/>
      <c r="EG354" s="5"/>
      <c r="EH354" s="5"/>
      <c r="EI354" s="5"/>
      <c r="EJ354" s="5"/>
      <c r="EK354" s="5"/>
      <c r="EL354" s="5"/>
      <c r="EM354" s="5"/>
      <c r="EN354" s="5"/>
      <c r="EO354" s="5"/>
      <c r="EP354" s="341"/>
      <c r="EQ354" s="333"/>
    </row>
    <row r="355" spans="1:147" ht="15">
      <c r="A355" s="8" t="s">
        <v>33</v>
      </c>
      <c r="B355" s="8" t="s">
        <v>15</v>
      </c>
      <c r="C355" s="8">
        <v>1</v>
      </c>
      <c r="D355" s="199">
        <v>101</v>
      </c>
      <c r="E355" s="118" t="s">
        <v>180</v>
      </c>
      <c r="F355" s="118" t="s">
        <v>108</v>
      </c>
      <c r="G355" s="195" t="s">
        <v>34</v>
      </c>
      <c r="H355" s="309" t="s">
        <v>188</v>
      </c>
      <c r="I355" s="128"/>
      <c r="J355" s="5"/>
      <c r="K355" s="5"/>
      <c r="L355" s="5"/>
      <c r="M355" s="5"/>
      <c r="N355" s="5"/>
      <c r="O355" s="5"/>
      <c r="P355" s="5"/>
      <c r="Q355" s="5"/>
      <c r="R355" s="5"/>
      <c r="S355" s="5"/>
      <c r="T355" s="5"/>
      <c r="U355" s="5"/>
      <c r="V355" s="5"/>
      <c r="W355" s="5"/>
      <c r="X355" s="5"/>
      <c r="Y355" s="5"/>
      <c r="Z355" s="5"/>
      <c r="AA355" s="5"/>
      <c r="AB355" s="5"/>
      <c r="AC355" s="5"/>
      <c r="AD355" s="5"/>
      <c r="AE355" s="341"/>
      <c r="AF355" s="128"/>
      <c r="AG355" s="5"/>
      <c r="AH355" s="5"/>
      <c r="AI355" s="5"/>
      <c r="AJ355" s="5"/>
      <c r="AK355" s="5"/>
      <c r="AL355" s="5"/>
      <c r="AM355" s="5"/>
      <c r="AN355" s="5"/>
      <c r="AO355" s="5"/>
      <c r="AP355" s="5"/>
      <c r="AQ355" s="5"/>
      <c r="AR355" s="5"/>
      <c r="AS355" s="5"/>
      <c r="AT355" s="5"/>
      <c r="AU355" s="166"/>
      <c r="AV355" s="164"/>
      <c r="AW355" s="5"/>
      <c r="AX355" s="5"/>
      <c r="AY355" s="5"/>
      <c r="AZ355" s="5"/>
      <c r="BA355" s="5"/>
      <c r="BB355" s="341"/>
      <c r="BC355" s="128"/>
      <c r="BD355" s="5"/>
      <c r="BE355" s="5"/>
      <c r="BF355" s="5"/>
      <c r="BG355" s="5"/>
      <c r="BH355" s="5"/>
      <c r="BI355" s="5"/>
      <c r="BJ355" s="5"/>
      <c r="BK355" s="5"/>
      <c r="BL355" s="5"/>
      <c r="BM355" s="5"/>
      <c r="BN355" s="5"/>
      <c r="BO355" s="5"/>
      <c r="BP355" s="5"/>
      <c r="BQ355" s="51" t="s">
        <v>360</v>
      </c>
      <c r="BR355" s="51">
        <v>50.2</v>
      </c>
      <c r="BS355" s="51">
        <v>50.2</v>
      </c>
      <c r="BT355" s="51">
        <v>1</v>
      </c>
      <c r="BU355" s="51">
        <v>100</v>
      </c>
      <c r="BV355" s="52">
        <f t="shared" si="111"/>
        <v>1</v>
      </c>
      <c r="BW355" s="139">
        <f>BV355*AUXILIAR!$B$56</f>
        <v>30000000</v>
      </c>
      <c r="BX355" s="5"/>
      <c r="BY355" s="341"/>
      <c r="BZ355" s="128"/>
      <c r="CA355" s="5"/>
      <c r="CB355" s="5"/>
      <c r="CC355" s="5"/>
      <c r="CD355" s="5"/>
      <c r="CE355" s="5"/>
      <c r="CF355" s="5"/>
      <c r="CG355" s="5"/>
      <c r="CH355" s="5"/>
      <c r="CI355" s="5"/>
      <c r="CJ355" s="5"/>
      <c r="CK355" s="5"/>
      <c r="CL355" s="5"/>
      <c r="CM355" s="5"/>
      <c r="CN355" s="5"/>
      <c r="CO355" s="5"/>
      <c r="CP355" s="5"/>
      <c r="CQ355" s="5"/>
      <c r="CR355" s="5"/>
      <c r="CS355" s="5"/>
      <c r="CT355" s="5"/>
      <c r="CU355" s="5"/>
      <c r="CV355" s="341"/>
      <c r="CW355" s="128"/>
      <c r="CX355" s="5"/>
      <c r="CY355" s="5"/>
      <c r="CZ355" s="5"/>
      <c r="DA355" s="5"/>
      <c r="DB355" s="5"/>
      <c r="DC355" s="5"/>
      <c r="DD355" s="5"/>
      <c r="DE355" s="5"/>
      <c r="DF355" s="5"/>
      <c r="DG355" s="5"/>
      <c r="DH355" s="5"/>
      <c r="DI355" s="5"/>
      <c r="DJ355" s="5"/>
      <c r="DK355" s="167" t="s">
        <v>367</v>
      </c>
      <c r="DL355" s="167">
        <v>46.1</v>
      </c>
      <c r="DM355" s="167">
        <v>47.3</v>
      </c>
      <c r="DN355" s="52">
        <f t="shared" ref="DN355:DN358" si="113">(DM355-DL355)</f>
        <v>1.1999999999999957</v>
      </c>
      <c r="DO355" s="51">
        <v>100</v>
      </c>
      <c r="DP355" s="52">
        <f t="shared" si="112"/>
        <v>1.1999999999999957</v>
      </c>
      <c r="DQ355" s="139">
        <f>DP355*AUXILIAR!$B$67</f>
        <v>2399999.9999999916</v>
      </c>
      <c r="DR355" s="5"/>
      <c r="DS355" s="341"/>
      <c r="DT355" s="128"/>
      <c r="DU355" s="5"/>
      <c r="DV355" s="5"/>
      <c r="DW355" s="5"/>
      <c r="DX355" s="5"/>
      <c r="DY355" s="5"/>
      <c r="DZ355" s="5"/>
      <c r="EA355" s="5"/>
      <c r="EB355" s="5"/>
      <c r="EC355" s="5"/>
      <c r="ED355" s="5"/>
      <c r="EE355" s="5"/>
      <c r="EF355" s="5"/>
      <c r="EG355" s="5"/>
      <c r="EH355" s="5"/>
      <c r="EI355" s="5"/>
      <c r="EJ355" s="5"/>
      <c r="EK355" s="5"/>
      <c r="EL355" s="5"/>
      <c r="EM355" s="5"/>
      <c r="EN355" s="5"/>
      <c r="EO355" s="5"/>
      <c r="EP355" s="341"/>
      <c r="EQ355" s="333"/>
    </row>
    <row r="356" spans="1:147" ht="15">
      <c r="A356" s="8" t="s">
        <v>33</v>
      </c>
      <c r="B356" s="8" t="s">
        <v>15</v>
      </c>
      <c r="C356" s="8">
        <v>1</v>
      </c>
      <c r="D356" s="199">
        <v>101</v>
      </c>
      <c r="E356" s="118" t="s">
        <v>180</v>
      </c>
      <c r="F356" s="118" t="s">
        <v>108</v>
      </c>
      <c r="G356" s="195" t="s">
        <v>34</v>
      </c>
      <c r="H356" s="309" t="s">
        <v>188</v>
      </c>
      <c r="I356" s="128"/>
      <c r="J356" s="5"/>
      <c r="K356" s="5"/>
      <c r="L356" s="5"/>
      <c r="M356" s="5"/>
      <c r="N356" s="5"/>
      <c r="O356" s="5"/>
      <c r="P356" s="5"/>
      <c r="Q356" s="5"/>
      <c r="R356" s="5"/>
      <c r="S356" s="5"/>
      <c r="T356" s="5"/>
      <c r="U356" s="5"/>
      <c r="V356" s="5"/>
      <c r="W356" s="5"/>
      <c r="X356" s="5"/>
      <c r="Y356" s="5"/>
      <c r="Z356" s="5"/>
      <c r="AA356" s="5"/>
      <c r="AB356" s="5"/>
      <c r="AC356" s="5"/>
      <c r="AD356" s="5"/>
      <c r="AE356" s="341"/>
      <c r="AF356" s="128"/>
      <c r="AG356" s="5"/>
      <c r="AH356" s="5"/>
      <c r="AI356" s="5"/>
      <c r="AJ356" s="5"/>
      <c r="AK356" s="5"/>
      <c r="AL356" s="5"/>
      <c r="AM356" s="5"/>
      <c r="AN356" s="5"/>
      <c r="AO356" s="5"/>
      <c r="AP356" s="5"/>
      <c r="AQ356" s="5"/>
      <c r="AR356" s="5"/>
      <c r="AS356" s="5"/>
      <c r="AT356" s="5"/>
      <c r="AU356" s="166"/>
      <c r="AV356" s="164"/>
      <c r="AW356" s="5"/>
      <c r="AX356" s="5"/>
      <c r="AY356" s="5"/>
      <c r="AZ356" s="5"/>
      <c r="BA356" s="5"/>
      <c r="BB356" s="341"/>
      <c r="BC356" s="128"/>
      <c r="BD356" s="5"/>
      <c r="BE356" s="5"/>
      <c r="BF356" s="5"/>
      <c r="BG356" s="5"/>
      <c r="BH356" s="5"/>
      <c r="BI356" s="5"/>
      <c r="BJ356" s="5"/>
      <c r="BK356" s="5"/>
      <c r="BL356" s="5"/>
      <c r="BM356" s="5"/>
      <c r="BN356" s="5"/>
      <c r="BO356" s="5"/>
      <c r="BP356" s="5"/>
      <c r="BQ356" s="51" t="s">
        <v>346</v>
      </c>
      <c r="BR356" s="51">
        <v>43.6</v>
      </c>
      <c r="BS356" s="51">
        <v>43.6</v>
      </c>
      <c r="BT356" s="51">
        <v>1</v>
      </c>
      <c r="BU356" s="51">
        <v>100</v>
      </c>
      <c r="BV356" s="52">
        <f t="shared" si="111"/>
        <v>1</v>
      </c>
      <c r="BW356" s="139">
        <f>BV356*AUXILIAR!$B$61</f>
        <v>20000000</v>
      </c>
      <c r="BX356" s="5"/>
      <c r="BY356" s="341"/>
      <c r="BZ356" s="128"/>
      <c r="CA356" s="5"/>
      <c r="CB356" s="5"/>
      <c r="CC356" s="5"/>
      <c r="CD356" s="5"/>
      <c r="CE356" s="5"/>
      <c r="CF356" s="5"/>
      <c r="CG356" s="5"/>
      <c r="CH356" s="5"/>
      <c r="CI356" s="5"/>
      <c r="CJ356" s="5"/>
      <c r="CK356" s="5"/>
      <c r="CL356" s="5"/>
      <c r="CM356" s="5"/>
      <c r="CN356" s="5"/>
      <c r="CO356" s="5"/>
      <c r="CP356" s="5"/>
      <c r="CQ356" s="5"/>
      <c r="CR356" s="5"/>
      <c r="CS356" s="5"/>
      <c r="CT356" s="5"/>
      <c r="CU356" s="5"/>
      <c r="CV356" s="341"/>
      <c r="CW356" s="128"/>
      <c r="CX356" s="5"/>
      <c r="CY356" s="5"/>
      <c r="CZ356" s="5"/>
      <c r="DA356" s="5"/>
      <c r="DB356" s="5"/>
      <c r="DC356" s="5"/>
      <c r="DD356" s="5"/>
      <c r="DE356" s="5"/>
      <c r="DF356" s="5"/>
      <c r="DG356" s="5"/>
      <c r="DH356" s="5"/>
      <c r="DI356" s="5"/>
      <c r="DJ356" s="5"/>
      <c r="DK356" s="167" t="s">
        <v>368</v>
      </c>
      <c r="DL356" s="167">
        <v>25.6</v>
      </c>
      <c r="DM356" s="167">
        <v>26.8</v>
      </c>
      <c r="DN356" s="52">
        <f t="shared" si="113"/>
        <v>1.1999999999999993</v>
      </c>
      <c r="DO356" s="51">
        <v>100</v>
      </c>
      <c r="DP356" s="52">
        <f t="shared" si="112"/>
        <v>1.1999999999999993</v>
      </c>
      <c r="DQ356" s="139">
        <f>DP356*AUXILIAR!$B$67</f>
        <v>2399999.9999999986</v>
      </c>
      <c r="DR356" s="5"/>
      <c r="DS356" s="341"/>
      <c r="DT356" s="128"/>
      <c r="DU356" s="5"/>
      <c r="DV356" s="5"/>
      <c r="DW356" s="5"/>
      <c r="DX356" s="5"/>
      <c r="DY356" s="5"/>
      <c r="DZ356" s="5"/>
      <c r="EA356" s="5"/>
      <c r="EB356" s="5"/>
      <c r="EC356" s="5"/>
      <c r="ED356" s="5"/>
      <c r="EE356" s="5"/>
      <c r="EF356" s="5"/>
      <c r="EG356" s="5"/>
      <c r="EH356" s="5"/>
      <c r="EI356" s="5"/>
      <c r="EJ356" s="5"/>
      <c r="EK356" s="5"/>
      <c r="EL356" s="5"/>
      <c r="EM356" s="5"/>
      <c r="EN356" s="5"/>
      <c r="EO356" s="5"/>
      <c r="EP356" s="341"/>
      <c r="EQ356" s="333"/>
    </row>
    <row r="357" spans="1:147" ht="15">
      <c r="A357" s="8" t="s">
        <v>33</v>
      </c>
      <c r="B357" s="8" t="s">
        <v>15</v>
      </c>
      <c r="C357" s="8">
        <v>1</v>
      </c>
      <c r="D357" s="199">
        <v>101</v>
      </c>
      <c r="E357" s="118" t="s">
        <v>180</v>
      </c>
      <c r="F357" s="118" t="s">
        <v>108</v>
      </c>
      <c r="G357" s="195" t="s">
        <v>34</v>
      </c>
      <c r="H357" s="309" t="s">
        <v>188</v>
      </c>
      <c r="I357" s="128"/>
      <c r="J357" s="5"/>
      <c r="K357" s="5"/>
      <c r="L357" s="5"/>
      <c r="M357" s="5"/>
      <c r="N357" s="5"/>
      <c r="O357" s="5"/>
      <c r="P357" s="5"/>
      <c r="Q357" s="5"/>
      <c r="R357" s="5"/>
      <c r="S357" s="5"/>
      <c r="T357" s="5"/>
      <c r="U357" s="5"/>
      <c r="V357" s="5"/>
      <c r="W357" s="5"/>
      <c r="X357" s="5"/>
      <c r="Y357" s="5"/>
      <c r="Z357" s="5"/>
      <c r="AA357" s="5"/>
      <c r="AB357" s="5"/>
      <c r="AC357" s="5"/>
      <c r="AD357" s="5"/>
      <c r="AE357" s="341"/>
      <c r="AF357" s="128"/>
      <c r="AG357" s="5"/>
      <c r="AH357" s="5"/>
      <c r="AI357" s="5"/>
      <c r="AJ357" s="5"/>
      <c r="AK357" s="5"/>
      <c r="AL357" s="5"/>
      <c r="AM357" s="5"/>
      <c r="AN357" s="5"/>
      <c r="AO357" s="5"/>
      <c r="AP357" s="5"/>
      <c r="AQ357" s="5"/>
      <c r="AR357" s="5"/>
      <c r="AS357" s="5"/>
      <c r="AT357" s="5"/>
      <c r="AU357" s="5"/>
      <c r="AV357" s="5"/>
      <c r="AW357" s="5"/>
      <c r="AX357" s="5"/>
      <c r="AY357" s="5"/>
      <c r="AZ357" s="5"/>
      <c r="BA357" s="5"/>
      <c r="BB357" s="341"/>
      <c r="BC357" s="128"/>
      <c r="BD357" s="5"/>
      <c r="BE357" s="5"/>
      <c r="BF357" s="5"/>
      <c r="BG357" s="5"/>
      <c r="BH357" s="5"/>
      <c r="BI357" s="5"/>
      <c r="BJ357" s="5"/>
      <c r="BK357" s="5"/>
      <c r="BL357" s="5"/>
      <c r="BM357" s="5"/>
      <c r="BN357" s="5"/>
      <c r="BO357" s="5"/>
      <c r="BP357" s="5"/>
      <c r="BQ357" s="51" t="s">
        <v>346</v>
      </c>
      <c r="BR357" s="51">
        <v>47.9</v>
      </c>
      <c r="BS357" s="51">
        <v>47.9</v>
      </c>
      <c r="BT357" s="51">
        <v>1</v>
      </c>
      <c r="BU357" s="51">
        <v>100</v>
      </c>
      <c r="BV357" s="52">
        <f t="shared" si="111"/>
        <v>1</v>
      </c>
      <c r="BW357" s="139">
        <f>BV357*AUXILIAR!$B$61</f>
        <v>20000000</v>
      </c>
      <c r="BX357" s="5"/>
      <c r="BY357" s="341"/>
      <c r="BZ357" s="128"/>
      <c r="CA357" s="5"/>
      <c r="CB357" s="5"/>
      <c r="CC357" s="5"/>
      <c r="CD357" s="5"/>
      <c r="CE357" s="5"/>
      <c r="CF357" s="5"/>
      <c r="CG357" s="5"/>
      <c r="CH357" s="5"/>
      <c r="CI357" s="5"/>
      <c r="CJ357" s="5"/>
      <c r="CK357" s="5"/>
      <c r="CL357" s="5"/>
      <c r="CM357" s="5"/>
      <c r="CN357" s="5"/>
      <c r="CO357" s="5"/>
      <c r="CP357" s="5"/>
      <c r="CQ357" s="5"/>
      <c r="CR357" s="5"/>
      <c r="CS357" s="5"/>
      <c r="CT357" s="5"/>
      <c r="CU357" s="5"/>
      <c r="CV357" s="341"/>
      <c r="CW357" s="128"/>
      <c r="CX357" s="5"/>
      <c r="CY357" s="5"/>
      <c r="CZ357" s="5"/>
      <c r="DA357" s="5"/>
      <c r="DB357" s="5"/>
      <c r="DC357" s="5"/>
      <c r="DD357" s="5"/>
      <c r="DE357" s="5"/>
      <c r="DF357" s="5"/>
      <c r="DG357" s="5"/>
      <c r="DH357" s="5"/>
      <c r="DI357" s="5"/>
      <c r="DJ357" s="5"/>
      <c r="DK357" s="167" t="s">
        <v>368</v>
      </c>
      <c r="DL357" s="167">
        <v>38.700000000000003</v>
      </c>
      <c r="DM357" s="167">
        <v>39.9</v>
      </c>
      <c r="DN357" s="52">
        <f t="shared" si="113"/>
        <v>1.1999999999999957</v>
      </c>
      <c r="DO357" s="51">
        <v>100</v>
      </c>
      <c r="DP357" s="52">
        <f t="shared" si="112"/>
        <v>1.1999999999999957</v>
      </c>
      <c r="DQ357" s="139">
        <f>DP357*AUXILIAR!$B$67</f>
        <v>2399999.9999999916</v>
      </c>
      <c r="DR357" s="5"/>
      <c r="DS357" s="341"/>
      <c r="DT357" s="128"/>
      <c r="DU357" s="5"/>
      <c r="DV357" s="5"/>
      <c r="DW357" s="5"/>
      <c r="DX357" s="5"/>
      <c r="DY357" s="5"/>
      <c r="DZ357" s="5"/>
      <c r="EA357" s="5"/>
      <c r="EB357" s="5"/>
      <c r="EC357" s="5"/>
      <c r="ED357" s="5"/>
      <c r="EE357" s="5"/>
      <c r="EF357" s="5"/>
      <c r="EG357" s="5"/>
      <c r="EH357" s="5"/>
      <c r="EI357" s="5"/>
      <c r="EJ357" s="5"/>
      <c r="EK357" s="5"/>
      <c r="EL357" s="5"/>
      <c r="EM357" s="5"/>
      <c r="EN357" s="5"/>
      <c r="EO357" s="5"/>
      <c r="EP357" s="341"/>
      <c r="EQ357" s="333"/>
    </row>
    <row r="358" spans="1:147" ht="15">
      <c r="A358" s="8" t="s">
        <v>33</v>
      </c>
      <c r="B358" s="8" t="s">
        <v>15</v>
      </c>
      <c r="C358" s="8">
        <v>1</v>
      </c>
      <c r="D358" s="199">
        <v>101</v>
      </c>
      <c r="E358" s="118" t="s">
        <v>180</v>
      </c>
      <c r="F358" s="118" t="s">
        <v>108</v>
      </c>
      <c r="G358" s="195" t="s">
        <v>34</v>
      </c>
      <c r="H358" s="309" t="s">
        <v>188</v>
      </c>
      <c r="I358" s="128"/>
      <c r="J358" s="5"/>
      <c r="K358" s="5"/>
      <c r="L358" s="5"/>
      <c r="M358" s="5"/>
      <c r="N358" s="5"/>
      <c r="O358" s="5"/>
      <c r="P358" s="5"/>
      <c r="Q358" s="5"/>
      <c r="R358" s="5"/>
      <c r="S358" s="5"/>
      <c r="T358" s="5"/>
      <c r="U358" s="5"/>
      <c r="V358" s="5"/>
      <c r="W358" s="5"/>
      <c r="X358" s="5"/>
      <c r="Y358" s="5"/>
      <c r="Z358" s="5"/>
      <c r="AA358" s="5"/>
      <c r="AB358" s="5"/>
      <c r="AC358" s="5"/>
      <c r="AD358" s="5"/>
      <c r="AE358" s="341"/>
      <c r="AF358" s="128"/>
      <c r="AG358" s="5"/>
      <c r="AH358" s="5"/>
      <c r="AI358" s="5"/>
      <c r="AJ358" s="5"/>
      <c r="AK358" s="5"/>
      <c r="AL358" s="5"/>
      <c r="AM358" s="5"/>
      <c r="AN358" s="5"/>
      <c r="AO358" s="5"/>
      <c r="AP358" s="5"/>
      <c r="AQ358" s="5"/>
      <c r="AR358" s="5"/>
      <c r="AS358" s="5"/>
      <c r="AT358" s="5"/>
      <c r="AU358" s="5"/>
      <c r="AV358" s="5"/>
      <c r="AW358" s="5"/>
      <c r="AX358" s="5"/>
      <c r="AY358" s="5"/>
      <c r="AZ358" s="5"/>
      <c r="BA358" s="5"/>
      <c r="BB358" s="341"/>
      <c r="BC358" s="128"/>
      <c r="BD358" s="5"/>
      <c r="BE358" s="5"/>
      <c r="BF358" s="5"/>
      <c r="BG358" s="5"/>
      <c r="BH358" s="5"/>
      <c r="BI358" s="5"/>
      <c r="BJ358" s="5"/>
      <c r="BK358" s="5"/>
      <c r="BL358" s="5"/>
      <c r="BM358" s="5"/>
      <c r="BN358" s="5"/>
      <c r="BO358" s="5"/>
      <c r="BP358" s="5"/>
      <c r="BQ358" s="51" t="s">
        <v>346</v>
      </c>
      <c r="BR358" s="51">
        <v>50.2</v>
      </c>
      <c r="BS358" s="51">
        <v>50.2</v>
      </c>
      <c r="BT358" s="51">
        <v>1</v>
      </c>
      <c r="BU358" s="51">
        <v>100</v>
      </c>
      <c r="BV358" s="52">
        <f t="shared" si="111"/>
        <v>1</v>
      </c>
      <c r="BW358" s="139">
        <f>BV358*AUXILIAR!$B$61</f>
        <v>20000000</v>
      </c>
      <c r="BX358" s="5"/>
      <c r="BY358" s="341"/>
      <c r="BZ358" s="128"/>
      <c r="CA358" s="5"/>
      <c r="CB358" s="5"/>
      <c r="CC358" s="5"/>
      <c r="CD358" s="5"/>
      <c r="CE358" s="5"/>
      <c r="CF358" s="5"/>
      <c r="CG358" s="5"/>
      <c r="CH358" s="5"/>
      <c r="CI358" s="5"/>
      <c r="CJ358" s="5"/>
      <c r="CK358" s="5"/>
      <c r="CL358" s="5"/>
      <c r="CM358" s="5"/>
      <c r="CN358" s="5"/>
      <c r="CO358" s="5"/>
      <c r="CP358" s="5"/>
      <c r="CQ358" s="5"/>
      <c r="CR358" s="5"/>
      <c r="CS358" s="5"/>
      <c r="CT358" s="5"/>
      <c r="CU358" s="5"/>
      <c r="CV358" s="341"/>
      <c r="CW358" s="128"/>
      <c r="CX358" s="5"/>
      <c r="CY358" s="5"/>
      <c r="CZ358" s="5"/>
      <c r="DA358" s="5"/>
      <c r="DB358" s="5"/>
      <c r="DC358" s="5"/>
      <c r="DD358" s="5"/>
      <c r="DE358" s="5"/>
      <c r="DF358" s="5"/>
      <c r="DG358" s="5"/>
      <c r="DH358" s="5"/>
      <c r="DI358" s="5"/>
      <c r="DJ358" s="5"/>
      <c r="DK358" s="167" t="s">
        <v>368</v>
      </c>
      <c r="DL358" s="167">
        <v>46.1</v>
      </c>
      <c r="DM358" s="167">
        <v>47.3</v>
      </c>
      <c r="DN358" s="52">
        <f t="shared" si="113"/>
        <v>1.1999999999999957</v>
      </c>
      <c r="DO358" s="51">
        <v>100</v>
      </c>
      <c r="DP358" s="52">
        <f t="shared" si="112"/>
        <v>1.1999999999999957</v>
      </c>
      <c r="DQ358" s="139">
        <f>DP358*AUXILIAR!$B$67</f>
        <v>2399999.9999999916</v>
      </c>
      <c r="DR358" s="5"/>
      <c r="DS358" s="341"/>
      <c r="DT358" s="128"/>
      <c r="DU358" s="5"/>
      <c r="DV358" s="5"/>
      <c r="DW358" s="5"/>
      <c r="DX358" s="5"/>
      <c r="DY358" s="5"/>
      <c r="DZ358" s="5"/>
      <c r="EA358" s="5"/>
      <c r="EB358" s="5"/>
      <c r="EC358" s="5"/>
      <c r="ED358" s="5"/>
      <c r="EE358" s="5"/>
      <c r="EF358" s="5"/>
      <c r="EG358" s="5"/>
      <c r="EH358" s="5"/>
      <c r="EI358" s="5"/>
      <c r="EJ358" s="5"/>
      <c r="EK358" s="5"/>
      <c r="EL358" s="5"/>
      <c r="EM358" s="5"/>
      <c r="EN358" s="5"/>
      <c r="EO358" s="5"/>
      <c r="EP358" s="341"/>
      <c r="EQ358" s="333"/>
    </row>
    <row r="359" spans="1:147" ht="15.75" customHeight="1">
      <c r="A359" s="64" t="s">
        <v>33</v>
      </c>
      <c r="B359" s="64" t="s">
        <v>11</v>
      </c>
      <c r="C359" s="65" t="s">
        <v>21</v>
      </c>
      <c r="D359" s="126">
        <v>116</v>
      </c>
      <c r="E359" s="157" t="s">
        <v>180</v>
      </c>
      <c r="F359" s="119" t="s">
        <v>108</v>
      </c>
      <c r="G359" s="119" t="s">
        <v>34</v>
      </c>
      <c r="H359" s="308" t="s">
        <v>188</v>
      </c>
      <c r="I359" s="264"/>
      <c r="J359" s="65"/>
      <c r="K359" s="65"/>
      <c r="L359" s="65"/>
      <c r="M359" s="80" t="s">
        <v>115</v>
      </c>
      <c r="N359" s="79">
        <f>SUM(N360:N411)</f>
        <v>0</v>
      </c>
      <c r="O359" s="79">
        <f>SUM(O360:O411)</f>
        <v>0</v>
      </c>
      <c r="P359" s="65"/>
      <c r="Q359" s="65"/>
      <c r="R359" s="65"/>
      <c r="S359" s="65"/>
      <c r="T359" s="80" t="s">
        <v>115</v>
      </c>
      <c r="U359" s="79">
        <f>SUM(U360:U411)</f>
        <v>6.1700000000000159</v>
      </c>
      <c r="V359" s="79">
        <f>SUM(V360:V493)</f>
        <v>18510000.000000045</v>
      </c>
      <c r="W359" s="65"/>
      <c r="X359" s="65"/>
      <c r="Y359" s="65"/>
      <c r="Z359" s="65"/>
      <c r="AA359" s="80" t="s">
        <v>115</v>
      </c>
      <c r="AB359" s="79">
        <f>SUM(AB360:AB411)</f>
        <v>31.09000000000006</v>
      </c>
      <c r="AC359" s="79">
        <f>SUM(AC360:AC411)</f>
        <v>133270000.00000016</v>
      </c>
      <c r="AD359" s="65"/>
      <c r="AE359" s="308"/>
      <c r="AF359" s="264"/>
      <c r="AG359" s="65"/>
      <c r="AH359" s="65"/>
      <c r="AI359" s="65"/>
      <c r="AJ359" s="80" t="s">
        <v>115</v>
      </c>
      <c r="AK359" s="79">
        <f>SUM(AK360:AK411)</f>
        <v>0</v>
      </c>
      <c r="AL359" s="79">
        <f>SUM(AL360:AL411)</f>
        <v>0</v>
      </c>
      <c r="AM359" s="65"/>
      <c r="AN359" s="65"/>
      <c r="AO359" s="65"/>
      <c r="AP359" s="65"/>
      <c r="AQ359" s="80" t="s">
        <v>115</v>
      </c>
      <c r="AR359" s="79">
        <f>SUM(AR360:AR411)</f>
        <v>0</v>
      </c>
      <c r="AS359" s="79">
        <f>SUM(AS360:AS411)</f>
        <v>0</v>
      </c>
      <c r="AT359" s="65"/>
      <c r="AU359" s="65"/>
      <c r="AV359" s="65"/>
      <c r="AW359" s="65"/>
      <c r="AX359" s="80" t="s">
        <v>115</v>
      </c>
      <c r="AY359" s="79">
        <f>SUM(AY360:AY411)</f>
        <v>0</v>
      </c>
      <c r="AZ359" s="79">
        <f>SUM(AZ360:AZ411)</f>
        <v>0</v>
      </c>
      <c r="BA359" s="65"/>
      <c r="BB359" s="308"/>
      <c r="BC359" s="264"/>
      <c r="BD359" s="65"/>
      <c r="BE359" s="65"/>
      <c r="BF359" s="65"/>
      <c r="BG359" s="80" t="s">
        <v>115</v>
      </c>
      <c r="BH359" s="79">
        <f>SUM(BH360:BH411)</f>
        <v>0</v>
      </c>
      <c r="BI359" s="79">
        <f>SUM(BI360:BI411)</f>
        <v>0</v>
      </c>
      <c r="BJ359" s="65"/>
      <c r="BK359" s="65"/>
      <c r="BL359" s="65"/>
      <c r="BM359" s="65"/>
      <c r="BN359" s="80" t="s">
        <v>115</v>
      </c>
      <c r="BO359" s="79">
        <f>SUM(BO360:BO411)</f>
        <v>4</v>
      </c>
      <c r="BP359" s="79">
        <f>SUM(BP360:BP411)</f>
        <v>90000000</v>
      </c>
      <c r="BQ359" s="65"/>
      <c r="BR359" s="65"/>
      <c r="BS359" s="65"/>
      <c r="BT359" s="65"/>
      <c r="BU359" s="80" t="s">
        <v>115</v>
      </c>
      <c r="BV359" s="79">
        <f>SUM(BV360:BV411)</f>
        <v>53.400000000000006</v>
      </c>
      <c r="BW359" s="79">
        <f>SUM(BW360:BW411)</f>
        <v>1202000000.0000017</v>
      </c>
      <c r="BX359" s="65"/>
      <c r="BY359" s="308"/>
      <c r="BZ359" s="264"/>
      <c r="CA359" s="65"/>
      <c r="CB359" s="65"/>
      <c r="CC359" s="65"/>
      <c r="CD359" s="80" t="s">
        <v>115</v>
      </c>
      <c r="CE359" s="79">
        <f>SUM(CE360:CE411)</f>
        <v>0</v>
      </c>
      <c r="CF359" s="79">
        <f>SUM(CF360:CF411)</f>
        <v>0</v>
      </c>
      <c r="CG359" s="65"/>
      <c r="CH359" s="65"/>
      <c r="CI359" s="65"/>
      <c r="CJ359" s="65"/>
      <c r="CK359" s="80" t="s">
        <v>115</v>
      </c>
      <c r="CL359" s="79">
        <f>SUM(CL360:CL411)</f>
        <v>0</v>
      </c>
      <c r="CM359" s="79">
        <f>SUM(CM360:CM411)</f>
        <v>0</v>
      </c>
      <c r="CN359" s="65"/>
      <c r="CO359" s="65"/>
      <c r="CP359" s="65"/>
      <c r="CQ359" s="65"/>
      <c r="CR359" s="80" t="s">
        <v>115</v>
      </c>
      <c r="CS359" s="79">
        <f>SUM(CS360:CS411)</f>
        <v>0</v>
      </c>
      <c r="CT359" s="79">
        <f>SUM(CT360:CT411)</f>
        <v>0</v>
      </c>
      <c r="CU359" s="65"/>
      <c r="CV359" s="308"/>
      <c r="CW359" s="264"/>
      <c r="CX359" s="65"/>
      <c r="CY359" s="65"/>
      <c r="CZ359" s="65"/>
      <c r="DA359" s="80" t="s">
        <v>115</v>
      </c>
      <c r="DB359" s="79">
        <f>SUM(DB360:DB411)</f>
        <v>0</v>
      </c>
      <c r="DC359" s="79">
        <f>SUM(DC360:DC411)</f>
        <v>0</v>
      </c>
      <c r="DD359" s="65"/>
      <c r="DE359" s="65"/>
      <c r="DF359" s="65"/>
      <c r="DG359" s="65"/>
      <c r="DH359" s="80" t="s">
        <v>115</v>
      </c>
      <c r="DI359" s="79">
        <f>SUM(DI360:DI411)</f>
        <v>25.199999999999932</v>
      </c>
      <c r="DJ359" s="79">
        <f>SUM(DJ360:DJ411)</f>
        <v>50399999.999999866</v>
      </c>
      <c r="DK359" s="65"/>
      <c r="DL359" s="65"/>
      <c r="DM359" s="65"/>
      <c r="DN359" s="65"/>
      <c r="DO359" s="80" t="s">
        <v>115</v>
      </c>
      <c r="DP359" s="79">
        <f>SUM(DP360:DP411)</f>
        <v>177.82000000000005</v>
      </c>
      <c r="DQ359" s="79">
        <f>SUM(DQ360:DQ411)</f>
        <v>355640000.00000018</v>
      </c>
      <c r="DR359" s="65"/>
      <c r="DS359" s="308"/>
      <c r="DT359" s="264"/>
      <c r="DU359" s="65"/>
      <c r="DV359" s="65"/>
      <c r="DW359" s="65"/>
      <c r="DX359" s="80" t="s">
        <v>115</v>
      </c>
      <c r="DY359" s="79">
        <f>SUM(DY360:DY411)</f>
        <v>0</v>
      </c>
      <c r="DZ359" s="79">
        <f>SUM(DZ360:DZ411)</f>
        <v>0</v>
      </c>
      <c r="EA359" s="65"/>
      <c r="EB359" s="65"/>
      <c r="EC359" s="65"/>
      <c r="ED359" s="65"/>
      <c r="EE359" s="80" t="s">
        <v>115</v>
      </c>
      <c r="EF359" s="79">
        <f>SUM(EF360:EF411)</f>
        <v>0</v>
      </c>
      <c r="EG359" s="79">
        <f>SUM(EG360:EG411)</f>
        <v>0</v>
      </c>
      <c r="EH359" s="65"/>
      <c r="EI359" s="65"/>
      <c r="EJ359" s="65"/>
      <c r="EK359" s="65"/>
      <c r="EL359" s="80" t="s">
        <v>115</v>
      </c>
      <c r="EM359" s="79">
        <f>SUM(EM360:EM411)</f>
        <v>0</v>
      </c>
      <c r="EN359" s="79">
        <f>SUM(EN360:EN411)</f>
        <v>0</v>
      </c>
      <c r="EO359" s="65"/>
      <c r="EP359" s="308"/>
      <c r="EQ359" s="393"/>
    </row>
    <row r="360" spans="1:147" ht="30">
      <c r="A360" s="8" t="s">
        <v>33</v>
      </c>
      <c r="B360" s="8" t="s">
        <v>11</v>
      </c>
      <c r="C360" s="8">
        <v>1</v>
      </c>
      <c r="D360" s="199">
        <v>116</v>
      </c>
      <c r="E360" s="118" t="s">
        <v>180</v>
      </c>
      <c r="F360" s="118" t="s">
        <v>108</v>
      </c>
      <c r="G360" s="195" t="s">
        <v>34</v>
      </c>
      <c r="H360" s="309" t="s">
        <v>188</v>
      </c>
      <c r="I360" s="128"/>
      <c r="J360" s="5"/>
      <c r="K360" s="5"/>
      <c r="L360" s="5"/>
      <c r="M360" s="5"/>
      <c r="N360" s="5"/>
      <c r="O360" s="5"/>
      <c r="P360" s="171" t="s">
        <v>372</v>
      </c>
      <c r="Q360" s="171">
        <v>300</v>
      </c>
      <c r="R360" s="171">
        <v>303.89999999999998</v>
      </c>
      <c r="S360" s="51">
        <f t="shared" ref="S360:S362" si="114">R360-Q360</f>
        <v>3.8999999999999773</v>
      </c>
      <c r="T360" s="52">
        <v>100</v>
      </c>
      <c r="U360" s="52">
        <f t="shared" ref="U360:U362" si="115">S360*T360/100</f>
        <v>3.8999999999999773</v>
      </c>
      <c r="V360" s="139">
        <f>U360*AUXILIAR!$B$50</f>
        <v>11699999.999999931</v>
      </c>
      <c r="W360" s="51" t="s">
        <v>369</v>
      </c>
      <c r="X360" s="51">
        <v>218</v>
      </c>
      <c r="Y360" s="51">
        <v>226</v>
      </c>
      <c r="Z360" s="51">
        <f t="shared" ref="Z360:Z377" si="116">Y360-X360</f>
        <v>8</v>
      </c>
      <c r="AA360" s="52">
        <v>100</v>
      </c>
      <c r="AB360" s="52">
        <f t="shared" ref="AB360:AB377" si="117">Z360*AA360/100</f>
        <v>8</v>
      </c>
      <c r="AC360" s="139">
        <f>AB360*AUXILIAR!$B$51</f>
        <v>64000000</v>
      </c>
      <c r="AD360" s="5"/>
      <c r="AE360" s="341"/>
      <c r="AF360" s="128"/>
      <c r="AG360" s="5"/>
      <c r="AH360" s="5"/>
      <c r="AI360" s="5"/>
      <c r="AJ360" s="5"/>
      <c r="AK360" s="5"/>
      <c r="AL360" s="5"/>
      <c r="AM360" s="5"/>
      <c r="AN360" s="5"/>
      <c r="AO360" s="5"/>
      <c r="AP360" s="5"/>
      <c r="AQ360" s="5"/>
      <c r="AR360" s="5"/>
      <c r="AS360" s="5"/>
      <c r="AT360" s="178"/>
      <c r="AU360" s="5"/>
      <c r="AV360" s="5"/>
      <c r="AW360" s="5"/>
      <c r="AX360" s="5"/>
      <c r="AY360" s="5"/>
      <c r="AZ360" s="5"/>
      <c r="BA360" s="5"/>
      <c r="BB360" s="341"/>
      <c r="BC360" s="128"/>
      <c r="BD360" s="5"/>
      <c r="BE360" s="5"/>
      <c r="BF360" s="5"/>
      <c r="BG360" s="5"/>
      <c r="BH360" s="5"/>
      <c r="BI360" s="5"/>
      <c r="BJ360" s="51" t="s">
        <v>360</v>
      </c>
      <c r="BK360" s="176">
        <v>303.27999999999997</v>
      </c>
      <c r="BL360" s="176">
        <v>303.27999999999997</v>
      </c>
      <c r="BM360" s="51">
        <v>1</v>
      </c>
      <c r="BN360" s="51">
        <v>100</v>
      </c>
      <c r="BO360" s="52">
        <f t="shared" ref="BO360:BO362" si="118">BM360*BN360/100</f>
        <v>1</v>
      </c>
      <c r="BP360" s="139">
        <f>BO360*AUXILIAR!$B$56</f>
        <v>30000000</v>
      </c>
      <c r="BQ360" s="51" t="s">
        <v>360</v>
      </c>
      <c r="BR360" s="176">
        <v>237.48</v>
      </c>
      <c r="BS360" s="176">
        <v>237.48</v>
      </c>
      <c r="BT360" s="51">
        <v>1</v>
      </c>
      <c r="BU360" s="51">
        <v>100</v>
      </c>
      <c r="BV360" s="52">
        <f t="shared" ref="BV360:BV411" si="119">BT360*BU360/100</f>
        <v>1</v>
      </c>
      <c r="BW360" s="139">
        <f>BV360*AUXILIAR!$B$56</f>
        <v>30000000</v>
      </c>
      <c r="BX360" s="5"/>
      <c r="BY360" s="341"/>
      <c r="BZ360" s="128"/>
      <c r="CA360" s="5"/>
      <c r="CB360" s="5"/>
      <c r="CC360" s="5"/>
      <c r="CD360" s="5"/>
      <c r="CE360" s="5"/>
      <c r="CF360" s="5"/>
      <c r="CG360" s="5"/>
      <c r="CH360" s="5"/>
      <c r="CI360" s="5"/>
      <c r="CJ360" s="5"/>
      <c r="CK360" s="5"/>
      <c r="CL360" s="5"/>
      <c r="CM360" s="5"/>
      <c r="CN360" s="5"/>
      <c r="CO360" s="5"/>
      <c r="CP360" s="5"/>
      <c r="CQ360" s="5"/>
      <c r="CR360" s="5"/>
      <c r="CS360" s="5"/>
      <c r="CT360" s="5"/>
      <c r="CU360" s="5"/>
      <c r="CV360" s="341"/>
      <c r="CW360" s="128"/>
      <c r="CX360" s="5"/>
      <c r="CY360" s="5"/>
      <c r="CZ360" s="5"/>
      <c r="DA360" s="5"/>
      <c r="DB360" s="5"/>
      <c r="DC360" s="5"/>
      <c r="DD360" s="170" t="s">
        <v>366</v>
      </c>
      <c r="DE360" s="171">
        <v>290.8</v>
      </c>
      <c r="DF360" s="171">
        <v>303.39999999999998</v>
      </c>
      <c r="DG360" s="52">
        <f t="shared" ref="DG360" si="120">(DF360-DE360)*2</f>
        <v>25.199999999999932</v>
      </c>
      <c r="DH360" s="51">
        <v>100</v>
      </c>
      <c r="DI360" s="52">
        <f t="shared" ref="DI360" si="121">DG360*DH360/100</f>
        <v>25.199999999999932</v>
      </c>
      <c r="DJ360" s="139">
        <f>DI360*AUXILIAR!$B$67</f>
        <v>50399999.999999866</v>
      </c>
      <c r="DK360" s="170" t="s">
        <v>365</v>
      </c>
      <c r="DL360" s="168">
        <v>207.7</v>
      </c>
      <c r="DM360" s="168">
        <v>210.3</v>
      </c>
      <c r="DN360" s="52">
        <f t="shared" ref="DN360:DN370" si="122">(DM360-DL360)*2</f>
        <v>5.2000000000000455</v>
      </c>
      <c r="DO360" s="51">
        <v>100</v>
      </c>
      <c r="DP360" s="52">
        <f t="shared" ref="DP360:DP372" si="123">DN360*DO360/100</f>
        <v>5.2000000000000455</v>
      </c>
      <c r="DQ360" s="139">
        <f>DP360*AUXILIAR!$B$67</f>
        <v>10400000.000000091</v>
      </c>
      <c r="DR360" s="5"/>
      <c r="DS360" s="341"/>
      <c r="DT360" s="128"/>
      <c r="DU360" s="5"/>
      <c r="DV360" s="5"/>
      <c r="DW360" s="5"/>
      <c r="DX360" s="5"/>
      <c r="DY360" s="5"/>
      <c r="DZ360" s="5"/>
      <c r="EA360" s="5"/>
      <c r="EB360" s="5"/>
      <c r="EC360" s="5"/>
      <c r="ED360" s="5"/>
      <c r="EE360" s="5"/>
      <c r="EF360" s="5"/>
      <c r="EG360" s="5"/>
      <c r="EH360" s="5"/>
      <c r="EI360" s="5"/>
      <c r="EJ360" s="5"/>
      <c r="EK360" s="5"/>
      <c r="EL360" s="5"/>
      <c r="EM360" s="5"/>
      <c r="EN360" s="5"/>
      <c r="EO360" s="5"/>
      <c r="EP360" s="341"/>
      <c r="EQ360" s="333"/>
    </row>
    <row r="361" spans="1:147" ht="15">
      <c r="A361" s="8" t="s">
        <v>33</v>
      </c>
      <c r="B361" s="8" t="s">
        <v>11</v>
      </c>
      <c r="C361" s="8">
        <v>1</v>
      </c>
      <c r="D361" s="199">
        <v>116</v>
      </c>
      <c r="E361" s="118" t="s">
        <v>180</v>
      </c>
      <c r="F361" s="118" t="s">
        <v>108</v>
      </c>
      <c r="G361" s="195" t="s">
        <v>34</v>
      </c>
      <c r="H361" s="309" t="s">
        <v>188</v>
      </c>
      <c r="I361" s="128"/>
      <c r="J361" s="5"/>
      <c r="K361" s="5"/>
      <c r="L361" s="5"/>
      <c r="M361" s="5"/>
      <c r="N361" s="5"/>
      <c r="O361" s="5"/>
      <c r="P361" s="171" t="s">
        <v>371</v>
      </c>
      <c r="Q361" s="171">
        <v>300.33</v>
      </c>
      <c r="R361" s="171">
        <v>301.60000000000002</v>
      </c>
      <c r="S361" s="51">
        <f t="shared" si="114"/>
        <v>1.2700000000000387</v>
      </c>
      <c r="T361" s="52">
        <v>100</v>
      </c>
      <c r="U361" s="52">
        <f t="shared" si="115"/>
        <v>1.2700000000000387</v>
      </c>
      <c r="V361" s="139">
        <f>U361*AUXILIAR!$B$50</f>
        <v>3810000.0000001159</v>
      </c>
      <c r="W361" s="167" t="s">
        <v>371</v>
      </c>
      <c r="X361" s="171">
        <v>217.75</v>
      </c>
      <c r="Y361" s="171">
        <v>218.66</v>
      </c>
      <c r="Z361" s="51">
        <f t="shared" si="116"/>
        <v>0.90999999999999659</v>
      </c>
      <c r="AA361" s="52">
        <v>100</v>
      </c>
      <c r="AB361" s="52">
        <f t="shared" si="117"/>
        <v>0.90999999999999659</v>
      </c>
      <c r="AC361" s="139">
        <f>AB361*AUXILIAR!$B$50</f>
        <v>2729999.9999999898</v>
      </c>
      <c r="AD361" s="5"/>
      <c r="AE361" s="341"/>
      <c r="AF361" s="128"/>
      <c r="AG361" s="5"/>
      <c r="AH361" s="5"/>
      <c r="AI361" s="5"/>
      <c r="AJ361" s="5"/>
      <c r="AK361" s="5"/>
      <c r="AL361" s="5"/>
      <c r="AM361" s="5"/>
      <c r="AN361" s="5"/>
      <c r="AO361" s="5"/>
      <c r="AP361" s="5"/>
      <c r="AQ361" s="5"/>
      <c r="AR361" s="5"/>
      <c r="AS361" s="5"/>
      <c r="AT361" s="178"/>
      <c r="AU361" s="5"/>
      <c r="AV361" s="5"/>
      <c r="AW361" s="5"/>
      <c r="AX361" s="5"/>
      <c r="AY361" s="5"/>
      <c r="AZ361" s="5"/>
      <c r="BA361" s="5"/>
      <c r="BB361" s="341"/>
      <c r="BC361" s="128"/>
      <c r="BD361" s="5"/>
      <c r="BE361" s="5"/>
      <c r="BF361" s="5"/>
      <c r="BG361" s="5"/>
      <c r="BH361" s="5"/>
      <c r="BI361" s="5"/>
      <c r="BJ361" s="51" t="s">
        <v>346</v>
      </c>
      <c r="BK361" s="51">
        <v>294.39</v>
      </c>
      <c r="BL361" s="51">
        <v>294.39</v>
      </c>
      <c r="BM361" s="51">
        <v>1</v>
      </c>
      <c r="BN361" s="51">
        <v>100</v>
      </c>
      <c r="BO361" s="52">
        <f t="shared" si="118"/>
        <v>1</v>
      </c>
      <c r="BP361" s="139">
        <f>BO361*AUXILIAR!$B$61</f>
        <v>20000000</v>
      </c>
      <c r="BQ361" s="51" t="s">
        <v>360</v>
      </c>
      <c r="BR361" s="176">
        <v>241.05</v>
      </c>
      <c r="BS361" s="176">
        <v>241.05</v>
      </c>
      <c r="BT361" s="51">
        <v>1</v>
      </c>
      <c r="BU361" s="51">
        <v>100</v>
      </c>
      <c r="BV361" s="52">
        <f t="shared" si="119"/>
        <v>1</v>
      </c>
      <c r="BW361" s="139">
        <f>BV361*AUXILIAR!$B$56</f>
        <v>30000000</v>
      </c>
      <c r="BX361" s="5"/>
      <c r="BY361" s="341"/>
      <c r="BZ361" s="128"/>
      <c r="CA361" s="5"/>
      <c r="CB361" s="5"/>
      <c r="CC361" s="5"/>
      <c r="CD361" s="5"/>
      <c r="CE361" s="5"/>
      <c r="CF361" s="5"/>
      <c r="CG361" s="5"/>
      <c r="CH361" s="5"/>
      <c r="CI361" s="5"/>
      <c r="CJ361" s="5"/>
      <c r="CK361" s="5"/>
      <c r="CL361" s="5"/>
      <c r="CM361" s="5"/>
      <c r="CN361" s="5"/>
      <c r="CO361" s="5"/>
      <c r="CP361" s="5"/>
      <c r="CQ361" s="5"/>
      <c r="CR361" s="5"/>
      <c r="CS361" s="5"/>
      <c r="CT361" s="5"/>
      <c r="CU361" s="5"/>
      <c r="CV361" s="341"/>
      <c r="CW361" s="128"/>
      <c r="CX361" s="5"/>
      <c r="CY361" s="5"/>
      <c r="CZ361" s="5"/>
      <c r="DA361" s="5"/>
      <c r="DB361" s="5"/>
      <c r="DC361" s="5"/>
      <c r="DD361" s="5"/>
      <c r="DE361" s="5"/>
      <c r="DF361" s="5"/>
      <c r="DG361" s="5"/>
      <c r="DH361" s="5"/>
      <c r="DI361" s="5"/>
      <c r="DJ361" s="5"/>
      <c r="DK361" s="170" t="s">
        <v>365</v>
      </c>
      <c r="DL361" s="168">
        <v>210.3</v>
      </c>
      <c r="DM361" s="168">
        <v>218</v>
      </c>
      <c r="DN361" s="52">
        <f t="shared" si="122"/>
        <v>15.399999999999977</v>
      </c>
      <c r="DO361" s="51">
        <v>100</v>
      </c>
      <c r="DP361" s="52">
        <f t="shared" si="123"/>
        <v>15.399999999999977</v>
      </c>
      <c r="DQ361" s="139">
        <f>DP361*AUXILIAR!$B$67</f>
        <v>30799999.999999955</v>
      </c>
      <c r="DR361" s="5"/>
      <c r="DS361" s="341"/>
      <c r="DT361" s="128"/>
      <c r="DU361" s="5"/>
      <c r="DV361" s="5"/>
      <c r="DW361" s="5"/>
      <c r="DX361" s="5"/>
      <c r="DY361" s="5"/>
      <c r="DZ361" s="5"/>
      <c r="EA361" s="5"/>
      <c r="EB361" s="5"/>
      <c r="EC361" s="5"/>
      <c r="ED361" s="5"/>
      <c r="EE361" s="5"/>
      <c r="EF361" s="5"/>
      <c r="EG361" s="5"/>
      <c r="EH361" s="5"/>
      <c r="EI361" s="5"/>
      <c r="EJ361" s="5"/>
      <c r="EK361" s="5"/>
      <c r="EL361" s="5"/>
      <c r="EM361" s="5"/>
      <c r="EN361" s="5"/>
      <c r="EO361" s="5"/>
      <c r="EP361" s="341"/>
      <c r="EQ361" s="333"/>
    </row>
    <row r="362" spans="1:147" ht="15">
      <c r="A362" s="8" t="s">
        <v>33</v>
      </c>
      <c r="B362" s="8" t="s">
        <v>11</v>
      </c>
      <c r="C362" s="8">
        <v>1</v>
      </c>
      <c r="D362" s="199">
        <v>116</v>
      </c>
      <c r="E362" s="118" t="s">
        <v>180</v>
      </c>
      <c r="F362" s="118" t="s">
        <v>108</v>
      </c>
      <c r="G362" s="195" t="s">
        <v>34</v>
      </c>
      <c r="H362" s="309" t="s">
        <v>188</v>
      </c>
      <c r="I362" s="128"/>
      <c r="J362" s="5"/>
      <c r="K362" s="5"/>
      <c r="L362" s="5"/>
      <c r="M362" s="5"/>
      <c r="N362" s="5"/>
      <c r="O362" s="5"/>
      <c r="P362" s="171" t="s">
        <v>371</v>
      </c>
      <c r="Q362" s="171">
        <v>303</v>
      </c>
      <c r="R362" s="171">
        <v>304</v>
      </c>
      <c r="S362" s="51">
        <f t="shared" si="114"/>
        <v>1</v>
      </c>
      <c r="T362" s="52">
        <v>100</v>
      </c>
      <c r="U362" s="52">
        <f t="shared" si="115"/>
        <v>1</v>
      </c>
      <c r="V362" s="139">
        <f>U362*AUXILIAR!$B$50</f>
        <v>3000000</v>
      </c>
      <c r="W362" s="167" t="s">
        <v>372</v>
      </c>
      <c r="X362" s="171">
        <v>234.67</v>
      </c>
      <c r="Y362" s="171">
        <v>235.64</v>
      </c>
      <c r="Z362" s="51">
        <f t="shared" si="116"/>
        <v>0.96999999999999886</v>
      </c>
      <c r="AA362" s="52">
        <v>100</v>
      </c>
      <c r="AB362" s="52">
        <f t="shared" si="117"/>
        <v>0.96999999999999886</v>
      </c>
      <c r="AC362" s="139">
        <f>AB362*AUXILIAR!$B$50</f>
        <v>2909999.9999999967</v>
      </c>
      <c r="AD362" s="5"/>
      <c r="AE362" s="341"/>
      <c r="AF362" s="128"/>
      <c r="AG362" s="5"/>
      <c r="AH362" s="5"/>
      <c r="AI362" s="5"/>
      <c r="AJ362" s="5"/>
      <c r="AK362" s="5"/>
      <c r="AL362" s="5"/>
      <c r="AM362" s="5"/>
      <c r="AN362" s="5"/>
      <c r="AO362" s="5"/>
      <c r="AP362" s="5"/>
      <c r="AQ362" s="5"/>
      <c r="AR362" s="5"/>
      <c r="AS362" s="5"/>
      <c r="AT362" s="178"/>
      <c r="AU362" s="5"/>
      <c r="AV362" s="5"/>
      <c r="AW362" s="5"/>
      <c r="AX362" s="5"/>
      <c r="AY362" s="5"/>
      <c r="AZ362" s="5"/>
      <c r="BA362" s="5"/>
      <c r="BB362" s="341"/>
      <c r="BC362" s="128"/>
      <c r="BD362" s="5"/>
      <c r="BE362" s="5"/>
      <c r="BF362" s="5"/>
      <c r="BG362" s="5"/>
      <c r="BH362" s="5"/>
      <c r="BI362" s="5"/>
      <c r="BJ362" s="51" t="s">
        <v>346</v>
      </c>
      <c r="BK362" s="51">
        <v>303.27</v>
      </c>
      <c r="BL362" s="51">
        <v>303.27</v>
      </c>
      <c r="BM362" s="51">
        <v>2</v>
      </c>
      <c r="BN362" s="51">
        <v>100</v>
      </c>
      <c r="BO362" s="52">
        <f t="shared" si="118"/>
        <v>2</v>
      </c>
      <c r="BP362" s="139">
        <f>BO362*AUXILIAR!$B$61</f>
        <v>40000000</v>
      </c>
      <c r="BQ362" s="51" t="s">
        <v>360</v>
      </c>
      <c r="BR362" s="176">
        <v>245.11</v>
      </c>
      <c r="BS362" s="176">
        <v>245.11</v>
      </c>
      <c r="BT362" s="51">
        <v>1</v>
      </c>
      <c r="BU362" s="51">
        <v>100</v>
      </c>
      <c r="BV362" s="52">
        <f t="shared" si="119"/>
        <v>1</v>
      </c>
      <c r="BW362" s="139">
        <f>BV362*AUXILIAR!$B$56</f>
        <v>30000000</v>
      </c>
      <c r="BX362" s="5"/>
      <c r="BY362" s="341"/>
      <c r="BZ362" s="128"/>
      <c r="CA362" s="5"/>
      <c r="CB362" s="5"/>
      <c r="CC362" s="5"/>
      <c r="CD362" s="5"/>
      <c r="CE362" s="5"/>
      <c r="CF362" s="5"/>
      <c r="CG362" s="5"/>
      <c r="CH362" s="5"/>
      <c r="CI362" s="5"/>
      <c r="CJ362" s="5"/>
      <c r="CK362" s="5"/>
      <c r="CL362" s="5"/>
      <c r="CM362" s="5"/>
      <c r="CN362" s="5"/>
      <c r="CO362" s="5"/>
      <c r="CP362" s="5"/>
      <c r="CQ362" s="5"/>
      <c r="CR362" s="5"/>
      <c r="CS362" s="5"/>
      <c r="CT362" s="5"/>
      <c r="CU362" s="5"/>
      <c r="CV362" s="341"/>
      <c r="CW362" s="128"/>
      <c r="CX362" s="5"/>
      <c r="CY362" s="5"/>
      <c r="CZ362" s="5"/>
      <c r="DA362" s="5"/>
      <c r="DB362" s="5"/>
      <c r="DC362" s="5"/>
      <c r="DD362" s="5"/>
      <c r="DE362" s="5"/>
      <c r="DF362" s="5"/>
      <c r="DG362" s="5"/>
      <c r="DH362" s="5"/>
      <c r="DI362" s="5"/>
      <c r="DJ362" s="5"/>
      <c r="DK362" s="170" t="s">
        <v>365</v>
      </c>
      <c r="DL362" s="168">
        <v>226</v>
      </c>
      <c r="DM362" s="168">
        <v>230.9</v>
      </c>
      <c r="DN362" s="52">
        <f t="shared" si="122"/>
        <v>9.8000000000000114</v>
      </c>
      <c r="DO362" s="51">
        <v>100</v>
      </c>
      <c r="DP362" s="52">
        <f t="shared" si="123"/>
        <v>9.8000000000000114</v>
      </c>
      <c r="DQ362" s="139">
        <f>DP362*AUXILIAR!$B$67</f>
        <v>19600000.000000022</v>
      </c>
      <c r="DR362" s="5"/>
      <c r="DS362" s="341"/>
      <c r="DT362" s="128"/>
      <c r="DU362" s="5"/>
      <c r="DV362" s="5"/>
      <c r="DW362" s="5"/>
      <c r="DX362" s="5"/>
      <c r="DY362" s="5"/>
      <c r="DZ362" s="5"/>
      <c r="EA362" s="5"/>
      <c r="EB362" s="5"/>
      <c r="EC362" s="5"/>
      <c r="ED362" s="5"/>
      <c r="EE362" s="5"/>
      <c r="EF362" s="5"/>
      <c r="EG362" s="5"/>
      <c r="EH362" s="5"/>
      <c r="EI362" s="5"/>
      <c r="EJ362" s="5"/>
      <c r="EK362" s="5"/>
      <c r="EL362" s="5"/>
      <c r="EM362" s="5"/>
      <c r="EN362" s="5"/>
      <c r="EO362" s="5"/>
      <c r="EP362" s="341"/>
      <c r="EQ362" s="333"/>
    </row>
    <row r="363" spans="1:147" ht="15">
      <c r="A363" s="8" t="s">
        <v>33</v>
      </c>
      <c r="B363" s="8" t="s">
        <v>11</v>
      </c>
      <c r="C363" s="8">
        <v>1</v>
      </c>
      <c r="D363" s="199">
        <v>116</v>
      </c>
      <c r="E363" s="118" t="s">
        <v>180</v>
      </c>
      <c r="F363" s="118" t="s">
        <v>108</v>
      </c>
      <c r="G363" s="195" t="s">
        <v>34</v>
      </c>
      <c r="H363" s="309" t="s">
        <v>188</v>
      </c>
      <c r="I363" s="128"/>
      <c r="J363" s="5"/>
      <c r="K363" s="5"/>
      <c r="L363" s="5"/>
      <c r="M363" s="5"/>
      <c r="N363" s="5"/>
      <c r="O363" s="5"/>
      <c r="P363" s="5"/>
      <c r="Q363" s="5"/>
      <c r="R363" s="5"/>
      <c r="S363" s="5"/>
      <c r="T363" s="5"/>
      <c r="U363" s="5"/>
      <c r="V363" s="5"/>
      <c r="W363" s="167" t="s">
        <v>371</v>
      </c>
      <c r="X363" s="171">
        <v>255.85</v>
      </c>
      <c r="Y363" s="171">
        <v>257.05</v>
      </c>
      <c r="Z363" s="51">
        <f t="shared" si="116"/>
        <v>1.2000000000000171</v>
      </c>
      <c r="AA363" s="52">
        <v>100</v>
      </c>
      <c r="AB363" s="52">
        <f t="shared" si="117"/>
        <v>1.2000000000000171</v>
      </c>
      <c r="AC363" s="139">
        <f>AB363*AUXILIAR!$B$50</f>
        <v>3600000.0000000512</v>
      </c>
      <c r="AD363" s="5"/>
      <c r="AE363" s="341"/>
      <c r="AF363" s="128"/>
      <c r="AG363" s="5"/>
      <c r="AH363" s="5"/>
      <c r="AI363" s="5"/>
      <c r="AJ363" s="5"/>
      <c r="AK363" s="5"/>
      <c r="AL363" s="5"/>
      <c r="AM363" s="5"/>
      <c r="AN363" s="5"/>
      <c r="AO363" s="5"/>
      <c r="AP363" s="5"/>
      <c r="AQ363" s="5"/>
      <c r="AR363" s="5"/>
      <c r="AS363" s="5"/>
      <c r="AT363" s="178"/>
      <c r="AU363" s="5"/>
      <c r="AV363" s="5"/>
      <c r="AW363" s="5"/>
      <c r="AX363" s="5"/>
      <c r="AY363" s="5"/>
      <c r="AZ363" s="5"/>
      <c r="BA363" s="5"/>
      <c r="BB363" s="341"/>
      <c r="BC363" s="128"/>
      <c r="BD363" s="5"/>
      <c r="BE363" s="5"/>
      <c r="BF363" s="5"/>
      <c r="BG363" s="5"/>
      <c r="BH363" s="5"/>
      <c r="BI363" s="5"/>
      <c r="BJ363" s="5"/>
      <c r="BK363" s="5"/>
      <c r="BL363" s="5"/>
      <c r="BM363" s="5"/>
      <c r="BN363" s="5"/>
      <c r="BO363" s="5"/>
      <c r="BP363" s="5"/>
      <c r="BQ363" s="51" t="s">
        <v>361</v>
      </c>
      <c r="BR363" s="51">
        <v>210.34</v>
      </c>
      <c r="BS363" s="51">
        <v>210.34</v>
      </c>
      <c r="BT363" s="51">
        <v>1</v>
      </c>
      <c r="BU363" s="51">
        <v>100</v>
      </c>
      <c r="BV363" s="52">
        <f t="shared" si="119"/>
        <v>1</v>
      </c>
      <c r="BW363" s="139">
        <f>BV363*AUXILIAR!$B$57</f>
        <v>20000000</v>
      </c>
      <c r="BX363" s="5"/>
      <c r="BY363" s="341"/>
      <c r="BZ363" s="128"/>
      <c r="CA363" s="5"/>
      <c r="CB363" s="5"/>
      <c r="CC363" s="5"/>
      <c r="CD363" s="5"/>
      <c r="CE363" s="5"/>
      <c r="CF363" s="5"/>
      <c r="CG363" s="5"/>
      <c r="CH363" s="5"/>
      <c r="CI363" s="5"/>
      <c r="CJ363" s="5"/>
      <c r="CK363" s="5"/>
      <c r="CL363" s="5"/>
      <c r="CM363" s="5"/>
      <c r="CN363" s="5"/>
      <c r="CO363" s="5"/>
      <c r="CP363" s="5"/>
      <c r="CQ363" s="5"/>
      <c r="CR363" s="5"/>
      <c r="CS363" s="5"/>
      <c r="CT363" s="5"/>
      <c r="CU363" s="5"/>
      <c r="CV363" s="341"/>
      <c r="CW363" s="128"/>
      <c r="CX363" s="5"/>
      <c r="CY363" s="5"/>
      <c r="CZ363" s="5"/>
      <c r="DA363" s="5"/>
      <c r="DB363" s="5"/>
      <c r="DC363" s="5"/>
      <c r="DD363" s="5"/>
      <c r="DE363" s="5"/>
      <c r="DF363" s="5"/>
      <c r="DG363" s="5"/>
      <c r="DH363" s="5"/>
      <c r="DI363" s="5"/>
      <c r="DJ363" s="5"/>
      <c r="DK363" s="170" t="s">
        <v>365</v>
      </c>
      <c r="DL363" s="168">
        <v>230.9</v>
      </c>
      <c r="DM363" s="168">
        <v>235.8</v>
      </c>
      <c r="DN363" s="52">
        <f t="shared" si="122"/>
        <v>9.8000000000000114</v>
      </c>
      <c r="DO363" s="51">
        <v>100</v>
      </c>
      <c r="DP363" s="52">
        <f t="shared" si="123"/>
        <v>9.8000000000000114</v>
      </c>
      <c r="DQ363" s="139">
        <f>DP363*AUXILIAR!$B$67</f>
        <v>19600000.000000022</v>
      </c>
      <c r="DR363" s="5"/>
      <c r="DS363" s="341"/>
      <c r="DT363" s="128"/>
      <c r="DU363" s="5"/>
      <c r="DV363" s="5"/>
      <c r="DW363" s="5"/>
      <c r="DX363" s="5"/>
      <c r="DY363" s="5"/>
      <c r="DZ363" s="5"/>
      <c r="EA363" s="5"/>
      <c r="EB363" s="5"/>
      <c r="EC363" s="5"/>
      <c r="ED363" s="5"/>
      <c r="EE363" s="5"/>
      <c r="EF363" s="5"/>
      <c r="EG363" s="5"/>
      <c r="EH363" s="5"/>
      <c r="EI363" s="5"/>
      <c r="EJ363" s="5"/>
      <c r="EK363" s="5"/>
      <c r="EL363" s="5"/>
      <c r="EM363" s="5"/>
      <c r="EN363" s="5"/>
      <c r="EO363" s="5"/>
      <c r="EP363" s="341"/>
      <c r="EQ363" s="333"/>
    </row>
    <row r="364" spans="1:147" ht="15">
      <c r="A364" s="8" t="s">
        <v>33</v>
      </c>
      <c r="B364" s="8" t="s">
        <v>11</v>
      </c>
      <c r="C364" s="8">
        <v>1</v>
      </c>
      <c r="D364" s="199">
        <v>116</v>
      </c>
      <c r="E364" s="118" t="s">
        <v>180</v>
      </c>
      <c r="F364" s="118" t="s">
        <v>108</v>
      </c>
      <c r="G364" s="195" t="s">
        <v>34</v>
      </c>
      <c r="H364" s="309" t="s">
        <v>188</v>
      </c>
      <c r="I364" s="128"/>
      <c r="J364" s="5"/>
      <c r="K364" s="5"/>
      <c r="L364" s="5"/>
      <c r="M364" s="5"/>
      <c r="N364" s="5"/>
      <c r="O364" s="5"/>
      <c r="P364" s="5"/>
      <c r="Q364" s="5"/>
      <c r="R364" s="5"/>
      <c r="S364" s="5"/>
      <c r="T364" s="5"/>
      <c r="U364" s="5"/>
      <c r="V364" s="5"/>
      <c r="W364" s="167" t="s">
        <v>371</v>
      </c>
      <c r="X364" s="171">
        <v>266.7</v>
      </c>
      <c r="Y364" s="171">
        <v>269</v>
      </c>
      <c r="Z364" s="51">
        <f t="shared" si="116"/>
        <v>2.3000000000000114</v>
      </c>
      <c r="AA364" s="52">
        <v>100</v>
      </c>
      <c r="AB364" s="52">
        <f t="shared" si="117"/>
        <v>2.3000000000000114</v>
      </c>
      <c r="AC364" s="139">
        <f>AB364*AUXILIAR!$B$50</f>
        <v>6900000.0000000345</v>
      </c>
      <c r="AD364" s="5"/>
      <c r="AE364" s="341"/>
      <c r="AF364" s="128"/>
      <c r="AG364" s="5"/>
      <c r="AH364" s="5"/>
      <c r="AI364" s="5"/>
      <c r="AJ364" s="5"/>
      <c r="AK364" s="5"/>
      <c r="AL364" s="5"/>
      <c r="AM364" s="5"/>
      <c r="AN364" s="5"/>
      <c r="AO364" s="5"/>
      <c r="AP364" s="5"/>
      <c r="AQ364" s="5"/>
      <c r="AR364" s="5"/>
      <c r="AS364" s="5"/>
      <c r="AT364" s="178"/>
      <c r="AU364" s="5"/>
      <c r="AV364" s="5"/>
      <c r="AW364" s="5"/>
      <c r="AX364" s="5"/>
      <c r="AY364" s="5"/>
      <c r="AZ364" s="5"/>
      <c r="BA364" s="5"/>
      <c r="BB364" s="341"/>
      <c r="BC364" s="128"/>
      <c r="BD364" s="5"/>
      <c r="BE364" s="5"/>
      <c r="BF364" s="5"/>
      <c r="BG364" s="5"/>
      <c r="BH364" s="5"/>
      <c r="BI364" s="5"/>
      <c r="BJ364" s="5"/>
      <c r="BK364" s="5"/>
      <c r="BL364" s="5"/>
      <c r="BM364" s="5"/>
      <c r="BN364" s="5"/>
      <c r="BO364" s="5"/>
      <c r="BP364" s="5"/>
      <c r="BQ364" s="51" t="s">
        <v>361</v>
      </c>
      <c r="BR364" s="51">
        <v>257.14999999999998</v>
      </c>
      <c r="BS364" s="51">
        <v>257.14999999999998</v>
      </c>
      <c r="BT364" s="51">
        <v>1</v>
      </c>
      <c r="BU364" s="51">
        <v>100</v>
      </c>
      <c r="BV364" s="52">
        <f t="shared" si="119"/>
        <v>1</v>
      </c>
      <c r="BW364" s="139">
        <f>BV364*AUXILIAR!$B$57</f>
        <v>20000000</v>
      </c>
      <c r="BX364" s="5"/>
      <c r="BY364" s="341"/>
      <c r="BZ364" s="128"/>
      <c r="CA364" s="5"/>
      <c r="CB364" s="5"/>
      <c r="CC364" s="5"/>
      <c r="CD364" s="5"/>
      <c r="CE364" s="5"/>
      <c r="CF364" s="5"/>
      <c r="CG364" s="5"/>
      <c r="CH364" s="5"/>
      <c r="CI364" s="5"/>
      <c r="CJ364" s="5"/>
      <c r="CK364" s="5"/>
      <c r="CL364" s="5"/>
      <c r="CM364" s="5"/>
      <c r="CN364" s="5"/>
      <c r="CO364" s="5"/>
      <c r="CP364" s="5"/>
      <c r="CQ364" s="5"/>
      <c r="CR364" s="5"/>
      <c r="CS364" s="5"/>
      <c r="CT364" s="5"/>
      <c r="CU364" s="5"/>
      <c r="CV364" s="341"/>
      <c r="CW364" s="128"/>
      <c r="CX364" s="5"/>
      <c r="CY364" s="5"/>
      <c r="CZ364" s="5"/>
      <c r="DA364" s="5"/>
      <c r="DB364" s="5"/>
      <c r="DC364" s="5"/>
      <c r="DD364" s="5"/>
      <c r="DE364" s="5"/>
      <c r="DF364" s="5"/>
      <c r="DG364" s="5"/>
      <c r="DH364" s="5"/>
      <c r="DI364" s="5"/>
      <c r="DJ364" s="5"/>
      <c r="DK364" s="170" t="s">
        <v>365</v>
      </c>
      <c r="DL364" s="168">
        <v>235.8</v>
      </c>
      <c r="DM364" s="168">
        <v>257.2</v>
      </c>
      <c r="DN364" s="52">
        <f t="shared" si="122"/>
        <v>42.799999999999955</v>
      </c>
      <c r="DO364" s="51">
        <v>100</v>
      </c>
      <c r="DP364" s="52">
        <f t="shared" si="123"/>
        <v>42.799999999999955</v>
      </c>
      <c r="DQ364" s="139">
        <f>DP364*AUXILIAR!$B$67</f>
        <v>85599999.999999911</v>
      </c>
      <c r="DR364" s="5"/>
      <c r="DS364" s="341"/>
      <c r="DT364" s="128"/>
      <c r="DU364" s="5"/>
      <c r="DV364" s="5"/>
      <c r="DW364" s="5"/>
      <c r="DX364" s="5"/>
      <c r="DY364" s="5"/>
      <c r="DZ364" s="5"/>
      <c r="EA364" s="5"/>
      <c r="EB364" s="5"/>
      <c r="EC364" s="5"/>
      <c r="ED364" s="5"/>
      <c r="EE364" s="5"/>
      <c r="EF364" s="5"/>
      <c r="EG364" s="5"/>
      <c r="EH364" s="5"/>
      <c r="EI364" s="5"/>
      <c r="EJ364" s="5"/>
      <c r="EK364" s="5"/>
      <c r="EL364" s="5"/>
      <c r="EM364" s="5"/>
      <c r="EN364" s="5"/>
      <c r="EO364" s="5"/>
      <c r="EP364" s="341"/>
      <c r="EQ364" s="333"/>
    </row>
    <row r="365" spans="1:147" ht="15">
      <c r="A365" s="8" t="s">
        <v>33</v>
      </c>
      <c r="B365" s="8" t="s">
        <v>11</v>
      </c>
      <c r="C365" s="8">
        <v>1</v>
      </c>
      <c r="D365" s="199">
        <v>116</v>
      </c>
      <c r="E365" s="118" t="s">
        <v>180</v>
      </c>
      <c r="F365" s="118" t="s">
        <v>108</v>
      </c>
      <c r="G365" s="195" t="s">
        <v>34</v>
      </c>
      <c r="H365" s="309" t="s">
        <v>188</v>
      </c>
      <c r="I365" s="128"/>
      <c r="J365" s="5"/>
      <c r="K365" s="5"/>
      <c r="L365" s="5"/>
      <c r="M365" s="5"/>
      <c r="N365" s="5"/>
      <c r="O365" s="5"/>
      <c r="P365" s="5"/>
      <c r="Q365" s="5"/>
      <c r="R365" s="5"/>
      <c r="S365" s="5"/>
      <c r="T365" s="5"/>
      <c r="U365" s="5"/>
      <c r="V365" s="5"/>
      <c r="W365" s="167" t="s">
        <v>371</v>
      </c>
      <c r="X365" s="171">
        <v>269</v>
      </c>
      <c r="Y365" s="171">
        <v>270.19</v>
      </c>
      <c r="Z365" s="51">
        <f t="shared" si="116"/>
        <v>1.1899999999999977</v>
      </c>
      <c r="AA365" s="52">
        <v>100</v>
      </c>
      <c r="AB365" s="52">
        <f t="shared" si="117"/>
        <v>1.1899999999999977</v>
      </c>
      <c r="AC365" s="139">
        <f>AB365*AUXILIAR!$B$50</f>
        <v>3569999.999999993</v>
      </c>
      <c r="AD365" s="5"/>
      <c r="AE365" s="341"/>
      <c r="AF365" s="128"/>
      <c r="AG365" s="5"/>
      <c r="AH365" s="5"/>
      <c r="AI365" s="5"/>
      <c r="AJ365" s="5"/>
      <c r="AK365" s="5"/>
      <c r="AL365" s="5"/>
      <c r="AM365" s="5"/>
      <c r="AN365" s="5"/>
      <c r="AO365" s="5"/>
      <c r="AP365" s="5"/>
      <c r="AQ365" s="5"/>
      <c r="AR365" s="5"/>
      <c r="AS365" s="5"/>
      <c r="AT365" s="178"/>
      <c r="AU365" s="5"/>
      <c r="AV365" s="5"/>
      <c r="AW365" s="5"/>
      <c r="AX365" s="5"/>
      <c r="AY365" s="5"/>
      <c r="AZ365" s="5"/>
      <c r="BA365" s="5"/>
      <c r="BB365" s="341"/>
      <c r="BC365" s="128"/>
      <c r="BD365" s="5"/>
      <c r="BE365" s="5"/>
      <c r="BF365" s="5"/>
      <c r="BG365" s="5"/>
      <c r="BH365" s="5"/>
      <c r="BI365" s="5"/>
      <c r="BJ365" s="5"/>
      <c r="BK365" s="5"/>
      <c r="BL365" s="5"/>
      <c r="BM365" s="5"/>
      <c r="BN365" s="5"/>
      <c r="BO365" s="5"/>
      <c r="BP365" s="5"/>
      <c r="BQ365" s="51" t="s">
        <v>361</v>
      </c>
      <c r="BR365" s="51">
        <v>163.58000000000001</v>
      </c>
      <c r="BS365" s="51">
        <v>163.58000000000001</v>
      </c>
      <c r="BT365" s="51">
        <v>1</v>
      </c>
      <c r="BU365" s="51">
        <v>100</v>
      </c>
      <c r="BV365" s="52">
        <f t="shared" si="119"/>
        <v>1</v>
      </c>
      <c r="BW365" s="139">
        <f>BV365*AUXILIAR!$B$57</f>
        <v>20000000</v>
      </c>
      <c r="BX365" s="5"/>
      <c r="BY365" s="341"/>
      <c r="BZ365" s="128"/>
      <c r="CA365" s="5"/>
      <c r="CB365" s="5"/>
      <c r="CC365" s="5"/>
      <c r="CD365" s="5"/>
      <c r="CE365" s="5"/>
      <c r="CF365" s="5"/>
      <c r="CG365" s="5"/>
      <c r="CH365" s="5"/>
      <c r="CI365" s="5"/>
      <c r="CJ365" s="5"/>
      <c r="CK365" s="5"/>
      <c r="CL365" s="5"/>
      <c r="CM365" s="5"/>
      <c r="CN365" s="5"/>
      <c r="CO365" s="5"/>
      <c r="CP365" s="5"/>
      <c r="CQ365" s="5"/>
      <c r="CR365" s="5"/>
      <c r="CS365" s="5"/>
      <c r="CT365" s="5"/>
      <c r="CU365" s="5"/>
      <c r="CV365" s="341"/>
      <c r="CW365" s="128"/>
      <c r="CX365" s="5"/>
      <c r="CY365" s="5"/>
      <c r="CZ365" s="5"/>
      <c r="DA365" s="5"/>
      <c r="DB365" s="5"/>
      <c r="DC365" s="5"/>
      <c r="DD365" s="5"/>
      <c r="DE365" s="5"/>
      <c r="DF365" s="5"/>
      <c r="DG365" s="5"/>
      <c r="DH365" s="5"/>
      <c r="DI365" s="5"/>
      <c r="DJ365" s="5"/>
      <c r="DK365" s="170" t="s">
        <v>366</v>
      </c>
      <c r="DL365" s="168">
        <v>257.2</v>
      </c>
      <c r="DM365" s="168">
        <v>263.60000000000002</v>
      </c>
      <c r="DN365" s="52">
        <f t="shared" si="122"/>
        <v>12.800000000000068</v>
      </c>
      <c r="DO365" s="51">
        <v>100</v>
      </c>
      <c r="DP365" s="52">
        <f t="shared" si="123"/>
        <v>12.800000000000068</v>
      </c>
      <c r="DQ365" s="139">
        <f>DP365*AUXILIAR!$B$67</f>
        <v>25600000.000000138</v>
      </c>
      <c r="DR365" s="5"/>
      <c r="DS365" s="341"/>
      <c r="DT365" s="128"/>
      <c r="DU365" s="5"/>
      <c r="DV365" s="5"/>
      <c r="DW365" s="5"/>
      <c r="DX365" s="5"/>
      <c r="DY365" s="5"/>
      <c r="DZ365" s="5"/>
      <c r="EA365" s="5"/>
      <c r="EB365" s="5"/>
      <c r="EC365" s="5"/>
      <c r="ED365" s="5"/>
      <c r="EE365" s="5"/>
      <c r="EF365" s="5"/>
      <c r="EG365" s="5"/>
      <c r="EH365" s="5"/>
      <c r="EI365" s="5"/>
      <c r="EJ365" s="5"/>
      <c r="EK365" s="5"/>
      <c r="EL365" s="5"/>
      <c r="EM365" s="5"/>
      <c r="EN365" s="5"/>
      <c r="EO365" s="5"/>
      <c r="EP365" s="341"/>
      <c r="EQ365" s="333"/>
    </row>
    <row r="366" spans="1:147" ht="15">
      <c r="A366" s="8" t="s">
        <v>33</v>
      </c>
      <c r="B366" s="8" t="s">
        <v>11</v>
      </c>
      <c r="C366" s="8">
        <v>1</v>
      </c>
      <c r="D366" s="199">
        <v>116</v>
      </c>
      <c r="E366" s="118" t="s">
        <v>180</v>
      </c>
      <c r="F366" s="118" t="s">
        <v>108</v>
      </c>
      <c r="G366" s="195" t="s">
        <v>34</v>
      </c>
      <c r="H366" s="309" t="s">
        <v>188</v>
      </c>
      <c r="I366" s="128"/>
      <c r="J366" s="5"/>
      <c r="K366" s="5"/>
      <c r="L366" s="5"/>
      <c r="M366" s="5"/>
      <c r="N366" s="5"/>
      <c r="O366" s="5"/>
      <c r="P366" s="5"/>
      <c r="Q366" s="5"/>
      <c r="R366" s="5"/>
      <c r="S366" s="5"/>
      <c r="T366" s="5"/>
      <c r="U366" s="5"/>
      <c r="V366" s="5"/>
      <c r="W366" s="171" t="s">
        <v>372</v>
      </c>
      <c r="X366" s="171">
        <v>267.45</v>
      </c>
      <c r="Y366" s="171">
        <v>269</v>
      </c>
      <c r="Z366" s="51">
        <f t="shared" si="116"/>
        <v>1.5500000000000114</v>
      </c>
      <c r="AA366" s="52">
        <v>100</v>
      </c>
      <c r="AB366" s="52">
        <f t="shared" si="117"/>
        <v>1.5500000000000114</v>
      </c>
      <c r="AC366" s="139">
        <f>AB366*AUXILIAR!$B$50</f>
        <v>4650000.0000000345</v>
      </c>
      <c r="AD366" s="5"/>
      <c r="AE366" s="341"/>
      <c r="AF366" s="128"/>
      <c r="AG366" s="5"/>
      <c r="AH366" s="5"/>
      <c r="AI366" s="5"/>
      <c r="AJ366" s="5"/>
      <c r="AK366" s="5"/>
      <c r="AL366" s="5"/>
      <c r="AM366" s="5"/>
      <c r="AN366" s="5"/>
      <c r="AO366" s="5"/>
      <c r="AP366" s="5"/>
      <c r="AQ366" s="5"/>
      <c r="AR366" s="5"/>
      <c r="AS366" s="5"/>
      <c r="AT366" s="178"/>
      <c r="AU366" s="5"/>
      <c r="AV366" s="5"/>
      <c r="AW366" s="5"/>
      <c r="AX366" s="5"/>
      <c r="AY366" s="5"/>
      <c r="AZ366" s="5"/>
      <c r="BA366" s="5"/>
      <c r="BB366" s="341"/>
      <c r="BC366" s="128"/>
      <c r="BD366" s="5"/>
      <c r="BE366" s="5"/>
      <c r="BF366" s="5"/>
      <c r="BG366" s="5"/>
      <c r="BH366" s="5"/>
      <c r="BI366" s="5"/>
      <c r="BJ366" s="5"/>
      <c r="BK366" s="5"/>
      <c r="BL366" s="5"/>
      <c r="BM366" s="5"/>
      <c r="BN366" s="5"/>
      <c r="BO366" s="5"/>
      <c r="BP366" s="5"/>
      <c r="BQ366" s="51" t="s">
        <v>361</v>
      </c>
      <c r="BR366" s="51">
        <v>268.93</v>
      </c>
      <c r="BS366" s="51">
        <v>268.93</v>
      </c>
      <c r="BT366" s="51">
        <v>1</v>
      </c>
      <c r="BU366" s="51">
        <v>100</v>
      </c>
      <c r="BV366" s="52">
        <f t="shared" si="119"/>
        <v>1</v>
      </c>
      <c r="BW366" s="139">
        <f>BV366*AUXILIAR!$B$57</f>
        <v>20000000</v>
      </c>
      <c r="BX366" s="5"/>
      <c r="BY366" s="341"/>
      <c r="BZ366" s="128"/>
      <c r="CA366" s="5"/>
      <c r="CB366" s="5"/>
      <c r="CC366" s="5"/>
      <c r="CD366" s="5"/>
      <c r="CE366" s="5"/>
      <c r="CF366" s="5"/>
      <c r="CG366" s="5"/>
      <c r="CH366" s="5"/>
      <c r="CI366" s="5"/>
      <c r="CJ366" s="5"/>
      <c r="CK366" s="5"/>
      <c r="CL366" s="5"/>
      <c r="CM366" s="5"/>
      <c r="CN366" s="5"/>
      <c r="CO366" s="5"/>
      <c r="CP366" s="5"/>
      <c r="CQ366" s="5"/>
      <c r="CR366" s="5"/>
      <c r="CS366" s="5"/>
      <c r="CT366" s="5"/>
      <c r="CU366" s="5"/>
      <c r="CV366" s="341"/>
      <c r="CW366" s="128"/>
      <c r="CX366" s="5"/>
      <c r="CY366" s="5"/>
      <c r="CZ366" s="5"/>
      <c r="DA366" s="5"/>
      <c r="DB366" s="5"/>
      <c r="DC366" s="5"/>
      <c r="DD366" s="5"/>
      <c r="DE366" s="5"/>
      <c r="DF366" s="5"/>
      <c r="DG366" s="5"/>
      <c r="DH366" s="5"/>
      <c r="DI366" s="5"/>
      <c r="DJ366" s="5"/>
      <c r="DK366" s="170" t="s">
        <v>366</v>
      </c>
      <c r="DL366" s="168">
        <v>263.60000000000002</v>
      </c>
      <c r="DM366" s="168">
        <v>269</v>
      </c>
      <c r="DN366" s="52">
        <f t="shared" si="122"/>
        <v>10.799999999999955</v>
      </c>
      <c r="DO366" s="51">
        <v>100</v>
      </c>
      <c r="DP366" s="52">
        <f t="shared" si="123"/>
        <v>10.799999999999955</v>
      </c>
      <c r="DQ366" s="139">
        <f>DP366*AUXILIAR!$B$67</f>
        <v>21599999.999999911</v>
      </c>
      <c r="DR366" s="5"/>
      <c r="DS366" s="341"/>
      <c r="DT366" s="128"/>
      <c r="DU366" s="5"/>
      <c r="DV366" s="5"/>
      <c r="DW366" s="5"/>
      <c r="DX366" s="5"/>
      <c r="DY366" s="5"/>
      <c r="DZ366" s="5"/>
      <c r="EA366" s="5"/>
      <c r="EB366" s="5"/>
      <c r="EC366" s="5"/>
      <c r="ED366" s="5"/>
      <c r="EE366" s="5"/>
      <c r="EF366" s="5"/>
      <c r="EG366" s="5"/>
      <c r="EH366" s="5"/>
      <c r="EI366" s="5"/>
      <c r="EJ366" s="5"/>
      <c r="EK366" s="5"/>
      <c r="EL366" s="5"/>
      <c r="EM366" s="5"/>
      <c r="EN366" s="5"/>
      <c r="EO366" s="5"/>
      <c r="EP366" s="341"/>
      <c r="EQ366" s="333"/>
    </row>
    <row r="367" spans="1:147" ht="15">
      <c r="A367" s="8" t="s">
        <v>33</v>
      </c>
      <c r="B367" s="8" t="s">
        <v>11</v>
      </c>
      <c r="C367" s="8">
        <v>1</v>
      </c>
      <c r="D367" s="199">
        <v>116</v>
      </c>
      <c r="E367" s="118" t="s">
        <v>180</v>
      </c>
      <c r="F367" s="118" t="s">
        <v>108</v>
      </c>
      <c r="G367" s="195" t="s">
        <v>34</v>
      </c>
      <c r="H367" s="309" t="s">
        <v>188</v>
      </c>
      <c r="I367" s="128"/>
      <c r="J367" s="5"/>
      <c r="K367" s="5"/>
      <c r="L367" s="5"/>
      <c r="M367" s="5"/>
      <c r="N367" s="5"/>
      <c r="O367" s="5"/>
      <c r="P367" s="5"/>
      <c r="Q367" s="5"/>
      <c r="R367" s="5"/>
      <c r="S367" s="5"/>
      <c r="T367" s="5"/>
      <c r="U367" s="5"/>
      <c r="V367" s="5"/>
      <c r="W367" s="171" t="s">
        <v>372</v>
      </c>
      <c r="X367" s="171">
        <v>269</v>
      </c>
      <c r="Y367" s="171">
        <v>270.13</v>
      </c>
      <c r="Z367" s="51">
        <f t="shared" si="116"/>
        <v>1.1299999999999955</v>
      </c>
      <c r="AA367" s="52">
        <v>100</v>
      </c>
      <c r="AB367" s="52">
        <f t="shared" si="117"/>
        <v>1.1299999999999955</v>
      </c>
      <c r="AC367" s="139">
        <f>AB367*AUXILIAR!$B$50</f>
        <v>3389999.9999999865</v>
      </c>
      <c r="AD367" s="5"/>
      <c r="AE367" s="341"/>
      <c r="AF367" s="128"/>
      <c r="AG367" s="5"/>
      <c r="AH367" s="5"/>
      <c r="AI367" s="5"/>
      <c r="AJ367" s="5"/>
      <c r="AK367" s="5"/>
      <c r="AL367" s="5"/>
      <c r="AM367" s="5"/>
      <c r="AN367" s="5"/>
      <c r="AO367" s="5"/>
      <c r="AP367" s="5"/>
      <c r="AQ367" s="5"/>
      <c r="AR367" s="5"/>
      <c r="AS367" s="5"/>
      <c r="AT367" s="178"/>
      <c r="AU367" s="5"/>
      <c r="AV367" s="5"/>
      <c r="AW367" s="5"/>
      <c r="AX367" s="5"/>
      <c r="AY367" s="5"/>
      <c r="AZ367" s="5"/>
      <c r="BA367" s="5"/>
      <c r="BB367" s="341"/>
      <c r="BC367" s="128"/>
      <c r="BD367" s="5"/>
      <c r="BE367" s="5"/>
      <c r="BF367" s="5"/>
      <c r="BG367" s="5"/>
      <c r="BH367" s="5"/>
      <c r="BI367" s="5"/>
      <c r="BJ367" s="5"/>
      <c r="BK367" s="5"/>
      <c r="BL367" s="5"/>
      <c r="BM367" s="5"/>
      <c r="BN367" s="5"/>
      <c r="BO367" s="5"/>
      <c r="BP367" s="5"/>
      <c r="BQ367" s="51" t="s">
        <v>361</v>
      </c>
      <c r="BR367" s="51">
        <v>309.45</v>
      </c>
      <c r="BS367" s="51">
        <v>309.45</v>
      </c>
      <c r="BT367" s="51">
        <v>1</v>
      </c>
      <c r="BU367" s="51">
        <v>100</v>
      </c>
      <c r="BV367" s="52">
        <f t="shared" si="119"/>
        <v>1</v>
      </c>
      <c r="BW367" s="139">
        <f>BV367*AUXILIAR!$B$57</f>
        <v>20000000</v>
      </c>
      <c r="BX367" s="5"/>
      <c r="BY367" s="341"/>
      <c r="BZ367" s="128"/>
      <c r="CA367" s="5"/>
      <c r="CB367" s="5"/>
      <c r="CC367" s="5"/>
      <c r="CD367" s="5"/>
      <c r="CE367" s="5"/>
      <c r="CF367" s="5"/>
      <c r="CG367" s="5"/>
      <c r="CH367" s="5"/>
      <c r="CI367" s="5"/>
      <c r="CJ367" s="5"/>
      <c r="CK367" s="5"/>
      <c r="CL367" s="5"/>
      <c r="CM367" s="5"/>
      <c r="CN367" s="5"/>
      <c r="CO367" s="5"/>
      <c r="CP367" s="5"/>
      <c r="CQ367" s="5"/>
      <c r="CR367" s="5"/>
      <c r="CS367" s="5"/>
      <c r="CT367" s="5"/>
      <c r="CU367" s="5"/>
      <c r="CV367" s="341"/>
      <c r="CW367" s="128"/>
      <c r="CX367" s="5"/>
      <c r="CY367" s="5"/>
      <c r="CZ367" s="5"/>
      <c r="DA367" s="5"/>
      <c r="DB367" s="5"/>
      <c r="DC367" s="5"/>
      <c r="DD367" s="5"/>
      <c r="DE367" s="5"/>
      <c r="DF367" s="5"/>
      <c r="DG367" s="5"/>
      <c r="DH367" s="5"/>
      <c r="DI367" s="5"/>
      <c r="DJ367" s="5"/>
      <c r="DK367" s="170" t="s">
        <v>366</v>
      </c>
      <c r="DL367" s="168">
        <v>269</v>
      </c>
      <c r="DM367" s="168">
        <v>271.5</v>
      </c>
      <c r="DN367" s="52">
        <f t="shared" si="122"/>
        <v>5</v>
      </c>
      <c r="DO367" s="51">
        <v>100</v>
      </c>
      <c r="DP367" s="52">
        <f t="shared" si="123"/>
        <v>5</v>
      </c>
      <c r="DQ367" s="139">
        <f>DP367*AUXILIAR!$B$67</f>
        <v>10000000</v>
      </c>
      <c r="DR367" s="5"/>
      <c r="DS367" s="341"/>
      <c r="DT367" s="128"/>
      <c r="DU367" s="5"/>
      <c r="DV367" s="5"/>
      <c r="DW367" s="5"/>
      <c r="DX367" s="5"/>
      <c r="DY367" s="5"/>
      <c r="DZ367" s="5"/>
      <c r="EA367" s="5"/>
      <c r="EB367" s="5"/>
      <c r="EC367" s="5"/>
      <c r="ED367" s="5"/>
      <c r="EE367" s="5"/>
      <c r="EF367" s="5"/>
      <c r="EG367" s="5"/>
      <c r="EH367" s="5"/>
      <c r="EI367" s="5"/>
      <c r="EJ367" s="5"/>
      <c r="EK367" s="5"/>
      <c r="EL367" s="5"/>
      <c r="EM367" s="5"/>
      <c r="EN367" s="5"/>
      <c r="EO367" s="5"/>
      <c r="EP367" s="341"/>
      <c r="EQ367" s="333"/>
    </row>
    <row r="368" spans="1:147" ht="15">
      <c r="A368" s="8" t="s">
        <v>33</v>
      </c>
      <c r="B368" s="8" t="s">
        <v>11</v>
      </c>
      <c r="C368" s="8">
        <v>1</v>
      </c>
      <c r="D368" s="199">
        <v>116</v>
      </c>
      <c r="E368" s="118" t="s">
        <v>180</v>
      </c>
      <c r="F368" s="118" t="s">
        <v>108</v>
      </c>
      <c r="G368" s="195" t="s">
        <v>34</v>
      </c>
      <c r="H368" s="309" t="s">
        <v>188</v>
      </c>
      <c r="I368" s="128"/>
      <c r="J368" s="5"/>
      <c r="K368" s="5"/>
      <c r="L368" s="5"/>
      <c r="M368" s="5"/>
      <c r="N368" s="5"/>
      <c r="O368" s="5"/>
      <c r="P368" s="5"/>
      <c r="Q368" s="5"/>
      <c r="R368" s="5"/>
      <c r="S368" s="5"/>
      <c r="T368" s="5"/>
      <c r="U368" s="5"/>
      <c r="V368" s="5"/>
      <c r="W368" s="171" t="s">
        <v>372</v>
      </c>
      <c r="X368" s="171">
        <v>270.13</v>
      </c>
      <c r="Y368" s="171">
        <v>270.79000000000002</v>
      </c>
      <c r="Z368" s="51">
        <f t="shared" si="116"/>
        <v>0.66000000000002501</v>
      </c>
      <c r="AA368" s="52">
        <v>100</v>
      </c>
      <c r="AB368" s="52">
        <f t="shared" si="117"/>
        <v>0.66000000000002501</v>
      </c>
      <c r="AC368" s="139">
        <f>AB368*AUXILIAR!$B$50</f>
        <v>1980000.000000075</v>
      </c>
      <c r="AD368" s="5"/>
      <c r="AE368" s="341"/>
      <c r="AF368" s="128"/>
      <c r="AG368" s="5"/>
      <c r="AH368" s="5"/>
      <c r="AI368" s="5"/>
      <c r="AJ368" s="5"/>
      <c r="AK368" s="5"/>
      <c r="AL368" s="5"/>
      <c r="AM368" s="5"/>
      <c r="AN368" s="5"/>
      <c r="AO368" s="5"/>
      <c r="AP368" s="5"/>
      <c r="AQ368" s="5"/>
      <c r="AR368" s="5"/>
      <c r="AS368" s="5"/>
      <c r="AT368" s="178"/>
      <c r="AU368" s="5"/>
      <c r="AV368" s="5"/>
      <c r="AW368" s="5"/>
      <c r="AX368" s="5"/>
      <c r="AY368" s="5"/>
      <c r="AZ368" s="5"/>
      <c r="BA368" s="5"/>
      <c r="BB368" s="341"/>
      <c r="BC368" s="128"/>
      <c r="BD368" s="5"/>
      <c r="BE368" s="5"/>
      <c r="BF368" s="5"/>
      <c r="BG368" s="5"/>
      <c r="BH368" s="5"/>
      <c r="BI368" s="5"/>
      <c r="BJ368" s="5"/>
      <c r="BK368" s="5"/>
      <c r="BL368" s="5"/>
      <c r="BM368" s="5"/>
      <c r="BN368" s="5"/>
      <c r="BO368" s="5"/>
      <c r="BP368" s="5"/>
      <c r="BQ368" s="51" t="s">
        <v>361</v>
      </c>
      <c r="BR368" s="51">
        <v>310.67</v>
      </c>
      <c r="BS368" s="51">
        <v>310.67</v>
      </c>
      <c r="BT368" s="51">
        <v>1</v>
      </c>
      <c r="BU368" s="51">
        <v>100</v>
      </c>
      <c r="BV368" s="52">
        <f t="shared" si="119"/>
        <v>1</v>
      </c>
      <c r="BW368" s="139">
        <f>BV368*AUXILIAR!$B$57</f>
        <v>20000000</v>
      </c>
      <c r="BX368" s="5"/>
      <c r="BY368" s="341"/>
      <c r="BZ368" s="128"/>
      <c r="CA368" s="5"/>
      <c r="CB368" s="5"/>
      <c r="CC368" s="5"/>
      <c r="CD368" s="5"/>
      <c r="CE368" s="5"/>
      <c r="CF368" s="5"/>
      <c r="CG368" s="5"/>
      <c r="CH368" s="5"/>
      <c r="CI368" s="5"/>
      <c r="CJ368" s="5"/>
      <c r="CK368" s="5"/>
      <c r="CL368" s="5"/>
      <c r="CM368" s="5"/>
      <c r="CN368" s="5"/>
      <c r="CO368" s="5"/>
      <c r="CP368" s="5"/>
      <c r="CQ368" s="5"/>
      <c r="CR368" s="5"/>
      <c r="CS368" s="5"/>
      <c r="CT368" s="5"/>
      <c r="CU368" s="5"/>
      <c r="CV368" s="341"/>
      <c r="CW368" s="128"/>
      <c r="CX368" s="5"/>
      <c r="CY368" s="5"/>
      <c r="CZ368" s="5"/>
      <c r="DA368" s="5"/>
      <c r="DB368" s="5"/>
      <c r="DC368" s="5"/>
      <c r="DD368" s="5"/>
      <c r="DE368" s="5"/>
      <c r="DF368" s="5"/>
      <c r="DG368" s="5"/>
      <c r="DH368" s="5"/>
      <c r="DI368" s="5"/>
      <c r="DJ368" s="5"/>
      <c r="DK368" s="170" t="s">
        <v>365</v>
      </c>
      <c r="DL368" s="168">
        <v>271.5</v>
      </c>
      <c r="DM368" s="168">
        <v>290.8</v>
      </c>
      <c r="DN368" s="52">
        <f t="shared" si="122"/>
        <v>38.600000000000023</v>
      </c>
      <c r="DO368" s="51">
        <v>100</v>
      </c>
      <c r="DP368" s="52">
        <f t="shared" si="123"/>
        <v>38.600000000000023</v>
      </c>
      <c r="DQ368" s="139">
        <f>DP368*AUXILIAR!$B$67</f>
        <v>77200000.000000045</v>
      </c>
      <c r="DR368" s="5"/>
      <c r="DS368" s="341"/>
      <c r="DT368" s="128"/>
      <c r="DU368" s="5"/>
      <c r="DV368" s="5"/>
      <c r="DW368" s="5"/>
      <c r="DX368" s="5"/>
      <c r="DY368" s="5"/>
      <c r="DZ368" s="5"/>
      <c r="EA368" s="5"/>
      <c r="EB368" s="5"/>
      <c r="EC368" s="5"/>
      <c r="ED368" s="5"/>
      <c r="EE368" s="5"/>
      <c r="EF368" s="5"/>
      <c r="EG368" s="5"/>
      <c r="EH368" s="5"/>
      <c r="EI368" s="5"/>
      <c r="EJ368" s="5"/>
      <c r="EK368" s="5"/>
      <c r="EL368" s="5"/>
      <c r="EM368" s="5"/>
      <c r="EN368" s="5"/>
      <c r="EO368" s="5"/>
      <c r="EP368" s="341"/>
      <c r="EQ368" s="333"/>
    </row>
    <row r="369" spans="1:147" ht="15">
      <c r="A369" s="8" t="s">
        <v>33</v>
      </c>
      <c r="B369" s="8" t="s">
        <v>11</v>
      </c>
      <c r="C369" s="8">
        <v>1</v>
      </c>
      <c r="D369" s="199">
        <v>116</v>
      </c>
      <c r="E369" s="118" t="s">
        <v>180</v>
      </c>
      <c r="F369" s="118" t="s">
        <v>108</v>
      </c>
      <c r="G369" s="195" t="s">
        <v>34</v>
      </c>
      <c r="H369" s="309" t="s">
        <v>188</v>
      </c>
      <c r="I369" s="128"/>
      <c r="J369" s="5"/>
      <c r="K369" s="5"/>
      <c r="L369" s="5"/>
      <c r="M369" s="5"/>
      <c r="N369" s="5"/>
      <c r="O369" s="5"/>
      <c r="P369" s="5"/>
      <c r="Q369" s="5"/>
      <c r="R369" s="5"/>
      <c r="S369" s="5"/>
      <c r="T369" s="5"/>
      <c r="U369" s="5"/>
      <c r="V369" s="5"/>
      <c r="W369" s="171" t="s">
        <v>371</v>
      </c>
      <c r="X369" s="171">
        <v>304.89999999999998</v>
      </c>
      <c r="Y369" s="171">
        <v>307.10000000000002</v>
      </c>
      <c r="Z369" s="51">
        <f t="shared" si="116"/>
        <v>2.2000000000000455</v>
      </c>
      <c r="AA369" s="52">
        <v>100</v>
      </c>
      <c r="AB369" s="52">
        <f t="shared" si="117"/>
        <v>2.2000000000000455</v>
      </c>
      <c r="AC369" s="139">
        <f>AB369*AUXILIAR!$B$50</f>
        <v>6600000.000000136</v>
      </c>
      <c r="AD369" s="5"/>
      <c r="AE369" s="341"/>
      <c r="AF369" s="128"/>
      <c r="AG369" s="5"/>
      <c r="AH369" s="5"/>
      <c r="AI369" s="5"/>
      <c r="AJ369" s="5"/>
      <c r="AK369" s="5"/>
      <c r="AL369" s="5"/>
      <c r="AM369" s="5"/>
      <c r="AN369" s="5"/>
      <c r="AO369" s="5"/>
      <c r="AP369" s="5"/>
      <c r="AQ369" s="5"/>
      <c r="AR369" s="5"/>
      <c r="AS369" s="5"/>
      <c r="AT369" s="178"/>
      <c r="AU369" s="5"/>
      <c r="AV369" s="5"/>
      <c r="AW369" s="5"/>
      <c r="AX369" s="5"/>
      <c r="AY369" s="5"/>
      <c r="AZ369" s="5"/>
      <c r="BA369" s="5"/>
      <c r="BB369" s="341"/>
      <c r="BC369" s="128"/>
      <c r="BD369" s="5"/>
      <c r="BE369" s="5"/>
      <c r="BF369" s="5"/>
      <c r="BG369" s="5"/>
      <c r="BH369" s="5"/>
      <c r="BI369" s="5"/>
      <c r="BJ369" s="5"/>
      <c r="BK369" s="5"/>
      <c r="BL369" s="5"/>
      <c r="BM369" s="5"/>
      <c r="BN369" s="5"/>
      <c r="BO369" s="5"/>
      <c r="BP369" s="5"/>
      <c r="BQ369" s="51" t="s">
        <v>346</v>
      </c>
      <c r="BR369" s="51">
        <v>263.58</v>
      </c>
      <c r="BS369" s="51">
        <v>263.58</v>
      </c>
      <c r="BT369" s="51">
        <v>1</v>
      </c>
      <c r="BU369" s="51">
        <v>100</v>
      </c>
      <c r="BV369" s="52">
        <f t="shared" si="119"/>
        <v>1</v>
      </c>
      <c r="BW369" s="139">
        <f>BV369*AUXILIAR!$B$61</f>
        <v>20000000</v>
      </c>
      <c r="BX369" s="5"/>
      <c r="BY369" s="341"/>
      <c r="BZ369" s="128"/>
      <c r="CA369" s="5"/>
      <c r="CB369" s="5"/>
      <c r="CC369" s="5"/>
      <c r="CD369" s="5"/>
      <c r="CE369" s="5"/>
      <c r="CF369" s="5"/>
      <c r="CG369" s="5"/>
      <c r="CH369" s="5"/>
      <c r="CI369" s="5"/>
      <c r="CJ369" s="5"/>
      <c r="CK369" s="5"/>
      <c r="CL369" s="5"/>
      <c r="CM369" s="5"/>
      <c r="CN369" s="5"/>
      <c r="CO369" s="5"/>
      <c r="CP369" s="5"/>
      <c r="CQ369" s="5"/>
      <c r="CR369" s="5"/>
      <c r="CS369" s="5"/>
      <c r="CT369" s="5"/>
      <c r="CU369" s="5"/>
      <c r="CV369" s="341"/>
      <c r="CW369" s="128"/>
      <c r="CX369" s="5"/>
      <c r="CY369" s="5"/>
      <c r="CZ369" s="5"/>
      <c r="DA369" s="5"/>
      <c r="DB369" s="5"/>
      <c r="DC369" s="5"/>
      <c r="DD369" s="5"/>
      <c r="DE369" s="5"/>
      <c r="DF369" s="5"/>
      <c r="DG369" s="5"/>
      <c r="DH369" s="5"/>
      <c r="DI369" s="5"/>
      <c r="DJ369" s="5"/>
      <c r="DK369" s="170" t="s">
        <v>366</v>
      </c>
      <c r="DL369" s="168">
        <v>303.39999999999998</v>
      </c>
      <c r="DM369" s="168">
        <v>309.5</v>
      </c>
      <c r="DN369" s="52">
        <f t="shared" si="122"/>
        <v>12.200000000000045</v>
      </c>
      <c r="DO369" s="51">
        <v>100</v>
      </c>
      <c r="DP369" s="52">
        <f t="shared" si="123"/>
        <v>12.200000000000045</v>
      </c>
      <c r="DQ369" s="139">
        <f>DP369*AUXILIAR!$B$67</f>
        <v>24400000.000000089</v>
      </c>
      <c r="DR369" s="5"/>
      <c r="DS369" s="341"/>
      <c r="DT369" s="128"/>
      <c r="DU369" s="5"/>
      <c r="DV369" s="5"/>
      <c r="DW369" s="5"/>
      <c r="DX369" s="5"/>
      <c r="DY369" s="5"/>
      <c r="DZ369" s="5"/>
      <c r="EA369" s="5"/>
      <c r="EB369" s="5"/>
      <c r="EC369" s="5"/>
      <c r="ED369" s="5"/>
      <c r="EE369" s="5"/>
      <c r="EF369" s="5"/>
      <c r="EG369" s="5"/>
      <c r="EH369" s="5"/>
      <c r="EI369" s="5"/>
      <c r="EJ369" s="5"/>
      <c r="EK369" s="5"/>
      <c r="EL369" s="5"/>
      <c r="EM369" s="5"/>
      <c r="EN369" s="5"/>
      <c r="EO369" s="5"/>
      <c r="EP369" s="341"/>
      <c r="EQ369" s="333"/>
    </row>
    <row r="370" spans="1:147" ht="15">
      <c r="A370" s="8" t="s">
        <v>33</v>
      </c>
      <c r="B370" s="8" t="s">
        <v>11</v>
      </c>
      <c r="C370" s="8">
        <v>1</v>
      </c>
      <c r="D370" s="199">
        <v>116</v>
      </c>
      <c r="E370" s="118" t="s">
        <v>180</v>
      </c>
      <c r="F370" s="118" t="s">
        <v>108</v>
      </c>
      <c r="G370" s="195" t="s">
        <v>34</v>
      </c>
      <c r="H370" s="309" t="s">
        <v>188</v>
      </c>
      <c r="I370" s="128"/>
      <c r="J370" s="5"/>
      <c r="K370" s="5"/>
      <c r="L370" s="5"/>
      <c r="M370" s="5"/>
      <c r="N370" s="5"/>
      <c r="O370" s="5"/>
      <c r="P370" s="5"/>
      <c r="Q370" s="5"/>
      <c r="R370" s="5"/>
      <c r="S370" s="5"/>
      <c r="T370" s="5"/>
      <c r="U370" s="5"/>
      <c r="V370" s="5"/>
      <c r="W370" s="171" t="s">
        <v>371</v>
      </c>
      <c r="X370" s="171">
        <v>307.5</v>
      </c>
      <c r="Y370" s="171">
        <v>309.38</v>
      </c>
      <c r="Z370" s="51">
        <f t="shared" si="116"/>
        <v>1.8799999999999955</v>
      </c>
      <c r="AA370" s="52">
        <v>100</v>
      </c>
      <c r="AB370" s="52">
        <f t="shared" si="117"/>
        <v>1.8799999999999955</v>
      </c>
      <c r="AC370" s="139">
        <f>AB370*AUXILIAR!$B$50</f>
        <v>5639999.999999986</v>
      </c>
      <c r="AD370" s="5"/>
      <c r="AE370" s="341"/>
      <c r="AF370" s="128"/>
      <c r="AG370" s="5"/>
      <c r="AH370" s="5"/>
      <c r="AI370" s="5"/>
      <c r="AJ370" s="5"/>
      <c r="AK370" s="5"/>
      <c r="AL370" s="5"/>
      <c r="AM370" s="5"/>
      <c r="AN370" s="5"/>
      <c r="AO370" s="5"/>
      <c r="AP370" s="5"/>
      <c r="AQ370" s="5"/>
      <c r="AR370" s="5"/>
      <c r="AS370" s="5"/>
      <c r="AT370" s="178"/>
      <c r="AU370" s="5"/>
      <c r="AV370" s="5"/>
      <c r="AW370" s="5"/>
      <c r="AX370" s="5"/>
      <c r="AY370" s="5"/>
      <c r="AZ370" s="5"/>
      <c r="BA370" s="5"/>
      <c r="BB370" s="341"/>
      <c r="BC370" s="128"/>
      <c r="BD370" s="5"/>
      <c r="BE370" s="5"/>
      <c r="BF370" s="5"/>
      <c r="BG370" s="5"/>
      <c r="BH370" s="5"/>
      <c r="BI370" s="5"/>
      <c r="BJ370" s="5"/>
      <c r="BK370" s="5"/>
      <c r="BL370" s="5"/>
      <c r="BM370" s="5"/>
      <c r="BN370" s="5"/>
      <c r="BO370" s="5"/>
      <c r="BP370" s="5"/>
      <c r="BQ370" s="51" t="s">
        <v>346</v>
      </c>
      <c r="BR370" s="51">
        <v>268.08999999999997</v>
      </c>
      <c r="BS370" s="51">
        <v>268.08999999999997</v>
      </c>
      <c r="BT370" s="51">
        <v>1</v>
      </c>
      <c r="BU370" s="51">
        <v>100</v>
      </c>
      <c r="BV370" s="52">
        <f t="shared" si="119"/>
        <v>1</v>
      </c>
      <c r="BW370" s="139">
        <f>BV370*AUXILIAR!$B$61</f>
        <v>20000000</v>
      </c>
      <c r="BX370" s="5"/>
      <c r="BY370" s="341"/>
      <c r="BZ370" s="128"/>
      <c r="CA370" s="5"/>
      <c r="CB370" s="5"/>
      <c r="CC370" s="5"/>
      <c r="CD370" s="5"/>
      <c r="CE370" s="5"/>
      <c r="CF370" s="5"/>
      <c r="CG370" s="5"/>
      <c r="CH370" s="5"/>
      <c r="CI370" s="5"/>
      <c r="CJ370" s="5"/>
      <c r="CK370" s="5"/>
      <c r="CL370" s="5"/>
      <c r="CM370" s="5"/>
      <c r="CN370" s="5"/>
      <c r="CO370" s="5"/>
      <c r="CP370" s="5"/>
      <c r="CQ370" s="5"/>
      <c r="CR370" s="5"/>
      <c r="CS370" s="5"/>
      <c r="CT370" s="5"/>
      <c r="CU370" s="5"/>
      <c r="CV370" s="341"/>
      <c r="CW370" s="128"/>
      <c r="CX370" s="5"/>
      <c r="CY370" s="5"/>
      <c r="CZ370" s="5"/>
      <c r="DA370" s="5"/>
      <c r="DB370" s="5"/>
      <c r="DC370" s="5"/>
      <c r="DD370" s="5"/>
      <c r="DE370" s="5"/>
      <c r="DF370" s="5"/>
      <c r="DG370" s="5"/>
      <c r="DH370" s="5"/>
      <c r="DI370" s="5"/>
      <c r="DJ370" s="5"/>
      <c r="DK370" s="170" t="s">
        <v>366</v>
      </c>
      <c r="DL370" s="168">
        <v>309.5</v>
      </c>
      <c r="DM370" s="168">
        <v>316.7</v>
      </c>
      <c r="DN370" s="52">
        <f t="shared" si="122"/>
        <v>14.399999999999977</v>
      </c>
      <c r="DO370" s="51">
        <v>100</v>
      </c>
      <c r="DP370" s="52">
        <f t="shared" si="123"/>
        <v>14.399999999999977</v>
      </c>
      <c r="DQ370" s="139">
        <f>DP370*AUXILIAR!$B$67</f>
        <v>28799999.999999955</v>
      </c>
      <c r="DR370" s="5"/>
      <c r="DS370" s="341"/>
      <c r="DT370" s="128"/>
      <c r="DU370" s="5"/>
      <c r="DV370" s="5"/>
      <c r="DW370" s="5"/>
      <c r="DX370" s="5"/>
      <c r="DY370" s="5"/>
      <c r="DZ370" s="5"/>
      <c r="EA370" s="5"/>
      <c r="EB370" s="5"/>
      <c r="EC370" s="5"/>
      <c r="ED370" s="5"/>
      <c r="EE370" s="5"/>
      <c r="EF370" s="5"/>
      <c r="EG370" s="5"/>
      <c r="EH370" s="5"/>
      <c r="EI370" s="5"/>
      <c r="EJ370" s="5"/>
      <c r="EK370" s="5"/>
      <c r="EL370" s="5"/>
      <c r="EM370" s="5"/>
      <c r="EN370" s="5"/>
      <c r="EO370" s="5"/>
      <c r="EP370" s="341"/>
      <c r="EQ370" s="333"/>
    </row>
    <row r="371" spans="1:147" ht="15">
      <c r="A371" s="8" t="s">
        <v>33</v>
      </c>
      <c r="B371" s="8" t="s">
        <v>11</v>
      </c>
      <c r="C371" s="8">
        <v>1</v>
      </c>
      <c r="D371" s="199">
        <v>116</v>
      </c>
      <c r="E371" s="118" t="s">
        <v>180</v>
      </c>
      <c r="F371" s="118" t="s">
        <v>108</v>
      </c>
      <c r="G371" s="195" t="s">
        <v>34</v>
      </c>
      <c r="H371" s="309" t="s">
        <v>188</v>
      </c>
      <c r="I371" s="128"/>
      <c r="J371" s="5"/>
      <c r="K371" s="5"/>
      <c r="L371" s="5"/>
      <c r="M371" s="5"/>
      <c r="N371" s="5"/>
      <c r="O371" s="5"/>
      <c r="P371" s="5"/>
      <c r="Q371" s="5"/>
      <c r="R371" s="5"/>
      <c r="S371" s="5"/>
      <c r="T371" s="5"/>
      <c r="U371" s="5"/>
      <c r="V371" s="5"/>
      <c r="W371" s="171" t="s">
        <v>371</v>
      </c>
      <c r="X371" s="171">
        <v>288.3</v>
      </c>
      <c r="Y371" s="171">
        <v>290</v>
      </c>
      <c r="Z371" s="51">
        <f t="shared" si="116"/>
        <v>1.6999999999999886</v>
      </c>
      <c r="AA371" s="52">
        <v>100</v>
      </c>
      <c r="AB371" s="52">
        <f t="shared" si="117"/>
        <v>1.6999999999999886</v>
      </c>
      <c r="AC371" s="139">
        <f>AB371*AUXILIAR!$B$50</f>
        <v>5099999.9999999655</v>
      </c>
      <c r="AD371" s="5"/>
      <c r="AE371" s="341"/>
      <c r="AF371" s="128"/>
      <c r="AG371" s="5"/>
      <c r="AH371" s="5"/>
      <c r="AI371" s="5"/>
      <c r="AJ371" s="5"/>
      <c r="AK371" s="5"/>
      <c r="AL371" s="5"/>
      <c r="AM371" s="5"/>
      <c r="AN371" s="5"/>
      <c r="AO371" s="5"/>
      <c r="AP371" s="5"/>
      <c r="AQ371" s="5"/>
      <c r="AR371" s="5"/>
      <c r="AS371" s="5"/>
      <c r="AT371" s="178"/>
      <c r="AU371" s="5"/>
      <c r="AV371" s="5"/>
      <c r="AW371" s="5"/>
      <c r="AX371" s="5"/>
      <c r="AY371" s="5"/>
      <c r="AZ371" s="5"/>
      <c r="BA371" s="5"/>
      <c r="BB371" s="341"/>
      <c r="BC371" s="128"/>
      <c r="BD371" s="5"/>
      <c r="BE371" s="5"/>
      <c r="BF371" s="5"/>
      <c r="BG371" s="5"/>
      <c r="BH371" s="5"/>
      <c r="BI371" s="5"/>
      <c r="BJ371" s="5"/>
      <c r="BK371" s="5"/>
      <c r="BL371" s="5"/>
      <c r="BM371" s="5"/>
      <c r="BN371" s="5"/>
      <c r="BO371" s="5"/>
      <c r="BP371" s="5"/>
      <c r="BQ371" s="51" t="s">
        <v>346</v>
      </c>
      <c r="BR371" s="51">
        <v>268.89999999999998</v>
      </c>
      <c r="BS371" s="51">
        <v>268.89999999999998</v>
      </c>
      <c r="BT371" s="51">
        <v>1</v>
      </c>
      <c r="BU371" s="51">
        <v>100</v>
      </c>
      <c r="BV371" s="52">
        <f t="shared" si="119"/>
        <v>1</v>
      </c>
      <c r="BW371" s="139">
        <f>BV371*AUXILIAR!$B$61</f>
        <v>20000000</v>
      </c>
      <c r="BX371" s="5"/>
      <c r="BY371" s="341"/>
      <c r="BZ371" s="128"/>
      <c r="CA371" s="5"/>
      <c r="CB371" s="5"/>
      <c r="CC371" s="5"/>
      <c r="CD371" s="5"/>
      <c r="CE371" s="5"/>
      <c r="CF371" s="5"/>
      <c r="CG371" s="5"/>
      <c r="CH371" s="5"/>
      <c r="CI371" s="5"/>
      <c r="CJ371" s="5"/>
      <c r="CK371" s="5"/>
      <c r="CL371" s="5"/>
      <c r="CM371" s="5"/>
      <c r="CN371" s="5"/>
      <c r="CO371" s="5"/>
      <c r="CP371" s="5"/>
      <c r="CQ371" s="5"/>
      <c r="CR371" s="5"/>
      <c r="CS371" s="5"/>
      <c r="CT371" s="5"/>
      <c r="CU371" s="5"/>
      <c r="CV371" s="341"/>
      <c r="CW371" s="128"/>
      <c r="CX371" s="5"/>
      <c r="CY371" s="5"/>
      <c r="CZ371" s="5"/>
      <c r="DA371" s="5"/>
      <c r="DB371" s="5"/>
      <c r="DC371" s="5"/>
      <c r="DD371" s="5"/>
      <c r="DE371" s="5"/>
      <c r="DF371" s="5"/>
      <c r="DG371" s="5"/>
      <c r="DH371" s="5"/>
      <c r="DI371" s="5"/>
      <c r="DJ371" s="5"/>
      <c r="DK371" s="170" t="s">
        <v>367</v>
      </c>
      <c r="DL371" s="168">
        <v>330.85</v>
      </c>
      <c r="DM371" s="168">
        <v>331.27</v>
      </c>
      <c r="DN371" s="52">
        <f>(DM371-DL371)</f>
        <v>0.41999999999995907</v>
      </c>
      <c r="DO371" s="51">
        <v>100</v>
      </c>
      <c r="DP371" s="52">
        <f t="shared" si="123"/>
        <v>0.41999999999995907</v>
      </c>
      <c r="DQ371" s="139">
        <f>DP371*AUXILIAR!$B$67</f>
        <v>839999.99999991816</v>
      </c>
      <c r="DR371" s="5"/>
      <c r="DS371" s="341"/>
      <c r="DT371" s="128"/>
      <c r="DU371" s="5"/>
      <c r="DV371" s="5"/>
      <c r="DW371" s="5"/>
      <c r="DX371" s="5"/>
      <c r="DY371" s="5"/>
      <c r="DZ371" s="5"/>
      <c r="EA371" s="5"/>
      <c r="EB371" s="5"/>
      <c r="EC371" s="5"/>
      <c r="ED371" s="5"/>
      <c r="EE371" s="5"/>
      <c r="EF371" s="5"/>
      <c r="EG371" s="5"/>
      <c r="EH371" s="5"/>
      <c r="EI371" s="5"/>
      <c r="EJ371" s="5"/>
      <c r="EK371" s="5"/>
      <c r="EL371" s="5"/>
      <c r="EM371" s="5"/>
      <c r="EN371" s="5"/>
      <c r="EO371" s="5"/>
      <c r="EP371" s="341"/>
      <c r="EQ371" s="333"/>
    </row>
    <row r="372" spans="1:147" ht="15">
      <c r="A372" s="8" t="s">
        <v>33</v>
      </c>
      <c r="B372" s="8" t="s">
        <v>11</v>
      </c>
      <c r="C372" s="8">
        <v>1</v>
      </c>
      <c r="D372" s="199">
        <v>116</v>
      </c>
      <c r="E372" s="118" t="s">
        <v>180</v>
      </c>
      <c r="F372" s="118" t="s">
        <v>108</v>
      </c>
      <c r="G372" s="195" t="s">
        <v>34</v>
      </c>
      <c r="H372" s="309" t="s">
        <v>188</v>
      </c>
      <c r="I372" s="128"/>
      <c r="J372" s="5"/>
      <c r="K372" s="5"/>
      <c r="L372" s="5"/>
      <c r="M372" s="5"/>
      <c r="N372" s="5"/>
      <c r="O372" s="5"/>
      <c r="P372" s="5"/>
      <c r="Q372" s="5"/>
      <c r="R372" s="5"/>
      <c r="S372" s="5"/>
      <c r="T372" s="5"/>
      <c r="U372" s="5"/>
      <c r="V372" s="5"/>
      <c r="W372" s="171" t="s">
        <v>371</v>
      </c>
      <c r="X372" s="171">
        <v>314.24</v>
      </c>
      <c r="Y372" s="171">
        <v>315.24</v>
      </c>
      <c r="Z372" s="51">
        <f t="shared" si="116"/>
        <v>1</v>
      </c>
      <c r="AA372" s="52">
        <v>100</v>
      </c>
      <c r="AB372" s="52">
        <f t="shared" si="117"/>
        <v>1</v>
      </c>
      <c r="AC372" s="139">
        <f>AB372*AUXILIAR!$B$50</f>
        <v>3000000</v>
      </c>
      <c r="AD372" s="5"/>
      <c r="AE372" s="341"/>
      <c r="AF372" s="128"/>
      <c r="AG372" s="5"/>
      <c r="AH372" s="5"/>
      <c r="AI372" s="5"/>
      <c r="AJ372" s="5"/>
      <c r="AK372" s="5"/>
      <c r="AL372" s="5"/>
      <c r="AM372" s="5"/>
      <c r="AN372" s="5"/>
      <c r="AO372" s="5"/>
      <c r="AP372" s="5"/>
      <c r="AQ372" s="5"/>
      <c r="AR372" s="5"/>
      <c r="AS372" s="5"/>
      <c r="AT372" s="178"/>
      <c r="AU372" s="5"/>
      <c r="AV372" s="5"/>
      <c r="AW372" s="5"/>
      <c r="AX372" s="5"/>
      <c r="AY372" s="5"/>
      <c r="AZ372" s="5"/>
      <c r="BA372" s="5"/>
      <c r="BB372" s="341"/>
      <c r="BC372" s="128"/>
      <c r="BD372" s="5"/>
      <c r="BE372" s="5"/>
      <c r="BF372" s="5"/>
      <c r="BG372" s="5"/>
      <c r="BH372" s="5"/>
      <c r="BI372" s="5"/>
      <c r="BJ372" s="5"/>
      <c r="BK372" s="5"/>
      <c r="BL372" s="5"/>
      <c r="BM372" s="5"/>
      <c r="BN372" s="5"/>
      <c r="BO372" s="5"/>
      <c r="BP372" s="5"/>
      <c r="BQ372" s="51" t="s">
        <v>346</v>
      </c>
      <c r="BR372" s="51">
        <v>308.27999999999997</v>
      </c>
      <c r="BS372" s="51">
        <v>308.27999999999997</v>
      </c>
      <c r="BT372" s="51">
        <v>1</v>
      </c>
      <c r="BU372" s="51">
        <v>100</v>
      </c>
      <c r="BV372" s="52">
        <f t="shared" si="119"/>
        <v>1</v>
      </c>
      <c r="BW372" s="139">
        <f>BV372*AUXILIAR!$B$61</f>
        <v>20000000</v>
      </c>
      <c r="BX372" s="5"/>
      <c r="BY372" s="341"/>
      <c r="BZ372" s="128"/>
      <c r="CA372" s="5"/>
      <c r="CB372" s="5"/>
      <c r="CC372" s="5"/>
      <c r="CD372" s="5"/>
      <c r="CE372" s="5"/>
      <c r="CF372" s="5"/>
      <c r="CG372" s="5"/>
      <c r="CH372" s="5"/>
      <c r="CI372" s="5"/>
      <c r="CJ372" s="5"/>
      <c r="CK372" s="5"/>
      <c r="CL372" s="5"/>
      <c r="CM372" s="5"/>
      <c r="CN372" s="5"/>
      <c r="CO372" s="5"/>
      <c r="CP372" s="5"/>
      <c r="CQ372" s="5"/>
      <c r="CR372" s="5"/>
      <c r="CS372" s="5"/>
      <c r="CT372" s="5"/>
      <c r="CU372" s="5"/>
      <c r="CV372" s="341"/>
      <c r="CW372" s="128"/>
      <c r="CX372" s="5"/>
      <c r="CY372" s="5"/>
      <c r="CZ372" s="5"/>
      <c r="DA372" s="5"/>
      <c r="DB372" s="5"/>
      <c r="DC372" s="5"/>
      <c r="DD372" s="5"/>
      <c r="DE372" s="5"/>
      <c r="DF372" s="5"/>
      <c r="DG372" s="5"/>
      <c r="DH372" s="5"/>
      <c r="DI372" s="5"/>
      <c r="DJ372" s="5"/>
      <c r="DK372" s="170" t="s">
        <v>368</v>
      </c>
      <c r="DL372" s="168">
        <v>332</v>
      </c>
      <c r="DM372" s="168">
        <v>331.4</v>
      </c>
      <c r="DN372" s="52">
        <f>-(DM372-DL372)</f>
        <v>0.60000000000002274</v>
      </c>
      <c r="DO372" s="51">
        <v>100</v>
      </c>
      <c r="DP372" s="52">
        <f t="shared" si="123"/>
        <v>0.60000000000002274</v>
      </c>
      <c r="DQ372" s="139">
        <f>DP372*AUXILIAR!$B$67</f>
        <v>1200000.0000000454</v>
      </c>
      <c r="DR372" s="5"/>
      <c r="DS372" s="341"/>
      <c r="DT372" s="128"/>
      <c r="DU372" s="5"/>
      <c r="DV372" s="5"/>
      <c r="DW372" s="5"/>
      <c r="DX372" s="5"/>
      <c r="DY372" s="5"/>
      <c r="DZ372" s="5"/>
      <c r="EA372" s="5"/>
      <c r="EB372" s="5"/>
      <c r="EC372" s="5"/>
      <c r="ED372" s="5"/>
      <c r="EE372" s="5"/>
      <c r="EF372" s="5"/>
      <c r="EG372" s="5"/>
      <c r="EH372" s="5"/>
      <c r="EI372" s="5"/>
      <c r="EJ372" s="5"/>
      <c r="EK372" s="5"/>
      <c r="EL372" s="5"/>
      <c r="EM372" s="5"/>
      <c r="EN372" s="5"/>
      <c r="EO372" s="5"/>
      <c r="EP372" s="341"/>
      <c r="EQ372" s="333"/>
    </row>
    <row r="373" spans="1:147" ht="15">
      <c r="A373" s="8" t="s">
        <v>33</v>
      </c>
      <c r="B373" s="8" t="s">
        <v>11</v>
      </c>
      <c r="C373" s="8">
        <v>1</v>
      </c>
      <c r="D373" s="199">
        <v>116</v>
      </c>
      <c r="E373" s="118" t="s">
        <v>180</v>
      </c>
      <c r="F373" s="118" t="s">
        <v>108</v>
      </c>
      <c r="G373" s="195" t="s">
        <v>34</v>
      </c>
      <c r="H373" s="309" t="s">
        <v>188</v>
      </c>
      <c r="I373" s="128"/>
      <c r="J373" s="5"/>
      <c r="K373" s="5"/>
      <c r="L373" s="5"/>
      <c r="M373" s="5"/>
      <c r="N373" s="5"/>
      <c r="O373" s="5"/>
      <c r="P373" s="5"/>
      <c r="Q373" s="5"/>
      <c r="R373" s="5"/>
      <c r="S373" s="5"/>
      <c r="T373" s="5"/>
      <c r="U373" s="5"/>
      <c r="V373" s="5"/>
      <c r="W373" s="171" t="s">
        <v>372</v>
      </c>
      <c r="X373" s="171">
        <v>314.29000000000002</v>
      </c>
      <c r="Y373" s="171">
        <v>315.17</v>
      </c>
      <c r="Z373" s="51">
        <f t="shared" si="116"/>
        <v>0.87999999999999545</v>
      </c>
      <c r="AA373" s="52">
        <v>100</v>
      </c>
      <c r="AB373" s="52">
        <f t="shared" si="117"/>
        <v>0.87999999999999545</v>
      </c>
      <c r="AC373" s="139">
        <f>AB373*AUXILIAR!$B$50</f>
        <v>2639999.9999999865</v>
      </c>
      <c r="AD373" s="5"/>
      <c r="AE373" s="341"/>
      <c r="AF373" s="128"/>
      <c r="AG373" s="5"/>
      <c r="AH373" s="5"/>
      <c r="AI373" s="5"/>
      <c r="AJ373" s="5"/>
      <c r="AK373" s="5"/>
      <c r="AL373" s="5"/>
      <c r="AM373" s="5"/>
      <c r="AN373" s="5"/>
      <c r="AO373" s="5"/>
      <c r="AP373" s="5"/>
      <c r="AQ373" s="5"/>
      <c r="AR373" s="5"/>
      <c r="AS373" s="5"/>
      <c r="AT373" s="178"/>
      <c r="AU373" s="5"/>
      <c r="AV373" s="5"/>
      <c r="AW373" s="5"/>
      <c r="AX373" s="5"/>
      <c r="AY373" s="5"/>
      <c r="AZ373" s="5"/>
      <c r="BA373" s="5"/>
      <c r="BB373" s="341"/>
      <c r="BC373" s="128"/>
      <c r="BD373" s="5"/>
      <c r="BE373" s="5"/>
      <c r="BF373" s="5"/>
      <c r="BG373" s="5"/>
      <c r="BH373" s="5"/>
      <c r="BI373" s="5"/>
      <c r="BJ373" s="5"/>
      <c r="BK373" s="5"/>
      <c r="BL373" s="5"/>
      <c r="BM373" s="5"/>
      <c r="BN373" s="5"/>
      <c r="BO373" s="5"/>
      <c r="BP373" s="5"/>
      <c r="BQ373" s="51" t="s">
        <v>346</v>
      </c>
      <c r="BR373" s="51">
        <v>283.64</v>
      </c>
      <c r="BS373" s="51">
        <v>283.64</v>
      </c>
      <c r="BT373" s="51">
        <v>1</v>
      </c>
      <c r="BU373" s="51">
        <v>100</v>
      </c>
      <c r="BV373" s="52">
        <f t="shared" si="119"/>
        <v>1</v>
      </c>
      <c r="BW373" s="139">
        <f>BV373*AUXILIAR!$B$61</f>
        <v>20000000</v>
      </c>
      <c r="BX373" s="5"/>
      <c r="BY373" s="341"/>
      <c r="BZ373" s="128"/>
      <c r="CA373" s="5"/>
      <c r="CB373" s="5"/>
      <c r="CC373" s="5"/>
      <c r="CD373" s="5"/>
      <c r="CE373" s="5"/>
      <c r="CF373" s="5"/>
      <c r="CG373" s="5"/>
      <c r="CH373" s="5"/>
      <c r="CI373" s="5"/>
      <c r="CJ373" s="5"/>
      <c r="CK373" s="5"/>
      <c r="CL373" s="5"/>
      <c r="CM373" s="5"/>
      <c r="CN373" s="5"/>
      <c r="CO373" s="5"/>
      <c r="CP373" s="5"/>
      <c r="CQ373" s="5"/>
      <c r="CR373" s="5"/>
      <c r="CS373" s="5"/>
      <c r="CT373" s="5"/>
      <c r="CU373" s="5"/>
      <c r="CV373" s="341"/>
      <c r="CW373" s="128"/>
      <c r="CX373" s="5"/>
      <c r="CY373" s="5"/>
      <c r="CZ373" s="5"/>
      <c r="DA373" s="5"/>
      <c r="DB373" s="5"/>
      <c r="DC373" s="5"/>
      <c r="DD373" s="5"/>
      <c r="DE373" s="5"/>
      <c r="DF373" s="5"/>
      <c r="DG373" s="5"/>
      <c r="DH373" s="5"/>
      <c r="DI373" s="5"/>
      <c r="DJ373" s="5"/>
      <c r="DK373" s="172"/>
      <c r="DL373" s="173"/>
      <c r="DM373" s="173"/>
      <c r="DN373" s="56"/>
      <c r="DO373" s="57"/>
      <c r="DP373" s="56"/>
      <c r="DQ373" s="161"/>
      <c r="DR373" s="5"/>
      <c r="DS373" s="341"/>
      <c r="DT373" s="128"/>
      <c r="DU373" s="5"/>
      <c r="DV373" s="5"/>
      <c r="DW373" s="5"/>
      <c r="DX373" s="5"/>
      <c r="DY373" s="5"/>
      <c r="DZ373" s="5"/>
      <c r="EA373" s="5"/>
      <c r="EB373" s="5"/>
      <c r="EC373" s="5"/>
      <c r="ED373" s="5"/>
      <c r="EE373" s="5"/>
      <c r="EF373" s="5"/>
      <c r="EG373" s="5"/>
      <c r="EH373" s="5"/>
      <c r="EI373" s="5"/>
      <c r="EJ373" s="5"/>
      <c r="EK373" s="5"/>
      <c r="EL373" s="5"/>
      <c r="EM373" s="5"/>
      <c r="EN373" s="5"/>
      <c r="EO373" s="5"/>
      <c r="EP373" s="341"/>
      <c r="EQ373" s="333"/>
    </row>
    <row r="374" spans="1:147" ht="15">
      <c r="A374" s="8" t="s">
        <v>33</v>
      </c>
      <c r="B374" s="8" t="s">
        <v>11</v>
      </c>
      <c r="C374" s="8">
        <v>1</v>
      </c>
      <c r="D374" s="199">
        <v>116</v>
      </c>
      <c r="E374" s="118" t="s">
        <v>180</v>
      </c>
      <c r="F374" s="118" t="s">
        <v>108</v>
      </c>
      <c r="G374" s="195" t="s">
        <v>34</v>
      </c>
      <c r="H374" s="309" t="s">
        <v>188</v>
      </c>
      <c r="I374" s="128"/>
      <c r="J374" s="5"/>
      <c r="K374" s="5"/>
      <c r="L374" s="5"/>
      <c r="M374" s="5"/>
      <c r="N374" s="5"/>
      <c r="O374" s="5"/>
      <c r="P374" s="5"/>
      <c r="Q374" s="5"/>
      <c r="R374" s="5"/>
      <c r="S374" s="5"/>
      <c r="T374" s="5"/>
      <c r="U374" s="5"/>
      <c r="V374" s="5"/>
      <c r="W374" s="171" t="s">
        <v>372</v>
      </c>
      <c r="X374" s="171">
        <v>315.5</v>
      </c>
      <c r="Y374" s="171">
        <v>317.20999999999998</v>
      </c>
      <c r="Z374" s="51">
        <f t="shared" si="116"/>
        <v>1.7099999999999795</v>
      </c>
      <c r="AA374" s="52">
        <v>100</v>
      </c>
      <c r="AB374" s="52">
        <f t="shared" si="117"/>
        <v>1.7099999999999795</v>
      </c>
      <c r="AC374" s="139">
        <f>AB374*AUXILIAR!$B$50</f>
        <v>5129999.9999999385</v>
      </c>
      <c r="AD374" s="5"/>
      <c r="AE374" s="341"/>
      <c r="AF374" s="128"/>
      <c r="AG374" s="5"/>
      <c r="AH374" s="5"/>
      <c r="AI374" s="5"/>
      <c r="AJ374" s="5"/>
      <c r="AK374" s="5"/>
      <c r="AL374" s="5"/>
      <c r="AM374" s="5"/>
      <c r="AN374" s="5"/>
      <c r="AO374" s="5"/>
      <c r="AP374" s="5"/>
      <c r="AQ374" s="5"/>
      <c r="AR374" s="5"/>
      <c r="AS374" s="5"/>
      <c r="AT374" s="178"/>
      <c r="AU374" s="5"/>
      <c r="AV374" s="5"/>
      <c r="AW374" s="5"/>
      <c r="AX374" s="5"/>
      <c r="AY374" s="5"/>
      <c r="AZ374" s="5"/>
      <c r="BA374" s="5"/>
      <c r="BB374" s="341"/>
      <c r="BC374" s="128"/>
      <c r="BD374" s="5"/>
      <c r="BE374" s="5"/>
      <c r="BF374" s="5"/>
      <c r="BG374" s="5"/>
      <c r="BH374" s="5"/>
      <c r="BI374" s="5"/>
      <c r="BJ374" s="5"/>
      <c r="BK374" s="5"/>
      <c r="BL374" s="5"/>
      <c r="BM374" s="5"/>
      <c r="BN374" s="5"/>
      <c r="BO374" s="5"/>
      <c r="BP374" s="5"/>
      <c r="BQ374" s="51" t="s">
        <v>346</v>
      </c>
      <c r="BR374" s="51">
        <v>310.67</v>
      </c>
      <c r="BS374" s="51">
        <v>310.67</v>
      </c>
      <c r="BT374" s="51">
        <v>1</v>
      </c>
      <c r="BU374" s="51">
        <v>100</v>
      </c>
      <c r="BV374" s="52">
        <f t="shared" si="119"/>
        <v>1</v>
      </c>
      <c r="BW374" s="139">
        <f>BV374*AUXILIAR!$B$61</f>
        <v>20000000</v>
      </c>
      <c r="BX374" s="5"/>
      <c r="BY374" s="341"/>
      <c r="BZ374" s="128"/>
      <c r="CA374" s="5"/>
      <c r="CB374" s="5"/>
      <c r="CC374" s="5"/>
      <c r="CD374" s="5"/>
      <c r="CE374" s="5"/>
      <c r="CF374" s="5"/>
      <c r="CG374" s="5"/>
      <c r="CH374" s="5"/>
      <c r="CI374" s="5"/>
      <c r="CJ374" s="5"/>
      <c r="CK374" s="5"/>
      <c r="CL374" s="5"/>
      <c r="CM374" s="5"/>
      <c r="CN374" s="5"/>
      <c r="CO374" s="5"/>
      <c r="CP374" s="5"/>
      <c r="CQ374" s="5"/>
      <c r="CR374" s="5"/>
      <c r="CS374" s="5"/>
      <c r="CT374" s="5"/>
      <c r="CU374" s="5"/>
      <c r="CV374" s="341"/>
      <c r="CW374" s="128"/>
      <c r="CX374" s="5"/>
      <c r="CY374" s="5"/>
      <c r="CZ374" s="5"/>
      <c r="DA374" s="5"/>
      <c r="DB374" s="5"/>
      <c r="DC374" s="5"/>
      <c r="DD374" s="5"/>
      <c r="DE374" s="5"/>
      <c r="DF374" s="5"/>
      <c r="DG374" s="5"/>
      <c r="DH374" s="5"/>
      <c r="DI374" s="5"/>
      <c r="DJ374" s="5"/>
      <c r="DK374" s="172"/>
      <c r="DL374" s="173"/>
      <c r="DM374" s="173"/>
      <c r="DN374" s="56"/>
      <c r="DO374" s="57"/>
      <c r="DP374" s="56"/>
      <c r="DQ374" s="161"/>
      <c r="DR374" s="5"/>
      <c r="DS374" s="341"/>
      <c r="DT374" s="128"/>
      <c r="DU374" s="5"/>
      <c r="DV374" s="5"/>
      <c r="DW374" s="5"/>
      <c r="DX374" s="5"/>
      <c r="DY374" s="5"/>
      <c r="DZ374" s="5"/>
      <c r="EA374" s="5"/>
      <c r="EB374" s="5"/>
      <c r="EC374" s="5"/>
      <c r="ED374" s="5"/>
      <c r="EE374" s="5"/>
      <c r="EF374" s="5"/>
      <c r="EG374" s="5"/>
      <c r="EH374" s="5"/>
      <c r="EI374" s="5"/>
      <c r="EJ374" s="5"/>
      <c r="EK374" s="5"/>
      <c r="EL374" s="5"/>
      <c r="EM374" s="5"/>
      <c r="EN374" s="5"/>
      <c r="EO374" s="5"/>
      <c r="EP374" s="341"/>
      <c r="EQ374" s="333"/>
    </row>
    <row r="375" spans="1:147" ht="15">
      <c r="A375" s="8" t="s">
        <v>33</v>
      </c>
      <c r="B375" s="8" t="s">
        <v>11</v>
      </c>
      <c r="C375" s="8">
        <v>1</v>
      </c>
      <c r="D375" s="199">
        <v>116</v>
      </c>
      <c r="E375" s="118" t="s">
        <v>180</v>
      </c>
      <c r="F375" s="118" t="s">
        <v>108</v>
      </c>
      <c r="G375" s="195" t="s">
        <v>34</v>
      </c>
      <c r="H375" s="309" t="s">
        <v>188</v>
      </c>
      <c r="I375" s="128"/>
      <c r="J375" s="5"/>
      <c r="K375" s="5"/>
      <c r="L375" s="5"/>
      <c r="M375" s="5"/>
      <c r="N375" s="5"/>
      <c r="O375" s="5"/>
      <c r="P375" s="5"/>
      <c r="Q375" s="5"/>
      <c r="R375" s="5"/>
      <c r="S375" s="5"/>
      <c r="T375" s="5"/>
      <c r="U375" s="5"/>
      <c r="V375" s="5"/>
      <c r="W375" s="171" t="s">
        <v>371</v>
      </c>
      <c r="X375" s="171">
        <v>315.64999999999998</v>
      </c>
      <c r="Y375" s="171">
        <v>317.20999999999998</v>
      </c>
      <c r="Z375" s="51">
        <f t="shared" si="116"/>
        <v>1.5600000000000023</v>
      </c>
      <c r="AA375" s="52">
        <v>100</v>
      </c>
      <c r="AB375" s="52">
        <f t="shared" si="117"/>
        <v>1.5600000000000023</v>
      </c>
      <c r="AC375" s="139">
        <f>AB375*AUXILIAR!$B$50</f>
        <v>4680000.0000000065</v>
      </c>
      <c r="AD375" s="5"/>
      <c r="AE375" s="341"/>
      <c r="AF375" s="128"/>
      <c r="AG375" s="5"/>
      <c r="AH375" s="5"/>
      <c r="AI375" s="5"/>
      <c r="AJ375" s="5"/>
      <c r="AK375" s="5"/>
      <c r="AL375" s="5"/>
      <c r="AM375" s="5"/>
      <c r="AN375" s="5"/>
      <c r="AO375" s="5"/>
      <c r="AP375" s="5"/>
      <c r="AQ375" s="5"/>
      <c r="AR375" s="5"/>
      <c r="AS375" s="5"/>
      <c r="AT375" s="178"/>
      <c r="AU375" s="5"/>
      <c r="AV375" s="5"/>
      <c r="AW375" s="5"/>
      <c r="AX375" s="5"/>
      <c r="AY375" s="5"/>
      <c r="AZ375" s="5"/>
      <c r="BA375" s="5"/>
      <c r="BB375" s="341"/>
      <c r="BC375" s="128"/>
      <c r="BD375" s="5"/>
      <c r="BE375" s="5"/>
      <c r="BF375" s="5"/>
      <c r="BG375" s="5"/>
      <c r="BH375" s="5"/>
      <c r="BI375" s="5"/>
      <c r="BJ375" s="5"/>
      <c r="BK375" s="5"/>
      <c r="BL375" s="5"/>
      <c r="BM375" s="5"/>
      <c r="BN375" s="5"/>
      <c r="BO375" s="5"/>
      <c r="BP375" s="5"/>
      <c r="BQ375" s="51" t="s">
        <v>346</v>
      </c>
      <c r="BR375" s="51">
        <v>241.05</v>
      </c>
      <c r="BS375" s="51">
        <v>241.05</v>
      </c>
      <c r="BT375" s="51">
        <v>2</v>
      </c>
      <c r="BU375" s="51">
        <v>100</v>
      </c>
      <c r="BV375" s="52">
        <f t="shared" si="119"/>
        <v>2</v>
      </c>
      <c r="BW375" s="139">
        <f>BV375*AUXILIAR!$B$61</f>
        <v>40000000</v>
      </c>
      <c r="BX375" s="5"/>
      <c r="BY375" s="341"/>
      <c r="BZ375" s="128"/>
      <c r="CA375" s="5"/>
      <c r="CB375" s="5"/>
      <c r="CC375" s="5"/>
      <c r="CD375" s="5"/>
      <c r="CE375" s="5"/>
      <c r="CF375" s="5"/>
      <c r="CG375" s="5"/>
      <c r="CH375" s="5"/>
      <c r="CI375" s="5"/>
      <c r="CJ375" s="5"/>
      <c r="CK375" s="5"/>
      <c r="CL375" s="5"/>
      <c r="CM375" s="5"/>
      <c r="CN375" s="5"/>
      <c r="CO375" s="5"/>
      <c r="CP375" s="5"/>
      <c r="CQ375" s="5"/>
      <c r="CR375" s="5"/>
      <c r="CS375" s="5"/>
      <c r="CT375" s="5"/>
      <c r="CU375" s="5"/>
      <c r="CV375" s="341"/>
      <c r="CW375" s="128"/>
      <c r="CX375" s="5"/>
      <c r="CY375" s="5"/>
      <c r="CZ375" s="5"/>
      <c r="DA375" s="5"/>
      <c r="DB375" s="5"/>
      <c r="DC375" s="5"/>
      <c r="DD375" s="5"/>
      <c r="DE375" s="5"/>
      <c r="DF375" s="5"/>
      <c r="DG375" s="5"/>
      <c r="DH375" s="5"/>
      <c r="DI375" s="5"/>
      <c r="DJ375" s="5"/>
      <c r="DK375" s="172"/>
      <c r="DL375" s="173"/>
      <c r="DM375" s="173"/>
      <c r="DN375" s="56"/>
      <c r="DO375" s="57"/>
      <c r="DP375" s="56"/>
      <c r="DQ375" s="161"/>
      <c r="DR375" s="5"/>
      <c r="DS375" s="341"/>
      <c r="DT375" s="128"/>
      <c r="DU375" s="5"/>
      <c r="DV375" s="5"/>
      <c r="DW375" s="5"/>
      <c r="DX375" s="5"/>
      <c r="DY375" s="5"/>
      <c r="DZ375" s="5"/>
      <c r="EA375" s="5"/>
      <c r="EB375" s="5"/>
      <c r="EC375" s="5"/>
      <c r="ED375" s="5"/>
      <c r="EE375" s="5"/>
      <c r="EF375" s="5"/>
      <c r="EG375" s="5"/>
      <c r="EH375" s="5"/>
      <c r="EI375" s="5"/>
      <c r="EJ375" s="5"/>
      <c r="EK375" s="5"/>
      <c r="EL375" s="5"/>
      <c r="EM375" s="5"/>
      <c r="EN375" s="5"/>
      <c r="EO375" s="5"/>
      <c r="EP375" s="341"/>
      <c r="EQ375" s="333"/>
    </row>
    <row r="376" spans="1:147" ht="15">
      <c r="A376" s="8" t="s">
        <v>33</v>
      </c>
      <c r="B376" s="8" t="s">
        <v>11</v>
      </c>
      <c r="C376" s="8">
        <v>1</v>
      </c>
      <c r="D376" s="199">
        <v>116</v>
      </c>
      <c r="E376" s="118" t="s">
        <v>180</v>
      </c>
      <c r="F376" s="118" t="s">
        <v>108</v>
      </c>
      <c r="G376" s="195" t="s">
        <v>34</v>
      </c>
      <c r="H376" s="309" t="s">
        <v>188</v>
      </c>
      <c r="I376" s="128"/>
      <c r="J376" s="5"/>
      <c r="K376" s="5"/>
      <c r="L376" s="5"/>
      <c r="M376" s="5"/>
      <c r="N376" s="5"/>
      <c r="O376" s="5"/>
      <c r="P376" s="5"/>
      <c r="Q376" s="5"/>
      <c r="R376" s="5"/>
      <c r="S376" s="5"/>
      <c r="T376" s="5"/>
      <c r="U376" s="5"/>
      <c r="V376" s="5"/>
      <c r="W376" s="171" t="s">
        <v>371</v>
      </c>
      <c r="X376" s="171">
        <v>322</v>
      </c>
      <c r="Y376" s="171">
        <v>322.75</v>
      </c>
      <c r="Z376" s="51">
        <f t="shared" si="116"/>
        <v>0.75</v>
      </c>
      <c r="AA376" s="52">
        <v>100</v>
      </c>
      <c r="AB376" s="52">
        <f t="shared" si="117"/>
        <v>0.75</v>
      </c>
      <c r="AC376" s="139">
        <f>AB376*AUXILIAR!$B$50</f>
        <v>2250000</v>
      </c>
      <c r="AD376" s="5"/>
      <c r="AE376" s="341"/>
      <c r="AF376" s="128"/>
      <c r="AG376" s="5"/>
      <c r="AH376" s="5"/>
      <c r="AI376" s="5"/>
      <c r="AJ376" s="5"/>
      <c r="AK376" s="5"/>
      <c r="AL376" s="5"/>
      <c r="AM376" s="5"/>
      <c r="AN376" s="5"/>
      <c r="AO376" s="5"/>
      <c r="AP376" s="5"/>
      <c r="AQ376" s="5"/>
      <c r="AR376" s="5"/>
      <c r="AS376" s="5"/>
      <c r="AT376" s="178"/>
      <c r="AU376" s="5"/>
      <c r="AV376" s="5"/>
      <c r="AW376" s="5"/>
      <c r="AX376" s="5"/>
      <c r="AY376" s="5"/>
      <c r="AZ376" s="5"/>
      <c r="BA376" s="5"/>
      <c r="BB376" s="341"/>
      <c r="BC376" s="128"/>
      <c r="BD376" s="5"/>
      <c r="BE376" s="5"/>
      <c r="BF376" s="5"/>
      <c r="BG376" s="5"/>
      <c r="BH376" s="5"/>
      <c r="BI376" s="5"/>
      <c r="BJ376" s="5"/>
      <c r="BK376" s="5"/>
      <c r="BL376" s="5"/>
      <c r="BM376" s="5"/>
      <c r="BN376" s="5"/>
      <c r="BO376" s="5"/>
      <c r="BP376" s="5"/>
      <c r="BQ376" s="51" t="s">
        <v>346</v>
      </c>
      <c r="BR376" s="51">
        <v>245.11</v>
      </c>
      <c r="BS376" s="51">
        <v>245.11</v>
      </c>
      <c r="BT376" s="51">
        <v>1</v>
      </c>
      <c r="BU376" s="51">
        <v>100</v>
      </c>
      <c r="BV376" s="52">
        <f t="shared" si="119"/>
        <v>1</v>
      </c>
      <c r="BW376" s="139">
        <f>BV376*AUXILIAR!$B$61</f>
        <v>20000000</v>
      </c>
      <c r="BX376" s="5"/>
      <c r="BY376" s="341"/>
      <c r="BZ376" s="128"/>
      <c r="CA376" s="5"/>
      <c r="CB376" s="5"/>
      <c r="CC376" s="5"/>
      <c r="CD376" s="5"/>
      <c r="CE376" s="5"/>
      <c r="CF376" s="5"/>
      <c r="CG376" s="5"/>
      <c r="CH376" s="5"/>
      <c r="CI376" s="5"/>
      <c r="CJ376" s="5"/>
      <c r="CK376" s="5"/>
      <c r="CL376" s="5"/>
      <c r="CM376" s="5"/>
      <c r="CN376" s="5"/>
      <c r="CO376" s="5"/>
      <c r="CP376" s="5"/>
      <c r="CQ376" s="5"/>
      <c r="CR376" s="5"/>
      <c r="CS376" s="5"/>
      <c r="CT376" s="5"/>
      <c r="CU376" s="5"/>
      <c r="CV376" s="341"/>
      <c r="CW376" s="128"/>
      <c r="CX376" s="5"/>
      <c r="CY376" s="5"/>
      <c r="CZ376" s="5"/>
      <c r="DA376" s="5"/>
      <c r="DB376" s="5"/>
      <c r="DC376" s="5"/>
      <c r="DD376" s="5"/>
      <c r="DE376" s="5"/>
      <c r="DF376" s="5"/>
      <c r="DG376" s="5"/>
      <c r="DH376" s="5"/>
      <c r="DI376" s="5"/>
      <c r="DJ376" s="5"/>
      <c r="DK376" s="172"/>
      <c r="DL376" s="173"/>
      <c r="DM376" s="173"/>
      <c r="DN376" s="56"/>
      <c r="DO376" s="57"/>
      <c r="DP376" s="56"/>
      <c r="DQ376" s="161"/>
      <c r="DR376" s="5"/>
      <c r="DS376" s="341"/>
      <c r="DT376" s="128"/>
      <c r="DU376" s="5"/>
      <c r="DV376" s="5"/>
      <c r="DW376" s="5"/>
      <c r="DX376" s="5"/>
      <c r="DY376" s="5"/>
      <c r="DZ376" s="5"/>
      <c r="EA376" s="5"/>
      <c r="EB376" s="5"/>
      <c r="EC376" s="5"/>
      <c r="ED376" s="5"/>
      <c r="EE376" s="5"/>
      <c r="EF376" s="5"/>
      <c r="EG376" s="5"/>
      <c r="EH376" s="5"/>
      <c r="EI376" s="5"/>
      <c r="EJ376" s="5"/>
      <c r="EK376" s="5"/>
      <c r="EL376" s="5"/>
      <c r="EM376" s="5"/>
      <c r="EN376" s="5"/>
      <c r="EO376" s="5"/>
      <c r="EP376" s="341"/>
      <c r="EQ376" s="333"/>
    </row>
    <row r="377" spans="1:147" ht="15">
      <c r="A377" s="8" t="s">
        <v>33</v>
      </c>
      <c r="B377" s="8" t="s">
        <v>11</v>
      </c>
      <c r="C377" s="8">
        <v>1</v>
      </c>
      <c r="D377" s="199">
        <v>116</v>
      </c>
      <c r="E377" s="118" t="s">
        <v>180</v>
      </c>
      <c r="F377" s="118" t="s">
        <v>108</v>
      </c>
      <c r="G377" s="195" t="s">
        <v>34</v>
      </c>
      <c r="H377" s="309" t="s">
        <v>188</v>
      </c>
      <c r="I377" s="128"/>
      <c r="J377" s="5"/>
      <c r="K377" s="5"/>
      <c r="L377" s="5"/>
      <c r="M377" s="5"/>
      <c r="N377" s="5"/>
      <c r="O377" s="5"/>
      <c r="P377" s="5"/>
      <c r="Q377" s="5"/>
      <c r="R377" s="5"/>
      <c r="S377" s="5"/>
      <c r="T377" s="5"/>
      <c r="U377" s="5"/>
      <c r="V377" s="5"/>
      <c r="W377" s="171" t="s">
        <v>371</v>
      </c>
      <c r="X377" s="171">
        <v>328.91</v>
      </c>
      <c r="Y377" s="171">
        <v>330.41</v>
      </c>
      <c r="Z377" s="51">
        <f t="shared" si="116"/>
        <v>1.5</v>
      </c>
      <c r="AA377" s="52">
        <v>100</v>
      </c>
      <c r="AB377" s="52">
        <f t="shared" si="117"/>
        <v>1.5</v>
      </c>
      <c r="AC377" s="139">
        <f>AB377*AUXILIAR!$B$50</f>
        <v>4500000</v>
      </c>
      <c r="AD377" s="5"/>
      <c r="AE377" s="341"/>
      <c r="AF377" s="128"/>
      <c r="AG377" s="5"/>
      <c r="AH377" s="5"/>
      <c r="AI377" s="5"/>
      <c r="AJ377" s="5"/>
      <c r="AK377" s="5"/>
      <c r="AL377" s="5"/>
      <c r="AM377" s="5"/>
      <c r="AN377" s="5"/>
      <c r="AO377" s="5"/>
      <c r="AP377" s="5"/>
      <c r="AQ377" s="5"/>
      <c r="AR377" s="5"/>
      <c r="AS377" s="5"/>
      <c r="AT377" s="178"/>
      <c r="AU377" s="5"/>
      <c r="AV377" s="5"/>
      <c r="AW377" s="5"/>
      <c r="AX377" s="5"/>
      <c r="AY377" s="5"/>
      <c r="AZ377" s="5"/>
      <c r="BA377" s="5"/>
      <c r="BB377" s="341"/>
      <c r="BC377" s="128"/>
      <c r="BD377" s="5"/>
      <c r="BE377" s="5"/>
      <c r="BF377" s="5"/>
      <c r="BG377" s="5"/>
      <c r="BH377" s="5"/>
      <c r="BI377" s="5"/>
      <c r="BJ377" s="5"/>
      <c r="BK377" s="5"/>
      <c r="BL377" s="5"/>
      <c r="BM377" s="5"/>
      <c r="BN377" s="5"/>
      <c r="BO377" s="5"/>
      <c r="BP377" s="5"/>
      <c r="BQ377" s="51" t="s">
        <v>346</v>
      </c>
      <c r="BR377" s="51">
        <v>226.47</v>
      </c>
      <c r="BS377" s="51">
        <v>226.47</v>
      </c>
      <c r="BT377" s="51">
        <v>1</v>
      </c>
      <c r="BU377" s="51">
        <v>100</v>
      </c>
      <c r="BV377" s="52">
        <f t="shared" si="119"/>
        <v>1</v>
      </c>
      <c r="BW377" s="139">
        <f>BV377*AUXILIAR!$B$61</f>
        <v>20000000</v>
      </c>
      <c r="BX377" s="5"/>
      <c r="BY377" s="341"/>
      <c r="BZ377" s="128"/>
      <c r="CA377" s="5"/>
      <c r="CB377" s="5"/>
      <c r="CC377" s="5"/>
      <c r="CD377" s="5"/>
      <c r="CE377" s="5"/>
      <c r="CF377" s="5"/>
      <c r="CG377" s="5"/>
      <c r="CH377" s="5"/>
      <c r="CI377" s="5"/>
      <c r="CJ377" s="5"/>
      <c r="CK377" s="5"/>
      <c r="CL377" s="5"/>
      <c r="CM377" s="5"/>
      <c r="CN377" s="5"/>
      <c r="CO377" s="5"/>
      <c r="CP377" s="5"/>
      <c r="CQ377" s="5"/>
      <c r="CR377" s="5"/>
      <c r="CS377" s="5"/>
      <c r="CT377" s="5"/>
      <c r="CU377" s="5"/>
      <c r="CV377" s="341"/>
      <c r="CW377" s="128"/>
      <c r="CX377" s="5"/>
      <c r="CY377" s="5"/>
      <c r="CZ377" s="5"/>
      <c r="DA377" s="5"/>
      <c r="DB377" s="5"/>
      <c r="DC377" s="5"/>
      <c r="DD377" s="5"/>
      <c r="DE377" s="5"/>
      <c r="DF377" s="5"/>
      <c r="DG377" s="5"/>
      <c r="DH377" s="5"/>
      <c r="DI377" s="5"/>
      <c r="DJ377" s="5"/>
      <c r="DK377" s="172"/>
      <c r="DL377" s="173"/>
      <c r="DM377" s="173"/>
      <c r="DN377" s="56"/>
      <c r="DO377" s="57"/>
      <c r="DP377" s="56"/>
      <c r="DQ377" s="161"/>
      <c r="DR377" s="5"/>
      <c r="DS377" s="341"/>
      <c r="DT377" s="128"/>
      <c r="DU377" s="5"/>
      <c r="DV377" s="5"/>
      <c r="DW377" s="5"/>
      <c r="DX377" s="5"/>
      <c r="DY377" s="5"/>
      <c r="DZ377" s="5"/>
      <c r="EA377" s="5"/>
      <c r="EB377" s="5"/>
      <c r="EC377" s="5"/>
      <c r="ED377" s="5"/>
      <c r="EE377" s="5"/>
      <c r="EF377" s="5"/>
      <c r="EG377" s="5"/>
      <c r="EH377" s="5"/>
      <c r="EI377" s="5"/>
      <c r="EJ377" s="5"/>
      <c r="EK377" s="5"/>
      <c r="EL377" s="5"/>
      <c r="EM377" s="5"/>
      <c r="EN377" s="5"/>
      <c r="EO377" s="5"/>
      <c r="EP377" s="341"/>
      <c r="EQ377" s="333"/>
    </row>
    <row r="378" spans="1:147" ht="15">
      <c r="A378" s="8" t="s">
        <v>33</v>
      </c>
      <c r="B378" s="8" t="s">
        <v>11</v>
      </c>
      <c r="C378" s="8">
        <v>1</v>
      </c>
      <c r="D378" s="199">
        <v>116</v>
      </c>
      <c r="E378" s="118" t="s">
        <v>180</v>
      </c>
      <c r="F378" s="118" t="s">
        <v>108</v>
      </c>
      <c r="G378" s="195" t="s">
        <v>34</v>
      </c>
      <c r="H378" s="309" t="s">
        <v>188</v>
      </c>
      <c r="I378" s="128"/>
      <c r="J378" s="5"/>
      <c r="K378" s="5"/>
      <c r="L378" s="5"/>
      <c r="M378" s="5"/>
      <c r="N378" s="5"/>
      <c r="O378" s="5"/>
      <c r="P378" s="5"/>
      <c r="Q378" s="5"/>
      <c r="R378" s="5"/>
      <c r="S378" s="5"/>
      <c r="T378" s="5"/>
      <c r="U378" s="5"/>
      <c r="V378" s="5"/>
      <c r="W378" s="5"/>
      <c r="X378" s="165"/>
      <c r="Y378" s="165"/>
      <c r="Z378" s="5"/>
      <c r="AA378" s="5"/>
      <c r="AB378" s="5"/>
      <c r="AC378" s="5"/>
      <c r="AD378" s="5"/>
      <c r="AE378" s="341"/>
      <c r="AF378" s="128"/>
      <c r="AG378" s="5"/>
      <c r="AH378" s="5"/>
      <c r="AI378" s="5"/>
      <c r="AJ378" s="5"/>
      <c r="AK378" s="5"/>
      <c r="AL378" s="5"/>
      <c r="AM378" s="5"/>
      <c r="AN378" s="5"/>
      <c r="AO378" s="5"/>
      <c r="AP378" s="5"/>
      <c r="AQ378" s="5"/>
      <c r="AR378" s="5"/>
      <c r="AS378" s="5"/>
      <c r="AT378" s="178"/>
      <c r="AU378" s="5"/>
      <c r="AV378" s="5"/>
      <c r="AW378" s="5"/>
      <c r="AX378" s="5"/>
      <c r="AY378" s="5"/>
      <c r="AZ378" s="5"/>
      <c r="BA378" s="5"/>
      <c r="BB378" s="341"/>
      <c r="BC378" s="128"/>
      <c r="BD378" s="5"/>
      <c r="BE378" s="5"/>
      <c r="BF378" s="5"/>
      <c r="BG378" s="5"/>
      <c r="BH378" s="5"/>
      <c r="BI378" s="5"/>
      <c r="BJ378" s="5"/>
      <c r="BK378" s="5"/>
      <c r="BL378" s="5"/>
      <c r="BM378" s="5"/>
      <c r="BN378" s="5"/>
      <c r="BO378" s="5"/>
      <c r="BP378" s="5"/>
      <c r="BQ378" s="51" t="s">
        <v>346</v>
      </c>
      <c r="BR378" s="51">
        <v>231.85</v>
      </c>
      <c r="BS378" s="51">
        <v>231.85</v>
      </c>
      <c r="BT378" s="51">
        <v>1</v>
      </c>
      <c r="BU378" s="51">
        <v>100</v>
      </c>
      <c r="BV378" s="52">
        <f t="shared" si="119"/>
        <v>1</v>
      </c>
      <c r="BW378" s="139">
        <f>BV378*AUXILIAR!$B$61</f>
        <v>20000000</v>
      </c>
      <c r="BX378" s="5"/>
      <c r="BY378" s="341"/>
      <c r="BZ378" s="128"/>
      <c r="CA378" s="5"/>
      <c r="CB378" s="5"/>
      <c r="CC378" s="5"/>
      <c r="CD378" s="5"/>
      <c r="CE378" s="5"/>
      <c r="CF378" s="5"/>
      <c r="CG378" s="5"/>
      <c r="CH378" s="5"/>
      <c r="CI378" s="5"/>
      <c r="CJ378" s="5"/>
      <c r="CK378" s="5"/>
      <c r="CL378" s="5"/>
      <c r="CM378" s="5"/>
      <c r="CN378" s="5"/>
      <c r="CO378" s="5"/>
      <c r="CP378" s="5"/>
      <c r="CQ378" s="5"/>
      <c r="CR378" s="5"/>
      <c r="CS378" s="5"/>
      <c r="CT378" s="5"/>
      <c r="CU378" s="5"/>
      <c r="CV378" s="341"/>
      <c r="CW378" s="128"/>
      <c r="CX378" s="5"/>
      <c r="CY378" s="5"/>
      <c r="CZ378" s="5"/>
      <c r="DA378" s="5"/>
      <c r="DB378" s="5"/>
      <c r="DC378" s="5"/>
      <c r="DD378" s="5"/>
      <c r="DE378" s="5"/>
      <c r="DF378" s="5"/>
      <c r="DG378" s="5"/>
      <c r="DH378" s="5"/>
      <c r="DI378" s="5"/>
      <c r="DJ378" s="5"/>
      <c r="DK378" s="172"/>
      <c r="DL378" s="173"/>
      <c r="DM378" s="173"/>
      <c r="DN378" s="56"/>
      <c r="DO378" s="57"/>
      <c r="DP378" s="56"/>
      <c r="DQ378" s="161"/>
      <c r="DR378" s="5"/>
      <c r="DS378" s="341"/>
      <c r="DT378" s="128"/>
      <c r="DU378" s="5"/>
      <c r="DV378" s="5"/>
      <c r="DW378" s="5"/>
      <c r="DX378" s="5"/>
      <c r="DY378" s="5"/>
      <c r="DZ378" s="5"/>
      <c r="EA378" s="5"/>
      <c r="EB378" s="5"/>
      <c r="EC378" s="5"/>
      <c r="ED378" s="5"/>
      <c r="EE378" s="5"/>
      <c r="EF378" s="5"/>
      <c r="EG378" s="5"/>
      <c r="EH378" s="5"/>
      <c r="EI378" s="5"/>
      <c r="EJ378" s="5"/>
      <c r="EK378" s="5"/>
      <c r="EL378" s="5"/>
      <c r="EM378" s="5"/>
      <c r="EN378" s="5"/>
      <c r="EO378" s="5"/>
      <c r="EP378" s="341"/>
      <c r="EQ378" s="333"/>
    </row>
    <row r="379" spans="1:147" ht="15">
      <c r="A379" s="8" t="s">
        <v>33</v>
      </c>
      <c r="B379" s="8" t="s">
        <v>11</v>
      </c>
      <c r="C379" s="8">
        <v>1</v>
      </c>
      <c r="D379" s="199">
        <v>116</v>
      </c>
      <c r="E379" s="118" t="s">
        <v>180</v>
      </c>
      <c r="F379" s="118" t="s">
        <v>108</v>
      </c>
      <c r="G379" s="195" t="s">
        <v>34</v>
      </c>
      <c r="H379" s="309" t="s">
        <v>188</v>
      </c>
      <c r="I379" s="128"/>
      <c r="J379" s="5"/>
      <c r="K379" s="5"/>
      <c r="L379" s="5"/>
      <c r="M379" s="5"/>
      <c r="N379" s="5"/>
      <c r="O379" s="5"/>
      <c r="P379" s="5"/>
      <c r="Q379" s="5"/>
      <c r="R379" s="5"/>
      <c r="S379" s="5"/>
      <c r="T379" s="5"/>
      <c r="U379" s="5"/>
      <c r="V379" s="5"/>
      <c r="W379" s="5"/>
      <c r="X379" s="165"/>
      <c r="Y379" s="165"/>
      <c r="Z379" s="5"/>
      <c r="AA379" s="5"/>
      <c r="AB379" s="5"/>
      <c r="AC379" s="5"/>
      <c r="AD379" s="5"/>
      <c r="AE379" s="341"/>
      <c r="AF379" s="128"/>
      <c r="AG379" s="5"/>
      <c r="AH379" s="5"/>
      <c r="AI379" s="5"/>
      <c r="AJ379" s="5"/>
      <c r="AK379" s="5"/>
      <c r="AL379" s="5"/>
      <c r="AM379" s="5"/>
      <c r="AN379" s="5"/>
      <c r="AO379" s="5"/>
      <c r="AP379" s="5"/>
      <c r="AQ379" s="5"/>
      <c r="AR379" s="5"/>
      <c r="AS379" s="5"/>
      <c r="AT379" s="178"/>
      <c r="AU379" s="5"/>
      <c r="AV379" s="5"/>
      <c r="AW379" s="5"/>
      <c r="AX379" s="5"/>
      <c r="AY379" s="5"/>
      <c r="AZ379" s="5"/>
      <c r="BA379" s="5"/>
      <c r="BB379" s="341"/>
      <c r="BC379" s="128"/>
      <c r="BD379" s="5"/>
      <c r="BE379" s="5"/>
      <c r="BF379" s="5"/>
      <c r="BG379" s="5"/>
      <c r="BH379" s="5"/>
      <c r="BI379" s="5"/>
      <c r="BJ379" s="5"/>
      <c r="BK379" s="5"/>
      <c r="BL379" s="5"/>
      <c r="BM379" s="5"/>
      <c r="BN379" s="5"/>
      <c r="BO379" s="5"/>
      <c r="BP379" s="5"/>
      <c r="BQ379" s="51" t="s">
        <v>346</v>
      </c>
      <c r="BR379" s="51">
        <v>234.4</v>
      </c>
      <c r="BS379" s="51">
        <v>234.4</v>
      </c>
      <c r="BT379" s="51">
        <v>1</v>
      </c>
      <c r="BU379" s="51">
        <v>100</v>
      </c>
      <c r="BV379" s="52">
        <f t="shared" si="119"/>
        <v>1</v>
      </c>
      <c r="BW379" s="139">
        <f>BV379*AUXILIAR!$B$61</f>
        <v>20000000</v>
      </c>
      <c r="BX379" s="5"/>
      <c r="BY379" s="341"/>
      <c r="BZ379" s="128"/>
      <c r="CA379" s="5"/>
      <c r="CB379" s="5"/>
      <c r="CC379" s="5"/>
      <c r="CD379" s="5"/>
      <c r="CE379" s="5"/>
      <c r="CF379" s="5"/>
      <c r="CG379" s="5"/>
      <c r="CH379" s="5"/>
      <c r="CI379" s="5"/>
      <c r="CJ379" s="5"/>
      <c r="CK379" s="5"/>
      <c r="CL379" s="5"/>
      <c r="CM379" s="5"/>
      <c r="CN379" s="5"/>
      <c r="CO379" s="5"/>
      <c r="CP379" s="5"/>
      <c r="CQ379" s="5"/>
      <c r="CR379" s="5"/>
      <c r="CS379" s="5"/>
      <c r="CT379" s="5"/>
      <c r="CU379" s="5"/>
      <c r="CV379" s="341"/>
      <c r="CW379" s="128"/>
      <c r="CX379" s="5"/>
      <c r="CY379" s="5"/>
      <c r="CZ379" s="5"/>
      <c r="DA379" s="5"/>
      <c r="DB379" s="5"/>
      <c r="DC379" s="5"/>
      <c r="DD379" s="5"/>
      <c r="DE379" s="5"/>
      <c r="DF379" s="5"/>
      <c r="DG379" s="5"/>
      <c r="DH379" s="5"/>
      <c r="DI379" s="5"/>
      <c r="DJ379" s="5"/>
      <c r="DK379" s="172"/>
      <c r="DL379" s="173"/>
      <c r="DM379" s="173"/>
      <c r="DN379" s="56"/>
      <c r="DO379" s="57"/>
      <c r="DP379" s="56"/>
      <c r="DQ379" s="161"/>
      <c r="DR379" s="5"/>
      <c r="DS379" s="341"/>
      <c r="DT379" s="128"/>
      <c r="DU379" s="5"/>
      <c r="DV379" s="5"/>
      <c r="DW379" s="5"/>
      <c r="DX379" s="5"/>
      <c r="DY379" s="5"/>
      <c r="DZ379" s="5"/>
      <c r="EA379" s="5"/>
      <c r="EB379" s="5"/>
      <c r="EC379" s="5"/>
      <c r="ED379" s="5"/>
      <c r="EE379" s="5"/>
      <c r="EF379" s="5"/>
      <c r="EG379" s="5"/>
      <c r="EH379" s="5"/>
      <c r="EI379" s="5"/>
      <c r="EJ379" s="5"/>
      <c r="EK379" s="5"/>
      <c r="EL379" s="5"/>
      <c r="EM379" s="5"/>
      <c r="EN379" s="5"/>
      <c r="EO379" s="5"/>
      <c r="EP379" s="341"/>
      <c r="EQ379" s="333"/>
    </row>
    <row r="380" spans="1:147" ht="15">
      <c r="A380" s="8" t="s">
        <v>33</v>
      </c>
      <c r="B380" s="8" t="s">
        <v>11</v>
      </c>
      <c r="C380" s="8">
        <v>1</v>
      </c>
      <c r="D380" s="199">
        <v>116</v>
      </c>
      <c r="E380" s="118" t="s">
        <v>180</v>
      </c>
      <c r="F380" s="118" t="s">
        <v>108</v>
      </c>
      <c r="G380" s="195" t="s">
        <v>34</v>
      </c>
      <c r="H380" s="309" t="s">
        <v>188</v>
      </c>
      <c r="I380" s="128"/>
      <c r="J380" s="5"/>
      <c r="K380" s="5"/>
      <c r="L380" s="5"/>
      <c r="M380" s="5"/>
      <c r="N380" s="5"/>
      <c r="O380" s="5"/>
      <c r="P380" s="5"/>
      <c r="Q380" s="5"/>
      <c r="R380" s="5"/>
      <c r="S380" s="5"/>
      <c r="T380" s="5"/>
      <c r="U380" s="5"/>
      <c r="V380" s="5"/>
      <c r="W380" s="5"/>
      <c r="X380" s="5"/>
      <c r="Y380" s="5"/>
      <c r="Z380" s="5"/>
      <c r="AA380" s="5"/>
      <c r="AB380" s="5"/>
      <c r="AC380" s="5"/>
      <c r="AD380" s="5"/>
      <c r="AE380" s="341"/>
      <c r="AF380" s="128"/>
      <c r="AG380" s="5"/>
      <c r="AH380" s="5"/>
      <c r="AI380" s="5"/>
      <c r="AJ380" s="5"/>
      <c r="AK380" s="5"/>
      <c r="AL380" s="5"/>
      <c r="AM380" s="5"/>
      <c r="AN380" s="5"/>
      <c r="AO380" s="5"/>
      <c r="AP380" s="5"/>
      <c r="AQ380" s="5"/>
      <c r="AR380" s="5"/>
      <c r="AS380" s="5"/>
      <c r="AT380" s="178"/>
      <c r="AU380" s="5"/>
      <c r="AV380" s="5"/>
      <c r="AW380" s="5"/>
      <c r="AX380" s="5"/>
      <c r="AY380" s="5"/>
      <c r="AZ380" s="5"/>
      <c r="BA380" s="5"/>
      <c r="BB380" s="341"/>
      <c r="BC380" s="128"/>
      <c r="BD380" s="5"/>
      <c r="BE380" s="5"/>
      <c r="BF380" s="5"/>
      <c r="BG380" s="5"/>
      <c r="BH380" s="5"/>
      <c r="BI380" s="5"/>
      <c r="BJ380" s="5"/>
      <c r="BK380" s="5"/>
      <c r="BL380" s="5"/>
      <c r="BM380" s="5"/>
      <c r="BN380" s="5"/>
      <c r="BO380" s="5"/>
      <c r="BP380" s="5"/>
      <c r="BQ380" s="51" t="s">
        <v>346</v>
      </c>
      <c r="BR380" s="51">
        <v>316.51</v>
      </c>
      <c r="BS380" s="51">
        <v>316.51</v>
      </c>
      <c r="BT380" s="51">
        <v>1</v>
      </c>
      <c r="BU380" s="51">
        <v>100</v>
      </c>
      <c r="BV380" s="52">
        <f t="shared" si="119"/>
        <v>1</v>
      </c>
      <c r="BW380" s="139">
        <f>BV380*AUXILIAR!$B$61</f>
        <v>20000000</v>
      </c>
      <c r="BX380" s="5"/>
      <c r="BY380" s="341"/>
      <c r="BZ380" s="128"/>
      <c r="CA380" s="5"/>
      <c r="CB380" s="5"/>
      <c r="CC380" s="5"/>
      <c r="CD380" s="5"/>
      <c r="CE380" s="5"/>
      <c r="CF380" s="5"/>
      <c r="CG380" s="5"/>
      <c r="CH380" s="5"/>
      <c r="CI380" s="5"/>
      <c r="CJ380" s="5"/>
      <c r="CK380" s="5"/>
      <c r="CL380" s="5"/>
      <c r="CM380" s="5"/>
      <c r="CN380" s="5"/>
      <c r="CO380" s="5"/>
      <c r="CP380" s="5"/>
      <c r="CQ380" s="5"/>
      <c r="CR380" s="5"/>
      <c r="CS380" s="5"/>
      <c r="CT380" s="5"/>
      <c r="CU380" s="5"/>
      <c r="CV380" s="341"/>
      <c r="CW380" s="128"/>
      <c r="CX380" s="5"/>
      <c r="CY380" s="5"/>
      <c r="CZ380" s="5"/>
      <c r="DA380" s="5"/>
      <c r="DB380" s="5"/>
      <c r="DC380" s="5"/>
      <c r="DD380" s="5"/>
      <c r="DE380" s="5"/>
      <c r="DF380" s="5"/>
      <c r="DG380" s="5"/>
      <c r="DH380" s="5"/>
      <c r="DI380" s="5"/>
      <c r="DJ380" s="5"/>
      <c r="DK380" s="172"/>
      <c r="DL380" s="173"/>
      <c r="DM380" s="173"/>
      <c r="DN380" s="56"/>
      <c r="DO380" s="57"/>
      <c r="DP380" s="56"/>
      <c r="DQ380" s="161"/>
      <c r="DR380" s="5"/>
      <c r="DS380" s="341"/>
      <c r="DT380" s="128"/>
      <c r="DU380" s="5"/>
      <c r="DV380" s="5"/>
      <c r="DW380" s="5"/>
      <c r="DX380" s="5"/>
      <c r="DY380" s="5"/>
      <c r="DZ380" s="5"/>
      <c r="EA380" s="5"/>
      <c r="EB380" s="5"/>
      <c r="EC380" s="5"/>
      <c r="ED380" s="5"/>
      <c r="EE380" s="5"/>
      <c r="EF380" s="5"/>
      <c r="EG380" s="5"/>
      <c r="EH380" s="5"/>
      <c r="EI380" s="5"/>
      <c r="EJ380" s="5"/>
      <c r="EK380" s="5"/>
      <c r="EL380" s="5"/>
      <c r="EM380" s="5"/>
      <c r="EN380" s="5"/>
      <c r="EO380" s="5"/>
      <c r="EP380" s="341"/>
      <c r="EQ380" s="333"/>
    </row>
    <row r="381" spans="1:147" ht="15">
      <c r="A381" s="8" t="s">
        <v>33</v>
      </c>
      <c r="B381" s="8" t="s">
        <v>11</v>
      </c>
      <c r="C381" s="8">
        <v>1</v>
      </c>
      <c r="D381" s="199">
        <v>116</v>
      </c>
      <c r="E381" s="118" t="s">
        <v>180</v>
      </c>
      <c r="F381" s="118" t="s">
        <v>108</v>
      </c>
      <c r="G381" s="195" t="s">
        <v>34</v>
      </c>
      <c r="H381" s="309" t="s">
        <v>188</v>
      </c>
      <c r="I381" s="128"/>
      <c r="J381" s="5"/>
      <c r="K381" s="5"/>
      <c r="L381" s="5"/>
      <c r="M381" s="5"/>
      <c r="N381" s="5"/>
      <c r="O381" s="5"/>
      <c r="P381" s="5"/>
      <c r="Q381" s="5"/>
      <c r="R381" s="5"/>
      <c r="S381" s="5"/>
      <c r="T381" s="5"/>
      <c r="U381" s="5"/>
      <c r="V381" s="5"/>
      <c r="W381" s="5"/>
      <c r="X381" s="5"/>
      <c r="Y381" s="5"/>
      <c r="Z381" s="5"/>
      <c r="AA381" s="5"/>
      <c r="AB381" s="5"/>
      <c r="AC381" s="5"/>
      <c r="AD381" s="5"/>
      <c r="AE381" s="341"/>
      <c r="AF381" s="128"/>
      <c r="AG381" s="5"/>
      <c r="AH381" s="5"/>
      <c r="AI381" s="5"/>
      <c r="AJ381" s="5"/>
      <c r="AK381" s="5"/>
      <c r="AL381" s="5"/>
      <c r="AM381" s="5"/>
      <c r="AN381" s="5"/>
      <c r="AO381" s="5"/>
      <c r="AP381" s="5"/>
      <c r="AQ381" s="5"/>
      <c r="AR381" s="5"/>
      <c r="AS381" s="5"/>
      <c r="AT381" s="178"/>
      <c r="AU381" s="5"/>
      <c r="AV381" s="5"/>
      <c r="AW381" s="5"/>
      <c r="AX381" s="5"/>
      <c r="AY381" s="5"/>
      <c r="AZ381" s="5"/>
      <c r="BA381" s="5"/>
      <c r="BB381" s="341"/>
      <c r="BC381" s="128"/>
      <c r="BD381" s="5"/>
      <c r="BE381" s="5"/>
      <c r="BF381" s="5"/>
      <c r="BG381" s="5"/>
      <c r="BH381" s="5"/>
      <c r="BI381" s="5"/>
      <c r="BJ381" s="5"/>
      <c r="BK381" s="5"/>
      <c r="BL381" s="5"/>
      <c r="BM381" s="5"/>
      <c r="BN381" s="5"/>
      <c r="BO381" s="5"/>
      <c r="BP381" s="5"/>
      <c r="BQ381" s="51" t="s">
        <v>346</v>
      </c>
      <c r="BR381" s="51">
        <v>323.58999999999997</v>
      </c>
      <c r="BS381" s="51">
        <v>323.58999999999997</v>
      </c>
      <c r="BT381" s="51">
        <v>1</v>
      </c>
      <c r="BU381" s="51">
        <v>100</v>
      </c>
      <c r="BV381" s="52">
        <f t="shared" si="119"/>
        <v>1</v>
      </c>
      <c r="BW381" s="139">
        <f>BV381*AUXILIAR!$B$61</f>
        <v>20000000</v>
      </c>
      <c r="BX381" s="5"/>
      <c r="BY381" s="341"/>
      <c r="BZ381" s="128"/>
      <c r="CA381" s="5"/>
      <c r="CB381" s="5"/>
      <c r="CC381" s="5"/>
      <c r="CD381" s="5"/>
      <c r="CE381" s="5"/>
      <c r="CF381" s="5"/>
      <c r="CG381" s="5"/>
      <c r="CH381" s="5"/>
      <c r="CI381" s="5"/>
      <c r="CJ381" s="5"/>
      <c r="CK381" s="5"/>
      <c r="CL381" s="5"/>
      <c r="CM381" s="5"/>
      <c r="CN381" s="5"/>
      <c r="CO381" s="5"/>
      <c r="CP381" s="5"/>
      <c r="CQ381" s="5"/>
      <c r="CR381" s="5"/>
      <c r="CS381" s="5"/>
      <c r="CT381" s="5"/>
      <c r="CU381" s="5"/>
      <c r="CV381" s="341"/>
      <c r="CW381" s="128"/>
      <c r="CX381" s="5"/>
      <c r="CY381" s="5"/>
      <c r="CZ381" s="5"/>
      <c r="DA381" s="5"/>
      <c r="DB381" s="5"/>
      <c r="DC381" s="5"/>
      <c r="DD381" s="5"/>
      <c r="DE381" s="5"/>
      <c r="DF381" s="5"/>
      <c r="DG381" s="5"/>
      <c r="DH381" s="5"/>
      <c r="DI381" s="5"/>
      <c r="DJ381" s="5"/>
      <c r="DK381" s="172"/>
      <c r="DL381" s="173"/>
      <c r="DM381" s="173"/>
      <c r="DN381" s="56"/>
      <c r="DO381" s="57"/>
      <c r="DP381" s="56"/>
      <c r="DQ381" s="161"/>
      <c r="DR381" s="5"/>
      <c r="DS381" s="341"/>
      <c r="DT381" s="128"/>
      <c r="DU381" s="5"/>
      <c r="DV381" s="5"/>
      <c r="DW381" s="5"/>
      <c r="DX381" s="5"/>
      <c r="DY381" s="5"/>
      <c r="DZ381" s="5"/>
      <c r="EA381" s="5"/>
      <c r="EB381" s="5"/>
      <c r="EC381" s="5"/>
      <c r="ED381" s="5"/>
      <c r="EE381" s="5"/>
      <c r="EF381" s="5"/>
      <c r="EG381" s="5"/>
      <c r="EH381" s="5"/>
      <c r="EI381" s="5"/>
      <c r="EJ381" s="5"/>
      <c r="EK381" s="5"/>
      <c r="EL381" s="5"/>
      <c r="EM381" s="5"/>
      <c r="EN381" s="5"/>
      <c r="EO381" s="5"/>
      <c r="EP381" s="341"/>
      <c r="EQ381" s="333"/>
    </row>
    <row r="382" spans="1:147" ht="15">
      <c r="A382" s="8" t="s">
        <v>33</v>
      </c>
      <c r="B382" s="8" t="s">
        <v>11</v>
      </c>
      <c r="C382" s="8">
        <v>1</v>
      </c>
      <c r="D382" s="199">
        <v>116</v>
      </c>
      <c r="E382" s="118" t="s">
        <v>180</v>
      </c>
      <c r="F382" s="118" t="s">
        <v>108</v>
      </c>
      <c r="G382" s="195" t="s">
        <v>34</v>
      </c>
      <c r="H382" s="309" t="s">
        <v>188</v>
      </c>
      <c r="I382" s="128"/>
      <c r="J382" s="5"/>
      <c r="K382" s="5"/>
      <c r="L382" s="5"/>
      <c r="M382" s="5"/>
      <c r="N382" s="5"/>
      <c r="O382" s="5"/>
      <c r="P382" s="5"/>
      <c r="Q382" s="5"/>
      <c r="R382" s="5"/>
      <c r="S382" s="5"/>
      <c r="T382" s="5"/>
      <c r="U382" s="5"/>
      <c r="V382" s="5"/>
      <c r="W382" s="5"/>
      <c r="X382" s="5"/>
      <c r="Y382" s="5"/>
      <c r="Z382" s="5"/>
      <c r="AA382" s="5"/>
      <c r="AB382" s="5"/>
      <c r="AC382" s="5"/>
      <c r="AD382" s="5"/>
      <c r="AE382" s="341"/>
      <c r="AF382" s="128"/>
      <c r="AG382" s="5"/>
      <c r="AH382" s="5"/>
      <c r="AI382" s="5"/>
      <c r="AJ382" s="5"/>
      <c r="AK382" s="5"/>
      <c r="AL382" s="5"/>
      <c r="AM382" s="5"/>
      <c r="AN382" s="5"/>
      <c r="AO382" s="5"/>
      <c r="AP382" s="5"/>
      <c r="AQ382" s="5"/>
      <c r="AR382" s="5"/>
      <c r="AS382" s="5"/>
      <c r="AT382" s="5"/>
      <c r="AU382" s="5"/>
      <c r="AV382" s="5"/>
      <c r="AW382" s="5"/>
      <c r="AX382" s="5"/>
      <c r="AY382" s="5"/>
      <c r="AZ382" s="5"/>
      <c r="BA382" s="5"/>
      <c r="BB382" s="341"/>
      <c r="BC382" s="128"/>
      <c r="BD382" s="5"/>
      <c r="BE382" s="5"/>
      <c r="BF382" s="5"/>
      <c r="BG382" s="5"/>
      <c r="BH382" s="5"/>
      <c r="BI382" s="5"/>
      <c r="BJ382" s="5"/>
      <c r="BK382" s="5"/>
      <c r="BL382" s="5"/>
      <c r="BM382" s="5"/>
      <c r="BN382" s="5"/>
      <c r="BO382" s="5"/>
      <c r="BP382" s="5"/>
      <c r="BQ382" s="51" t="s">
        <v>346</v>
      </c>
      <c r="BR382" s="51">
        <v>328.65</v>
      </c>
      <c r="BS382" s="51">
        <v>328.65</v>
      </c>
      <c r="BT382" s="51">
        <v>1</v>
      </c>
      <c r="BU382" s="51">
        <v>100</v>
      </c>
      <c r="BV382" s="52">
        <f t="shared" si="119"/>
        <v>1</v>
      </c>
      <c r="BW382" s="139">
        <f>BV382*AUXILIAR!$B$61</f>
        <v>20000000</v>
      </c>
      <c r="BX382" s="5"/>
      <c r="BY382" s="341"/>
      <c r="BZ382" s="128"/>
      <c r="CA382" s="5"/>
      <c r="CB382" s="5"/>
      <c r="CC382" s="5"/>
      <c r="CD382" s="5"/>
      <c r="CE382" s="5"/>
      <c r="CF382" s="5"/>
      <c r="CG382" s="5"/>
      <c r="CH382" s="5"/>
      <c r="CI382" s="5"/>
      <c r="CJ382" s="5"/>
      <c r="CK382" s="5"/>
      <c r="CL382" s="5"/>
      <c r="CM382" s="5"/>
      <c r="CN382" s="5"/>
      <c r="CO382" s="5"/>
      <c r="CP382" s="5"/>
      <c r="CQ382" s="5"/>
      <c r="CR382" s="5"/>
      <c r="CS382" s="5"/>
      <c r="CT382" s="5"/>
      <c r="CU382" s="5"/>
      <c r="CV382" s="341"/>
      <c r="CW382" s="128"/>
      <c r="CX382" s="5"/>
      <c r="CY382" s="5"/>
      <c r="CZ382" s="5"/>
      <c r="DA382" s="5"/>
      <c r="DB382" s="5"/>
      <c r="DC382" s="5"/>
      <c r="DD382" s="5"/>
      <c r="DE382" s="5"/>
      <c r="DF382" s="5"/>
      <c r="DG382" s="5"/>
      <c r="DH382" s="5"/>
      <c r="DI382" s="5"/>
      <c r="DJ382" s="5"/>
      <c r="DK382" s="172"/>
      <c r="DL382" s="173"/>
      <c r="DM382" s="173"/>
      <c r="DN382" s="56"/>
      <c r="DO382" s="57"/>
      <c r="DP382" s="56"/>
      <c r="DQ382" s="161"/>
      <c r="DR382" s="5"/>
      <c r="DS382" s="341"/>
      <c r="DT382" s="128"/>
      <c r="DU382" s="5"/>
      <c r="DV382" s="5"/>
      <c r="DW382" s="5"/>
      <c r="DX382" s="5"/>
      <c r="DY382" s="5"/>
      <c r="DZ382" s="5"/>
      <c r="EA382" s="5"/>
      <c r="EB382" s="5"/>
      <c r="EC382" s="5"/>
      <c r="ED382" s="5"/>
      <c r="EE382" s="5"/>
      <c r="EF382" s="5"/>
      <c r="EG382" s="5"/>
      <c r="EH382" s="5"/>
      <c r="EI382" s="5"/>
      <c r="EJ382" s="5"/>
      <c r="EK382" s="5"/>
      <c r="EL382" s="5"/>
      <c r="EM382" s="5"/>
      <c r="EN382" s="5"/>
      <c r="EO382" s="5"/>
      <c r="EP382" s="341"/>
      <c r="EQ382" s="333"/>
    </row>
    <row r="383" spans="1:147" ht="15">
      <c r="A383" s="8" t="s">
        <v>33</v>
      </c>
      <c r="B383" s="8" t="s">
        <v>11</v>
      </c>
      <c r="C383" s="8">
        <v>1</v>
      </c>
      <c r="D383" s="199">
        <v>116</v>
      </c>
      <c r="E383" s="118" t="s">
        <v>180</v>
      </c>
      <c r="F383" s="118" t="s">
        <v>108</v>
      </c>
      <c r="G383" s="195" t="s">
        <v>34</v>
      </c>
      <c r="H383" s="309" t="s">
        <v>188</v>
      </c>
      <c r="I383" s="128"/>
      <c r="J383" s="5"/>
      <c r="K383" s="5"/>
      <c r="L383" s="5"/>
      <c r="M383" s="5"/>
      <c r="N383" s="5"/>
      <c r="O383" s="5"/>
      <c r="P383" s="5"/>
      <c r="Q383" s="5"/>
      <c r="R383" s="5"/>
      <c r="S383" s="5"/>
      <c r="T383" s="5"/>
      <c r="U383" s="5"/>
      <c r="V383" s="5"/>
      <c r="W383" s="5"/>
      <c r="X383" s="5"/>
      <c r="Y383" s="5"/>
      <c r="Z383" s="5"/>
      <c r="AA383" s="5"/>
      <c r="AB383" s="5"/>
      <c r="AC383" s="5"/>
      <c r="AD383" s="5"/>
      <c r="AE383" s="341"/>
      <c r="AF383" s="128"/>
      <c r="AG383" s="5"/>
      <c r="AH383" s="5"/>
      <c r="AI383" s="5"/>
      <c r="AJ383" s="5"/>
      <c r="AK383" s="5"/>
      <c r="AL383" s="5"/>
      <c r="AM383" s="5"/>
      <c r="AN383" s="5"/>
      <c r="AO383" s="5"/>
      <c r="AP383" s="5"/>
      <c r="AQ383" s="5"/>
      <c r="AR383" s="5"/>
      <c r="AS383" s="5"/>
      <c r="AT383" s="5"/>
      <c r="AU383" s="5"/>
      <c r="AV383" s="5"/>
      <c r="AW383" s="5"/>
      <c r="AX383" s="5"/>
      <c r="AY383" s="5"/>
      <c r="AZ383" s="5"/>
      <c r="BA383" s="5"/>
      <c r="BB383" s="341"/>
      <c r="BC383" s="128"/>
      <c r="BD383" s="5"/>
      <c r="BE383" s="5"/>
      <c r="BF383" s="5"/>
      <c r="BG383" s="5"/>
      <c r="BH383" s="5"/>
      <c r="BI383" s="5"/>
      <c r="BJ383" s="5"/>
      <c r="BK383" s="5"/>
      <c r="BL383" s="5"/>
      <c r="BM383" s="5"/>
      <c r="BN383" s="5"/>
      <c r="BO383" s="5"/>
      <c r="BP383" s="5"/>
      <c r="BQ383" s="51" t="s">
        <v>346</v>
      </c>
      <c r="BR383" s="51">
        <v>329.00799999999998</v>
      </c>
      <c r="BS383" s="51">
        <v>329.00799999999998</v>
      </c>
      <c r="BT383" s="51">
        <v>1</v>
      </c>
      <c r="BU383" s="51">
        <v>100</v>
      </c>
      <c r="BV383" s="52">
        <f t="shared" si="119"/>
        <v>1</v>
      </c>
      <c r="BW383" s="139">
        <f>BV383*AUXILIAR!$B$61</f>
        <v>20000000</v>
      </c>
      <c r="BX383" s="5"/>
      <c r="BY383" s="341"/>
      <c r="BZ383" s="128"/>
      <c r="CA383" s="5"/>
      <c r="CB383" s="5"/>
      <c r="CC383" s="5"/>
      <c r="CD383" s="5"/>
      <c r="CE383" s="5"/>
      <c r="CF383" s="5"/>
      <c r="CG383" s="5"/>
      <c r="CH383" s="5"/>
      <c r="CI383" s="5"/>
      <c r="CJ383" s="5"/>
      <c r="CK383" s="5"/>
      <c r="CL383" s="5"/>
      <c r="CM383" s="5"/>
      <c r="CN383" s="5"/>
      <c r="CO383" s="5"/>
      <c r="CP383" s="5"/>
      <c r="CQ383" s="5"/>
      <c r="CR383" s="5"/>
      <c r="CS383" s="5"/>
      <c r="CT383" s="5"/>
      <c r="CU383" s="5"/>
      <c r="CV383" s="341"/>
      <c r="CW383" s="128"/>
      <c r="CX383" s="5"/>
      <c r="CY383" s="5"/>
      <c r="CZ383" s="5"/>
      <c r="DA383" s="5"/>
      <c r="DB383" s="5"/>
      <c r="DC383" s="5"/>
      <c r="DD383" s="5"/>
      <c r="DE383" s="5"/>
      <c r="DF383" s="5"/>
      <c r="DG383" s="5"/>
      <c r="DH383" s="5"/>
      <c r="DI383" s="5"/>
      <c r="DJ383" s="5"/>
      <c r="DK383" s="172"/>
      <c r="DL383" s="173"/>
      <c r="DM383" s="173"/>
      <c r="DN383" s="56"/>
      <c r="DO383" s="57"/>
      <c r="DP383" s="56"/>
      <c r="DQ383" s="161"/>
      <c r="DR383" s="5"/>
      <c r="DS383" s="341"/>
      <c r="DT383" s="128"/>
      <c r="DU383" s="5"/>
      <c r="DV383" s="5"/>
      <c r="DW383" s="5"/>
      <c r="DX383" s="5"/>
      <c r="DY383" s="5"/>
      <c r="DZ383" s="5"/>
      <c r="EA383" s="5"/>
      <c r="EB383" s="5"/>
      <c r="EC383" s="5"/>
      <c r="ED383" s="5"/>
      <c r="EE383" s="5"/>
      <c r="EF383" s="5"/>
      <c r="EG383" s="5"/>
      <c r="EH383" s="5"/>
      <c r="EI383" s="5"/>
      <c r="EJ383" s="5"/>
      <c r="EK383" s="5"/>
      <c r="EL383" s="5"/>
      <c r="EM383" s="5"/>
      <c r="EN383" s="5"/>
      <c r="EO383" s="5"/>
      <c r="EP383" s="341"/>
      <c r="EQ383" s="333"/>
    </row>
    <row r="384" spans="1:147" ht="15">
      <c r="A384" s="8" t="s">
        <v>33</v>
      </c>
      <c r="B384" s="8" t="s">
        <v>11</v>
      </c>
      <c r="C384" s="8">
        <v>1</v>
      </c>
      <c r="D384" s="199">
        <v>116</v>
      </c>
      <c r="E384" s="118" t="s">
        <v>180</v>
      </c>
      <c r="F384" s="118" t="s">
        <v>108</v>
      </c>
      <c r="G384" s="195" t="s">
        <v>34</v>
      </c>
      <c r="H384" s="309" t="s">
        <v>188</v>
      </c>
      <c r="I384" s="128"/>
      <c r="J384" s="5"/>
      <c r="K384" s="5"/>
      <c r="L384" s="5"/>
      <c r="M384" s="5"/>
      <c r="N384" s="5"/>
      <c r="O384" s="5"/>
      <c r="P384" s="5"/>
      <c r="Q384" s="5"/>
      <c r="R384" s="5"/>
      <c r="S384" s="5"/>
      <c r="T384" s="5"/>
      <c r="U384" s="5"/>
      <c r="V384" s="5"/>
      <c r="W384" s="5"/>
      <c r="X384" s="5"/>
      <c r="Y384" s="5"/>
      <c r="Z384" s="5"/>
      <c r="AA384" s="5"/>
      <c r="AB384" s="5"/>
      <c r="AC384" s="5"/>
      <c r="AD384" s="5"/>
      <c r="AE384" s="341"/>
      <c r="AF384" s="128"/>
      <c r="AG384" s="5"/>
      <c r="AH384" s="5"/>
      <c r="AI384" s="5"/>
      <c r="AJ384" s="5"/>
      <c r="AK384" s="5"/>
      <c r="AL384" s="5"/>
      <c r="AM384" s="5"/>
      <c r="AN384" s="5"/>
      <c r="AO384" s="5"/>
      <c r="AP384" s="5"/>
      <c r="AQ384" s="5"/>
      <c r="AR384" s="5"/>
      <c r="AS384" s="5"/>
      <c r="AT384" s="5"/>
      <c r="AU384" s="5"/>
      <c r="AV384" s="5"/>
      <c r="AW384" s="5"/>
      <c r="AX384" s="5"/>
      <c r="AY384" s="5"/>
      <c r="AZ384" s="5"/>
      <c r="BA384" s="5"/>
      <c r="BB384" s="341"/>
      <c r="BC384" s="128"/>
      <c r="BD384" s="5"/>
      <c r="BE384" s="5"/>
      <c r="BF384" s="5"/>
      <c r="BG384" s="5"/>
      <c r="BH384" s="5"/>
      <c r="BI384" s="5"/>
      <c r="BJ384" s="5"/>
      <c r="BK384" s="5"/>
      <c r="BL384" s="5"/>
      <c r="BM384" s="5"/>
      <c r="BN384" s="5"/>
      <c r="BO384" s="5"/>
      <c r="BP384" s="5"/>
      <c r="BQ384" s="51" t="s">
        <v>346</v>
      </c>
      <c r="BR384" s="51">
        <v>329.85</v>
      </c>
      <c r="BS384" s="51">
        <v>329.85</v>
      </c>
      <c r="BT384" s="51">
        <v>1</v>
      </c>
      <c r="BU384" s="51">
        <v>100</v>
      </c>
      <c r="BV384" s="52">
        <f t="shared" si="119"/>
        <v>1</v>
      </c>
      <c r="BW384" s="139">
        <f>BV384*AUXILIAR!$B$61</f>
        <v>20000000</v>
      </c>
      <c r="BX384" s="5"/>
      <c r="BY384" s="341"/>
      <c r="BZ384" s="128"/>
      <c r="CA384" s="5"/>
      <c r="CB384" s="5"/>
      <c r="CC384" s="5"/>
      <c r="CD384" s="5"/>
      <c r="CE384" s="5"/>
      <c r="CF384" s="5"/>
      <c r="CG384" s="5"/>
      <c r="CH384" s="5"/>
      <c r="CI384" s="5"/>
      <c r="CJ384" s="5"/>
      <c r="CK384" s="5"/>
      <c r="CL384" s="5"/>
      <c r="CM384" s="5"/>
      <c r="CN384" s="5"/>
      <c r="CO384" s="5"/>
      <c r="CP384" s="5"/>
      <c r="CQ384" s="5"/>
      <c r="CR384" s="5"/>
      <c r="CS384" s="5"/>
      <c r="CT384" s="5"/>
      <c r="CU384" s="5"/>
      <c r="CV384" s="341"/>
      <c r="CW384" s="128"/>
      <c r="CX384" s="5"/>
      <c r="CY384" s="5"/>
      <c r="CZ384" s="5"/>
      <c r="DA384" s="5"/>
      <c r="DB384" s="5"/>
      <c r="DC384" s="5"/>
      <c r="DD384" s="5"/>
      <c r="DE384" s="5"/>
      <c r="DF384" s="5"/>
      <c r="DG384" s="5"/>
      <c r="DH384" s="5"/>
      <c r="DI384" s="5"/>
      <c r="DJ384" s="5"/>
      <c r="DK384" s="172"/>
      <c r="DL384" s="173"/>
      <c r="DM384" s="173"/>
      <c r="DN384" s="56"/>
      <c r="DO384" s="57"/>
      <c r="DP384" s="56"/>
      <c r="DQ384" s="161"/>
      <c r="DR384" s="5"/>
      <c r="DS384" s="341"/>
      <c r="DT384" s="128"/>
      <c r="DU384" s="5"/>
      <c r="DV384" s="5"/>
      <c r="DW384" s="5"/>
      <c r="DX384" s="5"/>
      <c r="DY384" s="5"/>
      <c r="DZ384" s="5"/>
      <c r="EA384" s="5"/>
      <c r="EB384" s="5"/>
      <c r="EC384" s="5"/>
      <c r="ED384" s="5"/>
      <c r="EE384" s="5"/>
      <c r="EF384" s="5"/>
      <c r="EG384" s="5"/>
      <c r="EH384" s="5"/>
      <c r="EI384" s="5"/>
      <c r="EJ384" s="5"/>
      <c r="EK384" s="5"/>
      <c r="EL384" s="5"/>
      <c r="EM384" s="5"/>
      <c r="EN384" s="5"/>
      <c r="EO384" s="5"/>
      <c r="EP384" s="341"/>
      <c r="EQ384" s="333"/>
    </row>
    <row r="385" spans="1:147" ht="15">
      <c r="A385" s="8" t="s">
        <v>33</v>
      </c>
      <c r="B385" s="8" t="s">
        <v>11</v>
      </c>
      <c r="C385" s="8">
        <v>1</v>
      </c>
      <c r="D385" s="199">
        <v>116</v>
      </c>
      <c r="E385" s="118" t="s">
        <v>180</v>
      </c>
      <c r="F385" s="118" t="s">
        <v>108</v>
      </c>
      <c r="G385" s="195" t="s">
        <v>34</v>
      </c>
      <c r="H385" s="309" t="s">
        <v>188</v>
      </c>
      <c r="I385" s="128"/>
      <c r="J385" s="5"/>
      <c r="K385" s="5"/>
      <c r="L385" s="5"/>
      <c r="M385" s="5"/>
      <c r="N385" s="128"/>
      <c r="O385" s="128"/>
      <c r="P385" s="5"/>
      <c r="Q385" s="5"/>
      <c r="R385" s="5"/>
      <c r="S385" s="5"/>
      <c r="T385" s="5"/>
      <c r="U385" s="128"/>
      <c r="V385" s="128"/>
      <c r="W385" s="5"/>
      <c r="X385" s="5"/>
      <c r="Y385" s="5"/>
      <c r="Z385" s="5"/>
      <c r="AA385" s="5"/>
      <c r="AB385" s="128"/>
      <c r="AC385" s="128"/>
      <c r="AD385" s="5"/>
      <c r="AE385" s="341"/>
      <c r="AF385" s="128"/>
      <c r="AG385" s="5"/>
      <c r="AH385" s="5"/>
      <c r="AI385" s="5"/>
      <c r="AJ385" s="5"/>
      <c r="AK385" s="128"/>
      <c r="AL385" s="128"/>
      <c r="AM385" s="5"/>
      <c r="AN385" s="5"/>
      <c r="AO385" s="5"/>
      <c r="AP385" s="5"/>
      <c r="AQ385" s="5"/>
      <c r="AR385" s="128"/>
      <c r="AS385" s="128"/>
      <c r="AT385" s="5"/>
      <c r="AU385" s="5"/>
      <c r="AV385" s="5"/>
      <c r="AW385" s="5"/>
      <c r="AX385" s="5"/>
      <c r="AY385" s="128"/>
      <c r="AZ385" s="128"/>
      <c r="BA385" s="5"/>
      <c r="BB385" s="341"/>
      <c r="BC385" s="128"/>
      <c r="BD385" s="5"/>
      <c r="BE385" s="5"/>
      <c r="BF385" s="5"/>
      <c r="BG385" s="5"/>
      <c r="BH385" s="128"/>
      <c r="BI385" s="128"/>
      <c r="BJ385" s="5"/>
      <c r="BK385" s="5"/>
      <c r="BL385" s="5"/>
      <c r="BM385" s="5"/>
      <c r="BN385" s="5"/>
      <c r="BO385" s="128"/>
      <c r="BP385" s="128"/>
      <c r="BQ385" s="179" t="s">
        <v>375</v>
      </c>
      <c r="BR385" s="51">
        <v>218.35</v>
      </c>
      <c r="BS385" s="51">
        <v>218.35</v>
      </c>
      <c r="BT385" s="51">
        <v>1</v>
      </c>
      <c r="BU385" s="51">
        <v>100</v>
      </c>
      <c r="BV385" s="52">
        <f t="shared" si="119"/>
        <v>1</v>
      </c>
      <c r="BW385" s="139">
        <f>BV385*AUXILIAR!$B$61</f>
        <v>20000000</v>
      </c>
      <c r="BX385" s="5"/>
      <c r="BY385" s="341"/>
      <c r="BZ385" s="128"/>
      <c r="CA385" s="5"/>
      <c r="CB385" s="5"/>
      <c r="CC385" s="5"/>
      <c r="CD385" s="5"/>
      <c r="CE385" s="5"/>
      <c r="CF385" s="5"/>
      <c r="CG385" s="5"/>
      <c r="CH385" s="5"/>
      <c r="CI385" s="5"/>
      <c r="CJ385" s="5"/>
      <c r="CK385" s="5"/>
      <c r="CL385" s="5"/>
      <c r="CM385" s="5"/>
      <c r="CN385" s="5"/>
      <c r="CO385" s="5"/>
      <c r="CP385" s="5"/>
      <c r="CQ385" s="5"/>
      <c r="CR385" s="5"/>
      <c r="CS385" s="5"/>
      <c r="CT385" s="5"/>
      <c r="CU385" s="5"/>
      <c r="CV385" s="341"/>
      <c r="CW385" s="128"/>
      <c r="CX385" s="5"/>
      <c r="CY385" s="5"/>
      <c r="CZ385" s="5"/>
      <c r="DA385" s="5"/>
      <c r="DB385" s="128"/>
      <c r="DC385" s="128"/>
      <c r="DD385" s="5"/>
      <c r="DE385" s="5"/>
      <c r="DF385" s="5"/>
      <c r="DG385" s="5"/>
      <c r="DH385" s="5"/>
      <c r="DI385" s="128"/>
      <c r="DJ385" s="128"/>
      <c r="DK385" s="172"/>
      <c r="DL385" s="173"/>
      <c r="DM385" s="173"/>
      <c r="DN385" s="56"/>
      <c r="DO385" s="57"/>
      <c r="DP385" s="116"/>
      <c r="DQ385" s="159"/>
      <c r="DR385" s="5"/>
      <c r="DS385" s="341"/>
      <c r="DT385" s="128"/>
      <c r="DU385" s="5"/>
      <c r="DV385" s="5"/>
      <c r="DW385" s="5"/>
      <c r="DX385" s="5"/>
      <c r="DY385" s="5"/>
      <c r="DZ385" s="5"/>
      <c r="EA385" s="5"/>
      <c r="EB385" s="5"/>
      <c r="EC385" s="5"/>
      <c r="ED385" s="5"/>
      <c r="EE385" s="5"/>
      <c r="EF385" s="5"/>
      <c r="EG385" s="5"/>
      <c r="EH385" s="5"/>
      <c r="EI385" s="5"/>
      <c r="EJ385" s="5"/>
      <c r="EK385" s="5"/>
      <c r="EL385" s="5"/>
      <c r="EM385" s="5"/>
      <c r="EN385" s="5"/>
      <c r="EO385" s="5"/>
      <c r="EP385" s="341"/>
      <c r="EQ385" s="333"/>
    </row>
    <row r="386" spans="1:147" ht="15">
      <c r="A386" s="8" t="s">
        <v>33</v>
      </c>
      <c r="B386" s="8" t="s">
        <v>11</v>
      </c>
      <c r="C386" s="8">
        <v>1</v>
      </c>
      <c r="D386" s="199">
        <v>116</v>
      </c>
      <c r="E386" s="118" t="s">
        <v>180</v>
      </c>
      <c r="F386" s="118" t="s">
        <v>108</v>
      </c>
      <c r="G386" s="195" t="s">
        <v>34</v>
      </c>
      <c r="H386" s="309" t="s">
        <v>188</v>
      </c>
      <c r="I386" s="128"/>
      <c r="J386" s="5"/>
      <c r="K386" s="5"/>
      <c r="L386" s="5"/>
      <c r="M386" s="5"/>
      <c r="N386" s="128"/>
      <c r="O386" s="128"/>
      <c r="P386" s="5"/>
      <c r="Q386" s="5"/>
      <c r="R386" s="5"/>
      <c r="S386" s="5"/>
      <c r="T386" s="5"/>
      <c r="U386" s="128"/>
      <c r="V386" s="128"/>
      <c r="W386" s="5"/>
      <c r="X386" s="5"/>
      <c r="Y386" s="5"/>
      <c r="Z386" s="5"/>
      <c r="AA386" s="5"/>
      <c r="AB386" s="128"/>
      <c r="AC386" s="128"/>
      <c r="AD386" s="5"/>
      <c r="AE386" s="341"/>
      <c r="AF386" s="128"/>
      <c r="AG386" s="5"/>
      <c r="AH386" s="5"/>
      <c r="AI386" s="5"/>
      <c r="AJ386" s="5"/>
      <c r="AK386" s="128"/>
      <c r="AL386" s="128"/>
      <c r="AM386" s="5"/>
      <c r="AN386" s="5"/>
      <c r="AO386" s="5"/>
      <c r="AP386" s="5"/>
      <c r="AQ386" s="5"/>
      <c r="AR386" s="128"/>
      <c r="AS386" s="128"/>
      <c r="AT386" s="5"/>
      <c r="AU386" s="5"/>
      <c r="AV386" s="5"/>
      <c r="AW386" s="5"/>
      <c r="AX386" s="5"/>
      <c r="AY386" s="128"/>
      <c r="AZ386" s="128"/>
      <c r="BA386" s="5"/>
      <c r="BB386" s="341"/>
      <c r="BC386" s="128"/>
      <c r="BD386" s="5"/>
      <c r="BE386" s="5"/>
      <c r="BF386" s="5"/>
      <c r="BG386" s="5"/>
      <c r="BH386" s="128"/>
      <c r="BI386" s="128"/>
      <c r="BJ386" s="5"/>
      <c r="BK386" s="5"/>
      <c r="BL386" s="5"/>
      <c r="BM386" s="5"/>
      <c r="BN386" s="5"/>
      <c r="BO386" s="128"/>
      <c r="BP386" s="128"/>
      <c r="BQ386" s="179" t="s">
        <v>375</v>
      </c>
      <c r="BR386" s="51">
        <v>219.25</v>
      </c>
      <c r="BS386" s="51">
        <v>219.25</v>
      </c>
      <c r="BT386" s="51">
        <v>1</v>
      </c>
      <c r="BU386" s="51">
        <v>100</v>
      </c>
      <c r="BV386" s="52">
        <f t="shared" si="119"/>
        <v>1</v>
      </c>
      <c r="BW386" s="139">
        <f>BV386*AUXILIAR!$B$61</f>
        <v>20000000</v>
      </c>
      <c r="BX386" s="5"/>
      <c r="BY386" s="341"/>
      <c r="BZ386" s="128"/>
      <c r="CA386" s="5"/>
      <c r="CB386" s="5"/>
      <c r="CC386" s="5"/>
      <c r="CD386" s="5"/>
      <c r="CE386" s="5"/>
      <c r="CF386" s="5"/>
      <c r="CG386" s="5"/>
      <c r="CH386" s="5"/>
      <c r="CI386" s="5"/>
      <c r="CJ386" s="5"/>
      <c r="CK386" s="5"/>
      <c r="CL386" s="5"/>
      <c r="CM386" s="5"/>
      <c r="CN386" s="5"/>
      <c r="CO386" s="5"/>
      <c r="CP386" s="5"/>
      <c r="CQ386" s="5"/>
      <c r="CR386" s="5"/>
      <c r="CS386" s="5"/>
      <c r="CT386" s="5"/>
      <c r="CU386" s="5"/>
      <c r="CV386" s="341"/>
      <c r="CW386" s="128"/>
      <c r="CX386" s="5"/>
      <c r="CY386" s="5"/>
      <c r="CZ386" s="5"/>
      <c r="DA386" s="5"/>
      <c r="DB386" s="128"/>
      <c r="DC386" s="128"/>
      <c r="DD386" s="5"/>
      <c r="DE386" s="5"/>
      <c r="DF386" s="5"/>
      <c r="DG386" s="5"/>
      <c r="DH386" s="5"/>
      <c r="DI386" s="128"/>
      <c r="DJ386" s="128"/>
      <c r="DK386" s="172"/>
      <c r="DL386" s="173"/>
      <c r="DM386" s="173"/>
      <c r="DN386" s="56"/>
      <c r="DO386" s="57"/>
      <c r="DP386" s="116"/>
      <c r="DQ386" s="159"/>
      <c r="DR386" s="5"/>
      <c r="DS386" s="341"/>
      <c r="DT386" s="128"/>
      <c r="DU386" s="5"/>
      <c r="DV386" s="5"/>
      <c r="DW386" s="5"/>
      <c r="DX386" s="5"/>
      <c r="DY386" s="5"/>
      <c r="DZ386" s="5"/>
      <c r="EA386" s="5"/>
      <c r="EB386" s="5"/>
      <c r="EC386" s="5"/>
      <c r="ED386" s="5"/>
      <c r="EE386" s="5"/>
      <c r="EF386" s="5"/>
      <c r="EG386" s="5"/>
      <c r="EH386" s="5"/>
      <c r="EI386" s="5"/>
      <c r="EJ386" s="5"/>
      <c r="EK386" s="5"/>
      <c r="EL386" s="5"/>
      <c r="EM386" s="5"/>
      <c r="EN386" s="5"/>
      <c r="EO386" s="5"/>
      <c r="EP386" s="341"/>
      <c r="EQ386" s="333"/>
    </row>
    <row r="387" spans="1:147" ht="15">
      <c r="A387" s="8" t="s">
        <v>33</v>
      </c>
      <c r="B387" s="8" t="s">
        <v>11</v>
      </c>
      <c r="C387" s="8">
        <v>1</v>
      </c>
      <c r="D387" s="199">
        <v>116</v>
      </c>
      <c r="E387" s="118" t="s">
        <v>180</v>
      </c>
      <c r="F387" s="118" t="s">
        <v>108</v>
      </c>
      <c r="G387" s="195" t="s">
        <v>34</v>
      </c>
      <c r="H387" s="309" t="s">
        <v>188</v>
      </c>
      <c r="I387" s="128"/>
      <c r="J387" s="5"/>
      <c r="K387" s="5"/>
      <c r="L387" s="5"/>
      <c r="M387" s="5"/>
      <c r="N387" s="128"/>
      <c r="O387" s="128"/>
      <c r="P387" s="5"/>
      <c r="Q387" s="5"/>
      <c r="R387" s="5"/>
      <c r="S387" s="5"/>
      <c r="T387" s="5"/>
      <c r="U387" s="128"/>
      <c r="V387" s="128"/>
      <c r="W387" s="5"/>
      <c r="X387" s="5"/>
      <c r="Y387" s="5"/>
      <c r="Z387" s="5"/>
      <c r="AA387" s="5"/>
      <c r="AB387" s="128"/>
      <c r="AC387" s="128"/>
      <c r="AD387" s="5"/>
      <c r="AE387" s="341"/>
      <c r="AF387" s="128"/>
      <c r="AG387" s="5"/>
      <c r="AH387" s="5"/>
      <c r="AI387" s="5"/>
      <c r="AJ387" s="5"/>
      <c r="AK387" s="128"/>
      <c r="AL387" s="128"/>
      <c r="AM387" s="5"/>
      <c r="AN387" s="5"/>
      <c r="AO387" s="5"/>
      <c r="AP387" s="5"/>
      <c r="AQ387" s="5"/>
      <c r="AR387" s="128"/>
      <c r="AS387" s="128"/>
      <c r="AT387" s="5"/>
      <c r="AU387" s="5"/>
      <c r="AV387" s="5"/>
      <c r="AW387" s="5"/>
      <c r="AX387" s="5"/>
      <c r="AY387" s="128"/>
      <c r="AZ387" s="128"/>
      <c r="BA387" s="5"/>
      <c r="BB387" s="341"/>
      <c r="BC387" s="128"/>
      <c r="BD387" s="5"/>
      <c r="BE387" s="5"/>
      <c r="BF387" s="5"/>
      <c r="BG387" s="5"/>
      <c r="BH387" s="128"/>
      <c r="BI387" s="128"/>
      <c r="BJ387" s="5"/>
      <c r="BK387" s="5"/>
      <c r="BL387" s="5"/>
      <c r="BM387" s="5"/>
      <c r="BN387" s="5"/>
      <c r="BO387" s="128"/>
      <c r="BP387" s="128"/>
      <c r="BQ387" s="179" t="s">
        <v>375</v>
      </c>
      <c r="BR387" s="51">
        <v>219.7</v>
      </c>
      <c r="BS387" s="51">
        <v>219.7</v>
      </c>
      <c r="BT387" s="51">
        <v>1</v>
      </c>
      <c r="BU387" s="51">
        <v>100</v>
      </c>
      <c r="BV387" s="52">
        <f t="shared" si="119"/>
        <v>1</v>
      </c>
      <c r="BW387" s="139">
        <f>BV387*AUXILIAR!$B$61</f>
        <v>20000000</v>
      </c>
      <c r="BX387" s="5"/>
      <c r="BY387" s="341"/>
      <c r="BZ387" s="128"/>
      <c r="CA387" s="5"/>
      <c r="CB387" s="5"/>
      <c r="CC387" s="5"/>
      <c r="CD387" s="5"/>
      <c r="CE387" s="5"/>
      <c r="CF387" s="5"/>
      <c r="CG387" s="5"/>
      <c r="CH387" s="5"/>
      <c r="CI387" s="5"/>
      <c r="CJ387" s="5"/>
      <c r="CK387" s="5"/>
      <c r="CL387" s="5"/>
      <c r="CM387" s="5"/>
      <c r="CN387" s="5"/>
      <c r="CO387" s="5"/>
      <c r="CP387" s="5"/>
      <c r="CQ387" s="5"/>
      <c r="CR387" s="5"/>
      <c r="CS387" s="5"/>
      <c r="CT387" s="5"/>
      <c r="CU387" s="5"/>
      <c r="CV387" s="341"/>
      <c r="CW387" s="128"/>
      <c r="CX387" s="5"/>
      <c r="CY387" s="5"/>
      <c r="CZ387" s="5"/>
      <c r="DA387" s="5"/>
      <c r="DB387" s="128"/>
      <c r="DC387" s="128"/>
      <c r="DD387" s="5"/>
      <c r="DE387" s="5"/>
      <c r="DF387" s="5"/>
      <c r="DG387" s="5"/>
      <c r="DH387" s="5"/>
      <c r="DI387" s="128"/>
      <c r="DJ387" s="128"/>
      <c r="DK387" s="172"/>
      <c r="DL387" s="173"/>
      <c r="DM387" s="173"/>
      <c r="DN387" s="56"/>
      <c r="DO387" s="57"/>
      <c r="DP387" s="116"/>
      <c r="DQ387" s="159"/>
      <c r="DR387" s="5"/>
      <c r="DS387" s="341"/>
      <c r="DT387" s="128"/>
      <c r="DU387" s="5"/>
      <c r="DV387" s="5"/>
      <c r="DW387" s="5"/>
      <c r="DX387" s="5"/>
      <c r="DY387" s="5"/>
      <c r="DZ387" s="5"/>
      <c r="EA387" s="5"/>
      <c r="EB387" s="5"/>
      <c r="EC387" s="5"/>
      <c r="ED387" s="5"/>
      <c r="EE387" s="5"/>
      <c r="EF387" s="5"/>
      <c r="EG387" s="5"/>
      <c r="EH387" s="5"/>
      <c r="EI387" s="5"/>
      <c r="EJ387" s="5"/>
      <c r="EK387" s="5"/>
      <c r="EL387" s="5"/>
      <c r="EM387" s="5"/>
      <c r="EN387" s="5"/>
      <c r="EO387" s="5"/>
      <c r="EP387" s="341"/>
      <c r="EQ387" s="333"/>
    </row>
    <row r="388" spans="1:147" ht="15">
      <c r="A388" s="8" t="s">
        <v>33</v>
      </c>
      <c r="B388" s="8" t="s">
        <v>11</v>
      </c>
      <c r="C388" s="8">
        <v>1</v>
      </c>
      <c r="D388" s="199">
        <v>116</v>
      </c>
      <c r="E388" s="118" t="s">
        <v>180</v>
      </c>
      <c r="F388" s="118" t="s">
        <v>108</v>
      </c>
      <c r="G388" s="195" t="s">
        <v>34</v>
      </c>
      <c r="H388" s="309" t="s">
        <v>188</v>
      </c>
      <c r="I388" s="128"/>
      <c r="J388" s="5"/>
      <c r="K388" s="5"/>
      <c r="L388" s="5"/>
      <c r="M388" s="5"/>
      <c r="N388" s="128"/>
      <c r="O388" s="128"/>
      <c r="P388" s="5"/>
      <c r="Q388" s="5"/>
      <c r="R388" s="5"/>
      <c r="S388" s="5"/>
      <c r="T388" s="5"/>
      <c r="U388" s="128"/>
      <c r="V388" s="128"/>
      <c r="W388" s="5"/>
      <c r="X388" s="5"/>
      <c r="Y388" s="5"/>
      <c r="Z388" s="5"/>
      <c r="AA388" s="5"/>
      <c r="AB388" s="128"/>
      <c r="AC388" s="128"/>
      <c r="AD388" s="5"/>
      <c r="AE388" s="341"/>
      <c r="AF388" s="128"/>
      <c r="AG388" s="5"/>
      <c r="AH388" s="5"/>
      <c r="AI388" s="5"/>
      <c r="AJ388" s="5"/>
      <c r="AK388" s="128"/>
      <c r="AL388" s="128"/>
      <c r="AM388" s="5"/>
      <c r="AN388" s="5"/>
      <c r="AO388" s="5"/>
      <c r="AP388" s="5"/>
      <c r="AQ388" s="5"/>
      <c r="AR388" s="128"/>
      <c r="AS388" s="128"/>
      <c r="AT388" s="5"/>
      <c r="AU388" s="5"/>
      <c r="AV388" s="5"/>
      <c r="AW388" s="5"/>
      <c r="AX388" s="5"/>
      <c r="AY388" s="128"/>
      <c r="AZ388" s="128"/>
      <c r="BA388" s="5"/>
      <c r="BB388" s="341"/>
      <c r="BC388" s="128"/>
      <c r="BD388" s="5"/>
      <c r="BE388" s="5"/>
      <c r="BF388" s="5"/>
      <c r="BG388" s="5"/>
      <c r="BH388" s="128"/>
      <c r="BI388" s="128"/>
      <c r="BJ388" s="5"/>
      <c r="BK388" s="5"/>
      <c r="BL388" s="5"/>
      <c r="BM388" s="5"/>
      <c r="BN388" s="5"/>
      <c r="BO388" s="128"/>
      <c r="BP388" s="128"/>
      <c r="BQ388" s="179" t="s">
        <v>375</v>
      </c>
      <c r="BR388" s="51">
        <v>220.1</v>
      </c>
      <c r="BS388" s="51">
        <v>220.1</v>
      </c>
      <c r="BT388" s="51">
        <v>1</v>
      </c>
      <c r="BU388" s="51">
        <v>100</v>
      </c>
      <c r="BV388" s="52">
        <f t="shared" si="119"/>
        <v>1</v>
      </c>
      <c r="BW388" s="139">
        <f>BV388*AUXILIAR!$B$61</f>
        <v>20000000</v>
      </c>
      <c r="BX388" s="5"/>
      <c r="BY388" s="341"/>
      <c r="BZ388" s="128"/>
      <c r="CA388" s="5"/>
      <c r="CB388" s="5"/>
      <c r="CC388" s="5"/>
      <c r="CD388" s="5"/>
      <c r="CE388" s="5"/>
      <c r="CF388" s="5"/>
      <c r="CG388" s="5"/>
      <c r="CH388" s="5"/>
      <c r="CI388" s="5"/>
      <c r="CJ388" s="5"/>
      <c r="CK388" s="5"/>
      <c r="CL388" s="5"/>
      <c r="CM388" s="5"/>
      <c r="CN388" s="5"/>
      <c r="CO388" s="5"/>
      <c r="CP388" s="5"/>
      <c r="CQ388" s="5"/>
      <c r="CR388" s="5"/>
      <c r="CS388" s="5"/>
      <c r="CT388" s="5"/>
      <c r="CU388" s="5"/>
      <c r="CV388" s="341"/>
      <c r="CW388" s="128"/>
      <c r="CX388" s="5"/>
      <c r="CY388" s="5"/>
      <c r="CZ388" s="5"/>
      <c r="DA388" s="5"/>
      <c r="DB388" s="128"/>
      <c r="DC388" s="128"/>
      <c r="DD388" s="5"/>
      <c r="DE388" s="5"/>
      <c r="DF388" s="5"/>
      <c r="DG388" s="5"/>
      <c r="DH388" s="5"/>
      <c r="DI388" s="128"/>
      <c r="DJ388" s="128"/>
      <c r="DK388" s="172"/>
      <c r="DL388" s="173"/>
      <c r="DM388" s="173"/>
      <c r="DN388" s="56"/>
      <c r="DO388" s="57"/>
      <c r="DP388" s="116"/>
      <c r="DQ388" s="159"/>
      <c r="DR388" s="5"/>
      <c r="DS388" s="341"/>
      <c r="DT388" s="128"/>
      <c r="DU388" s="5"/>
      <c r="DV388" s="5"/>
      <c r="DW388" s="5"/>
      <c r="DX388" s="5"/>
      <c r="DY388" s="5"/>
      <c r="DZ388" s="5"/>
      <c r="EA388" s="5"/>
      <c r="EB388" s="5"/>
      <c r="EC388" s="5"/>
      <c r="ED388" s="5"/>
      <c r="EE388" s="5"/>
      <c r="EF388" s="5"/>
      <c r="EG388" s="5"/>
      <c r="EH388" s="5"/>
      <c r="EI388" s="5"/>
      <c r="EJ388" s="5"/>
      <c r="EK388" s="5"/>
      <c r="EL388" s="5"/>
      <c r="EM388" s="5"/>
      <c r="EN388" s="5"/>
      <c r="EO388" s="5"/>
      <c r="EP388" s="341"/>
      <c r="EQ388" s="333"/>
    </row>
    <row r="389" spans="1:147" ht="15">
      <c r="A389" s="8" t="s">
        <v>33</v>
      </c>
      <c r="B389" s="8" t="s">
        <v>11</v>
      </c>
      <c r="C389" s="8">
        <v>1</v>
      </c>
      <c r="D389" s="199">
        <v>116</v>
      </c>
      <c r="E389" s="118" t="s">
        <v>180</v>
      </c>
      <c r="F389" s="118" t="s">
        <v>108</v>
      </c>
      <c r="G389" s="195" t="s">
        <v>34</v>
      </c>
      <c r="H389" s="309" t="s">
        <v>188</v>
      </c>
      <c r="I389" s="128"/>
      <c r="J389" s="5"/>
      <c r="K389" s="5"/>
      <c r="L389" s="5"/>
      <c r="M389" s="5"/>
      <c r="N389" s="128"/>
      <c r="O389" s="128"/>
      <c r="P389" s="5"/>
      <c r="Q389" s="5"/>
      <c r="R389" s="5"/>
      <c r="S389" s="5"/>
      <c r="T389" s="5"/>
      <c r="U389" s="128"/>
      <c r="V389" s="128"/>
      <c r="W389" s="5"/>
      <c r="X389" s="5"/>
      <c r="Y389" s="5"/>
      <c r="Z389" s="5"/>
      <c r="AA389" s="5"/>
      <c r="AB389" s="128"/>
      <c r="AC389" s="128"/>
      <c r="AD389" s="5"/>
      <c r="AE389" s="341"/>
      <c r="AF389" s="128"/>
      <c r="AG389" s="5"/>
      <c r="AH389" s="5"/>
      <c r="AI389" s="5"/>
      <c r="AJ389" s="5"/>
      <c r="AK389" s="128"/>
      <c r="AL389" s="128"/>
      <c r="AM389" s="5"/>
      <c r="AN389" s="5"/>
      <c r="AO389" s="5"/>
      <c r="AP389" s="5"/>
      <c r="AQ389" s="5"/>
      <c r="AR389" s="128"/>
      <c r="AS389" s="128"/>
      <c r="AT389" s="5"/>
      <c r="AU389" s="5"/>
      <c r="AV389" s="5"/>
      <c r="AW389" s="5"/>
      <c r="AX389" s="5"/>
      <c r="AY389" s="128"/>
      <c r="AZ389" s="128"/>
      <c r="BA389" s="5"/>
      <c r="BB389" s="341"/>
      <c r="BC389" s="128"/>
      <c r="BD389" s="5"/>
      <c r="BE389" s="5"/>
      <c r="BF389" s="5"/>
      <c r="BG389" s="5"/>
      <c r="BH389" s="128"/>
      <c r="BI389" s="128"/>
      <c r="BJ389" s="5"/>
      <c r="BK389" s="5"/>
      <c r="BL389" s="5"/>
      <c r="BM389" s="5"/>
      <c r="BN389" s="5"/>
      <c r="BO389" s="128"/>
      <c r="BP389" s="128"/>
      <c r="BQ389" s="179" t="s">
        <v>375</v>
      </c>
      <c r="BR389" s="51">
        <v>220.84</v>
      </c>
      <c r="BS389" s="51">
        <v>220.84</v>
      </c>
      <c r="BT389" s="51">
        <v>1</v>
      </c>
      <c r="BU389" s="51">
        <v>100</v>
      </c>
      <c r="BV389" s="52">
        <f t="shared" si="119"/>
        <v>1</v>
      </c>
      <c r="BW389" s="139">
        <f>BV389*AUXILIAR!$B$61</f>
        <v>20000000</v>
      </c>
      <c r="BX389" s="5"/>
      <c r="BY389" s="341"/>
      <c r="BZ389" s="128"/>
      <c r="CA389" s="5"/>
      <c r="CB389" s="5"/>
      <c r="CC389" s="5"/>
      <c r="CD389" s="5"/>
      <c r="CE389" s="5"/>
      <c r="CF389" s="5"/>
      <c r="CG389" s="5"/>
      <c r="CH389" s="5"/>
      <c r="CI389" s="5"/>
      <c r="CJ389" s="5"/>
      <c r="CK389" s="5"/>
      <c r="CL389" s="5"/>
      <c r="CM389" s="5"/>
      <c r="CN389" s="5"/>
      <c r="CO389" s="5"/>
      <c r="CP389" s="5"/>
      <c r="CQ389" s="5"/>
      <c r="CR389" s="5"/>
      <c r="CS389" s="5"/>
      <c r="CT389" s="5"/>
      <c r="CU389" s="5"/>
      <c r="CV389" s="341"/>
      <c r="CW389" s="128"/>
      <c r="CX389" s="5"/>
      <c r="CY389" s="5"/>
      <c r="CZ389" s="5"/>
      <c r="DA389" s="5"/>
      <c r="DB389" s="128"/>
      <c r="DC389" s="128"/>
      <c r="DD389" s="5"/>
      <c r="DE389" s="5"/>
      <c r="DF389" s="5"/>
      <c r="DG389" s="5"/>
      <c r="DH389" s="5"/>
      <c r="DI389" s="128"/>
      <c r="DJ389" s="128"/>
      <c r="DK389" s="172"/>
      <c r="DL389" s="173"/>
      <c r="DM389" s="173"/>
      <c r="DN389" s="56"/>
      <c r="DO389" s="57"/>
      <c r="DP389" s="116"/>
      <c r="DQ389" s="159"/>
      <c r="DR389" s="5"/>
      <c r="DS389" s="341"/>
      <c r="DT389" s="128"/>
      <c r="DU389" s="5"/>
      <c r="DV389" s="5"/>
      <c r="DW389" s="5"/>
      <c r="DX389" s="5"/>
      <c r="DY389" s="5"/>
      <c r="DZ389" s="5"/>
      <c r="EA389" s="5"/>
      <c r="EB389" s="5"/>
      <c r="EC389" s="5"/>
      <c r="ED389" s="5"/>
      <c r="EE389" s="5"/>
      <c r="EF389" s="5"/>
      <c r="EG389" s="5"/>
      <c r="EH389" s="5"/>
      <c r="EI389" s="5"/>
      <c r="EJ389" s="5"/>
      <c r="EK389" s="5"/>
      <c r="EL389" s="5"/>
      <c r="EM389" s="5"/>
      <c r="EN389" s="5"/>
      <c r="EO389" s="5"/>
      <c r="EP389" s="341"/>
      <c r="EQ389" s="333"/>
    </row>
    <row r="390" spans="1:147" ht="15">
      <c r="A390" s="8" t="s">
        <v>33</v>
      </c>
      <c r="B390" s="8" t="s">
        <v>11</v>
      </c>
      <c r="C390" s="8">
        <v>1</v>
      </c>
      <c r="D390" s="199">
        <v>116</v>
      </c>
      <c r="E390" s="118" t="s">
        <v>180</v>
      </c>
      <c r="F390" s="118" t="s">
        <v>108</v>
      </c>
      <c r="G390" s="195" t="s">
        <v>34</v>
      </c>
      <c r="H390" s="309" t="s">
        <v>188</v>
      </c>
      <c r="I390" s="128"/>
      <c r="J390" s="5"/>
      <c r="K390" s="5"/>
      <c r="L390" s="5"/>
      <c r="M390" s="5"/>
      <c r="N390" s="128"/>
      <c r="O390" s="128"/>
      <c r="P390" s="5"/>
      <c r="Q390" s="5"/>
      <c r="R390" s="5"/>
      <c r="S390" s="5"/>
      <c r="T390" s="5"/>
      <c r="U390" s="128"/>
      <c r="V390" s="128"/>
      <c r="W390" s="5"/>
      <c r="X390" s="5"/>
      <c r="Y390" s="5"/>
      <c r="Z390" s="5"/>
      <c r="AA390" s="5"/>
      <c r="AB390" s="128"/>
      <c r="AC390" s="128"/>
      <c r="AD390" s="5"/>
      <c r="AE390" s="341"/>
      <c r="AF390" s="128"/>
      <c r="AG390" s="5"/>
      <c r="AH390" s="5"/>
      <c r="AI390" s="5"/>
      <c r="AJ390" s="5"/>
      <c r="AK390" s="128"/>
      <c r="AL390" s="128"/>
      <c r="AM390" s="5"/>
      <c r="AN390" s="5"/>
      <c r="AO390" s="5"/>
      <c r="AP390" s="5"/>
      <c r="AQ390" s="5"/>
      <c r="AR390" s="128"/>
      <c r="AS390" s="128"/>
      <c r="AT390" s="5"/>
      <c r="AU390" s="5"/>
      <c r="AV390" s="5"/>
      <c r="AW390" s="5"/>
      <c r="AX390" s="5"/>
      <c r="AY390" s="128"/>
      <c r="AZ390" s="128"/>
      <c r="BA390" s="5"/>
      <c r="BB390" s="341"/>
      <c r="BC390" s="128"/>
      <c r="BD390" s="5"/>
      <c r="BE390" s="5"/>
      <c r="BF390" s="5"/>
      <c r="BG390" s="5"/>
      <c r="BH390" s="128"/>
      <c r="BI390" s="128"/>
      <c r="BJ390" s="5"/>
      <c r="BK390" s="5"/>
      <c r="BL390" s="5"/>
      <c r="BM390" s="5"/>
      <c r="BN390" s="5"/>
      <c r="BO390" s="128"/>
      <c r="BP390" s="128"/>
      <c r="BQ390" s="179" t="s">
        <v>375</v>
      </c>
      <c r="BR390" s="51">
        <v>220.85</v>
      </c>
      <c r="BS390" s="51">
        <v>220.85</v>
      </c>
      <c r="BT390" s="51">
        <v>2</v>
      </c>
      <c r="BU390" s="51">
        <v>100</v>
      </c>
      <c r="BV390" s="52">
        <f t="shared" si="119"/>
        <v>2</v>
      </c>
      <c r="BW390" s="139">
        <f>BV390*AUXILIAR!$B$61</f>
        <v>40000000</v>
      </c>
      <c r="BX390" s="5"/>
      <c r="BY390" s="341"/>
      <c r="BZ390" s="128"/>
      <c r="CA390" s="5"/>
      <c r="CB390" s="5"/>
      <c r="CC390" s="5"/>
      <c r="CD390" s="5"/>
      <c r="CE390" s="5"/>
      <c r="CF390" s="5"/>
      <c r="CG390" s="5"/>
      <c r="CH390" s="5"/>
      <c r="CI390" s="5"/>
      <c r="CJ390" s="5"/>
      <c r="CK390" s="5"/>
      <c r="CL390" s="5"/>
      <c r="CM390" s="5"/>
      <c r="CN390" s="5"/>
      <c r="CO390" s="5"/>
      <c r="CP390" s="5"/>
      <c r="CQ390" s="5"/>
      <c r="CR390" s="5"/>
      <c r="CS390" s="5"/>
      <c r="CT390" s="5"/>
      <c r="CU390" s="5"/>
      <c r="CV390" s="341"/>
      <c r="CW390" s="128"/>
      <c r="CX390" s="5"/>
      <c r="CY390" s="5"/>
      <c r="CZ390" s="5"/>
      <c r="DA390" s="5"/>
      <c r="DB390" s="128"/>
      <c r="DC390" s="128"/>
      <c r="DD390" s="5"/>
      <c r="DE390" s="5"/>
      <c r="DF390" s="5"/>
      <c r="DG390" s="5"/>
      <c r="DH390" s="5"/>
      <c r="DI390" s="128"/>
      <c r="DJ390" s="128"/>
      <c r="DK390" s="172"/>
      <c r="DL390" s="173"/>
      <c r="DM390" s="173"/>
      <c r="DN390" s="56"/>
      <c r="DO390" s="57"/>
      <c r="DP390" s="116"/>
      <c r="DQ390" s="159"/>
      <c r="DR390" s="5"/>
      <c r="DS390" s="341"/>
      <c r="DT390" s="128"/>
      <c r="DU390" s="5"/>
      <c r="DV390" s="5"/>
      <c r="DW390" s="5"/>
      <c r="DX390" s="5"/>
      <c r="DY390" s="5"/>
      <c r="DZ390" s="5"/>
      <c r="EA390" s="5"/>
      <c r="EB390" s="5"/>
      <c r="EC390" s="5"/>
      <c r="ED390" s="5"/>
      <c r="EE390" s="5"/>
      <c r="EF390" s="5"/>
      <c r="EG390" s="5"/>
      <c r="EH390" s="5"/>
      <c r="EI390" s="5"/>
      <c r="EJ390" s="5"/>
      <c r="EK390" s="5"/>
      <c r="EL390" s="5"/>
      <c r="EM390" s="5"/>
      <c r="EN390" s="5"/>
      <c r="EO390" s="5"/>
      <c r="EP390" s="341"/>
      <c r="EQ390" s="333"/>
    </row>
    <row r="391" spans="1:147" ht="15">
      <c r="A391" s="8" t="s">
        <v>33</v>
      </c>
      <c r="B391" s="8" t="s">
        <v>11</v>
      </c>
      <c r="C391" s="8">
        <v>1</v>
      </c>
      <c r="D391" s="199">
        <v>116</v>
      </c>
      <c r="E391" s="118" t="s">
        <v>180</v>
      </c>
      <c r="F391" s="118" t="s">
        <v>108</v>
      </c>
      <c r="G391" s="195" t="s">
        <v>34</v>
      </c>
      <c r="H391" s="309" t="s">
        <v>188</v>
      </c>
      <c r="I391" s="128"/>
      <c r="J391" s="5"/>
      <c r="K391" s="5"/>
      <c r="L391" s="5"/>
      <c r="M391" s="5"/>
      <c r="N391" s="128"/>
      <c r="O391" s="128"/>
      <c r="P391" s="5"/>
      <c r="Q391" s="5"/>
      <c r="R391" s="5"/>
      <c r="S391" s="5"/>
      <c r="T391" s="5"/>
      <c r="U391" s="128"/>
      <c r="V391" s="128"/>
      <c r="W391" s="5"/>
      <c r="X391" s="5"/>
      <c r="Y391" s="5"/>
      <c r="Z391" s="5"/>
      <c r="AA391" s="5"/>
      <c r="AB391" s="128"/>
      <c r="AC391" s="128"/>
      <c r="AD391" s="5"/>
      <c r="AE391" s="341"/>
      <c r="AF391" s="128"/>
      <c r="AG391" s="5"/>
      <c r="AH391" s="5"/>
      <c r="AI391" s="5"/>
      <c r="AJ391" s="5"/>
      <c r="AK391" s="128"/>
      <c r="AL391" s="128"/>
      <c r="AM391" s="5"/>
      <c r="AN391" s="5"/>
      <c r="AO391" s="5"/>
      <c r="AP391" s="5"/>
      <c r="AQ391" s="5"/>
      <c r="AR391" s="128"/>
      <c r="AS391" s="128"/>
      <c r="AT391" s="5"/>
      <c r="AU391" s="5"/>
      <c r="AV391" s="5"/>
      <c r="AW391" s="5"/>
      <c r="AX391" s="5"/>
      <c r="AY391" s="128"/>
      <c r="AZ391" s="128"/>
      <c r="BA391" s="5"/>
      <c r="BB391" s="341"/>
      <c r="BC391" s="128"/>
      <c r="BD391" s="5"/>
      <c r="BE391" s="5"/>
      <c r="BF391" s="5"/>
      <c r="BG391" s="5"/>
      <c r="BH391" s="128"/>
      <c r="BI391" s="128"/>
      <c r="BJ391" s="5"/>
      <c r="BK391" s="5"/>
      <c r="BL391" s="5"/>
      <c r="BM391" s="5"/>
      <c r="BN391" s="5"/>
      <c r="BO391" s="128"/>
      <c r="BP391" s="128"/>
      <c r="BQ391" s="179" t="s">
        <v>375</v>
      </c>
      <c r="BR391" s="51">
        <v>221.43</v>
      </c>
      <c r="BS391" s="51">
        <v>221.43</v>
      </c>
      <c r="BT391" s="51">
        <v>1</v>
      </c>
      <c r="BU391" s="51">
        <v>100</v>
      </c>
      <c r="BV391" s="52">
        <f t="shared" si="119"/>
        <v>1</v>
      </c>
      <c r="BW391" s="139">
        <f>BV391*AUXILIAR!$B$61</f>
        <v>20000000</v>
      </c>
      <c r="BX391" s="5"/>
      <c r="BY391" s="341"/>
      <c r="BZ391" s="128"/>
      <c r="CA391" s="5"/>
      <c r="CB391" s="5"/>
      <c r="CC391" s="5"/>
      <c r="CD391" s="5"/>
      <c r="CE391" s="5"/>
      <c r="CF391" s="5"/>
      <c r="CG391" s="5"/>
      <c r="CH391" s="5"/>
      <c r="CI391" s="5"/>
      <c r="CJ391" s="5"/>
      <c r="CK391" s="5"/>
      <c r="CL391" s="5"/>
      <c r="CM391" s="5"/>
      <c r="CN391" s="5"/>
      <c r="CO391" s="5"/>
      <c r="CP391" s="5"/>
      <c r="CQ391" s="5"/>
      <c r="CR391" s="5"/>
      <c r="CS391" s="5"/>
      <c r="CT391" s="5"/>
      <c r="CU391" s="5"/>
      <c r="CV391" s="341"/>
      <c r="CW391" s="128"/>
      <c r="CX391" s="5"/>
      <c r="CY391" s="5"/>
      <c r="CZ391" s="5"/>
      <c r="DA391" s="5"/>
      <c r="DB391" s="128"/>
      <c r="DC391" s="128"/>
      <c r="DD391" s="5"/>
      <c r="DE391" s="5"/>
      <c r="DF391" s="5"/>
      <c r="DG391" s="5"/>
      <c r="DH391" s="5"/>
      <c r="DI391" s="128"/>
      <c r="DJ391" s="128"/>
      <c r="DK391" s="172"/>
      <c r="DL391" s="173"/>
      <c r="DM391" s="173"/>
      <c r="DN391" s="56"/>
      <c r="DO391" s="57"/>
      <c r="DP391" s="116"/>
      <c r="DQ391" s="159"/>
      <c r="DR391" s="5"/>
      <c r="DS391" s="341"/>
      <c r="DT391" s="128"/>
      <c r="DU391" s="5"/>
      <c r="DV391" s="5"/>
      <c r="DW391" s="5"/>
      <c r="DX391" s="5"/>
      <c r="DY391" s="5"/>
      <c r="DZ391" s="5"/>
      <c r="EA391" s="5"/>
      <c r="EB391" s="5"/>
      <c r="EC391" s="5"/>
      <c r="ED391" s="5"/>
      <c r="EE391" s="5"/>
      <c r="EF391" s="5"/>
      <c r="EG391" s="5"/>
      <c r="EH391" s="5"/>
      <c r="EI391" s="5"/>
      <c r="EJ391" s="5"/>
      <c r="EK391" s="5"/>
      <c r="EL391" s="5"/>
      <c r="EM391" s="5"/>
      <c r="EN391" s="5"/>
      <c r="EO391" s="5"/>
      <c r="EP391" s="341"/>
      <c r="EQ391" s="333"/>
    </row>
    <row r="392" spans="1:147" ht="15">
      <c r="A392" s="8" t="s">
        <v>33</v>
      </c>
      <c r="B392" s="8" t="s">
        <v>11</v>
      </c>
      <c r="C392" s="8">
        <v>1</v>
      </c>
      <c r="D392" s="199">
        <v>116</v>
      </c>
      <c r="E392" s="118" t="s">
        <v>180</v>
      </c>
      <c r="F392" s="118" t="s">
        <v>108</v>
      </c>
      <c r="G392" s="195" t="s">
        <v>34</v>
      </c>
      <c r="H392" s="309" t="s">
        <v>188</v>
      </c>
      <c r="I392" s="128"/>
      <c r="J392" s="5"/>
      <c r="K392" s="5"/>
      <c r="L392" s="5"/>
      <c r="M392" s="5"/>
      <c r="N392" s="128"/>
      <c r="O392" s="128"/>
      <c r="P392" s="5"/>
      <c r="Q392" s="5"/>
      <c r="R392" s="5"/>
      <c r="S392" s="5"/>
      <c r="T392" s="5"/>
      <c r="U392" s="128"/>
      <c r="V392" s="128"/>
      <c r="W392" s="5"/>
      <c r="X392" s="5"/>
      <c r="Y392" s="5"/>
      <c r="Z392" s="5"/>
      <c r="AA392" s="5"/>
      <c r="AB392" s="128"/>
      <c r="AC392" s="128"/>
      <c r="AD392" s="5"/>
      <c r="AE392" s="341"/>
      <c r="AF392" s="128"/>
      <c r="AG392" s="5"/>
      <c r="AH392" s="5"/>
      <c r="AI392" s="5"/>
      <c r="AJ392" s="5"/>
      <c r="AK392" s="128"/>
      <c r="AL392" s="128"/>
      <c r="AM392" s="5"/>
      <c r="AN392" s="5"/>
      <c r="AO392" s="5"/>
      <c r="AP392" s="5"/>
      <c r="AQ392" s="5"/>
      <c r="AR392" s="128"/>
      <c r="AS392" s="128"/>
      <c r="AT392" s="5"/>
      <c r="AU392" s="5"/>
      <c r="AV392" s="5"/>
      <c r="AW392" s="5"/>
      <c r="AX392" s="5"/>
      <c r="AY392" s="128"/>
      <c r="AZ392" s="128"/>
      <c r="BA392" s="5"/>
      <c r="BB392" s="341"/>
      <c r="BC392" s="128"/>
      <c r="BD392" s="5"/>
      <c r="BE392" s="5"/>
      <c r="BF392" s="5"/>
      <c r="BG392" s="5"/>
      <c r="BH392" s="128"/>
      <c r="BI392" s="128"/>
      <c r="BJ392" s="5"/>
      <c r="BK392" s="5"/>
      <c r="BL392" s="5"/>
      <c r="BM392" s="5"/>
      <c r="BN392" s="5"/>
      <c r="BO392" s="128"/>
      <c r="BP392" s="128"/>
      <c r="BQ392" s="179" t="s">
        <v>375</v>
      </c>
      <c r="BR392" s="51">
        <v>222</v>
      </c>
      <c r="BS392" s="51">
        <v>222</v>
      </c>
      <c r="BT392" s="51">
        <v>1</v>
      </c>
      <c r="BU392" s="51">
        <v>100</v>
      </c>
      <c r="BV392" s="52">
        <f t="shared" si="119"/>
        <v>1</v>
      </c>
      <c r="BW392" s="139">
        <f>BV392*AUXILIAR!$B$61</f>
        <v>20000000</v>
      </c>
      <c r="BX392" s="5"/>
      <c r="BY392" s="341"/>
      <c r="BZ392" s="128"/>
      <c r="CA392" s="5"/>
      <c r="CB392" s="5"/>
      <c r="CC392" s="5"/>
      <c r="CD392" s="5"/>
      <c r="CE392" s="5"/>
      <c r="CF392" s="5"/>
      <c r="CG392" s="5"/>
      <c r="CH392" s="5"/>
      <c r="CI392" s="5"/>
      <c r="CJ392" s="5"/>
      <c r="CK392" s="5"/>
      <c r="CL392" s="5"/>
      <c r="CM392" s="5"/>
      <c r="CN392" s="5"/>
      <c r="CO392" s="5"/>
      <c r="CP392" s="5"/>
      <c r="CQ392" s="5"/>
      <c r="CR392" s="5"/>
      <c r="CS392" s="5"/>
      <c r="CT392" s="5"/>
      <c r="CU392" s="5"/>
      <c r="CV392" s="341"/>
      <c r="CW392" s="128"/>
      <c r="CX392" s="5"/>
      <c r="CY392" s="5"/>
      <c r="CZ392" s="5"/>
      <c r="DA392" s="5"/>
      <c r="DB392" s="128"/>
      <c r="DC392" s="128"/>
      <c r="DD392" s="5"/>
      <c r="DE392" s="5"/>
      <c r="DF392" s="5"/>
      <c r="DG392" s="5"/>
      <c r="DH392" s="5"/>
      <c r="DI392" s="128"/>
      <c r="DJ392" s="128"/>
      <c r="DK392" s="172"/>
      <c r="DL392" s="173"/>
      <c r="DM392" s="173"/>
      <c r="DN392" s="56"/>
      <c r="DO392" s="57"/>
      <c r="DP392" s="116"/>
      <c r="DQ392" s="159"/>
      <c r="DR392" s="5"/>
      <c r="DS392" s="341"/>
      <c r="DT392" s="128"/>
      <c r="DU392" s="5"/>
      <c r="DV392" s="5"/>
      <c r="DW392" s="5"/>
      <c r="DX392" s="5"/>
      <c r="DY392" s="5"/>
      <c r="DZ392" s="5"/>
      <c r="EA392" s="5"/>
      <c r="EB392" s="5"/>
      <c r="EC392" s="5"/>
      <c r="ED392" s="5"/>
      <c r="EE392" s="5"/>
      <c r="EF392" s="5"/>
      <c r="EG392" s="5"/>
      <c r="EH392" s="5"/>
      <c r="EI392" s="5"/>
      <c r="EJ392" s="5"/>
      <c r="EK392" s="5"/>
      <c r="EL392" s="5"/>
      <c r="EM392" s="5"/>
      <c r="EN392" s="5"/>
      <c r="EO392" s="5"/>
      <c r="EP392" s="341"/>
      <c r="EQ392" s="333"/>
    </row>
    <row r="393" spans="1:147" ht="15">
      <c r="A393" s="8" t="s">
        <v>33</v>
      </c>
      <c r="B393" s="8" t="s">
        <v>11</v>
      </c>
      <c r="C393" s="8">
        <v>1</v>
      </c>
      <c r="D393" s="199">
        <v>116</v>
      </c>
      <c r="E393" s="118" t="s">
        <v>180</v>
      </c>
      <c r="F393" s="118" t="s">
        <v>108</v>
      </c>
      <c r="G393" s="195" t="s">
        <v>34</v>
      </c>
      <c r="H393" s="309" t="s">
        <v>188</v>
      </c>
      <c r="I393" s="128"/>
      <c r="J393" s="5"/>
      <c r="K393" s="5"/>
      <c r="L393" s="5"/>
      <c r="M393" s="5"/>
      <c r="N393" s="128"/>
      <c r="O393" s="128"/>
      <c r="P393" s="5"/>
      <c r="Q393" s="5"/>
      <c r="R393" s="5"/>
      <c r="S393" s="5"/>
      <c r="T393" s="5"/>
      <c r="U393" s="128"/>
      <c r="V393" s="128"/>
      <c r="W393" s="5"/>
      <c r="X393" s="5"/>
      <c r="Y393" s="5"/>
      <c r="Z393" s="5"/>
      <c r="AA393" s="5"/>
      <c r="AB393" s="128"/>
      <c r="AC393" s="128"/>
      <c r="AD393" s="5"/>
      <c r="AE393" s="341"/>
      <c r="AF393" s="128"/>
      <c r="AG393" s="5"/>
      <c r="AH393" s="5"/>
      <c r="AI393" s="5"/>
      <c r="AJ393" s="5"/>
      <c r="AK393" s="128"/>
      <c r="AL393" s="128"/>
      <c r="AM393" s="5"/>
      <c r="AN393" s="5"/>
      <c r="AO393" s="5"/>
      <c r="AP393" s="5"/>
      <c r="AQ393" s="5"/>
      <c r="AR393" s="128"/>
      <c r="AS393" s="128"/>
      <c r="AT393" s="5"/>
      <c r="AU393" s="5"/>
      <c r="AV393" s="5"/>
      <c r="AW393" s="5"/>
      <c r="AX393" s="5"/>
      <c r="AY393" s="128"/>
      <c r="AZ393" s="128"/>
      <c r="BA393" s="5"/>
      <c r="BB393" s="341"/>
      <c r="BC393" s="128"/>
      <c r="BD393" s="5"/>
      <c r="BE393" s="5"/>
      <c r="BF393" s="5"/>
      <c r="BG393" s="5"/>
      <c r="BH393" s="128"/>
      <c r="BI393" s="128"/>
      <c r="BJ393" s="5"/>
      <c r="BK393" s="5"/>
      <c r="BL393" s="5"/>
      <c r="BM393" s="5"/>
      <c r="BN393" s="5"/>
      <c r="BO393" s="128"/>
      <c r="BP393" s="128"/>
      <c r="BQ393" s="179" t="s">
        <v>375</v>
      </c>
      <c r="BR393" s="51">
        <v>222.49</v>
      </c>
      <c r="BS393" s="51">
        <v>222.49</v>
      </c>
      <c r="BT393" s="51">
        <v>1</v>
      </c>
      <c r="BU393" s="51">
        <v>100</v>
      </c>
      <c r="BV393" s="52">
        <f t="shared" si="119"/>
        <v>1</v>
      </c>
      <c r="BW393" s="139">
        <f>BV393*AUXILIAR!$B$61</f>
        <v>20000000</v>
      </c>
      <c r="BX393" s="5"/>
      <c r="BY393" s="341"/>
      <c r="BZ393" s="128"/>
      <c r="CA393" s="5"/>
      <c r="CB393" s="5"/>
      <c r="CC393" s="5"/>
      <c r="CD393" s="5"/>
      <c r="CE393" s="5"/>
      <c r="CF393" s="5"/>
      <c r="CG393" s="5"/>
      <c r="CH393" s="5"/>
      <c r="CI393" s="5"/>
      <c r="CJ393" s="5"/>
      <c r="CK393" s="5"/>
      <c r="CL393" s="5"/>
      <c r="CM393" s="5"/>
      <c r="CN393" s="5"/>
      <c r="CO393" s="5"/>
      <c r="CP393" s="5"/>
      <c r="CQ393" s="5"/>
      <c r="CR393" s="5"/>
      <c r="CS393" s="5"/>
      <c r="CT393" s="5"/>
      <c r="CU393" s="5"/>
      <c r="CV393" s="341"/>
      <c r="CW393" s="128"/>
      <c r="CX393" s="5"/>
      <c r="CY393" s="5"/>
      <c r="CZ393" s="5"/>
      <c r="DA393" s="5"/>
      <c r="DB393" s="128"/>
      <c r="DC393" s="128"/>
      <c r="DD393" s="5"/>
      <c r="DE393" s="5"/>
      <c r="DF393" s="5"/>
      <c r="DG393" s="5"/>
      <c r="DH393" s="5"/>
      <c r="DI393" s="128"/>
      <c r="DJ393" s="128"/>
      <c r="DK393" s="172"/>
      <c r="DL393" s="173"/>
      <c r="DM393" s="173"/>
      <c r="DN393" s="56"/>
      <c r="DO393" s="57"/>
      <c r="DP393" s="116"/>
      <c r="DQ393" s="159"/>
      <c r="DR393" s="5"/>
      <c r="DS393" s="341"/>
      <c r="DT393" s="128"/>
      <c r="DU393" s="5"/>
      <c r="DV393" s="5"/>
      <c r="DW393" s="5"/>
      <c r="DX393" s="5"/>
      <c r="DY393" s="5"/>
      <c r="DZ393" s="5"/>
      <c r="EA393" s="5"/>
      <c r="EB393" s="5"/>
      <c r="EC393" s="5"/>
      <c r="ED393" s="5"/>
      <c r="EE393" s="5"/>
      <c r="EF393" s="5"/>
      <c r="EG393" s="5"/>
      <c r="EH393" s="5"/>
      <c r="EI393" s="5"/>
      <c r="EJ393" s="5"/>
      <c r="EK393" s="5"/>
      <c r="EL393" s="5"/>
      <c r="EM393" s="5"/>
      <c r="EN393" s="5"/>
      <c r="EO393" s="5"/>
      <c r="EP393" s="341"/>
      <c r="EQ393" s="333"/>
    </row>
    <row r="394" spans="1:147" ht="15">
      <c r="A394" s="8" t="s">
        <v>33</v>
      </c>
      <c r="B394" s="8" t="s">
        <v>11</v>
      </c>
      <c r="C394" s="8">
        <v>1</v>
      </c>
      <c r="D394" s="199">
        <v>116</v>
      </c>
      <c r="E394" s="118" t="s">
        <v>180</v>
      </c>
      <c r="F394" s="118" t="s">
        <v>108</v>
      </c>
      <c r="G394" s="195" t="s">
        <v>34</v>
      </c>
      <c r="H394" s="309" t="s">
        <v>188</v>
      </c>
      <c r="I394" s="128"/>
      <c r="J394" s="5"/>
      <c r="K394" s="5"/>
      <c r="L394" s="5"/>
      <c r="M394" s="5"/>
      <c r="N394" s="128"/>
      <c r="O394" s="128"/>
      <c r="P394" s="5"/>
      <c r="Q394" s="5"/>
      <c r="R394" s="5"/>
      <c r="S394" s="5"/>
      <c r="T394" s="5"/>
      <c r="U394" s="128"/>
      <c r="V394" s="128"/>
      <c r="W394" s="5"/>
      <c r="X394" s="5"/>
      <c r="Y394" s="5"/>
      <c r="Z394" s="5"/>
      <c r="AA394" s="5"/>
      <c r="AB394" s="128"/>
      <c r="AC394" s="128"/>
      <c r="AD394" s="5"/>
      <c r="AE394" s="341"/>
      <c r="AF394" s="128"/>
      <c r="AG394" s="5"/>
      <c r="AH394" s="5"/>
      <c r="AI394" s="5"/>
      <c r="AJ394" s="5"/>
      <c r="AK394" s="128"/>
      <c r="AL394" s="128"/>
      <c r="AM394" s="5"/>
      <c r="AN394" s="5"/>
      <c r="AO394" s="5"/>
      <c r="AP394" s="5"/>
      <c r="AQ394" s="5"/>
      <c r="AR394" s="128"/>
      <c r="AS394" s="128"/>
      <c r="AT394" s="5"/>
      <c r="AU394" s="5"/>
      <c r="AV394" s="5"/>
      <c r="AW394" s="5"/>
      <c r="AX394" s="5"/>
      <c r="AY394" s="128"/>
      <c r="AZ394" s="128"/>
      <c r="BA394" s="5"/>
      <c r="BB394" s="341"/>
      <c r="BC394" s="128"/>
      <c r="BD394" s="5"/>
      <c r="BE394" s="5"/>
      <c r="BF394" s="5"/>
      <c r="BG394" s="5"/>
      <c r="BH394" s="128"/>
      <c r="BI394" s="128"/>
      <c r="BJ394" s="5"/>
      <c r="BK394" s="5"/>
      <c r="BL394" s="5"/>
      <c r="BM394" s="5"/>
      <c r="BN394" s="5"/>
      <c r="BO394" s="128"/>
      <c r="BP394" s="128"/>
      <c r="BQ394" s="179" t="s">
        <v>375</v>
      </c>
      <c r="BR394" s="51">
        <v>223.14</v>
      </c>
      <c r="BS394" s="51">
        <v>223.14</v>
      </c>
      <c r="BT394" s="51">
        <v>1</v>
      </c>
      <c r="BU394" s="51">
        <v>100</v>
      </c>
      <c r="BV394" s="52">
        <f t="shared" si="119"/>
        <v>1</v>
      </c>
      <c r="BW394" s="139">
        <f>BV394*AUXILIAR!$B$61</f>
        <v>20000000</v>
      </c>
      <c r="BX394" s="5"/>
      <c r="BY394" s="341"/>
      <c r="BZ394" s="128"/>
      <c r="CA394" s="5"/>
      <c r="CB394" s="5"/>
      <c r="CC394" s="5"/>
      <c r="CD394" s="5"/>
      <c r="CE394" s="5"/>
      <c r="CF394" s="5"/>
      <c r="CG394" s="5"/>
      <c r="CH394" s="5"/>
      <c r="CI394" s="5"/>
      <c r="CJ394" s="5"/>
      <c r="CK394" s="5"/>
      <c r="CL394" s="5"/>
      <c r="CM394" s="5"/>
      <c r="CN394" s="5"/>
      <c r="CO394" s="5"/>
      <c r="CP394" s="5"/>
      <c r="CQ394" s="5"/>
      <c r="CR394" s="5"/>
      <c r="CS394" s="5"/>
      <c r="CT394" s="5"/>
      <c r="CU394" s="5"/>
      <c r="CV394" s="341"/>
      <c r="CW394" s="128"/>
      <c r="CX394" s="5"/>
      <c r="CY394" s="5"/>
      <c r="CZ394" s="5"/>
      <c r="DA394" s="5"/>
      <c r="DB394" s="128"/>
      <c r="DC394" s="128"/>
      <c r="DD394" s="5"/>
      <c r="DE394" s="5"/>
      <c r="DF394" s="5"/>
      <c r="DG394" s="5"/>
      <c r="DH394" s="5"/>
      <c r="DI394" s="128"/>
      <c r="DJ394" s="128"/>
      <c r="DK394" s="172"/>
      <c r="DL394" s="173"/>
      <c r="DM394" s="173"/>
      <c r="DN394" s="56"/>
      <c r="DO394" s="57"/>
      <c r="DP394" s="116"/>
      <c r="DQ394" s="159"/>
      <c r="DR394" s="5"/>
      <c r="DS394" s="341"/>
      <c r="DT394" s="128"/>
      <c r="DU394" s="5"/>
      <c r="DV394" s="5"/>
      <c r="DW394" s="5"/>
      <c r="DX394" s="5"/>
      <c r="DY394" s="5"/>
      <c r="DZ394" s="5"/>
      <c r="EA394" s="5"/>
      <c r="EB394" s="5"/>
      <c r="EC394" s="5"/>
      <c r="ED394" s="5"/>
      <c r="EE394" s="5"/>
      <c r="EF394" s="5"/>
      <c r="EG394" s="5"/>
      <c r="EH394" s="5"/>
      <c r="EI394" s="5"/>
      <c r="EJ394" s="5"/>
      <c r="EK394" s="5"/>
      <c r="EL394" s="5"/>
      <c r="EM394" s="5"/>
      <c r="EN394" s="5"/>
      <c r="EO394" s="5"/>
      <c r="EP394" s="341"/>
      <c r="EQ394" s="333"/>
    </row>
    <row r="395" spans="1:147" ht="15">
      <c r="A395" s="8" t="s">
        <v>33</v>
      </c>
      <c r="B395" s="8" t="s">
        <v>11</v>
      </c>
      <c r="C395" s="8">
        <v>1</v>
      </c>
      <c r="D395" s="199">
        <v>116</v>
      </c>
      <c r="E395" s="118" t="s">
        <v>180</v>
      </c>
      <c r="F395" s="118" t="s">
        <v>108</v>
      </c>
      <c r="G395" s="195" t="s">
        <v>34</v>
      </c>
      <c r="H395" s="309" t="s">
        <v>188</v>
      </c>
      <c r="I395" s="128"/>
      <c r="J395" s="5"/>
      <c r="K395" s="5"/>
      <c r="L395" s="5"/>
      <c r="M395" s="5"/>
      <c r="N395" s="128"/>
      <c r="O395" s="128"/>
      <c r="P395" s="5"/>
      <c r="Q395" s="5"/>
      <c r="R395" s="5"/>
      <c r="S395" s="5"/>
      <c r="T395" s="5"/>
      <c r="U395" s="128"/>
      <c r="V395" s="128"/>
      <c r="W395" s="5"/>
      <c r="X395" s="5"/>
      <c r="Y395" s="5"/>
      <c r="Z395" s="5"/>
      <c r="AA395" s="5"/>
      <c r="AB395" s="128"/>
      <c r="AC395" s="128"/>
      <c r="AD395" s="5"/>
      <c r="AE395" s="341"/>
      <c r="AF395" s="128"/>
      <c r="AG395" s="5"/>
      <c r="AH395" s="5"/>
      <c r="AI395" s="5"/>
      <c r="AJ395" s="5"/>
      <c r="AK395" s="128"/>
      <c r="AL395" s="128"/>
      <c r="AM395" s="5"/>
      <c r="AN395" s="5"/>
      <c r="AO395" s="5"/>
      <c r="AP395" s="5"/>
      <c r="AQ395" s="5"/>
      <c r="AR395" s="128"/>
      <c r="AS395" s="128"/>
      <c r="AT395" s="5"/>
      <c r="AU395" s="5"/>
      <c r="AV395" s="5"/>
      <c r="AW395" s="5"/>
      <c r="AX395" s="5"/>
      <c r="AY395" s="128"/>
      <c r="AZ395" s="128"/>
      <c r="BA395" s="5"/>
      <c r="BB395" s="341"/>
      <c r="BC395" s="128"/>
      <c r="BD395" s="5"/>
      <c r="BE395" s="5"/>
      <c r="BF395" s="5"/>
      <c r="BG395" s="5"/>
      <c r="BH395" s="128"/>
      <c r="BI395" s="128"/>
      <c r="BJ395" s="5"/>
      <c r="BK395" s="5"/>
      <c r="BL395" s="5"/>
      <c r="BM395" s="5"/>
      <c r="BN395" s="5"/>
      <c r="BO395" s="128"/>
      <c r="BP395" s="128"/>
      <c r="BQ395" s="179" t="s">
        <v>375</v>
      </c>
      <c r="BR395" s="51">
        <v>224.09</v>
      </c>
      <c r="BS395" s="51">
        <v>224.09</v>
      </c>
      <c r="BT395" s="51">
        <v>1</v>
      </c>
      <c r="BU395" s="51">
        <v>100</v>
      </c>
      <c r="BV395" s="52">
        <f t="shared" si="119"/>
        <v>1</v>
      </c>
      <c r="BW395" s="139">
        <f>BV395*AUXILIAR!$B$61</f>
        <v>20000000</v>
      </c>
      <c r="BX395" s="5"/>
      <c r="BY395" s="341"/>
      <c r="BZ395" s="128"/>
      <c r="CA395" s="5"/>
      <c r="CB395" s="5"/>
      <c r="CC395" s="5"/>
      <c r="CD395" s="5"/>
      <c r="CE395" s="5"/>
      <c r="CF395" s="5"/>
      <c r="CG395" s="5"/>
      <c r="CH395" s="5"/>
      <c r="CI395" s="5"/>
      <c r="CJ395" s="5"/>
      <c r="CK395" s="5"/>
      <c r="CL395" s="5"/>
      <c r="CM395" s="5"/>
      <c r="CN395" s="5"/>
      <c r="CO395" s="5"/>
      <c r="CP395" s="5"/>
      <c r="CQ395" s="5"/>
      <c r="CR395" s="5"/>
      <c r="CS395" s="5"/>
      <c r="CT395" s="5"/>
      <c r="CU395" s="5"/>
      <c r="CV395" s="341"/>
      <c r="CW395" s="128"/>
      <c r="CX395" s="5"/>
      <c r="CY395" s="5"/>
      <c r="CZ395" s="5"/>
      <c r="DA395" s="5"/>
      <c r="DB395" s="128"/>
      <c r="DC395" s="128"/>
      <c r="DD395" s="5"/>
      <c r="DE395" s="5"/>
      <c r="DF395" s="5"/>
      <c r="DG395" s="5"/>
      <c r="DH395" s="5"/>
      <c r="DI395" s="128"/>
      <c r="DJ395" s="128"/>
      <c r="DK395" s="172"/>
      <c r="DL395" s="173"/>
      <c r="DM395" s="173"/>
      <c r="DN395" s="56"/>
      <c r="DO395" s="57"/>
      <c r="DP395" s="116"/>
      <c r="DQ395" s="159"/>
      <c r="DR395" s="5"/>
      <c r="DS395" s="341"/>
      <c r="DT395" s="128"/>
      <c r="DU395" s="5"/>
      <c r="DV395" s="5"/>
      <c r="DW395" s="5"/>
      <c r="DX395" s="5"/>
      <c r="DY395" s="5"/>
      <c r="DZ395" s="5"/>
      <c r="EA395" s="5"/>
      <c r="EB395" s="5"/>
      <c r="EC395" s="5"/>
      <c r="ED395" s="5"/>
      <c r="EE395" s="5"/>
      <c r="EF395" s="5"/>
      <c r="EG395" s="5"/>
      <c r="EH395" s="5"/>
      <c r="EI395" s="5"/>
      <c r="EJ395" s="5"/>
      <c r="EK395" s="5"/>
      <c r="EL395" s="5"/>
      <c r="EM395" s="5"/>
      <c r="EN395" s="5"/>
      <c r="EO395" s="5"/>
      <c r="EP395" s="341"/>
      <c r="EQ395" s="333"/>
    </row>
    <row r="396" spans="1:147" ht="15">
      <c r="A396" s="8" t="s">
        <v>33</v>
      </c>
      <c r="B396" s="8" t="s">
        <v>11</v>
      </c>
      <c r="C396" s="8">
        <v>1</v>
      </c>
      <c r="D396" s="199">
        <v>116</v>
      </c>
      <c r="E396" s="118" t="s">
        <v>180</v>
      </c>
      <c r="F396" s="118" t="s">
        <v>108</v>
      </c>
      <c r="G396" s="195" t="s">
        <v>34</v>
      </c>
      <c r="H396" s="309" t="s">
        <v>188</v>
      </c>
      <c r="I396" s="128"/>
      <c r="J396" s="5"/>
      <c r="K396" s="5"/>
      <c r="L396" s="5"/>
      <c r="M396" s="5"/>
      <c r="N396" s="128"/>
      <c r="O396" s="128"/>
      <c r="P396" s="5"/>
      <c r="Q396" s="5"/>
      <c r="R396" s="5"/>
      <c r="S396" s="5"/>
      <c r="T396" s="5"/>
      <c r="U396" s="128"/>
      <c r="V396" s="128"/>
      <c r="W396" s="5"/>
      <c r="X396" s="5"/>
      <c r="Y396" s="5"/>
      <c r="Z396" s="5"/>
      <c r="AA396" s="5"/>
      <c r="AB396" s="128"/>
      <c r="AC396" s="128"/>
      <c r="AD396" s="5"/>
      <c r="AE396" s="341"/>
      <c r="AF396" s="128"/>
      <c r="AG396" s="5"/>
      <c r="AH396" s="5"/>
      <c r="AI396" s="5"/>
      <c r="AJ396" s="5"/>
      <c r="AK396" s="128"/>
      <c r="AL396" s="128"/>
      <c r="AM396" s="5"/>
      <c r="AN396" s="5"/>
      <c r="AO396" s="5"/>
      <c r="AP396" s="5"/>
      <c r="AQ396" s="5"/>
      <c r="AR396" s="128"/>
      <c r="AS396" s="128"/>
      <c r="AT396" s="5"/>
      <c r="AU396" s="5"/>
      <c r="AV396" s="5"/>
      <c r="AW396" s="5"/>
      <c r="AX396" s="5"/>
      <c r="AY396" s="128"/>
      <c r="AZ396" s="128"/>
      <c r="BA396" s="5"/>
      <c r="BB396" s="341"/>
      <c r="BC396" s="128"/>
      <c r="BD396" s="5"/>
      <c r="BE396" s="5"/>
      <c r="BF396" s="5"/>
      <c r="BG396" s="5"/>
      <c r="BH396" s="128"/>
      <c r="BI396" s="128"/>
      <c r="BJ396" s="5"/>
      <c r="BK396" s="5"/>
      <c r="BL396" s="5"/>
      <c r="BM396" s="5"/>
      <c r="BN396" s="5"/>
      <c r="BO396" s="128"/>
      <c r="BP396" s="128"/>
      <c r="BQ396" s="179" t="s">
        <v>375</v>
      </c>
      <c r="BR396" s="51">
        <v>224.88</v>
      </c>
      <c r="BS396" s="51">
        <v>224.88</v>
      </c>
      <c r="BT396" s="51">
        <v>1</v>
      </c>
      <c r="BU396" s="51">
        <v>100</v>
      </c>
      <c r="BV396" s="52">
        <f t="shared" si="119"/>
        <v>1</v>
      </c>
      <c r="BW396" s="139">
        <f>BV396*AUXILIAR!$B$61</f>
        <v>20000000</v>
      </c>
      <c r="BX396" s="5"/>
      <c r="BY396" s="341"/>
      <c r="BZ396" s="128"/>
      <c r="CA396" s="5"/>
      <c r="CB396" s="5"/>
      <c r="CC396" s="5"/>
      <c r="CD396" s="5"/>
      <c r="CE396" s="5"/>
      <c r="CF396" s="5"/>
      <c r="CG396" s="5"/>
      <c r="CH396" s="5"/>
      <c r="CI396" s="5"/>
      <c r="CJ396" s="5"/>
      <c r="CK396" s="5"/>
      <c r="CL396" s="5"/>
      <c r="CM396" s="5"/>
      <c r="CN396" s="5"/>
      <c r="CO396" s="5"/>
      <c r="CP396" s="5"/>
      <c r="CQ396" s="5"/>
      <c r="CR396" s="5"/>
      <c r="CS396" s="5"/>
      <c r="CT396" s="5"/>
      <c r="CU396" s="5"/>
      <c r="CV396" s="341"/>
      <c r="CW396" s="128"/>
      <c r="CX396" s="5"/>
      <c r="CY396" s="5"/>
      <c r="CZ396" s="5"/>
      <c r="DA396" s="5"/>
      <c r="DB396" s="128"/>
      <c r="DC396" s="128"/>
      <c r="DD396" s="5"/>
      <c r="DE396" s="5"/>
      <c r="DF396" s="5"/>
      <c r="DG396" s="5"/>
      <c r="DH396" s="5"/>
      <c r="DI396" s="128"/>
      <c r="DJ396" s="128"/>
      <c r="DK396" s="172"/>
      <c r="DL396" s="173"/>
      <c r="DM396" s="173"/>
      <c r="DN396" s="56"/>
      <c r="DO396" s="57"/>
      <c r="DP396" s="116"/>
      <c r="DQ396" s="159"/>
      <c r="DR396" s="5"/>
      <c r="DS396" s="341"/>
      <c r="DT396" s="128"/>
      <c r="DU396" s="5"/>
      <c r="DV396" s="5"/>
      <c r="DW396" s="5"/>
      <c r="DX396" s="5"/>
      <c r="DY396" s="5"/>
      <c r="DZ396" s="5"/>
      <c r="EA396" s="5"/>
      <c r="EB396" s="5"/>
      <c r="EC396" s="5"/>
      <c r="ED396" s="5"/>
      <c r="EE396" s="5"/>
      <c r="EF396" s="5"/>
      <c r="EG396" s="5"/>
      <c r="EH396" s="5"/>
      <c r="EI396" s="5"/>
      <c r="EJ396" s="5"/>
      <c r="EK396" s="5"/>
      <c r="EL396" s="5"/>
      <c r="EM396" s="5"/>
      <c r="EN396" s="5"/>
      <c r="EO396" s="5"/>
      <c r="EP396" s="341"/>
      <c r="EQ396" s="333"/>
    </row>
    <row r="397" spans="1:147" ht="15">
      <c r="A397" s="8" t="s">
        <v>33</v>
      </c>
      <c r="B397" s="8" t="s">
        <v>11</v>
      </c>
      <c r="C397" s="8">
        <v>1</v>
      </c>
      <c r="D397" s="199">
        <v>116</v>
      </c>
      <c r="E397" s="118" t="s">
        <v>180</v>
      </c>
      <c r="F397" s="118" t="s">
        <v>108</v>
      </c>
      <c r="G397" s="195" t="s">
        <v>34</v>
      </c>
      <c r="H397" s="309" t="s">
        <v>188</v>
      </c>
      <c r="I397" s="128"/>
      <c r="J397" s="5"/>
      <c r="K397" s="5"/>
      <c r="L397" s="5"/>
      <c r="M397" s="5"/>
      <c r="N397" s="128"/>
      <c r="O397" s="128"/>
      <c r="P397" s="5"/>
      <c r="Q397" s="5"/>
      <c r="R397" s="5"/>
      <c r="S397" s="5"/>
      <c r="T397" s="5"/>
      <c r="U397" s="128"/>
      <c r="V397" s="128"/>
      <c r="W397" s="5"/>
      <c r="X397" s="5"/>
      <c r="Y397" s="5"/>
      <c r="Z397" s="5"/>
      <c r="AA397" s="5"/>
      <c r="AB397" s="128"/>
      <c r="AC397" s="128"/>
      <c r="AD397" s="5"/>
      <c r="AE397" s="341"/>
      <c r="AF397" s="128"/>
      <c r="AG397" s="5"/>
      <c r="AH397" s="5"/>
      <c r="AI397" s="5"/>
      <c r="AJ397" s="5"/>
      <c r="AK397" s="128"/>
      <c r="AL397" s="128"/>
      <c r="AM397" s="5"/>
      <c r="AN397" s="5"/>
      <c r="AO397" s="5"/>
      <c r="AP397" s="5"/>
      <c r="AQ397" s="5"/>
      <c r="AR397" s="128"/>
      <c r="AS397" s="128"/>
      <c r="AT397" s="5"/>
      <c r="AU397" s="5"/>
      <c r="AV397" s="5"/>
      <c r="AW397" s="5"/>
      <c r="AX397" s="5"/>
      <c r="AY397" s="128"/>
      <c r="AZ397" s="128"/>
      <c r="BA397" s="5"/>
      <c r="BB397" s="341"/>
      <c r="BC397" s="128"/>
      <c r="BD397" s="5"/>
      <c r="BE397" s="5"/>
      <c r="BF397" s="5"/>
      <c r="BG397" s="5"/>
      <c r="BH397" s="128"/>
      <c r="BI397" s="128"/>
      <c r="BJ397" s="5"/>
      <c r="BK397" s="5"/>
      <c r="BL397" s="5"/>
      <c r="BM397" s="5"/>
      <c r="BN397" s="5"/>
      <c r="BO397" s="128"/>
      <c r="BP397" s="128"/>
      <c r="BQ397" s="179" t="s">
        <v>375</v>
      </c>
      <c r="BR397" s="51">
        <v>225.35</v>
      </c>
      <c r="BS397" s="51">
        <v>225.35</v>
      </c>
      <c r="BT397" s="51">
        <v>1</v>
      </c>
      <c r="BU397" s="51">
        <v>100</v>
      </c>
      <c r="BV397" s="52">
        <f t="shared" si="119"/>
        <v>1</v>
      </c>
      <c r="BW397" s="139">
        <f>BV397*AUXILIAR!$B$61</f>
        <v>20000000</v>
      </c>
      <c r="BX397" s="5"/>
      <c r="BY397" s="341"/>
      <c r="BZ397" s="128"/>
      <c r="CA397" s="5"/>
      <c r="CB397" s="5"/>
      <c r="CC397" s="5"/>
      <c r="CD397" s="5"/>
      <c r="CE397" s="5"/>
      <c r="CF397" s="5"/>
      <c r="CG397" s="5"/>
      <c r="CH397" s="5"/>
      <c r="CI397" s="5"/>
      <c r="CJ397" s="5"/>
      <c r="CK397" s="5"/>
      <c r="CL397" s="5"/>
      <c r="CM397" s="5"/>
      <c r="CN397" s="5"/>
      <c r="CO397" s="5"/>
      <c r="CP397" s="5"/>
      <c r="CQ397" s="5"/>
      <c r="CR397" s="5"/>
      <c r="CS397" s="5"/>
      <c r="CT397" s="5"/>
      <c r="CU397" s="5"/>
      <c r="CV397" s="341"/>
      <c r="CW397" s="128"/>
      <c r="CX397" s="5"/>
      <c r="CY397" s="5"/>
      <c r="CZ397" s="5"/>
      <c r="DA397" s="5"/>
      <c r="DB397" s="128"/>
      <c r="DC397" s="128"/>
      <c r="DD397" s="5"/>
      <c r="DE397" s="5"/>
      <c r="DF397" s="5"/>
      <c r="DG397" s="5"/>
      <c r="DH397" s="5"/>
      <c r="DI397" s="128"/>
      <c r="DJ397" s="128"/>
      <c r="DK397" s="172"/>
      <c r="DL397" s="173"/>
      <c r="DM397" s="173"/>
      <c r="DN397" s="56"/>
      <c r="DO397" s="57"/>
      <c r="DP397" s="116"/>
      <c r="DQ397" s="159"/>
      <c r="DR397" s="5"/>
      <c r="DS397" s="341"/>
      <c r="DT397" s="128"/>
      <c r="DU397" s="5"/>
      <c r="DV397" s="5"/>
      <c r="DW397" s="5"/>
      <c r="DX397" s="5"/>
      <c r="DY397" s="5"/>
      <c r="DZ397" s="5"/>
      <c r="EA397" s="5"/>
      <c r="EB397" s="5"/>
      <c r="EC397" s="5"/>
      <c r="ED397" s="5"/>
      <c r="EE397" s="5"/>
      <c r="EF397" s="5"/>
      <c r="EG397" s="5"/>
      <c r="EH397" s="5"/>
      <c r="EI397" s="5"/>
      <c r="EJ397" s="5"/>
      <c r="EK397" s="5"/>
      <c r="EL397" s="5"/>
      <c r="EM397" s="5"/>
      <c r="EN397" s="5"/>
      <c r="EO397" s="5"/>
      <c r="EP397" s="341"/>
      <c r="EQ397" s="333"/>
    </row>
    <row r="398" spans="1:147" ht="15">
      <c r="A398" s="8" t="s">
        <v>33</v>
      </c>
      <c r="B398" s="8" t="s">
        <v>11</v>
      </c>
      <c r="C398" s="8">
        <v>1</v>
      </c>
      <c r="D398" s="199">
        <v>116</v>
      </c>
      <c r="E398" s="118" t="s">
        <v>180</v>
      </c>
      <c r="F398" s="118" t="s">
        <v>108</v>
      </c>
      <c r="G398" s="195" t="s">
        <v>34</v>
      </c>
      <c r="H398" s="309" t="s">
        <v>188</v>
      </c>
      <c r="I398" s="128"/>
      <c r="J398" s="5"/>
      <c r="K398" s="5"/>
      <c r="L398" s="5"/>
      <c r="M398" s="5"/>
      <c r="N398" s="128"/>
      <c r="O398" s="128"/>
      <c r="P398" s="5"/>
      <c r="Q398" s="5"/>
      <c r="R398" s="5"/>
      <c r="S398" s="5"/>
      <c r="T398" s="5"/>
      <c r="U398" s="128"/>
      <c r="V398" s="128"/>
      <c r="W398" s="5"/>
      <c r="X398" s="5"/>
      <c r="Y398" s="5"/>
      <c r="Z398" s="5"/>
      <c r="AA398" s="5"/>
      <c r="AB398" s="128"/>
      <c r="AC398" s="128"/>
      <c r="AD398" s="5"/>
      <c r="AE398" s="341"/>
      <c r="AF398" s="128"/>
      <c r="AG398" s="5"/>
      <c r="AH398" s="5"/>
      <c r="AI398" s="5"/>
      <c r="AJ398" s="5"/>
      <c r="AK398" s="128"/>
      <c r="AL398" s="128"/>
      <c r="AM398" s="5"/>
      <c r="AN398" s="5"/>
      <c r="AO398" s="5"/>
      <c r="AP398" s="5"/>
      <c r="AQ398" s="5"/>
      <c r="AR398" s="128"/>
      <c r="AS398" s="128"/>
      <c r="AT398" s="5"/>
      <c r="AU398" s="5"/>
      <c r="AV398" s="5"/>
      <c r="AW398" s="5"/>
      <c r="AX398" s="5"/>
      <c r="AY398" s="128"/>
      <c r="AZ398" s="128"/>
      <c r="BA398" s="5"/>
      <c r="BB398" s="341"/>
      <c r="BC398" s="128"/>
      <c r="BD398" s="5"/>
      <c r="BE398" s="5"/>
      <c r="BF398" s="5"/>
      <c r="BG398" s="5"/>
      <c r="BH398" s="128"/>
      <c r="BI398" s="128"/>
      <c r="BJ398" s="5"/>
      <c r="BK398" s="5"/>
      <c r="BL398" s="5"/>
      <c r="BM398" s="5"/>
      <c r="BN398" s="5"/>
      <c r="BO398" s="128"/>
      <c r="BP398" s="128"/>
      <c r="BQ398" s="179" t="s">
        <v>375</v>
      </c>
      <c r="BR398" s="51">
        <v>225.64</v>
      </c>
      <c r="BS398" s="51">
        <v>225.64</v>
      </c>
      <c r="BT398" s="51">
        <v>1</v>
      </c>
      <c r="BU398" s="51">
        <v>100</v>
      </c>
      <c r="BV398" s="52">
        <f t="shared" si="119"/>
        <v>1</v>
      </c>
      <c r="BW398" s="139">
        <f>BV398*AUXILIAR!$B$61</f>
        <v>20000000</v>
      </c>
      <c r="BX398" s="5"/>
      <c r="BY398" s="341"/>
      <c r="BZ398" s="128"/>
      <c r="CA398" s="5"/>
      <c r="CB398" s="5"/>
      <c r="CC398" s="5"/>
      <c r="CD398" s="5"/>
      <c r="CE398" s="5"/>
      <c r="CF398" s="5"/>
      <c r="CG398" s="5"/>
      <c r="CH398" s="5"/>
      <c r="CI398" s="5"/>
      <c r="CJ398" s="5"/>
      <c r="CK398" s="5"/>
      <c r="CL398" s="5"/>
      <c r="CM398" s="5"/>
      <c r="CN398" s="5"/>
      <c r="CO398" s="5"/>
      <c r="CP398" s="5"/>
      <c r="CQ398" s="5"/>
      <c r="CR398" s="5"/>
      <c r="CS398" s="5"/>
      <c r="CT398" s="5"/>
      <c r="CU398" s="5"/>
      <c r="CV398" s="341"/>
      <c r="CW398" s="128"/>
      <c r="CX398" s="5"/>
      <c r="CY398" s="5"/>
      <c r="CZ398" s="5"/>
      <c r="DA398" s="5"/>
      <c r="DB398" s="128"/>
      <c r="DC398" s="128"/>
      <c r="DD398" s="5"/>
      <c r="DE398" s="5"/>
      <c r="DF398" s="5"/>
      <c r="DG398" s="5"/>
      <c r="DH398" s="5"/>
      <c r="DI398" s="128"/>
      <c r="DJ398" s="128"/>
      <c r="DK398" s="172"/>
      <c r="DL398" s="173"/>
      <c r="DM398" s="173"/>
      <c r="DN398" s="56"/>
      <c r="DO398" s="57"/>
      <c r="DP398" s="116"/>
      <c r="DQ398" s="159"/>
      <c r="DR398" s="5"/>
      <c r="DS398" s="341"/>
      <c r="DT398" s="128"/>
      <c r="DU398" s="5"/>
      <c r="DV398" s="5"/>
      <c r="DW398" s="5"/>
      <c r="DX398" s="5"/>
      <c r="DY398" s="5"/>
      <c r="DZ398" s="5"/>
      <c r="EA398" s="5"/>
      <c r="EB398" s="5"/>
      <c r="EC398" s="5"/>
      <c r="ED398" s="5"/>
      <c r="EE398" s="5"/>
      <c r="EF398" s="5"/>
      <c r="EG398" s="5"/>
      <c r="EH398" s="5"/>
      <c r="EI398" s="5"/>
      <c r="EJ398" s="5"/>
      <c r="EK398" s="5"/>
      <c r="EL398" s="5"/>
      <c r="EM398" s="5"/>
      <c r="EN398" s="5"/>
      <c r="EO398" s="5"/>
      <c r="EP398" s="341"/>
      <c r="EQ398" s="333"/>
    </row>
    <row r="399" spans="1:147" ht="15">
      <c r="A399" s="8" t="s">
        <v>33</v>
      </c>
      <c r="B399" s="8" t="s">
        <v>11</v>
      </c>
      <c r="C399" s="8">
        <v>1</v>
      </c>
      <c r="D399" s="199">
        <v>116</v>
      </c>
      <c r="E399" s="118" t="s">
        <v>180</v>
      </c>
      <c r="F399" s="118" t="s">
        <v>108</v>
      </c>
      <c r="G399" s="195" t="s">
        <v>34</v>
      </c>
      <c r="H399" s="309" t="s">
        <v>188</v>
      </c>
      <c r="I399" s="128"/>
      <c r="J399" s="5"/>
      <c r="K399" s="5"/>
      <c r="L399" s="5"/>
      <c r="M399" s="5"/>
      <c r="N399" s="128"/>
      <c r="O399" s="128"/>
      <c r="P399" s="5"/>
      <c r="Q399" s="5"/>
      <c r="R399" s="5"/>
      <c r="S399" s="5"/>
      <c r="T399" s="5"/>
      <c r="U399" s="128"/>
      <c r="V399" s="128"/>
      <c r="W399" s="5"/>
      <c r="X399" s="5"/>
      <c r="Y399" s="5"/>
      <c r="Z399" s="5"/>
      <c r="AA399" s="5"/>
      <c r="AB399" s="128"/>
      <c r="AC399" s="128"/>
      <c r="AD399" s="5"/>
      <c r="AE399" s="341"/>
      <c r="AF399" s="128"/>
      <c r="AG399" s="5"/>
      <c r="AH399" s="5"/>
      <c r="AI399" s="5"/>
      <c r="AJ399" s="5"/>
      <c r="AK399" s="128"/>
      <c r="AL399" s="128"/>
      <c r="AM399" s="5"/>
      <c r="AN399" s="5"/>
      <c r="AO399" s="5"/>
      <c r="AP399" s="5"/>
      <c r="AQ399" s="5"/>
      <c r="AR399" s="128"/>
      <c r="AS399" s="128"/>
      <c r="AT399" s="5"/>
      <c r="AU399" s="5"/>
      <c r="AV399" s="5"/>
      <c r="AW399" s="5"/>
      <c r="AX399" s="5"/>
      <c r="AY399" s="128"/>
      <c r="AZ399" s="128"/>
      <c r="BA399" s="5"/>
      <c r="BB399" s="341"/>
      <c r="BC399" s="128"/>
      <c r="BD399" s="5"/>
      <c r="BE399" s="5"/>
      <c r="BF399" s="5"/>
      <c r="BG399" s="5"/>
      <c r="BH399" s="128"/>
      <c r="BI399" s="128"/>
      <c r="BJ399" s="5"/>
      <c r="BK399" s="5"/>
      <c r="BL399" s="5"/>
      <c r="BM399" s="5"/>
      <c r="BN399" s="5"/>
      <c r="BO399" s="128"/>
      <c r="BP399" s="128"/>
      <c r="BQ399" s="179" t="s">
        <v>376</v>
      </c>
      <c r="BR399" s="51">
        <v>219.25</v>
      </c>
      <c r="BS399" s="51">
        <v>219.25</v>
      </c>
      <c r="BT399" s="51">
        <v>1</v>
      </c>
      <c r="BU399" s="51">
        <v>100</v>
      </c>
      <c r="BV399" s="52">
        <f t="shared" si="119"/>
        <v>1</v>
      </c>
      <c r="BW399" s="139">
        <f>BV399*AUXILIAR!$B$61</f>
        <v>20000000</v>
      </c>
      <c r="BX399" s="5"/>
      <c r="BY399" s="341"/>
      <c r="BZ399" s="128"/>
      <c r="CA399" s="5"/>
      <c r="CB399" s="5"/>
      <c r="CC399" s="5"/>
      <c r="CD399" s="5"/>
      <c r="CE399" s="5"/>
      <c r="CF399" s="5"/>
      <c r="CG399" s="5"/>
      <c r="CH399" s="5"/>
      <c r="CI399" s="5"/>
      <c r="CJ399" s="5"/>
      <c r="CK399" s="5"/>
      <c r="CL399" s="5"/>
      <c r="CM399" s="5"/>
      <c r="CN399" s="5"/>
      <c r="CO399" s="5"/>
      <c r="CP399" s="5"/>
      <c r="CQ399" s="5"/>
      <c r="CR399" s="5"/>
      <c r="CS399" s="5"/>
      <c r="CT399" s="5"/>
      <c r="CU399" s="5"/>
      <c r="CV399" s="341"/>
      <c r="CW399" s="128"/>
      <c r="CX399" s="5"/>
      <c r="CY399" s="5"/>
      <c r="CZ399" s="5"/>
      <c r="DA399" s="5"/>
      <c r="DB399" s="128"/>
      <c r="DC399" s="128"/>
      <c r="DD399" s="5"/>
      <c r="DE399" s="5"/>
      <c r="DF399" s="5"/>
      <c r="DG399" s="5"/>
      <c r="DH399" s="5"/>
      <c r="DI399" s="128"/>
      <c r="DJ399" s="128"/>
      <c r="DK399" s="172"/>
      <c r="DL399" s="173"/>
      <c r="DM399" s="173"/>
      <c r="DN399" s="56"/>
      <c r="DO399" s="57"/>
      <c r="DP399" s="116"/>
      <c r="DQ399" s="159"/>
      <c r="DR399" s="5"/>
      <c r="DS399" s="341"/>
      <c r="DT399" s="128"/>
      <c r="DU399" s="5"/>
      <c r="DV399" s="5"/>
      <c r="DW399" s="5"/>
      <c r="DX399" s="5"/>
      <c r="DY399" s="5"/>
      <c r="DZ399" s="5"/>
      <c r="EA399" s="5"/>
      <c r="EB399" s="5"/>
      <c r="EC399" s="5"/>
      <c r="ED399" s="5"/>
      <c r="EE399" s="5"/>
      <c r="EF399" s="5"/>
      <c r="EG399" s="5"/>
      <c r="EH399" s="5"/>
      <c r="EI399" s="5"/>
      <c r="EJ399" s="5"/>
      <c r="EK399" s="5"/>
      <c r="EL399" s="5"/>
      <c r="EM399" s="5"/>
      <c r="EN399" s="5"/>
      <c r="EO399" s="5"/>
      <c r="EP399" s="341"/>
      <c r="EQ399" s="333"/>
    </row>
    <row r="400" spans="1:147" ht="15">
      <c r="A400" s="8" t="s">
        <v>33</v>
      </c>
      <c r="B400" s="8" t="s">
        <v>11</v>
      </c>
      <c r="C400" s="8">
        <v>1</v>
      </c>
      <c r="D400" s="199">
        <v>116</v>
      </c>
      <c r="E400" s="118" t="s">
        <v>180</v>
      </c>
      <c r="F400" s="118" t="s">
        <v>108</v>
      </c>
      <c r="G400" s="195" t="s">
        <v>34</v>
      </c>
      <c r="H400" s="309" t="s">
        <v>188</v>
      </c>
      <c r="I400" s="128"/>
      <c r="J400" s="5"/>
      <c r="K400" s="5"/>
      <c r="L400" s="5"/>
      <c r="M400" s="5"/>
      <c r="N400" s="128"/>
      <c r="O400" s="128"/>
      <c r="P400" s="5"/>
      <c r="Q400" s="5"/>
      <c r="R400" s="5"/>
      <c r="S400" s="5"/>
      <c r="T400" s="5"/>
      <c r="U400" s="128"/>
      <c r="V400" s="128"/>
      <c r="W400" s="5"/>
      <c r="X400" s="5"/>
      <c r="Y400" s="5"/>
      <c r="Z400" s="5"/>
      <c r="AA400" s="5"/>
      <c r="AB400" s="128"/>
      <c r="AC400" s="128"/>
      <c r="AD400" s="5"/>
      <c r="AE400" s="341"/>
      <c r="AF400" s="128"/>
      <c r="AG400" s="5"/>
      <c r="AH400" s="5"/>
      <c r="AI400" s="5"/>
      <c r="AJ400" s="5"/>
      <c r="AK400" s="128"/>
      <c r="AL400" s="128"/>
      <c r="AM400" s="5"/>
      <c r="AN400" s="5"/>
      <c r="AO400" s="5"/>
      <c r="AP400" s="5"/>
      <c r="AQ400" s="5"/>
      <c r="AR400" s="128"/>
      <c r="AS400" s="128"/>
      <c r="AT400" s="5"/>
      <c r="AU400" s="5"/>
      <c r="AV400" s="5"/>
      <c r="AW400" s="5"/>
      <c r="AX400" s="5"/>
      <c r="AY400" s="128"/>
      <c r="AZ400" s="128"/>
      <c r="BA400" s="5"/>
      <c r="BB400" s="341"/>
      <c r="BC400" s="128"/>
      <c r="BD400" s="5"/>
      <c r="BE400" s="5"/>
      <c r="BF400" s="5"/>
      <c r="BG400" s="5"/>
      <c r="BH400" s="128"/>
      <c r="BI400" s="128"/>
      <c r="BJ400" s="5"/>
      <c r="BK400" s="5"/>
      <c r="BL400" s="5"/>
      <c r="BM400" s="5"/>
      <c r="BN400" s="5"/>
      <c r="BO400" s="128"/>
      <c r="BP400" s="128"/>
      <c r="BQ400" s="179" t="s">
        <v>376</v>
      </c>
      <c r="BR400" s="51">
        <v>220.85</v>
      </c>
      <c r="BS400" s="51">
        <v>220.85</v>
      </c>
      <c r="BT400" s="51">
        <v>1</v>
      </c>
      <c r="BU400" s="51">
        <v>100</v>
      </c>
      <c r="BV400" s="52">
        <f t="shared" si="119"/>
        <v>1</v>
      </c>
      <c r="BW400" s="139">
        <f>BV400*AUXILIAR!$B$61</f>
        <v>20000000</v>
      </c>
      <c r="BX400" s="5"/>
      <c r="BY400" s="341"/>
      <c r="BZ400" s="128"/>
      <c r="CA400" s="5"/>
      <c r="CB400" s="5"/>
      <c r="CC400" s="5"/>
      <c r="CD400" s="5"/>
      <c r="CE400" s="5"/>
      <c r="CF400" s="5"/>
      <c r="CG400" s="5"/>
      <c r="CH400" s="5"/>
      <c r="CI400" s="5"/>
      <c r="CJ400" s="5"/>
      <c r="CK400" s="5"/>
      <c r="CL400" s="5"/>
      <c r="CM400" s="5"/>
      <c r="CN400" s="5"/>
      <c r="CO400" s="5"/>
      <c r="CP400" s="5"/>
      <c r="CQ400" s="5"/>
      <c r="CR400" s="5"/>
      <c r="CS400" s="5"/>
      <c r="CT400" s="5"/>
      <c r="CU400" s="5"/>
      <c r="CV400" s="341"/>
      <c r="CW400" s="128"/>
      <c r="CX400" s="5"/>
      <c r="CY400" s="5"/>
      <c r="CZ400" s="5"/>
      <c r="DA400" s="5"/>
      <c r="DB400" s="128"/>
      <c r="DC400" s="128"/>
      <c r="DD400" s="5"/>
      <c r="DE400" s="5"/>
      <c r="DF400" s="5"/>
      <c r="DG400" s="5"/>
      <c r="DH400" s="5"/>
      <c r="DI400" s="128"/>
      <c r="DJ400" s="128"/>
      <c r="DK400" s="172"/>
      <c r="DL400" s="173"/>
      <c r="DM400" s="173"/>
      <c r="DN400" s="56"/>
      <c r="DO400" s="57"/>
      <c r="DP400" s="116"/>
      <c r="DQ400" s="159"/>
      <c r="DR400" s="5"/>
      <c r="DS400" s="341"/>
      <c r="DT400" s="128"/>
      <c r="DU400" s="5"/>
      <c r="DV400" s="5"/>
      <c r="DW400" s="5"/>
      <c r="DX400" s="5"/>
      <c r="DY400" s="5"/>
      <c r="DZ400" s="5"/>
      <c r="EA400" s="5"/>
      <c r="EB400" s="5"/>
      <c r="EC400" s="5"/>
      <c r="ED400" s="5"/>
      <c r="EE400" s="5"/>
      <c r="EF400" s="5"/>
      <c r="EG400" s="5"/>
      <c r="EH400" s="5"/>
      <c r="EI400" s="5"/>
      <c r="EJ400" s="5"/>
      <c r="EK400" s="5"/>
      <c r="EL400" s="5"/>
      <c r="EM400" s="5"/>
      <c r="EN400" s="5"/>
      <c r="EO400" s="5"/>
      <c r="EP400" s="341"/>
      <c r="EQ400" s="333"/>
    </row>
    <row r="401" spans="1:147" ht="15">
      <c r="A401" s="8" t="s">
        <v>33</v>
      </c>
      <c r="B401" s="8" t="s">
        <v>11</v>
      </c>
      <c r="C401" s="8">
        <v>1</v>
      </c>
      <c r="D401" s="199">
        <v>116</v>
      </c>
      <c r="E401" s="118" t="s">
        <v>180</v>
      </c>
      <c r="F401" s="118" t="s">
        <v>108</v>
      </c>
      <c r="G401" s="195" t="s">
        <v>34</v>
      </c>
      <c r="H401" s="309" t="s">
        <v>188</v>
      </c>
      <c r="I401" s="128"/>
      <c r="J401" s="5"/>
      <c r="K401" s="5"/>
      <c r="L401" s="5"/>
      <c r="M401" s="5"/>
      <c r="N401" s="128"/>
      <c r="O401" s="128"/>
      <c r="P401" s="5"/>
      <c r="Q401" s="5"/>
      <c r="R401" s="5"/>
      <c r="S401" s="5"/>
      <c r="T401" s="5"/>
      <c r="U401" s="128"/>
      <c r="V401" s="128"/>
      <c r="W401" s="5"/>
      <c r="X401" s="5"/>
      <c r="Y401" s="5"/>
      <c r="Z401" s="5"/>
      <c r="AA401" s="5"/>
      <c r="AB401" s="128"/>
      <c r="AC401" s="128"/>
      <c r="AD401" s="5"/>
      <c r="AE401" s="341"/>
      <c r="AF401" s="128"/>
      <c r="AG401" s="5"/>
      <c r="AH401" s="5"/>
      <c r="AI401" s="5"/>
      <c r="AJ401" s="5"/>
      <c r="AK401" s="128"/>
      <c r="AL401" s="128"/>
      <c r="AM401" s="5"/>
      <c r="AN401" s="5"/>
      <c r="AO401" s="5"/>
      <c r="AP401" s="5"/>
      <c r="AQ401" s="5"/>
      <c r="AR401" s="128"/>
      <c r="AS401" s="128"/>
      <c r="AT401" s="5"/>
      <c r="AU401" s="5"/>
      <c r="AV401" s="5"/>
      <c r="AW401" s="5"/>
      <c r="AX401" s="5"/>
      <c r="AY401" s="128"/>
      <c r="AZ401" s="128"/>
      <c r="BA401" s="5"/>
      <c r="BB401" s="341"/>
      <c r="BC401" s="128"/>
      <c r="BD401" s="5"/>
      <c r="BE401" s="5"/>
      <c r="BF401" s="5"/>
      <c r="BG401" s="5"/>
      <c r="BH401" s="128"/>
      <c r="BI401" s="128"/>
      <c r="BJ401" s="5"/>
      <c r="BK401" s="5"/>
      <c r="BL401" s="5"/>
      <c r="BM401" s="5"/>
      <c r="BN401" s="5"/>
      <c r="BO401" s="128"/>
      <c r="BP401" s="128"/>
      <c r="BQ401" s="179" t="s">
        <v>376</v>
      </c>
      <c r="BR401" s="51">
        <v>220.85</v>
      </c>
      <c r="BS401" s="51">
        <v>220.85</v>
      </c>
      <c r="BT401" s="51">
        <v>1</v>
      </c>
      <c r="BU401" s="51">
        <v>100</v>
      </c>
      <c r="BV401" s="52">
        <f t="shared" si="119"/>
        <v>1</v>
      </c>
      <c r="BW401" s="139">
        <f>BV401*AUXILIAR!$B$61</f>
        <v>20000000</v>
      </c>
      <c r="BX401" s="5"/>
      <c r="BY401" s="341"/>
      <c r="BZ401" s="128"/>
      <c r="CA401" s="5"/>
      <c r="CB401" s="5"/>
      <c r="CC401" s="5"/>
      <c r="CD401" s="5"/>
      <c r="CE401" s="5"/>
      <c r="CF401" s="5"/>
      <c r="CG401" s="5"/>
      <c r="CH401" s="5"/>
      <c r="CI401" s="5"/>
      <c r="CJ401" s="5"/>
      <c r="CK401" s="5"/>
      <c r="CL401" s="5"/>
      <c r="CM401" s="5"/>
      <c r="CN401" s="5"/>
      <c r="CO401" s="5"/>
      <c r="CP401" s="5"/>
      <c r="CQ401" s="5"/>
      <c r="CR401" s="5"/>
      <c r="CS401" s="5"/>
      <c r="CT401" s="5"/>
      <c r="CU401" s="5"/>
      <c r="CV401" s="341"/>
      <c r="CW401" s="128"/>
      <c r="CX401" s="5"/>
      <c r="CY401" s="5"/>
      <c r="CZ401" s="5"/>
      <c r="DA401" s="5"/>
      <c r="DB401" s="128"/>
      <c r="DC401" s="128"/>
      <c r="DD401" s="5"/>
      <c r="DE401" s="5"/>
      <c r="DF401" s="5"/>
      <c r="DG401" s="5"/>
      <c r="DH401" s="5"/>
      <c r="DI401" s="128"/>
      <c r="DJ401" s="128"/>
      <c r="DK401" s="172"/>
      <c r="DL401" s="173"/>
      <c r="DM401" s="173"/>
      <c r="DN401" s="56"/>
      <c r="DO401" s="57"/>
      <c r="DP401" s="116"/>
      <c r="DQ401" s="159"/>
      <c r="DR401" s="5"/>
      <c r="DS401" s="341"/>
      <c r="DT401" s="128"/>
      <c r="DU401" s="5"/>
      <c r="DV401" s="5"/>
      <c r="DW401" s="5"/>
      <c r="DX401" s="5"/>
      <c r="DY401" s="5"/>
      <c r="DZ401" s="5"/>
      <c r="EA401" s="5"/>
      <c r="EB401" s="5"/>
      <c r="EC401" s="5"/>
      <c r="ED401" s="5"/>
      <c r="EE401" s="5"/>
      <c r="EF401" s="5"/>
      <c r="EG401" s="5"/>
      <c r="EH401" s="5"/>
      <c r="EI401" s="5"/>
      <c r="EJ401" s="5"/>
      <c r="EK401" s="5"/>
      <c r="EL401" s="5"/>
      <c r="EM401" s="5"/>
      <c r="EN401" s="5"/>
      <c r="EO401" s="5"/>
      <c r="EP401" s="341"/>
      <c r="EQ401" s="333"/>
    </row>
    <row r="402" spans="1:147" ht="15">
      <c r="A402" s="8" t="s">
        <v>33</v>
      </c>
      <c r="B402" s="8" t="s">
        <v>11</v>
      </c>
      <c r="C402" s="8">
        <v>1</v>
      </c>
      <c r="D402" s="199">
        <v>116</v>
      </c>
      <c r="E402" s="118" t="s">
        <v>180</v>
      </c>
      <c r="F402" s="118" t="s">
        <v>108</v>
      </c>
      <c r="G402" s="195" t="s">
        <v>34</v>
      </c>
      <c r="H402" s="309" t="s">
        <v>188</v>
      </c>
      <c r="I402" s="128"/>
      <c r="J402" s="5"/>
      <c r="K402" s="5"/>
      <c r="L402" s="5"/>
      <c r="M402" s="5"/>
      <c r="N402" s="128"/>
      <c r="O402" s="128"/>
      <c r="P402" s="5"/>
      <c r="Q402" s="5"/>
      <c r="R402" s="5"/>
      <c r="S402" s="5"/>
      <c r="T402" s="5"/>
      <c r="U402" s="128"/>
      <c r="V402" s="128"/>
      <c r="W402" s="5"/>
      <c r="X402" s="5"/>
      <c r="Y402" s="5"/>
      <c r="Z402" s="5"/>
      <c r="AA402" s="5"/>
      <c r="AB402" s="128"/>
      <c r="AC402" s="128"/>
      <c r="AD402" s="5"/>
      <c r="AE402" s="341"/>
      <c r="AF402" s="128"/>
      <c r="AG402" s="5"/>
      <c r="AH402" s="5"/>
      <c r="AI402" s="5"/>
      <c r="AJ402" s="5"/>
      <c r="AK402" s="128"/>
      <c r="AL402" s="128"/>
      <c r="AM402" s="5"/>
      <c r="AN402" s="5"/>
      <c r="AO402" s="5"/>
      <c r="AP402" s="5"/>
      <c r="AQ402" s="5"/>
      <c r="AR402" s="128"/>
      <c r="AS402" s="128"/>
      <c r="AT402" s="5"/>
      <c r="AU402" s="5"/>
      <c r="AV402" s="5"/>
      <c r="AW402" s="5"/>
      <c r="AX402" s="5"/>
      <c r="AY402" s="128"/>
      <c r="AZ402" s="128"/>
      <c r="BA402" s="5"/>
      <c r="BB402" s="341"/>
      <c r="BC402" s="128"/>
      <c r="BD402" s="5"/>
      <c r="BE402" s="5"/>
      <c r="BF402" s="5"/>
      <c r="BG402" s="5"/>
      <c r="BH402" s="128"/>
      <c r="BI402" s="128"/>
      <c r="BJ402" s="5"/>
      <c r="BK402" s="5"/>
      <c r="BL402" s="5"/>
      <c r="BM402" s="5"/>
      <c r="BN402" s="5"/>
      <c r="BO402" s="128"/>
      <c r="BP402" s="128"/>
      <c r="BQ402" s="179" t="s">
        <v>376</v>
      </c>
      <c r="BR402" s="51">
        <v>222.14</v>
      </c>
      <c r="BS402" s="51">
        <v>222.14</v>
      </c>
      <c r="BT402" s="51">
        <v>1</v>
      </c>
      <c r="BU402" s="51">
        <v>100</v>
      </c>
      <c r="BV402" s="52">
        <f t="shared" si="119"/>
        <v>1</v>
      </c>
      <c r="BW402" s="139">
        <f>BV402*AUXILIAR!$B$61</f>
        <v>20000000</v>
      </c>
      <c r="BX402" s="5"/>
      <c r="BY402" s="341"/>
      <c r="BZ402" s="128"/>
      <c r="CA402" s="5"/>
      <c r="CB402" s="5"/>
      <c r="CC402" s="5"/>
      <c r="CD402" s="5"/>
      <c r="CE402" s="5"/>
      <c r="CF402" s="5"/>
      <c r="CG402" s="5"/>
      <c r="CH402" s="5"/>
      <c r="CI402" s="5"/>
      <c r="CJ402" s="5"/>
      <c r="CK402" s="5"/>
      <c r="CL402" s="5"/>
      <c r="CM402" s="5"/>
      <c r="CN402" s="5"/>
      <c r="CO402" s="5"/>
      <c r="CP402" s="5"/>
      <c r="CQ402" s="5"/>
      <c r="CR402" s="5"/>
      <c r="CS402" s="5"/>
      <c r="CT402" s="5"/>
      <c r="CU402" s="5"/>
      <c r="CV402" s="341"/>
      <c r="CW402" s="128"/>
      <c r="CX402" s="5"/>
      <c r="CY402" s="5"/>
      <c r="CZ402" s="5"/>
      <c r="DA402" s="5"/>
      <c r="DB402" s="128"/>
      <c r="DC402" s="128"/>
      <c r="DD402" s="5"/>
      <c r="DE402" s="5"/>
      <c r="DF402" s="5"/>
      <c r="DG402" s="5"/>
      <c r="DH402" s="5"/>
      <c r="DI402" s="128"/>
      <c r="DJ402" s="128"/>
      <c r="DK402" s="172"/>
      <c r="DL402" s="173"/>
      <c r="DM402" s="173"/>
      <c r="DN402" s="56"/>
      <c r="DO402" s="57"/>
      <c r="DP402" s="116"/>
      <c r="DQ402" s="159"/>
      <c r="DR402" s="5"/>
      <c r="DS402" s="341"/>
      <c r="DT402" s="128"/>
      <c r="DU402" s="5"/>
      <c r="DV402" s="5"/>
      <c r="DW402" s="5"/>
      <c r="DX402" s="5"/>
      <c r="DY402" s="5"/>
      <c r="DZ402" s="5"/>
      <c r="EA402" s="5"/>
      <c r="EB402" s="5"/>
      <c r="EC402" s="5"/>
      <c r="ED402" s="5"/>
      <c r="EE402" s="5"/>
      <c r="EF402" s="5"/>
      <c r="EG402" s="5"/>
      <c r="EH402" s="5"/>
      <c r="EI402" s="5"/>
      <c r="EJ402" s="5"/>
      <c r="EK402" s="5"/>
      <c r="EL402" s="5"/>
      <c r="EM402" s="5"/>
      <c r="EN402" s="5"/>
      <c r="EO402" s="5"/>
      <c r="EP402" s="341"/>
      <c r="EQ402" s="333"/>
    </row>
    <row r="403" spans="1:147" ht="15">
      <c r="A403" s="8" t="s">
        <v>33</v>
      </c>
      <c r="B403" s="8" t="s">
        <v>11</v>
      </c>
      <c r="C403" s="8">
        <v>1</v>
      </c>
      <c r="D403" s="199">
        <v>116</v>
      </c>
      <c r="E403" s="118" t="s">
        <v>180</v>
      </c>
      <c r="F403" s="118" t="s">
        <v>108</v>
      </c>
      <c r="G403" s="195" t="s">
        <v>34</v>
      </c>
      <c r="H403" s="309" t="s">
        <v>188</v>
      </c>
      <c r="I403" s="128"/>
      <c r="J403" s="5"/>
      <c r="K403" s="5"/>
      <c r="L403" s="5"/>
      <c r="M403" s="5"/>
      <c r="N403" s="128"/>
      <c r="O403" s="128"/>
      <c r="P403" s="5"/>
      <c r="Q403" s="5"/>
      <c r="R403" s="5"/>
      <c r="S403" s="5"/>
      <c r="T403" s="5"/>
      <c r="U403" s="128"/>
      <c r="V403" s="128"/>
      <c r="W403" s="5"/>
      <c r="X403" s="5"/>
      <c r="Y403" s="5"/>
      <c r="Z403" s="5"/>
      <c r="AA403" s="5"/>
      <c r="AB403" s="128"/>
      <c r="AC403" s="128"/>
      <c r="AD403" s="5"/>
      <c r="AE403" s="341"/>
      <c r="AF403" s="128"/>
      <c r="AG403" s="5"/>
      <c r="AH403" s="5"/>
      <c r="AI403" s="5"/>
      <c r="AJ403" s="5"/>
      <c r="AK403" s="128"/>
      <c r="AL403" s="128"/>
      <c r="AM403" s="5"/>
      <c r="AN403" s="5"/>
      <c r="AO403" s="5"/>
      <c r="AP403" s="5"/>
      <c r="AQ403" s="5"/>
      <c r="AR403" s="128"/>
      <c r="AS403" s="128"/>
      <c r="AT403" s="5"/>
      <c r="AU403" s="5"/>
      <c r="AV403" s="5"/>
      <c r="AW403" s="5"/>
      <c r="AX403" s="5"/>
      <c r="AY403" s="128"/>
      <c r="AZ403" s="128"/>
      <c r="BA403" s="5"/>
      <c r="BB403" s="341"/>
      <c r="BC403" s="128"/>
      <c r="BD403" s="5"/>
      <c r="BE403" s="5"/>
      <c r="BF403" s="5"/>
      <c r="BG403" s="5"/>
      <c r="BH403" s="128"/>
      <c r="BI403" s="128"/>
      <c r="BJ403" s="5"/>
      <c r="BK403" s="5"/>
      <c r="BL403" s="5"/>
      <c r="BM403" s="5"/>
      <c r="BN403" s="5"/>
      <c r="BO403" s="128"/>
      <c r="BP403" s="128"/>
      <c r="BQ403" s="179" t="s">
        <v>376</v>
      </c>
      <c r="BR403" s="51">
        <v>222.37</v>
      </c>
      <c r="BS403" s="51">
        <v>222.37</v>
      </c>
      <c r="BT403" s="51">
        <v>1</v>
      </c>
      <c r="BU403" s="51">
        <v>100</v>
      </c>
      <c r="BV403" s="52">
        <f t="shared" si="119"/>
        <v>1</v>
      </c>
      <c r="BW403" s="139">
        <f>BV403*AUXILIAR!$B$61</f>
        <v>20000000</v>
      </c>
      <c r="BX403" s="5"/>
      <c r="BY403" s="341"/>
      <c r="BZ403" s="128"/>
      <c r="CA403" s="5"/>
      <c r="CB403" s="5"/>
      <c r="CC403" s="5"/>
      <c r="CD403" s="5"/>
      <c r="CE403" s="5"/>
      <c r="CF403" s="5"/>
      <c r="CG403" s="5"/>
      <c r="CH403" s="5"/>
      <c r="CI403" s="5"/>
      <c r="CJ403" s="5"/>
      <c r="CK403" s="5"/>
      <c r="CL403" s="5"/>
      <c r="CM403" s="5"/>
      <c r="CN403" s="5"/>
      <c r="CO403" s="5"/>
      <c r="CP403" s="5"/>
      <c r="CQ403" s="5"/>
      <c r="CR403" s="5"/>
      <c r="CS403" s="5"/>
      <c r="CT403" s="5"/>
      <c r="CU403" s="5"/>
      <c r="CV403" s="341"/>
      <c r="CW403" s="128"/>
      <c r="CX403" s="5"/>
      <c r="CY403" s="5"/>
      <c r="CZ403" s="5"/>
      <c r="DA403" s="5"/>
      <c r="DB403" s="128"/>
      <c r="DC403" s="128"/>
      <c r="DD403" s="5"/>
      <c r="DE403" s="5"/>
      <c r="DF403" s="5"/>
      <c r="DG403" s="5"/>
      <c r="DH403" s="5"/>
      <c r="DI403" s="128"/>
      <c r="DJ403" s="128"/>
      <c r="DK403" s="172"/>
      <c r="DL403" s="173"/>
      <c r="DM403" s="173"/>
      <c r="DN403" s="56"/>
      <c r="DO403" s="57"/>
      <c r="DP403" s="116"/>
      <c r="DQ403" s="159"/>
      <c r="DR403" s="5"/>
      <c r="DS403" s="341"/>
      <c r="DT403" s="128"/>
      <c r="DU403" s="5"/>
      <c r="DV403" s="5"/>
      <c r="DW403" s="5"/>
      <c r="DX403" s="5"/>
      <c r="DY403" s="5"/>
      <c r="DZ403" s="5"/>
      <c r="EA403" s="5"/>
      <c r="EB403" s="5"/>
      <c r="EC403" s="5"/>
      <c r="ED403" s="5"/>
      <c r="EE403" s="5"/>
      <c r="EF403" s="5"/>
      <c r="EG403" s="5"/>
      <c r="EH403" s="5"/>
      <c r="EI403" s="5"/>
      <c r="EJ403" s="5"/>
      <c r="EK403" s="5"/>
      <c r="EL403" s="5"/>
      <c r="EM403" s="5"/>
      <c r="EN403" s="5"/>
      <c r="EO403" s="5"/>
      <c r="EP403" s="341"/>
      <c r="EQ403" s="333"/>
    </row>
    <row r="404" spans="1:147" ht="15">
      <c r="A404" s="8" t="s">
        <v>33</v>
      </c>
      <c r="B404" s="8" t="s">
        <v>11</v>
      </c>
      <c r="C404" s="8">
        <v>1</v>
      </c>
      <c r="D404" s="199">
        <v>116</v>
      </c>
      <c r="E404" s="118" t="s">
        <v>180</v>
      </c>
      <c r="F404" s="118" t="s">
        <v>108</v>
      </c>
      <c r="G404" s="195" t="s">
        <v>34</v>
      </c>
      <c r="H404" s="309" t="s">
        <v>188</v>
      </c>
      <c r="I404" s="128"/>
      <c r="J404" s="5"/>
      <c r="K404" s="5"/>
      <c r="L404" s="5"/>
      <c r="M404" s="5"/>
      <c r="N404" s="128"/>
      <c r="O404" s="128"/>
      <c r="P404" s="5"/>
      <c r="Q404" s="5"/>
      <c r="R404" s="5"/>
      <c r="S404" s="5"/>
      <c r="T404" s="5"/>
      <c r="U404" s="128"/>
      <c r="V404" s="128"/>
      <c r="W404" s="5"/>
      <c r="X404" s="5"/>
      <c r="Y404" s="5"/>
      <c r="Z404" s="5"/>
      <c r="AA404" s="5"/>
      <c r="AB404" s="128"/>
      <c r="AC404" s="128"/>
      <c r="AD404" s="5"/>
      <c r="AE404" s="341"/>
      <c r="AF404" s="128"/>
      <c r="AG404" s="5"/>
      <c r="AH404" s="5"/>
      <c r="AI404" s="5"/>
      <c r="AJ404" s="5"/>
      <c r="AK404" s="128"/>
      <c r="AL404" s="128"/>
      <c r="AM404" s="5"/>
      <c r="AN404" s="5"/>
      <c r="AO404" s="5"/>
      <c r="AP404" s="5"/>
      <c r="AQ404" s="5"/>
      <c r="AR404" s="128"/>
      <c r="AS404" s="128"/>
      <c r="AT404" s="5"/>
      <c r="AU404" s="5"/>
      <c r="AV404" s="5"/>
      <c r="AW404" s="5"/>
      <c r="AX404" s="5"/>
      <c r="AY404" s="128"/>
      <c r="AZ404" s="128"/>
      <c r="BA404" s="5"/>
      <c r="BB404" s="341"/>
      <c r="BC404" s="128"/>
      <c r="BD404" s="5"/>
      <c r="BE404" s="5"/>
      <c r="BF404" s="5"/>
      <c r="BG404" s="5"/>
      <c r="BH404" s="128"/>
      <c r="BI404" s="128"/>
      <c r="BJ404" s="5"/>
      <c r="BK404" s="5"/>
      <c r="BL404" s="5"/>
      <c r="BM404" s="5"/>
      <c r="BN404" s="5"/>
      <c r="BO404" s="128"/>
      <c r="BP404" s="128"/>
      <c r="BQ404" s="179" t="s">
        <v>376</v>
      </c>
      <c r="BR404" s="51">
        <v>222.5</v>
      </c>
      <c r="BS404" s="51">
        <v>222.5</v>
      </c>
      <c r="BT404" s="51">
        <v>1</v>
      </c>
      <c r="BU404" s="51">
        <v>100</v>
      </c>
      <c r="BV404" s="52">
        <f t="shared" si="119"/>
        <v>1</v>
      </c>
      <c r="BW404" s="139">
        <f>BV404*AUXILIAR!$B$61</f>
        <v>20000000</v>
      </c>
      <c r="BX404" s="5"/>
      <c r="BY404" s="341"/>
      <c r="BZ404" s="128"/>
      <c r="CA404" s="5"/>
      <c r="CB404" s="5"/>
      <c r="CC404" s="5"/>
      <c r="CD404" s="5"/>
      <c r="CE404" s="5"/>
      <c r="CF404" s="5"/>
      <c r="CG404" s="5"/>
      <c r="CH404" s="5"/>
      <c r="CI404" s="5"/>
      <c r="CJ404" s="5"/>
      <c r="CK404" s="5"/>
      <c r="CL404" s="5"/>
      <c r="CM404" s="5"/>
      <c r="CN404" s="5"/>
      <c r="CO404" s="5"/>
      <c r="CP404" s="5"/>
      <c r="CQ404" s="5"/>
      <c r="CR404" s="5"/>
      <c r="CS404" s="5"/>
      <c r="CT404" s="5"/>
      <c r="CU404" s="5"/>
      <c r="CV404" s="341"/>
      <c r="CW404" s="128"/>
      <c r="CX404" s="5"/>
      <c r="CY404" s="5"/>
      <c r="CZ404" s="5"/>
      <c r="DA404" s="5"/>
      <c r="DB404" s="128"/>
      <c r="DC404" s="128"/>
      <c r="DD404" s="5"/>
      <c r="DE404" s="5"/>
      <c r="DF404" s="5"/>
      <c r="DG404" s="5"/>
      <c r="DH404" s="5"/>
      <c r="DI404" s="128"/>
      <c r="DJ404" s="128"/>
      <c r="DK404" s="172"/>
      <c r="DL404" s="173"/>
      <c r="DM404" s="173"/>
      <c r="DN404" s="56"/>
      <c r="DO404" s="57"/>
      <c r="DP404" s="116"/>
      <c r="DQ404" s="159"/>
      <c r="DR404" s="5"/>
      <c r="DS404" s="341"/>
      <c r="DT404" s="128"/>
      <c r="DU404" s="5"/>
      <c r="DV404" s="5"/>
      <c r="DW404" s="5"/>
      <c r="DX404" s="5"/>
      <c r="DY404" s="5"/>
      <c r="DZ404" s="5"/>
      <c r="EA404" s="5"/>
      <c r="EB404" s="5"/>
      <c r="EC404" s="5"/>
      <c r="ED404" s="5"/>
      <c r="EE404" s="5"/>
      <c r="EF404" s="5"/>
      <c r="EG404" s="5"/>
      <c r="EH404" s="5"/>
      <c r="EI404" s="5"/>
      <c r="EJ404" s="5"/>
      <c r="EK404" s="5"/>
      <c r="EL404" s="5"/>
      <c r="EM404" s="5"/>
      <c r="EN404" s="5"/>
      <c r="EO404" s="5"/>
      <c r="EP404" s="341"/>
      <c r="EQ404" s="333"/>
    </row>
    <row r="405" spans="1:147" ht="15">
      <c r="A405" s="8" t="s">
        <v>33</v>
      </c>
      <c r="B405" s="8" t="s">
        <v>11</v>
      </c>
      <c r="C405" s="8">
        <v>1</v>
      </c>
      <c r="D405" s="199">
        <v>116</v>
      </c>
      <c r="E405" s="118" t="s">
        <v>180</v>
      </c>
      <c r="F405" s="118" t="s">
        <v>108</v>
      </c>
      <c r="G405" s="195" t="s">
        <v>34</v>
      </c>
      <c r="H405" s="309" t="s">
        <v>188</v>
      </c>
      <c r="I405" s="128"/>
      <c r="J405" s="5"/>
      <c r="K405" s="5"/>
      <c r="L405" s="5"/>
      <c r="M405" s="5"/>
      <c r="N405" s="128"/>
      <c r="O405" s="128"/>
      <c r="P405" s="5"/>
      <c r="Q405" s="5"/>
      <c r="R405" s="5"/>
      <c r="S405" s="5"/>
      <c r="T405" s="5"/>
      <c r="U405" s="128"/>
      <c r="V405" s="128"/>
      <c r="W405" s="5"/>
      <c r="X405" s="5"/>
      <c r="Y405" s="5"/>
      <c r="Z405" s="5"/>
      <c r="AA405" s="5"/>
      <c r="AB405" s="128"/>
      <c r="AC405" s="128"/>
      <c r="AD405" s="5"/>
      <c r="AE405" s="341"/>
      <c r="AF405" s="128"/>
      <c r="AG405" s="5"/>
      <c r="AH405" s="5"/>
      <c r="AI405" s="5"/>
      <c r="AJ405" s="5"/>
      <c r="AK405" s="128"/>
      <c r="AL405" s="128"/>
      <c r="AM405" s="5"/>
      <c r="AN405" s="5"/>
      <c r="AO405" s="5"/>
      <c r="AP405" s="5"/>
      <c r="AQ405" s="5"/>
      <c r="AR405" s="128"/>
      <c r="AS405" s="128"/>
      <c r="AT405" s="5"/>
      <c r="AU405" s="5"/>
      <c r="AV405" s="5"/>
      <c r="AW405" s="5"/>
      <c r="AX405" s="5"/>
      <c r="AY405" s="128"/>
      <c r="AZ405" s="128"/>
      <c r="BA405" s="5"/>
      <c r="BB405" s="341"/>
      <c r="BC405" s="128"/>
      <c r="BD405" s="5"/>
      <c r="BE405" s="5"/>
      <c r="BF405" s="5"/>
      <c r="BG405" s="5"/>
      <c r="BH405" s="128"/>
      <c r="BI405" s="128"/>
      <c r="BJ405" s="5"/>
      <c r="BK405" s="5"/>
      <c r="BL405" s="5"/>
      <c r="BM405" s="5"/>
      <c r="BN405" s="5"/>
      <c r="BO405" s="128"/>
      <c r="BP405" s="128"/>
      <c r="BQ405" s="179" t="s">
        <v>376</v>
      </c>
      <c r="BR405" s="51">
        <v>223.285</v>
      </c>
      <c r="BS405" s="51">
        <v>223.285</v>
      </c>
      <c r="BT405" s="51">
        <v>1</v>
      </c>
      <c r="BU405" s="51">
        <v>100</v>
      </c>
      <c r="BV405" s="52">
        <f t="shared" si="119"/>
        <v>1</v>
      </c>
      <c r="BW405" s="139">
        <f>BV405*AUXILIAR!$B$61</f>
        <v>20000000</v>
      </c>
      <c r="BX405" s="5"/>
      <c r="BY405" s="341"/>
      <c r="BZ405" s="128"/>
      <c r="CA405" s="5"/>
      <c r="CB405" s="5"/>
      <c r="CC405" s="5"/>
      <c r="CD405" s="5"/>
      <c r="CE405" s="5"/>
      <c r="CF405" s="5"/>
      <c r="CG405" s="5"/>
      <c r="CH405" s="5"/>
      <c r="CI405" s="5"/>
      <c r="CJ405" s="5"/>
      <c r="CK405" s="5"/>
      <c r="CL405" s="5"/>
      <c r="CM405" s="5"/>
      <c r="CN405" s="5"/>
      <c r="CO405" s="5"/>
      <c r="CP405" s="5"/>
      <c r="CQ405" s="5"/>
      <c r="CR405" s="5"/>
      <c r="CS405" s="5"/>
      <c r="CT405" s="5"/>
      <c r="CU405" s="5"/>
      <c r="CV405" s="341"/>
      <c r="CW405" s="128"/>
      <c r="CX405" s="5"/>
      <c r="CY405" s="5"/>
      <c r="CZ405" s="5"/>
      <c r="DA405" s="5"/>
      <c r="DB405" s="128"/>
      <c r="DC405" s="128"/>
      <c r="DD405" s="5"/>
      <c r="DE405" s="5"/>
      <c r="DF405" s="5"/>
      <c r="DG405" s="5"/>
      <c r="DH405" s="5"/>
      <c r="DI405" s="128"/>
      <c r="DJ405" s="128"/>
      <c r="DK405" s="172"/>
      <c r="DL405" s="173"/>
      <c r="DM405" s="173"/>
      <c r="DN405" s="56"/>
      <c r="DO405" s="57"/>
      <c r="DP405" s="116"/>
      <c r="DQ405" s="159"/>
      <c r="DR405" s="5"/>
      <c r="DS405" s="341"/>
      <c r="DT405" s="128"/>
      <c r="DU405" s="5"/>
      <c r="DV405" s="5"/>
      <c r="DW405" s="5"/>
      <c r="DX405" s="5"/>
      <c r="DY405" s="5"/>
      <c r="DZ405" s="5"/>
      <c r="EA405" s="5"/>
      <c r="EB405" s="5"/>
      <c r="EC405" s="5"/>
      <c r="ED405" s="5"/>
      <c r="EE405" s="5"/>
      <c r="EF405" s="5"/>
      <c r="EG405" s="5"/>
      <c r="EH405" s="5"/>
      <c r="EI405" s="5"/>
      <c r="EJ405" s="5"/>
      <c r="EK405" s="5"/>
      <c r="EL405" s="5"/>
      <c r="EM405" s="5"/>
      <c r="EN405" s="5"/>
      <c r="EO405" s="5"/>
      <c r="EP405" s="341"/>
      <c r="EQ405" s="333"/>
    </row>
    <row r="406" spans="1:147" ht="15">
      <c r="A406" s="8" t="s">
        <v>33</v>
      </c>
      <c r="B406" s="8" t="s">
        <v>11</v>
      </c>
      <c r="C406" s="8">
        <v>1</v>
      </c>
      <c r="D406" s="199">
        <v>116</v>
      </c>
      <c r="E406" s="118" t="s">
        <v>180</v>
      </c>
      <c r="F406" s="118" t="s">
        <v>108</v>
      </c>
      <c r="G406" s="195" t="s">
        <v>34</v>
      </c>
      <c r="H406" s="309" t="s">
        <v>188</v>
      </c>
      <c r="I406" s="128"/>
      <c r="J406" s="5"/>
      <c r="K406" s="5"/>
      <c r="L406" s="5"/>
      <c r="M406" s="5"/>
      <c r="N406" s="128"/>
      <c r="O406" s="128"/>
      <c r="P406" s="5"/>
      <c r="Q406" s="5"/>
      <c r="R406" s="5"/>
      <c r="S406" s="5"/>
      <c r="T406" s="5"/>
      <c r="U406" s="128"/>
      <c r="V406" s="128"/>
      <c r="W406" s="5"/>
      <c r="X406" s="5"/>
      <c r="Y406" s="5"/>
      <c r="Z406" s="5"/>
      <c r="AA406" s="5"/>
      <c r="AB406" s="128"/>
      <c r="AC406" s="128"/>
      <c r="AD406" s="5"/>
      <c r="AE406" s="341"/>
      <c r="AF406" s="128"/>
      <c r="AG406" s="5"/>
      <c r="AH406" s="5"/>
      <c r="AI406" s="5"/>
      <c r="AJ406" s="5"/>
      <c r="AK406" s="128"/>
      <c r="AL406" s="128"/>
      <c r="AM406" s="5"/>
      <c r="AN406" s="5"/>
      <c r="AO406" s="5"/>
      <c r="AP406" s="5"/>
      <c r="AQ406" s="5"/>
      <c r="AR406" s="128"/>
      <c r="AS406" s="128"/>
      <c r="AT406" s="5"/>
      <c r="AU406" s="5"/>
      <c r="AV406" s="5"/>
      <c r="AW406" s="5"/>
      <c r="AX406" s="5"/>
      <c r="AY406" s="128"/>
      <c r="AZ406" s="128"/>
      <c r="BA406" s="5"/>
      <c r="BB406" s="341"/>
      <c r="BC406" s="128"/>
      <c r="BD406" s="5"/>
      <c r="BE406" s="5"/>
      <c r="BF406" s="5"/>
      <c r="BG406" s="5"/>
      <c r="BH406" s="128"/>
      <c r="BI406" s="128"/>
      <c r="BJ406" s="5"/>
      <c r="BK406" s="5"/>
      <c r="BL406" s="5"/>
      <c r="BM406" s="5"/>
      <c r="BN406" s="5"/>
      <c r="BO406" s="128"/>
      <c r="BP406" s="128"/>
      <c r="BQ406" s="179" t="s">
        <v>376</v>
      </c>
      <c r="BR406" s="51">
        <v>223.98</v>
      </c>
      <c r="BS406" s="51">
        <v>223.98</v>
      </c>
      <c r="BT406" s="51">
        <v>1</v>
      </c>
      <c r="BU406" s="51">
        <v>100</v>
      </c>
      <c r="BV406" s="52">
        <f t="shared" si="119"/>
        <v>1</v>
      </c>
      <c r="BW406" s="139">
        <f>BV406*AUXILIAR!$B$61</f>
        <v>20000000</v>
      </c>
      <c r="BX406" s="5"/>
      <c r="BY406" s="341"/>
      <c r="BZ406" s="128"/>
      <c r="CA406" s="5"/>
      <c r="CB406" s="5"/>
      <c r="CC406" s="5"/>
      <c r="CD406" s="5"/>
      <c r="CE406" s="5"/>
      <c r="CF406" s="5"/>
      <c r="CG406" s="5"/>
      <c r="CH406" s="5"/>
      <c r="CI406" s="5"/>
      <c r="CJ406" s="5"/>
      <c r="CK406" s="5"/>
      <c r="CL406" s="5"/>
      <c r="CM406" s="5"/>
      <c r="CN406" s="5"/>
      <c r="CO406" s="5"/>
      <c r="CP406" s="5"/>
      <c r="CQ406" s="5"/>
      <c r="CR406" s="5"/>
      <c r="CS406" s="5"/>
      <c r="CT406" s="5"/>
      <c r="CU406" s="5"/>
      <c r="CV406" s="341"/>
      <c r="CW406" s="128"/>
      <c r="CX406" s="5"/>
      <c r="CY406" s="5"/>
      <c r="CZ406" s="5"/>
      <c r="DA406" s="5"/>
      <c r="DB406" s="128"/>
      <c r="DC406" s="128"/>
      <c r="DD406" s="5"/>
      <c r="DE406" s="5"/>
      <c r="DF406" s="5"/>
      <c r="DG406" s="5"/>
      <c r="DH406" s="5"/>
      <c r="DI406" s="128"/>
      <c r="DJ406" s="128"/>
      <c r="DK406" s="172"/>
      <c r="DL406" s="173"/>
      <c r="DM406" s="173"/>
      <c r="DN406" s="56"/>
      <c r="DO406" s="57"/>
      <c r="DP406" s="116"/>
      <c r="DQ406" s="159"/>
      <c r="DR406" s="5"/>
      <c r="DS406" s="341"/>
      <c r="DT406" s="128"/>
      <c r="DU406" s="5"/>
      <c r="DV406" s="5"/>
      <c r="DW406" s="5"/>
      <c r="DX406" s="5"/>
      <c r="DY406" s="5"/>
      <c r="DZ406" s="5"/>
      <c r="EA406" s="5"/>
      <c r="EB406" s="5"/>
      <c r="EC406" s="5"/>
      <c r="ED406" s="5"/>
      <c r="EE406" s="5"/>
      <c r="EF406" s="5"/>
      <c r="EG406" s="5"/>
      <c r="EH406" s="5"/>
      <c r="EI406" s="5"/>
      <c r="EJ406" s="5"/>
      <c r="EK406" s="5"/>
      <c r="EL406" s="5"/>
      <c r="EM406" s="5"/>
      <c r="EN406" s="5"/>
      <c r="EO406" s="5"/>
      <c r="EP406" s="341"/>
      <c r="EQ406" s="333"/>
    </row>
    <row r="407" spans="1:147" ht="15">
      <c r="A407" s="8" t="s">
        <v>33</v>
      </c>
      <c r="B407" s="8" t="s">
        <v>11</v>
      </c>
      <c r="C407" s="8">
        <v>1</v>
      </c>
      <c r="D407" s="199">
        <v>116</v>
      </c>
      <c r="E407" s="118" t="s">
        <v>180</v>
      </c>
      <c r="F407" s="118" t="s">
        <v>108</v>
      </c>
      <c r="G407" s="195" t="s">
        <v>34</v>
      </c>
      <c r="H407" s="309" t="s">
        <v>188</v>
      </c>
      <c r="I407" s="128"/>
      <c r="J407" s="5"/>
      <c r="K407" s="5"/>
      <c r="L407" s="5"/>
      <c r="M407" s="5"/>
      <c r="N407" s="128"/>
      <c r="O407" s="128"/>
      <c r="P407" s="5"/>
      <c r="Q407" s="5"/>
      <c r="R407" s="5"/>
      <c r="S407" s="5"/>
      <c r="T407" s="5"/>
      <c r="U407" s="128"/>
      <c r="V407" s="128"/>
      <c r="W407" s="5"/>
      <c r="X407" s="5"/>
      <c r="Y407" s="5"/>
      <c r="Z407" s="5"/>
      <c r="AA407" s="5"/>
      <c r="AB407" s="128"/>
      <c r="AC407" s="128"/>
      <c r="AD407" s="5"/>
      <c r="AE407" s="341"/>
      <c r="AF407" s="128"/>
      <c r="AG407" s="5"/>
      <c r="AH407" s="5"/>
      <c r="AI407" s="5"/>
      <c r="AJ407" s="5"/>
      <c r="AK407" s="128"/>
      <c r="AL407" s="128"/>
      <c r="AM407" s="5"/>
      <c r="AN407" s="5"/>
      <c r="AO407" s="5"/>
      <c r="AP407" s="5"/>
      <c r="AQ407" s="5"/>
      <c r="AR407" s="128"/>
      <c r="AS407" s="128"/>
      <c r="AT407" s="5"/>
      <c r="AU407" s="5"/>
      <c r="AV407" s="5"/>
      <c r="AW407" s="5"/>
      <c r="AX407" s="5"/>
      <c r="AY407" s="128"/>
      <c r="AZ407" s="128"/>
      <c r="BA407" s="5"/>
      <c r="BB407" s="341"/>
      <c r="BC407" s="128"/>
      <c r="BD407" s="5"/>
      <c r="BE407" s="5"/>
      <c r="BF407" s="5"/>
      <c r="BG407" s="5"/>
      <c r="BH407" s="128"/>
      <c r="BI407" s="128"/>
      <c r="BJ407" s="5"/>
      <c r="BK407" s="5"/>
      <c r="BL407" s="5"/>
      <c r="BM407" s="5"/>
      <c r="BN407" s="5"/>
      <c r="BO407" s="128"/>
      <c r="BP407" s="128"/>
      <c r="BQ407" s="179" t="s">
        <v>376</v>
      </c>
      <c r="BR407" s="51">
        <v>224.09</v>
      </c>
      <c r="BS407" s="51">
        <v>224.09</v>
      </c>
      <c r="BT407" s="51">
        <v>1</v>
      </c>
      <c r="BU407" s="51">
        <v>100</v>
      </c>
      <c r="BV407" s="52">
        <f t="shared" si="119"/>
        <v>1</v>
      </c>
      <c r="BW407" s="139">
        <f>BV407*AUXILIAR!$B$61</f>
        <v>20000000</v>
      </c>
      <c r="BX407" s="5"/>
      <c r="BY407" s="341"/>
      <c r="BZ407" s="128"/>
      <c r="CA407" s="5"/>
      <c r="CB407" s="5"/>
      <c r="CC407" s="5"/>
      <c r="CD407" s="5"/>
      <c r="CE407" s="5"/>
      <c r="CF407" s="5"/>
      <c r="CG407" s="5"/>
      <c r="CH407" s="5"/>
      <c r="CI407" s="5"/>
      <c r="CJ407" s="5"/>
      <c r="CK407" s="5"/>
      <c r="CL407" s="5"/>
      <c r="CM407" s="5"/>
      <c r="CN407" s="5"/>
      <c r="CO407" s="5"/>
      <c r="CP407" s="5"/>
      <c r="CQ407" s="5"/>
      <c r="CR407" s="5"/>
      <c r="CS407" s="5"/>
      <c r="CT407" s="5"/>
      <c r="CU407" s="5"/>
      <c r="CV407" s="341"/>
      <c r="CW407" s="128"/>
      <c r="CX407" s="5"/>
      <c r="CY407" s="5"/>
      <c r="CZ407" s="5"/>
      <c r="DA407" s="5"/>
      <c r="DB407" s="128"/>
      <c r="DC407" s="128"/>
      <c r="DD407" s="5"/>
      <c r="DE407" s="5"/>
      <c r="DF407" s="5"/>
      <c r="DG407" s="5"/>
      <c r="DH407" s="5"/>
      <c r="DI407" s="128"/>
      <c r="DJ407" s="128"/>
      <c r="DK407" s="172"/>
      <c r="DL407" s="173"/>
      <c r="DM407" s="173"/>
      <c r="DN407" s="56"/>
      <c r="DO407" s="57"/>
      <c r="DP407" s="116"/>
      <c r="DQ407" s="159"/>
      <c r="DR407" s="5"/>
      <c r="DS407" s="341"/>
      <c r="DT407" s="128"/>
      <c r="DU407" s="5"/>
      <c r="DV407" s="5"/>
      <c r="DW407" s="5"/>
      <c r="DX407" s="5"/>
      <c r="DY407" s="5"/>
      <c r="DZ407" s="5"/>
      <c r="EA407" s="5"/>
      <c r="EB407" s="5"/>
      <c r="EC407" s="5"/>
      <c r="ED407" s="5"/>
      <c r="EE407" s="5"/>
      <c r="EF407" s="5"/>
      <c r="EG407" s="5"/>
      <c r="EH407" s="5"/>
      <c r="EI407" s="5"/>
      <c r="EJ407" s="5"/>
      <c r="EK407" s="5"/>
      <c r="EL407" s="5"/>
      <c r="EM407" s="5"/>
      <c r="EN407" s="5"/>
      <c r="EO407" s="5"/>
      <c r="EP407" s="341"/>
      <c r="EQ407" s="333"/>
    </row>
    <row r="408" spans="1:147" ht="15">
      <c r="A408" s="8" t="s">
        <v>33</v>
      </c>
      <c r="B408" s="8" t="s">
        <v>11</v>
      </c>
      <c r="C408" s="8">
        <v>1</v>
      </c>
      <c r="D408" s="199">
        <v>116</v>
      </c>
      <c r="E408" s="118" t="s">
        <v>180</v>
      </c>
      <c r="F408" s="118" t="s">
        <v>108</v>
      </c>
      <c r="G408" s="195" t="s">
        <v>34</v>
      </c>
      <c r="H408" s="309" t="s">
        <v>188</v>
      </c>
      <c r="I408" s="128"/>
      <c r="J408" s="5"/>
      <c r="K408" s="5"/>
      <c r="L408" s="5"/>
      <c r="M408" s="5"/>
      <c r="N408" s="128"/>
      <c r="O408" s="128"/>
      <c r="P408" s="5"/>
      <c r="Q408" s="5"/>
      <c r="R408" s="5"/>
      <c r="S408" s="5"/>
      <c r="T408" s="5"/>
      <c r="U408" s="128"/>
      <c r="V408" s="128"/>
      <c r="W408" s="5"/>
      <c r="X408" s="5"/>
      <c r="Y408" s="5"/>
      <c r="Z408" s="5"/>
      <c r="AA408" s="5"/>
      <c r="AB408" s="128"/>
      <c r="AC408" s="128"/>
      <c r="AD408" s="5"/>
      <c r="AE408" s="341"/>
      <c r="AF408" s="128"/>
      <c r="AG408" s="5"/>
      <c r="AH408" s="5"/>
      <c r="AI408" s="5"/>
      <c r="AJ408" s="5"/>
      <c r="AK408" s="128"/>
      <c r="AL408" s="128"/>
      <c r="AM408" s="5"/>
      <c r="AN408" s="5"/>
      <c r="AO408" s="5"/>
      <c r="AP408" s="5"/>
      <c r="AQ408" s="5"/>
      <c r="AR408" s="128"/>
      <c r="AS408" s="128"/>
      <c r="AT408" s="5"/>
      <c r="AU408" s="5"/>
      <c r="AV408" s="5"/>
      <c r="AW408" s="5"/>
      <c r="AX408" s="5"/>
      <c r="AY408" s="128"/>
      <c r="AZ408" s="128"/>
      <c r="BA408" s="5"/>
      <c r="BB408" s="341"/>
      <c r="BC408" s="128"/>
      <c r="BD408" s="5"/>
      <c r="BE408" s="5"/>
      <c r="BF408" s="5"/>
      <c r="BG408" s="5"/>
      <c r="BH408" s="128"/>
      <c r="BI408" s="128"/>
      <c r="BJ408" s="5"/>
      <c r="BK408" s="5"/>
      <c r="BL408" s="5"/>
      <c r="BM408" s="5"/>
      <c r="BN408" s="5"/>
      <c r="BO408" s="128"/>
      <c r="BP408" s="128"/>
      <c r="BQ408" s="179" t="s">
        <v>376</v>
      </c>
      <c r="BR408" s="51">
        <v>224.32</v>
      </c>
      <c r="BS408" s="51">
        <v>224.32</v>
      </c>
      <c r="BT408" s="51">
        <v>1</v>
      </c>
      <c r="BU408" s="51">
        <v>100</v>
      </c>
      <c r="BV408" s="52">
        <f t="shared" si="119"/>
        <v>1</v>
      </c>
      <c r="BW408" s="139">
        <f>BV408*AUXILIAR!$B$61</f>
        <v>20000000</v>
      </c>
      <c r="BX408" s="5"/>
      <c r="BY408" s="341"/>
      <c r="BZ408" s="128"/>
      <c r="CA408" s="5"/>
      <c r="CB408" s="5"/>
      <c r="CC408" s="5"/>
      <c r="CD408" s="5"/>
      <c r="CE408" s="5"/>
      <c r="CF408" s="5"/>
      <c r="CG408" s="5"/>
      <c r="CH408" s="5"/>
      <c r="CI408" s="5"/>
      <c r="CJ408" s="5"/>
      <c r="CK408" s="5"/>
      <c r="CL408" s="5"/>
      <c r="CM408" s="5"/>
      <c r="CN408" s="5"/>
      <c r="CO408" s="5"/>
      <c r="CP408" s="5"/>
      <c r="CQ408" s="5"/>
      <c r="CR408" s="5"/>
      <c r="CS408" s="5"/>
      <c r="CT408" s="5"/>
      <c r="CU408" s="5"/>
      <c r="CV408" s="341"/>
      <c r="CW408" s="128"/>
      <c r="CX408" s="5"/>
      <c r="CY408" s="5"/>
      <c r="CZ408" s="5"/>
      <c r="DA408" s="5"/>
      <c r="DB408" s="128"/>
      <c r="DC408" s="128"/>
      <c r="DD408" s="5"/>
      <c r="DE408" s="5"/>
      <c r="DF408" s="5"/>
      <c r="DG408" s="5"/>
      <c r="DH408" s="5"/>
      <c r="DI408" s="128"/>
      <c r="DJ408" s="128"/>
      <c r="DK408" s="172"/>
      <c r="DL408" s="173"/>
      <c r="DM408" s="173"/>
      <c r="DN408" s="56"/>
      <c r="DO408" s="57"/>
      <c r="DP408" s="116"/>
      <c r="DQ408" s="159"/>
      <c r="DR408" s="5"/>
      <c r="DS408" s="341"/>
      <c r="DT408" s="128"/>
      <c r="DU408" s="5"/>
      <c r="DV408" s="5"/>
      <c r="DW408" s="5"/>
      <c r="DX408" s="5"/>
      <c r="DY408" s="5"/>
      <c r="DZ408" s="5"/>
      <c r="EA408" s="5"/>
      <c r="EB408" s="5"/>
      <c r="EC408" s="5"/>
      <c r="ED408" s="5"/>
      <c r="EE408" s="5"/>
      <c r="EF408" s="5"/>
      <c r="EG408" s="5"/>
      <c r="EH408" s="5"/>
      <c r="EI408" s="5"/>
      <c r="EJ408" s="5"/>
      <c r="EK408" s="5"/>
      <c r="EL408" s="5"/>
      <c r="EM408" s="5"/>
      <c r="EN408" s="5"/>
      <c r="EO408" s="5"/>
      <c r="EP408" s="341"/>
      <c r="EQ408" s="333"/>
    </row>
    <row r="409" spans="1:147" ht="15">
      <c r="A409" s="8" t="s">
        <v>33</v>
      </c>
      <c r="B409" s="8" t="s">
        <v>11</v>
      </c>
      <c r="C409" s="8">
        <v>1</v>
      </c>
      <c r="D409" s="199">
        <v>116</v>
      </c>
      <c r="E409" s="118" t="s">
        <v>180</v>
      </c>
      <c r="F409" s="118" t="s">
        <v>108</v>
      </c>
      <c r="G409" s="195" t="s">
        <v>34</v>
      </c>
      <c r="H409" s="309" t="s">
        <v>188</v>
      </c>
      <c r="I409" s="128"/>
      <c r="J409" s="5"/>
      <c r="K409" s="5"/>
      <c r="L409" s="5"/>
      <c r="M409" s="5"/>
      <c r="N409" s="128"/>
      <c r="O409" s="128"/>
      <c r="P409" s="5"/>
      <c r="Q409" s="5"/>
      <c r="R409" s="5"/>
      <c r="S409" s="5"/>
      <c r="T409" s="5"/>
      <c r="U409" s="128"/>
      <c r="V409" s="128"/>
      <c r="W409" s="5"/>
      <c r="X409" s="5"/>
      <c r="Y409" s="5"/>
      <c r="Z409" s="5"/>
      <c r="AA409" s="5"/>
      <c r="AB409" s="128"/>
      <c r="AC409" s="128"/>
      <c r="AD409" s="5"/>
      <c r="AE409" s="341"/>
      <c r="AF409" s="128"/>
      <c r="AG409" s="5"/>
      <c r="AH409" s="5"/>
      <c r="AI409" s="5"/>
      <c r="AJ409" s="5"/>
      <c r="AK409" s="128"/>
      <c r="AL409" s="128"/>
      <c r="AM409" s="5"/>
      <c r="AN409" s="5"/>
      <c r="AO409" s="5"/>
      <c r="AP409" s="5"/>
      <c r="AQ409" s="5"/>
      <c r="AR409" s="128"/>
      <c r="AS409" s="128"/>
      <c r="AT409" s="5"/>
      <c r="AU409" s="5"/>
      <c r="AV409" s="5"/>
      <c r="AW409" s="5"/>
      <c r="AX409" s="5"/>
      <c r="AY409" s="128"/>
      <c r="AZ409" s="128"/>
      <c r="BA409" s="5"/>
      <c r="BB409" s="341"/>
      <c r="BC409" s="128"/>
      <c r="BD409" s="5"/>
      <c r="BE409" s="5"/>
      <c r="BF409" s="5"/>
      <c r="BG409" s="5"/>
      <c r="BH409" s="128"/>
      <c r="BI409" s="128"/>
      <c r="BJ409" s="5"/>
      <c r="BK409" s="5"/>
      <c r="BL409" s="5"/>
      <c r="BM409" s="5"/>
      <c r="BN409" s="5"/>
      <c r="BO409" s="128"/>
      <c r="BP409" s="128"/>
      <c r="BQ409" s="179" t="s">
        <v>376</v>
      </c>
      <c r="BR409" s="51">
        <v>225.02</v>
      </c>
      <c r="BS409" s="51">
        <v>225.02</v>
      </c>
      <c r="BT409" s="51">
        <v>1</v>
      </c>
      <c r="BU409" s="51">
        <v>100</v>
      </c>
      <c r="BV409" s="52">
        <f t="shared" si="119"/>
        <v>1</v>
      </c>
      <c r="BW409" s="139">
        <f>BV409*AUXILIAR!$B$61</f>
        <v>20000000</v>
      </c>
      <c r="BX409" s="5"/>
      <c r="BY409" s="341"/>
      <c r="BZ409" s="128"/>
      <c r="CA409" s="5"/>
      <c r="CB409" s="5"/>
      <c r="CC409" s="5"/>
      <c r="CD409" s="5"/>
      <c r="CE409" s="5"/>
      <c r="CF409" s="5"/>
      <c r="CG409" s="5"/>
      <c r="CH409" s="5"/>
      <c r="CI409" s="5"/>
      <c r="CJ409" s="5"/>
      <c r="CK409" s="5"/>
      <c r="CL409" s="5"/>
      <c r="CM409" s="5"/>
      <c r="CN409" s="5"/>
      <c r="CO409" s="5"/>
      <c r="CP409" s="5"/>
      <c r="CQ409" s="5"/>
      <c r="CR409" s="5"/>
      <c r="CS409" s="5"/>
      <c r="CT409" s="5"/>
      <c r="CU409" s="5"/>
      <c r="CV409" s="341"/>
      <c r="CW409" s="128"/>
      <c r="CX409" s="5"/>
      <c r="CY409" s="5"/>
      <c r="CZ409" s="5"/>
      <c r="DA409" s="5"/>
      <c r="DB409" s="128"/>
      <c r="DC409" s="128"/>
      <c r="DD409" s="5"/>
      <c r="DE409" s="5"/>
      <c r="DF409" s="5"/>
      <c r="DG409" s="5"/>
      <c r="DH409" s="5"/>
      <c r="DI409" s="128"/>
      <c r="DJ409" s="128"/>
      <c r="DK409" s="172"/>
      <c r="DL409" s="173"/>
      <c r="DM409" s="173"/>
      <c r="DN409" s="56"/>
      <c r="DO409" s="57"/>
      <c r="DP409" s="116"/>
      <c r="DQ409" s="159"/>
      <c r="DR409" s="5"/>
      <c r="DS409" s="341"/>
      <c r="DT409" s="128"/>
      <c r="DU409" s="5"/>
      <c r="DV409" s="5"/>
      <c r="DW409" s="5"/>
      <c r="DX409" s="5"/>
      <c r="DY409" s="5"/>
      <c r="DZ409" s="5"/>
      <c r="EA409" s="5"/>
      <c r="EB409" s="5"/>
      <c r="EC409" s="5"/>
      <c r="ED409" s="5"/>
      <c r="EE409" s="5"/>
      <c r="EF409" s="5"/>
      <c r="EG409" s="5"/>
      <c r="EH409" s="5"/>
      <c r="EI409" s="5"/>
      <c r="EJ409" s="5"/>
      <c r="EK409" s="5"/>
      <c r="EL409" s="5"/>
      <c r="EM409" s="5"/>
      <c r="EN409" s="5"/>
      <c r="EO409" s="5"/>
      <c r="EP409" s="341"/>
      <c r="EQ409" s="333"/>
    </row>
    <row r="410" spans="1:147" ht="15">
      <c r="A410" s="8" t="s">
        <v>33</v>
      </c>
      <c r="B410" s="8" t="s">
        <v>11</v>
      </c>
      <c r="C410" s="8">
        <v>1</v>
      </c>
      <c r="D410" s="199">
        <v>116</v>
      </c>
      <c r="E410" s="118" t="s">
        <v>180</v>
      </c>
      <c r="F410" s="118" t="s">
        <v>108</v>
      </c>
      <c r="G410" s="195" t="s">
        <v>34</v>
      </c>
      <c r="H410" s="309" t="s">
        <v>188</v>
      </c>
      <c r="I410" s="128"/>
      <c r="J410" s="5"/>
      <c r="K410" s="5"/>
      <c r="L410" s="5"/>
      <c r="M410" s="5"/>
      <c r="N410" s="128"/>
      <c r="O410" s="128"/>
      <c r="P410" s="5"/>
      <c r="Q410" s="5"/>
      <c r="R410" s="5"/>
      <c r="S410" s="5"/>
      <c r="T410" s="5"/>
      <c r="U410" s="128"/>
      <c r="V410" s="128"/>
      <c r="W410" s="5"/>
      <c r="X410" s="5"/>
      <c r="Y410" s="5"/>
      <c r="Z410" s="5"/>
      <c r="AA410" s="5"/>
      <c r="AB410" s="128"/>
      <c r="AC410" s="128"/>
      <c r="AD410" s="5"/>
      <c r="AE410" s="341"/>
      <c r="AF410" s="128"/>
      <c r="AG410" s="5"/>
      <c r="AH410" s="5"/>
      <c r="AI410" s="5"/>
      <c r="AJ410" s="5"/>
      <c r="AK410" s="128"/>
      <c r="AL410" s="128"/>
      <c r="AM410" s="5"/>
      <c r="AN410" s="5"/>
      <c r="AO410" s="5"/>
      <c r="AP410" s="5"/>
      <c r="AQ410" s="5"/>
      <c r="AR410" s="128"/>
      <c r="AS410" s="128"/>
      <c r="AT410" s="5"/>
      <c r="AU410" s="5"/>
      <c r="AV410" s="5"/>
      <c r="AW410" s="5"/>
      <c r="AX410" s="5"/>
      <c r="AY410" s="128"/>
      <c r="AZ410" s="128"/>
      <c r="BA410" s="5"/>
      <c r="BB410" s="341"/>
      <c r="BC410" s="128"/>
      <c r="BD410" s="5"/>
      <c r="BE410" s="5"/>
      <c r="BF410" s="5"/>
      <c r="BG410" s="5"/>
      <c r="BH410" s="128"/>
      <c r="BI410" s="128"/>
      <c r="BJ410" s="5"/>
      <c r="BK410" s="5"/>
      <c r="BL410" s="5"/>
      <c r="BM410" s="5"/>
      <c r="BN410" s="5"/>
      <c r="BO410" s="128"/>
      <c r="BP410" s="128"/>
      <c r="BQ410" s="179" t="s">
        <v>376</v>
      </c>
      <c r="BR410" s="51">
        <v>225.66</v>
      </c>
      <c r="BS410" s="51">
        <v>225.66</v>
      </c>
      <c r="BT410" s="51">
        <v>1</v>
      </c>
      <c r="BU410" s="51">
        <v>100</v>
      </c>
      <c r="BV410" s="52">
        <f t="shared" si="119"/>
        <v>1</v>
      </c>
      <c r="BW410" s="139">
        <f>BV410*AUXILIAR!$B$61</f>
        <v>20000000</v>
      </c>
      <c r="BX410" s="5"/>
      <c r="BY410" s="341"/>
      <c r="BZ410" s="128"/>
      <c r="CA410" s="5"/>
      <c r="CB410" s="5"/>
      <c r="CC410" s="5"/>
      <c r="CD410" s="5"/>
      <c r="CE410" s="5"/>
      <c r="CF410" s="5"/>
      <c r="CG410" s="5"/>
      <c r="CH410" s="5"/>
      <c r="CI410" s="5"/>
      <c r="CJ410" s="5"/>
      <c r="CK410" s="5"/>
      <c r="CL410" s="5"/>
      <c r="CM410" s="5"/>
      <c r="CN410" s="5"/>
      <c r="CO410" s="5"/>
      <c r="CP410" s="5"/>
      <c r="CQ410" s="5"/>
      <c r="CR410" s="5"/>
      <c r="CS410" s="5"/>
      <c r="CT410" s="5"/>
      <c r="CU410" s="5"/>
      <c r="CV410" s="341"/>
      <c r="CW410" s="128"/>
      <c r="CX410" s="5"/>
      <c r="CY410" s="5"/>
      <c r="CZ410" s="5"/>
      <c r="DA410" s="5"/>
      <c r="DB410" s="128"/>
      <c r="DC410" s="128"/>
      <c r="DD410" s="5"/>
      <c r="DE410" s="5"/>
      <c r="DF410" s="5"/>
      <c r="DG410" s="5"/>
      <c r="DH410" s="5"/>
      <c r="DI410" s="128"/>
      <c r="DJ410" s="128"/>
      <c r="DK410" s="172"/>
      <c r="DL410" s="173"/>
      <c r="DM410" s="173"/>
      <c r="DN410" s="56"/>
      <c r="DO410" s="57"/>
      <c r="DP410" s="116"/>
      <c r="DQ410" s="159"/>
      <c r="DR410" s="5"/>
      <c r="DS410" s="341"/>
      <c r="DT410" s="128"/>
      <c r="DU410" s="5"/>
      <c r="DV410" s="5"/>
      <c r="DW410" s="5"/>
      <c r="DX410" s="5"/>
      <c r="DY410" s="5"/>
      <c r="DZ410" s="5"/>
      <c r="EA410" s="5"/>
      <c r="EB410" s="5"/>
      <c r="EC410" s="5"/>
      <c r="ED410" s="5"/>
      <c r="EE410" s="5"/>
      <c r="EF410" s="5"/>
      <c r="EG410" s="5"/>
      <c r="EH410" s="5"/>
      <c r="EI410" s="5"/>
      <c r="EJ410" s="5"/>
      <c r="EK410" s="5"/>
      <c r="EL410" s="5"/>
      <c r="EM410" s="5"/>
      <c r="EN410" s="5"/>
      <c r="EO410" s="5"/>
      <c r="EP410" s="341"/>
      <c r="EQ410" s="333"/>
    </row>
    <row r="411" spans="1:147" ht="15">
      <c r="A411" s="8" t="s">
        <v>33</v>
      </c>
      <c r="B411" s="8" t="s">
        <v>11</v>
      </c>
      <c r="C411" s="8">
        <v>1</v>
      </c>
      <c r="D411" s="199">
        <v>116</v>
      </c>
      <c r="E411" s="118" t="s">
        <v>180</v>
      </c>
      <c r="F411" s="118" t="s">
        <v>108</v>
      </c>
      <c r="G411" s="195" t="s">
        <v>34</v>
      </c>
      <c r="H411" s="309" t="s">
        <v>188</v>
      </c>
      <c r="I411" s="128"/>
      <c r="J411" s="5"/>
      <c r="K411" s="5"/>
      <c r="L411" s="5"/>
      <c r="M411" s="5"/>
      <c r="N411" s="128"/>
      <c r="O411" s="128"/>
      <c r="P411" s="5"/>
      <c r="Q411" s="5"/>
      <c r="R411" s="5"/>
      <c r="S411" s="5"/>
      <c r="T411" s="5"/>
      <c r="U411" s="128"/>
      <c r="V411" s="128"/>
      <c r="W411" s="5"/>
      <c r="X411" s="5"/>
      <c r="Y411" s="5"/>
      <c r="Z411" s="5"/>
      <c r="AA411" s="5"/>
      <c r="AB411" s="128"/>
      <c r="AC411" s="128"/>
      <c r="AD411" s="5"/>
      <c r="AE411" s="341"/>
      <c r="AF411" s="128"/>
      <c r="AG411" s="5"/>
      <c r="AH411" s="5"/>
      <c r="AI411" s="5"/>
      <c r="AJ411" s="5"/>
      <c r="AK411" s="128"/>
      <c r="AL411" s="128"/>
      <c r="AM411" s="5"/>
      <c r="AN411" s="5"/>
      <c r="AO411" s="5"/>
      <c r="AP411" s="5"/>
      <c r="AQ411" s="5"/>
      <c r="AR411" s="128"/>
      <c r="AS411" s="128"/>
      <c r="AT411" s="5"/>
      <c r="AU411" s="5"/>
      <c r="AV411" s="5"/>
      <c r="AW411" s="5"/>
      <c r="AX411" s="5"/>
      <c r="AY411" s="128"/>
      <c r="AZ411" s="128"/>
      <c r="BA411" s="5"/>
      <c r="BB411" s="341"/>
      <c r="BC411" s="128"/>
      <c r="BD411" s="5"/>
      <c r="BE411" s="5"/>
      <c r="BF411" s="5"/>
      <c r="BG411" s="5"/>
      <c r="BH411" s="128"/>
      <c r="BI411" s="128"/>
      <c r="BJ411" s="5"/>
      <c r="BK411" s="5"/>
      <c r="BL411" s="5"/>
      <c r="BM411" s="5"/>
      <c r="BN411" s="5"/>
      <c r="BO411" s="128"/>
      <c r="BP411" s="128"/>
      <c r="BQ411" s="179" t="s">
        <v>379</v>
      </c>
      <c r="BR411" s="51">
        <v>222.6</v>
      </c>
      <c r="BS411" s="51">
        <v>223</v>
      </c>
      <c r="BT411" s="51">
        <f>BS411-BR411</f>
        <v>0.40000000000000568</v>
      </c>
      <c r="BU411" s="51">
        <v>100</v>
      </c>
      <c r="BV411" s="52">
        <f t="shared" si="119"/>
        <v>0.40000000000000568</v>
      </c>
      <c r="BW411" s="139">
        <f>BV411*AUXILIAR!$B$62</f>
        <v>112000000.00000159</v>
      </c>
      <c r="BX411" s="5"/>
      <c r="BY411" s="341"/>
      <c r="BZ411" s="128"/>
      <c r="CA411" s="5"/>
      <c r="CB411" s="5"/>
      <c r="CC411" s="5"/>
      <c r="CD411" s="5"/>
      <c r="CE411" s="5"/>
      <c r="CF411" s="5"/>
      <c r="CG411" s="5"/>
      <c r="CH411" s="5"/>
      <c r="CI411" s="5"/>
      <c r="CJ411" s="5"/>
      <c r="CK411" s="5"/>
      <c r="CL411" s="5"/>
      <c r="CM411" s="5"/>
      <c r="CN411" s="5"/>
      <c r="CO411" s="5"/>
      <c r="CP411" s="5"/>
      <c r="CQ411" s="5"/>
      <c r="CR411" s="5"/>
      <c r="CS411" s="5"/>
      <c r="CT411" s="5"/>
      <c r="CU411" s="5"/>
      <c r="CV411" s="341"/>
      <c r="CW411" s="128"/>
      <c r="CX411" s="5"/>
      <c r="CY411" s="5"/>
      <c r="CZ411" s="5"/>
      <c r="DA411" s="5"/>
      <c r="DB411" s="128"/>
      <c r="DC411" s="128"/>
      <c r="DD411" s="5"/>
      <c r="DE411" s="5"/>
      <c r="DF411" s="5"/>
      <c r="DG411" s="5"/>
      <c r="DH411" s="5"/>
      <c r="DI411" s="128"/>
      <c r="DJ411" s="128"/>
      <c r="DK411" s="172"/>
      <c r="DL411" s="173"/>
      <c r="DM411" s="173"/>
      <c r="DN411" s="56"/>
      <c r="DO411" s="57"/>
      <c r="DP411" s="116"/>
      <c r="DQ411" s="159"/>
      <c r="DR411" s="5"/>
      <c r="DS411" s="341"/>
      <c r="DT411" s="128"/>
      <c r="DU411" s="5"/>
      <c r="DV411" s="5"/>
      <c r="DW411" s="5"/>
      <c r="DX411" s="5"/>
      <c r="DY411" s="5"/>
      <c r="DZ411" s="5"/>
      <c r="EA411" s="5"/>
      <c r="EB411" s="5"/>
      <c r="EC411" s="5"/>
      <c r="ED411" s="5"/>
      <c r="EE411" s="5"/>
      <c r="EF411" s="5"/>
      <c r="EG411" s="5"/>
      <c r="EH411" s="5"/>
      <c r="EI411" s="5"/>
      <c r="EJ411" s="5"/>
      <c r="EK411" s="5"/>
      <c r="EL411" s="5"/>
      <c r="EM411" s="5"/>
      <c r="EN411" s="5"/>
      <c r="EO411" s="5"/>
      <c r="EP411" s="341"/>
      <c r="EQ411" s="333"/>
    </row>
    <row r="412" spans="1:147" ht="18.75" customHeight="1">
      <c r="A412" s="64" t="s">
        <v>33</v>
      </c>
      <c r="B412" s="64" t="s">
        <v>11</v>
      </c>
      <c r="C412" s="65" t="s">
        <v>21</v>
      </c>
      <c r="D412" s="126">
        <v>101</v>
      </c>
      <c r="E412" s="157" t="s">
        <v>180</v>
      </c>
      <c r="F412" s="119" t="s">
        <v>108</v>
      </c>
      <c r="G412" s="119" t="s">
        <v>34</v>
      </c>
      <c r="H412" s="308" t="s">
        <v>188</v>
      </c>
      <c r="I412" s="264"/>
      <c r="J412" s="65"/>
      <c r="K412" s="65"/>
      <c r="L412" s="65"/>
      <c r="M412" s="80" t="s">
        <v>115</v>
      </c>
      <c r="N412" s="79">
        <f>SUM(N413:N475)</f>
        <v>0</v>
      </c>
      <c r="O412" s="79">
        <f>SUM(O413:O475)</f>
        <v>0</v>
      </c>
      <c r="P412" s="65"/>
      <c r="Q412" s="65"/>
      <c r="R412" s="65"/>
      <c r="S412" s="65"/>
      <c r="T412" s="80" t="s">
        <v>115</v>
      </c>
      <c r="U412" s="79">
        <f>SUM(U413:U475)</f>
        <v>0</v>
      </c>
      <c r="V412" s="79">
        <f>SUM(V413:V501)</f>
        <v>0</v>
      </c>
      <c r="W412" s="65"/>
      <c r="X412" s="65"/>
      <c r="Y412" s="65"/>
      <c r="Z412" s="65"/>
      <c r="AA412" s="80" t="s">
        <v>115</v>
      </c>
      <c r="AB412" s="79">
        <f>SUM(AB413:AB475)</f>
        <v>10.580000000000041</v>
      </c>
      <c r="AC412" s="79">
        <f>SUM(AC413:AC475)</f>
        <v>31740000.000000119</v>
      </c>
      <c r="AD412" s="65"/>
      <c r="AE412" s="308"/>
      <c r="AF412" s="264"/>
      <c r="AG412" s="65"/>
      <c r="AH412" s="65"/>
      <c r="AI412" s="65"/>
      <c r="AJ412" s="80" t="s">
        <v>115</v>
      </c>
      <c r="AK412" s="79">
        <f>SUM(AK413:AK475)</f>
        <v>0</v>
      </c>
      <c r="AL412" s="79">
        <f>SUM(AL413:AL475)</f>
        <v>0</v>
      </c>
      <c r="AM412" s="65"/>
      <c r="AN412" s="65"/>
      <c r="AO412" s="65"/>
      <c r="AP412" s="65"/>
      <c r="AQ412" s="80" t="s">
        <v>115</v>
      </c>
      <c r="AR412" s="79">
        <f>SUM(AR413:AR475)</f>
        <v>0</v>
      </c>
      <c r="AS412" s="79">
        <f>SUM(AS413:AS475)</f>
        <v>0</v>
      </c>
      <c r="AT412" s="65"/>
      <c r="AU412" s="65"/>
      <c r="AV412" s="65"/>
      <c r="AW412" s="65"/>
      <c r="AX412" s="80" t="s">
        <v>115</v>
      </c>
      <c r="AY412" s="79">
        <f>SUM(AY413:AY475)</f>
        <v>80.100000000000023</v>
      </c>
      <c r="AZ412" s="79">
        <f>SUM(AZ413:AZ475)</f>
        <v>400500000.00000012</v>
      </c>
      <c r="BA412" s="65"/>
      <c r="BB412" s="308"/>
      <c r="BC412" s="264"/>
      <c r="BD412" s="65"/>
      <c r="BE412" s="65"/>
      <c r="BF412" s="65"/>
      <c r="BG412" s="80" t="s">
        <v>115</v>
      </c>
      <c r="BH412" s="79">
        <f>SUM(BH413:BH475)</f>
        <v>0</v>
      </c>
      <c r="BI412" s="79">
        <f>SUM(BI413:BI475)</f>
        <v>0</v>
      </c>
      <c r="BJ412" s="65"/>
      <c r="BK412" s="65"/>
      <c r="BL412" s="65"/>
      <c r="BM412" s="65"/>
      <c r="BN412" s="80" t="s">
        <v>115</v>
      </c>
      <c r="BO412" s="79">
        <f>SUM(BO413:BO475)</f>
        <v>0</v>
      </c>
      <c r="BP412" s="79">
        <f>SUM(BP413:BP475)</f>
        <v>0</v>
      </c>
      <c r="BQ412" s="65"/>
      <c r="BR412" s="65"/>
      <c r="BS412" s="65"/>
      <c r="BT412" s="65"/>
      <c r="BU412" s="80" t="s">
        <v>115</v>
      </c>
      <c r="BV412" s="79">
        <f>SUM(BV413:BV475)</f>
        <v>65.200000000000045</v>
      </c>
      <c r="BW412" s="79">
        <f>SUM(BW413:BW475)</f>
        <v>2076000000.0000126</v>
      </c>
      <c r="BX412" s="65"/>
      <c r="BY412" s="308"/>
      <c r="BZ412" s="264"/>
      <c r="CA412" s="65"/>
      <c r="CB412" s="65"/>
      <c r="CC412" s="65"/>
      <c r="CD412" s="80" t="s">
        <v>115</v>
      </c>
      <c r="CE412" s="79">
        <f>SUM(CE413:CE475)</f>
        <v>0</v>
      </c>
      <c r="CF412" s="79">
        <f>SUM(CF413:CF475)</f>
        <v>0</v>
      </c>
      <c r="CG412" s="65"/>
      <c r="CH412" s="65"/>
      <c r="CI412" s="65"/>
      <c r="CJ412" s="65"/>
      <c r="CK412" s="80" t="s">
        <v>115</v>
      </c>
      <c r="CL412" s="79">
        <f>SUM(CL413:CL475)</f>
        <v>0</v>
      </c>
      <c r="CM412" s="79">
        <f>SUM(CM413:CM475)</f>
        <v>0</v>
      </c>
      <c r="CN412" s="65"/>
      <c r="CO412" s="65"/>
      <c r="CP412" s="65"/>
      <c r="CQ412" s="65"/>
      <c r="CR412" s="80" t="s">
        <v>115</v>
      </c>
      <c r="CS412" s="79">
        <f>SUM(CS413:CS475)</f>
        <v>0</v>
      </c>
      <c r="CT412" s="79">
        <f>SUM(CT413:CT475)</f>
        <v>0</v>
      </c>
      <c r="CU412" s="65"/>
      <c r="CV412" s="308"/>
      <c r="CW412" s="264"/>
      <c r="CX412" s="65"/>
      <c r="CY412" s="65"/>
      <c r="CZ412" s="65"/>
      <c r="DA412" s="80" t="s">
        <v>115</v>
      </c>
      <c r="DB412" s="79">
        <f>SUM(DB413:DB475)</f>
        <v>0</v>
      </c>
      <c r="DC412" s="79">
        <f>SUM(DC413:DC475)</f>
        <v>0</v>
      </c>
      <c r="DD412" s="65"/>
      <c r="DE412" s="65"/>
      <c r="DF412" s="65"/>
      <c r="DG412" s="65"/>
      <c r="DH412" s="80" t="s">
        <v>115</v>
      </c>
      <c r="DI412" s="79">
        <f>SUM(DI413:DI475)</f>
        <v>0</v>
      </c>
      <c r="DJ412" s="79">
        <f>SUM(DJ413:DJ475)</f>
        <v>0</v>
      </c>
      <c r="DK412" s="65"/>
      <c r="DL412" s="65"/>
      <c r="DM412" s="65"/>
      <c r="DN412" s="65"/>
      <c r="DO412" s="80" t="s">
        <v>115</v>
      </c>
      <c r="DP412" s="79">
        <f>SUM(DP413:DP475)</f>
        <v>25.89999999999992</v>
      </c>
      <c r="DQ412" s="79">
        <f>SUM(DQ413:DQ475)</f>
        <v>51799999.999999836</v>
      </c>
      <c r="DR412" s="65"/>
      <c r="DS412" s="308"/>
      <c r="DT412" s="264"/>
      <c r="DU412" s="65"/>
      <c r="DV412" s="65"/>
      <c r="DW412" s="65"/>
      <c r="DX412" s="80" t="s">
        <v>115</v>
      </c>
      <c r="DY412" s="79">
        <f>SUM(DY413:DY475)</f>
        <v>0</v>
      </c>
      <c r="DZ412" s="79">
        <f>SUM(DZ413:DZ475)</f>
        <v>0</v>
      </c>
      <c r="EA412" s="65"/>
      <c r="EB412" s="65"/>
      <c r="EC412" s="65"/>
      <c r="ED412" s="65"/>
      <c r="EE412" s="80" t="s">
        <v>115</v>
      </c>
      <c r="EF412" s="79">
        <f>SUM(EF413:EF475)</f>
        <v>0</v>
      </c>
      <c r="EG412" s="79">
        <f>SUM(EG413:EG475)</f>
        <v>0</v>
      </c>
      <c r="EH412" s="65"/>
      <c r="EI412" s="65"/>
      <c r="EJ412" s="65"/>
      <c r="EK412" s="65"/>
      <c r="EL412" s="80" t="s">
        <v>115</v>
      </c>
      <c r="EM412" s="79">
        <f>SUM(EM413:EM475)</f>
        <v>0</v>
      </c>
      <c r="EN412" s="79">
        <f>SUM(EN413:EN475)</f>
        <v>0</v>
      </c>
      <c r="EO412" s="65"/>
      <c r="EP412" s="308"/>
      <c r="EQ412" s="393"/>
    </row>
    <row r="413" spans="1:147" ht="15">
      <c r="A413" s="8" t="s">
        <v>33</v>
      </c>
      <c r="B413" s="8" t="s">
        <v>11</v>
      </c>
      <c r="C413" s="8">
        <v>1</v>
      </c>
      <c r="D413" s="199">
        <v>101</v>
      </c>
      <c r="E413" s="118" t="s">
        <v>180</v>
      </c>
      <c r="F413" s="118" t="s">
        <v>108</v>
      </c>
      <c r="G413" s="195" t="s">
        <v>34</v>
      </c>
      <c r="H413" s="309" t="s">
        <v>188</v>
      </c>
      <c r="I413" s="128"/>
      <c r="J413" s="5"/>
      <c r="K413" s="5"/>
      <c r="L413" s="5"/>
      <c r="M413" s="5"/>
      <c r="N413" s="5"/>
      <c r="O413" s="5"/>
      <c r="P413" s="5"/>
      <c r="Q413" s="5"/>
      <c r="R413" s="5"/>
      <c r="S413" s="5"/>
      <c r="T413" s="5"/>
      <c r="U413" s="5"/>
      <c r="V413" s="5"/>
      <c r="W413" s="174" t="s">
        <v>372</v>
      </c>
      <c r="X413" s="174">
        <v>410</v>
      </c>
      <c r="Y413" s="171">
        <v>411.8</v>
      </c>
      <c r="Z413" s="51">
        <f t="shared" ref="Z413:Z420" si="124">Y413-X413</f>
        <v>1.8000000000000114</v>
      </c>
      <c r="AA413" s="52">
        <v>100</v>
      </c>
      <c r="AB413" s="52">
        <f t="shared" ref="AB413:AB420" si="125">Z413*AA413/100</f>
        <v>1.8000000000000114</v>
      </c>
      <c r="AC413" s="139">
        <f>AB413*AUXILIAR!$B$50</f>
        <v>5400000.0000000345</v>
      </c>
      <c r="AD413" s="5"/>
      <c r="AE413" s="341"/>
      <c r="AF413" s="128"/>
      <c r="AG413" s="5"/>
      <c r="AH413" s="5"/>
      <c r="AI413" s="5"/>
      <c r="AJ413" s="5"/>
      <c r="AK413" s="5"/>
      <c r="AL413" s="5"/>
      <c r="AM413" s="5"/>
      <c r="AN413" s="5"/>
      <c r="AO413" s="5"/>
      <c r="AP413" s="5"/>
      <c r="AQ413" s="5"/>
      <c r="AR413" s="5"/>
      <c r="AS413" s="5"/>
      <c r="AT413" s="51" t="s">
        <v>324</v>
      </c>
      <c r="AU413" s="167">
        <v>416</v>
      </c>
      <c r="AV413" s="169">
        <v>428.3</v>
      </c>
      <c r="AW413" s="51">
        <f t="shared" ref="AW413:AW416" si="126">AV413-AU413</f>
        <v>12.300000000000011</v>
      </c>
      <c r="AX413" s="51">
        <v>100</v>
      </c>
      <c r="AY413" s="52">
        <f t="shared" ref="AY413:AY416" si="127">AW413*AX413/100</f>
        <v>12.300000000000011</v>
      </c>
      <c r="AZ413" s="139">
        <f>AY413*AUXILIAR!$B$53</f>
        <v>61500000.00000006</v>
      </c>
      <c r="BA413" s="5"/>
      <c r="BB413" s="341"/>
      <c r="BC413" s="128"/>
      <c r="BD413" s="5"/>
      <c r="BE413" s="5"/>
      <c r="BF413" s="5"/>
      <c r="BG413" s="5"/>
      <c r="BH413" s="5"/>
      <c r="BI413" s="5"/>
      <c r="BJ413" s="5"/>
      <c r="BK413" s="5"/>
      <c r="BL413" s="5"/>
      <c r="BM413" s="5"/>
      <c r="BN413" s="5"/>
      <c r="BO413" s="5"/>
      <c r="BP413" s="5"/>
      <c r="BQ413" s="51" t="s">
        <v>360</v>
      </c>
      <c r="BR413" s="177">
        <v>420.7</v>
      </c>
      <c r="BS413" s="177">
        <v>420.7</v>
      </c>
      <c r="BT413" s="51">
        <v>1</v>
      </c>
      <c r="BU413" s="51">
        <v>100</v>
      </c>
      <c r="BV413" s="52">
        <f t="shared" ref="BV413:BV475" si="128">BT413*BU413/100</f>
        <v>1</v>
      </c>
      <c r="BW413" s="139">
        <f>BV413*AUXILIAR!$B$56</f>
        <v>30000000</v>
      </c>
      <c r="BX413" s="5"/>
      <c r="BY413" s="341"/>
      <c r="BZ413" s="128"/>
      <c r="CA413" s="5"/>
      <c r="CB413" s="5"/>
      <c r="CC413" s="5"/>
      <c r="CD413" s="5"/>
      <c r="CE413" s="5"/>
      <c r="CF413" s="5"/>
      <c r="CG413" s="5"/>
      <c r="CH413" s="5"/>
      <c r="CI413" s="5"/>
      <c r="CJ413" s="5"/>
      <c r="CK413" s="5"/>
      <c r="CL413" s="5"/>
      <c r="CM413" s="5"/>
      <c r="CN413" s="5"/>
      <c r="CO413" s="5"/>
      <c r="CP413" s="5"/>
      <c r="CQ413" s="5"/>
      <c r="CR413" s="5"/>
      <c r="CS413" s="5"/>
      <c r="CT413" s="5"/>
      <c r="CU413" s="5"/>
      <c r="CV413" s="341"/>
      <c r="CW413" s="128"/>
      <c r="CX413" s="5"/>
      <c r="CY413" s="5"/>
      <c r="CZ413" s="5"/>
      <c r="DA413" s="5"/>
      <c r="DB413" s="5"/>
      <c r="DC413" s="5"/>
      <c r="DD413" s="5"/>
      <c r="DE413" s="5"/>
      <c r="DF413" s="5"/>
      <c r="DG413" s="5"/>
      <c r="DH413" s="5"/>
      <c r="DI413" s="5"/>
      <c r="DJ413" s="5"/>
      <c r="DK413" s="167" t="s">
        <v>367</v>
      </c>
      <c r="DL413" s="171">
        <v>500.2</v>
      </c>
      <c r="DM413" s="171">
        <v>502.4</v>
      </c>
      <c r="DN413" s="52">
        <f t="shared" ref="DN413:DN434" si="129">DM413-DL413</f>
        <v>2.1999999999999886</v>
      </c>
      <c r="DO413" s="51">
        <v>100</v>
      </c>
      <c r="DP413" s="52">
        <f t="shared" ref="DP413:DP434" si="130">DN413*DO413/100</f>
        <v>2.1999999999999886</v>
      </c>
      <c r="DQ413" s="139">
        <f>DP413*AUXILIAR!$B$67</f>
        <v>4399999.9999999776</v>
      </c>
      <c r="DR413" s="5"/>
      <c r="DS413" s="341"/>
      <c r="DT413" s="128"/>
      <c r="DU413" s="5"/>
      <c r="DV413" s="5"/>
      <c r="DW413" s="5"/>
      <c r="DX413" s="5"/>
      <c r="DY413" s="5"/>
      <c r="DZ413" s="5"/>
      <c r="EA413" s="5"/>
      <c r="EB413" s="5"/>
      <c r="EC413" s="5"/>
      <c r="ED413" s="5"/>
      <c r="EE413" s="5"/>
      <c r="EF413" s="5"/>
      <c r="EG413" s="5"/>
      <c r="EH413" s="5"/>
      <c r="EI413" s="5"/>
      <c r="EJ413" s="5"/>
      <c r="EK413" s="5"/>
      <c r="EL413" s="5"/>
      <c r="EM413" s="5"/>
      <c r="EN413" s="5"/>
      <c r="EO413" s="5"/>
      <c r="EP413" s="341"/>
      <c r="EQ413" s="333"/>
    </row>
    <row r="414" spans="1:147" ht="15">
      <c r="A414" s="8" t="s">
        <v>33</v>
      </c>
      <c r="B414" s="8" t="s">
        <v>11</v>
      </c>
      <c r="C414" s="8">
        <v>1</v>
      </c>
      <c r="D414" s="199">
        <v>101</v>
      </c>
      <c r="E414" s="118" t="s">
        <v>180</v>
      </c>
      <c r="F414" s="118" t="s">
        <v>108</v>
      </c>
      <c r="G414" s="195" t="s">
        <v>34</v>
      </c>
      <c r="H414" s="309" t="s">
        <v>188</v>
      </c>
      <c r="I414" s="128"/>
      <c r="J414" s="5"/>
      <c r="K414" s="5"/>
      <c r="L414" s="5"/>
      <c r="M414" s="5"/>
      <c r="N414" s="5"/>
      <c r="O414" s="5"/>
      <c r="P414" s="5"/>
      <c r="Q414" s="5"/>
      <c r="R414" s="5"/>
      <c r="S414" s="5"/>
      <c r="T414" s="5"/>
      <c r="U414" s="5"/>
      <c r="V414" s="5"/>
      <c r="W414" s="174" t="s">
        <v>372</v>
      </c>
      <c r="X414" s="174">
        <v>413.3</v>
      </c>
      <c r="Y414" s="171">
        <v>414.5</v>
      </c>
      <c r="Z414" s="51">
        <f t="shared" si="124"/>
        <v>1.1999999999999886</v>
      </c>
      <c r="AA414" s="52">
        <v>100</v>
      </c>
      <c r="AB414" s="52">
        <f t="shared" si="125"/>
        <v>1.1999999999999886</v>
      </c>
      <c r="AC414" s="139">
        <f>AB414*AUXILIAR!$B$50</f>
        <v>3599999.999999966</v>
      </c>
      <c r="AD414" s="5"/>
      <c r="AE414" s="341"/>
      <c r="AF414" s="128"/>
      <c r="AG414" s="5"/>
      <c r="AH414" s="5"/>
      <c r="AI414" s="5"/>
      <c r="AJ414" s="5"/>
      <c r="AK414" s="5"/>
      <c r="AL414" s="5"/>
      <c r="AM414" s="5"/>
      <c r="AN414" s="5"/>
      <c r="AO414" s="5"/>
      <c r="AP414" s="5"/>
      <c r="AQ414" s="5"/>
      <c r="AR414" s="5"/>
      <c r="AS414" s="5"/>
      <c r="AT414" s="51" t="s">
        <v>324</v>
      </c>
      <c r="AU414" s="167">
        <v>428.3</v>
      </c>
      <c r="AV414" s="169">
        <v>433.1</v>
      </c>
      <c r="AW414" s="51">
        <f t="shared" si="126"/>
        <v>4.8000000000000114</v>
      </c>
      <c r="AX414" s="51">
        <v>100</v>
      </c>
      <c r="AY414" s="52">
        <f t="shared" si="127"/>
        <v>4.8000000000000114</v>
      </c>
      <c r="AZ414" s="139">
        <f>AY414*AUXILIAR!$B$53</f>
        <v>24000000.000000056</v>
      </c>
      <c r="BA414" s="5"/>
      <c r="BB414" s="341"/>
      <c r="BC414" s="128"/>
      <c r="BD414" s="5"/>
      <c r="BE414" s="5"/>
      <c r="BF414" s="5"/>
      <c r="BG414" s="5"/>
      <c r="BH414" s="5"/>
      <c r="BI414" s="5"/>
      <c r="BJ414" s="5"/>
      <c r="BK414" s="5"/>
      <c r="BL414" s="5"/>
      <c r="BM414" s="5"/>
      <c r="BN414" s="5"/>
      <c r="BO414" s="5"/>
      <c r="BP414" s="5"/>
      <c r="BQ414" s="51" t="s">
        <v>360</v>
      </c>
      <c r="BR414" s="177">
        <v>423.2</v>
      </c>
      <c r="BS414" s="177">
        <v>423.2</v>
      </c>
      <c r="BT414" s="51">
        <v>1</v>
      </c>
      <c r="BU414" s="51">
        <v>100</v>
      </c>
      <c r="BV414" s="52">
        <f t="shared" si="128"/>
        <v>1</v>
      </c>
      <c r="BW414" s="139">
        <f>BV414*AUXILIAR!$B$56</f>
        <v>30000000</v>
      </c>
      <c r="BX414" s="5"/>
      <c r="BY414" s="341"/>
      <c r="BZ414" s="128"/>
      <c r="CA414" s="5"/>
      <c r="CB414" s="5"/>
      <c r="CC414" s="5"/>
      <c r="CD414" s="5"/>
      <c r="CE414" s="5"/>
      <c r="CF414" s="5"/>
      <c r="CG414" s="5"/>
      <c r="CH414" s="5"/>
      <c r="CI414" s="5"/>
      <c r="CJ414" s="5"/>
      <c r="CK414" s="5"/>
      <c r="CL414" s="5"/>
      <c r="CM414" s="5"/>
      <c r="CN414" s="5"/>
      <c r="CO414" s="5"/>
      <c r="CP414" s="5"/>
      <c r="CQ414" s="5"/>
      <c r="CR414" s="5"/>
      <c r="CS414" s="5"/>
      <c r="CT414" s="5"/>
      <c r="CU414" s="5"/>
      <c r="CV414" s="341"/>
      <c r="CW414" s="128"/>
      <c r="CX414" s="5"/>
      <c r="CY414" s="5"/>
      <c r="CZ414" s="5"/>
      <c r="DA414" s="5"/>
      <c r="DB414" s="5"/>
      <c r="DC414" s="5"/>
      <c r="DD414" s="5"/>
      <c r="DE414" s="5"/>
      <c r="DF414" s="5"/>
      <c r="DG414" s="5"/>
      <c r="DH414" s="5"/>
      <c r="DI414" s="5"/>
      <c r="DJ414" s="5"/>
      <c r="DK414" s="167" t="s">
        <v>367</v>
      </c>
      <c r="DL414" s="171">
        <v>512</v>
      </c>
      <c r="DM414" s="171">
        <v>512.5</v>
      </c>
      <c r="DN414" s="52">
        <f t="shared" si="129"/>
        <v>0.5</v>
      </c>
      <c r="DO414" s="51">
        <v>100</v>
      </c>
      <c r="DP414" s="52">
        <f t="shared" si="130"/>
        <v>0.5</v>
      </c>
      <c r="DQ414" s="139">
        <f>DP414*AUXILIAR!$B$67</f>
        <v>1000000</v>
      </c>
      <c r="DR414" s="5"/>
      <c r="DS414" s="341"/>
      <c r="DT414" s="128"/>
      <c r="DU414" s="5"/>
      <c r="DV414" s="5"/>
      <c r="DW414" s="5"/>
      <c r="DX414" s="5"/>
      <c r="DY414" s="5"/>
      <c r="DZ414" s="5"/>
      <c r="EA414" s="5"/>
      <c r="EB414" s="5"/>
      <c r="EC414" s="5"/>
      <c r="ED414" s="5"/>
      <c r="EE414" s="5"/>
      <c r="EF414" s="5"/>
      <c r="EG414" s="5"/>
      <c r="EH414" s="5"/>
      <c r="EI414" s="5"/>
      <c r="EJ414" s="5"/>
      <c r="EK414" s="5"/>
      <c r="EL414" s="5"/>
      <c r="EM414" s="5"/>
      <c r="EN414" s="5"/>
      <c r="EO414" s="5"/>
      <c r="EP414" s="341"/>
      <c r="EQ414" s="333"/>
    </row>
    <row r="415" spans="1:147" ht="15">
      <c r="A415" s="8" t="s">
        <v>33</v>
      </c>
      <c r="B415" s="8" t="s">
        <v>11</v>
      </c>
      <c r="C415" s="8">
        <v>1</v>
      </c>
      <c r="D415" s="199">
        <v>101</v>
      </c>
      <c r="E415" s="118" t="s">
        <v>180</v>
      </c>
      <c r="F415" s="118" t="s">
        <v>108</v>
      </c>
      <c r="G415" s="195" t="s">
        <v>34</v>
      </c>
      <c r="H415" s="309" t="s">
        <v>188</v>
      </c>
      <c r="I415" s="128"/>
      <c r="J415" s="5"/>
      <c r="K415" s="5"/>
      <c r="L415" s="5"/>
      <c r="M415" s="5"/>
      <c r="N415" s="5"/>
      <c r="O415" s="5"/>
      <c r="P415" s="5"/>
      <c r="Q415" s="5"/>
      <c r="R415" s="5"/>
      <c r="S415" s="5"/>
      <c r="T415" s="5"/>
      <c r="U415" s="5"/>
      <c r="V415" s="5"/>
      <c r="W415" s="174" t="s">
        <v>372</v>
      </c>
      <c r="X415" s="174">
        <v>407.75</v>
      </c>
      <c r="Y415" s="171">
        <v>407.57</v>
      </c>
      <c r="Z415" s="51">
        <f>-(Y415-X415)</f>
        <v>0.18000000000000682</v>
      </c>
      <c r="AA415" s="52">
        <v>100</v>
      </c>
      <c r="AB415" s="52">
        <f t="shared" si="125"/>
        <v>0.18000000000000682</v>
      </c>
      <c r="AC415" s="139">
        <f>AB415*AUXILIAR!$B$50</f>
        <v>540000.00000002049</v>
      </c>
      <c r="AD415" s="5"/>
      <c r="AE415" s="341"/>
      <c r="AF415" s="128"/>
      <c r="AG415" s="5"/>
      <c r="AH415" s="5"/>
      <c r="AI415" s="5"/>
      <c r="AJ415" s="5"/>
      <c r="AK415" s="5"/>
      <c r="AL415" s="5"/>
      <c r="AM415" s="5"/>
      <c r="AN415" s="5"/>
      <c r="AO415" s="5"/>
      <c r="AP415" s="5"/>
      <c r="AQ415" s="5"/>
      <c r="AR415" s="5"/>
      <c r="AS415" s="5"/>
      <c r="AT415" s="51" t="s">
        <v>324</v>
      </c>
      <c r="AU415" s="167">
        <v>433.1</v>
      </c>
      <c r="AV415" s="169">
        <v>481.8</v>
      </c>
      <c r="AW415" s="51">
        <f t="shared" si="126"/>
        <v>48.699999999999989</v>
      </c>
      <c r="AX415" s="51">
        <v>100</v>
      </c>
      <c r="AY415" s="52">
        <f t="shared" si="127"/>
        <v>48.699999999999989</v>
      </c>
      <c r="AZ415" s="139">
        <f>AY415*AUXILIAR!$B$53</f>
        <v>243499999.99999994</v>
      </c>
      <c r="BA415" s="5"/>
      <c r="BB415" s="341"/>
      <c r="BC415" s="128"/>
      <c r="BD415" s="5"/>
      <c r="BE415" s="5"/>
      <c r="BF415" s="5"/>
      <c r="BG415" s="5"/>
      <c r="BH415" s="5"/>
      <c r="BI415" s="5"/>
      <c r="BJ415" s="5"/>
      <c r="BK415" s="5"/>
      <c r="BL415" s="5"/>
      <c r="BM415" s="5"/>
      <c r="BN415" s="5"/>
      <c r="BO415" s="5"/>
      <c r="BP415" s="5"/>
      <c r="BQ415" s="51" t="s">
        <v>360</v>
      </c>
      <c r="BR415" s="177">
        <v>428.5</v>
      </c>
      <c r="BS415" s="177">
        <v>428.5</v>
      </c>
      <c r="BT415" s="51">
        <v>1</v>
      </c>
      <c r="BU415" s="51">
        <v>100</v>
      </c>
      <c r="BV415" s="52">
        <f t="shared" si="128"/>
        <v>1</v>
      </c>
      <c r="BW415" s="139">
        <f>BV415*AUXILIAR!$B$56</f>
        <v>30000000</v>
      </c>
      <c r="BX415" s="5"/>
      <c r="BY415" s="341"/>
      <c r="BZ415" s="128"/>
      <c r="CA415" s="5"/>
      <c r="CB415" s="5"/>
      <c r="CC415" s="5"/>
      <c r="CD415" s="5"/>
      <c r="CE415" s="5"/>
      <c r="CF415" s="5"/>
      <c r="CG415" s="5"/>
      <c r="CH415" s="5"/>
      <c r="CI415" s="5"/>
      <c r="CJ415" s="5"/>
      <c r="CK415" s="5"/>
      <c r="CL415" s="5"/>
      <c r="CM415" s="5"/>
      <c r="CN415" s="5"/>
      <c r="CO415" s="5"/>
      <c r="CP415" s="5"/>
      <c r="CQ415" s="5"/>
      <c r="CR415" s="5"/>
      <c r="CS415" s="5"/>
      <c r="CT415" s="5"/>
      <c r="CU415" s="5"/>
      <c r="CV415" s="341"/>
      <c r="CW415" s="128"/>
      <c r="CX415" s="5"/>
      <c r="CY415" s="5"/>
      <c r="CZ415" s="5"/>
      <c r="DA415" s="5"/>
      <c r="DB415" s="5"/>
      <c r="DC415" s="5"/>
      <c r="DD415" s="5"/>
      <c r="DE415" s="5"/>
      <c r="DF415" s="5"/>
      <c r="DG415" s="5"/>
      <c r="DH415" s="5"/>
      <c r="DI415" s="5"/>
      <c r="DJ415" s="5"/>
      <c r="DK415" s="167" t="s">
        <v>367</v>
      </c>
      <c r="DL415" s="171">
        <v>518.70000000000005</v>
      </c>
      <c r="DM415" s="171">
        <v>519.5</v>
      </c>
      <c r="DN415" s="52">
        <f t="shared" si="129"/>
        <v>0.79999999999995453</v>
      </c>
      <c r="DO415" s="51">
        <v>100</v>
      </c>
      <c r="DP415" s="52">
        <f t="shared" si="130"/>
        <v>0.79999999999995453</v>
      </c>
      <c r="DQ415" s="139">
        <f>DP415*AUXILIAR!$B$67</f>
        <v>1599999.999999909</v>
      </c>
      <c r="DR415" s="5"/>
      <c r="DS415" s="341"/>
      <c r="DT415" s="128"/>
      <c r="DU415" s="5"/>
      <c r="DV415" s="5"/>
      <c r="DW415" s="5"/>
      <c r="DX415" s="5"/>
      <c r="DY415" s="5"/>
      <c r="DZ415" s="5"/>
      <c r="EA415" s="5"/>
      <c r="EB415" s="5"/>
      <c r="EC415" s="5"/>
      <c r="ED415" s="5"/>
      <c r="EE415" s="5"/>
      <c r="EF415" s="5"/>
      <c r="EG415" s="5"/>
      <c r="EH415" s="5"/>
      <c r="EI415" s="5"/>
      <c r="EJ415" s="5"/>
      <c r="EK415" s="5"/>
      <c r="EL415" s="5"/>
      <c r="EM415" s="5"/>
      <c r="EN415" s="5"/>
      <c r="EO415" s="5"/>
      <c r="EP415" s="341"/>
      <c r="EQ415" s="333"/>
    </row>
    <row r="416" spans="1:147" ht="15">
      <c r="A416" s="8" t="s">
        <v>33</v>
      </c>
      <c r="B416" s="8" t="s">
        <v>11</v>
      </c>
      <c r="C416" s="8">
        <v>1</v>
      </c>
      <c r="D416" s="199">
        <v>101</v>
      </c>
      <c r="E416" s="118" t="s">
        <v>180</v>
      </c>
      <c r="F416" s="118" t="s">
        <v>108</v>
      </c>
      <c r="G416" s="195" t="s">
        <v>34</v>
      </c>
      <c r="H416" s="309" t="s">
        <v>188</v>
      </c>
      <c r="I416" s="128"/>
      <c r="J416" s="5"/>
      <c r="K416" s="5"/>
      <c r="L416" s="5"/>
      <c r="M416" s="5"/>
      <c r="N416" s="5"/>
      <c r="O416" s="5"/>
      <c r="P416" s="5"/>
      <c r="Q416" s="5"/>
      <c r="R416" s="5"/>
      <c r="S416" s="5"/>
      <c r="T416" s="5"/>
      <c r="U416" s="5"/>
      <c r="V416" s="5"/>
      <c r="W416" s="174" t="s">
        <v>372</v>
      </c>
      <c r="X416" s="174">
        <v>406.85</v>
      </c>
      <c r="Y416" s="171">
        <v>406.45</v>
      </c>
      <c r="Z416" s="51">
        <f>-(Y416-X416)</f>
        <v>0.40000000000003411</v>
      </c>
      <c r="AA416" s="52">
        <v>100</v>
      </c>
      <c r="AB416" s="52">
        <f t="shared" si="125"/>
        <v>0.40000000000003411</v>
      </c>
      <c r="AC416" s="139">
        <f>AB416*AUXILIAR!$B$50</f>
        <v>1200000.0000001022</v>
      </c>
      <c r="AD416" s="5"/>
      <c r="AE416" s="341"/>
      <c r="AF416" s="128"/>
      <c r="AG416" s="5"/>
      <c r="AH416" s="5"/>
      <c r="AI416" s="5"/>
      <c r="AJ416" s="5"/>
      <c r="AK416" s="5"/>
      <c r="AL416" s="5"/>
      <c r="AM416" s="5"/>
      <c r="AN416" s="5"/>
      <c r="AO416" s="5"/>
      <c r="AP416" s="5"/>
      <c r="AQ416" s="5"/>
      <c r="AR416" s="5"/>
      <c r="AS416" s="5"/>
      <c r="AT416" s="51" t="s">
        <v>324</v>
      </c>
      <c r="AU416" s="167">
        <v>481.8</v>
      </c>
      <c r="AV416" s="169">
        <v>496.1</v>
      </c>
      <c r="AW416" s="51">
        <f t="shared" si="126"/>
        <v>14.300000000000011</v>
      </c>
      <c r="AX416" s="51">
        <v>100</v>
      </c>
      <c r="AY416" s="52">
        <f t="shared" si="127"/>
        <v>14.300000000000011</v>
      </c>
      <c r="AZ416" s="139">
        <f>AY416*AUXILIAR!$B$53</f>
        <v>71500000.00000006</v>
      </c>
      <c r="BA416" s="5"/>
      <c r="BB416" s="341"/>
      <c r="BC416" s="128"/>
      <c r="BD416" s="5"/>
      <c r="BE416" s="5"/>
      <c r="BF416" s="5"/>
      <c r="BG416" s="5"/>
      <c r="BH416" s="5"/>
      <c r="BI416" s="5"/>
      <c r="BJ416" s="5"/>
      <c r="BK416" s="5"/>
      <c r="BL416" s="5"/>
      <c r="BM416" s="5"/>
      <c r="BN416" s="5"/>
      <c r="BO416" s="5"/>
      <c r="BP416" s="5"/>
      <c r="BQ416" s="51" t="s">
        <v>360</v>
      </c>
      <c r="BR416" s="177">
        <v>433.5</v>
      </c>
      <c r="BS416" s="177">
        <v>433.5</v>
      </c>
      <c r="BT416" s="51">
        <v>1</v>
      </c>
      <c r="BU416" s="51">
        <v>100</v>
      </c>
      <c r="BV416" s="52">
        <f t="shared" si="128"/>
        <v>1</v>
      </c>
      <c r="BW416" s="139">
        <f>BV416*AUXILIAR!$B$56</f>
        <v>30000000</v>
      </c>
      <c r="BX416" s="5"/>
      <c r="BY416" s="341"/>
      <c r="BZ416" s="128"/>
      <c r="CA416" s="5"/>
      <c r="CB416" s="5"/>
      <c r="CC416" s="5"/>
      <c r="CD416" s="5"/>
      <c r="CE416" s="5"/>
      <c r="CF416" s="5"/>
      <c r="CG416" s="5"/>
      <c r="CH416" s="5"/>
      <c r="CI416" s="5"/>
      <c r="CJ416" s="5"/>
      <c r="CK416" s="5"/>
      <c r="CL416" s="5"/>
      <c r="CM416" s="5"/>
      <c r="CN416" s="5"/>
      <c r="CO416" s="5"/>
      <c r="CP416" s="5"/>
      <c r="CQ416" s="5"/>
      <c r="CR416" s="5"/>
      <c r="CS416" s="5"/>
      <c r="CT416" s="5"/>
      <c r="CU416" s="5"/>
      <c r="CV416" s="341"/>
      <c r="CW416" s="128"/>
      <c r="CX416" s="5"/>
      <c r="CY416" s="5"/>
      <c r="CZ416" s="5"/>
      <c r="DA416" s="5"/>
      <c r="DB416" s="5"/>
      <c r="DC416" s="5"/>
      <c r="DD416" s="5"/>
      <c r="DE416" s="5"/>
      <c r="DF416" s="5"/>
      <c r="DG416" s="5"/>
      <c r="DH416" s="5"/>
      <c r="DI416" s="5"/>
      <c r="DJ416" s="5"/>
      <c r="DK416" s="167" t="s">
        <v>367</v>
      </c>
      <c r="DL416" s="171">
        <v>523</v>
      </c>
      <c r="DM416" s="171">
        <v>523.6</v>
      </c>
      <c r="DN416" s="52">
        <f t="shared" si="129"/>
        <v>0.60000000000002274</v>
      </c>
      <c r="DO416" s="51">
        <v>100</v>
      </c>
      <c r="DP416" s="52">
        <f t="shared" si="130"/>
        <v>0.60000000000002274</v>
      </c>
      <c r="DQ416" s="139">
        <f>DP416*AUXILIAR!$B$67</f>
        <v>1200000.0000000454</v>
      </c>
      <c r="DR416" s="5"/>
      <c r="DS416" s="341"/>
      <c r="DT416" s="128"/>
      <c r="DU416" s="5"/>
      <c r="DV416" s="5"/>
      <c r="DW416" s="5"/>
      <c r="DX416" s="5"/>
      <c r="DY416" s="5"/>
      <c r="DZ416" s="5"/>
      <c r="EA416" s="5"/>
      <c r="EB416" s="5"/>
      <c r="EC416" s="5"/>
      <c r="ED416" s="5"/>
      <c r="EE416" s="5"/>
      <c r="EF416" s="5"/>
      <c r="EG416" s="5"/>
      <c r="EH416" s="5"/>
      <c r="EI416" s="5"/>
      <c r="EJ416" s="5"/>
      <c r="EK416" s="5"/>
      <c r="EL416" s="5"/>
      <c r="EM416" s="5"/>
      <c r="EN416" s="5"/>
      <c r="EO416" s="5"/>
      <c r="EP416" s="341"/>
      <c r="EQ416" s="333"/>
    </row>
    <row r="417" spans="1:147" ht="15">
      <c r="A417" s="8" t="s">
        <v>33</v>
      </c>
      <c r="B417" s="8" t="s">
        <v>11</v>
      </c>
      <c r="C417" s="8">
        <v>1</v>
      </c>
      <c r="D417" s="199">
        <v>101</v>
      </c>
      <c r="E417" s="118" t="s">
        <v>180</v>
      </c>
      <c r="F417" s="118" t="s">
        <v>108</v>
      </c>
      <c r="G417" s="195" t="s">
        <v>34</v>
      </c>
      <c r="H417" s="309" t="s">
        <v>188</v>
      </c>
      <c r="I417" s="128"/>
      <c r="J417" s="5"/>
      <c r="K417" s="5"/>
      <c r="L417" s="5"/>
      <c r="M417" s="5"/>
      <c r="N417" s="5"/>
      <c r="O417" s="5"/>
      <c r="P417" s="5"/>
      <c r="Q417" s="5"/>
      <c r="R417" s="5"/>
      <c r="S417" s="5"/>
      <c r="T417" s="5"/>
      <c r="U417" s="5"/>
      <c r="V417" s="5"/>
      <c r="W417" s="174" t="s">
        <v>372</v>
      </c>
      <c r="X417" s="174">
        <v>405.7</v>
      </c>
      <c r="Y417" s="171">
        <v>403.02</v>
      </c>
      <c r="Z417" s="51">
        <f>-(Y417-X417)</f>
        <v>2.6800000000000068</v>
      </c>
      <c r="AA417" s="52">
        <v>100</v>
      </c>
      <c r="AB417" s="52">
        <f t="shared" si="125"/>
        <v>2.6800000000000068</v>
      </c>
      <c r="AC417" s="139">
        <f>AB417*AUXILIAR!$B$50</f>
        <v>8040000.0000000205</v>
      </c>
      <c r="AD417" s="5"/>
      <c r="AE417" s="341"/>
      <c r="AF417" s="128"/>
      <c r="AG417" s="5"/>
      <c r="AH417" s="5"/>
      <c r="AI417" s="5"/>
      <c r="AJ417" s="5"/>
      <c r="AK417" s="5"/>
      <c r="AL417" s="5"/>
      <c r="AM417" s="5"/>
      <c r="AN417" s="5"/>
      <c r="AO417" s="5"/>
      <c r="AP417" s="5"/>
      <c r="AQ417" s="5"/>
      <c r="AR417" s="5"/>
      <c r="AS417" s="5"/>
      <c r="AT417" s="5"/>
      <c r="AU417" s="5"/>
      <c r="AV417" s="5"/>
      <c r="AW417" s="5"/>
      <c r="AX417" s="5"/>
      <c r="AY417" s="5"/>
      <c r="AZ417" s="5"/>
      <c r="BA417" s="5"/>
      <c r="BB417" s="341"/>
      <c r="BC417" s="128"/>
      <c r="BD417" s="5"/>
      <c r="BE417" s="5"/>
      <c r="BF417" s="5"/>
      <c r="BG417" s="5"/>
      <c r="BH417" s="5"/>
      <c r="BI417" s="5"/>
      <c r="BJ417" s="5"/>
      <c r="BK417" s="5"/>
      <c r="BL417" s="5"/>
      <c r="BM417" s="5"/>
      <c r="BN417" s="5"/>
      <c r="BO417" s="5"/>
      <c r="BP417" s="5"/>
      <c r="BQ417" s="51" t="s">
        <v>360</v>
      </c>
      <c r="BR417" s="177">
        <v>456</v>
      </c>
      <c r="BS417" s="177">
        <v>456</v>
      </c>
      <c r="BT417" s="51">
        <v>1</v>
      </c>
      <c r="BU417" s="51">
        <v>100</v>
      </c>
      <c r="BV417" s="52">
        <f t="shared" si="128"/>
        <v>1</v>
      </c>
      <c r="BW417" s="139">
        <f>BV417*AUXILIAR!$B$56</f>
        <v>30000000</v>
      </c>
      <c r="BX417" s="5"/>
      <c r="BY417" s="341"/>
      <c r="BZ417" s="128"/>
      <c r="CA417" s="5"/>
      <c r="CB417" s="5"/>
      <c r="CC417" s="5"/>
      <c r="CD417" s="5"/>
      <c r="CE417" s="5"/>
      <c r="CF417" s="5"/>
      <c r="CG417" s="5"/>
      <c r="CH417" s="5"/>
      <c r="CI417" s="5"/>
      <c r="CJ417" s="5"/>
      <c r="CK417" s="5"/>
      <c r="CL417" s="5"/>
      <c r="CM417" s="5"/>
      <c r="CN417" s="5"/>
      <c r="CO417" s="5"/>
      <c r="CP417" s="5"/>
      <c r="CQ417" s="5"/>
      <c r="CR417" s="5"/>
      <c r="CS417" s="5"/>
      <c r="CT417" s="5"/>
      <c r="CU417" s="5"/>
      <c r="CV417" s="341"/>
      <c r="CW417" s="128"/>
      <c r="CX417" s="5"/>
      <c r="CY417" s="5"/>
      <c r="CZ417" s="5"/>
      <c r="DA417" s="5"/>
      <c r="DB417" s="5"/>
      <c r="DC417" s="5"/>
      <c r="DD417" s="5"/>
      <c r="DE417" s="5"/>
      <c r="DF417" s="5"/>
      <c r="DG417" s="5"/>
      <c r="DH417" s="5"/>
      <c r="DI417" s="5"/>
      <c r="DJ417" s="5"/>
      <c r="DK417" s="167" t="s">
        <v>367</v>
      </c>
      <c r="DL417" s="171">
        <v>526</v>
      </c>
      <c r="DM417" s="171">
        <v>526.70000000000005</v>
      </c>
      <c r="DN417" s="52">
        <f t="shared" si="129"/>
        <v>0.70000000000004547</v>
      </c>
      <c r="DO417" s="51">
        <v>100</v>
      </c>
      <c r="DP417" s="52">
        <f t="shared" si="130"/>
        <v>0.70000000000004547</v>
      </c>
      <c r="DQ417" s="139">
        <f>DP417*AUXILIAR!$B$67</f>
        <v>1400000.000000091</v>
      </c>
      <c r="DR417" s="5"/>
      <c r="DS417" s="341"/>
      <c r="DT417" s="128"/>
      <c r="DU417" s="5"/>
      <c r="DV417" s="5"/>
      <c r="DW417" s="5"/>
      <c r="DX417" s="5"/>
      <c r="DY417" s="5"/>
      <c r="DZ417" s="5"/>
      <c r="EA417" s="5"/>
      <c r="EB417" s="5"/>
      <c r="EC417" s="5"/>
      <c r="ED417" s="5"/>
      <c r="EE417" s="5"/>
      <c r="EF417" s="5"/>
      <c r="EG417" s="5"/>
      <c r="EH417" s="5"/>
      <c r="EI417" s="5"/>
      <c r="EJ417" s="5"/>
      <c r="EK417" s="5"/>
      <c r="EL417" s="5"/>
      <c r="EM417" s="5"/>
      <c r="EN417" s="5"/>
      <c r="EO417" s="5"/>
      <c r="EP417" s="341"/>
      <c r="EQ417" s="333"/>
    </row>
    <row r="418" spans="1:147" ht="15">
      <c r="A418" s="8" t="s">
        <v>33</v>
      </c>
      <c r="B418" s="8" t="s">
        <v>11</v>
      </c>
      <c r="C418" s="8">
        <v>1</v>
      </c>
      <c r="D418" s="199">
        <v>101</v>
      </c>
      <c r="E418" s="118" t="s">
        <v>180</v>
      </c>
      <c r="F418" s="118" t="s">
        <v>108</v>
      </c>
      <c r="G418" s="195" t="s">
        <v>34</v>
      </c>
      <c r="H418" s="309" t="s">
        <v>188</v>
      </c>
      <c r="I418" s="128"/>
      <c r="J418" s="5"/>
      <c r="K418" s="5"/>
      <c r="L418" s="5"/>
      <c r="M418" s="5"/>
      <c r="N418" s="5"/>
      <c r="O418" s="5"/>
      <c r="P418" s="5"/>
      <c r="Q418" s="5"/>
      <c r="R418" s="5"/>
      <c r="S418" s="5"/>
      <c r="T418" s="5"/>
      <c r="U418" s="5"/>
      <c r="V418" s="5"/>
      <c r="W418" s="175" t="s">
        <v>371</v>
      </c>
      <c r="X418" s="174">
        <v>399.75</v>
      </c>
      <c r="Y418" s="171">
        <v>400.2</v>
      </c>
      <c r="Z418" s="51">
        <f t="shared" si="124"/>
        <v>0.44999999999998863</v>
      </c>
      <c r="AA418" s="52">
        <v>100</v>
      </c>
      <c r="AB418" s="52">
        <f t="shared" si="125"/>
        <v>0.44999999999998863</v>
      </c>
      <c r="AC418" s="139">
        <f>AB418*AUXILIAR!$B$50</f>
        <v>1349999.999999966</v>
      </c>
      <c r="AD418" s="5"/>
      <c r="AE418" s="341"/>
      <c r="AF418" s="128"/>
      <c r="AG418" s="5"/>
      <c r="AH418" s="5"/>
      <c r="AI418" s="5"/>
      <c r="AJ418" s="5"/>
      <c r="AK418" s="5"/>
      <c r="AL418" s="5"/>
      <c r="AM418" s="5"/>
      <c r="AN418" s="5"/>
      <c r="AO418" s="5"/>
      <c r="AP418" s="5"/>
      <c r="AQ418" s="5"/>
      <c r="AR418" s="5"/>
      <c r="AS418" s="5"/>
      <c r="AT418" s="5"/>
      <c r="AU418" s="5"/>
      <c r="AV418" s="5"/>
      <c r="AW418" s="5"/>
      <c r="AX418" s="5"/>
      <c r="AY418" s="5"/>
      <c r="AZ418" s="5"/>
      <c r="BA418" s="5"/>
      <c r="BB418" s="341"/>
      <c r="BC418" s="128"/>
      <c r="BD418" s="5"/>
      <c r="BE418" s="5"/>
      <c r="BF418" s="5"/>
      <c r="BG418" s="5"/>
      <c r="BH418" s="5"/>
      <c r="BI418" s="5"/>
      <c r="BJ418" s="5"/>
      <c r="BK418" s="5"/>
      <c r="BL418" s="5"/>
      <c r="BM418" s="5"/>
      <c r="BN418" s="5"/>
      <c r="BO418" s="5"/>
      <c r="BP418" s="5"/>
      <c r="BQ418" s="51" t="s">
        <v>360</v>
      </c>
      <c r="BR418" s="177">
        <v>456.8</v>
      </c>
      <c r="BS418" s="177">
        <v>456.8</v>
      </c>
      <c r="BT418" s="51">
        <v>1</v>
      </c>
      <c r="BU418" s="51">
        <v>100</v>
      </c>
      <c r="BV418" s="52">
        <f t="shared" si="128"/>
        <v>1</v>
      </c>
      <c r="BW418" s="139">
        <f>BV418*AUXILIAR!$B$56</f>
        <v>30000000</v>
      </c>
      <c r="BX418" s="5"/>
      <c r="BY418" s="341"/>
      <c r="BZ418" s="128"/>
      <c r="CA418" s="5"/>
      <c r="CB418" s="5"/>
      <c r="CC418" s="5"/>
      <c r="CD418" s="5"/>
      <c r="CE418" s="5"/>
      <c r="CF418" s="5"/>
      <c r="CG418" s="5"/>
      <c r="CH418" s="5"/>
      <c r="CI418" s="5"/>
      <c r="CJ418" s="5"/>
      <c r="CK418" s="5"/>
      <c r="CL418" s="5"/>
      <c r="CM418" s="5"/>
      <c r="CN418" s="5"/>
      <c r="CO418" s="5"/>
      <c r="CP418" s="5"/>
      <c r="CQ418" s="5"/>
      <c r="CR418" s="5"/>
      <c r="CS418" s="5"/>
      <c r="CT418" s="5"/>
      <c r="CU418" s="5"/>
      <c r="CV418" s="341"/>
      <c r="CW418" s="128"/>
      <c r="CX418" s="5"/>
      <c r="CY418" s="5"/>
      <c r="CZ418" s="5"/>
      <c r="DA418" s="5"/>
      <c r="DB418" s="5"/>
      <c r="DC418" s="5"/>
      <c r="DD418" s="5"/>
      <c r="DE418" s="5"/>
      <c r="DF418" s="5"/>
      <c r="DG418" s="5"/>
      <c r="DH418" s="5"/>
      <c r="DI418" s="5"/>
      <c r="DJ418" s="5"/>
      <c r="DK418" s="167" t="s">
        <v>368</v>
      </c>
      <c r="DL418" s="171">
        <v>527.4</v>
      </c>
      <c r="DM418" s="171">
        <v>528.79999999999995</v>
      </c>
      <c r="DN418" s="52">
        <f t="shared" si="129"/>
        <v>1.3999999999999773</v>
      </c>
      <c r="DO418" s="51">
        <v>100</v>
      </c>
      <c r="DP418" s="52">
        <f t="shared" si="130"/>
        <v>1.3999999999999773</v>
      </c>
      <c r="DQ418" s="139">
        <f>DP418*AUXILIAR!$B$67</f>
        <v>2799999.9999999544</v>
      </c>
      <c r="DR418" s="5"/>
      <c r="DS418" s="341"/>
      <c r="DT418" s="128"/>
      <c r="DU418" s="5"/>
      <c r="DV418" s="5"/>
      <c r="DW418" s="5"/>
      <c r="DX418" s="5"/>
      <c r="DY418" s="5"/>
      <c r="DZ418" s="5"/>
      <c r="EA418" s="5"/>
      <c r="EB418" s="5"/>
      <c r="EC418" s="5"/>
      <c r="ED418" s="5"/>
      <c r="EE418" s="5"/>
      <c r="EF418" s="5"/>
      <c r="EG418" s="5"/>
      <c r="EH418" s="5"/>
      <c r="EI418" s="5"/>
      <c r="EJ418" s="5"/>
      <c r="EK418" s="5"/>
      <c r="EL418" s="5"/>
      <c r="EM418" s="5"/>
      <c r="EN418" s="5"/>
      <c r="EO418" s="5"/>
      <c r="EP418" s="341"/>
      <c r="EQ418" s="333"/>
    </row>
    <row r="419" spans="1:147" ht="15">
      <c r="A419" s="8" t="s">
        <v>33</v>
      </c>
      <c r="B419" s="8" t="s">
        <v>11</v>
      </c>
      <c r="C419" s="8">
        <v>1</v>
      </c>
      <c r="D419" s="199">
        <v>101</v>
      </c>
      <c r="E419" s="118" t="s">
        <v>180</v>
      </c>
      <c r="F419" s="118" t="s">
        <v>108</v>
      </c>
      <c r="G419" s="195" t="s">
        <v>34</v>
      </c>
      <c r="H419" s="309" t="s">
        <v>188</v>
      </c>
      <c r="I419" s="128"/>
      <c r="J419" s="5"/>
      <c r="K419" s="5"/>
      <c r="L419" s="5"/>
      <c r="M419" s="5"/>
      <c r="N419" s="5"/>
      <c r="O419" s="5"/>
      <c r="P419" s="5"/>
      <c r="Q419" s="5"/>
      <c r="R419" s="5"/>
      <c r="S419" s="5"/>
      <c r="T419" s="5"/>
      <c r="U419" s="5"/>
      <c r="V419" s="5"/>
      <c r="W419" s="175" t="s">
        <v>371</v>
      </c>
      <c r="X419" s="174">
        <v>403.05</v>
      </c>
      <c r="Y419" s="171">
        <v>405.6</v>
      </c>
      <c r="Z419" s="51">
        <f t="shared" si="124"/>
        <v>2.5500000000000114</v>
      </c>
      <c r="AA419" s="52">
        <v>100</v>
      </c>
      <c r="AB419" s="52">
        <f t="shared" si="125"/>
        <v>2.5500000000000114</v>
      </c>
      <c r="AC419" s="139">
        <f>AB419*AUXILIAR!$B$50</f>
        <v>7650000.0000000345</v>
      </c>
      <c r="AD419" s="5"/>
      <c r="AE419" s="341"/>
      <c r="AF419" s="128"/>
      <c r="AG419" s="5"/>
      <c r="AH419" s="5"/>
      <c r="AI419" s="5"/>
      <c r="AJ419" s="5"/>
      <c r="AK419" s="5"/>
      <c r="AL419" s="5"/>
      <c r="AM419" s="5"/>
      <c r="AN419" s="5"/>
      <c r="AO419" s="5"/>
      <c r="AP419" s="5"/>
      <c r="AQ419" s="5"/>
      <c r="AR419" s="5"/>
      <c r="AS419" s="5"/>
      <c r="AT419" s="5"/>
      <c r="AU419" s="5"/>
      <c r="AV419" s="5"/>
      <c r="AW419" s="5"/>
      <c r="AX419" s="5"/>
      <c r="AY419" s="5"/>
      <c r="AZ419" s="5"/>
      <c r="BA419" s="5"/>
      <c r="BB419" s="341"/>
      <c r="BC419" s="128"/>
      <c r="BD419" s="5"/>
      <c r="BE419" s="5"/>
      <c r="BF419" s="5"/>
      <c r="BG419" s="5"/>
      <c r="BH419" s="5"/>
      <c r="BI419" s="5"/>
      <c r="BJ419" s="5"/>
      <c r="BK419" s="5"/>
      <c r="BL419" s="5"/>
      <c r="BM419" s="5"/>
      <c r="BN419" s="5"/>
      <c r="BO419" s="5"/>
      <c r="BP419" s="5"/>
      <c r="BQ419" s="51" t="s">
        <v>360</v>
      </c>
      <c r="BR419" s="177">
        <v>471.1</v>
      </c>
      <c r="BS419" s="177">
        <v>471.1</v>
      </c>
      <c r="BT419" s="51">
        <v>1</v>
      </c>
      <c r="BU419" s="51">
        <v>100</v>
      </c>
      <c r="BV419" s="52">
        <f t="shared" si="128"/>
        <v>1</v>
      </c>
      <c r="BW419" s="139">
        <f>BV419*AUXILIAR!$B$56</f>
        <v>30000000</v>
      </c>
      <c r="BX419" s="5"/>
      <c r="BY419" s="341"/>
      <c r="BZ419" s="128"/>
      <c r="CA419" s="5"/>
      <c r="CB419" s="5"/>
      <c r="CC419" s="5"/>
      <c r="CD419" s="5"/>
      <c r="CE419" s="5"/>
      <c r="CF419" s="5"/>
      <c r="CG419" s="5"/>
      <c r="CH419" s="5"/>
      <c r="CI419" s="5"/>
      <c r="CJ419" s="5"/>
      <c r="CK419" s="5"/>
      <c r="CL419" s="5"/>
      <c r="CM419" s="5"/>
      <c r="CN419" s="5"/>
      <c r="CO419" s="5"/>
      <c r="CP419" s="5"/>
      <c r="CQ419" s="5"/>
      <c r="CR419" s="5"/>
      <c r="CS419" s="5"/>
      <c r="CT419" s="5"/>
      <c r="CU419" s="5"/>
      <c r="CV419" s="341"/>
      <c r="CW419" s="128"/>
      <c r="CX419" s="5"/>
      <c r="CY419" s="5"/>
      <c r="CZ419" s="5"/>
      <c r="DA419" s="5"/>
      <c r="DB419" s="5"/>
      <c r="DC419" s="5"/>
      <c r="DD419" s="5"/>
      <c r="DE419" s="5"/>
      <c r="DF419" s="5"/>
      <c r="DG419" s="5"/>
      <c r="DH419" s="5"/>
      <c r="DI419" s="5"/>
      <c r="DJ419" s="5"/>
      <c r="DK419" s="167" t="s">
        <v>368</v>
      </c>
      <c r="DL419" s="171">
        <v>522.9</v>
      </c>
      <c r="DM419" s="171">
        <v>523.70000000000005</v>
      </c>
      <c r="DN419" s="52">
        <f t="shared" si="129"/>
        <v>0.80000000000006821</v>
      </c>
      <c r="DO419" s="51">
        <v>100</v>
      </c>
      <c r="DP419" s="52">
        <f t="shared" si="130"/>
        <v>0.80000000000006821</v>
      </c>
      <c r="DQ419" s="139">
        <f>DP419*AUXILIAR!$B$67</f>
        <v>1600000.0000001364</v>
      </c>
      <c r="DR419" s="5"/>
      <c r="DS419" s="341"/>
      <c r="DT419" s="128"/>
      <c r="DU419" s="5"/>
      <c r="DV419" s="5"/>
      <c r="DW419" s="5"/>
      <c r="DX419" s="5"/>
      <c r="DY419" s="5"/>
      <c r="DZ419" s="5"/>
      <c r="EA419" s="5"/>
      <c r="EB419" s="5"/>
      <c r="EC419" s="5"/>
      <c r="ED419" s="5"/>
      <c r="EE419" s="5"/>
      <c r="EF419" s="5"/>
      <c r="EG419" s="5"/>
      <c r="EH419" s="5"/>
      <c r="EI419" s="5"/>
      <c r="EJ419" s="5"/>
      <c r="EK419" s="5"/>
      <c r="EL419" s="5"/>
      <c r="EM419" s="5"/>
      <c r="EN419" s="5"/>
      <c r="EO419" s="5"/>
      <c r="EP419" s="341"/>
      <c r="EQ419" s="333"/>
    </row>
    <row r="420" spans="1:147" ht="15">
      <c r="A420" s="8" t="s">
        <v>33</v>
      </c>
      <c r="B420" s="8" t="s">
        <v>11</v>
      </c>
      <c r="C420" s="8">
        <v>1</v>
      </c>
      <c r="D420" s="199">
        <v>101</v>
      </c>
      <c r="E420" s="118" t="s">
        <v>180</v>
      </c>
      <c r="F420" s="118" t="s">
        <v>108</v>
      </c>
      <c r="G420" s="195" t="s">
        <v>34</v>
      </c>
      <c r="H420" s="309" t="s">
        <v>188</v>
      </c>
      <c r="I420" s="128"/>
      <c r="J420" s="5"/>
      <c r="K420" s="5"/>
      <c r="L420" s="5"/>
      <c r="M420" s="5"/>
      <c r="N420" s="5"/>
      <c r="O420" s="5"/>
      <c r="P420" s="5"/>
      <c r="Q420" s="5"/>
      <c r="R420" s="5"/>
      <c r="S420" s="5"/>
      <c r="T420" s="5"/>
      <c r="U420" s="5"/>
      <c r="V420" s="5"/>
      <c r="W420" s="175" t="s">
        <v>371</v>
      </c>
      <c r="X420" s="174">
        <v>406.38</v>
      </c>
      <c r="Y420" s="171">
        <v>407.7</v>
      </c>
      <c r="Z420" s="51">
        <f t="shared" si="124"/>
        <v>1.3199999999999932</v>
      </c>
      <c r="AA420" s="52">
        <v>100</v>
      </c>
      <c r="AB420" s="52">
        <f t="shared" si="125"/>
        <v>1.3199999999999932</v>
      </c>
      <c r="AC420" s="139">
        <f>AB420*AUXILIAR!$B$50</f>
        <v>3959999.9999999795</v>
      </c>
      <c r="AD420" s="5"/>
      <c r="AE420" s="341"/>
      <c r="AF420" s="128"/>
      <c r="AG420" s="5"/>
      <c r="AH420" s="5"/>
      <c r="AI420" s="5"/>
      <c r="AJ420" s="5"/>
      <c r="AK420" s="5"/>
      <c r="AL420" s="5"/>
      <c r="AM420" s="5"/>
      <c r="AN420" s="5"/>
      <c r="AO420" s="5"/>
      <c r="AP420" s="5"/>
      <c r="AQ420" s="5"/>
      <c r="AR420" s="5"/>
      <c r="AS420" s="5"/>
      <c r="AT420" s="5"/>
      <c r="AU420" s="5"/>
      <c r="AV420" s="5"/>
      <c r="AW420" s="5"/>
      <c r="AX420" s="5"/>
      <c r="AY420" s="5"/>
      <c r="AZ420" s="5"/>
      <c r="BA420" s="5"/>
      <c r="BB420" s="341"/>
      <c r="BC420" s="128"/>
      <c r="BD420" s="5"/>
      <c r="BE420" s="5"/>
      <c r="BF420" s="5"/>
      <c r="BG420" s="5"/>
      <c r="BH420" s="5"/>
      <c r="BI420" s="5"/>
      <c r="BJ420" s="5"/>
      <c r="BK420" s="5"/>
      <c r="BL420" s="5"/>
      <c r="BM420" s="5"/>
      <c r="BN420" s="5"/>
      <c r="BO420" s="5"/>
      <c r="BP420" s="5"/>
      <c r="BQ420" s="51" t="s">
        <v>360</v>
      </c>
      <c r="BR420" s="177">
        <v>473.5</v>
      </c>
      <c r="BS420" s="177">
        <v>473.5</v>
      </c>
      <c r="BT420" s="51">
        <v>1</v>
      </c>
      <c r="BU420" s="51">
        <v>100</v>
      </c>
      <c r="BV420" s="52">
        <f t="shared" si="128"/>
        <v>1</v>
      </c>
      <c r="BW420" s="139">
        <f>BV420*AUXILIAR!$B$56</f>
        <v>30000000</v>
      </c>
      <c r="BX420" s="5"/>
      <c r="BY420" s="341"/>
      <c r="BZ420" s="128"/>
      <c r="CA420" s="5"/>
      <c r="CB420" s="5"/>
      <c r="CC420" s="5"/>
      <c r="CD420" s="5"/>
      <c r="CE420" s="5"/>
      <c r="CF420" s="5"/>
      <c r="CG420" s="5"/>
      <c r="CH420" s="5"/>
      <c r="CI420" s="5"/>
      <c r="CJ420" s="5"/>
      <c r="CK420" s="5"/>
      <c r="CL420" s="5"/>
      <c r="CM420" s="5"/>
      <c r="CN420" s="5"/>
      <c r="CO420" s="5"/>
      <c r="CP420" s="5"/>
      <c r="CQ420" s="5"/>
      <c r="CR420" s="5"/>
      <c r="CS420" s="5"/>
      <c r="CT420" s="5"/>
      <c r="CU420" s="5"/>
      <c r="CV420" s="341"/>
      <c r="CW420" s="128"/>
      <c r="CX420" s="5"/>
      <c r="CY420" s="5"/>
      <c r="CZ420" s="5"/>
      <c r="DA420" s="5"/>
      <c r="DB420" s="5"/>
      <c r="DC420" s="5"/>
      <c r="DD420" s="5"/>
      <c r="DE420" s="5"/>
      <c r="DF420" s="5"/>
      <c r="DG420" s="5"/>
      <c r="DH420" s="5"/>
      <c r="DI420" s="5"/>
      <c r="DJ420" s="5"/>
      <c r="DK420" s="167" t="s">
        <v>368</v>
      </c>
      <c r="DL420" s="171">
        <v>520.20000000000005</v>
      </c>
      <c r="DM420" s="171">
        <v>521.5</v>
      </c>
      <c r="DN420" s="52">
        <f t="shared" si="129"/>
        <v>1.2999999999999545</v>
      </c>
      <c r="DO420" s="51">
        <v>100</v>
      </c>
      <c r="DP420" s="52">
        <f t="shared" si="130"/>
        <v>1.2999999999999545</v>
      </c>
      <c r="DQ420" s="139">
        <f>DP420*AUXILIAR!$B$67</f>
        <v>2599999.9999999092</v>
      </c>
      <c r="DR420" s="5"/>
      <c r="DS420" s="341"/>
      <c r="DT420" s="128"/>
      <c r="DU420" s="5"/>
      <c r="DV420" s="5"/>
      <c r="DW420" s="5"/>
      <c r="DX420" s="5"/>
      <c r="DY420" s="5"/>
      <c r="DZ420" s="5"/>
      <c r="EA420" s="5"/>
      <c r="EB420" s="5"/>
      <c r="EC420" s="5"/>
      <c r="ED420" s="5"/>
      <c r="EE420" s="5"/>
      <c r="EF420" s="5"/>
      <c r="EG420" s="5"/>
      <c r="EH420" s="5"/>
      <c r="EI420" s="5"/>
      <c r="EJ420" s="5"/>
      <c r="EK420" s="5"/>
      <c r="EL420" s="5"/>
      <c r="EM420" s="5"/>
      <c r="EN420" s="5"/>
      <c r="EO420" s="5"/>
      <c r="EP420" s="341"/>
      <c r="EQ420" s="333"/>
    </row>
    <row r="421" spans="1:147" ht="15">
      <c r="A421" s="8" t="s">
        <v>33</v>
      </c>
      <c r="B421" s="8" t="s">
        <v>11</v>
      </c>
      <c r="C421" s="8">
        <v>1</v>
      </c>
      <c r="D421" s="199">
        <v>101</v>
      </c>
      <c r="E421" s="118" t="s">
        <v>180</v>
      </c>
      <c r="F421" s="118" t="s">
        <v>108</v>
      </c>
      <c r="G421" s="195" t="s">
        <v>34</v>
      </c>
      <c r="H421" s="309" t="s">
        <v>188</v>
      </c>
      <c r="I421" s="128"/>
      <c r="J421" s="5"/>
      <c r="K421" s="5"/>
      <c r="L421" s="5"/>
      <c r="M421" s="5"/>
      <c r="N421" s="5"/>
      <c r="O421" s="5"/>
      <c r="P421" s="5"/>
      <c r="Q421" s="5"/>
      <c r="R421" s="5"/>
      <c r="S421" s="5"/>
      <c r="T421" s="5"/>
      <c r="U421" s="5"/>
      <c r="V421" s="5"/>
      <c r="W421" s="5"/>
      <c r="X421" s="5"/>
      <c r="Y421" s="5"/>
      <c r="Z421" s="5"/>
      <c r="AA421" s="5"/>
      <c r="AB421" s="5"/>
      <c r="AC421" s="5"/>
      <c r="AD421" s="5"/>
      <c r="AE421" s="341"/>
      <c r="AF421" s="128"/>
      <c r="AG421" s="5"/>
      <c r="AH421" s="5"/>
      <c r="AI421" s="5"/>
      <c r="AJ421" s="5"/>
      <c r="AK421" s="5"/>
      <c r="AL421" s="5"/>
      <c r="AM421" s="5"/>
      <c r="AN421" s="5"/>
      <c r="AO421" s="5"/>
      <c r="AP421" s="5"/>
      <c r="AQ421" s="5"/>
      <c r="AR421" s="5"/>
      <c r="AS421" s="5"/>
      <c r="AT421" s="5"/>
      <c r="AU421" s="5"/>
      <c r="AV421" s="5"/>
      <c r="AW421" s="5"/>
      <c r="AX421" s="5"/>
      <c r="AY421" s="5"/>
      <c r="AZ421" s="5"/>
      <c r="BA421" s="5"/>
      <c r="BB421" s="341"/>
      <c r="BC421" s="128"/>
      <c r="BD421" s="5"/>
      <c r="BE421" s="5"/>
      <c r="BF421" s="5"/>
      <c r="BG421" s="5"/>
      <c r="BH421" s="5"/>
      <c r="BI421" s="5"/>
      <c r="BJ421" s="5"/>
      <c r="BK421" s="5"/>
      <c r="BL421" s="5"/>
      <c r="BM421" s="5"/>
      <c r="BN421" s="5"/>
      <c r="BO421" s="5"/>
      <c r="BP421" s="5"/>
      <c r="BQ421" s="51" t="s">
        <v>360</v>
      </c>
      <c r="BR421" s="177">
        <v>477.3</v>
      </c>
      <c r="BS421" s="177">
        <v>477.3</v>
      </c>
      <c r="BT421" s="51">
        <v>1</v>
      </c>
      <c r="BU421" s="51">
        <v>100</v>
      </c>
      <c r="BV421" s="52">
        <f t="shared" si="128"/>
        <v>1</v>
      </c>
      <c r="BW421" s="139">
        <f>BV421*AUXILIAR!$B$56</f>
        <v>30000000</v>
      </c>
      <c r="BX421" s="5"/>
      <c r="BY421" s="341"/>
      <c r="BZ421" s="128"/>
      <c r="CA421" s="5"/>
      <c r="CB421" s="5"/>
      <c r="CC421" s="5"/>
      <c r="CD421" s="5"/>
      <c r="CE421" s="5"/>
      <c r="CF421" s="5"/>
      <c r="CG421" s="5"/>
      <c r="CH421" s="5"/>
      <c r="CI421" s="5"/>
      <c r="CJ421" s="5"/>
      <c r="CK421" s="5"/>
      <c r="CL421" s="5"/>
      <c r="CM421" s="5"/>
      <c r="CN421" s="5"/>
      <c r="CO421" s="5"/>
      <c r="CP421" s="5"/>
      <c r="CQ421" s="5"/>
      <c r="CR421" s="5"/>
      <c r="CS421" s="5"/>
      <c r="CT421" s="5"/>
      <c r="CU421" s="5"/>
      <c r="CV421" s="341"/>
      <c r="CW421" s="128"/>
      <c r="CX421" s="5"/>
      <c r="CY421" s="5"/>
      <c r="CZ421" s="5"/>
      <c r="DA421" s="5"/>
      <c r="DB421" s="5"/>
      <c r="DC421" s="5"/>
      <c r="DD421" s="5"/>
      <c r="DE421" s="5"/>
      <c r="DF421" s="5"/>
      <c r="DG421" s="5"/>
      <c r="DH421" s="5"/>
      <c r="DI421" s="5"/>
      <c r="DJ421" s="5"/>
      <c r="DK421" s="167" t="s">
        <v>368</v>
      </c>
      <c r="DL421" s="171">
        <v>512</v>
      </c>
      <c r="DM421" s="171">
        <v>512.5</v>
      </c>
      <c r="DN421" s="52">
        <f t="shared" si="129"/>
        <v>0.5</v>
      </c>
      <c r="DO421" s="51">
        <v>100</v>
      </c>
      <c r="DP421" s="52">
        <f t="shared" si="130"/>
        <v>0.5</v>
      </c>
      <c r="DQ421" s="139">
        <f>DP421*AUXILIAR!$B$67</f>
        <v>1000000</v>
      </c>
      <c r="DR421" s="5"/>
      <c r="DS421" s="341"/>
      <c r="DT421" s="128"/>
      <c r="DU421" s="5"/>
      <c r="DV421" s="5"/>
      <c r="DW421" s="5"/>
      <c r="DX421" s="5"/>
      <c r="DY421" s="5"/>
      <c r="DZ421" s="5"/>
      <c r="EA421" s="5"/>
      <c r="EB421" s="5"/>
      <c r="EC421" s="5"/>
      <c r="ED421" s="5"/>
      <c r="EE421" s="5"/>
      <c r="EF421" s="5"/>
      <c r="EG421" s="5"/>
      <c r="EH421" s="5"/>
      <c r="EI421" s="5"/>
      <c r="EJ421" s="5"/>
      <c r="EK421" s="5"/>
      <c r="EL421" s="5"/>
      <c r="EM421" s="5"/>
      <c r="EN421" s="5"/>
      <c r="EO421" s="5"/>
      <c r="EP421" s="341"/>
      <c r="EQ421" s="333"/>
    </row>
    <row r="422" spans="1:147" ht="15">
      <c r="A422" s="8" t="s">
        <v>33</v>
      </c>
      <c r="B422" s="8" t="s">
        <v>11</v>
      </c>
      <c r="C422" s="8">
        <v>1</v>
      </c>
      <c r="D422" s="199">
        <v>101</v>
      </c>
      <c r="E422" s="118" t="s">
        <v>180</v>
      </c>
      <c r="F422" s="118" t="s">
        <v>108</v>
      </c>
      <c r="G422" s="195" t="s">
        <v>34</v>
      </c>
      <c r="H422" s="309" t="s">
        <v>188</v>
      </c>
      <c r="I422" s="128"/>
      <c r="J422" s="5"/>
      <c r="K422" s="5"/>
      <c r="L422" s="5"/>
      <c r="M422" s="5"/>
      <c r="N422" s="5"/>
      <c r="O422" s="5"/>
      <c r="P422" s="5"/>
      <c r="Q422" s="5"/>
      <c r="R422" s="5"/>
      <c r="S422" s="5"/>
      <c r="T422" s="5"/>
      <c r="U422" s="5"/>
      <c r="V422" s="5"/>
      <c r="W422" s="5"/>
      <c r="X422" s="5"/>
      <c r="Y422" s="5"/>
      <c r="Z422" s="5"/>
      <c r="AA422" s="5"/>
      <c r="AB422" s="5"/>
      <c r="AC422" s="5"/>
      <c r="AD422" s="5"/>
      <c r="AE422" s="341"/>
      <c r="AF422" s="128"/>
      <c r="AG422" s="5"/>
      <c r="AH422" s="5"/>
      <c r="AI422" s="5"/>
      <c r="AJ422" s="5"/>
      <c r="AK422" s="5"/>
      <c r="AL422" s="5"/>
      <c r="AM422" s="5"/>
      <c r="AN422" s="5"/>
      <c r="AO422" s="5"/>
      <c r="AP422" s="5"/>
      <c r="AQ422" s="5"/>
      <c r="AR422" s="5"/>
      <c r="AS422" s="5"/>
      <c r="AT422" s="5"/>
      <c r="AU422" s="5"/>
      <c r="AV422" s="5"/>
      <c r="AW422" s="5"/>
      <c r="AX422" s="5"/>
      <c r="AY422" s="5"/>
      <c r="AZ422" s="5"/>
      <c r="BA422" s="5"/>
      <c r="BB422" s="341"/>
      <c r="BC422" s="128"/>
      <c r="BD422" s="5"/>
      <c r="BE422" s="5"/>
      <c r="BF422" s="5"/>
      <c r="BG422" s="5"/>
      <c r="BH422" s="5"/>
      <c r="BI422" s="5"/>
      <c r="BJ422" s="5"/>
      <c r="BK422" s="5"/>
      <c r="BL422" s="5"/>
      <c r="BM422" s="5"/>
      <c r="BN422" s="5"/>
      <c r="BO422" s="5"/>
      <c r="BP422" s="5"/>
      <c r="BQ422" s="51" t="s">
        <v>360</v>
      </c>
      <c r="BR422" s="177">
        <v>482.5</v>
      </c>
      <c r="BS422" s="177">
        <v>482.5</v>
      </c>
      <c r="BT422" s="51">
        <v>1</v>
      </c>
      <c r="BU422" s="51">
        <v>100</v>
      </c>
      <c r="BV422" s="52">
        <f t="shared" si="128"/>
        <v>1</v>
      </c>
      <c r="BW422" s="139">
        <f>BV422*AUXILIAR!$B$56</f>
        <v>30000000</v>
      </c>
      <c r="BX422" s="5"/>
      <c r="BY422" s="341"/>
      <c r="BZ422" s="128"/>
      <c r="CA422" s="5"/>
      <c r="CB422" s="5"/>
      <c r="CC422" s="5"/>
      <c r="CD422" s="5"/>
      <c r="CE422" s="5"/>
      <c r="CF422" s="5"/>
      <c r="CG422" s="5"/>
      <c r="CH422" s="5"/>
      <c r="CI422" s="5"/>
      <c r="CJ422" s="5"/>
      <c r="CK422" s="5"/>
      <c r="CL422" s="5"/>
      <c r="CM422" s="5"/>
      <c r="CN422" s="5"/>
      <c r="CO422" s="5"/>
      <c r="CP422" s="5"/>
      <c r="CQ422" s="5"/>
      <c r="CR422" s="5"/>
      <c r="CS422" s="5"/>
      <c r="CT422" s="5"/>
      <c r="CU422" s="5"/>
      <c r="CV422" s="341"/>
      <c r="CW422" s="128"/>
      <c r="CX422" s="5"/>
      <c r="CY422" s="5"/>
      <c r="CZ422" s="5"/>
      <c r="DA422" s="5"/>
      <c r="DB422" s="5"/>
      <c r="DC422" s="5"/>
      <c r="DD422" s="5"/>
      <c r="DE422" s="5"/>
      <c r="DF422" s="5"/>
      <c r="DG422" s="5"/>
      <c r="DH422" s="5"/>
      <c r="DI422" s="5"/>
      <c r="DJ422" s="5"/>
      <c r="DK422" s="167" t="s">
        <v>368</v>
      </c>
      <c r="DL422" s="171">
        <v>502.4</v>
      </c>
      <c r="DM422" s="171">
        <v>504</v>
      </c>
      <c r="DN422" s="52">
        <f t="shared" si="129"/>
        <v>1.6000000000000227</v>
      </c>
      <c r="DO422" s="51">
        <v>100</v>
      </c>
      <c r="DP422" s="52">
        <f t="shared" si="130"/>
        <v>1.6000000000000227</v>
      </c>
      <c r="DQ422" s="139">
        <f>DP422*AUXILIAR!$B$67</f>
        <v>3200000.0000000456</v>
      </c>
      <c r="DR422" s="5"/>
      <c r="DS422" s="341"/>
      <c r="DT422" s="128"/>
      <c r="DU422" s="5"/>
      <c r="DV422" s="5"/>
      <c r="DW422" s="5"/>
      <c r="DX422" s="5"/>
      <c r="DY422" s="5"/>
      <c r="DZ422" s="5"/>
      <c r="EA422" s="5"/>
      <c r="EB422" s="5"/>
      <c r="EC422" s="5"/>
      <c r="ED422" s="5"/>
      <c r="EE422" s="5"/>
      <c r="EF422" s="5"/>
      <c r="EG422" s="5"/>
      <c r="EH422" s="5"/>
      <c r="EI422" s="5"/>
      <c r="EJ422" s="5"/>
      <c r="EK422" s="5"/>
      <c r="EL422" s="5"/>
      <c r="EM422" s="5"/>
      <c r="EN422" s="5"/>
      <c r="EO422" s="5"/>
      <c r="EP422" s="341"/>
      <c r="EQ422" s="333"/>
    </row>
    <row r="423" spans="1:147" ht="15">
      <c r="A423" s="8" t="s">
        <v>33</v>
      </c>
      <c r="B423" s="8" t="s">
        <v>11</v>
      </c>
      <c r="C423" s="8">
        <v>1</v>
      </c>
      <c r="D423" s="199">
        <v>101</v>
      </c>
      <c r="E423" s="118" t="s">
        <v>180</v>
      </c>
      <c r="F423" s="118" t="s">
        <v>108</v>
      </c>
      <c r="G423" s="195" t="s">
        <v>34</v>
      </c>
      <c r="H423" s="309" t="s">
        <v>188</v>
      </c>
      <c r="I423" s="128"/>
      <c r="J423" s="5"/>
      <c r="K423" s="5"/>
      <c r="L423" s="5"/>
      <c r="M423" s="5"/>
      <c r="N423" s="5"/>
      <c r="O423" s="5"/>
      <c r="P423" s="5"/>
      <c r="Q423" s="5"/>
      <c r="R423" s="5"/>
      <c r="S423" s="5"/>
      <c r="T423" s="5"/>
      <c r="U423" s="5"/>
      <c r="V423" s="5"/>
      <c r="W423" s="5"/>
      <c r="X423" s="5"/>
      <c r="Y423" s="5"/>
      <c r="Z423" s="5"/>
      <c r="AA423" s="5"/>
      <c r="AB423" s="5"/>
      <c r="AC423" s="5"/>
      <c r="AD423" s="5"/>
      <c r="AE423" s="341"/>
      <c r="AF423" s="128"/>
      <c r="AG423" s="5"/>
      <c r="AH423" s="5"/>
      <c r="AI423" s="5"/>
      <c r="AJ423" s="5"/>
      <c r="AK423" s="5"/>
      <c r="AL423" s="5"/>
      <c r="AM423" s="5"/>
      <c r="AN423" s="5"/>
      <c r="AO423" s="5"/>
      <c r="AP423" s="5"/>
      <c r="AQ423" s="5"/>
      <c r="AR423" s="5"/>
      <c r="AS423" s="5"/>
      <c r="AT423" s="5"/>
      <c r="AU423" s="5"/>
      <c r="AV423" s="5"/>
      <c r="AW423" s="5"/>
      <c r="AX423" s="5"/>
      <c r="AY423" s="5"/>
      <c r="AZ423" s="5"/>
      <c r="BA423" s="5"/>
      <c r="BB423" s="341"/>
      <c r="BC423" s="128"/>
      <c r="BD423" s="5"/>
      <c r="BE423" s="5"/>
      <c r="BF423" s="5"/>
      <c r="BG423" s="5"/>
      <c r="BH423" s="5"/>
      <c r="BI423" s="5"/>
      <c r="BJ423" s="5"/>
      <c r="BK423" s="5"/>
      <c r="BL423" s="5"/>
      <c r="BM423" s="5"/>
      <c r="BN423" s="5"/>
      <c r="BO423" s="5"/>
      <c r="BP423" s="5"/>
      <c r="BQ423" s="51" t="s">
        <v>360</v>
      </c>
      <c r="BR423" s="177">
        <v>485.7</v>
      </c>
      <c r="BS423" s="177">
        <v>485.7</v>
      </c>
      <c r="BT423" s="51">
        <v>1</v>
      </c>
      <c r="BU423" s="51">
        <v>100</v>
      </c>
      <c r="BV423" s="52">
        <f t="shared" si="128"/>
        <v>1</v>
      </c>
      <c r="BW423" s="139">
        <f>BV423*AUXILIAR!$B$56</f>
        <v>30000000</v>
      </c>
      <c r="BX423" s="5"/>
      <c r="BY423" s="341"/>
      <c r="BZ423" s="128"/>
      <c r="CA423" s="5"/>
      <c r="CB423" s="5"/>
      <c r="CC423" s="5"/>
      <c r="CD423" s="5"/>
      <c r="CE423" s="5"/>
      <c r="CF423" s="5"/>
      <c r="CG423" s="5"/>
      <c r="CH423" s="5"/>
      <c r="CI423" s="5"/>
      <c r="CJ423" s="5"/>
      <c r="CK423" s="5"/>
      <c r="CL423" s="5"/>
      <c r="CM423" s="5"/>
      <c r="CN423" s="5"/>
      <c r="CO423" s="5"/>
      <c r="CP423" s="5"/>
      <c r="CQ423" s="5"/>
      <c r="CR423" s="5"/>
      <c r="CS423" s="5"/>
      <c r="CT423" s="5"/>
      <c r="CU423" s="5"/>
      <c r="CV423" s="341"/>
      <c r="CW423" s="128"/>
      <c r="CX423" s="5"/>
      <c r="CY423" s="5"/>
      <c r="CZ423" s="5"/>
      <c r="DA423" s="5"/>
      <c r="DB423" s="5"/>
      <c r="DC423" s="5"/>
      <c r="DD423" s="5"/>
      <c r="DE423" s="5"/>
      <c r="DF423" s="5"/>
      <c r="DG423" s="5"/>
      <c r="DH423" s="5"/>
      <c r="DI423" s="5"/>
      <c r="DJ423" s="5"/>
      <c r="DK423" s="167" t="s">
        <v>367</v>
      </c>
      <c r="DL423" s="171">
        <v>529.5</v>
      </c>
      <c r="DM423" s="171">
        <v>530.4</v>
      </c>
      <c r="DN423" s="52">
        <f t="shared" si="129"/>
        <v>0.89999999999997726</v>
      </c>
      <c r="DO423" s="51">
        <v>100</v>
      </c>
      <c r="DP423" s="52">
        <f t="shared" si="130"/>
        <v>0.89999999999997726</v>
      </c>
      <c r="DQ423" s="139">
        <f>DP423*AUXILIAR!$B$67</f>
        <v>1799999.9999999546</v>
      </c>
      <c r="DR423" s="5"/>
      <c r="DS423" s="341"/>
      <c r="DT423" s="128"/>
      <c r="DU423" s="5"/>
      <c r="DV423" s="5"/>
      <c r="DW423" s="5"/>
      <c r="DX423" s="5"/>
      <c r="DY423" s="5"/>
      <c r="DZ423" s="5"/>
      <c r="EA423" s="5"/>
      <c r="EB423" s="5"/>
      <c r="EC423" s="5"/>
      <c r="ED423" s="5"/>
      <c r="EE423" s="5"/>
      <c r="EF423" s="5"/>
      <c r="EG423" s="5"/>
      <c r="EH423" s="5"/>
      <c r="EI423" s="5"/>
      <c r="EJ423" s="5"/>
      <c r="EK423" s="5"/>
      <c r="EL423" s="5"/>
      <c r="EM423" s="5"/>
      <c r="EN423" s="5"/>
      <c r="EO423" s="5"/>
      <c r="EP423" s="341"/>
      <c r="EQ423" s="333"/>
    </row>
    <row r="424" spans="1:147" ht="15">
      <c r="A424" s="8" t="s">
        <v>33</v>
      </c>
      <c r="B424" s="8" t="s">
        <v>11</v>
      </c>
      <c r="C424" s="8">
        <v>1</v>
      </c>
      <c r="D424" s="199">
        <v>101</v>
      </c>
      <c r="E424" s="118" t="s">
        <v>180</v>
      </c>
      <c r="F424" s="118" t="s">
        <v>108</v>
      </c>
      <c r="G424" s="195" t="s">
        <v>34</v>
      </c>
      <c r="H424" s="309" t="s">
        <v>188</v>
      </c>
      <c r="I424" s="128"/>
      <c r="J424" s="5"/>
      <c r="K424" s="5"/>
      <c r="L424" s="5"/>
      <c r="M424" s="5"/>
      <c r="N424" s="5"/>
      <c r="O424" s="5"/>
      <c r="P424" s="5"/>
      <c r="Q424" s="5"/>
      <c r="R424" s="5"/>
      <c r="S424" s="5"/>
      <c r="T424" s="5"/>
      <c r="U424" s="5"/>
      <c r="V424" s="5"/>
      <c r="W424" s="5"/>
      <c r="X424" s="5"/>
      <c r="Y424" s="5"/>
      <c r="Z424" s="5"/>
      <c r="AA424" s="5"/>
      <c r="AB424" s="5"/>
      <c r="AC424" s="5"/>
      <c r="AD424" s="5"/>
      <c r="AE424" s="341"/>
      <c r="AF424" s="128"/>
      <c r="AG424" s="5"/>
      <c r="AH424" s="5"/>
      <c r="AI424" s="5"/>
      <c r="AJ424" s="5"/>
      <c r="AK424" s="5"/>
      <c r="AL424" s="5"/>
      <c r="AM424" s="5"/>
      <c r="AN424" s="5"/>
      <c r="AO424" s="5"/>
      <c r="AP424" s="5"/>
      <c r="AQ424" s="5"/>
      <c r="AR424" s="5"/>
      <c r="AS424" s="5"/>
      <c r="AT424" s="5"/>
      <c r="AU424" s="5"/>
      <c r="AV424" s="5"/>
      <c r="AW424" s="5"/>
      <c r="AX424" s="5"/>
      <c r="AY424" s="5"/>
      <c r="AZ424" s="5"/>
      <c r="BA424" s="5"/>
      <c r="BB424" s="341"/>
      <c r="BC424" s="128"/>
      <c r="BD424" s="5"/>
      <c r="BE424" s="5"/>
      <c r="BF424" s="5"/>
      <c r="BG424" s="5"/>
      <c r="BH424" s="5"/>
      <c r="BI424" s="5"/>
      <c r="BJ424" s="5"/>
      <c r="BK424" s="5"/>
      <c r="BL424" s="5"/>
      <c r="BM424" s="5"/>
      <c r="BN424" s="5"/>
      <c r="BO424" s="5"/>
      <c r="BP424" s="5"/>
      <c r="BQ424" s="51" t="s">
        <v>360</v>
      </c>
      <c r="BR424" s="177">
        <v>488.3</v>
      </c>
      <c r="BS424" s="177">
        <v>488.3</v>
      </c>
      <c r="BT424" s="51">
        <v>1</v>
      </c>
      <c r="BU424" s="51">
        <v>100</v>
      </c>
      <c r="BV424" s="52">
        <f t="shared" si="128"/>
        <v>1</v>
      </c>
      <c r="BW424" s="139">
        <f>BV424*AUXILIAR!$B$56</f>
        <v>30000000</v>
      </c>
      <c r="BX424" s="5"/>
      <c r="BY424" s="341"/>
      <c r="BZ424" s="128"/>
      <c r="CA424" s="5"/>
      <c r="CB424" s="5"/>
      <c r="CC424" s="5"/>
      <c r="CD424" s="5"/>
      <c r="CE424" s="5"/>
      <c r="CF424" s="5"/>
      <c r="CG424" s="5"/>
      <c r="CH424" s="5"/>
      <c r="CI424" s="5"/>
      <c r="CJ424" s="5"/>
      <c r="CK424" s="5"/>
      <c r="CL424" s="5"/>
      <c r="CM424" s="5"/>
      <c r="CN424" s="5"/>
      <c r="CO424" s="5"/>
      <c r="CP424" s="5"/>
      <c r="CQ424" s="5"/>
      <c r="CR424" s="5"/>
      <c r="CS424" s="5"/>
      <c r="CT424" s="5"/>
      <c r="CU424" s="5"/>
      <c r="CV424" s="341"/>
      <c r="CW424" s="128"/>
      <c r="CX424" s="5"/>
      <c r="CY424" s="5"/>
      <c r="CZ424" s="5"/>
      <c r="DA424" s="5"/>
      <c r="DB424" s="5"/>
      <c r="DC424" s="5"/>
      <c r="DD424" s="5"/>
      <c r="DE424" s="5"/>
      <c r="DF424" s="5"/>
      <c r="DG424" s="5"/>
      <c r="DH424" s="5"/>
      <c r="DI424" s="5"/>
      <c r="DJ424" s="5"/>
      <c r="DK424" s="167" t="s">
        <v>367</v>
      </c>
      <c r="DL424" s="171">
        <v>537.70000000000005</v>
      </c>
      <c r="DM424" s="171">
        <v>538.5</v>
      </c>
      <c r="DN424" s="52">
        <f t="shared" si="129"/>
        <v>0.79999999999995453</v>
      </c>
      <c r="DO424" s="51">
        <v>100</v>
      </c>
      <c r="DP424" s="52">
        <f t="shared" si="130"/>
        <v>0.79999999999995453</v>
      </c>
      <c r="DQ424" s="139">
        <f>DP424*AUXILIAR!$B$67</f>
        <v>1599999.999999909</v>
      </c>
      <c r="DR424" s="5"/>
      <c r="DS424" s="341"/>
      <c r="DT424" s="128"/>
      <c r="DU424" s="5"/>
      <c r="DV424" s="5"/>
      <c r="DW424" s="5"/>
      <c r="DX424" s="5"/>
      <c r="DY424" s="5"/>
      <c r="DZ424" s="5"/>
      <c r="EA424" s="5"/>
      <c r="EB424" s="5"/>
      <c r="EC424" s="5"/>
      <c r="ED424" s="5"/>
      <c r="EE424" s="5"/>
      <c r="EF424" s="5"/>
      <c r="EG424" s="5"/>
      <c r="EH424" s="5"/>
      <c r="EI424" s="5"/>
      <c r="EJ424" s="5"/>
      <c r="EK424" s="5"/>
      <c r="EL424" s="5"/>
      <c r="EM424" s="5"/>
      <c r="EN424" s="5"/>
      <c r="EO424" s="5"/>
      <c r="EP424" s="341"/>
      <c r="EQ424" s="333"/>
    </row>
    <row r="425" spans="1:147" ht="15">
      <c r="A425" s="8" t="s">
        <v>33</v>
      </c>
      <c r="B425" s="8" t="s">
        <v>11</v>
      </c>
      <c r="C425" s="8">
        <v>1</v>
      </c>
      <c r="D425" s="199">
        <v>101</v>
      </c>
      <c r="E425" s="118" t="s">
        <v>180</v>
      </c>
      <c r="F425" s="118" t="s">
        <v>108</v>
      </c>
      <c r="G425" s="195" t="s">
        <v>34</v>
      </c>
      <c r="H425" s="309" t="s">
        <v>188</v>
      </c>
      <c r="I425" s="128"/>
      <c r="J425" s="5"/>
      <c r="K425" s="5"/>
      <c r="L425" s="5"/>
      <c r="M425" s="5"/>
      <c r="N425" s="5"/>
      <c r="O425" s="5"/>
      <c r="P425" s="5"/>
      <c r="Q425" s="5"/>
      <c r="R425" s="5"/>
      <c r="S425" s="5"/>
      <c r="T425" s="5"/>
      <c r="U425" s="5"/>
      <c r="V425" s="5"/>
      <c r="W425" s="5"/>
      <c r="X425" s="5"/>
      <c r="Y425" s="5"/>
      <c r="Z425" s="5"/>
      <c r="AA425" s="5"/>
      <c r="AB425" s="5"/>
      <c r="AC425" s="5"/>
      <c r="AD425" s="5"/>
      <c r="AE425" s="341"/>
      <c r="AF425" s="128"/>
      <c r="AG425" s="5"/>
      <c r="AH425" s="5"/>
      <c r="AI425" s="5"/>
      <c r="AJ425" s="5"/>
      <c r="AK425" s="5"/>
      <c r="AL425" s="5"/>
      <c r="AM425" s="5"/>
      <c r="AN425" s="5"/>
      <c r="AO425" s="5"/>
      <c r="AP425" s="5"/>
      <c r="AQ425" s="5"/>
      <c r="AR425" s="5"/>
      <c r="AS425" s="5"/>
      <c r="AT425" s="5"/>
      <c r="AU425" s="5"/>
      <c r="AV425" s="5"/>
      <c r="AW425" s="5"/>
      <c r="AX425" s="5"/>
      <c r="AY425" s="5"/>
      <c r="AZ425" s="5"/>
      <c r="BA425" s="5"/>
      <c r="BB425" s="341"/>
      <c r="BC425" s="128"/>
      <c r="BD425" s="5"/>
      <c r="BE425" s="5"/>
      <c r="BF425" s="5"/>
      <c r="BG425" s="5"/>
      <c r="BH425" s="5"/>
      <c r="BI425" s="5"/>
      <c r="BJ425" s="5"/>
      <c r="BK425" s="5"/>
      <c r="BL425" s="5"/>
      <c r="BM425" s="5"/>
      <c r="BN425" s="5"/>
      <c r="BO425" s="5"/>
      <c r="BP425" s="5"/>
      <c r="BQ425" s="51" t="s">
        <v>360</v>
      </c>
      <c r="BR425" s="177">
        <v>505.1</v>
      </c>
      <c r="BS425" s="177">
        <v>505.1</v>
      </c>
      <c r="BT425" s="51">
        <v>1</v>
      </c>
      <c r="BU425" s="51">
        <v>100</v>
      </c>
      <c r="BV425" s="52">
        <f t="shared" si="128"/>
        <v>1</v>
      </c>
      <c r="BW425" s="139">
        <f>BV425*AUXILIAR!$B$56</f>
        <v>30000000</v>
      </c>
      <c r="BX425" s="5"/>
      <c r="BY425" s="341"/>
      <c r="BZ425" s="128"/>
      <c r="CA425" s="5"/>
      <c r="CB425" s="5"/>
      <c r="CC425" s="5"/>
      <c r="CD425" s="5"/>
      <c r="CE425" s="5"/>
      <c r="CF425" s="5"/>
      <c r="CG425" s="5"/>
      <c r="CH425" s="5"/>
      <c r="CI425" s="5"/>
      <c r="CJ425" s="5"/>
      <c r="CK425" s="5"/>
      <c r="CL425" s="5"/>
      <c r="CM425" s="5"/>
      <c r="CN425" s="5"/>
      <c r="CO425" s="5"/>
      <c r="CP425" s="5"/>
      <c r="CQ425" s="5"/>
      <c r="CR425" s="5"/>
      <c r="CS425" s="5"/>
      <c r="CT425" s="5"/>
      <c r="CU425" s="5"/>
      <c r="CV425" s="341"/>
      <c r="CW425" s="128"/>
      <c r="CX425" s="5"/>
      <c r="CY425" s="5"/>
      <c r="CZ425" s="5"/>
      <c r="DA425" s="5"/>
      <c r="DB425" s="5"/>
      <c r="DC425" s="5"/>
      <c r="DD425" s="5"/>
      <c r="DE425" s="5"/>
      <c r="DF425" s="5"/>
      <c r="DG425" s="5"/>
      <c r="DH425" s="5"/>
      <c r="DI425" s="5"/>
      <c r="DJ425" s="5"/>
      <c r="DK425" s="167" t="s">
        <v>367</v>
      </c>
      <c r="DL425" s="171">
        <v>546.4</v>
      </c>
      <c r="DM425" s="171">
        <v>548</v>
      </c>
      <c r="DN425" s="52">
        <f t="shared" si="129"/>
        <v>1.6000000000000227</v>
      </c>
      <c r="DO425" s="51">
        <v>100</v>
      </c>
      <c r="DP425" s="52">
        <f t="shared" si="130"/>
        <v>1.6000000000000227</v>
      </c>
      <c r="DQ425" s="139">
        <f>DP425*AUXILIAR!$B$67</f>
        <v>3200000.0000000456</v>
      </c>
      <c r="DR425" s="5"/>
      <c r="DS425" s="341"/>
      <c r="DT425" s="128"/>
      <c r="DU425" s="5"/>
      <c r="DV425" s="5"/>
      <c r="DW425" s="5"/>
      <c r="DX425" s="5"/>
      <c r="DY425" s="5"/>
      <c r="DZ425" s="5"/>
      <c r="EA425" s="5"/>
      <c r="EB425" s="5"/>
      <c r="EC425" s="5"/>
      <c r="ED425" s="5"/>
      <c r="EE425" s="5"/>
      <c r="EF425" s="5"/>
      <c r="EG425" s="5"/>
      <c r="EH425" s="5"/>
      <c r="EI425" s="5"/>
      <c r="EJ425" s="5"/>
      <c r="EK425" s="5"/>
      <c r="EL425" s="5"/>
      <c r="EM425" s="5"/>
      <c r="EN425" s="5"/>
      <c r="EO425" s="5"/>
      <c r="EP425" s="341"/>
      <c r="EQ425" s="333"/>
    </row>
    <row r="426" spans="1:147" ht="15">
      <c r="A426" s="8" t="s">
        <v>33</v>
      </c>
      <c r="B426" s="8" t="s">
        <v>11</v>
      </c>
      <c r="C426" s="8">
        <v>1</v>
      </c>
      <c r="D426" s="199">
        <v>101</v>
      </c>
      <c r="E426" s="118" t="s">
        <v>180</v>
      </c>
      <c r="F426" s="118" t="s">
        <v>108</v>
      </c>
      <c r="G426" s="195" t="s">
        <v>34</v>
      </c>
      <c r="H426" s="309" t="s">
        <v>188</v>
      </c>
      <c r="I426" s="128"/>
      <c r="J426" s="5"/>
      <c r="K426" s="5"/>
      <c r="L426" s="5"/>
      <c r="M426" s="5"/>
      <c r="N426" s="5"/>
      <c r="O426" s="5"/>
      <c r="P426" s="5"/>
      <c r="Q426" s="5"/>
      <c r="R426" s="5"/>
      <c r="S426" s="5"/>
      <c r="T426" s="5"/>
      <c r="U426" s="5"/>
      <c r="V426" s="5"/>
      <c r="W426" s="5"/>
      <c r="X426" s="5"/>
      <c r="Y426" s="5"/>
      <c r="Z426" s="5"/>
      <c r="AA426" s="5"/>
      <c r="AB426" s="5"/>
      <c r="AC426" s="5"/>
      <c r="AD426" s="5"/>
      <c r="AE426" s="341"/>
      <c r="AF426" s="128"/>
      <c r="AG426" s="5"/>
      <c r="AH426" s="5"/>
      <c r="AI426" s="5"/>
      <c r="AJ426" s="5"/>
      <c r="AK426" s="5"/>
      <c r="AL426" s="5"/>
      <c r="AM426" s="5"/>
      <c r="AN426" s="5"/>
      <c r="AO426" s="5"/>
      <c r="AP426" s="5"/>
      <c r="AQ426" s="5"/>
      <c r="AR426" s="5"/>
      <c r="AS426" s="5"/>
      <c r="AT426" s="5"/>
      <c r="AU426" s="5"/>
      <c r="AV426" s="5"/>
      <c r="AW426" s="5"/>
      <c r="AX426" s="5"/>
      <c r="AY426" s="5"/>
      <c r="AZ426" s="5"/>
      <c r="BA426" s="5"/>
      <c r="BB426" s="341"/>
      <c r="BC426" s="128"/>
      <c r="BD426" s="5"/>
      <c r="BE426" s="5"/>
      <c r="BF426" s="5"/>
      <c r="BG426" s="5"/>
      <c r="BH426" s="5"/>
      <c r="BI426" s="5"/>
      <c r="BJ426" s="5"/>
      <c r="BK426" s="5"/>
      <c r="BL426" s="5"/>
      <c r="BM426" s="5"/>
      <c r="BN426" s="5"/>
      <c r="BO426" s="5"/>
      <c r="BP426" s="5"/>
      <c r="BQ426" s="51" t="s">
        <v>360</v>
      </c>
      <c r="BR426" s="177">
        <v>506.2</v>
      </c>
      <c r="BS426" s="177">
        <v>506.2</v>
      </c>
      <c r="BT426" s="51">
        <v>1</v>
      </c>
      <c r="BU426" s="51">
        <v>100</v>
      </c>
      <c r="BV426" s="52">
        <f t="shared" si="128"/>
        <v>1</v>
      </c>
      <c r="BW426" s="139">
        <f>BV426*AUXILIAR!$B$56</f>
        <v>30000000</v>
      </c>
      <c r="BX426" s="5"/>
      <c r="BY426" s="341"/>
      <c r="BZ426" s="128"/>
      <c r="CA426" s="5"/>
      <c r="CB426" s="5"/>
      <c r="CC426" s="5"/>
      <c r="CD426" s="5"/>
      <c r="CE426" s="5"/>
      <c r="CF426" s="5"/>
      <c r="CG426" s="5"/>
      <c r="CH426" s="5"/>
      <c r="CI426" s="5"/>
      <c r="CJ426" s="5"/>
      <c r="CK426" s="5"/>
      <c r="CL426" s="5"/>
      <c r="CM426" s="5"/>
      <c r="CN426" s="5"/>
      <c r="CO426" s="5"/>
      <c r="CP426" s="5"/>
      <c r="CQ426" s="5"/>
      <c r="CR426" s="5"/>
      <c r="CS426" s="5"/>
      <c r="CT426" s="5"/>
      <c r="CU426" s="5"/>
      <c r="CV426" s="341"/>
      <c r="CW426" s="128"/>
      <c r="CX426" s="5"/>
      <c r="CY426" s="5"/>
      <c r="CZ426" s="5"/>
      <c r="DA426" s="5"/>
      <c r="DB426" s="5"/>
      <c r="DC426" s="5"/>
      <c r="DD426" s="5"/>
      <c r="DE426" s="5"/>
      <c r="DF426" s="5"/>
      <c r="DG426" s="5"/>
      <c r="DH426" s="5"/>
      <c r="DI426" s="5"/>
      <c r="DJ426" s="5"/>
      <c r="DK426" s="167" t="s">
        <v>367</v>
      </c>
      <c r="DL426" s="171">
        <v>552.20000000000005</v>
      </c>
      <c r="DM426" s="171">
        <v>553.5</v>
      </c>
      <c r="DN426" s="52">
        <f t="shared" si="129"/>
        <v>1.2999999999999545</v>
      </c>
      <c r="DO426" s="51">
        <v>100</v>
      </c>
      <c r="DP426" s="52">
        <f t="shared" si="130"/>
        <v>1.2999999999999545</v>
      </c>
      <c r="DQ426" s="139">
        <f>DP426*AUXILIAR!$B$67</f>
        <v>2599999.9999999092</v>
      </c>
      <c r="DR426" s="5"/>
      <c r="DS426" s="341"/>
      <c r="DT426" s="128"/>
      <c r="DU426" s="5"/>
      <c r="DV426" s="5"/>
      <c r="DW426" s="5"/>
      <c r="DX426" s="5"/>
      <c r="DY426" s="5"/>
      <c r="DZ426" s="5"/>
      <c r="EA426" s="5"/>
      <c r="EB426" s="5"/>
      <c r="EC426" s="5"/>
      <c r="ED426" s="5"/>
      <c r="EE426" s="5"/>
      <c r="EF426" s="5"/>
      <c r="EG426" s="5"/>
      <c r="EH426" s="5"/>
      <c r="EI426" s="5"/>
      <c r="EJ426" s="5"/>
      <c r="EK426" s="5"/>
      <c r="EL426" s="5"/>
      <c r="EM426" s="5"/>
      <c r="EN426" s="5"/>
      <c r="EO426" s="5"/>
      <c r="EP426" s="341"/>
      <c r="EQ426" s="333"/>
    </row>
    <row r="427" spans="1:147" ht="15">
      <c r="A427" s="8" t="s">
        <v>33</v>
      </c>
      <c r="B427" s="8" t="s">
        <v>11</v>
      </c>
      <c r="C427" s="8">
        <v>1</v>
      </c>
      <c r="D427" s="199">
        <v>101</v>
      </c>
      <c r="E427" s="118" t="s">
        <v>180</v>
      </c>
      <c r="F427" s="118" t="s">
        <v>108</v>
      </c>
      <c r="G427" s="195" t="s">
        <v>34</v>
      </c>
      <c r="H427" s="309" t="s">
        <v>188</v>
      </c>
      <c r="I427" s="128"/>
      <c r="J427" s="5"/>
      <c r="K427" s="5"/>
      <c r="L427" s="5"/>
      <c r="M427" s="5"/>
      <c r="N427" s="5"/>
      <c r="O427" s="5"/>
      <c r="P427" s="5"/>
      <c r="Q427" s="5"/>
      <c r="R427" s="5"/>
      <c r="S427" s="5"/>
      <c r="T427" s="5"/>
      <c r="U427" s="5"/>
      <c r="V427" s="5"/>
      <c r="W427" s="5"/>
      <c r="X427" s="5"/>
      <c r="Y427" s="5"/>
      <c r="Z427" s="5"/>
      <c r="AA427" s="5"/>
      <c r="AB427" s="5"/>
      <c r="AC427" s="5"/>
      <c r="AD427" s="5"/>
      <c r="AE427" s="341"/>
      <c r="AF427" s="128"/>
      <c r="AG427" s="5"/>
      <c r="AH427" s="5"/>
      <c r="AI427" s="5"/>
      <c r="AJ427" s="5"/>
      <c r="AK427" s="5"/>
      <c r="AL427" s="5"/>
      <c r="AM427" s="5"/>
      <c r="AN427" s="5"/>
      <c r="AO427" s="5"/>
      <c r="AP427" s="5"/>
      <c r="AQ427" s="5"/>
      <c r="AR427" s="5"/>
      <c r="AS427" s="5"/>
      <c r="AT427" s="5"/>
      <c r="AU427" s="5"/>
      <c r="AV427" s="5"/>
      <c r="AW427" s="5"/>
      <c r="AX427" s="5"/>
      <c r="AY427" s="5"/>
      <c r="AZ427" s="5"/>
      <c r="BA427" s="5"/>
      <c r="BB427" s="341"/>
      <c r="BC427" s="128"/>
      <c r="BD427" s="5"/>
      <c r="BE427" s="5"/>
      <c r="BF427" s="5"/>
      <c r="BG427" s="5"/>
      <c r="BH427" s="5"/>
      <c r="BI427" s="5"/>
      <c r="BJ427" s="5"/>
      <c r="BK427" s="5"/>
      <c r="BL427" s="5"/>
      <c r="BM427" s="5"/>
      <c r="BN427" s="5"/>
      <c r="BO427" s="5"/>
      <c r="BP427" s="5"/>
      <c r="BQ427" s="51" t="s">
        <v>360</v>
      </c>
      <c r="BR427" s="177">
        <v>511.6</v>
      </c>
      <c r="BS427" s="177">
        <v>511.6</v>
      </c>
      <c r="BT427" s="51">
        <v>1</v>
      </c>
      <c r="BU427" s="51">
        <v>100</v>
      </c>
      <c r="BV427" s="52">
        <f t="shared" si="128"/>
        <v>1</v>
      </c>
      <c r="BW427" s="139">
        <f>BV427*AUXILIAR!$B$56</f>
        <v>30000000</v>
      </c>
      <c r="BX427" s="5"/>
      <c r="BY427" s="341"/>
      <c r="BZ427" s="128"/>
      <c r="CA427" s="5"/>
      <c r="CB427" s="5"/>
      <c r="CC427" s="5"/>
      <c r="CD427" s="5"/>
      <c r="CE427" s="5"/>
      <c r="CF427" s="5"/>
      <c r="CG427" s="5"/>
      <c r="CH427" s="5"/>
      <c r="CI427" s="5"/>
      <c r="CJ427" s="5"/>
      <c r="CK427" s="5"/>
      <c r="CL427" s="5"/>
      <c r="CM427" s="5"/>
      <c r="CN427" s="5"/>
      <c r="CO427" s="5"/>
      <c r="CP427" s="5"/>
      <c r="CQ427" s="5"/>
      <c r="CR427" s="5"/>
      <c r="CS427" s="5"/>
      <c r="CT427" s="5"/>
      <c r="CU427" s="5"/>
      <c r="CV427" s="341"/>
      <c r="CW427" s="128"/>
      <c r="CX427" s="5"/>
      <c r="CY427" s="5"/>
      <c r="CZ427" s="5"/>
      <c r="DA427" s="5"/>
      <c r="DB427" s="5"/>
      <c r="DC427" s="5"/>
      <c r="DD427" s="5"/>
      <c r="DE427" s="5"/>
      <c r="DF427" s="5"/>
      <c r="DG427" s="5"/>
      <c r="DH427" s="5"/>
      <c r="DI427" s="5"/>
      <c r="DJ427" s="5"/>
      <c r="DK427" s="167" t="s">
        <v>367</v>
      </c>
      <c r="DL427" s="171">
        <v>562.6</v>
      </c>
      <c r="DM427" s="171">
        <v>563.29999999999995</v>
      </c>
      <c r="DN427" s="52">
        <f t="shared" si="129"/>
        <v>0.69999999999993179</v>
      </c>
      <c r="DO427" s="51">
        <v>100</v>
      </c>
      <c r="DP427" s="52">
        <f t="shared" si="130"/>
        <v>0.69999999999993179</v>
      </c>
      <c r="DQ427" s="139">
        <f>DP427*AUXILIAR!$B$67</f>
        <v>1399999.9999998636</v>
      </c>
      <c r="DR427" s="5"/>
      <c r="DS427" s="341"/>
      <c r="DT427" s="128"/>
      <c r="DU427" s="5"/>
      <c r="DV427" s="5"/>
      <c r="DW427" s="5"/>
      <c r="DX427" s="5"/>
      <c r="DY427" s="5"/>
      <c r="DZ427" s="5"/>
      <c r="EA427" s="5"/>
      <c r="EB427" s="5"/>
      <c r="EC427" s="5"/>
      <c r="ED427" s="5"/>
      <c r="EE427" s="5"/>
      <c r="EF427" s="5"/>
      <c r="EG427" s="5"/>
      <c r="EH427" s="5"/>
      <c r="EI427" s="5"/>
      <c r="EJ427" s="5"/>
      <c r="EK427" s="5"/>
      <c r="EL427" s="5"/>
      <c r="EM427" s="5"/>
      <c r="EN427" s="5"/>
      <c r="EO427" s="5"/>
      <c r="EP427" s="341"/>
      <c r="EQ427" s="333"/>
    </row>
    <row r="428" spans="1:147" ht="15">
      <c r="A428" s="8" t="s">
        <v>33</v>
      </c>
      <c r="B428" s="8" t="s">
        <v>11</v>
      </c>
      <c r="C428" s="8">
        <v>1</v>
      </c>
      <c r="D428" s="199">
        <v>101</v>
      </c>
      <c r="E428" s="118" t="s">
        <v>180</v>
      </c>
      <c r="F428" s="118" t="s">
        <v>108</v>
      </c>
      <c r="G428" s="195" t="s">
        <v>34</v>
      </c>
      <c r="H428" s="309" t="s">
        <v>188</v>
      </c>
      <c r="I428" s="128"/>
      <c r="J428" s="5"/>
      <c r="K428" s="5"/>
      <c r="L428" s="5"/>
      <c r="M428" s="5"/>
      <c r="N428" s="5"/>
      <c r="O428" s="5"/>
      <c r="P428" s="5"/>
      <c r="Q428" s="5"/>
      <c r="R428" s="5"/>
      <c r="S428" s="5"/>
      <c r="T428" s="5"/>
      <c r="U428" s="5"/>
      <c r="V428" s="5"/>
      <c r="W428" s="5"/>
      <c r="X428" s="5"/>
      <c r="Y428" s="5"/>
      <c r="Z428" s="5"/>
      <c r="AA428" s="5"/>
      <c r="AB428" s="5"/>
      <c r="AC428" s="5"/>
      <c r="AD428" s="5"/>
      <c r="AE428" s="341"/>
      <c r="AF428" s="128"/>
      <c r="AG428" s="5"/>
      <c r="AH428" s="5"/>
      <c r="AI428" s="5"/>
      <c r="AJ428" s="5"/>
      <c r="AK428" s="5"/>
      <c r="AL428" s="5"/>
      <c r="AM428" s="5"/>
      <c r="AN428" s="5"/>
      <c r="AO428" s="5"/>
      <c r="AP428" s="5"/>
      <c r="AQ428" s="5"/>
      <c r="AR428" s="5"/>
      <c r="AS428" s="5"/>
      <c r="AT428" s="5"/>
      <c r="AU428" s="5"/>
      <c r="AV428" s="5"/>
      <c r="AW428" s="5"/>
      <c r="AX428" s="5"/>
      <c r="AY428" s="5"/>
      <c r="AZ428" s="5"/>
      <c r="BA428" s="5"/>
      <c r="BB428" s="341"/>
      <c r="BC428" s="128"/>
      <c r="BD428" s="5"/>
      <c r="BE428" s="5"/>
      <c r="BF428" s="5"/>
      <c r="BG428" s="5"/>
      <c r="BH428" s="5"/>
      <c r="BI428" s="5"/>
      <c r="BJ428" s="5"/>
      <c r="BK428" s="5"/>
      <c r="BL428" s="5"/>
      <c r="BM428" s="5"/>
      <c r="BN428" s="5"/>
      <c r="BO428" s="5"/>
      <c r="BP428" s="5"/>
      <c r="BQ428" s="51" t="s">
        <v>360</v>
      </c>
      <c r="BR428" s="177">
        <v>521.6</v>
      </c>
      <c r="BS428" s="177">
        <v>521.6</v>
      </c>
      <c r="BT428" s="51">
        <v>1</v>
      </c>
      <c r="BU428" s="51">
        <v>100</v>
      </c>
      <c r="BV428" s="52">
        <f t="shared" si="128"/>
        <v>1</v>
      </c>
      <c r="BW428" s="139">
        <f>BV428*AUXILIAR!$B$56</f>
        <v>30000000</v>
      </c>
      <c r="BX428" s="5"/>
      <c r="BY428" s="341"/>
      <c r="BZ428" s="128"/>
      <c r="CA428" s="5"/>
      <c r="CB428" s="5"/>
      <c r="CC428" s="5"/>
      <c r="CD428" s="5"/>
      <c r="CE428" s="5"/>
      <c r="CF428" s="5"/>
      <c r="CG428" s="5"/>
      <c r="CH428" s="5"/>
      <c r="CI428" s="5"/>
      <c r="CJ428" s="5"/>
      <c r="CK428" s="5"/>
      <c r="CL428" s="5"/>
      <c r="CM428" s="5"/>
      <c r="CN428" s="5"/>
      <c r="CO428" s="5"/>
      <c r="CP428" s="5"/>
      <c r="CQ428" s="5"/>
      <c r="CR428" s="5"/>
      <c r="CS428" s="5"/>
      <c r="CT428" s="5"/>
      <c r="CU428" s="5"/>
      <c r="CV428" s="341"/>
      <c r="CW428" s="128"/>
      <c r="CX428" s="5"/>
      <c r="CY428" s="5"/>
      <c r="CZ428" s="5"/>
      <c r="DA428" s="5"/>
      <c r="DB428" s="5"/>
      <c r="DC428" s="5"/>
      <c r="DD428" s="5"/>
      <c r="DE428" s="5"/>
      <c r="DF428" s="5"/>
      <c r="DG428" s="5"/>
      <c r="DH428" s="5"/>
      <c r="DI428" s="5"/>
      <c r="DJ428" s="5"/>
      <c r="DK428" s="167" t="s">
        <v>367</v>
      </c>
      <c r="DL428" s="171">
        <v>570</v>
      </c>
      <c r="DM428" s="171">
        <v>571.4</v>
      </c>
      <c r="DN428" s="52">
        <f t="shared" si="129"/>
        <v>1.3999999999999773</v>
      </c>
      <c r="DO428" s="51">
        <v>100</v>
      </c>
      <c r="DP428" s="52">
        <f t="shared" si="130"/>
        <v>1.3999999999999773</v>
      </c>
      <c r="DQ428" s="139">
        <f>DP428*AUXILIAR!$B$67</f>
        <v>2799999.9999999544</v>
      </c>
      <c r="DR428" s="5"/>
      <c r="DS428" s="341"/>
      <c r="DT428" s="128"/>
      <c r="DU428" s="5"/>
      <c r="DV428" s="5"/>
      <c r="DW428" s="5"/>
      <c r="DX428" s="5"/>
      <c r="DY428" s="5"/>
      <c r="DZ428" s="5"/>
      <c r="EA428" s="5"/>
      <c r="EB428" s="5"/>
      <c r="EC428" s="5"/>
      <c r="ED428" s="5"/>
      <c r="EE428" s="5"/>
      <c r="EF428" s="5"/>
      <c r="EG428" s="5"/>
      <c r="EH428" s="5"/>
      <c r="EI428" s="5"/>
      <c r="EJ428" s="5"/>
      <c r="EK428" s="5"/>
      <c r="EL428" s="5"/>
      <c r="EM428" s="5"/>
      <c r="EN428" s="5"/>
      <c r="EO428" s="5"/>
      <c r="EP428" s="341"/>
      <c r="EQ428" s="333"/>
    </row>
    <row r="429" spans="1:147" ht="15">
      <c r="A429" s="8" t="s">
        <v>33</v>
      </c>
      <c r="B429" s="8" t="s">
        <v>11</v>
      </c>
      <c r="C429" s="8">
        <v>1</v>
      </c>
      <c r="D429" s="199">
        <v>101</v>
      </c>
      <c r="E429" s="118" t="s">
        <v>180</v>
      </c>
      <c r="F429" s="118" t="s">
        <v>108</v>
      </c>
      <c r="G429" s="195" t="s">
        <v>34</v>
      </c>
      <c r="H429" s="309" t="s">
        <v>188</v>
      </c>
      <c r="I429" s="128"/>
      <c r="J429" s="5"/>
      <c r="K429" s="5"/>
      <c r="L429" s="5"/>
      <c r="M429" s="5"/>
      <c r="N429" s="5"/>
      <c r="O429" s="5"/>
      <c r="P429" s="5"/>
      <c r="Q429" s="5"/>
      <c r="R429" s="5"/>
      <c r="S429" s="5"/>
      <c r="T429" s="5"/>
      <c r="U429" s="5"/>
      <c r="V429" s="5"/>
      <c r="W429" s="5"/>
      <c r="X429" s="5"/>
      <c r="Y429" s="5"/>
      <c r="Z429" s="5"/>
      <c r="AA429" s="5"/>
      <c r="AB429" s="5"/>
      <c r="AC429" s="5"/>
      <c r="AD429" s="5"/>
      <c r="AE429" s="341"/>
      <c r="AF429" s="128"/>
      <c r="AG429" s="5"/>
      <c r="AH429" s="5"/>
      <c r="AI429" s="5"/>
      <c r="AJ429" s="5"/>
      <c r="AK429" s="5"/>
      <c r="AL429" s="5"/>
      <c r="AM429" s="5"/>
      <c r="AN429" s="5"/>
      <c r="AO429" s="5"/>
      <c r="AP429" s="5"/>
      <c r="AQ429" s="5"/>
      <c r="AR429" s="5"/>
      <c r="AS429" s="5"/>
      <c r="AT429" s="5"/>
      <c r="AU429" s="5"/>
      <c r="AV429" s="5"/>
      <c r="AW429" s="5"/>
      <c r="AX429" s="5"/>
      <c r="AY429" s="5"/>
      <c r="AZ429" s="5"/>
      <c r="BA429" s="5"/>
      <c r="BB429" s="341"/>
      <c r="BC429" s="128"/>
      <c r="BD429" s="5"/>
      <c r="BE429" s="5"/>
      <c r="BF429" s="5"/>
      <c r="BG429" s="5"/>
      <c r="BH429" s="5"/>
      <c r="BI429" s="5"/>
      <c r="BJ429" s="5"/>
      <c r="BK429" s="5"/>
      <c r="BL429" s="5"/>
      <c r="BM429" s="5"/>
      <c r="BN429" s="5"/>
      <c r="BO429" s="5"/>
      <c r="BP429" s="5"/>
      <c r="BQ429" s="51" t="s">
        <v>360</v>
      </c>
      <c r="BR429" s="177">
        <v>524.9</v>
      </c>
      <c r="BS429" s="177">
        <v>524.9</v>
      </c>
      <c r="BT429" s="51">
        <v>1</v>
      </c>
      <c r="BU429" s="51">
        <v>100</v>
      </c>
      <c r="BV429" s="52">
        <f t="shared" si="128"/>
        <v>1</v>
      </c>
      <c r="BW429" s="139">
        <f>BV429*AUXILIAR!$B$56</f>
        <v>30000000</v>
      </c>
      <c r="BX429" s="5"/>
      <c r="BY429" s="341"/>
      <c r="BZ429" s="128"/>
      <c r="CA429" s="5"/>
      <c r="CB429" s="5"/>
      <c r="CC429" s="5"/>
      <c r="CD429" s="5"/>
      <c r="CE429" s="5"/>
      <c r="CF429" s="5"/>
      <c r="CG429" s="5"/>
      <c r="CH429" s="5"/>
      <c r="CI429" s="5"/>
      <c r="CJ429" s="5"/>
      <c r="CK429" s="5"/>
      <c r="CL429" s="5"/>
      <c r="CM429" s="5"/>
      <c r="CN429" s="5"/>
      <c r="CO429" s="5"/>
      <c r="CP429" s="5"/>
      <c r="CQ429" s="5"/>
      <c r="CR429" s="5"/>
      <c r="CS429" s="5"/>
      <c r="CT429" s="5"/>
      <c r="CU429" s="5"/>
      <c r="CV429" s="341"/>
      <c r="CW429" s="128"/>
      <c r="CX429" s="5"/>
      <c r="CY429" s="5"/>
      <c r="CZ429" s="5"/>
      <c r="DA429" s="5"/>
      <c r="DB429" s="5"/>
      <c r="DC429" s="5"/>
      <c r="DD429" s="5"/>
      <c r="DE429" s="5"/>
      <c r="DF429" s="5"/>
      <c r="DG429" s="5"/>
      <c r="DH429" s="5"/>
      <c r="DI429" s="5"/>
      <c r="DJ429" s="5"/>
      <c r="DK429" s="167" t="s">
        <v>368</v>
      </c>
      <c r="DL429" s="171">
        <v>573.1</v>
      </c>
      <c r="DM429" s="171">
        <v>574.70000000000005</v>
      </c>
      <c r="DN429" s="52">
        <f t="shared" si="129"/>
        <v>1.6000000000000227</v>
      </c>
      <c r="DO429" s="51">
        <v>100</v>
      </c>
      <c r="DP429" s="52">
        <f t="shared" si="130"/>
        <v>1.6000000000000227</v>
      </c>
      <c r="DQ429" s="139">
        <f>DP429*AUXILIAR!$B$67</f>
        <v>3200000.0000000456</v>
      </c>
      <c r="DR429" s="5"/>
      <c r="DS429" s="341"/>
      <c r="DT429" s="128"/>
      <c r="DU429" s="5"/>
      <c r="DV429" s="5"/>
      <c r="DW429" s="5"/>
      <c r="DX429" s="5"/>
      <c r="DY429" s="5"/>
      <c r="DZ429" s="5"/>
      <c r="EA429" s="5"/>
      <c r="EB429" s="5"/>
      <c r="EC429" s="5"/>
      <c r="ED429" s="5"/>
      <c r="EE429" s="5"/>
      <c r="EF429" s="5"/>
      <c r="EG429" s="5"/>
      <c r="EH429" s="5"/>
      <c r="EI429" s="5"/>
      <c r="EJ429" s="5"/>
      <c r="EK429" s="5"/>
      <c r="EL429" s="5"/>
      <c r="EM429" s="5"/>
      <c r="EN429" s="5"/>
      <c r="EO429" s="5"/>
      <c r="EP429" s="341"/>
      <c r="EQ429" s="333"/>
    </row>
    <row r="430" spans="1:147" ht="15">
      <c r="A430" s="8" t="s">
        <v>33</v>
      </c>
      <c r="B430" s="8" t="s">
        <v>11</v>
      </c>
      <c r="C430" s="8">
        <v>1</v>
      </c>
      <c r="D430" s="199">
        <v>101</v>
      </c>
      <c r="E430" s="118" t="s">
        <v>180</v>
      </c>
      <c r="F430" s="118" t="s">
        <v>108</v>
      </c>
      <c r="G430" s="195" t="s">
        <v>34</v>
      </c>
      <c r="H430" s="309" t="s">
        <v>188</v>
      </c>
      <c r="I430" s="128"/>
      <c r="J430" s="5"/>
      <c r="K430" s="5"/>
      <c r="L430" s="5"/>
      <c r="M430" s="5"/>
      <c r="N430" s="5"/>
      <c r="O430" s="5"/>
      <c r="P430" s="5"/>
      <c r="Q430" s="5"/>
      <c r="R430" s="5"/>
      <c r="S430" s="5"/>
      <c r="T430" s="5"/>
      <c r="U430" s="5"/>
      <c r="V430" s="5"/>
      <c r="W430" s="5"/>
      <c r="X430" s="5"/>
      <c r="Y430" s="5"/>
      <c r="Z430" s="5"/>
      <c r="AA430" s="5"/>
      <c r="AB430" s="5"/>
      <c r="AC430" s="5"/>
      <c r="AD430" s="5"/>
      <c r="AE430" s="341"/>
      <c r="AF430" s="128"/>
      <c r="AG430" s="5"/>
      <c r="AH430" s="5"/>
      <c r="AI430" s="5"/>
      <c r="AJ430" s="5"/>
      <c r="AK430" s="5"/>
      <c r="AL430" s="5"/>
      <c r="AM430" s="5"/>
      <c r="AN430" s="5"/>
      <c r="AO430" s="5"/>
      <c r="AP430" s="5"/>
      <c r="AQ430" s="5"/>
      <c r="AR430" s="5"/>
      <c r="AS430" s="5"/>
      <c r="AT430" s="5"/>
      <c r="AU430" s="5"/>
      <c r="AV430" s="5"/>
      <c r="AW430" s="5"/>
      <c r="AX430" s="5"/>
      <c r="AY430" s="5"/>
      <c r="AZ430" s="5"/>
      <c r="BA430" s="5"/>
      <c r="BB430" s="341"/>
      <c r="BC430" s="128"/>
      <c r="BD430" s="5"/>
      <c r="BE430" s="5"/>
      <c r="BF430" s="5"/>
      <c r="BG430" s="5"/>
      <c r="BH430" s="5"/>
      <c r="BI430" s="5"/>
      <c r="BJ430" s="5"/>
      <c r="BK430" s="5"/>
      <c r="BL430" s="5"/>
      <c r="BM430" s="5"/>
      <c r="BN430" s="5"/>
      <c r="BO430" s="5"/>
      <c r="BP430" s="5"/>
      <c r="BQ430" s="51" t="s">
        <v>360</v>
      </c>
      <c r="BR430" s="177">
        <v>532.70000000000005</v>
      </c>
      <c r="BS430" s="177">
        <v>532.70000000000005</v>
      </c>
      <c r="BT430" s="51">
        <v>1</v>
      </c>
      <c r="BU430" s="51">
        <v>100</v>
      </c>
      <c r="BV430" s="52">
        <f t="shared" si="128"/>
        <v>1</v>
      </c>
      <c r="BW430" s="139">
        <f>BV430*AUXILIAR!$B$56</f>
        <v>30000000</v>
      </c>
      <c r="BX430" s="5"/>
      <c r="BY430" s="341"/>
      <c r="BZ430" s="128"/>
      <c r="CA430" s="5"/>
      <c r="CB430" s="5"/>
      <c r="CC430" s="5"/>
      <c r="CD430" s="5"/>
      <c r="CE430" s="5"/>
      <c r="CF430" s="5"/>
      <c r="CG430" s="5"/>
      <c r="CH430" s="5"/>
      <c r="CI430" s="5"/>
      <c r="CJ430" s="5"/>
      <c r="CK430" s="5"/>
      <c r="CL430" s="5"/>
      <c r="CM430" s="5"/>
      <c r="CN430" s="5"/>
      <c r="CO430" s="5"/>
      <c r="CP430" s="5"/>
      <c r="CQ430" s="5"/>
      <c r="CR430" s="5"/>
      <c r="CS430" s="5"/>
      <c r="CT430" s="5"/>
      <c r="CU430" s="5"/>
      <c r="CV430" s="341"/>
      <c r="CW430" s="128"/>
      <c r="CX430" s="5"/>
      <c r="CY430" s="5"/>
      <c r="CZ430" s="5"/>
      <c r="DA430" s="5"/>
      <c r="DB430" s="5"/>
      <c r="DC430" s="5"/>
      <c r="DD430" s="5"/>
      <c r="DE430" s="5"/>
      <c r="DF430" s="5"/>
      <c r="DG430" s="5"/>
      <c r="DH430" s="5"/>
      <c r="DI430" s="5"/>
      <c r="DJ430" s="5"/>
      <c r="DK430" s="167" t="s">
        <v>368</v>
      </c>
      <c r="DL430" s="171">
        <v>565</v>
      </c>
      <c r="DM430" s="171">
        <v>566.6</v>
      </c>
      <c r="DN430" s="52">
        <f t="shared" si="129"/>
        <v>1.6000000000000227</v>
      </c>
      <c r="DO430" s="51">
        <v>100</v>
      </c>
      <c r="DP430" s="52">
        <f t="shared" si="130"/>
        <v>1.6000000000000227</v>
      </c>
      <c r="DQ430" s="139">
        <f>DP430*AUXILIAR!$B$67</f>
        <v>3200000.0000000456</v>
      </c>
      <c r="DR430" s="5"/>
      <c r="DS430" s="341"/>
      <c r="DT430" s="128"/>
      <c r="DU430" s="5"/>
      <c r="DV430" s="5"/>
      <c r="DW430" s="5"/>
      <c r="DX430" s="5"/>
      <c r="DY430" s="5"/>
      <c r="DZ430" s="5"/>
      <c r="EA430" s="5"/>
      <c r="EB430" s="5"/>
      <c r="EC430" s="5"/>
      <c r="ED430" s="5"/>
      <c r="EE430" s="5"/>
      <c r="EF430" s="5"/>
      <c r="EG430" s="5"/>
      <c r="EH430" s="5"/>
      <c r="EI430" s="5"/>
      <c r="EJ430" s="5"/>
      <c r="EK430" s="5"/>
      <c r="EL430" s="5"/>
      <c r="EM430" s="5"/>
      <c r="EN430" s="5"/>
      <c r="EO430" s="5"/>
      <c r="EP430" s="341"/>
      <c r="EQ430" s="333"/>
    </row>
    <row r="431" spans="1:147" ht="15">
      <c r="A431" s="8" t="s">
        <v>33</v>
      </c>
      <c r="B431" s="8" t="s">
        <v>11</v>
      </c>
      <c r="C431" s="8">
        <v>1</v>
      </c>
      <c r="D431" s="199">
        <v>101</v>
      </c>
      <c r="E431" s="118" t="s">
        <v>180</v>
      </c>
      <c r="F431" s="118" t="s">
        <v>108</v>
      </c>
      <c r="G431" s="195" t="s">
        <v>34</v>
      </c>
      <c r="H431" s="309" t="s">
        <v>188</v>
      </c>
      <c r="I431" s="128"/>
      <c r="J431" s="5"/>
      <c r="K431" s="5"/>
      <c r="L431" s="5"/>
      <c r="M431" s="5"/>
      <c r="N431" s="5"/>
      <c r="O431" s="5"/>
      <c r="P431" s="5"/>
      <c r="Q431" s="5"/>
      <c r="R431" s="5"/>
      <c r="S431" s="5"/>
      <c r="T431" s="5"/>
      <c r="U431" s="5"/>
      <c r="V431" s="5"/>
      <c r="W431" s="5"/>
      <c r="X431" s="5"/>
      <c r="Y431" s="5"/>
      <c r="Z431" s="5"/>
      <c r="AA431" s="5"/>
      <c r="AB431" s="5"/>
      <c r="AC431" s="5"/>
      <c r="AD431" s="5"/>
      <c r="AE431" s="341"/>
      <c r="AF431" s="128"/>
      <c r="AG431" s="5"/>
      <c r="AH431" s="5"/>
      <c r="AI431" s="5"/>
      <c r="AJ431" s="5"/>
      <c r="AK431" s="5"/>
      <c r="AL431" s="5"/>
      <c r="AM431" s="5"/>
      <c r="AN431" s="5"/>
      <c r="AO431" s="5"/>
      <c r="AP431" s="5"/>
      <c r="AQ431" s="5"/>
      <c r="AR431" s="5"/>
      <c r="AS431" s="5"/>
      <c r="AT431" s="5"/>
      <c r="AU431" s="5"/>
      <c r="AV431" s="5"/>
      <c r="AW431" s="5"/>
      <c r="AX431" s="5"/>
      <c r="AY431" s="5"/>
      <c r="AZ431" s="5"/>
      <c r="BA431" s="5"/>
      <c r="BB431" s="341"/>
      <c r="BC431" s="128"/>
      <c r="BD431" s="5"/>
      <c r="BE431" s="5"/>
      <c r="BF431" s="5"/>
      <c r="BG431" s="5"/>
      <c r="BH431" s="5"/>
      <c r="BI431" s="5"/>
      <c r="BJ431" s="5"/>
      <c r="BK431" s="5"/>
      <c r="BL431" s="5"/>
      <c r="BM431" s="5"/>
      <c r="BN431" s="5"/>
      <c r="BO431" s="5"/>
      <c r="BP431" s="5"/>
      <c r="BQ431" s="51" t="s">
        <v>360</v>
      </c>
      <c r="BR431" s="177">
        <v>534.5</v>
      </c>
      <c r="BS431" s="177">
        <v>534.5</v>
      </c>
      <c r="BT431" s="51">
        <v>1</v>
      </c>
      <c r="BU431" s="51">
        <v>100</v>
      </c>
      <c r="BV431" s="52">
        <f t="shared" si="128"/>
        <v>1</v>
      </c>
      <c r="BW431" s="139">
        <f>BV431*AUXILIAR!$B$56</f>
        <v>30000000</v>
      </c>
      <c r="BX431" s="5"/>
      <c r="BY431" s="341"/>
      <c r="BZ431" s="128"/>
      <c r="CA431" s="5"/>
      <c r="CB431" s="5"/>
      <c r="CC431" s="5"/>
      <c r="CD431" s="5"/>
      <c r="CE431" s="5"/>
      <c r="CF431" s="5"/>
      <c r="CG431" s="5"/>
      <c r="CH431" s="5"/>
      <c r="CI431" s="5"/>
      <c r="CJ431" s="5"/>
      <c r="CK431" s="5"/>
      <c r="CL431" s="5"/>
      <c r="CM431" s="5"/>
      <c r="CN431" s="5"/>
      <c r="CO431" s="5"/>
      <c r="CP431" s="5"/>
      <c r="CQ431" s="5"/>
      <c r="CR431" s="5"/>
      <c r="CS431" s="5"/>
      <c r="CT431" s="5"/>
      <c r="CU431" s="5"/>
      <c r="CV431" s="341"/>
      <c r="CW431" s="128"/>
      <c r="CX431" s="5"/>
      <c r="CY431" s="5"/>
      <c r="CZ431" s="5"/>
      <c r="DA431" s="5"/>
      <c r="DB431" s="5"/>
      <c r="DC431" s="5"/>
      <c r="DD431" s="5"/>
      <c r="DE431" s="5"/>
      <c r="DF431" s="5"/>
      <c r="DG431" s="5"/>
      <c r="DH431" s="5"/>
      <c r="DI431" s="5"/>
      <c r="DJ431" s="5"/>
      <c r="DK431" s="167" t="s">
        <v>368</v>
      </c>
      <c r="DL431" s="171">
        <v>553.6</v>
      </c>
      <c r="DM431" s="171">
        <v>555.6</v>
      </c>
      <c r="DN431" s="52">
        <f t="shared" si="129"/>
        <v>2</v>
      </c>
      <c r="DO431" s="51">
        <v>100</v>
      </c>
      <c r="DP431" s="52">
        <f t="shared" si="130"/>
        <v>2</v>
      </c>
      <c r="DQ431" s="139">
        <f>DP431*AUXILIAR!$B$67</f>
        <v>4000000</v>
      </c>
      <c r="DR431" s="5"/>
      <c r="DS431" s="341"/>
      <c r="DT431" s="128"/>
      <c r="DU431" s="5"/>
      <c r="DV431" s="5"/>
      <c r="DW431" s="5"/>
      <c r="DX431" s="5"/>
      <c r="DY431" s="5"/>
      <c r="DZ431" s="5"/>
      <c r="EA431" s="5"/>
      <c r="EB431" s="5"/>
      <c r="EC431" s="5"/>
      <c r="ED431" s="5"/>
      <c r="EE431" s="5"/>
      <c r="EF431" s="5"/>
      <c r="EG431" s="5"/>
      <c r="EH431" s="5"/>
      <c r="EI431" s="5"/>
      <c r="EJ431" s="5"/>
      <c r="EK431" s="5"/>
      <c r="EL431" s="5"/>
      <c r="EM431" s="5"/>
      <c r="EN431" s="5"/>
      <c r="EO431" s="5"/>
      <c r="EP431" s="341"/>
      <c r="EQ431" s="333"/>
    </row>
    <row r="432" spans="1:147" ht="15">
      <c r="A432" s="8" t="s">
        <v>33</v>
      </c>
      <c r="B432" s="8" t="s">
        <v>11</v>
      </c>
      <c r="C432" s="8">
        <v>1</v>
      </c>
      <c r="D432" s="199">
        <v>101</v>
      </c>
      <c r="E432" s="118" t="s">
        <v>180</v>
      </c>
      <c r="F432" s="118" t="s">
        <v>108</v>
      </c>
      <c r="G432" s="195" t="s">
        <v>34</v>
      </c>
      <c r="H432" s="309" t="s">
        <v>188</v>
      </c>
      <c r="I432" s="128"/>
      <c r="J432" s="5"/>
      <c r="K432" s="5"/>
      <c r="L432" s="5"/>
      <c r="M432" s="5"/>
      <c r="N432" s="5"/>
      <c r="O432" s="5"/>
      <c r="P432" s="5"/>
      <c r="Q432" s="5"/>
      <c r="R432" s="5"/>
      <c r="S432" s="5"/>
      <c r="T432" s="5"/>
      <c r="U432" s="5"/>
      <c r="V432" s="5"/>
      <c r="W432" s="5"/>
      <c r="X432" s="5"/>
      <c r="Y432" s="5"/>
      <c r="Z432" s="5"/>
      <c r="AA432" s="5"/>
      <c r="AB432" s="5"/>
      <c r="AC432" s="5"/>
      <c r="AD432" s="5"/>
      <c r="AE432" s="341"/>
      <c r="AF432" s="128"/>
      <c r="AG432" s="5"/>
      <c r="AH432" s="5"/>
      <c r="AI432" s="5"/>
      <c r="AJ432" s="5"/>
      <c r="AK432" s="5"/>
      <c r="AL432" s="5"/>
      <c r="AM432" s="5"/>
      <c r="AN432" s="5"/>
      <c r="AO432" s="5"/>
      <c r="AP432" s="5"/>
      <c r="AQ432" s="5"/>
      <c r="AR432" s="5"/>
      <c r="AS432" s="5"/>
      <c r="AT432" s="5"/>
      <c r="AU432" s="5"/>
      <c r="AV432" s="5"/>
      <c r="AW432" s="5"/>
      <c r="AX432" s="5"/>
      <c r="AY432" s="5"/>
      <c r="AZ432" s="5"/>
      <c r="BA432" s="5"/>
      <c r="BB432" s="341"/>
      <c r="BC432" s="128"/>
      <c r="BD432" s="5"/>
      <c r="BE432" s="5"/>
      <c r="BF432" s="5"/>
      <c r="BG432" s="5"/>
      <c r="BH432" s="5"/>
      <c r="BI432" s="5"/>
      <c r="BJ432" s="5"/>
      <c r="BK432" s="5"/>
      <c r="BL432" s="5"/>
      <c r="BM432" s="5"/>
      <c r="BN432" s="5"/>
      <c r="BO432" s="5"/>
      <c r="BP432" s="5"/>
      <c r="BQ432" s="51" t="s">
        <v>360</v>
      </c>
      <c r="BR432" s="177">
        <v>575.9</v>
      </c>
      <c r="BS432" s="177">
        <v>575.9</v>
      </c>
      <c r="BT432" s="51">
        <v>1</v>
      </c>
      <c r="BU432" s="51">
        <v>100</v>
      </c>
      <c r="BV432" s="52">
        <f t="shared" si="128"/>
        <v>1</v>
      </c>
      <c r="BW432" s="139">
        <f>BV432*AUXILIAR!$B$56</f>
        <v>30000000</v>
      </c>
      <c r="BX432" s="5"/>
      <c r="BY432" s="341"/>
      <c r="BZ432" s="128"/>
      <c r="CA432" s="5"/>
      <c r="CB432" s="5"/>
      <c r="CC432" s="5"/>
      <c r="CD432" s="5"/>
      <c r="CE432" s="5"/>
      <c r="CF432" s="5"/>
      <c r="CG432" s="5"/>
      <c r="CH432" s="5"/>
      <c r="CI432" s="5"/>
      <c r="CJ432" s="5"/>
      <c r="CK432" s="5"/>
      <c r="CL432" s="5"/>
      <c r="CM432" s="5"/>
      <c r="CN432" s="5"/>
      <c r="CO432" s="5"/>
      <c r="CP432" s="5"/>
      <c r="CQ432" s="5"/>
      <c r="CR432" s="5"/>
      <c r="CS432" s="5"/>
      <c r="CT432" s="5"/>
      <c r="CU432" s="5"/>
      <c r="CV432" s="341"/>
      <c r="CW432" s="128"/>
      <c r="CX432" s="5"/>
      <c r="CY432" s="5"/>
      <c r="CZ432" s="5"/>
      <c r="DA432" s="5"/>
      <c r="DB432" s="5"/>
      <c r="DC432" s="5"/>
      <c r="DD432" s="5"/>
      <c r="DE432" s="5"/>
      <c r="DF432" s="5"/>
      <c r="DG432" s="5"/>
      <c r="DH432" s="5"/>
      <c r="DI432" s="5"/>
      <c r="DJ432" s="5"/>
      <c r="DK432" s="167" t="s">
        <v>368</v>
      </c>
      <c r="DL432" s="171">
        <v>548</v>
      </c>
      <c r="DM432" s="171">
        <v>549.6</v>
      </c>
      <c r="DN432" s="52">
        <f t="shared" si="129"/>
        <v>1.6000000000000227</v>
      </c>
      <c r="DO432" s="51">
        <v>100</v>
      </c>
      <c r="DP432" s="52">
        <f t="shared" si="130"/>
        <v>1.6000000000000227</v>
      </c>
      <c r="DQ432" s="139">
        <f>DP432*AUXILIAR!$B$67</f>
        <v>3200000.0000000456</v>
      </c>
      <c r="DR432" s="5"/>
      <c r="DS432" s="341"/>
      <c r="DT432" s="128"/>
      <c r="DU432" s="5"/>
      <c r="DV432" s="5"/>
      <c r="DW432" s="5"/>
      <c r="DX432" s="5"/>
      <c r="DY432" s="5"/>
      <c r="DZ432" s="5"/>
      <c r="EA432" s="5"/>
      <c r="EB432" s="5"/>
      <c r="EC432" s="5"/>
      <c r="ED432" s="5"/>
      <c r="EE432" s="5"/>
      <c r="EF432" s="5"/>
      <c r="EG432" s="5"/>
      <c r="EH432" s="5"/>
      <c r="EI432" s="5"/>
      <c r="EJ432" s="5"/>
      <c r="EK432" s="5"/>
      <c r="EL432" s="5"/>
      <c r="EM432" s="5"/>
      <c r="EN432" s="5"/>
      <c r="EO432" s="5"/>
      <c r="EP432" s="341"/>
      <c r="EQ432" s="333"/>
    </row>
    <row r="433" spans="1:147" ht="15">
      <c r="A433" s="8" t="s">
        <v>33</v>
      </c>
      <c r="B433" s="8" t="s">
        <v>11</v>
      </c>
      <c r="C433" s="8">
        <v>1</v>
      </c>
      <c r="D433" s="199">
        <v>101</v>
      </c>
      <c r="E433" s="118" t="s">
        <v>180</v>
      </c>
      <c r="F433" s="118" t="s">
        <v>108</v>
      </c>
      <c r="G433" s="195" t="s">
        <v>34</v>
      </c>
      <c r="H433" s="309" t="s">
        <v>188</v>
      </c>
      <c r="I433" s="128"/>
      <c r="J433" s="5"/>
      <c r="K433" s="5"/>
      <c r="L433" s="5"/>
      <c r="M433" s="5"/>
      <c r="N433" s="5"/>
      <c r="O433" s="5"/>
      <c r="P433" s="5"/>
      <c r="Q433" s="5"/>
      <c r="R433" s="5"/>
      <c r="S433" s="5"/>
      <c r="T433" s="5"/>
      <c r="U433" s="5"/>
      <c r="V433" s="5"/>
      <c r="W433" s="5"/>
      <c r="X433" s="5"/>
      <c r="Y433" s="5"/>
      <c r="Z433" s="5"/>
      <c r="AA433" s="5"/>
      <c r="AB433" s="5"/>
      <c r="AC433" s="5"/>
      <c r="AD433" s="5"/>
      <c r="AE433" s="341"/>
      <c r="AF433" s="128"/>
      <c r="AG433" s="5"/>
      <c r="AH433" s="5"/>
      <c r="AI433" s="5"/>
      <c r="AJ433" s="5"/>
      <c r="AK433" s="5"/>
      <c r="AL433" s="5"/>
      <c r="AM433" s="5"/>
      <c r="AN433" s="5"/>
      <c r="AO433" s="5"/>
      <c r="AP433" s="5"/>
      <c r="AQ433" s="5"/>
      <c r="AR433" s="5"/>
      <c r="AS433" s="5"/>
      <c r="AT433" s="5"/>
      <c r="AU433" s="5"/>
      <c r="AV433" s="5"/>
      <c r="AW433" s="5"/>
      <c r="AX433" s="5"/>
      <c r="AY433" s="5"/>
      <c r="AZ433" s="5"/>
      <c r="BA433" s="5"/>
      <c r="BB433" s="341"/>
      <c r="BC433" s="128"/>
      <c r="BD433" s="5"/>
      <c r="BE433" s="5"/>
      <c r="BF433" s="5"/>
      <c r="BG433" s="5"/>
      <c r="BH433" s="5"/>
      <c r="BI433" s="5"/>
      <c r="BJ433" s="5"/>
      <c r="BK433" s="5"/>
      <c r="BL433" s="5"/>
      <c r="BM433" s="5"/>
      <c r="BN433" s="5"/>
      <c r="BO433" s="5"/>
      <c r="BP433" s="5"/>
      <c r="BQ433" s="51" t="s">
        <v>361</v>
      </c>
      <c r="BR433" s="51">
        <v>416.2</v>
      </c>
      <c r="BS433" s="51">
        <v>416.2</v>
      </c>
      <c r="BT433" s="51">
        <v>1</v>
      </c>
      <c r="BU433" s="51">
        <v>100</v>
      </c>
      <c r="BV433" s="52">
        <f t="shared" si="128"/>
        <v>1</v>
      </c>
      <c r="BW433" s="139">
        <f>BV433*AUXILIAR!$B$57</f>
        <v>20000000</v>
      </c>
      <c r="BX433" s="5"/>
      <c r="BY433" s="341"/>
      <c r="BZ433" s="128"/>
      <c r="CA433" s="5"/>
      <c r="CB433" s="5"/>
      <c r="CC433" s="5"/>
      <c r="CD433" s="5"/>
      <c r="CE433" s="5"/>
      <c r="CF433" s="5"/>
      <c r="CG433" s="5"/>
      <c r="CH433" s="5"/>
      <c r="CI433" s="5"/>
      <c r="CJ433" s="5"/>
      <c r="CK433" s="5"/>
      <c r="CL433" s="5"/>
      <c r="CM433" s="5"/>
      <c r="CN433" s="5"/>
      <c r="CO433" s="5"/>
      <c r="CP433" s="5"/>
      <c r="CQ433" s="5"/>
      <c r="CR433" s="5"/>
      <c r="CS433" s="5"/>
      <c r="CT433" s="5"/>
      <c r="CU433" s="5"/>
      <c r="CV433" s="341"/>
      <c r="CW433" s="128"/>
      <c r="CX433" s="5"/>
      <c r="CY433" s="5"/>
      <c r="CZ433" s="5"/>
      <c r="DA433" s="5"/>
      <c r="DB433" s="5"/>
      <c r="DC433" s="5"/>
      <c r="DD433" s="5"/>
      <c r="DE433" s="5"/>
      <c r="DF433" s="5"/>
      <c r="DG433" s="5"/>
      <c r="DH433" s="5"/>
      <c r="DI433" s="5"/>
      <c r="DJ433" s="5"/>
      <c r="DK433" s="167" t="s">
        <v>368</v>
      </c>
      <c r="DL433" s="171">
        <v>541.1</v>
      </c>
      <c r="DM433" s="171">
        <v>541.9</v>
      </c>
      <c r="DN433" s="52">
        <f t="shared" si="129"/>
        <v>0.79999999999995453</v>
      </c>
      <c r="DO433" s="51">
        <v>100</v>
      </c>
      <c r="DP433" s="52">
        <f t="shared" si="130"/>
        <v>0.79999999999995453</v>
      </c>
      <c r="DQ433" s="139">
        <f>DP433*AUXILIAR!$B$67</f>
        <v>1599999.999999909</v>
      </c>
      <c r="DR433" s="5"/>
      <c r="DS433" s="341"/>
      <c r="DT433" s="128"/>
      <c r="DU433" s="5"/>
      <c r="DV433" s="5"/>
      <c r="DW433" s="5"/>
      <c r="DX433" s="5"/>
      <c r="DY433" s="5"/>
      <c r="DZ433" s="5"/>
      <c r="EA433" s="5"/>
      <c r="EB433" s="5"/>
      <c r="EC433" s="5"/>
      <c r="ED433" s="5"/>
      <c r="EE433" s="5"/>
      <c r="EF433" s="5"/>
      <c r="EG433" s="5"/>
      <c r="EH433" s="5"/>
      <c r="EI433" s="5"/>
      <c r="EJ433" s="5"/>
      <c r="EK433" s="5"/>
      <c r="EL433" s="5"/>
      <c r="EM433" s="5"/>
      <c r="EN433" s="5"/>
      <c r="EO433" s="5"/>
      <c r="EP433" s="341"/>
      <c r="EQ433" s="333"/>
    </row>
    <row r="434" spans="1:147" ht="15">
      <c r="A434" s="8" t="s">
        <v>33</v>
      </c>
      <c r="B434" s="8" t="s">
        <v>11</v>
      </c>
      <c r="C434" s="8">
        <v>1</v>
      </c>
      <c r="D434" s="199">
        <v>101</v>
      </c>
      <c r="E434" s="118" t="s">
        <v>180</v>
      </c>
      <c r="F434" s="118" t="s">
        <v>108</v>
      </c>
      <c r="G434" s="195" t="s">
        <v>34</v>
      </c>
      <c r="H434" s="309" t="s">
        <v>188</v>
      </c>
      <c r="I434" s="128"/>
      <c r="J434" s="5"/>
      <c r="K434" s="5"/>
      <c r="L434" s="5"/>
      <c r="M434" s="5"/>
      <c r="N434" s="5"/>
      <c r="O434" s="5"/>
      <c r="P434" s="5"/>
      <c r="Q434" s="5"/>
      <c r="R434" s="5"/>
      <c r="S434" s="5"/>
      <c r="T434" s="5"/>
      <c r="U434" s="5"/>
      <c r="V434" s="5"/>
      <c r="W434" s="5"/>
      <c r="X434" s="5"/>
      <c r="Y434" s="5"/>
      <c r="Z434" s="5"/>
      <c r="AA434" s="5"/>
      <c r="AB434" s="5"/>
      <c r="AC434" s="5"/>
      <c r="AD434" s="5"/>
      <c r="AE434" s="341"/>
      <c r="AF434" s="128"/>
      <c r="AG434" s="5"/>
      <c r="AH434" s="5"/>
      <c r="AI434" s="5"/>
      <c r="AJ434" s="5"/>
      <c r="AK434" s="5"/>
      <c r="AL434" s="5"/>
      <c r="AM434" s="5"/>
      <c r="AN434" s="5"/>
      <c r="AO434" s="5"/>
      <c r="AP434" s="5"/>
      <c r="AQ434" s="5"/>
      <c r="AR434" s="5"/>
      <c r="AS434" s="5"/>
      <c r="AT434" s="5"/>
      <c r="AU434" s="5"/>
      <c r="AV434" s="5"/>
      <c r="AW434" s="5"/>
      <c r="AX434" s="5"/>
      <c r="AY434" s="5"/>
      <c r="AZ434" s="5"/>
      <c r="BA434" s="5"/>
      <c r="BB434" s="341"/>
      <c r="BC434" s="128"/>
      <c r="BD434" s="5"/>
      <c r="BE434" s="5"/>
      <c r="BF434" s="5"/>
      <c r="BG434" s="5"/>
      <c r="BH434" s="5"/>
      <c r="BI434" s="5"/>
      <c r="BJ434" s="5"/>
      <c r="BK434" s="5"/>
      <c r="BL434" s="5"/>
      <c r="BM434" s="5"/>
      <c r="BN434" s="5"/>
      <c r="BO434" s="5"/>
      <c r="BP434" s="5"/>
      <c r="BQ434" s="51" t="s">
        <v>361</v>
      </c>
      <c r="BR434" s="51">
        <v>425.85</v>
      </c>
      <c r="BS434" s="51">
        <v>425.85</v>
      </c>
      <c r="BT434" s="51">
        <v>1</v>
      </c>
      <c r="BU434" s="51">
        <v>100</v>
      </c>
      <c r="BV434" s="52">
        <f t="shared" si="128"/>
        <v>1</v>
      </c>
      <c r="BW434" s="139">
        <f>BV434*AUXILIAR!$B$57</f>
        <v>20000000</v>
      </c>
      <c r="BX434" s="5"/>
      <c r="BY434" s="341"/>
      <c r="BZ434" s="128"/>
      <c r="CA434" s="5"/>
      <c r="CB434" s="5"/>
      <c r="CC434" s="5"/>
      <c r="CD434" s="5"/>
      <c r="CE434" s="5"/>
      <c r="CF434" s="5"/>
      <c r="CG434" s="5"/>
      <c r="CH434" s="5"/>
      <c r="CI434" s="5"/>
      <c r="CJ434" s="5"/>
      <c r="CK434" s="5"/>
      <c r="CL434" s="5"/>
      <c r="CM434" s="5"/>
      <c r="CN434" s="5"/>
      <c r="CO434" s="5"/>
      <c r="CP434" s="5"/>
      <c r="CQ434" s="5"/>
      <c r="CR434" s="5"/>
      <c r="CS434" s="5"/>
      <c r="CT434" s="5"/>
      <c r="CU434" s="5"/>
      <c r="CV434" s="341"/>
      <c r="CW434" s="128"/>
      <c r="CX434" s="5"/>
      <c r="CY434" s="5"/>
      <c r="CZ434" s="5"/>
      <c r="DA434" s="5"/>
      <c r="DB434" s="5"/>
      <c r="DC434" s="5"/>
      <c r="DD434" s="5"/>
      <c r="DE434" s="5"/>
      <c r="DF434" s="5"/>
      <c r="DG434" s="5"/>
      <c r="DH434" s="5"/>
      <c r="DI434" s="5"/>
      <c r="DJ434" s="5"/>
      <c r="DK434" s="167" t="s">
        <v>368</v>
      </c>
      <c r="DL434" s="171">
        <v>530</v>
      </c>
      <c r="DM434" s="171">
        <v>531.20000000000005</v>
      </c>
      <c r="DN434" s="52">
        <f t="shared" si="129"/>
        <v>1.2000000000000455</v>
      </c>
      <c r="DO434" s="51">
        <v>100</v>
      </c>
      <c r="DP434" s="52">
        <f t="shared" si="130"/>
        <v>1.2000000000000455</v>
      </c>
      <c r="DQ434" s="139">
        <f>DP434*AUXILIAR!$B$67</f>
        <v>2400000.0000000908</v>
      </c>
      <c r="DR434" s="5"/>
      <c r="DS434" s="341"/>
      <c r="DT434" s="128"/>
      <c r="DU434" s="5"/>
      <c r="DV434" s="5"/>
      <c r="DW434" s="5"/>
      <c r="DX434" s="5"/>
      <c r="DY434" s="5"/>
      <c r="DZ434" s="5"/>
      <c r="EA434" s="5"/>
      <c r="EB434" s="5"/>
      <c r="EC434" s="5"/>
      <c r="ED434" s="5"/>
      <c r="EE434" s="5"/>
      <c r="EF434" s="5"/>
      <c r="EG434" s="5"/>
      <c r="EH434" s="5"/>
      <c r="EI434" s="5"/>
      <c r="EJ434" s="5"/>
      <c r="EK434" s="5"/>
      <c r="EL434" s="5"/>
      <c r="EM434" s="5"/>
      <c r="EN434" s="5"/>
      <c r="EO434" s="5"/>
      <c r="EP434" s="341"/>
      <c r="EQ434" s="333"/>
    </row>
    <row r="435" spans="1:147" ht="15">
      <c r="A435" s="8" t="s">
        <v>33</v>
      </c>
      <c r="B435" s="8" t="s">
        <v>11</v>
      </c>
      <c r="C435" s="8">
        <v>1</v>
      </c>
      <c r="D435" s="199">
        <v>101</v>
      </c>
      <c r="E435" s="118" t="s">
        <v>180</v>
      </c>
      <c r="F435" s="118" t="s">
        <v>108</v>
      </c>
      <c r="G435" s="195" t="s">
        <v>34</v>
      </c>
      <c r="H435" s="309" t="s">
        <v>188</v>
      </c>
      <c r="I435" s="128"/>
      <c r="J435" s="5"/>
      <c r="K435" s="5"/>
      <c r="L435" s="5"/>
      <c r="M435" s="5"/>
      <c r="N435" s="5"/>
      <c r="O435" s="5"/>
      <c r="P435" s="5"/>
      <c r="Q435" s="5"/>
      <c r="R435" s="5"/>
      <c r="S435" s="5"/>
      <c r="T435" s="5"/>
      <c r="U435" s="5"/>
      <c r="V435" s="5"/>
      <c r="W435" s="5"/>
      <c r="X435" s="5"/>
      <c r="Y435" s="5"/>
      <c r="Z435" s="5"/>
      <c r="AA435" s="5"/>
      <c r="AB435" s="5"/>
      <c r="AC435" s="5"/>
      <c r="AD435" s="5"/>
      <c r="AE435" s="341"/>
      <c r="AF435" s="128"/>
      <c r="AG435" s="5"/>
      <c r="AH435" s="5"/>
      <c r="AI435" s="5"/>
      <c r="AJ435" s="5"/>
      <c r="AK435" s="5"/>
      <c r="AL435" s="5"/>
      <c r="AM435" s="5"/>
      <c r="AN435" s="5"/>
      <c r="AO435" s="5"/>
      <c r="AP435" s="5"/>
      <c r="AQ435" s="5"/>
      <c r="AR435" s="5"/>
      <c r="AS435" s="5"/>
      <c r="AT435" s="5"/>
      <c r="AU435" s="5"/>
      <c r="AV435" s="5"/>
      <c r="AW435" s="5"/>
      <c r="AX435" s="5"/>
      <c r="AY435" s="5"/>
      <c r="AZ435" s="5"/>
      <c r="BA435" s="5"/>
      <c r="BB435" s="341"/>
      <c r="BC435" s="128"/>
      <c r="BD435" s="5"/>
      <c r="BE435" s="5"/>
      <c r="BF435" s="5"/>
      <c r="BG435" s="5"/>
      <c r="BH435" s="5"/>
      <c r="BI435" s="5"/>
      <c r="BJ435" s="5"/>
      <c r="BK435" s="5"/>
      <c r="BL435" s="5"/>
      <c r="BM435" s="5"/>
      <c r="BN435" s="5"/>
      <c r="BO435" s="5"/>
      <c r="BP435" s="5"/>
      <c r="BQ435" s="51" t="s">
        <v>361</v>
      </c>
      <c r="BR435" s="51">
        <v>496.2</v>
      </c>
      <c r="BS435" s="51">
        <v>496.2</v>
      </c>
      <c r="BT435" s="51">
        <v>1</v>
      </c>
      <c r="BU435" s="51">
        <v>100</v>
      </c>
      <c r="BV435" s="52">
        <f t="shared" si="128"/>
        <v>1</v>
      </c>
      <c r="BW435" s="139">
        <f>BV435*AUXILIAR!$B$57</f>
        <v>20000000</v>
      </c>
      <c r="BX435" s="5"/>
      <c r="BY435" s="341"/>
      <c r="BZ435" s="128"/>
      <c r="CA435" s="5"/>
      <c r="CB435" s="5"/>
      <c r="CC435" s="5"/>
      <c r="CD435" s="5"/>
      <c r="CE435" s="5"/>
      <c r="CF435" s="5"/>
      <c r="CG435" s="5"/>
      <c r="CH435" s="5"/>
      <c r="CI435" s="5"/>
      <c r="CJ435" s="5"/>
      <c r="CK435" s="5"/>
      <c r="CL435" s="5"/>
      <c r="CM435" s="5"/>
      <c r="CN435" s="5"/>
      <c r="CO435" s="5"/>
      <c r="CP435" s="5"/>
      <c r="CQ435" s="5"/>
      <c r="CR435" s="5"/>
      <c r="CS435" s="5"/>
      <c r="CT435" s="5"/>
      <c r="CU435" s="5"/>
      <c r="CV435" s="341"/>
      <c r="CW435" s="128"/>
      <c r="CX435" s="5"/>
      <c r="CY435" s="5"/>
      <c r="CZ435" s="5"/>
      <c r="DA435" s="5"/>
      <c r="DB435" s="5"/>
      <c r="DC435" s="5"/>
      <c r="DD435" s="5"/>
      <c r="DE435" s="5"/>
      <c r="DF435" s="5"/>
      <c r="DG435" s="5"/>
      <c r="DH435" s="5"/>
      <c r="DI435" s="5"/>
      <c r="DJ435" s="5"/>
      <c r="DK435" s="180"/>
      <c r="DL435" s="181"/>
      <c r="DM435" s="181"/>
      <c r="DN435" s="56"/>
      <c r="DO435" s="57"/>
      <c r="DP435" s="56"/>
      <c r="DQ435" s="161"/>
      <c r="DR435" s="5"/>
      <c r="DS435" s="341"/>
      <c r="DT435" s="128"/>
      <c r="DU435" s="5"/>
      <c r="DV435" s="5"/>
      <c r="DW435" s="5"/>
      <c r="DX435" s="5"/>
      <c r="DY435" s="5"/>
      <c r="DZ435" s="5"/>
      <c r="EA435" s="5"/>
      <c r="EB435" s="5"/>
      <c r="EC435" s="5"/>
      <c r="ED435" s="5"/>
      <c r="EE435" s="5"/>
      <c r="EF435" s="5"/>
      <c r="EG435" s="5"/>
      <c r="EH435" s="5"/>
      <c r="EI435" s="5"/>
      <c r="EJ435" s="5"/>
      <c r="EK435" s="5"/>
      <c r="EL435" s="5"/>
      <c r="EM435" s="5"/>
      <c r="EN435" s="5"/>
      <c r="EO435" s="5"/>
      <c r="EP435" s="341"/>
      <c r="EQ435" s="333"/>
    </row>
    <row r="436" spans="1:147" ht="15">
      <c r="A436" s="8" t="s">
        <v>33</v>
      </c>
      <c r="B436" s="8" t="s">
        <v>11</v>
      </c>
      <c r="C436" s="8">
        <v>1</v>
      </c>
      <c r="D436" s="199">
        <v>101</v>
      </c>
      <c r="E436" s="118" t="s">
        <v>180</v>
      </c>
      <c r="F436" s="118" t="s">
        <v>108</v>
      </c>
      <c r="G436" s="195" t="s">
        <v>34</v>
      </c>
      <c r="H436" s="309" t="s">
        <v>188</v>
      </c>
      <c r="I436" s="128"/>
      <c r="J436" s="5"/>
      <c r="K436" s="5"/>
      <c r="L436" s="5"/>
      <c r="M436" s="5"/>
      <c r="N436" s="5"/>
      <c r="O436" s="5"/>
      <c r="P436" s="5"/>
      <c r="Q436" s="5"/>
      <c r="R436" s="5"/>
      <c r="S436" s="5"/>
      <c r="T436" s="5"/>
      <c r="U436" s="5"/>
      <c r="V436" s="5"/>
      <c r="W436" s="5"/>
      <c r="X436" s="5"/>
      <c r="Y436" s="5"/>
      <c r="Z436" s="5"/>
      <c r="AA436" s="5"/>
      <c r="AB436" s="5"/>
      <c r="AC436" s="5"/>
      <c r="AD436" s="5"/>
      <c r="AE436" s="341"/>
      <c r="AF436" s="128"/>
      <c r="AG436" s="5"/>
      <c r="AH436" s="5"/>
      <c r="AI436" s="5"/>
      <c r="AJ436" s="5"/>
      <c r="AK436" s="5"/>
      <c r="AL436" s="5"/>
      <c r="AM436" s="5"/>
      <c r="AN436" s="5"/>
      <c r="AO436" s="5"/>
      <c r="AP436" s="5"/>
      <c r="AQ436" s="5"/>
      <c r="AR436" s="5"/>
      <c r="AS436" s="5"/>
      <c r="AT436" s="5"/>
      <c r="AU436" s="5"/>
      <c r="AV436" s="5"/>
      <c r="AW436" s="5"/>
      <c r="AX436" s="5"/>
      <c r="AY436" s="5"/>
      <c r="AZ436" s="5"/>
      <c r="BA436" s="5"/>
      <c r="BB436" s="341"/>
      <c r="BC436" s="128"/>
      <c r="BD436" s="5"/>
      <c r="BE436" s="5"/>
      <c r="BF436" s="5"/>
      <c r="BG436" s="5"/>
      <c r="BH436" s="5"/>
      <c r="BI436" s="5"/>
      <c r="BJ436" s="5"/>
      <c r="BK436" s="5"/>
      <c r="BL436" s="5"/>
      <c r="BM436" s="5"/>
      <c r="BN436" s="5"/>
      <c r="BO436" s="5"/>
      <c r="BP436" s="5"/>
      <c r="BQ436" s="51" t="s">
        <v>374</v>
      </c>
      <c r="BR436" s="51">
        <v>408.08</v>
      </c>
      <c r="BS436" s="51">
        <v>408.08</v>
      </c>
      <c r="BT436" s="51">
        <v>1</v>
      </c>
      <c r="BU436" s="51">
        <v>100</v>
      </c>
      <c r="BV436" s="52">
        <f t="shared" si="128"/>
        <v>1</v>
      </c>
      <c r="BW436" s="139">
        <f>BV436*AUXILIAR!$B$57</f>
        <v>20000000</v>
      </c>
      <c r="BX436" s="5"/>
      <c r="BY436" s="341"/>
      <c r="BZ436" s="128"/>
      <c r="CA436" s="5"/>
      <c r="CB436" s="5"/>
      <c r="CC436" s="5"/>
      <c r="CD436" s="5"/>
      <c r="CE436" s="5"/>
      <c r="CF436" s="5"/>
      <c r="CG436" s="5"/>
      <c r="CH436" s="5"/>
      <c r="CI436" s="5"/>
      <c r="CJ436" s="5"/>
      <c r="CK436" s="5"/>
      <c r="CL436" s="5"/>
      <c r="CM436" s="5"/>
      <c r="CN436" s="5"/>
      <c r="CO436" s="5"/>
      <c r="CP436" s="5"/>
      <c r="CQ436" s="5"/>
      <c r="CR436" s="5"/>
      <c r="CS436" s="5"/>
      <c r="CT436" s="5"/>
      <c r="CU436" s="5"/>
      <c r="CV436" s="341"/>
      <c r="CW436" s="128"/>
      <c r="CX436" s="5"/>
      <c r="CY436" s="5"/>
      <c r="CZ436" s="5"/>
      <c r="DA436" s="5"/>
      <c r="DB436" s="5"/>
      <c r="DC436" s="5"/>
      <c r="DD436" s="5"/>
      <c r="DE436" s="5"/>
      <c r="DF436" s="5"/>
      <c r="DG436" s="5"/>
      <c r="DH436" s="5"/>
      <c r="DI436" s="5"/>
      <c r="DJ436" s="5"/>
      <c r="DK436" s="180"/>
      <c r="DL436" s="181"/>
      <c r="DM436" s="181"/>
      <c r="DN436" s="56"/>
      <c r="DO436" s="57"/>
      <c r="DP436" s="56"/>
      <c r="DQ436" s="161"/>
      <c r="DR436" s="5"/>
      <c r="DS436" s="341"/>
      <c r="DT436" s="128"/>
      <c r="DU436" s="5"/>
      <c r="DV436" s="5"/>
      <c r="DW436" s="5"/>
      <c r="DX436" s="5"/>
      <c r="DY436" s="5"/>
      <c r="DZ436" s="5"/>
      <c r="EA436" s="5"/>
      <c r="EB436" s="5"/>
      <c r="EC436" s="5"/>
      <c r="ED436" s="5"/>
      <c r="EE436" s="5"/>
      <c r="EF436" s="5"/>
      <c r="EG436" s="5"/>
      <c r="EH436" s="5"/>
      <c r="EI436" s="5"/>
      <c r="EJ436" s="5"/>
      <c r="EK436" s="5"/>
      <c r="EL436" s="5"/>
      <c r="EM436" s="5"/>
      <c r="EN436" s="5"/>
      <c r="EO436" s="5"/>
      <c r="EP436" s="341"/>
      <c r="EQ436" s="333"/>
    </row>
    <row r="437" spans="1:147" ht="15">
      <c r="A437" s="8" t="s">
        <v>33</v>
      </c>
      <c r="B437" s="8" t="s">
        <v>11</v>
      </c>
      <c r="C437" s="8">
        <v>1</v>
      </c>
      <c r="D437" s="199">
        <v>101</v>
      </c>
      <c r="E437" s="118" t="s">
        <v>180</v>
      </c>
      <c r="F437" s="118" t="s">
        <v>108</v>
      </c>
      <c r="G437" s="195" t="s">
        <v>34</v>
      </c>
      <c r="H437" s="309" t="s">
        <v>188</v>
      </c>
      <c r="I437" s="128"/>
      <c r="J437" s="5"/>
      <c r="K437" s="5"/>
      <c r="L437" s="5"/>
      <c r="M437" s="5"/>
      <c r="N437" s="5"/>
      <c r="O437" s="5"/>
      <c r="P437" s="5"/>
      <c r="Q437" s="5"/>
      <c r="R437" s="5"/>
      <c r="S437" s="5"/>
      <c r="T437" s="5"/>
      <c r="U437" s="5"/>
      <c r="V437" s="5"/>
      <c r="W437" s="5"/>
      <c r="X437" s="5"/>
      <c r="Y437" s="5"/>
      <c r="Z437" s="5"/>
      <c r="AA437" s="5"/>
      <c r="AB437" s="5"/>
      <c r="AC437" s="5"/>
      <c r="AD437" s="5"/>
      <c r="AE437" s="341"/>
      <c r="AF437" s="128"/>
      <c r="AG437" s="5"/>
      <c r="AH437" s="5"/>
      <c r="AI437" s="5"/>
      <c r="AJ437" s="5"/>
      <c r="AK437" s="5"/>
      <c r="AL437" s="5"/>
      <c r="AM437" s="5"/>
      <c r="AN437" s="5"/>
      <c r="AO437" s="5"/>
      <c r="AP437" s="5"/>
      <c r="AQ437" s="5"/>
      <c r="AR437" s="5"/>
      <c r="AS437" s="5"/>
      <c r="AT437" s="5"/>
      <c r="AU437" s="5"/>
      <c r="AV437" s="5"/>
      <c r="AW437" s="5"/>
      <c r="AX437" s="5"/>
      <c r="AY437" s="5"/>
      <c r="AZ437" s="5"/>
      <c r="BA437" s="5"/>
      <c r="BB437" s="341"/>
      <c r="BC437" s="128"/>
      <c r="BD437" s="5"/>
      <c r="BE437" s="5"/>
      <c r="BF437" s="5"/>
      <c r="BG437" s="5"/>
      <c r="BH437" s="5"/>
      <c r="BI437" s="5"/>
      <c r="BJ437" s="5"/>
      <c r="BK437" s="5"/>
      <c r="BL437" s="5"/>
      <c r="BM437" s="5"/>
      <c r="BN437" s="5"/>
      <c r="BO437" s="5"/>
      <c r="BP437" s="5"/>
      <c r="BQ437" s="51" t="s">
        <v>377</v>
      </c>
      <c r="BR437" s="51">
        <v>408.15</v>
      </c>
      <c r="BS437" s="51">
        <v>408.15</v>
      </c>
      <c r="BT437" s="51">
        <v>1</v>
      </c>
      <c r="BU437" s="51">
        <v>100</v>
      </c>
      <c r="BV437" s="52">
        <f t="shared" si="128"/>
        <v>1</v>
      </c>
      <c r="BW437" s="139">
        <f>BV437*AUXILIAR!$B$57</f>
        <v>20000000</v>
      </c>
      <c r="BX437" s="5"/>
      <c r="BY437" s="341"/>
      <c r="BZ437" s="128"/>
      <c r="CA437" s="5"/>
      <c r="CB437" s="5"/>
      <c r="CC437" s="5"/>
      <c r="CD437" s="5"/>
      <c r="CE437" s="5"/>
      <c r="CF437" s="5"/>
      <c r="CG437" s="5"/>
      <c r="CH437" s="5"/>
      <c r="CI437" s="5"/>
      <c r="CJ437" s="5"/>
      <c r="CK437" s="5"/>
      <c r="CL437" s="5"/>
      <c r="CM437" s="5"/>
      <c r="CN437" s="5"/>
      <c r="CO437" s="5"/>
      <c r="CP437" s="5"/>
      <c r="CQ437" s="5"/>
      <c r="CR437" s="5"/>
      <c r="CS437" s="5"/>
      <c r="CT437" s="5"/>
      <c r="CU437" s="5"/>
      <c r="CV437" s="341"/>
      <c r="CW437" s="128"/>
      <c r="CX437" s="5"/>
      <c r="CY437" s="5"/>
      <c r="CZ437" s="5"/>
      <c r="DA437" s="5"/>
      <c r="DB437" s="5"/>
      <c r="DC437" s="5"/>
      <c r="DD437" s="5"/>
      <c r="DE437" s="5"/>
      <c r="DF437" s="5"/>
      <c r="DG437" s="5"/>
      <c r="DH437" s="5"/>
      <c r="DI437" s="5"/>
      <c r="DJ437" s="5"/>
      <c r="DK437" s="180"/>
      <c r="DL437" s="181"/>
      <c r="DM437" s="181"/>
      <c r="DN437" s="56"/>
      <c r="DO437" s="57"/>
      <c r="DP437" s="56"/>
      <c r="DQ437" s="161"/>
      <c r="DR437" s="5"/>
      <c r="DS437" s="341"/>
      <c r="DT437" s="128"/>
      <c r="DU437" s="5"/>
      <c r="DV437" s="5"/>
      <c r="DW437" s="5"/>
      <c r="DX437" s="5"/>
      <c r="DY437" s="5"/>
      <c r="DZ437" s="5"/>
      <c r="EA437" s="5"/>
      <c r="EB437" s="5"/>
      <c r="EC437" s="5"/>
      <c r="ED437" s="5"/>
      <c r="EE437" s="5"/>
      <c r="EF437" s="5"/>
      <c r="EG437" s="5"/>
      <c r="EH437" s="5"/>
      <c r="EI437" s="5"/>
      <c r="EJ437" s="5"/>
      <c r="EK437" s="5"/>
      <c r="EL437" s="5"/>
      <c r="EM437" s="5"/>
      <c r="EN437" s="5"/>
      <c r="EO437" s="5"/>
      <c r="EP437" s="341"/>
      <c r="EQ437" s="333"/>
    </row>
    <row r="438" spans="1:147" ht="15">
      <c r="A438" s="8" t="s">
        <v>33</v>
      </c>
      <c r="B438" s="8" t="s">
        <v>11</v>
      </c>
      <c r="C438" s="8">
        <v>1</v>
      </c>
      <c r="D438" s="199">
        <v>101</v>
      </c>
      <c r="E438" s="118" t="s">
        <v>180</v>
      </c>
      <c r="F438" s="118" t="s">
        <v>108</v>
      </c>
      <c r="G438" s="195" t="s">
        <v>34</v>
      </c>
      <c r="H438" s="309" t="s">
        <v>188</v>
      </c>
      <c r="I438" s="128"/>
      <c r="J438" s="5"/>
      <c r="K438" s="5"/>
      <c r="L438" s="5"/>
      <c r="M438" s="5"/>
      <c r="N438" s="5"/>
      <c r="O438" s="5"/>
      <c r="P438" s="5"/>
      <c r="Q438" s="5"/>
      <c r="R438" s="5"/>
      <c r="S438" s="5"/>
      <c r="T438" s="5"/>
      <c r="U438" s="5"/>
      <c r="V438" s="5"/>
      <c r="W438" s="5"/>
      <c r="X438" s="5"/>
      <c r="Y438" s="5"/>
      <c r="Z438" s="5"/>
      <c r="AA438" s="5"/>
      <c r="AB438" s="5"/>
      <c r="AC438" s="5"/>
      <c r="AD438" s="5"/>
      <c r="AE438" s="341"/>
      <c r="AF438" s="128"/>
      <c r="AG438" s="5"/>
      <c r="AH438" s="5"/>
      <c r="AI438" s="5"/>
      <c r="AJ438" s="5"/>
      <c r="AK438" s="5"/>
      <c r="AL438" s="5"/>
      <c r="AM438" s="5"/>
      <c r="AN438" s="5"/>
      <c r="AO438" s="5"/>
      <c r="AP438" s="5"/>
      <c r="AQ438" s="5"/>
      <c r="AR438" s="5"/>
      <c r="AS438" s="5"/>
      <c r="AT438" s="5"/>
      <c r="AU438" s="5"/>
      <c r="AV438" s="5"/>
      <c r="AW438" s="5"/>
      <c r="AX438" s="5"/>
      <c r="AY438" s="5"/>
      <c r="AZ438" s="5"/>
      <c r="BA438" s="5"/>
      <c r="BB438" s="341"/>
      <c r="BC438" s="128"/>
      <c r="BD438" s="5"/>
      <c r="BE438" s="5"/>
      <c r="BF438" s="5"/>
      <c r="BG438" s="5"/>
      <c r="BH438" s="5"/>
      <c r="BI438" s="5"/>
      <c r="BJ438" s="5"/>
      <c r="BK438" s="5"/>
      <c r="BL438" s="5"/>
      <c r="BM438" s="5"/>
      <c r="BN438" s="5"/>
      <c r="BO438" s="5"/>
      <c r="BP438" s="5"/>
      <c r="BQ438" s="51" t="s">
        <v>377</v>
      </c>
      <c r="BR438" s="51">
        <v>416.20600000000002</v>
      </c>
      <c r="BS438" s="51">
        <v>416.20600000000002</v>
      </c>
      <c r="BT438" s="51">
        <v>1</v>
      </c>
      <c r="BU438" s="51">
        <v>100</v>
      </c>
      <c r="BV438" s="52">
        <f t="shared" si="128"/>
        <v>1</v>
      </c>
      <c r="BW438" s="139">
        <f>BV438*AUXILIAR!$B$57</f>
        <v>20000000</v>
      </c>
      <c r="BX438" s="5"/>
      <c r="BY438" s="341"/>
      <c r="BZ438" s="128"/>
      <c r="CA438" s="5"/>
      <c r="CB438" s="5"/>
      <c r="CC438" s="5"/>
      <c r="CD438" s="5"/>
      <c r="CE438" s="5"/>
      <c r="CF438" s="5"/>
      <c r="CG438" s="5"/>
      <c r="CH438" s="5"/>
      <c r="CI438" s="5"/>
      <c r="CJ438" s="5"/>
      <c r="CK438" s="5"/>
      <c r="CL438" s="5"/>
      <c r="CM438" s="5"/>
      <c r="CN438" s="5"/>
      <c r="CO438" s="5"/>
      <c r="CP438" s="5"/>
      <c r="CQ438" s="5"/>
      <c r="CR438" s="5"/>
      <c r="CS438" s="5"/>
      <c r="CT438" s="5"/>
      <c r="CU438" s="5"/>
      <c r="CV438" s="341"/>
      <c r="CW438" s="128"/>
      <c r="CX438" s="5"/>
      <c r="CY438" s="5"/>
      <c r="CZ438" s="5"/>
      <c r="DA438" s="5"/>
      <c r="DB438" s="5"/>
      <c r="DC438" s="5"/>
      <c r="DD438" s="5"/>
      <c r="DE438" s="5"/>
      <c r="DF438" s="5"/>
      <c r="DG438" s="5"/>
      <c r="DH438" s="5"/>
      <c r="DI438" s="5"/>
      <c r="DJ438" s="5"/>
      <c r="DK438" s="180"/>
      <c r="DL438" s="181"/>
      <c r="DM438" s="181"/>
      <c r="DN438" s="56"/>
      <c r="DO438" s="57"/>
      <c r="DP438" s="56"/>
      <c r="DQ438" s="161"/>
      <c r="DR438" s="5"/>
      <c r="DS438" s="341"/>
      <c r="DT438" s="128"/>
      <c r="DU438" s="5"/>
      <c r="DV438" s="5"/>
      <c r="DW438" s="5"/>
      <c r="DX438" s="5"/>
      <c r="DY438" s="5"/>
      <c r="DZ438" s="5"/>
      <c r="EA438" s="5"/>
      <c r="EB438" s="5"/>
      <c r="EC438" s="5"/>
      <c r="ED438" s="5"/>
      <c r="EE438" s="5"/>
      <c r="EF438" s="5"/>
      <c r="EG438" s="5"/>
      <c r="EH438" s="5"/>
      <c r="EI438" s="5"/>
      <c r="EJ438" s="5"/>
      <c r="EK438" s="5"/>
      <c r="EL438" s="5"/>
      <c r="EM438" s="5"/>
      <c r="EN438" s="5"/>
      <c r="EO438" s="5"/>
      <c r="EP438" s="341"/>
      <c r="EQ438" s="333"/>
    </row>
    <row r="439" spans="1:147" ht="15">
      <c r="A439" s="8" t="s">
        <v>33</v>
      </c>
      <c r="B439" s="8" t="s">
        <v>11</v>
      </c>
      <c r="C439" s="8">
        <v>1</v>
      </c>
      <c r="D439" s="199">
        <v>101</v>
      </c>
      <c r="E439" s="118" t="s">
        <v>180</v>
      </c>
      <c r="F439" s="118" t="s">
        <v>108</v>
      </c>
      <c r="G439" s="195" t="s">
        <v>34</v>
      </c>
      <c r="H439" s="309" t="s">
        <v>188</v>
      </c>
      <c r="I439" s="128"/>
      <c r="J439" s="5"/>
      <c r="K439" s="5"/>
      <c r="L439" s="5"/>
      <c r="M439" s="5"/>
      <c r="N439" s="5"/>
      <c r="O439" s="5"/>
      <c r="P439" s="5"/>
      <c r="Q439" s="5"/>
      <c r="R439" s="5"/>
      <c r="S439" s="5"/>
      <c r="T439" s="5"/>
      <c r="U439" s="5"/>
      <c r="V439" s="5"/>
      <c r="W439" s="5"/>
      <c r="X439" s="5"/>
      <c r="Y439" s="5"/>
      <c r="Z439" s="5"/>
      <c r="AA439" s="5"/>
      <c r="AB439" s="5"/>
      <c r="AC439" s="5"/>
      <c r="AD439" s="5"/>
      <c r="AE439" s="341"/>
      <c r="AF439" s="128"/>
      <c r="AG439" s="5"/>
      <c r="AH439" s="5"/>
      <c r="AI439" s="5"/>
      <c r="AJ439" s="5"/>
      <c r="AK439" s="5"/>
      <c r="AL439" s="5"/>
      <c r="AM439" s="5"/>
      <c r="AN439" s="5"/>
      <c r="AO439" s="5"/>
      <c r="AP439" s="5"/>
      <c r="AQ439" s="5"/>
      <c r="AR439" s="5"/>
      <c r="AS439" s="5"/>
      <c r="AT439" s="5"/>
      <c r="AU439" s="5"/>
      <c r="AV439" s="5"/>
      <c r="AW439" s="5"/>
      <c r="AX439" s="5"/>
      <c r="AY439" s="5"/>
      <c r="AZ439" s="5"/>
      <c r="BA439" s="5"/>
      <c r="BB439" s="341"/>
      <c r="BC439" s="128"/>
      <c r="BD439" s="5"/>
      <c r="BE439" s="5"/>
      <c r="BF439" s="5"/>
      <c r="BG439" s="5"/>
      <c r="BH439" s="5"/>
      <c r="BI439" s="5"/>
      <c r="BJ439" s="5"/>
      <c r="BK439" s="5"/>
      <c r="BL439" s="5"/>
      <c r="BM439" s="5"/>
      <c r="BN439" s="5"/>
      <c r="BO439" s="5"/>
      <c r="BP439" s="5"/>
      <c r="BQ439" s="51" t="s">
        <v>377</v>
      </c>
      <c r="BR439" s="51">
        <v>416.20600000000002</v>
      </c>
      <c r="BS439" s="51">
        <v>416.20600000000002</v>
      </c>
      <c r="BT439" s="51">
        <v>1</v>
      </c>
      <c r="BU439" s="51">
        <v>100</v>
      </c>
      <c r="BV439" s="52">
        <f t="shared" si="128"/>
        <v>1</v>
      </c>
      <c r="BW439" s="139">
        <f>BV439*AUXILIAR!$B$57</f>
        <v>20000000</v>
      </c>
      <c r="BX439" s="5"/>
      <c r="BY439" s="341"/>
      <c r="BZ439" s="128"/>
      <c r="CA439" s="5"/>
      <c r="CB439" s="5"/>
      <c r="CC439" s="5"/>
      <c r="CD439" s="5"/>
      <c r="CE439" s="5"/>
      <c r="CF439" s="5"/>
      <c r="CG439" s="5"/>
      <c r="CH439" s="5"/>
      <c r="CI439" s="5"/>
      <c r="CJ439" s="5"/>
      <c r="CK439" s="5"/>
      <c r="CL439" s="5"/>
      <c r="CM439" s="5"/>
      <c r="CN439" s="5"/>
      <c r="CO439" s="5"/>
      <c r="CP439" s="5"/>
      <c r="CQ439" s="5"/>
      <c r="CR439" s="5"/>
      <c r="CS439" s="5"/>
      <c r="CT439" s="5"/>
      <c r="CU439" s="5"/>
      <c r="CV439" s="341"/>
      <c r="CW439" s="128"/>
      <c r="CX439" s="5"/>
      <c r="CY439" s="5"/>
      <c r="CZ439" s="5"/>
      <c r="DA439" s="5"/>
      <c r="DB439" s="5"/>
      <c r="DC439" s="5"/>
      <c r="DD439" s="5"/>
      <c r="DE439" s="5"/>
      <c r="DF439" s="5"/>
      <c r="DG439" s="5"/>
      <c r="DH439" s="5"/>
      <c r="DI439" s="5"/>
      <c r="DJ439" s="5"/>
      <c r="DK439" s="180"/>
      <c r="DL439" s="181"/>
      <c r="DM439" s="181"/>
      <c r="DN439" s="56"/>
      <c r="DO439" s="57"/>
      <c r="DP439" s="56"/>
      <c r="DQ439" s="161"/>
      <c r="DR439" s="5"/>
      <c r="DS439" s="341"/>
      <c r="DT439" s="128"/>
      <c r="DU439" s="5"/>
      <c r="DV439" s="5"/>
      <c r="DW439" s="5"/>
      <c r="DX439" s="5"/>
      <c r="DY439" s="5"/>
      <c r="DZ439" s="5"/>
      <c r="EA439" s="5"/>
      <c r="EB439" s="5"/>
      <c r="EC439" s="5"/>
      <c r="ED439" s="5"/>
      <c r="EE439" s="5"/>
      <c r="EF439" s="5"/>
      <c r="EG439" s="5"/>
      <c r="EH439" s="5"/>
      <c r="EI439" s="5"/>
      <c r="EJ439" s="5"/>
      <c r="EK439" s="5"/>
      <c r="EL439" s="5"/>
      <c r="EM439" s="5"/>
      <c r="EN439" s="5"/>
      <c r="EO439" s="5"/>
      <c r="EP439" s="341"/>
      <c r="EQ439" s="333"/>
    </row>
    <row r="440" spans="1:147" ht="15">
      <c r="A440" s="8" t="s">
        <v>33</v>
      </c>
      <c r="B440" s="8" t="s">
        <v>11</v>
      </c>
      <c r="C440" s="8">
        <v>1</v>
      </c>
      <c r="D440" s="199">
        <v>101</v>
      </c>
      <c r="E440" s="118" t="s">
        <v>180</v>
      </c>
      <c r="F440" s="118" t="s">
        <v>108</v>
      </c>
      <c r="G440" s="195" t="s">
        <v>34</v>
      </c>
      <c r="H440" s="309" t="s">
        <v>188</v>
      </c>
      <c r="I440" s="128"/>
      <c r="J440" s="5"/>
      <c r="K440" s="5"/>
      <c r="L440" s="5"/>
      <c r="M440" s="5"/>
      <c r="N440" s="5"/>
      <c r="O440" s="5"/>
      <c r="P440" s="5"/>
      <c r="Q440" s="5"/>
      <c r="R440" s="5"/>
      <c r="S440" s="5"/>
      <c r="T440" s="5"/>
      <c r="U440" s="5"/>
      <c r="V440" s="5"/>
      <c r="W440" s="5"/>
      <c r="X440" s="5"/>
      <c r="Y440" s="5"/>
      <c r="Z440" s="5"/>
      <c r="AA440" s="5"/>
      <c r="AB440" s="5"/>
      <c r="AC440" s="5"/>
      <c r="AD440" s="5"/>
      <c r="AE440" s="341"/>
      <c r="AF440" s="128"/>
      <c r="AG440" s="5"/>
      <c r="AH440" s="5"/>
      <c r="AI440" s="5"/>
      <c r="AJ440" s="5"/>
      <c r="AK440" s="5"/>
      <c r="AL440" s="5"/>
      <c r="AM440" s="5"/>
      <c r="AN440" s="5"/>
      <c r="AO440" s="5"/>
      <c r="AP440" s="5"/>
      <c r="AQ440" s="5"/>
      <c r="AR440" s="5"/>
      <c r="AS440" s="5"/>
      <c r="AT440" s="5"/>
      <c r="AU440" s="5"/>
      <c r="AV440" s="5"/>
      <c r="AW440" s="5"/>
      <c r="AX440" s="5"/>
      <c r="AY440" s="5"/>
      <c r="AZ440" s="5"/>
      <c r="BA440" s="5"/>
      <c r="BB440" s="341"/>
      <c r="BC440" s="128"/>
      <c r="BD440" s="5"/>
      <c r="BE440" s="5"/>
      <c r="BF440" s="5"/>
      <c r="BG440" s="5"/>
      <c r="BH440" s="5"/>
      <c r="BI440" s="5"/>
      <c r="BJ440" s="5"/>
      <c r="BK440" s="5"/>
      <c r="BL440" s="5"/>
      <c r="BM440" s="5"/>
      <c r="BN440" s="5"/>
      <c r="BO440" s="5"/>
      <c r="BP440" s="5"/>
      <c r="BQ440" s="51" t="s">
        <v>377</v>
      </c>
      <c r="BR440" s="51">
        <v>420.74</v>
      </c>
      <c r="BS440" s="51">
        <v>420.74</v>
      </c>
      <c r="BT440" s="51">
        <v>1</v>
      </c>
      <c r="BU440" s="51">
        <v>100</v>
      </c>
      <c r="BV440" s="52">
        <f t="shared" si="128"/>
        <v>1</v>
      </c>
      <c r="BW440" s="139">
        <f>BV440*AUXILIAR!$B$57</f>
        <v>20000000</v>
      </c>
      <c r="BX440" s="5"/>
      <c r="BY440" s="341"/>
      <c r="BZ440" s="128"/>
      <c r="CA440" s="5"/>
      <c r="CB440" s="5"/>
      <c r="CC440" s="5"/>
      <c r="CD440" s="5"/>
      <c r="CE440" s="5"/>
      <c r="CF440" s="5"/>
      <c r="CG440" s="5"/>
      <c r="CH440" s="5"/>
      <c r="CI440" s="5"/>
      <c r="CJ440" s="5"/>
      <c r="CK440" s="5"/>
      <c r="CL440" s="5"/>
      <c r="CM440" s="5"/>
      <c r="CN440" s="5"/>
      <c r="CO440" s="5"/>
      <c r="CP440" s="5"/>
      <c r="CQ440" s="5"/>
      <c r="CR440" s="5"/>
      <c r="CS440" s="5"/>
      <c r="CT440" s="5"/>
      <c r="CU440" s="5"/>
      <c r="CV440" s="341"/>
      <c r="CW440" s="128"/>
      <c r="CX440" s="5"/>
      <c r="CY440" s="5"/>
      <c r="CZ440" s="5"/>
      <c r="DA440" s="5"/>
      <c r="DB440" s="5"/>
      <c r="DC440" s="5"/>
      <c r="DD440" s="5"/>
      <c r="DE440" s="5"/>
      <c r="DF440" s="5"/>
      <c r="DG440" s="5"/>
      <c r="DH440" s="5"/>
      <c r="DI440" s="5"/>
      <c r="DJ440" s="5"/>
      <c r="DK440" s="180"/>
      <c r="DL440" s="181"/>
      <c r="DM440" s="181"/>
      <c r="DN440" s="56"/>
      <c r="DO440" s="57"/>
      <c r="DP440" s="56"/>
      <c r="DQ440" s="161"/>
      <c r="DR440" s="5"/>
      <c r="DS440" s="341"/>
      <c r="DT440" s="128"/>
      <c r="DU440" s="5"/>
      <c r="DV440" s="5"/>
      <c r="DW440" s="5"/>
      <c r="DX440" s="5"/>
      <c r="DY440" s="5"/>
      <c r="DZ440" s="5"/>
      <c r="EA440" s="5"/>
      <c r="EB440" s="5"/>
      <c r="EC440" s="5"/>
      <c r="ED440" s="5"/>
      <c r="EE440" s="5"/>
      <c r="EF440" s="5"/>
      <c r="EG440" s="5"/>
      <c r="EH440" s="5"/>
      <c r="EI440" s="5"/>
      <c r="EJ440" s="5"/>
      <c r="EK440" s="5"/>
      <c r="EL440" s="5"/>
      <c r="EM440" s="5"/>
      <c r="EN440" s="5"/>
      <c r="EO440" s="5"/>
      <c r="EP440" s="341"/>
      <c r="EQ440" s="333"/>
    </row>
    <row r="441" spans="1:147" ht="15">
      <c r="A441" s="8" t="s">
        <v>33</v>
      </c>
      <c r="B441" s="8" t="s">
        <v>11</v>
      </c>
      <c r="C441" s="8">
        <v>1</v>
      </c>
      <c r="D441" s="199">
        <v>101</v>
      </c>
      <c r="E441" s="118" t="s">
        <v>180</v>
      </c>
      <c r="F441" s="118" t="s">
        <v>108</v>
      </c>
      <c r="G441" s="195" t="s">
        <v>34</v>
      </c>
      <c r="H441" s="309" t="s">
        <v>188</v>
      </c>
      <c r="I441" s="128"/>
      <c r="J441" s="5"/>
      <c r="K441" s="5"/>
      <c r="L441" s="5"/>
      <c r="M441" s="5"/>
      <c r="N441" s="5"/>
      <c r="O441" s="5"/>
      <c r="P441" s="5"/>
      <c r="Q441" s="5"/>
      <c r="R441" s="5"/>
      <c r="S441" s="5"/>
      <c r="T441" s="5"/>
      <c r="U441" s="5"/>
      <c r="V441" s="5"/>
      <c r="W441" s="5"/>
      <c r="X441" s="5"/>
      <c r="Y441" s="5"/>
      <c r="Z441" s="5"/>
      <c r="AA441" s="5"/>
      <c r="AB441" s="5"/>
      <c r="AC441" s="5"/>
      <c r="AD441" s="5"/>
      <c r="AE441" s="341"/>
      <c r="AF441" s="128"/>
      <c r="AG441" s="5"/>
      <c r="AH441" s="5"/>
      <c r="AI441" s="5"/>
      <c r="AJ441" s="5"/>
      <c r="AK441" s="5"/>
      <c r="AL441" s="5"/>
      <c r="AM441" s="5"/>
      <c r="AN441" s="5"/>
      <c r="AO441" s="5"/>
      <c r="AP441" s="5"/>
      <c r="AQ441" s="5"/>
      <c r="AR441" s="5"/>
      <c r="AS441" s="5"/>
      <c r="AT441" s="5"/>
      <c r="AU441" s="5"/>
      <c r="AV441" s="5"/>
      <c r="AW441" s="5"/>
      <c r="AX441" s="5"/>
      <c r="AY441" s="5"/>
      <c r="AZ441" s="5"/>
      <c r="BA441" s="5"/>
      <c r="BB441" s="341"/>
      <c r="BC441" s="128"/>
      <c r="BD441" s="5"/>
      <c r="BE441" s="5"/>
      <c r="BF441" s="5"/>
      <c r="BG441" s="5"/>
      <c r="BH441" s="5"/>
      <c r="BI441" s="5"/>
      <c r="BJ441" s="5"/>
      <c r="BK441" s="5"/>
      <c r="BL441" s="5"/>
      <c r="BM441" s="5"/>
      <c r="BN441" s="5"/>
      <c r="BO441" s="5"/>
      <c r="BP441" s="5"/>
      <c r="BQ441" s="51" t="s">
        <v>377</v>
      </c>
      <c r="BR441" s="51">
        <v>422.97699999999998</v>
      </c>
      <c r="BS441" s="51">
        <v>422.97699999999998</v>
      </c>
      <c r="BT441" s="51">
        <v>1</v>
      </c>
      <c r="BU441" s="51">
        <v>100</v>
      </c>
      <c r="BV441" s="52">
        <f t="shared" si="128"/>
        <v>1</v>
      </c>
      <c r="BW441" s="139">
        <f>BV441*AUXILIAR!$B$57</f>
        <v>20000000</v>
      </c>
      <c r="BX441" s="5"/>
      <c r="BY441" s="341"/>
      <c r="BZ441" s="128"/>
      <c r="CA441" s="5"/>
      <c r="CB441" s="5"/>
      <c r="CC441" s="5"/>
      <c r="CD441" s="5"/>
      <c r="CE441" s="5"/>
      <c r="CF441" s="5"/>
      <c r="CG441" s="5"/>
      <c r="CH441" s="5"/>
      <c r="CI441" s="5"/>
      <c r="CJ441" s="5"/>
      <c r="CK441" s="5"/>
      <c r="CL441" s="5"/>
      <c r="CM441" s="5"/>
      <c r="CN441" s="5"/>
      <c r="CO441" s="5"/>
      <c r="CP441" s="5"/>
      <c r="CQ441" s="5"/>
      <c r="CR441" s="5"/>
      <c r="CS441" s="5"/>
      <c r="CT441" s="5"/>
      <c r="CU441" s="5"/>
      <c r="CV441" s="341"/>
      <c r="CW441" s="128"/>
      <c r="CX441" s="5"/>
      <c r="CY441" s="5"/>
      <c r="CZ441" s="5"/>
      <c r="DA441" s="5"/>
      <c r="DB441" s="5"/>
      <c r="DC441" s="5"/>
      <c r="DD441" s="5"/>
      <c r="DE441" s="5"/>
      <c r="DF441" s="5"/>
      <c r="DG441" s="5"/>
      <c r="DH441" s="5"/>
      <c r="DI441" s="5"/>
      <c r="DJ441" s="5"/>
      <c r="DK441" s="180"/>
      <c r="DL441" s="181"/>
      <c r="DM441" s="181"/>
      <c r="DN441" s="56"/>
      <c r="DO441" s="57"/>
      <c r="DP441" s="56"/>
      <c r="DQ441" s="161"/>
      <c r="DR441" s="5"/>
      <c r="DS441" s="341"/>
      <c r="DT441" s="128"/>
      <c r="DU441" s="5"/>
      <c r="DV441" s="5"/>
      <c r="DW441" s="5"/>
      <c r="DX441" s="5"/>
      <c r="DY441" s="5"/>
      <c r="DZ441" s="5"/>
      <c r="EA441" s="5"/>
      <c r="EB441" s="5"/>
      <c r="EC441" s="5"/>
      <c r="ED441" s="5"/>
      <c r="EE441" s="5"/>
      <c r="EF441" s="5"/>
      <c r="EG441" s="5"/>
      <c r="EH441" s="5"/>
      <c r="EI441" s="5"/>
      <c r="EJ441" s="5"/>
      <c r="EK441" s="5"/>
      <c r="EL441" s="5"/>
      <c r="EM441" s="5"/>
      <c r="EN441" s="5"/>
      <c r="EO441" s="5"/>
      <c r="EP441" s="341"/>
      <c r="EQ441" s="333"/>
    </row>
    <row r="442" spans="1:147" ht="15">
      <c r="A442" s="8" t="s">
        <v>33</v>
      </c>
      <c r="B442" s="8" t="s">
        <v>11</v>
      </c>
      <c r="C442" s="8">
        <v>1</v>
      </c>
      <c r="D442" s="199">
        <v>101</v>
      </c>
      <c r="E442" s="118" t="s">
        <v>180</v>
      </c>
      <c r="F442" s="118" t="s">
        <v>108</v>
      </c>
      <c r="G442" s="195" t="s">
        <v>34</v>
      </c>
      <c r="H442" s="309" t="s">
        <v>188</v>
      </c>
      <c r="I442" s="128"/>
      <c r="J442" s="5"/>
      <c r="K442" s="5"/>
      <c r="L442" s="5"/>
      <c r="M442" s="5"/>
      <c r="N442" s="5"/>
      <c r="O442" s="5"/>
      <c r="P442" s="5"/>
      <c r="Q442" s="5"/>
      <c r="R442" s="5"/>
      <c r="S442" s="5"/>
      <c r="T442" s="5"/>
      <c r="U442" s="5"/>
      <c r="V442" s="5"/>
      <c r="W442" s="5"/>
      <c r="X442" s="5"/>
      <c r="Y442" s="5"/>
      <c r="Z442" s="5"/>
      <c r="AA442" s="5"/>
      <c r="AB442" s="5"/>
      <c r="AC442" s="5"/>
      <c r="AD442" s="5"/>
      <c r="AE442" s="341"/>
      <c r="AF442" s="128"/>
      <c r="AG442" s="5"/>
      <c r="AH442" s="5"/>
      <c r="AI442" s="5"/>
      <c r="AJ442" s="5"/>
      <c r="AK442" s="5"/>
      <c r="AL442" s="5"/>
      <c r="AM442" s="5"/>
      <c r="AN442" s="5"/>
      <c r="AO442" s="5"/>
      <c r="AP442" s="5"/>
      <c r="AQ442" s="5"/>
      <c r="AR442" s="5"/>
      <c r="AS442" s="5"/>
      <c r="AT442" s="5"/>
      <c r="AU442" s="5"/>
      <c r="AV442" s="5"/>
      <c r="AW442" s="5"/>
      <c r="AX442" s="5"/>
      <c r="AY442" s="5"/>
      <c r="AZ442" s="5"/>
      <c r="BA442" s="5"/>
      <c r="BB442" s="341"/>
      <c r="BC442" s="128"/>
      <c r="BD442" s="5"/>
      <c r="BE442" s="5"/>
      <c r="BF442" s="5"/>
      <c r="BG442" s="5"/>
      <c r="BH442" s="5"/>
      <c r="BI442" s="5"/>
      <c r="BJ442" s="5"/>
      <c r="BK442" s="5"/>
      <c r="BL442" s="5"/>
      <c r="BM442" s="5"/>
      <c r="BN442" s="5"/>
      <c r="BO442" s="5"/>
      <c r="BP442" s="5"/>
      <c r="BQ442" s="51" t="s">
        <v>377</v>
      </c>
      <c r="BR442" s="51">
        <v>423.17899999999997</v>
      </c>
      <c r="BS442" s="51">
        <v>423.17899999999997</v>
      </c>
      <c r="BT442" s="51">
        <v>1</v>
      </c>
      <c r="BU442" s="51">
        <v>100</v>
      </c>
      <c r="BV442" s="52">
        <f t="shared" si="128"/>
        <v>1</v>
      </c>
      <c r="BW442" s="139">
        <f>BV442*AUXILIAR!$B$57</f>
        <v>20000000</v>
      </c>
      <c r="BX442" s="5"/>
      <c r="BY442" s="341"/>
      <c r="BZ442" s="128"/>
      <c r="CA442" s="5"/>
      <c r="CB442" s="5"/>
      <c r="CC442" s="5"/>
      <c r="CD442" s="5"/>
      <c r="CE442" s="5"/>
      <c r="CF442" s="5"/>
      <c r="CG442" s="5"/>
      <c r="CH442" s="5"/>
      <c r="CI442" s="5"/>
      <c r="CJ442" s="5"/>
      <c r="CK442" s="5"/>
      <c r="CL442" s="5"/>
      <c r="CM442" s="5"/>
      <c r="CN442" s="5"/>
      <c r="CO442" s="5"/>
      <c r="CP442" s="5"/>
      <c r="CQ442" s="5"/>
      <c r="CR442" s="5"/>
      <c r="CS442" s="5"/>
      <c r="CT442" s="5"/>
      <c r="CU442" s="5"/>
      <c r="CV442" s="341"/>
      <c r="CW442" s="128"/>
      <c r="CX442" s="5"/>
      <c r="CY442" s="5"/>
      <c r="CZ442" s="5"/>
      <c r="DA442" s="5"/>
      <c r="DB442" s="5"/>
      <c r="DC442" s="5"/>
      <c r="DD442" s="5"/>
      <c r="DE442" s="5"/>
      <c r="DF442" s="5"/>
      <c r="DG442" s="5"/>
      <c r="DH442" s="5"/>
      <c r="DI442" s="5"/>
      <c r="DJ442" s="5"/>
      <c r="DK442" s="180"/>
      <c r="DL442" s="181"/>
      <c r="DM442" s="181"/>
      <c r="DN442" s="56"/>
      <c r="DO442" s="57"/>
      <c r="DP442" s="56"/>
      <c r="DQ442" s="161"/>
      <c r="DR442" s="5"/>
      <c r="DS442" s="341"/>
      <c r="DT442" s="128"/>
      <c r="DU442" s="5"/>
      <c r="DV442" s="5"/>
      <c r="DW442" s="5"/>
      <c r="DX442" s="5"/>
      <c r="DY442" s="5"/>
      <c r="DZ442" s="5"/>
      <c r="EA442" s="5"/>
      <c r="EB442" s="5"/>
      <c r="EC442" s="5"/>
      <c r="ED442" s="5"/>
      <c r="EE442" s="5"/>
      <c r="EF442" s="5"/>
      <c r="EG442" s="5"/>
      <c r="EH442" s="5"/>
      <c r="EI442" s="5"/>
      <c r="EJ442" s="5"/>
      <c r="EK442" s="5"/>
      <c r="EL442" s="5"/>
      <c r="EM442" s="5"/>
      <c r="EN442" s="5"/>
      <c r="EO442" s="5"/>
      <c r="EP442" s="341"/>
      <c r="EQ442" s="333"/>
    </row>
    <row r="443" spans="1:147" ht="15">
      <c r="A443" s="8" t="s">
        <v>33</v>
      </c>
      <c r="B443" s="8" t="s">
        <v>11</v>
      </c>
      <c r="C443" s="8">
        <v>1</v>
      </c>
      <c r="D443" s="199">
        <v>101</v>
      </c>
      <c r="E443" s="118" t="s">
        <v>180</v>
      </c>
      <c r="F443" s="118" t="s">
        <v>108</v>
      </c>
      <c r="G443" s="195" t="s">
        <v>34</v>
      </c>
      <c r="H443" s="309" t="s">
        <v>188</v>
      </c>
      <c r="I443" s="128"/>
      <c r="J443" s="5"/>
      <c r="K443" s="5"/>
      <c r="L443" s="5"/>
      <c r="M443" s="5"/>
      <c r="N443" s="5"/>
      <c r="O443" s="5"/>
      <c r="P443" s="5"/>
      <c r="Q443" s="5"/>
      <c r="R443" s="5"/>
      <c r="S443" s="5"/>
      <c r="T443" s="5"/>
      <c r="U443" s="5"/>
      <c r="V443" s="5"/>
      <c r="W443" s="5"/>
      <c r="X443" s="5"/>
      <c r="Y443" s="5"/>
      <c r="Z443" s="5"/>
      <c r="AA443" s="5"/>
      <c r="AB443" s="5"/>
      <c r="AC443" s="5"/>
      <c r="AD443" s="5"/>
      <c r="AE443" s="341"/>
      <c r="AF443" s="128"/>
      <c r="AG443" s="5"/>
      <c r="AH443" s="5"/>
      <c r="AI443" s="5"/>
      <c r="AJ443" s="5"/>
      <c r="AK443" s="5"/>
      <c r="AL443" s="5"/>
      <c r="AM443" s="5"/>
      <c r="AN443" s="5"/>
      <c r="AO443" s="5"/>
      <c r="AP443" s="5"/>
      <c r="AQ443" s="5"/>
      <c r="AR443" s="5"/>
      <c r="AS443" s="5"/>
      <c r="AT443" s="5"/>
      <c r="AU443" s="5"/>
      <c r="AV443" s="5"/>
      <c r="AW443" s="5"/>
      <c r="AX443" s="5"/>
      <c r="AY443" s="5"/>
      <c r="AZ443" s="5"/>
      <c r="BA443" s="5"/>
      <c r="BB443" s="341"/>
      <c r="BC443" s="128"/>
      <c r="BD443" s="5"/>
      <c r="BE443" s="5"/>
      <c r="BF443" s="5"/>
      <c r="BG443" s="5"/>
      <c r="BH443" s="5"/>
      <c r="BI443" s="5"/>
      <c r="BJ443" s="5"/>
      <c r="BK443" s="5"/>
      <c r="BL443" s="5"/>
      <c r="BM443" s="5"/>
      <c r="BN443" s="5"/>
      <c r="BO443" s="5"/>
      <c r="BP443" s="5"/>
      <c r="BQ443" s="51" t="s">
        <v>377</v>
      </c>
      <c r="BR443" s="171">
        <v>425.85</v>
      </c>
      <c r="BS443" s="51">
        <v>425.85</v>
      </c>
      <c r="BT443" s="51">
        <v>1</v>
      </c>
      <c r="BU443" s="51">
        <v>100</v>
      </c>
      <c r="BV443" s="52">
        <f t="shared" si="128"/>
        <v>1</v>
      </c>
      <c r="BW443" s="139">
        <f>BV443*AUXILIAR!$B$57</f>
        <v>20000000</v>
      </c>
      <c r="BX443" s="5"/>
      <c r="BY443" s="341"/>
      <c r="BZ443" s="128"/>
      <c r="CA443" s="5"/>
      <c r="CB443" s="5"/>
      <c r="CC443" s="5"/>
      <c r="CD443" s="5"/>
      <c r="CE443" s="5"/>
      <c r="CF443" s="5"/>
      <c r="CG443" s="5"/>
      <c r="CH443" s="5"/>
      <c r="CI443" s="5"/>
      <c r="CJ443" s="5"/>
      <c r="CK443" s="5"/>
      <c r="CL443" s="5"/>
      <c r="CM443" s="5"/>
      <c r="CN443" s="5"/>
      <c r="CO443" s="5"/>
      <c r="CP443" s="5"/>
      <c r="CQ443" s="5"/>
      <c r="CR443" s="5"/>
      <c r="CS443" s="5"/>
      <c r="CT443" s="5"/>
      <c r="CU443" s="5"/>
      <c r="CV443" s="341"/>
      <c r="CW443" s="128"/>
      <c r="CX443" s="5"/>
      <c r="CY443" s="5"/>
      <c r="CZ443" s="5"/>
      <c r="DA443" s="5"/>
      <c r="DB443" s="5"/>
      <c r="DC443" s="5"/>
      <c r="DD443" s="5"/>
      <c r="DE443" s="5"/>
      <c r="DF443" s="5"/>
      <c r="DG443" s="5"/>
      <c r="DH443" s="5"/>
      <c r="DI443" s="5"/>
      <c r="DJ443" s="5"/>
      <c r="DK443" s="180"/>
      <c r="DL443" s="181"/>
      <c r="DM443" s="181"/>
      <c r="DN443" s="56"/>
      <c r="DO443" s="57"/>
      <c r="DP443" s="56"/>
      <c r="DQ443" s="161"/>
      <c r="DR443" s="5"/>
      <c r="DS443" s="341"/>
      <c r="DT443" s="128"/>
      <c r="DU443" s="5"/>
      <c r="DV443" s="5"/>
      <c r="DW443" s="5"/>
      <c r="DX443" s="5"/>
      <c r="DY443" s="5"/>
      <c r="DZ443" s="5"/>
      <c r="EA443" s="5"/>
      <c r="EB443" s="5"/>
      <c r="EC443" s="5"/>
      <c r="ED443" s="5"/>
      <c r="EE443" s="5"/>
      <c r="EF443" s="5"/>
      <c r="EG443" s="5"/>
      <c r="EH443" s="5"/>
      <c r="EI443" s="5"/>
      <c r="EJ443" s="5"/>
      <c r="EK443" s="5"/>
      <c r="EL443" s="5"/>
      <c r="EM443" s="5"/>
      <c r="EN443" s="5"/>
      <c r="EO443" s="5"/>
      <c r="EP443" s="341"/>
      <c r="EQ443" s="333"/>
    </row>
    <row r="444" spans="1:147" ht="15">
      <c r="A444" s="8" t="s">
        <v>33</v>
      </c>
      <c r="B444" s="8" t="s">
        <v>11</v>
      </c>
      <c r="C444" s="8">
        <v>1</v>
      </c>
      <c r="D444" s="199">
        <v>101</v>
      </c>
      <c r="E444" s="118" t="s">
        <v>180</v>
      </c>
      <c r="F444" s="118" t="s">
        <v>108</v>
      </c>
      <c r="G444" s="195" t="s">
        <v>34</v>
      </c>
      <c r="H444" s="309" t="s">
        <v>188</v>
      </c>
      <c r="I444" s="128"/>
      <c r="J444" s="5"/>
      <c r="K444" s="5"/>
      <c r="L444" s="5"/>
      <c r="M444" s="5"/>
      <c r="N444" s="5"/>
      <c r="O444" s="5"/>
      <c r="P444" s="5"/>
      <c r="Q444" s="5"/>
      <c r="R444" s="5"/>
      <c r="S444" s="5"/>
      <c r="T444" s="5"/>
      <c r="U444" s="5"/>
      <c r="V444" s="5"/>
      <c r="W444" s="5"/>
      <c r="X444" s="5"/>
      <c r="Y444" s="5"/>
      <c r="Z444" s="5"/>
      <c r="AA444" s="5"/>
      <c r="AB444" s="5"/>
      <c r="AC444" s="5"/>
      <c r="AD444" s="5"/>
      <c r="AE444" s="341"/>
      <c r="AF444" s="128"/>
      <c r="AG444" s="5"/>
      <c r="AH444" s="5"/>
      <c r="AI444" s="5"/>
      <c r="AJ444" s="5"/>
      <c r="AK444" s="5"/>
      <c r="AL444" s="5"/>
      <c r="AM444" s="5"/>
      <c r="AN444" s="5"/>
      <c r="AO444" s="5"/>
      <c r="AP444" s="5"/>
      <c r="AQ444" s="5"/>
      <c r="AR444" s="5"/>
      <c r="AS444" s="5"/>
      <c r="AT444" s="5"/>
      <c r="AU444" s="5"/>
      <c r="AV444" s="5"/>
      <c r="AW444" s="5"/>
      <c r="AX444" s="5"/>
      <c r="AY444" s="5"/>
      <c r="AZ444" s="5"/>
      <c r="BA444" s="5"/>
      <c r="BB444" s="341"/>
      <c r="BC444" s="128"/>
      <c r="BD444" s="5"/>
      <c r="BE444" s="5"/>
      <c r="BF444" s="5"/>
      <c r="BG444" s="5"/>
      <c r="BH444" s="5"/>
      <c r="BI444" s="5"/>
      <c r="BJ444" s="5"/>
      <c r="BK444" s="5"/>
      <c r="BL444" s="5"/>
      <c r="BM444" s="5"/>
      <c r="BN444" s="5"/>
      <c r="BO444" s="5"/>
      <c r="BP444" s="5"/>
      <c r="BQ444" s="51" t="s">
        <v>377</v>
      </c>
      <c r="BR444" s="171">
        <v>428.5</v>
      </c>
      <c r="BS444" s="51">
        <v>428.5</v>
      </c>
      <c r="BT444" s="51">
        <v>1</v>
      </c>
      <c r="BU444" s="51">
        <v>100</v>
      </c>
      <c r="BV444" s="52">
        <f t="shared" si="128"/>
        <v>1</v>
      </c>
      <c r="BW444" s="139">
        <f>BV444*AUXILIAR!$B$57</f>
        <v>20000000</v>
      </c>
      <c r="BX444" s="5"/>
      <c r="BY444" s="341"/>
      <c r="BZ444" s="128"/>
      <c r="CA444" s="5"/>
      <c r="CB444" s="5"/>
      <c r="CC444" s="5"/>
      <c r="CD444" s="5"/>
      <c r="CE444" s="5"/>
      <c r="CF444" s="5"/>
      <c r="CG444" s="5"/>
      <c r="CH444" s="5"/>
      <c r="CI444" s="5"/>
      <c r="CJ444" s="5"/>
      <c r="CK444" s="5"/>
      <c r="CL444" s="5"/>
      <c r="CM444" s="5"/>
      <c r="CN444" s="5"/>
      <c r="CO444" s="5"/>
      <c r="CP444" s="5"/>
      <c r="CQ444" s="5"/>
      <c r="CR444" s="5"/>
      <c r="CS444" s="5"/>
      <c r="CT444" s="5"/>
      <c r="CU444" s="5"/>
      <c r="CV444" s="341"/>
      <c r="CW444" s="128"/>
      <c r="CX444" s="5"/>
      <c r="CY444" s="5"/>
      <c r="CZ444" s="5"/>
      <c r="DA444" s="5"/>
      <c r="DB444" s="5"/>
      <c r="DC444" s="5"/>
      <c r="DD444" s="5"/>
      <c r="DE444" s="5"/>
      <c r="DF444" s="5"/>
      <c r="DG444" s="5"/>
      <c r="DH444" s="5"/>
      <c r="DI444" s="5"/>
      <c r="DJ444" s="5"/>
      <c r="DK444" s="180"/>
      <c r="DL444" s="181"/>
      <c r="DM444" s="181"/>
      <c r="DN444" s="56"/>
      <c r="DO444" s="57"/>
      <c r="DP444" s="56"/>
      <c r="DQ444" s="161"/>
      <c r="DR444" s="5"/>
      <c r="DS444" s="341"/>
      <c r="DT444" s="128"/>
      <c r="DU444" s="5"/>
      <c r="DV444" s="5"/>
      <c r="DW444" s="5"/>
      <c r="DX444" s="5"/>
      <c r="DY444" s="5"/>
      <c r="DZ444" s="5"/>
      <c r="EA444" s="5"/>
      <c r="EB444" s="5"/>
      <c r="EC444" s="5"/>
      <c r="ED444" s="5"/>
      <c r="EE444" s="5"/>
      <c r="EF444" s="5"/>
      <c r="EG444" s="5"/>
      <c r="EH444" s="5"/>
      <c r="EI444" s="5"/>
      <c r="EJ444" s="5"/>
      <c r="EK444" s="5"/>
      <c r="EL444" s="5"/>
      <c r="EM444" s="5"/>
      <c r="EN444" s="5"/>
      <c r="EO444" s="5"/>
      <c r="EP444" s="341"/>
      <c r="EQ444" s="333"/>
    </row>
    <row r="445" spans="1:147" ht="15">
      <c r="A445" s="8" t="s">
        <v>33</v>
      </c>
      <c r="B445" s="8" t="s">
        <v>11</v>
      </c>
      <c r="C445" s="8">
        <v>1</v>
      </c>
      <c r="D445" s="199">
        <v>101</v>
      </c>
      <c r="E445" s="118" t="s">
        <v>180</v>
      </c>
      <c r="F445" s="118" t="s">
        <v>108</v>
      </c>
      <c r="G445" s="195" t="s">
        <v>34</v>
      </c>
      <c r="H445" s="309" t="s">
        <v>188</v>
      </c>
      <c r="I445" s="128"/>
      <c r="J445" s="5"/>
      <c r="K445" s="5"/>
      <c r="L445" s="5"/>
      <c r="M445" s="5"/>
      <c r="N445" s="5"/>
      <c r="O445" s="5"/>
      <c r="P445" s="5"/>
      <c r="Q445" s="5"/>
      <c r="R445" s="5"/>
      <c r="S445" s="5"/>
      <c r="T445" s="5"/>
      <c r="U445" s="5"/>
      <c r="V445" s="5"/>
      <c r="W445" s="5"/>
      <c r="X445" s="5"/>
      <c r="Y445" s="5"/>
      <c r="Z445" s="5"/>
      <c r="AA445" s="5"/>
      <c r="AB445" s="5"/>
      <c r="AC445" s="5"/>
      <c r="AD445" s="5"/>
      <c r="AE445" s="341"/>
      <c r="AF445" s="128"/>
      <c r="AG445" s="5"/>
      <c r="AH445" s="5"/>
      <c r="AI445" s="5"/>
      <c r="AJ445" s="5"/>
      <c r="AK445" s="5"/>
      <c r="AL445" s="5"/>
      <c r="AM445" s="5"/>
      <c r="AN445" s="5"/>
      <c r="AO445" s="5"/>
      <c r="AP445" s="5"/>
      <c r="AQ445" s="5"/>
      <c r="AR445" s="5"/>
      <c r="AS445" s="5"/>
      <c r="AT445" s="5"/>
      <c r="AU445" s="5"/>
      <c r="AV445" s="5"/>
      <c r="AW445" s="5"/>
      <c r="AX445" s="5"/>
      <c r="AY445" s="5"/>
      <c r="AZ445" s="5"/>
      <c r="BA445" s="5"/>
      <c r="BB445" s="341"/>
      <c r="BC445" s="128"/>
      <c r="BD445" s="5"/>
      <c r="BE445" s="5"/>
      <c r="BF445" s="5"/>
      <c r="BG445" s="5"/>
      <c r="BH445" s="5"/>
      <c r="BI445" s="5"/>
      <c r="BJ445" s="5"/>
      <c r="BK445" s="5"/>
      <c r="BL445" s="5"/>
      <c r="BM445" s="5"/>
      <c r="BN445" s="5"/>
      <c r="BO445" s="5"/>
      <c r="BP445" s="5"/>
      <c r="BQ445" s="51" t="s">
        <v>377</v>
      </c>
      <c r="BR445" s="171">
        <v>429</v>
      </c>
      <c r="BS445" s="51">
        <v>429</v>
      </c>
      <c r="BT445" s="51">
        <v>1</v>
      </c>
      <c r="BU445" s="51">
        <v>100</v>
      </c>
      <c r="BV445" s="52">
        <f t="shared" si="128"/>
        <v>1</v>
      </c>
      <c r="BW445" s="139">
        <f>BV445*AUXILIAR!$B$57</f>
        <v>20000000</v>
      </c>
      <c r="BX445" s="5"/>
      <c r="BY445" s="341"/>
      <c r="BZ445" s="128"/>
      <c r="CA445" s="5"/>
      <c r="CB445" s="5"/>
      <c r="CC445" s="5"/>
      <c r="CD445" s="5"/>
      <c r="CE445" s="5"/>
      <c r="CF445" s="5"/>
      <c r="CG445" s="5"/>
      <c r="CH445" s="5"/>
      <c r="CI445" s="5"/>
      <c r="CJ445" s="5"/>
      <c r="CK445" s="5"/>
      <c r="CL445" s="5"/>
      <c r="CM445" s="5"/>
      <c r="CN445" s="5"/>
      <c r="CO445" s="5"/>
      <c r="CP445" s="5"/>
      <c r="CQ445" s="5"/>
      <c r="CR445" s="5"/>
      <c r="CS445" s="5"/>
      <c r="CT445" s="5"/>
      <c r="CU445" s="5"/>
      <c r="CV445" s="341"/>
      <c r="CW445" s="128"/>
      <c r="CX445" s="5"/>
      <c r="CY445" s="5"/>
      <c r="CZ445" s="5"/>
      <c r="DA445" s="5"/>
      <c r="DB445" s="5"/>
      <c r="DC445" s="5"/>
      <c r="DD445" s="5"/>
      <c r="DE445" s="5"/>
      <c r="DF445" s="5"/>
      <c r="DG445" s="5"/>
      <c r="DH445" s="5"/>
      <c r="DI445" s="5"/>
      <c r="DJ445" s="5"/>
      <c r="DK445" s="180"/>
      <c r="DL445" s="181"/>
      <c r="DM445" s="181"/>
      <c r="DN445" s="56"/>
      <c r="DO445" s="57"/>
      <c r="DP445" s="56"/>
      <c r="DQ445" s="161"/>
      <c r="DR445" s="5"/>
      <c r="DS445" s="341"/>
      <c r="DT445" s="128"/>
      <c r="DU445" s="5"/>
      <c r="DV445" s="5"/>
      <c r="DW445" s="5"/>
      <c r="DX445" s="5"/>
      <c r="DY445" s="5"/>
      <c r="DZ445" s="5"/>
      <c r="EA445" s="5"/>
      <c r="EB445" s="5"/>
      <c r="EC445" s="5"/>
      <c r="ED445" s="5"/>
      <c r="EE445" s="5"/>
      <c r="EF445" s="5"/>
      <c r="EG445" s="5"/>
      <c r="EH445" s="5"/>
      <c r="EI445" s="5"/>
      <c r="EJ445" s="5"/>
      <c r="EK445" s="5"/>
      <c r="EL445" s="5"/>
      <c r="EM445" s="5"/>
      <c r="EN445" s="5"/>
      <c r="EO445" s="5"/>
      <c r="EP445" s="341"/>
      <c r="EQ445" s="333"/>
    </row>
    <row r="446" spans="1:147" ht="15">
      <c r="A446" s="8" t="s">
        <v>33</v>
      </c>
      <c r="B446" s="8" t="s">
        <v>11</v>
      </c>
      <c r="C446" s="8">
        <v>1</v>
      </c>
      <c r="D446" s="199">
        <v>101</v>
      </c>
      <c r="E446" s="118" t="s">
        <v>180</v>
      </c>
      <c r="F446" s="118" t="s">
        <v>108</v>
      </c>
      <c r="G446" s="195" t="s">
        <v>34</v>
      </c>
      <c r="H446" s="309" t="s">
        <v>188</v>
      </c>
      <c r="I446" s="128"/>
      <c r="J446" s="5"/>
      <c r="K446" s="5"/>
      <c r="L446" s="5"/>
      <c r="M446" s="5"/>
      <c r="N446" s="5"/>
      <c r="O446" s="5"/>
      <c r="P446" s="5"/>
      <c r="Q446" s="5"/>
      <c r="R446" s="5"/>
      <c r="S446" s="5"/>
      <c r="T446" s="5"/>
      <c r="U446" s="5"/>
      <c r="V446" s="5"/>
      <c r="W446" s="5"/>
      <c r="X446" s="5"/>
      <c r="Y446" s="5"/>
      <c r="Z446" s="5"/>
      <c r="AA446" s="5"/>
      <c r="AB446" s="5"/>
      <c r="AC446" s="5"/>
      <c r="AD446" s="5"/>
      <c r="AE446" s="341"/>
      <c r="AF446" s="128"/>
      <c r="AG446" s="5"/>
      <c r="AH446" s="5"/>
      <c r="AI446" s="5"/>
      <c r="AJ446" s="5"/>
      <c r="AK446" s="5"/>
      <c r="AL446" s="5"/>
      <c r="AM446" s="5"/>
      <c r="AN446" s="5"/>
      <c r="AO446" s="5"/>
      <c r="AP446" s="5"/>
      <c r="AQ446" s="5"/>
      <c r="AR446" s="5"/>
      <c r="AS446" s="5"/>
      <c r="AT446" s="5"/>
      <c r="AU446" s="5"/>
      <c r="AV446" s="5"/>
      <c r="AW446" s="5"/>
      <c r="AX446" s="5"/>
      <c r="AY446" s="5"/>
      <c r="AZ446" s="5"/>
      <c r="BA446" s="5"/>
      <c r="BB446" s="341"/>
      <c r="BC446" s="128"/>
      <c r="BD446" s="5"/>
      <c r="BE446" s="5"/>
      <c r="BF446" s="5"/>
      <c r="BG446" s="5"/>
      <c r="BH446" s="5"/>
      <c r="BI446" s="5"/>
      <c r="BJ446" s="5"/>
      <c r="BK446" s="5"/>
      <c r="BL446" s="5"/>
      <c r="BM446" s="5"/>
      <c r="BN446" s="5"/>
      <c r="BO446" s="5"/>
      <c r="BP446" s="5"/>
      <c r="BQ446" s="51" t="s">
        <v>377</v>
      </c>
      <c r="BR446" s="171">
        <v>430.15</v>
      </c>
      <c r="BS446" s="51">
        <v>430.15</v>
      </c>
      <c r="BT446" s="51">
        <v>2</v>
      </c>
      <c r="BU446" s="51">
        <v>100</v>
      </c>
      <c r="BV446" s="52">
        <f t="shared" si="128"/>
        <v>2</v>
      </c>
      <c r="BW446" s="139">
        <f>BV446*AUXILIAR!$B$57</f>
        <v>40000000</v>
      </c>
      <c r="BX446" s="5"/>
      <c r="BY446" s="341"/>
      <c r="BZ446" s="128"/>
      <c r="CA446" s="5"/>
      <c r="CB446" s="5"/>
      <c r="CC446" s="5"/>
      <c r="CD446" s="5"/>
      <c r="CE446" s="5"/>
      <c r="CF446" s="5"/>
      <c r="CG446" s="5"/>
      <c r="CH446" s="5"/>
      <c r="CI446" s="5"/>
      <c r="CJ446" s="5"/>
      <c r="CK446" s="5"/>
      <c r="CL446" s="5"/>
      <c r="CM446" s="5"/>
      <c r="CN446" s="5"/>
      <c r="CO446" s="5"/>
      <c r="CP446" s="5"/>
      <c r="CQ446" s="5"/>
      <c r="CR446" s="5"/>
      <c r="CS446" s="5"/>
      <c r="CT446" s="5"/>
      <c r="CU446" s="5"/>
      <c r="CV446" s="341"/>
      <c r="CW446" s="128"/>
      <c r="CX446" s="5"/>
      <c r="CY446" s="5"/>
      <c r="CZ446" s="5"/>
      <c r="DA446" s="5"/>
      <c r="DB446" s="5"/>
      <c r="DC446" s="5"/>
      <c r="DD446" s="5"/>
      <c r="DE446" s="5"/>
      <c r="DF446" s="5"/>
      <c r="DG446" s="5"/>
      <c r="DH446" s="5"/>
      <c r="DI446" s="5"/>
      <c r="DJ446" s="5"/>
      <c r="DK446" s="180"/>
      <c r="DL446" s="181"/>
      <c r="DM446" s="181"/>
      <c r="DN446" s="56"/>
      <c r="DO446" s="57"/>
      <c r="DP446" s="56"/>
      <c r="DQ446" s="161"/>
      <c r="DR446" s="5"/>
      <c r="DS446" s="341"/>
      <c r="DT446" s="128"/>
      <c r="DU446" s="5"/>
      <c r="DV446" s="5"/>
      <c r="DW446" s="5"/>
      <c r="DX446" s="5"/>
      <c r="DY446" s="5"/>
      <c r="DZ446" s="5"/>
      <c r="EA446" s="5"/>
      <c r="EB446" s="5"/>
      <c r="EC446" s="5"/>
      <c r="ED446" s="5"/>
      <c r="EE446" s="5"/>
      <c r="EF446" s="5"/>
      <c r="EG446" s="5"/>
      <c r="EH446" s="5"/>
      <c r="EI446" s="5"/>
      <c r="EJ446" s="5"/>
      <c r="EK446" s="5"/>
      <c r="EL446" s="5"/>
      <c r="EM446" s="5"/>
      <c r="EN446" s="5"/>
      <c r="EO446" s="5"/>
      <c r="EP446" s="341"/>
      <c r="EQ446" s="333"/>
    </row>
    <row r="447" spans="1:147" ht="15">
      <c r="A447" s="8" t="s">
        <v>33</v>
      </c>
      <c r="B447" s="8" t="s">
        <v>11</v>
      </c>
      <c r="C447" s="8">
        <v>1</v>
      </c>
      <c r="D447" s="199">
        <v>101</v>
      </c>
      <c r="E447" s="118" t="s">
        <v>180</v>
      </c>
      <c r="F447" s="118" t="s">
        <v>108</v>
      </c>
      <c r="G447" s="195" t="s">
        <v>34</v>
      </c>
      <c r="H447" s="309" t="s">
        <v>188</v>
      </c>
      <c r="I447" s="128"/>
      <c r="J447" s="5"/>
      <c r="K447" s="5"/>
      <c r="L447" s="5"/>
      <c r="M447" s="5"/>
      <c r="N447" s="5"/>
      <c r="O447" s="5"/>
      <c r="P447" s="5"/>
      <c r="Q447" s="5"/>
      <c r="R447" s="5"/>
      <c r="S447" s="5"/>
      <c r="T447" s="5"/>
      <c r="U447" s="5"/>
      <c r="V447" s="5"/>
      <c r="W447" s="5"/>
      <c r="X447" s="5"/>
      <c r="Y447" s="5"/>
      <c r="Z447" s="5"/>
      <c r="AA447" s="5"/>
      <c r="AB447" s="5"/>
      <c r="AC447" s="5"/>
      <c r="AD447" s="5"/>
      <c r="AE447" s="341"/>
      <c r="AF447" s="128"/>
      <c r="AG447" s="5"/>
      <c r="AH447" s="5"/>
      <c r="AI447" s="5"/>
      <c r="AJ447" s="5"/>
      <c r="AK447" s="5"/>
      <c r="AL447" s="5"/>
      <c r="AM447" s="5"/>
      <c r="AN447" s="5"/>
      <c r="AO447" s="5"/>
      <c r="AP447" s="5"/>
      <c r="AQ447" s="5"/>
      <c r="AR447" s="5"/>
      <c r="AS447" s="5"/>
      <c r="AT447" s="5"/>
      <c r="AU447" s="5"/>
      <c r="AV447" s="5"/>
      <c r="AW447" s="5"/>
      <c r="AX447" s="5"/>
      <c r="AY447" s="5"/>
      <c r="AZ447" s="5"/>
      <c r="BA447" s="5"/>
      <c r="BB447" s="341"/>
      <c r="BC447" s="128"/>
      <c r="BD447" s="5"/>
      <c r="BE447" s="5"/>
      <c r="BF447" s="5"/>
      <c r="BG447" s="5"/>
      <c r="BH447" s="5"/>
      <c r="BI447" s="5"/>
      <c r="BJ447" s="5"/>
      <c r="BK447" s="5"/>
      <c r="BL447" s="5"/>
      <c r="BM447" s="5"/>
      <c r="BN447" s="5"/>
      <c r="BO447" s="5"/>
      <c r="BP447" s="5"/>
      <c r="BQ447" s="51" t="s">
        <v>377</v>
      </c>
      <c r="BR447" s="171">
        <v>433.5</v>
      </c>
      <c r="BS447" s="51">
        <v>433.5</v>
      </c>
      <c r="BT447" s="51">
        <v>1</v>
      </c>
      <c r="BU447" s="51">
        <v>100</v>
      </c>
      <c r="BV447" s="52">
        <f t="shared" si="128"/>
        <v>1</v>
      </c>
      <c r="BW447" s="139">
        <f>BV447*AUXILIAR!$B$57</f>
        <v>20000000</v>
      </c>
      <c r="BX447" s="5"/>
      <c r="BY447" s="341"/>
      <c r="BZ447" s="128"/>
      <c r="CA447" s="5"/>
      <c r="CB447" s="5"/>
      <c r="CC447" s="5"/>
      <c r="CD447" s="5"/>
      <c r="CE447" s="5"/>
      <c r="CF447" s="5"/>
      <c r="CG447" s="5"/>
      <c r="CH447" s="5"/>
      <c r="CI447" s="5"/>
      <c r="CJ447" s="5"/>
      <c r="CK447" s="5"/>
      <c r="CL447" s="5"/>
      <c r="CM447" s="5"/>
      <c r="CN447" s="5"/>
      <c r="CO447" s="5"/>
      <c r="CP447" s="5"/>
      <c r="CQ447" s="5"/>
      <c r="CR447" s="5"/>
      <c r="CS447" s="5"/>
      <c r="CT447" s="5"/>
      <c r="CU447" s="5"/>
      <c r="CV447" s="341"/>
      <c r="CW447" s="128"/>
      <c r="CX447" s="5"/>
      <c r="CY447" s="5"/>
      <c r="CZ447" s="5"/>
      <c r="DA447" s="5"/>
      <c r="DB447" s="5"/>
      <c r="DC447" s="5"/>
      <c r="DD447" s="5"/>
      <c r="DE447" s="5"/>
      <c r="DF447" s="5"/>
      <c r="DG447" s="5"/>
      <c r="DH447" s="5"/>
      <c r="DI447" s="5"/>
      <c r="DJ447" s="5"/>
      <c r="DK447" s="180"/>
      <c r="DL447" s="181"/>
      <c r="DM447" s="181"/>
      <c r="DN447" s="56"/>
      <c r="DO447" s="57"/>
      <c r="DP447" s="56"/>
      <c r="DQ447" s="161"/>
      <c r="DR447" s="5"/>
      <c r="DS447" s="341"/>
      <c r="DT447" s="128"/>
      <c r="DU447" s="5"/>
      <c r="DV447" s="5"/>
      <c r="DW447" s="5"/>
      <c r="DX447" s="5"/>
      <c r="DY447" s="5"/>
      <c r="DZ447" s="5"/>
      <c r="EA447" s="5"/>
      <c r="EB447" s="5"/>
      <c r="EC447" s="5"/>
      <c r="ED447" s="5"/>
      <c r="EE447" s="5"/>
      <c r="EF447" s="5"/>
      <c r="EG447" s="5"/>
      <c r="EH447" s="5"/>
      <c r="EI447" s="5"/>
      <c r="EJ447" s="5"/>
      <c r="EK447" s="5"/>
      <c r="EL447" s="5"/>
      <c r="EM447" s="5"/>
      <c r="EN447" s="5"/>
      <c r="EO447" s="5"/>
      <c r="EP447" s="341"/>
      <c r="EQ447" s="333"/>
    </row>
    <row r="448" spans="1:147" ht="15">
      <c r="A448" s="8" t="s">
        <v>33</v>
      </c>
      <c r="B448" s="8" t="s">
        <v>11</v>
      </c>
      <c r="C448" s="8">
        <v>1</v>
      </c>
      <c r="D448" s="199">
        <v>101</v>
      </c>
      <c r="E448" s="118" t="s">
        <v>180</v>
      </c>
      <c r="F448" s="118" t="s">
        <v>108</v>
      </c>
      <c r="G448" s="195" t="s">
        <v>34</v>
      </c>
      <c r="H448" s="309" t="s">
        <v>188</v>
      </c>
      <c r="I448" s="128"/>
      <c r="J448" s="5"/>
      <c r="K448" s="5"/>
      <c r="L448" s="5"/>
      <c r="M448" s="5"/>
      <c r="N448" s="5"/>
      <c r="O448" s="5"/>
      <c r="P448" s="5"/>
      <c r="Q448" s="5"/>
      <c r="R448" s="5"/>
      <c r="S448" s="5"/>
      <c r="T448" s="5"/>
      <c r="U448" s="5"/>
      <c r="V448" s="5"/>
      <c r="W448" s="5"/>
      <c r="X448" s="5"/>
      <c r="Y448" s="5"/>
      <c r="Z448" s="5"/>
      <c r="AA448" s="5"/>
      <c r="AB448" s="5"/>
      <c r="AC448" s="5"/>
      <c r="AD448" s="5"/>
      <c r="AE448" s="341"/>
      <c r="AF448" s="128"/>
      <c r="AG448" s="5"/>
      <c r="AH448" s="5"/>
      <c r="AI448" s="5"/>
      <c r="AJ448" s="5"/>
      <c r="AK448" s="5"/>
      <c r="AL448" s="5"/>
      <c r="AM448" s="5"/>
      <c r="AN448" s="5"/>
      <c r="AO448" s="5"/>
      <c r="AP448" s="5"/>
      <c r="AQ448" s="5"/>
      <c r="AR448" s="5"/>
      <c r="AS448" s="5"/>
      <c r="AT448" s="5"/>
      <c r="AU448" s="5"/>
      <c r="AV448" s="5"/>
      <c r="AW448" s="5"/>
      <c r="AX448" s="5"/>
      <c r="AY448" s="5"/>
      <c r="AZ448" s="5"/>
      <c r="BA448" s="5"/>
      <c r="BB448" s="341"/>
      <c r="BC448" s="128"/>
      <c r="BD448" s="5"/>
      <c r="BE448" s="5"/>
      <c r="BF448" s="5"/>
      <c r="BG448" s="5"/>
      <c r="BH448" s="5"/>
      <c r="BI448" s="5"/>
      <c r="BJ448" s="5"/>
      <c r="BK448" s="5"/>
      <c r="BL448" s="5"/>
      <c r="BM448" s="5"/>
      <c r="BN448" s="5"/>
      <c r="BO448" s="5"/>
      <c r="BP448" s="5"/>
      <c r="BQ448" s="51" t="s">
        <v>377</v>
      </c>
      <c r="BR448" s="171">
        <v>434.03399999999999</v>
      </c>
      <c r="BS448" s="51">
        <v>434.03399999999999</v>
      </c>
      <c r="BT448" s="51">
        <v>1</v>
      </c>
      <c r="BU448" s="51">
        <v>100</v>
      </c>
      <c r="BV448" s="52">
        <f t="shared" si="128"/>
        <v>1</v>
      </c>
      <c r="BW448" s="139">
        <f>BV448*AUXILIAR!$B$57</f>
        <v>20000000</v>
      </c>
      <c r="BX448" s="5"/>
      <c r="BY448" s="341"/>
      <c r="BZ448" s="128"/>
      <c r="CA448" s="5"/>
      <c r="CB448" s="5"/>
      <c r="CC448" s="5"/>
      <c r="CD448" s="5"/>
      <c r="CE448" s="5"/>
      <c r="CF448" s="5"/>
      <c r="CG448" s="5"/>
      <c r="CH448" s="5"/>
      <c r="CI448" s="5"/>
      <c r="CJ448" s="5"/>
      <c r="CK448" s="5"/>
      <c r="CL448" s="5"/>
      <c r="CM448" s="5"/>
      <c r="CN448" s="5"/>
      <c r="CO448" s="5"/>
      <c r="CP448" s="5"/>
      <c r="CQ448" s="5"/>
      <c r="CR448" s="5"/>
      <c r="CS448" s="5"/>
      <c r="CT448" s="5"/>
      <c r="CU448" s="5"/>
      <c r="CV448" s="341"/>
      <c r="CW448" s="128"/>
      <c r="CX448" s="5"/>
      <c r="CY448" s="5"/>
      <c r="CZ448" s="5"/>
      <c r="DA448" s="5"/>
      <c r="DB448" s="5"/>
      <c r="DC448" s="5"/>
      <c r="DD448" s="5"/>
      <c r="DE448" s="5"/>
      <c r="DF448" s="5"/>
      <c r="DG448" s="5"/>
      <c r="DH448" s="5"/>
      <c r="DI448" s="5"/>
      <c r="DJ448" s="5"/>
      <c r="DK448" s="180"/>
      <c r="DL448" s="181"/>
      <c r="DM448" s="181"/>
      <c r="DN448" s="56"/>
      <c r="DO448" s="57"/>
      <c r="DP448" s="56"/>
      <c r="DQ448" s="161"/>
      <c r="DR448" s="5"/>
      <c r="DS448" s="341"/>
      <c r="DT448" s="128"/>
      <c r="DU448" s="5"/>
      <c r="DV448" s="5"/>
      <c r="DW448" s="5"/>
      <c r="DX448" s="5"/>
      <c r="DY448" s="5"/>
      <c r="DZ448" s="5"/>
      <c r="EA448" s="5"/>
      <c r="EB448" s="5"/>
      <c r="EC448" s="5"/>
      <c r="ED448" s="5"/>
      <c r="EE448" s="5"/>
      <c r="EF448" s="5"/>
      <c r="EG448" s="5"/>
      <c r="EH448" s="5"/>
      <c r="EI448" s="5"/>
      <c r="EJ448" s="5"/>
      <c r="EK448" s="5"/>
      <c r="EL448" s="5"/>
      <c r="EM448" s="5"/>
      <c r="EN448" s="5"/>
      <c r="EO448" s="5"/>
      <c r="EP448" s="341"/>
      <c r="EQ448" s="333"/>
    </row>
    <row r="449" spans="1:147" ht="15">
      <c r="A449" s="8" t="s">
        <v>33</v>
      </c>
      <c r="B449" s="8" t="s">
        <v>11</v>
      </c>
      <c r="C449" s="8">
        <v>1</v>
      </c>
      <c r="D449" s="199">
        <v>101</v>
      </c>
      <c r="E449" s="118" t="s">
        <v>180</v>
      </c>
      <c r="F449" s="118" t="s">
        <v>108</v>
      </c>
      <c r="G449" s="195" t="s">
        <v>34</v>
      </c>
      <c r="H449" s="309" t="s">
        <v>188</v>
      </c>
      <c r="I449" s="128"/>
      <c r="J449" s="5"/>
      <c r="K449" s="5"/>
      <c r="L449" s="5"/>
      <c r="M449" s="5"/>
      <c r="N449" s="5"/>
      <c r="O449" s="5"/>
      <c r="P449" s="5"/>
      <c r="Q449" s="5"/>
      <c r="R449" s="5"/>
      <c r="S449" s="5"/>
      <c r="T449" s="5"/>
      <c r="U449" s="5"/>
      <c r="V449" s="5"/>
      <c r="W449" s="5"/>
      <c r="X449" s="5"/>
      <c r="Y449" s="5"/>
      <c r="Z449" s="5"/>
      <c r="AA449" s="5"/>
      <c r="AB449" s="5"/>
      <c r="AC449" s="5"/>
      <c r="AD449" s="5"/>
      <c r="AE449" s="341"/>
      <c r="AF449" s="128"/>
      <c r="AG449" s="5"/>
      <c r="AH449" s="5"/>
      <c r="AI449" s="5"/>
      <c r="AJ449" s="5"/>
      <c r="AK449" s="5"/>
      <c r="AL449" s="5"/>
      <c r="AM449" s="5"/>
      <c r="AN449" s="5"/>
      <c r="AO449" s="5"/>
      <c r="AP449" s="5"/>
      <c r="AQ449" s="5"/>
      <c r="AR449" s="5"/>
      <c r="AS449" s="5"/>
      <c r="AT449" s="5"/>
      <c r="AU449" s="5"/>
      <c r="AV449" s="5"/>
      <c r="AW449" s="5"/>
      <c r="AX449" s="5"/>
      <c r="AY449" s="5"/>
      <c r="AZ449" s="5"/>
      <c r="BA449" s="5"/>
      <c r="BB449" s="341"/>
      <c r="BC449" s="128"/>
      <c r="BD449" s="5"/>
      <c r="BE449" s="5"/>
      <c r="BF449" s="5"/>
      <c r="BG449" s="5"/>
      <c r="BH449" s="5"/>
      <c r="BI449" s="5"/>
      <c r="BJ449" s="5"/>
      <c r="BK449" s="5"/>
      <c r="BL449" s="5"/>
      <c r="BM449" s="5"/>
      <c r="BN449" s="5"/>
      <c r="BO449" s="5"/>
      <c r="BP449" s="5"/>
      <c r="BQ449" s="51" t="s">
        <v>377</v>
      </c>
      <c r="BR449" s="171">
        <v>438.56</v>
      </c>
      <c r="BS449" s="51">
        <v>438.56</v>
      </c>
      <c r="BT449" s="51">
        <v>1</v>
      </c>
      <c r="BU449" s="51">
        <v>100</v>
      </c>
      <c r="BV449" s="52">
        <f t="shared" si="128"/>
        <v>1</v>
      </c>
      <c r="BW449" s="139">
        <f>BV449*AUXILIAR!$B$57</f>
        <v>20000000</v>
      </c>
      <c r="BX449" s="5"/>
      <c r="BY449" s="341"/>
      <c r="BZ449" s="128"/>
      <c r="CA449" s="5"/>
      <c r="CB449" s="5"/>
      <c r="CC449" s="5"/>
      <c r="CD449" s="5"/>
      <c r="CE449" s="5"/>
      <c r="CF449" s="5"/>
      <c r="CG449" s="5"/>
      <c r="CH449" s="5"/>
      <c r="CI449" s="5"/>
      <c r="CJ449" s="5"/>
      <c r="CK449" s="5"/>
      <c r="CL449" s="5"/>
      <c r="CM449" s="5"/>
      <c r="CN449" s="5"/>
      <c r="CO449" s="5"/>
      <c r="CP449" s="5"/>
      <c r="CQ449" s="5"/>
      <c r="CR449" s="5"/>
      <c r="CS449" s="5"/>
      <c r="CT449" s="5"/>
      <c r="CU449" s="5"/>
      <c r="CV449" s="341"/>
      <c r="CW449" s="128"/>
      <c r="CX449" s="5"/>
      <c r="CY449" s="5"/>
      <c r="CZ449" s="5"/>
      <c r="DA449" s="5"/>
      <c r="DB449" s="5"/>
      <c r="DC449" s="5"/>
      <c r="DD449" s="5"/>
      <c r="DE449" s="5"/>
      <c r="DF449" s="5"/>
      <c r="DG449" s="5"/>
      <c r="DH449" s="5"/>
      <c r="DI449" s="5"/>
      <c r="DJ449" s="5"/>
      <c r="DK449" s="180"/>
      <c r="DL449" s="181"/>
      <c r="DM449" s="181"/>
      <c r="DN449" s="56"/>
      <c r="DO449" s="57"/>
      <c r="DP449" s="56"/>
      <c r="DQ449" s="161"/>
      <c r="DR449" s="5"/>
      <c r="DS449" s="341"/>
      <c r="DT449" s="128"/>
      <c r="DU449" s="5"/>
      <c r="DV449" s="5"/>
      <c r="DW449" s="5"/>
      <c r="DX449" s="5"/>
      <c r="DY449" s="5"/>
      <c r="DZ449" s="5"/>
      <c r="EA449" s="5"/>
      <c r="EB449" s="5"/>
      <c r="EC449" s="5"/>
      <c r="ED449" s="5"/>
      <c r="EE449" s="5"/>
      <c r="EF449" s="5"/>
      <c r="EG449" s="5"/>
      <c r="EH449" s="5"/>
      <c r="EI449" s="5"/>
      <c r="EJ449" s="5"/>
      <c r="EK449" s="5"/>
      <c r="EL449" s="5"/>
      <c r="EM449" s="5"/>
      <c r="EN449" s="5"/>
      <c r="EO449" s="5"/>
      <c r="EP449" s="341"/>
      <c r="EQ449" s="333"/>
    </row>
    <row r="450" spans="1:147" ht="15">
      <c r="A450" s="8" t="s">
        <v>33</v>
      </c>
      <c r="B450" s="8" t="s">
        <v>11</v>
      </c>
      <c r="C450" s="8">
        <v>1</v>
      </c>
      <c r="D450" s="199">
        <v>101</v>
      </c>
      <c r="E450" s="118" t="s">
        <v>180</v>
      </c>
      <c r="F450" s="118" t="s">
        <v>108</v>
      </c>
      <c r="G450" s="195" t="s">
        <v>34</v>
      </c>
      <c r="H450" s="309" t="s">
        <v>188</v>
      </c>
      <c r="I450" s="128"/>
      <c r="J450" s="5"/>
      <c r="K450" s="5"/>
      <c r="L450" s="5"/>
      <c r="M450" s="5"/>
      <c r="N450" s="5"/>
      <c r="O450" s="5"/>
      <c r="P450" s="5"/>
      <c r="Q450" s="5"/>
      <c r="R450" s="5"/>
      <c r="S450" s="5"/>
      <c r="T450" s="5"/>
      <c r="U450" s="5"/>
      <c r="V450" s="5"/>
      <c r="W450" s="5"/>
      <c r="X450" s="5"/>
      <c r="Y450" s="5"/>
      <c r="Z450" s="5"/>
      <c r="AA450" s="5"/>
      <c r="AB450" s="5"/>
      <c r="AC450" s="5"/>
      <c r="AD450" s="5"/>
      <c r="AE450" s="341"/>
      <c r="AF450" s="128"/>
      <c r="AG450" s="5"/>
      <c r="AH450" s="5"/>
      <c r="AI450" s="5"/>
      <c r="AJ450" s="5"/>
      <c r="AK450" s="5"/>
      <c r="AL450" s="5"/>
      <c r="AM450" s="5"/>
      <c r="AN450" s="5"/>
      <c r="AO450" s="5"/>
      <c r="AP450" s="5"/>
      <c r="AQ450" s="5"/>
      <c r="AR450" s="5"/>
      <c r="AS450" s="5"/>
      <c r="AT450" s="5"/>
      <c r="AU450" s="5"/>
      <c r="AV450" s="5"/>
      <c r="AW450" s="5"/>
      <c r="AX450" s="5"/>
      <c r="AY450" s="5"/>
      <c r="AZ450" s="5"/>
      <c r="BA450" s="5"/>
      <c r="BB450" s="341"/>
      <c r="BC450" s="128"/>
      <c r="BD450" s="5"/>
      <c r="BE450" s="5"/>
      <c r="BF450" s="5"/>
      <c r="BG450" s="5"/>
      <c r="BH450" s="5"/>
      <c r="BI450" s="5"/>
      <c r="BJ450" s="5"/>
      <c r="BK450" s="5"/>
      <c r="BL450" s="5"/>
      <c r="BM450" s="5"/>
      <c r="BN450" s="5"/>
      <c r="BO450" s="5"/>
      <c r="BP450" s="5"/>
      <c r="BQ450" s="51" t="s">
        <v>377</v>
      </c>
      <c r="BR450" s="171">
        <v>439.05700000000002</v>
      </c>
      <c r="BS450" s="51">
        <v>439.05700000000002</v>
      </c>
      <c r="BT450" s="51">
        <v>1</v>
      </c>
      <c r="BU450" s="51">
        <v>100</v>
      </c>
      <c r="BV450" s="52">
        <f t="shared" si="128"/>
        <v>1</v>
      </c>
      <c r="BW450" s="139">
        <f>BV450*AUXILIAR!$B$57</f>
        <v>20000000</v>
      </c>
      <c r="BX450" s="5"/>
      <c r="BY450" s="341"/>
      <c r="BZ450" s="128"/>
      <c r="CA450" s="5"/>
      <c r="CB450" s="5"/>
      <c r="CC450" s="5"/>
      <c r="CD450" s="5"/>
      <c r="CE450" s="5"/>
      <c r="CF450" s="5"/>
      <c r="CG450" s="5"/>
      <c r="CH450" s="5"/>
      <c r="CI450" s="5"/>
      <c r="CJ450" s="5"/>
      <c r="CK450" s="5"/>
      <c r="CL450" s="5"/>
      <c r="CM450" s="5"/>
      <c r="CN450" s="5"/>
      <c r="CO450" s="5"/>
      <c r="CP450" s="5"/>
      <c r="CQ450" s="5"/>
      <c r="CR450" s="5"/>
      <c r="CS450" s="5"/>
      <c r="CT450" s="5"/>
      <c r="CU450" s="5"/>
      <c r="CV450" s="341"/>
      <c r="CW450" s="128"/>
      <c r="CX450" s="5"/>
      <c r="CY450" s="5"/>
      <c r="CZ450" s="5"/>
      <c r="DA450" s="5"/>
      <c r="DB450" s="5"/>
      <c r="DC450" s="5"/>
      <c r="DD450" s="5"/>
      <c r="DE450" s="5"/>
      <c r="DF450" s="5"/>
      <c r="DG450" s="5"/>
      <c r="DH450" s="5"/>
      <c r="DI450" s="5"/>
      <c r="DJ450" s="5"/>
      <c r="DK450" s="180"/>
      <c r="DL450" s="181"/>
      <c r="DM450" s="181"/>
      <c r="DN450" s="56"/>
      <c r="DO450" s="57"/>
      <c r="DP450" s="56"/>
      <c r="DQ450" s="161"/>
      <c r="DR450" s="5"/>
      <c r="DS450" s="341"/>
      <c r="DT450" s="128"/>
      <c r="DU450" s="5"/>
      <c r="DV450" s="5"/>
      <c r="DW450" s="5"/>
      <c r="DX450" s="5"/>
      <c r="DY450" s="5"/>
      <c r="DZ450" s="5"/>
      <c r="EA450" s="5"/>
      <c r="EB450" s="5"/>
      <c r="EC450" s="5"/>
      <c r="ED450" s="5"/>
      <c r="EE450" s="5"/>
      <c r="EF450" s="5"/>
      <c r="EG450" s="5"/>
      <c r="EH450" s="5"/>
      <c r="EI450" s="5"/>
      <c r="EJ450" s="5"/>
      <c r="EK450" s="5"/>
      <c r="EL450" s="5"/>
      <c r="EM450" s="5"/>
      <c r="EN450" s="5"/>
      <c r="EO450" s="5"/>
      <c r="EP450" s="341"/>
      <c r="EQ450" s="333"/>
    </row>
    <row r="451" spans="1:147" ht="15">
      <c r="A451" s="8" t="s">
        <v>33</v>
      </c>
      <c r="B451" s="8" t="s">
        <v>11</v>
      </c>
      <c r="C451" s="8">
        <v>1</v>
      </c>
      <c r="D451" s="199">
        <v>101</v>
      </c>
      <c r="E451" s="118" t="s">
        <v>180</v>
      </c>
      <c r="F451" s="118" t="s">
        <v>108</v>
      </c>
      <c r="G451" s="195" t="s">
        <v>34</v>
      </c>
      <c r="H451" s="309" t="s">
        <v>188</v>
      </c>
      <c r="I451" s="128"/>
      <c r="J451" s="5"/>
      <c r="K451" s="5"/>
      <c r="L451" s="5"/>
      <c r="M451" s="5"/>
      <c r="N451" s="5"/>
      <c r="O451" s="5"/>
      <c r="P451" s="5"/>
      <c r="Q451" s="5"/>
      <c r="R451" s="5"/>
      <c r="S451" s="5"/>
      <c r="T451" s="5"/>
      <c r="U451" s="5"/>
      <c r="V451" s="5"/>
      <c r="W451" s="5"/>
      <c r="X451" s="5"/>
      <c r="Y451" s="5"/>
      <c r="Z451" s="5"/>
      <c r="AA451" s="5"/>
      <c r="AB451" s="5"/>
      <c r="AC451" s="5"/>
      <c r="AD451" s="5"/>
      <c r="AE451" s="341"/>
      <c r="AF451" s="128"/>
      <c r="AG451" s="5"/>
      <c r="AH451" s="5"/>
      <c r="AI451" s="5"/>
      <c r="AJ451" s="5"/>
      <c r="AK451" s="5"/>
      <c r="AL451" s="5"/>
      <c r="AM451" s="5"/>
      <c r="AN451" s="5"/>
      <c r="AO451" s="5"/>
      <c r="AP451" s="5"/>
      <c r="AQ451" s="5"/>
      <c r="AR451" s="5"/>
      <c r="AS451" s="5"/>
      <c r="AT451" s="5"/>
      <c r="AU451" s="5"/>
      <c r="AV451" s="5"/>
      <c r="AW451" s="5"/>
      <c r="AX451" s="5"/>
      <c r="AY451" s="5"/>
      <c r="AZ451" s="5"/>
      <c r="BA451" s="5"/>
      <c r="BB451" s="341"/>
      <c r="BC451" s="128"/>
      <c r="BD451" s="5"/>
      <c r="BE451" s="5"/>
      <c r="BF451" s="5"/>
      <c r="BG451" s="5"/>
      <c r="BH451" s="5"/>
      <c r="BI451" s="5"/>
      <c r="BJ451" s="5"/>
      <c r="BK451" s="5"/>
      <c r="BL451" s="5"/>
      <c r="BM451" s="5"/>
      <c r="BN451" s="5"/>
      <c r="BO451" s="5"/>
      <c r="BP451" s="5"/>
      <c r="BQ451" s="51" t="s">
        <v>377</v>
      </c>
      <c r="BR451" s="171">
        <v>440.02</v>
      </c>
      <c r="BS451" s="51">
        <v>440.02</v>
      </c>
      <c r="BT451" s="51">
        <v>1</v>
      </c>
      <c r="BU451" s="51">
        <v>100</v>
      </c>
      <c r="BV451" s="52">
        <f t="shared" si="128"/>
        <v>1</v>
      </c>
      <c r="BW451" s="139">
        <f>BV451*AUXILIAR!$B$57</f>
        <v>20000000</v>
      </c>
      <c r="BX451" s="5"/>
      <c r="BY451" s="341"/>
      <c r="BZ451" s="128"/>
      <c r="CA451" s="5"/>
      <c r="CB451" s="5"/>
      <c r="CC451" s="5"/>
      <c r="CD451" s="5"/>
      <c r="CE451" s="5"/>
      <c r="CF451" s="5"/>
      <c r="CG451" s="5"/>
      <c r="CH451" s="5"/>
      <c r="CI451" s="5"/>
      <c r="CJ451" s="5"/>
      <c r="CK451" s="5"/>
      <c r="CL451" s="5"/>
      <c r="CM451" s="5"/>
      <c r="CN451" s="5"/>
      <c r="CO451" s="5"/>
      <c r="CP451" s="5"/>
      <c r="CQ451" s="5"/>
      <c r="CR451" s="5"/>
      <c r="CS451" s="5"/>
      <c r="CT451" s="5"/>
      <c r="CU451" s="5"/>
      <c r="CV451" s="341"/>
      <c r="CW451" s="128"/>
      <c r="CX451" s="5"/>
      <c r="CY451" s="5"/>
      <c r="CZ451" s="5"/>
      <c r="DA451" s="5"/>
      <c r="DB451" s="5"/>
      <c r="DC451" s="5"/>
      <c r="DD451" s="5"/>
      <c r="DE451" s="5"/>
      <c r="DF451" s="5"/>
      <c r="DG451" s="5"/>
      <c r="DH451" s="5"/>
      <c r="DI451" s="5"/>
      <c r="DJ451" s="5"/>
      <c r="DK451" s="180"/>
      <c r="DL451" s="181"/>
      <c r="DM451" s="181"/>
      <c r="DN451" s="56"/>
      <c r="DO451" s="57"/>
      <c r="DP451" s="56"/>
      <c r="DQ451" s="161"/>
      <c r="DR451" s="5"/>
      <c r="DS451" s="341"/>
      <c r="DT451" s="128"/>
      <c r="DU451" s="5"/>
      <c r="DV451" s="5"/>
      <c r="DW451" s="5"/>
      <c r="DX451" s="5"/>
      <c r="DY451" s="5"/>
      <c r="DZ451" s="5"/>
      <c r="EA451" s="5"/>
      <c r="EB451" s="5"/>
      <c r="EC451" s="5"/>
      <c r="ED451" s="5"/>
      <c r="EE451" s="5"/>
      <c r="EF451" s="5"/>
      <c r="EG451" s="5"/>
      <c r="EH451" s="5"/>
      <c r="EI451" s="5"/>
      <c r="EJ451" s="5"/>
      <c r="EK451" s="5"/>
      <c r="EL451" s="5"/>
      <c r="EM451" s="5"/>
      <c r="EN451" s="5"/>
      <c r="EO451" s="5"/>
      <c r="EP451" s="341"/>
      <c r="EQ451" s="333"/>
    </row>
    <row r="452" spans="1:147" ht="15">
      <c r="A452" s="8" t="s">
        <v>33</v>
      </c>
      <c r="B452" s="8" t="s">
        <v>11</v>
      </c>
      <c r="C452" s="8">
        <v>1</v>
      </c>
      <c r="D452" s="199">
        <v>101</v>
      </c>
      <c r="E452" s="118" t="s">
        <v>180</v>
      </c>
      <c r="F452" s="118" t="s">
        <v>108</v>
      </c>
      <c r="G452" s="195" t="s">
        <v>34</v>
      </c>
      <c r="H452" s="309" t="s">
        <v>188</v>
      </c>
      <c r="I452" s="128"/>
      <c r="J452" s="5"/>
      <c r="K452" s="5"/>
      <c r="L452" s="5"/>
      <c r="M452" s="5"/>
      <c r="N452" s="5"/>
      <c r="O452" s="5"/>
      <c r="P452" s="5"/>
      <c r="Q452" s="5"/>
      <c r="R452" s="5"/>
      <c r="S452" s="5"/>
      <c r="T452" s="5"/>
      <c r="U452" s="5"/>
      <c r="V452" s="5"/>
      <c r="W452" s="5"/>
      <c r="X452" s="5"/>
      <c r="Y452" s="5"/>
      <c r="Z452" s="5"/>
      <c r="AA452" s="5"/>
      <c r="AB452" s="5"/>
      <c r="AC452" s="5"/>
      <c r="AD452" s="5"/>
      <c r="AE452" s="341"/>
      <c r="AF452" s="128"/>
      <c r="AG452" s="5"/>
      <c r="AH452" s="5"/>
      <c r="AI452" s="5"/>
      <c r="AJ452" s="5"/>
      <c r="AK452" s="5"/>
      <c r="AL452" s="5"/>
      <c r="AM452" s="5"/>
      <c r="AN452" s="5"/>
      <c r="AO452" s="5"/>
      <c r="AP452" s="5"/>
      <c r="AQ452" s="5"/>
      <c r="AR452" s="5"/>
      <c r="AS452" s="5"/>
      <c r="AT452" s="5"/>
      <c r="AU452" s="5"/>
      <c r="AV452" s="5"/>
      <c r="AW452" s="5"/>
      <c r="AX452" s="5"/>
      <c r="AY452" s="5"/>
      <c r="AZ452" s="5"/>
      <c r="BA452" s="5"/>
      <c r="BB452" s="341"/>
      <c r="BC452" s="128"/>
      <c r="BD452" s="5"/>
      <c r="BE452" s="5"/>
      <c r="BF452" s="5"/>
      <c r="BG452" s="5"/>
      <c r="BH452" s="5"/>
      <c r="BI452" s="5"/>
      <c r="BJ452" s="5"/>
      <c r="BK452" s="5"/>
      <c r="BL452" s="5"/>
      <c r="BM452" s="5"/>
      <c r="BN452" s="5"/>
      <c r="BO452" s="5"/>
      <c r="BP452" s="5"/>
      <c r="BQ452" s="51" t="s">
        <v>377</v>
      </c>
      <c r="BR452" s="171">
        <v>456</v>
      </c>
      <c r="BS452" s="51">
        <v>456</v>
      </c>
      <c r="BT452" s="51">
        <v>1</v>
      </c>
      <c r="BU452" s="51">
        <v>100</v>
      </c>
      <c r="BV452" s="52">
        <f t="shared" si="128"/>
        <v>1</v>
      </c>
      <c r="BW452" s="139">
        <f>BV452*AUXILIAR!$B$57</f>
        <v>20000000</v>
      </c>
      <c r="BX452" s="5"/>
      <c r="BY452" s="341"/>
      <c r="BZ452" s="128"/>
      <c r="CA452" s="5"/>
      <c r="CB452" s="5"/>
      <c r="CC452" s="5"/>
      <c r="CD452" s="5"/>
      <c r="CE452" s="5"/>
      <c r="CF452" s="5"/>
      <c r="CG452" s="5"/>
      <c r="CH452" s="5"/>
      <c r="CI452" s="5"/>
      <c r="CJ452" s="5"/>
      <c r="CK452" s="5"/>
      <c r="CL452" s="5"/>
      <c r="CM452" s="5"/>
      <c r="CN452" s="5"/>
      <c r="CO452" s="5"/>
      <c r="CP452" s="5"/>
      <c r="CQ452" s="5"/>
      <c r="CR452" s="5"/>
      <c r="CS452" s="5"/>
      <c r="CT452" s="5"/>
      <c r="CU452" s="5"/>
      <c r="CV452" s="341"/>
      <c r="CW452" s="128"/>
      <c r="CX452" s="5"/>
      <c r="CY452" s="5"/>
      <c r="CZ452" s="5"/>
      <c r="DA452" s="5"/>
      <c r="DB452" s="5"/>
      <c r="DC452" s="5"/>
      <c r="DD452" s="5"/>
      <c r="DE452" s="5"/>
      <c r="DF452" s="5"/>
      <c r="DG452" s="5"/>
      <c r="DH452" s="5"/>
      <c r="DI452" s="5"/>
      <c r="DJ452" s="5"/>
      <c r="DK452" s="180"/>
      <c r="DL452" s="181"/>
      <c r="DM452" s="181"/>
      <c r="DN452" s="56"/>
      <c r="DO452" s="57"/>
      <c r="DP452" s="56"/>
      <c r="DQ452" s="161"/>
      <c r="DR452" s="5"/>
      <c r="DS452" s="341"/>
      <c r="DT452" s="128"/>
      <c r="DU452" s="5"/>
      <c r="DV452" s="5"/>
      <c r="DW452" s="5"/>
      <c r="DX452" s="5"/>
      <c r="DY452" s="5"/>
      <c r="DZ452" s="5"/>
      <c r="EA452" s="5"/>
      <c r="EB452" s="5"/>
      <c r="EC452" s="5"/>
      <c r="ED452" s="5"/>
      <c r="EE452" s="5"/>
      <c r="EF452" s="5"/>
      <c r="EG452" s="5"/>
      <c r="EH452" s="5"/>
      <c r="EI452" s="5"/>
      <c r="EJ452" s="5"/>
      <c r="EK452" s="5"/>
      <c r="EL452" s="5"/>
      <c r="EM452" s="5"/>
      <c r="EN452" s="5"/>
      <c r="EO452" s="5"/>
      <c r="EP452" s="341"/>
      <c r="EQ452" s="333"/>
    </row>
    <row r="453" spans="1:147" ht="15">
      <c r="A453" s="8" t="s">
        <v>33</v>
      </c>
      <c r="B453" s="8" t="s">
        <v>11</v>
      </c>
      <c r="C453" s="8">
        <v>1</v>
      </c>
      <c r="D453" s="199">
        <v>101</v>
      </c>
      <c r="E453" s="118" t="s">
        <v>180</v>
      </c>
      <c r="F453" s="118" t="s">
        <v>108</v>
      </c>
      <c r="G453" s="195" t="s">
        <v>34</v>
      </c>
      <c r="H453" s="309" t="s">
        <v>188</v>
      </c>
      <c r="I453" s="128"/>
      <c r="J453" s="5"/>
      <c r="K453" s="5"/>
      <c r="L453" s="5"/>
      <c r="M453" s="5"/>
      <c r="N453" s="5"/>
      <c r="O453" s="5"/>
      <c r="P453" s="5"/>
      <c r="Q453" s="5"/>
      <c r="R453" s="5"/>
      <c r="S453" s="5"/>
      <c r="T453" s="5"/>
      <c r="U453" s="5"/>
      <c r="V453" s="5"/>
      <c r="W453" s="5"/>
      <c r="X453" s="5"/>
      <c r="Y453" s="5"/>
      <c r="Z453" s="5"/>
      <c r="AA453" s="5"/>
      <c r="AB453" s="5"/>
      <c r="AC453" s="5"/>
      <c r="AD453" s="5"/>
      <c r="AE453" s="341"/>
      <c r="AF453" s="128"/>
      <c r="AG453" s="5"/>
      <c r="AH453" s="5"/>
      <c r="AI453" s="5"/>
      <c r="AJ453" s="5"/>
      <c r="AK453" s="5"/>
      <c r="AL453" s="5"/>
      <c r="AM453" s="5"/>
      <c r="AN453" s="5"/>
      <c r="AO453" s="5"/>
      <c r="AP453" s="5"/>
      <c r="AQ453" s="5"/>
      <c r="AR453" s="5"/>
      <c r="AS453" s="5"/>
      <c r="AT453" s="5"/>
      <c r="AU453" s="5"/>
      <c r="AV453" s="5"/>
      <c r="AW453" s="5"/>
      <c r="AX453" s="5"/>
      <c r="AY453" s="5"/>
      <c r="AZ453" s="5"/>
      <c r="BA453" s="5"/>
      <c r="BB453" s="341"/>
      <c r="BC453" s="128"/>
      <c r="BD453" s="5"/>
      <c r="BE453" s="5"/>
      <c r="BF453" s="5"/>
      <c r="BG453" s="5"/>
      <c r="BH453" s="5"/>
      <c r="BI453" s="5"/>
      <c r="BJ453" s="5"/>
      <c r="BK453" s="5"/>
      <c r="BL453" s="5"/>
      <c r="BM453" s="5"/>
      <c r="BN453" s="5"/>
      <c r="BO453" s="5"/>
      <c r="BP453" s="5"/>
      <c r="BQ453" s="51" t="s">
        <v>377</v>
      </c>
      <c r="BR453" s="171">
        <v>456.82</v>
      </c>
      <c r="BS453" s="51">
        <v>456.82</v>
      </c>
      <c r="BT453" s="51">
        <v>1</v>
      </c>
      <c r="BU453" s="51">
        <v>100</v>
      </c>
      <c r="BV453" s="52">
        <f t="shared" si="128"/>
        <v>1</v>
      </c>
      <c r="BW453" s="139">
        <f>BV453*AUXILIAR!$B$57</f>
        <v>20000000</v>
      </c>
      <c r="BX453" s="5"/>
      <c r="BY453" s="341"/>
      <c r="BZ453" s="128"/>
      <c r="CA453" s="5"/>
      <c r="CB453" s="5"/>
      <c r="CC453" s="5"/>
      <c r="CD453" s="5"/>
      <c r="CE453" s="5"/>
      <c r="CF453" s="5"/>
      <c r="CG453" s="5"/>
      <c r="CH453" s="5"/>
      <c r="CI453" s="5"/>
      <c r="CJ453" s="5"/>
      <c r="CK453" s="5"/>
      <c r="CL453" s="5"/>
      <c r="CM453" s="5"/>
      <c r="CN453" s="5"/>
      <c r="CO453" s="5"/>
      <c r="CP453" s="5"/>
      <c r="CQ453" s="5"/>
      <c r="CR453" s="5"/>
      <c r="CS453" s="5"/>
      <c r="CT453" s="5"/>
      <c r="CU453" s="5"/>
      <c r="CV453" s="341"/>
      <c r="CW453" s="128"/>
      <c r="CX453" s="5"/>
      <c r="CY453" s="5"/>
      <c r="CZ453" s="5"/>
      <c r="DA453" s="5"/>
      <c r="DB453" s="5"/>
      <c r="DC453" s="5"/>
      <c r="DD453" s="5"/>
      <c r="DE453" s="5"/>
      <c r="DF453" s="5"/>
      <c r="DG453" s="5"/>
      <c r="DH453" s="5"/>
      <c r="DI453" s="5"/>
      <c r="DJ453" s="5"/>
      <c r="DK453" s="180"/>
      <c r="DL453" s="181"/>
      <c r="DM453" s="181"/>
      <c r="DN453" s="56"/>
      <c r="DO453" s="57"/>
      <c r="DP453" s="56"/>
      <c r="DQ453" s="161"/>
      <c r="DR453" s="5"/>
      <c r="DS453" s="341"/>
      <c r="DT453" s="128"/>
      <c r="DU453" s="5"/>
      <c r="DV453" s="5"/>
      <c r="DW453" s="5"/>
      <c r="DX453" s="5"/>
      <c r="DY453" s="5"/>
      <c r="DZ453" s="5"/>
      <c r="EA453" s="5"/>
      <c r="EB453" s="5"/>
      <c r="EC453" s="5"/>
      <c r="ED453" s="5"/>
      <c r="EE453" s="5"/>
      <c r="EF453" s="5"/>
      <c r="EG453" s="5"/>
      <c r="EH453" s="5"/>
      <c r="EI453" s="5"/>
      <c r="EJ453" s="5"/>
      <c r="EK453" s="5"/>
      <c r="EL453" s="5"/>
      <c r="EM453" s="5"/>
      <c r="EN453" s="5"/>
      <c r="EO453" s="5"/>
      <c r="EP453" s="341"/>
      <c r="EQ453" s="333"/>
    </row>
    <row r="454" spans="1:147" ht="15">
      <c r="A454" s="8" t="s">
        <v>33</v>
      </c>
      <c r="B454" s="8" t="s">
        <v>11</v>
      </c>
      <c r="C454" s="8">
        <v>1</v>
      </c>
      <c r="D454" s="199">
        <v>101</v>
      </c>
      <c r="E454" s="118" t="s">
        <v>180</v>
      </c>
      <c r="F454" s="118" t="s">
        <v>108</v>
      </c>
      <c r="G454" s="195" t="s">
        <v>34</v>
      </c>
      <c r="H454" s="309" t="s">
        <v>188</v>
      </c>
      <c r="I454" s="128"/>
      <c r="J454" s="5"/>
      <c r="K454" s="5"/>
      <c r="L454" s="5"/>
      <c r="M454" s="5"/>
      <c r="N454" s="5"/>
      <c r="O454" s="5"/>
      <c r="P454" s="5"/>
      <c r="Q454" s="5"/>
      <c r="R454" s="5"/>
      <c r="S454" s="5"/>
      <c r="T454" s="5"/>
      <c r="U454" s="5"/>
      <c r="V454" s="5"/>
      <c r="W454" s="5"/>
      <c r="X454" s="5"/>
      <c r="Y454" s="5"/>
      <c r="Z454" s="5"/>
      <c r="AA454" s="5"/>
      <c r="AB454" s="5"/>
      <c r="AC454" s="5"/>
      <c r="AD454" s="5"/>
      <c r="AE454" s="341"/>
      <c r="AF454" s="128"/>
      <c r="AG454" s="5"/>
      <c r="AH454" s="5"/>
      <c r="AI454" s="5"/>
      <c r="AJ454" s="5"/>
      <c r="AK454" s="5"/>
      <c r="AL454" s="5"/>
      <c r="AM454" s="5"/>
      <c r="AN454" s="5"/>
      <c r="AO454" s="5"/>
      <c r="AP454" s="5"/>
      <c r="AQ454" s="5"/>
      <c r="AR454" s="5"/>
      <c r="AS454" s="5"/>
      <c r="AT454" s="5"/>
      <c r="AU454" s="5"/>
      <c r="AV454" s="5"/>
      <c r="AW454" s="5"/>
      <c r="AX454" s="5"/>
      <c r="AY454" s="5"/>
      <c r="AZ454" s="5"/>
      <c r="BA454" s="5"/>
      <c r="BB454" s="341"/>
      <c r="BC454" s="128"/>
      <c r="BD454" s="5"/>
      <c r="BE454" s="5"/>
      <c r="BF454" s="5"/>
      <c r="BG454" s="5"/>
      <c r="BH454" s="5"/>
      <c r="BI454" s="5"/>
      <c r="BJ454" s="5"/>
      <c r="BK454" s="5"/>
      <c r="BL454" s="5"/>
      <c r="BM454" s="5"/>
      <c r="BN454" s="5"/>
      <c r="BO454" s="5"/>
      <c r="BP454" s="5"/>
      <c r="BQ454" s="51" t="s">
        <v>377</v>
      </c>
      <c r="BR454" s="171">
        <v>471.08600000000001</v>
      </c>
      <c r="BS454" s="51">
        <v>471.08600000000001</v>
      </c>
      <c r="BT454" s="51">
        <v>1</v>
      </c>
      <c r="BU454" s="51">
        <v>100</v>
      </c>
      <c r="BV454" s="52">
        <f t="shared" si="128"/>
        <v>1</v>
      </c>
      <c r="BW454" s="139">
        <f>BV454*AUXILIAR!$B$57</f>
        <v>20000000</v>
      </c>
      <c r="BX454" s="5"/>
      <c r="BY454" s="341"/>
      <c r="BZ454" s="128"/>
      <c r="CA454" s="5"/>
      <c r="CB454" s="5"/>
      <c r="CC454" s="5"/>
      <c r="CD454" s="5"/>
      <c r="CE454" s="5"/>
      <c r="CF454" s="5"/>
      <c r="CG454" s="5"/>
      <c r="CH454" s="5"/>
      <c r="CI454" s="5"/>
      <c r="CJ454" s="5"/>
      <c r="CK454" s="5"/>
      <c r="CL454" s="5"/>
      <c r="CM454" s="5"/>
      <c r="CN454" s="5"/>
      <c r="CO454" s="5"/>
      <c r="CP454" s="5"/>
      <c r="CQ454" s="5"/>
      <c r="CR454" s="5"/>
      <c r="CS454" s="5"/>
      <c r="CT454" s="5"/>
      <c r="CU454" s="5"/>
      <c r="CV454" s="341"/>
      <c r="CW454" s="128"/>
      <c r="CX454" s="5"/>
      <c r="CY454" s="5"/>
      <c r="CZ454" s="5"/>
      <c r="DA454" s="5"/>
      <c r="DB454" s="5"/>
      <c r="DC454" s="5"/>
      <c r="DD454" s="5"/>
      <c r="DE454" s="5"/>
      <c r="DF454" s="5"/>
      <c r="DG454" s="5"/>
      <c r="DH454" s="5"/>
      <c r="DI454" s="5"/>
      <c r="DJ454" s="5"/>
      <c r="DK454" s="180"/>
      <c r="DL454" s="181"/>
      <c r="DM454" s="181"/>
      <c r="DN454" s="56"/>
      <c r="DO454" s="57"/>
      <c r="DP454" s="56"/>
      <c r="DQ454" s="161"/>
      <c r="DR454" s="5"/>
      <c r="DS454" s="341"/>
      <c r="DT454" s="128"/>
      <c r="DU454" s="5"/>
      <c r="DV454" s="5"/>
      <c r="DW454" s="5"/>
      <c r="DX454" s="5"/>
      <c r="DY454" s="5"/>
      <c r="DZ454" s="5"/>
      <c r="EA454" s="5"/>
      <c r="EB454" s="5"/>
      <c r="EC454" s="5"/>
      <c r="ED454" s="5"/>
      <c r="EE454" s="5"/>
      <c r="EF454" s="5"/>
      <c r="EG454" s="5"/>
      <c r="EH454" s="5"/>
      <c r="EI454" s="5"/>
      <c r="EJ454" s="5"/>
      <c r="EK454" s="5"/>
      <c r="EL454" s="5"/>
      <c r="EM454" s="5"/>
      <c r="EN454" s="5"/>
      <c r="EO454" s="5"/>
      <c r="EP454" s="341"/>
      <c r="EQ454" s="333"/>
    </row>
    <row r="455" spans="1:147" ht="15">
      <c r="A455" s="8" t="s">
        <v>33</v>
      </c>
      <c r="B455" s="8" t="s">
        <v>11</v>
      </c>
      <c r="C455" s="8">
        <v>1</v>
      </c>
      <c r="D455" s="199">
        <v>101</v>
      </c>
      <c r="E455" s="118" t="s">
        <v>180</v>
      </c>
      <c r="F455" s="118" t="s">
        <v>108</v>
      </c>
      <c r="G455" s="195" t="s">
        <v>34</v>
      </c>
      <c r="H455" s="309" t="s">
        <v>188</v>
      </c>
      <c r="I455" s="128"/>
      <c r="J455" s="5"/>
      <c r="K455" s="5"/>
      <c r="L455" s="5"/>
      <c r="M455" s="5"/>
      <c r="N455" s="5"/>
      <c r="O455" s="5"/>
      <c r="P455" s="5"/>
      <c r="Q455" s="5"/>
      <c r="R455" s="5"/>
      <c r="S455" s="5"/>
      <c r="T455" s="5"/>
      <c r="U455" s="5"/>
      <c r="V455" s="5"/>
      <c r="W455" s="5"/>
      <c r="X455" s="5"/>
      <c r="Y455" s="5"/>
      <c r="Z455" s="5"/>
      <c r="AA455" s="5"/>
      <c r="AB455" s="5"/>
      <c r="AC455" s="5"/>
      <c r="AD455" s="5"/>
      <c r="AE455" s="341"/>
      <c r="AF455" s="128"/>
      <c r="AG455" s="5"/>
      <c r="AH455" s="5"/>
      <c r="AI455" s="5"/>
      <c r="AJ455" s="5"/>
      <c r="AK455" s="5"/>
      <c r="AL455" s="5"/>
      <c r="AM455" s="5"/>
      <c r="AN455" s="5"/>
      <c r="AO455" s="5"/>
      <c r="AP455" s="5"/>
      <c r="AQ455" s="5"/>
      <c r="AR455" s="5"/>
      <c r="AS455" s="5"/>
      <c r="AT455" s="5"/>
      <c r="AU455" s="5"/>
      <c r="AV455" s="5"/>
      <c r="AW455" s="5"/>
      <c r="AX455" s="5"/>
      <c r="AY455" s="5"/>
      <c r="AZ455" s="5"/>
      <c r="BA455" s="5"/>
      <c r="BB455" s="341"/>
      <c r="BC455" s="128"/>
      <c r="BD455" s="5"/>
      <c r="BE455" s="5"/>
      <c r="BF455" s="5"/>
      <c r="BG455" s="5"/>
      <c r="BH455" s="5"/>
      <c r="BI455" s="5"/>
      <c r="BJ455" s="5"/>
      <c r="BK455" s="5"/>
      <c r="BL455" s="5"/>
      <c r="BM455" s="5"/>
      <c r="BN455" s="5"/>
      <c r="BO455" s="5"/>
      <c r="BP455" s="5"/>
      <c r="BQ455" s="51" t="s">
        <v>377</v>
      </c>
      <c r="BR455" s="171">
        <v>471.41500000000002</v>
      </c>
      <c r="BS455" s="51">
        <v>471.41500000000002</v>
      </c>
      <c r="BT455" s="51">
        <v>1</v>
      </c>
      <c r="BU455" s="51">
        <v>100</v>
      </c>
      <c r="BV455" s="52">
        <f t="shared" si="128"/>
        <v>1</v>
      </c>
      <c r="BW455" s="139">
        <f>BV455*AUXILIAR!$B$57</f>
        <v>20000000</v>
      </c>
      <c r="BX455" s="5"/>
      <c r="BY455" s="341"/>
      <c r="BZ455" s="128"/>
      <c r="CA455" s="5"/>
      <c r="CB455" s="5"/>
      <c r="CC455" s="5"/>
      <c r="CD455" s="5"/>
      <c r="CE455" s="5"/>
      <c r="CF455" s="5"/>
      <c r="CG455" s="5"/>
      <c r="CH455" s="5"/>
      <c r="CI455" s="5"/>
      <c r="CJ455" s="5"/>
      <c r="CK455" s="5"/>
      <c r="CL455" s="5"/>
      <c r="CM455" s="5"/>
      <c r="CN455" s="5"/>
      <c r="CO455" s="5"/>
      <c r="CP455" s="5"/>
      <c r="CQ455" s="5"/>
      <c r="CR455" s="5"/>
      <c r="CS455" s="5"/>
      <c r="CT455" s="5"/>
      <c r="CU455" s="5"/>
      <c r="CV455" s="341"/>
      <c r="CW455" s="128"/>
      <c r="CX455" s="5"/>
      <c r="CY455" s="5"/>
      <c r="CZ455" s="5"/>
      <c r="DA455" s="5"/>
      <c r="DB455" s="5"/>
      <c r="DC455" s="5"/>
      <c r="DD455" s="5"/>
      <c r="DE455" s="5"/>
      <c r="DF455" s="5"/>
      <c r="DG455" s="5"/>
      <c r="DH455" s="5"/>
      <c r="DI455" s="5"/>
      <c r="DJ455" s="5"/>
      <c r="DK455" s="180"/>
      <c r="DL455" s="181"/>
      <c r="DM455" s="181"/>
      <c r="DN455" s="56"/>
      <c r="DO455" s="57"/>
      <c r="DP455" s="56"/>
      <c r="DQ455" s="161"/>
      <c r="DR455" s="5"/>
      <c r="DS455" s="341"/>
      <c r="DT455" s="128"/>
      <c r="DU455" s="5"/>
      <c r="DV455" s="5"/>
      <c r="DW455" s="5"/>
      <c r="DX455" s="5"/>
      <c r="DY455" s="5"/>
      <c r="DZ455" s="5"/>
      <c r="EA455" s="5"/>
      <c r="EB455" s="5"/>
      <c r="EC455" s="5"/>
      <c r="ED455" s="5"/>
      <c r="EE455" s="5"/>
      <c r="EF455" s="5"/>
      <c r="EG455" s="5"/>
      <c r="EH455" s="5"/>
      <c r="EI455" s="5"/>
      <c r="EJ455" s="5"/>
      <c r="EK455" s="5"/>
      <c r="EL455" s="5"/>
      <c r="EM455" s="5"/>
      <c r="EN455" s="5"/>
      <c r="EO455" s="5"/>
      <c r="EP455" s="341"/>
      <c r="EQ455" s="333"/>
    </row>
    <row r="456" spans="1:147" ht="15">
      <c r="A456" s="8" t="s">
        <v>33</v>
      </c>
      <c r="B456" s="8" t="s">
        <v>11</v>
      </c>
      <c r="C456" s="8">
        <v>1</v>
      </c>
      <c r="D456" s="199">
        <v>101</v>
      </c>
      <c r="E456" s="118" t="s">
        <v>180</v>
      </c>
      <c r="F456" s="118" t="s">
        <v>108</v>
      </c>
      <c r="G456" s="195" t="s">
        <v>34</v>
      </c>
      <c r="H456" s="309" t="s">
        <v>188</v>
      </c>
      <c r="I456" s="128"/>
      <c r="J456" s="5"/>
      <c r="K456" s="5"/>
      <c r="L456" s="5"/>
      <c r="M456" s="5"/>
      <c r="N456" s="5"/>
      <c r="O456" s="5"/>
      <c r="P456" s="5"/>
      <c r="Q456" s="5"/>
      <c r="R456" s="5"/>
      <c r="S456" s="5"/>
      <c r="T456" s="5"/>
      <c r="U456" s="5"/>
      <c r="V456" s="5"/>
      <c r="W456" s="5"/>
      <c r="X456" s="5"/>
      <c r="Y456" s="5"/>
      <c r="Z456" s="5"/>
      <c r="AA456" s="5"/>
      <c r="AB456" s="5"/>
      <c r="AC456" s="5"/>
      <c r="AD456" s="5"/>
      <c r="AE456" s="341"/>
      <c r="AF456" s="128"/>
      <c r="AG456" s="5"/>
      <c r="AH456" s="5"/>
      <c r="AI456" s="5"/>
      <c r="AJ456" s="5"/>
      <c r="AK456" s="5"/>
      <c r="AL456" s="5"/>
      <c r="AM456" s="5"/>
      <c r="AN456" s="5"/>
      <c r="AO456" s="5"/>
      <c r="AP456" s="5"/>
      <c r="AQ456" s="5"/>
      <c r="AR456" s="5"/>
      <c r="AS456" s="5"/>
      <c r="AT456" s="5"/>
      <c r="AU456" s="5"/>
      <c r="AV456" s="5"/>
      <c r="AW456" s="5"/>
      <c r="AX456" s="5"/>
      <c r="AY456" s="5"/>
      <c r="AZ456" s="5"/>
      <c r="BA456" s="5"/>
      <c r="BB456" s="341"/>
      <c r="BC456" s="128"/>
      <c r="BD456" s="5"/>
      <c r="BE456" s="5"/>
      <c r="BF456" s="5"/>
      <c r="BG456" s="5"/>
      <c r="BH456" s="5"/>
      <c r="BI456" s="5"/>
      <c r="BJ456" s="5"/>
      <c r="BK456" s="5"/>
      <c r="BL456" s="5"/>
      <c r="BM456" s="5"/>
      <c r="BN456" s="5"/>
      <c r="BO456" s="5"/>
      <c r="BP456" s="5"/>
      <c r="BQ456" s="51" t="s">
        <v>377</v>
      </c>
      <c r="BR456" s="171">
        <v>473.50799999999998</v>
      </c>
      <c r="BS456" s="51">
        <v>473.50799999999998</v>
      </c>
      <c r="BT456" s="51">
        <v>1</v>
      </c>
      <c r="BU456" s="51">
        <v>100</v>
      </c>
      <c r="BV456" s="52">
        <f t="shared" si="128"/>
        <v>1</v>
      </c>
      <c r="BW456" s="139">
        <f>BV456*AUXILIAR!$B$57</f>
        <v>20000000</v>
      </c>
      <c r="BX456" s="5"/>
      <c r="BY456" s="341"/>
      <c r="BZ456" s="128"/>
      <c r="CA456" s="5"/>
      <c r="CB456" s="5"/>
      <c r="CC456" s="5"/>
      <c r="CD456" s="5"/>
      <c r="CE456" s="5"/>
      <c r="CF456" s="5"/>
      <c r="CG456" s="5"/>
      <c r="CH456" s="5"/>
      <c r="CI456" s="5"/>
      <c r="CJ456" s="5"/>
      <c r="CK456" s="5"/>
      <c r="CL456" s="5"/>
      <c r="CM456" s="5"/>
      <c r="CN456" s="5"/>
      <c r="CO456" s="5"/>
      <c r="CP456" s="5"/>
      <c r="CQ456" s="5"/>
      <c r="CR456" s="5"/>
      <c r="CS456" s="5"/>
      <c r="CT456" s="5"/>
      <c r="CU456" s="5"/>
      <c r="CV456" s="341"/>
      <c r="CW456" s="128"/>
      <c r="CX456" s="5"/>
      <c r="CY456" s="5"/>
      <c r="CZ456" s="5"/>
      <c r="DA456" s="5"/>
      <c r="DB456" s="5"/>
      <c r="DC456" s="5"/>
      <c r="DD456" s="5"/>
      <c r="DE456" s="5"/>
      <c r="DF456" s="5"/>
      <c r="DG456" s="5"/>
      <c r="DH456" s="5"/>
      <c r="DI456" s="5"/>
      <c r="DJ456" s="5"/>
      <c r="DK456" s="180"/>
      <c r="DL456" s="181"/>
      <c r="DM456" s="181"/>
      <c r="DN456" s="56"/>
      <c r="DO456" s="57"/>
      <c r="DP456" s="56"/>
      <c r="DQ456" s="161"/>
      <c r="DR456" s="5"/>
      <c r="DS456" s="341"/>
      <c r="DT456" s="128"/>
      <c r="DU456" s="5"/>
      <c r="DV456" s="5"/>
      <c r="DW456" s="5"/>
      <c r="DX456" s="5"/>
      <c r="DY456" s="5"/>
      <c r="DZ456" s="5"/>
      <c r="EA456" s="5"/>
      <c r="EB456" s="5"/>
      <c r="EC456" s="5"/>
      <c r="ED456" s="5"/>
      <c r="EE456" s="5"/>
      <c r="EF456" s="5"/>
      <c r="EG456" s="5"/>
      <c r="EH456" s="5"/>
      <c r="EI456" s="5"/>
      <c r="EJ456" s="5"/>
      <c r="EK456" s="5"/>
      <c r="EL456" s="5"/>
      <c r="EM456" s="5"/>
      <c r="EN456" s="5"/>
      <c r="EO456" s="5"/>
      <c r="EP456" s="341"/>
      <c r="EQ456" s="333"/>
    </row>
    <row r="457" spans="1:147" ht="15">
      <c r="A457" s="8" t="s">
        <v>33</v>
      </c>
      <c r="B457" s="8" t="s">
        <v>11</v>
      </c>
      <c r="C457" s="8">
        <v>1</v>
      </c>
      <c r="D457" s="199">
        <v>101</v>
      </c>
      <c r="E457" s="118" t="s">
        <v>180</v>
      </c>
      <c r="F457" s="118" t="s">
        <v>108</v>
      </c>
      <c r="G457" s="195" t="s">
        <v>34</v>
      </c>
      <c r="H457" s="309" t="s">
        <v>188</v>
      </c>
      <c r="I457" s="128"/>
      <c r="J457" s="5"/>
      <c r="K457" s="5"/>
      <c r="L457" s="5"/>
      <c r="M457" s="5"/>
      <c r="N457" s="5"/>
      <c r="O457" s="5"/>
      <c r="P457" s="5"/>
      <c r="Q457" s="5"/>
      <c r="R457" s="5"/>
      <c r="S457" s="5"/>
      <c r="T457" s="5"/>
      <c r="U457" s="5"/>
      <c r="V457" s="5"/>
      <c r="W457" s="5"/>
      <c r="X457" s="5"/>
      <c r="Y457" s="5"/>
      <c r="Z457" s="5"/>
      <c r="AA457" s="5"/>
      <c r="AB457" s="5"/>
      <c r="AC457" s="5"/>
      <c r="AD457" s="5"/>
      <c r="AE457" s="341"/>
      <c r="AF457" s="128"/>
      <c r="AG457" s="5"/>
      <c r="AH457" s="5"/>
      <c r="AI457" s="5"/>
      <c r="AJ457" s="5"/>
      <c r="AK457" s="5"/>
      <c r="AL457" s="5"/>
      <c r="AM457" s="5"/>
      <c r="AN457" s="5"/>
      <c r="AO457" s="5"/>
      <c r="AP457" s="5"/>
      <c r="AQ457" s="5"/>
      <c r="AR457" s="5"/>
      <c r="AS457" s="5"/>
      <c r="AT457" s="5"/>
      <c r="AU457" s="5"/>
      <c r="AV457" s="5"/>
      <c r="AW457" s="5"/>
      <c r="AX457" s="5"/>
      <c r="AY457" s="5"/>
      <c r="AZ457" s="5"/>
      <c r="BA457" s="5"/>
      <c r="BB457" s="341"/>
      <c r="BC457" s="128"/>
      <c r="BD457" s="5"/>
      <c r="BE457" s="5"/>
      <c r="BF457" s="5"/>
      <c r="BG457" s="5"/>
      <c r="BH457" s="5"/>
      <c r="BI457" s="5"/>
      <c r="BJ457" s="5"/>
      <c r="BK457" s="5"/>
      <c r="BL457" s="5"/>
      <c r="BM457" s="5"/>
      <c r="BN457" s="5"/>
      <c r="BO457" s="5"/>
      <c r="BP457" s="5"/>
      <c r="BQ457" s="51" t="s">
        <v>377</v>
      </c>
      <c r="BR457" s="171">
        <v>477.149</v>
      </c>
      <c r="BS457" s="51">
        <v>477.149</v>
      </c>
      <c r="BT457" s="51">
        <v>1</v>
      </c>
      <c r="BU457" s="51">
        <v>100</v>
      </c>
      <c r="BV457" s="52">
        <f t="shared" si="128"/>
        <v>1</v>
      </c>
      <c r="BW457" s="139">
        <f>BV457*AUXILIAR!$B$57</f>
        <v>20000000</v>
      </c>
      <c r="BX457" s="5"/>
      <c r="BY457" s="341"/>
      <c r="BZ457" s="128"/>
      <c r="CA457" s="5"/>
      <c r="CB457" s="5"/>
      <c r="CC457" s="5"/>
      <c r="CD457" s="5"/>
      <c r="CE457" s="5"/>
      <c r="CF457" s="5"/>
      <c r="CG457" s="5"/>
      <c r="CH457" s="5"/>
      <c r="CI457" s="5"/>
      <c r="CJ457" s="5"/>
      <c r="CK457" s="5"/>
      <c r="CL457" s="5"/>
      <c r="CM457" s="5"/>
      <c r="CN457" s="5"/>
      <c r="CO457" s="5"/>
      <c r="CP457" s="5"/>
      <c r="CQ457" s="5"/>
      <c r="CR457" s="5"/>
      <c r="CS457" s="5"/>
      <c r="CT457" s="5"/>
      <c r="CU457" s="5"/>
      <c r="CV457" s="341"/>
      <c r="CW457" s="128"/>
      <c r="CX457" s="5"/>
      <c r="CY457" s="5"/>
      <c r="CZ457" s="5"/>
      <c r="DA457" s="5"/>
      <c r="DB457" s="5"/>
      <c r="DC457" s="5"/>
      <c r="DD457" s="5"/>
      <c r="DE457" s="5"/>
      <c r="DF457" s="5"/>
      <c r="DG457" s="5"/>
      <c r="DH457" s="5"/>
      <c r="DI457" s="5"/>
      <c r="DJ457" s="5"/>
      <c r="DK457" s="180"/>
      <c r="DL457" s="181"/>
      <c r="DM457" s="181"/>
      <c r="DN457" s="56"/>
      <c r="DO457" s="57"/>
      <c r="DP457" s="56"/>
      <c r="DQ457" s="161"/>
      <c r="DR457" s="5"/>
      <c r="DS457" s="341"/>
      <c r="DT457" s="128"/>
      <c r="DU457" s="5"/>
      <c r="DV457" s="5"/>
      <c r="DW457" s="5"/>
      <c r="DX457" s="5"/>
      <c r="DY457" s="5"/>
      <c r="DZ457" s="5"/>
      <c r="EA457" s="5"/>
      <c r="EB457" s="5"/>
      <c r="EC457" s="5"/>
      <c r="ED457" s="5"/>
      <c r="EE457" s="5"/>
      <c r="EF457" s="5"/>
      <c r="EG457" s="5"/>
      <c r="EH457" s="5"/>
      <c r="EI457" s="5"/>
      <c r="EJ457" s="5"/>
      <c r="EK457" s="5"/>
      <c r="EL457" s="5"/>
      <c r="EM457" s="5"/>
      <c r="EN457" s="5"/>
      <c r="EO457" s="5"/>
      <c r="EP457" s="341"/>
      <c r="EQ457" s="333"/>
    </row>
    <row r="458" spans="1:147" ht="15">
      <c r="A458" s="8" t="s">
        <v>33</v>
      </c>
      <c r="B458" s="8" t="s">
        <v>11</v>
      </c>
      <c r="C458" s="8">
        <v>1</v>
      </c>
      <c r="D458" s="199">
        <v>101</v>
      </c>
      <c r="E458" s="118" t="s">
        <v>180</v>
      </c>
      <c r="F458" s="118" t="s">
        <v>108</v>
      </c>
      <c r="G458" s="195" t="s">
        <v>34</v>
      </c>
      <c r="H458" s="309" t="s">
        <v>188</v>
      </c>
      <c r="I458" s="128"/>
      <c r="J458" s="5"/>
      <c r="K458" s="5"/>
      <c r="L458" s="5"/>
      <c r="M458" s="5"/>
      <c r="N458" s="5"/>
      <c r="O458" s="5"/>
      <c r="P458" s="5"/>
      <c r="Q458" s="5"/>
      <c r="R458" s="5"/>
      <c r="S458" s="5"/>
      <c r="T458" s="5"/>
      <c r="U458" s="5"/>
      <c r="V458" s="5"/>
      <c r="W458" s="5"/>
      <c r="X458" s="5"/>
      <c r="Y458" s="5"/>
      <c r="Z458" s="5"/>
      <c r="AA458" s="5"/>
      <c r="AB458" s="5"/>
      <c r="AC458" s="5"/>
      <c r="AD458" s="5"/>
      <c r="AE458" s="341"/>
      <c r="AF458" s="128"/>
      <c r="AG458" s="5"/>
      <c r="AH458" s="5"/>
      <c r="AI458" s="5"/>
      <c r="AJ458" s="5"/>
      <c r="AK458" s="5"/>
      <c r="AL458" s="5"/>
      <c r="AM458" s="5"/>
      <c r="AN458" s="5"/>
      <c r="AO458" s="5"/>
      <c r="AP458" s="5"/>
      <c r="AQ458" s="5"/>
      <c r="AR458" s="5"/>
      <c r="AS458" s="5"/>
      <c r="AT458" s="5"/>
      <c r="AU458" s="5"/>
      <c r="AV458" s="5"/>
      <c r="AW458" s="5"/>
      <c r="AX458" s="5"/>
      <c r="AY458" s="5"/>
      <c r="AZ458" s="5"/>
      <c r="BA458" s="5"/>
      <c r="BB458" s="341"/>
      <c r="BC458" s="128"/>
      <c r="BD458" s="5"/>
      <c r="BE458" s="5"/>
      <c r="BF458" s="5"/>
      <c r="BG458" s="5"/>
      <c r="BH458" s="5"/>
      <c r="BI458" s="5"/>
      <c r="BJ458" s="5"/>
      <c r="BK458" s="5"/>
      <c r="BL458" s="5"/>
      <c r="BM458" s="5"/>
      <c r="BN458" s="5"/>
      <c r="BO458" s="5"/>
      <c r="BP458" s="5"/>
      <c r="BQ458" s="51" t="s">
        <v>377</v>
      </c>
      <c r="BR458" s="171">
        <v>477.31299999999999</v>
      </c>
      <c r="BS458" s="51">
        <v>477.31299999999999</v>
      </c>
      <c r="BT458" s="51">
        <v>1</v>
      </c>
      <c r="BU458" s="51">
        <v>100</v>
      </c>
      <c r="BV458" s="52">
        <f t="shared" si="128"/>
        <v>1</v>
      </c>
      <c r="BW458" s="139">
        <f>BV458*AUXILIAR!$B$57</f>
        <v>20000000</v>
      </c>
      <c r="BX458" s="5"/>
      <c r="BY458" s="341"/>
      <c r="BZ458" s="128"/>
      <c r="CA458" s="5"/>
      <c r="CB458" s="5"/>
      <c r="CC458" s="5"/>
      <c r="CD458" s="5"/>
      <c r="CE458" s="5"/>
      <c r="CF458" s="5"/>
      <c r="CG458" s="5"/>
      <c r="CH458" s="5"/>
      <c r="CI458" s="5"/>
      <c r="CJ458" s="5"/>
      <c r="CK458" s="5"/>
      <c r="CL458" s="5"/>
      <c r="CM458" s="5"/>
      <c r="CN458" s="5"/>
      <c r="CO458" s="5"/>
      <c r="CP458" s="5"/>
      <c r="CQ458" s="5"/>
      <c r="CR458" s="5"/>
      <c r="CS458" s="5"/>
      <c r="CT458" s="5"/>
      <c r="CU458" s="5"/>
      <c r="CV458" s="341"/>
      <c r="CW458" s="128"/>
      <c r="CX458" s="5"/>
      <c r="CY458" s="5"/>
      <c r="CZ458" s="5"/>
      <c r="DA458" s="5"/>
      <c r="DB458" s="5"/>
      <c r="DC458" s="5"/>
      <c r="DD458" s="5"/>
      <c r="DE458" s="5"/>
      <c r="DF458" s="5"/>
      <c r="DG458" s="5"/>
      <c r="DH458" s="5"/>
      <c r="DI458" s="5"/>
      <c r="DJ458" s="5"/>
      <c r="DK458" s="180"/>
      <c r="DL458" s="181"/>
      <c r="DM458" s="181"/>
      <c r="DN458" s="56"/>
      <c r="DO458" s="57"/>
      <c r="DP458" s="56"/>
      <c r="DQ458" s="161"/>
      <c r="DR458" s="5"/>
      <c r="DS458" s="341"/>
      <c r="DT458" s="128"/>
      <c r="DU458" s="5"/>
      <c r="DV458" s="5"/>
      <c r="DW458" s="5"/>
      <c r="DX458" s="5"/>
      <c r="DY458" s="5"/>
      <c r="DZ458" s="5"/>
      <c r="EA458" s="5"/>
      <c r="EB458" s="5"/>
      <c r="EC458" s="5"/>
      <c r="ED458" s="5"/>
      <c r="EE458" s="5"/>
      <c r="EF458" s="5"/>
      <c r="EG458" s="5"/>
      <c r="EH458" s="5"/>
      <c r="EI458" s="5"/>
      <c r="EJ458" s="5"/>
      <c r="EK458" s="5"/>
      <c r="EL458" s="5"/>
      <c r="EM458" s="5"/>
      <c r="EN458" s="5"/>
      <c r="EO458" s="5"/>
      <c r="EP458" s="341"/>
      <c r="EQ458" s="333"/>
    </row>
    <row r="459" spans="1:147" ht="15">
      <c r="A459" s="8" t="s">
        <v>33</v>
      </c>
      <c r="B459" s="8" t="s">
        <v>11</v>
      </c>
      <c r="C459" s="8">
        <v>1</v>
      </c>
      <c r="D459" s="199">
        <v>101</v>
      </c>
      <c r="E459" s="118" t="s">
        <v>180</v>
      </c>
      <c r="F459" s="118" t="s">
        <v>108</v>
      </c>
      <c r="G459" s="195" t="s">
        <v>34</v>
      </c>
      <c r="H459" s="309" t="s">
        <v>188</v>
      </c>
      <c r="I459" s="128"/>
      <c r="J459" s="5"/>
      <c r="K459" s="5"/>
      <c r="L459" s="5"/>
      <c r="M459" s="5"/>
      <c r="N459" s="5"/>
      <c r="O459" s="5"/>
      <c r="P459" s="5"/>
      <c r="Q459" s="5"/>
      <c r="R459" s="5"/>
      <c r="S459" s="5"/>
      <c r="T459" s="5"/>
      <c r="U459" s="5"/>
      <c r="V459" s="5"/>
      <c r="W459" s="5"/>
      <c r="X459" s="5"/>
      <c r="Y459" s="5"/>
      <c r="Z459" s="5"/>
      <c r="AA459" s="5"/>
      <c r="AB459" s="5"/>
      <c r="AC459" s="5"/>
      <c r="AD459" s="5"/>
      <c r="AE459" s="341"/>
      <c r="AF459" s="128"/>
      <c r="AG459" s="5"/>
      <c r="AH459" s="5"/>
      <c r="AI459" s="5"/>
      <c r="AJ459" s="5"/>
      <c r="AK459" s="5"/>
      <c r="AL459" s="5"/>
      <c r="AM459" s="5"/>
      <c r="AN459" s="5"/>
      <c r="AO459" s="5"/>
      <c r="AP459" s="5"/>
      <c r="AQ459" s="5"/>
      <c r="AR459" s="5"/>
      <c r="AS459" s="5"/>
      <c r="AT459" s="5"/>
      <c r="AU459" s="5"/>
      <c r="AV459" s="5"/>
      <c r="AW459" s="5"/>
      <c r="AX459" s="5"/>
      <c r="AY459" s="5"/>
      <c r="AZ459" s="5"/>
      <c r="BA459" s="5"/>
      <c r="BB459" s="341"/>
      <c r="BC459" s="128"/>
      <c r="BD459" s="5"/>
      <c r="BE459" s="5"/>
      <c r="BF459" s="5"/>
      <c r="BG459" s="5"/>
      <c r="BH459" s="5"/>
      <c r="BI459" s="5"/>
      <c r="BJ459" s="5"/>
      <c r="BK459" s="5"/>
      <c r="BL459" s="5"/>
      <c r="BM459" s="5"/>
      <c r="BN459" s="5"/>
      <c r="BO459" s="5"/>
      <c r="BP459" s="5"/>
      <c r="BQ459" s="51" t="s">
        <v>377</v>
      </c>
      <c r="BR459" s="171">
        <v>482.5</v>
      </c>
      <c r="BS459" s="51">
        <v>482.5</v>
      </c>
      <c r="BT459" s="51">
        <v>1</v>
      </c>
      <c r="BU459" s="51">
        <v>100</v>
      </c>
      <c r="BV459" s="52">
        <f t="shared" si="128"/>
        <v>1</v>
      </c>
      <c r="BW459" s="139">
        <f>BV459*AUXILIAR!$B$57</f>
        <v>20000000</v>
      </c>
      <c r="BX459" s="5"/>
      <c r="BY459" s="341"/>
      <c r="BZ459" s="128"/>
      <c r="CA459" s="5"/>
      <c r="CB459" s="5"/>
      <c r="CC459" s="5"/>
      <c r="CD459" s="5"/>
      <c r="CE459" s="5"/>
      <c r="CF459" s="5"/>
      <c r="CG459" s="5"/>
      <c r="CH459" s="5"/>
      <c r="CI459" s="5"/>
      <c r="CJ459" s="5"/>
      <c r="CK459" s="5"/>
      <c r="CL459" s="5"/>
      <c r="CM459" s="5"/>
      <c r="CN459" s="5"/>
      <c r="CO459" s="5"/>
      <c r="CP459" s="5"/>
      <c r="CQ459" s="5"/>
      <c r="CR459" s="5"/>
      <c r="CS459" s="5"/>
      <c r="CT459" s="5"/>
      <c r="CU459" s="5"/>
      <c r="CV459" s="341"/>
      <c r="CW459" s="128"/>
      <c r="CX459" s="5"/>
      <c r="CY459" s="5"/>
      <c r="CZ459" s="5"/>
      <c r="DA459" s="5"/>
      <c r="DB459" s="5"/>
      <c r="DC459" s="5"/>
      <c r="DD459" s="5"/>
      <c r="DE459" s="5"/>
      <c r="DF459" s="5"/>
      <c r="DG459" s="5"/>
      <c r="DH459" s="5"/>
      <c r="DI459" s="5"/>
      <c r="DJ459" s="5"/>
      <c r="DK459" s="180"/>
      <c r="DL459" s="181"/>
      <c r="DM459" s="181"/>
      <c r="DN459" s="56"/>
      <c r="DO459" s="57"/>
      <c r="DP459" s="56"/>
      <c r="DQ459" s="161"/>
      <c r="DR459" s="5"/>
      <c r="DS459" s="341"/>
      <c r="DT459" s="128"/>
      <c r="DU459" s="5"/>
      <c r="DV459" s="5"/>
      <c r="DW459" s="5"/>
      <c r="DX459" s="5"/>
      <c r="DY459" s="5"/>
      <c r="DZ459" s="5"/>
      <c r="EA459" s="5"/>
      <c r="EB459" s="5"/>
      <c r="EC459" s="5"/>
      <c r="ED459" s="5"/>
      <c r="EE459" s="5"/>
      <c r="EF459" s="5"/>
      <c r="EG459" s="5"/>
      <c r="EH459" s="5"/>
      <c r="EI459" s="5"/>
      <c r="EJ459" s="5"/>
      <c r="EK459" s="5"/>
      <c r="EL459" s="5"/>
      <c r="EM459" s="5"/>
      <c r="EN459" s="5"/>
      <c r="EO459" s="5"/>
      <c r="EP459" s="341"/>
      <c r="EQ459" s="333"/>
    </row>
    <row r="460" spans="1:147" ht="15">
      <c r="A460" s="8" t="s">
        <v>33</v>
      </c>
      <c r="B460" s="8" t="s">
        <v>11</v>
      </c>
      <c r="C460" s="8">
        <v>1</v>
      </c>
      <c r="D460" s="199">
        <v>101</v>
      </c>
      <c r="E460" s="118" t="s">
        <v>180</v>
      </c>
      <c r="F460" s="118" t="s">
        <v>108</v>
      </c>
      <c r="G460" s="195" t="s">
        <v>34</v>
      </c>
      <c r="H460" s="309" t="s">
        <v>188</v>
      </c>
      <c r="I460" s="128"/>
      <c r="J460" s="5"/>
      <c r="K460" s="5"/>
      <c r="L460" s="5"/>
      <c r="M460" s="5"/>
      <c r="N460" s="5"/>
      <c r="O460" s="5"/>
      <c r="P460" s="5"/>
      <c r="Q460" s="5"/>
      <c r="R460" s="5"/>
      <c r="S460" s="5"/>
      <c r="T460" s="5"/>
      <c r="U460" s="5"/>
      <c r="V460" s="5"/>
      <c r="W460" s="5"/>
      <c r="X460" s="5"/>
      <c r="Y460" s="5"/>
      <c r="Z460" s="5"/>
      <c r="AA460" s="5"/>
      <c r="AB460" s="5"/>
      <c r="AC460" s="5"/>
      <c r="AD460" s="5"/>
      <c r="AE460" s="341"/>
      <c r="AF460" s="128"/>
      <c r="AG460" s="5"/>
      <c r="AH460" s="5"/>
      <c r="AI460" s="5"/>
      <c r="AJ460" s="5"/>
      <c r="AK460" s="5"/>
      <c r="AL460" s="5"/>
      <c r="AM460" s="5"/>
      <c r="AN460" s="5"/>
      <c r="AO460" s="5"/>
      <c r="AP460" s="5"/>
      <c r="AQ460" s="5"/>
      <c r="AR460" s="5"/>
      <c r="AS460" s="5"/>
      <c r="AT460" s="5"/>
      <c r="AU460" s="5"/>
      <c r="AV460" s="5"/>
      <c r="AW460" s="5"/>
      <c r="AX460" s="5"/>
      <c r="AY460" s="5"/>
      <c r="AZ460" s="5"/>
      <c r="BA460" s="5"/>
      <c r="BB460" s="341"/>
      <c r="BC460" s="128"/>
      <c r="BD460" s="5"/>
      <c r="BE460" s="5"/>
      <c r="BF460" s="5"/>
      <c r="BG460" s="5"/>
      <c r="BH460" s="5"/>
      <c r="BI460" s="5"/>
      <c r="BJ460" s="5"/>
      <c r="BK460" s="5"/>
      <c r="BL460" s="5"/>
      <c r="BM460" s="5"/>
      <c r="BN460" s="5"/>
      <c r="BO460" s="5"/>
      <c r="BP460" s="5"/>
      <c r="BQ460" s="51" t="s">
        <v>377</v>
      </c>
      <c r="BR460" s="171">
        <v>485.036</v>
      </c>
      <c r="BS460" s="51">
        <v>485.036</v>
      </c>
      <c r="BT460" s="51">
        <v>1</v>
      </c>
      <c r="BU460" s="51">
        <v>100</v>
      </c>
      <c r="BV460" s="52">
        <f t="shared" si="128"/>
        <v>1</v>
      </c>
      <c r="BW460" s="139">
        <f>BV460*AUXILIAR!$B$57</f>
        <v>20000000</v>
      </c>
      <c r="BX460" s="5"/>
      <c r="BY460" s="341"/>
      <c r="BZ460" s="128"/>
      <c r="CA460" s="5"/>
      <c r="CB460" s="5"/>
      <c r="CC460" s="5"/>
      <c r="CD460" s="5"/>
      <c r="CE460" s="5"/>
      <c r="CF460" s="5"/>
      <c r="CG460" s="5"/>
      <c r="CH460" s="5"/>
      <c r="CI460" s="5"/>
      <c r="CJ460" s="5"/>
      <c r="CK460" s="5"/>
      <c r="CL460" s="5"/>
      <c r="CM460" s="5"/>
      <c r="CN460" s="5"/>
      <c r="CO460" s="5"/>
      <c r="CP460" s="5"/>
      <c r="CQ460" s="5"/>
      <c r="CR460" s="5"/>
      <c r="CS460" s="5"/>
      <c r="CT460" s="5"/>
      <c r="CU460" s="5"/>
      <c r="CV460" s="341"/>
      <c r="CW460" s="128"/>
      <c r="CX460" s="5"/>
      <c r="CY460" s="5"/>
      <c r="CZ460" s="5"/>
      <c r="DA460" s="5"/>
      <c r="DB460" s="5"/>
      <c r="DC460" s="5"/>
      <c r="DD460" s="5"/>
      <c r="DE460" s="5"/>
      <c r="DF460" s="5"/>
      <c r="DG460" s="5"/>
      <c r="DH460" s="5"/>
      <c r="DI460" s="5"/>
      <c r="DJ460" s="5"/>
      <c r="DK460" s="180"/>
      <c r="DL460" s="181"/>
      <c r="DM460" s="181"/>
      <c r="DN460" s="56"/>
      <c r="DO460" s="57"/>
      <c r="DP460" s="56"/>
      <c r="DQ460" s="161"/>
      <c r="DR460" s="5"/>
      <c r="DS460" s="341"/>
      <c r="DT460" s="128"/>
      <c r="DU460" s="5"/>
      <c r="DV460" s="5"/>
      <c r="DW460" s="5"/>
      <c r="DX460" s="5"/>
      <c r="DY460" s="5"/>
      <c r="DZ460" s="5"/>
      <c r="EA460" s="5"/>
      <c r="EB460" s="5"/>
      <c r="EC460" s="5"/>
      <c r="ED460" s="5"/>
      <c r="EE460" s="5"/>
      <c r="EF460" s="5"/>
      <c r="EG460" s="5"/>
      <c r="EH460" s="5"/>
      <c r="EI460" s="5"/>
      <c r="EJ460" s="5"/>
      <c r="EK460" s="5"/>
      <c r="EL460" s="5"/>
      <c r="EM460" s="5"/>
      <c r="EN460" s="5"/>
      <c r="EO460" s="5"/>
      <c r="EP460" s="341"/>
      <c r="EQ460" s="333"/>
    </row>
    <row r="461" spans="1:147" ht="15">
      <c r="A461" s="8" t="s">
        <v>33</v>
      </c>
      <c r="B461" s="8" t="s">
        <v>11</v>
      </c>
      <c r="C461" s="8">
        <v>1</v>
      </c>
      <c r="D461" s="199">
        <v>101</v>
      </c>
      <c r="E461" s="118" t="s">
        <v>180</v>
      </c>
      <c r="F461" s="118" t="s">
        <v>108</v>
      </c>
      <c r="G461" s="195" t="s">
        <v>34</v>
      </c>
      <c r="H461" s="309" t="s">
        <v>188</v>
      </c>
      <c r="I461" s="128"/>
      <c r="J461" s="5"/>
      <c r="K461" s="5"/>
      <c r="L461" s="5"/>
      <c r="M461" s="5"/>
      <c r="N461" s="5"/>
      <c r="O461" s="5"/>
      <c r="P461" s="5"/>
      <c r="Q461" s="5"/>
      <c r="R461" s="5"/>
      <c r="S461" s="5"/>
      <c r="T461" s="5"/>
      <c r="U461" s="5"/>
      <c r="V461" s="5"/>
      <c r="W461" s="5"/>
      <c r="X461" s="5"/>
      <c r="Y461" s="5"/>
      <c r="Z461" s="5"/>
      <c r="AA461" s="5"/>
      <c r="AB461" s="5"/>
      <c r="AC461" s="5"/>
      <c r="AD461" s="5"/>
      <c r="AE461" s="341"/>
      <c r="AF461" s="128"/>
      <c r="AG461" s="5"/>
      <c r="AH461" s="5"/>
      <c r="AI461" s="5"/>
      <c r="AJ461" s="5"/>
      <c r="AK461" s="5"/>
      <c r="AL461" s="5"/>
      <c r="AM461" s="5"/>
      <c r="AN461" s="5"/>
      <c r="AO461" s="5"/>
      <c r="AP461" s="5"/>
      <c r="AQ461" s="5"/>
      <c r="AR461" s="5"/>
      <c r="AS461" s="5"/>
      <c r="AT461" s="5"/>
      <c r="AU461" s="5"/>
      <c r="AV461" s="5"/>
      <c r="AW461" s="5"/>
      <c r="AX461" s="5"/>
      <c r="AY461" s="5"/>
      <c r="AZ461" s="5"/>
      <c r="BA461" s="5"/>
      <c r="BB461" s="341"/>
      <c r="BC461" s="128"/>
      <c r="BD461" s="5"/>
      <c r="BE461" s="5"/>
      <c r="BF461" s="5"/>
      <c r="BG461" s="5"/>
      <c r="BH461" s="5"/>
      <c r="BI461" s="5"/>
      <c r="BJ461" s="5"/>
      <c r="BK461" s="5"/>
      <c r="BL461" s="5"/>
      <c r="BM461" s="5"/>
      <c r="BN461" s="5"/>
      <c r="BO461" s="5"/>
      <c r="BP461" s="5"/>
      <c r="BQ461" s="51" t="s">
        <v>377</v>
      </c>
      <c r="BR461" s="171">
        <v>485.71600000000001</v>
      </c>
      <c r="BS461" s="51">
        <v>485.71600000000001</v>
      </c>
      <c r="BT461" s="51">
        <v>1</v>
      </c>
      <c r="BU461" s="51">
        <v>100</v>
      </c>
      <c r="BV461" s="52">
        <f t="shared" si="128"/>
        <v>1</v>
      </c>
      <c r="BW461" s="139">
        <f>BV461*AUXILIAR!$B$57</f>
        <v>20000000</v>
      </c>
      <c r="BX461" s="5"/>
      <c r="BY461" s="341"/>
      <c r="BZ461" s="128"/>
      <c r="CA461" s="5"/>
      <c r="CB461" s="5"/>
      <c r="CC461" s="5"/>
      <c r="CD461" s="5"/>
      <c r="CE461" s="5"/>
      <c r="CF461" s="5"/>
      <c r="CG461" s="5"/>
      <c r="CH461" s="5"/>
      <c r="CI461" s="5"/>
      <c r="CJ461" s="5"/>
      <c r="CK461" s="5"/>
      <c r="CL461" s="5"/>
      <c r="CM461" s="5"/>
      <c r="CN461" s="5"/>
      <c r="CO461" s="5"/>
      <c r="CP461" s="5"/>
      <c r="CQ461" s="5"/>
      <c r="CR461" s="5"/>
      <c r="CS461" s="5"/>
      <c r="CT461" s="5"/>
      <c r="CU461" s="5"/>
      <c r="CV461" s="341"/>
      <c r="CW461" s="128"/>
      <c r="CX461" s="5"/>
      <c r="CY461" s="5"/>
      <c r="CZ461" s="5"/>
      <c r="DA461" s="5"/>
      <c r="DB461" s="5"/>
      <c r="DC461" s="5"/>
      <c r="DD461" s="5"/>
      <c r="DE461" s="5"/>
      <c r="DF461" s="5"/>
      <c r="DG461" s="5"/>
      <c r="DH461" s="5"/>
      <c r="DI461" s="5"/>
      <c r="DJ461" s="5"/>
      <c r="DK461" s="180"/>
      <c r="DL461" s="181"/>
      <c r="DM461" s="181"/>
      <c r="DN461" s="56"/>
      <c r="DO461" s="57"/>
      <c r="DP461" s="56"/>
      <c r="DQ461" s="161"/>
      <c r="DR461" s="5"/>
      <c r="DS461" s="341"/>
      <c r="DT461" s="128"/>
      <c r="DU461" s="5"/>
      <c r="DV461" s="5"/>
      <c r="DW461" s="5"/>
      <c r="DX461" s="5"/>
      <c r="DY461" s="5"/>
      <c r="DZ461" s="5"/>
      <c r="EA461" s="5"/>
      <c r="EB461" s="5"/>
      <c r="EC461" s="5"/>
      <c r="ED461" s="5"/>
      <c r="EE461" s="5"/>
      <c r="EF461" s="5"/>
      <c r="EG461" s="5"/>
      <c r="EH461" s="5"/>
      <c r="EI461" s="5"/>
      <c r="EJ461" s="5"/>
      <c r="EK461" s="5"/>
      <c r="EL461" s="5"/>
      <c r="EM461" s="5"/>
      <c r="EN461" s="5"/>
      <c r="EO461" s="5"/>
      <c r="EP461" s="341"/>
      <c r="EQ461" s="333"/>
    </row>
    <row r="462" spans="1:147" ht="15">
      <c r="A462" s="8" t="s">
        <v>33</v>
      </c>
      <c r="B462" s="8" t="s">
        <v>11</v>
      </c>
      <c r="C462" s="8">
        <v>1</v>
      </c>
      <c r="D462" s="199">
        <v>101</v>
      </c>
      <c r="E462" s="118" t="s">
        <v>180</v>
      </c>
      <c r="F462" s="118" t="s">
        <v>108</v>
      </c>
      <c r="G462" s="195" t="s">
        <v>34</v>
      </c>
      <c r="H462" s="309" t="s">
        <v>188</v>
      </c>
      <c r="I462" s="128"/>
      <c r="J462" s="5"/>
      <c r="K462" s="5"/>
      <c r="L462" s="5"/>
      <c r="M462" s="5"/>
      <c r="N462" s="5"/>
      <c r="O462" s="5"/>
      <c r="P462" s="5"/>
      <c r="Q462" s="5"/>
      <c r="R462" s="5"/>
      <c r="S462" s="5"/>
      <c r="T462" s="5"/>
      <c r="U462" s="5"/>
      <c r="V462" s="5"/>
      <c r="W462" s="5"/>
      <c r="X462" s="5"/>
      <c r="Y462" s="5"/>
      <c r="Z462" s="5"/>
      <c r="AA462" s="5"/>
      <c r="AB462" s="5"/>
      <c r="AC462" s="5"/>
      <c r="AD462" s="5"/>
      <c r="AE462" s="341"/>
      <c r="AF462" s="128"/>
      <c r="AG462" s="5"/>
      <c r="AH462" s="5"/>
      <c r="AI462" s="5"/>
      <c r="AJ462" s="5"/>
      <c r="AK462" s="5"/>
      <c r="AL462" s="5"/>
      <c r="AM462" s="5"/>
      <c r="AN462" s="5"/>
      <c r="AO462" s="5"/>
      <c r="AP462" s="5"/>
      <c r="AQ462" s="5"/>
      <c r="AR462" s="5"/>
      <c r="AS462" s="5"/>
      <c r="AT462" s="5"/>
      <c r="AU462" s="5"/>
      <c r="AV462" s="5"/>
      <c r="AW462" s="5"/>
      <c r="AX462" s="5"/>
      <c r="AY462" s="5"/>
      <c r="AZ462" s="5"/>
      <c r="BA462" s="5"/>
      <c r="BB462" s="341"/>
      <c r="BC462" s="128"/>
      <c r="BD462" s="5"/>
      <c r="BE462" s="5"/>
      <c r="BF462" s="5"/>
      <c r="BG462" s="5"/>
      <c r="BH462" s="5"/>
      <c r="BI462" s="5"/>
      <c r="BJ462" s="5"/>
      <c r="BK462" s="5"/>
      <c r="BL462" s="5"/>
      <c r="BM462" s="5"/>
      <c r="BN462" s="5"/>
      <c r="BO462" s="5"/>
      <c r="BP462" s="5"/>
      <c r="BQ462" s="51" t="s">
        <v>377</v>
      </c>
      <c r="BR462" s="171">
        <v>486.34</v>
      </c>
      <c r="BS462" s="51">
        <v>486.34</v>
      </c>
      <c r="BT462" s="51">
        <v>1</v>
      </c>
      <c r="BU462" s="51">
        <v>100</v>
      </c>
      <c r="BV462" s="52">
        <f t="shared" si="128"/>
        <v>1</v>
      </c>
      <c r="BW462" s="139">
        <f>BV462*AUXILIAR!$B$57</f>
        <v>20000000</v>
      </c>
      <c r="BX462" s="5"/>
      <c r="BY462" s="341"/>
      <c r="BZ462" s="128"/>
      <c r="CA462" s="5"/>
      <c r="CB462" s="5"/>
      <c r="CC462" s="5"/>
      <c r="CD462" s="5"/>
      <c r="CE462" s="5"/>
      <c r="CF462" s="5"/>
      <c r="CG462" s="5"/>
      <c r="CH462" s="5"/>
      <c r="CI462" s="5"/>
      <c r="CJ462" s="5"/>
      <c r="CK462" s="5"/>
      <c r="CL462" s="5"/>
      <c r="CM462" s="5"/>
      <c r="CN462" s="5"/>
      <c r="CO462" s="5"/>
      <c r="CP462" s="5"/>
      <c r="CQ462" s="5"/>
      <c r="CR462" s="5"/>
      <c r="CS462" s="5"/>
      <c r="CT462" s="5"/>
      <c r="CU462" s="5"/>
      <c r="CV462" s="341"/>
      <c r="CW462" s="128"/>
      <c r="CX462" s="5"/>
      <c r="CY462" s="5"/>
      <c r="CZ462" s="5"/>
      <c r="DA462" s="5"/>
      <c r="DB462" s="5"/>
      <c r="DC462" s="5"/>
      <c r="DD462" s="5"/>
      <c r="DE462" s="5"/>
      <c r="DF462" s="5"/>
      <c r="DG462" s="5"/>
      <c r="DH462" s="5"/>
      <c r="DI462" s="5"/>
      <c r="DJ462" s="5"/>
      <c r="DK462" s="180"/>
      <c r="DL462" s="181"/>
      <c r="DM462" s="181"/>
      <c r="DN462" s="56"/>
      <c r="DO462" s="57"/>
      <c r="DP462" s="56"/>
      <c r="DQ462" s="161"/>
      <c r="DR462" s="5"/>
      <c r="DS462" s="341"/>
      <c r="DT462" s="128"/>
      <c r="DU462" s="5"/>
      <c r="DV462" s="5"/>
      <c r="DW462" s="5"/>
      <c r="DX462" s="5"/>
      <c r="DY462" s="5"/>
      <c r="DZ462" s="5"/>
      <c r="EA462" s="5"/>
      <c r="EB462" s="5"/>
      <c r="EC462" s="5"/>
      <c r="ED462" s="5"/>
      <c r="EE462" s="5"/>
      <c r="EF462" s="5"/>
      <c r="EG462" s="5"/>
      <c r="EH462" s="5"/>
      <c r="EI462" s="5"/>
      <c r="EJ462" s="5"/>
      <c r="EK462" s="5"/>
      <c r="EL462" s="5"/>
      <c r="EM462" s="5"/>
      <c r="EN462" s="5"/>
      <c r="EO462" s="5"/>
      <c r="EP462" s="341"/>
      <c r="EQ462" s="333"/>
    </row>
    <row r="463" spans="1:147" ht="15">
      <c r="A463" s="8" t="s">
        <v>33</v>
      </c>
      <c r="B463" s="8" t="s">
        <v>11</v>
      </c>
      <c r="C463" s="8">
        <v>1</v>
      </c>
      <c r="D463" s="199">
        <v>101</v>
      </c>
      <c r="E463" s="118" t="s">
        <v>180</v>
      </c>
      <c r="F463" s="118" t="s">
        <v>108</v>
      </c>
      <c r="G463" s="195" t="s">
        <v>34</v>
      </c>
      <c r="H463" s="309" t="s">
        <v>188</v>
      </c>
      <c r="I463" s="128"/>
      <c r="J463" s="5"/>
      <c r="K463" s="5"/>
      <c r="L463" s="5"/>
      <c r="M463" s="5"/>
      <c r="N463" s="5"/>
      <c r="O463" s="5"/>
      <c r="P463" s="5"/>
      <c r="Q463" s="5"/>
      <c r="R463" s="5"/>
      <c r="S463" s="5"/>
      <c r="T463" s="5"/>
      <c r="U463" s="5"/>
      <c r="V463" s="5"/>
      <c r="W463" s="5"/>
      <c r="X463" s="5"/>
      <c r="Y463" s="5"/>
      <c r="Z463" s="5"/>
      <c r="AA463" s="5"/>
      <c r="AB463" s="5"/>
      <c r="AC463" s="5"/>
      <c r="AD463" s="5"/>
      <c r="AE463" s="341"/>
      <c r="AF463" s="128"/>
      <c r="AG463" s="5"/>
      <c r="AH463" s="5"/>
      <c r="AI463" s="5"/>
      <c r="AJ463" s="5"/>
      <c r="AK463" s="5"/>
      <c r="AL463" s="5"/>
      <c r="AM463" s="5"/>
      <c r="AN463" s="5"/>
      <c r="AO463" s="5"/>
      <c r="AP463" s="5"/>
      <c r="AQ463" s="5"/>
      <c r="AR463" s="5"/>
      <c r="AS463" s="5"/>
      <c r="AT463" s="5"/>
      <c r="AU463" s="5"/>
      <c r="AV463" s="5"/>
      <c r="AW463" s="5"/>
      <c r="AX463" s="5"/>
      <c r="AY463" s="5"/>
      <c r="AZ463" s="5"/>
      <c r="BA463" s="5"/>
      <c r="BB463" s="341"/>
      <c r="BC463" s="128"/>
      <c r="BD463" s="5"/>
      <c r="BE463" s="5"/>
      <c r="BF463" s="5"/>
      <c r="BG463" s="5"/>
      <c r="BH463" s="5"/>
      <c r="BI463" s="5"/>
      <c r="BJ463" s="5"/>
      <c r="BK463" s="5"/>
      <c r="BL463" s="5"/>
      <c r="BM463" s="5"/>
      <c r="BN463" s="5"/>
      <c r="BO463" s="5"/>
      <c r="BP463" s="5"/>
      <c r="BQ463" s="51" t="s">
        <v>377</v>
      </c>
      <c r="BR463" s="171">
        <v>488.20800000000003</v>
      </c>
      <c r="BS463" s="51">
        <v>488.20800000000003</v>
      </c>
      <c r="BT463" s="51">
        <v>1</v>
      </c>
      <c r="BU463" s="51">
        <v>100</v>
      </c>
      <c r="BV463" s="52">
        <f t="shared" si="128"/>
        <v>1</v>
      </c>
      <c r="BW463" s="139">
        <f>BV463*AUXILIAR!$B$57</f>
        <v>20000000</v>
      </c>
      <c r="BX463" s="5"/>
      <c r="BY463" s="341"/>
      <c r="BZ463" s="128"/>
      <c r="CA463" s="5"/>
      <c r="CB463" s="5"/>
      <c r="CC463" s="5"/>
      <c r="CD463" s="5"/>
      <c r="CE463" s="5"/>
      <c r="CF463" s="5"/>
      <c r="CG463" s="5"/>
      <c r="CH463" s="5"/>
      <c r="CI463" s="5"/>
      <c r="CJ463" s="5"/>
      <c r="CK463" s="5"/>
      <c r="CL463" s="5"/>
      <c r="CM463" s="5"/>
      <c r="CN463" s="5"/>
      <c r="CO463" s="5"/>
      <c r="CP463" s="5"/>
      <c r="CQ463" s="5"/>
      <c r="CR463" s="5"/>
      <c r="CS463" s="5"/>
      <c r="CT463" s="5"/>
      <c r="CU463" s="5"/>
      <c r="CV463" s="341"/>
      <c r="CW463" s="128"/>
      <c r="CX463" s="5"/>
      <c r="CY463" s="5"/>
      <c r="CZ463" s="5"/>
      <c r="DA463" s="5"/>
      <c r="DB463" s="5"/>
      <c r="DC463" s="5"/>
      <c r="DD463" s="5"/>
      <c r="DE463" s="5"/>
      <c r="DF463" s="5"/>
      <c r="DG463" s="5"/>
      <c r="DH463" s="5"/>
      <c r="DI463" s="5"/>
      <c r="DJ463" s="5"/>
      <c r="DK463" s="180"/>
      <c r="DL463" s="181"/>
      <c r="DM463" s="181"/>
      <c r="DN463" s="56"/>
      <c r="DO463" s="57"/>
      <c r="DP463" s="56"/>
      <c r="DQ463" s="161"/>
      <c r="DR463" s="5"/>
      <c r="DS463" s="341"/>
      <c r="DT463" s="128"/>
      <c r="DU463" s="5"/>
      <c r="DV463" s="5"/>
      <c r="DW463" s="5"/>
      <c r="DX463" s="5"/>
      <c r="DY463" s="5"/>
      <c r="DZ463" s="5"/>
      <c r="EA463" s="5"/>
      <c r="EB463" s="5"/>
      <c r="EC463" s="5"/>
      <c r="ED463" s="5"/>
      <c r="EE463" s="5"/>
      <c r="EF463" s="5"/>
      <c r="EG463" s="5"/>
      <c r="EH463" s="5"/>
      <c r="EI463" s="5"/>
      <c r="EJ463" s="5"/>
      <c r="EK463" s="5"/>
      <c r="EL463" s="5"/>
      <c r="EM463" s="5"/>
      <c r="EN463" s="5"/>
      <c r="EO463" s="5"/>
      <c r="EP463" s="341"/>
      <c r="EQ463" s="333"/>
    </row>
    <row r="464" spans="1:147" ht="15">
      <c r="A464" s="8" t="s">
        <v>33</v>
      </c>
      <c r="B464" s="8" t="s">
        <v>11</v>
      </c>
      <c r="C464" s="8">
        <v>1</v>
      </c>
      <c r="D464" s="199">
        <v>101</v>
      </c>
      <c r="E464" s="118" t="s">
        <v>180</v>
      </c>
      <c r="F464" s="118" t="s">
        <v>108</v>
      </c>
      <c r="G464" s="195" t="s">
        <v>34</v>
      </c>
      <c r="H464" s="309" t="s">
        <v>188</v>
      </c>
      <c r="I464" s="128"/>
      <c r="J464" s="5"/>
      <c r="K464" s="5"/>
      <c r="L464" s="5"/>
      <c r="M464" s="5"/>
      <c r="N464" s="5"/>
      <c r="O464" s="5"/>
      <c r="P464" s="5"/>
      <c r="Q464" s="5"/>
      <c r="R464" s="5"/>
      <c r="S464" s="5"/>
      <c r="T464" s="5"/>
      <c r="U464" s="5"/>
      <c r="V464" s="5"/>
      <c r="W464" s="5"/>
      <c r="X464" s="5"/>
      <c r="Y464" s="5"/>
      <c r="Z464" s="5"/>
      <c r="AA464" s="5"/>
      <c r="AB464" s="5"/>
      <c r="AC464" s="5"/>
      <c r="AD464" s="5"/>
      <c r="AE464" s="341"/>
      <c r="AF464" s="128"/>
      <c r="AG464" s="5"/>
      <c r="AH464" s="5"/>
      <c r="AI464" s="5"/>
      <c r="AJ464" s="5"/>
      <c r="AK464" s="5"/>
      <c r="AL464" s="5"/>
      <c r="AM464" s="5"/>
      <c r="AN464" s="5"/>
      <c r="AO464" s="5"/>
      <c r="AP464" s="5"/>
      <c r="AQ464" s="5"/>
      <c r="AR464" s="5"/>
      <c r="AS464" s="5"/>
      <c r="AT464" s="5"/>
      <c r="AU464" s="5"/>
      <c r="AV464" s="5"/>
      <c r="AW464" s="5"/>
      <c r="AX464" s="5"/>
      <c r="AY464" s="5"/>
      <c r="AZ464" s="5"/>
      <c r="BA464" s="5"/>
      <c r="BB464" s="341"/>
      <c r="BC464" s="128"/>
      <c r="BD464" s="5"/>
      <c r="BE464" s="5"/>
      <c r="BF464" s="5"/>
      <c r="BG464" s="5"/>
      <c r="BH464" s="5"/>
      <c r="BI464" s="5"/>
      <c r="BJ464" s="5"/>
      <c r="BK464" s="5"/>
      <c r="BL464" s="5"/>
      <c r="BM464" s="5"/>
      <c r="BN464" s="5"/>
      <c r="BO464" s="5"/>
      <c r="BP464" s="5"/>
      <c r="BQ464" s="51" t="s">
        <v>377</v>
      </c>
      <c r="BR464" s="171">
        <v>492.517</v>
      </c>
      <c r="BS464" s="51">
        <v>492.517</v>
      </c>
      <c r="BT464" s="51">
        <v>1</v>
      </c>
      <c r="BU464" s="51">
        <v>100</v>
      </c>
      <c r="BV464" s="52">
        <f t="shared" si="128"/>
        <v>1</v>
      </c>
      <c r="BW464" s="139">
        <f>BV464*AUXILIAR!$B$57</f>
        <v>20000000</v>
      </c>
      <c r="BX464" s="5"/>
      <c r="BY464" s="341"/>
      <c r="BZ464" s="128"/>
      <c r="CA464" s="5"/>
      <c r="CB464" s="5"/>
      <c r="CC464" s="5"/>
      <c r="CD464" s="5"/>
      <c r="CE464" s="5"/>
      <c r="CF464" s="5"/>
      <c r="CG464" s="5"/>
      <c r="CH464" s="5"/>
      <c r="CI464" s="5"/>
      <c r="CJ464" s="5"/>
      <c r="CK464" s="5"/>
      <c r="CL464" s="5"/>
      <c r="CM464" s="5"/>
      <c r="CN464" s="5"/>
      <c r="CO464" s="5"/>
      <c r="CP464" s="5"/>
      <c r="CQ464" s="5"/>
      <c r="CR464" s="5"/>
      <c r="CS464" s="5"/>
      <c r="CT464" s="5"/>
      <c r="CU464" s="5"/>
      <c r="CV464" s="341"/>
      <c r="CW464" s="128"/>
      <c r="CX464" s="5"/>
      <c r="CY464" s="5"/>
      <c r="CZ464" s="5"/>
      <c r="DA464" s="5"/>
      <c r="DB464" s="5"/>
      <c r="DC464" s="5"/>
      <c r="DD464" s="5"/>
      <c r="DE464" s="5"/>
      <c r="DF464" s="5"/>
      <c r="DG464" s="5"/>
      <c r="DH464" s="5"/>
      <c r="DI464" s="5"/>
      <c r="DJ464" s="5"/>
      <c r="DK464" s="180"/>
      <c r="DL464" s="181"/>
      <c r="DM464" s="181"/>
      <c r="DN464" s="56"/>
      <c r="DO464" s="57"/>
      <c r="DP464" s="56"/>
      <c r="DQ464" s="161"/>
      <c r="DR464" s="5"/>
      <c r="DS464" s="341"/>
      <c r="DT464" s="128"/>
      <c r="DU464" s="5"/>
      <c r="DV464" s="5"/>
      <c r="DW464" s="5"/>
      <c r="DX464" s="5"/>
      <c r="DY464" s="5"/>
      <c r="DZ464" s="5"/>
      <c r="EA464" s="5"/>
      <c r="EB464" s="5"/>
      <c r="EC464" s="5"/>
      <c r="ED464" s="5"/>
      <c r="EE464" s="5"/>
      <c r="EF464" s="5"/>
      <c r="EG464" s="5"/>
      <c r="EH464" s="5"/>
      <c r="EI464" s="5"/>
      <c r="EJ464" s="5"/>
      <c r="EK464" s="5"/>
      <c r="EL464" s="5"/>
      <c r="EM464" s="5"/>
      <c r="EN464" s="5"/>
      <c r="EO464" s="5"/>
      <c r="EP464" s="341"/>
      <c r="EQ464" s="333"/>
    </row>
    <row r="465" spans="1:147" ht="15">
      <c r="A465" s="8" t="s">
        <v>33</v>
      </c>
      <c r="B465" s="8" t="s">
        <v>11</v>
      </c>
      <c r="C465" s="8">
        <v>1</v>
      </c>
      <c r="D465" s="199">
        <v>101</v>
      </c>
      <c r="E465" s="118" t="s">
        <v>180</v>
      </c>
      <c r="F465" s="118" t="s">
        <v>108</v>
      </c>
      <c r="G465" s="195" t="s">
        <v>34</v>
      </c>
      <c r="H465" s="309" t="s">
        <v>188</v>
      </c>
      <c r="I465" s="128"/>
      <c r="J465" s="5"/>
      <c r="K465" s="5"/>
      <c r="L465" s="5"/>
      <c r="M465" s="5"/>
      <c r="N465" s="5"/>
      <c r="O465" s="5"/>
      <c r="P465" s="5"/>
      <c r="Q465" s="5"/>
      <c r="R465" s="5"/>
      <c r="S465" s="5"/>
      <c r="T465" s="5"/>
      <c r="U465" s="5"/>
      <c r="V465" s="5"/>
      <c r="W465" s="5"/>
      <c r="X465" s="5"/>
      <c r="Y465" s="5"/>
      <c r="Z465" s="5"/>
      <c r="AA465" s="5"/>
      <c r="AB465" s="5"/>
      <c r="AC465" s="5"/>
      <c r="AD465" s="5"/>
      <c r="AE465" s="341"/>
      <c r="AF465" s="128"/>
      <c r="AG465" s="5"/>
      <c r="AH465" s="5"/>
      <c r="AI465" s="5"/>
      <c r="AJ465" s="5"/>
      <c r="AK465" s="5"/>
      <c r="AL465" s="5"/>
      <c r="AM465" s="5"/>
      <c r="AN465" s="5"/>
      <c r="AO465" s="5"/>
      <c r="AP465" s="5"/>
      <c r="AQ465" s="5"/>
      <c r="AR465" s="5"/>
      <c r="AS465" s="5"/>
      <c r="AT465" s="5"/>
      <c r="AU465" s="5"/>
      <c r="AV465" s="5"/>
      <c r="AW465" s="5"/>
      <c r="AX465" s="5"/>
      <c r="AY465" s="5"/>
      <c r="AZ465" s="5"/>
      <c r="BA465" s="5"/>
      <c r="BB465" s="341"/>
      <c r="BC465" s="128"/>
      <c r="BD465" s="5"/>
      <c r="BE465" s="5"/>
      <c r="BF465" s="5"/>
      <c r="BG465" s="5"/>
      <c r="BH465" s="5"/>
      <c r="BI465" s="5"/>
      <c r="BJ465" s="5"/>
      <c r="BK465" s="5"/>
      <c r="BL465" s="5"/>
      <c r="BM465" s="5"/>
      <c r="BN465" s="5"/>
      <c r="BO465" s="5"/>
      <c r="BP465" s="5"/>
      <c r="BQ465" s="51" t="s">
        <v>377</v>
      </c>
      <c r="BR465" s="171">
        <v>505.07900000000001</v>
      </c>
      <c r="BS465" s="51">
        <v>505.07900000000001</v>
      </c>
      <c r="BT465" s="51">
        <v>1</v>
      </c>
      <c r="BU465" s="51">
        <v>100</v>
      </c>
      <c r="BV465" s="52">
        <f t="shared" si="128"/>
        <v>1</v>
      </c>
      <c r="BW465" s="139">
        <f>BV465*AUXILIAR!$B$57</f>
        <v>20000000</v>
      </c>
      <c r="BX465" s="5"/>
      <c r="BY465" s="341"/>
      <c r="BZ465" s="128"/>
      <c r="CA465" s="5"/>
      <c r="CB465" s="5"/>
      <c r="CC465" s="5"/>
      <c r="CD465" s="5"/>
      <c r="CE465" s="5"/>
      <c r="CF465" s="5"/>
      <c r="CG465" s="5"/>
      <c r="CH465" s="5"/>
      <c r="CI465" s="5"/>
      <c r="CJ465" s="5"/>
      <c r="CK465" s="5"/>
      <c r="CL465" s="5"/>
      <c r="CM465" s="5"/>
      <c r="CN465" s="5"/>
      <c r="CO465" s="5"/>
      <c r="CP465" s="5"/>
      <c r="CQ465" s="5"/>
      <c r="CR465" s="5"/>
      <c r="CS465" s="5"/>
      <c r="CT465" s="5"/>
      <c r="CU465" s="5"/>
      <c r="CV465" s="341"/>
      <c r="CW465" s="128"/>
      <c r="CX465" s="5"/>
      <c r="CY465" s="5"/>
      <c r="CZ465" s="5"/>
      <c r="DA465" s="5"/>
      <c r="DB465" s="5"/>
      <c r="DC465" s="5"/>
      <c r="DD465" s="5"/>
      <c r="DE465" s="5"/>
      <c r="DF465" s="5"/>
      <c r="DG465" s="5"/>
      <c r="DH465" s="5"/>
      <c r="DI465" s="5"/>
      <c r="DJ465" s="5"/>
      <c r="DK465" s="180"/>
      <c r="DL465" s="181"/>
      <c r="DM465" s="181"/>
      <c r="DN465" s="56"/>
      <c r="DO465" s="57"/>
      <c r="DP465" s="56"/>
      <c r="DQ465" s="161"/>
      <c r="DR465" s="5"/>
      <c r="DS465" s="341"/>
      <c r="DT465" s="128"/>
      <c r="DU465" s="5"/>
      <c r="DV465" s="5"/>
      <c r="DW465" s="5"/>
      <c r="DX465" s="5"/>
      <c r="DY465" s="5"/>
      <c r="DZ465" s="5"/>
      <c r="EA465" s="5"/>
      <c r="EB465" s="5"/>
      <c r="EC465" s="5"/>
      <c r="ED465" s="5"/>
      <c r="EE465" s="5"/>
      <c r="EF465" s="5"/>
      <c r="EG465" s="5"/>
      <c r="EH465" s="5"/>
      <c r="EI465" s="5"/>
      <c r="EJ465" s="5"/>
      <c r="EK465" s="5"/>
      <c r="EL465" s="5"/>
      <c r="EM465" s="5"/>
      <c r="EN465" s="5"/>
      <c r="EO465" s="5"/>
      <c r="EP465" s="341"/>
      <c r="EQ465" s="333"/>
    </row>
    <row r="466" spans="1:147" ht="15">
      <c r="A466" s="8" t="s">
        <v>33</v>
      </c>
      <c r="B466" s="8" t="s">
        <v>11</v>
      </c>
      <c r="C466" s="8">
        <v>1</v>
      </c>
      <c r="D466" s="199">
        <v>101</v>
      </c>
      <c r="E466" s="118" t="s">
        <v>180</v>
      </c>
      <c r="F466" s="118" t="s">
        <v>108</v>
      </c>
      <c r="G466" s="195" t="s">
        <v>34</v>
      </c>
      <c r="H466" s="309" t="s">
        <v>188</v>
      </c>
      <c r="I466" s="128"/>
      <c r="J466" s="5"/>
      <c r="K466" s="5"/>
      <c r="L466" s="5"/>
      <c r="M466" s="5"/>
      <c r="N466" s="5"/>
      <c r="O466" s="5"/>
      <c r="P466" s="5"/>
      <c r="Q466" s="5"/>
      <c r="R466" s="5"/>
      <c r="S466" s="5"/>
      <c r="T466" s="5"/>
      <c r="U466" s="5"/>
      <c r="V466" s="5"/>
      <c r="W466" s="5"/>
      <c r="X466" s="5"/>
      <c r="Y466" s="5"/>
      <c r="Z466" s="5"/>
      <c r="AA466" s="5"/>
      <c r="AB466" s="5"/>
      <c r="AC466" s="5"/>
      <c r="AD466" s="5"/>
      <c r="AE466" s="341"/>
      <c r="AF466" s="128"/>
      <c r="AG466" s="5"/>
      <c r="AH466" s="5"/>
      <c r="AI466" s="5"/>
      <c r="AJ466" s="5"/>
      <c r="AK466" s="5"/>
      <c r="AL466" s="5"/>
      <c r="AM466" s="5"/>
      <c r="AN466" s="5"/>
      <c r="AO466" s="5"/>
      <c r="AP466" s="5"/>
      <c r="AQ466" s="5"/>
      <c r="AR466" s="5"/>
      <c r="AS466" s="5"/>
      <c r="AT466" s="5"/>
      <c r="AU466" s="5"/>
      <c r="AV466" s="5"/>
      <c r="AW466" s="5"/>
      <c r="AX466" s="5"/>
      <c r="AY466" s="5"/>
      <c r="AZ466" s="5"/>
      <c r="BA466" s="5"/>
      <c r="BB466" s="341"/>
      <c r="BC466" s="128"/>
      <c r="BD466" s="5"/>
      <c r="BE466" s="5"/>
      <c r="BF466" s="5"/>
      <c r="BG466" s="5"/>
      <c r="BH466" s="5"/>
      <c r="BI466" s="5"/>
      <c r="BJ466" s="5"/>
      <c r="BK466" s="5"/>
      <c r="BL466" s="5"/>
      <c r="BM466" s="5"/>
      <c r="BN466" s="5"/>
      <c r="BO466" s="5"/>
      <c r="BP466" s="5"/>
      <c r="BQ466" s="51" t="s">
        <v>377</v>
      </c>
      <c r="BR466" s="171">
        <v>506.233</v>
      </c>
      <c r="BS466" s="51">
        <v>506.233</v>
      </c>
      <c r="BT466" s="51">
        <v>1</v>
      </c>
      <c r="BU466" s="51">
        <v>100</v>
      </c>
      <c r="BV466" s="52">
        <f t="shared" si="128"/>
        <v>1</v>
      </c>
      <c r="BW466" s="139">
        <f>BV466*AUXILIAR!$B$57</f>
        <v>20000000</v>
      </c>
      <c r="BX466" s="5"/>
      <c r="BY466" s="341"/>
      <c r="BZ466" s="128"/>
      <c r="CA466" s="5"/>
      <c r="CB466" s="5"/>
      <c r="CC466" s="5"/>
      <c r="CD466" s="5"/>
      <c r="CE466" s="5"/>
      <c r="CF466" s="5"/>
      <c r="CG466" s="5"/>
      <c r="CH466" s="5"/>
      <c r="CI466" s="5"/>
      <c r="CJ466" s="5"/>
      <c r="CK466" s="5"/>
      <c r="CL466" s="5"/>
      <c r="CM466" s="5"/>
      <c r="CN466" s="5"/>
      <c r="CO466" s="5"/>
      <c r="CP466" s="5"/>
      <c r="CQ466" s="5"/>
      <c r="CR466" s="5"/>
      <c r="CS466" s="5"/>
      <c r="CT466" s="5"/>
      <c r="CU466" s="5"/>
      <c r="CV466" s="341"/>
      <c r="CW466" s="128"/>
      <c r="CX466" s="5"/>
      <c r="CY466" s="5"/>
      <c r="CZ466" s="5"/>
      <c r="DA466" s="5"/>
      <c r="DB466" s="5"/>
      <c r="DC466" s="5"/>
      <c r="DD466" s="5"/>
      <c r="DE466" s="5"/>
      <c r="DF466" s="5"/>
      <c r="DG466" s="5"/>
      <c r="DH466" s="5"/>
      <c r="DI466" s="5"/>
      <c r="DJ466" s="5"/>
      <c r="DK466" s="180"/>
      <c r="DL466" s="181"/>
      <c r="DM466" s="181"/>
      <c r="DN466" s="56"/>
      <c r="DO466" s="57"/>
      <c r="DP466" s="56"/>
      <c r="DQ466" s="161"/>
      <c r="DR466" s="5"/>
      <c r="DS466" s="341"/>
      <c r="DT466" s="128"/>
      <c r="DU466" s="5"/>
      <c r="DV466" s="5"/>
      <c r="DW466" s="5"/>
      <c r="DX466" s="5"/>
      <c r="DY466" s="5"/>
      <c r="DZ466" s="5"/>
      <c r="EA466" s="5"/>
      <c r="EB466" s="5"/>
      <c r="EC466" s="5"/>
      <c r="ED466" s="5"/>
      <c r="EE466" s="5"/>
      <c r="EF466" s="5"/>
      <c r="EG466" s="5"/>
      <c r="EH466" s="5"/>
      <c r="EI466" s="5"/>
      <c r="EJ466" s="5"/>
      <c r="EK466" s="5"/>
      <c r="EL466" s="5"/>
      <c r="EM466" s="5"/>
      <c r="EN466" s="5"/>
      <c r="EO466" s="5"/>
      <c r="EP466" s="341"/>
      <c r="EQ466" s="333"/>
    </row>
    <row r="467" spans="1:147" ht="15">
      <c r="A467" s="8" t="s">
        <v>33</v>
      </c>
      <c r="B467" s="8" t="s">
        <v>11</v>
      </c>
      <c r="C467" s="8">
        <v>1</v>
      </c>
      <c r="D467" s="199">
        <v>101</v>
      </c>
      <c r="E467" s="118" t="s">
        <v>180</v>
      </c>
      <c r="F467" s="118" t="s">
        <v>108</v>
      </c>
      <c r="G467" s="195" t="s">
        <v>34</v>
      </c>
      <c r="H467" s="309" t="s">
        <v>188</v>
      </c>
      <c r="I467" s="128"/>
      <c r="J467" s="5"/>
      <c r="K467" s="5"/>
      <c r="L467" s="5"/>
      <c r="M467" s="5"/>
      <c r="N467" s="5"/>
      <c r="O467" s="5"/>
      <c r="P467" s="5"/>
      <c r="Q467" s="5"/>
      <c r="R467" s="5"/>
      <c r="S467" s="5"/>
      <c r="T467" s="5"/>
      <c r="U467" s="5"/>
      <c r="V467" s="5"/>
      <c r="W467" s="5"/>
      <c r="X467" s="5"/>
      <c r="Y467" s="5"/>
      <c r="Z467" s="5"/>
      <c r="AA467" s="5"/>
      <c r="AB467" s="5"/>
      <c r="AC467" s="5"/>
      <c r="AD467" s="5"/>
      <c r="AE467" s="341"/>
      <c r="AF467" s="128"/>
      <c r="AG467" s="5"/>
      <c r="AH467" s="5"/>
      <c r="AI467" s="5"/>
      <c r="AJ467" s="5"/>
      <c r="AK467" s="5"/>
      <c r="AL467" s="5"/>
      <c r="AM467" s="5"/>
      <c r="AN467" s="5"/>
      <c r="AO467" s="5"/>
      <c r="AP467" s="5"/>
      <c r="AQ467" s="5"/>
      <c r="AR467" s="5"/>
      <c r="AS467" s="5"/>
      <c r="AT467" s="5"/>
      <c r="AU467" s="5"/>
      <c r="AV467" s="5"/>
      <c r="AW467" s="5"/>
      <c r="AX467" s="5"/>
      <c r="AY467" s="5"/>
      <c r="AZ467" s="5"/>
      <c r="BA467" s="5"/>
      <c r="BB467" s="341"/>
      <c r="BC467" s="128"/>
      <c r="BD467" s="5"/>
      <c r="BE467" s="5"/>
      <c r="BF467" s="5"/>
      <c r="BG467" s="5"/>
      <c r="BH467" s="5"/>
      <c r="BI467" s="5"/>
      <c r="BJ467" s="5"/>
      <c r="BK467" s="5"/>
      <c r="BL467" s="5"/>
      <c r="BM467" s="5"/>
      <c r="BN467" s="5"/>
      <c r="BO467" s="5"/>
      <c r="BP467" s="5"/>
      <c r="BQ467" s="51" t="s">
        <v>377</v>
      </c>
      <c r="BR467" s="171">
        <v>511.60700000000003</v>
      </c>
      <c r="BS467" s="51">
        <v>511.60700000000003</v>
      </c>
      <c r="BT467" s="51">
        <v>1</v>
      </c>
      <c r="BU467" s="51">
        <v>100</v>
      </c>
      <c r="BV467" s="52">
        <f t="shared" si="128"/>
        <v>1</v>
      </c>
      <c r="BW467" s="139">
        <f>BV467*AUXILIAR!$B$57</f>
        <v>20000000</v>
      </c>
      <c r="BX467" s="5"/>
      <c r="BY467" s="341"/>
      <c r="BZ467" s="128"/>
      <c r="CA467" s="5"/>
      <c r="CB467" s="5"/>
      <c r="CC467" s="5"/>
      <c r="CD467" s="5"/>
      <c r="CE467" s="5"/>
      <c r="CF467" s="5"/>
      <c r="CG467" s="5"/>
      <c r="CH467" s="5"/>
      <c r="CI467" s="5"/>
      <c r="CJ467" s="5"/>
      <c r="CK467" s="5"/>
      <c r="CL467" s="5"/>
      <c r="CM467" s="5"/>
      <c r="CN467" s="5"/>
      <c r="CO467" s="5"/>
      <c r="CP467" s="5"/>
      <c r="CQ467" s="5"/>
      <c r="CR467" s="5"/>
      <c r="CS467" s="5"/>
      <c r="CT467" s="5"/>
      <c r="CU467" s="5"/>
      <c r="CV467" s="341"/>
      <c r="CW467" s="128"/>
      <c r="CX467" s="5"/>
      <c r="CY467" s="5"/>
      <c r="CZ467" s="5"/>
      <c r="DA467" s="5"/>
      <c r="DB467" s="5"/>
      <c r="DC467" s="5"/>
      <c r="DD467" s="5"/>
      <c r="DE467" s="5"/>
      <c r="DF467" s="5"/>
      <c r="DG467" s="5"/>
      <c r="DH467" s="5"/>
      <c r="DI467" s="5"/>
      <c r="DJ467" s="5"/>
      <c r="DK467" s="180"/>
      <c r="DL467" s="181"/>
      <c r="DM467" s="181"/>
      <c r="DN467" s="56"/>
      <c r="DO467" s="57"/>
      <c r="DP467" s="56"/>
      <c r="DQ467" s="161"/>
      <c r="DR467" s="5"/>
      <c r="DS467" s="341"/>
      <c r="DT467" s="128"/>
      <c r="DU467" s="5"/>
      <c r="DV467" s="5"/>
      <c r="DW467" s="5"/>
      <c r="DX467" s="5"/>
      <c r="DY467" s="5"/>
      <c r="DZ467" s="5"/>
      <c r="EA467" s="5"/>
      <c r="EB467" s="5"/>
      <c r="EC467" s="5"/>
      <c r="ED467" s="5"/>
      <c r="EE467" s="5"/>
      <c r="EF467" s="5"/>
      <c r="EG467" s="5"/>
      <c r="EH467" s="5"/>
      <c r="EI467" s="5"/>
      <c r="EJ467" s="5"/>
      <c r="EK467" s="5"/>
      <c r="EL467" s="5"/>
      <c r="EM467" s="5"/>
      <c r="EN467" s="5"/>
      <c r="EO467" s="5"/>
      <c r="EP467" s="341"/>
      <c r="EQ467" s="333"/>
    </row>
    <row r="468" spans="1:147" ht="15">
      <c r="A468" s="8" t="s">
        <v>33</v>
      </c>
      <c r="B468" s="8" t="s">
        <v>11</v>
      </c>
      <c r="C468" s="8">
        <v>1</v>
      </c>
      <c r="D468" s="199">
        <v>101</v>
      </c>
      <c r="E468" s="118" t="s">
        <v>180</v>
      </c>
      <c r="F468" s="118" t="s">
        <v>108</v>
      </c>
      <c r="G468" s="195" t="s">
        <v>34</v>
      </c>
      <c r="H468" s="309" t="s">
        <v>188</v>
      </c>
      <c r="I468" s="128"/>
      <c r="J468" s="5"/>
      <c r="K468" s="5"/>
      <c r="L468" s="5"/>
      <c r="M468" s="5"/>
      <c r="N468" s="5"/>
      <c r="O468" s="5"/>
      <c r="P468" s="5"/>
      <c r="Q468" s="5"/>
      <c r="R468" s="5"/>
      <c r="S468" s="5"/>
      <c r="T468" s="5"/>
      <c r="U468" s="5"/>
      <c r="V468" s="5"/>
      <c r="W468" s="5"/>
      <c r="X468" s="5"/>
      <c r="Y468" s="5"/>
      <c r="Z468" s="5"/>
      <c r="AA468" s="5"/>
      <c r="AB468" s="5"/>
      <c r="AC468" s="5"/>
      <c r="AD468" s="5"/>
      <c r="AE468" s="341"/>
      <c r="AF468" s="128"/>
      <c r="AG468" s="5"/>
      <c r="AH468" s="5"/>
      <c r="AI468" s="5"/>
      <c r="AJ468" s="5"/>
      <c r="AK468" s="5"/>
      <c r="AL468" s="5"/>
      <c r="AM468" s="5"/>
      <c r="AN468" s="5"/>
      <c r="AO468" s="5"/>
      <c r="AP468" s="5"/>
      <c r="AQ468" s="5"/>
      <c r="AR468" s="5"/>
      <c r="AS468" s="5"/>
      <c r="AT468" s="5"/>
      <c r="AU468" s="5"/>
      <c r="AV468" s="5"/>
      <c r="AW468" s="5"/>
      <c r="AX468" s="5"/>
      <c r="AY468" s="5"/>
      <c r="AZ468" s="5"/>
      <c r="BA468" s="5"/>
      <c r="BB468" s="341"/>
      <c r="BC468" s="128"/>
      <c r="BD468" s="5"/>
      <c r="BE468" s="5"/>
      <c r="BF468" s="5"/>
      <c r="BG468" s="5"/>
      <c r="BH468" s="5"/>
      <c r="BI468" s="5"/>
      <c r="BJ468" s="5"/>
      <c r="BK468" s="5"/>
      <c r="BL468" s="5"/>
      <c r="BM468" s="5"/>
      <c r="BN468" s="5"/>
      <c r="BO468" s="5"/>
      <c r="BP468" s="5"/>
      <c r="BQ468" s="51" t="s">
        <v>377</v>
      </c>
      <c r="BR468" s="171">
        <v>521.63599999999997</v>
      </c>
      <c r="BS468" s="51">
        <v>521.63599999999997</v>
      </c>
      <c r="BT468" s="51">
        <v>1</v>
      </c>
      <c r="BU468" s="51">
        <v>100</v>
      </c>
      <c r="BV468" s="52">
        <f t="shared" si="128"/>
        <v>1</v>
      </c>
      <c r="BW468" s="139">
        <f>BV468*AUXILIAR!$B$57</f>
        <v>20000000</v>
      </c>
      <c r="BX468" s="5"/>
      <c r="BY468" s="341"/>
      <c r="BZ468" s="128"/>
      <c r="CA468" s="5"/>
      <c r="CB468" s="5"/>
      <c r="CC468" s="5"/>
      <c r="CD468" s="5"/>
      <c r="CE468" s="5"/>
      <c r="CF468" s="5"/>
      <c r="CG468" s="5"/>
      <c r="CH468" s="5"/>
      <c r="CI468" s="5"/>
      <c r="CJ468" s="5"/>
      <c r="CK468" s="5"/>
      <c r="CL468" s="5"/>
      <c r="CM468" s="5"/>
      <c r="CN468" s="5"/>
      <c r="CO468" s="5"/>
      <c r="CP468" s="5"/>
      <c r="CQ468" s="5"/>
      <c r="CR468" s="5"/>
      <c r="CS468" s="5"/>
      <c r="CT468" s="5"/>
      <c r="CU468" s="5"/>
      <c r="CV468" s="341"/>
      <c r="CW468" s="128"/>
      <c r="CX468" s="5"/>
      <c r="CY468" s="5"/>
      <c r="CZ468" s="5"/>
      <c r="DA468" s="5"/>
      <c r="DB468" s="5"/>
      <c r="DC468" s="5"/>
      <c r="DD468" s="5"/>
      <c r="DE468" s="5"/>
      <c r="DF468" s="5"/>
      <c r="DG468" s="5"/>
      <c r="DH468" s="5"/>
      <c r="DI468" s="5"/>
      <c r="DJ468" s="5"/>
      <c r="DK468" s="180"/>
      <c r="DL468" s="181"/>
      <c r="DM468" s="181"/>
      <c r="DN468" s="56"/>
      <c r="DO468" s="57"/>
      <c r="DP468" s="56"/>
      <c r="DQ468" s="161"/>
      <c r="DR468" s="5"/>
      <c r="DS468" s="341"/>
      <c r="DT468" s="128"/>
      <c r="DU468" s="5"/>
      <c r="DV468" s="5"/>
      <c r="DW468" s="5"/>
      <c r="DX468" s="5"/>
      <c r="DY468" s="5"/>
      <c r="DZ468" s="5"/>
      <c r="EA468" s="5"/>
      <c r="EB468" s="5"/>
      <c r="EC468" s="5"/>
      <c r="ED468" s="5"/>
      <c r="EE468" s="5"/>
      <c r="EF468" s="5"/>
      <c r="EG468" s="5"/>
      <c r="EH468" s="5"/>
      <c r="EI468" s="5"/>
      <c r="EJ468" s="5"/>
      <c r="EK468" s="5"/>
      <c r="EL468" s="5"/>
      <c r="EM468" s="5"/>
      <c r="EN468" s="5"/>
      <c r="EO468" s="5"/>
      <c r="EP468" s="341"/>
      <c r="EQ468" s="333"/>
    </row>
    <row r="469" spans="1:147" ht="15">
      <c r="A469" s="8" t="s">
        <v>33</v>
      </c>
      <c r="B469" s="8" t="s">
        <v>11</v>
      </c>
      <c r="C469" s="8">
        <v>1</v>
      </c>
      <c r="D469" s="199">
        <v>101</v>
      </c>
      <c r="E469" s="118" t="s">
        <v>180</v>
      </c>
      <c r="F469" s="118" t="s">
        <v>108</v>
      </c>
      <c r="G469" s="195" t="s">
        <v>34</v>
      </c>
      <c r="H469" s="309" t="s">
        <v>188</v>
      </c>
      <c r="I469" s="128"/>
      <c r="J469" s="5"/>
      <c r="K469" s="5"/>
      <c r="L469" s="5"/>
      <c r="M469" s="5"/>
      <c r="N469" s="5"/>
      <c r="O469" s="5"/>
      <c r="P469" s="5"/>
      <c r="Q469" s="5"/>
      <c r="R469" s="5"/>
      <c r="S469" s="5"/>
      <c r="T469" s="5"/>
      <c r="U469" s="5"/>
      <c r="V469" s="5"/>
      <c r="W469" s="5"/>
      <c r="X469" s="5"/>
      <c r="Y469" s="5"/>
      <c r="Z469" s="5"/>
      <c r="AA469" s="5"/>
      <c r="AB469" s="5"/>
      <c r="AC469" s="5"/>
      <c r="AD469" s="5"/>
      <c r="AE469" s="341"/>
      <c r="AF469" s="128"/>
      <c r="AG469" s="5"/>
      <c r="AH469" s="5"/>
      <c r="AI469" s="5"/>
      <c r="AJ469" s="5"/>
      <c r="AK469" s="5"/>
      <c r="AL469" s="5"/>
      <c r="AM469" s="5"/>
      <c r="AN469" s="5"/>
      <c r="AO469" s="5"/>
      <c r="AP469" s="5"/>
      <c r="AQ469" s="5"/>
      <c r="AR469" s="5"/>
      <c r="AS469" s="5"/>
      <c r="AT469" s="5"/>
      <c r="AU469" s="5"/>
      <c r="AV469" s="5"/>
      <c r="AW469" s="5"/>
      <c r="AX469" s="5"/>
      <c r="AY469" s="5"/>
      <c r="AZ469" s="5"/>
      <c r="BA469" s="5"/>
      <c r="BB469" s="341"/>
      <c r="BC469" s="128"/>
      <c r="BD469" s="5"/>
      <c r="BE469" s="5"/>
      <c r="BF469" s="5"/>
      <c r="BG469" s="5"/>
      <c r="BH469" s="5"/>
      <c r="BI469" s="5"/>
      <c r="BJ469" s="5"/>
      <c r="BK469" s="5"/>
      <c r="BL469" s="5"/>
      <c r="BM469" s="5"/>
      <c r="BN469" s="5"/>
      <c r="BO469" s="5"/>
      <c r="BP469" s="5"/>
      <c r="BQ469" s="51" t="s">
        <v>377</v>
      </c>
      <c r="BR469" s="171">
        <v>524.93700000000001</v>
      </c>
      <c r="BS469" s="51">
        <v>524.93700000000001</v>
      </c>
      <c r="BT469" s="51">
        <v>2</v>
      </c>
      <c r="BU469" s="51">
        <v>100</v>
      </c>
      <c r="BV469" s="52">
        <f t="shared" si="128"/>
        <v>2</v>
      </c>
      <c r="BW469" s="139">
        <f>BV469*AUXILIAR!$B$57</f>
        <v>40000000</v>
      </c>
      <c r="BX469" s="5"/>
      <c r="BY469" s="341"/>
      <c r="BZ469" s="128"/>
      <c r="CA469" s="5"/>
      <c r="CB469" s="5"/>
      <c r="CC469" s="5"/>
      <c r="CD469" s="5"/>
      <c r="CE469" s="5"/>
      <c r="CF469" s="5"/>
      <c r="CG469" s="5"/>
      <c r="CH469" s="5"/>
      <c r="CI469" s="5"/>
      <c r="CJ469" s="5"/>
      <c r="CK469" s="5"/>
      <c r="CL469" s="5"/>
      <c r="CM469" s="5"/>
      <c r="CN469" s="5"/>
      <c r="CO469" s="5"/>
      <c r="CP469" s="5"/>
      <c r="CQ469" s="5"/>
      <c r="CR469" s="5"/>
      <c r="CS469" s="5"/>
      <c r="CT469" s="5"/>
      <c r="CU469" s="5"/>
      <c r="CV469" s="341"/>
      <c r="CW469" s="128"/>
      <c r="CX469" s="5"/>
      <c r="CY469" s="5"/>
      <c r="CZ469" s="5"/>
      <c r="DA469" s="5"/>
      <c r="DB469" s="5"/>
      <c r="DC469" s="5"/>
      <c r="DD469" s="5"/>
      <c r="DE469" s="5"/>
      <c r="DF469" s="5"/>
      <c r="DG469" s="5"/>
      <c r="DH469" s="5"/>
      <c r="DI469" s="5"/>
      <c r="DJ469" s="5"/>
      <c r="DK469" s="180"/>
      <c r="DL469" s="181"/>
      <c r="DM469" s="181"/>
      <c r="DN469" s="56"/>
      <c r="DO469" s="57"/>
      <c r="DP469" s="56"/>
      <c r="DQ469" s="161"/>
      <c r="DR469" s="5"/>
      <c r="DS469" s="341"/>
      <c r="DT469" s="128"/>
      <c r="DU469" s="5"/>
      <c r="DV469" s="5"/>
      <c r="DW469" s="5"/>
      <c r="DX469" s="5"/>
      <c r="DY469" s="5"/>
      <c r="DZ469" s="5"/>
      <c r="EA469" s="5"/>
      <c r="EB469" s="5"/>
      <c r="EC469" s="5"/>
      <c r="ED469" s="5"/>
      <c r="EE469" s="5"/>
      <c r="EF469" s="5"/>
      <c r="EG469" s="5"/>
      <c r="EH469" s="5"/>
      <c r="EI469" s="5"/>
      <c r="EJ469" s="5"/>
      <c r="EK469" s="5"/>
      <c r="EL469" s="5"/>
      <c r="EM469" s="5"/>
      <c r="EN469" s="5"/>
      <c r="EO469" s="5"/>
      <c r="EP469" s="341"/>
      <c r="EQ469" s="333"/>
    </row>
    <row r="470" spans="1:147" ht="15">
      <c r="A470" s="8" t="s">
        <v>33</v>
      </c>
      <c r="B470" s="8" t="s">
        <v>11</v>
      </c>
      <c r="C470" s="8">
        <v>1</v>
      </c>
      <c r="D470" s="199">
        <v>101</v>
      </c>
      <c r="E470" s="118" t="s">
        <v>180</v>
      </c>
      <c r="F470" s="118" t="s">
        <v>108</v>
      </c>
      <c r="G470" s="195" t="s">
        <v>34</v>
      </c>
      <c r="H470" s="309" t="s">
        <v>188</v>
      </c>
      <c r="I470" s="128"/>
      <c r="J470" s="5"/>
      <c r="K470" s="5"/>
      <c r="L470" s="5"/>
      <c r="M470" s="5"/>
      <c r="N470" s="5"/>
      <c r="O470" s="5"/>
      <c r="P470" s="5"/>
      <c r="Q470" s="5"/>
      <c r="R470" s="5"/>
      <c r="S470" s="5"/>
      <c r="T470" s="5"/>
      <c r="U470" s="5"/>
      <c r="V470" s="5"/>
      <c r="W470" s="5"/>
      <c r="X470" s="5"/>
      <c r="Y470" s="5"/>
      <c r="Z470" s="5"/>
      <c r="AA470" s="5"/>
      <c r="AB470" s="5"/>
      <c r="AC470" s="5"/>
      <c r="AD470" s="5"/>
      <c r="AE470" s="341"/>
      <c r="AF470" s="128"/>
      <c r="AG470" s="5"/>
      <c r="AH470" s="5"/>
      <c r="AI470" s="5"/>
      <c r="AJ470" s="5"/>
      <c r="AK470" s="5"/>
      <c r="AL470" s="5"/>
      <c r="AM470" s="5"/>
      <c r="AN470" s="5"/>
      <c r="AO470" s="5"/>
      <c r="AP470" s="5"/>
      <c r="AQ470" s="5"/>
      <c r="AR470" s="5"/>
      <c r="AS470" s="5"/>
      <c r="AT470" s="5"/>
      <c r="AU470" s="5"/>
      <c r="AV470" s="5"/>
      <c r="AW470" s="5"/>
      <c r="AX470" s="5"/>
      <c r="AY470" s="5"/>
      <c r="AZ470" s="5"/>
      <c r="BA470" s="5"/>
      <c r="BB470" s="341"/>
      <c r="BC470" s="128"/>
      <c r="BD470" s="5"/>
      <c r="BE470" s="5"/>
      <c r="BF470" s="5"/>
      <c r="BG470" s="5"/>
      <c r="BH470" s="5"/>
      <c r="BI470" s="5"/>
      <c r="BJ470" s="5"/>
      <c r="BK470" s="5"/>
      <c r="BL470" s="5"/>
      <c r="BM470" s="5"/>
      <c r="BN470" s="5"/>
      <c r="BO470" s="5"/>
      <c r="BP470" s="5"/>
      <c r="BQ470" s="51" t="s">
        <v>377</v>
      </c>
      <c r="BR470" s="171">
        <v>532.72900000000004</v>
      </c>
      <c r="BS470" s="171">
        <v>532.72900000000004</v>
      </c>
      <c r="BT470" s="51">
        <v>1</v>
      </c>
      <c r="BU470" s="51">
        <v>100</v>
      </c>
      <c r="BV470" s="52">
        <f t="shared" si="128"/>
        <v>1</v>
      </c>
      <c r="BW470" s="139">
        <f>BV470*AUXILIAR!$B$57</f>
        <v>20000000</v>
      </c>
      <c r="BX470" s="5"/>
      <c r="BY470" s="341"/>
      <c r="BZ470" s="128"/>
      <c r="CA470" s="5"/>
      <c r="CB470" s="5"/>
      <c r="CC470" s="5"/>
      <c r="CD470" s="5"/>
      <c r="CE470" s="5"/>
      <c r="CF470" s="5"/>
      <c r="CG470" s="5"/>
      <c r="CH470" s="5"/>
      <c r="CI470" s="5"/>
      <c r="CJ470" s="5"/>
      <c r="CK470" s="5"/>
      <c r="CL470" s="5"/>
      <c r="CM470" s="5"/>
      <c r="CN470" s="5"/>
      <c r="CO470" s="5"/>
      <c r="CP470" s="5"/>
      <c r="CQ470" s="5"/>
      <c r="CR470" s="5"/>
      <c r="CS470" s="5"/>
      <c r="CT470" s="5"/>
      <c r="CU470" s="5"/>
      <c r="CV470" s="341"/>
      <c r="CW470" s="128"/>
      <c r="CX470" s="5"/>
      <c r="CY470" s="5"/>
      <c r="CZ470" s="5"/>
      <c r="DA470" s="5"/>
      <c r="DB470" s="5"/>
      <c r="DC470" s="5"/>
      <c r="DD470" s="5"/>
      <c r="DE470" s="5"/>
      <c r="DF470" s="5"/>
      <c r="DG470" s="5"/>
      <c r="DH470" s="5"/>
      <c r="DI470" s="5"/>
      <c r="DJ470" s="5"/>
      <c r="DK470" s="180"/>
      <c r="DL470" s="181"/>
      <c r="DM470" s="181"/>
      <c r="DN470" s="56"/>
      <c r="DO470" s="57"/>
      <c r="DP470" s="56"/>
      <c r="DQ470" s="161"/>
      <c r="DR470" s="5"/>
      <c r="DS470" s="341"/>
      <c r="DT470" s="128"/>
      <c r="DU470" s="5"/>
      <c r="DV470" s="5"/>
      <c r="DW470" s="5"/>
      <c r="DX470" s="5"/>
      <c r="DY470" s="5"/>
      <c r="DZ470" s="5"/>
      <c r="EA470" s="5"/>
      <c r="EB470" s="5"/>
      <c r="EC470" s="5"/>
      <c r="ED470" s="5"/>
      <c r="EE470" s="5"/>
      <c r="EF470" s="5"/>
      <c r="EG470" s="5"/>
      <c r="EH470" s="5"/>
      <c r="EI470" s="5"/>
      <c r="EJ470" s="5"/>
      <c r="EK470" s="5"/>
      <c r="EL470" s="5"/>
      <c r="EM470" s="5"/>
      <c r="EN470" s="5"/>
      <c r="EO470" s="5"/>
      <c r="EP470" s="341"/>
      <c r="EQ470" s="333"/>
    </row>
    <row r="471" spans="1:147" ht="15">
      <c r="A471" s="8" t="s">
        <v>33</v>
      </c>
      <c r="B471" s="8" t="s">
        <v>11</v>
      </c>
      <c r="C471" s="8">
        <v>1</v>
      </c>
      <c r="D471" s="199">
        <v>101</v>
      </c>
      <c r="E471" s="118" t="s">
        <v>180</v>
      </c>
      <c r="F471" s="118" t="s">
        <v>108</v>
      </c>
      <c r="G471" s="195" t="s">
        <v>34</v>
      </c>
      <c r="H471" s="309" t="s">
        <v>188</v>
      </c>
      <c r="I471" s="128"/>
      <c r="J471" s="5"/>
      <c r="K471" s="5"/>
      <c r="L471" s="5"/>
      <c r="M471" s="5"/>
      <c r="N471" s="5"/>
      <c r="O471" s="5"/>
      <c r="P471" s="5"/>
      <c r="Q471" s="5"/>
      <c r="R471" s="5"/>
      <c r="S471" s="5"/>
      <c r="T471" s="5"/>
      <c r="U471" s="5"/>
      <c r="V471" s="5"/>
      <c r="W471" s="5"/>
      <c r="X471" s="5"/>
      <c r="Y471" s="5"/>
      <c r="Z471" s="5"/>
      <c r="AA471" s="5"/>
      <c r="AB471" s="5"/>
      <c r="AC471" s="5"/>
      <c r="AD471" s="5"/>
      <c r="AE471" s="341"/>
      <c r="AF471" s="128"/>
      <c r="AG471" s="5"/>
      <c r="AH471" s="5"/>
      <c r="AI471" s="5"/>
      <c r="AJ471" s="5"/>
      <c r="AK471" s="5"/>
      <c r="AL471" s="5"/>
      <c r="AM471" s="5"/>
      <c r="AN471" s="5"/>
      <c r="AO471" s="5"/>
      <c r="AP471" s="5"/>
      <c r="AQ471" s="5"/>
      <c r="AR471" s="5"/>
      <c r="AS471" s="5"/>
      <c r="AT471" s="5"/>
      <c r="AU471" s="5"/>
      <c r="AV471" s="5"/>
      <c r="AW471" s="5"/>
      <c r="AX471" s="5"/>
      <c r="AY471" s="5"/>
      <c r="AZ471" s="5"/>
      <c r="BA471" s="5"/>
      <c r="BB471" s="341"/>
      <c r="BC471" s="128"/>
      <c r="BD471" s="5"/>
      <c r="BE471" s="5"/>
      <c r="BF471" s="5"/>
      <c r="BG471" s="5"/>
      <c r="BH471" s="5"/>
      <c r="BI471" s="5"/>
      <c r="BJ471" s="5"/>
      <c r="BK471" s="5"/>
      <c r="BL471" s="5"/>
      <c r="BM471" s="5"/>
      <c r="BN471" s="5"/>
      <c r="BO471" s="5"/>
      <c r="BP471" s="5"/>
      <c r="BQ471" s="51" t="s">
        <v>377</v>
      </c>
      <c r="BR471" s="171">
        <v>534.48299999999995</v>
      </c>
      <c r="BS471" s="171">
        <v>534.48299999999995</v>
      </c>
      <c r="BT471" s="51">
        <v>2</v>
      </c>
      <c r="BU471" s="51">
        <v>100</v>
      </c>
      <c r="BV471" s="52">
        <f t="shared" si="128"/>
        <v>2</v>
      </c>
      <c r="BW471" s="139">
        <f>BV471*AUXILIAR!$B$57</f>
        <v>40000000</v>
      </c>
      <c r="BX471" s="5"/>
      <c r="BY471" s="341"/>
      <c r="BZ471" s="128"/>
      <c r="CA471" s="5"/>
      <c r="CB471" s="5"/>
      <c r="CC471" s="5"/>
      <c r="CD471" s="5"/>
      <c r="CE471" s="5"/>
      <c r="CF471" s="5"/>
      <c r="CG471" s="5"/>
      <c r="CH471" s="5"/>
      <c r="CI471" s="5"/>
      <c r="CJ471" s="5"/>
      <c r="CK471" s="5"/>
      <c r="CL471" s="5"/>
      <c r="CM471" s="5"/>
      <c r="CN471" s="5"/>
      <c r="CO471" s="5"/>
      <c r="CP471" s="5"/>
      <c r="CQ471" s="5"/>
      <c r="CR471" s="5"/>
      <c r="CS471" s="5"/>
      <c r="CT471" s="5"/>
      <c r="CU471" s="5"/>
      <c r="CV471" s="341"/>
      <c r="CW471" s="128"/>
      <c r="CX471" s="5"/>
      <c r="CY471" s="5"/>
      <c r="CZ471" s="5"/>
      <c r="DA471" s="5"/>
      <c r="DB471" s="5"/>
      <c r="DC471" s="5"/>
      <c r="DD471" s="5"/>
      <c r="DE471" s="5"/>
      <c r="DF471" s="5"/>
      <c r="DG471" s="5"/>
      <c r="DH471" s="5"/>
      <c r="DI471" s="5"/>
      <c r="DJ471" s="5"/>
      <c r="DK471" s="180"/>
      <c r="DL471" s="181"/>
      <c r="DM471" s="181"/>
      <c r="DN471" s="56"/>
      <c r="DO471" s="57"/>
      <c r="DP471" s="56"/>
      <c r="DQ471" s="161"/>
      <c r="DR471" s="5"/>
      <c r="DS471" s="341"/>
      <c r="DT471" s="128"/>
      <c r="DU471" s="5"/>
      <c r="DV471" s="5"/>
      <c r="DW471" s="5"/>
      <c r="DX471" s="5"/>
      <c r="DY471" s="5"/>
      <c r="DZ471" s="5"/>
      <c r="EA471" s="5"/>
      <c r="EB471" s="5"/>
      <c r="EC471" s="5"/>
      <c r="ED471" s="5"/>
      <c r="EE471" s="5"/>
      <c r="EF471" s="5"/>
      <c r="EG471" s="5"/>
      <c r="EH471" s="5"/>
      <c r="EI471" s="5"/>
      <c r="EJ471" s="5"/>
      <c r="EK471" s="5"/>
      <c r="EL471" s="5"/>
      <c r="EM471" s="5"/>
      <c r="EN471" s="5"/>
      <c r="EO471" s="5"/>
      <c r="EP471" s="341"/>
      <c r="EQ471" s="333"/>
    </row>
    <row r="472" spans="1:147" ht="15">
      <c r="A472" s="8" t="s">
        <v>33</v>
      </c>
      <c r="B472" s="8" t="s">
        <v>11</v>
      </c>
      <c r="C472" s="8">
        <v>1</v>
      </c>
      <c r="D472" s="199">
        <v>101</v>
      </c>
      <c r="E472" s="118" t="s">
        <v>180</v>
      </c>
      <c r="F472" s="118" t="s">
        <v>108</v>
      </c>
      <c r="G472" s="195" t="s">
        <v>34</v>
      </c>
      <c r="H472" s="309" t="s">
        <v>188</v>
      </c>
      <c r="I472" s="128"/>
      <c r="J472" s="5"/>
      <c r="K472" s="5"/>
      <c r="L472" s="5"/>
      <c r="M472" s="5"/>
      <c r="N472" s="5"/>
      <c r="O472" s="5"/>
      <c r="P472" s="5"/>
      <c r="Q472" s="5"/>
      <c r="R472" s="5"/>
      <c r="S472" s="5"/>
      <c r="T472" s="5"/>
      <c r="U472" s="5"/>
      <c r="V472" s="5"/>
      <c r="W472" s="5"/>
      <c r="X472" s="5"/>
      <c r="Y472" s="5"/>
      <c r="Z472" s="5"/>
      <c r="AA472" s="5"/>
      <c r="AB472" s="5"/>
      <c r="AC472" s="5"/>
      <c r="AD472" s="5"/>
      <c r="AE472" s="341"/>
      <c r="AF472" s="128"/>
      <c r="AG472" s="5"/>
      <c r="AH472" s="5"/>
      <c r="AI472" s="5"/>
      <c r="AJ472" s="5"/>
      <c r="AK472" s="5"/>
      <c r="AL472" s="5"/>
      <c r="AM472" s="5"/>
      <c r="AN472" s="5"/>
      <c r="AO472" s="5"/>
      <c r="AP472" s="5"/>
      <c r="AQ472" s="5"/>
      <c r="AR472" s="5"/>
      <c r="AS472" s="5"/>
      <c r="AT472" s="5"/>
      <c r="AU472" s="5"/>
      <c r="AV472" s="5"/>
      <c r="AW472" s="5"/>
      <c r="AX472" s="5"/>
      <c r="AY472" s="5"/>
      <c r="AZ472" s="5"/>
      <c r="BA472" s="5"/>
      <c r="BB472" s="341"/>
      <c r="BC472" s="128"/>
      <c r="BD472" s="5"/>
      <c r="BE472" s="5"/>
      <c r="BF472" s="5"/>
      <c r="BG472" s="5"/>
      <c r="BH472" s="5"/>
      <c r="BI472" s="5"/>
      <c r="BJ472" s="5"/>
      <c r="BK472" s="5"/>
      <c r="BL472" s="5"/>
      <c r="BM472" s="5"/>
      <c r="BN472" s="5"/>
      <c r="BO472" s="5"/>
      <c r="BP472" s="5"/>
      <c r="BQ472" s="51" t="s">
        <v>377</v>
      </c>
      <c r="BR472" s="171">
        <v>575.88300000000004</v>
      </c>
      <c r="BS472" s="171">
        <v>575.88300000000004</v>
      </c>
      <c r="BT472" s="51">
        <v>1</v>
      </c>
      <c r="BU472" s="51">
        <v>100</v>
      </c>
      <c r="BV472" s="52">
        <f t="shared" si="128"/>
        <v>1</v>
      </c>
      <c r="BW472" s="139">
        <f>BV472*AUXILIAR!$B$57</f>
        <v>20000000</v>
      </c>
      <c r="BX472" s="5"/>
      <c r="BY472" s="341"/>
      <c r="BZ472" s="128"/>
      <c r="CA472" s="5"/>
      <c r="CB472" s="5"/>
      <c r="CC472" s="5"/>
      <c r="CD472" s="5"/>
      <c r="CE472" s="5"/>
      <c r="CF472" s="5"/>
      <c r="CG472" s="5"/>
      <c r="CH472" s="5"/>
      <c r="CI472" s="5"/>
      <c r="CJ472" s="5"/>
      <c r="CK472" s="5"/>
      <c r="CL472" s="5"/>
      <c r="CM472" s="5"/>
      <c r="CN472" s="5"/>
      <c r="CO472" s="5"/>
      <c r="CP472" s="5"/>
      <c r="CQ472" s="5"/>
      <c r="CR472" s="5"/>
      <c r="CS472" s="5"/>
      <c r="CT472" s="5"/>
      <c r="CU472" s="5"/>
      <c r="CV472" s="341"/>
      <c r="CW472" s="128"/>
      <c r="CX472" s="5"/>
      <c r="CY472" s="5"/>
      <c r="CZ472" s="5"/>
      <c r="DA472" s="5"/>
      <c r="DB472" s="5"/>
      <c r="DC472" s="5"/>
      <c r="DD472" s="5"/>
      <c r="DE472" s="5"/>
      <c r="DF472" s="5"/>
      <c r="DG472" s="5"/>
      <c r="DH472" s="5"/>
      <c r="DI472" s="5"/>
      <c r="DJ472" s="5"/>
      <c r="DK472" s="180"/>
      <c r="DL472" s="181"/>
      <c r="DM472" s="181"/>
      <c r="DN472" s="56"/>
      <c r="DO472" s="57"/>
      <c r="DP472" s="56"/>
      <c r="DQ472" s="161"/>
      <c r="DR472" s="5"/>
      <c r="DS472" s="341"/>
      <c r="DT472" s="128"/>
      <c r="DU472" s="5"/>
      <c r="DV472" s="5"/>
      <c r="DW472" s="5"/>
      <c r="DX472" s="5"/>
      <c r="DY472" s="5"/>
      <c r="DZ472" s="5"/>
      <c r="EA472" s="5"/>
      <c r="EB472" s="5"/>
      <c r="EC472" s="5"/>
      <c r="ED472" s="5"/>
      <c r="EE472" s="5"/>
      <c r="EF472" s="5"/>
      <c r="EG472" s="5"/>
      <c r="EH472" s="5"/>
      <c r="EI472" s="5"/>
      <c r="EJ472" s="5"/>
      <c r="EK472" s="5"/>
      <c r="EL472" s="5"/>
      <c r="EM472" s="5"/>
      <c r="EN472" s="5"/>
      <c r="EO472" s="5"/>
      <c r="EP472" s="341"/>
      <c r="EQ472" s="333"/>
    </row>
    <row r="473" spans="1:147" ht="15">
      <c r="A473" s="8" t="s">
        <v>33</v>
      </c>
      <c r="B473" s="8" t="s">
        <v>11</v>
      </c>
      <c r="C473" s="8">
        <v>1</v>
      </c>
      <c r="D473" s="199">
        <v>101</v>
      </c>
      <c r="E473" s="118" t="s">
        <v>180</v>
      </c>
      <c r="F473" s="118" t="s">
        <v>108</v>
      </c>
      <c r="G473" s="195" t="s">
        <v>34</v>
      </c>
      <c r="H473" s="309" t="s">
        <v>188</v>
      </c>
      <c r="I473" s="128"/>
      <c r="J473" s="5"/>
      <c r="K473" s="5"/>
      <c r="L473" s="5"/>
      <c r="M473" s="5"/>
      <c r="N473" s="5"/>
      <c r="O473" s="5"/>
      <c r="P473" s="5"/>
      <c r="Q473" s="5"/>
      <c r="R473" s="5"/>
      <c r="S473" s="5"/>
      <c r="T473" s="5"/>
      <c r="U473" s="5"/>
      <c r="V473" s="5"/>
      <c r="W473" s="5"/>
      <c r="X473" s="5"/>
      <c r="Y473" s="5"/>
      <c r="Z473" s="5"/>
      <c r="AA473" s="5"/>
      <c r="AB473" s="5"/>
      <c r="AC473" s="5"/>
      <c r="AD473" s="5"/>
      <c r="AE473" s="341"/>
      <c r="AF473" s="128"/>
      <c r="AG473" s="5"/>
      <c r="AH473" s="5"/>
      <c r="AI473" s="5"/>
      <c r="AJ473" s="5"/>
      <c r="AK473" s="5"/>
      <c r="AL473" s="5"/>
      <c r="AM473" s="5"/>
      <c r="AN473" s="5"/>
      <c r="AO473" s="5"/>
      <c r="AP473" s="5"/>
      <c r="AQ473" s="5"/>
      <c r="AR473" s="5"/>
      <c r="AS473" s="5"/>
      <c r="AT473" s="5"/>
      <c r="AU473" s="5"/>
      <c r="AV473" s="5"/>
      <c r="AW473" s="5"/>
      <c r="AX473" s="5"/>
      <c r="AY473" s="5"/>
      <c r="AZ473" s="5"/>
      <c r="BA473" s="5"/>
      <c r="BB473" s="341"/>
      <c r="BC473" s="128"/>
      <c r="BD473" s="5"/>
      <c r="BE473" s="5"/>
      <c r="BF473" s="5"/>
      <c r="BG473" s="5"/>
      <c r="BH473" s="5"/>
      <c r="BI473" s="5"/>
      <c r="BJ473" s="5"/>
      <c r="BK473" s="5"/>
      <c r="BL473" s="5"/>
      <c r="BM473" s="5"/>
      <c r="BN473" s="5"/>
      <c r="BO473" s="5"/>
      <c r="BP473" s="5"/>
      <c r="BQ473" s="51" t="s">
        <v>380</v>
      </c>
      <c r="BR473" s="171">
        <v>418.2</v>
      </c>
      <c r="BS473" s="171">
        <v>418.8</v>
      </c>
      <c r="BT473" s="51">
        <f>BS473-BR473</f>
        <v>0.60000000000002274</v>
      </c>
      <c r="BU473" s="51">
        <v>100</v>
      </c>
      <c r="BV473" s="52">
        <f t="shared" si="128"/>
        <v>0.60000000000002274</v>
      </c>
      <c r="BW473" s="139">
        <f>BV473*AUXILIAR!$B$62</f>
        <v>168000000.00000638</v>
      </c>
      <c r="BX473" s="5"/>
      <c r="BY473" s="341"/>
      <c r="BZ473" s="128"/>
      <c r="CA473" s="5"/>
      <c r="CB473" s="5"/>
      <c r="CC473" s="5"/>
      <c r="CD473" s="5"/>
      <c r="CE473" s="5"/>
      <c r="CF473" s="5"/>
      <c r="CG473" s="5"/>
      <c r="CH473" s="5"/>
      <c r="CI473" s="5"/>
      <c r="CJ473" s="5"/>
      <c r="CK473" s="5"/>
      <c r="CL473" s="5"/>
      <c r="CM473" s="5"/>
      <c r="CN473" s="5"/>
      <c r="CO473" s="5"/>
      <c r="CP473" s="5"/>
      <c r="CQ473" s="5"/>
      <c r="CR473" s="5"/>
      <c r="CS473" s="5"/>
      <c r="CT473" s="5"/>
      <c r="CU473" s="5"/>
      <c r="CV473" s="341"/>
      <c r="CW473" s="128"/>
      <c r="CX473" s="5"/>
      <c r="CY473" s="5"/>
      <c r="CZ473" s="5"/>
      <c r="DA473" s="5"/>
      <c r="DB473" s="5"/>
      <c r="DC473" s="5"/>
      <c r="DD473" s="5"/>
      <c r="DE473" s="5"/>
      <c r="DF473" s="5"/>
      <c r="DG473" s="5"/>
      <c r="DH473" s="5"/>
      <c r="DI473" s="5"/>
      <c r="DJ473" s="5"/>
      <c r="DK473" s="180"/>
      <c r="DL473" s="181"/>
      <c r="DM473" s="181"/>
      <c r="DN473" s="56"/>
      <c r="DO473" s="57"/>
      <c r="DP473" s="56"/>
      <c r="DQ473" s="161"/>
      <c r="DR473" s="5"/>
      <c r="DS473" s="341"/>
      <c r="DT473" s="128"/>
      <c r="DU473" s="5"/>
      <c r="DV473" s="5"/>
      <c r="DW473" s="5"/>
      <c r="DX473" s="5"/>
      <c r="DY473" s="5"/>
      <c r="DZ473" s="5"/>
      <c r="EA473" s="5"/>
      <c r="EB473" s="5"/>
      <c r="EC473" s="5"/>
      <c r="ED473" s="5"/>
      <c r="EE473" s="5"/>
      <c r="EF473" s="5"/>
      <c r="EG473" s="5"/>
      <c r="EH473" s="5"/>
      <c r="EI473" s="5"/>
      <c r="EJ473" s="5"/>
      <c r="EK473" s="5"/>
      <c r="EL473" s="5"/>
      <c r="EM473" s="5"/>
      <c r="EN473" s="5"/>
      <c r="EO473" s="5"/>
      <c r="EP473" s="341"/>
      <c r="EQ473" s="333"/>
    </row>
    <row r="474" spans="1:147" ht="30">
      <c r="A474" s="8" t="s">
        <v>33</v>
      </c>
      <c r="B474" s="8" t="s">
        <v>11</v>
      </c>
      <c r="C474" s="8">
        <v>1</v>
      </c>
      <c r="D474" s="199">
        <v>101</v>
      </c>
      <c r="E474" s="118" t="s">
        <v>180</v>
      </c>
      <c r="F474" s="118" t="s">
        <v>108</v>
      </c>
      <c r="G474" s="195" t="s">
        <v>34</v>
      </c>
      <c r="H474" s="309" t="s">
        <v>188</v>
      </c>
      <c r="I474" s="128"/>
      <c r="J474" s="5"/>
      <c r="K474" s="5"/>
      <c r="L474" s="5"/>
      <c r="M474" s="5"/>
      <c r="N474" s="5"/>
      <c r="O474" s="5"/>
      <c r="P474" s="5"/>
      <c r="Q474" s="5"/>
      <c r="R474" s="5"/>
      <c r="S474" s="5"/>
      <c r="T474" s="5"/>
      <c r="U474" s="5"/>
      <c r="V474" s="5"/>
      <c r="W474" s="5"/>
      <c r="X474" s="5"/>
      <c r="Y474" s="5"/>
      <c r="Z474" s="5"/>
      <c r="AA474" s="5"/>
      <c r="AB474" s="5"/>
      <c r="AC474" s="5"/>
      <c r="AD474" s="5"/>
      <c r="AE474" s="341"/>
      <c r="AF474" s="128"/>
      <c r="AG474" s="5"/>
      <c r="AH474" s="5"/>
      <c r="AI474" s="5"/>
      <c r="AJ474" s="5"/>
      <c r="AK474" s="5"/>
      <c r="AL474" s="5"/>
      <c r="AM474" s="5"/>
      <c r="AN474" s="5"/>
      <c r="AO474" s="5"/>
      <c r="AP474" s="5"/>
      <c r="AQ474" s="5"/>
      <c r="AR474" s="5"/>
      <c r="AS474" s="5"/>
      <c r="AT474" s="5"/>
      <c r="AU474" s="5"/>
      <c r="AV474" s="5"/>
      <c r="AW474" s="5"/>
      <c r="AX474" s="5"/>
      <c r="AY474" s="5"/>
      <c r="AZ474" s="5"/>
      <c r="BA474" s="5"/>
      <c r="BB474" s="341"/>
      <c r="BC474" s="128"/>
      <c r="BD474" s="5"/>
      <c r="BE474" s="5"/>
      <c r="BF474" s="5"/>
      <c r="BG474" s="5"/>
      <c r="BH474" s="5"/>
      <c r="BI474" s="5"/>
      <c r="BJ474" s="5"/>
      <c r="BK474" s="5"/>
      <c r="BL474" s="5"/>
      <c r="BM474" s="5"/>
      <c r="BN474" s="5"/>
      <c r="BO474" s="5"/>
      <c r="BP474" s="5"/>
      <c r="BQ474" s="51" t="s">
        <v>381</v>
      </c>
      <c r="BR474" s="171">
        <v>429.8</v>
      </c>
      <c r="BS474" s="171">
        <v>430.6</v>
      </c>
      <c r="BT474" s="51">
        <f t="shared" ref="BT474:BT475" si="131">BS474-BR474</f>
        <v>0.80000000000001137</v>
      </c>
      <c r="BU474" s="51">
        <v>100</v>
      </c>
      <c r="BV474" s="52">
        <f t="shared" si="128"/>
        <v>0.80000000000001137</v>
      </c>
      <c r="BW474" s="139">
        <f>BV474*AUXILIAR!$B$62</f>
        <v>224000000.00000319</v>
      </c>
      <c r="BX474" s="5"/>
      <c r="BY474" s="341"/>
      <c r="BZ474" s="128"/>
      <c r="CA474" s="5"/>
      <c r="CB474" s="5"/>
      <c r="CC474" s="5"/>
      <c r="CD474" s="5"/>
      <c r="CE474" s="5"/>
      <c r="CF474" s="5"/>
      <c r="CG474" s="5"/>
      <c r="CH474" s="5"/>
      <c r="CI474" s="5"/>
      <c r="CJ474" s="5"/>
      <c r="CK474" s="5"/>
      <c r="CL474" s="5"/>
      <c r="CM474" s="5"/>
      <c r="CN474" s="5"/>
      <c r="CO474" s="5"/>
      <c r="CP474" s="5"/>
      <c r="CQ474" s="5"/>
      <c r="CR474" s="5"/>
      <c r="CS474" s="5"/>
      <c r="CT474" s="5"/>
      <c r="CU474" s="5"/>
      <c r="CV474" s="341"/>
      <c r="CW474" s="128"/>
      <c r="CX474" s="5"/>
      <c r="CY474" s="5"/>
      <c r="CZ474" s="5"/>
      <c r="DA474" s="5"/>
      <c r="DB474" s="5"/>
      <c r="DC474" s="5"/>
      <c r="DD474" s="5"/>
      <c r="DE474" s="5"/>
      <c r="DF474" s="5"/>
      <c r="DG474" s="5"/>
      <c r="DH474" s="5"/>
      <c r="DI474" s="5"/>
      <c r="DJ474" s="5"/>
      <c r="DK474" s="180"/>
      <c r="DL474" s="181"/>
      <c r="DM474" s="181"/>
      <c r="DN474" s="56"/>
      <c r="DO474" s="57"/>
      <c r="DP474" s="56"/>
      <c r="DQ474" s="161"/>
      <c r="DR474" s="5"/>
      <c r="DS474" s="341"/>
      <c r="DT474" s="128"/>
      <c r="DU474" s="5"/>
      <c r="DV474" s="5"/>
      <c r="DW474" s="5"/>
      <c r="DX474" s="5"/>
      <c r="DY474" s="5"/>
      <c r="DZ474" s="5"/>
      <c r="EA474" s="5"/>
      <c r="EB474" s="5"/>
      <c r="EC474" s="5"/>
      <c r="ED474" s="5"/>
      <c r="EE474" s="5"/>
      <c r="EF474" s="5"/>
      <c r="EG474" s="5"/>
      <c r="EH474" s="5"/>
      <c r="EI474" s="5"/>
      <c r="EJ474" s="5"/>
      <c r="EK474" s="5"/>
      <c r="EL474" s="5"/>
      <c r="EM474" s="5"/>
      <c r="EN474" s="5"/>
      <c r="EO474" s="5"/>
      <c r="EP474" s="341"/>
      <c r="EQ474" s="333"/>
    </row>
    <row r="475" spans="1:147" ht="30">
      <c r="A475" s="8" t="s">
        <v>33</v>
      </c>
      <c r="B475" s="8" t="s">
        <v>11</v>
      </c>
      <c r="C475" s="8">
        <v>1</v>
      </c>
      <c r="D475" s="199">
        <v>101</v>
      </c>
      <c r="E475" s="118" t="s">
        <v>180</v>
      </c>
      <c r="F475" s="118" t="s">
        <v>108</v>
      </c>
      <c r="G475" s="195" t="s">
        <v>34</v>
      </c>
      <c r="H475" s="309" t="s">
        <v>188</v>
      </c>
      <c r="I475" s="128"/>
      <c r="J475" s="5"/>
      <c r="K475" s="5"/>
      <c r="L475" s="5"/>
      <c r="M475" s="5"/>
      <c r="N475" s="5"/>
      <c r="O475" s="5"/>
      <c r="P475" s="5"/>
      <c r="Q475" s="5"/>
      <c r="R475" s="5"/>
      <c r="S475" s="5"/>
      <c r="T475" s="5"/>
      <c r="U475" s="5"/>
      <c r="V475" s="5"/>
      <c r="W475" s="5"/>
      <c r="X475" s="5"/>
      <c r="Y475" s="5"/>
      <c r="Z475" s="5"/>
      <c r="AA475" s="5"/>
      <c r="AB475" s="5"/>
      <c r="AC475" s="5"/>
      <c r="AD475" s="5"/>
      <c r="AE475" s="341"/>
      <c r="AF475" s="128"/>
      <c r="AG475" s="5"/>
      <c r="AH475" s="5"/>
      <c r="AI475" s="5"/>
      <c r="AJ475" s="5"/>
      <c r="AK475" s="5"/>
      <c r="AL475" s="5"/>
      <c r="AM475" s="5"/>
      <c r="AN475" s="5"/>
      <c r="AO475" s="5"/>
      <c r="AP475" s="5"/>
      <c r="AQ475" s="5"/>
      <c r="AR475" s="5"/>
      <c r="AS475" s="5"/>
      <c r="AT475" s="5"/>
      <c r="AU475" s="5"/>
      <c r="AV475" s="5"/>
      <c r="AW475" s="5"/>
      <c r="AX475" s="5"/>
      <c r="AY475" s="5"/>
      <c r="AZ475" s="5"/>
      <c r="BA475" s="5"/>
      <c r="BB475" s="341"/>
      <c r="BC475" s="128"/>
      <c r="BD475" s="5"/>
      <c r="BE475" s="5"/>
      <c r="BF475" s="5"/>
      <c r="BG475" s="5"/>
      <c r="BH475" s="5"/>
      <c r="BI475" s="5"/>
      <c r="BJ475" s="5"/>
      <c r="BK475" s="5"/>
      <c r="BL475" s="5"/>
      <c r="BM475" s="5"/>
      <c r="BN475" s="5"/>
      <c r="BO475" s="5"/>
      <c r="BP475" s="5"/>
      <c r="BQ475" s="51" t="s">
        <v>382</v>
      </c>
      <c r="BR475" s="171">
        <v>429.8</v>
      </c>
      <c r="BS475" s="171">
        <v>430.6</v>
      </c>
      <c r="BT475" s="51">
        <f t="shared" si="131"/>
        <v>0.80000000000001137</v>
      </c>
      <c r="BU475" s="51">
        <v>100</v>
      </c>
      <c r="BV475" s="52">
        <f t="shared" si="128"/>
        <v>0.80000000000001137</v>
      </c>
      <c r="BW475" s="139">
        <f>BV475*AUXILIAR!$B$62</f>
        <v>224000000.00000319</v>
      </c>
      <c r="BX475" s="5"/>
      <c r="BY475" s="341"/>
      <c r="BZ475" s="128"/>
      <c r="CA475" s="5"/>
      <c r="CB475" s="5"/>
      <c r="CC475" s="5"/>
      <c r="CD475" s="5"/>
      <c r="CE475" s="5"/>
      <c r="CF475" s="5"/>
      <c r="CG475" s="5"/>
      <c r="CH475" s="5"/>
      <c r="CI475" s="5"/>
      <c r="CJ475" s="5"/>
      <c r="CK475" s="5"/>
      <c r="CL475" s="5"/>
      <c r="CM475" s="5"/>
      <c r="CN475" s="5"/>
      <c r="CO475" s="5"/>
      <c r="CP475" s="5"/>
      <c r="CQ475" s="5"/>
      <c r="CR475" s="5"/>
      <c r="CS475" s="5"/>
      <c r="CT475" s="5"/>
      <c r="CU475" s="5"/>
      <c r="CV475" s="341"/>
      <c r="CW475" s="128"/>
      <c r="CX475" s="5"/>
      <c r="CY475" s="5"/>
      <c r="CZ475" s="5"/>
      <c r="DA475" s="5"/>
      <c r="DB475" s="5"/>
      <c r="DC475" s="5"/>
      <c r="DD475" s="5"/>
      <c r="DE475" s="5"/>
      <c r="DF475" s="5"/>
      <c r="DG475" s="5"/>
      <c r="DH475" s="5"/>
      <c r="DI475" s="5"/>
      <c r="DJ475" s="5"/>
      <c r="DK475" s="180"/>
      <c r="DL475" s="181"/>
      <c r="DM475" s="181"/>
      <c r="DN475" s="56"/>
      <c r="DO475" s="57"/>
      <c r="DP475" s="56"/>
      <c r="DQ475" s="161"/>
      <c r="DR475" s="5"/>
      <c r="DS475" s="341"/>
      <c r="DT475" s="128"/>
      <c r="DU475" s="5"/>
      <c r="DV475" s="5"/>
      <c r="DW475" s="5"/>
      <c r="DX475" s="5"/>
      <c r="DY475" s="5"/>
      <c r="DZ475" s="5"/>
      <c r="EA475" s="5"/>
      <c r="EB475" s="5"/>
      <c r="EC475" s="5"/>
      <c r="ED475" s="5"/>
      <c r="EE475" s="5"/>
      <c r="EF475" s="5"/>
      <c r="EG475" s="5"/>
      <c r="EH475" s="5"/>
      <c r="EI475" s="5"/>
      <c r="EJ475" s="5"/>
      <c r="EK475" s="5"/>
      <c r="EL475" s="5"/>
      <c r="EM475" s="5"/>
      <c r="EN475" s="5"/>
      <c r="EO475" s="5"/>
      <c r="EP475" s="341"/>
      <c r="EQ475" s="333"/>
    </row>
    <row r="476" spans="1:147" ht="15">
      <c r="A476" s="1" t="s">
        <v>33</v>
      </c>
      <c r="B476" s="1" t="s">
        <v>138</v>
      </c>
      <c r="C476" s="2" t="s">
        <v>20</v>
      </c>
      <c r="D476" s="1">
        <v>1</v>
      </c>
      <c r="E476" s="2" t="s">
        <v>179</v>
      </c>
      <c r="F476" s="38" t="s">
        <v>108</v>
      </c>
      <c r="G476" s="2" t="s">
        <v>141</v>
      </c>
      <c r="H476" s="303"/>
      <c r="I476" s="93"/>
      <c r="J476" s="2"/>
      <c r="K476" s="2"/>
      <c r="L476" s="2"/>
      <c r="M476" s="2"/>
      <c r="N476" s="2"/>
      <c r="O476" s="2"/>
      <c r="P476" s="2"/>
      <c r="Q476" s="2"/>
      <c r="R476" s="2"/>
      <c r="S476" s="2"/>
      <c r="T476" s="2"/>
      <c r="U476" s="2"/>
      <c r="V476" s="2"/>
      <c r="W476" s="2"/>
      <c r="X476" s="2"/>
      <c r="Y476" s="2"/>
      <c r="Z476" s="2"/>
      <c r="AA476" s="2"/>
      <c r="AB476" s="2"/>
      <c r="AC476" s="2"/>
      <c r="AD476" s="2"/>
      <c r="AE476" s="303"/>
      <c r="AF476" s="93"/>
      <c r="AG476" s="2"/>
      <c r="AH476" s="2"/>
      <c r="AI476" s="2"/>
      <c r="AJ476" s="2"/>
      <c r="AK476" s="2"/>
      <c r="AL476" s="2"/>
      <c r="AM476" s="2"/>
      <c r="AN476" s="2"/>
      <c r="AO476" s="2"/>
      <c r="AP476" s="2"/>
      <c r="AQ476" s="2"/>
      <c r="AR476" s="2"/>
      <c r="AS476" s="2"/>
      <c r="AT476" s="2"/>
      <c r="AU476" s="2"/>
      <c r="AV476" s="2"/>
      <c r="AW476" s="2"/>
      <c r="AX476" s="2"/>
      <c r="AY476" s="2"/>
      <c r="AZ476" s="2"/>
      <c r="BA476" s="2"/>
      <c r="BB476" s="303"/>
      <c r="BC476" s="93"/>
      <c r="BD476" s="2"/>
      <c r="BE476" s="2"/>
      <c r="BF476" s="2"/>
      <c r="BG476" s="2"/>
      <c r="BH476" s="2"/>
      <c r="BI476" s="2"/>
      <c r="BJ476" s="2"/>
      <c r="BK476" s="2"/>
      <c r="BL476" s="2"/>
      <c r="BM476" s="2"/>
      <c r="BN476" s="2"/>
      <c r="BO476" s="2"/>
      <c r="BP476" s="2"/>
      <c r="BQ476" s="2"/>
      <c r="BR476" s="2"/>
      <c r="BS476" s="2"/>
      <c r="BT476" s="2"/>
      <c r="BU476" s="2"/>
      <c r="BV476" s="2"/>
      <c r="BW476" s="2"/>
      <c r="BX476" s="2"/>
      <c r="BY476" s="303"/>
      <c r="BZ476" s="93"/>
      <c r="CA476" s="2"/>
      <c r="CB476" s="2"/>
      <c r="CC476" s="2"/>
      <c r="CD476" s="2"/>
      <c r="CE476" s="2"/>
      <c r="CF476" s="2"/>
      <c r="CG476" s="2"/>
      <c r="CH476" s="2"/>
      <c r="CI476" s="2"/>
      <c r="CJ476" s="2"/>
      <c r="CK476" s="2"/>
      <c r="CL476" s="2"/>
      <c r="CM476" s="2"/>
      <c r="CN476" s="2"/>
      <c r="CO476" s="2"/>
      <c r="CP476" s="2"/>
      <c r="CQ476" s="2"/>
      <c r="CR476" s="2"/>
      <c r="CS476" s="2"/>
      <c r="CT476" s="2"/>
      <c r="CU476" s="2"/>
      <c r="CV476" s="303"/>
      <c r="CW476" s="93"/>
      <c r="CX476" s="2"/>
      <c r="CY476" s="2"/>
      <c r="CZ476" s="2"/>
      <c r="DA476" s="2"/>
      <c r="DB476" s="2"/>
      <c r="DC476" s="2"/>
      <c r="DD476" s="2"/>
      <c r="DE476" s="2"/>
      <c r="DF476" s="2"/>
      <c r="DG476" s="2"/>
      <c r="DH476" s="2"/>
      <c r="DI476" s="2"/>
      <c r="DJ476" s="2"/>
      <c r="DK476" s="2"/>
      <c r="DL476" s="2"/>
      <c r="DM476" s="2"/>
      <c r="DN476" s="2"/>
      <c r="DO476" s="2"/>
      <c r="DP476" s="2"/>
      <c r="DQ476" s="2"/>
      <c r="DR476" s="2"/>
      <c r="DS476" s="303"/>
      <c r="DT476" s="93"/>
      <c r="DU476" s="2"/>
      <c r="DV476" s="2"/>
      <c r="DW476" s="2"/>
      <c r="DX476" s="2"/>
      <c r="DY476" s="2"/>
      <c r="DZ476" s="2"/>
      <c r="EA476" s="2"/>
      <c r="EB476" s="2"/>
      <c r="EC476" s="2"/>
      <c r="ED476" s="2"/>
      <c r="EE476" s="2"/>
      <c r="EF476" s="2"/>
      <c r="EG476" s="2"/>
      <c r="EH476" s="2"/>
      <c r="EI476" s="2"/>
      <c r="EJ476" s="2"/>
      <c r="EK476" s="2"/>
      <c r="EL476" s="2"/>
      <c r="EM476" s="2"/>
      <c r="EN476" s="2"/>
      <c r="EO476" s="2"/>
      <c r="EP476" s="303"/>
      <c r="EQ476" s="331"/>
    </row>
    <row r="477" spans="1:147" ht="15.75" customHeight="1">
      <c r="A477" s="8" t="s">
        <v>33</v>
      </c>
      <c r="B477" s="8" t="s">
        <v>8</v>
      </c>
      <c r="C477" s="5"/>
      <c r="D477" s="197" t="s">
        <v>151</v>
      </c>
      <c r="E477" s="118"/>
      <c r="F477" s="195"/>
      <c r="G477" s="195"/>
      <c r="H477" s="309"/>
      <c r="I477" s="128"/>
      <c r="J477" s="5"/>
      <c r="K477" s="5"/>
      <c r="L477" s="5"/>
      <c r="M477" s="5"/>
      <c r="N477" s="5"/>
      <c r="O477" s="5"/>
      <c r="P477" s="5"/>
      <c r="Q477" s="5"/>
      <c r="R477" s="5"/>
      <c r="S477" s="5"/>
      <c r="T477" s="5"/>
      <c r="U477" s="5"/>
      <c r="V477" s="5"/>
      <c r="W477" s="5"/>
      <c r="X477" s="5"/>
      <c r="Y477" s="5"/>
      <c r="Z477" s="5"/>
      <c r="AA477" s="5"/>
      <c r="AB477" s="5"/>
      <c r="AC477" s="5"/>
      <c r="AD477" s="5"/>
      <c r="AE477" s="341"/>
      <c r="AF477" s="128"/>
      <c r="AG477" s="5"/>
      <c r="AH477" s="5"/>
      <c r="AI477" s="5"/>
      <c r="AJ477" s="5"/>
      <c r="AK477" s="5"/>
      <c r="AL477" s="5"/>
      <c r="AM477" s="5"/>
      <c r="AN477" s="5"/>
      <c r="AO477" s="5"/>
      <c r="AP477" s="5"/>
      <c r="AQ477" s="5"/>
      <c r="AR477" s="5"/>
      <c r="AS477" s="5"/>
      <c r="AT477" s="5"/>
      <c r="AU477" s="5"/>
      <c r="AV477" s="5"/>
      <c r="AW477" s="5"/>
      <c r="AX477" s="5"/>
      <c r="AY477" s="5"/>
      <c r="AZ477" s="5"/>
      <c r="BA477" s="5"/>
      <c r="BB477" s="341"/>
      <c r="BC477" s="128"/>
      <c r="BD477" s="5"/>
      <c r="BE477" s="5"/>
      <c r="BF477" s="5"/>
      <c r="BG477" s="5"/>
      <c r="BH477" s="5"/>
      <c r="BI477" s="5"/>
      <c r="BJ477" s="5"/>
      <c r="BK477" s="5"/>
      <c r="BL477" s="5"/>
      <c r="BM477" s="5"/>
      <c r="BN477" s="5"/>
      <c r="BO477" s="5"/>
      <c r="BP477" s="5"/>
      <c r="BQ477" s="5"/>
      <c r="BR477" s="5"/>
      <c r="BS477" s="5"/>
      <c r="BT477" s="5"/>
      <c r="BU477" s="5"/>
      <c r="BV477" s="5"/>
      <c r="BW477" s="5"/>
      <c r="BX477" s="5"/>
      <c r="BY477" s="341"/>
      <c r="BZ477" s="128"/>
      <c r="CA477" s="5"/>
      <c r="CB477" s="5"/>
      <c r="CC477" s="5"/>
      <c r="CD477" s="5"/>
      <c r="CE477" s="5"/>
      <c r="CF477" s="5"/>
      <c r="CG477" s="5"/>
      <c r="CH477" s="5"/>
      <c r="CI477" s="5"/>
      <c r="CJ477" s="5"/>
      <c r="CK477" s="5"/>
      <c r="CL477" s="5"/>
      <c r="CM477" s="5"/>
      <c r="CN477" s="5"/>
      <c r="CO477" s="5"/>
      <c r="CP477" s="5"/>
      <c r="CQ477" s="5"/>
      <c r="CR477" s="5"/>
      <c r="CS477" s="5"/>
      <c r="CT477" s="5"/>
      <c r="CU477" s="5"/>
      <c r="CV477" s="341"/>
      <c r="CW477" s="128"/>
      <c r="CX477" s="5"/>
      <c r="CY477" s="5"/>
      <c r="CZ477" s="5"/>
      <c r="DA477" s="5"/>
      <c r="DB477" s="5"/>
      <c r="DC477" s="5"/>
      <c r="DD477" s="5"/>
      <c r="DE477" s="5"/>
      <c r="DF477" s="5"/>
      <c r="DG477" s="5"/>
      <c r="DH477" s="5"/>
      <c r="DI477" s="5"/>
      <c r="DJ477" s="5"/>
      <c r="DK477" s="5"/>
      <c r="DL477" s="5"/>
      <c r="DM477" s="5"/>
      <c r="DN477" s="5"/>
      <c r="DO477" s="5"/>
      <c r="DP477" s="5"/>
      <c r="DQ477" s="5"/>
      <c r="DR477" s="5"/>
      <c r="DS477" s="341"/>
      <c r="DT477" s="128"/>
      <c r="DU477" s="5"/>
      <c r="DV477" s="5"/>
      <c r="DW477" s="5"/>
      <c r="DX477" s="5"/>
      <c r="DY477" s="5"/>
      <c r="DZ477" s="5"/>
      <c r="EA477" s="5"/>
      <c r="EB477" s="5"/>
      <c r="EC477" s="5"/>
      <c r="ED477" s="5"/>
      <c r="EE477" s="5"/>
      <c r="EF477" s="5"/>
      <c r="EG477" s="5"/>
      <c r="EH477" s="5"/>
      <c r="EI477" s="5"/>
      <c r="EJ477" s="5"/>
      <c r="EK477" s="5"/>
      <c r="EL477" s="5"/>
      <c r="EM477" s="5"/>
      <c r="EN477" s="5"/>
      <c r="EO477" s="5"/>
      <c r="EP477" s="341"/>
      <c r="EQ477" s="333"/>
    </row>
    <row r="478" spans="1:147" ht="15.75" customHeight="1">
      <c r="A478" s="8" t="s">
        <v>33</v>
      </c>
      <c r="B478" s="8" t="s">
        <v>11</v>
      </c>
      <c r="C478" s="5"/>
      <c r="D478" s="197" t="s">
        <v>151</v>
      </c>
      <c r="E478" s="118"/>
      <c r="F478" s="195"/>
      <c r="G478" s="195"/>
      <c r="H478" s="309"/>
      <c r="I478" s="128"/>
      <c r="J478" s="5"/>
      <c r="K478" s="5"/>
      <c r="L478" s="5"/>
      <c r="M478" s="5"/>
      <c r="N478" s="5"/>
      <c r="O478" s="5"/>
      <c r="P478" s="5"/>
      <c r="Q478" s="5"/>
      <c r="R478" s="5"/>
      <c r="S478" s="5"/>
      <c r="T478" s="5"/>
      <c r="U478" s="5"/>
      <c r="V478" s="5"/>
      <c r="W478" s="5"/>
      <c r="X478" s="5"/>
      <c r="Y478" s="5"/>
      <c r="Z478" s="5"/>
      <c r="AA478" s="5"/>
      <c r="AB478" s="5"/>
      <c r="AC478" s="5"/>
      <c r="AD478" s="5"/>
      <c r="AE478" s="341"/>
      <c r="AF478" s="128"/>
      <c r="AG478" s="5"/>
      <c r="AH478" s="5"/>
      <c r="AI478" s="5"/>
      <c r="AJ478" s="5"/>
      <c r="AK478" s="5"/>
      <c r="AL478" s="5"/>
      <c r="AM478" s="5"/>
      <c r="AN478" s="5"/>
      <c r="AO478" s="5"/>
      <c r="AP478" s="5"/>
      <c r="AQ478" s="5"/>
      <c r="AR478" s="5"/>
      <c r="AS478" s="5"/>
      <c r="AT478" s="5"/>
      <c r="AU478" s="5"/>
      <c r="AV478" s="5"/>
      <c r="AW478" s="5"/>
      <c r="AX478" s="5"/>
      <c r="AY478" s="5"/>
      <c r="AZ478" s="5"/>
      <c r="BA478" s="5"/>
      <c r="BB478" s="341"/>
      <c r="BC478" s="128"/>
      <c r="BD478" s="5"/>
      <c r="BE478" s="5"/>
      <c r="BF478" s="5"/>
      <c r="BG478" s="5"/>
      <c r="BH478" s="5"/>
      <c r="BI478" s="5"/>
      <c r="BJ478" s="5"/>
      <c r="BK478" s="5"/>
      <c r="BL478" s="5"/>
      <c r="BM478" s="5"/>
      <c r="BN478" s="5"/>
      <c r="BO478" s="5"/>
      <c r="BP478" s="5"/>
      <c r="BQ478" s="5"/>
      <c r="BR478" s="5"/>
      <c r="BS478" s="5"/>
      <c r="BT478" s="5"/>
      <c r="BU478" s="5"/>
      <c r="BV478" s="5"/>
      <c r="BW478" s="5"/>
      <c r="BX478" s="5"/>
      <c r="BY478" s="341"/>
      <c r="BZ478" s="128"/>
      <c r="CA478" s="5"/>
      <c r="CB478" s="5"/>
      <c r="CC478" s="5"/>
      <c r="CD478" s="5"/>
      <c r="CE478" s="5"/>
      <c r="CF478" s="5"/>
      <c r="CG478" s="5"/>
      <c r="CH478" s="5"/>
      <c r="CI478" s="5"/>
      <c r="CJ478" s="5"/>
      <c r="CK478" s="5"/>
      <c r="CL478" s="5"/>
      <c r="CM478" s="5"/>
      <c r="CN478" s="5"/>
      <c r="CO478" s="5"/>
      <c r="CP478" s="5"/>
      <c r="CQ478" s="5"/>
      <c r="CR478" s="5"/>
      <c r="CS478" s="5"/>
      <c r="CT478" s="5"/>
      <c r="CU478" s="5"/>
      <c r="CV478" s="341"/>
      <c r="CW478" s="128"/>
      <c r="CX478" s="5"/>
      <c r="CY478" s="5"/>
      <c r="CZ478" s="5"/>
      <c r="DA478" s="5"/>
      <c r="DB478" s="5"/>
      <c r="DC478" s="5"/>
      <c r="DD478" s="5"/>
      <c r="DE478" s="5"/>
      <c r="DF478" s="5"/>
      <c r="DG478" s="5"/>
      <c r="DH478" s="5"/>
      <c r="DI478" s="5"/>
      <c r="DJ478" s="5"/>
      <c r="DK478" s="5"/>
      <c r="DL478" s="5"/>
      <c r="DM478" s="5"/>
      <c r="DN478" s="5"/>
      <c r="DO478" s="5"/>
      <c r="DP478" s="5"/>
      <c r="DQ478" s="5"/>
      <c r="DR478" s="5"/>
      <c r="DS478" s="341"/>
      <c r="DT478" s="128"/>
      <c r="DU478" s="5"/>
      <c r="DV478" s="5"/>
      <c r="DW478" s="5"/>
      <c r="DX478" s="5"/>
      <c r="DY478" s="5"/>
      <c r="DZ478" s="5"/>
      <c r="EA478" s="5"/>
      <c r="EB478" s="5"/>
      <c r="EC478" s="5"/>
      <c r="ED478" s="5"/>
      <c r="EE478" s="5"/>
      <c r="EF478" s="5"/>
      <c r="EG478" s="5"/>
      <c r="EH478" s="5"/>
      <c r="EI478" s="5"/>
      <c r="EJ478" s="5"/>
      <c r="EK478" s="5"/>
      <c r="EL478" s="5"/>
      <c r="EM478" s="5"/>
      <c r="EN478" s="5"/>
      <c r="EO478" s="5"/>
      <c r="EP478" s="341"/>
      <c r="EQ478" s="333"/>
    </row>
    <row r="479" spans="1:147" ht="30">
      <c r="A479" s="1" t="s">
        <v>33</v>
      </c>
      <c r="B479" s="1" t="s">
        <v>172</v>
      </c>
      <c r="C479" s="2" t="s">
        <v>48</v>
      </c>
      <c r="D479" s="1">
        <v>1</v>
      </c>
      <c r="E479" s="2" t="s">
        <v>178</v>
      </c>
      <c r="F479" s="38" t="s">
        <v>108</v>
      </c>
      <c r="G479" s="2" t="s">
        <v>36</v>
      </c>
      <c r="H479" s="303"/>
      <c r="I479" s="93"/>
      <c r="J479" s="2"/>
      <c r="K479" s="2"/>
      <c r="L479" s="2"/>
      <c r="M479" s="2"/>
      <c r="N479" s="2"/>
      <c r="O479" s="2"/>
      <c r="P479" s="2"/>
      <c r="Q479" s="2"/>
      <c r="R479" s="2"/>
      <c r="S479" s="2"/>
      <c r="T479" s="2"/>
      <c r="U479" s="2"/>
      <c r="V479" s="2"/>
      <c r="W479" s="2"/>
      <c r="X479" s="2"/>
      <c r="Y479" s="2"/>
      <c r="Z479" s="2"/>
      <c r="AA479" s="2"/>
      <c r="AB479" s="2"/>
      <c r="AC479" s="2"/>
      <c r="AD479" s="2"/>
      <c r="AE479" s="303"/>
      <c r="AF479" s="93"/>
      <c r="AG479" s="2"/>
      <c r="AH479" s="2"/>
      <c r="AI479" s="2"/>
      <c r="AJ479" s="2"/>
      <c r="AK479" s="2"/>
      <c r="AL479" s="2"/>
      <c r="AM479" s="2"/>
      <c r="AN479" s="2"/>
      <c r="AO479" s="2"/>
      <c r="AP479" s="2"/>
      <c r="AQ479" s="2"/>
      <c r="AR479" s="2"/>
      <c r="AS479" s="2"/>
      <c r="AT479" s="2"/>
      <c r="AU479" s="2"/>
      <c r="AV479" s="2"/>
      <c r="AW479" s="2"/>
      <c r="AX479" s="2"/>
      <c r="AY479" s="2"/>
      <c r="AZ479" s="2"/>
      <c r="BA479" s="2"/>
      <c r="BB479" s="303"/>
      <c r="BC479" s="93"/>
      <c r="BD479" s="2"/>
      <c r="BE479" s="2"/>
      <c r="BF479" s="2"/>
      <c r="BG479" s="2"/>
      <c r="BH479" s="2"/>
      <c r="BI479" s="2"/>
      <c r="BJ479" s="2"/>
      <c r="BK479" s="2"/>
      <c r="BL479" s="2"/>
      <c r="BM479" s="2"/>
      <c r="BN479" s="2"/>
      <c r="BO479" s="2"/>
      <c r="BP479" s="2"/>
      <c r="BQ479" s="2"/>
      <c r="BR479" s="2"/>
      <c r="BS479" s="2"/>
      <c r="BT479" s="2"/>
      <c r="BU479" s="2"/>
      <c r="BV479" s="2"/>
      <c r="BW479" s="2"/>
      <c r="BX479" s="2"/>
      <c r="BY479" s="303"/>
      <c r="BZ479" s="93"/>
      <c r="CA479" s="2"/>
      <c r="CB479" s="2"/>
      <c r="CC479" s="2"/>
      <c r="CD479" s="2"/>
      <c r="CE479" s="2"/>
      <c r="CF479" s="2"/>
      <c r="CG479" s="2"/>
      <c r="CH479" s="2"/>
      <c r="CI479" s="2"/>
      <c r="CJ479" s="2"/>
      <c r="CK479" s="2"/>
      <c r="CL479" s="2"/>
      <c r="CM479" s="2"/>
      <c r="CN479" s="2"/>
      <c r="CO479" s="2"/>
      <c r="CP479" s="2"/>
      <c r="CQ479" s="2"/>
      <c r="CR479" s="2"/>
      <c r="CS479" s="2"/>
      <c r="CT479" s="2"/>
      <c r="CU479" s="2"/>
      <c r="CV479" s="303"/>
      <c r="CW479" s="93"/>
      <c r="CX479" s="2"/>
      <c r="CY479" s="2"/>
      <c r="CZ479" s="2"/>
      <c r="DA479" s="2"/>
      <c r="DB479" s="2"/>
      <c r="DC479" s="2"/>
      <c r="DD479" s="2"/>
      <c r="DE479" s="2"/>
      <c r="DF479" s="2"/>
      <c r="DG479" s="2"/>
      <c r="DH479" s="2"/>
      <c r="DI479" s="2"/>
      <c r="DJ479" s="2"/>
      <c r="DK479" s="2"/>
      <c r="DL479" s="2"/>
      <c r="DM479" s="2"/>
      <c r="DN479" s="2"/>
      <c r="DO479" s="2"/>
      <c r="DP479" s="2"/>
      <c r="DQ479" s="2"/>
      <c r="DR479" s="2"/>
      <c r="DS479" s="303"/>
      <c r="DT479" s="93"/>
      <c r="DU479" s="2"/>
      <c r="DV479" s="2"/>
      <c r="DW479" s="2"/>
      <c r="DX479" s="2"/>
      <c r="DY479" s="2"/>
      <c r="DZ479" s="2"/>
      <c r="EA479" s="2"/>
      <c r="EB479" s="2"/>
      <c r="EC479" s="2"/>
      <c r="ED479" s="2"/>
      <c r="EE479" s="2"/>
      <c r="EF479" s="2"/>
      <c r="EG479" s="2"/>
      <c r="EH479" s="2"/>
      <c r="EI479" s="2"/>
      <c r="EJ479" s="2"/>
      <c r="EK479" s="2"/>
      <c r="EL479" s="2"/>
      <c r="EM479" s="2"/>
      <c r="EN479" s="2"/>
      <c r="EO479" s="2"/>
      <c r="EP479" s="303"/>
      <c r="EQ479" s="331"/>
    </row>
    <row r="480" spans="1:147" ht="15.75" customHeight="1">
      <c r="A480" s="8" t="s">
        <v>33</v>
      </c>
      <c r="B480" s="8" t="s">
        <v>14</v>
      </c>
      <c r="C480" s="5"/>
      <c r="D480" s="197">
        <v>116</v>
      </c>
      <c r="E480" s="118"/>
      <c r="F480" s="195"/>
      <c r="G480" s="195"/>
      <c r="H480" s="309"/>
      <c r="I480" s="128"/>
      <c r="J480" s="5"/>
      <c r="K480" s="5"/>
      <c r="L480" s="5"/>
      <c r="M480" s="5"/>
      <c r="N480" s="5"/>
      <c r="O480" s="5"/>
      <c r="P480" s="5"/>
      <c r="Q480" s="5"/>
      <c r="R480" s="5"/>
      <c r="S480" s="5"/>
      <c r="T480" s="5"/>
      <c r="U480" s="5"/>
      <c r="V480" s="5"/>
      <c r="W480" s="5"/>
      <c r="X480" s="5"/>
      <c r="Y480" s="5"/>
      <c r="Z480" s="5"/>
      <c r="AA480" s="5"/>
      <c r="AB480" s="5"/>
      <c r="AC480" s="5"/>
      <c r="AD480" s="5"/>
      <c r="AE480" s="341"/>
      <c r="AF480" s="128"/>
      <c r="AG480" s="5"/>
      <c r="AH480" s="5"/>
      <c r="AI480" s="5"/>
      <c r="AJ480" s="5"/>
      <c r="AK480" s="5"/>
      <c r="AL480" s="5"/>
      <c r="AM480" s="5"/>
      <c r="AN480" s="5"/>
      <c r="AO480" s="5"/>
      <c r="AP480" s="5"/>
      <c r="AQ480" s="5"/>
      <c r="AR480" s="5"/>
      <c r="AS480" s="5"/>
      <c r="AT480" s="5"/>
      <c r="AU480" s="5"/>
      <c r="AV480" s="5"/>
      <c r="AW480" s="5"/>
      <c r="AX480" s="5"/>
      <c r="AY480" s="5"/>
      <c r="AZ480" s="5"/>
      <c r="BA480" s="5"/>
      <c r="BB480" s="341"/>
      <c r="BC480" s="128"/>
      <c r="BD480" s="5"/>
      <c r="BE480" s="5"/>
      <c r="BF480" s="5"/>
      <c r="BG480" s="5"/>
      <c r="BH480" s="5"/>
      <c r="BI480" s="5"/>
      <c r="BJ480" s="5"/>
      <c r="BK480" s="5"/>
      <c r="BL480" s="5"/>
      <c r="BM480" s="5"/>
      <c r="BN480" s="5"/>
      <c r="BO480" s="5"/>
      <c r="BP480" s="5"/>
      <c r="BQ480" s="5"/>
      <c r="BR480" s="5"/>
      <c r="BS480" s="5"/>
      <c r="BT480" s="5"/>
      <c r="BU480" s="5"/>
      <c r="BV480" s="5"/>
      <c r="BW480" s="5"/>
      <c r="BX480" s="5"/>
      <c r="BY480" s="341"/>
      <c r="BZ480" s="128"/>
      <c r="CA480" s="5"/>
      <c r="CB480" s="5"/>
      <c r="CC480" s="5"/>
      <c r="CD480" s="5"/>
      <c r="CE480" s="5"/>
      <c r="CF480" s="5"/>
      <c r="CG480" s="5"/>
      <c r="CH480" s="5"/>
      <c r="CI480" s="5"/>
      <c r="CJ480" s="5"/>
      <c r="CK480" s="5"/>
      <c r="CL480" s="5"/>
      <c r="CM480" s="5"/>
      <c r="CN480" s="5"/>
      <c r="CO480" s="5"/>
      <c r="CP480" s="5"/>
      <c r="CQ480" s="5"/>
      <c r="CR480" s="5"/>
      <c r="CS480" s="5"/>
      <c r="CT480" s="5"/>
      <c r="CU480" s="5"/>
      <c r="CV480" s="341"/>
      <c r="CW480" s="128"/>
      <c r="CX480" s="5"/>
      <c r="CY480" s="5"/>
      <c r="CZ480" s="5"/>
      <c r="DA480" s="5"/>
      <c r="DB480" s="5"/>
      <c r="DC480" s="5"/>
      <c r="DD480" s="5"/>
      <c r="DE480" s="5"/>
      <c r="DF480" s="5"/>
      <c r="DG480" s="5"/>
      <c r="DH480" s="5"/>
      <c r="DI480" s="5"/>
      <c r="DJ480" s="5"/>
      <c r="DK480" s="5"/>
      <c r="DL480" s="5"/>
      <c r="DM480" s="5"/>
      <c r="DN480" s="5"/>
      <c r="DO480" s="5"/>
      <c r="DP480" s="5"/>
      <c r="DQ480" s="5"/>
      <c r="DR480" s="5"/>
      <c r="DS480" s="341"/>
      <c r="DT480" s="128"/>
      <c r="DU480" s="5"/>
      <c r="DV480" s="5"/>
      <c r="DW480" s="5"/>
      <c r="DX480" s="5"/>
      <c r="DY480" s="5"/>
      <c r="DZ480" s="5"/>
      <c r="EA480" s="5"/>
      <c r="EB480" s="5"/>
      <c r="EC480" s="5"/>
      <c r="ED480" s="5"/>
      <c r="EE480" s="5"/>
      <c r="EF480" s="5"/>
      <c r="EG480" s="5"/>
      <c r="EH480" s="5"/>
      <c r="EI480" s="5"/>
      <c r="EJ480" s="5"/>
      <c r="EK480" s="5"/>
      <c r="EL480" s="5"/>
      <c r="EM480" s="5"/>
      <c r="EN480" s="5"/>
      <c r="EO480" s="5"/>
      <c r="EP480" s="341"/>
      <c r="EQ480" s="333"/>
    </row>
    <row r="481" spans="1:147" ht="15.75" customHeight="1">
      <c r="A481" s="8" t="s">
        <v>33</v>
      </c>
      <c r="B481" s="8" t="s">
        <v>14</v>
      </c>
      <c r="C481" s="5"/>
      <c r="D481" s="197">
        <v>392</v>
      </c>
      <c r="E481" s="118"/>
      <c r="F481" s="195"/>
      <c r="G481" s="195"/>
      <c r="H481" s="309"/>
      <c r="I481" s="128"/>
      <c r="J481" s="5"/>
      <c r="K481" s="5"/>
      <c r="L481" s="5"/>
      <c r="M481" s="5"/>
      <c r="N481" s="5"/>
      <c r="O481" s="5"/>
      <c r="P481" s="5"/>
      <c r="Q481" s="5"/>
      <c r="R481" s="5"/>
      <c r="S481" s="5"/>
      <c r="T481" s="5"/>
      <c r="U481" s="5"/>
      <c r="V481" s="5"/>
      <c r="W481" s="5"/>
      <c r="X481" s="5"/>
      <c r="Y481" s="5"/>
      <c r="Z481" s="5"/>
      <c r="AA481" s="5"/>
      <c r="AB481" s="5"/>
      <c r="AC481" s="5"/>
      <c r="AD481" s="5"/>
      <c r="AE481" s="341"/>
      <c r="AF481" s="128"/>
      <c r="AG481" s="5"/>
      <c r="AH481" s="5"/>
      <c r="AI481" s="5"/>
      <c r="AJ481" s="5"/>
      <c r="AK481" s="5"/>
      <c r="AL481" s="5"/>
      <c r="AM481" s="5"/>
      <c r="AN481" s="5"/>
      <c r="AO481" s="5"/>
      <c r="AP481" s="5"/>
      <c r="AQ481" s="5"/>
      <c r="AR481" s="5"/>
      <c r="AS481" s="5"/>
      <c r="AT481" s="5"/>
      <c r="AU481" s="5"/>
      <c r="AV481" s="5"/>
      <c r="AW481" s="5"/>
      <c r="AX481" s="5"/>
      <c r="AY481" s="5"/>
      <c r="AZ481" s="5"/>
      <c r="BA481" s="5"/>
      <c r="BB481" s="341"/>
      <c r="BC481" s="128"/>
      <c r="BD481" s="5"/>
      <c r="BE481" s="5"/>
      <c r="BF481" s="5"/>
      <c r="BG481" s="5"/>
      <c r="BH481" s="5"/>
      <c r="BI481" s="5"/>
      <c r="BJ481" s="5"/>
      <c r="BK481" s="5"/>
      <c r="BL481" s="5"/>
      <c r="BM481" s="5"/>
      <c r="BN481" s="5"/>
      <c r="BO481" s="5"/>
      <c r="BP481" s="5"/>
      <c r="BQ481" s="5"/>
      <c r="BR481" s="5"/>
      <c r="BS481" s="5"/>
      <c r="BT481" s="5"/>
      <c r="BU481" s="5"/>
      <c r="BV481" s="5"/>
      <c r="BW481" s="5"/>
      <c r="BX481" s="5"/>
      <c r="BY481" s="341"/>
      <c r="BZ481" s="128"/>
      <c r="CA481" s="5"/>
      <c r="CB481" s="5"/>
      <c r="CC481" s="5"/>
      <c r="CD481" s="5"/>
      <c r="CE481" s="5"/>
      <c r="CF481" s="5"/>
      <c r="CG481" s="5"/>
      <c r="CH481" s="5"/>
      <c r="CI481" s="5"/>
      <c r="CJ481" s="5"/>
      <c r="CK481" s="5"/>
      <c r="CL481" s="5"/>
      <c r="CM481" s="5"/>
      <c r="CN481" s="5"/>
      <c r="CO481" s="5"/>
      <c r="CP481" s="5"/>
      <c r="CQ481" s="5"/>
      <c r="CR481" s="5"/>
      <c r="CS481" s="5"/>
      <c r="CT481" s="5"/>
      <c r="CU481" s="5"/>
      <c r="CV481" s="341"/>
      <c r="CW481" s="128"/>
      <c r="CX481" s="5"/>
      <c r="CY481" s="5"/>
      <c r="CZ481" s="5"/>
      <c r="DA481" s="5"/>
      <c r="DB481" s="5"/>
      <c r="DC481" s="5"/>
      <c r="DD481" s="5"/>
      <c r="DE481" s="5"/>
      <c r="DF481" s="5"/>
      <c r="DG481" s="5"/>
      <c r="DH481" s="5"/>
      <c r="DI481" s="5"/>
      <c r="DJ481" s="5"/>
      <c r="DK481" s="5"/>
      <c r="DL481" s="5"/>
      <c r="DM481" s="5"/>
      <c r="DN481" s="5"/>
      <c r="DO481" s="5"/>
      <c r="DP481" s="5"/>
      <c r="DQ481" s="5"/>
      <c r="DR481" s="5"/>
      <c r="DS481" s="341"/>
      <c r="DT481" s="128"/>
      <c r="DU481" s="5"/>
      <c r="DV481" s="5"/>
      <c r="DW481" s="5"/>
      <c r="DX481" s="5"/>
      <c r="DY481" s="5"/>
      <c r="DZ481" s="5"/>
      <c r="EA481" s="5"/>
      <c r="EB481" s="5"/>
      <c r="EC481" s="5"/>
      <c r="ED481" s="5"/>
      <c r="EE481" s="5"/>
      <c r="EF481" s="5"/>
      <c r="EG481" s="5"/>
      <c r="EH481" s="5"/>
      <c r="EI481" s="5"/>
      <c r="EJ481" s="5"/>
      <c r="EK481" s="5"/>
      <c r="EL481" s="5"/>
      <c r="EM481" s="5"/>
      <c r="EN481" s="5"/>
      <c r="EO481" s="5"/>
      <c r="EP481" s="341"/>
      <c r="EQ481" s="333"/>
    </row>
    <row r="482" spans="1:147" ht="15.75" customHeight="1">
      <c r="A482" s="1" t="s">
        <v>33</v>
      </c>
      <c r="B482" s="1" t="s">
        <v>138</v>
      </c>
      <c r="C482" s="2" t="s">
        <v>21</v>
      </c>
      <c r="D482" s="1">
        <v>1</v>
      </c>
      <c r="E482" s="2" t="s">
        <v>177</v>
      </c>
      <c r="F482" s="38" t="s">
        <v>108</v>
      </c>
      <c r="G482" s="2" t="s">
        <v>176</v>
      </c>
      <c r="H482" s="303"/>
      <c r="I482" s="93"/>
      <c r="J482" s="2"/>
      <c r="K482" s="2"/>
      <c r="L482" s="2"/>
      <c r="M482" s="2"/>
      <c r="N482" s="2"/>
      <c r="O482" s="2"/>
      <c r="P482" s="2"/>
      <c r="Q482" s="2"/>
      <c r="R482" s="2"/>
      <c r="S482" s="2"/>
      <c r="T482" s="2"/>
      <c r="U482" s="2"/>
      <c r="V482" s="2"/>
      <c r="W482" s="2"/>
      <c r="X482" s="2"/>
      <c r="Y482" s="2"/>
      <c r="Z482" s="2"/>
      <c r="AA482" s="2"/>
      <c r="AB482" s="2"/>
      <c r="AC482" s="2"/>
      <c r="AD482" s="2"/>
      <c r="AE482" s="303"/>
      <c r="AF482" s="93"/>
      <c r="AG482" s="2"/>
      <c r="AH482" s="2"/>
      <c r="AI482" s="2"/>
      <c r="AJ482" s="2"/>
      <c r="AK482" s="2"/>
      <c r="AL482" s="2"/>
      <c r="AM482" s="2"/>
      <c r="AN482" s="2"/>
      <c r="AO482" s="2"/>
      <c r="AP482" s="2"/>
      <c r="AQ482" s="2"/>
      <c r="AR482" s="2"/>
      <c r="AS482" s="2"/>
      <c r="AT482" s="2"/>
      <c r="AU482" s="2"/>
      <c r="AV482" s="2"/>
      <c r="AW482" s="2"/>
      <c r="AX482" s="2"/>
      <c r="AY482" s="2"/>
      <c r="AZ482" s="2"/>
      <c r="BA482" s="2"/>
      <c r="BB482" s="303"/>
      <c r="BC482" s="93"/>
      <c r="BD482" s="2"/>
      <c r="BE482" s="2"/>
      <c r="BF482" s="2"/>
      <c r="BG482" s="2"/>
      <c r="BH482" s="2"/>
      <c r="BI482" s="2"/>
      <c r="BJ482" s="2"/>
      <c r="BK482" s="2"/>
      <c r="BL482" s="2"/>
      <c r="BM482" s="2"/>
      <c r="BN482" s="2"/>
      <c r="BO482" s="2"/>
      <c r="BP482" s="2"/>
      <c r="BQ482" s="2"/>
      <c r="BR482" s="2"/>
      <c r="BS482" s="2"/>
      <c r="BT482" s="2"/>
      <c r="BU482" s="2"/>
      <c r="BV482" s="2"/>
      <c r="BW482" s="2"/>
      <c r="BX482" s="2"/>
      <c r="BY482" s="303"/>
      <c r="BZ482" s="93"/>
      <c r="CA482" s="2"/>
      <c r="CB482" s="2"/>
      <c r="CC482" s="2"/>
      <c r="CD482" s="2"/>
      <c r="CE482" s="2"/>
      <c r="CF482" s="2"/>
      <c r="CG482" s="2"/>
      <c r="CH482" s="2"/>
      <c r="CI482" s="2"/>
      <c r="CJ482" s="2"/>
      <c r="CK482" s="2"/>
      <c r="CL482" s="2"/>
      <c r="CM482" s="2"/>
      <c r="CN482" s="2"/>
      <c r="CO482" s="2"/>
      <c r="CP482" s="2"/>
      <c r="CQ482" s="2"/>
      <c r="CR482" s="2"/>
      <c r="CS482" s="2"/>
      <c r="CT482" s="2"/>
      <c r="CU482" s="2"/>
      <c r="CV482" s="303"/>
      <c r="CW482" s="93"/>
      <c r="CX482" s="2"/>
      <c r="CY482" s="2"/>
      <c r="CZ482" s="2"/>
      <c r="DA482" s="2"/>
      <c r="DB482" s="2"/>
      <c r="DC482" s="2"/>
      <c r="DD482" s="2"/>
      <c r="DE482" s="2"/>
      <c r="DF482" s="2"/>
      <c r="DG482" s="2"/>
      <c r="DH482" s="2"/>
      <c r="DI482" s="2"/>
      <c r="DJ482" s="2"/>
      <c r="DK482" s="2"/>
      <c r="DL482" s="2"/>
      <c r="DM482" s="2"/>
      <c r="DN482" s="2"/>
      <c r="DO482" s="2"/>
      <c r="DP482" s="2"/>
      <c r="DQ482" s="2"/>
      <c r="DR482" s="2"/>
      <c r="DS482" s="303"/>
      <c r="DT482" s="93"/>
      <c r="DU482" s="2"/>
      <c r="DV482" s="2"/>
      <c r="DW482" s="2"/>
      <c r="DX482" s="2"/>
      <c r="DY482" s="2"/>
      <c r="DZ482" s="2"/>
      <c r="EA482" s="2"/>
      <c r="EB482" s="2"/>
      <c r="EC482" s="2"/>
      <c r="ED482" s="2"/>
      <c r="EE482" s="2"/>
      <c r="EF482" s="2"/>
      <c r="EG482" s="2"/>
      <c r="EH482" s="2"/>
      <c r="EI482" s="2"/>
      <c r="EJ482" s="2"/>
      <c r="EK482" s="2"/>
      <c r="EL482" s="2"/>
      <c r="EM482" s="2"/>
      <c r="EN482" s="2"/>
      <c r="EO482" s="2"/>
      <c r="EP482" s="303"/>
      <c r="EQ482" s="331"/>
    </row>
    <row r="483" spans="1:147" ht="15.75" customHeight="1" thickBot="1">
      <c r="A483" s="8" t="s">
        <v>33</v>
      </c>
      <c r="B483" s="8" t="s">
        <v>11</v>
      </c>
      <c r="C483" s="5"/>
      <c r="D483" s="197">
        <v>393</v>
      </c>
      <c r="E483" s="118"/>
      <c r="F483" s="195"/>
      <c r="G483" s="195"/>
      <c r="H483" s="309"/>
      <c r="I483" s="128"/>
      <c r="J483" s="5"/>
      <c r="K483" s="5"/>
      <c r="L483" s="5"/>
      <c r="M483" s="5"/>
      <c r="N483" s="5"/>
      <c r="O483" s="5"/>
      <c r="P483" s="5"/>
      <c r="Q483" s="5"/>
      <c r="R483" s="5"/>
      <c r="S483" s="5"/>
      <c r="T483" s="5"/>
      <c r="U483" s="5"/>
      <c r="V483" s="5"/>
      <c r="W483" s="5"/>
      <c r="X483" s="5"/>
      <c r="Y483" s="5"/>
      <c r="Z483" s="5"/>
      <c r="AA483" s="5"/>
      <c r="AB483" s="5"/>
      <c r="AC483" s="5"/>
      <c r="AD483" s="5"/>
      <c r="AE483" s="341"/>
      <c r="AF483" s="128"/>
      <c r="AG483" s="5"/>
      <c r="AH483" s="5"/>
      <c r="AI483" s="5"/>
      <c r="AJ483" s="5"/>
      <c r="AK483" s="5"/>
      <c r="AL483" s="5"/>
      <c r="AM483" s="5"/>
      <c r="AN483" s="5"/>
      <c r="AO483" s="5"/>
      <c r="AP483" s="5"/>
      <c r="AQ483" s="5"/>
      <c r="AR483" s="5"/>
      <c r="AS483" s="5"/>
      <c r="AT483" s="5"/>
      <c r="AU483" s="5"/>
      <c r="AV483" s="5"/>
      <c r="AW483" s="5"/>
      <c r="AX483" s="5"/>
      <c r="AY483" s="5"/>
      <c r="AZ483" s="5"/>
      <c r="BA483" s="5"/>
      <c r="BB483" s="341"/>
      <c r="BC483" s="128"/>
      <c r="BD483" s="5"/>
      <c r="BE483" s="5"/>
      <c r="BF483" s="5"/>
      <c r="BG483" s="5"/>
      <c r="BH483" s="5"/>
      <c r="BI483" s="5"/>
      <c r="BJ483" s="5"/>
      <c r="BK483" s="5"/>
      <c r="BL483" s="5"/>
      <c r="BM483" s="5"/>
      <c r="BN483" s="5"/>
      <c r="BO483" s="5"/>
      <c r="BP483" s="5"/>
      <c r="BQ483" s="5"/>
      <c r="BR483" s="5"/>
      <c r="BS483" s="5"/>
      <c r="BT483" s="5"/>
      <c r="BU483" s="5"/>
      <c r="BV483" s="5"/>
      <c r="BW483" s="5"/>
      <c r="BX483" s="5"/>
      <c r="BY483" s="341"/>
      <c r="BZ483" s="128"/>
      <c r="CA483" s="5"/>
      <c r="CB483" s="5"/>
      <c r="CC483" s="5"/>
      <c r="CD483" s="5"/>
      <c r="CE483" s="5"/>
      <c r="CF483" s="5"/>
      <c r="CG483" s="5"/>
      <c r="CH483" s="5"/>
      <c r="CI483" s="5"/>
      <c r="CJ483" s="5"/>
      <c r="CK483" s="5"/>
      <c r="CL483" s="5"/>
      <c r="CM483" s="5"/>
      <c r="CN483" s="5"/>
      <c r="CO483" s="5"/>
      <c r="CP483" s="5"/>
      <c r="CQ483" s="5"/>
      <c r="CR483" s="5"/>
      <c r="CS483" s="5"/>
      <c r="CT483" s="5"/>
      <c r="CU483" s="5"/>
      <c r="CV483" s="341"/>
      <c r="CW483" s="128"/>
      <c r="CX483" s="5"/>
      <c r="CY483" s="5"/>
      <c r="CZ483" s="5"/>
      <c r="DA483" s="5"/>
      <c r="DB483" s="5"/>
      <c r="DC483" s="5"/>
      <c r="DD483" s="5"/>
      <c r="DE483" s="5"/>
      <c r="DF483" s="5"/>
      <c r="DG483" s="5"/>
      <c r="DH483" s="5"/>
      <c r="DI483" s="5"/>
      <c r="DJ483" s="5"/>
      <c r="DK483" s="5"/>
      <c r="DL483" s="5"/>
      <c r="DM483" s="5"/>
      <c r="DN483" s="5"/>
      <c r="DO483" s="5"/>
      <c r="DP483" s="5"/>
      <c r="DQ483" s="5"/>
      <c r="DR483" s="5"/>
      <c r="DS483" s="341"/>
      <c r="DT483" s="128"/>
      <c r="DU483" s="5"/>
      <c r="DV483" s="5"/>
      <c r="DW483" s="5"/>
      <c r="DX483" s="5"/>
      <c r="DY483" s="5"/>
      <c r="DZ483" s="5"/>
      <c r="EA483" s="5"/>
      <c r="EB483" s="5"/>
      <c r="EC483" s="5"/>
      <c r="ED483" s="5"/>
      <c r="EE483" s="5"/>
      <c r="EF483" s="5"/>
      <c r="EG483" s="5"/>
      <c r="EH483" s="5"/>
      <c r="EI483" s="5"/>
      <c r="EJ483" s="5"/>
      <c r="EK483" s="5"/>
      <c r="EL483" s="5"/>
      <c r="EM483" s="5"/>
      <c r="EN483" s="5"/>
      <c r="EO483" s="5"/>
      <c r="EP483" s="341"/>
      <c r="EQ483" s="333"/>
    </row>
    <row r="484" spans="1:147" ht="31.5" thickTop="1" thickBot="1">
      <c r="A484" s="1" t="s">
        <v>33</v>
      </c>
      <c r="B484" s="1" t="s">
        <v>138</v>
      </c>
      <c r="C484" s="2" t="s">
        <v>23</v>
      </c>
      <c r="D484" s="1">
        <v>1</v>
      </c>
      <c r="E484" s="2" t="s">
        <v>175</v>
      </c>
      <c r="F484" s="38" t="s">
        <v>108</v>
      </c>
      <c r="G484" s="2" t="s">
        <v>165</v>
      </c>
      <c r="H484" s="303"/>
      <c r="I484" s="93"/>
      <c r="J484" s="2"/>
      <c r="K484" s="2"/>
      <c r="L484" s="2"/>
      <c r="M484" s="38" t="s">
        <v>116</v>
      </c>
      <c r="N484" s="81">
        <f>N485+N488</f>
        <v>0</v>
      </c>
      <c r="O484" s="81">
        <f>O485+O488</f>
        <v>0</v>
      </c>
      <c r="P484" s="2"/>
      <c r="Q484" s="2"/>
      <c r="R484" s="2"/>
      <c r="S484" s="2"/>
      <c r="T484" s="38" t="s">
        <v>116</v>
      </c>
      <c r="U484" s="81">
        <f>U485+U488</f>
        <v>0</v>
      </c>
      <c r="V484" s="81">
        <f>V485+V488</f>
        <v>0</v>
      </c>
      <c r="W484" s="2"/>
      <c r="X484" s="2"/>
      <c r="Y484" s="2"/>
      <c r="Z484" s="2"/>
      <c r="AA484" s="38" t="s">
        <v>116</v>
      </c>
      <c r="AB484" s="81">
        <f>AB485+AB488</f>
        <v>0</v>
      </c>
      <c r="AC484" s="91" t="s">
        <v>130</v>
      </c>
      <c r="AD484" s="92">
        <f>AB484+U484+N484</f>
        <v>0</v>
      </c>
      <c r="AE484" s="92">
        <f>AE485+V484+O484</f>
        <v>0</v>
      </c>
      <c r="AF484" s="93"/>
      <c r="AG484" s="2"/>
      <c r="AH484" s="2"/>
      <c r="AI484" s="2"/>
      <c r="AJ484" s="38" t="s">
        <v>116</v>
      </c>
      <c r="AK484" s="81">
        <f>AK485+AK488</f>
        <v>0</v>
      </c>
      <c r="AL484" s="81">
        <f>AL485+AL488</f>
        <v>0</v>
      </c>
      <c r="AM484" s="2"/>
      <c r="AN484" s="2"/>
      <c r="AO484" s="2"/>
      <c r="AP484" s="2"/>
      <c r="AQ484" s="38" t="s">
        <v>116</v>
      </c>
      <c r="AR484" s="81">
        <f>AR485+AR488</f>
        <v>0</v>
      </c>
      <c r="AS484" s="81">
        <f>AS485+AS488</f>
        <v>0</v>
      </c>
      <c r="AT484" s="2"/>
      <c r="AU484" s="2"/>
      <c r="AV484" s="2"/>
      <c r="AW484" s="2"/>
      <c r="AX484" s="38" t="s">
        <v>116</v>
      </c>
      <c r="AY484" s="81">
        <f>AY485+AY488</f>
        <v>0</v>
      </c>
      <c r="AZ484" s="131" t="s">
        <v>117</v>
      </c>
      <c r="BA484" s="92">
        <f>AY484+AR484+AK484</f>
        <v>0</v>
      </c>
      <c r="BB484" s="92">
        <f>BB485+AS484+AL484</f>
        <v>0</v>
      </c>
      <c r="BC484" s="93"/>
      <c r="BD484" s="2"/>
      <c r="BE484" s="2"/>
      <c r="BF484" s="2"/>
      <c r="BG484" s="38" t="s">
        <v>116</v>
      </c>
      <c r="BH484" s="81">
        <f>BH485+BH488</f>
        <v>0</v>
      </c>
      <c r="BI484" s="81">
        <f>BI485+BI488</f>
        <v>0</v>
      </c>
      <c r="BJ484" s="2"/>
      <c r="BK484" s="2"/>
      <c r="BL484" s="2"/>
      <c r="BM484" s="2"/>
      <c r="BN484" s="38" t="s">
        <v>116</v>
      </c>
      <c r="BO484" s="81">
        <f>BO485+BO488</f>
        <v>0</v>
      </c>
      <c r="BP484" s="81">
        <f>BP485+BP488</f>
        <v>0</v>
      </c>
      <c r="BQ484" s="2"/>
      <c r="BR484" s="2"/>
      <c r="BS484" s="2"/>
      <c r="BT484" s="2"/>
      <c r="BU484" s="38" t="s">
        <v>116</v>
      </c>
      <c r="BV484" s="81">
        <f>BV485+BV488</f>
        <v>0</v>
      </c>
      <c r="BW484" s="91" t="s">
        <v>120</v>
      </c>
      <c r="BX484" s="92">
        <f>BV484+BO484+BH484</f>
        <v>0</v>
      </c>
      <c r="BY484" s="92">
        <f>BY485+BP484+BI484</f>
        <v>0</v>
      </c>
      <c r="BZ484" s="93"/>
      <c r="CA484" s="2"/>
      <c r="CB484" s="2"/>
      <c r="CC484" s="2"/>
      <c r="CD484" s="38" t="s">
        <v>116</v>
      </c>
      <c r="CE484" s="81">
        <f>CE485+CE488</f>
        <v>0</v>
      </c>
      <c r="CF484" s="81">
        <f>CF485+CF488</f>
        <v>0</v>
      </c>
      <c r="CG484" s="2"/>
      <c r="CH484" s="2"/>
      <c r="CI484" s="2"/>
      <c r="CJ484" s="2"/>
      <c r="CK484" s="38" t="s">
        <v>116</v>
      </c>
      <c r="CL484" s="81">
        <f>CL485+CL488</f>
        <v>0</v>
      </c>
      <c r="CM484" s="81">
        <f>CM485+CM488</f>
        <v>0</v>
      </c>
      <c r="CN484" s="2"/>
      <c r="CO484" s="2"/>
      <c r="CP484" s="2"/>
      <c r="CQ484" s="2"/>
      <c r="CR484" s="38" t="s">
        <v>116</v>
      </c>
      <c r="CS484" s="81">
        <f>CS485+CS488</f>
        <v>0</v>
      </c>
      <c r="CT484" s="91" t="s">
        <v>122</v>
      </c>
      <c r="CU484" s="92">
        <f>CS484+CL484+CE484</f>
        <v>0</v>
      </c>
      <c r="CV484" s="92">
        <f>CV485+CM484+CF484</f>
        <v>0</v>
      </c>
      <c r="CW484" s="93"/>
      <c r="CX484" s="2"/>
      <c r="CY484" s="2"/>
      <c r="CZ484" s="2"/>
      <c r="DA484" s="38" t="s">
        <v>116</v>
      </c>
      <c r="DB484" s="81">
        <f>DB485+DB488</f>
        <v>0</v>
      </c>
      <c r="DC484" s="81">
        <f>DC485+DC488</f>
        <v>0</v>
      </c>
      <c r="DD484" s="2"/>
      <c r="DE484" s="2"/>
      <c r="DF484" s="2"/>
      <c r="DG484" s="2"/>
      <c r="DH484" s="38" t="s">
        <v>116</v>
      </c>
      <c r="DI484" s="81">
        <f>DI485+DI488</f>
        <v>0</v>
      </c>
      <c r="DJ484" s="81">
        <f>DJ485+DJ488</f>
        <v>0</v>
      </c>
      <c r="DK484" s="2"/>
      <c r="DL484" s="2"/>
      <c r="DM484" s="2"/>
      <c r="DN484" s="2"/>
      <c r="DO484" s="38" t="s">
        <v>116</v>
      </c>
      <c r="DP484" s="81">
        <f>DP485+DP488</f>
        <v>0</v>
      </c>
      <c r="DQ484" s="91" t="s">
        <v>124</v>
      </c>
      <c r="DR484" s="92">
        <f>DP484+DI484+DB484</f>
        <v>0</v>
      </c>
      <c r="DS484" s="92">
        <f>DS485+DJ484+DC484</f>
        <v>0</v>
      </c>
      <c r="DT484" s="93"/>
      <c r="DU484" s="2"/>
      <c r="DV484" s="2"/>
      <c r="DW484" s="2"/>
      <c r="DX484" s="38" t="s">
        <v>116</v>
      </c>
      <c r="DY484" s="81">
        <f>DY485+DY488</f>
        <v>0</v>
      </c>
      <c r="DZ484" s="81">
        <f>DZ485+DZ488</f>
        <v>0</v>
      </c>
      <c r="EA484" s="2"/>
      <c r="EB484" s="2"/>
      <c r="EC484" s="2"/>
      <c r="ED484" s="2"/>
      <c r="EE484" s="38" t="s">
        <v>116</v>
      </c>
      <c r="EF484" s="81">
        <f>EF485+EF488</f>
        <v>0</v>
      </c>
      <c r="EG484" s="81">
        <f>EG485+EG488</f>
        <v>0</v>
      </c>
      <c r="EH484" s="2"/>
      <c r="EI484" s="2"/>
      <c r="EJ484" s="2"/>
      <c r="EK484" s="2"/>
      <c r="EL484" s="38" t="s">
        <v>116</v>
      </c>
      <c r="EM484" s="81">
        <f>EM485+EM488</f>
        <v>0</v>
      </c>
      <c r="EN484" s="91" t="s">
        <v>189</v>
      </c>
      <c r="EO484" s="92">
        <f>EM484+EF484+DY484</f>
        <v>0</v>
      </c>
      <c r="EP484" s="92">
        <f>EP485+EG484+DZ484</f>
        <v>0</v>
      </c>
      <c r="EQ484" s="331"/>
    </row>
    <row r="485" spans="1:147" ht="15.75" customHeight="1" thickTop="1">
      <c r="A485" s="64" t="s">
        <v>33</v>
      </c>
      <c r="B485" s="64" t="s">
        <v>15</v>
      </c>
      <c r="C485" s="65" t="s">
        <v>23</v>
      </c>
      <c r="D485" s="193">
        <v>381</v>
      </c>
      <c r="E485" s="157" t="s">
        <v>175</v>
      </c>
      <c r="F485" s="119" t="s">
        <v>108</v>
      </c>
      <c r="G485" s="119" t="s">
        <v>165</v>
      </c>
      <c r="H485" s="308"/>
      <c r="I485" s="264"/>
      <c r="J485" s="65"/>
      <c r="K485" s="65"/>
      <c r="L485" s="65"/>
      <c r="M485" s="80" t="s">
        <v>115</v>
      </c>
      <c r="N485" s="79">
        <f>SUM(N486:N487)</f>
        <v>0</v>
      </c>
      <c r="O485" s="79">
        <f>SUM(O486:O487)</f>
        <v>0</v>
      </c>
      <c r="P485" s="65"/>
      <c r="Q485" s="65"/>
      <c r="R485" s="65"/>
      <c r="S485" s="65"/>
      <c r="T485" s="80" t="s">
        <v>115</v>
      </c>
      <c r="U485" s="79">
        <f>SUM(U486:U487)</f>
        <v>0</v>
      </c>
      <c r="V485" s="79">
        <f>SUM(V486:V487)</f>
        <v>0</v>
      </c>
      <c r="W485" s="65"/>
      <c r="X485" s="65"/>
      <c r="Y485" s="65"/>
      <c r="Z485" s="65"/>
      <c r="AA485" s="80" t="s">
        <v>115</v>
      </c>
      <c r="AB485" s="79">
        <f>SUM(AB486:AB487)</f>
        <v>0</v>
      </c>
      <c r="AC485" s="79">
        <f>SUM(AC486:AC487)</f>
        <v>0</v>
      </c>
      <c r="AD485" s="38" t="s">
        <v>116</v>
      </c>
      <c r="AE485" s="346">
        <f>AC485+AC488</f>
        <v>0</v>
      </c>
      <c r="AF485" s="264"/>
      <c r="AG485" s="65"/>
      <c r="AH485" s="65"/>
      <c r="AI485" s="65"/>
      <c r="AJ485" s="80" t="s">
        <v>115</v>
      </c>
      <c r="AK485" s="79">
        <f>SUM(AK486:AK487)</f>
        <v>0</v>
      </c>
      <c r="AL485" s="79">
        <f>SUM(AL486:AL487)</f>
        <v>0</v>
      </c>
      <c r="AM485" s="65"/>
      <c r="AN485" s="65"/>
      <c r="AO485" s="65"/>
      <c r="AP485" s="65"/>
      <c r="AQ485" s="80" t="s">
        <v>115</v>
      </c>
      <c r="AR485" s="79">
        <f>SUM(AR486:AR487)</f>
        <v>0</v>
      </c>
      <c r="AS485" s="79">
        <f>SUM(AS486:AS487)</f>
        <v>0</v>
      </c>
      <c r="AT485" s="65"/>
      <c r="AU485" s="65"/>
      <c r="AV485" s="65"/>
      <c r="AW485" s="65"/>
      <c r="AX485" s="80" t="s">
        <v>115</v>
      </c>
      <c r="AY485" s="79">
        <f>SUM(AY486:AY487)</f>
        <v>0</v>
      </c>
      <c r="AZ485" s="79">
        <f>SUM(AZ486:AZ487)</f>
        <v>0</v>
      </c>
      <c r="BA485" s="38" t="s">
        <v>116</v>
      </c>
      <c r="BB485" s="346">
        <f>AZ485+AZ488</f>
        <v>0</v>
      </c>
      <c r="BC485" s="264"/>
      <c r="BD485" s="65"/>
      <c r="BE485" s="65"/>
      <c r="BF485" s="65"/>
      <c r="BG485" s="80" t="s">
        <v>115</v>
      </c>
      <c r="BH485" s="79">
        <f>SUM(BH486:BH487)</f>
        <v>0</v>
      </c>
      <c r="BI485" s="79">
        <f>SUM(BI486:BI487)</f>
        <v>0</v>
      </c>
      <c r="BJ485" s="65"/>
      <c r="BK485" s="65"/>
      <c r="BL485" s="65"/>
      <c r="BM485" s="65"/>
      <c r="BN485" s="80" t="s">
        <v>115</v>
      </c>
      <c r="BO485" s="79">
        <f>SUM(BO486:BO487)</f>
        <v>0</v>
      </c>
      <c r="BP485" s="79">
        <f>SUM(BP486:BP487)</f>
        <v>0</v>
      </c>
      <c r="BQ485" s="65"/>
      <c r="BR485" s="65"/>
      <c r="BS485" s="65"/>
      <c r="BT485" s="65"/>
      <c r="BU485" s="80" t="s">
        <v>115</v>
      </c>
      <c r="BV485" s="79">
        <f>SUM(BV486:BV487)</f>
        <v>0</v>
      </c>
      <c r="BW485" s="79">
        <f>SUM(BW486:BW487)</f>
        <v>0</v>
      </c>
      <c r="BX485" s="38" t="s">
        <v>116</v>
      </c>
      <c r="BY485" s="346">
        <f>BW485+BW488</f>
        <v>0</v>
      </c>
      <c r="BZ485" s="264"/>
      <c r="CA485" s="65"/>
      <c r="CB485" s="65"/>
      <c r="CC485" s="65"/>
      <c r="CD485" s="80" t="s">
        <v>115</v>
      </c>
      <c r="CE485" s="79">
        <f>SUM(CE486:CE487)</f>
        <v>0</v>
      </c>
      <c r="CF485" s="79">
        <f>SUM(CF486:CF487)</f>
        <v>0</v>
      </c>
      <c r="CG485" s="65"/>
      <c r="CH485" s="65"/>
      <c r="CI485" s="65"/>
      <c r="CJ485" s="65"/>
      <c r="CK485" s="80" t="s">
        <v>115</v>
      </c>
      <c r="CL485" s="79">
        <f>SUM(CL486:CL487)</f>
        <v>0</v>
      </c>
      <c r="CM485" s="79">
        <f>SUM(CM486:CM487)</f>
        <v>0</v>
      </c>
      <c r="CN485" s="65"/>
      <c r="CO485" s="65"/>
      <c r="CP485" s="65"/>
      <c r="CQ485" s="65"/>
      <c r="CR485" s="80" t="s">
        <v>115</v>
      </c>
      <c r="CS485" s="79">
        <f>SUM(CS486:CS487)</f>
        <v>0</v>
      </c>
      <c r="CT485" s="79">
        <f>SUM(CT486:CT487)</f>
        <v>0</v>
      </c>
      <c r="CU485" s="38" t="s">
        <v>116</v>
      </c>
      <c r="CV485" s="346">
        <f>CT485+CT488</f>
        <v>0</v>
      </c>
      <c r="CW485" s="264"/>
      <c r="CX485" s="65"/>
      <c r="CY485" s="65"/>
      <c r="CZ485" s="65"/>
      <c r="DA485" s="80" t="s">
        <v>115</v>
      </c>
      <c r="DB485" s="79">
        <f>SUM(DB486:DB487)</f>
        <v>0</v>
      </c>
      <c r="DC485" s="79">
        <f>SUM(DC486:DC487)</f>
        <v>0</v>
      </c>
      <c r="DD485" s="65"/>
      <c r="DE485" s="65"/>
      <c r="DF485" s="65"/>
      <c r="DG485" s="65"/>
      <c r="DH485" s="80" t="s">
        <v>115</v>
      </c>
      <c r="DI485" s="79">
        <f>SUM(DI486:DI487)</f>
        <v>0</v>
      </c>
      <c r="DJ485" s="79">
        <f>SUM(DJ486:DJ487)</f>
        <v>0</v>
      </c>
      <c r="DK485" s="65"/>
      <c r="DL485" s="65"/>
      <c r="DM485" s="65"/>
      <c r="DN485" s="65"/>
      <c r="DO485" s="80" t="s">
        <v>115</v>
      </c>
      <c r="DP485" s="79">
        <f>SUM(DP486:DP487)</f>
        <v>0</v>
      </c>
      <c r="DQ485" s="79">
        <f>SUM(DQ486:DQ487)</f>
        <v>0</v>
      </c>
      <c r="DR485" s="38" t="s">
        <v>116</v>
      </c>
      <c r="DS485" s="346">
        <f>DQ485+DQ488</f>
        <v>0</v>
      </c>
      <c r="DT485" s="264"/>
      <c r="DU485" s="65"/>
      <c r="DV485" s="65"/>
      <c r="DW485" s="65"/>
      <c r="DX485" s="80" t="s">
        <v>115</v>
      </c>
      <c r="DY485" s="79">
        <f>SUM(DY486:DY487)</f>
        <v>0</v>
      </c>
      <c r="DZ485" s="79">
        <f>SUM(DZ486:DZ487)</f>
        <v>0</v>
      </c>
      <c r="EA485" s="65"/>
      <c r="EB485" s="65"/>
      <c r="EC485" s="65"/>
      <c r="ED485" s="65"/>
      <c r="EE485" s="80" t="s">
        <v>115</v>
      </c>
      <c r="EF485" s="79">
        <f>SUM(EF486:EF487)</f>
        <v>0</v>
      </c>
      <c r="EG485" s="79">
        <f>SUM(EG486:EG487)</f>
        <v>0</v>
      </c>
      <c r="EH485" s="65"/>
      <c r="EI485" s="65"/>
      <c r="EJ485" s="65"/>
      <c r="EK485" s="65"/>
      <c r="EL485" s="80" t="s">
        <v>115</v>
      </c>
      <c r="EM485" s="79">
        <f>SUM(EM486:EM487)</f>
        <v>0</v>
      </c>
      <c r="EN485" s="79">
        <f>SUM(EN486:EN487)</f>
        <v>0</v>
      </c>
      <c r="EO485" s="38" t="s">
        <v>116</v>
      </c>
      <c r="EP485" s="346">
        <f>EN485+EN488</f>
        <v>0</v>
      </c>
      <c r="EQ485" s="393"/>
    </row>
    <row r="486" spans="1:147" ht="15.75" customHeight="1">
      <c r="A486" s="8" t="s">
        <v>33</v>
      </c>
      <c r="B486" s="8" t="s">
        <v>15</v>
      </c>
      <c r="C486" s="8"/>
      <c r="D486" s="197">
        <v>381</v>
      </c>
      <c r="E486" s="118" t="s">
        <v>175</v>
      </c>
      <c r="F486" s="195" t="s">
        <v>108</v>
      </c>
      <c r="G486" s="195" t="s">
        <v>165</v>
      </c>
      <c r="H486" s="309"/>
      <c r="I486" s="128"/>
      <c r="J486" s="5"/>
      <c r="K486" s="5"/>
      <c r="L486" s="5"/>
      <c r="M486" s="5"/>
      <c r="N486" s="5"/>
      <c r="O486" s="5"/>
      <c r="P486" s="5"/>
      <c r="Q486" s="5"/>
      <c r="R486" s="5"/>
      <c r="S486" s="5"/>
      <c r="T486" s="5"/>
      <c r="U486" s="5"/>
      <c r="V486" s="5"/>
      <c r="W486" s="5"/>
      <c r="X486" s="5"/>
      <c r="Y486" s="5"/>
      <c r="Z486" s="5"/>
      <c r="AA486" s="5"/>
      <c r="AB486" s="5"/>
      <c r="AC486" s="5"/>
      <c r="AD486" s="5"/>
      <c r="AE486" s="341"/>
      <c r="AF486" s="128"/>
      <c r="AG486" s="5"/>
      <c r="AH486" s="5"/>
      <c r="AI486" s="5"/>
      <c r="AJ486" s="5"/>
      <c r="AK486" s="5"/>
      <c r="AL486" s="5"/>
      <c r="AM486" s="5"/>
      <c r="AN486" s="5"/>
      <c r="AO486" s="5"/>
      <c r="AP486" s="5"/>
      <c r="AQ486" s="5"/>
      <c r="AR486" s="5"/>
      <c r="AS486" s="5"/>
      <c r="AT486" s="5"/>
      <c r="AU486" s="5"/>
      <c r="AV486" s="5"/>
      <c r="AW486" s="5"/>
      <c r="AX486" s="5"/>
      <c r="AY486" s="5"/>
      <c r="AZ486" s="5"/>
      <c r="BA486" s="5"/>
      <c r="BB486" s="341"/>
      <c r="BC486" s="128"/>
      <c r="BD486" s="5"/>
      <c r="BE486" s="5"/>
      <c r="BF486" s="5"/>
      <c r="BG486" s="5"/>
      <c r="BH486" s="5"/>
      <c r="BI486" s="5"/>
      <c r="BJ486" s="5"/>
      <c r="BK486" s="5"/>
      <c r="BL486" s="5"/>
      <c r="BM486" s="5"/>
      <c r="BN486" s="5"/>
      <c r="BO486" s="5"/>
      <c r="BP486" s="5"/>
      <c r="BQ486" s="5"/>
      <c r="BR486" s="5"/>
      <c r="BS486" s="5"/>
      <c r="BT486" s="5"/>
      <c r="BU486" s="5"/>
      <c r="BV486" s="5"/>
      <c r="BW486" s="5"/>
      <c r="BX486" s="5"/>
      <c r="BY486" s="341"/>
      <c r="BZ486" s="128"/>
      <c r="CA486" s="5"/>
      <c r="CB486" s="5"/>
      <c r="CC486" s="5"/>
      <c r="CD486" s="5"/>
      <c r="CE486" s="5"/>
      <c r="CF486" s="5"/>
      <c r="CG486" s="5"/>
      <c r="CH486" s="5"/>
      <c r="CI486" s="5"/>
      <c r="CJ486" s="5"/>
      <c r="CK486" s="5"/>
      <c r="CL486" s="5"/>
      <c r="CM486" s="5"/>
      <c r="CN486" s="5"/>
      <c r="CO486" s="5"/>
      <c r="CP486" s="5"/>
      <c r="CQ486" s="5"/>
      <c r="CR486" s="5"/>
      <c r="CS486" s="5"/>
      <c r="CT486" s="5"/>
      <c r="CU486" s="5"/>
      <c r="CV486" s="341"/>
      <c r="CW486" s="128"/>
      <c r="CX486" s="5"/>
      <c r="CY486" s="5"/>
      <c r="CZ486" s="5"/>
      <c r="DA486" s="5"/>
      <c r="DB486" s="5"/>
      <c r="DC486" s="5"/>
      <c r="DD486" s="5"/>
      <c r="DE486" s="5"/>
      <c r="DF486" s="5"/>
      <c r="DG486" s="5"/>
      <c r="DH486" s="5"/>
      <c r="DI486" s="5"/>
      <c r="DJ486" s="5"/>
      <c r="DK486" s="5"/>
      <c r="DL486" s="5"/>
      <c r="DM486" s="5"/>
      <c r="DN486" s="5"/>
      <c r="DO486" s="5"/>
      <c r="DP486" s="5"/>
      <c r="DQ486" s="5"/>
      <c r="DR486" s="5"/>
      <c r="DS486" s="341"/>
      <c r="DT486" s="128"/>
      <c r="DU486" s="5"/>
      <c r="DV486" s="5"/>
      <c r="DW486" s="5"/>
      <c r="DX486" s="5"/>
      <c r="DY486" s="5"/>
      <c r="DZ486" s="5"/>
      <c r="EA486" s="5"/>
      <c r="EB486" s="5"/>
      <c r="EC486" s="5"/>
      <c r="ED486" s="5"/>
      <c r="EE486" s="5"/>
      <c r="EF486" s="5"/>
      <c r="EG486" s="5"/>
      <c r="EH486" s="5"/>
      <c r="EI486" s="5"/>
      <c r="EJ486" s="5"/>
      <c r="EK486" s="5"/>
      <c r="EL486" s="5"/>
      <c r="EM486" s="5"/>
      <c r="EN486" s="5"/>
      <c r="EO486" s="5"/>
      <c r="EP486" s="341"/>
      <c r="EQ486" s="333"/>
    </row>
    <row r="487" spans="1:147" ht="15.75" customHeight="1">
      <c r="A487" s="8" t="s">
        <v>33</v>
      </c>
      <c r="B487" s="8" t="s">
        <v>15</v>
      </c>
      <c r="C487" s="8"/>
      <c r="D487" s="197">
        <v>381</v>
      </c>
      <c r="E487" s="118" t="s">
        <v>175</v>
      </c>
      <c r="F487" s="195" t="s">
        <v>108</v>
      </c>
      <c r="G487" s="195" t="s">
        <v>165</v>
      </c>
      <c r="H487" s="309"/>
      <c r="I487" s="128"/>
      <c r="J487" s="5"/>
      <c r="K487" s="5"/>
      <c r="L487" s="5"/>
      <c r="M487" s="5"/>
      <c r="N487" s="5"/>
      <c r="O487" s="5"/>
      <c r="P487" s="5"/>
      <c r="Q487" s="5"/>
      <c r="R487" s="5"/>
      <c r="S487" s="5"/>
      <c r="T487" s="5"/>
      <c r="U487" s="5"/>
      <c r="V487" s="5"/>
      <c r="W487" s="5"/>
      <c r="X487" s="5"/>
      <c r="Y487" s="5"/>
      <c r="Z487" s="5"/>
      <c r="AA487" s="5"/>
      <c r="AB487" s="5"/>
      <c r="AC487" s="5"/>
      <c r="AD487" s="5"/>
      <c r="AE487" s="341"/>
      <c r="AF487" s="128"/>
      <c r="AG487" s="5"/>
      <c r="AH487" s="5"/>
      <c r="AI487" s="5"/>
      <c r="AJ487" s="5"/>
      <c r="AK487" s="5"/>
      <c r="AL487" s="5"/>
      <c r="AM487" s="5"/>
      <c r="AN487" s="5"/>
      <c r="AO487" s="5"/>
      <c r="AP487" s="5"/>
      <c r="AQ487" s="5"/>
      <c r="AR487" s="5"/>
      <c r="AS487" s="5"/>
      <c r="AT487" s="5"/>
      <c r="AU487" s="5"/>
      <c r="AV487" s="5"/>
      <c r="AW487" s="5"/>
      <c r="AX487" s="5"/>
      <c r="AY487" s="5"/>
      <c r="AZ487" s="5"/>
      <c r="BA487" s="5"/>
      <c r="BB487" s="341"/>
      <c r="BC487" s="128"/>
      <c r="BD487" s="5"/>
      <c r="BE487" s="5"/>
      <c r="BF487" s="5"/>
      <c r="BG487" s="5"/>
      <c r="BH487" s="5"/>
      <c r="BI487" s="5"/>
      <c r="BJ487" s="5"/>
      <c r="BK487" s="5"/>
      <c r="BL487" s="5"/>
      <c r="BM487" s="5"/>
      <c r="BN487" s="5"/>
      <c r="BO487" s="5"/>
      <c r="BP487" s="5"/>
      <c r="BQ487" s="5"/>
      <c r="BR487" s="5"/>
      <c r="BS487" s="5"/>
      <c r="BT487" s="5"/>
      <c r="BU487" s="5"/>
      <c r="BV487" s="5"/>
      <c r="BW487" s="5"/>
      <c r="BX487" s="5"/>
      <c r="BY487" s="341"/>
      <c r="BZ487" s="128"/>
      <c r="CA487" s="5"/>
      <c r="CB487" s="5"/>
      <c r="CC487" s="5"/>
      <c r="CD487" s="5"/>
      <c r="CE487" s="5"/>
      <c r="CF487" s="5"/>
      <c r="CG487" s="5"/>
      <c r="CH487" s="5"/>
      <c r="CI487" s="5"/>
      <c r="CJ487" s="5"/>
      <c r="CK487" s="5"/>
      <c r="CL487" s="5"/>
      <c r="CM487" s="5"/>
      <c r="CN487" s="5"/>
      <c r="CO487" s="5"/>
      <c r="CP487" s="5"/>
      <c r="CQ487" s="5"/>
      <c r="CR487" s="5"/>
      <c r="CS487" s="5"/>
      <c r="CT487" s="5"/>
      <c r="CU487" s="5"/>
      <c r="CV487" s="341"/>
      <c r="CW487" s="128"/>
      <c r="CX487" s="5"/>
      <c r="CY487" s="5"/>
      <c r="CZ487" s="5"/>
      <c r="DA487" s="5"/>
      <c r="DB487" s="5"/>
      <c r="DC487" s="5"/>
      <c r="DD487" s="5"/>
      <c r="DE487" s="5"/>
      <c r="DF487" s="5"/>
      <c r="DG487" s="5"/>
      <c r="DH487" s="5"/>
      <c r="DI487" s="5"/>
      <c r="DJ487" s="5"/>
      <c r="DK487" s="5"/>
      <c r="DL487" s="5"/>
      <c r="DM487" s="5"/>
      <c r="DN487" s="5"/>
      <c r="DO487" s="5"/>
      <c r="DP487" s="5"/>
      <c r="DQ487" s="5"/>
      <c r="DR487" s="5"/>
      <c r="DS487" s="341"/>
      <c r="DT487" s="128"/>
      <c r="DU487" s="5"/>
      <c r="DV487" s="5"/>
      <c r="DW487" s="5"/>
      <c r="DX487" s="5"/>
      <c r="DY487" s="5"/>
      <c r="DZ487" s="5"/>
      <c r="EA487" s="5"/>
      <c r="EB487" s="5"/>
      <c r="EC487" s="5"/>
      <c r="ED487" s="5"/>
      <c r="EE487" s="5"/>
      <c r="EF487" s="5"/>
      <c r="EG487" s="5"/>
      <c r="EH487" s="5"/>
      <c r="EI487" s="5"/>
      <c r="EJ487" s="5"/>
      <c r="EK487" s="5"/>
      <c r="EL487" s="5"/>
      <c r="EM487" s="5"/>
      <c r="EN487" s="5"/>
      <c r="EO487" s="5"/>
      <c r="EP487" s="341"/>
      <c r="EQ487" s="333"/>
    </row>
    <row r="488" spans="1:147" ht="15.75" customHeight="1">
      <c r="A488" s="64" t="s">
        <v>33</v>
      </c>
      <c r="B488" s="64" t="s">
        <v>8</v>
      </c>
      <c r="C488" s="65" t="s">
        <v>20</v>
      </c>
      <c r="D488" s="193">
        <v>381</v>
      </c>
      <c r="E488" s="157" t="s">
        <v>175</v>
      </c>
      <c r="F488" s="119" t="s">
        <v>108</v>
      </c>
      <c r="G488" s="119" t="s">
        <v>165</v>
      </c>
      <c r="H488" s="308"/>
      <c r="I488" s="264"/>
      <c r="J488" s="65"/>
      <c r="K488" s="65"/>
      <c r="L488" s="65"/>
      <c r="M488" s="80" t="s">
        <v>115</v>
      </c>
      <c r="N488" s="79">
        <f>SUM(N489:N490)</f>
        <v>0</v>
      </c>
      <c r="O488" s="79">
        <f>SUM(O489:O490)</f>
        <v>0</v>
      </c>
      <c r="P488" s="65"/>
      <c r="Q488" s="65"/>
      <c r="R488" s="65"/>
      <c r="S488" s="65"/>
      <c r="T488" s="80" t="s">
        <v>115</v>
      </c>
      <c r="U488" s="79">
        <f>SUM(U489:U490)</f>
        <v>0</v>
      </c>
      <c r="V488" s="79">
        <f>SUM(V489:V490)</f>
        <v>0</v>
      </c>
      <c r="W488" s="65"/>
      <c r="X488" s="65"/>
      <c r="Y488" s="65"/>
      <c r="Z488" s="65"/>
      <c r="AA488" s="80" t="s">
        <v>115</v>
      </c>
      <c r="AB488" s="79">
        <f>SUM(AB489:AB490)</f>
        <v>0</v>
      </c>
      <c r="AC488" s="79">
        <f>SUM(AC489:AC490)</f>
        <v>0</v>
      </c>
      <c r="AD488" s="65"/>
      <c r="AE488" s="308"/>
      <c r="AF488" s="264"/>
      <c r="AG488" s="65"/>
      <c r="AH488" s="65"/>
      <c r="AI488" s="65"/>
      <c r="AJ488" s="80" t="s">
        <v>115</v>
      </c>
      <c r="AK488" s="79">
        <f>SUM(AK489:AK490)</f>
        <v>0</v>
      </c>
      <c r="AL488" s="79">
        <f>SUM(AL489:AL490)</f>
        <v>0</v>
      </c>
      <c r="AM488" s="65"/>
      <c r="AN488" s="65"/>
      <c r="AO488" s="65"/>
      <c r="AP488" s="65"/>
      <c r="AQ488" s="80" t="s">
        <v>115</v>
      </c>
      <c r="AR488" s="79">
        <f>SUM(AR489:AR490)</f>
        <v>0</v>
      </c>
      <c r="AS488" s="79">
        <f>SUM(AS489:AS490)</f>
        <v>0</v>
      </c>
      <c r="AT488" s="65"/>
      <c r="AU488" s="65"/>
      <c r="AV488" s="65"/>
      <c r="AW488" s="65"/>
      <c r="AX488" s="80" t="s">
        <v>115</v>
      </c>
      <c r="AY488" s="79">
        <f>SUM(AY489:AY490)</f>
        <v>0</v>
      </c>
      <c r="AZ488" s="79">
        <f>SUM(AZ489:AZ490)</f>
        <v>0</v>
      </c>
      <c r="BA488" s="65"/>
      <c r="BB488" s="308"/>
      <c r="BC488" s="264"/>
      <c r="BD488" s="65"/>
      <c r="BE488" s="65"/>
      <c r="BF488" s="65"/>
      <c r="BG488" s="80" t="s">
        <v>115</v>
      </c>
      <c r="BH488" s="79">
        <f>SUM(BH489:BH490)</f>
        <v>0</v>
      </c>
      <c r="BI488" s="79">
        <f>SUM(BI489:BI490)</f>
        <v>0</v>
      </c>
      <c r="BJ488" s="65"/>
      <c r="BK488" s="65"/>
      <c r="BL488" s="65"/>
      <c r="BM488" s="65"/>
      <c r="BN488" s="80" t="s">
        <v>115</v>
      </c>
      <c r="BO488" s="79">
        <f>SUM(BO489:BO490)</f>
        <v>0</v>
      </c>
      <c r="BP488" s="79">
        <f>SUM(BP489:BP490)</f>
        <v>0</v>
      </c>
      <c r="BQ488" s="65"/>
      <c r="BR488" s="65"/>
      <c r="BS488" s="65"/>
      <c r="BT488" s="65"/>
      <c r="BU488" s="80" t="s">
        <v>115</v>
      </c>
      <c r="BV488" s="79">
        <f>SUM(BV489:BV490)</f>
        <v>0</v>
      </c>
      <c r="BW488" s="79">
        <f>SUM(BW489:BW490)</f>
        <v>0</v>
      </c>
      <c r="BX488" s="65"/>
      <c r="BY488" s="308"/>
      <c r="BZ488" s="264"/>
      <c r="CA488" s="65"/>
      <c r="CB488" s="65"/>
      <c r="CC488" s="65"/>
      <c r="CD488" s="80" t="s">
        <v>115</v>
      </c>
      <c r="CE488" s="79">
        <f>SUM(CE489:CE490)</f>
        <v>0</v>
      </c>
      <c r="CF488" s="79">
        <f>SUM(CF489:CF490)</f>
        <v>0</v>
      </c>
      <c r="CG488" s="65"/>
      <c r="CH488" s="65"/>
      <c r="CI488" s="65"/>
      <c r="CJ488" s="65"/>
      <c r="CK488" s="80" t="s">
        <v>115</v>
      </c>
      <c r="CL488" s="79">
        <f>SUM(CL489:CL490)</f>
        <v>0</v>
      </c>
      <c r="CM488" s="79">
        <f>SUM(CM489:CM490)</f>
        <v>0</v>
      </c>
      <c r="CN488" s="65"/>
      <c r="CO488" s="65"/>
      <c r="CP488" s="65"/>
      <c r="CQ488" s="65"/>
      <c r="CR488" s="80" t="s">
        <v>115</v>
      </c>
      <c r="CS488" s="79">
        <f>SUM(CS489:CS490)</f>
        <v>0</v>
      </c>
      <c r="CT488" s="79">
        <f>SUM(CT489:CT490)</f>
        <v>0</v>
      </c>
      <c r="CU488" s="65"/>
      <c r="CV488" s="308"/>
      <c r="CW488" s="264"/>
      <c r="CX488" s="65"/>
      <c r="CY488" s="65"/>
      <c r="CZ488" s="65"/>
      <c r="DA488" s="80" t="s">
        <v>115</v>
      </c>
      <c r="DB488" s="79">
        <f>SUM(DB489:DB490)</f>
        <v>0</v>
      </c>
      <c r="DC488" s="79">
        <f>SUM(DC489:DC490)</f>
        <v>0</v>
      </c>
      <c r="DD488" s="65"/>
      <c r="DE488" s="65"/>
      <c r="DF488" s="65"/>
      <c r="DG488" s="65"/>
      <c r="DH488" s="80" t="s">
        <v>115</v>
      </c>
      <c r="DI488" s="79">
        <f>SUM(DI489:DI490)</f>
        <v>0</v>
      </c>
      <c r="DJ488" s="79">
        <f>SUM(DJ489:DJ490)</f>
        <v>0</v>
      </c>
      <c r="DK488" s="65"/>
      <c r="DL488" s="65"/>
      <c r="DM488" s="65"/>
      <c r="DN488" s="65"/>
      <c r="DO488" s="80" t="s">
        <v>115</v>
      </c>
      <c r="DP488" s="79">
        <f>SUM(DP489:DP490)</f>
        <v>0</v>
      </c>
      <c r="DQ488" s="79">
        <f>SUM(DQ489:DQ490)</f>
        <v>0</v>
      </c>
      <c r="DR488" s="65"/>
      <c r="DS488" s="308"/>
      <c r="DT488" s="264"/>
      <c r="DU488" s="65"/>
      <c r="DV488" s="65"/>
      <c r="DW488" s="65"/>
      <c r="DX488" s="80" t="s">
        <v>115</v>
      </c>
      <c r="DY488" s="79">
        <f>SUM(DY489:DY490)</f>
        <v>0</v>
      </c>
      <c r="DZ488" s="79">
        <f>SUM(DZ489:DZ490)</f>
        <v>0</v>
      </c>
      <c r="EA488" s="65"/>
      <c r="EB488" s="65"/>
      <c r="EC488" s="65"/>
      <c r="ED488" s="65"/>
      <c r="EE488" s="80" t="s">
        <v>115</v>
      </c>
      <c r="EF488" s="79">
        <f>SUM(EF489:EF490)</f>
        <v>0</v>
      </c>
      <c r="EG488" s="79">
        <f>SUM(EG489:EG490)</f>
        <v>0</v>
      </c>
      <c r="EH488" s="65"/>
      <c r="EI488" s="65"/>
      <c r="EJ488" s="65"/>
      <c r="EK488" s="65"/>
      <c r="EL488" s="80" t="s">
        <v>115</v>
      </c>
      <c r="EM488" s="79">
        <f>SUM(EM489:EM490)</f>
        <v>0</v>
      </c>
      <c r="EN488" s="79">
        <f>SUM(EN489:EN490)</f>
        <v>0</v>
      </c>
      <c r="EO488" s="65"/>
      <c r="EP488" s="308"/>
      <c r="EQ488" s="393"/>
    </row>
    <row r="489" spans="1:147" ht="15.75" customHeight="1">
      <c r="A489" s="8" t="s">
        <v>33</v>
      </c>
      <c r="B489" s="8" t="s">
        <v>8</v>
      </c>
      <c r="C489" s="8"/>
      <c r="D489" s="197">
        <v>381</v>
      </c>
      <c r="E489" s="118" t="s">
        <v>175</v>
      </c>
      <c r="F489" s="195" t="s">
        <v>108</v>
      </c>
      <c r="G489" s="195" t="s">
        <v>165</v>
      </c>
      <c r="H489" s="309"/>
      <c r="I489" s="128"/>
      <c r="J489" s="5"/>
      <c r="K489" s="5"/>
      <c r="L489" s="5"/>
      <c r="M489" s="5"/>
      <c r="N489" s="5"/>
      <c r="O489" s="5"/>
      <c r="P489" s="5"/>
      <c r="Q489" s="5"/>
      <c r="R489" s="5"/>
      <c r="S489" s="5"/>
      <c r="T489" s="5"/>
      <c r="U489" s="5"/>
      <c r="V489" s="5"/>
      <c r="W489" s="5"/>
      <c r="X489" s="5"/>
      <c r="Y489" s="5"/>
      <c r="Z489" s="5"/>
      <c r="AA489" s="5"/>
      <c r="AB489" s="5"/>
      <c r="AC489" s="5"/>
      <c r="AD489" s="5"/>
      <c r="AE489" s="341"/>
      <c r="AF489" s="128"/>
      <c r="AG489" s="5"/>
      <c r="AH489" s="5"/>
      <c r="AI489" s="5"/>
      <c r="AJ489" s="5"/>
      <c r="AK489" s="5"/>
      <c r="AL489" s="5"/>
      <c r="AM489" s="5"/>
      <c r="AN489" s="5"/>
      <c r="AO489" s="5"/>
      <c r="AP489" s="5"/>
      <c r="AQ489" s="5"/>
      <c r="AR489" s="5"/>
      <c r="AS489" s="5"/>
      <c r="AT489" s="5"/>
      <c r="AU489" s="5"/>
      <c r="AV489" s="5"/>
      <c r="AW489" s="5"/>
      <c r="AX489" s="5"/>
      <c r="AY489" s="5"/>
      <c r="AZ489" s="5"/>
      <c r="BA489" s="5"/>
      <c r="BB489" s="341"/>
      <c r="BC489" s="128"/>
      <c r="BD489" s="5"/>
      <c r="BE489" s="5"/>
      <c r="BF489" s="5"/>
      <c r="BG489" s="5"/>
      <c r="BH489" s="5"/>
      <c r="BI489" s="5"/>
      <c r="BJ489" s="5"/>
      <c r="BK489" s="5"/>
      <c r="BL489" s="5"/>
      <c r="BM489" s="5"/>
      <c r="BN489" s="5"/>
      <c r="BO489" s="5"/>
      <c r="BP489" s="5"/>
      <c r="BQ489" s="5"/>
      <c r="BR489" s="5"/>
      <c r="BS489" s="5"/>
      <c r="BT489" s="5"/>
      <c r="BU489" s="5"/>
      <c r="BV489" s="5"/>
      <c r="BW489" s="5"/>
      <c r="BX489" s="5"/>
      <c r="BY489" s="341"/>
      <c r="BZ489" s="128"/>
      <c r="CA489" s="5"/>
      <c r="CB489" s="5"/>
      <c r="CC489" s="5"/>
      <c r="CD489" s="5"/>
      <c r="CE489" s="5"/>
      <c r="CF489" s="5"/>
      <c r="CG489" s="5"/>
      <c r="CH489" s="5"/>
      <c r="CI489" s="5"/>
      <c r="CJ489" s="5"/>
      <c r="CK489" s="5"/>
      <c r="CL489" s="5"/>
      <c r="CM489" s="5"/>
      <c r="CN489" s="5"/>
      <c r="CO489" s="5"/>
      <c r="CP489" s="5"/>
      <c r="CQ489" s="5"/>
      <c r="CR489" s="5"/>
      <c r="CS489" s="5"/>
      <c r="CT489" s="5"/>
      <c r="CU489" s="5"/>
      <c r="CV489" s="341"/>
      <c r="CW489" s="128"/>
      <c r="CX489" s="5"/>
      <c r="CY489" s="5"/>
      <c r="CZ489" s="5"/>
      <c r="DA489" s="5"/>
      <c r="DB489" s="5"/>
      <c r="DC489" s="5"/>
      <c r="DD489" s="5"/>
      <c r="DE489" s="5"/>
      <c r="DF489" s="5"/>
      <c r="DG489" s="5"/>
      <c r="DH489" s="5"/>
      <c r="DI489" s="5"/>
      <c r="DJ489" s="5"/>
      <c r="DK489" s="5"/>
      <c r="DL489" s="5"/>
      <c r="DM489" s="5"/>
      <c r="DN489" s="5"/>
      <c r="DO489" s="5"/>
      <c r="DP489" s="5"/>
      <c r="DQ489" s="5"/>
      <c r="DR489" s="5"/>
      <c r="DS489" s="341"/>
      <c r="DT489" s="128"/>
      <c r="DU489" s="5"/>
      <c r="DV489" s="5"/>
      <c r="DW489" s="5"/>
      <c r="DX489" s="5"/>
      <c r="DY489" s="5"/>
      <c r="DZ489" s="5"/>
      <c r="EA489" s="5"/>
      <c r="EB489" s="5"/>
      <c r="EC489" s="5"/>
      <c r="ED489" s="5"/>
      <c r="EE489" s="5"/>
      <c r="EF489" s="5"/>
      <c r="EG489" s="5"/>
      <c r="EH489" s="5"/>
      <c r="EI489" s="5"/>
      <c r="EJ489" s="5"/>
      <c r="EK489" s="5"/>
      <c r="EL489" s="5"/>
      <c r="EM489" s="5"/>
      <c r="EN489" s="5"/>
      <c r="EO489" s="5"/>
      <c r="EP489" s="341"/>
      <c r="EQ489" s="333"/>
    </row>
    <row r="490" spans="1:147" ht="15.75" customHeight="1" thickBot="1">
      <c r="A490" s="8" t="s">
        <v>33</v>
      </c>
      <c r="B490" s="8" t="s">
        <v>8</v>
      </c>
      <c r="C490" s="8"/>
      <c r="D490" s="197">
        <v>381</v>
      </c>
      <c r="E490" s="118" t="s">
        <v>175</v>
      </c>
      <c r="F490" s="195" t="s">
        <v>108</v>
      </c>
      <c r="G490" s="195" t="s">
        <v>165</v>
      </c>
      <c r="H490" s="309"/>
      <c r="I490" s="128"/>
      <c r="J490" s="5"/>
      <c r="K490" s="5"/>
      <c r="L490" s="5"/>
      <c r="M490" s="5"/>
      <c r="N490" s="5"/>
      <c r="O490" s="5"/>
      <c r="P490" s="5"/>
      <c r="Q490" s="5"/>
      <c r="R490" s="5"/>
      <c r="S490" s="5"/>
      <c r="T490" s="5"/>
      <c r="U490" s="5"/>
      <c r="V490" s="5"/>
      <c r="W490" s="5"/>
      <c r="X490" s="5"/>
      <c r="Y490" s="5"/>
      <c r="Z490" s="5"/>
      <c r="AA490" s="5"/>
      <c r="AB490" s="5"/>
      <c r="AC490" s="5"/>
      <c r="AD490" s="5"/>
      <c r="AE490" s="341"/>
      <c r="AF490" s="128"/>
      <c r="AG490" s="5"/>
      <c r="AH490" s="5"/>
      <c r="AI490" s="5"/>
      <c r="AJ490" s="5"/>
      <c r="AK490" s="5"/>
      <c r="AL490" s="5"/>
      <c r="AM490" s="5"/>
      <c r="AN490" s="5"/>
      <c r="AO490" s="5"/>
      <c r="AP490" s="5"/>
      <c r="AQ490" s="5"/>
      <c r="AR490" s="5"/>
      <c r="AS490" s="5"/>
      <c r="AT490" s="5"/>
      <c r="AU490" s="5"/>
      <c r="AV490" s="5"/>
      <c r="AW490" s="5"/>
      <c r="AX490" s="5"/>
      <c r="AY490" s="5"/>
      <c r="AZ490" s="5"/>
      <c r="BA490" s="5"/>
      <c r="BB490" s="341"/>
      <c r="BC490" s="128"/>
      <c r="BD490" s="5"/>
      <c r="BE490" s="5"/>
      <c r="BF490" s="5"/>
      <c r="BG490" s="5"/>
      <c r="BH490" s="5"/>
      <c r="BI490" s="5"/>
      <c r="BJ490" s="5"/>
      <c r="BK490" s="5"/>
      <c r="BL490" s="5"/>
      <c r="BM490" s="5"/>
      <c r="BN490" s="5"/>
      <c r="BO490" s="5"/>
      <c r="BP490" s="5"/>
      <c r="BQ490" s="5"/>
      <c r="BR490" s="5"/>
      <c r="BS490" s="5"/>
      <c r="BT490" s="5"/>
      <c r="BU490" s="5"/>
      <c r="BV490" s="5"/>
      <c r="BW490" s="5"/>
      <c r="BX490" s="5"/>
      <c r="BY490" s="341"/>
      <c r="BZ490" s="128"/>
      <c r="CA490" s="5"/>
      <c r="CB490" s="5"/>
      <c r="CC490" s="5"/>
      <c r="CD490" s="5"/>
      <c r="CE490" s="5"/>
      <c r="CF490" s="5"/>
      <c r="CG490" s="5"/>
      <c r="CH490" s="5"/>
      <c r="CI490" s="5"/>
      <c r="CJ490" s="5"/>
      <c r="CK490" s="5"/>
      <c r="CL490" s="5"/>
      <c r="CM490" s="5"/>
      <c r="CN490" s="5"/>
      <c r="CO490" s="5"/>
      <c r="CP490" s="5"/>
      <c r="CQ490" s="5"/>
      <c r="CR490" s="5"/>
      <c r="CS490" s="5"/>
      <c r="CT490" s="5"/>
      <c r="CU490" s="5"/>
      <c r="CV490" s="341"/>
      <c r="CW490" s="128"/>
      <c r="CX490" s="5"/>
      <c r="CY490" s="5"/>
      <c r="CZ490" s="5"/>
      <c r="DA490" s="5"/>
      <c r="DB490" s="5"/>
      <c r="DC490" s="5"/>
      <c r="DD490" s="5"/>
      <c r="DE490" s="5"/>
      <c r="DF490" s="5"/>
      <c r="DG490" s="5"/>
      <c r="DH490" s="5"/>
      <c r="DI490" s="5"/>
      <c r="DJ490" s="5"/>
      <c r="DK490" s="5"/>
      <c r="DL490" s="5"/>
      <c r="DM490" s="5"/>
      <c r="DN490" s="5"/>
      <c r="DO490" s="5"/>
      <c r="DP490" s="5"/>
      <c r="DQ490" s="5"/>
      <c r="DR490" s="5"/>
      <c r="DS490" s="341"/>
      <c r="DT490" s="128"/>
      <c r="DU490" s="5"/>
      <c r="DV490" s="5"/>
      <c r="DW490" s="5"/>
      <c r="DX490" s="5"/>
      <c r="DY490" s="5"/>
      <c r="DZ490" s="5"/>
      <c r="EA490" s="5"/>
      <c r="EB490" s="5"/>
      <c r="EC490" s="5"/>
      <c r="ED490" s="5"/>
      <c r="EE490" s="5"/>
      <c r="EF490" s="5"/>
      <c r="EG490" s="5"/>
      <c r="EH490" s="5"/>
      <c r="EI490" s="5"/>
      <c r="EJ490" s="5"/>
      <c r="EK490" s="5"/>
      <c r="EL490" s="5"/>
      <c r="EM490" s="5"/>
      <c r="EN490" s="5"/>
      <c r="EO490" s="5"/>
      <c r="EP490" s="341"/>
      <c r="EQ490" s="333"/>
    </row>
    <row r="491" spans="1:147" ht="31.5" thickTop="1" thickBot="1">
      <c r="A491" s="1" t="s">
        <v>33</v>
      </c>
      <c r="B491" s="1" t="s">
        <v>172</v>
      </c>
      <c r="C491" s="2" t="s">
        <v>174</v>
      </c>
      <c r="D491" s="1">
        <v>1</v>
      </c>
      <c r="E491" s="2" t="s">
        <v>173</v>
      </c>
      <c r="F491" s="38" t="s">
        <v>108</v>
      </c>
      <c r="G491" s="2" t="s">
        <v>165</v>
      </c>
      <c r="H491" s="303"/>
      <c r="I491" s="93"/>
      <c r="J491" s="2"/>
      <c r="K491" s="2"/>
      <c r="L491" s="2"/>
      <c r="M491" s="38" t="s">
        <v>116</v>
      </c>
      <c r="N491" s="81">
        <f>N492+N495+N498</f>
        <v>0</v>
      </c>
      <c r="O491" s="81">
        <f>O492+O495+O498</f>
        <v>0</v>
      </c>
      <c r="P491" s="2"/>
      <c r="Q491" s="2"/>
      <c r="R491" s="2"/>
      <c r="S491" s="2"/>
      <c r="T491" s="38" t="s">
        <v>116</v>
      </c>
      <c r="U491" s="81">
        <f>U492+U495+U498</f>
        <v>0</v>
      </c>
      <c r="V491" s="81">
        <f>V492+V495+V498</f>
        <v>0</v>
      </c>
      <c r="W491" s="2"/>
      <c r="X491" s="2"/>
      <c r="Y491" s="2"/>
      <c r="Z491" s="2"/>
      <c r="AA491" s="38" t="s">
        <v>116</v>
      </c>
      <c r="AB491" s="81">
        <f>AB492+AB495+AB498</f>
        <v>0</v>
      </c>
      <c r="AC491" s="91" t="s">
        <v>130</v>
      </c>
      <c r="AD491" s="92">
        <f>AB491+U491+N491</f>
        <v>0</v>
      </c>
      <c r="AE491" s="92">
        <f>AE492+V491+O491</f>
        <v>0</v>
      </c>
      <c r="AF491" s="93"/>
      <c r="AG491" s="2"/>
      <c r="AH491" s="2"/>
      <c r="AI491" s="2"/>
      <c r="AJ491" s="38" t="s">
        <v>116</v>
      </c>
      <c r="AK491" s="81">
        <f>AK492+AK495+AK498</f>
        <v>0</v>
      </c>
      <c r="AL491" s="81">
        <f>AL492+AL495+AL498</f>
        <v>0</v>
      </c>
      <c r="AM491" s="2"/>
      <c r="AN491" s="2"/>
      <c r="AO491" s="2"/>
      <c r="AP491" s="2"/>
      <c r="AQ491" s="38" t="s">
        <v>116</v>
      </c>
      <c r="AR491" s="81">
        <f>AR492+AR495+AR498</f>
        <v>0</v>
      </c>
      <c r="AS491" s="81">
        <f>AS492+AS495+AS498</f>
        <v>0</v>
      </c>
      <c r="AT491" s="2"/>
      <c r="AU491" s="2"/>
      <c r="AV491" s="2"/>
      <c r="AW491" s="2"/>
      <c r="AX491" s="38" t="s">
        <v>116</v>
      </c>
      <c r="AY491" s="81">
        <f>AY492+AY495+AY498</f>
        <v>0</v>
      </c>
      <c r="AZ491" s="131" t="s">
        <v>117</v>
      </c>
      <c r="BA491" s="92">
        <f>AY491+AR491+AK491</f>
        <v>0</v>
      </c>
      <c r="BB491" s="92">
        <f>BB492+AS491+AL491</f>
        <v>0</v>
      </c>
      <c r="BC491" s="93"/>
      <c r="BD491" s="2"/>
      <c r="BE491" s="2"/>
      <c r="BF491" s="2"/>
      <c r="BG491" s="38" t="s">
        <v>116</v>
      </c>
      <c r="BH491" s="81">
        <f>BH492+BH495+BH498</f>
        <v>0</v>
      </c>
      <c r="BI491" s="81">
        <f>BI492+BI495+BI498</f>
        <v>0</v>
      </c>
      <c r="BJ491" s="2"/>
      <c r="BK491" s="2"/>
      <c r="BL491" s="2"/>
      <c r="BM491" s="2"/>
      <c r="BN491" s="38" t="s">
        <v>116</v>
      </c>
      <c r="BO491" s="81">
        <f>BO492+BO495+BO498</f>
        <v>0</v>
      </c>
      <c r="BP491" s="81">
        <f>BP492+BP495+BP498</f>
        <v>0</v>
      </c>
      <c r="BQ491" s="2"/>
      <c r="BR491" s="2"/>
      <c r="BS491" s="2"/>
      <c r="BT491" s="2"/>
      <c r="BU491" s="38" t="s">
        <v>116</v>
      </c>
      <c r="BV491" s="81">
        <f>BV492+BV495+BV498</f>
        <v>0</v>
      </c>
      <c r="BW491" s="91" t="s">
        <v>120</v>
      </c>
      <c r="BX491" s="92">
        <f>BV491+BO491+BH491</f>
        <v>0</v>
      </c>
      <c r="BY491" s="92">
        <f>BY492+BP491+BI491</f>
        <v>0</v>
      </c>
      <c r="BZ491" s="93"/>
      <c r="CA491" s="2"/>
      <c r="CB491" s="2"/>
      <c r="CC491" s="2"/>
      <c r="CD491" s="38" t="s">
        <v>116</v>
      </c>
      <c r="CE491" s="81">
        <f>CE492+CE495+CE498</f>
        <v>0</v>
      </c>
      <c r="CF491" s="81">
        <f>CF492+CF495+CF498</f>
        <v>0</v>
      </c>
      <c r="CG491" s="2"/>
      <c r="CH491" s="2"/>
      <c r="CI491" s="2"/>
      <c r="CJ491" s="2"/>
      <c r="CK491" s="38" t="s">
        <v>116</v>
      </c>
      <c r="CL491" s="81">
        <f>CL492+CL495+CL498</f>
        <v>0</v>
      </c>
      <c r="CM491" s="81">
        <f>CM492+CM495+CM498</f>
        <v>0</v>
      </c>
      <c r="CN491" s="2"/>
      <c r="CO491" s="2"/>
      <c r="CP491" s="2"/>
      <c r="CQ491" s="2"/>
      <c r="CR491" s="38" t="s">
        <v>116</v>
      </c>
      <c r="CS491" s="81">
        <f>CS492+CS495+CS498</f>
        <v>0</v>
      </c>
      <c r="CT491" s="91" t="s">
        <v>122</v>
      </c>
      <c r="CU491" s="92">
        <f>CS491+CL491+CE491</f>
        <v>0</v>
      </c>
      <c r="CV491" s="92">
        <f>CV492+CM491+CF491</f>
        <v>0</v>
      </c>
      <c r="CW491" s="93"/>
      <c r="CX491" s="2"/>
      <c r="CY491" s="2"/>
      <c r="CZ491" s="2"/>
      <c r="DA491" s="38" t="s">
        <v>116</v>
      </c>
      <c r="DB491" s="81">
        <f>DB492+DB495+DB498</f>
        <v>0</v>
      </c>
      <c r="DC491" s="81">
        <f>DC492+DC495+DC498</f>
        <v>0</v>
      </c>
      <c r="DD491" s="2"/>
      <c r="DE491" s="2"/>
      <c r="DF491" s="2"/>
      <c r="DG491" s="2"/>
      <c r="DH491" s="38" t="s">
        <v>116</v>
      </c>
      <c r="DI491" s="81">
        <f>DI492+DI495+DI498</f>
        <v>0</v>
      </c>
      <c r="DJ491" s="81">
        <f>DJ492+DJ495+DJ498</f>
        <v>0</v>
      </c>
      <c r="DK491" s="2"/>
      <c r="DL491" s="2"/>
      <c r="DM491" s="2"/>
      <c r="DN491" s="2"/>
      <c r="DO491" s="38" t="s">
        <v>116</v>
      </c>
      <c r="DP491" s="81">
        <f>DP492+DP495+DP498</f>
        <v>0</v>
      </c>
      <c r="DQ491" s="91" t="s">
        <v>124</v>
      </c>
      <c r="DR491" s="92">
        <f>DP491+DI491+DB491</f>
        <v>0</v>
      </c>
      <c r="DS491" s="92">
        <f>DS492+DJ491+DC491</f>
        <v>0</v>
      </c>
      <c r="DT491" s="93"/>
      <c r="DU491" s="2"/>
      <c r="DV491" s="2"/>
      <c r="DW491" s="2"/>
      <c r="DX491" s="38" t="s">
        <v>116</v>
      </c>
      <c r="DY491" s="81">
        <f>DY492+DY495+DY498</f>
        <v>0</v>
      </c>
      <c r="DZ491" s="81">
        <f>DZ492+DZ495+DZ498</f>
        <v>0</v>
      </c>
      <c r="EA491" s="2"/>
      <c r="EB491" s="2"/>
      <c r="EC491" s="2"/>
      <c r="ED491" s="2"/>
      <c r="EE491" s="38" t="s">
        <v>116</v>
      </c>
      <c r="EF491" s="81">
        <f>EF492+EF495+EF498</f>
        <v>0</v>
      </c>
      <c r="EG491" s="81">
        <f>EG492+EG495+EG498</f>
        <v>0</v>
      </c>
      <c r="EH491" s="2"/>
      <c r="EI491" s="2"/>
      <c r="EJ491" s="2"/>
      <c r="EK491" s="2"/>
      <c r="EL491" s="38" t="s">
        <v>116</v>
      </c>
      <c r="EM491" s="81">
        <f>EM492+EM495+EM498</f>
        <v>0</v>
      </c>
      <c r="EN491" s="91" t="s">
        <v>189</v>
      </c>
      <c r="EO491" s="92">
        <f>EM491+EF491+DY491</f>
        <v>0</v>
      </c>
      <c r="EP491" s="92">
        <f>EP492+EG491+DZ491</f>
        <v>0</v>
      </c>
      <c r="EQ491" s="331"/>
    </row>
    <row r="492" spans="1:147" ht="15.75" customHeight="1" thickTop="1">
      <c r="A492" s="64" t="s">
        <v>33</v>
      </c>
      <c r="B492" s="64" t="s">
        <v>168</v>
      </c>
      <c r="C492" s="65" t="s">
        <v>174</v>
      </c>
      <c r="D492" s="193">
        <v>116</v>
      </c>
      <c r="E492" s="157" t="s">
        <v>173</v>
      </c>
      <c r="F492" s="119" t="s">
        <v>108</v>
      </c>
      <c r="G492" s="119" t="s">
        <v>165</v>
      </c>
      <c r="H492" s="308"/>
      <c r="I492" s="264"/>
      <c r="J492" s="65"/>
      <c r="K492" s="65"/>
      <c r="L492" s="65"/>
      <c r="M492" s="80" t="s">
        <v>115</v>
      </c>
      <c r="N492" s="79">
        <f>SUM(N493:N494)</f>
        <v>0</v>
      </c>
      <c r="O492" s="79">
        <f>SUM(O493:O494)</f>
        <v>0</v>
      </c>
      <c r="P492" s="65"/>
      <c r="Q492" s="65"/>
      <c r="R492" s="65"/>
      <c r="S492" s="65"/>
      <c r="T492" s="80" t="s">
        <v>115</v>
      </c>
      <c r="U492" s="79">
        <f>SUM(U493:U494)</f>
        <v>0</v>
      </c>
      <c r="V492" s="79">
        <f>SUM(V493:V494)</f>
        <v>0</v>
      </c>
      <c r="W492" s="65"/>
      <c r="X492" s="65"/>
      <c r="Y492" s="65"/>
      <c r="Z492" s="65"/>
      <c r="AA492" s="80" t="s">
        <v>115</v>
      </c>
      <c r="AB492" s="79">
        <f>SUM(AB493:AB494)</f>
        <v>0</v>
      </c>
      <c r="AC492" s="79">
        <f>SUM(AC493:AC494)</f>
        <v>0</v>
      </c>
      <c r="AD492" s="38" t="s">
        <v>116</v>
      </c>
      <c r="AE492" s="346">
        <f>AC492+AC495+AC498</f>
        <v>0</v>
      </c>
      <c r="AF492" s="264"/>
      <c r="AG492" s="65"/>
      <c r="AH492" s="65"/>
      <c r="AI492" s="65"/>
      <c r="AJ492" s="80" t="s">
        <v>115</v>
      </c>
      <c r="AK492" s="79">
        <f>SUM(AK493:AK494)</f>
        <v>0</v>
      </c>
      <c r="AL492" s="79">
        <f>SUM(AL493:AL494)</f>
        <v>0</v>
      </c>
      <c r="AM492" s="65"/>
      <c r="AN492" s="65"/>
      <c r="AO492" s="65"/>
      <c r="AP492" s="65"/>
      <c r="AQ492" s="80" t="s">
        <v>115</v>
      </c>
      <c r="AR492" s="79">
        <f>SUM(AR493:AR494)</f>
        <v>0</v>
      </c>
      <c r="AS492" s="79">
        <f>SUM(AS493:AS494)</f>
        <v>0</v>
      </c>
      <c r="AT492" s="65"/>
      <c r="AU492" s="65"/>
      <c r="AV492" s="65"/>
      <c r="AW492" s="65"/>
      <c r="AX492" s="80" t="s">
        <v>115</v>
      </c>
      <c r="AY492" s="79">
        <f>SUM(AY493:AY494)</f>
        <v>0</v>
      </c>
      <c r="AZ492" s="79">
        <f>SUM(AZ493:AZ494)</f>
        <v>0</v>
      </c>
      <c r="BA492" s="38" t="s">
        <v>116</v>
      </c>
      <c r="BB492" s="346">
        <f>AZ492+AZ495+AZ498</f>
        <v>0</v>
      </c>
      <c r="BC492" s="264"/>
      <c r="BD492" s="65"/>
      <c r="BE492" s="65"/>
      <c r="BF492" s="65"/>
      <c r="BG492" s="80" t="s">
        <v>115</v>
      </c>
      <c r="BH492" s="79">
        <f>SUM(BH493:BH494)</f>
        <v>0</v>
      </c>
      <c r="BI492" s="79">
        <f>SUM(BI493:BI494)</f>
        <v>0</v>
      </c>
      <c r="BJ492" s="65"/>
      <c r="BK492" s="65"/>
      <c r="BL492" s="65"/>
      <c r="BM492" s="65"/>
      <c r="BN492" s="80" t="s">
        <v>115</v>
      </c>
      <c r="BO492" s="79">
        <f>SUM(BO493:BO494)</f>
        <v>0</v>
      </c>
      <c r="BP492" s="79">
        <f>SUM(BP493:BP494)</f>
        <v>0</v>
      </c>
      <c r="BQ492" s="65"/>
      <c r="BR492" s="65"/>
      <c r="BS492" s="65"/>
      <c r="BT492" s="65"/>
      <c r="BU492" s="80" t="s">
        <v>115</v>
      </c>
      <c r="BV492" s="79">
        <f>SUM(BV493:BV494)</f>
        <v>0</v>
      </c>
      <c r="BW492" s="79">
        <f>SUM(BW493:BW494)</f>
        <v>0</v>
      </c>
      <c r="BX492" s="38" t="s">
        <v>116</v>
      </c>
      <c r="BY492" s="346">
        <f>BW492+BW495+BW498</f>
        <v>0</v>
      </c>
      <c r="BZ492" s="264"/>
      <c r="CA492" s="65"/>
      <c r="CB492" s="65"/>
      <c r="CC492" s="65"/>
      <c r="CD492" s="80" t="s">
        <v>115</v>
      </c>
      <c r="CE492" s="79">
        <f>SUM(CE493:CE494)</f>
        <v>0</v>
      </c>
      <c r="CF492" s="79">
        <f>SUM(CF493:CF494)</f>
        <v>0</v>
      </c>
      <c r="CG492" s="65"/>
      <c r="CH492" s="65"/>
      <c r="CI492" s="65"/>
      <c r="CJ492" s="65"/>
      <c r="CK492" s="80" t="s">
        <v>115</v>
      </c>
      <c r="CL492" s="79">
        <f>SUM(CL493:CL494)</f>
        <v>0</v>
      </c>
      <c r="CM492" s="79">
        <f>SUM(CM493:CM494)</f>
        <v>0</v>
      </c>
      <c r="CN492" s="65"/>
      <c r="CO492" s="65"/>
      <c r="CP492" s="65"/>
      <c r="CQ492" s="65"/>
      <c r="CR492" s="80" t="s">
        <v>115</v>
      </c>
      <c r="CS492" s="79">
        <f>SUM(CS493:CS494)</f>
        <v>0</v>
      </c>
      <c r="CT492" s="79">
        <f>SUM(CT493:CT494)</f>
        <v>0</v>
      </c>
      <c r="CU492" s="38" t="s">
        <v>116</v>
      </c>
      <c r="CV492" s="346">
        <f>CT492+CT495+CT498</f>
        <v>0</v>
      </c>
      <c r="CW492" s="264"/>
      <c r="CX492" s="65"/>
      <c r="CY492" s="65"/>
      <c r="CZ492" s="65"/>
      <c r="DA492" s="80" t="s">
        <v>115</v>
      </c>
      <c r="DB492" s="79">
        <f>SUM(DB493:DB494)</f>
        <v>0</v>
      </c>
      <c r="DC492" s="79">
        <f>SUM(DC493:DC494)</f>
        <v>0</v>
      </c>
      <c r="DD492" s="65"/>
      <c r="DE492" s="65"/>
      <c r="DF492" s="65"/>
      <c r="DG492" s="65"/>
      <c r="DH492" s="80" t="s">
        <v>115</v>
      </c>
      <c r="DI492" s="79">
        <f>SUM(DI493:DI494)</f>
        <v>0</v>
      </c>
      <c r="DJ492" s="79">
        <f>SUM(DJ493:DJ494)</f>
        <v>0</v>
      </c>
      <c r="DK492" s="65"/>
      <c r="DL492" s="65"/>
      <c r="DM492" s="65"/>
      <c r="DN492" s="65"/>
      <c r="DO492" s="80" t="s">
        <v>115</v>
      </c>
      <c r="DP492" s="79">
        <f>SUM(DP493:DP494)</f>
        <v>0</v>
      </c>
      <c r="DQ492" s="79">
        <f>SUM(DQ493:DQ494)</f>
        <v>0</v>
      </c>
      <c r="DR492" s="38" t="s">
        <v>116</v>
      </c>
      <c r="DS492" s="346">
        <f>DQ492+DQ495+DQ498</f>
        <v>0</v>
      </c>
      <c r="DT492" s="264"/>
      <c r="DU492" s="65"/>
      <c r="DV492" s="65"/>
      <c r="DW492" s="65"/>
      <c r="DX492" s="80" t="s">
        <v>115</v>
      </c>
      <c r="DY492" s="79">
        <f>SUM(DY493:DY494)</f>
        <v>0</v>
      </c>
      <c r="DZ492" s="79">
        <f>SUM(DZ493:DZ494)</f>
        <v>0</v>
      </c>
      <c r="EA492" s="65"/>
      <c r="EB492" s="65"/>
      <c r="EC492" s="65"/>
      <c r="ED492" s="65"/>
      <c r="EE492" s="80" t="s">
        <v>115</v>
      </c>
      <c r="EF492" s="79">
        <f>SUM(EF493:EF494)</f>
        <v>0</v>
      </c>
      <c r="EG492" s="79">
        <f>SUM(EG493:EG494)</f>
        <v>0</v>
      </c>
      <c r="EH492" s="65"/>
      <c r="EI492" s="65"/>
      <c r="EJ492" s="65"/>
      <c r="EK492" s="65"/>
      <c r="EL492" s="80" t="s">
        <v>115</v>
      </c>
      <c r="EM492" s="79">
        <f>SUM(EM493:EM494)</f>
        <v>0</v>
      </c>
      <c r="EN492" s="79">
        <f>SUM(EN493:EN494)</f>
        <v>0</v>
      </c>
      <c r="EO492" s="38" t="s">
        <v>116</v>
      </c>
      <c r="EP492" s="346">
        <f>EN492+EN495+EN498</f>
        <v>0</v>
      </c>
      <c r="EQ492" s="393"/>
    </row>
    <row r="493" spans="1:147" ht="15.75" customHeight="1">
      <c r="A493" s="8" t="s">
        <v>33</v>
      </c>
      <c r="B493" s="8" t="s">
        <v>168</v>
      </c>
      <c r="C493" s="8"/>
      <c r="D493" s="199">
        <v>116</v>
      </c>
      <c r="E493" s="118" t="s">
        <v>173</v>
      </c>
      <c r="F493" s="195" t="s">
        <v>108</v>
      </c>
      <c r="G493" s="195" t="s">
        <v>165</v>
      </c>
      <c r="H493" s="309"/>
      <c r="I493" s="128"/>
      <c r="J493" s="5"/>
      <c r="K493" s="5"/>
      <c r="L493" s="5"/>
      <c r="M493" s="5"/>
      <c r="N493" s="5"/>
      <c r="O493" s="5"/>
      <c r="P493" s="5"/>
      <c r="Q493" s="5"/>
      <c r="R493" s="5"/>
      <c r="S493" s="5"/>
      <c r="T493" s="5"/>
      <c r="U493" s="5"/>
      <c r="V493" s="5"/>
      <c r="W493" s="5"/>
      <c r="X493" s="5"/>
      <c r="Y493" s="5"/>
      <c r="Z493" s="5"/>
      <c r="AA493" s="5"/>
      <c r="AB493" s="5"/>
      <c r="AC493" s="5"/>
      <c r="AD493" s="5"/>
      <c r="AE493" s="341"/>
      <c r="AF493" s="128"/>
      <c r="AG493" s="5"/>
      <c r="AH493" s="5"/>
      <c r="AI493" s="5"/>
      <c r="AJ493" s="5"/>
      <c r="AK493" s="5"/>
      <c r="AL493" s="5"/>
      <c r="AM493" s="5"/>
      <c r="AN493" s="5"/>
      <c r="AO493" s="5"/>
      <c r="AP493" s="5"/>
      <c r="AQ493" s="5"/>
      <c r="AR493" s="5"/>
      <c r="AS493" s="5"/>
      <c r="AT493" s="5"/>
      <c r="AU493" s="5"/>
      <c r="AV493" s="5"/>
      <c r="AW493" s="5"/>
      <c r="AX493" s="5"/>
      <c r="AY493" s="5"/>
      <c r="AZ493" s="5"/>
      <c r="BA493" s="5"/>
      <c r="BB493" s="341"/>
      <c r="BC493" s="128"/>
      <c r="BD493" s="5"/>
      <c r="BE493" s="5"/>
      <c r="BF493" s="5"/>
      <c r="BG493" s="5"/>
      <c r="BH493" s="5"/>
      <c r="BI493" s="5"/>
      <c r="BJ493" s="5"/>
      <c r="BK493" s="5"/>
      <c r="BL493" s="5"/>
      <c r="BM493" s="5"/>
      <c r="BN493" s="5"/>
      <c r="BO493" s="5"/>
      <c r="BP493" s="5"/>
      <c r="BQ493" s="5"/>
      <c r="BR493" s="5"/>
      <c r="BS493" s="5"/>
      <c r="BT493" s="5"/>
      <c r="BU493" s="5"/>
      <c r="BV493" s="5"/>
      <c r="BW493" s="5"/>
      <c r="BX493" s="5"/>
      <c r="BY493" s="341"/>
      <c r="BZ493" s="128"/>
      <c r="CA493" s="5"/>
      <c r="CB493" s="5"/>
      <c r="CC493" s="5"/>
      <c r="CD493" s="5"/>
      <c r="CE493" s="5"/>
      <c r="CF493" s="5"/>
      <c r="CG493" s="5"/>
      <c r="CH493" s="5"/>
      <c r="CI493" s="5"/>
      <c r="CJ493" s="5"/>
      <c r="CK493" s="5"/>
      <c r="CL493" s="5"/>
      <c r="CM493" s="5"/>
      <c r="CN493" s="5"/>
      <c r="CO493" s="5"/>
      <c r="CP493" s="5"/>
      <c r="CQ493" s="5"/>
      <c r="CR493" s="5"/>
      <c r="CS493" s="5"/>
      <c r="CT493" s="5"/>
      <c r="CU493" s="5"/>
      <c r="CV493" s="341"/>
      <c r="CW493" s="128"/>
      <c r="CX493" s="5"/>
      <c r="CY493" s="5"/>
      <c r="CZ493" s="5"/>
      <c r="DA493" s="5"/>
      <c r="DB493" s="5"/>
      <c r="DC493" s="5"/>
      <c r="DD493" s="5"/>
      <c r="DE493" s="5"/>
      <c r="DF493" s="5"/>
      <c r="DG493" s="5"/>
      <c r="DH493" s="5"/>
      <c r="DI493" s="5"/>
      <c r="DJ493" s="5"/>
      <c r="DK493" s="5"/>
      <c r="DL493" s="5"/>
      <c r="DM493" s="5"/>
      <c r="DN493" s="5"/>
      <c r="DO493" s="5"/>
      <c r="DP493" s="5"/>
      <c r="DQ493" s="5"/>
      <c r="DR493" s="5"/>
      <c r="DS493" s="341"/>
      <c r="DT493" s="128"/>
      <c r="DU493" s="5"/>
      <c r="DV493" s="5"/>
      <c r="DW493" s="5"/>
      <c r="DX493" s="5"/>
      <c r="DY493" s="5"/>
      <c r="DZ493" s="5"/>
      <c r="EA493" s="5"/>
      <c r="EB493" s="5"/>
      <c r="EC493" s="5"/>
      <c r="ED493" s="5"/>
      <c r="EE493" s="5"/>
      <c r="EF493" s="5"/>
      <c r="EG493" s="5"/>
      <c r="EH493" s="5"/>
      <c r="EI493" s="5"/>
      <c r="EJ493" s="5"/>
      <c r="EK493" s="5"/>
      <c r="EL493" s="5"/>
      <c r="EM493" s="5"/>
      <c r="EN493" s="5"/>
      <c r="EO493" s="5"/>
      <c r="EP493" s="341"/>
      <c r="EQ493" s="333"/>
    </row>
    <row r="494" spans="1:147" ht="15.75" customHeight="1">
      <c r="A494" s="8" t="s">
        <v>33</v>
      </c>
      <c r="B494" s="8" t="s">
        <v>168</v>
      </c>
      <c r="C494" s="8"/>
      <c r="D494" s="199">
        <v>116</v>
      </c>
      <c r="E494" s="118" t="s">
        <v>173</v>
      </c>
      <c r="F494" s="195" t="s">
        <v>108</v>
      </c>
      <c r="G494" s="195" t="s">
        <v>165</v>
      </c>
      <c r="H494" s="309"/>
      <c r="I494" s="128"/>
      <c r="J494" s="5"/>
      <c r="K494" s="5"/>
      <c r="L494" s="5"/>
      <c r="M494" s="5"/>
      <c r="N494" s="5"/>
      <c r="O494" s="5"/>
      <c r="P494" s="5"/>
      <c r="Q494" s="5"/>
      <c r="R494" s="5"/>
      <c r="S494" s="5"/>
      <c r="T494" s="5"/>
      <c r="U494" s="5"/>
      <c r="V494" s="5"/>
      <c r="W494" s="5"/>
      <c r="X494" s="5"/>
      <c r="Y494" s="5"/>
      <c r="Z494" s="5"/>
      <c r="AA494" s="5"/>
      <c r="AB494" s="5"/>
      <c r="AC494" s="5"/>
      <c r="AD494" s="5"/>
      <c r="AE494" s="341"/>
      <c r="AF494" s="128"/>
      <c r="AG494" s="5"/>
      <c r="AH494" s="5"/>
      <c r="AI494" s="5"/>
      <c r="AJ494" s="5"/>
      <c r="AK494" s="5"/>
      <c r="AL494" s="5"/>
      <c r="AM494" s="5"/>
      <c r="AN494" s="5"/>
      <c r="AO494" s="5"/>
      <c r="AP494" s="5"/>
      <c r="AQ494" s="5"/>
      <c r="AR494" s="5"/>
      <c r="AS494" s="5"/>
      <c r="AT494" s="5"/>
      <c r="AU494" s="5"/>
      <c r="AV494" s="5"/>
      <c r="AW494" s="5"/>
      <c r="AX494" s="5"/>
      <c r="AY494" s="5"/>
      <c r="AZ494" s="5"/>
      <c r="BA494" s="5"/>
      <c r="BB494" s="341"/>
      <c r="BC494" s="128"/>
      <c r="BD494" s="5"/>
      <c r="BE494" s="5"/>
      <c r="BF494" s="5"/>
      <c r="BG494" s="5"/>
      <c r="BH494" s="5"/>
      <c r="BI494" s="5"/>
      <c r="BJ494" s="5"/>
      <c r="BK494" s="5"/>
      <c r="BL494" s="5"/>
      <c r="BM494" s="5"/>
      <c r="BN494" s="5"/>
      <c r="BO494" s="5"/>
      <c r="BP494" s="5"/>
      <c r="BQ494" s="5"/>
      <c r="BR494" s="5"/>
      <c r="BS494" s="5"/>
      <c r="BT494" s="5"/>
      <c r="BU494" s="5"/>
      <c r="BV494" s="5"/>
      <c r="BW494" s="5"/>
      <c r="BX494" s="5"/>
      <c r="BY494" s="341"/>
      <c r="BZ494" s="128"/>
      <c r="CA494" s="5"/>
      <c r="CB494" s="5"/>
      <c r="CC494" s="5"/>
      <c r="CD494" s="5"/>
      <c r="CE494" s="5"/>
      <c r="CF494" s="5"/>
      <c r="CG494" s="5"/>
      <c r="CH494" s="5"/>
      <c r="CI494" s="5"/>
      <c r="CJ494" s="5"/>
      <c r="CK494" s="5"/>
      <c r="CL494" s="5"/>
      <c r="CM494" s="5"/>
      <c r="CN494" s="5"/>
      <c r="CO494" s="5"/>
      <c r="CP494" s="5"/>
      <c r="CQ494" s="5"/>
      <c r="CR494" s="5"/>
      <c r="CS494" s="5"/>
      <c r="CT494" s="5"/>
      <c r="CU494" s="5"/>
      <c r="CV494" s="341"/>
      <c r="CW494" s="128"/>
      <c r="CX494" s="5"/>
      <c r="CY494" s="5"/>
      <c r="CZ494" s="5"/>
      <c r="DA494" s="5"/>
      <c r="DB494" s="5"/>
      <c r="DC494" s="5"/>
      <c r="DD494" s="5"/>
      <c r="DE494" s="5"/>
      <c r="DF494" s="5"/>
      <c r="DG494" s="5"/>
      <c r="DH494" s="5"/>
      <c r="DI494" s="5"/>
      <c r="DJ494" s="5"/>
      <c r="DK494" s="5"/>
      <c r="DL494" s="5"/>
      <c r="DM494" s="5"/>
      <c r="DN494" s="5"/>
      <c r="DO494" s="5"/>
      <c r="DP494" s="5"/>
      <c r="DQ494" s="5"/>
      <c r="DR494" s="5"/>
      <c r="DS494" s="341"/>
      <c r="DT494" s="128"/>
      <c r="DU494" s="5"/>
      <c r="DV494" s="5"/>
      <c r="DW494" s="5"/>
      <c r="DX494" s="5"/>
      <c r="DY494" s="5"/>
      <c r="DZ494" s="5"/>
      <c r="EA494" s="5"/>
      <c r="EB494" s="5"/>
      <c r="EC494" s="5"/>
      <c r="ED494" s="5"/>
      <c r="EE494" s="5"/>
      <c r="EF494" s="5"/>
      <c r="EG494" s="5"/>
      <c r="EH494" s="5"/>
      <c r="EI494" s="5"/>
      <c r="EJ494" s="5"/>
      <c r="EK494" s="5"/>
      <c r="EL494" s="5"/>
      <c r="EM494" s="5"/>
      <c r="EN494" s="5"/>
      <c r="EO494" s="5"/>
      <c r="EP494" s="341"/>
      <c r="EQ494" s="333"/>
    </row>
    <row r="495" spans="1:147" ht="15.75" customHeight="1">
      <c r="A495" s="64" t="s">
        <v>33</v>
      </c>
      <c r="B495" s="64" t="s">
        <v>168</v>
      </c>
      <c r="C495" s="65" t="s">
        <v>174</v>
      </c>
      <c r="D495" s="193">
        <v>376</v>
      </c>
      <c r="E495" s="157" t="s">
        <v>173</v>
      </c>
      <c r="F495" s="119" t="s">
        <v>108</v>
      </c>
      <c r="G495" s="119" t="s">
        <v>165</v>
      </c>
      <c r="H495" s="308"/>
      <c r="I495" s="264"/>
      <c r="J495" s="65"/>
      <c r="K495" s="65"/>
      <c r="L495" s="65"/>
      <c r="M495" s="80" t="s">
        <v>115</v>
      </c>
      <c r="N495" s="79">
        <f>SUM(N496:N497)</f>
        <v>0</v>
      </c>
      <c r="O495" s="79">
        <f>SUM(O496:O497)</f>
        <v>0</v>
      </c>
      <c r="P495" s="65"/>
      <c r="Q495" s="65"/>
      <c r="R495" s="65"/>
      <c r="S495" s="65"/>
      <c r="T495" s="80" t="s">
        <v>115</v>
      </c>
      <c r="U495" s="79">
        <f>SUM(U496:U497)</f>
        <v>0</v>
      </c>
      <c r="V495" s="79">
        <f>SUM(V496:V497)</f>
        <v>0</v>
      </c>
      <c r="W495" s="65"/>
      <c r="X495" s="65"/>
      <c r="Y495" s="65"/>
      <c r="Z495" s="65"/>
      <c r="AA495" s="80" t="s">
        <v>115</v>
      </c>
      <c r="AB495" s="79">
        <f>SUM(AB496:AB497)</f>
        <v>0</v>
      </c>
      <c r="AC495" s="79">
        <f>SUM(AC496:AC497)</f>
        <v>0</v>
      </c>
      <c r="AD495" s="65"/>
      <c r="AE495" s="308"/>
      <c r="AF495" s="264"/>
      <c r="AG495" s="65"/>
      <c r="AH495" s="65"/>
      <c r="AI495" s="65"/>
      <c r="AJ495" s="80" t="s">
        <v>115</v>
      </c>
      <c r="AK495" s="79">
        <f>SUM(AK496:AK497)</f>
        <v>0</v>
      </c>
      <c r="AL495" s="79">
        <f>SUM(AL496:AL497)</f>
        <v>0</v>
      </c>
      <c r="AM495" s="65"/>
      <c r="AN495" s="65"/>
      <c r="AO495" s="65"/>
      <c r="AP495" s="65"/>
      <c r="AQ495" s="80" t="s">
        <v>115</v>
      </c>
      <c r="AR495" s="79">
        <f>SUM(AR496:AR497)</f>
        <v>0</v>
      </c>
      <c r="AS495" s="79">
        <f>SUM(AS496:AS497)</f>
        <v>0</v>
      </c>
      <c r="AT495" s="65"/>
      <c r="AU495" s="65"/>
      <c r="AV495" s="65"/>
      <c r="AW495" s="65"/>
      <c r="AX495" s="80" t="s">
        <v>115</v>
      </c>
      <c r="AY495" s="79">
        <f>SUM(AY496:AY497)</f>
        <v>0</v>
      </c>
      <c r="AZ495" s="79">
        <f>SUM(AZ496:AZ497)</f>
        <v>0</v>
      </c>
      <c r="BA495" s="65"/>
      <c r="BB495" s="308"/>
      <c r="BC495" s="264"/>
      <c r="BD495" s="65"/>
      <c r="BE495" s="65"/>
      <c r="BF495" s="65"/>
      <c r="BG495" s="80" t="s">
        <v>115</v>
      </c>
      <c r="BH495" s="79">
        <f>SUM(BH496:BH497)</f>
        <v>0</v>
      </c>
      <c r="BI495" s="79">
        <f>SUM(BI496:BI497)</f>
        <v>0</v>
      </c>
      <c r="BJ495" s="65"/>
      <c r="BK495" s="65"/>
      <c r="BL495" s="65"/>
      <c r="BM495" s="65"/>
      <c r="BN495" s="80" t="s">
        <v>115</v>
      </c>
      <c r="BO495" s="79">
        <f>SUM(BO496:BO497)</f>
        <v>0</v>
      </c>
      <c r="BP495" s="79">
        <f>SUM(BP496:BP497)</f>
        <v>0</v>
      </c>
      <c r="BQ495" s="65"/>
      <c r="BR495" s="65"/>
      <c r="BS495" s="65"/>
      <c r="BT495" s="65"/>
      <c r="BU495" s="80" t="s">
        <v>115</v>
      </c>
      <c r="BV495" s="79">
        <f>SUM(BV496:BV497)</f>
        <v>0</v>
      </c>
      <c r="BW495" s="79">
        <f>SUM(BW496:BW497)</f>
        <v>0</v>
      </c>
      <c r="BX495" s="65"/>
      <c r="BY495" s="308"/>
      <c r="BZ495" s="264"/>
      <c r="CA495" s="65"/>
      <c r="CB495" s="65"/>
      <c r="CC495" s="65"/>
      <c r="CD495" s="80" t="s">
        <v>115</v>
      </c>
      <c r="CE495" s="79">
        <f>SUM(CE496:CE497)</f>
        <v>0</v>
      </c>
      <c r="CF495" s="79">
        <f>SUM(CF496:CF497)</f>
        <v>0</v>
      </c>
      <c r="CG495" s="65"/>
      <c r="CH495" s="65"/>
      <c r="CI495" s="65"/>
      <c r="CJ495" s="65"/>
      <c r="CK495" s="80" t="s">
        <v>115</v>
      </c>
      <c r="CL495" s="79">
        <f>SUM(CL496:CL497)</f>
        <v>0</v>
      </c>
      <c r="CM495" s="79">
        <f>SUM(CM496:CM497)</f>
        <v>0</v>
      </c>
      <c r="CN495" s="65"/>
      <c r="CO495" s="65"/>
      <c r="CP495" s="65"/>
      <c r="CQ495" s="65"/>
      <c r="CR495" s="80" t="s">
        <v>115</v>
      </c>
      <c r="CS495" s="79">
        <f>SUM(CS496:CS497)</f>
        <v>0</v>
      </c>
      <c r="CT495" s="79">
        <f>SUM(CT496:CT497)</f>
        <v>0</v>
      </c>
      <c r="CU495" s="65"/>
      <c r="CV495" s="308"/>
      <c r="CW495" s="264"/>
      <c r="CX495" s="65"/>
      <c r="CY495" s="65"/>
      <c r="CZ495" s="65"/>
      <c r="DA495" s="80" t="s">
        <v>115</v>
      </c>
      <c r="DB495" s="79">
        <f>SUM(DB496:DB497)</f>
        <v>0</v>
      </c>
      <c r="DC495" s="79">
        <f>SUM(DC496:DC497)</f>
        <v>0</v>
      </c>
      <c r="DD495" s="65"/>
      <c r="DE495" s="65"/>
      <c r="DF495" s="65"/>
      <c r="DG495" s="65"/>
      <c r="DH495" s="80" t="s">
        <v>115</v>
      </c>
      <c r="DI495" s="79">
        <f>SUM(DI496:DI497)</f>
        <v>0</v>
      </c>
      <c r="DJ495" s="79">
        <f>SUM(DJ496:DJ497)</f>
        <v>0</v>
      </c>
      <c r="DK495" s="65"/>
      <c r="DL495" s="65"/>
      <c r="DM495" s="65"/>
      <c r="DN495" s="65"/>
      <c r="DO495" s="80" t="s">
        <v>115</v>
      </c>
      <c r="DP495" s="79">
        <f>SUM(DP496:DP497)</f>
        <v>0</v>
      </c>
      <c r="DQ495" s="79">
        <f>SUM(DQ496:DQ497)</f>
        <v>0</v>
      </c>
      <c r="DR495" s="65"/>
      <c r="DS495" s="308"/>
      <c r="DT495" s="264"/>
      <c r="DU495" s="65"/>
      <c r="DV495" s="65"/>
      <c r="DW495" s="65"/>
      <c r="DX495" s="80" t="s">
        <v>115</v>
      </c>
      <c r="DY495" s="79">
        <f>SUM(DY496:DY497)</f>
        <v>0</v>
      </c>
      <c r="DZ495" s="79">
        <f>SUM(DZ496:DZ497)</f>
        <v>0</v>
      </c>
      <c r="EA495" s="65"/>
      <c r="EB495" s="65"/>
      <c r="EC495" s="65"/>
      <c r="ED495" s="65"/>
      <c r="EE495" s="80" t="s">
        <v>115</v>
      </c>
      <c r="EF495" s="79">
        <f>SUM(EF496:EF497)</f>
        <v>0</v>
      </c>
      <c r="EG495" s="79">
        <f>SUM(EG496:EG497)</f>
        <v>0</v>
      </c>
      <c r="EH495" s="65"/>
      <c r="EI495" s="65"/>
      <c r="EJ495" s="65"/>
      <c r="EK495" s="65"/>
      <c r="EL495" s="80" t="s">
        <v>115</v>
      </c>
      <c r="EM495" s="79">
        <f>SUM(EM496:EM497)</f>
        <v>0</v>
      </c>
      <c r="EN495" s="79">
        <f>SUM(EN496:EN497)</f>
        <v>0</v>
      </c>
      <c r="EO495" s="65"/>
      <c r="EP495" s="308"/>
      <c r="EQ495" s="393"/>
    </row>
    <row r="496" spans="1:147" ht="15.75" customHeight="1">
      <c r="A496" s="8" t="s">
        <v>33</v>
      </c>
      <c r="B496" s="8" t="s">
        <v>168</v>
      </c>
      <c r="C496" s="8"/>
      <c r="D496" s="199">
        <v>376</v>
      </c>
      <c r="E496" s="118" t="s">
        <v>173</v>
      </c>
      <c r="F496" s="195" t="s">
        <v>108</v>
      </c>
      <c r="G496" s="195" t="s">
        <v>165</v>
      </c>
      <c r="H496" s="309"/>
      <c r="I496" s="128"/>
      <c r="J496" s="5"/>
      <c r="K496" s="5"/>
      <c r="L496" s="5"/>
      <c r="M496" s="5"/>
      <c r="N496" s="5"/>
      <c r="O496" s="5"/>
      <c r="P496" s="5"/>
      <c r="Q496" s="5"/>
      <c r="R496" s="5"/>
      <c r="S496" s="5"/>
      <c r="T496" s="5"/>
      <c r="U496" s="5"/>
      <c r="V496" s="5"/>
      <c r="W496" s="5"/>
      <c r="X496" s="5"/>
      <c r="Y496" s="5"/>
      <c r="Z496" s="5"/>
      <c r="AA496" s="5"/>
      <c r="AB496" s="5"/>
      <c r="AC496" s="5"/>
      <c r="AD496" s="5"/>
      <c r="AE496" s="341"/>
      <c r="AF496" s="128"/>
      <c r="AG496" s="5"/>
      <c r="AH496" s="5"/>
      <c r="AI496" s="5"/>
      <c r="AJ496" s="5"/>
      <c r="AK496" s="5"/>
      <c r="AL496" s="5"/>
      <c r="AM496" s="5"/>
      <c r="AN496" s="5"/>
      <c r="AO496" s="5"/>
      <c r="AP496" s="5"/>
      <c r="AQ496" s="5"/>
      <c r="AR496" s="5"/>
      <c r="AS496" s="5"/>
      <c r="AT496" s="5"/>
      <c r="AU496" s="5"/>
      <c r="AV496" s="5"/>
      <c r="AW496" s="5"/>
      <c r="AX496" s="5"/>
      <c r="AY496" s="5"/>
      <c r="AZ496" s="5"/>
      <c r="BA496" s="5"/>
      <c r="BB496" s="341"/>
      <c r="BC496" s="128"/>
      <c r="BD496" s="5"/>
      <c r="BE496" s="5"/>
      <c r="BF496" s="5"/>
      <c r="BG496" s="5"/>
      <c r="BH496" s="5"/>
      <c r="BI496" s="5"/>
      <c r="BJ496" s="5"/>
      <c r="BK496" s="5"/>
      <c r="BL496" s="5"/>
      <c r="BM496" s="5"/>
      <c r="BN496" s="5"/>
      <c r="BO496" s="5"/>
      <c r="BP496" s="5"/>
      <c r="BQ496" s="5"/>
      <c r="BR496" s="5"/>
      <c r="BS496" s="5"/>
      <c r="BT496" s="5"/>
      <c r="BU496" s="5"/>
      <c r="BV496" s="5"/>
      <c r="BW496" s="5"/>
      <c r="BX496" s="5"/>
      <c r="BY496" s="341"/>
      <c r="BZ496" s="128"/>
      <c r="CA496" s="5"/>
      <c r="CB496" s="5"/>
      <c r="CC496" s="5"/>
      <c r="CD496" s="5"/>
      <c r="CE496" s="5"/>
      <c r="CF496" s="5"/>
      <c r="CG496" s="5"/>
      <c r="CH496" s="5"/>
      <c r="CI496" s="5"/>
      <c r="CJ496" s="5"/>
      <c r="CK496" s="5"/>
      <c r="CL496" s="5"/>
      <c r="CM496" s="5"/>
      <c r="CN496" s="5"/>
      <c r="CO496" s="5"/>
      <c r="CP496" s="5"/>
      <c r="CQ496" s="5"/>
      <c r="CR496" s="5"/>
      <c r="CS496" s="5"/>
      <c r="CT496" s="5"/>
      <c r="CU496" s="5"/>
      <c r="CV496" s="341"/>
      <c r="CW496" s="128"/>
      <c r="CX496" s="5"/>
      <c r="CY496" s="5"/>
      <c r="CZ496" s="5"/>
      <c r="DA496" s="5"/>
      <c r="DB496" s="5"/>
      <c r="DC496" s="5"/>
      <c r="DD496" s="5"/>
      <c r="DE496" s="5"/>
      <c r="DF496" s="5"/>
      <c r="DG496" s="5"/>
      <c r="DH496" s="5"/>
      <c r="DI496" s="5"/>
      <c r="DJ496" s="5"/>
      <c r="DK496" s="5"/>
      <c r="DL496" s="5"/>
      <c r="DM496" s="5"/>
      <c r="DN496" s="5"/>
      <c r="DO496" s="5"/>
      <c r="DP496" s="5"/>
      <c r="DQ496" s="5"/>
      <c r="DR496" s="5"/>
      <c r="DS496" s="341"/>
      <c r="DT496" s="128"/>
      <c r="DU496" s="5"/>
      <c r="DV496" s="5"/>
      <c r="DW496" s="5"/>
      <c r="DX496" s="5"/>
      <c r="DY496" s="5"/>
      <c r="DZ496" s="5"/>
      <c r="EA496" s="5"/>
      <c r="EB496" s="5"/>
      <c r="EC496" s="5"/>
      <c r="ED496" s="5"/>
      <c r="EE496" s="5"/>
      <c r="EF496" s="5"/>
      <c r="EG496" s="5"/>
      <c r="EH496" s="5"/>
      <c r="EI496" s="5"/>
      <c r="EJ496" s="5"/>
      <c r="EK496" s="5"/>
      <c r="EL496" s="5"/>
      <c r="EM496" s="5"/>
      <c r="EN496" s="5"/>
      <c r="EO496" s="5"/>
      <c r="EP496" s="341"/>
      <c r="EQ496" s="333"/>
    </row>
    <row r="497" spans="1:147" ht="15.75" customHeight="1">
      <c r="A497" s="8" t="s">
        <v>33</v>
      </c>
      <c r="B497" s="8" t="s">
        <v>168</v>
      </c>
      <c r="C497" s="8"/>
      <c r="D497" s="199">
        <v>376</v>
      </c>
      <c r="E497" s="118" t="s">
        <v>173</v>
      </c>
      <c r="F497" s="195" t="s">
        <v>108</v>
      </c>
      <c r="G497" s="195" t="s">
        <v>165</v>
      </c>
      <c r="H497" s="309"/>
      <c r="I497" s="128"/>
      <c r="J497" s="5"/>
      <c r="K497" s="5"/>
      <c r="L497" s="5"/>
      <c r="M497" s="5"/>
      <c r="N497" s="5"/>
      <c r="O497" s="5"/>
      <c r="P497" s="5"/>
      <c r="Q497" s="5"/>
      <c r="R497" s="5"/>
      <c r="S497" s="5"/>
      <c r="T497" s="5"/>
      <c r="U497" s="5"/>
      <c r="V497" s="5"/>
      <c r="W497" s="5"/>
      <c r="X497" s="5"/>
      <c r="Y497" s="5"/>
      <c r="Z497" s="5"/>
      <c r="AA497" s="5"/>
      <c r="AB497" s="5"/>
      <c r="AC497" s="5"/>
      <c r="AD497" s="5"/>
      <c r="AE497" s="341"/>
      <c r="AF497" s="128"/>
      <c r="AG497" s="5"/>
      <c r="AH497" s="5"/>
      <c r="AI497" s="5"/>
      <c r="AJ497" s="5"/>
      <c r="AK497" s="5"/>
      <c r="AL497" s="5"/>
      <c r="AM497" s="5"/>
      <c r="AN497" s="5"/>
      <c r="AO497" s="5"/>
      <c r="AP497" s="5"/>
      <c r="AQ497" s="5"/>
      <c r="AR497" s="5"/>
      <c r="AS497" s="5"/>
      <c r="AT497" s="5"/>
      <c r="AU497" s="5"/>
      <c r="AV497" s="5"/>
      <c r="AW497" s="5"/>
      <c r="AX497" s="5"/>
      <c r="AY497" s="5"/>
      <c r="AZ497" s="5"/>
      <c r="BA497" s="5"/>
      <c r="BB497" s="341"/>
      <c r="BC497" s="128"/>
      <c r="BD497" s="5"/>
      <c r="BE497" s="5"/>
      <c r="BF497" s="5"/>
      <c r="BG497" s="5"/>
      <c r="BH497" s="5"/>
      <c r="BI497" s="5"/>
      <c r="BJ497" s="5"/>
      <c r="BK497" s="5"/>
      <c r="BL497" s="5"/>
      <c r="BM497" s="5"/>
      <c r="BN497" s="5"/>
      <c r="BO497" s="5"/>
      <c r="BP497" s="5"/>
      <c r="BQ497" s="5"/>
      <c r="BR497" s="5"/>
      <c r="BS497" s="5"/>
      <c r="BT497" s="5"/>
      <c r="BU497" s="5"/>
      <c r="BV497" s="5"/>
      <c r="BW497" s="5"/>
      <c r="BX497" s="5"/>
      <c r="BY497" s="341"/>
      <c r="BZ497" s="128"/>
      <c r="CA497" s="5"/>
      <c r="CB497" s="5"/>
      <c r="CC497" s="5"/>
      <c r="CD497" s="5"/>
      <c r="CE497" s="5"/>
      <c r="CF497" s="5"/>
      <c r="CG497" s="5"/>
      <c r="CH497" s="5"/>
      <c r="CI497" s="5"/>
      <c r="CJ497" s="5"/>
      <c r="CK497" s="5"/>
      <c r="CL497" s="5"/>
      <c r="CM497" s="5"/>
      <c r="CN497" s="5"/>
      <c r="CO497" s="5"/>
      <c r="CP497" s="5"/>
      <c r="CQ497" s="5"/>
      <c r="CR497" s="5"/>
      <c r="CS497" s="5"/>
      <c r="CT497" s="5"/>
      <c r="CU497" s="5"/>
      <c r="CV497" s="341"/>
      <c r="CW497" s="128"/>
      <c r="CX497" s="5"/>
      <c r="CY497" s="5"/>
      <c r="CZ497" s="5"/>
      <c r="DA497" s="5"/>
      <c r="DB497" s="5"/>
      <c r="DC497" s="5"/>
      <c r="DD497" s="5"/>
      <c r="DE497" s="5"/>
      <c r="DF497" s="5"/>
      <c r="DG497" s="5"/>
      <c r="DH497" s="5"/>
      <c r="DI497" s="5"/>
      <c r="DJ497" s="5"/>
      <c r="DK497" s="5"/>
      <c r="DL497" s="5"/>
      <c r="DM497" s="5"/>
      <c r="DN497" s="5"/>
      <c r="DO497" s="5"/>
      <c r="DP497" s="5"/>
      <c r="DQ497" s="5"/>
      <c r="DR497" s="5"/>
      <c r="DS497" s="341"/>
      <c r="DT497" s="128"/>
      <c r="DU497" s="5"/>
      <c r="DV497" s="5"/>
      <c r="DW497" s="5"/>
      <c r="DX497" s="5"/>
      <c r="DY497" s="5"/>
      <c r="DZ497" s="5"/>
      <c r="EA497" s="5"/>
      <c r="EB497" s="5"/>
      <c r="EC497" s="5"/>
      <c r="ED497" s="5"/>
      <c r="EE497" s="5"/>
      <c r="EF497" s="5"/>
      <c r="EG497" s="5"/>
      <c r="EH497" s="5"/>
      <c r="EI497" s="5"/>
      <c r="EJ497" s="5"/>
      <c r="EK497" s="5"/>
      <c r="EL497" s="5"/>
      <c r="EM497" s="5"/>
      <c r="EN497" s="5"/>
      <c r="EO497" s="5"/>
      <c r="EP497" s="341"/>
      <c r="EQ497" s="333"/>
    </row>
    <row r="498" spans="1:147" ht="15.75" customHeight="1">
      <c r="A498" s="64" t="s">
        <v>33</v>
      </c>
      <c r="B498" s="64" t="s">
        <v>168</v>
      </c>
      <c r="C498" s="65" t="s">
        <v>174</v>
      </c>
      <c r="D498" s="193">
        <v>101</v>
      </c>
      <c r="E498" s="157" t="s">
        <v>173</v>
      </c>
      <c r="F498" s="119" t="s">
        <v>108</v>
      </c>
      <c r="G498" s="119" t="s">
        <v>165</v>
      </c>
      <c r="H498" s="308"/>
      <c r="I498" s="264"/>
      <c r="J498" s="65"/>
      <c r="K498" s="65"/>
      <c r="L498" s="65"/>
      <c r="M498" s="80" t="s">
        <v>115</v>
      </c>
      <c r="N498" s="79">
        <f>SUM(N499:N500)</f>
        <v>0</v>
      </c>
      <c r="O498" s="79">
        <f>SUM(O499:O500)</f>
        <v>0</v>
      </c>
      <c r="P498" s="65"/>
      <c r="Q498" s="65"/>
      <c r="R498" s="65"/>
      <c r="S498" s="65"/>
      <c r="T498" s="80" t="s">
        <v>115</v>
      </c>
      <c r="U498" s="79">
        <f>SUM(U499:U500)</f>
        <v>0</v>
      </c>
      <c r="V498" s="79">
        <f>SUM(V499:V500)</f>
        <v>0</v>
      </c>
      <c r="W498" s="65"/>
      <c r="X498" s="65"/>
      <c r="Y498" s="65"/>
      <c r="Z498" s="65"/>
      <c r="AA498" s="80" t="s">
        <v>115</v>
      </c>
      <c r="AB498" s="79">
        <f>SUM(AB499:AB500)</f>
        <v>0</v>
      </c>
      <c r="AC498" s="79">
        <f>SUM(AC499:AC500)</f>
        <v>0</v>
      </c>
      <c r="AD498" s="65"/>
      <c r="AE498" s="308"/>
      <c r="AF498" s="264"/>
      <c r="AG498" s="65"/>
      <c r="AH498" s="65"/>
      <c r="AI498" s="65"/>
      <c r="AJ498" s="80" t="s">
        <v>115</v>
      </c>
      <c r="AK498" s="79">
        <f>SUM(AK499:AK500)</f>
        <v>0</v>
      </c>
      <c r="AL498" s="79">
        <f>SUM(AL499:AL500)</f>
        <v>0</v>
      </c>
      <c r="AM498" s="65"/>
      <c r="AN498" s="65"/>
      <c r="AO498" s="65"/>
      <c r="AP498" s="65"/>
      <c r="AQ498" s="80" t="s">
        <v>115</v>
      </c>
      <c r="AR498" s="79">
        <f>SUM(AR499:AR500)</f>
        <v>0</v>
      </c>
      <c r="AS498" s="79">
        <f>SUM(AS499:AS500)</f>
        <v>0</v>
      </c>
      <c r="AT498" s="65"/>
      <c r="AU498" s="65"/>
      <c r="AV498" s="65"/>
      <c r="AW498" s="65"/>
      <c r="AX498" s="80" t="s">
        <v>115</v>
      </c>
      <c r="AY498" s="79">
        <f>SUM(AY499:AY500)</f>
        <v>0</v>
      </c>
      <c r="AZ498" s="79">
        <f>SUM(AZ499:AZ500)</f>
        <v>0</v>
      </c>
      <c r="BA498" s="65"/>
      <c r="BB498" s="308"/>
      <c r="BC498" s="264"/>
      <c r="BD498" s="65"/>
      <c r="BE498" s="65"/>
      <c r="BF498" s="65"/>
      <c r="BG498" s="80" t="s">
        <v>115</v>
      </c>
      <c r="BH498" s="79">
        <f>SUM(BH499:BH500)</f>
        <v>0</v>
      </c>
      <c r="BI498" s="79">
        <f>SUM(BI499:BI500)</f>
        <v>0</v>
      </c>
      <c r="BJ498" s="65"/>
      <c r="BK498" s="65"/>
      <c r="BL498" s="65"/>
      <c r="BM498" s="65"/>
      <c r="BN498" s="80" t="s">
        <v>115</v>
      </c>
      <c r="BO498" s="79">
        <f>SUM(BO499:BO500)</f>
        <v>0</v>
      </c>
      <c r="BP498" s="79">
        <f>SUM(BP499:BP500)</f>
        <v>0</v>
      </c>
      <c r="BQ498" s="65"/>
      <c r="BR498" s="65"/>
      <c r="BS498" s="65"/>
      <c r="BT498" s="65"/>
      <c r="BU498" s="80" t="s">
        <v>115</v>
      </c>
      <c r="BV498" s="79">
        <f>SUM(BV499:BV500)</f>
        <v>0</v>
      </c>
      <c r="BW498" s="79">
        <f>SUM(BW499:BW500)</f>
        <v>0</v>
      </c>
      <c r="BX498" s="65"/>
      <c r="BY498" s="308"/>
      <c r="BZ498" s="264"/>
      <c r="CA498" s="65"/>
      <c r="CB498" s="65"/>
      <c r="CC498" s="65"/>
      <c r="CD498" s="80" t="s">
        <v>115</v>
      </c>
      <c r="CE498" s="79">
        <f>SUM(CE499:CE500)</f>
        <v>0</v>
      </c>
      <c r="CF498" s="79">
        <f>SUM(CF499:CF500)</f>
        <v>0</v>
      </c>
      <c r="CG498" s="65"/>
      <c r="CH498" s="65"/>
      <c r="CI498" s="65"/>
      <c r="CJ498" s="65"/>
      <c r="CK498" s="80" t="s">
        <v>115</v>
      </c>
      <c r="CL498" s="79">
        <f>SUM(CL499:CL500)</f>
        <v>0</v>
      </c>
      <c r="CM498" s="79">
        <f>SUM(CM499:CM500)</f>
        <v>0</v>
      </c>
      <c r="CN498" s="65"/>
      <c r="CO498" s="65"/>
      <c r="CP498" s="65"/>
      <c r="CQ498" s="65"/>
      <c r="CR498" s="80" t="s">
        <v>115</v>
      </c>
      <c r="CS498" s="79">
        <f>SUM(CS499:CS500)</f>
        <v>0</v>
      </c>
      <c r="CT498" s="79">
        <f>SUM(CT499:CT500)</f>
        <v>0</v>
      </c>
      <c r="CU498" s="65"/>
      <c r="CV498" s="308"/>
      <c r="CW498" s="264"/>
      <c r="CX498" s="65"/>
      <c r="CY498" s="65"/>
      <c r="CZ498" s="65"/>
      <c r="DA498" s="80" t="s">
        <v>115</v>
      </c>
      <c r="DB498" s="79">
        <f>SUM(DB499:DB500)</f>
        <v>0</v>
      </c>
      <c r="DC498" s="79">
        <f>SUM(DC499:DC500)</f>
        <v>0</v>
      </c>
      <c r="DD498" s="65"/>
      <c r="DE498" s="65"/>
      <c r="DF498" s="65"/>
      <c r="DG498" s="65"/>
      <c r="DH498" s="80" t="s">
        <v>115</v>
      </c>
      <c r="DI498" s="79">
        <f>SUM(DI499:DI500)</f>
        <v>0</v>
      </c>
      <c r="DJ498" s="79">
        <f>SUM(DJ499:DJ500)</f>
        <v>0</v>
      </c>
      <c r="DK498" s="65"/>
      <c r="DL498" s="65"/>
      <c r="DM498" s="65"/>
      <c r="DN498" s="65"/>
      <c r="DO498" s="80" t="s">
        <v>115</v>
      </c>
      <c r="DP498" s="79">
        <f>SUM(DP499:DP500)</f>
        <v>0</v>
      </c>
      <c r="DQ498" s="79">
        <f>SUM(DQ499:DQ500)</f>
        <v>0</v>
      </c>
      <c r="DR498" s="65"/>
      <c r="DS498" s="308"/>
      <c r="DT498" s="264"/>
      <c r="DU498" s="65"/>
      <c r="DV498" s="65"/>
      <c r="DW498" s="65"/>
      <c r="DX498" s="80" t="s">
        <v>115</v>
      </c>
      <c r="DY498" s="79">
        <f>SUM(DY499:DY500)</f>
        <v>0</v>
      </c>
      <c r="DZ498" s="79">
        <f>SUM(DZ499:DZ500)</f>
        <v>0</v>
      </c>
      <c r="EA498" s="65"/>
      <c r="EB498" s="65"/>
      <c r="EC498" s="65"/>
      <c r="ED498" s="65"/>
      <c r="EE498" s="80" t="s">
        <v>115</v>
      </c>
      <c r="EF498" s="79">
        <f>SUM(EF499:EF500)</f>
        <v>0</v>
      </c>
      <c r="EG498" s="79">
        <f>SUM(EG499:EG500)</f>
        <v>0</v>
      </c>
      <c r="EH498" s="65"/>
      <c r="EI498" s="65"/>
      <c r="EJ498" s="65"/>
      <c r="EK498" s="65"/>
      <c r="EL498" s="80" t="s">
        <v>115</v>
      </c>
      <c r="EM498" s="79">
        <f>SUM(EM499:EM500)</f>
        <v>0</v>
      </c>
      <c r="EN498" s="79">
        <f>SUM(EN499:EN500)</f>
        <v>0</v>
      </c>
      <c r="EO498" s="65"/>
      <c r="EP498" s="308"/>
      <c r="EQ498" s="393"/>
    </row>
    <row r="499" spans="1:147" ht="15">
      <c r="A499" s="8" t="s">
        <v>33</v>
      </c>
      <c r="B499" s="8" t="s">
        <v>12</v>
      </c>
      <c r="C499" s="8"/>
      <c r="D499" s="199">
        <v>101</v>
      </c>
      <c r="E499" s="118" t="s">
        <v>173</v>
      </c>
      <c r="F499" s="195" t="s">
        <v>108</v>
      </c>
      <c r="G499" s="195" t="s">
        <v>165</v>
      </c>
      <c r="H499" s="309"/>
      <c r="I499" s="128"/>
      <c r="J499" s="5"/>
      <c r="K499" s="5"/>
      <c r="L499" s="5"/>
      <c r="M499" s="5"/>
      <c r="N499" s="5"/>
      <c r="O499" s="5"/>
      <c r="P499" s="5"/>
      <c r="Q499" s="5"/>
      <c r="R499" s="5"/>
      <c r="S499" s="5"/>
      <c r="T499" s="5"/>
      <c r="U499" s="5"/>
      <c r="V499" s="5"/>
      <c r="W499" s="5"/>
      <c r="X499" s="5"/>
      <c r="Y499" s="5"/>
      <c r="Z499" s="5"/>
      <c r="AA499" s="5"/>
      <c r="AB499" s="5"/>
      <c r="AC499" s="5"/>
      <c r="AD499" s="5"/>
      <c r="AE499" s="341"/>
      <c r="AF499" s="128"/>
      <c r="AG499" s="5"/>
      <c r="AH499" s="5"/>
      <c r="AI499" s="5"/>
      <c r="AJ499" s="5"/>
      <c r="AK499" s="5"/>
      <c r="AL499" s="5"/>
      <c r="AM499" s="5"/>
      <c r="AN499" s="5"/>
      <c r="AO499" s="5"/>
      <c r="AP499" s="5"/>
      <c r="AQ499" s="5"/>
      <c r="AR499" s="5"/>
      <c r="AS499" s="5"/>
      <c r="AT499" s="5"/>
      <c r="AU499" s="5"/>
      <c r="AV499" s="5"/>
      <c r="AW499" s="5"/>
      <c r="AX499" s="5"/>
      <c r="AY499" s="5"/>
      <c r="AZ499" s="5"/>
      <c r="BA499" s="5"/>
      <c r="BB499" s="341"/>
      <c r="BC499" s="128"/>
      <c r="BD499" s="5"/>
      <c r="BE499" s="5"/>
      <c r="BF499" s="5"/>
      <c r="BG499" s="5"/>
      <c r="BH499" s="5"/>
      <c r="BI499" s="5"/>
      <c r="BJ499" s="5"/>
      <c r="BK499" s="5"/>
      <c r="BL499" s="5"/>
      <c r="BM499" s="5"/>
      <c r="BN499" s="5"/>
      <c r="BO499" s="5"/>
      <c r="BP499" s="5"/>
      <c r="BQ499" s="5"/>
      <c r="BR499" s="5"/>
      <c r="BS499" s="5"/>
      <c r="BT499" s="5"/>
      <c r="BU499" s="5"/>
      <c r="BV499" s="5"/>
      <c r="BW499" s="5"/>
      <c r="BX499" s="5"/>
      <c r="BY499" s="341"/>
      <c r="BZ499" s="128"/>
      <c r="CA499" s="5"/>
      <c r="CB499" s="5"/>
      <c r="CC499" s="5"/>
      <c r="CD499" s="5"/>
      <c r="CE499" s="5"/>
      <c r="CF499" s="5"/>
      <c r="CG499" s="5"/>
      <c r="CH499" s="5"/>
      <c r="CI499" s="5"/>
      <c r="CJ499" s="5"/>
      <c r="CK499" s="5"/>
      <c r="CL499" s="5"/>
      <c r="CM499" s="5"/>
      <c r="CN499" s="5"/>
      <c r="CO499" s="5"/>
      <c r="CP499" s="5"/>
      <c r="CQ499" s="5"/>
      <c r="CR499" s="5"/>
      <c r="CS499" s="5"/>
      <c r="CT499" s="5"/>
      <c r="CU499" s="5"/>
      <c r="CV499" s="341"/>
      <c r="CW499" s="128"/>
      <c r="CX499" s="5"/>
      <c r="CY499" s="5"/>
      <c r="CZ499" s="5"/>
      <c r="DA499" s="5"/>
      <c r="DB499" s="5"/>
      <c r="DC499" s="5"/>
      <c r="DD499" s="5"/>
      <c r="DE499" s="5"/>
      <c r="DF499" s="5"/>
      <c r="DG499" s="5"/>
      <c r="DH499" s="5"/>
      <c r="DI499" s="5"/>
      <c r="DJ499" s="5"/>
      <c r="DK499" s="5"/>
      <c r="DL499" s="5"/>
      <c r="DM499" s="5"/>
      <c r="DN499" s="5"/>
      <c r="DO499" s="5"/>
      <c r="DP499" s="5"/>
      <c r="DQ499" s="5"/>
      <c r="DR499" s="5"/>
      <c r="DS499" s="341"/>
      <c r="DT499" s="128"/>
      <c r="DU499" s="5"/>
      <c r="DV499" s="5"/>
      <c r="DW499" s="5"/>
      <c r="DX499" s="5"/>
      <c r="DY499" s="5"/>
      <c r="DZ499" s="5"/>
      <c r="EA499" s="5"/>
      <c r="EB499" s="5"/>
      <c r="EC499" s="5"/>
      <c r="ED499" s="5"/>
      <c r="EE499" s="5"/>
      <c r="EF499" s="5"/>
      <c r="EG499" s="5"/>
      <c r="EH499" s="5"/>
      <c r="EI499" s="5"/>
      <c r="EJ499" s="5"/>
      <c r="EK499" s="5"/>
      <c r="EL499" s="5"/>
      <c r="EM499" s="5"/>
      <c r="EN499" s="5"/>
      <c r="EO499" s="5"/>
      <c r="EP499" s="341"/>
      <c r="EQ499" s="333"/>
    </row>
    <row r="500" spans="1:147" thickBot="1">
      <c r="A500" s="8" t="s">
        <v>33</v>
      </c>
      <c r="B500" s="8" t="s">
        <v>12</v>
      </c>
      <c r="C500" s="8"/>
      <c r="D500" s="199">
        <v>101</v>
      </c>
      <c r="E500" s="118" t="s">
        <v>173</v>
      </c>
      <c r="F500" s="195" t="s">
        <v>108</v>
      </c>
      <c r="G500" s="195" t="s">
        <v>165</v>
      </c>
      <c r="H500" s="309"/>
      <c r="I500" s="128"/>
      <c r="J500" s="5"/>
      <c r="K500" s="5"/>
      <c r="L500" s="5"/>
      <c r="M500" s="5"/>
      <c r="N500" s="5"/>
      <c r="O500" s="5"/>
      <c r="P500" s="5"/>
      <c r="Q500" s="5"/>
      <c r="R500" s="5"/>
      <c r="S500" s="5"/>
      <c r="T500" s="5"/>
      <c r="U500" s="5"/>
      <c r="V500" s="5"/>
      <c r="W500" s="5"/>
      <c r="X500" s="5"/>
      <c r="Y500" s="5"/>
      <c r="Z500" s="5"/>
      <c r="AA500" s="5"/>
      <c r="AB500" s="5"/>
      <c r="AC500" s="5"/>
      <c r="AD500" s="5"/>
      <c r="AE500" s="341"/>
      <c r="AF500" s="128"/>
      <c r="AG500" s="5"/>
      <c r="AH500" s="5"/>
      <c r="AI500" s="5"/>
      <c r="AJ500" s="5"/>
      <c r="AK500" s="5"/>
      <c r="AL500" s="5"/>
      <c r="AM500" s="5"/>
      <c r="AN500" s="5"/>
      <c r="AO500" s="5"/>
      <c r="AP500" s="5"/>
      <c r="AQ500" s="5"/>
      <c r="AR500" s="5"/>
      <c r="AS500" s="5"/>
      <c r="AT500" s="5"/>
      <c r="AU500" s="5"/>
      <c r="AV500" s="5"/>
      <c r="AW500" s="5"/>
      <c r="AX500" s="5"/>
      <c r="AY500" s="5"/>
      <c r="AZ500" s="5"/>
      <c r="BA500" s="5"/>
      <c r="BB500" s="341"/>
      <c r="BC500" s="128"/>
      <c r="BD500" s="5"/>
      <c r="BE500" s="5"/>
      <c r="BF500" s="5"/>
      <c r="BG500" s="5"/>
      <c r="BH500" s="5"/>
      <c r="BI500" s="5"/>
      <c r="BJ500" s="5"/>
      <c r="BK500" s="5"/>
      <c r="BL500" s="5"/>
      <c r="BM500" s="5"/>
      <c r="BN500" s="5"/>
      <c r="BO500" s="5"/>
      <c r="BP500" s="5"/>
      <c r="BQ500" s="5"/>
      <c r="BR500" s="5"/>
      <c r="BS500" s="5"/>
      <c r="BT500" s="5"/>
      <c r="BU500" s="5"/>
      <c r="BV500" s="5"/>
      <c r="BW500" s="5"/>
      <c r="BX500" s="5"/>
      <c r="BY500" s="341"/>
      <c r="BZ500" s="128"/>
      <c r="CA500" s="5"/>
      <c r="CB500" s="5"/>
      <c r="CC500" s="5"/>
      <c r="CD500" s="5"/>
      <c r="CE500" s="5"/>
      <c r="CF500" s="5"/>
      <c r="CG500" s="5"/>
      <c r="CH500" s="5"/>
      <c r="CI500" s="5"/>
      <c r="CJ500" s="5"/>
      <c r="CK500" s="5"/>
      <c r="CL500" s="5"/>
      <c r="CM500" s="5"/>
      <c r="CN500" s="5"/>
      <c r="CO500" s="5"/>
      <c r="CP500" s="5"/>
      <c r="CQ500" s="5"/>
      <c r="CR500" s="5"/>
      <c r="CS500" s="5"/>
      <c r="CT500" s="5"/>
      <c r="CU500" s="5"/>
      <c r="CV500" s="341"/>
      <c r="CW500" s="128"/>
      <c r="CX500" s="5"/>
      <c r="CY500" s="5"/>
      <c r="CZ500" s="5"/>
      <c r="DA500" s="5"/>
      <c r="DB500" s="5"/>
      <c r="DC500" s="5"/>
      <c r="DD500" s="5"/>
      <c r="DE500" s="5"/>
      <c r="DF500" s="5"/>
      <c r="DG500" s="5"/>
      <c r="DH500" s="5"/>
      <c r="DI500" s="5"/>
      <c r="DJ500" s="5"/>
      <c r="DK500" s="5"/>
      <c r="DL500" s="5"/>
      <c r="DM500" s="5"/>
      <c r="DN500" s="5"/>
      <c r="DO500" s="5"/>
      <c r="DP500" s="5"/>
      <c r="DQ500" s="5"/>
      <c r="DR500" s="5"/>
      <c r="DS500" s="341"/>
      <c r="DT500" s="128"/>
      <c r="DU500" s="5"/>
      <c r="DV500" s="5"/>
      <c r="DW500" s="5"/>
      <c r="DX500" s="5"/>
      <c r="DY500" s="5"/>
      <c r="DZ500" s="5"/>
      <c r="EA500" s="5"/>
      <c r="EB500" s="5"/>
      <c r="EC500" s="5"/>
      <c r="ED500" s="5"/>
      <c r="EE500" s="5"/>
      <c r="EF500" s="5"/>
      <c r="EG500" s="5"/>
      <c r="EH500" s="5"/>
      <c r="EI500" s="5"/>
      <c r="EJ500" s="5"/>
      <c r="EK500" s="5"/>
      <c r="EL500" s="5"/>
      <c r="EM500" s="5"/>
      <c r="EN500" s="5"/>
      <c r="EO500" s="5"/>
      <c r="EP500" s="341"/>
      <c r="EQ500" s="333"/>
    </row>
    <row r="501" spans="1:147" ht="31.5" thickTop="1" thickBot="1">
      <c r="A501" s="1" t="s">
        <v>33</v>
      </c>
      <c r="B501" s="1" t="s">
        <v>172</v>
      </c>
      <c r="C501" s="2" t="s">
        <v>22</v>
      </c>
      <c r="D501" s="1">
        <v>1</v>
      </c>
      <c r="E501" s="2" t="s">
        <v>171</v>
      </c>
      <c r="F501" s="38" t="s">
        <v>108</v>
      </c>
      <c r="G501" s="2" t="s">
        <v>165</v>
      </c>
      <c r="H501" s="303"/>
      <c r="I501" s="93"/>
      <c r="J501" s="2"/>
      <c r="K501" s="2"/>
      <c r="L501" s="2"/>
      <c r="M501" s="38" t="s">
        <v>116</v>
      </c>
      <c r="N501" s="81">
        <f>N502+N505</f>
        <v>0</v>
      </c>
      <c r="O501" s="81">
        <f>O502+O505</f>
        <v>0</v>
      </c>
      <c r="P501" s="2"/>
      <c r="Q501" s="2"/>
      <c r="R501" s="2"/>
      <c r="S501" s="2"/>
      <c r="T501" s="38" t="s">
        <v>116</v>
      </c>
      <c r="U501" s="81">
        <f>U502+U505</f>
        <v>0</v>
      </c>
      <c r="V501" s="81">
        <f>V502+V505</f>
        <v>0</v>
      </c>
      <c r="W501" s="2"/>
      <c r="X501" s="2"/>
      <c r="Y501" s="2"/>
      <c r="Z501" s="2"/>
      <c r="AA501" s="38" t="s">
        <v>116</v>
      </c>
      <c r="AB501" s="81">
        <f>AB502+AB505</f>
        <v>0</v>
      </c>
      <c r="AC501" s="91" t="s">
        <v>130</v>
      </c>
      <c r="AD501" s="92">
        <f>AB501+U501+N501</f>
        <v>0</v>
      </c>
      <c r="AE501" s="92">
        <f>AE502+V501+O501</f>
        <v>0</v>
      </c>
      <c r="AF501" s="93"/>
      <c r="AG501" s="2"/>
      <c r="AH501" s="2"/>
      <c r="AI501" s="2"/>
      <c r="AJ501" s="38" t="s">
        <v>116</v>
      </c>
      <c r="AK501" s="81">
        <f>AK502+AK505</f>
        <v>0</v>
      </c>
      <c r="AL501" s="81">
        <f>AL502+AL505</f>
        <v>0</v>
      </c>
      <c r="AM501" s="2"/>
      <c r="AN501" s="2"/>
      <c r="AO501" s="2"/>
      <c r="AP501" s="2"/>
      <c r="AQ501" s="38" t="s">
        <v>116</v>
      </c>
      <c r="AR501" s="81">
        <f>AR502+AR505</f>
        <v>0</v>
      </c>
      <c r="AS501" s="81">
        <f>AS502+AS505</f>
        <v>0</v>
      </c>
      <c r="AT501" s="2"/>
      <c r="AU501" s="2"/>
      <c r="AV501" s="2"/>
      <c r="AW501" s="2"/>
      <c r="AX501" s="38" t="s">
        <v>116</v>
      </c>
      <c r="AY501" s="81">
        <f>AY502+AY505</f>
        <v>0</v>
      </c>
      <c r="AZ501" s="131" t="s">
        <v>117</v>
      </c>
      <c r="BA501" s="92">
        <f>AY501+AR501+AK501</f>
        <v>0</v>
      </c>
      <c r="BB501" s="92">
        <f>BB502+AS501+AL501</f>
        <v>0</v>
      </c>
      <c r="BC501" s="93"/>
      <c r="BD501" s="2"/>
      <c r="BE501" s="2"/>
      <c r="BF501" s="2"/>
      <c r="BG501" s="38" t="s">
        <v>116</v>
      </c>
      <c r="BH501" s="81">
        <f>BH502+BH505</f>
        <v>0</v>
      </c>
      <c r="BI501" s="81">
        <f>BI502+BI505</f>
        <v>0</v>
      </c>
      <c r="BJ501" s="2"/>
      <c r="BK501" s="2"/>
      <c r="BL501" s="2"/>
      <c r="BM501" s="2"/>
      <c r="BN501" s="38" t="s">
        <v>116</v>
      </c>
      <c r="BO501" s="81">
        <f>BO502+BO505</f>
        <v>0</v>
      </c>
      <c r="BP501" s="81">
        <f>BP502+BP505</f>
        <v>0</v>
      </c>
      <c r="BQ501" s="2"/>
      <c r="BR501" s="2"/>
      <c r="BS501" s="2"/>
      <c r="BT501" s="2"/>
      <c r="BU501" s="38" t="s">
        <v>116</v>
      </c>
      <c r="BV501" s="81">
        <f>BV502+BV505</f>
        <v>0</v>
      </c>
      <c r="BW501" s="91" t="s">
        <v>120</v>
      </c>
      <c r="BX501" s="92">
        <f>BV501+BO501+BH501</f>
        <v>0</v>
      </c>
      <c r="BY501" s="92">
        <f>BY502+BP501+BI501</f>
        <v>0</v>
      </c>
      <c r="BZ501" s="93"/>
      <c r="CA501" s="2"/>
      <c r="CB501" s="2"/>
      <c r="CC501" s="2"/>
      <c r="CD501" s="38" t="s">
        <v>116</v>
      </c>
      <c r="CE501" s="81">
        <f>CE502+CE505</f>
        <v>0</v>
      </c>
      <c r="CF501" s="81">
        <f>CF502+CF505</f>
        <v>0</v>
      </c>
      <c r="CG501" s="2"/>
      <c r="CH501" s="2"/>
      <c r="CI501" s="2"/>
      <c r="CJ501" s="2"/>
      <c r="CK501" s="38" t="s">
        <v>116</v>
      </c>
      <c r="CL501" s="81">
        <f>CL502+CL505</f>
        <v>0</v>
      </c>
      <c r="CM501" s="81">
        <f>CM502+CM505</f>
        <v>0</v>
      </c>
      <c r="CN501" s="2"/>
      <c r="CO501" s="2"/>
      <c r="CP501" s="2"/>
      <c r="CQ501" s="2"/>
      <c r="CR501" s="38" t="s">
        <v>116</v>
      </c>
      <c r="CS501" s="81">
        <f>CS502+CS505</f>
        <v>0</v>
      </c>
      <c r="CT501" s="91" t="s">
        <v>122</v>
      </c>
      <c r="CU501" s="92">
        <f>CS501+CL501+CE501</f>
        <v>0</v>
      </c>
      <c r="CV501" s="92">
        <f>CV502+CM501+CF501</f>
        <v>0</v>
      </c>
      <c r="CW501" s="93"/>
      <c r="CX501" s="2"/>
      <c r="CY501" s="2"/>
      <c r="CZ501" s="2"/>
      <c r="DA501" s="38" t="s">
        <v>116</v>
      </c>
      <c r="DB501" s="81">
        <f>DB502+DB505</f>
        <v>0</v>
      </c>
      <c r="DC501" s="81">
        <f>DC502+DC505</f>
        <v>0</v>
      </c>
      <c r="DD501" s="2"/>
      <c r="DE501" s="2"/>
      <c r="DF501" s="2"/>
      <c r="DG501" s="2"/>
      <c r="DH501" s="38" t="s">
        <v>116</v>
      </c>
      <c r="DI501" s="81">
        <f>DI502+DI505</f>
        <v>0</v>
      </c>
      <c r="DJ501" s="81">
        <f>DJ502+DJ505</f>
        <v>0</v>
      </c>
      <c r="DK501" s="2"/>
      <c r="DL501" s="2"/>
      <c r="DM501" s="2"/>
      <c r="DN501" s="2"/>
      <c r="DO501" s="38" t="s">
        <v>116</v>
      </c>
      <c r="DP501" s="81">
        <f>DP502+DP505</f>
        <v>0</v>
      </c>
      <c r="DQ501" s="91" t="s">
        <v>124</v>
      </c>
      <c r="DR501" s="92">
        <f>DP501+DI501+DB501</f>
        <v>0</v>
      </c>
      <c r="DS501" s="92">
        <f>DS502+DJ501+DC501</f>
        <v>0</v>
      </c>
      <c r="DT501" s="93"/>
      <c r="DU501" s="2"/>
      <c r="DV501" s="2"/>
      <c r="DW501" s="2"/>
      <c r="DX501" s="38" t="s">
        <v>116</v>
      </c>
      <c r="DY501" s="81">
        <f>DY502+DY505</f>
        <v>0</v>
      </c>
      <c r="DZ501" s="81">
        <f>DZ502+DZ505</f>
        <v>0</v>
      </c>
      <c r="EA501" s="2"/>
      <c r="EB501" s="2"/>
      <c r="EC501" s="2"/>
      <c r="ED501" s="2"/>
      <c r="EE501" s="38" t="s">
        <v>116</v>
      </c>
      <c r="EF501" s="81">
        <f>EF502+EF505</f>
        <v>0</v>
      </c>
      <c r="EG501" s="81">
        <f>EG502+EG505</f>
        <v>0</v>
      </c>
      <c r="EH501" s="2"/>
      <c r="EI501" s="2"/>
      <c r="EJ501" s="2"/>
      <c r="EK501" s="2"/>
      <c r="EL501" s="38" t="s">
        <v>116</v>
      </c>
      <c r="EM501" s="81">
        <f>EM502+EM505</f>
        <v>0</v>
      </c>
      <c r="EN501" s="91" t="s">
        <v>189</v>
      </c>
      <c r="EO501" s="92">
        <f>EM501+EF501+DY501</f>
        <v>0</v>
      </c>
      <c r="EP501" s="92">
        <f>EP502+EG501+DZ501</f>
        <v>0</v>
      </c>
      <c r="EQ501" s="331"/>
    </row>
    <row r="502" spans="1:147" thickTop="1">
      <c r="A502" s="64" t="s">
        <v>33</v>
      </c>
      <c r="B502" s="64" t="s">
        <v>168</v>
      </c>
      <c r="C502" s="65" t="s">
        <v>174</v>
      </c>
      <c r="D502" s="193">
        <v>116</v>
      </c>
      <c r="E502" s="157" t="s">
        <v>171</v>
      </c>
      <c r="F502" s="119" t="s">
        <v>108</v>
      </c>
      <c r="G502" s="119" t="s">
        <v>165</v>
      </c>
      <c r="H502" s="308"/>
      <c r="I502" s="264"/>
      <c r="J502" s="65"/>
      <c r="K502" s="65"/>
      <c r="L502" s="65"/>
      <c r="M502" s="80" t="s">
        <v>115</v>
      </c>
      <c r="N502" s="79">
        <f>SUM(N503:N504)</f>
        <v>0</v>
      </c>
      <c r="O502" s="79">
        <f>SUM(O503:O504)</f>
        <v>0</v>
      </c>
      <c r="P502" s="65"/>
      <c r="Q502" s="65"/>
      <c r="R502" s="65"/>
      <c r="S502" s="65"/>
      <c r="T502" s="80" t="s">
        <v>115</v>
      </c>
      <c r="U502" s="79">
        <f>SUM(U503:U504)</f>
        <v>0</v>
      </c>
      <c r="V502" s="79">
        <f>SUM(V503:V504)</f>
        <v>0</v>
      </c>
      <c r="W502" s="65"/>
      <c r="X502" s="65"/>
      <c r="Y502" s="65"/>
      <c r="Z502" s="65"/>
      <c r="AA502" s="80" t="s">
        <v>115</v>
      </c>
      <c r="AB502" s="79">
        <f>SUM(AB503:AB504)</f>
        <v>0</v>
      </c>
      <c r="AC502" s="79">
        <f>SUM(AC503:AC504)</f>
        <v>0</v>
      </c>
      <c r="AD502" s="38" t="s">
        <v>116</v>
      </c>
      <c r="AE502" s="346">
        <f>AC502+AC505</f>
        <v>0</v>
      </c>
      <c r="AF502" s="264"/>
      <c r="AG502" s="65"/>
      <c r="AH502" s="65"/>
      <c r="AI502" s="65"/>
      <c r="AJ502" s="80" t="s">
        <v>115</v>
      </c>
      <c r="AK502" s="79">
        <f>SUM(AK503:AK504)</f>
        <v>0</v>
      </c>
      <c r="AL502" s="79">
        <f>SUM(AL503:AL504)</f>
        <v>0</v>
      </c>
      <c r="AM502" s="65"/>
      <c r="AN502" s="65"/>
      <c r="AO502" s="65"/>
      <c r="AP502" s="65"/>
      <c r="AQ502" s="80" t="s">
        <v>115</v>
      </c>
      <c r="AR502" s="79">
        <f>SUM(AR503:AR504)</f>
        <v>0</v>
      </c>
      <c r="AS502" s="79">
        <f>SUM(AS503:AS504)</f>
        <v>0</v>
      </c>
      <c r="AT502" s="65"/>
      <c r="AU502" s="65"/>
      <c r="AV502" s="65"/>
      <c r="AW502" s="65"/>
      <c r="AX502" s="80" t="s">
        <v>115</v>
      </c>
      <c r="AY502" s="79">
        <f>SUM(AY503:AY504)</f>
        <v>0</v>
      </c>
      <c r="AZ502" s="79">
        <f>SUM(AZ503:AZ504)</f>
        <v>0</v>
      </c>
      <c r="BA502" s="38" t="s">
        <v>116</v>
      </c>
      <c r="BB502" s="346">
        <f>AZ502+AZ505</f>
        <v>0</v>
      </c>
      <c r="BC502" s="264"/>
      <c r="BD502" s="65"/>
      <c r="BE502" s="65"/>
      <c r="BF502" s="65"/>
      <c r="BG502" s="80" t="s">
        <v>115</v>
      </c>
      <c r="BH502" s="79">
        <f>SUM(BH503:BH504)</f>
        <v>0</v>
      </c>
      <c r="BI502" s="79">
        <f>SUM(BI503:BI504)</f>
        <v>0</v>
      </c>
      <c r="BJ502" s="65"/>
      <c r="BK502" s="65"/>
      <c r="BL502" s="65"/>
      <c r="BM502" s="65"/>
      <c r="BN502" s="80" t="s">
        <v>115</v>
      </c>
      <c r="BO502" s="79">
        <f>SUM(BO503:BO504)</f>
        <v>0</v>
      </c>
      <c r="BP502" s="79">
        <f>SUM(BP503:BP504)</f>
        <v>0</v>
      </c>
      <c r="BQ502" s="65"/>
      <c r="BR502" s="65"/>
      <c r="BS502" s="65"/>
      <c r="BT502" s="65"/>
      <c r="BU502" s="80" t="s">
        <v>115</v>
      </c>
      <c r="BV502" s="79">
        <f>SUM(BV503:BV504)</f>
        <v>0</v>
      </c>
      <c r="BW502" s="79">
        <f>SUM(BW503:BW504)</f>
        <v>0</v>
      </c>
      <c r="BX502" s="38" t="s">
        <v>116</v>
      </c>
      <c r="BY502" s="346">
        <f>BW502+BW505</f>
        <v>0</v>
      </c>
      <c r="BZ502" s="264"/>
      <c r="CA502" s="65"/>
      <c r="CB502" s="65"/>
      <c r="CC502" s="65"/>
      <c r="CD502" s="80" t="s">
        <v>115</v>
      </c>
      <c r="CE502" s="79">
        <f>SUM(CE503:CE504)</f>
        <v>0</v>
      </c>
      <c r="CF502" s="79">
        <f>SUM(CF503:CF504)</f>
        <v>0</v>
      </c>
      <c r="CG502" s="65"/>
      <c r="CH502" s="65"/>
      <c r="CI502" s="65"/>
      <c r="CJ502" s="65"/>
      <c r="CK502" s="80" t="s">
        <v>115</v>
      </c>
      <c r="CL502" s="79">
        <f>SUM(CL503:CL504)</f>
        <v>0</v>
      </c>
      <c r="CM502" s="79">
        <f>SUM(CM503:CM504)</f>
        <v>0</v>
      </c>
      <c r="CN502" s="65"/>
      <c r="CO502" s="65"/>
      <c r="CP502" s="65"/>
      <c r="CQ502" s="65"/>
      <c r="CR502" s="80" t="s">
        <v>115</v>
      </c>
      <c r="CS502" s="79">
        <f>SUM(CS503:CS504)</f>
        <v>0</v>
      </c>
      <c r="CT502" s="79">
        <f>SUM(CT503:CT504)</f>
        <v>0</v>
      </c>
      <c r="CU502" s="38" t="s">
        <v>116</v>
      </c>
      <c r="CV502" s="346">
        <f>CT502+CT505</f>
        <v>0</v>
      </c>
      <c r="CW502" s="264"/>
      <c r="CX502" s="65"/>
      <c r="CY502" s="65"/>
      <c r="CZ502" s="65"/>
      <c r="DA502" s="80" t="s">
        <v>115</v>
      </c>
      <c r="DB502" s="79">
        <f>SUM(DB503:DB504)</f>
        <v>0</v>
      </c>
      <c r="DC502" s="79">
        <f>SUM(DC503:DC504)</f>
        <v>0</v>
      </c>
      <c r="DD502" s="65"/>
      <c r="DE502" s="65"/>
      <c r="DF502" s="65"/>
      <c r="DG502" s="65"/>
      <c r="DH502" s="80" t="s">
        <v>115</v>
      </c>
      <c r="DI502" s="79">
        <f>SUM(DI503:DI504)</f>
        <v>0</v>
      </c>
      <c r="DJ502" s="79">
        <f>SUM(DJ503:DJ504)</f>
        <v>0</v>
      </c>
      <c r="DK502" s="65"/>
      <c r="DL502" s="65"/>
      <c r="DM502" s="65"/>
      <c r="DN502" s="65"/>
      <c r="DO502" s="80" t="s">
        <v>115</v>
      </c>
      <c r="DP502" s="79">
        <f>SUM(DP503:DP504)</f>
        <v>0</v>
      </c>
      <c r="DQ502" s="79">
        <f>SUM(DQ503:DQ504)</f>
        <v>0</v>
      </c>
      <c r="DR502" s="38" t="s">
        <v>116</v>
      </c>
      <c r="DS502" s="346">
        <f>DQ502+DQ505</f>
        <v>0</v>
      </c>
      <c r="DT502" s="264"/>
      <c r="DU502" s="65"/>
      <c r="DV502" s="65"/>
      <c r="DW502" s="65"/>
      <c r="DX502" s="80" t="s">
        <v>115</v>
      </c>
      <c r="DY502" s="79">
        <f>SUM(DY503:DY504)</f>
        <v>0</v>
      </c>
      <c r="DZ502" s="79">
        <f>SUM(DZ503:DZ504)</f>
        <v>0</v>
      </c>
      <c r="EA502" s="65"/>
      <c r="EB502" s="65"/>
      <c r="EC502" s="65"/>
      <c r="ED502" s="65"/>
      <c r="EE502" s="80" t="s">
        <v>115</v>
      </c>
      <c r="EF502" s="79">
        <f>SUM(EF503:EF504)</f>
        <v>0</v>
      </c>
      <c r="EG502" s="79">
        <f>SUM(EG503:EG504)</f>
        <v>0</v>
      </c>
      <c r="EH502" s="65"/>
      <c r="EI502" s="65"/>
      <c r="EJ502" s="65"/>
      <c r="EK502" s="65"/>
      <c r="EL502" s="80" t="s">
        <v>115</v>
      </c>
      <c r="EM502" s="79">
        <f>SUM(EM503:EM504)</f>
        <v>0</v>
      </c>
      <c r="EN502" s="79">
        <f>SUM(EN503:EN504)</f>
        <v>0</v>
      </c>
      <c r="EO502" s="38" t="s">
        <v>116</v>
      </c>
      <c r="EP502" s="346">
        <f>EN502+EN505</f>
        <v>0</v>
      </c>
      <c r="EQ502" s="393"/>
    </row>
    <row r="503" spans="1:147" ht="15.75" customHeight="1">
      <c r="A503" s="8" t="s">
        <v>33</v>
      </c>
      <c r="B503" s="8" t="s">
        <v>168</v>
      </c>
      <c r="C503" s="8"/>
      <c r="D503" s="197">
        <v>116</v>
      </c>
      <c r="E503" s="118" t="s">
        <v>171</v>
      </c>
      <c r="F503" s="195" t="s">
        <v>108</v>
      </c>
      <c r="G503" s="195" t="s">
        <v>165</v>
      </c>
      <c r="H503" s="309"/>
      <c r="I503" s="128"/>
      <c r="J503" s="5"/>
      <c r="K503" s="5"/>
      <c r="L503" s="5"/>
      <c r="M503" s="5"/>
      <c r="N503" s="5"/>
      <c r="O503" s="5"/>
      <c r="P503" s="5"/>
      <c r="Q503" s="5"/>
      <c r="R503" s="5"/>
      <c r="S503" s="5"/>
      <c r="T503" s="5"/>
      <c r="U503" s="5"/>
      <c r="V503" s="5"/>
      <c r="W503" s="5"/>
      <c r="X503" s="5"/>
      <c r="Y503" s="5"/>
      <c r="Z503" s="5"/>
      <c r="AA503" s="5"/>
      <c r="AB503" s="5"/>
      <c r="AC503" s="5"/>
      <c r="AD503" s="5"/>
      <c r="AE503" s="341"/>
      <c r="AF503" s="128"/>
      <c r="AG503" s="5"/>
      <c r="AH503" s="5"/>
      <c r="AI503" s="5"/>
      <c r="AJ503" s="5"/>
      <c r="AK503" s="5"/>
      <c r="AL503" s="5"/>
      <c r="AM503" s="5"/>
      <c r="AN503" s="5"/>
      <c r="AO503" s="5"/>
      <c r="AP503" s="5"/>
      <c r="AQ503" s="5"/>
      <c r="AR503" s="5"/>
      <c r="AS503" s="5"/>
      <c r="AT503" s="5"/>
      <c r="AU503" s="5"/>
      <c r="AV503" s="5"/>
      <c r="AW503" s="5"/>
      <c r="AX503" s="5"/>
      <c r="AY503" s="5"/>
      <c r="AZ503" s="5"/>
      <c r="BA503" s="5"/>
      <c r="BB503" s="341"/>
      <c r="BC503" s="128"/>
      <c r="BD503" s="5"/>
      <c r="BE503" s="5"/>
      <c r="BF503" s="5"/>
      <c r="BG503" s="5"/>
      <c r="BH503" s="5"/>
      <c r="BI503" s="5"/>
      <c r="BJ503" s="5"/>
      <c r="BK503" s="5"/>
      <c r="BL503" s="5"/>
      <c r="BM503" s="5"/>
      <c r="BN503" s="5"/>
      <c r="BO503" s="5"/>
      <c r="BP503" s="5"/>
      <c r="BQ503" s="5"/>
      <c r="BR503" s="5"/>
      <c r="BS503" s="5"/>
      <c r="BT503" s="5"/>
      <c r="BU503" s="5"/>
      <c r="BV503" s="5"/>
      <c r="BW503" s="5"/>
      <c r="BX503" s="5"/>
      <c r="BY503" s="341"/>
      <c r="BZ503" s="128"/>
      <c r="CA503" s="5"/>
      <c r="CB503" s="5"/>
      <c r="CC503" s="5"/>
      <c r="CD503" s="5"/>
      <c r="CE503" s="5"/>
      <c r="CF503" s="5"/>
      <c r="CG503" s="5"/>
      <c r="CH503" s="5"/>
      <c r="CI503" s="5"/>
      <c r="CJ503" s="5"/>
      <c r="CK503" s="5"/>
      <c r="CL503" s="5"/>
      <c r="CM503" s="5"/>
      <c r="CN503" s="5"/>
      <c r="CO503" s="5"/>
      <c r="CP503" s="5"/>
      <c r="CQ503" s="5"/>
      <c r="CR503" s="5"/>
      <c r="CS503" s="5"/>
      <c r="CT503" s="5"/>
      <c r="CU503" s="5"/>
      <c r="CV503" s="341"/>
      <c r="CW503" s="128"/>
      <c r="CX503" s="5"/>
      <c r="CY503" s="5"/>
      <c r="CZ503" s="5"/>
      <c r="DA503" s="5"/>
      <c r="DB503" s="5"/>
      <c r="DC503" s="5"/>
      <c r="DD503" s="5"/>
      <c r="DE503" s="5"/>
      <c r="DF503" s="5"/>
      <c r="DG503" s="5"/>
      <c r="DH503" s="5"/>
      <c r="DI503" s="5"/>
      <c r="DJ503" s="5"/>
      <c r="DK503" s="5"/>
      <c r="DL503" s="5"/>
      <c r="DM503" s="5"/>
      <c r="DN503" s="5"/>
      <c r="DO503" s="5"/>
      <c r="DP503" s="5"/>
      <c r="DQ503" s="5"/>
      <c r="DR503" s="5"/>
      <c r="DS503" s="341"/>
      <c r="DT503" s="128"/>
      <c r="DU503" s="5"/>
      <c r="DV503" s="5"/>
      <c r="DW503" s="5"/>
      <c r="DX503" s="5"/>
      <c r="DY503" s="5"/>
      <c r="DZ503" s="5"/>
      <c r="EA503" s="5"/>
      <c r="EB503" s="5"/>
      <c r="EC503" s="5"/>
      <c r="ED503" s="5"/>
      <c r="EE503" s="5"/>
      <c r="EF503" s="5"/>
      <c r="EG503" s="5"/>
      <c r="EH503" s="5"/>
      <c r="EI503" s="5"/>
      <c r="EJ503" s="5"/>
      <c r="EK503" s="5"/>
      <c r="EL503" s="5"/>
      <c r="EM503" s="5"/>
      <c r="EN503" s="5"/>
      <c r="EO503" s="5"/>
      <c r="EP503" s="341"/>
      <c r="EQ503" s="333"/>
    </row>
    <row r="504" spans="1:147" ht="15.75" customHeight="1">
      <c r="A504" s="8" t="s">
        <v>33</v>
      </c>
      <c r="B504" s="8" t="s">
        <v>168</v>
      </c>
      <c r="C504" s="8"/>
      <c r="D504" s="197">
        <v>116</v>
      </c>
      <c r="E504" s="118" t="s">
        <v>171</v>
      </c>
      <c r="F504" s="195" t="s">
        <v>108</v>
      </c>
      <c r="G504" s="195" t="s">
        <v>165</v>
      </c>
      <c r="H504" s="309"/>
      <c r="I504" s="128"/>
      <c r="J504" s="5"/>
      <c r="K504" s="5"/>
      <c r="L504" s="5"/>
      <c r="M504" s="5"/>
      <c r="N504" s="5"/>
      <c r="O504" s="5"/>
      <c r="P504" s="5"/>
      <c r="Q504" s="5"/>
      <c r="R504" s="5"/>
      <c r="S504" s="5"/>
      <c r="T504" s="5"/>
      <c r="U504" s="5"/>
      <c r="V504" s="5"/>
      <c r="W504" s="5"/>
      <c r="X504" s="5"/>
      <c r="Y504" s="5"/>
      <c r="Z504" s="5"/>
      <c r="AA504" s="5"/>
      <c r="AB504" s="5"/>
      <c r="AC504" s="5"/>
      <c r="AD504" s="5"/>
      <c r="AE504" s="341"/>
      <c r="AF504" s="128"/>
      <c r="AG504" s="5"/>
      <c r="AH504" s="5"/>
      <c r="AI504" s="5"/>
      <c r="AJ504" s="5"/>
      <c r="AK504" s="5"/>
      <c r="AL504" s="5"/>
      <c r="AM504" s="5"/>
      <c r="AN504" s="5"/>
      <c r="AO504" s="5"/>
      <c r="AP504" s="5"/>
      <c r="AQ504" s="5"/>
      <c r="AR504" s="5"/>
      <c r="AS504" s="5"/>
      <c r="AT504" s="5"/>
      <c r="AU504" s="5"/>
      <c r="AV504" s="5"/>
      <c r="AW504" s="5"/>
      <c r="AX504" s="5"/>
      <c r="AY504" s="5"/>
      <c r="AZ504" s="5"/>
      <c r="BA504" s="5"/>
      <c r="BB504" s="341"/>
      <c r="BC504" s="128"/>
      <c r="BD504" s="5"/>
      <c r="BE504" s="5"/>
      <c r="BF504" s="5"/>
      <c r="BG504" s="5"/>
      <c r="BH504" s="5"/>
      <c r="BI504" s="5"/>
      <c r="BJ504" s="5"/>
      <c r="BK504" s="5"/>
      <c r="BL504" s="5"/>
      <c r="BM504" s="5"/>
      <c r="BN504" s="5"/>
      <c r="BO504" s="5"/>
      <c r="BP504" s="5"/>
      <c r="BQ504" s="5"/>
      <c r="BR504" s="5"/>
      <c r="BS504" s="5"/>
      <c r="BT504" s="5"/>
      <c r="BU504" s="5"/>
      <c r="BV504" s="5"/>
      <c r="BW504" s="5"/>
      <c r="BX504" s="5"/>
      <c r="BY504" s="341"/>
      <c r="BZ504" s="128"/>
      <c r="CA504" s="5"/>
      <c r="CB504" s="5"/>
      <c r="CC504" s="5"/>
      <c r="CD504" s="5"/>
      <c r="CE504" s="5"/>
      <c r="CF504" s="5"/>
      <c r="CG504" s="5"/>
      <c r="CH504" s="5"/>
      <c r="CI504" s="5"/>
      <c r="CJ504" s="5"/>
      <c r="CK504" s="5"/>
      <c r="CL504" s="5"/>
      <c r="CM504" s="5"/>
      <c r="CN504" s="5"/>
      <c r="CO504" s="5"/>
      <c r="CP504" s="5"/>
      <c r="CQ504" s="5"/>
      <c r="CR504" s="5"/>
      <c r="CS504" s="5"/>
      <c r="CT504" s="5"/>
      <c r="CU504" s="5"/>
      <c r="CV504" s="341"/>
      <c r="CW504" s="128"/>
      <c r="CX504" s="5"/>
      <c r="CY504" s="5"/>
      <c r="CZ504" s="5"/>
      <c r="DA504" s="5"/>
      <c r="DB504" s="5"/>
      <c r="DC504" s="5"/>
      <c r="DD504" s="5"/>
      <c r="DE504" s="5"/>
      <c r="DF504" s="5"/>
      <c r="DG504" s="5"/>
      <c r="DH504" s="5"/>
      <c r="DI504" s="5"/>
      <c r="DJ504" s="5"/>
      <c r="DK504" s="5"/>
      <c r="DL504" s="5"/>
      <c r="DM504" s="5"/>
      <c r="DN504" s="5"/>
      <c r="DO504" s="5"/>
      <c r="DP504" s="5"/>
      <c r="DQ504" s="5"/>
      <c r="DR504" s="5"/>
      <c r="DS504" s="341"/>
      <c r="DT504" s="128"/>
      <c r="DU504" s="5"/>
      <c r="DV504" s="5"/>
      <c r="DW504" s="5"/>
      <c r="DX504" s="5"/>
      <c r="DY504" s="5"/>
      <c r="DZ504" s="5"/>
      <c r="EA504" s="5"/>
      <c r="EB504" s="5"/>
      <c r="EC504" s="5"/>
      <c r="ED504" s="5"/>
      <c r="EE504" s="5"/>
      <c r="EF504" s="5"/>
      <c r="EG504" s="5"/>
      <c r="EH504" s="5"/>
      <c r="EI504" s="5"/>
      <c r="EJ504" s="5"/>
      <c r="EK504" s="5"/>
      <c r="EL504" s="5"/>
      <c r="EM504" s="5"/>
      <c r="EN504" s="5"/>
      <c r="EO504" s="5"/>
      <c r="EP504" s="341"/>
      <c r="EQ504" s="333"/>
    </row>
    <row r="505" spans="1:147" ht="18.75" customHeight="1">
      <c r="A505" s="64" t="s">
        <v>33</v>
      </c>
      <c r="B505" s="64" t="s">
        <v>12</v>
      </c>
      <c r="C505" s="65" t="s">
        <v>22</v>
      </c>
      <c r="D505" s="193">
        <v>116</v>
      </c>
      <c r="E505" s="157" t="s">
        <v>171</v>
      </c>
      <c r="F505" s="119" t="s">
        <v>108</v>
      </c>
      <c r="G505" s="119" t="s">
        <v>165</v>
      </c>
      <c r="H505" s="308"/>
      <c r="I505" s="264"/>
      <c r="J505" s="65"/>
      <c r="K505" s="65"/>
      <c r="L505" s="65"/>
      <c r="M505" s="80" t="s">
        <v>115</v>
      </c>
      <c r="N505" s="79">
        <f>SUM(N506:N507)</f>
        <v>0</v>
      </c>
      <c r="O505" s="79">
        <f>SUM(O506:O507)</f>
        <v>0</v>
      </c>
      <c r="P505" s="65"/>
      <c r="Q505" s="65"/>
      <c r="R505" s="65"/>
      <c r="S505" s="65"/>
      <c r="T505" s="80" t="s">
        <v>115</v>
      </c>
      <c r="U505" s="79">
        <f>SUM(U506:U507)</f>
        <v>0</v>
      </c>
      <c r="V505" s="79">
        <f>SUM(V506:V507)</f>
        <v>0</v>
      </c>
      <c r="W505" s="65"/>
      <c r="X505" s="65"/>
      <c r="Y505" s="65"/>
      <c r="Z505" s="65"/>
      <c r="AA505" s="80" t="s">
        <v>115</v>
      </c>
      <c r="AB505" s="79">
        <f>SUM(AB506:AB507)</f>
        <v>0</v>
      </c>
      <c r="AC505" s="79">
        <f>SUM(AC506:AC507)</f>
        <v>0</v>
      </c>
      <c r="AD505" s="65"/>
      <c r="AE505" s="308"/>
      <c r="AF505" s="264"/>
      <c r="AG505" s="65"/>
      <c r="AH505" s="65"/>
      <c r="AI505" s="65"/>
      <c r="AJ505" s="80" t="s">
        <v>115</v>
      </c>
      <c r="AK505" s="79">
        <f>SUM(AK506:AK507)</f>
        <v>0</v>
      </c>
      <c r="AL505" s="79">
        <f>SUM(AL506:AL507)</f>
        <v>0</v>
      </c>
      <c r="AM505" s="65"/>
      <c r="AN505" s="65"/>
      <c r="AO505" s="65"/>
      <c r="AP505" s="65"/>
      <c r="AQ505" s="80" t="s">
        <v>115</v>
      </c>
      <c r="AR505" s="79">
        <f>SUM(AR506:AR507)</f>
        <v>0</v>
      </c>
      <c r="AS505" s="79">
        <f>SUM(AS506:AS507)</f>
        <v>0</v>
      </c>
      <c r="AT505" s="65"/>
      <c r="AU505" s="65"/>
      <c r="AV505" s="65"/>
      <c r="AW505" s="65"/>
      <c r="AX505" s="80" t="s">
        <v>115</v>
      </c>
      <c r="AY505" s="79">
        <f>SUM(AY506:AY507)</f>
        <v>0</v>
      </c>
      <c r="AZ505" s="79">
        <f>SUM(AZ506:AZ507)</f>
        <v>0</v>
      </c>
      <c r="BA505" s="65"/>
      <c r="BB505" s="308"/>
      <c r="BC505" s="264"/>
      <c r="BD505" s="65"/>
      <c r="BE505" s="65"/>
      <c r="BF505" s="65"/>
      <c r="BG505" s="80" t="s">
        <v>115</v>
      </c>
      <c r="BH505" s="79">
        <f>SUM(BH506:BH507)</f>
        <v>0</v>
      </c>
      <c r="BI505" s="79">
        <f>SUM(BI506:BI507)</f>
        <v>0</v>
      </c>
      <c r="BJ505" s="65"/>
      <c r="BK505" s="65"/>
      <c r="BL505" s="65"/>
      <c r="BM505" s="65"/>
      <c r="BN505" s="80" t="s">
        <v>115</v>
      </c>
      <c r="BO505" s="79">
        <f>SUM(BO506:BO507)</f>
        <v>0</v>
      </c>
      <c r="BP505" s="79">
        <f>SUM(BP506:BP507)</f>
        <v>0</v>
      </c>
      <c r="BQ505" s="65"/>
      <c r="BR505" s="65"/>
      <c r="BS505" s="65"/>
      <c r="BT505" s="65"/>
      <c r="BU505" s="80" t="s">
        <v>115</v>
      </c>
      <c r="BV505" s="79">
        <f>SUM(BV506:BV507)</f>
        <v>0</v>
      </c>
      <c r="BW505" s="79">
        <f>SUM(BW506:BW507)</f>
        <v>0</v>
      </c>
      <c r="BX505" s="65"/>
      <c r="BY505" s="308"/>
      <c r="BZ505" s="264"/>
      <c r="CA505" s="65"/>
      <c r="CB505" s="65"/>
      <c r="CC505" s="65"/>
      <c r="CD505" s="80" t="s">
        <v>115</v>
      </c>
      <c r="CE505" s="79">
        <f>SUM(CE506:CE507)</f>
        <v>0</v>
      </c>
      <c r="CF505" s="79">
        <f>SUM(CF506:CF507)</f>
        <v>0</v>
      </c>
      <c r="CG505" s="65"/>
      <c r="CH505" s="65"/>
      <c r="CI505" s="65"/>
      <c r="CJ505" s="65"/>
      <c r="CK505" s="80" t="s">
        <v>115</v>
      </c>
      <c r="CL505" s="79">
        <f>SUM(CL506:CL507)</f>
        <v>0</v>
      </c>
      <c r="CM505" s="79">
        <f>SUM(CM506:CM507)</f>
        <v>0</v>
      </c>
      <c r="CN505" s="65"/>
      <c r="CO505" s="65"/>
      <c r="CP505" s="65"/>
      <c r="CQ505" s="65"/>
      <c r="CR505" s="80" t="s">
        <v>115</v>
      </c>
      <c r="CS505" s="79">
        <f>SUM(CS506:CS507)</f>
        <v>0</v>
      </c>
      <c r="CT505" s="79">
        <f>SUM(CT506:CT507)</f>
        <v>0</v>
      </c>
      <c r="CU505" s="65"/>
      <c r="CV505" s="308"/>
      <c r="CW505" s="264"/>
      <c r="CX505" s="65"/>
      <c r="CY505" s="65"/>
      <c r="CZ505" s="65"/>
      <c r="DA505" s="80" t="s">
        <v>115</v>
      </c>
      <c r="DB505" s="79">
        <f>SUM(DB506:DB507)</f>
        <v>0</v>
      </c>
      <c r="DC505" s="79">
        <f>SUM(DC506:DC507)</f>
        <v>0</v>
      </c>
      <c r="DD505" s="65"/>
      <c r="DE505" s="65"/>
      <c r="DF505" s="65"/>
      <c r="DG505" s="65"/>
      <c r="DH505" s="80" t="s">
        <v>115</v>
      </c>
      <c r="DI505" s="79">
        <f>SUM(DI506:DI507)</f>
        <v>0</v>
      </c>
      <c r="DJ505" s="79">
        <f>SUM(DJ506:DJ507)</f>
        <v>0</v>
      </c>
      <c r="DK505" s="65"/>
      <c r="DL505" s="65"/>
      <c r="DM505" s="65"/>
      <c r="DN505" s="65"/>
      <c r="DO505" s="80" t="s">
        <v>115</v>
      </c>
      <c r="DP505" s="79">
        <f>SUM(DP506:DP507)</f>
        <v>0</v>
      </c>
      <c r="DQ505" s="79">
        <f>SUM(DQ506:DQ507)</f>
        <v>0</v>
      </c>
      <c r="DR505" s="65"/>
      <c r="DS505" s="308"/>
      <c r="DT505" s="264"/>
      <c r="DU505" s="65"/>
      <c r="DV505" s="65"/>
      <c r="DW505" s="65"/>
      <c r="DX505" s="80" t="s">
        <v>115</v>
      </c>
      <c r="DY505" s="79">
        <f>SUM(DY506:DY507)</f>
        <v>0</v>
      </c>
      <c r="DZ505" s="79">
        <f>SUM(DZ506:DZ507)</f>
        <v>0</v>
      </c>
      <c r="EA505" s="65"/>
      <c r="EB505" s="65"/>
      <c r="EC505" s="65"/>
      <c r="ED505" s="65"/>
      <c r="EE505" s="80" t="s">
        <v>115</v>
      </c>
      <c r="EF505" s="79">
        <f>SUM(EF506:EF507)</f>
        <v>0</v>
      </c>
      <c r="EG505" s="79">
        <f>SUM(EG506:EG507)</f>
        <v>0</v>
      </c>
      <c r="EH505" s="65"/>
      <c r="EI505" s="65"/>
      <c r="EJ505" s="65"/>
      <c r="EK505" s="65"/>
      <c r="EL505" s="80" t="s">
        <v>115</v>
      </c>
      <c r="EM505" s="79">
        <f>SUM(EM506:EM507)</f>
        <v>0</v>
      </c>
      <c r="EN505" s="79">
        <f>SUM(EN506:EN507)</f>
        <v>0</v>
      </c>
      <c r="EO505" s="65"/>
      <c r="EP505" s="308"/>
      <c r="EQ505" s="393"/>
    </row>
    <row r="506" spans="1:147" ht="15.75" customHeight="1">
      <c r="A506" s="8" t="s">
        <v>33</v>
      </c>
      <c r="B506" s="8" t="s">
        <v>12</v>
      </c>
      <c r="C506" s="8"/>
      <c r="D506" s="197">
        <v>116</v>
      </c>
      <c r="E506" s="118" t="s">
        <v>171</v>
      </c>
      <c r="F506" s="195" t="s">
        <v>108</v>
      </c>
      <c r="G506" s="195" t="s">
        <v>165</v>
      </c>
      <c r="H506" s="309"/>
      <c r="I506" s="128"/>
      <c r="J506" s="5"/>
      <c r="K506" s="5"/>
      <c r="L506" s="5"/>
      <c r="M506" s="5"/>
      <c r="N506" s="5"/>
      <c r="O506" s="5"/>
      <c r="P506" s="5"/>
      <c r="Q506" s="5"/>
      <c r="R506" s="5"/>
      <c r="S506" s="5"/>
      <c r="T506" s="5"/>
      <c r="U506" s="5"/>
      <c r="V506" s="5"/>
      <c r="W506" s="5"/>
      <c r="X506" s="5"/>
      <c r="Y506" s="5"/>
      <c r="Z506" s="5"/>
      <c r="AA506" s="5"/>
      <c r="AB506" s="5"/>
      <c r="AC506" s="5"/>
      <c r="AD506" s="5"/>
      <c r="AE506" s="341"/>
      <c r="AF506" s="128"/>
      <c r="AG506" s="5"/>
      <c r="AH506" s="5"/>
      <c r="AI506" s="5"/>
      <c r="AJ506" s="5"/>
      <c r="AK506" s="5"/>
      <c r="AL506" s="5"/>
      <c r="AM506" s="5"/>
      <c r="AN506" s="5"/>
      <c r="AO506" s="5"/>
      <c r="AP506" s="5"/>
      <c r="AQ506" s="5"/>
      <c r="AR506" s="5"/>
      <c r="AS506" s="5"/>
      <c r="AT506" s="5"/>
      <c r="AU506" s="5"/>
      <c r="AV506" s="5"/>
      <c r="AW506" s="5"/>
      <c r="AX506" s="5"/>
      <c r="AY506" s="5"/>
      <c r="AZ506" s="5"/>
      <c r="BA506" s="5"/>
      <c r="BB506" s="341"/>
      <c r="BC506" s="128"/>
      <c r="BD506" s="5"/>
      <c r="BE506" s="5"/>
      <c r="BF506" s="5"/>
      <c r="BG506" s="5"/>
      <c r="BH506" s="5"/>
      <c r="BI506" s="5"/>
      <c r="BJ506" s="5"/>
      <c r="BK506" s="5"/>
      <c r="BL506" s="5"/>
      <c r="BM506" s="5"/>
      <c r="BN506" s="5"/>
      <c r="BO506" s="5"/>
      <c r="BP506" s="5"/>
      <c r="BQ506" s="5"/>
      <c r="BR506" s="5"/>
      <c r="BS506" s="5"/>
      <c r="BT506" s="5"/>
      <c r="BU506" s="5"/>
      <c r="BV506" s="5"/>
      <c r="BW506" s="5"/>
      <c r="BX506" s="5"/>
      <c r="BY506" s="341"/>
      <c r="BZ506" s="128"/>
      <c r="CA506" s="5"/>
      <c r="CB506" s="5"/>
      <c r="CC506" s="5"/>
      <c r="CD506" s="5"/>
      <c r="CE506" s="5"/>
      <c r="CF506" s="5"/>
      <c r="CG506" s="5"/>
      <c r="CH506" s="5"/>
      <c r="CI506" s="5"/>
      <c r="CJ506" s="5"/>
      <c r="CK506" s="5"/>
      <c r="CL506" s="5"/>
      <c r="CM506" s="5"/>
      <c r="CN506" s="5"/>
      <c r="CO506" s="5"/>
      <c r="CP506" s="5"/>
      <c r="CQ506" s="5"/>
      <c r="CR506" s="5"/>
      <c r="CS506" s="5"/>
      <c r="CT506" s="5"/>
      <c r="CU506" s="5"/>
      <c r="CV506" s="341"/>
      <c r="CW506" s="128"/>
      <c r="CX506" s="5"/>
      <c r="CY506" s="5"/>
      <c r="CZ506" s="5"/>
      <c r="DA506" s="5"/>
      <c r="DB506" s="5"/>
      <c r="DC506" s="5"/>
      <c r="DD506" s="5"/>
      <c r="DE506" s="5"/>
      <c r="DF506" s="5"/>
      <c r="DG506" s="5"/>
      <c r="DH506" s="5"/>
      <c r="DI506" s="5"/>
      <c r="DJ506" s="5"/>
      <c r="DK506" s="5"/>
      <c r="DL506" s="5"/>
      <c r="DM506" s="5"/>
      <c r="DN506" s="5"/>
      <c r="DO506" s="5"/>
      <c r="DP506" s="5"/>
      <c r="DQ506" s="5"/>
      <c r="DR506" s="5"/>
      <c r="DS506" s="341"/>
      <c r="DT506" s="128"/>
      <c r="DU506" s="5"/>
      <c r="DV506" s="5"/>
      <c r="DW506" s="5"/>
      <c r="DX506" s="5"/>
      <c r="DY506" s="5"/>
      <c r="DZ506" s="5"/>
      <c r="EA506" s="5"/>
      <c r="EB506" s="5"/>
      <c r="EC506" s="5"/>
      <c r="ED506" s="5"/>
      <c r="EE506" s="5"/>
      <c r="EF506" s="5"/>
      <c r="EG506" s="5"/>
      <c r="EH506" s="5"/>
      <c r="EI506" s="5"/>
      <c r="EJ506" s="5"/>
      <c r="EK506" s="5"/>
      <c r="EL506" s="5"/>
      <c r="EM506" s="5"/>
      <c r="EN506" s="5"/>
      <c r="EO506" s="5"/>
      <c r="EP506" s="341"/>
      <c r="EQ506" s="333"/>
    </row>
    <row r="507" spans="1:147" ht="15.75" customHeight="1" thickBot="1">
      <c r="A507" s="8" t="s">
        <v>33</v>
      </c>
      <c r="B507" s="8" t="s">
        <v>12</v>
      </c>
      <c r="C507" s="8"/>
      <c r="D507" s="197">
        <v>116</v>
      </c>
      <c r="E507" s="118" t="s">
        <v>171</v>
      </c>
      <c r="F507" s="195" t="s">
        <v>108</v>
      </c>
      <c r="G507" s="195" t="s">
        <v>165</v>
      </c>
      <c r="H507" s="309"/>
      <c r="I507" s="128"/>
      <c r="J507" s="5"/>
      <c r="K507" s="5"/>
      <c r="L507" s="5"/>
      <c r="M507" s="5"/>
      <c r="N507" s="5"/>
      <c r="O507" s="5"/>
      <c r="P507" s="5"/>
      <c r="Q507" s="5"/>
      <c r="R507" s="5"/>
      <c r="S507" s="5"/>
      <c r="T507" s="5"/>
      <c r="U507" s="5"/>
      <c r="V507" s="5"/>
      <c r="W507" s="5"/>
      <c r="X507" s="5"/>
      <c r="Y507" s="5"/>
      <c r="Z507" s="5"/>
      <c r="AA507" s="5"/>
      <c r="AB507" s="5"/>
      <c r="AC507" s="5"/>
      <c r="AD507" s="5"/>
      <c r="AE507" s="341"/>
      <c r="AF507" s="128"/>
      <c r="AG507" s="5"/>
      <c r="AH507" s="5"/>
      <c r="AI507" s="5"/>
      <c r="AJ507" s="5"/>
      <c r="AK507" s="5"/>
      <c r="AL507" s="5"/>
      <c r="AM507" s="5"/>
      <c r="AN507" s="5"/>
      <c r="AO507" s="5"/>
      <c r="AP507" s="5"/>
      <c r="AQ507" s="5"/>
      <c r="AR507" s="5"/>
      <c r="AS507" s="5"/>
      <c r="AT507" s="5"/>
      <c r="AU507" s="5"/>
      <c r="AV507" s="5"/>
      <c r="AW507" s="5"/>
      <c r="AX507" s="5"/>
      <c r="AY507" s="5"/>
      <c r="AZ507" s="5"/>
      <c r="BA507" s="5"/>
      <c r="BB507" s="341"/>
      <c r="BC507" s="128"/>
      <c r="BD507" s="5"/>
      <c r="BE507" s="5"/>
      <c r="BF507" s="5"/>
      <c r="BG507" s="5"/>
      <c r="BH507" s="5"/>
      <c r="BI507" s="5"/>
      <c r="BJ507" s="5"/>
      <c r="BK507" s="5"/>
      <c r="BL507" s="5"/>
      <c r="BM507" s="5"/>
      <c r="BN507" s="5"/>
      <c r="BO507" s="5"/>
      <c r="BP507" s="5"/>
      <c r="BQ507" s="5"/>
      <c r="BR507" s="5"/>
      <c r="BS507" s="5"/>
      <c r="BT507" s="5"/>
      <c r="BU507" s="5"/>
      <c r="BV507" s="5"/>
      <c r="BW507" s="5"/>
      <c r="BX507" s="5"/>
      <c r="BY507" s="341"/>
      <c r="BZ507" s="128"/>
      <c r="CA507" s="5"/>
      <c r="CB507" s="5"/>
      <c r="CC507" s="5"/>
      <c r="CD507" s="5"/>
      <c r="CE507" s="5"/>
      <c r="CF507" s="5"/>
      <c r="CG507" s="5"/>
      <c r="CH507" s="5"/>
      <c r="CI507" s="5"/>
      <c r="CJ507" s="5"/>
      <c r="CK507" s="5"/>
      <c r="CL507" s="5"/>
      <c r="CM507" s="5"/>
      <c r="CN507" s="5"/>
      <c r="CO507" s="5"/>
      <c r="CP507" s="5"/>
      <c r="CQ507" s="5"/>
      <c r="CR507" s="5"/>
      <c r="CS507" s="5"/>
      <c r="CT507" s="5"/>
      <c r="CU507" s="5"/>
      <c r="CV507" s="341"/>
      <c r="CW507" s="128"/>
      <c r="CX507" s="5"/>
      <c r="CY507" s="5"/>
      <c r="CZ507" s="5"/>
      <c r="DA507" s="5"/>
      <c r="DB507" s="5"/>
      <c r="DC507" s="5"/>
      <c r="DD507" s="5"/>
      <c r="DE507" s="5"/>
      <c r="DF507" s="5"/>
      <c r="DG507" s="5"/>
      <c r="DH507" s="5"/>
      <c r="DI507" s="5"/>
      <c r="DJ507" s="5"/>
      <c r="DK507" s="5"/>
      <c r="DL507" s="5"/>
      <c r="DM507" s="5"/>
      <c r="DN507" s="5"/>
      <c r="DO507" s="5"/>
      <c r="DP507" s="5"/>
      <c r="DQ507" s="5"/>
      <c r="DR507" s="5"/>
      <c r="DS507" s="341"/>
      <c r="DT507" s="128"/>
      <c r="DU507" s="5"/>
      <c r="DV507" s="5"/>
      <c r="DW507" s="5"/>
      <c r="DX507" s="5"/>
      <c r="DY507" s="5"/>
      <c r="DZ507" s="5"/>
      <c r="EA507" s="5"/>
      <c r="EB507" s="5"/>
      <c r="EC507" s="5"/>
      <c r="ED507" s="5"/>
      <c r="EE507" s="5"/>
      <c r="EF507" s="5"/>
      <c r="EG507" s="5"/>
      <c r="EH507" s="5"/>
      <c r="EI507" s="5"/>
      <c r="EJ507" s="5"/>
      <c r="EK507" s="5"/>
      <c r="EL507" s="5"/>
      <c r="EM507" s="5"/>
      <c r="EN507" s="5"/>
      <c r="EO507" s="5"/>
      <c r="EP507" s="341"/>
      <c r="EQ507" s="333"/>
    </row>
    <row r="508" spans="1:147" ht="31.5" thickTop="1" thickBot="1">
      <c r="A508" s="1" t="s">
        <v>33</v>
      </c>
      <c r="B508" s="1" t="s">
        <v>170</v>
      </c>
      <c r="C508" s="2" t="s">
        <v>174</v>
      </c>
      <c r="D508" s="1">
        <v>1</v>
      </c>
      <c r="E508" s="2" t="s">
        <v>169</v>
      </c>
      <c r="F508" s="38" t="s">
        <v>108</v>
      </c>
      <c r="G508" s="2" t="s">
        <v>165</v>
      </c>
      <c r="H508" s="303"/>
      <c r="I508" s="93"/>
      <c r="J508" s="2"/>
      <c r="K508" s="2"/>
      <c r="L508" s="2"/>
      <c r="M508" s="38" t="s">
        <v>116</v>
      </c>
      <c r="N508" s="81">
        <f>N509+N512</f>
        <v>0</v>
      </c>
      <c r="O508" s="81">
        <f>O509+O512</f>
        <v>0</v>
      </c>
      <c r="P508" s="2"/>
      <c r="Q508" s="2"/>
      <c r="R508" s="2"/>
      <c r="S508" s="2"/>
      <c r="T508" s="38" t="s">
        <v>116</v>
      </c>
      <c r="U508" s="81">
        <f>U509+U512</f>
        <v>0</v>
      </c>
      <c r="V508" s="81">
        <f>V509+V512</f>
        <v>0</v>
      </c>
      <c r="W508" s="2"/>
      <c r="X508" s="2"/>
      <c r="Y508" s="2"/>
      <c r="Z508" s="2"/>
      <c r="AA508" s="38" t="s">
        <v>116</v>
      </c>
      <c r="AB508" s="81">
        <f>AB509+AB512</f>
        <v>0</v>
      </c>
      <c r="AC508" s="91" t="s">
        <v>130</v>
      </c>
      <c r="AD508" s="92">
        <f>AB508+U508+N508</f>
        <v>0</v>
      </c>
      <c r="AE508" s="92">
        <f>AE509+V508+O508</f>
        <v>0</v>
      </c>
      <c r="AF508" s="93"/>
      <c r="AG508" s="2"/>
      <c r="AH508" s="2"/>
      <c r="AI508" s="2"/>
      <c r="AJ508" s="38" t="s">
        <v>116</v>
      </c>
      <c r="AK508" s="81">
        <f>AK509+AK512</f>
        <v>0</v>
      </c>
      <c r="AL508" s="81">
        <f>AL509+AL512</f>
        <v>0</v>
      </c>
      <c r="AM508" s="2"/>
      <c r="AN508" s="2"/>
      <c r="AO508" s="2"/>
      <c r="AP508" s="2"/>
      <c r="AQ508" s="38" t="s">
        <v>116</v>
      </c>
      <c r="AR508" s="81">
        <f>AR509+AR512</f>
        <v>0</v>
      </c>
      <c r="AS508" s="81">
        <f>AS509+AS512</f>
        <v>0</v>
      </c>
      <c r="AT508" s="2"/>
      <c r="AU508" s="2"/>
      <c r="AV508" s="2"/>
      <c r="AW508" s="2"/>
      <c r="AX508" s="38" t="s">
        <v>116</v>
      </c>
      <c r="AY508" s="81">
        <f>AY509+AY512</f>
        <v>0</v>
      </c>
      <c r="AZ508" s="131" t="s">
        <v>117</v>
      </c>
      <c r="BA508" s="92">
        <f>AY508+AR508+AK508</f>
        <v>0</v>
      </c>
      <c r="BB508" s="92">
        <f>BB509+AS508+AL508</f>
        <v>0</v>
      </c>
      <c r="BC508" s="93"/>
      <c r="BD508" s="2"/>
      <c r="BE508" s="2"/>
      <c r="BF508" s="2"/>
      <c r="BG508" s="38" t="s">
        <v>116</v>
      </c>
      <c r="BH508" s="81">
        <f>BH509+BH512</f>
        <v>0</v>
      </c>
      <c r="BI508" s="81">
        <f>BI509+BI512</f>
        <v>0</v>
      </c>
      <c r="BJ508" s="2"/>
      <c r="BK508" s="2"/>
      <c r="BL508" s="2"/>
      <c r="BM508" s="2"/>
      <c r="BN508" s="38" t="s">
        <v>116</v>
      </c>
      <c r="BO508" s="81">
        <f>BO509+BO512</f>
        <v>0</v>
      </c>
      <c r="BP508" s="81">
        <f>BP509+BP512</f>
        <v>0</v>
      </c>
      <c r="BQ508" s="2"/>
      <c r="BR508" s="2"/>
      <c r="BS508" s="2"/>
      <c r="BT508" s="2"/>
      <c r="BU508" s="38" t="s">
        <v>116</v>
      </c>
      <c r="BV508" s="81">
        <f>BV509+BV512</f>
        <v>0</v>
      </c>
      <c r="BW508" s="91" t="s">
        <v>120</v>
      </c>
      <c r="BX508" s="92">
        <f>BV508+BO508+BH508</f>
        <v>0</v>
      </c>
      <c r="BY508" s="92">
        <f>BY509+BP508+BI508</f>
        <v>0</v>
      </c>
      <c r="BZ508" s="93"/>
      <c r="CA508" s="2"/>
      <c r="CB508" s="2"/>
      <c r="CC508" s="2"/>
      <c r="CD508" s="38" t="s">
        <v>116</v>
      </c>
      <c r="CE508" s="81">
        <f>CE509+CE512</f>
        <v>0</v>
      </c>
      <c r="CF508" s="81">
        <f>CF509+CF512</f>
        <v>0</v>
      </c>
      <c r="CG508" s="2"/>
      <c r="CH508" s="2"/>
      <c r="CI508" s="2"/>
      <c r="CJ508" s="2"/>
      <c r="CK508" s="38" t="s">
        <v>116</v>
      </c>
      <c r="CL508" s="81">
        <f>CL509+CL512</f>
        <v>0</v>
      </c>
      <c r="CM508" s="81">
        <f>CM509+CM512</f>
        <v>0</v>
      </c>
      <c r="CN508" s="2"/>
      <c r="CO508" s="2"/>
      <c r="CP508" s="2"/>
      <c r="CQ508" s="2"/>
      <c r="CR508" s="38" t="s">
        <v>116</v>
      </c>
      <c r="CS508" s="81">
        <f>CS509+CS512</f>
        <v>0</v>
      </c>
      <c r="CT508" s="91" t="s">
        <v>122</v>
      </c>
      <c r="CU508" s="92">
        <f>CS508+CL508+CE508</f>
        <v>0</v>
      </c>
      <c r="CV508" s="92">
        <f>CV509+CM508+CF508</f>
        <v>0</v>
      </c>
      <c r="CW508" s="93"/>
      <c r="CX508" s="2"/>
      <c r="CY508" s="2"/>
      <c r="CZ508" s="2"/>
      <c r="DA508" s="38" t="s">
        <v>116</v>
      </c>
      <c r="DB508" s="81">
        <f>DB509+DB512</f>
        <v>0</v>
      </c>
      <c r="DC508" s="81">
        <f>DC509+DC512</f>
        <v>0</v>
      </c>
      <c r="DD508" s="2"/>
      <c r="DE508" s="2"/>
      <c r="DF508" s="2"/>
      <c r="DG508" s="2"/>
      <c r="DH508" s="38" t="s">
        <v>116</v>
      </c>
      <c r="DI508" s="81">
        <f>DI509+DI512</f>
        <v>0</v>
      </c>
      <c r="DJ508" s="81">
        <f>DJ509+DJ512</f>
        <v>0</v>
      </c>
      <c r="DK508" s="2"/>
      <c r="DL508" s="2"/>
      <c r="DM508" s="2"/>
      <c r="DN508" s="2"/>
      <c r="DO508" s="38" t="s">
        <v>116</v>
      </c>
      <c r="DP508" s="81">
        <f>DP509+DP512</f>
        <v>0</v>
      </c>
      <c r="DQ508" s="91" t="s">
        <v>124</v>
      </c>
      <c r="DR508" s="92">
        <f>DP508+DI508+DB508</f>
        <v>0</v>
      </c>
      <c r="DS508" s="92">
        <f>DS509+DJ508+DC508</f>
        <v>0</v>
      </c>
      <c r="DT508" s="93"/>
      <c r="DU508" s="2"/>
      <c r="DV508" s="2"/>
      <c r="DW508" s="2"/>
      <c r="DX508" s="38" t="s">
        <v>116</v>
      </c>
      <c r="DY508" s="81">
        <f>DY509+DY512</f>
        <v>0</v>
      </c>
      <c r="DZ508" s="81">
        <f>DZ509+DZ512</f>
        <v>0</v>
      </c>
      <c r="EA508" s="2"/>
      <c r="EB508" s="2"/>
      <c r="EC508" s="2"/>
      <c r="ED508" s="2"/>
      <c r="EE508" s="38" t="s">
        <v>116</v>
      </c>
      <c r="EF508" s="81">
        <f>EF509+EF512</f>
        <v>0</v>
      </c>
      <c r="EG508" s="81">
        <f>EG509+EG512</f>
        <v>0</v>
      </c>
      <c r="EH508" s="2"/>
      <c r="EI508" s="2"/>
      <c r="EJ508" s="2"/>
      <c r="EK508" s="2"/>
      <c r="EL508" s="38" t="s">
        <v>116</v>
      </c>
      <c r="EM508" s="81">
        <f>EM509+EM512</f>
        <v>0</v>
      </c>
      <c r="EN508" s="91" t="s">
        <v>189</v>
      </c>
      <c r="EO508" s="92">
        <f>EM508+EF508+DY508</f>
        <v>0</v>
      </c>
      <c r="EP508" s="92">
        <f>EP509+EG508+DZ508</f>
        <v>0</v>
      </c>
      <c r="EQ508" s="331"/>
    </row>
    <row r="509" spans="1:147" ht="15.75" customHeight="1" thickTop="1">
      <c r="A509" s="64" t="s">
        <v>33</v>
      </c>
      <c r="B509" s="64" t="s">
        <v>168</v>
      </c>
      <c r="C509" s="65" t="s">
        <v>174</v>
      </c>
      <c r="D509" s="193">
        <v>116</v>
      </c>
      <c r="E509" s="157" t="s">
        <v>169</v>
      </c>
      <c r="F509" s="119" t="s">
        <v>108</v>
      </c>
      <c r="G509" s="119" t="s">
        <v>165</v>
      </c>
      <c r="H509" s="308"/>
      <c r="I509" s="264"/>
      <c r="J509" s="65"/>
      <c r="K509" s="65"/>
      <c r="L509" s="65"/>
      <c r="M509" s="80" t="s">
        <v>115</v>
      </c>
      <c r="N509" s="79">
        <f>SUM(N510:N511)</f>
        <v>0</v>
      </c>
      <c r="O509" s="79">
        <f>SUM(O510:O511)</f>
        <v>0</v>
      </c>
      <c r="P509" s="65"/>
      <c r="Q509" s="65"/>
      <c r="R509" s="65"/>
      <c r="S509" s="65"/>
      <c r="T509" s="80" t="s">
        <v>115</v>
      </c>
      <c r="U509" s="79">
        <f>SUM(U510:U511)</f>
        <v>0</v>
      </c>
      <c r="V509" s="79">
        <f>SUM(V510:V511)</f>
        <v>0</v>
      </c>
      <c r="W509" s="65"/>
      <c r="X509" s="65"/>
      <c r="Y509" s="65"/>
      <c r="Z509" s="65"/>
      <c r="AA509" s="80" t="s">
        <v>115</v>
      </c>
      <c r="AB509" s="79">
        <f>SUM(AB510:AB511)</f>
        <v>0</v>
      </c>
      <c r="AC509" s="79">
        <f>SUM(AC510:AC511)</f>
        <v>0</v>
      </c>
      <c r="AD509" s="38" t="s">
        <v>116</v>
      </c>
      <c r="AE509" s="346">
        <f>AC509+AC512</f>
        <v>0</v>
      </c>
      <c r="AF509" s="264"/>
      <c r="AG509" s="65"/>
      <c r="AH509" s="65"/>
      <c r="AI509" s="65"/>
      <c r="AJ509" s="80" t="s">
        <v>115</v>
      </c>
      <c r="AK509" s="79">
        <f>SUM(AK510:AK511)</f>
        <v>0</v>
      </c>
      <c r="AL509" s="79">
        <f>SUM(AL510:AL511)</f>
        <v>0</v>
      </c>
      <c r="AM509" s="65"/>
      <c r="AN509" s="65"/>
      <c r="AO509" s="65"/>
      <c r="AP509" s="65"/>
      <c r="AQ509" s="80" t="s">
        <v>115</v>
      </c>
      <c r="AR509" s="79">
        <f>SUM(AR510:AR511)</f>
        <v>0</v>
      </c>
      <c r="AS509" s="79">
        <f>SUM(AS510:AS511)</f>
        <v>0</v>
      </c>
      <c r="AT509" s="65"/>
      <c r="AU509" s="65"/>
      <c r="AV509" s="65"/>
      <c r="AW509" s="65"/>
      <c r="AX509" s="80" t="s">
        <v>115</v>
      </c>
      <c r="AY509" s="79">
        <f>SUM(AY510:AY511)</f>
        <v>0</v>
      </c>
      <c r="AZ509" s="79">
        <f>SUM(AZ510:AZ511)</f>
        <v>0</v>
      </c>
      <c r="BA509" s="38" t="s">
        <v>116</v>
      </c>
      <c r="BB509" s="346">
        <f>AZ509+AZ512</f>
        <v>0</v>
      </c>
      <c r="BC509" s="264"/>
      <c r="BD509" s="65"/>
      <c r="BE509" s="65"/>
      <c r="BF509" s="65"/>
      <c r="BG509" s="80" t="s">
        <v>115</v>
      </c>
      <c r="BH509" s="79">
        <f>SUM(BH510:BH511)</f>
        <v>0</v>
      </c>
      <c r="BI509" s="79">
        <f>SUM(BI510:BI511)</f>
        <v>0</v>
      </c>
      <c r="BJ509" s="65"/>
      <c r="BK509" s="65"/>
      <c r="BL509" s="65"/>
      <c r="BM509" s="65"/>
      <c r="BN509" s="80" t="s">
        <v>115</v>
      </c>
      <c r="BO509" s="79">
        <f>SUM(BO510:BO511)</f>
        <v>0</v>
      </c>
      <c r="BP509" s="79">
        <f>SUM(BP510:BP511)</f>
        <v>0</v>
      </c>
      <c r="BQ509" s="65"/>
      <c r="BR509" s="65"/>
      <c r="BS509" s="65"/>
      <c r="BT509" s="65"/>
      <c r="BU509" s="80" t="s">
        <v>115</v>
      </c>
      <c r="BV509" s="79">
        <f>SUM(BV510:BV511)</f>
        <v>0</v>
      </c>
      <c r="BW509" s="79">
        <f>SUM(BW510:BW511)</f>
        <v>0</v>
      </c>
      <c r="BX509" s="38" t="s">
        <v>116</v>
      </c>
      <c r="BY509" s="346">
        <f>BW509+BW512</f>
        <v>0</v>
      </c>
      <c r="BZ509" s="264"/>
      <c r="CA509" s="65"/>
      <c r="CB509" s="65"/>
      <c r="CC509" s="65"/>
      <c r="CD509" s="80" t="s">
        <v>115</v>
      </c>
      <c r="CE509" s="79">
        <f>SUM(CE510:CE511)</f>
        <v>0</v>
      </c>
      <c r="CF509" s="79">
        <f>SUM(CF510:CF511)</f>
        <v>0</v>
      </c>
      <c r="CG509" s="65"/>
      <c r="CH509" s="65"/>
      <c r="CI509" s="65"/>
      <c r="CJ509" s="65"/>
      <c r="CK509" s="80" t="s">
        <v>115</v>
      </c>
      <c r="CL509" s="79">
        <f>SUM(CL510:CL511)</f>
        <v>0</v>
      </c>
      <c r="CM509" s="79">
        <f>SUM(CM510:CM511)</f>
        <v>0</v>
      </c>
      <c r="CN509" s="65"/>
      <c r="CO509" s="65"/>
      <c r="CP509" s="65"/>
      <c r="CQ509" s="65"/>
      <c r="CR509" s="80" t="s">
        <v>115</v>
      </c>
      <c r="CS509" s="79">
        <f>SUM(CS510:CS511)</f>
        <v>0</v>
      </c>
      <c r="CT509" s="79">
        <f>SUM(CT510:CT511)</f>
        <v>0</v>
      </c>
      <c r="CU509" s="38" t="s">
        <v>116</v>
      </c>
      <c r="CV509" s="346">
        <f>CT509+CT512</f>
        <v>0</v>
      </c>
      <c r="CW509" s="264"/>
      <c r="CX509" s="65"/>
      <c r="CY509" s="65"/>
      <c r="CZ509" s="65"/>
      <c r="DA509" s="80" t="s">
        <v>115</v>
      </c>
      <c r="DB509" s="79">
        <f>SUM(DB510:DB511)</f>
        <v>0</v>
      </c>
      <c r="DC509" s="79">
        <f>SUM(DC510:DC511)</f>
        <v>0</v>
      </c>
      <c r="DD509" s="65"/>
      <c r="DE509" s="65"/>
      <c r="DF509" s="65"/>
      <c r="DG509" s="65"/>
      <c r="DH509" s="80" t="s">
        <v>115</v>
      </c>
      <c r="DI509" s="79">
        <f>SUM(DI510:DI511)</f>
        <v>0</v>
      </c>
      <c r="DJ509" s="79">
        <f>SUM(DJ510:DJ511)</f>
        <v>0</v>
      </c>
      <c r="DK509" s="65"/>
      <c r="DL509" s="65"/>
      <c r="DM509" s="65"/>
      <c r="DN509" s="65"/>
      <c r="DO509" s="80" t="s">
        <v>115</v>
      </c>
      <c r="DP509" s="79">
        <f>SUM(DP510:DP511)</f>
        <v>0</v>
      </c>
      <c r="DQ509" s="79">
        <f>SUM(DQ510:DQ511)</f>
        <v>0</v>
      </c>
      <c r="DR509" s="38" t="s">
        <v>116</v>
      </c>
      <c r="DS509" s="346">
        <f>DQ509+DQ512</f>
        <v>0</v>
      </c>
      <c r="DT509" s="264"/>
      <c r="DU509" s="65"/>
      <c r="DV509" s="65"/>
      <c r="DW509" s="65"/>
      <c r="DX509" s="80" t="s">
        <v>115</v>
      </c>
      <c r="DY509" s="79">
        <f>SUM(DY510:DY511)</f>
        <v>0</v>
      </c>
      <c r="DZ509" s="79">
        <f>SUM(DZ510:DZ511)</f>
        <v>0</v>
      </c>
      <c r="EA509" s="65"/>
      <c r="EB509" s="65"/>
      <c r="EC509" s="65"/>
      <c r="ED509" s="65"/>
      <c r="EE509" s="80" t="s">
        <v>115</v>
      </c>
      <c r="EF509" s="79">
        <f>SUM(EF510:EF511)</f>
        <v>0</v>
      </c>
      <c r="EG509" s="79">
        <f>SUM(EG510:EG511)</f>
        <v>0</v>
      </c>
      <c r="EH509" s="65"/>
      <c r="EI509" s="65"/>
      <c r="EJ509" s="65"/>
      <c r="EK509" s="65"/>
      <c r="EL509" s="80" t="s">
        <v>115</v>
      </c>
      <c r="EM509" s="79">
        <f>SUM(EM510:EM511)</f>
        <v>0</v>
      </c>
      <c r="EN509" s="79">
        <f>SUM(EN510:EN511)</f>
        <v>0</v>
      </c>
      <c r="EO509" s="38" t="s">
        <v>116</v>
      </c>
      <c r="EP509" s="346">
        <f>EN509+EN512</f>
        <v>0</v>
      </c>
      <c r="EQ509" s="393"/>
    </row>
    <row r="510" spans="1:147" ht="15.75" customHeight="1">
      <c r="A510" s="8" t="s">
        <v>33</v>
      </c>
      <c r="B510" s="8" t="s">
        <v>168</v>
      </c>
      <c r="C510" s="8"/>
      <c r="D510" s="197">
        <v>116</v>
      </c>
      <c r="E510" s="118" t="s">
        <v>169</v>
      </c>
      <c r="F510" s="195" t="s">
        <v>108</v>
      </c>
      <c r="G510" s="195" t="s">
        <v>165</v>
      </c>
      <c r="H510" s="309"/>
      <c r="I510" s="128"/>
      <c r="J510" s="5"/>
      <c r="K510" s="5"/>
      <c r="L510" s="5"/>
      <c r="M510" s="5"/>
      <c r="N510" s="5"/>
      <c r="O510" s="5"/>
      <c r="P510" s="5"/>
      <c r="Q510" s="5"/>
      <c r="R510" s="5"/>
      <c r="S510" s="5"/>
      <c r="T510" s="5"/>
      <c r="U510" s="5"/>
      <c r="V510" s="5"/>
      <c r="W510" s="5"/>
      <c r="X510" s="5"/>
      <c r="Y510" s="5"/>
      <c r="Z510" s="5"/>
      <c r="AA510" s="5"/>
      <c r="AB510" s="5"/>
      <c r="AC510" s="5"/>
      <c r="AD510" s="5"/>
      <c r="AE510" s="341"/>
      <c r="AF510" s="128"/>
      <c r="AG510" s="5"/>
      <c r="AH510" s="5"/>
      <c r="AI510" s="5"/>
      <c r="AJ510" s="5"/>
      <c r="AK510" s="5"/>
      <c r="AL510" s="5"/>
      <c r="AM510" s="5"/>
      <c r="AN510" s="5"/>
      <c r="AO510" s="5"/>
      <c r="AP510" s="5"/>
      <c r="AQ510" s="5"/>
      <c r="AR510" s="5"/>
      <c r="AS510" s="5"/>
      <c r="AT510" s="5"/>
      <c r="AU510" s="5"/>
      <c r="AV510" s="5"/>
      <c r="AW510" s="5"/>
      <c r="AX510" s="5"/>
      <c r="AY510" s="5"/>
      <c r="AZ510" s="5"/>
      <c r="BA510" s="5"/>
      <c r="BB510" s="341"/>
      <c r="BC510" s="128"/>
      <c r="BD510" s="5"/>
      <c r="BE510" s="5"/>
      <c r="BF510" s="5"/>
      <c r="BG510" s="5"/>
      <c r="BH510" s="5"/>
      <c r="BI510" s="5"/>
      <c r="BJ510" s="5"/>
      <c r="BK510" s="5"/>
      <c r="BL510" s="5"/>
      <c r="BM510" s="5"/>
      <c r="BN510" s="5"/>
      <c r="BO510" s="5"/>
      <c r="BP510" s="5"/>
      <c r="BQ510" s="5"/>
      <c r="BR510" s="5"/>
      <c r="BS510" s="5"/>
      <c r="BT510" s="5"/>
      <c r="BU510" s="5"/>
      <c r="BV510" s="5"/>
      <c r="BW510" s="5"/>
      <c r="BX510" s="5"/>
      <c r="BY510" s="341"/>
      <c r="BZ510" s="128"/>
      <c r="CA510" s="5"/>
      <c r="CB510" s="5"/>
      <c r="CC510" s="5"/>
      <c r="CD510" s="5"/>
      <c r="CE510" s="5"/>
      <c r="CF510" s="5"/>
      <c r="CG510" s="5"/>
      <c r="CH510" s="5"/>
      <c r="CI510" s="5"/>
      <c r="CJ510" s="5"/>
      <c r="CK510" s="5"/>
      <c r="CL510" s="5"/>
      <c r="CM510" s="5"/>
      <c r="CN510" s="5"/>
      <c r="CO510" s="5"/>
      <c r="CP510" s="5"/>
      <c r="CQ510" s="5"/>
      <c r="CR510" s="5"/>
      <c r="CS510" s="5"/>
      <c r="CT510" s="5"/>
      <c r="CU510" s="5"/>
      <c r="CV510" s="341"/>
      <c r="CW510" s="128"/>
      <c r="CX510" s="5"/>
      <c r="CY510" s="5"/>
      <c r="CZ510" s="5"/>
      <c r="DA510" s="5"/>
      <c r="DB510" s="5"/>
      <c r="DC510" s="5"/>
      <c r="DD510" s="5"/>
      <c r="DE510" s="5"/>
      <c r="DF510" s="5"/>
      <c r="DG510" s="5"/>
      <c r="DH510" s="5"/>
      <c r="DI510" s="5"/>
      <c r="DJ510" s="5"/>
      <c r="DK510" s="5"/>
      <c r="DL510" s="5"/>
      <c r="DM510" s="5"/>
      <c r="DN510" s="5"/>
      <c r="DO510" s="5"/>
      <c r="DP510" s="5"/>
      <c r="DQ510" s="5"/>
      <c r="DR510" s="5"/>
      <c r="DS510" s="341"/>
      <c r="DT510" s="128"/>
      <c r="DU510" s="5"/>
      <c r="DV510" s="5"/>
      <c r="DW510" s="5"/>
      <c r="DX510" s="5"/>
      <c r="DY510" s="5"/>
      <c r="DZ510" s="5"/>
      <c r="EA510" s="5"/>
      <c r="EB510" s="5"/>
      <c r="EC510" s="5"/>
      <c r="ED510" s="5"/>
      <c r="EE510" s="5"/>
      <c r="EF510" s="5"/>
      <c r="EG510" s="5"/>
      <c r="EH510" s="5"/>
      <c r="EI510" s="5"/>
      <c r="EJ510" s="5"/>
      <c r="EK510" s="5"/>
      <c r="EL510" s="5"/>
      <c r="EM510" s="5"/>
      <c r="EN510" s="5"/>
      <c r="EO510" s="5"/>
      <c r="EP510" s="341"/>
      <c r="EQ510" s="333"/>
    </row>
    <row r="511" spans="1:147" ht="15.75" customHeight="1">
      <c r="A511" s="8" t="s">
        <v>33</v>
      </c>
      <c r="B511" s="8" t="s">
        <v>168</v>
      </c>
      <c r="C511" s="8"/>
      <c r="D511" s="197">
        <v>116</v>
      </c>
      <c r="E511" s="118" t="s">
        <v>169</v>
      </c>
      <c r="F511" s="195" t="s">
        <v>108</v>
      </c>
      <c r="G511" s="195" t="s">
        <v>165</v>
      </c>
      <c r="H511" s="309"/>
      <c r="I511" s="128"/>
      <c r="J511" s="5"/>
      <c r="K511" s="5"/>
      <c r="L511" s="5"/>
      <c r="M511" s="5"/>
      <c r="N511" s="5"/>
      <c r="O511" s="5"/>
      <c r="P511" s="5"/>
      <c r="Q511" s="5"/>
      <c r="R511" s="5"/>
      <c r="S511" s="5"/>
      <c r="T511" s="5"/>
      <c r="U511" s="5"/>
      <c r="V511" s="5"/>
      <c r="W511" s="5"/>
      <c r="X511" s="5"/>
      <c r="Y511" s="5"/>
      <c r="Z511" s="5"/>
      <c r="AA511" s="5"/>
      <c r="AB511" s="5"/>
      <c r="AC511" s="5"/>
      <c r="AD511" s="5"/>
      <c r="AE511" s="341"/>
      <c r="AF511" s="128"/>
      <c r="AG511" s="5"/>
      <c r="AH511" s="5"/>
      <c r="AI511" s="5"/>
      <c r="AJ511" s="5"/>
      <c r="AK511" s="5"/>
      <c r="AL511" s="5"/>
      <c r="AM511" s="5"/>
      <c r="AN511" s="5"/>
      <c r="AO511" s="5"/>
      <c r="AP511" s="5"/>
      <c r="AQ511" s="5"/>
      <c r="AR511" s="5"/>
      <c r="AS511" s="5"/>
      <c r="AT511" s="5"/>
      <c r="AU511" s="5"/>
      <c r="AV511" s="5"/>
      <c r="AW511" s="5"/>
      <c r="AX511" s="5"/>
      <c r="AY511" s="5"/>
      <c r="AZ511" s="5"/>
      <c r="BA511" s="5"/>
      <c r="BB511" s="341"/>
      <c r="BC511" s="128"/>
      <c r="BD511" s="5"/>
      <c r="BE511" s="5"/>
      <c r="BF511" s="5"/>
      <c r="BG511" s="5"/>
      <c r="BH511" s="5"/>
      <c r="BI511" s="5"/>
      <c r="BJ511" s="5"/>
      <c r="BK511" s="5"/>
      <c r="BL511" s="5"/>
      <c r="BM511" s="5"/>
      <c r="BN511" s="5"/>
      <c r="BO511" s="5"/>
      <c r="BP511" s="5"/>
      <c r="BQ511" s="5"/>
      <c r="BR511" s="5"/>
      <c r="BS511" s="5"/>
      <c r="BT511" s="5"/>
      <c r="BU511" s="5"/>
      <c r="BV511" s="5"/>
      <c r="BW511" s="5"/>
      <c r="BX511" s="5"/>
      <c r="BY511" s="341"/>
      <c r="BZ511" s="128"/>
      <c r="CA511" s="5"/>
      <c r="CB511" s="5"/>
      <c r="CC511" s="5"/>
      <c r="CD511" s="5"/>
      <c r="CE511" s="5"/>
      <c r="CF511" s="5"/>
      <c r="CG511" s="5"/>
      <c r="CH511" s="5"/>
      <c r="CI511" s="5"/>
      <c r="CJ511" s="5"/>
      <c r="CK511" s="5"/>
      <c r="CL511" s="5"/>
      <c r="CM511" s="5"/>
      <c r="CN511" s="5"/>
      <c r="CO511" s="5"/>
      <c r="CP511" s="5"/>
      <c r="CQ511" s="5"/>
      <c r="CR511" s="5"/>
      <c r="CS511" s="5"/>
      <c r="CT511" s="5"/>
      <c r="CU511" s="5"/>
      <c r="CV511" s="341"/>
      <c r="CW511" s="128"/>
      <c r="CX511" s="5"/>
      <c r="CY511" s="5"/>
      <c r="CZ511" s="5"/>
      <c r="DA511" s="5"/>
      <c r="DB511" s="5"/>
      <c r="DC511" s="5"/>
      <c r="DD511" s="5"/>
      <c r="DE511" s="5"/>
      <c r="DF511" s="5"/>
      <c r="DG511" s="5"/>
      <c r="DH511" s="5"/>
      <c r="DI511" s="5"/>
      <c r="DJ511" s="5"/>
      <c r="DK511" s="5"/>
      <c r="DL511" s="5"/>
      <c r="DM511" s="5"/>
      <c r="DN511" s="5"/>
      <c r="DO511" s="5"/>
      <c r="DP511" s="5"/>
      <c r="DQ511" s="5"/>
      <c r="DR511" s="5"/>
      <c r="DS511" s="341"/>
      <c r="DT511" s="128"/>
      <c r="DU511" s="5"/>
      <c r="DV511" s="5"/>
      <c r="DW511" s="5"/>
      <c r="DX511" s="5"/>
      <c r="DY511" s="5"/>
      <c r="DZ511" s="5"/>
      <c r="EA511" s="5"/>
      <c r="EB511" s="5"/>
      <c r="EC511" s="5"/>
      <c r="ED511" s="5"/>
      <c r="EE511" s="5"/>
      <c r="EF511" s="5"/>
      <c r="EG511" s="5"/>
      <c r="EH511" s="5"/>
      <c r="EI511" s="5"/>
      <c r="EJ511" s="5"/>
      <c r="EK511" s="5"/>
      <c r="EL511" s="5"/>
      <c r="EM511" s="5"/>
      <c r="EN511" s="5"/>
      <c r="EO511" s="5"/>
      <c r="EP511" s="341"/>
      <c r="EQ511" s="333"/>
    </row>
    <row r="512" spans="1:147" ht="15.75" customHeight="1">
      <c r="A512" s="64" t="s">
        <v>33</v>
      </c>
      <c r="B512" s="64" t="s">
        <v>15</v>
      </c>
      <c r="C512" s="65" t="s">
        <v>23</v>
      </c>
      <c r="D512" s="193">
        <v>116</v>
      </c>
      <c r="E512" s="157" t="s">
        <v>169</v>
      </c>
      <c r="F512" s="119" t="s">
        <v>108</v>
      </c>
      <c r="G512" s="119" t="s">
        <v>165</v>
      </c>
      <c r="H512" s="308"/>
      <c r="I512" s="264"/>
      <c r="J512" s="65"/>
      <c r="K512" s="65"/>
      <c r="L512" s="65"/>
      <c r="M512" s="80" t="s">
        <v>115</v>
      </c>
      <c r="N512" s="79">
        <f>SUM(N513:N514)</f>
        <v>0</v>
      </c>
      <c r="O512" s="79">
        <f>SUM(O513:O514)</f>
        <v>0</v>
      </c>
      <c r="P512" s="65"/>
      <c r="Q512" s="65"/>
      <c r="R512" s="65"/>
      <c r="S512" s="65"/>
      <c r="T512" s="80" t="s">
        <v>115</v>
      </c>
      <c r="U512" s="79">
        <f>SUM(U513:U514)</f>
        <v>0</v>
      </c>
      <c r="V512" s="79">
        <f>SUM(V513:V514)</f>
        <v>0</v>
      </c>
      <c r="W512" s="65"/>
      <c r="X512" s="65"/>
      <c r="Y512" s="65"/>
      <c r="Z512" s="65"/>
      <c r="AA512" s="80" t="s">
        <v>115</v>
      </c>
      <c r="AB512" s="79">
        <f>SUM(AB513:AB514)</f>
        <v>0</v>
      </c>
      <c r="AC512" s="79">
        <f>SUM(AC513:AC514)</f>
        <v>0</v>
      </c>
      <c r="AD512" s="65"/>
      <c r="AE512" s="308"/>
      <c r="AF512" s="264"/>
      <c r="AG512" s="65"/>
      <c r="AH512" s="65"/>
      <c r="AI512" s="65"/>
      <c r="AJ512" s="80" t="s">
        <v>115</v>
      </c>
      <c r="AK512" s="79">
        <f>SUM(AK513:AK514)</f>
        <v>0</v>
      </c>
      <c r="AL512" s="79">
        <f>SUM(AL513:AL514)</f>
        <v>0</v>
      </c>
      <c r="AM512" s="65"/>
      <c r="AN512" s="65"/>
      <c r="AO512" s="65"/>
      <c r="AP512" s="65"/>
      <c r="AQ512" s="80" t="s">
        <v>115</v>
      </c>
      <c r="AR512" s="79">
        <f>SUM(AR513:AR514)</f>
        <v>0</v>
      </c>
      <c r="AS512" s="79">
        <f>SUM(AS513:AS514)</f>
        <v>0</v>
      </c>
      <c r="AT512" s="65"/>
      <c r="AU512" s="65"/>
      <c r="AV512" s="65"/>
      <c r="AW512" s="65"/>
      <c r="AX512" s="80" t="s">
        <v>115</v>
      </c>
      <c r="AY512" s="79">
        <f>SUM(AY513:AY514)</f>
        <v>0</v>
      </c>
      <c r="AZ512" s="79">
        <f>SUM(AZ513:AZ514)</f>
        <v>0</v>
      </c>
      <c r="BA512" s="65"/>
      <c r="BB512" s="308"/>
      <c r="BC512" s="264"/>
      <c r="BD512" s="65"/>
      <c r="BE512" s="65"/>
      <c r="BF512" s="65"/>
      <c r="BG512" s="80" t="s">
        <v>115</v>
      </c>
      <c r="BH512" s="79">
        <f>SUM(BH513:BH514)</f>
        <v>0</v>
      </c>
      <c r="BI512" s="79">
        <f>SUM(BI513:BI514)</f>
        <v>0</v>
      </c>
      <c r="BJ512" s="65"/>
      <c r="BK512" s="65"/>
      <c r="BL512" s="65"/>
      <c r="BM512" s="65"/>
      <c r="BN512" s="80" t="s">
        <v>115</v>
      </c>
      <c r="BO512" s="79">
        <f>SUM(BO513:BO514)</f>
        <v>0</v>
      </c>
      <c r="BP512" s="79">
        <f>SUM(BP513:BP514)</f>
        <v>0</v>
      </c>
      <c r="BQ512" s="65"/>
      <c r="BR512" s="65"/>
      <c r="BS512" s="65"/>
      <c r="BT512" s="65"/>
      <c r="BU512" s="80" t="s">
        <v>115</v>
      </c>
      <c r="BV512" s="79">
        <f>SUM(BV513:BV514)</f>
        <v>0</v>
      </c>
      <c r="BW512" s="79">
        <f>SUM(BW513:BW514)</f>
        <v>0</v>
      </c>
      <c r="BX512" s="65"/>
      <c r="BY512" s="308"/>
      <c r="BZ512" s="264"/>
      <c r="CA512" s="65"/>
      <c r="CB512" s="65"/>
      <c r="CC512" s="65"/>
      <c r="CD512" s="80" t="s">
        <v>115</v>
      </c>
      <c r="CE512" s="79">
        <f>SUM(CE513:CE514)</f>
        <v>0</v>
      </c>
      <c r="CF512" s="79">
        <f>SUM(CF513:CF514)</f>
        <v>0</v>
      </c>
      <c r="CG512" s="65"/>
      <c r="CH512" s="65"/>
      <c r="CI512" s="65"/>
      <c r="CJ512" s="65"/>
      <c r="CK512" s="80" t="s">
        <v>115</v>
      </c>
      <c r="CL512" s="79">
        <f>SUM(CL513:CL514)</f>
        <v>0</v>
      </c>
      <c r="CM512" s="79">
        <f>SUM(CM513:CM514)</f>
        <v>0</v>
      </c>
      <c r="CN512" s="65"/>
      <c r="CO512" s="65"/>
      <c r="CP512" s="65"/>
      <c r="CQ512" s="65"/>
      <c r="CR512" s="80" t="s">
        <v>115</v>
      </c>
      <c r="CS512" s="79">
        <f>SUM(CS513:CS514)</f>
        <v>0</v>
      </c>
      <c r="CT512" s="79">
        <f>SUM(CT513:CT514)</f>
        <v>0</v>
      </c>
      <c r="CU512" s="65"/>
      <c r="CV512" s="308"/>
      <c r="CW512" s="264"/>
      <c r="CX512" s="65"/>
      <c r="CY512" s="65"/>
      <c r="CZ512" s="65"/>
      <c r="DA512" s="80" t="s">
        <v>115</v>
      </c>
      <c r="DB512" s="79">
        <f>SUM(DB513:DB514)</f>
        <v>0</v>
      </c>
      <c r="DC512" s="79">
        <f>SUM(DC513:DC514)</f>
        <v>0</v>
      </c>
      <c r="DD512" s="65"/>
      <c r="DE512" s="65"/>
      <c r="DF512" s="65"/>
      <c r="DG512" s="65"/>
      <c r="DH512" s="80" t="s">
        <v>115</v>
      </c>
      <c r="DI512" s="79">
        <f>SUM(DI513:DI514)</f>
        <v>0</v>
      </c>
      <c r="DJ512" s="79">
        <f>SUM(DJ513:DJ514)</f>
        <v>0</v>
      </c>
      <c r="DK512" s="65"/>
      <c r="DL512" s="65"/>
      <c r="DM512" s="65"/>
      <c r="DN512" s="65"/>
      <c r="DO512" s="80" t="s">
        <v>115</v>
      </c>
      <c r="DP512" s="79">
        <f>SUM(DP513:DP514)</f>
        <v>0</v>
      </c>
      <c r="DQ512" s="79">
        <f>SUM(DQ513:DQ514)</f>
        <v>0</v>
      </c>
      <c r="DR512" s="65"/>
      <c r="DS512" s="308"/>
      <c r="DT512" s="264"/>
      <c r="DU512" s="65"/>
      <c r="DV512" s="65"/>
      <c r="DW512" s="65"/>
      <c r="DX512" s="80" t="s">
        <v>115</v>
      </c>
      <c r="DY512" s="79">
        <f>SUM(DY513:DY514)</f>
        <v>0</v>
      </c>
      <c r="DZ512" s="79">
        <f>SUM(DZ513:DZ514)</f>
        <v>0</v>
      </c>
      <c r="EA512" s="65"/>
      <c r="EB512" s="65"/>
      <c r="EC512" s="65"/>
      <c r="ED512" s="65"/>
      <c r="EE512" s="80" t="s">
        <v>115</v>
      </c>
      <c r="EF512" s="79">
        <f>SUM(EF513:EF514)</f>
        <v>0</v>
      </c>
      <c r="EG512" s="79">
        <f>SUM(EG513:EG514)</f>
        <v>0</v>
      </c>
      <c r="EH512" s="65"/>
      <c r="EI512" s="65"/>
      <c r="EJ512" s="65"/>
      <c r="EK512" s="65"/>
      <c r="EL512" s="80" t="s">
        <v>115</v>
      </c>
      <c r="EM512" s="79">
        <f>SUM(EM513:EM514)</f>
        <v>0</v>
      </c>
      <c r="EN512" s="79">
        <f>SUM(EN513:EN514)</f>
        <v>0</v>
      </c>
      <c r="EO512" s="65"/>
      <c r="EP512" s="308"/>
      <c r="EQ512" s="393"/>
    </row>
    <row r="513" spans="1:147" ht="15.75" customHeight="1">
      <c r="A513" s="8" t="s">
        <v>33</v>
      </c>
      <c r="B513" s="8" t="s">
        <v>15</v>
      </c>
      <c r="C513" s="8"/>
      <c r="D513" s="197">
        <v>116</v>
      </c>
      <c r="E513" s="118" t="s">
        <v>169</v>
      </c>
      <c r="F513" s="195" t="s">
        <v>108</v>
      </c>
      <c r="G513" s="195" t="s">
        <v>165</v>
      </c>
      <c r="H513" s="309"/>
      <c r="I513" s="128"/>
      <c r="J513" s="5"/>
      <c r="K513" s="5"/>
      <c r="L513" s="5"/>
      <c r="M513" s="5"/>
      <c r="N513" s="5"/>
      <c r="O513" s="5"/>
      <c r="P513" s="5"/>
      <c r="Q513" s="5"/>
      <c r="R513" s="5"/>
      <c r="S513" s="5"/>
      <c r="T513" s="5"/>
      <c r="U513" s="5"/>
      <c r="V513" s="5"/>
      <c r="W513" s="5"/>
      <c r="X513" s="5"/>
      <c r="Y513" s="5"/>
      <c r="Z513" s="5"/>
      <c r="AA513" s="5"/>
      <c r="AB513" s="5"/>
      <c r="AC513" s="5"/>
      <c r="AD513" s="5"/>
      <c r="AE513" s="341"/>
      <c r="AF513" s="128"/>
      <c r="AG513" s="5"/>
      <c r="AH513" s="5"/>
      <c r="AI513" s="5"/>
      <c r="AJ513" s="5"/>
      <c r="AK513" s="5"/>
      <c r="AL513" s="5"/>
      <c r="AM513" s="5"/>
      <c r="AN513" s="5"/>
      <c r="AO513" s="5"/>
      <c r="AP513" s="5"/>
      <c r="AQ513" s="5"/>
      <c r="AR513" s="5"/>
      <c r="AS513" s="5"/>
      <c r="AT513" s="5"/>
      <c r="AU513" s="5"/>
      <c r="AV513" s="5"/>
      <c r="AW513" s="5"/>
      <c r="AX513" s="5"/>
      <c r="AY513" s="5"/>
      <c r="AZ513" s="5"/>
      <c r="BA513" s="5"/>
      <c r="BB513" s="341"/>
      <c r="BC513" s="128"/>
      <c r="BD513" s="5"/>
      <c r="BE513" s="5"/>
      <c r="BF513" s="5"/>
      <c r="BG513" s="5"/>
      <c r="BH513" s="5"/>
      <c r="BI513" s="5"/>
      <c r="BJ513" s="5"/>
      <c r="BK513" s="5"/>
      <c r="BL513" s="5"/>
      <c r="BM513" s="5"/>
      <c r="BN513" s="5"/>
      <c r="BO513" s="5"/>
      <c r="BP513" s="5"/>
      <c r="BQ513" s="5"/>
      <c r="BR513" s="5"/>
      <c r="BS513" s="5"/>
      <c r="BT513" s="5"/>
      <c r="BU513" s="5"/>
      <c r="BV513" s="5"/>
      <c r="BW513" s="5"/>
      <c r="BX513" s="5"/>
      <c r="BY513" s="341"/>
      <c r="BZ513" s="128"/>
      <c r="CA513" s="5"/>
      <c r="CB513" s="5"/>
      <c r="CC513" s="5"/>
      <c r="CD513" s="5"/>
      <c r="CE513" s="5"/>
      <c r="CF513" s="5"/>
      <c r="CG513" s="5"/>
      <c r="CH513" s="5"/>
      <c r="CI513" s="5"/>
      <c r="CJ513" s="5"/>
      <c r="CK513" s="5"/>
      <c r="CL513" s="5"/>
      <c r="CM513" s="5"/>
      <c r="CN513" s="5"/>
      <c r="CO513" s="5"/>
      <c r="CP513" s="5"/>
      <c r="CQ513" s="5"/>
      <c r="CR513" s="5"/>
      <c r="CS513" s="5"/>
      <c r="CT513" s="5"/>
      <c r="CU513" s="5"/>
      <c r="CV513" s="341"/>
      <c r="CW513" s="128"/>
      <c r="CX513" s="5"/>
      <c r="CY513" s="5"/>
      <c r="CZ513" s="5"/>
      <c r="DA513" s="5"/>
      <c r="DB513" s="5"/>
      <c r="DC513" s="5"/>
      <c r="DD513" s="5"/>
      <c r="DE513" s="5"/>
      <c r="DF513" s="5"/>
      <c r="DG513" s="5"/>
      <c r="DH513" s="5"/>
      <c r="DI513" s="5"/>
      <c r="DJ513" s="5"/>
      <c r="DK513" s="5"/>
      <c r="DL513" s="5"/>
      <c r="DM513" s="5"/>
      <c r="DN513" s="5"/>
      <c r="DO513" s="5"/>
      <c r="DP513" s="5"/>
      <c r="DQ513" s="5"/>
      <c r="DR513" s="5"/>
      <c r="DS513" s="341"/>
      <c r="DT513" s="128"/>
      <c r="DU513" s="5"/>
      <c r="DV513" s="5"/>
      <c r="DW513" s="5"/>
      <c r="DX513" s="5"/>
      <c r="DY513" s="5"/>
      <c r="DZ513" s="5"/>
      <c r="EA513" s="5"/>
      <c r="EB513" s="5"/>
      <c r="EC513" s="5"/>
      <c r="ED513" s="5"/>
      <c r="EE513" s="5"/>
      <c r="EF513" s="5"/>
      <c r="EG513" s="5"/>
      <c r="EH513" s="5"/>
      <c r="EI513" s="5"/>
      <c r="EJ513" s="5"/>
      <c r="EK513" s="5"/>
      <c r="EL513" s="5"/>
      <c r="EM513" s="5"/>
      <c r="EN513" s="5"/>
      <c r="EO513" s="5"/>
      <c r="EP513" s="341"/>
      <c r="EQ513" s="333"/>
    </row>
    <row r="514" spans="1:147" ht="15.75" customHeight="1" thickBot="1">
      <c r="A514" s="8" t="s">
        <v>33</v>
      </c>
      <c r="B514" s="8" t="s">
        <v>15</v>
      </c>
      <c r="C514" s="8"/>
      <c r="D514" s="197">
        <v>116</v>
      </c>
      <c r="E514" s="118" t="s">
        <v>169</v>
      </c>
      <c r="F514" s="195" t="s">
        <v>108</v>
      </c>
      <c r="G514" s="195" t="s">
        <v>165</v>
      </c>
      <c r="H514" s="309"/>
      <c r="I514" s="128"/>
      <c r="J514" s="5"/>
      <c r="K514" s="5"/>
      <c r="L514" s="5"/>
      <c r="M514" s="5"/>
      <c r="N514" s="5"/>
      <c r="O514" s="5"/>
      <c r="P514" s="5"/>
      <c r="Q514" s="5"/>
      <c r="R514" s="5"/>
      <c r="S514" s="5"/>
      <c r="T514" s="5"/>
      <c r="U514" s="5"/>
      <c r="V514" s="5"/>
      <c r="W514" s="5"/>
      <c r="X514" s="5"/>
      <c r="Y514" s="5"/>
      <c r="Z514" s="5"/>
      <c r="AA514" s="5"/>
      <c r="AB514" s="5"/>
      <c r="AC514" s="5"/>
      <c r="AD514" s="5"/>
      <c r="AE514" s="341"/>
      <c r="AF514" s="128"/>
      <c r="AG514" s="5"/>
      <c r="AH514" s="5"/>
      <c r="AI514" s="5"/>
      <c r="AJ514" s="5"/>
      <c r="AK514" s="5"/>
      <c r="AL514" s="5"/>
      <c r="AM514" s="5"/>
      <c r="AN514" s="5"/>
      <c r="AO514" s="5"/>
      <c r="AP514" s="5"/>
      <c r="AQ514" s="5"/>
      <c r="AR514" s="5"/>
      <c r="AS514" s="5"/>
      <c r="AT514" s="5"/>
      <c r="AU514" s="5"/>
      <c r="AV514" s="5"/>
      <c r="AW514" s="5"/>
      <c r="AX514" s="5"/>
      <c r="AY514" s="5"/>
      <c r="AZ514" s="5"/>
      <c r="BA514" s="5"/>
      <c r="BB514" s="341"/>
      <c r="BC514" s="128"/>
      <c r="BD514" s="5"/>
      <c r="BE514" s="5"/>
      <c r="BF514" s="5"/>
      <c r="BG514" s="5"/>
      <c r="BH514" s="5"/>
      <c r="BI514" s="5"/>
      <c r="BJ514" s="5"/>
      <c r="BK514" s="5"/>
      <c r="BL514" s="5"/>
      <c r="BM514" s="5"/>
      <c r="BN514" s="5"/>
      <c r="BO514" s="5"/>
      <c r="BP514" s="5"/>
      <c r="BQ514" s="5"/>
      <c r="BR514" s="5"/>
      <c r="BS514" s="5"/>
      <c r="BT514" s="5"/>
      <c r="BU514" s="5"/>
      <c r="BV514" s="5"/>
      <c r="BW514" s="5"/>
      <c r="BX514" s="5"/>
      <c r="BY514" s="341"/>
      <c r="BZ514" s="128"/>
      <c r="CA514" s="5"/>
      <c r="CB514" s="5"/>
      <c r="CC514" s="5"/>
      <c r="CD514" s="5"/>
      <c r="CE514" s="5"/>
      <c r="CF514" s="5"/>
      <c r="CG514" s="5"/>
      <c r="CH514" s="5"/>
      <c r="CI514" s="5"/>
      <c r="CJ514" s="5"/>
      <c r="CK514" s="5"/>
      <c r="CL514" s="5"/>
      <c r="CM514" s="5"/>
      <c r="CN514" s="5"/>
      <c r="CO514" s="5"/>
      <c r="CP514" s="5"/>
      <c r="CQ514" s="5"/>
      <c r="CR514" s="5"/>
      <c r="CS514" s="5"/>
      <c r="CT514" s="5"/>
      <c r="CU514" s="5"/>
      <c r="CV514" s="341"/>
      <c r="CW514" s="128"/>
      <c r="CX514" s="5"/>
      <c r="CY514" s="5"/>
      <c r="CZ514" s="5"/>
      <c r="DA514" s="5"/>
      <c r="DB514" s="5"/>
      <c r="DC514" s="5"/>
      <c r="DD514" s="5"/>
      <c r="DE514" s="5"/>
      <c r="DF514" s="5"/>
      <c r="DG514" s="5"/>
      <c r="DH514" s="5"/>
      <c r="DI514" s="5"/>
      <c r="DJ514" s="5"/>
      <c r="DK514" s="5"/>
      <c r="DL514" s="5"/>
      <c r="DM514" s="5"/>
      <c r="DN514" s="5"/>
      <c r="DO514" s="5"/>
      <c r="DP514" s="5"/>
      <c r="DQ514" s="5"/>
      <c r="DR514" s="5"/>
      <c r="DS514" s="341"/>
      <c r="DT514" s="128"/>
      <c r="DU514" s="5"/>
      <c r="DV514" s="5"/>
      <c r="DW514" s="5"/>
      <c r="DX514" s="5"/>
      <c r="DY514" s="5"/>
      <c r="DZ514" s="5"/>
      <c r="EA514" s="5"/>
      <c r="EB514" s="5"/>
      <c r="EC514" s="5"/>
      <c r="ED514" s="5"/>
      <c r="EE514" s="5"/>
      <c r="EF514" s="5"/>
      <c r="EG514" s="5"/>
      <c r="EH514" s="5"/>
      <c r="EI514" s="5"/>
      <c r="EJ514" s="5"/>
      <c r="EK514" s="5"/>
      <c r="EL514" s="5"/>
      <c r="EM514" s="5"/>
      <c r="EN514" s="5"/>
      <c r="EO514" s="5"/>
      <c r="EP514" s="341"/>
      <c r="EQ514" s="333"/>
    </row>
    <row r="515" spans="1:147" ht="31.5" thickTop="1" thickBot="1">
      <c r="A515" s="1" t="s">
        <v>33</v>
      </c>
      <c r="B515" s="1" t="s">
        <v>138</v>
      </c>
      <c r="C515" s="2" t="s">
        <v>23</v>
      </c>
      <c r="D515" s="1">
        <v>1</v>
      </c>
      <c r="E515" s="2" t="s">
        <v>167</v>
      </c>
      <c r="F515" s="38" t="s">
        <v>108</v>
      </c>
      <c r="G515" s="2" t="s">
        <v>141</v>
      </c>
      <c r="H515" s="303"/>
      <c r="I515" s="93"/>
      <c r="J515" s="2"/>
      <c r="K515" s="2"/>
      <c r="L515" s="2"/>
      <c r="M515" s="38" t="s">
        <v>116</v>
      </c>
      <c r="N515" s="81">
        <f>N516</f>
        <v>0</v>
      </c>
      <c r="O515" s="81">
        <f>O516</f>
        <v>0</v>
      </c>
      <c r="P515" s="2"/>
      <c r="Q515" s="2"/>
      <c r="R515" s="2"/>
      <c r="S515" s="2"/>
      <c r="T515" s="38" t="s">
        <v>116</v>
      </c>
      <c r="U515" s="81">
        <f>U516</f>
        <v>0</v>
      </c>
      <c r="V515" s="81">
        <f>V516</f>
        <v>0</v>
      </c>
      <c r="W515" s="2"/>
      <c r="X515" s="2"/>
      <c r="Y515" s="2"/>
      <c r="Z515" s="2"/>
      <c r="AA515" s="38" t="s">
        <v>116</v>
      </c>
      <c r="AB515" s="81">
        <f>AB516</f>
        <v>0</v>
      </c>
      <c r="AC515" s="91" t="s">
        <v>130</v>
      </c>
      <c r="AD515" s="92">
        <f>AB515+U515+N515</f>
        <v>0</v>
      </c>
      <c r="AE515" s="92">
        <f>AE516+V515+O515</f>
        <v>0</v>
      </c>
      <c r="AF515" s="93"/>
      <c r="AG515" s="2"/>
      <c r="AH515" s="2"/>
      <c r="AI515" s="2"/>
      <c r="AJ515" s="38" t="s">
        <v>116</v>
      </c>
      <c r="AK515" s="81">
        <f>AK516</f>
        <v>0</v>
      </c>
      <c r="AL515" s="81">
        <f>AL516</f>
        <v>0</v>
      </c>
      <c r="AM515" s="2"/>
      <c r="AN515" s="2"/>
      <c r="AO515" s="2"/>
      <c r="AP515" s="2"/>
      <c r="AQ515" s="38" t="s">
        <v>116</v>
      </c>
      <c r="AR515" s="81">
        <f>AR516</f>
        <v>0</v>
      </c>
      <c r="AS515" s="81">
        <f>AS516</f>
        <v>0</v>
      </c>
      <c r="AT515" s="2"/>
      <c r="AU515" s="2"/>
      <c r="AV515" s="2"/>
      <c r="AW515" s="2"/>
      <c r="AX515" s="38" t="s">
        <v>116</v>
      </c>
      <c r="AY515" s="81">
        <f>AY516</f>
        <v>0</v>
      </c>
      <c r="AZ515" s="131" t="s">
        <v>117</v>
      </c>
      <c r="BA515" s="92">
        <f>AY515+AR515+AK515</f>
        <v>0</v>
      </c>
      <c r="BB515" s="92">
        <f>BB516+AS515+AL515</f>
        <v>0</v>
      </c>
      <c r="BC515" s="93"/>
      <c r="BD515" s="2"/>
      <c r="BE515" s="2"/>
      <c r="BF515" s="2"/>
      <c r="BG515" s="38" t="s">
        <v>116</v>
      </c>
      <c r="BH515" s="81">
        <f>BH516</f>
        <v>0</v>
      </c>
      <c r="BI515" s="81">
        <f>BI516</f>
        <v>0</v>
      </c>
      <c r="BJ515" s="2"/>
      <c r="BK515" s="2"/>
      <c r="BL515" s="2"/>
      <c r="BM515" s="2"/>
      <c r="BN515" s="38" t="s">
        <v>116</v>
      </c>
      <c r="BO515" s="81">
        <f>BO516</f>
        <v>0</v>
      </c>
      <c r="BP515" s="81">
        <f>BP516</f>
        <v>0</v>
      </c>
      <c r="BQ515" s="2"/>
      <c r="BR515" s="2"/>
      <c r="BS515" s="2"/>
      <c r="BT515" s="2"/>
      <c r="BU515" s="38" t="s">
        <v>116</v>
      </c>
      <c r="BV515" s="81">
        <f>BV516</f>
        <v>0</v>
      </c>
      <c r="BW515" s="91" t="s">
        <v>120</v>
      </c>
      <c r="BX515" s="92">
        <f>BV515+BO515+BH515</f>
        <v>0</v>
      </c>
      <c r="BY515" s="92">
        <f>BY516+BP515+BI515</f>
        <v>0</v>
      </c>
      <c r="BZ515" s="93"/>
      <c r="CA515" s="2"/>
      <c r="CB515" s="2"/>
      <c r="CC515" s="2"/>
      <c r="CD515" s="38" t="s">
        <v>116</v>
      </c>
      <c r="CE515" s="81">
        <f>CE516</f>
        <v>0</v>
      </c>
      <c r="CF515" s="81">
        <f>CF516</f>
        <v>0</v>
      </c>
      <c r="CG515" s="2"/>
      <c r="CH515" s="2"/>
      <c r="CI515" s="2"/>
      <c r="CJ515" s="2"/>
      <c r="CK515" s="38" t="s">
        <v>116</v>
      </c>
      <c r="CL515" s="81">
        <f>CL516</f>
        <v>0</v>
      </c>
      <c r="CM515" s="81">
        <f>CM516</f>
        <v>0</v>
      </c>
      <c r="CN515" s="2"/>
      <c r="CO515" s="2"/>
      <c r="CP515" s="2"/>
      <c r="CQ515" s="2"/>
      <c r="CR515" s="38" t="s">
        <v>116</v>
      </c>
      <c r="CS515" s="81">
        <f>CS516</f>
        <v>0</v>
      </c>
      <c r="CT515" s="91" t="s">
        <v>122</v>
      </c>
      <c r="CU515" s="92">
        <f>CS515+CL515+CE515</f>
        <v>0</v>
      </c>
      <c r="CV515" s="92">
        <f>CV516+CM515+CF515</f>
        <v>0</v>
      </c>
      <c r="CW515" s="93"/>
      <c r="CX515" s="2"/>
      <c r="CY515" s="2"/>
      <c r="CZ515" s="2"/>
      <c r="DA515" s="38" t="s">
        <v>116</v>
      </c>
      <c r="DB515" s="81">
        <f>DB516</f>
        <v>0</v>
      </c>
      <c r="DC515" s="81">
        <f>DC516</f>
        <v>0</v>
      </c>
      <c r="DD515" s="2"/>
      <c r="DE515" s="2"/>
      <c r="DF515" s="2"/>
      <c r="DG515" s="2"/>
      <c r="DH515" s="38" t="s">
        <v>116</v>
      </c>
      <c r="DI515" s="81">
        <f>DI516</f>
        <v>0</v>
      </c>
      <c r="DJ515" s="81">
        <f>DJ516</f>
        <v>0</v>
      </c>
      <c r="DK515" s="2"/>
      <c r="DL515" s="2"/>
      <c r="DM515" s="2"/>
      <c r="DN515" s="2"/>
      <c r="DO515" s="38" t="s">
        <v>116</v>
      </c>
      <c r="DP515" s="81">
        <f>DP516</f>
        <v>0</v>
      </c>
      <c r="DQ515" s="91" t="s">
        <v>124</v>
      </c>
      <c r="DR515" s="92">
        <f>DP515+DI515+DB515</f>
        <v>0</v>
      </c>
      <c r="DS515" s="92">
        <f>DS516+DJ515+DC515</f>
        <v>0</v>
      </c>
      <c r="DT515" s="93"/>
      <c r="DU515" s="2"/>
      <c r="DV515" s="2"/>
      <c r="DW515" s="2"/>
      <c r="DX515" s="38" t="s">
        <v>116</v>
      </c>
      <c r="DY515" s="81">
        <f>DY516</f>
        <v>0</v>
      </c>
      <c r="DZ515" s="81">
        <f>DZ516</f>
        <v>0</v>
      </c>
      <c r="EA515" s="2"/>
      <c r="EB515" s="2"/>
      <c r="EC515" s="2"/>
      <c r="ED515" s="2"/>
      <c r="EE515" s="38" t="s">
        <v>116</v>
      </c>
      <c r="EF515" s="81">
        <f>EF516</f>
        <v>0</v>
      </c>
      <c r="EG515" s="81">
        <f>EG516</f>
        <v>0</v>
      </c>
      <c r="EH515" s="2"/>
      <c r="EI515" s="2"/>
      <c r="EJ515" s="2"/>
      <c r="EK515" s="2"/>
      <c r="EL515" s="38" t="s">
        <v>116</v>
      </c>
      <c r="EM515" s="81">
        <f>EM516</f>
        <v>0</v>
      </c>
      <c r="EN515" s="91" t="s">
        <v>189</v>
      </c>
      <c r="EO515" s="92">
        <f>EM515+EF515+DY515</f>
        <v>0</v>
      </c>
      <c r="EP515" s="92">
        <f>EP516+EG515+DZ515</f>
        <v>0</v>
      </c>
      <c r="EQ515" s="331"/>
    </row>
    <row r="516" spans="1:147" ht="15.75" customHeight="1" thickTop="1">
      <c r="A516" s="64" t="s">
        <v>33</v>
      </c>
      <c r="B516" s="64" t="s">
        <v>15</v>
      </c>
      <c r="C516" s="65" t="s">
        <v>23</v>
      </c>
      <c r="D516" s="193">
        <v>153</v>
      </c>
      <c r="E516" s="157" t="s">
        <v>167</v>
      </c>
      <c r="F516" s="119" t="s">
        <v>108</v>
      </c>
      <c r="G516" s="119" t="s">
        <v>141</v>
      </c>
      <c r="H516" s="308"/>
      <c r="I516" s="264"/>
      <c r="J516" s="65"/>
      <c r="K516" s="65"/>
      <c r="L516" s="65"/>
      <c r="M516" s="80" t="s">
        <v>115</v>
      </c>
      <c r="N516" s="79">
        <f>SUM(N517:N518)</f>
        <v>0</v>
      </c>
      <c r="O516" s="79">
        <f>SUM(O517:O518)</f>
        <v>0</v>
      </c>
      <c r="P516" s="65"/>
      <c r="Q516" s="65"/>
      <c r="R516" s="65"/>
      <c r="S516" s="65"/>
      <c r="T516" s="80" t="s">
        <v>115</v>
      </c>
      <c r="U516" s="79">
        <f>SUM(U517:U518)</f>
        <v>0</v>
      </c>
      <c r="V516" s="79">
        <f>SUM(V517:V518)</f>
        <v>0</v>
      </c>
      <c r="W516" s="65"/>
      <c r="X516" s="65"/>
      <c r="Y516" s="65"/>
      <c r="Z516" s="65"/>
      <c r="AA516" s="80" t="s">
        <v>115</v>
      </c>
      <c r="AB516" s="79">
        <f>SUM(AB517:AB518)</f>
        <v>0</v>
      </c>
      <c r="AC516" s="79">
        <f>SUM(AC517:AC518)</f>
        <v>0</v>
      </c>
      <c r="AD516" s="38" t="s">
        <v>116</v>
      </c>
      <c r="AE516" s="346">
        <f>AC516</f>
        <v>0</v>
      </c>
      <c r="AF516" s="264"/>
      <c r="AG516" s="65"/>
      <c r="AH516" s="65"/>
      <c r="AI516" s="65"/>
      <c r="AJ516" s="80" t="s">
        <v>115</v>
      </c>
      <c r="AK516" s="79">
        <f>SUM(AK517:AK518)</f>
        <v>0</v>
      </c>
      <c r="AL516" s="79">
        <f>SUM(AL517:AL518)</f>
        <v>0</v>
      </c>
      <c r="AM516" s="65"/>
      <c r="AN516" s="65"/>
      <c r="AO516" s="65"/>
      <c r="AP516" s="65"/>
      <c r="AQ516" s="80" t="s">
        <v>115</v>
      </c>
      <c r="AR516" s="79">
        <f>SUM(AR517:AR518)</f>
        <v>0</v>
      </c>
      <c r="AS516" s="79">
        <f>SUM(AS517:AS518)</f>
        <v>0</v>
      </c>
      <c r="AT516" s="65"/>
      <c r="AU516" s="65"/>
      <c r="AV516" s="65"/>
      <c r="AW516" s="65"/>
      <c r="AX516" s="80" t="s">
        <v>115</v>
      </c>
      <c r="AY516" s="79">
        <f>SUM(AY517:AY518)</f>
        <v>0</v>
      </c>
      <c r="AZ516" s="79">
        <f>SUM(AZ517:AZ518)</f>
        <v>0</v>
      </c>
      <c r="BA516" s="38" t="s">
        <v>116</v>
      </c>
      <c r="BB516" s="346">
        <f>AZ516</f>
        <v>0</v>
      </c>
      <c r="BC516" s="264"/>
      <c r="BD516" s="65"/>
      <c r="BE516" s="65"/>
      <c r="BF516" s="65"/>
      <c r="BG516" s="80" t="s">
        <v>115</v>
      </c>
      <c r="BH516" s="79">
        <f>SUM(BH517:BH518)</f>
        <v>0</v>
      </c>
      <c r="BI516" s="79">
        <f>SUM(BI517:BI518)</f>
        <v>0</v>
      </c>
      <c r="BJ516" s="65"/>
      <c r="BK516" s="65"/>
      <c r="BL516" s="65"/>
      <c r="BM516" s="65"/>
      <c r="BN516" s="80" t="s">
        <v>115</v>
      </c>
      <c r="BO516" s="79">
        <f>SUM(BO517:BO518)</f>
        <v>0</v>
      </c>
      <c r="BP516" s="79">
        <f>SUM(BP517:BP518)</f>
        <v>0</v>
      </c>
      <c r="BQ516" s="65"/>
      <c r="BR516" s="65"/>
      <c r="BS516" s="65"/>
      <c r="BT516" s="65"/>
      <c r="BU516" s="80" t="s">
        <v>115</v>
      </c>
      <c r="BV516" s="79">
        <f>SUM(BV517:BV518)</f>
        <v>0</v>
      </c>
      <c r="BW516" s="79">
        <f>SUM(BW517:BW518)</f>
        <v>0</v>
      </c>
      <c r="BX516" s="38" t="s">
        <v>116</v>
      </c>
      <c r="BY516" s="346">
        <f>BW516</f>
        <v>0</v>
      </c>
      <c r="BZ516" s="264"/>
      <c r="CA516" s="65"/>
      <c r="CB516" s="65"/>
      <c r="CC516" s="65"/>
      <c r="CD516" s="80" t="s">
        <v>115</v>
      </c>
      <c r="CE516" s="79">
        <f>SUM(CE517:CE518)</f>
        <v>0</v>
      </c>
      <c r="CF516" s="79">
        <f>SUM(CF517:CF518)</f>
        <v>0</v>
      </c>
      <c r="CG516" s="65"/>
      <c r="CH516" s="65"/>
      <c r="CI516" s="65"/>
      <c r="CJ516" s="65"/>
      <c r="CK516" s="80" t="s">
        <v>115</v>
      </c>
      <c r="CL516" s="79">
        <f>SUM(CL517:CL518)</f>
        <v>0</v>
      </c>
      <c r="CM516" s="79">
        <f>SUM(CM517:CM518)</f>
        <v>0</v>
      </c>
      <c r="CN516" s="65"/>
      <c r="CO516" s="65"/>
      <c r="CP516" s="65"/>
      <c r="CQ516" s="65"/>
      <c r="CR516" s="80" t="s">
        <v>115</v>
      </c>
      <c r="CS516" s="79">
        <f>SUM(CS517:CS518)</f>
        <v>0</v>
      </c>
      <c r="CT516" s="79">
        <f>SUM(CT517:CT518)</f>
        <v>0</v>
      </c>
      <c r="CU516" s="38" t="s">
        <v>116</v>
      </c>
      <c r="CV516" s="346">
        <f>CT516</f>
        <v>0</v>
      </c>
      <c r="CW516" s="264"/>
      <c r="CX516" s="65"/>
      <c r="CY516" s="65"/>
      <c r="CZ516" s="65"/>
      <c r="DA516" s="80" t="s">
        <v>115</v>
      </c>
      <c r="DB516" s="79">
        <f>SUM(DB517:DB518)</f>
        <v>0</v>
      </c>
      <c r="DC516" s="79">
        <f>SUM(DC517:DC518)</f>
        <v>0</v>
      </c>
      <c r="DD516" s="65"/>
      <c r="DE516" s="65"/>
      <c r="DF516" s="65"/>
      <c r="DG516" s="65"/>
      <c r="DH516" s="80" t="s">
        <v>115</v>
      </c>
      <c r="DI516" s="79">
        <f>SUM(DI517:DI518)</f>
        <v>0</v>
      </c>
      <c r="DJ516" s="79">
        <f>SUM(DJ517:DJ518)</f>
        <v>0</v>
      </c>
      <c r="DK516" s="65"/>
      <c r="DL516" s="65"/>
      <c r="DM516" s="65"/>
      <c r="DN516" s="65"/>
      <c r="DO516" s="80" t="s">
        <v>115</v>
      </c>
      <c r="DP516" s="79">
        <f>SUM(DP517:DP518)</f>
        <v>0</v>
      </c>
      <c r="DQ516" s="79">
        <f>SUM(DQ517:DQ518)</f>
        <v>0</v>
      </c>
      <c r="DR516" s="38" t="s">
        <v>116</v>
      </c>
      <c r="DS516" s="346">
        <f>DQ516</f>
        <v>0</v>
      </c>
      <c r="DT516" s="264"/>
      <c r="DU516" s="65"/>
      <c r="DV516" s="65"/>
      <c r="DW516" s="65"/>
      <c r="DX516" s="80" t="s">
        <v>115</v>
      </c>
      <c r="DY516" s="79">
        <f>SUM(DY517:DY518)</f>
        <v>0</v>
      </c>
      <c r="DZ516" s="79">
        <f>SUM(DZ517:DZ518)</f>
        <v>0</v>
      </c>
      <c r="EA516" s="65"/>
      <c r="EB516" s="65"/>
      <c r="EC516" s="65"/>
      <c r="ED516" s="65"/>
      <c r="EE516" s="80" t="s">
        <v>115</v>
      </c>
      <c r="EF516" s="79">
        <f>SUM(EF517:EF518)</f>
        <v>0</v>
      </c>
      <c r="EG516" s="79">
        <f>SUM(EG517:EG518)</f>
        <v>0</v>
      </c>
      <c r="EH516" s="65"/>
      <c r="EI516" s="65"/>
      <c r="EJ516" s="65"/>
      <c r="EK516" s="65"/>
      <c r="EL516" s="80" t="s">
        <v>115</v>
      </c>
      <c r="EM516" s="79">
        <f>SUM(EM517:EM518)</f>
        <v>0</v>
      </c>
      <c r="EN516" s="79">
        <f>SUM(EN517:EN518)</f>
        <v>0</v>
      </c>
      <c r="EO516" s="38" t="s">
        <v>116</v>
      </c>
      <c r="EP516" s="346">
        <f>EN516</f>
        <v>0</v>
      </c>
      <c r="EQ516" s="393"/>
    </row>
    <row r="517" spans="1:147" ht="15">
      <c r="A517" s="8" t="s">
        <v>33</v>
      </c>
      <c r="B517" s="8" t="s">
        <v>15</v>
      </c>
      <c r="C517" s="8"/>
      <c r="D517" s="197">
        <v>153</v>
      </c>
      <c r="E517" s="118" t="s">
        <v>167</v>
      </c>
      <c r="F517" s="195" t="s">
        <v>108</v>
      </c>
      <c r="G517" s="195" t="s">
        <v>141</v>
      </c>
      <c r="H517" s="309"/>
      <c r="I517" s="128"/>
      <c r="J517" s="5"/>
      <c r="K517" s="5"/>
      <c r="L517" s="5"/>
      <c r="M517" s="5"/>
      <c r="N517" s="5"/>
      <c r="O517" s="5"/>
      <c r="P517" s="5"/>
      <c r="Q517" s="5"/>
      <c r="R517" s="5"/>
      <c r="S517" s="5"/>
      <c r="T517" s="5"/>
      <c r="U517" s="5"/>
      <c r="V517" s="5"/>
      <c r="W517" s="5"/>
      <c r="X517" s="5"/>
      <c r="Y517" s="5"/>
      <c r="Z517" s="5"/>
      <c r="AA517" s="5"/>
      <c r="AB517" s="5"/>
      <c r="AC517" s="5"/>
      <c r="AD517" s="5"/>
      <c r="AE517" s="341"/>
      <c r="AF517" s="128"/>
      <c r="AG517" s="5"/>
      <c r="AH517" s="5"/>
      <c r="AI517" s="5"/>
      <c r="AJ517" s="5"/>
      <c r="AK517" s="5"/>
      <c r="AL517" s="5"/>
      <c r="AM517" s="5"/>
      <c r="AN517" s="5"/>
      <c r="AO517" s="5"/>
      <c r="AP517" s="5"/>
      <c r="AQ517" s="5"/>
      <c r="AR517" s="5"/>
      <c r="AS517" s="5"/>
      <c r="AT517" s="5"/>
      <c r="AU517" s="5"/>
      <c r="AV517" s="5"/>
      <c r="AW517" s="5"/>
      <c r="AX517" s="5"/>
      <c r="AY517" s="5"/>
      <c r="AZ517" s="5"/>
      <c r="BA517" s="5"/>
      <c r="BB517" s="341"/>
      <c r="BC517" s="128"/>
      <c r="BD517" s="5"/>
      <c r="BE517" s="5"/>
      <c r="BF517" s="5"/>
      <c r="BG517" s="5"/>
      <c r="BH517" s="5"/>
      <c r="BI517" s="5"/>
      <c r="BJ517" s="5"/>
      <c r="BK517" s="5"/>
      <c r="BL517" s="5"/>
      <c r="BM517" s="5"/>
      <c r="BN517" s="5"/>
      <c r="BO517" s="5"/>
      <c r="BP517" s="5"/>
      <c r="BQ517" s="5"/>
      <c r="BR517" s="5"/>
      <c r="BS517" s="5"/>
      <c r="BT517" s="5"/>
      <c r="BU517" s="5"/>
      <c r="BV517" s="5"/>
      <c r="BW517" s="5"/>
      <c r="BX517" s="5"/>
      <c r="BY517" s="341"/>
      <c r="BZ517" s="128"/>
      <c r="CA517" s="5"/>
      <c r="CB517" s="5"/>
      <c r="CC517" s="5"/>
      <c r="CD517" s="5"/>
      <c r="CE517" s="5"/>
      <c r="CF517" s="5"/>
      <c r="CG517" s="5"/>
      <c r="CH517" s="5"/>
      <c r="CI517" s="5"/>
      <c r="CJ517" s="5"/>
      <c r="CK517" s="5"/>
      <c r="CL517" s="5"/>
      <c r="CM517" s="5"/>
      <c r="CN517" s="5"/>
      <c r="CO517" s="5"/>
      <c r="CP517" s="5"/>
      <c r="CQ517" s="5"/>
      <c r="CR517" s="5"/>
      <c r="CS517" s="5"/>
      <c r="CT517" s="5"/>
      <c r="CU517" s="5"/>
      <c r="CV517" s="341"/>
      <c r="CW517" s="128"/>
      <c r="CX517" s="5"/>
      <c r="CY517" s="5"/>
      <c r="CZ517" s="5"/>
      <c r="DA517" s="5"/>
      <c r="DB517" s="5"/>
      <c r="DC517" s="5"/>
      <c r="DD517" s="5"/>
      <c r="DE517" s="5"/>
      <c r="DF517" s="5"/>
      <c r="DG517" s="5"/>
      <c r="DH517" s="5"/>
      <c r="DI517" s="5"/>
      <c r="DJ517" s="5"/>
      <c r="DK517" s="5"/>
      <c r="DL517" s="5"/>
      <c r="DM517" s="5"/>
      <c r="DN517" s="5"/>
      <c r="DO517" s="5"/>
      <c r="DP517" s="5"/>
      <c r="DQ517" s="5"/>
      <c r="DR517" s="5"/>
      <c r="DS517" s="341"/>
      <c r="DT517" s="128"/>
      <c r="DU517" s="5"/>
      <c r="DV517" s="5"/>
      <c r="DW517" s="5"/>
      <c r="DX517" s="5"/>
      <c r="DY517" s="5"/>
      <c r="DZ517" s="5"/>
      <c r="EA517" s="5"/>
      <c r="EB517" s="5"/>
      <c r="EC517" s="5"/>
      <c r="ED517" s="5"/>
      <c r="EE517" s="5"/>
      <c r="EF517" s="5"/>
      <c r="EG517" s="5"/>
      <c r="EH517" s="5"/>
      <c r="EI517" s="5"/>
      <c r="EJ517" s="5"/>
      <c r="EK517" s="5"/>
      <c r="EL517" s="5"/>
      <c r="EM517" s="5"/>
      <c r="EN517" s="5"/>
      <c r="EO517" s="5"/>
      <c r="EP517" s="341"/>
      <c r="EQ517" s="333"/>
    </row>
    <row r="518" spans="1:147" ht="15.75" customHeight="1" thickBot="1">
      <c r="A518" s="8" t="s">
        <v>33</v>
      </c>
      <c r="B518" s="8" t="s">
        <v>15</v>
      </c>
      <c r="C518" s="8"/>
      <c r="D518" s="197">
        <v>153</v>
      </c>
      <c r="E518" s="118" t="s">
        <v>167</v>
      </c>
      <c r="F518" s="195" t="s">
        <v>108</v>
      </c>
      <c r="G518" s="195" t="s">
        <v>141</v>
      </c>
      <c r="H518" s="309"/>
      <c r="I518" s="128"/>
      <c r="J518" s="5"/>
      <c r="K518" s="5"/>
      <c r="L518" s="5"/>
      <c r="M518" s="5"/>
      <c r="N518" s="5"/>
      <c r="O518" s="5"/>
      <c r="P518" s="5"/>
      <c r="Q518" s="5"/>
      <c r="R518" s="5"/>
      <c r="S518" s="5"/>
      <c r="T518" s="5"/>
      <c r="U518" s="5"/>
      <c r="V518" s="5"/>
      <c r="W518" s="5"/>
      <c r="X518" s="5"/>
      <c r="Y518" s="5"/>
      <c r="Z518" s="5"/>
      <c r="AA518" s="5"/>
      <c r="AB518" s="5"/>
      <c r="AC518" s="5"/>
      <c r="AD518" s="5"/>
      <c r="AE518" s="341"/>
      <c r="AF518" s="128"/>
      <c r="AG518" s="5"/>
      <c r="AH518" s="5"/>
      <c r="AI518" s="5"/>
      <c r="AJ518" s="5"/>
      <c r="AK518" s="5"/>
      <c r="AL518" s="5"/>
      <c r="AM518" s="5"/>
      <c r="AN518" s="5"/>
      <c r="AO518" s="5"/>
      <c r="AP518" s="5"/>
      <c r="AQ518" s="5"/>
      <c r="AR518" s="5"/>
      <c r="AS518" s="5"/>
      <c r="AT518" s="5"/>
      <c r="AU518" s="5"/>
      <c r="AV518" s="5"/>
      <c r="AW518" s="5"/>
      <c r="AX518" s="5"/>
      <c r="AY518" s="5"/>
      <c r="AZ518" s="5"/>
      <c r="BA518" s="5"/>
      <c r="BB518" s="341"/>
      <c r="BC518" s="128"/>
      <c r="BD518" s="5"/>
      <c r="BE518" s="5"/>
      <c r="BF518" s="5"/>
      <c r="BG518" s="5"/>
      <c r="BH518" s="5"/>
      <c r="BI518" s="5"/>
      <c r="BJ518" s="5"/>
      <c r="BK518" s="5"/>
      <c r="BL518" s="5"/>
      <c r="BM518" s="5"/>
      <c r="BN518" s="5"/>
      <c r="BO518" s="5"/>
      <c r="BP518" s="5"/>
      <c r="BQ518" s="5"/>
      <c r="BR518" s="5"/>
      <c r="BS518" s="5"/>
      <c r="BT518" s="5"/>
      <c r="BU518" s="5"/>
      <c r="BV518" s="5"/>
      <c r="BW518" s="5"/>
      <c r="BX518" s="5"/>
      <c r="BY518" s="341"/>
      <c r="BZ518" s="128"/>
      <c r="CA518" s="5"/>
      <c r="CB518" s="5"/>
      <c r="CC518" s="5"/>
      <c r="CD518" s="5"/>
      <c r="CE518" s="5"/>
      <c r="CF518" s="5"/>
      <c r="CG518" s="5"/>
      <c r="CH518" s="5"/>
      <c r="CI518" s="5"/>
      <c r="CJ518" s="5"/>
      <c r="CK518" s="5"/>
      <c r="CL518" s="5"/>
      <c r="CM518" s="5"/>
      <c r="CN518" s="5"/>
      <c r="CO518" s="5"/>
      <c r="CP518" s="5"/>
      <c r="CQ518" s="5"/>
      <c r="CR518" s="5"/>
      <c r="CS518" s="5"/>
      <c r="CT518" s="5"/>
      <c r="CU518" s="5"/>
      <c r="CV518" s="341"/>
      <c r="CW518" s="128"/>
      <c r="CX518" s="5"/>
      <c r="CY518" s="5"/>
      <c r="CZ518" s="5"/>
      <c r="DA518" s="5"/>
      <c r="DB518" s="5"/>
      <c r="DC518" s="5"/>
      <c r="DD518" s="5"/>
      <c r="DE518" s="5"/>
      <c r="DF518" s="5"/>
      <c r="DG518" s="5"/>
      <c r="DH518" s="5"/>
      <c r="DI518" s="5"/>
      <c r="DJ518" s="5"/>
      <c r="DK518" s="5"/>
      <c r="DL518" s="5"/>
      <c r="DM518" s="5"/>
      <c r="DN518" s="5"/>
      <c r="DO518" s="5"/>
      <c r="DP518" s="5"/>
      <c r="DQ518" s="5"/>
      <c r="DR518" s="5"/>
      <c r="DS518" s="341"/>
      <c r="DT518" s="128"/>
      <c r="DU518" s="5"/>
      <c r="DV518" s="5"/>
      <c r="DW518" s="5"/>
      <c r="DX518" s="5"/>
      <c r="DY518" s="5"/>
      <c r="DZ518" s="5"/>
      <c r="EA518" s="5"/>
      <c r="EB518" s="5"/>
      <c r="EC518" s="5"/>
      <c r="ED518" s="5"/>
      <c r="EE518" s="5"/>
      <c r="EF518" s="5"/>
      <c r="EG518" s="5"/>
      <c r="EH518" s="5"/>
      <c r="EI518" s="5"/>
      <c r="EJ518" s="5"/>
      <c r="EK518" s="5"/>
      <c r="EL518" s="5"/>
      <c r="EM518" s="5"/>
      <c r="EN518" s="5"/>
      <c r="EO518" s="5"/>
      <c r="EP518" s="341"/>
      <c r="EQ518" s="333"/>
    </row>
    <row r="519" spans="1:147" ht="31.5" thickTop="1" thickBot="1">
      <c r="A519" s="1" t="s">
        <v>33</v>
      </c>
      <c r="B519" s="1" t="s">
        <v>138</v>
      </c>
      <c r="C519" s="2" t="s">
        <v>21</v>
      </c>
      <c r="D519" s="1">
        <v>1</v>
      </c>
      <c r="E519" s="2" t="s">
        <v>166</v>
      </c>
      <c r="F519" s="38" t="s">
        <v>108</v>
      </c>
      <c r="G519" s="2" t="s">
        <v>165</v>
      </c>
      <c r="H519" s="303"/>
      <c r="I519" s="93"/>
      <c r="J519" s="2"/>
      <c r="K519" s="2"/>
      <c r="L519" s="2"/>
      <c r="M519" s="38" t="s">
        <v>116</v>
      </c>
      <c r="N519" s="81">
        <f>N520</f>
        <v>0</v>
      </c>
      <c r="O519" s="81">
        <f>O520</f>
        <v>0</v>
      </c>
      <c r="P519" s="2"/>
      <c r="Q519" s="2"/>
      <c r="R519" s="2"/>
      <c r="S519" s="2"/>
      <c r="T519" s="38" t="s">
        <v>116</v>
      </c>
      <c r="U519" s="81">
        <f>U520</f>
        <v>0</v>
      </c>
      <c r="V519" s="81">
        <f>V520</f>
        <v>0</v>
      </c>
      <c r="W519" s="2"/>
      <c r="X519" s="2"/>
      <c r="Y519" s="2"/>
      <c r="Z519" s="2"/>
      <c r="AA519" s="38" t="s">
        <v>116</v>
      </c>
      <c r="AB519" s="81">
        <f>AB520</f>
        <v>0</v>
      </c>
      <c r="AC519" s="91" t="s">
        <v>130</v>
      </c>
      <c r="AD519" s="92">
        <f>AB519+U519+N519</f>
        <v>0</v>
      </c>
      <c r="AE519" s="92">
        <f>AE520+V519+O519</f>
        <v>0</v>
      </c>
      <c r="AF519" s="93"/>
      <c r="AG519" s="2"/>
      <c r="AH519" s="2"/>
      <c r="AI519" s="2"/>
      <c r="AJ519" s="38" t="s">
        <v>116</v>
      </c>
      <c r="AK519" s="81">
        <f>AK520</f>
        <v>0</v>
      </c>
      <c r="AL519" s="81">
        <f>AL520</f>
        <v>0</v>
      </c>
      <c r="AM519" s="2"/>
      <c r="AN519" s="2"/>
      <c r="AO519" s="2"/>
      <c r="AP519" s="2"/>
      <c r="AQ519" s="38" t="s">
        <v>116</v>
      </c>
      <c r="AR519" s="81">
        <f>AR520</f>
        <v>0</v>
      </c>
      <c r="AS519" s="81">
        <f>AS520</f>
        <v>0</v>
      </c>
      <c r="AT519" s="2"/>
      <c r="AU519" s="2"/>
      <c r="AV519" s="2"/>
      <c r="AW519" s="2"/>
      <c r="AX519" s="38" t="s">
        <v>116</v>
      </c>
      <c r="AY519" s="81">
        <f>AY520</f>
        <v>0</v>
      </c>
      <c r="AZ519" s="131" t="s">
        <v>117</v>
      </c>
      <c r="BA519" s="92">
        <f>AY519+AR519+AK519</f>
        <v>0</v>
      </c>
      <c r="BB519" s="92">
        <f>BB520+AS519+AL519</f>
        <v>0</v>
      </c>
      <c r="BC519" s="93"/>
      <c r="BD519" s="2"/>
      <c r="BE519" s="2"/>
      <c r="BF519" s="2"/>
      <c r="BG519" s="38" t="s">
        <v>116</v>
      </c>
      <c r="BH519" s="81">
        <f>BH520</f>
        <v>0</v>
      </c>
      <c r="BI519" s="81">
        <f>BI520</f>
        <v>0</v>
      </c>
      <c r="BJ519" s="2"/>
      <c r="BK519" s="2"/>
      <c r="BL519" s="2"/>
      <c r="BM519" s="2"/>
      <c r="BN519" s="38" t="s">
        <v>116</v>
      </c>
      <c r="BO519" s="81">
        <f>BO520</f>
        <v>0</v>
      </c>
      <c r="BP519" s="81">
        <f>BP520</f>
        <v>0</v>
      </c>
      <c r="BQ519" s="2"/>
      <c r="BR519" s="2"/>
      <c r="BS519" s="2"/>
      <c r="BT519" s="2"/>
      <c r="BU519" s="38" t="s">
        <v>116</v>
      </c>
      <c r="BV519" s="81">
        <f>BV520</f>
        <v>0</v>
      </c>
      <c r="BW519" s="91" t="s">
        <v>120</v>
      </c>
      <c r="BX519" s="92">
        <f>BV519+BO519+BH519</f>
        <v>0</v>
      </c>
      <c r="BY519" s="92">
        <f>BY520+BP519+BI519</f>
        <v>0</v>
      </c>
      <c r="BZ519" s="93"/>
      <c r="CA519" s="2"/>
      <c r="CB519" s="2"/>
      <c r="CC519" s="2"/>
      <c r="CD519" s="38" t="s">
        <v>116</v>
      </c>
      <c r="CE519" s="81">
        <f>CE520</f>
        <v>0</v>
      </c>
      <c r="CF519" s="81">
        <f>CF520</f>
        <v>0</v>
      </c>
      <c r="CG519" s="2"/>
      <c r="CH519" s="2"/>
      <c r="CI519" s="2"/>
      <c r="CJ519" s="2"/>
      <c r="CK519" s="38" t="s">
        <v>116</v>
      </c>
      <c r="CL519" s="81">
        <f>CL520</f>
        <v>0</v>
      </c>
      <c r="CM519" s="81">
        <f>CM520</f>
        <v>0</v>
      </c>
      <c r="CN519" s="2"/>
      <c r="CO519" s="2"/>
      <c r="CP519" s="2"/>
      <c r="CQ519" s="2"/>
      <c r="CR519" s="38" t="s">
        <v>116</v>
      </c>
      <c r="CS519" s="81">
        <f>CS520</f>
        <v>0</v>
      </c>
      <c r="CT519" s="91" t="s">
        <v>122</v>
      </c>
      <c r="CU519" s="92">
        <f>CS519+CL519+CE519</f>
        <v>0</v>
      </c>
      <c r="CV519" s="92">
        <f>CV520+CM519+CF519</f>
        <v>0</v>
      </c>
      <c r="CW519" s="93"/>
      <c r="CX519" s="2"/>
      <c r="CY519" s="2"/>
      <c r="CZ519" s="2"/>
      <c r="DA519" s="38" t="s">
        <v>116</v>
      </c>
      <c r="DB519" s="81">
        <f>DB520</f>
        <v>0</v>
      </c>
      <c r="DC519" s="81">
        <f>DC520</f>
        <v>0</v>
      </c>
      <c r="DD519" s="2"/>
      <c r="DE519" s="2"/>
      <c r="DF519" s="2"/>
      <c r="DG519" s="2"/>
      <c r="DH519" s="38" t="s">
        <v>116</v>
      </c>
      <c r="DI519" s="81">
        <f>DI520</f>
        <v>0</v>
      </c>
      <c r="DJ519" s="81">
        <f>DJ520</f>
        <v>0</v>
      </c>
      <c r="DK519" s="2"/>
      <c r="DL519" s="2"/>
      <c r="DM519" s="2"/>
      <c r="DN519" s="2"/>
      <c r="DO519" s="38" t="s">
        <v>116</v>
      </c>
      <c r="DP519" s="81">
        <f>DP520</f>
        <v>0</v>
      </c>
      <c r="DQ519" s="91" t="s">
        <v>124</v>
      </c>
      <c r="DR519" s="92">
        <f>DP519+DI519+DB519</f>
        <v>0</v>
      </c>
      <c r="DS519" s="92">
        <f>DS520+DJ519+DC519</f>
        <v>0</v>
      </c>
      <c r="DT519" s="93"/>
      <c r="DU519" s="2"/>
      <c r="DV519" s="2"/>
      <c r="DW519" s="2"/>
      <c r="DX519" s="38" t="s">
        <v>116</v>
      </c>
      <c r="DY519" s="81">
        <f>DY520</f>
        <v>0</v>
      </c>
      <c r="DZ519" s="81">
        <f>DZ520</f>
        <v>0</v>
      </c>
      <c r="EA519" s="2"/>
      <c r="EB519" s="2"/>
      <c r="EC519" s="2"/>
      <c r="ED519" s="2"/>
      <c r="EE519" s="38" t="s">
        <v>116</v>
      </c>
      <c r="EF519" s="81">
        <f>EF520</f>
        <v>0</v>
      </c>
      <c r="EG519" s="81">
        <f>EG520</f>
        <v>0</v>
      </c>
      <c r="EH519" s="2"/>
      <c r="EI519" s="2"/>
      <c r="EJ519" s="2"/>
      <c r="EK519" s="2"/>
      <c r="EL519" s="38" t="s">
        <v>116</v>
      </c>
      <c r="EM519" s="81">
        <f>EM520</f>
        <v>0</v>
      </c>
      <c r="EN519" s="91" t="s">
        <v>189</v>
      </c>
      <c r="EO519" s="92">
        <f>EM519+EF519+DY519</f>
        <v>0</v>
      </c>
      <c r="EP519" s="92">
        <f>EP520+EG519+DZ519</f>
        <v>0</v>
      </c>
      <c r="EQ519" s="331"/>
    </row>
    <row r="520" spans="1:147" ht="12.75" customHeight="1" thickTop="1">
      <c r="A520" s="64" t="s">
        <v>33</v>
      </c>
      <c r="B520" s="64" t="s">
        <v>11</v>
      </c>
      <c r="C520" s="65" t="s">
        <v>21</v>
      </c>
      <c r="D520" s="193">
        <v>101</v>
      </c>
      <c r="E520" s="157" t="s">
        <v>166</v>
      </c>
      <c r="F520" s="119" t="s">
        <v>108</v>
      </c>
      <c r="G520" s="119" t="s">
        <v>165</v>
      </c>
      <c r="H520" s="308"/>
      <c r="I520" s="264"/>
      <c r="J520" s="65"/>
      <c r="K520" s="65"/>
      <c r="L520" s="65"/>
      <c r="M520" s="80" t="s">
        <v>115</v>
      </c>
      <c r="N520" s="79">
        <f>SUM(N521:N522)</f>
        <v>0</v>
      </c>
      <c r="O520" s="79">
        <f>SUM(O521:O522)</f>
        <v>0</v>
      </c>
      <c r="P520" s="65"/>
      <c r="Q520" s="65"/>
      <c r="R520" s="65"/>
      <c r="S520" s="65"/>
      <c r="T520" s="80" t="s">
        <v>115</v>
      </c>
      <c r="U520" s="79">
        <f>SUM(U521:U522)</f>
        <v>0</v>
      </c>
      <c r="V520" s="79">
        <f>SUM(V521:V522)</f>
        <v>0</v>
      </c>
      <c r="W520" s="65"/>
      <c r="X520" s="65"/>
      <c r="Y520" s="65"/>
      <c r="Z520" s="65"/>
      <c r="AA520" s="80" t="s">
        <v>115</v>
      </c>
      <c r="AB520" s="79">
        <f>SUM(AB521:AB522)</f>
        <v>0</v>
      </c>
      <c r="AC520" s="79">
        <f>SUM(AC521:AC522)</f>
        <v>0</v>
      </c>
      <c r="AD520" s="38" t="s">
        <v>116</v>
      </c>
      <c r="AE520" s="346">
        <f>AC520</f>
        <v>0</v>
      </c>
      <c r="AF520" s="264"/>
      <c r="AG520" s="65"/>
      <c r="AH520" s="65"/>
      <c r="AI520" s="65"/>
      <c r="AJ520" s="80" t="s">
        <v>115</v>
      </c>
      <c r="AK520" s="79">
        <f>SUM(AK521:AK522)</f>
        <v>0</v>
      </c>
      <c r="AL520" s="79">
        <f>SUM(AL521:AL522)</f>
        <v>0</v>
      </c>
      <c r="AM520" s="65"/>
      <c r="AN520" s="65"/>
      <c r="AO520" s="65"/>
      <c r="AP520" s="65"/>
      <c r="AQ520" s="80" t="s">
        <v>115</v>
      </c>
      <c r="AR520" s="79">
        <f>SUM(AR521:AR522)</f>
        <v>0</v>
      </c>
      <c r="AS520" s="79">
        <f>SUM(AS521:AS522)</f>
        <v>0</v>
      </c>
      <c r="AT520" s="65"/>
      <c r="AU520" s="65"/>
      <c r="AV520" s="65"/>
      <c r="AW520" s="65"/>
      <c r="AX520" s="80" t="s">
        <v>115</v>
      </c>
      <c r="AY520" s="79">
        <f>SUM(AY521:AY522)</f>
        <v>0</v>
      </c>
      <c r="AZ520" s="79">
        <f>SUM(AZ521:AZ522)</f>
        <v>0</v>
      </c>
      <c r="BA520" s="38" t="s">
        <v>116</v>
      </c>
      <c r="BB520" s="346">
        <f>AZ520</f>
        <v>0</v>
      </c>
      <c r="BC520" s="264"/>
      <c r="BD520" s="65"/>
      <c r="BE520" s="65"/>
      <c r="BF520" s="65"/>
      <c r="BG520" s="80" t="s">
        <v>115</v>
      </c>
      <c r="BH520" s="79">
        <f>SUM(BH521:BH522)</f>
        <v>0</v>
      </c>
      <c r="BI520" s="79">
        <f>SUM(BI521:BI522)</f>
        <v>0</v>
      </c>
      <c r="BJ520" s="65"/>
      <c r="BK520" s="65"/>
      <c r="BL520" s="65"/>
      <c r="BM520" s="65"/>
      <c r="BN520" s="80" t="s">
        <v>115</v>
      </c>
      <c r="BO520" s="79">
        <f>SUM(BO521:BO522)</f>
        <v>0</v>
      </c>
      <c r="BP520" s="79">
        <f>SUM(BP521:BP522)</f>
        <v>0</v>
      </c>
      <c r="BQ520" s="65"/>
      <c r="BR520" s="65"/>
      <c r="BS520" s="65"/>
      <c r="BT520" s="65"/>
      <c r="BU520" s="80" t="s">
        <v>115</v>
      </c>
      <c r="BV520" s="79">
        <f>SUM(BV521:BV522)</f>
        <v>0</v>
      </c>
      <c r="BW520" s="79">
        <f>SUM(BW521:BW522)</f>
        <v>0</v>
      </c>
      <c r="BX520" s="38" t="s">
        <v>116</v>
      </c>
      <c r="BY520" s="346">
        <f>BW520</f>
        <v>0</v>
      </c>
      <c r="BZ520" s="264"/>
      <c r="CA520" s="65"/>
      <c r="CB520" s="65"/>
      <c r="CC520" s="65"/>
      <c r="CD520" s="80" t="s">
        <v>115</v>
      </c>
      <c r="CE520" s="79">
        <f>SUM(CE521:CE522)</f>
        <v>0</v>
      </c>
      <c r="CF520" s="79">
        <f>SUM(CF521:CF522)</f>
        <v>0</v>
      </c>
      <c r="CG520" s="65"/>
      <c r="CH520" s="65"/>
      <c r="CI520" s="65"/>
      <c r="CJ520" s="65"/>
      <c r="CK520" s="80" t="s">
        <v>115</v>
      </c>
      <c r="CL520" s="79">
        <f>SUM(CL521:CL522)</f>
        <v>0</v>
      </c>
      <c r="CM520" s="79">
        <f>SUM(CM521:CM522)</f>
        <v>0</v>
      </c>
      <c r="CN520" s="65"/>
      <c r="CO520" s="65"/>
      <c r="CP520" s="65"/>
      <c r="CQ520" s="65"/>
      <c r="CR520" s="80" t="s">
        <v>115</v>
      </c>
      <c r="CS520" s="79">
        <f>SUM(CS521:CS522)</f>
        <v>0</v>
      </c>
      <c r="CT520" s="79">
        <f>SUM(CT521:CT522)</f>
        <v>0</v>
      </c>
      <c r="CU520" s="38" t="s">
        <v>116</v>
      </c>
      <c r="CV520" s="346">
        <f>CT520</f>
        <v>0</v>
      </c>
      <c r="CW520" s="264"/>
      <c r="CX520" s="65"/>
      <c r="CY520" s="65"/>
      <c r="CZ520" s="65"/>
      <c r="DA520" s="80" t="s">
        <v>115</v>
      </c>
      <c r="DB520" s="79">
        <f>SUM(DB521:DB522)</f>
        <v>0</v>
      </c>
      <c r="DC520" s="79">
        <f>SUM(DC521:DC522)</f>
        <v>0</v>
      </c>
      <c r="DD520" s="65"/>
      <c r="DE520" s="65"/>
      <c r="DF520" s="65"/>
      <c r="DG520" s="65"/>
      <c r="DH520" s="80" t="s">
        <v>115</v>
      </c>
      <c r="DI520" s="79">
        <f>SUM(DI521:DI522)</f>
        <v>0</v>
      </c>
      <c r="DJ520" s="79">
        <f>SUM(DJ521:DJ522)</f>
        <v>0</v>
      </c>
      <c r="DK520" s="65"/>
      <c r="DL520" s="65"/>
      <c r="DM520" s="65"/>
      <c r="DN520" s="65"/>
      <c r="DO520" s="80" t="s">
        <v>115</v>
      </c>
      <c r="DP520" s="79">
        <f>SUM(DP521:DP522)</f>
        <v>0</v>
      </c>
      <c r="DQ520" s="79">
        <f>SUM(DQ521:DQ522)</f>
        <v>0</v>
      </c>
      <c r="DR520" s="38" t="s">
        <v>116</v>
      </c>
      <c r="DS520" s="346">
        <f>DQ520</f>
        <v>0</v>
      </c>
      <c r="DT520" s="264"/>
      <c r="DU520" s="65"/>
      <c r="DV520" s="65"/>
      <c r="DW520" s="65"/>
      <c r="DX520" s="80" t="s">
        <v>115</v>
      </c>
      <c r="DY520" s="79">
        <f>SUM(DY521:DY522)</f>
        <v>0</v>
      </c>
      <c r="DZ520" s="79">
        <f>SUM(DZ521:DZ522)</f>
        <v>0</v>
      </c>
      <c r="EA520" s="65"/>
      <c r="EB520" s="65"/>
      <c r="EC520" s="65"/>
      <c r="ED520" s="65"/>
      <c r="EE520" s="80" t="s">
        <v>115</v>
      </c>
      <c r="EF520" s="79">
        <f>SUM(EF521:EF522)</f>
        <v>0</v>
      </c>
      <c r="EG520" s="79">
        <f>SUM(EG521:EG522)</f>
        <v>0</v>
      </c>
      <c r="EH520" s="65"/>
      <c r="EI520" s="65"/>
      <c r="EJ520" s="65"/>
      <c r="EK520" s="65"/>
      <c r="EL520" s="80" t="s">
        <v>115</v>
      </c>
      <c r="EM520" s="79">
        <f>SUM(EM521:EM522)</f>
        <v>0</v>
      </c>
      <c r="EN520" s="79">
        <f>SUM(EN521:EN522)</f>
        <v>0</v>
      </c>
      <c r="EO520" s="38" t="s">
        <v>116</v>
      </c>
      <c r="EP520" s="346">
        <f>EN520</f>
        <v>0</v>
      </c>
      <c r="EQ520" s="393"/>
    </row>
    <row r="521" spans="1:147" ht="15.75" customHeight="1">
      <c r="A521" s="8" t="s">
        <v>33</v>
      </c>
      <c r="B521" s="8" t="s">
        <v>11</v>
      </c>
      <c r="C521" s="5"/>
      <c r="D521" s="197">
        <v>101</v>
      </c>
      <c r="E521" s="118" t="s">
        <v>166</v>
      </c>
      <c r="F521" s="195" t="s">
        <v>108</v>
      </c>
      <c r="G521" s="195" t="s">
        <v>165</v>
      </c>
      <c r="H521" s="309"/>
      <c r="I521" s="128"/>
      <c r="J521" s="5"/>
      <c r="K521" s="5"/>
      <c r="L521" s="5"/>
      <c r="M521" s="5"/>
      <c r="N521" s="5"/>
      <c r="O521" s="5"/>
      <c r="P521" s="5"/>
      <c r="Q521" s="5"/>
      <c r="R521" s="5"/>
      <c r="S521" s="5"/>
      <c r="T521" s="5"/>
      <c r="U521" s="5"/>
      <c r="V521" s="5"/>
      <c r="W521" s="5"/>
      <c r="X521" s="5"/>
      <c r="Y521" s="5"/>
      <c r="Z521" s="5"/>
      <c r="AA521" s="5"/>
      <c r="AB521" s="5"/>
      <c r="AC521" s="5"/>
      <c r="AD521" s="5"/>
      <c r="AE521" s="341"/>
      <c r="AF521" s="128"/>
      <c r="AG521" s="5"/>
      <c r="AH521" s="5"/>
      <c r="AI521" s="5"/>
      <c r="AJ521" s="5"/>
      <c r="AK521" s="5"/>
      <c r="AL521" s="5"/>
      <c r="AM521" s="5"/>
      <c r="AN521" s="5"/>
      <c r="AO521" s="5"/>
      <c r="AP521" s="5"/>
      <c r="AQ521" s="5"/>
      <c r="AR521" s="5"/>
      <c r="AS521" s="5"/>
      <c r="AT521" s="5"/>
      <c r="AU521" s="5"/>
      <c r="AV521" s="5"/>
      <c r="AW521" s="5"/>
      <c r="AX521" s="5"/>
      <c r="AY521" s="5"/>
      <c r="AZ521" s="5"/>
      <c r="BA521" s="5"/>
      <c r="BB521" s="341"/>
      <c r="BC521" s="128"/>
      <c r="BD521" s="5"/>
      <c r="BE521" s="5"/>
      <c r="BF521" s="5"/>
      <c r="BG521" s="5"/>
      <c r="BH521" s="5"/>
      <c r="BI521" s="5"/>
      <c r="BJ521" s="5"/>
      <c r="BK521" s="5"/>
      <c r="BL521" s="5"/>
      <c r="BM521" s="5"/>
      <c r="BN521" s="5"/>
      <c r="BO521" s="5"/>
      <c r="BP521" s="5"/>
      <c r="BQ521" s="5"/>
      <c r="BR521" s="5"/>
      <c r="BS521" s="5"/>
      <c r="BT521" s="5"/>
      <c r="BU521" s="5"/>
      <c r="BV521" s="5"/>
      <c r="BW521" s="5"/>
      <c r="BX521" s="5"/>
      <c r="BY521" s="341"/>
      <c r="BZ521" s="128"/>
      <c r="CA521" s="5"/>
      <c r="CB521" s="5"/>
      <c r="CC521" s="5"/>
      <c r="CD521" s="5"/>
      <c r="CE521" s="5"/>
      <c r="CF521" s="5"/>
      <c r="CG521" s="5"/>
      <c r="CH521" s="5"/>
      <c r="CI521" s="5"/>
      <c r="CJ521" s="5"/>
      <c r="CK521" s="5"/>
      <c r="CL521" s="5"/>
      <c r="CM521" s="5"/>
      <c r="CN521" s="5"/>
      <c r="CO521" s="5"/>
      <c r="CP521" s="5"/>
      <c r="CQ521" s="5"/>
      <c r="CR521" s="5"/>
      <c r="CS521" s="5"/>
      <c r="CT521" s="5"/>
      <c r="CU521" s="5"/>
      <c r="CV521" s="341"/>
      <c r="CW521" s="128"/>
      <c r="CX521" s="5"/>
      <c r="CY521" s="5"/>
      <c r="CZ521" s="5"/>
      <c r="DA521" s="5"/>
      <c r="DB521" s="5"/>
      <c r="DC521" s="5"/>
      <c r="DD521" s="5"/>
      <c r="DE521" s="5"/>
      <c r="DF521" s="5"/>
      <c r="DG521" s="5"/>
      <c r="DH521" s="5"/>
      <c r="DI521" s="5"/>
      <c r="DJ521" s="5"/>
      <c r="DK521" s="5"/>
      <c r="DL521" s="5"/>
      <c r="DM521" s="5"/>
      <c r="DN521" s="5"/>
      <c r="DO521" s="5"/>
      <c r="DP521" s="5"/>
      <c r="DQ521" s="5"/>
      <c r="DR521" s="5"/>
      <c r="DS521" s="341"/>
      <c r="DT521" s="128"/>
      <c r="DU521" s="5"/>
      <c r="DV521" s="5"/>
      <c r="DW521" s="5"/>
      <c r="DX521" s="5"/>
      <c r="DY521" s="5"/>
      <c r="DZ521" s="5"/>
      <c r="EA521" s="5"/>
      <c r="EB521" s="5"/>
      <c r="EC521" s="5"/>
      <c r="ED521" s="5"/>
      <c r="EE521" s="5"/>
      <c r="EF521" s="5"/>
      <c r="EG521" s="5"/>
      <c r="EH521" s="5"/>
      <c r="EI521" s="5"/>
      <c r="EJ521" s="5"/>
      <c r="EK521" s="5"/>
      <c r="EL521" s="5"/>
      <c r="EM521" s="5"/>
      <c r="EN521" s="5"/>
      <c r="EO521" s="5"/>
      <c r="EP521" s="341"/>
      <c r="EQ521" s="333"/>
    </row>
    <row r="522" spans="1:147" ht="15.75" customHeight="1" thickBot="1">
      <c r="A522" s="8" t="s">
        <v>33</v>
      </c>
      <c r="B522" s="8" t="s">
        <v>11</v>
      </c>
      <c r="C522" s="5"/>
      <c r="D522" s="197">
        <v>101</v>
      </c>
      <c r="E522" s="118" t="s">
        <v>166</v>
      </c>
      <c r="F522" s="195" t="s">
        <v>108</v>
      </c>
      <c r="G522" s="195" t="s">
        <v>165</v>
      </c>
      <c r="H522" s="309"/>
      <c r="I522" s="128"/>
      <c r="J522" s="5"/>
      <c r="K522" s="5"/>
      <c r="L522" s="5"/>
      <c r="M522" s="5"/>
      <c r="N522" s="5"/>
      <c r="O522" s="5"/>
      <c r="P522" s="5"/>
      <c r="Q522" s="5"/>
      <c r="R522" s="5"/>
      <c r="S522" s="5"/>
      <c r="T522" s="5"/>
      <c r="U522" s="5"/>
      <c r="V522" s="5"/>
      <c r="W522" s="5"/>
      <c r="X522" s="5"/>
      <c r="Y522" s="5"/>
      <c r="Z522" s="5"/>
      <c r="AA522" s="5"/>
      <c r="AB522" s="5"/>
      <c r="AC522" s="5"/>
      <c r="AD522" s="5"/>
      <c r="AE522" s="341"/>
      <c r="AF522" s="128"/>
      <c r="AG522" s="5"/>
      <c r="AH522" s="5"/>
      <c r="AI522" s="5"/>
      <c r="AJ522" s="5"/>
      <c r="AK522" s="5"/>
      <c r="AL522" s="5"/>
      <c r="AM522" s="5"/>
      <c r="AN522" s="5"/>
      <c r="AO522" s="5"/>
      <c r="AP522" s="5"/>
      <c r="AQ522" s="5"/>
      <c r="AR522" s="5"/>
      <c r="AS522" s="5"/>
      <c r="AT522" s="5"/>
      <c r="AU522" s="5"/>
      <c r="AV522" s="5"/>
      <c r="AW522" s="5"/>
      <c r="AX522" s="5"/>
      <c r="AY522" s="5"/>
      <c r="AZ522" s="5"/>
      <c r="BA522" s="5"/>
      <c r="BB522" s="341"/>
      <c r="BC522" s="128"/>
      <c r="BD522" s="5"/>
      <c r="BE522" s="5"/>
      <c r="BF522" s="5"/>
      <c r="BG522" s="5"/>
      <c r="BH522" s="5"/>
      <c r="BI522" s="5"/>
      <c r="BJ522" s="5"/>
      <c r="BK522" s="5"/>
      <c r="BL522" s="5"/>
      <c r="BM522" s="5"/>
      <c r="BN522" s="5"/>
      <c r="BO522" s="5"/>
      <c r="BP522" s="5"/>
      <c r="BQ522" s="5"/>
      <c r="BR522" s="5"/>
      <c r="BS522" s="5"/>
      <c r="BT522" s="5"/>
      <c r="BU522" s="5"/>
      <c r="BV522" s="5"/>
      <c r="BW522" s="5"/>
      <c r="BX522" s="5"/>
      <c r="BY522" s="341"/>
      <c r="BZ522" s="128"/>
      <c r="CA522" s="5"/>
      <c r="CB522" s="5"/>
      <c r="CC522" s="5"/>
      <c r="CD522" s="5"/>
      <c r="CE522" s="5"/>
      <c r="CF522" s="5"/>
      <c r="CG522" s="5"/>
      <c r="CH522" s="5"/>
      <c r="CI522" s="5"/>
      <c r="CJ522" s="5"/>
      <c r="CK522" s="5"/>
      <c r="CL522" s="5"/>
      <c r="CM522" s="5"/>
      <c r="CN522" s="5"/>
      <c r="CO522" s="5"/>
      <c r="CP522" s="5"/>
      <c r="CQ522" s="5"/>
      <c r="CR522" s="5"/>
      <c r="CS522" s="5"/>
      <c r="CT522" s="5"/>
      <c r="CU522" s="5"/>
      <c r="CV522" s="341"/>
      <c r="CW522" s="128"/>
      <c r="CX522" s="5"/>
      <c r="CY522" s="5"/>
      <c r="CZ522" s="5"/>
      <c r="DA522" s="5"/>
      <c r="DB522" s="5"/>
      <c r="DC522" s="5"/>
      <c r="DD522" s="5"/>
      <c r="DE522" s="5"/>
      <c r="DF522" s="5"/>
      <c r="DG522" s="5"/>
      <c r="DH522" s="5"/>
      <c r="DI522" s="5"/>
      <c r="DJ522" s="5"/>
      <c r="DK522" s="5"/>
      <c r="DL522" s="5"/>
      <c r="DM522" s="5"/>
      <c r="DN522" s="5"/>
      <c r="DO522" s="5"/>
      <c r="DP522" s="5"/>
      <c r="DQ522" s="5"/>
      <c r="DR522" s="5"/>
      <c r="DS522" s="341"/>
      <c r="DT522" s="128"/>
      <c r="DU522" s="5"/>
      <c r="DV522" s="5"/>
      <c r="DW522" s="5"/>
      <c r="DX522" s="5"/>
      <c r="DY522" s="5"/>
      <c r="DZ522" s="5"/>
      <c r="EA522" s="5"/>
      <c r="EB522" s="5"/>
      <c r="EC522" s="5"/>
      <c r="ED522" s="5"/>
      <c r="EE522" s="5"/>
      <c r="EF522" s="5"/>
      <c r="EG522" s="5"/>
      <c r="EH522" s="5"/>
      <c r="EI522" s="5"/>
      <c r="EJ522" s="5"/>
      <c r="EK522" s="5"/>
      <c r="EL522" s="5"/>
      <c r="EM522" s="5"/>
      <c r="EN522" s="5"/>
      <c r="EO522" s="5"/>
      <c r="EP522" s="341"/>
      <c r="EQ522" s="333"/>
    </row>
    <row r="523" spans="1:147" ht="31.5" thickTop="1" thickBot="1">
      <c r="A523" s="1" t="s">
        <v>33</v>
      </c>
      <c r="B523" s="1" t="s">
        <v>164</v>
      </c>
      <c r="C523" s="2" t="s">
        <v>163</v>
      </c>
      <c r="D523" s="1">
        <v>1</v>
      </c>
      <c r="E523" s="2" t="s">
        <v>162</v>
      </c>
      <c r="F523" s="38" t="s">
        <v>108</v>
      </c>
      <c r="G523" s="2" t="s">
        <v>161</v>
      </c>
      <c r="H523" s="303"/>
      <c r="I523" s="93"/>
      <c r="J523" s="2"/>
      <c r="K523" s="2"/>
      <c r="L523" s="2"/>
      <c r="M523" s="38" t="s">
        <v>116</v>
      </c>
      <c r="N523" s="81">
        <f>N524+N527+N530+N533</f>
        <v>0</v>
      </c>
      <c r="O523" s="81">
        <f>O524+O527+O530+O533</f>
        <v>0</v>
      </c>
      <c r="P523" s="2"/>
      <c r="Q523" s="2"/>
      <c r="R523" s="2"/>
      <c r="S523" s="2"/>
      <c r="T523" s="38" t="s">
        <v>116</v>
      </c>
      <c r="U523" s="81">
        <f>U524+U527+U530+U533</f>
        <v>0</v>
      </c>
      <c r="V523" s="81">
        <f>V524+V527+V530+V533</f>
        <v>0</v>
      </c>
      <c r="W523" s="2"/>
      <c r="X523" s="2"/>
      <c r="Y523" s="2"/>
      <c r="Z523" s="2"/>
      <c r="AA523" s="38" t="s">
        <v>116</v>
      </c>
      <c r="AB523" s="81">
        <f>AB524+AB527+AB530+AB533</f>
        <v>0</v>
      </c>
      <c r="AC523" s="91" t="s">
        <v>130</v>
      </c>
      <c r="AD523" s="92">
        <f>AB523+U523+N523</f>
        <v>0</v>
      </c>
      <c r="AE523" s="92">
        <f>AE524+V523+O523</f>
        <v>0</v>
      </c>
      <c r="AF523" s="93"/>
      <c r="AG523" s="2"/>
      <c r="AH523" s="2"/>
      <c r="AI523" s="2"/>
      <c r="AJ523" s="38" t="s">
        <v>116</v>
      </c>
      <c r="AK523" s="81">
        <f>AK524+AK527+AK530+AK533</f>
        <v>0</v>
      </c>
      <c r="AL523" s="81">
        <f>AL524+AL527+AL530+AL533</f>
        <v>0</v>
      </c>
      <c r="AM523" s="2"/>
      <c r="AN523" s="2"/>
      <c r="AO523" s="2"/>
      <c r="AP523" s="2"/>
      <c r="AQ523" s="38" t="s">
        <v>116</v>
      </c>
      <c r="AR523" s="81">
        <f>AR524+AR527+AR530+AR533</f>
        <v>0</v>
      </c>
      <c r="AS523" s="81">
        <f>AS524+AS527+AS530+AS533</f>
        <v>0</v>
      </c>
      <c r="AT523" s="2"/>
      <c r="AU523" s="2"/>
      <c r="AV523" s="2"/>
      <c r="AW523" s="2"/>
      <c r="AX523" s="38" t="s">
        <v>116</v>
      </c>
      <c r="AY523" s="81">
        <f>AY524+AY527+AY530+AY533</f>
        <v>0</v>
      </c>
      <c r="AZ523" s="131" t="s">
        <v>117</v>
      </c>
      <c r="BA523" s="92">
        <f>AY523+AR523+AK523</f>
        <v>0</v>
      </c>
      <c r="BB523" s="92">
        <f>BB524+AS523+AL523</f>
        <v>0</v>
      </c>
      <c r="BC523" s="93"/>
      <c r="BD523" s="2"/>
      <c r="BE523" s="2"/>
      <c r="BF523" s="2"/>
      <c r="BG523" s="38" t="s">
        <v>116</v>
      </c>
      <c r="BH523" s="81">
        <f>BH524+BH527+BH530+BH533</f>
        <v>0</v>
      </c>
      <c r="BI523" s="81">
        <f>BI524+BI527+BI530+BI533</f>
        <v>0</v>
      </c>
      <c r="BJ523" s="2"/>
      <c r="BK523" s="2"/>
      <c r="BL523" s="2"/>
      <c r="BM523" s="2"/>
      <c r="BN523" s="38" t="s">
        <v>116</v>
      </c>
      <c r="BO523" s="81">
        <f>BO524+BO527+BO530+BO533</f>
        <v>0</v>
      </c>
      <c r="BP523" s="81">
        <f>BP524+BP527+BP530+BP533</f>
        <v>0</v>
      </c>
      <c r="BQ523" s="2"/>
      <c r="BR523" s="2"/>
      <c r="BS523" s="2"/>
      <c r="BT523" s="2"/>
      <c r="BU523" s="38" t="s">
        <v>116</v>
      </c>
      <c r="BV523" s="81">
        <f>BV524+BV527+BV530+BV533</f>
        <v>0</v>
      </c>
      <c r="BW523" s="91" t="s">
        <v>120</v>
      </c>
      <c r="BX523" s="92">
        <f>BV523+BO523+BH523</f>
        <v>0</v>
      </c>
      <c r="BY523" s="92">
        <f>BY524+BP523+BI523</f>
        <v>0</v>
      </c>
      <c r="BZ523" s="93"/>
      <c r="CA523" s="2"/>
      <c r="CB523" s="2"/>
      <c r="CC523" s="2"/>
      <c r="CD523" s="38" t="s">
        <v>116</v>
      </c>
      <c r="CE523" s="81">
        <f>CE524+CE527+CE530+CE533</f>
        <v>0</v>
      </c>
      <c r="CF523" s="81">
        <f>CF524+CF527+CF530+CF533</f>
        <v>0</v>
      </c>
      <c r="CG523" s="2"/>
      <c r="CH523" s="2"/>
      <c r="CI523" s="2"/>
      <c r="CJ523" s="2"/>
      <c r="CK523" s="38" t="s">
        <v>116</v>
      </c>
      <c r="CL523" s="81">
        <f>CL524+CL527+CL530+CL533</f>
        <v>0</v>
      </c>
      <c r="CM523" s="81">
        <f>CM524+CM527+CM530+CM533</f>
        <v>0</v>
      </c>
      <c r="CN523" s="2"/>
      <c r="CO523" s="2"/>
      <c r="CP523" s="2"/>
      <c r="CQ523" s="2"/>
      <c r="CR523" s="38" t="s">
        <v>116</v>
      </c>
      <c r="CS523" s="81">
        <f>CS524+CS527+CS530+CS533</f>
        <v>0</v>
      </c>
      <c r="CT523" s="91" t="s">
        <v>122</v>
      </c>
      <c r="CU523" s="92">
        <f>CS523+CL523+CE523</f>
        <v>0</v>
      </c>
      <c r="CV523" s="92">
        <f>CV524+CM523+CF523</f>
        <v>0</v>
      </c>
      <c r="CW523" s="93"/>
      <c r="CX523" s="2"/>
      <c r="CY523" s="2"/>
      <c r="CZ523" s="2"/>
      <c r="DA523" s="38" t="s">
        <v>116</v>
      </c>
      <c r="DB523" s="81">
        <f>DB524+DB527+DB530+DB533</f>
        <v>0</v>
      </c>
      <c r="DC523" s="81">
        <f>DC524+DC527+DC530+DC533</f>
        <v>0</v>
      </c>
      <c r="DD523" s="2"/>
      <c r="DE523" s="2"/>
      <c r="DF523" s="2"/>
      <c r="DG523" s="2"/>
      <c r="DH523" s="38" t="s">
        <v>116</v>
      </c>
      <c r="DI523" s="81">
        <f>DI524+DI527+DI530+DI533</f>
        <v>0</v>
      </c>
      <c r="DJ523" s="81">
        <f>DJ524+DJ527+DJ530+DJ533</f>
        <v>0</v>
      </c>
      <c r="DK523" s="2"/>
      <c r="DL523" s="2"/>
      <c r="DM523" s="2"/>
      <c r="DN523" s="2"/>
      <c r="DO523" s="38" t="s">
        <v>116</v>
      </c>
      <c r="DP523" s="81">
        <f>DP524+DP527+DP530+DP533</f>
        <v>0</v>
      </c>
      <c r="DQ523" s="91" t="s">
        <v>124</v>
      </c>
      <c r="DR523" s="92">
        <f>DP523+DI523+DB523</f>
        <v>0</v>
      </c>
      <c r="DS523" s="92">
        <f>DS524+DJ523+DC523</f>
        <v>0</v>
      </c>
      <c r="DT523" s="93"/>
      <c r="DU523" s="2"/>
      <c r="DV523" s="2"/>
      <c r="DW523" s="2"/>
      <c r="DX523" s="38" t="s">
        <v>116</v>
      </c>
      <c r="DY523" s="81">
        <f>DY524+DY527+DY530+DY533</f>
        <v>0</v>
      </c>
      <c r="DZ523" s="81">
        <f>DZ524+DZ527+DZ530+DZ533</f>
        <v>0</v>
      </c>
      <c r="EA523" s="2"/>
      <c r="EB523" s="2"/>
      <c r="EC523" s="2"/>
      <c r="ED523" s="2"/>
      <c r="EE523" s="38" t="s">
        <v>116</v>
      </c>
      <c r="EF523" s="81">
        <f>EF524+EF527+EF530+EF533</f>
        <v>0</v>
      </c>
      <c r="EG523" s="81">
        <f>EG524+EG527+EG530+EG533</f>
        <v>0</v>
      </c>
      <c r="EH523" s="2"/>
      <c r="EI523" s="2"/>
      <c r="EJ523" s="2"/>
      <c r="EK523" s="2"/>
      <c r="EL523" s="38" t="s">
        <v>116</v>
      </c>
      <c r="EM523" s="81">
        <f>EM524+EM527+EM530+EM533</f>
        <v>0</v>
      </c>
      <c r="EN523" s="91" t="s">
        <v>189</v>
      </c>
      <c r="EO523" s="92">
        <f>EM523+EF523+DY523</f>
        <v>0</v>
      </c>
      <c r="EP523" s="92">
        <f>EP524+EG523+DZ523</f>
        <v>0</v>
      </c>
      <c r="EQ523" s="331"/>
    </row>
    <row r="524" spans="1:147" ht="15.75" customHeight="1" thickTop="1">
      <c r="A524" s="64" t="s">
        <v>33</v>
      </c>
      <c r="B524" s="64" t="s">
        <v>155</v>
      </c>
      <c r="C524" s="65" t="s">
        <v>163</v>
      </c>
      <c r="D524" s="193">
        <v>116</v>
      </c>
      <c r="E524" s="157" t="s">
        <v>162</v>
      </c>
      <c r="F524" s="119" t="s">
        <v>108</v>
      </c>
      <c r="G524" s="119" t="s">
        <v>161</v>
      </c>
      <c r="H524" s="308"/>
      <c r="I524" s="264"/>
      <c r="J524" s="65"/>
      <c r="K524" s="65"/>
      <c r="L524" s="65"/>
      <c r="M524" s="80" t="s">
        <v>115</v>
      </c>
      <c r="N524" s="79">
        <f>SUM(N525:N526)</f>
        <v>0</v>
      </c>
      <c r="O524" s="79">
        <f>SUM(O525:O526)</f>
        <v>0</v>
      </c>
      <c r="P524" s="65"/>
      <c r="Q524" s="65"/>
      <c r="R524" s="65"/>
      <c r="S524" s="65"/>
      <c r="T524" s="80" t="s">
        <v>115</v>
      </c>
      <c r="U524" s="79">
        <f>SUM(U525:U526)</f>
        <v>0</v>
      </c>
      <c r="V524" s="79">
        <f>SUM(V525:V526)</f>
        <v>0</v>
      </c>
      <c r="W524" s="65"/>
      <c r="X524" s="65"/>
      <c r="Y524" s="65"/>
      <c r="Z524" s="65"/>
      <c r="AA524" s="80" t="s">
        <v>115</v>
      </c>
      <c r="AB524" s="79">
        <f>SUM(AB525:AB526)</f>
        <v>0</v>
      </c>
      <c r="AC524" s="79">
        <f>SUM(AC525:AC526)</f>
        <v>0</v>
      </c>
      <c r="AD524" s="38" t="s">
        <v>116</v>
      </c>
      <c r="AE524" s="346">
        <f>AC524+AC527+AC530+AC533</f>
        <v>0</v>
      </c>
      <c r="AF524" s="264"/>
      <c r="AG524" s="65"/>
      <c r="AH524" s="65"/>
      <c r="AI524" s="65"/>
      <c r="AJ524" s="80" t="s">
        <v>115</v>
      </c>
      <c r="AK524" s="79">
        <f>SUM(AK525:AK526)</f>
        <v>0</v>
      </c>
      <c r="AL524" s="79">
        <f>SUM(AL525:AL526)</f>
        <v>0</v>
      </c>
      <c r="AM524" s="65"/>
      <c r="AN524" s="65"/>
      <c r="AO524" s="65"/>
      <c r="AP524" s="65"/>
      <c r="AQ524" s="80" t="s">
        <v>115</v>
      </c>
      <c r="AR524" s="79">
        <f>SUM(AR525:AR526)</f>
        <v>0</v>
      </c>
      <c r="AS524" s="79">
        <f>SUM(AS525:AS526)</f>
        <v>0</v>
      </c>
      <c r="AT524" s="65"/>
      <c r="AU524" s="65"/>
      <c r="AV524" s="65"/>
      <c r="AW524" s="65"/>
      <c r="AX524" s="80" t="s">
        <v>115</v>
      </c>
      <c r="AY524" s="79">
        <f>SUM(AY525:AY526)</f>
        <v>0</v>
      </c>
      <c r="AZ524" s="79">
        <f>SUM(AZ525:AZ526)</f>
        <v>0</v>
      </c>
      <c r="BA524" s="38" t="s">
        <v>116</v>
      </c>
      <c r="BB524" s="346">
        <f>AZ524+AZ527+AZ530+AZ533</f>
        <v>0</v>
      </c>
      <c r="BC524" s="264"/>
      <c r="BD524" s="65"/>
      <c r="BE524" s="65"/>
      <c r="BF524" s="65"/>
      <c r="BG524" s="80" t="s">
        <v>115</v>
      </c>
      <c r="BH524" s="79">
        <f>SUM(BH525:BH526)</f>
        <v>0</v>
      </c>
      <c r="BI524" s="79">
        <f>SUM(BI525:BI526)</f>
        <v>0</v>
      </c>
      <c r="BJ524" s="65"/>
      <c r="BK524" s="65"/>
      <c r="BL524" s="65"/>
      <c r="BM524" s="65"/>
      <c r="BN524" s="80" t="s">
        <v>115</v>
      </c>
      <c r="BO524" s="79">
        <f>SUM(BO525:BO526)</f>
        <v>0</v>
      </c>
      <c r="BP524" s="79">
        <f>SUM(BP525:BP526)</f>
        <v>0</v>
      </c>
      <c r="BQ524" s="65"/>
      <c r="BR524" s="65"/>
      <c r="BS524" s="65"/>
      <c r="BT524" s="65"/>
      <c r="BU524" s="80" t="s">
        <v>115</v>
      </c>
      <c r="BV524" s="79">
        <f>SUM(BV525:BV526)</f>
        <v>0</v>
      </c>
      <c r="BW524" s="79">
        <f>SUM(BW525:BW526)</f>
        <v>0</v>
      </c>
      <c r="BX524" s="38" t="s">
        <v>116</v>
      </c>
      <c r="BY524" s="346">
        <f>BW524+BW527+BW530+BW533</f>
        <v>0</v>
      </c>
      <c r="BZ524" s="264"/>
      <c r="CA524" s="65"/>
      <c r="CB524" s="65"/>
      <c r="CC524" s="65"/>
      <c r="CD524" s="80" t="s">
        <v>115</v>
      </c>
      <c r="CE524" s="79">
        <f>SUM(CE525:CE526)</f>
        <v>0</v>
      </c>
      <c r="CF524" s="79">
        <f>SUM(CF525:CF526)</f>
        <v>0</v>
      </c>
      <c r="CG524" s="65"/>
      <c r="CH524" s="65"/>
      <c r="CI524" s="65"/>
      <c r="CJ524" s="65"/>
      <c r="CK524" s="80" t="s">
        <v>115</v>
      </c>
      <c r="CL524" s="79">
        <f>SUM(CL525:CL526)</f>
        <v>0</v>
      </c>
      <c r="CM524" s="79">
        <f>SUM(CM525:CM526)</f>
        <v>0</v>
      </c>
      <c r="CN524" s="65"/>
      <c r="CO524" s="65"/>
      <c r="CP524" s="65"/>
      <c r="CQ524" s="65"/>
      <c r="CR524" s="80" t="s">
        <v>115</v>
      </c>
      <c r="CS524" s="79">
        <f>SUM(CS525:CS526)</f>
        <v>0</v>
      </c>
      <c r="CT524" s="79">
        <f>SUM(CT525:CT526)</f>
        <v>0</v>
      </c>
      <c r="CU524" s="38" t="s">
        <v>116</v>
      </c>
      <c r="CV524" s="346">
        <f>CT524+CT527+CT530+CT533</f>
        <v>0</v>
      </c>
      <c r="CW524" s="264"/>
      <c r="CX524" s="65"/>
      <c r="CY524" s="65"/>
      <c r="CZ524" s="65"/>
      <c r="DA524" s="80" t="s">
        <v>115</v>
      </c>
      <c r="DB524" s="79">
        <f>SUM(DB525:DB526)</f>
        <v>0</v>
      </c>
      <c r="DC524" s="79">
        <f>SUM(DC525:DC526)</f>
        <v>0</v>
      </c>
      <c r="DD524" s="65"/>
      <c r="DE524" s="65"/>
      <c r="DF524" s="65"/>
      <c r="DG524" s="65"/>
      <c r="DH524" s="80" t="s">
        <v>115</v>
      </c>
      <c r="DI524" s="79">
        <f>SUM(DI525:DI526)</f>
        <v>0</v>
      </c>
      <c r="DJ524" s="79">
        <f>SUM(DJ525:DJ526)</f>
        <v>0</v>
      </c>
      <c r="DK524" s="65"/>
      <c r="DL524" s="65"/>
      <c r="DM524" s="65"/>
      <c r="DN524" s="65"/>
      <c r="DO524" s="80" t="s">
        <v>115</v>
      </c>
      <c r="DP524" s="79">
        <f>SUM(DP525:DP526)</f>
        <v>0</v>
      </c>
      <c r="DQ524" s="79">
        <f>SUM(DQ525:DQ526)</f>
        <v>0</v>
      </c>
      <c r="DR524" s="38" t="s">
        <v>116</v>
      </c>
      <c r="DS524" s="346">
        <f>DQ524+DQ527+DQ530+DQ533</f>
        <v>0</v>
      </c>
      <c r="DT524" s="264"/>
      <c r="DU524" s="65"/>
      <c r="DV524" s="65"/>
      <c r="DW524" s="65"/>
      <c r="DX524" s="80" t="s">
        <v>115</v>
      </c>
      <c r="DY524" s="79">
        <f>SUM(DY525:DY526)</f>
        <v>0</v>
      </c>
      <c r="DZ524" s="79">
        <f>SUM(DZ525:DZ526)</f>
        <v>0</v>
      </c>
      <c r="EA524" s="65"/>
      <c r="EB524" s="65"/>
      <c r="EC524" s="65"/>
      <c r="ED524" s="65"/>
      <c r="EE524" s="80" t="s">
        <v>115</v>
      </c>
      <c r="EF524" s="79">
        <f>SUM(EF525:EF526)</f>
        <v>0</v>
      </c>
      <c r="EG524" s="79">
        <f>SUM(EG525:EG526)</f>
        <v>0</v>
      </c>
      <c r="EH524" s="65"/>
      <c r="EI524" s="65"/>
      <c r="EJ524" s="65"/>
      <c r="EK524" s="65"/>
      <c r="EL524" s="80" t="s">
        <v>115</v>
      </c>
      <c r="EM524" s="79">
        <f>SUM(EM525:EM526)</f>
        <v>0</v>
      </c>
      <c r="EN524" s="79">
        <f>SUM(EN525:EN526)</f>
        <v>0</v>
      </c>
      <c r="EO524" s="38" t="s">
        <v>116</v>
      </c>
      <c r="EP524" s="346">
        <f>EN524+EN527+EN530+EN533</f>
        <v>0</v>
      </c>
      <c r="EQ524" s="393"/>
    </row>
    <row r="525" spans="1:147" ht="15.75" customHeight="1">
      <c r="A525" s="8" t="s">
        <v>33</v>
      </c>
      <c r="B525" s="8" t="s">
        <v>155</v>
      </c>
      <c r="C525" s="8"/>
      <c r="D525" s="199">
        <v>116</v>
      </c>
      <c r="E525" s="118" t="s">
        <v>162</v>
      </c>
      <c r="F525" s="195" t="s">
        <v>108</v>
      </c>
      <c r="G525" s="195" t="s">
        <v>161</v>
      </c>
      <c r="H525" s="309"/>
      <c r="I525" s="128"/>
      <c r="J525" s="5"/>
      <c r="K525" s="5"/>
      <c r="L525" s="5"/>
      <c r="M525" s="5"/>
      <c r="N525" s="5"/>
      <c r="O525" s="5"/>
      <c r="P525" s="5"/>
      <c r="Q525" s="5"/>
      <c r="R525" s="5"/>
      <c r="S525" s="5"/>
      <c r="T525" s="5"/>
      <c r="U525" s="5"/>
      <c r="V525" s="5"/>
      <c r="W525" s="5"/>
      <c r="X525" s="5"/>
      <c r="Y525" s="5"/>
      <c r="Z525" s="5"/>
      <c r="AA525" s="5"/>
      <c r="AB525" s="5"/>
      <c r="AC525" s="5"/>
      <c r="AD525" s="5"/>
      <c r="AE525" s="341"/>
      <c r="AF525" s="128"/>
      <c r="AG525" s="5"/>
      <c r="AH525" s="5"/>
      <c r="AI525" s="5"/>
      <c r="AJ525" s="5"/>
      <c r="AK525" s="5"/>
      <c r="AL525" s="5"/>
      <c r="AM525" s="5"/>
      <c r="AN525" s="5"/>
      <c r="AO525" s="5"/>
      <c r="AP525" s="5"/>
      <c r="AQ525" s="5"/>
      <c r="AR525" s="5"/>
      <c r="AS525" s="5"/>
      <c r="AT525" s="5"/>
      <c r="AU525" s="5"/>
      <c r="AV525" s="5"/>
      <c r="AW525" s="5"/>
      <c r="AX525" s="5"/>
      <c r="AY525" s="5"/>
      <c r="AZ525" s="5"/>
      <c r="BA525" s="5"/>
      <c r="BB525" s="341"/>
      <c r="BC525" s="128"/>
      <c r="BD525" s="5"/>
      <c r="BE525" s="5"/>
      <c r="BF525" s="5"/>
      <c r="BG525" s="5"/>
      <c r="BH525" s="5"/>
      <c r="BI525" s="5"/>
      <c r="BJ525" s="5"/>
      <c r="BK525" s="5"/>
      <c r="BL525" s="5"/>
      <c r="BM525" s="5"/>
      <c r="BN525" s="5"/>
      <c r="BO525" s="5"/>
      <c r="BP525" s="5"/>
      <c r="BQ525" s="5"/>
      <c r="BR525" s="5"/>
      <c r="BS525" s="5"/>
      <c r="BT525" s="5"/>
      <c r="BU525" s="5"/>
      <c r="BV525" s="5"/>
      <c r="BW525" s="5"/>
      <c r="BX525" s="5"/>
      <c r="BY525" s="341"/>
      <c r="BZ525" s="128"/>
      <c r="CA525" s="5"/>
      <c r="CB525" s="5"/>
      <c r="CC525" s="5"/>
      <c r="CD525" s="5"/>
      <c r="CE525" s="5"/>
      <c r="CF525" s="5"/>
      <c r="CG525" s="5"/>
      <c r="CH525" s="5"/>
      <c r="CI525" s="5"/>
      <c r="CJ525" s="5"/>
      <c r="CK525" s="5"/>
      <c r="CL525" s="5"/>
      <c r="CM525" s="5"/>
      <c r="CN525" s="5"/>
      <c r="CO525" s="5"/>
      <c r="CP525" s="5"/>
      <c r="CQ525" s="5"/>
      <c r="CR525" s="5"/>
      <c r="CS525" s="5"/>
      <c r="CT525" s="5"/>
      <c r="CU525" s="5"/>
      <c r="CV525" s="341"/>
      <c r="CW525" s="128"/>
      <c r="CX525" s="5"/>
      <c r="CY525" s="5"/>
      <c r="CZ525" s="5"/>
      <c r="DA525" s="5"/>
      <c r="DB525" s="5"/>
      <c r="DC525" s="5"/>
      <c r="DD525" s="5"/>
      <c r="DE525" s="5"/>
      <c r="DF525" s="5"/>
      <c r="DG525" s="5"/>
      <c r="DH525" s="5"/>
      <c r="DI525" s="5"/>
      <c r="DJ525" s="5"/>
      <c r="DK525" s="5"/>
      <c r="DL525" s="5"/>
      <c r="DM525" s="5"/>
      <c r="DN525" s="5"/>
      <c r="DO525" s="5"/>
      <c r="DP525" s="5"/>
      <c r="DQ525" s="5"/>
      <c r="DR525" s="5"/>
      <c r="DS525" s="341"/>
      <c r="DT525" s="128"/>
      <c r="DU525" s="5"/>
      <c r="DV525" s="5"/>
      <c r="DW525" s="5"/>
      <c r="DX525" s="5"/>
      <c r="DY525" s="5"/>
      <c r="DZ525" s="5"/>
      <c r="EA525" s="5"/>
      <c r="EB525" s="5"/>
      <c r="EC525" s="5"/>
      <c r="ED525" s="5"/>
      <c r="EE525" s="5"/>
      <c r="EF525" s="5"/>
      <c r="EG525" s="5"/>
      <c r="EH525" s="5"/>
      <c r="EI525" s="5"/>
      <c r="EJ525" s="5"/>
      <c r="EK525" s="5"/>
      <c r="EL525" s="5"/>
      <c r="EM525" s="5"/>
      <c r="EN525" s="5"/>
      <c r="EO525" s="5"/>
      <c r="EP525" s="341"/>
      <c r="EQ525" s="333"/>
    </row>
    <row r="526" spans="1:147" ht="15.75" customHeight="1">
      <c r="A526" s="8" t="s">
        <v>33</v>
      </c>
      <c r="B526" s="8" t="s">
        <v>155</v>
      </c>
      <c r="C526" s="8"/>
      <c r="D526" s="199">
        <v>116</v>
      </c>
      <c r="E526" s="118" t="s">
        <v>162</v>
      </c>
      <c r="F526" s="195" t="s">
        <v>108</v>
      </c>
      <c r="G526" s="195" t="s">
        <v>161</v>
      </c>
      <c r="H526" s="309"/>
      <c r="I526" s="128"/>
      <c r="J526" s="5"/>
      <c r="K526" s="5"/>
      <c r="L526" s="5"/>
      <c r="M526" s="5"/>
      <c r="N526" s="5"/>
      <c r="O526" s="5"/>
      <c r="P526" s="5"/>
      <c r="Q526" s="5"/>
      <c r="R526" s="5"/>
      <c r="S526" s="5"/>
      <c r="T526" s="5"/>
      <c r="U526" s="5"/>
      <c r="V526" s="5"/>
      <c r="W526" s="5"/>
      <c r="X526" s="5"/>
      <c r="Y526" s="5"/>
      <c r="Z526" s="5"/>
      <c r="AA526" s="5"/>
      <c r="AB526" s="5"/>
      <c r="AC526" s="5"/>
      <c r="AD526" s="5"/>
      <c r="AE526" s="341"/>
      <c r="AF526" s="128"/>
      <c r="AG526" s="5"/>
      <c r="AH526" s="5"/>
      <c r="AI526" s="5"/>
      <c r="AJ526" s="5"/>
      <c r="AK526" s="5"/>
      <c r="AL526" s="5"/>
      <c r="AM526" s="5"/>
      <c r="AN526" s="5"/>
      <c r="AO526" s="5"/>
      <c r="AP526" s="5"/>
      <c r="AQ526" s="5"/>
      <c r="AR526" s="5"/>
      <c r="AS526" s="5"/>
      <c r="AT526" s="5"/>
      <c r="AU526" s="5"/>
      <c r="AV526" s="5"/>
      <c r="AW526" s="5"/>
      <c r="AX526" s="5"/>
      <c r="AY526" s="5"/>
      <c r="AZ526" s="5"/>
      <c r="BA526" s="5"/>
      <c r="BB526" s="341"/>
      <c r="BC526" s="128"/>
      <c r="BD526" s="5"/>
      <c r="BE526" s="5"/>
      <c r="BF526" s="5"/>
      <c r="BG526" s="5"/>
      <c r="BH526" s="5"/>
      <c r="BI526" s="5"/>
      <c r="BJ526" s="5"/>
      <c r="BK526" s="5"/>
      <c r="BL526" s="5"/>
      <c r="BM526" s="5"/>
      <c r="BN526" s="5"/>
      <c r="BO526" s="5"/>
      <c r="BP526" s="5"/>
      <c r="BQ526" s="5"/>
      <c r="BR526" s="5"/>
      <c r="BS526" s="5"/>
      <c r="BT526" s="5"/>
      <c r="BU526" s="5"/>
      <c r="BV526" s="5"/>
      <c r="BW526" s="5"/>
      <c r="BX526" s="5"/>
      <c r="BY526" s="341"/>
      <c r="BZ526" s="128"/>
      <c r="CA526" s="5"/>
      <c r="CB526" s="5"/>
      <c r="CC526" s="5"/>
      <c r="CD526" s="5"/>
      <c r="CE526" s="5"/>
      <c r="CF526" s="5"/>
      <c r="CG526" s="5"/>
      <c r="CH526" s="5"/>
      <c r="CI526" s="5"/>
      <c r="CJ526" s="5"/>
      <c r="CK526" s="5"/>
      <c r="CL526" s="5"/>
      <c r="CM526" s="5"/>
      <c r="CN526" s="5"/>
      <c r="CO526" s="5"/>
      <c r="CP526" s="5"/>
      <c r="CQ526" s="5"/>
      <c r="CR526" s="5"/>
      <c r="CS526" s="5"/>
      <c r="CT526" s="5"/>
      <c r="CU526" s="5"/>
      <c r="CV526" s="341"/>
      <c r="CW526" s="128"/>
      <c r="CX526" s="5"/>
      <c r="CY526" s="5"/>
      <c r="CZ526" s="5"/>
      <c r="DA526" s="5"/>
      <c r="DB526" s="5"/>
      <c r="DC526" s="5"/>
      <c r="DD526" s="5"/>
      <c r="DE526" s="5"/>
      <c r="DF526" s="5"/>
      <c r="DG526" s="5"/>
      <c r="DH526" s="5"/>
      <c r="DI526" s="5"/>
      <c r="DJ526" s="5"/>
      <c r="DK526" s="5"/>
      <c r="DL526" s="5"/>
      <c r="DM526" s="5"/>
      <c r="DN526" s="5"/>
      <c r="DO526" s="5"/>
      <c r="DP526" s="5"/>
      <c r="DQ526" s="5"/>
      <c r="DR526" s="5"/>
      <c r="DS526" s="341"/>
      <c r="DT526" s="128"/>
      <c r="DU526" s="5"/>
      <c r="DV526" s="5"/>
      <c r="DW526" s="5"/>
      <c r="DX526" s="5"/>
      <c r="DY526" s="5"/>
      <c r="DZ526" s="5"/>
      <c r="EA526" s="5"/>
      <c r="EB526" s="5"/>
      <c r="EC526" s="5"/>
      <c r="ED526" s="5"/>
      <c r="EE526" s="5"/>
      <c r="EF526" s="5"/>
      <c r="EG526" s="5"/>
      <c r="EH526" s="5"/>
      <c r="EI526" s="5"/>
      <c r="EJ526" s="5"/>
      <c r="EK526" s="5"/>
      <c r="EL526" s="5"/>
      <c r="EM526" s="5"/>
      <c r="EN526" s="5"/>
      <c r="EO526" s="5"/>
      <c r="EP526" s="341"/>
      <c r="EQ526" s="333"/>
    </row>
    <row r="527" spans="1:147" ht="15.75" customHeight="1">
      <c r="A527" s="64" t="s">
        <v>33</v>
      </c>
      <c r="B527" s="64" t="s">
        <v>155</v>
      </c>
      <c r="C527" s="65" t="s">
        <v>163</v>
      </c>
      <c r="D527" s="193">
        <v>324</v>
      </c>
      <c r="E527" s="157" t="s">
        <v>162</v>
      </c>
      <c r="F527" s="119" t="s">
        <v>108</v>
      </c>
      <c r="G527" s="119" t="s">
        <v>161</v>
      </c>
      <c r="H527" s="308"/>
      <c r="I527" s="264"/>
      <c r="J527" s="65"/>
      <c r="K527" s="65"/>
      <c r="L527" s="65"/>
      <c r="M527" s="80" t="s">
        <v>115</v>
      </c>
      <c r="N527" s="79">
        <f>SUM(N528:N529)</f>
        <v>0</v>
      </c>
      <c r="O527" s="79">
        <f>SUM(O528:O529)</f>
        <v>0</v>
      </c>
      <c r="P527" s="65"/>
      <c r="Q527" s="65"/>
      <c r="R527" s="65"/>
      <c r="S527" s="65"/>
      <c r="T527" s="80" t="s">
        <v>115</v>
      </c>
      <c r="U527" s="79">
        <f>SUM(U528:U529)</f>
        <v>0</v>
      </c>
      <c r="V527" s="79">
        <f>SUM(V528:V529)</f>
        <v>0</v>
      </c>
      <c r="W527" s="65"/>
      <c r="X527" s="65"/>
      <c r="Y527" s="65"/>
      <c r="Z527" s="65"/>
      <c r="AA527" s="80" t="s">
        <v>115</v>
      </c>
      <c r="AB527" s="79">
        <f>SUM(AB528:AB529)</f>
        <v>0</v>
      </c>
      <c r="AC527" s="79">
        <f>SUM(AC528:AC529)</f>
        <v>0</v>
      </c>
      <c r="AD527" s="65"/>
      <c r="AE527" s="308"/>
      <c r="AF527" s="264"/>
      <c r="AG527" s="65"/>
      <c r="AH527" s="65"/>
      <c r="AI527" s="65"/>
      <c r="AJ527" s="80" t="s">
        <v>115</v>
      </c>
      <c r="AK527" s="79">
        <f>SUM(AK528:AK529)</f>
        <v>0</v>
      </c>
      <c r="AL527" s="79">
        <f>SUM(AL528:AL529)</f>
        <v>0</v>
      </c>
      <c r="AM527" s="65"/>
      <c r="AN527" s="65"/>
      <c r="AO527" s="65"/>
      <c r="AP527" s="65"/>
      <c r="AQ527" s="80" t="s">
        <v>115</v>
      </c>
      <c r="AR527" s="79">
        <f>SUM(AR528:AR529)</f>
        <v>0</v>
      </c>
      <c r="AS527" s="79">
        <f>SUM(AS528:AS529)</f>
        <v>0</v>
      </c>
      <c r="AT527" s="65"/>
      <c r="AU527" s="65"/>
      <c r="AV527" s="65"/>
      <c r="AW527" s="65"/>
      <c r="AX527" s="80" t="s">
        <v>115</v>
      </c>
      <c r="AY527" s="79">
        <f>SUM(AY528:AY529)</f>
        <v>0</v>
      </c>
      <c r="AZ527" s="79">
        <f>SUM(AZ528:AZ529)</f>
        <v>0</v>
      </c>
      <c r="BA527" s="65"/>
      <c r="BB527" s="308"/>
      <c r="BC527" s="264"/>
      <c r="BD527" s="65"/>
      <c r="BE527" s="65"/>
      <c r="BF527" s="65"/>
      <c r="BG527" s="80" t="s">
        <v>115</v>
      </c>
      <c r="BH527" s="79">
        <f>SUM(BH528:BH529)</f>
        <v>0</v>
      </c>
      <c r="BI527" s="79">
        <f>SUM(BI528:BI529)</f>
        <v>0</v>
      </c>
      <c r="BJ527" s="65"/>
      <c r="BK527" s="65"/>
      <c r="BL527" s="65"/>
      <c r="BM527" s="65"/>
      <c r="BN527" s="80" t="s">
        <v>115</v>
      </c>
      <c r="BO527" s="79">
        <f>SUM(BO528:BO529)</f>
        <v>0</v>
      </c>
      <c r="BP527" s="79">
        <f>SUM(BP528:BP529)</f>
        <v>0</v>
      </c>
      <c r="BQ527" s="65"/>
      <c r="BR527" s="65"/>
      <c r="BS527" s="65"/>
      <c r="BT527" s="65"/>
      <c r="BU527" s="80" t="s">
        <v>115</v>
      </c>
      <c r="BV527" s="79">
        <f>SUM(BV528:BV529)</f>
        <v>0</v>
      </c>
      <c r="BW527" s="79">
        <f>SUM(BW528:BW529)</f>
        <v>0</v>
      </c>
      <c r="BX527" s="65"/>
      <c r="BY527" s="308"/>
      <c r="BZ527" s="264"/>
      <c r="CA527" s="65"/>
      <c r="CB527" s="65"/>
      <c r="CC527" s="65"/>
      <c r="CD527" s="80" t="s">
        <v>115</v>
      </c>
      <c r="CE527" s="79">
        <f>SUM(CE528:CE529)</f>
        <v>0</v>
      </c>
      <c r="CF527" s="79">
        <f>SUM(CF528:CF529)</f>
        <v>0</v>
      </c>
      <c r="CG527" s="65"/>
      <c r="CH527" s="65"/>
      <c r="CI527" s="65"/>
      <c r="CJ527" s="65"/>
      <c r="CK527" s="80" t="s">
        <v>115</v>
      </c>
      <c r="CL527" s="79">
        <f>SUM(CL528:CL529)</f>
        <v>0</v>
      </c>
      <c r="CM527" s="79">
        <f>SUM(CM528:CM529)</f>
        <v>0</v>
      </c>
      <c r="CN527" s="65"/>
      <c r="CO527" s="65"/>
      <c r="CP527" s="65"/>
      <c r="CQ527" s="65"/>
      <c r="CR527" s="80" t="s">
        <v>115</v>
      </c>
      <c r="CS527" s="79">
        <f>SUM(CS528:CS529)</f>
        <v>0</v>
      </c>
      <c r="CT527" s="79">
        <f>SUM(CT528:CT529)</f>
        <v>0</v>
      </c>
      <c r="CU527" s="65"/>
      <c r="CV527" s="308"/>
      <c r="CW527" s="264"/>
      <c r="CX527" s="65"/>
      <c r="CY527" s="65"/>
      <c r="CZ527" s="65"/>
      <c r="DA527" s="80" t="s">
        <v>115</v>
      </c>
      <c r="DB527" s="79">
        <f>SUM(DB528:DB529)</f>
        <v>0</v>
      </c>
      <c r="DC527" s="79">
        <f>SUM(DC528:DC529)</f>
        <v>0</v>
      </c>
      <c r="DD527" s="65"/>
      <c r="DE527" s="65"/>
      <c r="DF527" s="65"/>
      <c r="DG527" s="65"/>
      <c r="DH527" s="80" t="s">
        <v>115</v>
      </c>
      <c r="DI527" s="79">
        <f>SUM(DI528:DI529)</f>
        <v>0</v>
      </c>
      <c r="DJ527" s="79">
        <f>SUM(DJ528:DJ529)</f>
        <v>0</v>
      </c>
      <c r="DK527" s="65"/>
      <c r="DL527" s="65"/>
      <c r="DM527" s="65"/>
      <c r="DN527" s="65"/>
      <c r="DO527" s="80" t="s">
        <v>115</v>
      </c>
      <c r="DP527" s="79">
        <f>SUM(DP528:DP529)</f>
        <v>0</v>
      </c>
      <c r="DQ527" s="79">
        <f>SUM(DQ528:DQ529)</f>
        <v>0</v>
      </c>
      <c r="DR527" s="65"/>
      <c r="DS527" s="308"/>
      <c r="DT527" s="264"/>
      <c r="DU527" s="65"/>
      <c r="DV527" s="65"/>
      <c r="DW527" s="65"/>
      <c r="DX527" s="80" t="s">
        <v>115</v>
      </c>
      <c r="DY527" s="79">
        <f>SUM(DY528:DY529)</f>
        <v>0</v>
      </c>
      <c r="DZ527" s="79">
        <f>SUM(DZ528:DZ529)</f>
        <v>0</v>
      </c>
      <c r="EA527" s="65"/>
      <c r="EB527" s="65"/>
      <c r="EC527" s="65"/>
      <c r="ED527" s="65"/>
      <c r="EE527" s="80" t="s">
        <v>115</v>
      </c>
      <c r="EF527" s="79">
        <f>SUM(EF528:EF529)</f>
        <v>0</v>
      </c>
      <c r="EG527" s="79">
        <f>SUM(EG528:EG529)</f>
        <v>0</v>
      </c>
      <c r="EH527" s="65"/>
      <c r="EI527" s="65"/>
      <c r="EJ527" s="65"/>
      <c r="EK527" s="65"/>
      <c r="EL527" s="80" t="s">
        <v>115</v>
      </c>
      <c r="EM527" s="79">
        <f>SUM(EM528:EM529)</f>
        <v>0</v>
      </c>
      <c r="EN527" s="79">
        <f>SUM(EN528:EN529)</f>
        <v>0</v>
      </c>
      <c r="EO527" s="65"/>
      <c r="EP527" s="308"/>
      <c r="EQ527" s="393"/>
    </row>
    <row r="528" spans="1:147" ht="15.75" customHeight="1">
      <c r="A528" s="8" t="s">
        <v>33</v>
      </c>
      <c r="B528" s="8" t="s">
        <v>155</v>
      </c>
      <c r="C528" s="8"/>
      <c r="D528" s="199">
        <v>324</v>
      </c>
      <c r="E528" s="118" t="s">
        <v>162</v>
      </c>
      <c r="F528" s="195" t="s">
        <v>108</v>
      </c>
      <c r="G528" s="195" t="s">
        <v>161</v>
      </c>
      <c r="H528" s="309"/>
      <c r="I528" s="128"/>
      <c r="J528" s="5"/>
      <c r="K528" s="5"/>
      <c r="L528" s="5"/>
      <c r="M528" s="5"/>
      <c r="N528" s="5"/>
      <c r="O528" s="5"/>
      <c r="P528" s="5"/>
      <c r="Q528" s="5"/>
      <c r="R528" s="5"/>
      <c r="S528" s="5"/>
      <c r="T528" s="5"/>
      <c r="U528" s="5"/>
      <c r="V528" s="5"/>
      <c r="W528" s="5"/>
      <c r="X528" s="5"/>
      <c r="Y528" s="5"/>
      <c r="Z528" s="5"/>
      <c r="AA528" s="5"/>
      <c r="AB528" s="5"/>
      <c r="AC528" s="5"/>
      <c r="AD528" s="5"/>
      <c r="AE528" s="341"/>
      <c r="AF528" s="128"/>
      <c r="AG528" s="5"/>
      <c r="AH528" s="5"/>
      <c r="AI528" s="5"/>
      <c r="AJ528" s="5"/>
      <c r="AK528" s="5"/>
      <c r="AL528" s="5"/>
      <c r="AM528" s="5"/>
      <c r="AN528" s="5"/>
      <c r="AO528" s="5"/>
      <c r="AP528" s="5"/>
      <c r="AQ528" s="5"/>
      <c r="AR528" s="5"/>
      <c r="AS528" s="5"/>
      <c r="AT528" s="5"/>
      <c r="AU528" s="5"/>
      <c r="AV528" s="5"/>
      <c r="AW528" s="5"/>
      <c r="AX528" s="5"/>
      <c r="AY528" s="5"/>
      <c r="AZ528" s="5"/>
      <c r="BA528" s="5"/>
      <c r="BB528" s="341"/>
      <c r="BC528" s="128"/>
      <c r="BD528" s="5"/>
      <c r="BE528" s="5"/>
      <c r="BF528" s="5"/>
      <c r="BG528" s="5"/>
      <c r="BH528" s="5"/>
      <c r="BI528" s="5"/>
      <c r="BJ528" s="5"/>
      <c r="BK528" s="5"/>
      <c r="BL528" s="5"/>
      <c r="BM528" s="5"/>
      <c r="BN528" s="5"/>
      <c r="BO528" s="5"/>
      <c r="BP528" s="5"/>
      <c r="BQ528" s="5"/>
      <c r="BR528" s="5"/>
      <c r="BS528" s="5"/>
      <c r="BT528" s="5"/>
      <c r="BU528" s="5"/>
      <c r="BV528" s="5"/>
      <c r="BW528" s="5"/>
      <c r="BX528" s="5"/>
      <c r="BY528" s="341"/>
      <c r="BZ528" s="128"/>
      <c r="CA528" s="5"/>
      <c r="CB528" s="5"/>
      <c r="CC528" s="5"/>
      <c r="CD528" s="5"/>
      <c r="CE528" s="5"/>
      <c r="CF528" s="5"/>
      <c r="CG528" s="5"/>
      <c r="CH528" s="5"/>
      <c r="CI528" s="5"/>
      <c r="CJ528" s="5"/>
      <c r="CK528" s="5"/>
      <c r="CL528" s="5"/>
      <c r="CM528" s="5"/>
      <c r="CN528" s="5"/>
      <c r="CO528" s="5"/>
      <c r="CP528" s="5"/>
      <c r="CQ528" s="5"/>
      <c r="CR528" s="5"/>
      <c r="CS528" s="5"/>
      <c r="CT528" s="5"/>
      <c r="CU528" s="5"/>
      <c r="CV528" s="341"/>
      <c r="CW528" s="128"/>
      <c r="CX528" s="5"/>
      <c r="CY528" s="5"/>
      <c r="CZ528" s="5"/>
      <c r="DA528" s="5"/>
      <c r="DB528" s="5"/>
      <c r="DC528" s="5"/>
      <c r="DD528" s="5"/>
      <c r="DE528" s="5"/>
      <c r="DF528" s="5"/>
      <c r="DG528" s="5"/>
      <c r="DH528" s="5"/>
      <c r="DI528" s="5"/>
      <c r="DJ528" s="5"/>
      <c r="DK528" s="5"/>
      <c r="DL528" s="5"/>
      <c r="DM528" s="5"/>
      <c r="DN528" s="5"/>
      <c r="DO528" s="5"/>
      <c r="DP528" s="5"/>
      <c r="DQ528" s="5"/>
      <c r="DR528" s="5"/>
      <c r="DS528" s="341"/>
      <c r="DT528" s="128"/>
      <c r="DU528" s="5"/>
      <c r="DV528" s="5"/>
      <c r="DW528" s="5"/>
      <c r="DX528" s="5"/>
      <c r="DY528" s="5"/>
      <c r="DZ528" s="5"/>
      <c r="EA528" s="5"/>
      <c r="EB528" s="5"/>
      <c r="EC528" s="5"/>
      <c r="ED528" s="5"/>
      <c r="EE528" s="5"/>
      <c r="EF528" s="5"/>
      <c r="EG528" s="5"/>
      <c r="EH528" s="5"/>
      <c r="EI528" s="5"/>
      <c r="EJ528" s="5"/>
      <c r="EK528" s="5"/>
      <c r="EL528" s="5"/>
      <c r="EM528" s="5"/>
      <c r="EN528" s="5"/>
      <c r="EO528" s="5"/>
      <c r="EP528" s="341"/>
      <c r="EQ528" s="333"/>
    </row>
    <row r="529" spans="1:147" ht="15.75" customHeight="1">
      <c r="A529" s="8" t="s">
        <v>33</v>
      </c>
      <c r="B529" s="8" t="s">
        <v>155</v>
      </c>
      <c r="C529" s="8"/>
      <c r="D529" s="199">
        <v>324</v>
      </c>
      <c r="E529" s="118" t="s">
        <v>162</v>
      </c>
      <c r="F529" s="195" t="s">
        <v>108</v>
      </c>
      <c r="G529" s="195" t="s">
        <v>161</v>
      </c>
      <c r="H529" s="309"/>
      <c r="I529" s="128"/>
      <c r="J529" s="5"/>
      <c r="K529" s="5"/>
      <c r="L529" s="5"/>
      <c r="M529" s="5"/>
      <c r="N529" s="5"/>
      <c r="O529" s="5"/>
      <c r="P529" s="5"/>
      <c r="Q529" s="5"/>
      <c r="R529" s="5"/>
      <c r="S529" s="5"/>
      <c r="T529" s="5"/>
      <c r="U529" s="5"/>
      <c r="V529" s="5"/>
      <c r="W529" s="5"/>
      <c r="X529" s="5"/>
      <c r="Y529" s="5"/>
      <c r="Z529" s="5"/>
      <c r="AA529" s="5"/>
      <c r="AB529" s="5"/>
      <c r="AC529" s="5"/>
      <c r="AD529" s="5"/>
      <c r="AE529" s="341"/>
      <c r="AF529" s="128"/>
      <c r="AG529" s="5"/>
      <c r="AH529" s="5"/>
      <c r="AI529" s="5"/>
      <c r="AJ529" s="5"/>
      <c r="AK529" s="5"/>
      <c r="AL529" s="5"/>
      <c r="AM529" s="5"/>
      <c r="AN529" s="5"/>
      <c r="AO529" s="5"/>
      <c r="AP529" s="5"/>
      <c r="AQ529" s="5"/>
      <c r="AR529" s="5"/>
      <c r="AS529" s="5"/>
      <c r="AT529" s="5"/>
      <c r="AU529" s="5"/>
      <c r="AV529" s="5"/>
      <c r="AW529" s="5"/>
      <c r="AX529" s="5"/>
      <c r="AY529" s="5"/>
      <c r="AZ529" s="5"/>
      <c r="BA529" s="5"/>
      <c r="BB529" s="341"/>
      <c r="BC529" s="128"/>
      <c r="BD529" s="5"/>
      <c r="BE529" s="5"/>
      <c r="BF529" s="5"/>
      <c r="BG529" s="5"/>
      <c r="BH529" s="5"/>
      <c r="BI529" s="5"/>
      <c r="BJ529" s="5"/>
      <c r="BK529" s="5"/>
      <c r="BL529" s="5"/>
      <c r="BM529" s="5"/>
      <c r="BN529" s="5"/>
      <c r="BO529" s="5"/>
      <c r="BP529" s="5"/>
      <c r="BQ529" s="5"/>
      <c r="BR529" s="5"/>
      <c r="BS529" s="5"/>
      <c r="BT529" s="5"/>
      <c r="BU529" s="5"/>
      <c r="BV529" s="5"/>
      <c r="BW529" s="5"/>
      <c r="BX529" s="5"/>
      <c r="BY529" s="341"/>
      <c r="BZ529" s="128"/>
      <c r="CA529" s="5"/>
      <c r="CB529" s="5"/>
      <c r="CC529" s="5"/>
      <c r="CD529" s="5"/>
      <c r="CE529" s="5"/>
      <c r="CF529" s="5"/>
      <c r="CG529" s="5"/>
      <c r="CH529" s="5"/>
      <c r="CI529" s="5"/>
      <c r="CJ529" s="5"/>
      <c r="CK529" s="5"/>
      <c r="CL529" s="5"/>
      <c r="CM529" s="5"/>
      <c r="CN529" s="5"/>
      <c r="CO529" s="5"/>
      <c r="CP529" s="5"/>
      <c r="CQ529" s="5"/>
      <c r="CR529" s="5"/>
      <c r="CS529" s="5"/>
      <c r="CT529" s="5"/>
      <c r="CU529" s="5"/>
      <c r="CV529" s="341"/>
      <c r="CW529" s="128"/>
      <c r="CX529" s="5"/>
      <c r="CY529" s="5"/>
      <c r="CZ529" s="5"/>
      <c r="DA529" s="5"/>
      <c r="DB529" s="5"/>
      <c r="DC529" s="5"/>
      <c r="DD529" s="5"/>
      <c r="DE529" s="5"/>
      <c r="DF529" s="5"/>
      <c r="DG529" s="5"/>
      <c r="DH529" s="5"/>
      <c r="DI529" s="5"/>
      <c r="DJ529" s="5"/>
      <c r="DK529" s="5"/>
      <c r="DL529" s="5"/>
      <c r="DM529" s="5"/>
      <c r="DN529" s="5"/>
      <c r="DO529" s="5"/>
      <c r="DP529" s="5"/>
      <c r="DQ529" s="5"/>
      <c r="DR529" s="5"/>
      <c r="DS529" s="341"/>
      <c r="DT529" s="128"/>
      <c r="DU529" s="5"/>
      <c r="DV529" s="5"/>
      <c r="DW529" s="5"/>
      <c r="DX529" s="5"/>
      <c r="DY529" s="5"/>
      <c r="DZ529" s="5"/>
      <c r="EA529" s="5"/>
      <c r="EB529" s="5"/>
      <c r="EC529" s="5"/>
      <c r="ED529" s="5"/>
      <c r="EE529" s="5"/>
      <c r="EF529" s="5"/>
      <c r="EG529" s="5"/>
      <c r="EH529" s="5"/>
      <c r="EI529" s="5"/>
      <c r="EJ529" s="5"/>
      <c r="EK529" s="5"/>
      <c r="EL529" s="5"/>
      <c r="EM529" s="5"/>
      <c r="EN529" s="5"/>
      <c r="EO529" s="5"/>
      <c r="EP529" s="341"/>
      <c r="EQ529" s="333"/>
    </row>
    <row r="530" spans="1:147" ht="15.75" customHeight="1">
      <c r="A530" s="64" t="s">
        <v>33</v>
      </c>
      <c r="B530" s="64" t="s">
        <v>155</v>
      </c>
      <c r="C530" s="65" t="s">
        <v>163</v>
      </c>
      <c r="D530" s="193">
        <v>526</v>
      </c>
      <c r="E530" s="157" t="s">
        <v>162</v>
      </c>
      <c r="F530" s="119" t="s">
        <v>108</v>
      </c>
      <c r="G530" s="119" t="s">
        <v>161</v>
      </c>
      <c r="H530" s="308"/>
      <c r="I530" s="264"/>
      <c r="J530" s="65"/>
      <c r="K530" s="65"/>
      <c r="L530" s="65"/>
      <c r="M530" s="80" t="s">
        <v>115</v>
      </c>
      <c r="N530" s="79">
        <f>SUM(N531:N532)</f>
        <v>0</v>
      </c>
      <c r="O530" s="79">
        <f>SUM(O531:O532)</f>
        <v>0</v>
      </c>
      <c r="P530" s="65"/>
      <c r="Q530" s="65"/>
      <c r="R530" s="65"/>
      <c r="S530" s="65"/>
      <c r="T530" s="80" t="s">
        <v>115</v>
      </c>
      <c r="U530" s="79">
        <f>SUM(U531:U532)</f>
        <v>0</v>
      </c>
      <c r="V530" s="79">
        <f>SUM(V531:V532)</f>
        <v>0</v>
      </c>
      <c r="W530" s="65"/>
      <c r="X530" s="65"/>
      <c r="Y530" s="65"/>
      <c r="Z530" s="65"/>
      <c r="AA530" s="80" t="s">
        <v>115</v>
      </c>
      <c r="AB530" s="79">
        <f>SUM(AB531:AB532)</f>
        <v>0</v>
      </c>
      <c r="AC530" s="79">
        <f>SUM(AC531:AC532)</f>
        <v>0</v>
      </c>
      <c r="AD530" s="65"/>
      <c r="AE530" s="308"/>
      <c r="AF530" s="264"/>
      <c r="AG530" s="65"/>
      <c r="AH530" s="65"/>
      <c r="AI530" s="65"/>
      <c r="AJ530" s="80" t="s">
        <v>115</v>
      </c>
      <c r="AK530" s="79">
        <f>SUM(AK531:AK532)</f>
        <v>0</v>
      </c>
      <c r="AL530" s="79">
        <f>SUM(AL531:AL532)</f>
        <v>0</v>
      </c>
      <c r="AM530" s="65"/>
      <c r="AN530" s="65"/>
      <c r="AO530" s="65"/>
      <c r="AP530" s="65"/>
      <c r="AQ530" s="80" t="s">
        <v>115</v>
      </c>
      <c r="AR530" s="79">
        <f>SUM(AR531:AR532)</f>
        <v>0</v>
      </c>
      <c r="AS530" s="79">
        <f>SUM(AS531:AS532)</f>
        <v>0</v>
      </c>
      <c r="AT530" s="65"/>
      <c r="AU530" s="65"/>
      <c r="AV530" s="65"/>
      <c r="AW530" s="65"/>
      <c r="AX530" s="80" t="s">
        <v>115</v>
      </c>
      <c r="AY530" s="79">
        <f>SUM(AY531:AY532)</f>
        <v>0</v>
      </c>
      <c r="AZ530" s="79">
        <f>SUM(AZ531:AZ532)</f>
        <v>0</v>
      </c>
      <c r="BA530" s="65"/>
      <c r="BB530" s="308"/>
      <c r="BC530" s="264"/>
      <c r="BD530" s="65"/>
      <c r="BE530" s="65"/>
      <c r="BF530" s="65"/>
      <c r="BG530" s="80" t="s">
        <v>115</v>
      </c>
      <c r="BH530" s="79">
        <f>SUM(BH531:BH532)</f>
        <v>0</v>
      </c>
      <c r="BI530" s="79">
        <f>SUM(BI531:BI532)</f>
        <v>0</v>
      </c>
      <c r="BJ530" s="65"/>
      <c r="BK530" s="65"/>
      <c r="BL530" s="65"/>
      <c r="BM530" s="65"/>
      <c r="BN530" s="80" t="s">
        <v>115</v>
      </c>
      <c r="BO530" s="79">
        <f>SUM(BO531:BO532)</f>
        <v>0</v>
      </c>
      <c r="BP530" s="79">
        <f>SUM(BP531:BP532)</f>
        <v>0</v>
      </c>
      <c r="BQ530" s="65"/>
      <c r="BR530" s="65"/>
      <c r="BS530" s="65"/>
      <c r="BT530" s="65"/>
      <c r="BU530" s="80" t="s">
        <v>115</v>
      </c>
      <c r="BV530" s="79">
        <f>SUM(BV531:BV532)</f>
        <v>0</v>
      </c>
      <c r="BW530" s="79">
        <f>SUM(BW531:BW532)</f>
        <v>0</v>
      </c>
      <c r="BX530" s="65"/>
      <c r="BY530" s="308"/>
      <c r="BZ530" s="264"/>
      <c r="CA530" s="65"/>
      <c r="CB530" s="65"/>
      <c r="CC530" s="65"/>
      <c r="CD530" s="80" t="s">
        <v>115</v>
      </c>
      <c r="CE530" s="79">
        <f>SUM(CE531:CE532)</f>
        <v>0</v>
      </c>
      <c r="CF530" s="79">
        <f>SUM(CF531:CF532)</f>
        <v>0</v>
      </c>
      <c r="CG530" s="65"/>
      <c r="CH530" s="65"/>
      <c r="CI530" s="65"/>
      <c r="CJ530" s="65"/>
      <c r="CK530" s="80" t="s">
        <v>115</v>
      </c>
      <c r="CL530" s="79">
        <f>SUM(CL531:CL532)</f>
        <v>0</v>
      </c>
      <c r="CM530" s="79">
        <f>SUM(CM531:CM532)</f>
        <v>0</v>
      </c>
      <c r="CN530" s="65"/>
      <c r="CO530" s="65"/>
      <c r="CP530" s="65"/>
      <c r="CQ530" s="65"/>
      <c r="CR530" s="80" t="s">
        <v>115</v>
      </c>
      <c r="CS530" s="79">
        <f>SUM(CS531:CS532)</f>
        <v>0</v>
      </c>
      <c r="CT530" s="79">
        <f>SUM(CT531:CT532)</f>
        <v>0</v>
      </c>
      <c r="CU530" s="65"/>
      <c r="CV530" s="308"/>
      <c r="CW530" s="264"/>
      <c r="CX530" s="65"/>
      <c r="CY530" s="65"/>
      <c r="CZ530" s="65"/>
      <c r="DA530" s="80" t="s">
        <v>115</v>
      </c>
      <c r="DB530" s="79">
        <f>SUM(DB531:DB532)</f>
        <v>0</v>
      </c>
      <c r="DC530" s="79">
        <f>SUM(DC531:DC532)</f>
        <v>0</v>
      </c>
      <c r="DD530" s="65"/>
      <c r="DE530" s="65"/>
      <c r="DF530" s="65"/>
      <c r="DG530" s="65"/>
      <c r="DH530" s="80" t="s">
        <v>115</v>
      </c>
      <c r="DI530" s="79">
        <f>SUM(DI531:DI532)</f>
        <v>0</v>
      </c>
      <c r="DJ530" s="79">
        <f>SUM(DJ531:DJ532)</f>
        <v>0</v>
      </c>
      <c r="DK530" s="65"/>
      <c r="DL530" s="65"/>
      <c r="DM530" s="65"/>
      <c r="DN530" s="65"/>
      <c r="DO530" s="80" t="s">
        <v>115</v>
      </c>
      <c r="DP530" s="79">
        <f>SUM(DP531:DP532)</f>
        <v>0</v>
      </c>
      <c r="DQ530" s="79">
        <f>SUM(DQ531:DQ532)</f>
        <v>0</v>
      </c>
      <c r="DR530" s="65"/>
      <c r="DS530" s="308"/>
      <c r="DT530" s="264"/>
      <c r="DU530" s="65"/>
      <c r="DV530" s="65"/>
      <c r="DW530" s="65"/>
      <c r="DX530" s="80" t="s">
        <v>115</v>
      </c>
      <c r="DY530" s="79">
        <f>SUM(DY531:DY532)</f>
        <v>0</v>
      </c>
      <c r="DZ530" s="79">
        <f>SUM(DZ531:DZ532)</f>
        <v>0</v>
      </c>
      <c r="EA530" s="65"/>
      <c r="EB530" s="65"/>
      <c r="EC530" s="65"/>
      <c r="ED530" s="65"/>
      <c r="EE530" s="80" t="s">
        <v>115</v>
      </c>
      <c r="EF530" s="79">
        <f>SUM(EF531:EF532)</f>
        <v>0</v>
      </c>
      <c r="EG530" s="79">
        <f>SUM(EG531:EG532)</f>
        <v>0</v>
      </c>
      <c r="EH530" s="65"/>
      <c r="EI530" s="65"/>
      <c r="EJ530" s="65"/>
      <c r="EK530" s="65"/>
      <c r="EL530" s="80" t="s">
        <v>115</v>
      </c>
      <c r="EM530" s="79">
        <f>SUM(EM531:EM532)</f>
        <v>0</v>
      </c>
      <c r="EN530" s="79">
        <f>SUM(EN531:EN532)</f>
        <v>0</v>
      </c>
      <c r="EO530" s="65"/>
      <c r="EP530" s="308"/>
      <c r="EQ530" s="393"/>
    </row>
    <row r="531" spans="1:147" ht="15.75" customHeight="1">
      <c r="A531" s="8" t="s">
        <v>33</v>
      </c>
      <c r="B531" s="8" t="s">
        <v>155</v>
      </c>
      <c r="C531" s="8"/>
      <c r="D531" s="199">
        <v>526</v>
      </c>
      <c r="E531" s="118" t="s">
        <v>162</v>
      </c>
      <c r="F531" s="195" t="s">
        <v>108</v>
      </c>
      <c r="G531" s="195" t="s">
        <v>161</v>
      </c>
      <c r="H531" s="309"/>
      <c r="I531" s="128"/>
      <c r="J531" s="5"/>
      <c r="K531" s="5"/>
      <c r="L531" s="5"/>
      <c r="M531" s="5"/>
      <c r="N531" s="5"/>
      <c r="O531" s="5"/>
      <c r="P531" s="5"/>
      <c r="Q531" s="5"/>
      <c r="R531" s="5"/>
      <c r="S531" s="5"/>
      <c r="T531" s="5"/>
      <c r="U531" s="5"/>
      <c r="V531" s="5"/>
      <c r="W531" s="5"/>
      <c r="X531" s="5"/>
      <c r="Y531" s="5"/>
      <c r="Z531" s="5"/>
      <c r="AA531" s="5"/>
      <c r="AB531" s="5"/>
      <c r="AC531" s="5"/>
      <c r="AD531" s="5"/>
      <c r="AE531" s="341"/>
      <c r="AF531" s="128"/>
      <c r="AG531" s="5"/>
      <c r="AH531" s="5"/>
      <c r="AI531" s="5"/>
      <c r="AJ531" s="5"/>
      <c r="AK531" s="5"/>
      <c r="AL531" s="5"/>
      <c r="AM531" s="5"/>
      <c r="AN531" s="5"/>
      <c r="AO531" s="5"/>
      <c r="AP531" s="5"/>
      <c r="AQ531" s="5"/>
      <c r="AR531" s="5"/>
      <c r="AS531" s="5"/>
      <c r="AT531" s="5"/>
      <c r="AU531" s="5"/>
      <c r="AV531" s="5"/>
      <c r="AW531" s="5"/>
      <c r="AX531" s="5"/>
      <c r="AY531" s="5"/>
      <c r="AZ531" s="5"/>
      <c r="BA531" s="5"/>
      <c r="BB531" s="341"/>
      <c r="BC531" s="128"/>
      <c r="BD531" s="5"/>
      <c r="BE531" s="5"/>
      <c r="BF531" s="5"/>
      <c r="BG531" s="5"/>
      <c r="BH531" s="5"/>
      <c r="BI531" s="5"/>
      <c r="BJ531" s="5"/>
      <c r="BK531" s="5"/>
      <c r="BL531" s="5"/>
      <c r="BM531" s="5"/>
      <c r="BN531" s="5"/>
      <c r="BO531" s="5"/>
      <c r="BP531" s="5"/>
      <c r="BQ531" s="5"/>
      <c r="BR531" s="5"/>
      <c r="BS531" s="5"/>
      <c r="BT531" s="5"/>
      <c r="BU531" s="5"/>
      <c r="BV531" s="5"/>
      <c r="BW531" s="5"/>
      <c r="BX531" s="5"/>
      <c r="BY531" s="341"/>
      <c r="BZ531" s="128"/>
      <c r="CA531" s="5"/>
      <c r="CB531" s="5"/>
      <c r="CC531" s="5"/>
      <c r="CD531" s="5"/>
      <c r="CE531" s="5"/>
      <c r="CF531" s="5"/>
      <c r="CG531" s="5"/>
      <c r="CH531" s="5"/>
      <c r="CI531" s="5"/>
      <c r="CJ531" s="5"/>
      <c r="CK531" s="5"/>
      <c r="CL531" s="5"/>
      <c r="CM531" s="5"/>
      <c r="CN531" s="5"/>
      <c r="CO531" s="5"/>
      <c r="CP531" s="5"/>
      <c r="CQ531" s="5"/>
      <c r="CR531" s="5"/>
      <c r="CS531" s="5"/>
      <c r="CT531" s="5"/>
      <c r="CU531" s="5"/>
      <c r="CV531" s="341"/>
      <c r="CW531" s="128"/>
      <c r="CX531" s="5"/>
      <c r="CY531" s="5"/>
      <c r="CZ531" s="5"/>
      <c r="DA531" s="5"/>
      <c r="DB531" s="5"/>
      <c r="DC531" s="5"/>
      <c r="DD531" s="5"/>
      <c r="DE531" s="5"/>
      <c r="DF531" s="5"/>
      <c r="DG531" s="5"/>
      <c r="DH531" s="5"/>
      <c r="DI531" s="5"/>
      <c r="DJ531" s="5"/>
      <c r="DK531" s="5"/>
      <c r="DL531" s="5"/>
      <c r="DM531" s="5"/>
      <c r="DN531" s="5"/>
      <c r="DO531" s="5"/>
      <c r="DP531" s="5"/>
      <c r="DQ531" s="5"/>
      <c r="DR531" s="5"/>
      <c r="DS531" s="341"/>
      <c r="DT531" s="128"/>
      <c r="DU531" s="5"/>
      <c r="DV531" s="5"/>
      <c r="DW531" s="5"/>
      <c r="DX531" s="5"/>
      <c r="DY531" s="5"/>
      <c r="DZ531" s="5"/>
      <c r="EA531" s="5"/>
      <c r="EB531" s="5"/>
      <c r="EC531" s="5"/>
      <c r="ED531" s="5"/>
      <c r="EE531" s="5"/>
      <c r="EF531" s="5"/>
      <c r="EG531" s="5"/>
      <c r="EH531" s="5"/>
      <c r="EI531" s="5"/>
      <c r="EJ531" s="5"/>
      <c r="EK531" s="5"/>
      <c r="EL531" s="5"/>
      <c r="EM531" s="5"/>
      <c r="EN531" s="5"/>
      <c r="EO531" s="5"/>
      <c r="EP531" s="341"/>
      <c r="EQ531" s="333"/>
    </row>
    <row r="532" spans="1:147" ht="15.75" customHeight="1">
      <c r="A532" s="8" t="s">
        <v>33</v>
      </c>
      <c r="B532" s="8" t="s">
        <v>155</v>
      </c>
      <c r="C532" s="8"/>
      <c r="D532" s="199">
        <v>526</v>
      </c>
      <c r="E532" s="118" t="s">
        <v>162</v>
      </c>
      <c r="F532" s="195" t="s">
        <v>108</v>
      </c>
      <c r="G532" s="195" t="s">
        <v>161</v>
      </c>
      <c r="H532" s="309"/>
      <c r="I532" s="128"/>
      <c r="J532" s="5"/>
      <c r="K532" s="5"/>
      <c r="L532" s="5"/>
      <c r="M532" s="5"/>
      <c r="N532" s="5"/>
      <c r="O532" s="5"/>
      <c r="P532" s="5"/>
      <c r="Q532" s="5"/>
      <c r="R532" s="5"/>
      <c r="S532" s="5"/>
      <c r="T532" s="5"/>
      <c r="U532" s="5"/>
      <c r="V532" s="5"/>
      <c r="W532" s="5"/>
      <c r="X532" s="5"/>
      <c r="Y532" s="5"/>
      <c r="Z532" s="5"/>
      <c r="AA532" s="5"/>
      <c r="AB532" s="5"/>
      <c r="AC532" s="5"/>
      <c r="AD532" s="5"/>
      <c r="AE532" s="341"/>
      <c r="AF532" s="128"/>
      <c r="AG532" s="5"/>
      <c r="AH532" s="5"/>
      <c r="AI532" s="5"/>
      <c r="AJ532" s="5"/>
      <c r="AK532" s="5"/>
      <c r="AL532" s="5"/>
      <c r="AM532" s="5"/>
      <c r="AN532" s="5"/>
      <c r="AO532" s="5"/>
      <c r="AP532" s="5"/>
      <c r="AQ532" s="5"/>
      <c r="AR532" s="5"/>
      <c r="AS532" s="5"/>
      <c r="AT532" s="5"/>
      <c r="AU532" s="5"/>
      <c r="AV532" s="5"/>
      <c r="AW532" s="5"/>
      <c r="AX532" s="5"/>
      <c r="AY532" s="5"/>
      <c r="AZ532" s="5"/>
      <c r="BA532" s="5"/>
      <c r="BB532" s="341"/>
      <c r="BC532" s="128"/>
      <c r="BD532" s="5"/>
      <c r="BE532" s="5"/>
      <c r="BF532" s="5"/>
      <c r="BG532" s="5"/>
      <c r="BH532" s="5"/>
      <c r="BI532" s="5"/>
      <c r="BJ532" s="5"/>
      <c r="BK532" s="5"/>
      <c r="BL532" s="5"/>
      <c r="BM532" s="5"/>
      <c r="BN532" s="5"/>
      <c r="BO532" s="5"/>
      <c r="BP532" s="5"/>
      <c r="BQ532" s="5"/>
      <c r="BR532" s="5"/>
      <c r="BS532" s="5"/>
      <c r="BT532" s="5"/>
      <c r="BU532" s="5"/>
      <c r="BV532" s="5"/>
      <c r="BW532" s="5"/>
      <c r="BX532" s="5"/>
      <c r="BY532" s="341"/>
      <c r="BZ532" s="128"/>
      <c r="CA532" s="5"/>
      <c r="CB532" s="5"/>
      <c r="CC532" s="5"/>
      <c r="CD532" s="5"/>
      <c r="CE532" s="5"/>
      <c r="CF532" s="5"/>
      <c r="CG532" s="5"/>
      <c r="CH532" s="5"/>
      <c r="CI532" s="5"/>
      <c r="CJ532" s="5"/>
      <c r="CK532" s="5"/>
      <c r="CL532" s="5"/>
      <c r="CM532" s="5"/>
      <c r="CN532" s="5"/>
      <c r="CO532" s="5"/>
      <c r="CP532" s="5"/>
      <c r="CQ532" s="5"/>
      <c r="CR532" s="5"/>
      <c r="CS532" s="5"/>
      <c r="CT532" s="5"/>
      <c r="CU532" s="5"/>
      <c r="CV532" s="341"/>
      <c r="CW532" s="128"/>
      <c r="CX532" s="5"/>
      <c r="CY532" s="5"/>
      <c r="CZ532" s="5"/>
      <c r="DA532" s="5"/>
      <c r="DB532" s="5"/>
      <c r="DC532" s="5"/>
      <c r="DD532" s="5"/>
      <c r="DE532" s="5"/>
      <c r="DF532" s="5"/>
      <c r="DG532" s="5"/>
      <c r="DH532" s="5"/>
      <c r="DI532" s="5"/>
      <c r="DJ532" s="5"/>
      <c r="DK532" s="5"/>
      <c r="DL532" s="5"/>
      <c r="DM532" s="5"/>
      <c r="DN532" s="5"/>
      <c r="DO532" s="5"/>
      <c r="DP532" s="5"/>
      <c r="DQ532" s="5"/>
      <c r="DR532" s="5"/>
      <c r="DS532" s="341"/>
      <c r="DT532" s="128"/>
      <c r="DU532" s="5"/>
      <c r="DV532" s="5"/>
      <c r="DW532" s="5"/>
      <c r="DX532" s="5"/>
      <c r="DY532" s="5"/>
      <c r="DZ532" s="5"/>
      <c r="EA532" s="5"/>
      <c r="EB532" s="5"/>
      <c r="EC532" s="5"/>
      <c r="ED532" s="5"/>
      <c r="EE532" s="5"/>
      <c r="EF532" s="5"/>
      <c r="EG532" s="5"/>
      <c r="EH532" s="5"/>
      <c r="EI532" s="5"/>
      <c r="EJ532" s="5"/>
      <c r="EK532" s="5"/>
      <c r="EL532" s="5"/>
      <c r="EM532" s="5"/>
      <c r="EN532" s="5"/>
      <c r="EO532" s="5"/>
      <c r="EP532" s="341"/>
      <c r="EQ532" s="333"/>
    </row>
    <row r="533" spans="1:147" ht="15.75" customHeight="1">
      <c r="A533" s="64" t="s">
        <v>33</v>
      </c>
      <c r="B533" s="64" t="s">
        <v>155</v>
      </c>
      <c r="C533" s="65" t="s">
        <v>163</v>
      </c>
      <c r="D533" s="193">
        <v>527</v>
      </c>
      <c r="E533" s="157" t="s">
        <v>162</v>
      </c>
      <c r="F533" s="119" t="s">
        <v>108</v>
      </c>
      <c r="G533" s="119" t="s">
        <v>161</v>
      </c>
      <c r="H533" s="308"/>
      <c r="I533" s="264"/>
      <c r="J533" s="65"/>
      <c r="K533" s="65"/>
      <c r="L533" s="65"/>
      <c r="M533" s="80" t="s">
        <v>115</v>
      </c>
      <c r="N533" s="79">
        <f>SUM(N534:N535)</f>
        <v>0</v>
      </c>
      <c r="O533" s="79">
        <f>SUM(O534:O535)</f>
        <v>0</v>
      </c>
      <c r="P533" s="65"/>
      <c r="Q533" s="65"/>
      <c r="R533" s="65"/>
      <c r="S533" s="65"/>
      <c r="T533" s="80" t="s">
        <v>115</v>
      </c>
      <c r="U533" s="79">
        <f>SUM(U534:U535)</f>
        <v>0</v>
      </c>
      <c r="V533" s="79">
        <f>SUM(V534:V535)</f>
        <v>0</v>
      </c>
      <c r="W533" s="65"/>
      <c r="X533" s="65"/>
      <c r="Y533" s="65"/>
      <c r="Z533" s="65"/>
      <c r="AA533" s="80" t="s">
        <v>115</v>
      </c>
      <c r="AB533" s="79">
        <f>SUM(AB534:AB535)</f>
        <v>0</v>
      </c>
      <c r="AC533" s="79">
        <f>SUM(AC534:AC535)</f>
        <v>0</v>
      </c>
      <c r="AD533" s="65"/>
      <c r="AE533" s="308"/>
      <c r="AF533" s="264"/>
      <c r="AG533" s="65"/>
      <c r="AH533" s="65"/>
      <c r="AI533" s="65"/>
      <c r="AJ533" s="80" t="s">
        <v>115</v>
      </c>
      <c r="AK533" s="79">
        <f>SUM(AK534:AK535)</f>
        <v>0</v>
      </c>
      <c r="AL533" s="79">
        <f>SUM(AL534:AL535)</f>
        <v>0</v>
      </c>
      <c r="AM533" s="65"/>
      <c r="AN533" s="65"/>
      <c r="AO533" s="65"/>
      <c r="AP533" s="65"/>
      <c r="AQ533" s="80" t="s">
        <v>115</v>
      </c>
      <c r="AR533" s="79">
        <f>SUM(AR534:AR535)</f>
        <v>0</v>
      </c>
      <c r="AS533" s="79">
        <f>SUM(AS534:AS535)</f>
        <v>0</v>
      </c>
      <c r="AT533" s="65"/>
      <c r="AU533" s="65"/>
      <c r="AV533" s="65"/>
      <c r="AW533" s="65"/>
      <c r="AX533" s="80" t="s">
        <v>115</v>
      </c>
      <c r="AY533" s="79">
        <f>SUM(AY534:AY535)</f>
        <v>0</v>
      </c>
      <c r="AZ533" s="79">
        <f>SUM(AZ534:AZ535)</f>
        <v>0</v>
      </c>
      <c r="BA533" s="65"/>
      <c r="BB533" s="308"/>
      <c r="BC533" s="264"/>
      <c r="BD533" s="65"/>
      <c r="BE533" s="65"/>
      <c r="BF533" s="65"/>
      <c r="BG533" s="80" t="s">
        <v>115</v>
      </c>
      <c r="BH533" s="79">
        <f>SUM(BH534:BH535)</f>
        <v>0</v>
      </c>
      <c r="BI533" s="79">
        <f>SUM(BI534:BI535)</f>
        <v>0</v>
      </c>
      <c r="BJ533" s="65"/>
      <c r="BK533" s="65"/>
      <c r="BL533" s="65"/>
      <c r="BM533" s="65"/>
      <c r="BN533" s="80" t="s">
        <v>115</v>
      </c>
      <c r="BO533" s="79">
        <f>SUM(BO534:BO535)</f>
        <v>0</v>
      </c>
      <c r="BP533" s="79">
        <f>SUM(BP534:BP535)</f>
        <v>0</v>
      </c>
      <c r="BQ533" s="65"/>
      <c r="BR533" s="65"/>
      <c r="BS533" s="65"/>
      <c r="BT533" s="65"/>
      <c r="BU533" s="80" t="s">
        <v>115</v>
      </c>
      <c r="BV533" s="79">
        <f>SUM(BV534:BV535)</f>
        <v>0</v>
      </c>
      <c r="BW533" s="79">
        <f>SUM(BW534:BW535)</f>
        <v>0</v>
      </c>
      <c r="BX533" s="65"/>
      <c r="BY533" s="308"/>
      <c r="BZ533" s="264"/>
      <c r="CA533" s="65"/>
      <c r="CB533" s="65"/>
      <c r="CC533" s="65"/>
      <c r="CD533" s="80" t="s">
        <v>115</v>
      </c>
      <c r="CE533" s="79">
        <f>SUM(CE534:CE535)</f>
        <v>0</v>
      </c>
      <c r="CF533" s="79">
        <f>SUM(CF534:CF535)</f>
        <v>0</v>
      </c>
      <c r="CG533" s="65"/>
      <c r="CH533" s="65"/>
      <c r="CI533" s="65"/>
      <c r="CJ533" s="65"/>
      <c r="CK533" s="80" t="s">
        <v>115</v>
      </c>
      <c r="CL533" s="79">
        <f>SUM(CL534:CL535)</f>
        <v>0</v>
      </c>
      <c r="CM533" s="79">
        <f>SUM(CM534:CM535)</f>
        <v>0</v>
      </c>
      <c r="CN533" s="65"/>
      <c r="CO533" s="65"/>
      <c r="CP533" s="65"/>
      <c r="CQ533" s="65"/>
      <c r="CR533" s="80" t="s">
        <v>115</v>
      </c>
      <c r="CS533" s="79">
        <f>SUM(CS534:CS535)</f>
        <v>0</v>
      </c>
      <c r="CT533" s="79">
        <f>SUM(CT534:CT535)</f>
        <v>0</v>
      </c>
      <c r="CU533" s="65"/>
      <c r="CV533" s="308"/>
      <c r="CW533" s="264"/>
      <c r="CX533" s="65"/>
      <c r="CY533" s="65"/>
      <c r="CZ533" s="65"/>
      <c r="DA533" s="80" t="s">
        <v>115</v>
      </c>
      <c r="DB533" s="79">
        <f>SUM(DB534:DB535)</f>
        <v>0</v>
      </c>
      <c r="DC533" s="79">
        <f>SUM(DC534:DC535)</f>
        <v>0</v>
      </c>
      <c r="DD533" s="65"/>
      <c r="DE533" s="65"/>
      <c r="DF533" s="65"/>
      <c r="DG533" s="65"/>
      <c r="DH533" s="80" t="s">
        <v>115</v>
      </c>
      <c r="DI533" s="79">
        <f>SUM(DI534:DI535)</f>
        <v>0</v>
      </c>
      <c r="DJ533" s="79">
        <f>SUM(DJ534:DJ535)</f>
        <v>0</v>
      </c>
      <c r="DK533" s="65"/>
      <c r="DL533" s="65"/>
      <c r="DM533" s="65"/>
      <c r="DN533" s="65"/>
      <c r="DO533" s="80" t="s">
        <v>115</v>
      </c>
      <c r="DP533" s="79">
        <f>SUM(DP534:DP535)</f>
        <v>0</v>
      </c>
      <c r="DQ533" s="79">
        <f>SUM(DQ534:DQ535)</f>
        <v>0</v>
      </c>
      <c r="DR533" s="65"/>
      <c r="DS533" s="308"/>
      <c r="DT533" s="264"/>
      <c r="DU533" s="65"/>
      <c r="DV533" s="65"/>
      <c r="DW533" s="65"/>
      <c r="DX533" s="80" t="s">
        <v>115</v>
      </c>
      <c r="DY533" s="79">
        <f>SUM(DY534:DY535)</f>
        <v>0</v>
      </c>
      <c r="DZ533" s="79">
        <f>SUM(DZ534:DZ535)</f>
        <v>0</v>
      </c>
      <c r="EA533" s="65"/>
      <c r="EB533" s="65"/>
      <c r="EC533" s="65"/>
      <c r="ED533" s="65"/>
      <c r="EE533" s="80" t="s">
        <v>115</v>
      </c>
      <c r="EF533" s="79">
        <f>SUM(EF534:EF535)</f>
        <v>0</v>
      </c>
      <c r="EG533" s="79">
        <f>SUM(EG534:EG535)</f>
        <v>0</v>
      </c>
      <c r="EH533" s="65"/>
      <c r="EI533" s="65"/>
      <c r="EJ533" s="65"/>
      <c r="EK533" s="65"/>
      <c r="EL533" s="80" t="s">
        <v>115</v>
      </c>
      <c r="EM533" s="79">
        <f>SUM(EM534:EM535)</f>
        <v>0</v>
      </c>
      <c r="EN533" s="79">
        <f>SUM(EN534:EN535)</f>
        <v>0</v>
      </c>
      <c r="EO533" s="65"/>
      <c r="EP533" s="308"/>
      <c r="EQ533" s="393"/>
    </row>
    <row r="534" spans="1:147" ht="15.75" customHeight="1">
      <c r="A534" s="8" t="s">
        <v>33</v>
      </c>
      <c r="B534" s="8" t="s">
        <v>155</v>
      </c>
      <c r="C534" s="8"/>
      <c r="D534" s="199">
        <v>527</v>
      </c>
      <c r="E534" s="118" t="s">
        <v>162</v>
      </c>
      <c r="F534" s="195" t="s">
        <v>108</v>
      </c>
      <c r="G534" s="195" t="s">
        <v>161</v>
      </c>
      <c r="H534" s="309"/>
      <c r="I534" s="128"/>
      <c r="J534" s="5"/>
      <c r="K534" s="5"/>
      <c r="L534" s="5"/>
      <c r="M534" s="5"/>
      <c r="N534" s="5"/>
      <c r="O534" s="5"/>
      <c r="P534" s="5"/>
      <c r="Q534" s="5"/>
      <c r="R534" s="5"/>
      <c r="S534" s="5"/>
      <c r="T534" s="5"/>
      <c r="U534" s="5"/>
      <c r="V534" s="5"/>
      <c r="W534" s="5"/>
      <c r="X534" s="5"/>
      <c r="Y534" s="5"/>
      <c r="Z534" s="5"/>
      <c r="AA534" s="5"/>
      <c r="AB534" s="5"/>
      <c r="AC534" s="5"/>
      <c r="AD534" s="5"/>
      <c r="AE534" s="341"/>
      <c r="AF534" s="128"/>
      <c r="AG534" s="5"/>
      <c r="AH534" s="5"/>
      <c r="AI534" s="5"/>
      <c r="AJ534" s="5"/>
      <c r="AK534" s="5"/>
      <c r="AL534" s="5"/>
      <c r="AM534" s="5"/>
      <c r="AN534" s="5"/>
      <c r="AO534" s="5"/>
      <c r="AP534" s="5"/>
      <c r="AQ534" s="5"/>
      <c r="AR534" s="5"/>
      <c r="AS534" s="5"/>
      <c r="AT534" s="5"/>
      <c r="AU534" s="5"/>
      <c r="AV534" s="5"/>
      <c r="AW534" s="5"/>
      <c r="AX534" s="5"/>
      <c r="AY534" s="5"/>
      <c r="AZ534" s="5"/>
      <c r="BA534" s="5"/>
      <c r="BB534" s="341"/>
      <c r="BC534" s="128"/>
      <c r="BD534" s="5"/>
      <c r="BE534" s="5"/>
      <c r="BF534" s="5"/>
      <c r="BG534" s="5"/>
      <c r="BH534" s="5"/>
      <c r="BI534" s="5"/>
      <c r="BJ534" s="5"/>
      <c r="BK534" s="5"/>
      <c r="BL534" s="5"/>
      <c r="BM534" s="5"/>
      <c r="BN534" s="5"/>
      <c r="BO534" s="5"/>
      <c r="BP534" s="5"/>
      <c r="BQ534" s="5"/>
      <c r="BR534" s="5"/>
      <c r="BS534" s="5"/>
      <c r="BT534" s="5"/>
      <c r="BU534" s="5"/>
      <c r="BV534" s="5"/>
      <c r="BW534" s="5"/>
      <c r="BX534" s="5"/>
      <c r="BY534" s="341"/>
      <c r="BZ534" s="128"/>
      <c r="CA534" s="5"/>
      <c r="CB534" s="5"/>
      <c r="CC534" s="5"/>
      <c r="CD534" s="5"/>
      <c r="CE534" s="5"/>
      <c r="CF534" s="5"/>
      <c r="CG534" s="5"/>
      <c r="CH534" s="5"/>
      <c r="CI534" s="5"/>
      <c r="CJ534" s="5"/>
      <c r="CK534" s="5"/>
      <c r="CL534" s="5"/>
      <c r="CM534" s="5"/>
      <c r="CN534" s="5"/>
      <c r="CO534" s="5"/>
      <c r="CP534" s="5"/>
      <c r="CQ534" s="5"/>
      <c r="CR534" s="5"/>
      <c r="CS534" s="5"/>
      <c r="CT534" s="5"/>
      <c r="CU534" s="5"/>
      <c r="CV534" s="341"/>
      <c r="CW534" s="128"/>
      <c r="CX534" s="5"/>
      <c r="CY534" s="5"/>
      <c r="CZ534" s="5"/>
      <c r="DA534" s="5"/>
      <c r="DB534" s="5"/>
      <c r="DC534" s="5"/>
      <c r="DD534" s="5"/>
      <c r="DE534" s="5"/>
      <c r="DF534" s="5"/>
      <c r="DG534" s="5"/>
      <c r="DH534" s="5"/>
      <c r="DI534" s="5"/>
      <c r="DJ534" s="5"/>
      <c r="DK534" s="5"/>
      <c r="DL534" s="5"/>
      <c r="DM534" s="5"/>
      <c r="DN534" s="5"/>
      <c r="DO534" s="5"/>
      <c r="DP534" s="5"/>
      <c r="DQ534" s="5"/>
      <c r="DR534" s="5"/>
      <c r="DS534" s="341"/>
      <c r="DT534" s="128"/>
      <c r="DU534" s="5"/>
      <c r="DV534" s="5"/>
      <c r="DW534" s="5"/>
      <c r="DX534" s="5"/>
      <c r="DY534" s="5"/>
      <c r="DZ534" s="5"/>
      <c r="EA534" s="5"/>
      <c r="EB534" s="5"/>
      <c r="EC534" s="5"/>
      <c r="ED534" s="5"/>
      <c r="EE534" s="5"/>
      <c r="EF534" s="5"/>
      <c r="EG534" s="5"/>
      <c r="EH534" s="5"/>
      <c r="EI534" s="5"/>
      <c r="EJ534" s="5"/>
      <c r="EK534" s="5"/>
      <c r="EL534" s="5"/>
      <c r="EM534" s="5"/>
      <c r="EN534" s="5"/>
      <c r="EO534" s="5"/>
      <c r="EP534" s="341"/>
      <c r="EQ534" s="333"/>
    </row>
    <row r="535" spans="1:147" ht="15.75" customHeight="1" thickBot="1">
      <c r="A535" s="8" t="s">
        <v>33</v>
      </c>
      <c r="B535" s="8" t="s">
        <v>155</v>
      </c>
      <c r="C535" s="8"/>
      <c r="D535" s="199">
        <v>527</v>
      </c>
      <c r="E535" s="118" t="s">
        <v>162</v>
      </c>
      <c r="F535" s="195" t="s">
        <v>108</v>
      </c>
      <c r="G535" s="195" t="s">
        <v>161</v>
      </c>
      <c r="H535" s="309"/>
      <c r="I535" s="128"/>
      <c r="J535" s="5"/>
      <c r="K535" s="5"/>
      <c r="L535" s="5"/>
      <c r="M535" s="5"/>
      <c r="N535" s="5"/>
      <c r="O535" s="5"/>
      <c r="P535" s="5"/>
      <c r="Q535" s="5"/>
      <c r="R535" s="5"/>
      <c r="S535" s="5"/>
      <c r="T535" s="5"/>
      <c r="U535" s="5"/>
      <c r="V535" s="5"/>
      <c r="W535" s="5"/>
      <c r="X535" s="5"/>
      <c r="Y535" s="5"/>
      <c r="Z535" s="5"/>
      <c r="AA535" s="5"/>
      <c r="AB535" s="5"/>
      <c r="AC535" s="5"/>
      <c r="AD535" s="5"/>
      <c r="AE535" s="341"/>
      <c r="AF535" s="128"/>
      <c r="AG535" s="5"/>
      <c r="AH535" s="5"/>
      <c r="AI535" s="5"/>
      <c r="AJ535" s="5"/>
      <c r="AK535" s="5"/>
      <c r="AL535" s="5"/>
      <c r="AM535" s="5"/>
      <c r="AN535" s="5"/>
      <c r="AO535" s="5"/>
      <c r="AP535" s="5"/>
      <c r="AQ535" s="5"/>
      <c r="AR535" s="5"/>
      <c r="AS535" s="5"/>
      <c r="AT535" s="5"/>
      <c r="AU535" s="5"/>
      <c r="AV535" s="5"/>
      <c r="AW535" s="5"/>
      <c r="AX535" s="5"/>
      <c r="AY535" s="5"/>
      <c r="AZ535" s="5"/>
      <c r="BA535" s="5"/>
      <c r="BB535" s="341"/>
      <c r="BC535" s="128"/>
      <c r="BD535" s="5"/>
      <c r="BE535" s="5"/>
      <c r="BF535" s="5"/>
      <c r="BG535" s="5"/>
      <c r="BH535" s="5"/>
      <c r="BI535" s="5"/>
      <c r="BJ535" s="5"/>
      <c r="BK535" s="5"/>
      <c r="BL535" s="5"/>
      <c r="BM535" s="5"/>
      <c r="BN535" s="5"/>
      <c r="BO535" s="5"/>
      <c r="BP535" s="5"/>
      <c r="BQ535" s="5"/>
      <c r="BR535" s="5"/>
      <c r="BS535" s="5"/>
      <c r="BT535" s="5"/>
      <c r="BU535" s="5"/>
      <c r="BV535" s="5"/>
      <c r="BW535" s="5"/>
      <c r="BX535" s="5"/>
      <c r="BY535" s="341"/>
      <c r="BZ535" s="128"/>
      <c r="CA535" s="5"/>
      <c r="CB535" s="5"/>
      <c r="CC535" s="5"/>
      <c r="CD535" s="5"/>
      <c r="CE535" s="5"/>
      <c r="CF535" s="5"/>
      <c r="CG535" s="5"/>
      <c r="CH535" s="5"/>
      <c r="CI535" s="5"/>
      <c r="CJ535" s="5"/>
      <c r="CK535" s="5"/>
      <c r="CL535" s="5"/>
      <c r="CM535" s="5"/>
      <c r="CN535" s="5"/>
      <c r="CO535" s="5"/>
      <c r="CP535" s="5"/>
      <c r="CQ535" s="5"/>
      <c r="CR535" s="5"/>
      <c r="CS535" s="5"/>
      <c r="CT535" s="5"/>
      <c r="CU535" s="5"/>
      <c r="CV535" s="341"/>
      <c r="CW535" s="128"/>
      <c r="CX535" s="5"/>
      <c r="CY535" s="5"/>
      <c r="CZ535" s="5"/>
      <c r="DA535" s="5"/>
      <c r="DB535" s="5"/>
      <c r="DC535" s="5"/>
      <c r="DD535" s="5"/>
      <c r="DE535" s="5"/>
      <c r="DF535" s="5"/>
      <c r="DG535" s="5"/>
      <c r="DH535" s="5"/>
      <c r="DI535" s="5"/>
      <c r="DJ535" s="5"/>
      <c r="DK535" s="5"/>
      <c r="DL535" s="5"/>
      <c r="DM535" s="5"/>
      <c r="DN535" s="5"/>
      <c r="DO535" s="5"/>
      <c r="DP535" s="5"/>
      <c r="DQ535" s="5"/>
      <c r="DR535" s="5"/>
      <c r="DS535" s="341"/>
      <c r="DT535" s="128"/>
      <c r="DU535" s="5"/>
      <c r="DV535" s="5"/>
      <c r="DW535" s="5"/>
      <c r="DX535" s="5"/>
      <c r="DY535" s="5"/>
      <c r="DZ535" s="5"/>
      <c r="EA535" s="5"/>
      <c r="EB535" s="5"/>
      <c r="EC535" s="5"/>
      <c r="ED535" s="5"/>
      <c r="EE535" s="5"/>
      <c r="EF535" s="5"/>
      <c r="EG535" s="5"/>
      <c r="EH535" s="5"/>
      <c r="EI535" s="5"/>
      <c r="EJ535" s="5"/>
      <c r="EK535" s="5"/>
      <c r="EL535" s="5"/>
      <c r="EM535" s="5"/>
      <c r="EN535" s="5"/>
      <c r="EO535" s="5"/>
      <c r="EP535" s="341"/>
      <c r="EQ535" s="333"/>
    </row>
    <row r="536" spans="1:147" ht="31.5" thickTop="1" thickBot="1">
      <c r="A536" s="1" t="s">
        <v>33</v>
      </c>
      <c r="B536" s="1" t="s">
        <v>144</v>
      </c>
      <c r="C536" s="2" t="s">
        <v>20</v>
      </c>
      <c r="D536" s="1">
        <v>1</v>
      </c>
      <c r="E536" s="2" t="s">
        <v>160</v>
      </c>
      <c r="F536" s="38" t="s">
        <v>108</v>
      </c>
      <c r="G536" s="2" t="s">
        <v>36</v>
      </c>
      <c r="H536" s="303" t="s">
        <v>188</v>
      </c>
      <c r="I536" s="93"/>
      <c r="J536" s="2"/>
      <c r="K536" s="2"/>
      <c r="L536" s="2"/>
      <c r="M536" s="38" t="s">
        <v>116</v>
      </c>
      <c r="N536" s="81">
        <f>N537+N540</f>
        <v>0</v>
      </c>
      <c r="O536" s="81">
        <f>O537+O540</f>
        <v>0</v>
      </c>
      <c r="P536" s="2"/>
      <c r="Q536" s="2"/>
      <c r="R536" s="2"/>
      <c r="S536" s="2"/>
      <c r="T536" s="38" t="s">
        <v>116</v>
      </c>
      <c r="U536" s="81">
        <f>U537+U540</f>
        <v>0</v>
      </c>
      <c r="V536" s="81">
        <f>V537+V540</f>
        <v>0</v>
      </c>
      <c r="W536" s="2"/>
      <c r="X536" s="2"/>
      <c r="Y536" s="2"/>
      <c r="Z536" s="2"/>
      <c r="AA536" s="38" t="s">
        <v>116</v>
      </c>
      <c r="AB536" s="81">
        <f>AB537+AB540</f>
        <v>0</v>
      </c>
      <c r="AC536" s="91" t="s">
        <v>130</v>
      </c>
      <c r="AD536" s="92">
        <f>AB536+U536+N536</f>
        <v>0</v>
      </c>
      <c r="AE536" s="92">
        <f>AE537+V536+O536</f>
        <v>0</v>
      </c>
      <c r="AF536" s="93"/>
      <c r="AG536" s="2"/>
      <c r="AH536" s="2"/>
      <c r="AI536" s="2"/>
      <c r="AJ536" s="38" t="s">
        <v>116</v>
      </c>
      <c r="AK536" s="81">
        <f>AK537+AK540</f>
        <v>0</v>
      </c>
      <c r="AL536" s="81">
        <f>AL537+AL540</f>
        <v>0</v>
      </c>
      <c r="AM536" s="2"/>
      <c r="AN536" s="2"/>
      <c r="AO536" s="2"/>
      <c r="AP536" s="2"/>
      <c r="AQ536" s="38" t="s">
        <v>116</v>
      </c>
      <c r="AR536" s="81">
        <f>AR537+AR540</f>
        <v>0</v>
      </c>
      <c r="AS536" s="81">
        <f>AS537+AS540</f>
        <v>0</v>
      </c>
      <c r="AT536" s="2"/>
      <c r="AU536" s="2"/>
      <c r="AV536" s="2"/>
      <c r="AW536" s="2"/>
      <c r="AX536" s="38" t="s">
        <v>116</v>
      </c>
      <c r="AY536" s="81">
        <f>AY537+AY540</f>
        <v>0</v>
      </c>
      <c r="AZ536" s="131" t="s">
        <v>117</v>
      </c>
      <c r="BA536" s="92">
        <f>AY536+AR536+AK536</f>
        <v>0</v>
      </c>
      <c r="BB536" s="92">
        <f>BB537+AS536+AL536</f>
        <v>0</v>
      </c>
      <c r="BC536" s="93"/>
      <c r="BD536" s="2"/>
      <c r="BE536" s="2"/>
      <c r="BF536" s="2"/>
      <c r="BG536" s="38" t="s">
        <v>116</v>
      </c>
      <c r="BH536" s="81">
        <f>BH537+BH540</f>
        <v>0</v>
      </c>
      <c r="BI536" s="81">
        <f>BI537+BI540</f>
        <v>0</v>
      </c>
      <c r="BJ536" s="2"/>
      <c r="BK536" s="2"/>
      <c r="BL536" s="2"/>
      <c r="BM536" s="2"/>
      <c r="BN536" s="38" t="s">
        <v>116</v>
      </c>
      <c r="BO536" s="81">
        <f>BO537+BO540</f>
        <v>0</v>
      </c>
      <c r="BP536" s="81">
        <f>BP537+BP540</f>
        <v>0</v>
      </c>
      <c r="BQ536" s="2"/>
      <c r="BR536" s="2"/>
      <c r="BS536" s="2"/>
      <c r="BT536" s="2"/>
      <c r="BU536" s="38" t="s">
        <v>116</v>
      </c>
      <c r="BV536" s="81">
        <f>BV537+BV540</f>
        <v>0</v>
      </c>
      <c r="BW536" s="91" t="s">
        <v>120</v>
      </c>
      <c r="BX536" s="92">
        <f>BV536+BO536+BH536</f>
        <v>0</v>
      </c>
      <c r="BY536" s="92">
        <f>BY537+BP536+BI536</f>
        <v>0</v>
      </c>
      <c r="BZ536" s="93"/>
      <c r="CA536" s="2"/>
      <c r="CB536" s="2"/>
      <c r="CC536" s="2"/>
      <c r="CD536" s="38" t="s">
        <v>116</v>
      </c>
      <c r="CE536" s="81">
        <f>CE537+CE540</f>
        <v>0</v>
      </c>
      <c r="CF536" s="81">
        <f>CF537+CF540</f>
        <v>0</v>
      </c>
      <c r="CG536" s="2"/>
      <c r="CH536" s="2"/>
      <c r="CI536" s="2"/>
      <c r="CJ536" s="2"/>
      <c r="CK536" s="38" t="s">
        <v>116</v>
      </c>
      <c r="CL536" s="81">
        <f>CL537+CL540</f>
        <v>0</v>
      </c>
      <c r="CM536" s="81">
        <f>CM537+CM540</f>
        <v>0</v>
      </c>
      <c r="CN536" s="2"/>
      <c r="CO536" s="2"/>
      <c r="CP536" s="2"/>
      <c r="CQ536" s="2"/>
      <c r="CR536" s="38" t="s">
        <v>116</v>
      </c>
      <c r="CS536" s="81">
        <f>CS537+CS540</f>
        <v>0</v>
      </c>
      <c r="CT536" s="91" t="s">
        <v>122</v>
      </c>
      <c r="CU536" s="92">
        <f>CS536+CL536+CE536</f>
        <v>0</v>
      </c>
      <c r="CV536" s="92">
        <f>CV537+CM536+CF536</f>
        <v>0</v>
      </c>
      <c r="CW536" s="93"/>
      <c r="CX536" s="2"/>
      <c r="CY536" s="2"/>
      <c r="CZ536" s="2"/>
      <c r="DA536" s="38" t="s">
        <v>116</v>
      </c>
      <c r="DB536" s="81">
        <f>DB537+DB540</f>
        <v>0</v>
      </c>
      <c r="DC536" s="81">
        <f>DC537+DC540</f>
        <v>0</v>
      </c>
      <c r="DD536" s="2"/>
      <c r="DE536" s="2"/>
      <c r="DF536" s="2"/>
      <c r="DG536" s="2"/>
      <c r="DH536" s="38" t="s">
        <v>116</v>
      </c>
      <c r="DI536" s="81">
        <f>DI537+DI540</f>
        <v>0</v>
      </c>
      <c r="DJ536" s="81">
        <f>DJ537+DJ540</f>
        <v>0</v>
      </c>
      <c r="DK536" s="2"/>
      <c r="DL536" s="2"/>
      <c r="DM536" s="2"/>
      <c r="DN536" s="2"/>
      <c r="DO536" s="38" t="s">
        <v>116</v>
      </c>
      <c r="DP536" s="81">
        <f>DP537+DP540</f>
        <v>0</v>
      </c>
      <c r="DQ536" s="91" t="s">
        <v>124</v>
      </c>
      <c r="DR536" s="92">
        <f>DP536+DI536+DB536</f>
        <v>0</v>
      </c>
      <c r="DS536" s="92">
        <f>DS537+DJ536+DC536</f>
        <v>0</v>
      </c>
      <c r="DT536" s="93"/>
      <c r="DU536" s="2"/>
      <c r="DV536" s="2"/>
      <c r="DW536" s="2"/>
      <c r="DX536" s="38" t="s">
        <v>116</v>
      </c>
      <c r="DY536" s="81">
        <f>DY537+DY540</f>
        <v>0</v>
      </c>
      <c r="DZ536" s="81">
        <f>DZ537+DZ540</f>
        <v>0</v>
      </c>
      <c r="EA536" s="2"/>
      <c r="EB536" s="2"/>
      <c r="EC536" s="2"/>
      <c r="ED536" s="2"/>
      <c r="EE536" s="38" t="s">
        <v>116</v>
      </c>
      <c r="EF536" s="81">
        <f>EF537+EF540</f>
        <v>0</v>
      </c>
      <c r="EG536" s="81">
        <f>EG537+EG540</f>
        <v>0</v>
      </c>
      <c r="EH536" s="2"/>
      <c r="EI536" s="2"/>
      <c r="EJ536" s="2"/>
      <c r="EK536" s="2"/>
      <c r="EL536" s="38" t="s">
        <v>116</v>
      </c>
      <c r="EM536" s="81">
        <f>EM537+EM540</f>
        <v>0</v>
      </c>
      <c r="EN536" s="91" t="s">
        <v>189</v>
      </c>
      <c r="EO536" s="92">
        <f>EM536+EF536+DY536</f>
        <v>0</v>
      </c>
      <c r="EP536" s="92">
        <f>EP537+EG536+DZ536</f>
        <v>0</v>
      </c>
      <c r="EQ536" s="331"/>
    </row>
    <row r="537" spans="1:147" thickTop="1">
      <c r="A537" s="64" t="s">
        <v>33</v>
      </c>
      <c r="B537" s="64" t="s">
        <v>8</v>
      </c>
      <c r="C537" s="65" t="s">
        <v>20</v>
      </c>
      <c r="D537" s="193" t="s">
        <v>159</v>
      </c>
      <c r="E537" s="157" t="s">
        <v>160</v>
      </c>
      <c r="F537" s="119" t="s">
        <v>108</v>
      </c>
      <c r="G537" s="119" t="s">
        <v>36</v>
      </c>
      <c r="H537" s="308" t="s">
        <v>188</v>
      </c>
      <c r="I537" s="264"/>
      <c r="J537" s="65"/>
      <c r="K537" s="65"/>
      <c r="L537" s="65"/>
      <c r="M537" s="80" t="s">
        <v>115</v>
      </c>
      <c r="N537" s="79">
        <f>SUM(N538:N539)</f>
        <v>0</v>
      </c>
      <c r="O537" s="79">
        <f>SUM(O538:O539)</f>
        <v>0</v>
      </c>
      <c r="P537" s="65"/>
      <c r="Q537" s="65"/>
      <c r="R537" s="65"/>
      <c r="S537" s="65"/>
      <c r="T537" s="80" t="s">
        <v>115</v>
      </c>
      <c r="U537" s="79">
        <f>SUM(U538:U539)</f>
        <v>0</v>
      </c>
      <c r="V537" s="79">
        <f>SUM(V538:V539)</f>
        <v>0</v>
      </c>
      <c r="W537" s="65"/>
      <c r="X537" s="65"/>
      <c r="Y537" s="65"/>
      <c r="Z537" s="65"/>
      <c r="AA537" s="80" t="s">
        <v>115</v>
      </c>
      <c r="AB537" s="79">
        <f>SUM(AB538:AB539)</f>
        <v>0</v>
      </c>
      <c r="AC537" s="79">
        <f>SUM(AC538:AC539)</f>
        <v>0</v>
      </c>
      <c r="AD537" s="38" t="s">
        <v>116</v>
      </c>
      <c r="AE537" s="346">
        <f>AC537+AC540</f>
        <v>0</v>
      </c>
      <c r="AF537" s="264"/>
      <c r="AG537" s="65"/>
      <c r="AH537" s="65"/>
      <c r="AI537" s="65"/>
      <c r="AJ537" s="80" t="s">
        <v>115</v>
      </c>
      <c r="AK537" s="79">
        <f>SUM(AK538:AK539)</f>
        <v>0</v>
      </c>
      <c r="AL537" s="79">
        <f>SUM(AL538:AL539)</f>
        <v>0</v>
      </c>
      <c r="AM537" s="65"/>
      <c r="AN537" s="65"/>
      <c r="AO537" s="65"/>
      <c r="AP537" s="65"/>
      <c r="AQ537" s="80" t="s">
        <v>115</v>
      </c>
      <c r="AR537" s="79">
        <f>SUM(AR538:AR539)</f>
        <v>0</v>
      </c>
      <c r="AS537" s="79">
        <f>SUM(AS538:AS539)</f>
        <v>0</v>
      </c>
      <c r="AT537" s="65"/>
      <c r="AU537" s="65"/>
      <c r="AV537" s="65"/>
      <c r="AW537" s="65"/>
      <c r="AX537" s="80" t="s">
        <v>115</v>
      </c>
      <c r="AY537" s="79">
        <f>SUM(AY538:AY539)</f>
        <v>0</v>
      </c>
      <c r="AZ537" s="79">
        <f>SUM(AZ538:AZ539)</f>
        <v>0</v>
      </c>
      <c r="BA537" s="38" t="s">
        <v>116</v>
      </c>
      <c r="BB537" s="346">
        <f>AZ537+AZ540</f>
        <v>0</v>
      </c>
      <c r="BC537" s="264"/>
      <c r="BD537" s="65"/>
      <c r="BE537" s="65"/>
      <c r="BF537" s="65"/>
      <c r="BG537" s="80" t="s">
        <v>115</v>
      </c>
      <c r="BH537" s="79">
        <f>SUM(BH538:BH539)</f>
        <v>0</v>
      </c>
      <c r="BI537" s="79">
        <f>SUM(BI538:BI539)</f>
        <v>0</v>
      </c>
      <c r="BJ537" s="65"/>
      <c r="BK537" s="65"/>
      <c r="BL537" s="65"/>
      <c r="BM537" s="65"/>
      <c r="BN537" s="80" t="s">
        <v>115</v>
      </c>
      <c r="BO537" s="79">
        <f>SUM(BO538:BO539)</f>
        <v>0</v>
      </c>
      <c r="BP537" s="79">
        <f>SUM(BP538:BP539)</f>
        <v>0</v>
      </c>
      <c r="BQ537" s="65"/>
      <c r="BR537" s="65"/>
      <c r="BS537" s="65"/>
      <c r="BT537" s="65"/>
      <c r="BU537" s="80" t="s">
        <v>115</v>
      </c>
      <c r="BV537" s="79">
        <f>SUM(BV538:BV539)</f>
        <v>0</v>
      </c>
      <c r="BW537" s="79">
        <f>SUM(BW538:BW539)</f>
        <v>0</v>
      </c>
      <c r="BX537" s="38" t="s">
        <v>116</v>
      </c>
      <c r="BY537" s="346">
        <f>BW537+BW540</f>
        <v>0</v>
      </c>
      <c r="BZ537" s="264"/>
      <c r="CA537" s="65"/>
      <c r="CB537" s="65"/>
      <c r="CC537" s="65"/>
      <c r="CD537" s="80" t="s">
        <v>115</v>
      </c>
      <c r="CE537" s="79">
        <f>SUM(CE538:CE539)</f>
        <v>0</v>
      </c>
      <c r="CF537" s="79">
        <f>SUM(CF538:CF539)</f>
        <v>0</v>
      </c>
      <c r="CG537" s="65"/>
      <c r="CH537" s="65"/>
      <c r="CI537" s="65"/>
      <c r="CJ537" s="65"/>
      <c r="CK537" s="80" t="s">
        <v>115</v>
      </c>
      <c r="CL537" s="79">
        <f>SUM(CL538:CL539)</f>
        <v>0</v>
      </c>
      <c r="CM537" s="79">
        <f>SUM(CM538:CM539)</f>
        <v>0</v>
      </c>
      <c r="CN537" s="65"/>
      <c r="CO537" s="65"/>
      <c r="CP537" s="65"/>
      <c r="CQ537" s="65"/>
      <c r="CR537" s="80" t="s">
        <v>115</v>
      </c>
      <c r="CS537" s="79">
        <f>SUM(CS538:CS539)</f>
        <v>0</v>
      </c>
      <c r="CT537" s="79">
        <f>SUM(CT538:CT539)</f>
        <v>0</v>
      </c>
      <c r="CU537" s="38" t="s">
        <v>116</v>
      </c>
      <c r="CV537" s="346">
        <f>CT537+CT540</f>
        <v>0</v>
      </c>
      <c r="CW537" s="264"/>
      <c r="CX537" s="65"/>
      <c r="CY537" s="65"/>
      <c r="CZ537" s="65"/>
      <c r="DA537" s="80" t="s">
        <v>115</v>
      </c>
      <c r="DB537" s="79">
        <f>SUM(DB538:DB539)</f>
        <v>0</v>
      </c>
      <c r="DC537" s="79">
        <f>SUM(DC538:DC539)</f>
        <v>0</v>
      </c>
      <c r="DD537" s="65"/>
      <c r="DE537" s="65"/>
      <c r="DF537" s="65"/>
      <c r="DG537" s="65"/>
      <c r="DH537" s="80" t="s">
        <v>115</v>
      </c>
      <c r="DI537" s="79">
        <f>SUM(DI538:DI539)</f>
        <v>0</v>
      </c>
      <c r="DJ537" s="79">
        <f>SUM(DJ538:DJ539)</f>
        <v>0</v>
      </c>
      <c r="DK537" s="65"/>
      <c r="DL537" s="65"/>
      <c r="DM537" s="65"/>
      <c r="DN537" s="65"/>
      <c r="DO537" s="80" t="s">
        <v>115</v>
      </c>
      <c r="DP537" s="79">
        <f>SUM(DP538:DP539)</f>
        <v>0</v>
      </c>
      <c r="DQ537" s="79">
        <f>SUM(DQ538:DQ539)</f>
        <v>0</v>
      </c>
      <c r="DR537" s="38" t="s">
        <v>116</v>
      </c>
      <c r="DS537" s="346">
        <f>DQ537+DQ540</f>
        <v>0</v>
      </c>
      <c r="DT537" s="264"/>
      <c r="DU537" s="65"/>
      <c r="DV537" s="65"/>
      <c r="DW537" s="65"/>
      <c r="DX537" s="80" t="s">
        <v>115</v>
      </c>
      <c r="DY537" s="79">
        <f>SUM(DY538:DY539)</f>
        <v>0</v>
      </c>
      <c r="DZ537" s="79">
        <f>SUM(DZ538:DZ539)</f>
        <v>0</v>
      </c>
      <c r="EA537" s="65"/>
      <c r="EB537" s="65"/>
      <c r="EC537" s="65"/>
      <c r="ED537" s="65"/>
      <c r="EE537" s="80" t="s">
        <v>115</v>
      </c>
      <c r="EF537" s="79">
        <f>SUM(EF538:EF539)</f>
        <v>0</v>
      </c>
      <c r="EG537" s="79">
        <f>SUM(EG538:EG539)</f>
        <v>0</v>
      </c>
      <c r="EH537" s="65"/>
      <c r="EI537" s="65"/>
      <c r="EJ537" s="65"/>
      <c r="EK537" s="65"/>
      <c r="EL537" s="80" t="s">
        <v>115</v>
      </c>
      <c r="EM537" s="79">
        <f>SUM(EM538:EM539)</f>
        <v>0</v>
      </c>
      <c r="EN537" s="79">
        <f>SUM(EN538:EN539)</f>
        <v>0</v>
      </c>
      <c r="EO537" s="38" t="s">
        <v>116</v>
      </c>
      <c r="EP537" s="346">
        <f>EN537+EN540</f>
        <v>0</v>
      </c>
      <c r="EQ537" s="393"/>
    </row>
    <row r="538" spans="1:147" ht="15.75" customHeight="1">
      <c r="A538" s="8" t="s">
        <v>33</v>
      </c>
      <c r="B538" s="8" t="s">
        <v>8</v>
      </c>
      <c r="C538" s="8"/>
      <c r="D538" s="197" t="s">
        <v>159</v>
      </c>
      <c r="E538" s="118" t="s">
        <v>160</v>
      </c>
      <c r="F538" s="118" t="s">
        <v>108</v>
      </c>
      <c r="G538" s="195" t="s">
        <v>36</v>
      </c>
      <c r="H538" s="309" t="s">
        <v>188</v>
      </c>
      <c r="I538" s="128"/>
      <c r="J538" s="5"/>
      <c r="K538" s="5"/>
      <c r="L538" s="5"/>
      <c r="M538" s="5"/>
      <c r="N538" s="5"/>
      <c r="O538" s="5"/>
      <c r="P538" s="5"/>
      <c r="Q538" s="5"/>
      <c r="R538" s="5"/>
      <c r="S538" s="5"/>
      <c r="T538" s="5"/>
      <c r="U538" s="5"/>
      <c r="V538" s="5"/>
      <c r="W538" s="5"/>
      <c r="X538" s="5"/>
      <c r="Y538" s="5"/>
      <c r="Z538" s="5"/>
      <c r="AA538" s="5"/>
      <c r="AB538" s="5"/>
      <c r="AC538" s="5"/>
      <c r="AD538" s="5"/>
      <c r="AE538" s="341"/>
      <c r="AF538" s="128"/>
      <c r="AG538" s="5"/>
      <c r="AH538" s="5"/>
      <c r="AI538" s="5"/>
      <c r="AJ538" s="5"/>
      <c r="AK538" s="5"/>
      <c r="AL538" s="5"/>
      <c r="AM538" s="5"/>
      <c r="AN538" s="5"/>
      <c r="AO538" s="5"/>
      <c r="AP538" s="5"/>
      <c r="AQ538" s="5"/>
      <c r="AR538" s="5"/>
      <c r="AS538" s="5"/>
      <c r="AT538" s="5"/>
      <c r="AU538" s="5"/>
      <c r="AV538" s="5"/>
      <c r="AW538" s="5"/>
      <c r="AX538" s="5"/>
      <c r="AY538" s="5"/>
      <c r="AZ538" s="5"/>
      <c r="BA538" s="5"/>
      <c r="BB538" s="341"/>
      <c r="BC538" s="128"/>
      <c r="BD538" s="5"/>
      <c r="BE538" s="5"/>
      <c r="BF538" s="5"/>
      <c r="BG538" s="5"/>
      <c r="BH538" s="5"/>
      <c r="BI538" s="5"/>
      <c r="BJ538" s="5"/>
      <c r="BK538" s="5"/>
      <c r="BL538" s="5"/>
      <c r="BM538" s="5"/>
      <c r="BN538" s="5"/>
      <c r="BO538" s="5"/>
      <c r="BP538" s="5"/>
      <c r="BQ538" s="5"/>
      <c r="BR538" s="5"/>
      <c r="BS538" s="5"/>
      <c r="BT538" s="5"/>
      <c r="BU538" s="5"/>
      <c r="BV538" s="5"/>
      <c r="BW538" s="5"/>
      <c r="BX538" s="5"/>
      <c r="BY538" s="341"/>
      <c r="BZ538" s="128"/>
      <c r="CA538" s="5"/>
      <c r="CB538" s="5"/>
      <c r="CC538" s="5"/>
      <c r="CD538" s="5"/>
      <c r="CE538" s="5"/>
      <c r="CF538" s="5"/>
      <c r="CG538" s="5"/>
      <c r="CH538" s="5"/>
      <c r="CI538" s="5"/>
      <c r="CJ538" s="5"/>
      <c r="CK538" s="5"/>
      <c r="CL538" s="5"/>
      <c r="CM538" s="5"/>
      <c r="CN538" s="5"/>
      <c r="CO538" s="5"/>
      <c r="CP538" s="5"/>
      <c r="CQ538" s="5"/>
      <c r="CR538" s="5"/>
      <c r="CS538" s="5"/>
      <c r="CT538" s="5"/>
      <c r="CU538" s="5"/>
      <c r="CV538" s="341"/>
      <c r="CW538" s="128"/>
      <c r="CX538" s="5"/>
      <c r="CY538" s="5"/>
      <c r="CZ538" s="5"/>
      <c r="DA538" s="5"/>
      <c r="DB538" s="5"/>
      <c r="DC538" s="5"/>
      <c r="DD538" s="5"/>
      <c r="DE538" s="5"/>
      <c r="DF538" s="5"/>
      <c r="DG538" s="5"/>
      <c r="DH538" s="5"/>
      <c r="DI538" s="5"/>
      <c r="DJ538" s="5"/>
      <c r="DK538" s="5"/>
      <c r="DL538" s="5"/>
      <c r="DM538" s="5"/>
      <c r="DN538" s="5"/>
      <c r="DO538" s="5"/>
      <c r="DP538" s="5"/>
      <c r="DQ538" s="5"/>
      <c r="DR538" s="5"/>
      <c r="DS538" s="341"/>
      <c r="DT538" s="128"/>
      <c r="DU538" s="5"/>
      <c r="DV538" s="5"/>
      <c r="DW538" s="5"/>
      <c r="DX538" s="5"/>
      <c r="DY538" s="5"/>
      <c r="DZ538" s="5"/>
      <c r="EA538" s="5"/>
      <c r="EB538" s="5"/>
      <c r="EC538" s="5"/>
      <c r="ED538" s="5"/>
      <c r="EE538" s="5"/>
      <c r="EF538" s="5"/>
      <c r="EG538" s="5"/>
      <c r="EH538" s="5"/>
      <c r="EI538" s="5"/>
      <c r="EJ538" s="5"/>
      <c r="EK538" s="5"/>
      <c r="EL538" s="5"/>
      <c r="EM538" s="5"/>
      <c r="EN538" s="5"/>
      <c r="EO538" s="5"/>
      <c r="EP538" s="341"/>
      <c r="EQ538" s="333"/>
    </row>
    <row r="539" spans="1:147" ht="15.75" customHeight="1">
      <c r="A539" s="8" t="s">
        <v>33</v>
      </c>
      <c r="B539" s="8" t="s">
        <v>8</v>
      </c>
      <c r="C539" s="8"/>
      <c r="D539" s="197" t="s">
        <v>159</v>
      </c>
      <c r="E539" s="118" t="s">
        <v>160</v>
      </c>
      <c r="F539" s="118" t="s">
        <v>108</v>
      </c>
      <c r="G539" s="195" t="s">
        <v>36</v>
      </c>
      <c r="H539" s="309" t="s">
        <v>188</v>
      </c>
      <c r="I539" s="128"/>
      <c r="J539" s="5"/>
      <c r="K539" s="5"/>
      <c r="L539" s="5"/>
      <c r="M539" s="5"/>
      <c r="N539" s="5"/>
      <c r="O539" s="5"/>
      <c r="P539" s="5"/>
      <c r="Q539" s="5"/>
      <c r="R539" s="5"/>
      <c r="S539" s="5"/>
      <c r="T539" s="5"/>
      <c r="U539" s="5"/>
      <c r="V539" s="5"/>
      <c r="W539" s="5"/>
      <c r="X539" s="5"/>
      <c r="Y539" s="5"/>
      <c r="Z539" s="5"/>
      <c r="AA539" s="5"/>
      <c r="AB539" s="5"/>
      <c r="AC539" s="5"/>
      <c r="AD539" s="5"/>
      <c r="AE539" s="341"/>
      <c r="AF539" s="128"/>
      <c r="AG539" s="5"/>
      <c r="AH539" s="5"/>
      <c r="AI539" s="5"/>
      <c r="AJ539" s="5"/>
      <c r="AK539" s="5"/>
      <c r="AL539" s="5"/>
      <c r="AM539" s="5"/>
      <c r="AN539" s="5"/>
      <c r="AO539" s="5"/>
      <c r="AP539" s="5"/>
      <c r="AQ539" s="5"/>
      <c r="AR539" s="5"/>
      <c r="AS539" s="5"/>
      <c r="AT539" s="5"/>
      <c r="AU539" s="5"/>
      <c r="AV539" s="5"/>
      <c r="AW539" s="5"/>
      <c r="AX539" s="5"/>
      <c r="AY539" s="5"/>
      <c r="AZ539" s="5"/>
      <c r="BA539" s="5"/>
      <c r="BB539" s="341"/>
      <c r="BC539" s="128"/>
      <c r="BD539" s="5"/>
      <c r="BE539" s="5"/>
      <c r="BF539" s="5"/>
      <c r="BG539" s="5"/>
      <c r="BH539" s="5"/>
      <c r="BI539" s="5"/>
      <c r="BJ539" s="5"/>
      <c r="BK539" s="5"/>
      <c r="BL539" s="5"/>
      <c r="BM539" s="5"/>
      <c r="BN539" s="5"/>
      <c r="BO539" s="5"/>
      <c r="BP539" s="5"/>
      <c r="BQ539" s="5"/>
      <c r="BR539" s="5"/>
      <c r="BS539" s="5"/>
      <c r="BT539" s="5"/>
      <c r="BU539" s="5"/>
      <c r="BV539" s="5"/>
      <c r="BW539" s="5"/>
      <c r="BX539" s="5"/>
      <c r="BY539" s="341"/>
      <c r="BZ539" s="128"/>
      <c r="CA539" s="5"/>
      <c r="CB539" s="5"/>
      <c r="CC539" s="5"/>
      <c r="CD539" s="5"/>
      <c r="CE539" s="5"/>
      <c r="CF539" s="5"/>
      <c r="CG539" s="5"/>
      <c r="CH539" s="5"/>
      <c r="CI539" s="5"/>
      <c r="CJ539" s="5"/>
      <c r="CK539" s="5"/>
      <c r="CL539" s="5"/>
      <c r="CM539" s="5"/>
      <c r="CN539" s="5"/>
      <c r="CO539" s="5"/>
      <c r="CP539" s="5"/>
      <c r="CQ539" s="5"/>
      <c r="CR539" s="5"/>
      <c r="CS539" s="5"/>
      <c r="CT539" s="5"/>
      <c r="CU539" s="5"/>
      <c r="CV539" s="341"/>
      <c r="CW539" s="128"/>
      <c r="CX539" s="5"/>
      <c r="CY539" s="5"/>
      <c r="CZ539" s="5"/>
      <c r="DA539" s="5"/>
      <c r="DB539" s="5"/>
      <c r="DC539" s="5"/>
      <c r="DD539" s="5"/>
      <c r="DE539" s="5"/>
      <c r="DF539" s="5"/>
      <c r="DG539" s="5"/>
      <c r="DH539" s="5"/>
      <c r="DI539" s="5"/>
      <c r="DJ539" s="5"/>
      <c r="DK539" s="5"/>
      <c r="DL539" s="5"/>
      <c r="DM539" s="5"/>
      <c r="DN539" s="5"/>
      <c r="DO539" s="5"/>
      <c r="DP539" s="5"/>
      <c r="DQ539" s="5"/>
      <c r="DR539" s="5"/>
      <c r="DS539" s="341"/>
      <c r="DT539" s="128"/>
      <c r="DU539" s="5"/>
      <c r="DV539" s="5"/>
      <c r="DW539" s="5"/>
      <c r="DX539" s="5"/>
      <c r="DY539" s="5"/>
      <c r="DZ539" s="5"/>
      <c r="EA539" s="5"/>
      <c r="EB539" s="5"/>
      <c r="EC539" s="5"/>
      <c r="ED539" s="5"/>
      <c r="EE539" s="5"/>
      <c r="EF539" s="5"/>
      <c r="EG539" s="5"/>
      <c r="EH539" s="5"/>
      <c r="EI539" s="5"/>
      <c r="EJ539" s="5"/>
      <c r="EK539" s="5"/>
      <c r="EL539" s="5"/>
      <c r="EM539" s="5"/>
      <c r="EN539" s="5"/>
      <c r="EO539" s="5"/>
      <c r="EP539" s="341"/>
      <c r="EQ539" s="333"/>
    </row>
    <row r="540" spans="1:147" ht="15.75" customHeight="1">
      <c r="A540" s="64" t="s">
        <v>33</v>
      </c>
      <c r="B540" s="64" t="s">
        <v>18</v>
      </c>
      <c r="C540" s="65" t="s">
        <v>143</v>
      </c>
      <c r="D540" s="126">
        <v>101</v>
      </c>
      <c r="E540" s="157" t="s">
        <v>160</v>
      </c>
      <c r="F540" s="119" t="s">
        <v>108</v>
      </c>
      <c r="G540" s="119" t="s">
        <v>36</v>
      </c>
      <c r="H540" s="308" t="s">
        <v>188</v>
      </c>
      <c r="I540" s="264"/>
      <c r="J540" s="65"/>
      <c r="K540" s="65"/>
      <c r="L540" s="65"/>
      <c r="M540" s="80" t="s">
        <v>115</v>
      </c>
      <c r="N540" s="79">
        <f>SUM(N541:N542)</f>
        <v>0</v>
      </c>
      <c r="O540" s="79">
        <f>SUM(O541:O542)</f>
        <v>0</v>
      </c>
      <c r="P540" s="65"/>
      <c r="Q540" s="65"/>
      <c r="R540" s="65"/>
      <c r="S540" s="65"/>
      <c r="T540" s="80" t="s">
        <v>115</v>
      </c>
      <c r="U540" s="79">
        <f>SUM(U541:U542)</f>
        <v>0</v>
      </c>
      <c r="V540" s="79">
        <f>SUM(V541:V542)</f>
        <v>0</v>
      </c>
      <c r="W540" s="65"/>
      <c r="X540" s="65"/>
      <c r="Y540" s="65"/>
      <c r="Z540" s="65"/>
      <c r="AA540" s="80" t="s">
        <v>115</v>
      </c>
      <c r="AB540" s="79">
        <f>SUM(AB541:AB542)</f>
        <v>0</v>
      </c>
      <c r="AC540" s="79">
        <f>SUM(AC541:AC542)</f>
        <v>0</v>
      </c>
      <c r="AD540" s="65"/>
      <c r="AE540" s="308"/>
      <c r="AF540" s="264"/>
      <c r="AG540" s="65"/>
      <c r="AH540" s="65"/>
      <c r="AI540" s="65"/>
      <c r="AJ540" s="80" t="s">
        <v>115</v>
      </c>
      <c r="AK540" s="79">
        <f>SUM(AK541:AK542)</f>
        <v>0</v>
      </c>
      <c r="AL540" s="79">
        <f>SUM(AL541:AL542)</f>
        <v>0</v>
      </c>
      <c r="AM540" s="65"/>
      <c r="AN540" s="65"/>
      <c r="AO540" s="65"/>
      <c r="AP540" s="65"/>
      <c r="AQ540" s="80" t="s">
        <v>115</v>
      </c>
      <c r="AR540" s="79">
        <f>SUM(AR541:AR542)</f>
        <v>0</v>
      </c>
      <c r="AS540" s="79">
        <f>SUM(AS541:AS542)</f>
        <v>0</v>
      </c>
      <c r="AT540" s="65"/>
      <c r="AU540" s="65"/>
      <c r="AV540" s="65"/>
      <c r="AW540" s="65"/>
      <c r="AX540" s="80" t="s">
        <v>115</v>
      </c>
      <c r="AY540" s="79">
        <f>SUM(AY541:AY542)</f>
        <v>0</v>
      </c>
      <c r="AZ540" s="79">
        <f>SUM(AZ541:AZ542)</f>
        <v>0</v>
      </c>
      <c r="BA540" s="65"/>
      <c r="BB540" s="308"/>
      <c r="BC540" s="264"/>
      <c r="BD540" s="65"/>
      <c r="BE540" s="65"/>
      <c r="BF540" s="65"/>
      <c r="BG540" s="80" t="s">
        <v>115</v>
      </c>
      <c r="BH540" s="79">
        <f>SUM(BH541:BH542)</f>
        <v>0</v>
      </c>
      <c r="BI540" s="79">
        <f>SUM(BI541:BI542)</f>
        <v>0</v>
      </c>
      <c r="BJ540" s="65"/>
      <c r="BK540" s="65"/>
      <c r="BL540" s="65"/>
      <c r="BM540" s="65"/>
      <c r="BN540" s="80" t="s">
        <v>115</v>
      </c>
      <c r="BO540" s="79">
        <f>SUM(BO541:BO542)</f>
        <v>0</v>
      </c>
      <c r="BP540" s="79">
        <f>SUM(BP541:BP542)</f>
        <v>0</v>
      </c>
      <c r="BQ540" s="65"/>
      <c r="BR540" s="65"/>
      <c r="BS540" s="65"/>
      <c r="BT540" s="65"/>
      <c r="BU540" s="80" t="s">
        <v>115</v>
      </c>
      <c r="BV540" s="79">
        <f>SUM(BV541:BV542)</f>
        <v>0</v>
      </c>
      <c r="BW540" s="79">
        <f>SUM(BW541:BW542)</f>
        <v>0</v>
      </c>
      <c r="BX540" s="65"/>
      <c r="BY540" s="308"/>
      <c r="BZ540" s="264"/>
      <c r="CA540" s="65"/>
      <c r="CB540" s="65"/>
      <c r="CC540" s="65"/>
      <c r="CD540" s="80" t="s">
        <v>115</v>
      </c>
      <c r="CE540" s="79">
        <f>SUM(CE541:CE542)</f>
        <v>0</v>
      </c>
      <c r="CF540" s="79">
        <f>SUM(CF541:CF542)</f>
        <v>0</v>
      </c>
      <c r="CG540" s="65"/>
      <c r="CH540" s="65"/>
      <c r="CI540" s="65"/>
      <c r="CJ540" s="65"/>
      <c r="CK540" s="80" t="s">
        <v>115</v>
      </c>
      <c r="CL540" s="79">
        <f>SUM(CL541:CL542)</f>
        <v>0</v>
      </c>
      <c r="CM540" s="79">
        <f>SUM(CM541:CM542)</f>
        <v>0</v>
      </c>
      <c r="CN540" s="65"/>
      <c r="CO540" s="65"/>
      <c r="CP540" s="65"/>
      <c r="CQ540" s="65"/>
      <c r="CR540" s="80" t="s">
        <v>115</v>
      </c>
      <c r="CS540" s="79">
        <f>SUM(CS541:CS542)</f>
        <v>0</v>
      </c>
      <c r="CT540" s="79">
        <f>SUM(CT541:CT542)</f>
        <v>0</v>
      </c>
      <c r="CU540" s="65"/>
      <c r="CV540" s="308"/>
      <c r="CW540" s="264"/>
      <c r="CX540" s="65"/>
      <c r="CY540" s="65"/>
      <c r="CZ540" s="65"/>
      <c r="DA540" s="80" t="s">
        <v>115</v>
      </c>
      <c r="DB540" s="79">
        <f>SUM(DB541:DB542)</f>
        <v>0</v>
      </c>
      <c r="DC540" s="79">
        <f>SUM(DC541:DC542)</f>
        <v>0</v>
      </c>
      <c r="DD540" s="65"/>
      <c r="DE540" s="65"/>
      <c r="DF540" s="65"/>
      <c r="DG540" s="65"/>
      <c r="DH540" s="80" t="s">
        <v>115</v>
      </c>
      <c r="DI540" s="79">
        <f>SUM(DI541:DI542)</f>
        <v>0</v>
      </c>
      <c r="DJ540" s="79">
        <f>SUM(DJ541:DJ542)</f>
        <v>0</v>
      </c>
      <c r="DK540" s="65"/>
      <c r="DL540" s="65"/>
      <c r="DM540" s="65"/>
      <c r="DN540" s="65"/>
      <c r="DO540" s="80" t="s">
        <v>115</v>
      </c>
      <c r="DP540" s="79">
        <f>SUM(DP541:DP542)</f>
        <v>0</v>
      </c>
      <c r="DQ540" s="79">
        <f>SUM(DQ541:DQ542)</f>
        <v>0</v>
      </c>
      <c r="DR540" s="65"/>
      <c r="DS540" s="308"/>
      <c r="DT540" s="264"/>
      <c r="DU540" s="65"/>
      <c r="DV540" s="65"/>
      <c r="DW540" s="65"/>
      <c r="DX540" s="80" t="s">
        <v>115</v>
      </c>
      <c r="DY540" s="79">
        <f>SUM(DY541:DY542)</f>
        <v>0</v>
      </c>
      <c r="DZ540" s="79">
        <f>SUM(DZ541:DZ542)</f>
        <v>0</v>
      </c>
      <c r="EA540" s="65"/>
      <c r="EB540" s="65"/>
      <c r="EC540" s="65"/>
      <c r="ED540" s="65"/>
      <c r="EE540" s="80" t="s">
        <v>115</v>
      </c>
      <c r="EF540" s="79">
        <f>SUM(EF541:EF542)</f>
        <v>0</v>
      </c>
      <c r="EG540" s="79">
        <f>SUM(EG541:EG542)</f>
        <v>0</v>
      </c>
      <c r="EH540" s="65"/>
      <c r="EI540" s="65"/>
      <c r="EJ540" s="65"/>
      <c r="EK540" s="65"/>
      <c r="EL540" s="80" t="s">
        <v>115</v>
      </c>
      <c r="EM540" s="79">
        <f>SUM(EM541:EM542)</f>
        <v>0</v>
      </c>
      <c r="EN540" s="79">
        <f>SUM(EN541:EN542)</f>
        <v>0</v>
      </c>
      <c r="EO540" s="65"/>
      <c r="EP540" s="308"/>
      <c r="EQ540" s="393"/>
    </row>
    <row r="541" spans="1:147" ht="15.75" customHeight="1">
      <c r="A541" s="8" t="s">
        <v>33</v>
      </c>
      <c r="B541" s="8" t="s">
        <v>18</v>
      </c>
      <c r="C541" s="8"/>
      <c r="D541" s="197" t="s">
        <v>159</v>
      </c>
      <c r="E541" s="118" t="s">
        <v>160</v>
      </c>
      <c r="F541" s="118" t="s">
        <v>108</v>
      </c>
      <c r="G541" s="195" t="s">
        <v>36</v>
      </c>
      <c r="H541" s="309" t="s">
        <v>188</v>
      </c>
      <c r="I541" s="128"/>
      <c r="J541" s="5"/>
      <c r="K541" s="5"/>
      <c r="L541" s="5"/>
      <c r="M541" s="5"/>
      <c r="N541" s="5"/>
      <c r="O541" s="5"/>
      <c r="P541" s="5"/>
      <c r="Q541" s="5"/>
      <c r="R541" s="5"/>
      <c r="S541" s="5"/>
      <c r="T541" s="5"/>
      <c r="U541" s="5"/>
      <c r="V541" s="5"/>
      <c r="W541" s="5"/>
      <c r="X541" s="5"/>
      <c r="Y541" s="5"/>
      <c r="Z541" s="5"/>
      <c r="AA541" s="5"/>
      <c r="AB541" s="5"/>
      <c r="AC541" s="5"/>
      <c r="AD541" s="5"/>
      <c r="AE541" s="341"/>
      <c r="AF541" s="128"/>
      <c r="AG541" s="5"/>
      <c r="AH541" s="5"/>
      <c r="AI541" s="5"/>
      <c r="AJ541" s="5"/>
      <c r="AK541" s="5"/>
      <c r="AL541" s="5"/>
      <c r="AM541" s="5"/>
      <c r="AN541" s="5"/>
      <c r="AO541" s="5"/>
      <c r="AP541" s="5"/>
      <c r="AQ541" s="5"/>
      <c r="AR541" s="5"/>
      <c r="AS541" s="5"/>
      <c r="AT541" s="5"/>
      <c r="AU541" s="5"/>
      <c r="AV541" s="5"/>
      <c r="AW541" s="5"/>
      <c r="AX541" s="5"/>
      <c r="AY541" s="5"/>
      <c r="AZ541" s="5"/>
      <c r="BA541" s="5"/>
      <c r="BB541" s="341"/>
      <c r="BC541" s="128"/>
      <c r="BD541" s="5"/>
      <c r="BE541" s="5"/>
      <c r="BF541" s="5"/>
      <c r="BG541" s="5"/>
      <c r="BH541" s="5"/>
      <c r="BI541" s="5"/>
      <c r="BJ541" s="5"/>
      <c r="BK541" s="5"/>
      <c r="BL541" s="5"/>
      <c r="BM541" s="5"/>
      <c r="BN541" s="5"/>
      <c r="BO541" s="5"/>
      <c r="BP541" s="5"/>
      <c r="BQ541" s="5"/>
      <c r="BR541" s="5"/>
      <c r="BS541" s="5"/>
      <c r="BT541" s="5"/>
      <c r="BU541" s="5"/>
      <c r="BV541" s="5"/>
      <c r="BW541" s="5"/>
      <c r="BX541" s="5"/>
      <c r="BY541" s="341"/>
      <c r="BZ541" s="128"/>
      <c r="CA541" s="5"/>
      <c r="CB541" s="5"/>
      <c r="CC541" s="5"/>
      <c r="CD541" s="5"/>
      <c r="CE541" s="5"/>
      <c r="CF541" s="5"/>
      <c r="CG541" s="5"/>
      <c r="CH541" s="5"/>
      <c r="CI541" s="5"/>
      <c r="CJ541" s="5"/>
      <c r="CK541" s="5"/>
      <c r="CL541" s="5"/>
      <c r="CM541" s="5"/>
      <c r="CN541" s="5"/>
      <c r="CO541" s="5"/>
      <c r="CP541" s="5"/>
      <c r="CQ541" s="5"/>
      <c r="CR541" s="5"/>
      <c r="CS541" s="5"/>
      <c r="CT541" s="5"/>
      <c r="CU541" s="5"/>
      <c r="CV541" s="341"/>
      <c r="CW541" s="128"/>
      <c r="CX541" s="5"/>
      <c r="CY541" s="5"/>
      <c r="CZ541" s="5"/>
      <c r="DA541" s="5"/>
      <c r="DB541" s="5"/>
      <c r="DC541" s="5"/>
      <c r="DD541" s="5"/>
      <c r="DE541" s="5"/>
      <c r="DF541" s="5"/>
      <c r="DG541" s="5"/>
      <c r="DH541" s="5"/>
      <c r="DI541" s="5"/>
      <c r="DJ541" s="5"/>
      <c r="DK541" s="5"/>
      <c r="DL541" s="5"/>
      <c r="DM541" s="5"/>
      <c r="DN541" s="5"/>
      <c r="DO541" s="5"/>
      <c r="DP541" s="5"/>
      <c r="DQ541" s="5"/>
      <c r="DR541" s="5"/>
      <c r="DS541" s="341"/>
      <c r="DT541" s="128"/>
      <c r="DU541" s="5"/>
      <c r="DV541" s="5"/>
      <c r="DW541" s="5"/>
      <c r="DX541" s="5"/>
      <c r="DY541" s="5"/>
      <c r="DZ541" s="5"/>
      <c r="EA541" s="5"/>
      <c r="EB541" s="5"/>
      <c r="EC541" s="5"/>
      <c r="ED541" s="5"/>
      <c r="EE541" s="5"/>
      <c r="EF541" s="5"/>
      <c r="EG541" s="5"/>
      <c r="EH541" s="5"/>
      <c r="EI541" s="5"/>
      <c r="EJ541" s="5"/>
      <c r="EK541" s="5"/>
      <c r="EL541" s="5"/>
      <c r="EM541" s="5"/>
      <c r="EN541" s="5"/>
      <c r="EO541" s="5"/>
      <c r="EP541" s="341"/>
      <c r="EQ541" s="333"/>
    </row>
    <row r="542" spans="1:147" ht="15.75" customHeight="1">
      <c r="A542" s="8" t="s">
        <v>33</v>
      </c>
      <c r="B542" s="8" t="s">
        <v>18</v>
      </c>
      <c r="C542" s="8"/>
      <c r="D542" s="197" t="s">
        <v>159</v>
      </c>
      <c r="E542" s="118" t="s">
        <v>160</v>
      </c>
      <c r="F542" s="118" t="s">
        <v>108</v>
      </c>
      <c r="G542" s="195" t="s">
        <v>36</v>
      </c>
      <c r="H542" s="309" t="s">
        <v>188</v>
      </c>
      <c r="I542" s="128"/>
      <c r="J542" s="5"/>
      <c r="K542" s="5"/>
      <c r="L542" s="5"/>
      <c r="M542" s="5"/>
      <c r="N542" s="5"/>
      <c r="O542" s="5"/>
      <c r="P542" s="5"/>
      <c r="Q542" s="5"/>
      <c r="R542" s="5"/>
      <c r="S542" s="5"/>
      <c r="T542" s="5"/>
      <c r="U542" s="5"/>
      <c r="V542" s="5"/>
      <c r="W542" s="5"/>
      <c r="X542" s="5"/>
      <c r="Y542" s="5"/>
      <c r="Z542" s="5"/>
      <c r="AA542" s="5"/>
      <c r="AB542" s="5"/>
      <c r="AC542" s="5"/>
      <c r="AD542" s="5"/>
      <c r="AE542" s="341"/>
      <c r="AF542" s="128"/>
      <c r="AG542" s="5"/>
      <c r="AH542" s="5"/>
      <c r="AI542" s="5"/>
      <c r="AJ542" s="5"/>
      <c r="AK542" s="5"/>
      <c r="AL542" s="5"/>
      <c r="AM542" s="5"/>
      <c r="AN542" s="5"/>
      <c r="AO542" s="5"/>
      <c r="AP542" s="5"/>
      <c r="AQ542" s="5"/>
      <c r="AR542" s="5"/>
      <c r="AS542" s="5"/>
      <c r="AT542" s="5"/>
      <c r="AU542" s="5"/>
      <c r="AV542" s="5"/>
      <c r="AW542" s="5"/>
      <c r="AX542" s="5"/>
      <c r="AY542" s="5"/>
      <c r="AZ542" s="5"/>
      <c r="BA542" s="5"/>
      <c r="BB542" s="341"/>
      <c r="BC542" s="128"/>
      <c r="BD542" s="5"/>
      <c r="BE542" s="5"/>
      <c r="BF542" s="5"/>
      <c r="BG542" s="5"/>
      <c r="BH542" s="5"/>
      <c r="BI542" s="5"/>
      <c r="BJ542" s="5"/>
      <c r="BK542" s="5"/>
      <c r="BL542" s="5"/>
      <c r="BM542" s="5"/>
      <c r="BN542" s="5"/>
      <c r="BO542" s="5"/>
      <c r="BP542" s="5"/>
      <c r="BQ542" s="5"/>
      <c r="BR542" s="5"/>
      <c r="BS542" s="5"/>
      <c r="BT542" s="5"/>
      <c r="BU542" s="5"/>
      <c r="BV542" s="5"/>
      <c r="BW542" s="5"/>
      <c r="BX542" s="5"/>
      <c r="BY542" s="341"/>
      <c r="BZ542" s="128"/>
      <c r="CA542" s="5"/>
      <c r="CB542" s="5"/>
      <c r="CC542" s="5"/>
      <c r="CD542" s="5"/>
      <c r="CE542" s="5"/>
      <c r="CF542" s="5"/>
      <c r="CG542" s="5"/>
      <c r="CH542" s="5"/>
      <c r="CI542" s="5"/>
      <c r="CJ542" s="5"/>
      <c r="CK542" s="5"/>
      <c r="CL542" s="5"/>
      <c r="CM542" s="5"/>
      <c r="CN542" s="5"/>
      <c r="CO542" s="5"/>
      <c r="CP542" s="5"/>
      <c r="CQ542" s="5"/>
      <c r="CR542" s="5"/>
      <c r="CS542" s="5"/>
      <c r="CT542" s="5"/>
      <c r="CU542" s="5"/>
      <c r="CV542" s="341"/>
      <c r="CW542" s="128"/>
      <c r="CX542" s="5"/>
      <c r="CY542" s="5"/>
      <c r="CZ542" s="5"/>
      <c r="DA542" s="5"/>
      <c r="DB542" s="5"/>
      <c r="DC542" s="5"/>
      <c r="DD542" s="5"/>
      <c r="DE542" s="5"/>
      <c r="DF542" s="5"/>
      <c r="DG542" s="5"/>
      <c r="DH542" s="5"/>
      <c r="DI542" s="5"/>
      <c r="DJ542" s="5"/>
      <c r="DK542" s="5"/>
      <c r="DL542" s="5"/>
      <c r="DM542" s="5"/>
      <c r="DN542" s="5"/>
      <c r="DO542" s="5"/>
      <c r="DP542" s="5"/>
      <c r="DQ542" s="5"/>
      <c r="DR542" s="5"/>
      <c r="DS542" s="341"/>
      <c r="DT542" s="128"/>
      <c r="DU542" s="5"/>
      <c r="DV542" s="5"/>
      <c r="DW542" s="5"/>
      <c r="DX542" s="5"/>
      <c r="DY542" s="5"/>
      <c r="DZ542" s="5"/>
      <c r="EA542" s="5"/>
      <c r="EB542" s="5"/>
      <c r="EC542" s="5"/>
      <c r="ED542" s="5"/>
      <c r="EE542" s="5"/>
      <c r="EF542" s="5"/>
      <c r="EG542" s="5"/>
      <c r="EH542" s="5"/>
      <c r="EI542" s="5"/>
      <c r="EJ542" s="5"/>
      <c r="EK542" s="5"/>
      <c r="EL542" s="5"/>
      <c r="EM542" s="5"/>
      <c r="EN542" s="5"/>
      <c r="EO542" s="5"/>
      <c r="EP542" s="341"/>
      <c r="EQ542" s="333"/>
    </row>
    <row r="543" spans="1:147" ht="30">
      <c r="A543" s="1" t="s">
        <v>33</v>
      </c>
      <c r="B543" s="1" t="s">
        <v>158</v>
      </c>
      <c r="C543" s="2" t="s">
        <v>157</v>
      </c>
      <c r="D543" s="1">
        <v>1</v>
      </c>
      <c r="E543" s="2" t="s">
        <v>156</v>
      </c>
      <c r="F543" s="38" t="s">
        <v>108</v>
      </c>
      <c r="G543" s="2" t="s">
        <v>36</v>
      </c>
      <c r="H543" s="303"/>
      <c r="I543" s="93"/>
      <c r="J543" s="2"/>
      <c r="K543" s="2"/>
      <c r="L543" s="2"/>
      <c r="M543" s="2"/>
      <c r="N543" s="2"/>
      <c r="O543" s="2"/>
      <c r="P543" s="2"/>
      <c r="Q543" s="2"/>
      <c r="R543" s="2"/>
      <c r="S543" s="2"/>
      <c r="T543" s="2"/>
      <c r="U543" s="2"/>
      <c r="V543" s="2"/>
      <c r="W543" s="2"/>
      <c r="X543" s="2"/>
      <c r="Y543" s="2"/>
      <c r="Z543" s="2"/>
      <c r="AA543" s="2"/>
      <c r="AB543" s="2"/>
      <c r="AC543" s="2"/>
      <c r="AD543" s="2"/>
      <c r="AE543" s="303"/>
      <c r="AF543" s="93"/>
      <c r="AG543" s="2"/>
      <c r="AH543" s="2"/>
      <c r="AI543" s="2"/>
      <c r="AJ543" s="2"/>
      <c r="AK543" s="2"/>
      <c r="AL543" s="2"/>
      <c r="AM543" s="2"/>
      <c r="AN543" s="2"/>
      <c r="AO543" s="2"/>
      <c r="AP543" s="2"/>
      <c r="AQ543" s="2"/>
      <c r="AR543" s="2"/>
      <c r="AS543" s="2"/>
      <c r="AT543" s="2"/>
      <c r="AU543" s="2"/>
      <c r="AV543" s="2"/>
      <c r="AW543" s="2"/>
      <c r="AX543" s="2"/>
      <c r="AY543" s="2"/>
      <c r="AZ543" s="2"/>
      <c r="BA543" s="2"/>
      <c r="BB543" s="303"/>
      <c r="BC543" s="93"/>
      <c r="BD543" s="2"/>
      <c r="BE543" s="2"/>
      <c r="BF543" s="2"/>
      <c r="BG543" s="2"/>
      <c r="BH543" s="2"/>
      <c r="BI543" s="2"/>
      <c r="BJ543" s="2"/>
      <c r="BK543" s="2"/>
      <c r="BL543" s="2"/>
      <c r="BM543" s="2"/>
      <c r="BN543" s="2"/>
      <c r="BO543" s="2"/>
      <c r="BP543" s="2"/>
      <c r="BQ543" s="2"/>
      <c r="BR543" s="2"/>
      <c r="BS543" s="2"/>
      <c r="BT543" s="2"/>
      <c r="BU543" s="2"/>
      <c r="BV543" s="2"/>
      <c r="BW543" s="2"/>
      <c r="BX543" s="2"/>
      <c r="BY543" s="303"/>
      <c r="BZ543" s="93"/>
      <c r="CA543" s="2"/>
      <c r="CB543" s="2"/>
      <c r="CC543" s="2"/>
      <c r="CD543" s="2"/>
      <c r="CE543" s="2"/>
      <c r="CF543" s="2"/>
      <c r="CG543" s="2"/>
      <c r="CH543" s="2"/>
      <c r="CI543" s="2"/>
      <c r="CJ543" s="2"/>
      <c r="CK543" s="2"/>
      <c r="CL543" s="2"/>
      <c r="CM543" s="2"/>
      <c r="CN543" s="2"/>
      <c r="CO543" s="2"/>
      <c r="CP543" s="2"/>
      <c r="CQ543" s="2"/>
      <c r="CR543" s="2"/>
      <c r="CS543" s="2"/>
      <c r="CT543" s="2"/>
      <c r="CU543" s="2"/>
      <c r="CV543" s="303"/>
      <c r="CW543" s="93"/>
      <c r="CX543" s="2"/>
      <c r="CY543" s="2"/>
      <c r="CZ543" s="2"/>
      <c r="DA543" s="2"/>
      <c r="DB543" s="2"/>
      <c r="DC543" s="2"/>
      <c r="DD543" s="2"/>
      <c r="DE543" s="2"/>
      <c r="DF543" s="2"/>
      <c r="DG543" s="2"/>
      <c r="DH543" s="2"/>
      <c r="DI543" s="2"/>
      <c r="DJ543" s="2"/>
      <c r="DK543" s="2"/>
      <c r="DL543" s="2"/>
      <c r="DM543" s="2"/>
      <c r="DN543" s="2"/>
      <c r="DO543" s="2"/>
      <c r="DP543" s="2"/>
      <c r="DQ543" s="2"/>
      <c r="DR543" s="2"/>
      <c r="DS543" s="303"/>
      <c r="DT543" s="93"/>
      <c r="DU543" s="2"/>
      <c r="DV543" s="2"/>
      <c r="DW543" s="2"/>
      <c r="DX543" s="2"/>
      <c r="DY543" s="2"/>
      <c r="DZ543" s="2"/>
      <c r="EA543" s="2"/>
      <c r="EB543" s="2"/>
      <c r="EC543" s="2"/>
      <c r="ED543" s="2"/>
      <c r="EE543" s="2"/>
      <c r="EF543" s="2"/>
      <c r="EG543" s="2"/>
      <c r="EH543" s="2"/>
      <c r="EI543" s="2"/>
      <c r="EJ543" s="2"/>
      <c r="EK543" s="2"/>
      <c r="EL543" s="2"/>
      <c r="EM543" s="2"/>
      <c r="EN543" s="2"/>
      <c r="EO543" s="2"/>
      <c r="EP543" s="303"/>
      <c r="EQ543" s="331"/>
    </row>
    <row r="544" spans="1:147" ht="15.75" customHeight="1">
      <c r="A544" s="8" t="s">
        <v>33</v>
      </c>
      <c r="B544" s="8" t="s">
        <v>155</v>
      </c>
      <c r="C544" s="5"/>
      <c r="D544" s="197">
        <v>101</v>
      </c>
      <c r="E544" s="118"/>
      <c r="F544" s="195"/>
      <c r="G544" s="195"/>
      <c r="H544" s="309"/>
      <c r="I544" s="128"/>
      <c r="J544" s="5"/>
      <c r="K544" s="5"/>
      <c r="L544" s="5"/>
      <c r="M544" s="5"/>
      <c r="N544" s="5"/>
      <c r="O544" s="5"/>
      <c r="P544" s="5"/>
      <c r="Q544" s="5"/>
      <c r="R544" s="5"/>
      <c r="S544" s="5"/>
      <c r="T544" s="5"/>
      <c r="U544" s="5"/>
      <c r="V544" s="5"/>
      <c r="W544" s="5"/>
      <c r="X544" s="5"/>
      <c r="Y544" s="5"/>
      <c r="Z544" s="5"/>
      <c r="AA544" s="5"/>
      <c r="AB544" s="5"/>
      <c r="AC544" s="5"/>
      <c r="AD544" s="5"/>
      <c r="AE544" s="341"/>
      <c r="AF544" s="128"/>
      <c r="AG544" s="5"/>
      <c r="AH544" s="5"/>
      <c r="AI544" s="5"/>
      <c r="AJ544" s="5"/>
      <c r="AK544" s="5"/>
      <c r="AL544" s="5"/>
      <c r="AM544" s="5"/>
      <c r="AN544" s="5"/>
      <c r="AO544" s="5"/>
      <c r="AP544" s="5"/>
      <c r="AQ544" s="5"/>
      <c r="AR544" s="5"/>
      <c r="AS544" s="5"/>
      <c r="AT544" s="5"/>
      <c r="AU544" s="5"/>
      <c r="AV544" s="5"/>
      <c r="AW544" s="5"/>
      <c r="AX544" s="5"/>
      <c r="AY544" s="5"/>
      <c r="AZ544" s="5"/>
      <c r="BA544" s="5"/>
      <c r="BB544" s="341"/>
      <c r="BC544" s="128"/>
      <c r="BD544" s="5"/>
      <c r="BE544" s="5"/>
      <c r="BF544" s="5"/>
      <c r="BG544" s="5"/>
      <c r="BH544" s="5"/>
      <c r="BI544" s="5"/>
      <c r="BJ544" s="5"/>
      <c r="BK544" s="5"/>
      <c r="BL544" s="5"/>
      <c r="BM544" s="5"/>
      <c r="BN544" s="5"/>
      <c r="BO544" s="5"/>
      <c r="BP544" s="5"/>
      <c r="BQ544" s="5"/>
      <c r="BR544" s="5"/>
      <c r="BS544" s="5"/>
      <c r="BT544" s="5"/>
      <c r="BU544" s="5"/>
      <c r="BV544" s="5"/>
      <c r="BW544" s="5"/>
      <c r="BX544" s="5"/>
      <c r="BY544" s="341"/>
      <c r="BZ544" s="128"/>
      <c r="CA544" s="5"/>
      <c r="CB544" s="5"/>
      <c r="CC544" s="5"/>
      <c r="CD544" s="5"/>
      <c r="CE544" s="5"/>
      <c r="CF544" s="5"/>
      <c r="CG544" s="5"/>
      <c r="CH544" s="5"/>
      <c r="CI544" s="5"/>
      <c r="CJ544" s="5"/>
      <c r="CK544" s="5"/>
      <c r="CL544" s="5"/>
      <c r="CM544" s="5"/>
      <c r="CN544" s="5"/>
      <c r="CO544" s="5"/>
      <c r="CP544" s="5"/>
      <c r="CQ544" s="5"/>
      <c r="CR544" s="5"/>
      <c r="CS544" s="5"/>
      <c r="CT544" s="5"/>
      <c r="CU544" s="5"/>
      <c r="CV544" s="341"/>
      <c r="CW544" s="128"/>
      <c r="CX544" s="5"/>
      <c r="CY544" s="5"/>
      <c r="CZ544" s="5"/>
      <c r="DA544" s="5"/>
      <c r="DB544" s="5"/>
      <c r="DC544" s="5"/>
      <c r="DD544" s="5"/>
      <c r="DE544" s="5"/>
      <c r="DF544" s="5"/>
      <c r="DG544" s="5"/>
      <c r="DH544" s="5"/>
      <c r="DI544" s="5"/>
      <c r="DJ544" s="5"/>
      <c r="DK544" s="5"/>
      <c r="DL544" s="5"/>
      <c r="DM544" s="5"/>
      <c r="DN544" s="5"/>
      <c r="DO544" s="5"/>
      <c r="DP544" s="5"/>
      <c r="DQ544" s="5"/>
      <c r="DR544" s="5"/>
      <c r="DS544" s="341"/>
      <c r="DT544" s="128"/>
      <c r="DU544" s="5"/>
      <c r="DV544" s="5"/>
      <c r="DW544" s="5"/>
      <c r="DX544" s="5"/>
      <c r="DY544" s="5"/>
      <c r="DZ544" s="5"/>
      <c r="EA544" s="5"/>
      <c r="EB544" s="5"/>
      <c r="EC544" s="5"/>
      <c r="ED544" s="5"/>
      <c r="EE544" s="5"/>
      <c r="EF544" s="5"/>
      <c r="EG544" s="5"/>
      <c r="EH544" s="5"/>
      <c r="EI544" s="5"/>
      <c r="EJ544" s="5"/>
      <c r="EK544" s="5"/>
      <c r="EL544" s="5"/>
      <c r="EM544" s="5"/>
      <c r="EN544" s="5"/>
      <c r="EO544" s="5"/>
      <c r="EP544" s="341"/>
      <c r="EQ544" s="333"/>
    </row>
    <row r="545" spans="1:147" ht="15.75" customHeight="1">
      <c r="A545" s="8" t="s">
        <v>33</v>
      </c>
      <c r="B545" s="8" t="s">
        <v>154</v>
      </c>
      <c r="C545" s="5"/>
      <c r="D545" s="197">
        <v>101</v>
      </c>
      <c r="E545" s="118"/>
      <c r="F545" s="195"/>
      <c r="G545" s="195"/>
      <c r="H545" s="309"/>
      <c r="I545" s="128"/>
      <c r="J545" s="5"/>
      <c r="K545" s="5"/>
      <c r="L545" s="5"/>
      <c r="M545" s="5"/>
      <c r="N545" s="5"/>
      <c r="O545" s="5"/>
      <c r="P545" s="5"/>
      <c r="Q545" s="5"/>
      <c r="R545" s="5"/>
      <c r="S545" s="5"/>
      <c r="T545" s="5"/>
      <c r="U545" s="5"/>
      <c r="V545" s="5"/>
      <c r="W545" s="5"/>
      <c r="X545" s="5"/>
      <c r="Y545" s="5"/>
      <c r="Z545" s="5"/>
      <c r="AA545" s="5"/>
      <c r="AB545" s="5"/>
      <c r="AC545" s="5"/>
      <c r="AD545" s="5"/>
      <c r="AE545" s="341"/>
      <c r="AF545" s="128"/>
      <c r="AG545" s="5"/>
      <c r="AH545" s="5"/>
      <c r="AI545" s="5"/>
      <c r="AJ545" s="5"/>
      <c r="AK545" s="5"/>
      <c r="AL545" s="5"/>
      <c r="AM545" s="5"/>
      <c r="AN545" s="5"/>
      <c r="AO545" s="5"/>
      <c r="AP545" s="5"/>
      <c r="AQ545" s="5"/>
      <c r="AR545" s="5"/>
      <c r="AS545" s="5"/>
      <c r="AT545" s="5"/>
      <c r="AU545" s="5"/>
      <c r="AV545" s="5"/>
      <c r="AW545" s="5"/>
      <c r="AX545" s="5"/>
      <c r="AY545" s="5"/>
      <c r="AZ545" s="5"/>
      <c r="BA545" s="5"/>
      <c r="BB545" s="341"/>
      <c r="BC545" s="128"/>
      <c r="BD545" s="5"/>
      <c r="BE545" s="5"/>
      <c r="BF545" s="5"/>
      <c r="BG545" s="5"/>
      <c r="BH545" s="5"/>
      <c r="BI545" s="5"/>
      <c r="BJ545" s="5"/>
      <c r="BK545" s="5"/>
      <c r="BL545" s="5"/>
      <c r="BM545" s="5"/>
      <c r="BN545" s="5"/>
      <c r="BO545" s="5"/>
      <c r="BP545" s="5"/>
      <c r="BQ545" s="5"/>
      <c r="BR545" s="5"/>
      <c r="BS545" s="5"/>
      <c r="BT545" s="5"/>
      <c r="BU545" s="5"/>
      <c r="BV545" s="5"/>
      <c r="BW545" s="5"/>
      <c r="BX545" s="5"/>
      <c r="BY545" s="341"/>
      <c r="BZ545" s="128"/>
      <c r="CA545" s="5"/>
      <c r="CB545" s="5"/>
      <c r="CC545" s="5"/>
      <c r="CD545" s="5"/>
      <c r="CE545" s="5"/>
      <c r="CF545" s="5"/>
      <c r="CG545" s="5"/>
      <c r="CH545" s="5"/>
      <c r="CI545" s="5"/>
      <c r="CJ545" s="5"/>
      <c r="CK545" s="5"/>
      <c r="CL545" s="5"/>
      <c r="CM545" s="5"/>
      <c r="CN545" s="5"/>
      <c r="CO545" s="5"/>
      <c r="CP545" s="5"/>
      <c r="CQ545" s="5"/>
      <c r="CR545" s="5"/>
      <c r="CS545" s="5"/>
      <c r="CT545" s="5"/>
      <c r="CU545" s="5"/>
      <c r="CV545" s="341"/>
      <c r="CW545" s="128"/>
      <c r="CX545" s="5"/>
      <c r="CY545" s="5"/>
      <c r="CZ545" s="5"/>
      <c r="DA545" s="5"/>
      <c r="DB545" s="5"/>
      <c r="DC545" s="5"/>
      <c r="DD545" s="5"/>
      <c r="DE545" s="5"/>
      <c r="DF545" s="5"/>
      <c r="DG545" s="5"/>
      <c r="DH545" s="5"/>
      <c r="DI545" s="5"/>
      <c r="DJ545" s="5"/>
      <c r="DK545" s="5"/>
      <c r="DL545" s="5"/>
      <c r="DM545" s="5"/>
      <c r="DN545" s="5"/>
      <c r="DO545" s="5"/>
      <c r="DP545" s="5"/>
      <c r="DQ545" s="5"/>
      <c r="DR545" s="5"/>
      <c r="DS545" s="341"/>
      <c r="DT545" s="128"/>
      <c r="DU545" s="5"/>
      <c r="DV545" s="5"/>
      <c r="DW545" s="5"/>
      <c r="DX545" s="5"/>
      <c r="DY545" s="5"/>
      <c r="DZ545" s="5"/>
      <c r="EA545" s="5"/>
      <c r="EB545" s="5"/>
      <c r="EC545" s="5"/>
      <c r="ED545" s="5"/>
      <c r="EE545" s="5"/>
      <c r="EF545" s="5"/>
      <c r="EG545" s="5"/>
      <c r="EH545" s="5"/>
      <c r="EI545" s="5"/>
      <c r="EJ545" s="5"/>
      <c r="EK545" s="5"/>
      <c r="EL545" s="5"/>
      <c r="EM545" s="5"/>
      <c r="EN545" s="5"/>
      <c r="EO545" s="5"/>
      <c r="EP545" s="341"/>
      <c r="EQ545" s="333"/>
    </row>
    <row r="546" spans="1:147" ht="15.75" customHeight="1">
      <c r="A546" s="1" t="s">
        <v>33</v>
      </c>
      <c r="B546" s="1" t="s">
        <v>144</v>
      </c>
      <c r="C546" s="2" t="s">
        <v>143</v>
      </c>
      <c r="D546" s="1">
        <v>1</v>
      </c>
      <c r="E546" s="2" t="s">
        <v>153</v>
      </c>
      <c r="F546" s="38" t="s">
        <v>108</v>
      </c>
      <c r="G546" s="2" t="s">
        <v>152</v>
      </c>
      <c r="H546" s="303"/>
      <c r="I546" s="93"/>
      <c r="J546" s="2"/>
      <c r="K546" s="2"/>
      <c r="L546" s="2"/>
      <c r="M546" s="2"/>
      <c r="N546" s="2"/>
      <c r="O546" s="2"/>
      <c r="P546" s="2"/>
      <c r="Q546" s="2"/>
      <c r="R546" s="2"/>
      <c r="S546" s="2"/>
      <c r="T546" s="2"/>
      <c r="U546" s="2"/>
      <c r="V546" s="2"/>
      <c r="W546" s="2"/>
      <c r="X546" s="2"/>
      <c r="Y546" s="2"/>
      <c r="Z546" s="2"/>
      <c r="AA546" s="2"/>
      <c r="AB546" s="2"/>
      <c r="AC546" s="2"/>
      <c r="AD546" s="2"/>
      <c r="AE546" s="303"/>
      <c r="AF546" s="93"/>
      <c r="AG546" s="2"/>
      <c r="AH546" s="2"/>
      <c r="AI546" s="2"/>
      <c r="AJ546" s="2"/>
      <c r="AK546" s="2"/>
      <c r="AL546" s="2"/>
      <c r="AM546" s="2"/>
      <c r="AN546" s="2"/>
      <c r="AO546" s="2"/>
      <c r="AP546" s="2"/>
      <c r="AQ546" s="2"/>
      <c r="AR546" s="2"/>
      <c r="AS546" s="2"/>
      <c r="AT546" s="2"/>
      <c r="AU546" s="2"/>
      <c r="AV546" s="2"/>
      <c r="AW546" s="2"/>
      <c r="AX546" s="2"/>
      <c r="AY546" s="2"/>
      <c r="AZ546" s="2"/>
      <c r="BA546" s="2"/>
      <c r="BB546" s="303"/>
      <c r="BC546" s="93"/>
      <c r="BD546" s="2"/>
      <c r="BE546" s="2"/>
      <c r="BF546" s="2"/>
      <c r="BG546" s="2"/>
      <c r="BH546" s="2"/>
      <c r="BI546" s="2"/>
      <c r="BJ546" s="2"/>
      <c r="BK546" s="2"/>
      <c r="BL546" s="2"/>
      <c r="BM546" s="2"/>
      <c r="BN546" s="2"/>
      <c r="BO546" s="2"/>
      <c r="BP546" s="2"/>
      <c r="BQ546" s="2"/>
      <c r="BR546" s="2"/>
      <c r="BS546" s="2"/>
      <c r="BT546" s="2"/>
      <c r="BU546" s="2"/>
      <c r="BV546" s="2"/>
      <c r="BW546" s="2"/>
      <c r="BX546" s="2"/>
      <c r="BY546" s="303"/>
      <c r="BZ546" s="93"/>
      <c r="CA546" s="2"/>
      <c r="CB546" s="2"/>
      <c r="CC546" s="2"/>
      <c r="CD546" s="2"/>
      <c r="CE546" s="2"/>
      <c r="CF546" s="2"/>
      <c r="CG546" s="2"/>
      <c r="CH546" s="2"/>
      <c r="CI546" s="2"/>
      <c r="CJ546" s="2"/>
      <c r="CK546" s="2"/>
      <c r="CL546" s="2"/>
      <c r="CM546" s="2"/>
      <c r="CN546" s="2"/>
      <c r="CO546" s="2"/>
      <c r="CP546" s="2"/>
      <c r="CQ546" s="2"/>
      <c r="CR546" s="2"/>
      <c r="CS546" s="2"/>
      <c r="CT546" s="2"/>
      <c r="CU546" s="2"/>
      <c r="CV546" s="303"/>
      <c r="CW546" s="93"/>
      <c r="CX546" s="2"/>
      <c r="CY546" s="2"/>
      <c r="CZ546" s="2"/>
      <c r="DA546" s="2"/>
      <c r="DB546" s="2"/>
      <c r="DC546" s="2"/>
      <c r="DD546" s="2"/>
      <c r="DE546" s="2"/>
      <c r="DF546" s="2"/>
      <c r="DG546" s="2"/>
      <c r="DH546" s="2"/>
      <c r="DI546" s="2"/>
      <c r="DJ546" s="2"/>
      <c r="DK546" s="2"/>
      <c r="DL546" s="2"/>
      <c r="DM546" s="2"/>
      <c r="DN546" s="2"/>
      <c r="DO546" s="2"/>
      <c r="DP546" s="2"/>
      <c r="DQ546" s="2"/>
      <c r="DR546" s="2"/>
      <c r="DS546" s="303"/>
      <c r="DT546" s="93"/>
      <c r="DU546" s="2"/>
      <c r="DV546" s="2"/>
      <c r="DW546" s="2"/>
      <c r="DX546" s="2"/>
      <c r="DY546" s="2"/>
      <c r="DZ546" s="2"/>
      <c r="EA546" s="2"/>
      <c r="EB546" s="2"/>
      <c r="EC546" s="2"/>
      <c r="ED546" s="2"/>
      <c r="EE546" s="2"/>
      <c r="EF546" s="2"/>
      <c r="EG546" s="2"/>
      <c r="EH546" s="2"/>
      <c r="EI546" s="2"/>
      <c r="EJ546" s="2"/>
      <c r="EK546" s="2"/>
      <c r="EL546" s="2"/>
      <c r="EM546" s="2"/>
      <c r="EN546" s="2"/>
      <c r="EO546" s="2"/>
      <c r="EP546" s="303"/>
      <c r="EQ546" s="331"/>
    </row>
    <row r="547" spans="1:147" ht="15.75" customHeight="1">
      <c r="A547" s="8" t="s">
        <v>33</v>
      </c>
      <c r="B547" s="8" t="s">
        <v>140</v>
      </c>
      <c r="C547" s="5"/>
      <c r="D547" s="197" t="s">
        <v>151</v>
      </c>
      <c r="E547" s="118"/>
      <c r="F547" s="195"/>
      <c r="G547" s="195"/>
      <c r="H547" s="309"/>
      <c r="I547" s="128"/>
      <c r="J547" s="5"/>
      <c r="K547" s="5"/>
      <c r="L547" s="5"/>
      <c r="M547" s="5"/>
      <c r="N547" s="5"/>
      <c r="O547" s="5"/>
      <c r="P547" s="5"/>
      <c r="Q547" s="5"/>
      <c r="R547" s="5"/>
      <c r="S547" s="5"/>
      <c r="T547" s="5"/>
      <c r="U547" s="5"/>
      <c r="V547" s="5"/>
      <c r="W547" s="5"/>
      <c r="X547" s="5"/>
      <c r="Y547" s="5"/>
      <c r="Z547" s="5"/>
      <c r="AA547" s="5"/>
      <c r="AB547" s="5"/>
      <c r="AC547" s="5"/>
      <c r="AD547" s="5"/>
      <c r="AE547" s="341"/>
      <c r="AF547" s="128"/>
      <c r="AG547" s="5"/>
      <c r="AH547" s="5"/>
      <c r="AI547" s="5"/>
      <c r="AJ547" s="5"/>
      <c r="AK547" s="5"/>
      <c r="AL547" s="5"/>
      <c r="AM547" s="5"/>
      <c r="AN547" s="5"/>
      <c r="AO547" s="5"/>
      <c r="AP547" s="5"/>
      <c r="AQ547" s="5"/>
      <c r="AR547" s="5"/>
      <c r="AS547" s="5"/>
      <c r="AT547" s="5"/>
      <c r="AU547" s="5"/>
      <c r="AV547" s="5"/>
      <c r="AW547" s="5"/>
      <c r="AX547" s="5"/>
      <c r="AY547" s="5"/>
      <c r="AZ547" s="5"/>
      <c r="BA547" s="5"/>
      <c r="BB547" s="341"/>
      <c r="BC547" s="128"/>
      <c r="BD547" s="5"/>
      <c r="BE547" s="5"/>
      <c r="BF547" s="5"/>
      <c r="BG547" s="5"/>
      <c r="BH547" s="5"/>
      <c r="BI547" s="5"/>
      <c r="BJ547" s="5"/>
      <c r="BK547" s="5"/>
      <c r="BL547" s="5"/>
      <c r="BM547" s="5"/>
      <c r="BN547" s="5"/>
      <c r="BO547" s="5"/>
      <c r="BP547" s="5"/>
      <c r="BQ547" s="5"/>
      <c r="BR547" s="5"/>
      <c r="BS547" s="5"/>
      <c r="BT547" s="5"/>
      <c r="BU547" s="5"/>
      <c r="BV547" s="5"/>
      <c r="BW547" s="5"/>
      <c r="BX547" s="5"/>
      <c r="BY547" s="341"/>
      <c r="BZ547" s="128"/>
      <c r="CA547" s="5"/>
      <c r="CB547" s="5"/>
      <c r="CC547" s="5"/>
      <c r="CD547" s="5"/>
      <c r="CE547" s="5"/>
      <c r="CF547" s="5"/>
      <c r="CG547" s="5"/>
      <c r="CH547" s="5"/>
      <c r="CI547" s="5"/>
      <c r="CJ547" s="5"/>
      <c r="CK547" s="5"/>
      <c r="CL547" s="5"/>
      <c r="CM547" s="5"/>
      <c r="CN547" s="5"/>
      <c r="CO547" s="5"/>
      <c r="CP547" s="5"/>
      <c r="CQ547" s="5"/>
      <c r="CR547" s="5"/>
      <c r="CS547" s="5"/>
      <c r="CT547" s="5"/>
      <c r="CU547" s="5"/>
      <c r="CV547" s="341"/>
      <c r="CW547" s="128"/>
      <c r="CX547" s="5"/>
      <c r="CY547" s="5"/>
      <c r="CZ547" s="5"/>
      <c r="DA547" s="5"/>
      <c r="DB547" s="5"/>
      <c r="DC547" s="5"/>
      <c r="DD547" s="5"/>
      <c r="DE547" s="5"/>
      <c r="DF547" s="5"/>
      <c r="DG547" s="5"/>
      <c r="DH547" s="5"/>
      <c r="DI547" s="5"/>
      <c r="DJ547" s="5"/>
      <c r="DK547" s="5"/>
      <c r="DL547" s="5"/>
      <c r="DM547" s="5"/>
      <c r="DN547" s="5"/>
      <c r="DO547" s="5"/>
      <c r="DP547" s="5"/>
      <c r="DQ547" s="5"/>
      <c r="DR547" s="5"/>
      <c r="DS547" s="341"/>
      <c r="DT547" s="128"/>
      <c r="DU547" s="5"/>
      <c r="DV547" s="5"/>
      <c r="DW547" s="5"/>
      <c r="DX547" s="5"/>
      <c r="DY547" s="5"/>
      <c r="DZ547" s="5"/>
      <c r="EA547" s="5"/>
      <c r="EB547" s="5"/>
      <c r="EC547" s="5"/>
      <c r="ED547" s="5"/>
      <c r="EE547" s="5"/>
      <c r="EF547" s="5"/>
      <c r="EG547" s="5"/>
      <c r="EH547" s="5"/>
      <c r="EI547" s="5"/>
      <c r="EJ547" s="5"/>
      <c r="EK547" s="5"/>
      <c r="EL547" s="5"/>
      <c r="EM547" s="5"/>
      <c r="EN547" s="5"/>
      <c r="EO547" s="5"/>
      <c r="EP547" s="341"/>
      <c r="EQ547" s="333"/>
    </row>
    <row r="548" spans="1:147" ht="15.75" customHeight="1">
      <c r="A548" s="8" t="s">
        <v>33</v>
      </c>
      <c r="B548" s="8" t="s">
        <v>18</v>
      </c>
      <c r="C548" s="5"/>
      <c r="D548" s="197" t="s">
        <v>151</v>
      </c>
      <c r="E548" s="118"/>
      <c r="F548" s="195"/>
      <c r="G548" s="195"/>
      <c r="H548" s="309"/>
      <c r="I548" s="128"/>
      <c r="J548" s="5"/>
      <c r="K548" s="5"/>
      <c r="L548" s="5"/>
      <c r="M548" s="5"/>
      <c r="N548" s="5"/>
      <c r="O548" s="5"/>
      <c r="P548" s="5"/>
      <c r="Q548" s="5"/>
      <c r="R548" s="5"/>
      <c r="S548" s="5"/>
      <c r="T548" s="5"/>
      <c r="U548" s="5"/>
      <c r="V548" s="5"/>
      <c r="W548" s="5"/>
      <c r="X548" s="5"/>
      <c r="Y548" s="5"/>
      <c r="Z548" s="5"/>
      <c r="AA548" s="5"/>
      <c r="AB548" s="5"/>
      <c r="AC548" s="5"/>
      <c r="AD548" s="5"/>
      <c r="AE548" s="341"/>
      <c r="AF548" s="128"/>
      <c r="AG548" s="5"/>
      <c r="AH548" s="5"/>
      <c r="AI548" s="5"/>
      <c r="AJ548" s="5"/>
      <c r="AK548" s="5"/>
      <c r="AL548" s="5"/>
      <c r="AM548" s="5"/>
      <c r="AN548" s="5"/>
      <c r="AO548" s="5"/>
      <c r="AP548" s="5"/>
      <c r="AQ548" s="5"/>
      <c r="AR548" s="5"/>
      <c r="AS548" s="5"/>
      <c r="AT548" s="5"/>
      <c r="AU548" s="5"/>
      <c r="AV548" s="5"/>
      <c r="AW548" s="5"/>
      <c r="AX548" s="5"/>
      <c r="AY548" s="5"/>
      <c r="AZ548" s="5"/>
      <c r="BA548" s="5"/>
      <c r="BB548" s="341"/>
      <c r="BC548" s="128"/>
      <c r="BD548" s="5"/>
      <c r="BE548" s="5"/>
      <c r="BF548" s="5"/>
      <c r="BG548" s="5"/>
      <c r="BH548" s="5"/>
      <c r="BI548" s="5"/>
      <c r="BJ548" s="5"/>
      <c r="BK548" s="5"/>
      <c r="BL548" s="5"/>
      <c r="BM548" s="5"/>
      <c r="BN548" s="5"/>
      <c r="BO548" s="5"/>
      <c r="BP548" s="5"/>
      <c r="BQ548" s="5"/>
      <c r="BR548" s="5"/>
      <c r="BS548" s="5"/>
      <c r="BT548" s="5"/>
      <c r="BU548" s="5"/>
      <c r="BV548" s="5"/>
      <c r="BW548" s="5"/>
      <c r="BX548" s="5"/>
      <c r="BY548" s="341"/>
      <c r="BZ548" s="128"/>
      <c r="CA548" s="5"/>
      <c r="CB548" s="5"/>
      <c r="CC548" s="5"/>
      <c r="CD548" s="5"/>
      <c r="CE548" s="5"/>
      <c r="CF548" s="5"/>
      <c r="CG548" s="5"/>
      <c r="CH548" s="5"/>
      <c r="CI548" s="5"/>
      <c r="CJ548" s="5"/>
      <c r="CK548" s="5"/>
      <c r="CL548" s="5"/>
      <c r="CM548" s="5"/>
      <c r="CN548" s="5"/>
      <c r="CO548" s="5"/>
      <c r="CP548" s="5"/>
      <c r="CQ548" s="5"/>
      <c r="CR548" s="5"/>
      <c r="CS548" s="5"/>
      <c r="CT548" s="5"/>
      <c r="CU548" s="5"/>
      <c r="CV548" s="341"/>
      <c r="CW548" s="128"/>
      <c r="CX548" s="5"/>
      <c r="CY548" s="5"/>
      <c r="CZ548" s="5"/>
      <c r="DA548" s="5"/>
      <c r="DB548" s="5"/>
      <c r="DC548" s="5"/>
      <c r="DD548" s="5"/>
      <c r="DE548" s="5"/>
      <c r="DF548" s="5"/>
      <c r="DG548" s="5"/>
      <c r="DH548" s="5"/>
      <c r="DI548" s="5"/>
      <c r="DJ548" s="5"/>
      <c r="DK548" s="5"/>
      <c r="DL548" s="5"/>
      <c r="DM548" s="5"/>
      <c r="DN548" s="5"/>
      <c r="DO548" s="5"/>
      <c r="DP548" s="5"/>
      <c r="DQ548" s="5"/>
      <c r="DR548" s="5"/>
      <c r="DS548" s="341"/>
      <c r="DT548" s="128"/>
      <c r="DU548" s="5"/>
      <c r="DV548" s="5"/>
      <c r="DW548" s="5"/>
      <c r="DX548" s="5"/>
      <c r="DY548" s="5"/>
      <c r="DZ548" s="5"/>
      <c r="EA548" s="5"/>
      <c r="EB548" s="5"/>
      <c r="EC548" s="5"/>
      <c r="ED548" s="5"/>
      <c r="EE548" s="5"/>
      <c r="EF548" s="5"/>
      <c r="EG548" s="5"/>
      <c r="EH548" s="5"/>
      <c r="EI548" s="5"/>
      <c r="EJ548" s="5"/>
      <c r="EK548" s="5"/>
      <c r="EL548" s="5"/>
      <c r="EM548" s="5"/>
      <c r="EN548" s="5"/>
      <c r="EO548" s="5"/>
      <c r="EP548" s="341"/>
      <c r="EQ548" s="333"/>
    </row>
    <row r="549" spans="1:147" ht="15.75" customHeight="1">
      <c r="A549" s="8" t="s">
        <v>33</v>
      </c>
      <c r="B549" s="8" t="s">
        <v>8</v>
      </c>
      <c r="C549" s="5"/>
      <c r="D549" s="197" t="s">
        <v>151</v>
      </c>
      <c r="E549" s="118"/>
      <c r="F549" s="195"/>
      <c r="G549" s="195"/>
      <c r="H549" s="309"/>
      <c r="I549" s="128"/>
      <c r="J549" s="5"/>
      <c r="K549" s="5"/>
      <c r="L549" s="5"/>
      <c r="M549" s="5"/>
      <c r="N549" s="5"/>
      <c r="O549" s="5"/>
      <c r="P549" s="5"/>
      <c r="Q549" s="5"/>
      <c r="R549" s="5"/>
      <c r="S549" s="5"/>
      <c r="T549" s="5"/>
      <c r="U549" s="5"/>
      <c r="V549" s="5"/>
      <c r="W549" s="5"/>
      <c r="X549" s="5"/>
      <c r="Y549" s="5"/>
      <c r="Z549" s="5"/>
      <c r="AA549" s="5"/>
      <c r="AB549" s="5"/>
      <c r="AC549" s="5"/>
      <c r="AD549" s="5"/>
      <c r="AE549" s="341"/>
      <c r="AF549" s="128"/>
      <c r="AG549" s="5"/>
      <c r="AH549" s="5"/>
      <c r="AI549" s="5"/>
      <c r="AJ549" s="5"/>
      <c r="AK549" s="5"/>
      <c r="AL549" s="5"/>
      <c r="AM549" s="5"/>
      <c r="AN549" s="5"/>
      <c r="AO549" s="5"/>
      <c r="AP549" s="5"/>
      <c r="AQ549" s="5"/>
      <c r="AR549" s="5"/>
      <c r="AS549" s="5"/>
      <c r="AT549" s="5"/>
      <c r="AU549" s="5"/>
      <c r="AV549" s="5"/>
      <c r="AW549" s="5"/>
      <c r="AX549" s="5"/>
      <c r="AY549" s="5"/>
      <c r="AZ549" s="5"/>
      <c r="BA549" s="5"/>
      <c r="BB549" s="341"/>
      <c r="BC549" s="128"/>
      <c r="BD549" s="5"/>
      <c r="BE549" s="5"/>
      <c r="BF549" s="5"/>
      <c r="BG549" s="5"/>
      <c r="BH549" s="5"/>
      <c r="BI549" s="5"/>
      <c r="BJ549" s="5"/>
      <c r="BK549" s="5"/>
      <c r="BL549" s="5"/>
      <c r="BM549" s="5"/>
      <c r="BN549" s="5"/>
      <c r="BO549" s="5"/>
      <c r="BP549" s="5"/>
      <c r="BQ549" s="5"/>
      <c r="BR549" s="5"/>
      <c r="BS549" s="5"/>
      <c r="BT549" s="5"/>
      <c r="BU549" s="5"/>
      <c r="BV549" s="5"/>
      <c r="BW549" s="5"/>
      <c r="BX549" s="5"/>
      <c r="BY549" s="341"/>
      <c r="BZ549" s="128"/>
      <c r="CA549" s="5"/>
      <c r="CB549" s="5"/>
      <c r="CC549" s="5"/>
      <c r="CD549" s="5"/>
      <c r="CE549" s="5"/>
      <c r="CF549" s="5"/>
      <c r="CG549" s="5"/>
      <c r="CH549" s="5"/>
      <c r="CI549" s="5"/>
      <c r="CJ549" s="5"/>
      <c r="CK549" s="5"/>
      <c r="CL549" s="5"/>
      <c r="CM549" s="5"/>
      <c r="CN549" s="5"/>
      <c r="CO549" s="5"/>
      <c r="CP549" s="5"/>
      <c r="CQ549" s="5"/>
      <c r="CR549" s="5"/>
      <c r="CS549" s="5"/>
      <c r="CT549" s="5"/>
      <c r="CU549" s="5"/>
      <c r="CV549" s="341"/>
      <c r="CW549" s="128"/>
      <c r="CX549" s="5"/>
      <c r="CY549" s="5"/>
      <c r="CZ549" s="5"/>
      <c r="DA549" s="5"/>
      <c r="DB549" s="5"/>
      <c r="DC549" s="5"/>
      <c r="DD549" s="5"/>
      <c r="DE549" s="5"/>
      <c r="DF549" s="5"/>
      <c r="DG549" s="5"/>
      <c r="DH549" s="5"/>
      <c r="DI549" s="5"/>
      <c r="DJ549" s="5"/>
      <c r="DK549" s="5"/>
      <c r="DL549" s="5"/>
      <c r="DM549" s="5"/>
      <c r="DN549" s="5"/>
      <c r="DO549" s="5"/>
      <c r="DP549" s="5"/>
      <c r="DQ549" s="5"/>
      <c r="DR549" s="5"/>
      <c r="DS549" s="341"/>
      <c r="DT549" s="128"/>
      <c r="DU549" s="5"/>
      <c r="DV549" s="5"/>
      <c r="DW549" s="5"/>
      <c r="DX549" s="5"/>
      <c r="DY549" s="5"/>
      <c r="DZ549" s="5"/>
      <c r="EA549" s="5"/>
      <c r="EB549" s="5"/>
      <c r="EC549" s="5"/>
      <c r="ED549" s="5"/>
      <c r="EE549" s="5"/>
      <c r="EF549" s="5"/>
      <c r="EG549" s="5"/>
      <c r="EH549" s="5"/>
      <c r="EI549" s="5"/>
      <c r="EJ549" s="5"/>
      <c r="EK549" s="5"/>
      <c r="EL549" s="5"/>
      <c r="EM549" s="5"/>
      <c r="EN549" s="5"/>
      <c r="EO549" s="5"/>
      <c r="EP549" s="341"/>
      <c r="EQ549" s="333"/>
    </row>
    <row r="550" spans="1:147" ht="30">
      <c r="A550" s="1" t="s">
        <v>33</v>
      </c>
      <c r="B550" s="1" t="s">
        <v>147</v>
      </c>
      <c r="C550" s="2" t="s">
        <v>150</v>
      </c>
      <c r="D550" s="1">
        <v>1</v>
      </c>
      <c r="E550" s="2" t="s">
        <v>149</v>
      </c>
      <c r="F550" s="38" t="s">
        <v>108</v>
      </c>
      <c r="G550" s="2" t="s">
        <v>34</v>
      </c>
      <c r="H550" s="303"/>
      <c r="I550" s="93"/>
      <c r="J550" s="2"/>
      <c r="K550" s="2"/>
      <c r="L550" s="2"/>
      <c r="M550" s="2"/>
      <c r="N550" s="2"/>
      <c r="O550" s="2"/>
      <c r="P550" s="2"/>
      <c r="Q550" s="2"/>
      <c r="R550" s="2"/>
      <c r="S550" s="2"/>
      <c r="T550" s="2"/>
      <c r="U550" s="2"/>
      <c r="V550" s="2"/>
      <c r="W550" s="2"/>
      <c r="X550" s="2"/>
      <c r="Y550" s="2"/>
      <c r="Z550" s="2"/>
      <c r="AA550" s="2"/>
      <c r="AB550" s="2"/>
      <c r="AC550" s="2"/>
      <c r="AD550" s="2"/>
      <c r="AE550" s="303"/>
      <c r="AF550" s="93"/>
      <c r="AG550" s="2"/>
      <c r="AH550" s="2"/>
      <c r="AI550" s="2"/>
      <c r="AJ550" s="2"/>
      <c r="AK550" s="2"/>
      <c r="AL550" s="2"/>
      <c r="AM550" s="2"/>
      <c r="AN550" s="2"/>
      <c r="AO550" s="2"/>
      <c r="AP550" s="2"/>
      <c r="AQ550" s="2"/>
      <c r="AR550" s="2"/>
      <c r="AS550" s="2"/>
      <c r="AT550" s="2"/>
      <c r="AU550" s="2"/>
      <c r="AV550" s="2"/>
      <c r="AW550" s="2"/>
      <c r="AX550" s="2"/>
      <c r="AY550" s="2"/>
      <c r="AZ550" s="2"/>
      <c r="BA550" s="2"/>
      <c r="BB550" s="303"/>
      <c r="BC550" s="93"/>
      <c r="BD550" s="2"/>
      <c r="BE550" s="2"/>
      <c r="BF550" s="2"/>
      <c r="BG550" s="2"/>
      <c r="BH550" s="2"/>
      <c r="BI550" s="2"/>
      <c r="BJ550" s="2"/>
      <c r="BK550" s="2"/>
      <c r="BL550" s="2"/>
      <c r="BM550" s="2"/>
      <c r="BN550" s="2"/>
      <c r="BO550" s="2"/>
      <c r="BP550" s="2"/>
      <c r="BQ550" s="2"/>
      <c r="BR550" s="2"/>
      <c r="BS550" s="2"/>
      <c r="BT550" s="2"/>
      <c r="BU550" s="2"/>
      <c r="BV550" s="2"/>
      <c r="BW550" s="2"/>
      <c r="BX550" s="2"/>
      <c r="BY550" s="303"/>
      <c r="BZ550" s="93"/>
      <c r="CA550" s="2"/>
      <c r="CB550" s="2"/>
      <c r="CC550" s="2"/>
      <c r="CD550" s="2"/>
      <c r="CE550" s="2"/>
      <c r="CF550" s="2"/>
      <c r="CG550" s="2"/>
      <c r="CH550" s="2"/>
      <c r="CI550" s="2"/>
      <c r="CJ550" s="2"/>
      <c r="CK550" s="2"/>
      <c r="CL550" s="2"/>
      <c r="CM550" s="2"/>
      <c r="CN550" s="2"/>
      <c r="CO550" s="2"/>
      <c r="CP550" s="2"/>
      <c r="CQ550" s="2"/>
      <c r="CR550" s="2"/>
      <c r="CS550" s="2"/>
      <c r="CT550" s="2"/>
      <c r="CU550" s="2"/>
      <c r="CV550" s="303"/>
      <c r="CW550" s="93"/>
      <c r="CX550" s="2"/>
      <c r="CY550" s="2"/>
      <c r="CZ550" s="2"/>
      <c r="DA550" s="2"/>
      <c r="DB550" s="2"/>
      <c r="DC550" s="2"/>
      <c r="DD550" s="2"/>
      <c r="DE550" s="2"/>
      <c r="DF550" s="2"/>
      <c r="DG550" s="2"/>
      <c r="DH550" s="2"/>
      <c r="DI550" s="2"/>
      <c r="DJ550" s="2"/>
      <c r="DK550" s="2"/>
      <c r="DL550" s="2"/>
      <c r="DM550" s="2"/>
      <c r="DN550" s="2"/>
      <c r="DO550" s="2"/>
      <c r="DP550" s="2"/>
      <c r="DQ550" s="2"/>
      <c r="DR550" s="2"/>
      <c r="DS550" s="303"/>
      <c r="DT550" s="93"/>
      <c r="DU550" s="2"/>
      <c r="DV550" s="2"/>
      <c r="DW550" s="2"/>
      <c r="DX550" s="2"/>
      <c r="DY550" s="2"/>
      <c r="DZ550" s="2"/>
      <c r="EA550" s="2"/>
      <c r="EB550" s="2"/>
      <c r="EC550" s="2"/>
      <c r="ED550" s="2"/>
      <c r="EE550" s="2"/>
      <c r="EF550" s="2"/>
      <c r="EG550" s="2"/>
      <c r="EH550" s="2"/>
      <c r="EI550" s="2"/>
      <c r="EJ550" s="2"/>
      <c r="EK550" s="2"/>
      <c r="EL550" s="2"/>
      <c r="EM550" s="2"/>
      <c r="EN550" s="2"/>
      <c r="EO550" s="2"/>
      <c r="EP550" s="303"/>
      <c r="EQ550" s="331"/>
    </row>
    <row r="551" spans="1:147" ht="15.75" customHeight="1" thickBot="1">
      <c r="A551" s="8" t="s">
        <v>33</v>
      </c>
      <c r="B551" s="8" t="s">
        <v>148</v>
      </c>
      <c r="C551" s="5"/>
      <c r="D551" s="197">
        <v>163</v>
      </c>
      <c r="E551" s="118"/>
      <c r="F551" s="195"/>
      <c r="G551" s="195"/>
      <c r="H551" s="309"/>
      <c r="I551" s="128"/>
      <c r="J551" s="5"/>
      <c r="K551" s="5"/>
      <c r="L551" s="5"/>
      <c r="M551" s="5"/>
      <c r="N551" s="5"/>
      <c r="O551" s="5"/>
      <c r="P551" s="5"/>
      <c r="Q551" s="5"/>
      <c r="R551" s="5"/>
      <c r="S551" s="5"/>
      <c r="T551" s="5"/>
      <c r="U551" s="5"/>
      <c r="V551" s="5"/>
      <c r="W551" s="5"/>
      <c r="X551" s="5"/>
      <c r="Y551" s="5"/>
      <c r="Z551" s="5"/>
      <c r="AA551" s="5"/>
      <c r="AB551" s="5"/>
      <c r="AC551" s="5"/>
      <c r="AD551" s="5"/>
      <c r="AE551" s="341"/>
      <c r="AF551" s="128"/>
      <c r="AG551" s="5"/>
      <c r="AH551" s="5"/>
      <c r="AI551" s="5"/>
      <c r="AJ551" s="5"/>
      <c r="AK551" s="5"/>
      <c r="AL551" s="5"/>
      <c r="AM551" s="5"/>
      <c r="AN551" s="5"/>
      <c r="AO551" s="5"/>
      <c r="AP551" s="5"/>
      <c r="AQ551" s="5"/>
      <c r="AR551" s="5"/>
      <c r="AS551" s="5"/>
      <c r="AT551" s="5"/>
      <c r="AU551" s="5"/>
      <c r="AV551" s="5"/>
      <c r="AW551" s="5"/>
      <c r="AX551" s="5"/>
      <c r="AY551" s="5"/>
      <c r="AZ551" s="5"/>
      <c r="BA551" s="5"/>
      <c r="BB551" s="341"/>
      <c r="BC551" s="128"/>
      <c r="BD551" s="5"/>
      <c r="BE551" s="5"/>
      <c r="BF551" s="5"/>
      <c r="BG551" s="5"/>
      <c r="BH551" s="5"/>
      <c r="BI551" s="5"/>
      <c r="BJ551" s="5"/>
      <c r="BK551" s="5"/>
      <c r="BL551" s="5"/>
      <c r="BM551" s="5"/>
      <c r="BN551" s="5"/>
      <c r="BO551" s="5"/>
      <c r="BP551" s="5"/>
      <c r="BQ551" s="5"/>
      <c r="BR551" s="5"/>
      <c r="BS551" s="5"/>
      <c r="BT551" s="5"/>
      <c r="BU551" s="5"/>
      <c r="BV551" s="5"/>
      <c r="BW551" s="5"/>
      <c r="BX551" s="5"/>
      <c r="BY551" s="341"/>
      <c r="BZ551" s="128"/>
      <c r="CA551" s="5"/>
      <c r="CB551" s="5"/>
      <c r="CC551" s="5"/>
      <c r="CD551" s="5"/>
      <c r="CE551" s="5"/>
      <c r="CF551" s="5"/>
      <c r="CG551" s="5"/>
      <c r="CH551" s="5"/>
      <c r="CI551" s="5"/>
      <c r="CJ551" s="5"/>
      <c r="CK551" s="5"/>
      <c r="CL551" s="5"/>
      <c r="CM551" s="5"/>
      <c r="CN551" s="5"/>
      <c r="CO551" s="5"/>
      <c r="CP551" s="5"/>
      <c r="CQ551" s="5"/>
      <c r="CR551" s="5"/>
      <c r="CS551" s="5"/>
      <c r="CT551" s="5"/>
      <c r="CU551" s="5"/>
      <c r="CV551" s="341"/>
      <c r="CW551" s="128"/>
      <c r="CX551" s="5"/>
      <c r="CY551" s="5"/>
      <c r="CZ551" s="5"/>
      <c r="DA551" s="5"/>
      <c r="DB551" s="5"/>
      <c r="DC551" s="5"/>
      <c r="DD551" s="5"/>
      <c r="DE551" s="5"/>
      <c r="DF551" s="5"/>
      <c r="DG551" s="5"/>
      <c r="DH551" s="5"/>
      <c r="DI551" s="5"/>
      <c r="DJ551" s="5"/>
      <c r="DK551" s="5"/>
      <c r="DL551" s="5"/>
      <c r="DM551" s="5"/>
      <c r="DN551" s="5"/>
      <c r="DO551" s="5"/>
      <c r="DP551" s="5"/>
      <c r="DQ551" s="5"/>
      <c r="DR551" s="5"/>
      <c r="DS551" s="341"/>
      <c r="DT551" s="128"/>
      <c r="DU551" s="5"/>
      <c r="DV551" s="5"/>
      <c r="DW551" s="5"/>
      <c r="DX551" s="5"/>
      <c r="DY551" s="5"/>
      <c r="DZ551" s="5"/>
      <c r="EA551" s="5"/>
      <c r="EB551" s="5"/>
      <c r="EC551" s="5"/>
      <c r="ED551" s="5"/>
      <c r="EE551" s="5"/>
      <c r="EF551" s="5"/>
      <c r="EG551" s="5"/>
      <c r="EH551" s="5"/>
      <c r="EI551" s="5"/>
      <c r="EJ551" s="5"/>
      <c r="EK551" s="5"/>
      <c r="EL551" s="5"/>
      <c r="EM551" s="5"/>
      <c r="EN551" s="5"/>
      <c r="EO551" s="5"/>
      <c r="EP551" s="341"/>
      <c r="EQ551" s="333"/>
    </row>
    <row r="552" spans="1:147" ht="31.5" thickTop="1" thickBot="1">
      <c r="A552" s="1" t="s">
        <v>33</v>
      </c>
      <c r="B552" s="1" t="s">
        <v>147</v>
      </c>
      <c r="C552" s="2" t="s">
        <v>19</v>
      </c>
      <c r="D552" s="1">
        <v>1</v>
      </c>
      <c r="E552" s="2" t="s">
        <v>146</v>
      </c>
      <c r="F552" s="38" t="s">
        <v>108</v>
      </c>
      <c r="G552" s="2" t="s">
        <v>145</v>
      </c>
      <c r="H552" s="303" t="s">
        <v>188</v>
      </c>
      <c r="I552" s="93"/>
      <c r="J552" s="2"/>
      <c r="K552" s="2"/>
      <c r="L552" s="2"/>
      <c r="M552" s="38" t="s">
        <v>116</v>
      </c>
      <c r="N552" s="81">
        <f>N553+N556</f>
        <v>0</v>
      </c>
      <c r="O552" s="81">
        <f>O553+O556</f>
        <v>0</v>
      </c>
      <c r="P552" s="2"/>
      <c r="Q552" s="2"/>
      <c r="R552" s="2"/>
      <c r="S552" s="2"/>
      <c r="T552" s="38" t="s">
        <v>116</v>
      </c>
      <c r="U552" s="81">
        <f>U553+U556</f>
        <v>0</v>
      </c>
      <c r="V552" s="81">
        <f>V553+V556</f>
        <v>0</v>
      </c>
      <c r="W552" s="2"/>
      <c r="X552" s="2"/>
      <c r="Y552" s="2"/>
      <c r="Z552" s="2"/>
      <c r="AA552" s="38" t="s">
        <v>116</v>
      </c>
      <c r="AB552" s="81">
        <f>AB553+AB556</f>
        <v>0</v>
      </c>
      <c r="AC552" s="91" t="s">
        <v>130</v>
      </c>
      <c r="AD552" s="92">
        <f>AB552+U552+N552</f>
        <v>0</v>
      </c>
      <c r="AE552" s="92">
        <f>AE553+V552+O552</f>
        <v>0</v>
      </c>
      <c r="AF552" s="93"/>
      <c r="AG552" s="2"/>
      <c r="AH552" s="2"/>
      <c r="AI552" s="2"/>
      <c r="AJ552" s="38" t="s">
        <v>116</v>
      </c>
      <c r="AK552" s="81">
        <f>AK553+AK556</f>
        <v>0</v>
      </c>
      <c r="AL552" s="81">
        <f>AL553+AL556</f>
        <v>0</v>
      </c>
      <c r="AM552" s="2"/>
      <c r="AN552" s="2"/>
      <c r="AO552" s="2"/>
      <c r="AP552" s="2"/>
      <c r="AQ552" s="38" t="s">
        <v>116</v>
      </c>
      <c r="AR552" s="81">
        <f>AR553+AR556</f>
        <v>0</v>
      </c>
      <c r="AS552" s="81">
        <f>AS553+AS556</f>
        <v>0</v>
      </c>
      <c r="AT552" s="2"/>
      <c r="AU552" s="2"/>
      <c r="AV552" s="2"/>
      <c r="AW552" s="2"/>
      <c r="AX552" s="38" t="s">
        <v>116</v>
      </c>
      <c r="AY552" s="81">
        <f>AY553+AY556</f>
        <v>0</v>
      </c>
      <c r="AZ552" s="131" t="s">
        <v>117</v>
      </c>
      <c r="BA552" s="92">
        <f>AY552+AR552+AK552</f>
        <v>0</v>
      </c>
      <c r="BB552" s="92">
        <f>BB553+AS552+AL552</f>
        <v>0</v>
      </c>
      <c r="BC552" s="93"/>
      <c r="BD552" s="2"/>
      <c r="BE552" s="2"/>
      <c r="BF552" s="2"/>
      <c r="BG552" s="38" t="s">
        <v>116</v>
      </c>
      <c r="BH552" s="81">
        <f>BH553+BH556</f>
        <v>0</v>
      </c>
      <c r="BI552" s="81">
        <f>BI553+BI556</f>
        <v>0</v>
      </c>
      <c r="BJ552" s="2"/>
      <c r="BK552" s="2"/>
      <c r="BL552" s="2"/>
      <c r="BM552" s="2"/>
      <c r="BN552" s="38" t="s">
        <v>116</v>
      </c>
      <c r="BO552" s="81">
        <f>BO553+BO556</f>
        <v>0</v>
      </c>
      <c r="BP552" s="81">
        <f>BP553+BP556</f>
        <v>0</v>
      </c>
      <c r="BQ552" s="2"/>
      <c r="BR552" s="2"/>
      <c r="BS552" s="2"/>
      <c r="BT552" s="2"/>
      <c r="BU552" s="38" t="s">
        <v>116</v>
      </c>
      <c r="BV552" s="81">
        <f>BV553+BV556</f>
        <v>0</v>
      </c>
      <c r="BW552" s="91" t="s">
        <v>120</v>
      </c>
      <c r="BX552" s="92">
        <f>BV552+BO552+BH552</f>
        <v>0</v>
      </c>
      <c r="BY552" s="92">
        <f>BY553+BP552+BI552</f>
        <v>0</v>
      </c>
      <c r="BZ552" s="93"/>
      <c r="CA552" s="2"/>
      <c r="CB552" s="2"/>
      <c r="CC552" s="2"/>
      <c r="CD552" s="38" t="s">
        <v>116</v>
      </c>
      <c r="CE552" s="81">
        <f>CE553+CE556</f>
        <v>0</v>
      </c>
      <c r="CF552" s="81">
        <f>CF553+CF556</f>
        <v>0</v>
      </c>
      <c r="CG552" s="2"/>
      <c r="CH552" s="2"/>
      <c r="CI552" s="2"/>
      <c r="CJ552" s="2"/>
      <c r="CK552" s="38" t="s">
        <v>116</v>
      </c>
      <c r="CL552" s="81">
        <f>CL553+CL556</f>
        <v>0</v>
      </c>
      <c r="CM552" s="81">
        <f>CM553+CM556</f>
        <v>0</v>
      </c>
      <c r="CN552" s="2"/>
      <c r="CO552" s="2"/>
      <c r="CP552" s="2"/>
      <c r="CQ552" s="2"/>
      <c r="CR552" s="38" t="s">
        <v>116</v>
      </c>
      <c r="CS552" s="81">
        <f>CS553+CS556</f>
        <v>0</v>
      </c>
      <c r="CT552" s="91" t="s">
        <v>122</v>
      </c>
      <c r="CU552" s="92">
        <f>CS552+CL552+CE552</f>
        <v>0</v>
      </c>
      <c r="CV552" s="92">
        <f>CV553+CM552+CF552</f>
        <v>0</v>
      </c>
      <c r="CW552" s="93"/>
      <c r="CX552" s="2"/>
      <c r="CY552" s="2"/>
      <c r="CZ552" s="2"/>
      <c r="DA552" s="38" t="s">
        <v>116</v>
      </c>
      <c r="DB552" s="81">
        <f>DB553+DB556</f>
        <v>0</v>
      </c>
      <c r="DC552" s="81">
        <f>DC553+DC556</f>
        <v>0</v>
      </c>
      <c r="DD552" s="2"/>
      <c r="DE552" s="2"/>
      <c r="DF552" s="2"/>
      <c r="DG552" s="2"/>
      <c r="DH552" s="38" t="s">
        <v>116</v>
      </c>
      <c r="DI552" s="81">
        <f>DI553+DI556</f>
        <v>0</v>
      </c>
      <c r="DJ552" s="81">
        <f>DJ553+DJ556</f>
        <v>0</v>
      </c>
      <c r="DK552" s="2"/>
      <c r="DL552" s="2"/>
      <c r="DM552" s="2"/>
      <c r="DN552" s="2"/>
      <c r="DO552" s="38" t="s">
        <v>116</v>
      </c>
      <c r="DP552" s="81">
        <f>DP553+DP556</f>
        <v>0</v>
      </c>
      <c r="DQ552" s="91" t="s">
        <v>124</v>
      </c>
      <c r="DR552" s="92">
        <f>DP552+DI552+DB552</f>
        <v>0</v>
      </c>
      <c r="DS552" s="92">
        <f>DS553+DJ552+DC552</f>
        <v>0</v>
      </c>
      <c r="DT552" s="93"/>
      <c r="DU552" s="2"/>
      <c r="DV552" s="2"/>
      <c r="DW552" s="2"/>
      <c r="DX552" s="38" t="s">
        <v>116</v>
      </c>
      <c r="DY552" s="81">
        <f>DY553+DY556</f>
        <v>0</v>
      </c>
      <c r="DZ552" s="81">
        <f>DZ553+DZ556</f>
        <v>0</v>
      </c>
      <c r="EA552" s="2"/>
      <c r="EB552" s="2"/>
      <c r="EC552" s="2"/>
      <c r="ED552" s="2"/>
      <c r="EE552" s="38" t="s">
        <v>116</v>
      </c>
      <c r="EF552" s="81">
        <f>EF553+EF556</f>
        <v>0</v>
      </c>
      <c r="EG552" s="81">
        <f>EG553+EG556</f>
        <v>0</v>
      </c>
      <c r="EH552" s="2"/>
      <c r="EI552" s="2"/>
      <c r="EJ552" s="2"/>
      <c r="EK552" s="2"/>
      <c r="EL552" s="38" t="s">
        <v>116</v>
      </c>
      <c r="EM552" s="81">
        <f>EM553+EM556</f>
        <v>0</v>
      </c>
      <c r="EN552" s="91" t="s">
        <v>189</v>
      </c>
      <c r="EO552" s="92">
        <f>EM552+EF552+DY552</f>
        <v>0</v>
      </c>
      <c r="EP552" s="92">
        <f>EP553+EG552+DZ552</f>
        <v>0</v>
      </c>
      <c r="EQ552" s="331"/>
    </row>
    <row r="553" spans="1:147" ht="15.75" customHeight="1" thickTop="1">
      <c r="A553" s="64" t="s">
        <v>33</v>
      </c>
      <c r="B553" s="64" t="s">
        <v>9</v>
      </c>
      <c r="C553" s="65" t="s">
        <v>19</v>
      </c>
      <c r="D553" s="193">
        <v>163</v>
      </c>
      <c r="E553" s="157" t="s">
        <v>146</v>
      </c>
      <c r="F553" s="119" t="s">
        <v>108</v>
      </c>
      <c r="G553" s="119" t="s">
        <v>145</v>
      </c>
      <c r="H553" s="308" t="s">
        <v>188</v>
      </c>
      <c r="I553" s="264"/>
      <c r="J553" s="65"/>
      <c r="K553" s="65"/>
      <c r="L553" s="65"/>
      <c r="M553" s="80" t="s">
        <v>115</v>
      </c>
      <c r="N553" s="79">
        <f>SUM(N554:N555)</f>
        <v>0</v>
      </c>
      <c r="O553" s="79">
        <f>SUM(O554:O555)</f>
        <v>0</v>
      </c>
      <c r="P553" s="65"/>
      <c r="Q553" s="65"/>
      <c r="R553" s="65"/>
      <c r="S553" s="65"/>
      <c r="T553" s="80" t="s">
        <v>115</v>
      </c>
      <c r="U553" s="79">
        <f>SUM(U554:U555)</f>
        <v>0</v>
      </c>
      <c r="V553" s="79">
        <f>SUM(V554:V555)</f>
        <v>0</v>
      </c>
      <c r="W553" s="65"/>
      <c r="X553" s="65"/>
      <c r="Y553" s="65"/>
      <c r="Z553" s="65"/>
      <c r="AA553" s="80" t="s">
        <v>115</v>
      </c>
      <c r="AB553" s="79">
        <f>SUM(AB554:AB555)</f>
        <v>0</v>
      </c>
      <c r="AC553" s="79">
        <f>SUM(AC554:AC555)</f>
        <v>0</v>
      </c>
      <c r="AD553" s="38" t="s">
        <v>116</v>
      </c>
      <c r="AE553" s="346">
        <f>AC553+AC556</f>
        <v>0</v>
      </c>
      <c r="AF553" s="264"/>
      <c r="AG553" s="65"/>
      <c r="AH553" s="65"/>
      <c r="AI553" s="65"/>
      <c r="AJ553" s="80" t="s">
        <v>115</v>
      </c>
      <c r="AK553" s="79">
        <f>SUM(AK554:AK555)</f>
        <v>0</v>
      </c>
      <c r="AL553" s="79">
        <f>SUM(AL554:AL555)</f>
        <v>0</v>
      </c>
      <c r="AM553" s="65"/>
      <c r="AN553" s="65"/>
      <c r="AO553" s="65"/>
      <c r="AP553" s="65"/>
      <c r="AQ553" s="80" t="s">
        <v>115</v>
      </c>
      <c r="AR553" s="79">
        <f>SUM(AR554:AR555)</f>
        <v>0</v>
      </c>
      <c r="AS553" s="79">
        <f>SUM(AS554:AS555)</f>
        <v>0</v>
      </c>
      <c r="AT553" s="65"/>
      <c r="AU553" s="65"/>
      <c r="AV553" s="65"/>
      <c r="AW553" s="65"/>
      <c r="AX553" s="80" t="s">
        <v>115</v>
      </c>
      <c r="AY553" s="79">
        <f>SUM(AY554:AY555)</f>
        <v>0</v>
      </c>
      <c r="AZ553" s="79">
        <f>SUM(AZ554:AZ555)</f>
        <v>0</v>
      </c>
      <c r="BA553" s="38" t="s">
        <v>116</v>
      </c>
      <c r="BB553" s="346">
        <f>AZ553+AZ556</f>
        <v>0</v>
      </c>
      <c r="BC553" s="264"/>
      <c r="BD553" s="65"/>
      <c r="BE553" s="65"/>
      <c r="BF553" s="65"/>
      <c r="BG553" s="80" t="s">
        <v>115</v>
      </c>
      <c r="BH553" s="79">
        <f>SUM(BH554:BH555)</f>
        <v>0</v>
      </c>
      <c r="BI553" s="79">
        <f>SUM(BI554:BI555)</f>
        <v>0</v>
      </c>
      <c r="BJ553" s="65"/>
      <c r="BK553" s="65"/>
      <c r="BL553" s="65"/>
      <c r="BM553" s="65"/>
      <c r="BN553" s="80" t="s">
        <v>115</v>
      </c>
      <c r="BO553" s="79">
        <f>SUM(BO554:BO555)</f>
        <v>0</v>
      </c>
      <c r="BP553" s="79">
        <f>SUM(BP554:BP555)</f>
        <v>0</v>
      </c>
      <c r="BQ553" s="65"/>
      <c r="BR553" s="65"/>
      <c r="BS553" s="65"/>
      <c r="BT553" s="65"/>
      <c r="BU553" s="80" t="s">
        <v>115</v>
      </c>
      <c r="BV553" s="79">
        <f>SUM(BV554:BV555)</f>
        <v>0</v>
      </c>
      <c r="BW553" s="79">
        <f>SUM(BW554:BW555)</f>
        <v>0</v>
      </c>
      <c r="BX553" s="38" t="s">
        <v>116</v>
      </c>
      <c r="BY553" s="346">
        <f>BW553+BW556</f>
        <v>0</v>
      </c>
      <c r="BZ553" s="264"/>
      <c r="CA553" s="65"/>
      <c r="CB553" s="65"/>
      <c r="CC553" s="65"/>
      <c r="CD553" s="80" t="s">
        <v>115</v>
      </c>
      <c r="CE553" s="79">
        <f>SUM(CE554:CE555)</f>
        <v>0</v>
      </c>
      <c r="CF553" s="79">
        <f>SUM(CF554:CF555)</f>
        <v>0</v>
      </c>
      <c r="CG553" s="65"/>
      <c r="CH553" s="65"/>
      <c r="CI553" s="65"/>
      <c r="CJ553" s="65"/>
      <c r="CK553" s="80" t="s">
        <v>115</v>
      </c>
      <c r="CL553" s="79">
        <f>SUM(CL554:CL555)</f>
        <v>0</v>
      </c>
      <c r="CM553" s="79">
        <f>SUM(CM554:CM555)</f>
        <v>0</v>
      </c>
      <c r="CN553" s="65"/>
      <c r="CO553" s="65"/>
      <c r="CP553" s="65"/>
      <c r="CQ553" s="65"/>
      <c r="CR553" s="80" t="s">
        <v>115</v>
      </c>
      <c r="CS553" s="79">
        <f>SUM(CS554:CS555)</f>
        <v>0</v>
      </c>
      <c r="CT553" s="79">
        <f>SUM(CT554:CT555)</f>
        <v>0</v>
      </c>
      <c r="CU553" s="38" t="s">
        <v>116</v>
      </c>
      <c r="CV553" s="346">
        <f>CT553+CT556</f>
        <v>0</v>
      </c>
      <c r="CW553" s="264"/>
      <c r="CX553" s="65"/>
      <c r="CY553" s="65"/>
      <c r="CZ553" s="65"/>
      <c r="DA553" s="80" t="s">
        <v>115</v>
      </c>
      <c r="DB553" s="79">
        <f>SUM(DB554:DB555)</f>
        <v>0</v>
      </c>
      <c r="DC553" s="79">
        <f>SUM(DC554:DC555)</f>
        <v>0</v>
      </c>
      <c r="DD553" s="65"/>
      <c r="DE553" s="65"/>
      <c r="DF553" s="65"/>
      <c r="DG553" s="65"/>
      <c r="DH553" s="80" t="s">
        <v>115</v>
      </c>
      <c r="DI553" s="79">
        <f>SUM(DI554:DI555)</f>
        <v>0</v>
      </c>
      <c r="DJ553" s="79">
        <f>SUM(DJ554:DJ555)</f>
        <v>0</v>
      </c>
      <c r="DK553" s="65"/>
      <c r="DL553" s="65"/>
      <c r="DM553" s="65"/>
      <c r="DN553" s="65"/>
      <c r="DO553" s="80" t="s">
        <v>115</v>
      </c>
      <c r="DP553" s="79">
        <f>SUM(DP554:DP555)</f>
        <v>0</v>
      </c>
      <c r="DQ553" s="79">
        <f>SUM(DQ554:DQ555)</f>
        <v>0</v>
      </c>
      <c r="DR553" s="38" t="s">
        <v>116</v>
      </c>
      <c r="DS553" s="346">
        <f>DQ553+DQ556</f>
        <v>0</v>
      </c>
      <c r="DT553" s="264"/>
      <c r="DU553" s="65"/>
      <c r="DV553" s="65"/>
      <c r="DW553" s="65"/>
      <c r="DX553" s="80" t="s">
        <v>115</v>
      </c>
      <c r="DY553" s="79">
        <f>SUM(DY554:DY555)</f>
        <v>0</v>
      </c>
      <c r="DZ553" s="79">
        <f>SUM(DZ554:DZ555)</f>
        <v>0</v>
      </c>
      <c r="EA553" s="65"/>
      <c r="EB553" s="65"/>
      <c r="EC553" s="65"/>
      <c r="ED553" s="65"/>
      <c r="EE553" s="80" t="s">
        <v>115</v>
      </c>
      <c r="EF553" s="79">
        <f>SUM(EF554:EF555)</f>
        <v>0</v>
      </c>
      <c r="EG553" s="79">
        <f>SUM(EG554:EG555)</f>
        <v>0</v>
      </c>
      <c r="EH553" s="65"/>
      <c r="EI553" s="65"/>
      <c r="EJ553" s="65"/>
      <c r="EK553" s="65"/>
      <c r="EL553" s="80" t="s">
        <v>115</v>
      </c>
      <c r="EM553" s="79">
        <f>SUM(EM554:EM555)</f>
        <v>0</v>
      </c>
      <c r="EN553" s="79">
        <f>SUM(EN554:EN555)</f>
        <v>0</v>
      </c>
      <c r="EO553" s="38" t="s">
        <v>116</v>
      </c>
      <c r="EP553" s="346">
        <f>EN553+EN556</f>
        <v>0</v>
      </c>
      <c r="EQ553" s="393"/>
    </row>
    <row r="554" spans="1:147" ht="15.75" customHeight="1">
      <c r="A554" s="8" t="s">
        <v>33</v>
      </c>
      <c r="B554" s="8" t="s">
        <v>9</v>
      </c>
      <c r="C554" s="8"/>
      <c r="D554" s="197">
        <v>163</v>
      </c>
      <c r="E554" s="118" t="s">
        <v>146</v>
      </c>
      <c r="F554" s="118" t="s">
        <v>108</v>
      </c>
      <c r="G554" s="195" t="s">
        <v>145</v>
      </c>
      <c r="H554" s="309" t="s">
        <v>188</v>
      </c>
      <c r="I554" s="128"/>
      <c r="J554" s="5"/>
      <c r="K554" s="5"/>
      <c r="L554" s="5"/>
      <c r="M554" s="5"/>
      <c r="N554" s="5"/>
      <c r="O554" s="5"/>
      <c r="P554" s="5"/>
      <c r="Q554" s="5"/>
      <c r="R554" s="5"/>
      <c r="S554" s="5"/>
      <c r="T554" s="5"/>
      <c r="U554" s="5"/>
      <c r="V554" s="5"/>
      <c r="W554" s="5"/>
      <c r="X554" s="5"/>
      <c r="Y554" s="5"/>
      <c r="Z554" s="5"/>
      <c r="AA554" s="5"/>
      <c r="AB554" s="5"/>
      <c r="AC554" s="5"/>
      <c r="AD554" s="5"/>
      <c r="AE554" s="341"/>
      <c r="AF554" s="128"/>
      <c r="AG554" s="5"/>
      <c r="AH554" s="5"/>
      <c r="AI554" s="5"/>
      <c r="AJ554" s="5"/>
      <c r="AK554" s="5"/>
      <c r="AL554" s="5"/>
      <c r="AM554" s="5"/>
      <c r="AN554" s="5"/>
      <c r="AO554" s="5"/>
      <c r="AP554" s="5"/>
      <c r="AQ554" s="5"/>
      <c r="AR554" s="5"/>
      <c r="AS554" s="5"/>
      <c r="AT554" s="5"/>
      <c r="AU554" s="5"/>
      <c r="AV554" s="5"/>
      <c r="AW554" s="5"/>
      <c r="AX554" s="5"/>
      <c r="AY554" s="5"/>
      <c r="AZ554" s="5"/>
      <c r="BA554" s="5"/>
      <c r="BB554" s="341"/>
      <c r="BC554" s="128"/>
      <c r="BD554" s="5"/>
      <c r="BE554" s="5"/>
      <c r="BF554" s="5"/>
      <c r="BG554" s="5"/>
      <c r="BH554" s="5"/>
      <c r="BI554" s="5"/>
      <c r="BJ554" s="5"/>
      <c r="BK554" s="5"/>
      <c r="BL554" s="5"/>
      <c r="BM554" s="5"/>
      <c r="BN554" s="5"/>
      <c r="BO554" s="5"/>
      <c r="BP554" s="5"/>
      <c r="BQ554" s="5"/>
      <c r="BR554" s="5"/>
      <c r="BS554" s="5"/>
      <c r="BT554" s="5"/>
      <c r="BU554" s="5"/>
      <c r="BV554" s="5"/>
      <c r="BW554" s="5"/>
      <c r="BX554" s="5"/>
      <c r="BY554" s="341"/>
      <c r="BZ554" s="128"/>
      <c r="CA554" s="5"/>
      <c r="CB554" s="5"/>
      <c r="CC554" s="5"/>
      <c r="CD554" s="5"/>
      <c r="CE554" s="5"/>
      <c r="CF554" s="5"/>
      <c r="CG554" s="5"/>
      <c r="CH554" s="5"/>
      <c r="CI554" s="5"/>
      <c r="CJ554" s="5"/>
      <c r="CK554" s="5"/>
      <c r="CL554" s="5"/>
      <c r="CM554" s="5"/>
      <c r="CN554" s="5"/>
      <c r="CO554" s="5"/>
      <c r="CP554" s="5"/>
      <c r="CQ554" s="5"/>
      <c r="CR554" s="5"/>
      <c r="CS554" s="5"/>
      <c r="CT554" s="5"/>
      <c r="CU554" s="5"/>
      <c r="CV554" s="341"/>
      <c r="CW554" s="128"/>
      <c r="CX554" s="5"/>
      <c r="CY554" s="5"/>
      <c r="CZ554" s="5"/>
      <c r="DA554" s="5"/>
      <c r="DB554" s="5"/>
      <c r="DC554" s="5"/>
      <c r="DD554" s="5"/>
      <c r="DE554" s="5"/>
      <c r="DF554" s="5"/>
      <c r="DG554" s="5"/>
      <c r="DH554" s="5"/>
      <c r="DI554" s="5"/>
      <c r="DJ554" s="5"/>
      <c r="DK554" s="5"/>
      <c r="DL554" s="5"/>
      <c r="DM554" s="5"/>
      <c r="DN554" s="5"/>
      <c r="DO554" s="5"/>
      <c r="DP554" s="5"/>
      <c r="DQ554" s="5"/>
      <c r="DR554" s="5"/>
      <c r="DS554" s="341"/>
      <c r="DT554" s="128"/>
      <c r="DU554" s="5"/>
      <c r="DV554" s="5"/>
      <c r="DW554" s="5"/>
      <c r="DX554" s="5"/>
      <c r="DY554" s="5"/>
      <c r="DZ554" s="5"/>
      <c r="EA554" s="5"/>
      <c r="EB554" s="5"/>
      <c r="EC554" s="5"/>
      <c r="ED554" s="5"/>
      <c r="EE554" s="5"/>
      <c r="EF554" s="5"/>
      <c r="EG554" s="5"/>
      <c r="EH554" s="5"/>
      <c r="EI554" s="5"/>
      <c r="EJ554" s="5"/>
      <c r="EK554" s="5"/>
      <c r="EL554" s="5"/>
      <c r="EM554" s="5"/>
      <c r="EN554" s="5"/>
      <c r="EO554" s="5"/>
      <c r="EP554" s="341"/>
      <c r="EQ554" s="333"/>
    </row>
    <row r="555" spans="1:147" ht="15.75" customHeight="1">
      <c r="A555" s="8" t="s">
        <v>33</v>
      </c>
      <c r="B555" s="8" t="s">
        <v>9</v>
      </c>
      <c r="C555" s="8"/>
      <c r="D555" s="197">
        <v>163</v>
      </c>
      <c r="E555" s="118" t="s">
        <v>146</v>
      </c>
      <c r="F555" s="118" t="s">
        <v>108</v>
      </c>
      <c r="G555" s="195" t="s">
        <v>145</v>
      </c>
      <c r="H555" s="309" t="s">
        <v>188</v>
      </c>
      <c r="I555" s="128"/>
      <c r="J555" s="5"/>
      <c r="K555" s="5"/>
      <c r="L555" s="5"/>
      <c r="M555" s="5"/>
      <c r="N555" s="5"/>
      <c r="O555" s="5"/>
      <c r="P555" s="5"/>
      <c r="Q555" s="5"/>
      <c r="R555" s="5"/>
      <c r="S555" s="5"/>
      <c r="T555" s="5"/>
      <c r="U555" s="5"/>
      <c r="V555" s="5"/>
      <c r="W555" s="5"/>
      <c r="X555" s="5"/>
      <c r="Y555" s="5"/>
      <c r="Z555" s="5"/>
      <c r="AA555" s="5"/>
      <c r="AB555" s="5"/>
      <c r="AC555" s="5"/>
      <c r="AD555" s="5"/>
      <c r="AE555" s="341"/>
      <c r="AF555" s="128"/>
      <c r="AG555" s="5"/>
      <c r="AH555" s="5"/>
      <c r="AI555" s="5"/>
      <c r="AJ555" s="5"/>
      <c r="AK555" s="5"/>
      <c r="AL555" s="5"/>
      <c r="AM555" s="5"/>
      <c r="AN555" s="5"/>
      <c r="AO555" s="5"/>
      <c r="AP555" s="5"/>
      <c r="AQ555" s="5"/>
      <c r="AR555" s="5"/>
      <c r="AS555" s="5"/>
      <c r="AT555" s="5"/>
      <c r="AU555" s="5"/>
      <c r="AV555" s="5"/>
      <c r="AW555" s="5"/>
      <c r="AX555" s="5"/>
      <c r="AY555" s="5"/>
      <c r="AZ555" s="5"/>
      <c r="BA555" s="5"/>
      <c r="BB555" s="341"/>
      <c r="BC555" s="128"/>
      <c r="BD555" s="5"/>
      <c r="BE555" s="5"/>
      <c r="BF555" s="5"/>
      <c r="BG555" s="5"/>
      <c r="BH555" s="5"/>
      <c r="BI555" s="5"/>
      <c r="BJ555" s="5"/>
      <c r="BK555" s="5"/>
      <c r="BL555" s="5"/>
      <c r="BM555" s="5"/>
      <c r="BN555" s="5"/>
      <c r="BO555" s="5"/>
      <c r="BP555" s="5"/>
      <c r="BQ555" s="5"/>
      <c r="BR555" s="5"/>
      <c r="BS555" s="5"/>
      <c r="BT555" s="5"/>
      <c r="BU555" s="5"/>
      <c r="BV555" s="5"/>
      <c r="BW555" s="5"/>
      <c r="BX555" s="5"/>
      <c r="BY555" s="341"/>
      <c r="BZ555" s="128"/>
      <c r="CA555" s="5"/>
      <c r="CB555" s="5"/>
      <c r="CC555" s="5"/>
      <c r="CD555" s="5"/>
      <c r="CE555" s="5"/>
      <c r="CF555" s="5"/>
      <c r="CG555" s="5"/>
      <c r="CH555" s="5"/>
      <c r="CI555" s="5"/>
      <c r="CJ555" s="5"/>
      <c r="CK555" s="5"/>
      <c r="CL555" s="5"/>
      <c r="CM555" s="5"/>
      <c r="CN555" s="5"/>
      <c r="CO555" s="5"/>
      <c r="CP555" s="5"/>
      <c r="CQ555" s="5"/>
      <c r="CR555" s="5"/>
      <c r="CS555" s="5"/>
      <c r="CT555" s="5"/>
      <c r="CU555" s="5"/>
      <c r="CV555" s="341"/>
      <c r="CW555" s="128"/>
      <c r="CX555" s="5"/>
      <c r="CY555" s="5"/>
      <c r="CZ555" s="5"/>
      <c r="DA555" s="5"/>
      <c r="DB555" s="5"/>
      <c r="DC555" s="5"/>
      <c r="DD555" s="5"/>
      <c r="DE555" s="5"/>
      <c r="DF555" s="5"/>
      <c r="DG555" s="5"/>
      <c r="DH555" s="5"/>
      <c r="DI555" s="5"/>
      <c r="DJ555" s="5"/>
      <c r="DK555" s="5"/>
      <c r="DL555" s="5"/>
      <c r="DM555" s="5"/>
      <c r="DN555" s="5"/>
      <c r="DO555" s="5"/>
      <c r="DP555" s="5"/>
      <c r="DQ555" s="5"/>
      <c r="DR555" s="5"/>
      <c r="DS555" s="341"/>
      <c r="DT555" s="128"/>
      <c r="DU555" s="5"/>
      <c r="DV555" s="5"/>
      <c r="DW555" s="5"/>
      <c r="DX555" s="5"/>
      <c r="DY555" s="5"/>
      <c r="DZ555" s="5"/>
      <c r="EA555" s="5"/>
      <c r="EB555" s="5"/>
      <c r="EC555" s="5"/>
      <c r="ED555" s="5"/>
      <c r="EE555" s="5"/>
      <c r="EF555" s="5"/>
      <c r="EG555" s="5"/>
      <c r="EH555" s="5"/>
      <c r="EI555" s="5"/>
      <c r="EJ555" s="5"/>
      <c r="EK555" s="5"/>
      <c r="EL555" s="5"/>
      <c r="EM555" s="5"/>
      <c r="EN555" s="5"/>
      <c r="EO555" s="5"/>
      <c r="EP555" s="341"/>
      <c r="EQ555" s="333"/>
    </row>
    <row r="556" spans="1:147" ht="15.75" customHeight="1">
      <c r="A556" s="64" t="s">
        <v>33</v>
      </c>
      <c r="B556" s="64" t="s">
        <v>9</v>
      </c>
      <c r="C556" s="65" t="s">
        <v>19</v>
      </c>
      <c r="D556" s="193">
        <v>406</v>
      </c>
      <c r="E556" s="157" t="s">
        <v>146</v>
      </c>
      <c r="F556" s="119" t="s">
        <v>108</v>
      </c>
      <c r="G556" s="119" t="s">
        <v>145</v>
      </c>
      <c r="H556" s="308" t="s">
        <v>188</v>
      </c>
      <c r="I556" s="264"/>
      <c r="J556" s="65"/>
      <c r="K556" s="65"/>
      <c r="L556" s="65"/>
      <c r="M556" s="80" t="s">
        <v>115</v>
      </c>
      <c r="N556" s="79">
        <f>SUM(N557:N558)</f>
        <v>0</v>
      </c>
      <c r="O556" s="79">
        <f>SUM(O557:O558)</f>
        <v>0</v>
      </c>
      <c r="P556" s="65"/>
      <c r="Q556" s="65"/>
      <c r="R556" s="65"/>
      <c r="S556" s="65"/>
      <c r="T556" s="80" t="s">
        <v>115</v>
      </c>
      <c r="U556" s="79">
        <f>SUM(U557:U558)</f>
        <v>0</v>
      </c>
      <c r="V556" s="79">
        <f>SUM(V557:V558)</f>
        <v>0</v>
      </c>
      <c r="W556" s="65"/>
      <c r="X556" s="65"/>
      <c r="Y556" s="65"/>
      <c r="Z556" s="65"/>
      <c r="AA556" s="80" t="s">
        <v>115</v>
      </c>
      <c r="AB556" s="79">
        <f>SUM(AB557:AB558)</f>
        <v>0</v>
      </c>
      <c r="AC556" s="79">
        <f>SUM(AC557:AC558)</f>
        <v>0</v>
      </c>
      <c r="AD556" s="65"/>
      <c r="AE556" s="308"/>
      <c r="AF556" s="264"/>
      <c r="AG556" s="65"/>
      <c r="AH556" s="65"/>
      <c r="AI556" s="65"/>
      <c r="AJ556" s="80" t="s">
        <v>115</v>
      </c>
      <c r="AK556" s="79">
        <f>SUM(AK557:AK558)</f>
        <v>0</v>
      </c>
      <c r="AL556" s="79">
        <f>SUM(AL557:AL558)</f>
        <v>0</v>
      </c>
      <c r="AM556" s="65"/>
      <c r="AN556" s="65"/>
      <c r="AO556" s="65"/>
      <c r="AP556" s="65"/>
      <c r="AQ556" s="80" t="s">
        <v>115</v>
      </c>
      <c r="AR556" s="79">
        <f>SUM(AR557:AR558)</f>
        <v>0</v>
      </c>
      <c r="AS556" s="79">
        <f>SUM(AS557:AS558)</f>
        <v>0</v>
      </c>
      <c r="AT556" s="65"/>
      <c r="AU556" s="65"/>
      <c r="AV556" s="65"/>
      <c r="AW556" s="65"/>
      <c r="AX556" s="80" t="s">
        <v>115</v>
      </c>
      <c r="AY556" s="79">
        <f>SUM(AY557:AY558)</f>
        <v>0</v>
      </c>
      <c r="AZ556" s="79">
        <f>SUM(AZ557:AZ558)</f>
        <v>0</v>
      </c>
      <c r="BA556" s="65"/>
      <c r="BB556" s="308"/>
      <c r="BC556" s="264"/>
      <c r="BD556" s="65"/>
      <c r="BE556" s="65"/>
      <c r="BF556" s="65"/>
      <c r="BG556" s="80" t="s">
        <v>115</v>
      </c>
      <c r="BH556" s="79">
        <f>SUM(BH557:BH558)</f>
        <v>0</v>
      </c>
      <c r="BI556" s="79">
        <f>SUM(BI557:BI558)</f>
        <v>0</v>
      </c>
      <c r="BJ556" s="65"/>
      <c r="BK556" s="65"/>
      <c r="BL556" s="65"/>
      <c r="BM556" s="65"/>
      <c r="BN556" s="80" t="s">
        <v>115</v>
      </c>
      <c r="BO556" s="79">
        <f>SUM(BO557:BO558)</f>
        <v>0</v>
      </c>
      <c r="BP556" s="79">
        <f>SUM(BP557:BP558)</f>
        <v>0</v>
      </c>
      <c r="BQ556" s="65"/>
      <c r="BR556" s="65"/>
      <c r="BS556" s="65"/>
      <c r="BT556" s="65"/>
      <c r="BU556" s="80" t="s">
        <v>115</v>
      </c>
      <c r="BV556" s="79">
        <f>SUM(BV557:BV558)</f>
        <v>0</v>
      </c>
      <c r="BW556" s="79">
        <f>SUM(BW557:BW558)</f>
        <v>0</v>
      </c>
      <c r="BX556" s="65"/>
      <c r="BY556" s="308"/>
      <c r="BZ556" s="264"/>
      <c r="CA556" s="65"/>
      <c r="CB556" s="65"/>
      <c r="CC556" s="65"/>
      <c r="CD556" s="80" t="s">
        <v>115</v>
      </c>
      <c r="CE556" s="79">
        <f>SUM(CE557:CE558)</f>
        <v>0</v>
      </c>
      <c r="CF556" s="79">
        <f>SUM(CF557:CF558)</f>
        <v>0</v>
      </c>
      <c r="CG556" s="65"/>
      <c r="CH556" s="65"/>
      <c r="CI556" s="65"/>
      <c r="CJ556" s="65"/>
      <c r="CK556" s="80" t="s">
        <v>115</v>
      </c>
      <c r="CL556" s="79">
        <f>SUM(CL557:CL558)</f>
        <v>0</v>
      </c>
      <c r="CM556" s="79">
        <f>SUM(CM557:CM558)</f>
        <v>0</v>
      </c>
      <c r="CN556" s="65"/>
      <c r="CO556" s="65"/>
      <c r="CP556" s="65"/>
      <c r="CQ556" s="65"/>
      <c r="CR556" s="80" t="s">
        <v>115</v>
      </c>
      <c r="CS556" s="79">
        <f>SUM(CS557:CS558)</f>
        <v>0</v>
      </c>
      <c r="CT556" s="79">
        <f>SUM(CT557:CT558)</f>
        <v>0</v>
      </c>
      <c r="CU556" s="65"/>
      <c r="CV556" s="308"/>
      <c r="CW556" s="264"/>
      <c r="CX556" s="65"/>
      <c r="CY556" s="65"/>
      <c r="CZ556" s="65"/>
      <c r="DA556" s="80" t="s">
        <v>115</v>
      </c>
      <c r="DB556" s="79">
        <f>SUM(DB557:DB558)</f>
        <v>0</v>
      </c>
      <c r="DC556" s="79">
        <f>SUM(DC557:DC558)</f>
        <v>0</v>
      </c>
      <c r="DD556" s="65"/>
      <c r="DE556" s="65"/>
      <c r="DF556" s="65"/>
      <c r="DG556" s="65"/>
      <c r="DH556" s="80" t="s">
        <v>115</v>
      </c>
      <c r="DI556" s="79">
        <f>SUM(DI557:DI558)</f>
        <v>0</v>
      </c>
      <c r="DJ556" s="79">
        <f>SUM(DJ557:DJ558)</f>
        <v>0</v>
      </c>
      <c r="DK556" s="65"/>
      <c r="DL556" s="65"/>
      <c r="DM556" s="65"/>
      <c r="DN556" s="65"/>
      <c r="DO556" s="80" t="s">
        <v>115</v>
      </c>
      <c r="DP556" s="79">
        <f>SUM(DP557:DP558)</f>
        <v>0</v>
      </c>
      <c r="DQ556" s="79">
        <f>SUM(DQ557:DQ558)</f>
        <v>0</v>
      </c>
      <c r="DR556" s="65"/>
      <c r="DS556" s="308"/>
      <c r="DT556" s="264"/>
      <c r="DU556" s="65"/>
      <c r="DV556" s="65"/>
      <c r="DW556" s="65"/>
      <c r="DX556" s="80" t="s">
        <v>115</v>
      </c>
      <c r="DY556" s="79">
        <f>SUM(DY557:DY558)</f>
        <v>0</v>
      </c>
      <c r="DZ556" s="79">
        <f>SUM(DZ557:DZ558)</f>
        <v>0</v>
      </c>
      <c r="EA556" s="65"/>
      <c r="EB556" s="65"/>
      <c r="EC556" s="65"/>
      <c r="ED556" s="65"/>
      <c r="EE556" s="80" t="s">
        <v>115</v>
      </c>
      <c r="EF556" s="79">
        <f>SUM(EF557:EF558)</f>
        <v>0</v>
      </c>
      <c r="EG556" s="79">
        <f>SUM(EG557:EG558)</f>
        <v>0</v>
      </c>
      <c r="EH556" s="65"/>
      <c r="EI556" s="65"/>
      <c r="EJ556" s="65"/>
      <c r="EK556" s="65"/>
      <c r="EL556" s="80" t="s">
        <v>115</v>
      </c>
      <c r="EM556" s="79">
        <f>SUM(EM557:EM558)</f>
        <v>0</v>
      </c>
      <c r="EN556" s="79">
        <f>SUM(EN557:EN558)</f>
        <v>0</v>
      </c>
      <c r="EO556" s="65"/>
      <c r="EP556" s="308"/>
      <c r="EQ556" s="393"/>
    </row>
    <row r="557" spans="1:147" ht="15.75" customHeight="1">
      <c r="A557" s="8" t="s">
        <v>33</v>
      </c>
      <c r="B557" s="8" t="s">
        <v>9</v>
      </c>
      <c r="C557" s="8"/>
      <c r="D557" s="197">
        <v>406</v>
      </c>
      <c r="E557" s="118" t="s">
        <v>146</v>
      </c>
      <c r="F557" s="118" t="s">
        <v>108</v>
      </c>
      <c r="G557" s="195" t="s">
        <v>145</v>
      </c>
      <c r="H557" s="309" t="s">
        <v>188</v>
      </c>
      <c r="I557" s="128"/>
      <c r="J557" s="5"/>
      <c r="K557" s="5"/>
      <c r="L557" s="5"/>
      <c r="M557" s="5"/>
      <c r="N557" s="5"/>
      <c r="O557" s="5"/>
      <c r="P557" s="5"/>
      <c r="Q557" s="5"/>
      <c r="R557" s="5"/>
      <c r="S557" s="5"/>
      <c r="T557" s="5"/>
      <c r="U557" s="5"/>
      <c r="V557" s="5"/>
      <c r="W557" s="5"/>
      <c r="X557" s="5"/>
      <c r="Y557" s="5"/>
      <c r="Z557" s="5"/>
      <c r="AA557" s="5"/>
      <c r="AB557" s="5"/>
      <c r="AC557" s="5"/>
      <c r="AD557" s="5"/>
      <c r="AE557" s="341"/>
      <c r="AF557" s="128"/>
      <c r="AG557" s="5"/>
      <c r="AH557" s="5"/>
      <c r="AI557" s="5"/>
      <c r="AJ557" s="5"/>
      <c r="AK557" s="5"/>
      <c r="AL557" s="5"/>
      <c r="AM557" s="5"/>
      <c r="AN557" s="5"/>
      <c r="AO557" s="5"/>
      <c r="AP557" s="5"/>
      <c r="AQ557" s="5"/>
      <c r="AR557" s="5"/>
      <c r="AS557" s="5"/>
      <c r="AT557" s="5"/>
      <c r="AU557" s="5"/>
      <c r="AV557" s="5"/>
      <c r="AW557" s="5"/>
      <c r="AX557" s="5"/>
      <c r="AY557" s="5"/>
      <c r="AZ557" s="5"/>
      <c r="BA557" s="5"/>
      <c r="BB557" s="341"/>
      <c r="BC557" s="128"/>
      <c r="BD557" s="5"/>
      <c r="BE557" s="5"/>
      <c r="BF557" s="5"/>
      <c r="BG557" s="5"/>
      <c r="BH557" s="5"/>
      <c r="BI557" s="5"/>
      <c r="BJ557" s="5"/>
      <c r="BK557" s="5"/>
      <c r="BL557" s="5"/>
      <c r="BM557" s="5"/>
      <c r="BN557" s="5"/>
      <c r="BO557" s="5"/>
      <c r="BP557" s="5"/>
      <c r="BQ557" s="5"/>
      <c r="BR557" s="5"/>
      <c r="BS557" s="5"/>
      <c r="BT557" s="5"/>
      <c r="BU557" s="5"/>
      <c r="BV557" s="5"/>
      <c r="BW557" s="5"/>
      <c r="BX557" s="5"/>
      <c r="BY557" s="341"/>
      <c r="BZ557" s="128"/>
      <c r="CA557" s="5"/>
      <c r="CB557" s="5"/>
      <c r="CC557" s="5"/>
      <c r="CD557" s="5"/>
      <c r="CE557" s="5"/>
      <c r="CF557" s="5"/>
      <c r="CG557" s="5"/>
      <c r="CH557" s="5"/>
      <c r="CI557" s="5"/>
      <c r="CJ557" s="5"/>
      <c r="CK557" s="5"/>
      <c r="CL557" s="5"/>
      <c r="CM557" s="5"/>
      <c r="CN557" s="5"/>
      <c r="CO557" s="5"/>
      <c r="CP557" s="5"/>
      <c r="CQ557" s="5"/>
      <c r="CR557" s="5"/>
      <c r="CS557" s="5"/>
      <c r="CT557" s="5"/>
      <c r="CU557" s="5"/>
      <c r="CV557" s="341"/>
      <c r="CW557" s="128"/>
      <c r="CX557" s="5"/>
      <c r="CY557" s="5"/>
      <c r="CZ557" s="5"/>
      <c r="DA557" s="5"/>
      <c r="DB557" s="5"/>
      <c r="DC557" s="5"/>
      <c r="DD557" s="5"/>
      <c r="DE557" s="5"/>
      <c r="DF557" s="5"/>
      <c r="DG557" s="5"/>
      <c r="DH557" s="5"/>
      <c r="DI557" s="5"/>
      <c r="DJ557" s="5"/>
      <c r="DK557" s="5"/>
      <c r="DL557" s="5"/>
      <c r="DM557" s="5"/>
      <c r="DN557" s="5"/>
      <c r="DO557" s="5"/>
      <c r="DP557" s="5"/>
      <c r="DQ557" s="5"/>
      <c r="DR557" s="5"/>
      <c r="DS557" s="341"/>
      <c r="DT557" s="128"/>
      <c r="DU557" s="5"/>
      <c r="DV557" s="5"/>
      <c r="DW557" s="5"/>
      <c r="DX557" s="5"/>
      <c r="DY557" s="5"/>
      <c r="DZ557" s="5"/>
      <c r="EA557" s="5"/>
      <c r="EB557" s="5"/>
      <c r="EC557" s="5"/>
      <c r="ED557" s="5"/>
      <c r="EE557" s="5"/>
      <c r="EF557" s="5"/>
      <c r="EG557" s="5"/>
      <c r="EH557" s="5"/>
      <c r="EI557" s="5"/>
      <c r="EJ557" s="5"/>
      <c r="EK557" s="5"/>
      <c r="EL557" s="5"/>
      <c r="EM557" s="5"/>
      <c r="EN557" s="5"/>
      <c r="EO557" s="5"/>
      <c r="EP557" s="341"/>
      <c r="EQ557" s="333"/>
    </row>
    <row r="558" spans="1:147" ht="15.75" customHeight="1">
      <c r="A558" s="8" t="s">
        <v>33</v>
      </c>
      <c r="B558" s="8" t="s">
        <v>9</v>
      </c>
      <c r="C558" s="8"/>
      <c r="D558" s="197">
        <v>406</v>
      </c>
      <c r="E558" s="118" t="s">
        <v>146</v>
      </c>
      <c r="F558" s="118" t="s">
        <v>108</v>
      </c>
      <c r="G558" s="195" t="s">
        <v>145</v>
      </c>
      <c r="H558" s="309" t="s">
        <v>188</v>
      </c>
      <c r="I558" s="128"/>
      <c r="J558" s="5"/>
      <c r="K558" s="5"/>
      <c r="L558" s="5"/>
      <c r="M558" s="5"/>
      <c r="N558" s="5"/>
      <c r="O558" s="5"/>
      <c r="P558" s="5"/>
      <c r="Q558" s="5"/>
      <c r="R558" s="5"/>
      <c r="S558" s="5"/>
      <c r="T558" s="5"/>
      <c r="U558" s="5"/>
      <c r="V558" s="5"/>
      <c r="W558" s="5"/>
      <c r="X558" s="5"/>
      <c r="Y558" s="5"/>
      <c r="Z558" s="5"/>
      <c r="AA558" s="5"/>
      <c r="AB558" s="5"/>
      <c r="AC558" s="5"/>
      <c r="AD558" s="5"/>
      <c r="AE558" s="341"/>
      <c r="AF558" s="128"/>
      <c r="AG558" s="5"/>
      <c r="AH558" s="5"/>
      <c r="AI558" s="5"/>
      <c r="AJ558" s="5"/>
      <c r="AK558" s="5"/>
      <c r="AL558" s="5"/>
      <c r="AM558" s="5"/>
      <c r="AN558" s="5"/>
      <c r="AO558" s="5"/>
      <c r="AP558" s="5"/>
      <c r="AQ558" s="5"/>
      <c r="AR558" s="5"/>
      <c r="AS558" s="5"/>
      <c r="AT558" s="5"/>
      <c r="AU558" s="5"/>
      <c r="AV558" s="5"/>
      <c r="AW558" s="5"/>
      <c r="AX558" s="5"/>
      <c r="AY558" s="5"/>
      <c r="AZ558" s="5"/>
      <c r="BA558" s="5"/>
      <c r="BB558" s="341"/>
      <c r="BC558" s="128"/>
      <c r="BD558" s="5"/>
      <c r="BE558" s="5"/>
      <c r="BF558" s="5"/>
      <c r="BG558" s="5"/>
      <c r="BH558" s="5"/>
      <c r="BI558" s="5"/>
      <c r="BJ558" s="5"/>
      <c r="BK558" s="5"/>
      <c r="BL558" s="5"/>
      <c r="BM558" s="5"/>
      <c r="BN558" s="5"/>
      <c r="BO558" s="5"/>
      <c r="BP558" s="5"/>
      <c r="BQ558" s="5"/>
      <c r="BR558" s="5"/>
      <c r="BS558" s="5"/>
      <c r="BT558" s="5"/>
      <c r="BU558" s="5"/>
      <c r="BV558" s="5"/>
      <c r="BW558" s="5"/>
      <c r="BX558" s="5"/>
      <c r="BY558" s="341"/>
      <c r="BZ558" s="128"/>
      <c r="CA558" s="5"/>
      <c r="CB558" s="5"/>
      <c r="CC558" s="5"/>
      <c r="CD558" s="5"/>
      <c r="CE558" s="5"/>
      <c r="CF558" s="5"/>
      <c r="CG558" s="5"/>
      <c r="CH558" s="5"/>
      <c r="CI558" s="5"/>
      <c r="CJ558" s="5"/>
      <c r="CK558" s="5"/>
      <c r="CL558" s="5"/>
      <c r="CM558" s="5"/>
      <c r="CN558" s="5"/>
      <c r="CO558" s="5"/>
      <c r="CP558" s="5"/>
      <c r="CQ558" s="5"/>
      <c r="CR558" s="5"/>
      <c r="CS558" s="5"/>
      <c r="CT558" s="5"/>
      <c r="CU558" s="5"/>
      <c r="CV558" s="341"/>
      <c r="CW558" s="128"/>
      <c r="CX558" s="5"/>
      <c r="CY558" s="5"/>
      <c r="CZ558" s="5"/>
      <c r="DA558" s="5"/>
      <c r="DB558" s="5"/>
      <c r="DC558" s="5"/>
      <c r="DD558" s="5"/>
      <c r="DE558" s="5"/>
      <c r="DF558" s="5"/>
      <c r="DG558" s="5"/>
      <c r="DH558" s="5"/>
      <c r="DI558" s="5"/>
      <c r="DJ558" s="5"/>
      <c r="DK558" s="5"/>
      <c r="DL558" s="5"/>
      <c r="DM558" s="5"/>
      <c r="DN558" s="5"/>
      <c r="DO558" s="5"/>
      <c r="DP558" s="5"/>
      <c r="DQ558" s="5"/>
      <c r="DR558" s="5"/>
      <c r="DS558" s="341"/>
      <c r="DT558" s="128"/>
      <c r="DU558" s="5"/>
      <c r="DV558" s="5"/>
      <c r="DW558" s="5"/>
      <c r="DX558" s="5"/>
      <c r="DY558" s="5"/>
      <c r="DZ558" s="5"/>
      <c r="EA558" s="5"/>
      <c r="EB558" s="5"/>
      <c r="EC558" s="5"/>
      <c r="ED558" s="5"/>
      <c r="EE558" s="5"/>
      <c r="EF558" s="5"/>
      <c r="EG558" s="5"/>
      <c r="EH558" s="5"/>
      <c r="EI558" s="5"/>
      <c r="EJ558" s="5"/>
      <c r="EK558" s="5"/>
      <c r="EL558" s="5"/>
      <c r="EM558" s="5"/>
      <c r="EN558" s="5"/>
      <c r="EO558" s="5"/>
      <c r="EP558" s="341"/>
      <c r="EQ558" s="333"/>
    </row>
    <row r="559" spans="1:147" ht="15.75" customHeight="1">
      <c r="A559" s="1" t="s">
        <v>33</v>
      </c>
      <c r="B559" s="1" t="s">
        <v>144</v>
      </c>
      <c r="C559" s="2" t="s">
        <v>143</v>
      </c>
      <c r="D559" s="1">
        <v>1</v>
      </c>
      <c r="E559" s="2" t="s">
        <v>142</v>
      </c>
      <c r="F559" s="38" t="s">
        <v>108</v>
      </c>
      <c r="G559" s="2" t="s">
        <v>141</v>
      </c>
      <c r="H559" s="303"/>
      <c r="I559" s="93"/>
      <c r="J559" s="2"/>
      <c r="K559" s="2"/>
      <c r="L559" s="2"/>
      <c r="M559" s="2"/>
      <c r="N559" s="2"/>
      <c r="O559" s="2"/>
      <c r="P559" s="2"/>
      <c r="Q559" s="2"/>
      <c r="R559" s="2"/>
      <c r="S559" s="2"/>
      <c r="T559" s="2"/>
      <c r="U559" s="2"/>
      <c r="V559" s="2"/>
      <c r="W559" s="2"/>
      <c r="X559" s="2"/>
      <c r="Y559" s="2"/>
      <c r="Z559" s="2"/>
      <c r="AA559" s="2"/>
      <c r="AB559" s="2"/>
      <c r="AC559" s="2"/>
      <c r="AD559" s="2"/>
      <c r="AE559" s="303"/>
      <c r="AF559" s="93"/>
      <c r="AG559" s="2"/>
      <c r="AH559" s="2"/>
      <c r="AI559" s="2"/>
      <c r="AJ559" s="2"/>
      <c r="AK559" s="2"/>
      <c r="AL559" s="2"/>
      <c r="AM559" s="2"/>
      <c r="AN559" s="2"/>
      <c r="AO559" s="2"/>
      <c r="AP559" s="2"/>
      <c r="AQ559" s="2"/>
      <c r="AR559" s="2"/>
      <c r="AS559" s="2"/>
      <c r="AT559" s="2"/>
      <c r="AU559" s="2"/>
      <c r="AV559" s="2"/>
      <c r="AW559" s="2"/>
      <c r="AX559" s="2"/>
      <c r="AY559" s="2"/>
      <c r="AZ559" s="2"/>
      <c r="BA559" s="2"/>
      <c r="BB559" s="303"/>
      <c r="BC559" s="93"/>
      <c r="BD559" s="2"/>
      <c r="BE559" s="2"/>
      <c r="BF559" s="2"/>
      <c r="BG559" s="2"/>
      <c r="BH559" s="2"/>
      <c r="BI559" s="2"/>
      <c r="BJ559" s="2"/>
      <c r="BK559" s="2"/>
      <c r="BL559" s="2"/>
      <c r="BM559" s="2"/>
      <c r="BN559" s="2"/>
      <c r="BO559" s="2"/>
      <c r="BP559" s="2"/>
      <c r="BQ559" s="2"/>
      <c r="BR559" s="2"/>
      <c r="BS559" s="2"/>
      <c r="BT559" s="2"/>
      <c r="BU559" s="2"/>
      <c r="BV559" s="2"/>
      <c r="BW559" s="2"/>
      <c r="BX559" s="2"/>
      <c r="BY559" s="303"/>
      <c r="BZ559" s="93"/>
      <c r="CA559" s="2"/>
      <c r="CB559" s="2"/>
      <c r="CC559" s="2"/>
      <c r="CD559" s="2"/>
      <c r="CE559" s="2"/>
      <c r="CF559" s="2"/>
      <c r="CG559" s="2"/>
      <c r="CH559" s="2"/>
      <c r="CI559" s="2"/>
      <c r="CJ559" s="2"/>
      <c r="CK559" s="2"/>
      <c r="CL559" s="2"/>
      <c r="CM559" s="2"/>
      <c r="CN559" s="2"/>
      <c r="CO559" s="2"/>
      <c r="CP559" s="2"/>
      <c r="CQ559" s="2"/>
      <c r="CR559" s="2"/>
      <c r="CS559" s="2"/>
      <c r="CT559" s="2"/>
      <c r="CU559" s="2"/>
      <c r="CV559" s="303"/>
      <c r="CW559" s="93"/>
      <c r="CX559" s="2"/>
      <c r="CY559" s="2"/>
      <c r="CZ559" s="2"/>
      <c r="DA559" s="2"/>
      <c r="DB559" s="2"/>
      <c r="DC559" s="2"/>
      <c r="DD559" s="2"/>
      <c r="DE559" s="2"/>
      <c r="DF559" s="2"/>
      <c r="DG559" s="2"/>
      <c r="DH559" s="2"/>
      <c r="DI559" s="2"/>
      <c r="DJ559" s="2"/>
      <c r="DK559" s="2"/>
      <c r="DL559" s="2"/>
      <c r="DM559" s="2"/>
      <c r="DN559" s="2"/>
      <c r="DO559" s="2"/>
      <c r="DP559" s="2"/>
      <c r="DQ559" s="2"/>
      <c r="DR559" s="2"/>
      <c r="DS559" s="303"/>
      <c r="DT559" s="93"/>
      <c r="DU559" s="2"/>
      <c r="DV559" s="2"/>
      <c r="DW559" s="2"/>
      <c r="DX559" s="2"/>
      <c r="DY559" s="2"/>
      <c r="DZ559" s="2"/>
      <c r="EA559" s="2"/>
      <c r="EB559" s="2"/>
      <c r="EC559" s="2"/>
      <c r="ED559" s="2"/>
      <c r="EE559" s="2"/>
      <c r="EF559" s="2"/>
      <c r="EG559" s="2"/>
      <c r="EH559" s="2"/>
      <c r="EI559" s="2"/>
      <c r="EJ559" s="2"/>
      <c r="EK559" s="2"/>
      <c r="EL559" s="2"/>
      <c r="EM559" s="2"/>
      <c r="EN559" s="2"/>
      <c r="EO559" s="2"/>
      <c r="EP559" s="303"/>
      <c r="EQ559" s="331"/>
    </row>
    <row r="560" spans="1:147" ht="15.75" customHeight="1">
      <c r="A560" s="8" t="s">
        <v>33</v>
      </c>
      <c r="B560" s="8" t="s">
        <v>140</v>
      </c>
      <c r="C560" s="5"/>
      <c r="D560" s="197" t="s">
        <v>139</v>
      </c>
      <c r="E560" s="118"/>
      <c r="F560" s="195"/>
      <c r="G560" s="195"/>
      <c r="H560" s="309"/>
      <c r="I560" s="128"/>
      <c r="J560" s="5"/>
      <c r="K560" s="5"/>
      <c r="L560" s="5"/>
      <c r="M560" s="5"/>
      <c r="N560" s="5"/>
      <c r="O560" s="5"/>
      <c r="P560" s="5"/>
      <c r="Q560" s="5"/>
      <c r="R560" s="5"/>
      <c r="S560" s="5"/>
      <c r="T560" s="5"/>
      <c r="U560" s="5"/>
      <c r="V560" s="5"/>
      <c r="W560" s="5"/>
      <c r="X560" s="5"/>
      <c r="Y560" s="5"/>
      <c r="Z560" s="5"/>
      <c r="AA560" s="5"/>
      <c r="AB560" s="5"/>
      <c r="AC560" s="5"/>
      <c r="AD560" s="5"/>
      <c r="AE560" s="341"/>
      <c r="AF560" s="128"/>
      <c r="AG560" s="5"/>
      <c r="AH560" s="5"/>
      <c r="AI560" s="5"/>
      <c r="AJ560" s="5"/>
      <c r="AK560" s="5"/>
      <c r="AL560" s="5"/>
      <c r="AM560" s="5"/>
      <c r="AN560" s="5"/>
      <c r="AO560" s="5"/>
      <c r="AP560" s="5"/>
      <c r="AQ560" s="5"/>
      <c r="AR560" s="5"/>
      <c r="AS560" s="5"/>
      <c r="AT560" s="5"/>
      <c r="AU560" s="5"/>
      <c r="AV560" s="5"/>
      <c r="AW560" s="5"/>
      <c r="AX560" s="5"/>
      <c r="AY560" s="5"/>
      <c r="AZ560" s="5"/>
      <c r="BA560" s="5"/>
      <c r="BB560" s="341"/>
      <c r="BC560" s="128"/>
      <c r="BD560" s="5"/>
      <c r="BE560" s="5"/>
      <c r="BF560" s="5"/>
      <c r="BG560" s="5"/>
      <c r="BH560" s="5"/>
      <c r="BI560" s="5"/>
      <c r="BJ560" s="5"/>
      <c r="BK560" s="5"/>
      <c r="BL560" s="5"/>
      <c r="BM560" s="5"/>
      <c r="BN560" s="5"/>
      <c r="BO560" s="5"/>
      <c r="BP560" s="5"/>
      <c r="BQ560" s="5"/>
      <c r="BR560" s="5"/>
      <c r="BS560" s="5"/>
      <c r="BT560" s="5"/>
      <c r="BU560" s="5"/>
      <c r="BV560" s="5"/>
      <c r="BW560" s="5"/>
      <c r="BX560" s="5"/>
      <c r="BY560" s="341"/>
      <c r="BZ560" s="128"/>
      <c r="CA560" s="5"/>
      <c r="CB560" s="5"/>
      <c r="CC560" s="5"/>
      <c r="CD560" s="5"/>
      <c r="CE560" s="5"/>
      <c r="CF560" s="5"/>
      <c r="CG560" s="5"/>
      <c r="CH560" s="5"/>
      <c r="CI560" s="5"/>
      <c r="CJ560" s="5"/>
      <c r="CK560" s="5"/>
      <c r="CL560" s="5"/>
      <c r="CM560" s="5"/>
      <c r="CN560" s="5"/>
      <c r="CO560" s="5"/>
      <c r="CP560" s="5"/>
      <c r="CQ560" s="5"/>
      <c r="CR560" s="5"/>
      <c r="CS560" s="5"/>
      <c r="CT560" s="5"/>
      <c r="CU560" s="5"/>
      <c r="CV560" s="341"/>
      <c r="CW560" s="128"/>
      <c r="CX560" s="5"/>
      <c r="CY560" s="5"/>
      <c r="CZ560" s="5"/>
      <c r="DA560" s="5"/>
      <c r="DB560" s="5"/>
      <c r="DC560" s="5"/>
      <c r="DD560" s="5"/>
      <c r="DE560" s="5"/>
      <c r="DF560" s="5"/>
      <c r="DG560" s="5"/>
      <c r="DH560" s="5"/>
      <c r="DI560" s="5"/>
      <c r="DJ560" s="5"/>
      <c r="DK560" s="5"/>
      <c r="DL560" s="5"/>
      <c r="DM560" s="5"/>
      <c r="DN560" s="5"/>
      <c r="DO560" s="5"/>
      <c r="DP560" s="5"/>
      <c r="DQ560" s="5"/>
      <c r="DR560" s="5"/>
      <c r="DS560" s="341"/>
      <c r="DT560" s="128"/>
      <c r="DU560" s="5"/>
      <c r="DV560" s="5"/>
      <c r="DW560" s="5"/>
      <c r="DX560" s="5"/>
      <c r="DY560" s="5"/>
      <c r="DZ560" s="5"/>
      <c r="EA560" s="5"/>
      <c r="EB560" s="5"/>
      <c r="EC560" s="5"/>
      <c r="ED560" s="5"/>
      <c r="EE560" s="5"/>
      <c r="EF560" s="5"/>
      <c r="EG560" s="5"/>
      <c r="EH560" s="5"/>
      <c r="EI560" s="5"/>
      <c r="EJ560" s="5"/>
      <c r="EK560" s="5"/>
      <c r="EL560" s="5"/>
      <c r="EM560" s="5"/>
      <c r="EN560" s="5"/>
      <c r="EO560" s="5"/>
      <c r="EP560" s="341"/>
      <c r="EQ560" s="333"/>
    </row>
    <row r="561" spans="1:147" ht="15.75" customHeight="1">
      <c r="A561" s="8" t="s">
        <v>33</v>
      </c>
      <c r="B561" s="8" t="s">
        <v>18</v>
      </c>
      <c r="C561" s="5"/>
      <c r="D561" s="197" t="s">
        <v>139</v>
      </c>
      <c r="E561" s="118"/>
      <c r="F561" s="195"/>
      <c r="G561" s="195"/>
      <c r="H561" s="309"/>
      <c r="I561" s="128"/>
      <c r="J561" s="5"/>
      <c r="K561" s="5"/>
      <c r="L561" s="5"/>
      <c r="M561" s="5"/>
      <c r="N561" s="5"/>
      <c r="O561" s="5"/>
      <c r="P561" s="5"/>
      <c r="Q561" s="5"/>
      <c r="R561" s="5"/>
      <c r="S561" s="5"/>
      <c r="T561" s="5"/>
      <c r="U561" s="5"/>
      <c r="V561" s="5"/>
      <c r="W561" s="5"/>
      <c r="X561" s="5"/>
      <c r="Y561" s="5"/>
      <c r="Z561" s="5"/>
      <c r="AA561" s="5"/>
      <c r="AB561" s="5"/>
      <c r="AC561" s="5"/>
      <c r="AD561" s="5"/>
      <c r="AE561" s="341"/>
      <c r="AF561" s="128"/>
      <c r="AG561" s="5"/>
      <c r="AH561" s="5"/>
      <c r="AI561" s="5"/>
      <c r="AJ561" s="5"/>
      <c r="AK561" s="5"/>
      <c r="AL561" s="5"/>
      <c r="AM561" s="5"/>
      <c r="AN561" s="5"/>
      <c r="AO561" s="5"/>
      <c r="AP561" s="5"/>
      <c r="AQ561" s="5"/>
      <c r="AR561" s="5"/>
      <c r="AS561" s="5"/>
      <c r="AT561" s="5"/>
      <c r="AU561" s="5"/>
      <c r="AV561" s="5"/>
      <c r="AW561" s="5"/>
      <c r="AX561" s="5"/>
      <c r="AY561" s="5"/>
      <c r="AZ561" s="5"/>
      <c r="BA561" s="5"/>
      <c r="BB561" s="341"/>
      <c r="BC561" s="128"/>
      <c r="BD561" s="5"/>
      <c r="BE561" s="5"/>
      <c r="BF561" s="5"/>
      <c r="BG561" s="5"/>
      <c r="BH561" s="5"/>
      <c r="BI561" s="5"/>
      <c r="BJ561" s="5"/>
      <c r="BK561" s="5"/>
      <c r="BL561" s="5"/>
      <c r="BM561" s="5"/>
      <c r="BN561" s="5"/>
      <c r="BO561" s="5"/>
      <c r="BP561" s="5"/>
      <c r="BQ561" s="5"/>
      <c r="BR561" s="5"/>
      <c r="BS561" s="5"/>
      <c r="BT561" s="5"/>
      <c r="BU561" s="5"/>
      <c r="BV561" s="5"/>
      <c r="BW561" s="5"/>
      <c r="BX561" s="5"/>
      <c r="BY561" s="341"/>
      <c r="BZ561" s="128"/>
      <c r="CA561" s="5"/>
      <c r="CB561" s="5"/>
      <c r="CC561" s="5"/>
      <c r="CD561" s="5"/>
      <c r="CE561" s="5"/>
      <c r="CF561" s="5"/>
      <c r="CG561" s="5"/>
      <c r="CH561" s="5"/>
      <c r="CI561" s="5"/>
      <c r="CJ561" s="5"/>
      <c r="CK561" s="5"/>
      <c r="CL561" s="5"/>
      <c r="CM561" s="5"/>
      <c r="CN561" s="5"/>
      <c r="CO561" s="5"/>
      <c r="CP561" s="5"/>
      <c r="CQ561" s="5"/>
      <c r="CR561" s="5"/>
      <c r="CS561" s="5"/>
      <c r="CT561" s="5"/>
      <c r="CU561" s="5"/>
      <c r="CV561" s="341"/>
      <c r="CW561" s="128"/>
      <c r="CX561" s="5"/>
      <c r="CY561" s="5"/>
      <c r="CZ561" s="5"/>
      <c r="DA561" s="5"/>
      <c r="DB561" s="5"/>
      <c r="DC561" s="5"/>
      <c r="DD561" s="5"/>
      <c r="DE561" s="5"/>
      <c r="DF561" s="5"/>
      <c r="DG561" s="5"/>
      <c r="DH561" s="5"/>
      <c r="DI561" s="5"/>
      <c r="DJ561" s="5"/>
      <c r="DK561" s="5"/>
      <c r="DL561" s="5"/>
      <c r="DM561" s="5"/>
      <c r="DN561" s="5"/>
      <c r="DO561" s="5"/>
      <c r="DP561" s="5"/>
      <c r="DQ561" s="5"/>
      <c r="DR561" s="5"/>
      <c r="DS561" s="341"/>
      <c r="DT561" s="128"/>
      <c r="DU561" s="5"/>
      <c r="DV561" s="5"/>
      <c r="DW561" s="5"/>
      <c r="DX561" s="5"/>
      <c r="DY561" s="5"/>
      <c r="DZ561" s="5"/>
      <c r="EA561" s="5"/>
      <c r="EB561" s="5"/>
      <c r="EC561" s="5"/>
      <c r="ED561" s="5"/>
      <c r="EE561" s="5"/>
      <c r="EF561" s="5"/>
      <c r="EG561" s="5"/>
      <c r="EH561" s="5"/>
      <c r="EI561" s="5"/>
      <c r="EJ561" s="5"/>
      <c r="EK561" s="5"/>
      <c r="EL561" s="5"/>
      <c r="EM561" s="5"/>
      <c r="EN561" s="5"/>
      <c r="EO561" s="5"/>
      <c r="EP561" s="341"/>
      <c r="EQ561" s="333"/>
    </row>
    <row r="562" spans="1:147" ht="15.75" customHeight="1">
      <c r="A562" s="8" t="s">
        <v>33</v>
      </c>
      <c r="B562" s="8" t="s">
        <v>18</v>
      </c>
      <c r="C562" s="5"/>
      <c r="D562" s="199">
        <v>153</v>
      </c>
      <c r="E562" s="118"/>
      <c r="F562" s="195"/>
      <c r="G562" s="195"/>
      <c r="H562" s="309"/>
      <c r="I562" s="128"/>
      <c r="J562" s="5"/>
      <c r="K562" s="5"/>
      <c r="L562" s="5"/>
      <c r="M562" s="5"/>
      <c r="N562" s="5"/>
      <c r="O562" s="5"/>
      <c r="P562" s="5"/>
      <c r="Q562" s="5"/>
      <c r="R562" s="5"/>
      <c r="S562" s="5"/>
      <c r="T562" s="5"/>
      <c r="U562" s="5"/>
      <c r="V562" s="5"/>
      <c r="W562" s="5"/>
      <c r="X562" s="5"/>
      <c r="Y562" s="5"/>
      <c r="Z562" s="5"/>
      <c r="AA562" s="5"/>
      <c r="AB562" s="5"/>
      <c r="AC562" s="5"/>
      <c r="AD562" s="5"/>
      <c r="AE562" s="341"/>
      <c r="AF562" s="128"/>
      <c r="AG562" s="5"/>
      <c r="AH562" s="5"/>
      <c r="AI562" s="5"/>
      <c r="AJ562" s="5"/>
      <c r="AK562" s="5"/>
      <c r="AL562" s="5"/>
      <c r="AM562" s="5"/>
      <c r="AN562" s="5"/>
      <c r="AO562" s="5"/>
      <c r="AP562" s="5"/>
      <c r="AQ562" s="5"/>
      <c r="AR562" s="5"/>
      <c r="AS562" s="5"/>
      <c r="AT562" s="5"/>
      <c r="AU562" s="5"/>
      <c r="AV562" s="5"/>
      <c r="AW562" s="5"/>
      <c r="AX562" s="5"/>
      <c r="AY562" s="5"/>
      <c r="AZ562" s="5"/>
      <c r="BA562" s="5"/>
      <c r="BB562" s="341"/>
      <c r="BC562" s="128"/>
      <c r="BD562" s="5"/>
      <c r="BE562" s="5"/>
      <c r="BF562" s="5"/>
      <c r="BG562" s="5"/>
      <c r="BH562" s="5"/>
      <c r="BI562" s="5"/>
      <c r="BJ562" s="5"/>
      <c r="BK562" s="5"/>
      <c r="BL562" s="5"/>
      <c r="BM562" s="5"/>
      <c r="BN562" s="5"/>
      <c r="BO562" s="5"/>
      <c r="BP562" s="5"/>
      <c r="BQ562" s="5"/>
      <c r="BR562" s="5"/>
      <c r="BS562" s="5"/>
      <c r="BT562" s="5"/>
      <c r="BU562" s="5"/>
      <c r="BV562" s="5"/>
      <c r="BW562" s="5"/>
      <c r="BX562" s="5"/>
      <c r="BY562" s="341"/>
      <c r="BZ562" s="128"/>
      <c r="CA562" s="5"/>
      <c r="CB562" s="5"/>
      <c r="CC562" s="5"/>
      <c r="CD562" s="5"/>
      <c r="CE562" s="5"/>
      <c r="CF562" s="5"/>
      <c r="CG562" s="5"/>
      <c r="CH562" s="5"/>
      <c r="CI562" s="5"/>
      <c r="CJ562" s="5"/>
      <c r="CK562" s="5"/>
      <c r="CL562" s="5"/>
      <c r="CM562" s="5"/>
      <c r="CN562" s="5"/>
      <c r="CO562" s="5"/>
      <c r="CP562" s="5"/>
      <c r="CQ562" s="5"/>
      <c r="CR562" s="5"/>
      <c r="CS562" s="5"/>
      <c r="CT562" s="5"/>
      <c r="CU562" s="5"/>
      <c r="CV562" s="341"/>
      <c r="CW562" s="128"/>
      <c r="CX562" s="5"/>
      <c r="CY562" s="5"/>
      <c r="CZ562" s="5"/>
      <c r="DA562" s="5"/>
      <c r="DB562" s="5"/>
      <c r="DC562" s="5"/>
      <c r="DD562" s="5"/>
      <c r="DE562" s="5"/>
      <c r="DF562" s="5"/>
      <c r="DG562" s="5"/>
      <c r="DH562" s="5"/>
      <c r="DI562" s="5"/>
      <c r="DJ562" s="5"/>
      <c r="DK562" s="5"/>
      <c r="DL562" s="5"/>
      <c r="DM562" s="5"/>
      <c r="DN562" s="5"/>
      <c r="DO562" s="5"/>
      <c r="DP562" s="5"/>
      <c r="DQ562" s="5"/>
      <c r="DR562" s="5"/>
      <c r="DS562" s="341"/>
      <c r="DT562" s="128"/>
      <c r="DU562" s="5"/>
      <c r="DV562" s="5"/>
      <c r="DW562" s="5"/>
      <c r="DX562" s="5"/>
      <c r="DY562" s="5"/>
      <c r="DZ562" s="5"/>
      <c r="EA562" s="5"/>
      <c r="EB562" s="5"/>
      <c r="EC562" s="5"/>
      <c r="ED562" s="5"/>
      <c r="EE562" s="5"/>
      <c r="EF562" s="5"/>
      <c r="EG562" s="5"/>
      <c r="EH562" s="5"/>
      <c r="EI562" s="5"/>
      <c r="EJ562" s="5"/>
      <c r="EK562" s="5"/>
      <c r="EL562" s="5"/>
      <c r="EM562" s="5"/>
      <c r="EN562" s="5"/>
      <c r="EO562" s="5"/>
      <c r="EP562" s="341"/>
      <c r="EQ562" s="333"/>
    </row>
    <row r="563" spans="1:147" ht="15.75" customHeight="1">
      <c r="A563" s="8" t="s">
        <v>33</v>
      </c>
      <c r="B563" s="8" t="s">
        <v>8</v>
      </c>
      <c r="C563" s="5"/>
      <c r="D563" s="199">
        <v>153</v>
      </c>
      <c r="E563" s="118"/>
      <c r="F563" s="195"/>
      <c r="G563" s="195"/>
      <c r="H563" s="309"/>
      <c r="I563" s="128"/>
      <c r="J563" s="5"/>
      <c r="K563" s="5"/>
      <c r="L563" s="5"/>
      <c r="M563" s="5"/>
      <c r="N563" s="5"/>
      <c r="O563" s="5"/>
      <c r="P563" s="5"/>
      <c r="Q563" s="5"/>
      <c r="R563" s="5"/>
      <c r="S563" s="5"/>
      <c r="T563" s="5"/>
      <c r="U563" s="5"/>
      <c r="V563" s="5"/>
      <c r="W563" s="5"/>
      <c r="X563" s="5"/>
      <c r="Y563" s="5"/>
      <c r="Z563" s="5"/>
      <c r="AA563" s="5"/>
      <c r="AB563" s="5"/>
      <c r="AC563" s="5"/>
      <c r="AD563" s="5"/>
      <c r="AE563" s="341"/>
      <c r="AF563" s="128"/>
      <c r="AG563" s="5"/>
      <c r="AH563" s="5"/>
      <c r="AI563" s="5"/>
      <c r="AJ563" s="5"/>
      <c r="AK563" s="5"/>
      <c r="AL563" s="5"/>
      <c r="AM563" s="5"/>
      <c r="AN563" s="5"/>
      <c r="AO563" s="5"/>
      <c r="AP563" s="5"/>
      <c r="AQ563" s="5"/>
      <c r="AR563" s="5"/>
      <c r="AS563" s="5"/>
      <c r="AT563" s="5"/>
      <c r="AU563" s="5"/>
      <c r="AV563" s="5"/>
      <c r="AW563" s="5"/>
      <c r="AX563" s="5"/>
      <c r="AY563" s="5"/>
      <c r="AZ563" s="5"/>
      <c r="BA563" s="5"/>
      <c r="BB563" s="341"/>
      <c r="BC563" s="128"/>
      <c r="BD563" s="5"/>
      <c r="BE563" s="5"/>
      <c r="BF563" s="5"/>
      <c r="BG563" s="5"/>
      <c r="BH563" s="5"/>
      <c r="BI563" s="5"/>
      <c r="BJ563" s="5"/>
      <c r="BK563" s="5"/>
      <c r="BL563" s="5"/>
      <c r="BM563" s="5"/>
      <c r="BN563" s="5"/>
      <c r="BO563" s="5"/>
      <c r="BP563" s="5"/>
      <c r="BQ563" s="5"/>
      <c r="BR563" s="5"/>
      <c r="BS563" s="5"/>
      <c r="BT563" s="5"/>
      <c r="BU563" s="5"/>
      <c r="BV563" s="5"/>
      <c r="BW563" s="5"/>
      <c r="BX563" s="5"/>
      <c r="BY563" s="341"/>
      <c r="BZ563" s="128"/>
      <c r="CA563" s="5"/>
      <c r="CB563" s="5"/>
      <c r="CC563" s="5"/>
      <c r="CD563" s="5"/>
      <c r="CE563" s="5"/>
      <c r="CF563" s="5"/>
      <c r="CG563" s="5"/>
      <c r="CH563" s="5"/>
      <c r="CI563" s="5"/>
      <c r="CJ563" s="5"/>
      <c r="CK563" s="5"/>
      <c r="CL563" s="5"/>
      <c r="CM563" s="5"/>
      <c r="CN563" s="5"/>
      <c r="CO563" s="5"/>
      <c r="CP563" s="5"/>
      <c r="CQ563" s="5"/>
      <c r="CR563" s="5"/>
      <c r="CS563" s="5"/>
      <c r="CT563" s="5"/>
      <c r="CU563" s="5"/>
      <c r="CV563" s="341"/>
      <c r="CW563" s="128"/>
      <c r="CX563" s="5"/>
      <c r="CY563" s="5"/>
      <c r="CZ563" s="5"/>
      <c r="DA563" s="5"/>
      <c r="DB563" s="5"/>
      <c r="DC563" s="5"/>
      <c r="DD563" s="5"/>
      <c r="DE563" s="5"/>
      <c r="DF563" s="5"/>
      <c r="DG563" s="5"/>
      <c r="DH563" s="5"/>
      <c r="DI563" s="5"/>
      <c r="DJ563" s="5"/>
      <c r="DK563" s="5"/>
      <c r="DL563" s="5"/>
      <c r="DM563" s="5"/>
      <c r="DN563" s="5"/>
      <c r="DO563" s="5"/>
      <c r="DP563" s="5"/>
      <c r="DQ563" s="5"/>
      <c r="DR563" s="5"/>
      <c r="DS563" s="341"/>
      <c r="DT563" s="128"/>
      <c r="DU563" s="5"/>
      <c r="DV563" s="5"/>
      <c r="DW563" s="5"/>
      <c r="DX563" s="5"/>
      <c r="DY563" s="5"/>
      <c r="DZ563" s="5"/>
      <c r="EA563" s="5"/>
      <c r="EB563" s="5"/>
      <c r="EC563" s="5"/>
      <c r="ED563" s="5"/>
      <c r="EE563" s="5"/>
      <c r="EF563" s="5"/>
      <c r="EG563" s="5"/>
      <c r="EH563" s="5"/>
      <c r="EI563" s="5"/>
      <c r="EJ563" s="5"/>
      <c r="EK563" s="5"/>
      <c r="EL563" s="5"/>
      <c r="EM563" s="5"/>
      <c r="EN563" s="5"/>
      <c r="EO563" s="5"/>
      <c r="EP563" s="341"/>
      <c r="EQ563" s="333"/>
    </row>
    <row r="564" spans="1:147" ht="15.75" customHeight="1" thickBot="1">
      <c r="A564" s="8" t="s">
        <v>33</v>
      </c>
      <c r="B564" s="8" t="s">
        <v>8</v>
      </c>
      <c r="C564" s="5"/>
      <c r="D564" s="199">
        <v>365</v>
      </c>
      <c r="E564" s="118"/>
      <c r="F564" s="195"/>
      <c r="G564" s="195"/>
      <c r="H564" s="309"/>
      <c r="I564" s="128"/>
      <c r="J564" s="5"/>
      <c r="K564" s="5"/>
      <c r="L564" s="5"/>
      <c r="M564" s="5"/>
      <c r="N564" s="5"/>
      <c r="O564" s="5"/>
      <c r="P564" s="5"/>
      <c r="Q564" s="5"/>
      <c r="R564" s="5"/>
      <c r="S564" s="5"/>
      <c r="T564" s="5"/>
      <c r="U564" s="5"/>
      <c r="V564" s="5"/>
      <c r="W564" s="5"/>
      <c r="X564" s="5"/>
      <c r="Y564" s="5"/>
      <c r="Z564" s="5"/>
      <c r="AA564" s="5"/>
      <c r="AB564" s="5"/>
      <c r="AC564" s="5"/>
      <c r="AD564" s="5"/>
      <c r="AE564" s="341"/>
      <c r="AF564" s="128"/>
      <c r="AG564" s="5"/>
      <c r="AH564" s="5"/>
      <c r="AI564" s="5"/>
      <c r="AJ564" s="5"/>
      <c r="AK564" s="5"/>
      <c r="AL564" s="5"/>
      <c r="AM564" s="5"/>
      <c r="AN564" s="5"/>
      <c r="AO564" s="5"/>
      <c r="AP564" s="5"/>
      <c r="AQ564" s="5"/>
      <c r="AR564" s="5"/>
      <c r="AS564" s="5"/>
      <c r="AT564" s="5"/>
      <c r="AU564" s="5"/>
      <c r="AV564" s="5"/>
      <c r="AW564" s="5"/>
      <c r="AX564" s="5"/>
      <c r="AY564" s="5"/>
      <c r="AZ564" s="5"/>
      <c r="BA564" s="5"/>
      <c r="BB564" s="341"/>
      <c r="BC564" s="128"/>
      <c r="BD564" s="5"/>
      <c r="BE564" s="5"/>
      <c r="BF564" s="5"/>
      <c r="BG564" s="5"/>
      <c r="BH564" s="5"/>
      <c r="BI564" s="5"/>
      <c r="BJ564" s="5"/>
      <c r="BK564" s="5"/>
      <c r="BL564" s="5"/>
      <c r="BM564" s="5"/>
      <c r="BN564" s="5"/>
      <c r="BO564" s="5"/>
      <c r="BP564" s="5"/>
      <c r="BQ564" s="5"/>
      <c r="BR564" s="5"/>
      <c r="BS564" s="5"/>
      <c r="BT564" s="5"/>
      <c r="BU564" s="5"/>
      <c r="BV564" s="5"/>
      <c r="BW564" s="5"/>
      <c r="BX564" s="5"/>
      <c r="BY564" s="341"/>
      <c r="BZ564" s="128"/>
      <c r="CA564" s="5"/>
      <c r="CB564" s="5"/>
      <c r="CC564" s="5"/>
      <c r="CD564" s="5"/>
      <c r="CE564" s="5"/>
      <c r="CF564" s="5"/>
      <c r="CG564" s="5"/>
      <c r="CH564" s="5"/>
      <c r="CI564" s="5"/>
      <c r="CJ564" s="5"/>
      <c r="CK564" s="5"/>
      <c r="CL564" s="5"/>
      <c r="CM564" s="5"/>
      <c r="CN564" s="5"/>
      <c r="CO564" s="5"/>
      <c r="CP564" s="5"/>
      <c r="CQ564" s="5"/>
      <c r="CR564" s="5"/>
      <c r="CS564" s="5"/>
      <c r="CT564" s="5"/>
      <c r="CU564" s="5"/>
      <c r="CV564" s="341"/>
      <c r="CW564" s="128"/>
      <c r="CX564" s="5"/>
      <c r="CY564" s="5"/>
      <c r="CZ564" s="5"/>
      <c r="DA564" s="5"/>
      <c r="DB564" s="5"/>
      <c r="DC564" s="5"/>
      <c r="DD564" s="5"/>
      <c r="DE564" s="5"/>
      <c r="DF564" s="5"/>
      <c r="DG564" s="5"/>
      <c r="DH564" s="5"/>
      <c r="DI564" s="5"/>
      <c r="DJ564" s="5"/>
      <c r="DK564" s="5"/>
      <c r="DL564" s="5"/>
      <c r="DM564" s="5"/>
      <c r="DN564" s="5"/>
      <c r="DO564" s="5"/>
      <c r="DP564" s="5"/>
      <c r="DQ564" s="5"/>
      <c r="DR564" s="5"/>
      <c r="DS564" s="341"/>
      <c r="DT564" s="128"/>
      <c r="DU564" s="5"/>
      <c r="DV564" s="5"/>
      <c r="DW564" s="5"/>
      <c r="DX564" s="5"/>
      <c r="DY564" s="5"/>
      <c r="DZ564" s="5"/>
      <c r="EA564" s="5"/>
      <c r="EB564" s="5"/>
      <c r="EC564" s="5"/>
      <c r="ED564" s="5"/>
      <c r="EE564" s="5"/>
      <c r="EF564" s="5"/>
      <c r="EG564" s="5"/>
      <c r="EH564" s="5"/>
      <c r="EI564" s="5"/>
      <c r="EJ564" s="5"/>
      <c r="EK564" s="5"/>
      <c r="EL564" s="5"/>
      <c r="EM564" s="5"/>
      <c r="EN564" s="5"/>
      <c r="EO564" s="5"/>
      <c r="EP564" s="341"/>
      <c r="EQ564" s="333"/>
    </row>
    <row r="565" spans="1:147" ht="31.5" thickTop="1" thickBot="1">
      <c r="A565" s="1" t="s">
        <v>33</v>
      </c>
      <c r="B565" s="1" t="s">
        <v>138</v>
      </c>
      <c r="C565" s="2" t="s">
        <v>21</v>
      </c>
      <c r="D565" s="1">
        <v>1</v>
      </c>
      <c r="E565" s="2" t="s">
        <v>137</v>
      </c>
      <c r="F565" s="38" t="s">
        <v>108</v>
      </c>
      <c r="G565" s="2" t="s">
        <v>36</v>
      </c>
      <c r="H565" s="303" t="s">
        <v>188</v>
      </c>
      <c r="I565" s="93"/>
      <c r="J565" s="2"/>
      <c r="K565" s="2"/>
      <c r="L565" s="2"/>
      <c r="M565" s="38" t="s">
        <v>116</v>
      </c>
      <c r="N565" s="81">
        <f>N566</f>
        <v>0</v>
      </c>
      <c r="O565" s="81">
        <f>O566</f>
        <v>0</v>
      </c>
      <c r="P565" s="2"/>
      <c r="Q565" s="2"/>
      <c r="R565" s="2"/>
      <c r="S565" s="2"/>
      <c r="T565" s="38" t="s">
        <v>116</v>
      </c>
      <c r="U565" s="81">
        <f>U566</f>
        <v>0</v>
      </c>
      <c r="V565" s="81">
        <f>V566</f>
        <v>0</v>
      </c>
      <c r="W565" s="2"/>
      <c r="X565" s="2"/>
      <c r="Y565" s="2"/>
      <c r="Z565" s="2"/>
      <c r="AA565" s="38" t="s">
        <v>116</v>
      </c>
      <c r="AB565" s="81">
        <f>AB566</f>
        <v>0</v>
      </c>
      <c r="AC565" s="91" t="s">
        <v>130</v>
      </c>
      <c r="AD565" s="92">
        <f>AB565+U565+N565</f>
        <v>0</v>
      </c>
      <c r="AE565" s="92">
        <f>AE566+V565+O565</f>
        <v>0</v>
      </c>
      <c r="AF565" s="93"/>
      <c r="AG565" s="2"/>
      <c r="AH565" s="2"/>
      <c r="AI565" s="2"/>
      <c r="AJ565" s="38" t="s">
        <v>116</v>
      </c>
      <c r="AK565" s="81">
        <f>AK566</f>
        <v>0</v>
      </c>
      <c r="AL565" s="81">
        <f>AL566</f>
        <v>0</v>
      </c>
      <c r="AM565" s="2"/>
      <c r="AN565" s="2"/>
      <c r="AO565" s="2"/>
      <c r="AP565" s="2"/>
      <c r="AQ565" s="38" t="s">
        <v>116</v>
      </c>
      <c r="AR565" s="81">
        <f>AR566</f>
        <v>0</v>
      </c>
      <c r="AS565" s="81">
        <f>AS566</f>
        <v>0</v>
      </c>
      <c r="AT565" s="2"/>
      <c r="AU565" s="2"/>
      <c r="AV565" s="2"/>
      <c r="AW565" s="2"/>
      <c r="AX565" s="38" t="s">
        <v>116</v>
      </c>
      <c r="AY565" s="81">
        <f>AY566</f>
        <v>0</v>
      </c>
      <c r="AZ565" s="131" t="s">
        <v>117</v>
      </c>
      <c r="BA565" s="92">
        <f>AY565+AR565+AK565</f>
        <v>0</v>
      </c>
      <c r="BB565" s="92">
        <f>BB566+AS565+AL565</f>
        <v>0</v>
      </c>
      <c r="BC565" s="93"/>
      <c r="BD565" s="2"/>
      <c r="BE565" s="2"/>
      <c r="BF565" s="2"/>
      <c r="BG565" s="38" t="s">
        <v>116</v>
      </c>
      <c r="BH565" s="81">
        <f>BH566</f>
        <v>0</v>
      </c>
      <c r="BI565" s="81">
        <f>BI566</f>
        <v>0</v>
      </c>
      <c r="BJ565" s="2"/>
      <c r="BK565" s="2"/>
      <c r="BL565" s="2"/>
      <c r="BM565" s="2"/>
      <c r="BN565" s="38" t="s">
        <v>116</v>
      </c>
      <c r="BO565" s="81">
        <f>BO566</f>
        <v>0</v>
      </c>
      <c r="BP565" s="81">
        <f>BP566</f>
        <v>0</v>
      </c>
      <c r="BQ565" s="2"/>
      <c r="BR565" s="2"/>
      <c r="BS565" s="2"/>
      <c r="BT565" s="2"/>
      <c r="BU565" s="38" t="s">
        <v>116</v>
      </c>
      <c r="BV565" s="81">
        <f>BV566</f>
        <v>0</v>
      </c>
      <c r="BW565" s="91" t="s">
        <v>120</v>
      </c>
      <c r="BX565" s="92">
        <f>BV565+BO565+BH565</f>
        <v>0</v>
      </c>
      <c r="BY565" s="92">
        <f>BY566+BP565+BI565</f>
        <v>0</v>
      </c>
      <c r="BZ565" s="93"/>
      <c r="CA565" s="2"/>
      <c r="CB565" s="2"/>
      <c r="CC565" s="2"/>
      <c r="CD565" s="38" t="s">
        <v>116</v>
      </c>
      <c r="CE565" s="81">
        <f>CE566</f>
        <v>0</v>
      </c>
      <c r="CF565" s="81">
        <f>CF566</f>
        <v>0</v>
      </c>
      <c r="CG565" s="2"/>
      <c r="CH565" s="2"/>
      <c r="CI565" s="2"/>
      <c r="CJ565" s="2"/>
      <c r="CK565" s="38" t="s">
        <v>116</v>
      </c>
      <c r="CL565" s="81">
        <f>CL566</f>
        <v>0</v>
      </c>
      <c r="CM565" s="81">
        <f>CM566</f>
        <v>0</v>
      </c>
      <c r="CN565" s="2"/>
      <c r="CO565" s="2"/>
      <c r="CP565" s="2"/>
      <c r="CQ565" s="2"/>
      <c r="CR565" s="38" t="s">
        <v>116</v>
      </c>
      <c r="CS565" s="81">
        <f>CS566</f>
        <v>0</v>
      </c>
      <c r="CT565" s="91" t="s">
        <v>122</v>
      </c>
      <c r="CU565" s="92">
        <f>CS565+CL565+CE565</f>
        <v>0</v>
      </c>
      <c r="CV565" s="92">
        <f>CV566+CM565+CF565</f>
        <v>0</v>
      </c>
      <c r="CW565" s="93"/>
      <c r="CX565" s="2"/>
      <c r="CY565" s="2"/>
      <c r="CZ565" s="2"/>
      <c r="DA565" s="38" t="s">
        <v>116</v>
      </c>
      <c r="DB565" s="81">
        <f>DB566</f>
        <v>0</v>
      </c>
      <c r="DC565" s="81">
        <f>DC566</f>
        <v>0</v>
      </c>
      <c r="DD565" s="2"/>
      <c r="DE565" s="2"/>
      <c r="DF565" s="2"/>
      <c r="DG565" s="2"/>
      <c r="DH565" s="38" t="s">
        <v>116</v>
      </c>
      <c r="DI565" s="81">
        <f>DI566</f>
        <v>0</v>
      </c>
      <c r="DJ565" s="81">
        <f>DJ566</f>
        <v>0</v>
      </c>
      <c r="DK565" s="2"/>
      <c r="DL565" s="2"/>
      <c r="DM565" s="2"/>
      <c r="DN565" s="2"/>
      <c r="DO565" s="38" t="s">
        <v>116</v>
      </c>
      <c r="DP565" s="81">
        <f>DP566</f>
        <v>0</v>
      </c>
      <c r="DQ565" s="91" t="s">
        <v>124</v>
      </c>
      <c r="DR565" s="92">
        <f>DP565+DI565+DB565</f>
        <v>0</v>
      </c>
      <c r="DS565" s="92">
        <f>DS566+DJ565+DC565</f>
        <v>0</v>
      </c>
      <c r="DT565" s="93"/>
      <c r="DU565" s="2"/>
      <c r="DV565" s="2"/>
      <c r="DW565" s="2"/>
      <c r="DX565" s="38" t="s">
        <v>116</v>
      </c>
      <c r="DY565" s="81">
        <f>DY566</f>
        <v>0</v>
      </c>
      <c r="DZ565" s="81">
        <f>DZ566</f>
        <v>0</v>
      </c>
      <c r="EA565" s="2"/>
      <c r="EB565" s="2"/>
      <c r="EC565" s="2"/>
      <c r="ED565" s="2"/>
      <c r="EE565" s="38" t="s">
        <v>116</v>
      </c>
      <c r="EF565" s="81">
        <f>EF566</f>
        <v>0</v>
      </c>
      <c r="EG565" s="81">
        <f>EG566</f>
        <v>0</v>
      </c>
      <c r="EH565" s="2"/>
      <c r="EI565" s="2"/>
      <c r="EJ565" s="2"/>
      <c r="EK565" s="2"/>
      <c r="EL565" s="38" t="s">
        <v>116</v>
      </c>
      <c r="EM565" s="81">
        <f>EM566</f>
        <v>0</v>
      </c>
      <c r="EN565" s="91" t="s">
        <v>189</v>
      </c>
      <c r="EO565" s="92">
        <f>EM565+EF565+DY565</f>
        <v>0</v>
      </c>
      <c r="EP565" s="92">
        <f>EP566+EG565+DZ565</f>
        <v>0</v>
      </c>
      <c r="EQ565" s="331"/>
    </row>
    <row r="566" spans="1:147" ht="15.75" customHeight="1" thickTop="1">
      <c r="A566" s="64" t="s">
        <v>33</v>
      </c>
      <c r="B566" s="64" t="s">
        <v>11</v>
      </c>
      <c r="C566" s="65" t="s">
        <v>21</v>
      </c>
      <c r="D566" s="193">
        <v>101</v>
      </c>
      <c r="E566" s="157" t="s">
        <v>137</v>
      </c>
      <c r="F566" s="119" t="s">
        <v>108</v>
      </c>
      <c r="G566" s="119" t="s">
        <v>36</v>
      </c>
      <c r="H566" s="308" t="s">
        <v>188</v>
      </c>
      <c r="I566" s="264"/>
      <c r="J566" s="65"/>
      <c r="K566" s="65"/>
      <c r="L566" s="65"/>
      <c r="M566" s="80" t="s">
        <v>115</v>
      </c>
      <c r="N566" s="79">
        <f>SUM(N567:N568)</f>
        <v>0</v>
      </c>
      <c r="O566" s="79">
        <f>SUM(O567:O568)</f>
        <v>0</v>
      </c>
      <c r="P566" s="65"/>
      <c r="Q566" s="65"/>
      <c r="R566" s="65"/>
      <c r="S566" s="65"/>
      <c r="T566" s="80" t="s">
        <v>115</v>
      </c>
      <c r="U566" s="79">
        <f>SUM(U567:U568)</f>
        <v>0</v>
      </c>
      <c r="V566" s="79">
        <f>SUM(V567:V568)</f>
        <v>0</v>
      </c>
      <c r="W566" s="65"/>
      <c r="X566" s="65"/>
      <c r="Y566" s="65"/>
      <c r="Z566" s="65"/>
      <c r="AA566" s="80" t="s">
        <v>115</v>
      </c>
      <c r="AB566" s="79">
        <f>SUM(AB567:AB568)</f>
        <v>0</v>
      </c>
      <c r="AC566" s="79">
        <f>SUM(AC567:AC568)</f>
        <v>0</v>
      </c>
      <c r="AD566" s="38" t="s">
        <v>116</v>
      </c>
      <c r="AE566" s="346">
        <f>AC566</f>
        <v>0</v>
      </c>
      <c r="AF566" s="264"/>
      <c r="AG566" s="65"/>
      <c r="AH566" s="65"/>
      <c r="AI566" s="65"/>
      <c r="AJ566" s="80" t="s">
        <v>115</v>
      </c>
      <c r="AK566" s="79">
        <f>SUM(AK567:AK568)</f>
        <v>0</v>
      </c>
      <c r="AL566" s="79">
        <f>SUM(AL567:AL568)</f>
        <v>0</v>
      </c>
      <c r="AM566" s="65"/>
      <c r="AN566" s="65"/>
      <c r="AO566" s="65"/>
      <c r="AP566" s="65"/>
      <c r="AQ566" s="80" t="s">
        <v>115</v>
      </c>
      <c r="AR566" s="79">
        <f>SUM(AR567:AR568)</f>
        <v>0</v>
      </c>
      <c r="AS566" s="79">
        <f>SUM(AS567:AS568)</f>
        <v>0</v>
      </c>
      <c r="AT566" s="65"/>
      <c r="AU566" s="65"/>
      <c r="AV566" s="65"/>
      <c r="AW566" s="65"/>
      <c r="AX566" s="80" t="s">
        <v>115</v>
      </c>
      <c r="AY566" s="79">
        <f>SUM(AY567:AY568)</f>
        <v>0</v>
      </c>
      <c r="AZ566" s="79">
        <f>SUM(AZ567:AZ568)</f>
        <v>0</v>
      </c>
      <c r="BA566" s="38" t="s">
        <v>116</v>
      </c>
      <c r="BB566" s="346">
        <f>AZ566</f>
        <v>0</v>
      </c>
      <c r="BC566" s="264"/>
      <c r="BD566" s="65"/>
      <c r="BE566" s="65"/>
      <c r="BF566" s="65"/>
      <c r="BG566" s="80" t="s">
        <v>115</v>
      </c>
      <c r="BH566" s="79">
        <f>SUM(BH567:BH568)</f>
        <v>0</v>
      </c>
      <c r="BI566" s="79">
        <f>SUM(BI567:BI568)</f>
        <v>0</v>
      </c>
      <c r="BJ566" s="65"/>
      <c r="BK566" s="65"/>
      <c r="BL566" s="65"/>
      <c r="BM566" s="65"/>
      <c r="BN566" s="80" t="s">
        <v>115</v>
      </c>
      <c r="BO566" s="79">
        <f>SUM(BO567:BO568)</f>
        <v>0</v>
      </c>
      <c r="BP566" s="79">
        <f>SUM(BP567:BP568)</f>
        <v>0</v>
      </c>
      <c r="BQ566" s="65"/>
      <c r="BR566" s="65"/>
      <c r="BS566" s="65"/>
      <c r="BT566" s="65"/>
      <c r="BU566" s="80" t="s">
        <v>115</v>
      </c>
      <c r="BV566" s="79">
        <f>SUM(BV567:BV568)</f>
        <v>0</v>
      </c>
      <c r="BW566" s="79">
        <f>SUM(BW567:BW568)</f>
        <v>0</v>
      </c>
      <c r="BX566" s="38" t="s">
        <v>116</v>
      </c>
      <c r="BY566" s="346">
        <f>BW566</f>
        <v>0</v>
      </c>
      <c r="BZ566" s="264"/>
      <c r="CA566" s="65"/>
      <c r="CB566" s="65"/>
      <c r="CC566" s="65"/>
      <c r="CD566" s="80" t="s">
        <v>115</v>
      </c>
      <c r="CE566" s="79">
        <f>SUM(CE567:CE568)</f>
        <v>0</v>
      </c>
      <c r="CF566" s="79">
        <f>SUM(CF567:CF568)</f>
        <v>0</v>
      </c>
      <c r="CG566" s="65"/>
      <c r="CH566" s="65"/>
      <c r="CI566" s="65"/>
      <c r="CJ566" s="65"/>
      <c r="CK566" s="80" t="s">
        <v>115</v>
      </c>
      <c r="CL566" s="79">
        <f>SUM(CL567:CL568)</f>
        <v>0</v>
      </c>
      <c r="CM566" s="79">
        <f>SUM(CM567:CM568)</f>
        <v>0</v>
      </c>
      <c r="CN566" s="65"/>
      <c r="CO566" s="65"/>
      <c r="CP566" s="65"/>
      <c r="CQ566" s="65"/>
      <c r="CR566" s="80" t="s">
        <v>115</v>
      </c>
      <c r="CS566" s="79">
        <f>SUM(CS567:CS568)</f>
        <v>0</v>
      </c>
      <c r="CT566" s="79">
        <f>SUM(CT567:CT568)</f>
        <v>0</v>
      </c>
      <c r="CU566" s="38" t="s">
        <v>116</v>
      </c>
      <c r="CV566" s="346">
        <f>CT566</f>
        <v>0</v>
      </c>
      <c r="CW566" s="264"/>
      <c r="CX566" s="65"/>
      <c r="CY566" s="65"/>
      <c r="CZ566" s="65"/>
      <c r="DA566" s="80" t="s">
        <v>115</v>
      </c>
      <c r="DB566" s="79">
        <f>SUM(DB567:DB568)</f>
        <v>0</v>
      </c>
      <c r="DC566" s="79">
        <f>SUM(DC567:DC568)</f>
        <v>0</v>
      </c>
      <c r="DD566" s="65"/>
      <c r="DE566" s="65"/>
      <c r="DF566" s="65"/>
      <c r="DG566" s="65"/>
      <c r="DH566" s="80" t="s">
        <v>115</v>
      </c>
      <c r="DI566" s="79">
        <f>SUM(DI567:DI568)</f>
        <v>0</v>
      </c>
      <c r="DJ566" s="79">
        <f>SUM(DJ567:DJ568)</f>
        <v>0</v>
      </c>
      <c r="DK566" s="65"/>
      <c r="DL566" s="65"/>
      <c r="DM566" s="65"/>
      <c r="DN566" s="65"/>
      <c r="DO566" s="80" t="s">
        <v>115</v>
      </c>
      <c r="DP566" s="79">
        <f>SUM(DP567:DP568)</f>
        <v>0</v>
      </c>
      <c r="DQ566" s="79">
        <f>SUM(DQ567:DQ568)</f>
        <v>0</v>
      </c>
      <c r="DR566" s="38" t="s">
        <v>116</v>
      </c>
      <c r="DS566" s="346">
        <f>DQ566</f>
        <v>0</v>
      </c>
      <c r="DT566" s="264"/>
      <c r="DU566" s="65"/>
      <c r="DV566" s="65"/>
      <c r="DW566" s="65"/>
      <c r="DX566" s="80" t="s">
        <v>115</v>
      </c>
      <c r="DY566" s="79">
        <f>SUM(DY567:DY568)</f>
        <v>0</v>
      </c>
      <c r="DZ566" s="79">
        <f>SUM(DZ567:DZ568)</f>
        <v>0</v>
      </c>
      <c r="EA566" s="65"/>
      <c r="EB566" s="65"/>
      <c r="EC566" s="65"/>
      <c r="ED566" s="65"/>
      <c r="EE566" s="80" t="s">
        <v>115</v>
      </c>
      <c r="EF566" s="79">
        <f>SUM(EF567:EF568)</f>
        <v>0</v>
      </c>
      <c r="EG566" s="79">
        <f>SUM(EG567:EG568)</f>
        <v>0</v>
      </c>
      <c r="EH566" s="65"/>
      <c r="EI566" s="65"/>
      <c r="EJ566" s="65"/>
      <c r="EK566" s="65"/>
      <c r="EL566" s="80" t="s">
        <v>115</v>
      </c>
      <c r="EM566" s="79">
        <f>SUM(EM567:EM568)</f>
        <v>0</v>
      </c>
      <c r="EN566" s="79">
        <f>SUM(EN567:EN568)</f>
        <v>0</v>
      </c>
      <c r="EO566" s="38" t="s">
        <v>116</v>
      </c>
      <c r="EP566" s="346">
        <f>EN566</f>
        <v>0</v>
      </c>
      <c r="EQ566" s="393"/>
    </row>
    <row r="567" spans="1:147" ht="15.75" customHeight="1">
      <c r="A567" s="8" t="s">
        <v>33</v>
      </c>
      <c r="B567" s="8" t="s">
        <v>11</v>
      </c>
      <c r="C567" s="8"/>
      <c r="D567" s="197">
        <v>101</v>
      </c>
      <c r="E567" s="118" t="s">
        <v>137</v>
      </c>
      <c r="F567" s="118" t="s">
        <v>108</v>
      </c>
      <c r="G567" s="195" t="s">
        <v>36</v>
      </c>
      <c r="H567" s="309" t="s">
        <v>188</v>
      </c>
      <c r="I567" s="128"/>
      <c r="J567" s="5"/>
      <c r="K567" s="5"/>
      <c r="L567" s="5"/>
      <c r="M567" s="5"/>
      <c r="N567" s="5"/>
      <c r="O567" s="5"/>
      <c r="P567" s="5"/>
      <c r="Q567" s="5"/>
      <c r="R567" s="5"/>
      <c r="S567" s="5"/>
      <c r="T567" s="5"/>
      <c r="U567" s="5"/>
      <c r="V567" s="5"/>
      <c r="W567" s="5"/>
      <c r="X567" s="5"/>
      <c r="Y567" s="5"/>
      <c r="Z567" s="5"/>
      <c r="AA567" s="5"/>
      <c r="AB567" s="5"/>
      <c r="AC567" s="5"/>
      <c r="AD567" s="5"/>
      <c r="AE567" s="341"/>
      <c r="AF567" s="128"/>
      <c r="AG567" s="5"/>
      <c r="AH567" s="5"/>
      <c r="AI567" s="5"/>
      <c r="AJ567" s="5"/>
      <c r="AK567" s="5"/>
      <c r="AL567" s="5"/>
      <c r="AM567" s="5"/>
      <c r="AN567" s="5"/>
      <c r="AO567" s="5"/>
      <c r="AP567" s="5"/>
      <c r="AQ567" s="5"/>
      <c r="AR567" s="5"/>
      <c r="AS567" s="5"/>
      <c r="AT567" s="5"/>
      <c r="AU567" s="5"/>
      <c r="AV567" s="5"/>
      <c r="AW567" s="5"/>
      <c r="AX567" s="5"/>
      <c r="AY567" s="5"/>
      <c r="AZ567" s="5"/>
      <c r="BA567" s="5"/>
      <c r="BB567" s="341"/>
      <c r="BC567" s="128"/>
      <c r="BD567" s="5"/>
      <c r="BE567" s="5"/>
      <c r="BF567" s="5"/>
      <c r="BG567" s="5"/>
      <c r="BH567" s="5"/>
      <c r="BI567" s="5"/>
      <c r="BJ567" s="5"/>
      <c r="BK567" s="5"/>
      <c r="BL567" s="5"/>
      <c r="BM567" s="5"/>
      <c r="BN567" s="5"/>
      <c r="BO567" s="5"/>
      <c r="BP567" s="5"/>
      <c r="BQ567" s="5"/>
      <c r="BR567" s="5"/>
      <c r="BS567" s="5"/>
      <c r="BT567" s="5"/>
      <c r="BU567" s="5"/>
      <c r="BV567" s="5"/>
      <c r="BW567" s="5"/>
      <c r="BX567" s="5"/>
      <c r="BY567" s="341"/>
      <c r="BZ567" s="128"/>
      <c r="CA567" s="5"/>
      <c r="CB567" s="5"/>
      <c r="CC567" s="5"/>
      <c r="CD567" s="5"/>
      <c r="CE567" s="5"/>
      <c r="CF567" s="5"/>
      <c r="CG567" s="5"/>
      <c r="CH567" s="5"/>
      <c r="CI567" s="5"/>
      <c r="CJ567" s="5"/>
      <c r="CK567" s="5"/>
      <c r="CL567" s="5"/>
      <c r="CM567" s="5"/>
      <c r="CN567" s="5"/>
      <c r="CO567" s="5"/>
      <c r="CP567" s="5"/>
      <c r="CQ567" s="5"/>
      <c r="CR567" s="5"/>
      <c r="CS567" s="5"/>
      <c r="CT567" s="5"/>
      <c r="CU567" s="5"/>
      <c r="CV567" s="341"/>
      <c r="CW567" s="128"/>
      <c r="CX567" s="5"/>
      <c r="CY567" s="5"/>
      <c r="CZ567" s="5"/>
      <c r="DA567" s="5"/>
      <c r="DB567" s="5"/>
      <c r="DC567" s="5"/>
      <c r="DD567" s="5"/>
      <c r="DE567" s="5"/>
      <c r="DF567" s="5"/>
      <c r="DG567" s="5"/>
      <c r="DH567" s="5"/>
      <c r="DI567" s="5"/>
      <c r="DJ567" s="5"/>
      <c r="DK567" s="5"/>
      <c r="DL567" s="5"/>
      <c r="DM567" s="5"/>
      <c r="DN567" s="5"/>
      <c r="DO567" s="5"/>
      <c r="DP567" s="5"/>
      <c r="DQ567" s="5"/>
      <c r="DR567" s="5"/>
      <c r="DS567" s="341"/>
      <c r="DT567" s="128"/>
      <c r="DU567" s="5"/>
      <c r="DV567" s="5"/>
      <c r="DW567" s="5"/>
      <c r="DX567" s="5"/>
      <c r="DY567" s="5"/>
      <c r="DZ567" s="5"/>
      <c r="EA567" s="5"/>
      <c r="EB567" s="5"/>
      <c r="EC567" s="5"/>
      <c r="ED567" s="5"/>
      <c r="EE567" s="5"/>
      <c r="EF567" s="5"/>
      <c r="EG567" s="5"/>
      <c r="EH567" s="5"/>
      <c r="EI567" s="5"/>
      <c r="EJ567" s="5"/>
      <c r="EK567" s="5"/>
      <c r="EL567" s="5"/>
      <c r="EM567" s="5"/>
      <c r="EN567" s="5"/>
      <c r="EO567" s="5"/>
      <c r="EP567" s="341"/>
      <c r="EQ567" s="333"/>
    </row>
    <row r="568" spans="1:147" ht="15.75" customHeight="1">
      <c r="A568" s="8" t="s">
        <v>33</v>
      </c>
      <c r="B568" s="8" t="s">
        <v>11</v>
      </c>
      <c r="C568" s="8"/>
      <c r="D568" s="197">
        <v>101</v>
      </c>
      <c r="E568" s="118" t="s">
        <v>137</v>
      </c>
      <c r="F568" s="118" t="s">
        <v>108</v>
      </c>
      <c r="G568" s="195" t="s">
        <v>36</v>
      </c>
      <c r="H568" s="309" t="s">
        <v>188</v>
      </c>
      <c r="I568" s="128"/>
      <c r="J568" s="5"/>
      <c r="K568" s="5"/>
      <c r="L568" s="5"/>
      <c r="M568" s="5"/>
      <c r="N568" s="5"/>
      <c r="O568" s="5"/>
      <c r="P568" s="5"/>
      <c r="Q568" s="5"/>
      <c r="R568" s="5"/>
      <c r="S568" s="5"/>
      <c r="T568" s="5"/>
      <c r="U568" s="5"/>
      <c r="V568" s="5"/>
      <c r="W568" s="5"/>
      <c r="X568" s="5"/>
      <c r="Y568" s="5"/>
      <c r="Z568" s="5"/>
      <c r="AA568" s="5"/>
      <c r="AB568" s="5"/>
      <c r="AC568" s="5"/>
      <c r="AD568" s="5"/>
      <c r="AE568" s="341"/>
      <c r="AF568" s="128"/>
      <c r="AG568" s="5"/>
      <c r="AH568" s="5"/>
      <c r="AI568" s="5"/>
      <c r="AJ568" s="5"/>
      <c r="AK568" s="5"/>
      <c r="AL568" s="5"/>
      <c r="AM568" s="5"/>
      <c r="AN568" s="5"/>
      <c r="AO568" s="5"/>
      <c r="AP568" s="5"/>
      <c r="AQ568" s="5"/>
      <c r="AR568" s="5"/>
      <c r="AS568" s="5"/>
      <c r="AT568" s="5"/>
      <c r="AU568" s="5"/>
      <c r="AV568" s="5"/>
      <c r="AW568" s="5"/>
      <c r="AX568" s="5"/>
      <c r="AY568" s="5"/>
      <c r="AZ568" s="5"/>
      <c r="BA568" s="5"/>
      <c r="BB568" s="341"/>
      <c r="BC568" s="128"/>
      <c r="BD568" s="5"/>
      <c r="BE568" s="5"/>
      <c r="BF568" s="5"/>
      <c r="BG568" s="5"/>
      <c r="BH568" s="5"/>
      <c r="BI568" s="5"/>
      <c r="BJ568" s="5"/>
      <c r="BK568" s="5"/>
      <c r="BL568" s="5"/>
      <c r="BM568" s="5"/>
      <c r="BN568" s="5"/>
      <c r="BO568" s="5"/>
      <c r="BP568" s="5"/>
      <c r="BQ568" s="5"/>
      <c r="BR568" s="5"/>
      <c r="BS568" s="5"/>
      <c r="BT568" s="5"/>
      <c r="BU568" s="5"/>
      <c r="BV568" s="5"/>
      <c r="BW568" s="5"/>
      <c r="BX568" s="5"/>
      <c r="BY568" s="341"/>
      <c r="BZ568" s="128"/>
      <c r="CA568" s="5"/>
      <c r="CB568" s="5"/>
      <c r="CC568" s="5"/>
      <c r="CD568" s="5"/>
      <c r="CE568" s="5"/>
      <c r="CF568" s="5"/>
      <c r="CG568" s="5"/>
      <c r="CH568" s="5"/>
      <c r="CI568" s="5"/>
      <c r="CJ568" s="5"/>
      <c r="CK568" s="5"/>
      <c r="CL568" s="5"/>
      <c r="CM568" s="5"/>
      <c r="CN568" s="5"/>
      <c r="CO568" s="5"/>
      <c r="CP568" s="5"/>
      <c r="CQ568" s="5"/>
      <c r="CR568" s="5"/>
      <c r="CS568" s="5"/>
      <c r="CT568" s="5"/>
      <c r="CU568" s="5"/>
      <c r="CV568" s="341"/>
      <c r="CW568" s="128"/>
      <c r="CX568" s="5"/>
      <c r="CY568" s="5"/>
      <c r="CZ568" s="5"/>
      <c r="DA568" s="5"/>
      <c r="DB568" s="5"/>
      <c r="DC568" s="5"/>
      <c r="DD568" s="5"/>
      <c r="DE568" s="5"/>
      <c r="DF568" s="5"/>
      <c r="DG568" s="5"/>
      <c r="DH568" s="5"/>
      <c r="DI568" s="5"/>
      <c r="DJ568" s="5"/>
      <c r="DK568" s="5"/>
      <c r="DL568" s="5"/>
      <c r="DM568" s="5"/>
      <c r="DN568" s="5"/>
      <c r="DO568" s="5"/>
      <c r="DP568" s="5"/>
      <c r="DQ568" s="5"/>
      <c r="DR568" s="5"/>
      <c r="DS568" s="341"/>
      <c r="DT568" s="128"/>
      <c r="DU568" s="5"/>
      <c r="DV568" s="5"/>
      <c r="DW568" s="5"/>
      <c r="DX568" s="5"/>
      <c r="DY568" s="5"/>
      <c r="DZ568" s="5"/>
      <c r="EA568" s="5"/>
      <c r="EB568" s="5"/>
      <c r="EC568" s="5"/>
      <c r="ED568" s="5"/>
      <c r="EE568" s="5"/>
      <c r="EF568" s="5"/>
      <c r="EG568" s="5"/>
      <c r="EH568" s="5"/>
      <c r="EI568" s="5"/>
      <c r="EJ568" s="5"/>
      <c r="EK568" s="5"/>
      <c r="EL568" s="5"/>
      <c r="EM568" s="5"/>
      <c r="EN568" s="5"/>
      <c r="EO568" s="5"/>
      <c r="EP568" s="341"/>
      <c r="EQ568" s="333"/>
    </row>
  </sheetData>
  <autoFilter ref="A2:EO412" xr:uid="{00000000-0009-0000-0000-000006000000}"/>
  <mergeCells count="45">
    <mergeCell ref="EH5:EK5"/>
    <mergeCell ref="CG5:CJ5"/>
    <mergeCell ref="CN5:CQ5"/>
    <mergeCell ref="CW5:CZ5"/>
    <mergeCell ref="DD5:DG5"/>
    <mergeCell ref="DK5:DN5"/>
    <mergeCell ref="EH4:EP4"/>
    <mergeCell ref="I5:L5"/>
    <mergeCell ref="P5:S5"/>
    <mergeCell ref="W5:Z5"/>
    <mergeCell ref="AF5:AI5"/>
    <mergeCell ref="AM5:AP5"/>
    <mergeCell ref="AT5:AW5"/>
    <mergeCell ref="CW4:DC4"/>
    <mergeCell ref="DD4:DJ4"/>
    <mergeCell ref="DK4:DS4"/>
    <mergeCell ref="DT4:DZ4"/>
    <mergeCell ref="BJ4:BP4"/>
    <mergeCell ref="BC5:BF5"/>
    <mergeCell ref="BJ5:BM5"/>
    <mergeCell ref="BQ5:BT5"/>
    <mergeCell ref="DT5:DW5"/>
    <mergeCell ref="BZ4:CF4"/>
    <mergeCell ref="CG4:CM4"/>
    <mergeCell ref="CN4:CV4"/>
    <mergeCell ref="BZ5:CC5"/>
    <mergeCell ref="EA4:EG4"/>
    <mergeCell ref="EA5:ED5"/>
    <mergeCell ref="AF4:AL4"/>
    <mergeCell ref="AM4:AS4"/>
    <mergeCell ref="AT4:BB4"/>
    <mergeCell ref="BC4:BI4"/>
    <mergeCell ref="BQ4:BY4"/>
    <mergeCell ref="A4:E6"/>
    <mergeCell ref="F4:H6"/>
    <mergeCell ref="I4:O4"/>
    <mergeCell ref="P4:V4"/>
    <mergeCell ref="W4:AE4"/>
    <mergeCell ref="I1:EO1"/>
    <mergeCell ref="I3:AE3"/>
    <mergeCell ref="AF3:BB3"/>
    <mergeCell ref="BC3:BY3"/>
    <mergeCell ref="BZ3:CV3"/>
    <mergeCell ref="CW3:DS3"/>
    <mergeCell ref="DT3:EP3"/>
  </mergeCells>
  <printOptions horizontalCentered="1" gridLines="1"/>
  <pageMargins left="0.7" right="0.7" top="0.75" bottom="0.75" header="0" footer="0"/>
  <pageSetup paperSize="9" scale="50" pageOrder="overThenDown" orientation="landscape" cellComments="atEnd"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5B9F2709-51B4-40CD-A449-A9E71D2C7986}">
          <x14:formula1>
            <xm:f>AUXILIAR!$A$2:$A$6</xm:f>
          </x14:formula1>
          <xm:sqref>A1:A4 A7:A1048576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49FBD-FB7F-40C4-B6B3-6D3CD3D46852}">
  <dimension ref="A4:G27"/>
  <sheetViews>
    <sheetView tabSelected="1" topLeftCell="B1" workbookViewId="0">
      <selection activeCell="E20" sqref="E20"/>
    </sheetView>
  </sheetViews>
  <sheetFormatPr defaultRowHeight="12.75"/>
  <cols>
    <col min="1" max="1" width="95.85546875" customWidth="1"/>
    <col min="2" max="2" width="93.7109375" customWidth="1"/>
    <col min="3" max="3" width="54.28515625" customWidth="1"/>
    <col min="4" max="4" width="54.7109375" customWidth="1"/>
    <col min="5" max="5" width="60.28515625" customWidth="1"/>
    <col min="6" max="6" width="21.7109375" customWidth="1"/>
    <col min="7" max="7" width="13.85546875" customWidth="1"/>
    <col min="9" max="9" width="18.7109375" bestFit="1" customWidth="1"/>
    <col min="10" max="10" width="9.7109375" bestFit="1" customWidth="1"/>
  </cols>
  <sheetData>
    <row r="4" spans="1:7">
      <c r="A4" s="244" t="s">
        <v>65</v>
      </c>
      <c r="B4" s="244" t="s">
        <v>74</v>
      </c>
      <c r="C4" s="245" t="s">
        <v>84</v>
      </c>
      <c r="D4" s="245" t="s">
        <v>323</v>
      </c>
      <c r="E4" s="245" t="s">
        <v>98</v>
      </c>
      <c r="F4" s="245" t="s">
        <v>75</v>
      </c>
      <c r="G4" s="245" t="s">
        <v>721</v>
      </c>
    </row>
    <row r="5" spans="1:7" ht="25.5">
      <c r="A5" s="41" t="s">
        <v>68</v>
      </c>
      <c r="B5" s="41" t="s">
        <v>76</v>
      </c>
      <c r="C5" s="246" t="s">
        <v>85</v>
      </c>
      <c r="D5" s="246" t="s">
        <v>91</v>
      </c>
      <c r="E5" s="246" t="s">
        <v>38</v>
      </c>
      <c r="F5" s="246" t="s">
        <v>708</v>
      </c>
    </row>
    <row r="6" spans="1:7">
      <c r="A6" s="42" t="s">
        <v>69</v>
      </c>
      <c r="B6" s="42" t="s">
        <v>77</v>
      </c>
      <c r="C6" s="163" t="s">
        <v>86</v>
      </c>
      <c r="D6" s="163" t="s">
        <v>92</v>
      </c>
      <c r="E6" s="163" t="s">
        <v>39</v>
      </c>
      <c r="F6" s="247"/>
    </row>
    <row r="7" spans="1:7" ht="25.5">
      <c r="A7" s="41" t="s">
        <v>70</v>
      </c>
      <c r="B7" s="41" t="s">
        <v>78</v>
      </c>
      <c r="C7" s="248" t="s">
        <v>87</v>
      </c>
      <c r="D7" s="248" t="s">
        <v>93</v>
      </c>
      <c r="E7" s="246" t="s">
        <v>40</v>
      </c>
      <c r="F7" s="247"/>
    </row>
    <row r="8" spans="1:7">
      <c r="A8" s="42" t="s">
        <v>71</v>
      </c>
      <c r="B8" s="42" t="s">
        <v>79</v>
      </c>
      <c r="C8" s="163" t="s">
        <v>88</v>
      </c>
      <c r="D8" s="163" t="s">
        <v>94</v>
      </c>
      <c r="E8" s="163" t="s">
        <v>41</v>
      </c>
      <c r="F8" s="247"/>
    </row>
    <row r="9" spans="1:7" ht="25.5">
      <c r="A9" s="41" t="s">
        <v>72</v>
      </c>
      <c r="B9" s="41" t="s">
        <v>80</v>
      </c>
      <c r="C9" s="248" t="s">
        <v>89</v>
      </c>
      <c r="D9" s="248" t="s">
        <v>95</v>
      </c>
      <c r="E9" s="246" t="s">
        <v>43</v>
      </c>
      <c r="F9" s="247"/>
    </row>
    <row r="10" spans="1:7">
      <c r="A10" s="249" t="s">
        <v>66</v>
      </c>
      <c r="B10" s="42" t="s">
        <v>81</v>
      </c>
      <c r="C10" s="163" t="s">
        <v>364</v>
      </c>
      <c r="D10" s="163" t="s">
        <v>96</v>
      </c>
      <c r="E10" s="163" t="s">
        <v>106</v>
      </c>
      <c r="F10" s="247"/>
    </row>
    <row r="11" spans="1:7" ht="25.5">
      <c r="A11" s="41" t="s">
        <v>67</v>
      </c>
      <c r="B11" s="41" t="s">
        <v>82</v>
      </c>
      <c r="C11" s="248" t="s">
        <v>105</v>
      </c>
      <c r="D11" s="248" t="s">
        <v>87</v>
      </c>
      <c r="E11" s="246" t="s">
        <v>107</v>
      </c>
      <c r="F11" s="247"/>
    </row>
    <row r="12" spans="1:7">
      <c r="A12" s="249" t="s">
        <v>73</v>
      </c>
      <c r="B12" s="42" t="s">
        <v>83</v>
      </c>
      <c r="C12" s="163" t="s">
        <v>190</v>
      </c>
      <c r="D12" s="163" t="s">
        <v>75</v>
      </c>
      <c r="E12" s="163" t="s">
        <v>75</v>
      </c>
      <c r="F12" s="247"/>
    </row>
    <row r="13" spans="1:7">
      <c r="A13" s="41" t="s">
        <v>75</v>
      </c>
      <c r="B13" s="248" t="s">
        <v>103</v>
      </c>
      <c r="C13" s="248" t="s">
        <v>75</v>
      </c>
      <c r="E13" s="247"/>
      <c r="F13" s="247"/>
    </row>
    <row r="14" spans="1:7">
      <c r="B14" s="42" t="s">
        <v>104</v>
      </c>
    </row>
    <row r="15" spans="1:7">
      <c r="B15" s="248" t="s">
        <v>191</v>
      </c>
    </row>
    <row r="16" spans="1:7">
      <c r="B16" s="42" t="s">
        <v>75</v>
      </c>
    </row>
    <row r="19" spans="1:4">
      <c r="A19" s="250" t="s">
        <v>54</v>
      </c>
      <c r="B19" s="250" t="s">
        <v>709</v>
      </c>
      <c r="C19" s="244" t="s">
        <v>710</v>
      </c>
      <c r="D19" s="244" t="s">
        <v>717</v>
      </c>
    </row>
    <row r="20" spans="1:4" ht="14.25">
      <c r="A20" s="252" t="s">
        <v>718</v>
      </c>
      <c r="B20" s="252" t="str">
        <f>A4</f>
        <v>PROJETO</v>
      </c>
      <c r="C20" s="432" t="s">
        <v>711</v>
      </c>
      <c r="D20" s="251">
        <v>2</v>
      </c>
    </row>
    <row r="21" spans="1:4" ht="14.25">
      <c r="A21" s="252" t="s">
        <v>719</v>
      </c>
      <c r="B21" s="252" t="str">
        <f>B4</f>
        <v>AMBIENTAL</v>
      </c>
      <c r="C21" s="432" t="s">
        <v>712</v>
      </c>
      <c r="D21" s="251">
        <v>1</v>
      </c>
    </row>
    <row r="22" spans="1:4" ht="14.25">
      <c r="A22" s="252" t="s">
        <v>720</v>
      </c>
      <c r="B22" s="252" t="str">
        <f>C4</f>
        <v>DESAPROPRIAÇÃO</v>
      </c>
      <c r="C22" s="433" t="s">
        <v>713</v>
      </c>
      <c r="D22" s="251">
        <v>0</v>
      </c>
    </row>
    <row r="23" spans="1:4" ht="14.25">
      <c r="A23" s="252" t="s">
        <v>75</v>
      </c>
      <c r="B23" s="252" t="s">
        <v>323</v>
      </c>
      <c r="C23" s="433" t="s">
        <v>714</v>
      </c>
      <c r="D23" s="36"/>
    </row>
    <row r="24" spans="1:4">
      <c r="A24" s="36"/>
      <c r="B24" s="252" t="str">
        <f>E4</f>
        <v>ADMINISTRATIVO</v>
      </c>
      <c r="C24" s="36"/>
      <c r="D24" s="251"/>
    </row>
    <row r="25" spans="1:4">
      <c r="A25" s="36"/>
      <c r="B25" s="252" t="s">
        <v>75</v>
      </c>
      <c r="C25" s="36"/>
      <c r="D25" s="36"/>
    </row>
    <row r="26" spans="1:4">
      <c r="A26" s="36"/>
      <c r="B26" s="434" t="s">
        <v>721</v>
      </c>
      <c r="C26" s="36"/>
      <c r="D26" s="36"/>
    </row>
    <row r="27" spans="1:4">
      <c r="A27" s="39"/>
      <c r="B27" s="39"/>
      <c r="C27" s="39"/>
    </row>
  </sheetData>
  <conditionalFormatting sqref="D20:D22">
    <cfRule type="iconSet" priority="6">
      <iconSet iconSet="3Symbols" showValue="0">
        <cfvo type="percent" val="0"/>
        <cfvo type="num" val="1"/>
        <cfvo type="num" val="2"/>
      </iconSet>
    </cfRule>
  </conditionalFormatting>
  <conditionalFormatting sqref="D24">
    <cfRule type="iconSet" priority="7">
      <iconSet iconSet="3Symbols" showValue="0">
        <cfvo type="percent" val="0"/>
        <cfvo type="num" val="1"/>
        <cfvo type="num" val="2"/>
      </iconSet>
    </cfRule>
  </conditionalFormatting>
  <conditionalFormatting sqref="G23">
    <cfRule type="iconSet" priority="8">
      <iconSet iconSet="3Symbols" showValue="0">
        <cfvo type="percent" val="0"/>
        <cfvo type="num" val="1"/>
        <cfvo type="num" val="2"/>
      </iconSet>
    </cfRule>
  </conditionalFormatting>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345"/>
  <sheetViews>
    <sheetView showGridLines="0" topLeftCell="A40" workbookViewId="0">
      <selection activeCell="B57" sqref="B57"/>
    </sheetView>
  </sheetViews>
  <sheetFormatPr defaultRowHeight="12.75"/>
  <cols>
    <col min="1" max="1" width="94.7109375" customWidth="1"/>
    <col min="2" max="2" width="18.140625" customWidth="1"/>
    <col min="6" max="6" width="94.140625" customWidth="1"/>
  </cols>
  <sheetData>
    <row r="1" spans="1:6">
      <c r="A1" s="32" t="s">
        <v>28</v>
      </c>
    </row>
    <row r="2" spans="1:6">
      <c r="A2" s="31" t="s">
        <v>29</v>
      </c>
    </row>
    <row r="3" spans="1:6">
      <c r="A3" s="31" t="s">
        <v>30</v>
      </c>
    </row>
    <row r="4" spans="1:6">
      <c r="A4" s="31" t="s">
        <v>31</v>
      </c>
    </row>
    <row r="5" spans="1:6">
      <c r="A5" s="31" t="s">
        <v>32</v>
      </c>
    </row>
    <row r="6" spans="1:6">
      <c r="A6" s="31" t="s">
        <v>33</v>
      </c>
    </row>
    <row r="10" spans="1:6" ht="18" customHeight="1">
      <c r="A10" s="40" t="s">
        <v>65</v>
      </c>
      <c r="F10" s="46" t="s">
        <v>84</v>
      </c>
    </row>
    <row r="11" spans="1:6" ht="21.75" customHeight="1">
      <c r="A11" s="41" t="s">
        <v>68</v>
      </c>
      <c r="F11" s="47" t="s">
        <v>85</v>
      </c>
    </row>
    <row r="12" spans="1:6" ht="21.75" customHeight="1">
      <c r="A12" s="42" t="s">
        <v>69</v>
      </c>
      <c r="F12" s="45" t="s">
        <v>86</v>
      </c>
    </row>
    <row r="13" spans="1:6" ht="21" customHeight="1">
      <c r="A13" s="41" t="s">
        <v>70</v>
      </c>
      <c r="F13" s="44" t="s">
        <v>87</v>
      </c>
    </row>
    <row r="14" spans="1:6" ht="21" customHeight="1">
      <c r="A14" s="42" t="s">
        <v>71</v>
      </c>
      <c r="F14" s="45" t="s">
        <v>88</v>
      </c>
    </row>
    <row r="15" spans="1:6" ht="21" customHeight="1">
      <c r="A15" s="41" t="s">
        <v>72</v>
      </c>
      <c r="F15" s="44" t="s">
        <v>89</v>
      </c>
    </row>
    <row r="16" spans="1:6" ht="21" customHeight="1">
      <c r="A16" s="43" t="s">
        <v>66</v>
      </c>
      <c r="F16" s="163" t="s">
        <v>364</v>
      </c>
    </row>
    <row r="17" spans="1:6" ht="21" customHeight="1">
      <c r="A17" s="41" t="s">
        <v>67</v>
      </c>
      <c r="F17" s="44" t="s">
        <v>105</v>
      </c>
    </row>
    <row r="18" spans="1:6" ht="21.75" customHeight="1">
      <c r="A18" s="43" t="s">
        <v>73</v>
      </c>
      <c r="F18" s="45" t="s">
        <v>190</v>
      </c>
    </row>
    <row r="19" spans="1:6" ht="21" customHeight="1">
      <c r="A19" s="41" t="s">
        <v>75</v>
      </c>
      <c r="F19" s="44" t="s">
        <v>75</v>
      </c>
    </row>
    <row r="20" spans="1:6">
      <c r="A20" s="33"/>
    </row>
    <row r="22" spans="1:6" ht="19.5" customHeight="1">
      <c r="A22" s="40" t="s">
        <v>74</v>
      </c>
      <c r="F22" s="46" t="s">
        <v>90</v>
      </c>
    </row>
    <row r="23" spans="1:6" ht="31.5" customHeight="1">
      <c r="A23" s="41" t="s">
        <v>76</v>
      </c>
      <c r="F23" s="47" t="s">
        <v>91</v>
      </c>
    </row>
    <row r="24" spans="1:6" ht="30" customHeight="1">
      <c r="A24" s="42" t="s">
        <v>77</v>
      </c>
      <c r="F24" s="45" t="s">
        <v>92</v>
      </c>
    </row>
    <row r="25" spans="1:6" ht="25.5" customHeight="1">
      <c r="A25" s="41" t="s">
        <v>78</v>
      </c>
      <c r="F25" s="44" t="s">
        <v>93</v>
      </c>
    </row>
    <row r="26" spans="1:6" ht="25.5" customHeight="1">
      <c r="A26" s="42" t="s">
        <v>79</v>
      </c>
      <c r="F26" s="45" t="s">
        <v>94</v>
      </c>
    </row>
    <row r="27" spans="1:6" ht="32.25" customHeight="1">
      <c r="A27" s="41" t="s">
        <v>80</v>
      </c>
      <c r="F27" s="44" t="s">
        <v>95</v>
      </c>
    </row>
    <row r="28" spans="1:6" ht="33" customHeight="1">
      <c r="A28" s="42" t="s">
        <v>81</v>
      </c>
      <c r="F28" s="45" t="s">
        <v>96</v>
      </c>
    </row>
    <row r="29" spans="1:6" ht="30.75" customHeight="1">
      <c r="A29" s="41" t="s">
        <v>82</v>
      </c>
      <c r="F29" s="44" t="s">
        <v>87</v>
      </c>
    </row>
    <row r="30" spans="1:6" ht="16.5" customHeight="1">
      <c r="A30" s="42" t="s">
        <v>83</v>
      </c>
      <c r="F30" s="45" t="s">
        <v>75</v>
      </c>
    </row>
    <row r="31" spans="1:6" ht="16.5" customHeight="1">
      <c r="A31" s="44" t="s">
        <v>103</v>
      </c>
      <c r="F31" s="34"/>
    </row>
    <row r="32" spans="1:6" ht="16.5" customHeight="1">
      <c r="A32" s="42" t="s">
        <v>104</v>
      </c>
    </row>
    <row r="33" spans="1:6" ht="16.5" customHeight="1">
      <c r="A33" s="44" t="s">
        <v>191</v>
      </c>
    </row>
    <row r="34" spans="1:6" ht="16.5" customHeight="1">
      <c r="A34" s="42" t="s">
        <v>75</v>
      </c>
    </row>
    <row r="37" spans="1:6" ht="20.25" customHeight="1">
      <c r="A37" s="40" t="s">
        <v>97</v>
      </c>
      <c r="F37" s="46" t="s">
        <v>98</v>
      </c>
    </row>
    <row r="38" spans="1:6" ht="21" customHeight="1">
      <c r="A38" s="44" t="s">
        <v>99</v>
      </c>
      <c r="F38" s="47" t="s">
        <v>38</v>
      </c>
    </row>
    <row r="39" spans="1:6" ht="21" customHeight="1">
      <c r="A39" s="45" t="s">
        <v>100</v>
      </c>
      <c r="F39" s="45" t="s">
        <v>39</v>
      </c>
    </row>
    <row r="40" spans="1:6" ht="21" customHeight="1">
      <c r="A40" s="44" t="s">
        <v>101</v>
      </c>
      <c r="F40" s="47" t="s">
        <v>40</v>
      </c>
    </row>
    <row r="41" spans="1:6" ht="20.25" customHeight="1">
      <c r="A41" s="45" t="s">
        <v>102</v>
      </c>
      <c r="F41" s="45" t="s">
        <v>41</v>
      </c>
    </row>
    <row r="42" spans="1:6" ht="21" customHeight="1">
      <c r="A42" s="44" t="s">
        <v>42</v>
      </c>
      <c r="F42" s="47" t="s">
        <v>43</v>
      </c>
    </row>
    <row r="43" spans="1:6" ht="21.75" customHeight="1">
      <c r="A43" s="45" t="s">
        <v>192</v>
      </c>
      <c r="F43" s="45" t="s">
        <v>106</v>
      </c>
    </row>
    <row r="44" spans="1:6" ht="16.5" customHeight="1">
      <c r="A44" s="44" t="s">
        <v>75</v>
      </c>
      <c r="F44" s="47" t="s">
        <v>107</v>
      </c>
    </row>
    <row r="45" spans="1:6" ht="16.5" customHeight="1">
      <c r="F45" s="45" t="s">
        <v>75</v>
      </c>
    </row>
    <row r="47" spans="1:6">
      <c r="A47" s="138" t="s">
        <v>338</v>
      </c>
      <c r="B47" s="138" t="s">
        <v>344</v>
      </c>
    </row>
    <row r="48" spans="1:6">
      <c r="A48" s="36"/>
      <c r="B48" s="134"/>
    </row>
    <row r="49" spans="1:6">
      <c r="A49" s="132" t="s">
        <v>6</v>
      </c>
      <c r="B49" s="134"/>
    </row>
    <row r="50" spans="1:6">
      <c r="A50" s="135" t="s">
        <v>340</v>
      </c>
      <c r="B50" s="136">
        <v>3000000</v>
      </c>
    </row>
    <row r="51" spans="1:6">
      <c r="A51" s="135" t="s">
        <v>370</v>
      </c>
      <c r="B51" s="136">
        <v>8000000</v>
      </c>
      <c r="C51" s="212"/>
    </row>
    <row r="52" spans="1:6">
      <c r="A52" s="132" t="s">
        <v>17</v>
      </c>
      <c r="B52" s="134"/>
    </row>
    <row r="53" spans="1:6">
      <c r="A53" s="135" t="s">
        <v>339</v>
      </c>
      <c r="B53" s="136">
        <v>5000000</v>
      </c>
    </row>
    <row r="54" spans="1:6">
      <c r="A54" s="132"/>
      <c r="B54" s="134"/>
    </row>
    <row r="55" spans="1:6">
      <c r="A55" s="133" t="s">
        <v>52</v>
      </c>
      <c r="B55" s="134"/>
    </row>
    <row r="56" spans="1:6">
      <c r="A56" s="137" t="s">
        <v>194</v>
      </c>
      <c r="B56" s="136">
        <v>30000000</v>
      </c>
    </row>
    <row r="57" spans="1:6">
      <c r="A57" s="137" t="s">
        <v>193</v>
      </c>
      <c r="B57" s="136">
        <v>20000000</v>
      </c>
    </row>
    <row r="58" spans="1:6">
      <c r="A58" s="137" t="s">
        <v>112</v>
      </c>
      <c r="B58" s="136">
        <v>10000000</v>
      </c>
      <c r="F58" s="12"/>
    </row>
    <row r="59" spans="1:6">
      <c r="A59" s="137" t="s">
        <v>195</v>
      </c>
      <c r="B59" s="136">
        <v>40000000</v>
      </c>
    </row>
    <row r="60" spans="1:6">
      <c r="A60" s="137" t="s">
        <v>302</v>
      </c>
      <c r="B60" s="136">
        <v>30000000</v>
      </c>
    </row>
    <row r="61" spans="1:6">
      <c r="A61" s="150" t="s">
        <v>346</v>
      </c>
      <c r="B61" s="205">
        <v>20000000</v>
      </c>
      <c r="C61" s="212"/>
    </row>
    <row r="62" spans="1:6">
      <c r="A62" s="135" t="s">
        <v>378</v>
      </c>
      <c r="B62" s="136">
        <v>280000000</v>
      </c>
    </row>
    <row r="63" spans="1:6">
      <c r="A63" s="132" t="s">
        <v>49</v>
      </c>
      <c r="B63" s="134"/>
    </row>
    <row r="64" spans="1:6">
      <c r="A64" s="135" t="s">
        <v>341</v>
      </c>
      <c r="B64" s="136">
        <v>4000000</v>
      </c>
    </row>
    <row r="65" spans="1:2">
      <c r="A65" s="36"/>
      <c r="B65" s="134"/>
    </row>
    <row r="66" spans="1:2">
      <c r="A66" s="132" t="s">
        <v>50</v>
      </c>
      <c r="B66" s="134"/>
    </row>
    <row r="67" spans="1:2">
      <c r="A67" s="135" t="s">
        <v>342</v>
      </c>
      <c r="B67" s="136">
        <v>2000000</v>
      </c>
    </row>
    <row r="68" spans="1:2">
      <c r="A68" s="36"/>
      <c r="B68" s="134"/>
    </row>
    <row r="69" spans="1:2">
      <c r="A69" s="132" t="s">
        <v>56</v>
      </c>
      <c r="B69" s="134"/>
    </row>
    <row r="70" spans="1:2">
      <c r="A70" s="135" t="s">
        <v>343</v>
      </c>
      <c r="B70" s="136">
        <v>1000000</v>
      </c>
    </row>
    <row r="71" spans="1:2">
      <c r="A71" s="203"/>
      <c r="B71" s="204"/>
    </row>
    <row r="72" spans="1:2">
      <c r="A72" s="135" t="s">
        <v>533</v>
      </c>
      <c r="B72" s="205">
        <v>80000000</v>
      </c>
    </row>
    <row r="73" spans="1:2">
      <c r="A73" s="203"/>
      <c r="B73" s="204"/>
    </row>
    <row r="128" spans="1:1">
      <c r="A128" s="130"/>
    </row>
    <row r="130" spans="1:1">
      <c r="A130" s="125"/>
    </row>
    <row r="158" spans="1:1">
      <c r="A158" s="125" t="s">
        <v>356</v>
      </c>
    </row>
    <row r="159" spans="1:1">
      <c r="A159" s="125" t="s">
        <v>357</v>
      </c>
    </row>
    <row r="160" spans="1:1">
      <c r="A160" s="125" t="s">
        <v>402</v>
      </c>
    </row>
    <row r="161" spans="1:1">
      <c r="A161" s="125" t="s">
        <v>410</v>
      </c>
    </row>
    <row r="164" spans="1:1">
      <c r="A164" s="125" t="s">
        <v>363</v>
      </c>
    </row>
    <row r="216" spans="1:1">
      <c r="A216" s="130" t="s">
        <v>383</v>
      </c>
    </row>
    <row r="244" spans="1:1">
      <c r="A244" s="130" t="s">
        <v>186</v>
      </c>
    </row>
    <row r="269" spans="1:1">
      <c r="A269" t="s">
        <v>181</v>
      </c>
    </row>
    <row r="297" spans="1:1">
      <c r="A297" s="130" t="s">
        <v>468</v>
      </c>
    </row>
    <row r="343" spans="1:1">
      <c r="A343" t="s">
        <v>162</v>
      </c>
    </row>
    <row r="345" spans="1:1">
      <c r="A345" t="s">
        <v>692</v>
      </c>
    </row>
  </sheetData>
  <pageMargins left="0.511811024" right="0.511811024" top="0.78740157499999996" bottom="0.78740157499999996" header="0.31496062000000002" footer="0.31496062000000002"/>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c9b494f-5c24-4d83-ae0c-161c6c5bfe2e" xsi:nil="true"/>
    <lcf76f155ced4ddcb4097134ff3c332f xmlns="ba9e080a-e027-49ae-ba80-13b212c038b0">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D2A644FDF5D9B241B78F5FF462CC6580" ma:contentTypeVersion="14" ma:contentTypeDescription="Criar um novo documento." ma:contentTypeScope="" ma:versionID="55f78645bb74afadb8b04b497b16c9f9">
  <xsd:schema xmlns:xsd="http://www.w3.org/2001/XMLSchema" xmlns:xs="http://www.w3.org/2001/XMLSchema" xmlns:p="http://schemas.microsoft.com/office/2006/metadata/properties" xmlns:ns2="ba9e080a-e027-49ae-ba80-13b212c038b0" xmlns:ns3="cc9b494f-5c24-4d83-ae0c-161c6c5bfe2e" targetNamespace="http://schemas.microsoft.com/office/2006/metadata/properties" ma:root="true" ma:fieldsID="6a110f8733a1cd1cb924d0dadaeae9d1" ns2:_="" ns3:_="">
    <xsd:import namespace="ba9e080a-e027-49ae-ba80-13b212c038b0"/>
    <xsd:import namespace="cc9b494f-5c24-4d83-ae0c-161c6c5bfe2e"/>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9e080a-e027-49ae-ba80-13b212c038b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m" ma:readOnly="false" ma:fieldId="{5cf76f15-5ced-4ddc-b409-7134ff3c332f}" ma:taxonomyMulti="true" ma:sspId="4eb9a08d-f8e5-44d2-81cf-7f1865917069"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c9b494f-5c24-4d83-ae0c-161c6c5bfe2e"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16d6dce4-1f43-4067-996c-6f581d640a39}" ma:internalName="TaxCatchAll" ma:showField="CatchAllData" ma:web="cc9b494f-5c24-4d83-ae0c-161c6c5bfe2e">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hes de 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1C12CE0-3ACB-41EB-B4B4-06BE7598717B}">
  <ds:schemaRefs>
    <ds:schemaRef ds:uri="http://purl.org/dc/dcmitype/"/>
    <ds:schemaRef ds:uri="ba9e080a-e027-49ae-ba80-13b212c038b0"/>
    <ds:schemaRef ds:uri="http://schemas.microsoft.com/office/infopath/2007/PartnerControls"/>
    <ds:schemaRef ds:uri="http://schemas.openxmlformats.org/package/2006/metadata/core-properties"/>
    <ds:schemaRef ds:uri="http://purl.org/dc/elements/1.1/"/>
    <ds:schemaRef ds:uri="http://purl.org/dc/terms/"/>
    <ds:schemaRef ds:uri="http://schemas.microsoft.com/office/2006/documentManagement/types"/>
    <ds:schemaRef ds:uri="cc9b494f-5c24-4d83-ae0c-161c6c5bfe2e"/>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8B9EF371-7AA8-4FF7-A010-FF496C9E371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a9e080a-e027-49ae-ba80-13b212c038b0"/>
    <ds:schemaRef ds:uri="cc9b494f-5c24-4d83-ae0c-161c6c5bfe2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11477B7-379A-46F5-B38D-4BC52A4E30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8</vt:i4>
      </vt:variant>
    </vt:vector>
  </HeadingPairs>
  <TitlesOfParts>
    <vt:vector size="18" baseType="lpstr">
      <vt:lpstr>INSTRUCÕES</vt:lpstr>
      <vt:lpstr>INFORMAÇÕES (1)</vt:lpstr>
      <vt:lpstr>PER</vt:lpstr>
      <vt:lpstr>PLAN_EXEC ATÉ 2022)</vt:lpstr>
      <vt:lpstr>META_EXEC 2023</vt:lpstr>
      <vt:lpstr>META(2024)</vt:lpstr>
      <vt:lpstr>iNEXECUTADO ATÉ 2023 (Pendência</vt:lpstr>
      <vt:lpstr>A EXECUTAR (2025 DIANTE)</vt:lpstr>
      <vt:lpstr>LISTA AUXILIAR</vt:lpstr>
      <vt:lpstr>AUXILIAR</vt:lpstr>
      <vt:lpstr>ADMINISTRATIVO</vt:lpstr>
      <vt:lpstr>AMBIENTAL</vt:lpstr>
      <vt:lpstr>BRANCO</vt:lpstr>
      <vt:lpstr>CONCESSIONÁRIAS</vt:lpstr>
      <vt:lpstr>DESAPROPRIAÇÃO</vt:lpstr>
      <vt:lpstr>DISTRIBUIDORAS</vt:lpstr>
      <vt:lpstr>OUTROS</vt:lpstr>
      <vt:lpstr>PROJETO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DNIT</dc:creator>
  <cp:lastModifiedBy>Lucas Leandro Wall Bruno</cp:lastModifiedBy>
  <cp:lastPrinted>2024-07-18T18:06:25Z</cp:lastPrinted>
  <dcterms:created xsi:type="dcterms:W3CDTF">2020-04-24T18:57:41Z</dcterms:created>
  <dcterms:modified xsi:type="dcterms:W3CDTF">2024-08-07T20:04:53Z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0x010100D2A644FDF5D9B241B78F5FF462CC6580</vt:lpwstr>
  </property>
  <property fmtid="{D5CDD505-2E9C-101B-9397-08002B2CF9AE}" pid="3" name="MediaServiceImageTags">
    <vt:lpwstr/>
  </property>
</Properties>
</file>